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5.xml" ContentType="application/vnd.openxmlformats-officedocument.spreadsheetml.table+xml"/>
  <Override PartName="/xl/drawings/drawing3.xml" ContentType="application/vnd.openxmlformats-officedocument.drawing+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4.xml" ContentType="application/vnd.openxmlformats-officedocument.drawing+xml"/>
  <Override PartName="/xl/tables/table8.xml" ContentType="application/vnd.openxmlformats-officedocument.spreadsheetml.table+xml"/>
  <Override PartName="/xl/drawings/drawing5.xml" ContentType="application/vnd.openxmlformats-officedocument.drawing+xml"/>
  <Override PartName="/xl/pivotTables/pivotTable1.xml" ContentType="application/vnd.openxmlformats-officedocument.spreadsheetml.pivotTable+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ankerApplication" hidePivotFieldList="1" defaultThemeVersion="124226"/>
  <mc:AlternateContent xmlns:mc="http://schemas.openxmlformats.org/markup-compatibility/2006">
    <mc:Choice Requires="x15">
      <x15ac:absPath xmlns:x15ac="http://schemas.microsoft.com/office/spreadsheetml/2010/11/ac" url="https://d.docs.live.net/47fe6fa1c22f38ec/Desktop/"/>
    </mc:Choice>
  </mc:AlternateContent>
  <xr:revisionPtr revIDLastSave="7350" documentId="11_2E4880F707639A98F8348CC1ECCB631FA598DC7D" xr6:coauthVersionLast="47" xr6:coauthVersionMax="47" xr10:uidLastSave="{5EA04D94-177A-4225-BB6D-DD185D9A7734}"/>
  <bookViews>
    <workbookView xWindow="57490" yWindow="-110" windowWidth="38620" windowHeight="21100" tabRatio="774" firstSheet="9" activeTab="10" xr2:uid="{00000000-000D-0000-FFFF-FFFF00000000}"/>
  </bookViews>
  <sheets>
    <sheet name="ankerAvailabilities" sheetId="326" state="hidden" r:id="rId1"/>
    <sheet name="ankerData" sheetId="30" state="hidden" r:id="rId2"/>
    <sheet name="db_clienti" sheetId="231" state="hidden" r:id="rId3"/>
    <sheet name="inventarioGeko" sheetId="218" state="hidden" r:id="rId4"/>
    <sheet name="listeSpeciali" sheetId="274" state="hidden" r:id="rId5"/>
    <sheet name="storicoOrdini" sheetId="202" state="hidden" r:id="rId6"/>
    <sheet name="proformaModel" sheetId="238" state="hidden" r:id="rId7"/>
    <sheet name="ultimoPrezzoItalia" sheetId="233" state="hidden" r:id="rId8"/>
    <sheet name="vinolux_data" sheetId="327" state="hidden" r:id="rId9"/>
    <sheet name="listaCategorie" sheetId="350" r:id="rId10"/>
    <sheet name="CONTROL PANEL" sheetId="203" r:id="rId11"/>
    <sheet name="FORNITURE" sheetId="226" state="hidden" r:id="rId12"/>
    <sheet name="LISTINO PREZZI" sheetId="319" state="hidden" r:id="rId13"/>
    <sheet name="LISTONE" sheetId="230" r:id="rId14"/>
    <sheet name="MODULO ORDINE" sheetId="175" r:id="rId15"/>
    <sheet name="LISTINO MAGAZZINO" sheetId="391" r:id="rId16"/>
    <sheet name="ORDER MANAGER" sheetId="235" state="hidden" r:id="rId17"/>
    <sheet name="bulkOrderForm" sheetId="390" state="hidden" r:id="rId18"/>
  </sheets>
  <externalReferences>
    <externalReference r:id="rId19"/>
  </externalReferences>
  <definedNames>
    <definedName name="_xlnm._FilterDatabase" localSheetId="17" hidden="1">bulkOrderForm!$A$12:$P$4469</definedName>
    <definedName name="_xlnm._FilterDatabase" localSheetId="2" hidden="1">db_clienti!$A$1:$N$11</definedName>
    <definedName name="_xlnm._FilterDatabase" localSheetId="9" hidden="1">listaCategorie!$F$1:$G$1</definedName>
    <definedName name="_xlnm._FilterDatabase" localSheetId="13" hidden="1">LISTONE!$A$11:$J$11</definedName>
    <definedName name="_xlnm._FilterDatabase" localSheetId="16" hidden="1">'ORDER MANAGER'!$A$2:$S$400</definedName>
    <definedName name="_xlnm._FilterDatabase" localSheetId="5" hidden="1">storicoOrdini!$S$2:$S$2</definedName>
    <definedName name="_xlnm.Print_Area" localSheetId="17">bulkOrderForm!$A$1:$K$1724</definedName>
    <definedName name="_xlnm.Print_Area" localSheetId="12">'LISTINO PREZZI'!$A$10:$E$128</definedName>
    <definedName name="_xlnm.Print_Area" localSheetId="6">proformaModel!$A$1:$P$75</definedName>
    <definedName name="blackListSku">OFFSET(listeSpeciali!$D$3,0,0,COUNTA(listeSpeciali!$D$3:$D9997),1)</definedName>
    <definedName name="codFornitura">OFFSET(storicoOrdini!$A$2:$A$2,0,0,COUNTA(storicoOrdini!$A$2:$A24985),1)</definedName>
    <definedName name="codFornituraDistinct" localSheetId="16">OFFSET('ORDER MANAGER'!$AM$3:$AM$3,0,0,50-COUNTBLANK('ORDER MANAGER'!$AM$3:$AM$52),1)</definedName>
    <definedName name="codIva">OFFSET(db_clienti!$M$2,0,0,COUNTA(db_clienti!$A$2:$A9988),1)</definedName>
    <definedName name="_xlnm.Criteria" localSheetId="5">storicoOrdini!$A$2:$A$2</definedName>
    <definedName name="dbClienti">OFFSET(db_clienti!$A$2:$A$2,0,0,COUNTA(db_clienti!$A$2:$A24985),2)</definedName>
    <definedName name="dbClientiAllData">OFFSET(db_clienti!$A$2:$A$2,0,0,COUNTA(db_clienti!$A$2:$A24985),13)</definedName>
    <definedName name="descOrdineAggregato">OFFSET(storicoOrdini!$C$1:$C$1,0,0,COUNTA(storicoOrdini!$C$1:$C24985),1)</definedName>
    <definedName name="descrizioneArtAnker">OFFSET(LISTONE!$B$11,0,0,COUNTA(LISTONE!$B$11:$B4997),1)</definedName>
    <definedName name="descrizioneArtGeko">OFFSET(inventarioGeko!$B$2,0,0,COUNTA(inventarioGeko!$B$2:$B24985),1)</definedName>
    <definedName name="descVinolux">vinolux_data[Item]</definedName>
    <definedName name="_xlnm.Extract" localSheetId="5">storicoOrdini!$AE$3</definedName>
    <definedName name="fornituraCompleta">OFFSET(descOrdineAggregato,0,-2,,20)</definedName>
    <definedName name="fornituraTroncata">OFFSET(descOrdineAggregato,0,16,,2)</definedName>
    <definedName name="LIST1">[1]Sheet2!$A$1:$A$3</definedName>
    <definedName name="listoneAnker_NoSku">OFFSET(skuAnker,0,1,,10)</definedName>
    <definedName name="listoneAnkerCompleto">OFFSET(skuAnker,0,0,,11)</definedName>
    <definedName name="metodoPagamento">OFFSET(db_clienti!$K$2,0,0,COUNTA(db_clienti!$A$2:$A9988),1)</definedName>
    <definedName name="notaIva">OFFSET(db_clienti!$N$2,0,0,COUNTA(db_clienti!$A$2:$A9988),1)</definedName>
    <definedName name="ordiniFornitura">OFFSET(storicoOrdini!$S$2:$S$2,0,0,COUNTA(storicoOrdini!$S$2:$S24985),1)</definedName>
    <definedName name="ordiniFornituraDistinct" localSheetId="16">OFFSET('ORDER MANAGER'!$AN$3:$AN$3,0,0,50-COUNTBLANK('ORDER MANAGER'!$AN$3:$AN$52),1)</definedName>
    <definedName name="Query_da_Excel_Files" localSheetId="0" hidden="1">ankerAvailabilities!$A$1:$B$5069</definedName>
    <definedName name="Query_da_Excel_Files" localSheetId="3" hidden="1">inventarioGeko!$A$1:$D$7237</definedName>
    <definedName name="Query_da_Excel_Files" localSheetId="8" hidden="1">vinolux_data!$A$1:$J$4317</definedName>
    <definedName name="Query_da_Excel_Files_1" localSheetId="1" hidden="1">ankerData!$A$1:$J$2448</definedName>
    <definedName name="Query1" localSheetId="7" hidden="1">ultimoPrezzoItalia!$A$1:$E$9618</definedName>
    <definedName name="skuAnker">OFFSET(LISTONE!$A$11,0,0,COUNTA(LISTONE!$A$11:$A4997),1)</definedName>
    <definedName name="skuArtGeko">OFFSET(inventarioGeko!$A$2,0,0,COUNTA(inventarioGeko!$A$2:$A24985),1)</definedName>
    <definedName name="storicoSkuAnker">OFFSET(storicoOrdini!$G$2,0,0,COUNTA(storicoOrdini!$C$2:$C24985),1)</definedName>
    <definedName name="storicoSkuGeko">OFFSET(storicoOrdini!$B$2,0,0,COUNTA(storicoOrdini!$C$2:$C24985),1)</definedName>
    <definedName name="storicoSkuVinolux">OFFSET(storicoOrdini!$F$2,0,0,COUNTA(storicoOrdini!$C$2:$C24985),1)</definedName>
    <definedName name="_xlnm.Print_Titles" localSheetId="17">bulkOrderForm!$12:$12</definedName>
    <definedName name="_xlnm.Print_Titles" localSheetId="12">'LISTINO PREZZI'!$10:$10</definedName>
    <definedName name="Z_4B555B68_31CC_4AB4_99E2_D1462C0F7EE7_.wvu.FilterData" localSheetId="17" hidden="1">bulkOrderForm!$B$12:$K$12</definedName>
    <definedName name="Z_4B555B68_31CC_4AB4_99E2_D1462C0F7EE7_.wvu.PrintArea" localSheetId="17" hidden="1">bulkOrderForm!$B$1:$K$12</definedName>
    <definedName name="Z_4B555B68_31CC_4AB4_99E2_D1462C0F7EE7_.wvu.PrintTitles" localSheetId="17" hidden="1">bulkOrderForm!$12:$12</definedName>
    <definedName name="Z_87FA4E56_9B84_43BF_9B84_85C1C0146A40_.wvu.FilterData" localSheetId="17" hidden="1">bulkOrderForm!$B$12:$K$12</definedName>
    <definedName name="Z_87FA4E56_9B84_43BF_9B84_85C1C0146A40_.wvu.PrintArea" localSheetId="17" hidden="1">bulkOrderForm!$B$1:$K$12</definedName>
    <definedName name="Z_87FA4E56_9B84_43BF_9B84_85C1C0146A40_.wvu.PrintTitles" localSheetId="17" hidden="1">bulkOrderForm!$12:$12</definedName>
    <definedName name="Z_B94E9C2D_62D0_49EA_A796_96039A6EF8AA_.wvu.FilterData" localSheetId="17" hidden="1">bulkOrderForm!$B$12:$K$12</definedName>
    <definedName name="Z_B94E9C2D_62D0_49EA_A796_96039A6EF8AA_.wvu.PrintArea" localSheetId="17" hidden="1">bulkOrderForm!$B$1:$K$12</definedName>
    <definedName name="Z_B94E9C2D_62D0_49EA_A796_96039A6EF8AA_.wvu.PrintTitles" localSheetId="17" hidden="1">bulkOrderForm!$12:$12</definedName>
    <definedName name="Z_C1A746A5_CCE4_4797_9DBC_6EA591830AA1_.wvu.FilterData" localSheetId="17" hidden="1">bulkOrderForm!$B$12:$K$12</definedName>
  </definedNames>
  <calcPr calcId="191029"/>
  <pivotCaches>
    <pivotCache cacheId="0" r:id="rId20"/>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399" i="235" l="1"/>
  <c r="S399" i="235"/>
  <c r="R399" i="235"/>
  <c r="Q399" i="235"/>
  <c r="N399" i="235"/>
  <c r="M399" i="235" a="1"/>
  <c r="M399" i="235" s="1"/>
  <c r="L399" i="235"/>
  <c r="J399" i="235"/>
  <c r="J399" i="235" a="1"/>
  <c r="I399" i="235"/>
  <c r="H399" i="235"/>
  <c r="G399" i="235"/>
  <c r="F399" i="235" a="1"/>
  <c r="F399" i="235" s="1"/>
  <c r="T398" i="235"/>
  <c r="S398" i="235"/>
  <c r="R398" i="235"/>
  <c r="Q398" i="235"/>
  <c r="O398" i="235"/>
  <c r="N398" i="235"/>
  <c r="M398" i="235" a="1"/>
  <c r="M398" i="235" s="1"/>
  <c r="L398" i="235"/>
  <c r="J398" i="235"/>
  <c r="J398" i="235" a="1"/>
  <c r="I398" i="235"/>
  <c r="H398" i="235"/>
  <c r="G398" i="235"/>
  <c r="F398" i="235" a="1"/>
  <c r="F398" i="235" s="1"/>
  <c r="K398" i="235" s="1"/>
  <c r="T397" i="235"/>
  <c r="S397" i="235"/>
  <c r="R397" i="235"/>
  <c r="Q397" i="235"/>
  <c r="N397" i="235"/>
  <c r="M397" i="235" a="1"/>
  <c r="M397" i="235" s="1"/>
  <c r="L397" i="235"/>
  <c r="J397" i="235"/>
  <c r="J397" i="235" a="1"/>
  <c r="I397" i="235"/>
  <c r="H397" i="235"/>
  <c r="G397" i="235"/>
  <c r="F397" i="235" a="1"/>
  <c r="F397" i="235" s="1"/>
  <c r="T396" i="235"/>
  <c r="S396" i="235"/>
  <c r="R396" i="235"/>
  <c r="Q396" i="235"/>
  <c r="N396" i="235"/>
  <c r="M396" i="235" a="1"/>
  <c r="M396" i="235" s="1"/>
  <c r="L396" i="235"/>
  <c r="J396" i="235"/>
  <c r="J396" i="235" a="1"/>
  <c r="I396" i="235"/>
  <c r="H396" i="235"/>
  <c r="G396" i="235"/>
  <c r="F396" i="235" a="1"/>
  <c r="F396" i="235" s="1"/>
  <c r="K396" i="235" s="1"/>
  <c r="T395" i="235"/>
  <c r="S395" i="235"/>
  <c r="R395" i="235"/>
  <c r="Q395" i="235"/>
  <c r="N395" i="235"/>
  <c r="M395" i="235" a="1"/>
  <c r="M395" i="235" s="1"/>
  <c r="L395" i="235"/>
  <c r="J395" i="235"/>
  <c r="J395" i="235" a="1"/>
  <c r="I395" i="235"/>
  <c r="H395" i="235"/>
  <c r="G395" i="235"/>
  <c r="F395" i="235" a="1"/>
  <c r="F395" i="235" s="1"/>
  <c r="T394" i="235"/>
  <c r="S394" i="235"/>
  <c r="R394" i="235"/>
  <c r="Q394" i="235"/>
  <c r="O394" i="235"/>
  <c r="N394" i="235"/>
  <c r="M394" i="235" a="1"/>
  <c r="M394" i="235" s="1"/>
  <c r="L394" i="235"/>
  <c r="J394" i="235"/>
  <c r="J394" i="235" a="1"/>
  <c r="I394" i="235"/>
  <c r="H394" i="235"/>
  <c r="G394" i="235"/>
  <c r="F394" i="235" a="1"/>
  <c r="F394" i="235" s="1"/>
  <c r="K394" i="235" s="1"/>
  <c r="T393" i="235"/>
  <c r="S393" i="235"/>
  <c r="R393" i="235"/>
  <c r="Q393" i="235"/>
  <c r="N393" i="235"/>
  <c r="M393" i="235" a="1"/>
  <c r="M393" i="235" s="1"/>
  <c r="L393" i="235"/>
  <c r="J393" i="235"/>
  <c r="J393" i="235" a="1"/>
  <c r="I393" i="235"/>
  <c r="H393" i="235"/>
  <c r="G393" i="235"/>
  <c r="F393" i="235" a="1"/>
  <c r="F393" i="235" s="1"/>
  <c r="T392" i="235"/>
  <c r="S392" i="235"/>
  <c r="R392" i="235"/>
  <c r="Q392" i="235"/>
  <c r="N392" i="235"/>
  <c r="M392" i="235" a="1"/>
  <c r="M392" i="235" s="1"/>
  <c r="L392" i="235"/>
  <c r="J392" i="235"/>
  <c r="J392" i="235" a="1"/>
  <c r="I392" i="235"/>
  <c r="H392" i="235"/>
  <c r="G392" i="235"/>
  <c r="F392" i="235" a="1"/>
  <c r="F392" i="235" s="1"/>
  <c r="T391" i="235"/>
  <c r="S391" i="235"/>
  <c r="R391" i="235"/>
  <c r="Q391" i="235"/>
  <c r="N391" i="235"/>
  <c r="M391" i="235" a="1"/>
  <c r="M391" i="235" s="1"/>
  <c r="L391" i="235"/>
  <c r="J391" i="235"/>
  <c r="J391" i="235" a="1"/>
  <c r="I391" i="235"/>
  <c r="H391" i="235"/>
  <c r="G391" i="235"/>
  <c r="F391" i="235" a="1"/>
  <c r="F391" i="235" s="1"/>
  <c r="T390" i="235"/>
  <c r="S390" i="235"/>
  <c r="R390" i="235"/>
  <c r="Q390" i="235"/>
  <c r="O390" i="235"/>
  <c r="N390" i="235"/>
  <c r="M390" i="235" a="1"/>
  <c r="M390" i="235" s="1"/>
  <c r="L390" i="235"/>
  <c r="J390" i="235" a="1"/>
  <c r="J390" i="235" s="1"/>
  <c r="I390" i="235"/>
  <c r="H390" i="235"/>
  <c r="G390" i="235"/>
  <c r="F390" i="235" a="1"/>
  <c r="F390" i="235" s="1"/>
  <c r="K390" i="235" s="1"/>
  <c r="T389" i="235"/>
  <c r="S389" i="235"/>
  <c r="R389" i="235"/>
  <c r="Q389" i="235"/>
  <c r="N389" i="235"/>
  <c r="M389" i="235" a="1"/>
  <c r="M389" i="235" s="1"/>
  <c r="L389" i="235"/>
  <c r="J389" i="235"/>
  <c r="J389" i="235" a="1"/>
  <c r="I389" i="235"/>
  <c r="H389" i="235"/>
  <c r="G389" i="235"/>
  <c r="F389" i="235" a="1"/>
  <c r="F389" i="235" s="1"/>
  <c r="T388" i="235"/>
  <c r="S388" i="235"/>
  <c r="R388" i="235"/>
  <c r="Q388" i="235"/>
  <c r="O388" i="235"/>
  <c r="N388" i="235"/>
  <c r="M388" i="235" a="1"/>
  <c r="M388" i="235" s="1"/>
  <c r="L388" i="235"/>
  <c r="J388" i="235" a="1"/>
  <c r="J388" i="235" s="1"/>
  <c r="I388" i="235"/>
  <c r="H388" i="235"/>
  <c r="G388" i="235"/>
  <c r="F388" i="235" a="1"/>
  <c r="F388" i="235" s="1"/>
  <c r="K388" i="235" s="1"/>
  <c r="T387" i="235"/>
  <c r="S387" i="235"/>
  <c r="R387" i="235"/>
  <c r="Q387" i="235"/>
  <c r="N387" i="235"/>
  <c r="M387" i="235" a="1"/>
  <c r="M387" i="235" s="1"/>
  <c r="L387" i="235"/>
  <c r="J387" i="235"/>
  <c r="J387" i="235" a="1"/>
  <c r="I387" i="235"/>
  <c r="H387" i="235"/>
  <c r="G387" i="235"/>
  <c r="F387" i="235" a="1"/>
  <c r="F387" i="235" s="1"/>
  <c r="T386" i="235"/>
  <c r="S386" i="235"/>
  <c r="R386" i="235"/>
  <c r="Q386" i="235"/>
  <c r="N386" i="235"/>
  <c r="M386" i="235" a="1"/>
  <c r="M386" i="235" s="1"/>
  <c r="L386" i="235"/>
  <c r="J386" i="235" a="1"/>
  <c r="J386" i="235" s="1"/>
  <c r="I386" i="235"/>
  <c r="H386" i="235"/>
  <c r="G386" i="235"/>
  <c r="F386" i="235" a="1"/>
  <c r="F386" i="235" s="1"/>
  <c r="K386" i="235" s="1"/>
  <c r="T385" i="235"/>
  <c r="S385" i="235"/>
  <c r="R385" i="235"/>
  <c r="Q385" i="235"/>
  <c r="N385" i="235"/>
  <c r="M385" i="235" a="1"/>
  <c r="M385" i="235" s="1"/>
  <c r="L385" i="235"/>
  <c r="J385" i="235"/>
  <c r="J385" i="235" a="1"/>
  <c r="I385" i="235"/>
  <c r="H385" i="235"/>
  <c r="G385" i="235"/>
  <c r="F385" i="235" a="1"/>
  <c r="F385" i="235" s="1"/>
  <c r="T384" i="235"/>
  <c r="S384" i="235"/>
  <c r="R384" i="235"/>
  <c r="Q384" i="235"/>
  <c r="O384" i="235"/>
  <c r="N384" i="235"/>
  <c r="M384" i="235" a="1"/>
  <c r="M384" i="235" s="1"/>
  <c r="L384" i="235"/>
  <c r="J384" i="235" a="1"/>
  <c r="J384" i="235" s="1"/>
  <c r="I384" i="235"/>
  <c r="H384" i="235"/>
  <c r="G384" i="235"/>
  <c r="F384" i="235" a="1"/>
  <c r="F384" i="235" s="1"/>
  <c r="K384" i="235" s="1"/>
  <c r="T383" i="235"/>
  <c r="S383" i="235"/>
  <c r="R383" i="235"/>
  <c r="Q383" i="235"/>
  <c r="N383" i="235"/>
  <c r="M383" i="235" a="1"/>
  <c r="M383" i="235" s="1"/>
  <c r="L383" i="235"/>
  <c r="J383" i="235"/>
  <c r="J383" i="235" a="1"/>
  <c r="I383" i="235"/>
  <c r="H383" i="235"/>
  <c r="G383" i="235"/>
  <c r="F383" i="235" a="1"/>
  <c r="F383" i="235" s="1"/>
  <c r="T382" i="235"/>
  <c r="S382" i="235"/>
  <c r="R382" i="235"/>
  <c r="Q382" i="235"/>
  <c r="N382" i="235"/>
  <c r="M382" i="235" a="1"/>
  <c r="M382" i="235" s="1"/>
  <c r="L382" i="235"/>
  <c r="J382" i="235" a="1"/>
  <c r="J382" i="235" s="1"/>
  <c r="I382" i="235"/>
  <c r="H382" i="235"/>
  <c r="G382" i="235"/>
  <c r="F382" i="235" a="1"/>
  <c r="F382" i="235" s="1"/>
  <c r="T381" i="235"/>
  <c r="S381" i="235"/>
  <c r="R381" i="235"/>
  <c r="Q381" i="235"/>
  <c r="N381" i="235"/>
  <c r="M381" i="235" a="1"/>
  <c r="M381" i="235" s="1"/>
  <c r="L381" i="235"/>
  <c r="J381" i="235"/>
  <c r="J381" i="235" a="1"/>
  <c r="I381" i="235"/>
  <c r="H381" i="235"/>
  <c r="G381" i="235"/>
  <c r="F381" i="235" a="1"/>
  <c r="F381" i="235" s="1"/>
  <c r="T380" i="235"/>
  <c r="S380" i="235"/>
  <c r="R380" i="235"/>
  <c r="Q380" i="235"/>
  <c r="N380" i="235"/>
  <c r="M380" i="235" a="1"/>
  <c r="M380" i="235" s="1"/>
  <c r="L380" i="235"/>
  <c r="J380" i="235" a="1"/>
  <c r="J380" i="235" s="1"/>
  <c r="I380" i="235"/>
  <c r="H380" i="235"/>
  <c r="G380" i="235"/>
  <c r="F380" i="235" a="1"/>
  <c r="F380" i="235" s="1"/>
  <c r="T379" i="235"/>
  <c r="S379" i="235"/>
  <c r="R379" i="235"/>
  <c r="Q379" i="235"/>
  <c r="N379" i="235"/>
  <c r="M379" i="235" a="1"/>
  <c r="M379" i="235" s="1"/>
  <c r="L379" i="235"/>
  <c r="J379" i="235"/>
  <c r="J379" i="235" a="1"/>
  <c r="I379" i="235"/>
  <c r="H379" i="235"/>
  <c r="G379" i="235"/>
  <c r="F379" i="235" a="1"/>
  <c r="F379" i="235" s="1"/>
  <c r="T378" i="235"/>
  <c r="S378" i="235"/>
  <c r="R378" i="235"/>
  <c r="Q378" i="235"/>
  <c r="O378" i="235"/>
  <c r="N378" i="235"/>
  <c r="M378" i="235" a="1"/>
  <c r="M378" i="235" s="1"/>
  <c r="L378" i="235"/>
  <c r="J378" i="235" a="1"/>
  <c r="J378" i="235" s="1"/>
  <c r="I378" i="235"/>
  <c r="H378" i="235"/>
  <c r="G378" i="235"/>
  <c r="F378" i="235" a="1"/>
  <c r="F378" i="235" s="1"/>
  <c r="K378" i="235" s="1"/>
  <c r="T377" i="235"/>
  <c r="S377" i="235"/>
  <c r="R377" i="235"/>
  <c r="Q377" i="235"/>
  <c r="N377" i="235"/>
  <c r="M377" i="235" a="1"/>
  <c r="M377" i="235" s="1"/>
  <c r="L377" i="235"/>
  <c r="J377" i="235"/>
  <c r="J377" i="235" a="1"/>
  <c r="I377" i="235"/>
  <c r="H377" i="235"/>
  <c r="G377" i="235"/>
  <c r="F377" i="235" a="1"/>
  <c r="F377" i="235" s="1"/>
  <c r="T376" i="235"/>
  <c r="S376" i="235"/>
  <c r="R376" i="235"/>
  <c r="Q376" i="235"/>
  <c r="O376" i="235"/>
  <c r="N376" i="235"/>
  <c r="M376" i="235" a="1"/>
  <c r="M376" i="235" s="1"/>
  <c r="L376" i="235"/>
  <c r="J376" i="235" a="1"/>
  <c r="J376" i="235" s="1"/>
  <c r="I376" i="235"/>
  <c r="H376" i="235"/>
  <c r="G376" i="235"/>
  <c r="F376" i="235" a="1"/>
  <c r="F376" i="235" s="1"/>
  <c r="K376" i="235" s="1"/>
  <c r="T375" i="235"/>
  <c r="S375" i="235"/>
  <c r="R375" i="235"/>
  <c r="Q375" i="235"/>
  <c r="N375" i="235"/>
  <c r="M375" i="235" a="1"/>
  <c r="M375" i="235" s="1"/>
  <c r="L375" i="235"/>
  <c r="J375" i="235"/>
  <c r="J375" i="235" a="1"/>
  <c r="I375" i="235"/>
  <c r="H375" i="235"/>
  <c r="G375" i="235"/>
  <c r="F375" i="235" a="1"/>
  <c r="F375" i="235" s="1"/>
  <c r="T374" i="235"/>
  <c r="S374" i="235"/>
  <c r="R374" i="235"/>
  <c r="Q374" i="235"/>
  <c r="N374" i="235"/>
  <c r="M374" i="235" a="1"/>
  <c r="M374" i="235" s="1"/>
  <c r="L374" i="235"/>
  <c r="J374" i="235" a="1"/>
  <c r="J374" i="235" s="1"/>
  <c r="I374" i="235"/>
  <c r="H374" i="235"/>
  <c r="G374" i="235"/>
  <c r="F374" i="235" a="1"/>
  <c r="F374" i="235" s="1"/>
  <c r="K374" i="235" s="1"/>
  <c r="T373" i="235"/>
  <c r="S373" i="235"/>
  <c r="R373" i="235"/>
  <c r="Q373" i="235"/>
  <c r="N373" i="235"/>
  <c r="M373" i="235" a="1"/>
  <c r="M373" i="235" s="1"/>
  <c r="L373" i="235"/>
  <c r="J373" i="235"/>
  <c r="J373" i="235" a="1"/>
  <c r="I373" i="235"/>
  <c r="H373" i="235"/>
  <c r="G373" i="235"/>
  <c r="F373" i="235" a="1"/>
  <c r="F373" i="235" s="1"/>
  <c r="T372" i="235"/>
  <c r="S372" i="235"/>
  <c r="R372" i="235"/>
  <c r="Q372" i="235"/>
  <c r="O372" i="235"/>
  <c r="N372" i="235"/>
  <c r="M372" i="235" a="1"/>
  <c r="M372" i="235" s="1"/>
  <c r="L372" i="235"/>
  <c r="J372" i="235"/>
  <c r="J372" i="235" a="1"/>
  <c r="I372" i="235"/>
  <c r="H372" i="235"/>
  <c r="G372" i="235"/>
  <c r="F372" i="235" a="1"/>
  <c r="F372" i="235" s="1"/>
  <c r="K372" i="235" s="1"/>
  <c r="T371" i="235"/>
  <c r="S371" i="235"/>
  <c r="R371" i="235"/>
  <c r="Q371" i="235"/>
  <c r="O371" i="235"/>
  <c r="N371" i="235"/>
  <c r="M371" i="235" a="1"/>
  <c r="M371" i="235" s="1"/>
  <c r="L371" i="235"/>
  <c r="J371" i="235"/>
  <c r="J371" i="235" a="1"/>
  <c r="I371" i="235"/>
  <c r="H371" i="235"/>
  <c r="G371" i="235"/>
  <c r="F371" i="235" a="1"/>
  <c r="F371" i="235" s="1"/>
  <c r="K371" i="235" s="1"/>
  <c r="T370" i="235"/>
  <c r="S370" i="235"/>
  <c r="R370" i="235"/>
  <c r="Q370" i="235"/>
  <c r="O370" i="235"/>
  <c r="N370" i="235"/>
  <c r="M370" i="235" a="1"/>
  <c r="M370" i="235" s="1"/>
  <c r="L370" i="235"/>
  <c r="J370" i="235"/>
  <c r="J370" i="235" a="1"/>
  <c r="I370" i="235"/>
  <c r="H370" i="235"/>
  <c r="G370" i="235"/>
  <c r="F370" i="235" a="1"/>
  <c r="F370" i="235" s="1"/>
  <c r="K370" i="235" s="1"/>
  <c r="T369" i="235"/>
  <c r="S369" i="235"/>
  <c r="R369" i="235"/>
  <c r="Q369" i="235"/>
  <c r="O369" i="235"/>
  <c r="N369" i="235"/>
  <c r="M369" i="235" a="1"/>
  <c r="M369" i="235" s="1"/>
  <c r="L369" i="235"/>
  <c r="J369" i="235"/>
  <c r="J369" i="235" a="1"/>
  <c r="I369" i="235"/>
  <c r="H369" i="235"/>
  <c r="G369" i="235"/>
  <c r="F369" i="235" a="1"/>
  <c r="F369" i="235" s="1"/>
  <c r="K369" i="235" s="1"/>
  <c r="T368" i="235"/>
  <c r="S368" i="235"/>
  <c r="R368" i="235"/>
  <c r="Q368" i="235"/>
  <c r="O368" i="235"/>
  <c r="N368" i="235"/>
  <c r="M368" i="235" a="1"/>
  <c r="M368" i="235" s="1"/>
  <c r="L368" i="235"/>
  <c r="J368" i="235"/>
  <c r="J368" i="235" a="1"/>
  <c r="I368" i="235"/>
  <c r="H368" i="235"/>
  <c r="G368" i="235"/>
  <c r="F368" i="235" a="1"/>
  <c r="F368" i="235" s="1"/>
  <c r="K368" i="235" s="1"/>
  <c r="T367" i="235"/>
  <c r="S367" i="235"/>
  <c r="R367" i="235"/>
  <c r="Q367" i="235"/>
  <c r="O367" i="235"/>
  <c r="N367" i="235"/>
  <c r="M367" i="235" a="1"/>
  <c r="M367" i="235" s="1"/>
  <c r="L367" i="235"/>
  <c r="J367" i="235"/>
  <c r="J367" i="235" a="1"/>
  <c r="I367" i="235"/>
  <c r="H367" i="235"/>
  <c r="G367" i="235"/>
  <c r="F367" i="235" a="1"/>
  <c r="F367" i="235" s="1"/>
  <c r="K367" i="235" s="1"/>
  <c r="T366" i="235"/>
  <c r="S366" i="235"/>
  <c r="R366" i="235"/>
  <c r="Q366" i="235"/>
  <c r="O366" i="235"/>
  <c r="N366" i="235"/>
  <c r="M366" i="235" a="1"/>
  <c r="M366" i="235" s="1"/>
  <c r="L366" i="235"/>
  <c r="J366" i="235"/>
  <c r="J366" i="235" a="1"/>
  <c r="I366" i="235"/>
  <c r="H366" i="235"/>
  <c r="G366" i="235"/>
  <c r="F366" i="235" a="1"/>
  <c r="F366" i="235" s="1"/>
  <c r="K366" i="235" s="1"/>
  <c r="T365" i="235"/>
  <c r="S365" i="235"/>
  <c r="R365" i="235"/>
  <c r="Q365" i="235"/>
  <c r="O365" i="235"/>
  <c r="N365" i="235"/>
  <c r="M365" i="235"/>
  <c r="M365" i="235" a="1"/>
  <c r="L365" i="235"/>
  <c r="J365" i="235"/>
  <c r="J365" i="235" a="1"/>
  <c r="I365" i="235"/>
  <c r="H365" i="235"/>
  <c r="G365" i="235"/>
  <c r="F365" i="235" a="1"/>
  <c r="F365" i="235" s="1"/>
  <c r="K365" i="235" s="1"/>
  <c r="T364" i="235"/>
  <c r="S364" i="235"/>
  <c r="R364" i="235"/>
  <c r="Q364" i="235"/>
  <c r="N364" i="235"/>
  <c r="M364" i="235" a="1"/>
  <c r="M364" i="235" s="1"/>
  <c r="L364" i="235"/>
  <c r="J364" i="235" a="1"/>
  <c r="J364" i="235" s="1"/>
  <c r="I364" i="235"/>
  <c r="H364" i="235"/>
  <c r="G364" i="235"/>
  <c r="F364" i="235"/>
  <c r="F364" i="235" a="1"/>
  <c r="T363" i="235"/>
  <c r="S363" i="235"/>
  <c r="R363" i="235"/>
  <c r="Q363" i="235"/>
  <c r="O363" i="235"/>
  <c r="N363" i="235"/>
  <c r="M363" i="235"/>
  <c r="M363" i="235" a="1"/>
  <c r="L363" i="235"/>
  <c r="K363" i="235"/>
  <c r="J363" i="235"/>
  <c r="J363" i="235" a="1"/>
  <c r="I363" i="235"/>
  <c r="H363" i="235"/>
  <c r="G363" i="235"/>
  <c r="F363" i="235" a="1"/>
  <c r="F363" i="235" s="1"/>
  <c r="T362" i="235"/>
  <c r="S362" i="235"/>
  <c r="R362" i="235"/>
  <c r="Q362" i="235"/>
  <c r="N362" i="235"/>
  <c r="M362" i="235" a="1"/>
  <c r="M362" i="235" s="1"/>
  <c r="L362" i="235"/>
  <c r="J362" i="235" a="1"/>
  <c r="J362" i="235" s="1"/>
  <c r="I362" i="235"/>
  <c r="H362" i="235"/>
  <c r="G362" i="235"/>
  <c r="F362" i="235"/>
  <c r="F362" i="235" a="1"/>
  <c r="T361" i="235"/>
  <c r="S361" i="235"/>
  <c r="R361" i="235"/>
  <c r="Q361" i="235"/>
  <c r="O361" i="235"/>
  <c r="N361" i="235"/>
  <c r="M361" i="235"/>
  <c r="M361" i="235" a="1"/>
  <c r="L361" i="235"/>
  <c r="K361" i="235"/>
  <c r="J361" i="235"/>
  <c r="J361" i="235" a="1"/>
  <c r="I361" i="235"/>
  <c r="H361" i="235"/>
  <c r="G361" i="235"/>
  <c r="F361" i="235" a="1"/>
  <c r="F361" i="235" s="1"/>
  <c r="T360" i="235"/>
  <c r="S360" i="235"/>
  <c r="R360" i="235"/>
  <c r="Q360" i="235"/>
  <c r="N360" i="235"/>
  <c r="M360" i="235" a="1"/>
  <c r="M360" i="235" s="1"/>
  <c r="L360" i="235"/>
  <c r="J360" i="235" a="1"/>
  <c r="J360" i="235" s="1"/>
  <c r="I360" i="235"/>
  <c r="H360" i="235"/>
  <c r="G360" i="235"/>
  <c r="F360" i="235"/>
  <c r="K360" i="235" s="1"/>
  <c r="F360" i="235" a="1"/>
  <c r="T359" i="235"/>
  <c r="S359" i="235"/>
  <c r="R359" i="235"/>
  <c r="Q359" i="235"/>
  <c r="O359" i="235"/>
  <c r="N359" i="235"/>
  <c r="M359" i="235"/>
  <c r="M359" i="235" a="1"/>
  <c r="L359" i="235"/>
  <c r="J359" i="235"/>
  <c r="J359" i="235" a="1"/>
  <c r="I359" i="235"/>
  <c r="H359" i="235"/>
  <c r="G359" i="235"/>
  <c r="F359" i="235" a="1"/>
  <c r="F359" i="235" s="1"/>
  <c r="K359" i="235" s="1"/>
  <c r="T358" i="235"/>
  <c r="S358" i="235"/>
  <c r="R358" i="235"/>
  <c r="Q358" i="235"/>
  <c r="N358" i="235"/>
  <c r="M358" i="235" a="1"/>
  <c r="M358" i="235" s="1"/>
  <c r="L358" i="235"/>
  <c r="J358" i="235"/>
  <c r="J358" i="235" a="1"/>
  <c r="I358" i="235"/>
  <c r="H358" i="235"/>
  <c r="G358" i="235"/>
  <c r="F358" i="235"/>
  <c r="F358" i="235" a="1"/>
  <c r="T357" i="235"/>
  <c r="S357" i="235"/>
  <c r="R357" i="235"/>
  <c r="Q357" i="235"/>
  <c r="O357" i="235"/>
  <c r="N357" i="235"/>
  <c r="M357" i="235"/>
  <c r="M357" i="235" a="1"/>
  <c r="L357" i="235"/>
  <c r="K357" i="235"/>
  <c r="J357" i="235"/>
  <c r="J357" i="235" a="1"/>
  <c r="I357" i="235"/>
  <c r="H357" i="235"/>
  <c r="G357" i="235"/>
  <c r="F357" i="235" a="1"/>
  <c r="F357" i="235" s="1"/>
  <c r="T356" i="235"/>
  <c r="S356" i="235"/>
  <c r="R356" i="235"/>
  <c r="Q356" i="235"/>
  <c r="N356" i="235"/>
  <c r="M356" i="235" a="1"/>
  <c r="M356" i="235" s="1"/>
  <c r="L356" i="235"/>
  <c r="J356" i="235" a="1"/>
  <c r="J356" i="235" s="1"/>
  <c r="I356" i="235"/>
  <c r="H356" i="235"/>
  <c r="G356" i="235"/>
  <c r="F356" i="235"/>
  <c r="F356" i="235" a="1"/>
  <c r="T355" i="235"/>
  <c r="S355" i="235"/>
  <c r="R355" i="235"/>
  <c r="Q355" i="235"/>
  <c r="O355" i="235"/>
  <c r="N355" i="235"/>
  <c r="M355" i="235"/>
  <c r="M355" i="235" a="1"/>
  <c r="L355" i="235"/>
  <c r="K355" i="235"/>
  <c r="J355" i="235"/>
  <c r="J355" i="235" a="1"/>
  <c r="I355" i="235"/>
  <c r="H355" i="235"/>
  <c r="G355" i="235"/>
  <c r="F355" i="235" a="1"/>
  <c r="F355" i="235" s="1"/>
  <c r="T354" i="235"/>
  <c r="S354" i="235"/>
  <c r="R354" i="235"/>
  <c r="Q354" i="235"/>
  <c r="O354" i="235"/>
  <c r="N354" i="235"/>
  <c r="M354" i="235" a="1"/>
  <c r="M354" i="235" s="1"/>
  <c r="L354" i="235"/>
  <c r="J354" i="235" a="1"/>
  <c r="J354" i="235" s="1"/>
  <c r="I354" i="235"/>
  <c r="H354" i="235"/>
  <c r="G354" i="235"/>
  <c r="F354" i="235"/>
  <c r="K354" i="235" s="1"/>
  <c r="F354" i="235" a="1"/>
  <c r="T353" i="235"/>
  <c r="S353" i="235"/>
  <c r="R353" i="235"/>
  <c r="Q353" i="235"/>
  <c r="O353" i="235"/>
  <c r="N353" i="235"/>
  <c r="M353" i="235"/>
  <c r="M353" i="235" a="1"/>
  <c r="L353" i="235"/>
  <c r="J353" i="235"/>
  <c r="J353" i="235" a="1"/>
  <c r="I353" i="235"/>
  <c r="H353" i="235"/>
  <c r="G353" i="235"/>
  <c r="F353" i="235" a="1"/>
  <c r="F353" i="235" s="1"/>
  <c r="K353" i="235" s="1"/>
  <c r="T352" i="235"/>
  <c r="S352" i="235"/>
  <c r="R352" i="235"/>
  <c r="Q352" i="235"/>
  <c r="N352" i="235"/>
  <c r="M352" i="235" a="1"/>
  <c r="M352" i="235" s="1"/>
  <c r="L352" i="235"/>
  <c r="J352" i="235" a="1"/>
  <c r="J352" i="235" s="1"/>
  <c r="I352" i="235"/>
  <c r="H352" i="235"/>
  <c r="G352" i="235"/>
  <c r="F352" i="235"/>
  <c r="F352" i="235" a="1"/>
  <c r="T351" i="235"/>
  <c r="S351" i="235"/>
  <c r="R351" i="235"/>
  <c r="Q351" i="235"/>
  <c r="O351" i="235"/>
  <c r="N351" i="235"/>
  <c r="M351" i="235"/>
  <c r="M351" i="235" a="1"/>
  <c r="L351" i="235"/>
  <c r="K351" i="235"/>
  <c r="J351" i="235"/>
  <c r="J351" i="235" a="1"/>
  <c r="I351" i="235"/>
  <c r="H351" i="235"/>
  <c r="G351" i="235"/>
  <c r="F351" i="235" a="1"/>
  <c r="F351" i="235" s="1"/>
  <c r="T350" i="235"/>
  <c r="S350" i="235"/>
  <c r="R350" i="235"/>
  <c r="Q350" i="235"/>
  <c r="O350" i="235"/>
  <c r="N350" i="235"/>
  <c r="M350" i="235" a="1"/>
  <c r="M350" i="235" s="1"/>
  <c r="L350" i="235"/>
  <c r="J350" i="235" a="1"/>
  <c r="J350" i="235" s="1"/>
  <c r="I350" i="235"/>
  <c r="H350" i="235"/>
  <c r="G350" i="235"/>
  <c r="F350" i="235"/>
  <c r="K350" i="235" s="1"/>
  <c r="F350" i="235" a="1"/>
  <c r="T349" i="235"/>
  <c r="S349" i="235"/>
  <c r="R349" i="235"/>
  <c r="Q349" i="235"/>
  <c r="O349" i="235"/>
  <c r="N349" i="235"/>
  <c r="M349" i="235"/>
  <c r="M349" i="235" a="1"/>
  <c r="L349" i="235"/>
  <c r="K349" i="235"/>
  <c r="J349" i="235"/>
  <c r="J349" i="235" a="1"/>
  <c r="I349" i="235"/>
  <c r="H349" i="235"/>
  <c r="G349" i="235"/>
  <c r="F349" i="235" a="1"/>
  <c r="F349" i="235" s="1"/>
  <c r="T348" i="235"/>
  <c r="S348" i="235"/>
  <c r="R348" i="235"/>
  <c r="Q348" i="235"/>
  <c r="O348" i="235"/>
  <c r="N348" i="235"/>
  <c r="M348" i="235" a="1"/>
  <c r="M348" i="235" s="1"/>
  <c r="L348" i="235"/>
  <c r="J348" i="235"/>
  <c r="J348" i="235" a="1"/>
  <c r="I348" i="235"/>
  <c r="H348" i="235"/>
  <c r="G348" i="235"/>
  <c r="F348" i="235"/>
  <c r="K348" i="235" s="1"/>
  <c r="F348" i="235" a="1"/>
  <c r="T347" i="235"/>
  <c r="S347" i="235"/>
  <c r="R347" i="235"/>
  <c r="Q347" i="235"/>
  <c r="O347" i="235"/>
  <c r="N347" i="235"/>
  <c r="M347" i="235"/>
  <c r="M347" i="235" a="1"/>
  <c r="L347" i="235"/>
  <c r="J347" i="235"/>
  <c r="J347" i="235" a="1"/>
  <c r="I347" i="235"/>
  <c r="H347" i="235"/>
  <c r="G347" i="235"/>
  <c r="F347" i="235" a="1"/>
  <c r="F347" i="235" s="1"/>
  <c r="K347" i="235" s="1"/>
  <c r="T346" i="235"/>
  <c r="S346" i="235"/>
  <c r="R346" i="235"/>
  <c r="Q346" i="235"/>
  <c r="N346" i="235"/>
  <c r="M346" i="235" a="1"/>
  <c r="M346" i="235" s="1"/>
  <c r="L346" i="235"/>
  <c r="J346" i="235"/>
  <c r="J346" i="235" a="1"/>
  <c r="I346" i="235"/>
  <c r="H346" i="235"/>
  <c r="G346" i="235"/>
  <c r="F346" i="235"/>
  <c r="F346" i="235" a="1"/>
  <c r="T345" i="235"/>
  <c r="S345" i="235"/>
  <c r="R345" i="235"/>
  <c r="Q345" i="235"/>
  <c r="O345" i="235"/>
  <c r="N345" i="235"/>
  <c r="M345" i="235"/>
  <c r="M345" i="235" a="1"/>
  <c r="L345" i="235"/>
  <c r="K345" i="235"/>
  <c r="J345" i="235"/>
  <c r="J345" i="235" a="1"/>
  <c r="I345" i="235"/>
  <c r="H345" i="235"/>
  <c r="G345" i="235"/>
  <c r="F345" i="235" a="1"/>
  <c r="F345" i="235" s="1"/>
  <c r="T344" i="235"/>
  <c r="S344" i="235"/>
  <c r="R344" i="235"/>
  <c r="Q344" i="235"/>
  <c r="N344" i="235"/>
  <c r="M344" i="235" a="1"/>
  <c r="M344" i="235" s="1"/>
  <c r="L344" i="235"/>
  <c r="J344" i="235"/>
  <c r="J344" i="235" a="1"/>
  <c r="I344" i="235"/>
  <c r="H344" i="235"/>
  <c r="G344" i="235"/>
  <c r="F344" i="235" a="1"/>
  <c r="F344" i="235" s="1"/>
  <c r="K344" i="235" s="1"/>
  <c r="T343" i="235"/>
  <c r="S343" i="235"/>
  <c r="R343" i="235"/>
  <c r="Q343" i="235"/>
  <c r="N343" i="235"/>
  <c r="M343" i="235" a="1"/>
  <c r="M343" i="235" s="1"/>
  <c r="L343" i="235"/>
  <c r="J343" i="235" a="1"/>
  <c r="J343" i="235" s="1"/>
  <c r="I343" i="235"/>
  <c r="H343" i="235"/>
  <c r="G343" i="235"/>
  <c r="F343" i="235"/>
  <c r="O343" i="235" s="1"/>
  <c r="F343" i="235" a="1"/>
  <c r="T342" i="235"/>
  <c r="S342" i="235"/>
  <c r="R342" i="235"/>
  <c r="Q342" i="235"/>
  <c r="N342" i="235"/>
  <c r="M342" i="235"/>
  <c r="M342" i="235" a="1"/>
  <c r="L342" i="235"/>
  <c r="J342" i="235" a="1"/>
  <c r="J342" i="235" s="1"/>
  <c r="I342" i="235"/>
  <c r="H342" i="235"/>
  <c r="G342" i="235"/>
  <c r="F342" i="235"/>
  <c r="O342" i="235" s="1"/>
  <c r="F342" i="235" a="1"/>
  <c r="T341" i="235"/>
  <c r="S341" i="235"/>
  <c r="R341" i="235"/>
  <c r="Q341" i="235"/>
  <c r="N341" i="235"/>
  <c r="M341" i="235" a="1"/>
  <c r="M341" i="235" s="1"/>
  <c r="L341" i="235"/>
  <c r="K341" i="235"/>
  <c r="J341" i="235" a="1"/>
  <c r="J341" i="235" s="1"/>
  <c r="I341" i="235"/>
  <c r="H341" i="235"/>
  <c r="G341" i="235"/>
  <c r="F341" i="235"/>
  <c r="O341" i="235" s="1"/>
  <c r="F341" i="235" a="1"/>
  <c r="T340" i="235"/>
  <c r="S340" i="235"/>
  <c r="R340" i="235"/>
  <c r="Q340" i="235"/>
  <c r="N340" i="235"/>
  <c r="M340" i="235" a="1"/>
  <c r="M340" i="235" s="1"/>
  <c r="L340" i="235"/>
  <c r="K340" i="235"/>
  <c r="J340" i="235" a="1"/>
  <c r="J340" i="235" s="1"/>
  <c r="I340" i="235"/>
  <c r="H340" i="235"/>
  <c r="G340" i="235"/>
  <c r="F340" i="235"/>
  <c r="O340" i="235" s="1"/>
  <c r="F340" i="235" a="1"/>
  <c r="T339" i="235"/>
  <c r="S339" i="235"/>
  <c r="R339" i="235"/>
  <c r="Q339" i="235"/>
  <c r="N339" i="235"/>
  <c r="M339" i="235" a="1"/>
  <c r="M339" i="235" s="1"/>
  <c r="L339" i="235"/>
  <c r="J339" i="235" a="1"/>
  <c r="J339" i="235" s="1"/>
  <c r="I339" i="235"/>
  <c r="H339" i="235"/>
  <c r="G339" i="235"/>
  <c r="F339" i="235"/>
  <c r="O339" i="235" s="1"/>
  <c r="F339" i="235" a="1"/>
  <c r="T338" i="235"/>
  <c r="S338" i="235"/>
  <c r="R338" i="235"/>
  <c r="Q338" i="235"/>
  <c r="N338" i="235"/>
  <c r="M338" i="235" a="1"/>
  <c r="M338" i="235" s="1"/>
  <c r="L338" i="235"/>
  <c r="J338" i="235" a="1"/>
  <c r="J338" i="235" s="1"/>
  <c r="I338" i="235"/>
  <c r="H338" i="235"/>
  <c r="G338" i="235"/>
  <c r="F338" i="235"/>
  <c r="O338" i="235" s="1"/>
  <c r="F338" i="235" a="1"/>
  <c r="T337" i="235"/>
  <c r="S337" i="235"/>
  <c r="R337" i="235"/>
  <c r="Q337" i="235"/>
  <c r="N337" i="235"/>
  <c r="M337" i="235" a="1"/>
  <c r="M337" i="235" s="1"/>
  <c r="L337" i="235"/>
  <c r="K337" i="235"/>
  <c r="J337" i="235" a="1"/>
  <c r="J337" i="235" s="1"/>
  <c r="I337" i="235"/>
  <c r="H337" i="235"/>
  <c r="G337" i="235"/>
  <c r="F337" i="235"/>
  <c r="O337" i="235" s="1"/>
  <c r="F337" i="235" a="1"/>
  <c r="T336" i="235"/>
  <c r="S336" i="235"/>
  <c r="R336" i="235"/>
  <c r="Q336" i="235"/>
  <c r="N336" i="235"/>
  <c r="M336" i="235" a="1"/>
  <c r="M336" i="235" s="1"/>
  <c r="L336" i="235"/>
  <c r="K336" i="235"/>
  <c r="J336" i="235" a="1"/>
  <c r="J336" i="235" s="1"/>
  <c r="I336" i="235"/>
  <c r="H336" i="235"/>
  <c r="G336" i="235"/>
  <c r="F336" i="235"/>
  <c r="O336" i="235" s="1"/>
  <c r="F336" i="235" a="1"/>
  <c r="T335" i="235"/>
  <c r="S335" i="235"/>
  <c r="R335" i="235"/>
  <c r="Q335" i="235"/>
  <c r="N335" i="235"/>
  <c r="M335" i="235" a="1"/>
  <c r="M335" i="235" s="1"/>
  <c r="L335" i="235"/>
  <c r="J335" i="235" a="1"/>
  <c r="J335" i="235" s="1"/>
  <c r="I335" i="235"/>
  <c r="H335" i="235"/>
  <c r="G335" i="235"/>
  <c r="F335" i="235"/>
  <c r="O335" i="235" s="1"/>
  <c r="F335" i="235" a="1"/>
  <c r="T334" i="235"/>
  <c r="S334" i="235"/>
  <c r="R334" i="235"/>
  <c r="Q334" i="235"/>
  <c r="N334" i="235"/>
  <c r="M334" i="235"/>
  <c r="M334" i="235" a="1"/>
  <c r="L334" i="235"/>
  <c r="J334" i="235" a="1"/>
  <c r="J334" i="235" s="1"/>
  <c r="I334" i="235"/>
  <c r="H334" i="235"/>
  <c r="G334" i="235"/>
  <c r="F334" i="235"/>
  <c r="F334" i="235" a="1"/>
  <c r="T333" i="235"/>
  <c r="S333" i="235"/>
  <c r="R333" i="235"/>
  <c r="Q333" i="235"/>
  <c r="N333" i="235"/>
  <c r="M333" i="235" a="1"/>
  <c r="M333" i="235" s="1"/>
  <c r="L333" i="235"/>
  <c r="K333" i="235"/>
  <c r="J333" i="235" a="1"/>
  <c r="J333" i="235" s="1"/>
  <c r="I333" i="235"/>
  <c r="H333" i="235"/>
  <c r="G333" i="235"/>
  <c r="F333" i="235"/>
  <c r="O333" i="235" s="1"/>
  <c r="F333" i="235" a="1"/>
  <c r="T332" i="235"/>
  <c r="S332" i="235"/>
  <c r="R332" i="235"/>
  <c r="Q332" i="235"/>
  <c r="N332" i="235"/>
  <c r="M332" i="235" a="1"/>
  <c r="M332" i="235" s="1"/>
  <c r="L332" i="235"/>
  <c r="K332" i="235"/>
  <c r="J332" i="235" a="1"/>
  <c r="J332" i="235" s="1"/>
  <c r="I332" i="235"/>
  <c r="H332" i="235"/>
  <c r="G332" i="235"/>
  <c r="F332" i="235"/>
  <c r="O332" i="235" s="1"/>
  <c r="F332" i="235" a="1"/>
  <c r="T331" i="235"/>
  <c r="S331" i="235"/>
  <c r="R331" i="235"/>
  <c r="Q331" i="235"/>
  <c r="N331" i="235"/>
  <c r="M331" i="235" a="1"/>
  <c r="M331" i="235" s="1"/>
  <c r="L331" i="235"/>
  <c r="J331" i="235" a="1"/>
  <c r="J331" i="235" s="1"/>
  <c r="I331" i="235"/>
  <c r="H331" i="235"/>
  <c r="G331" i="235"/>
  <c r="F331" i="235"/>
  <c r="O331" i="235" s="1"/>
  <c r="F331" i="235" a="1"/>
  <c r="T330" i="235"/>
  <c r="S330" i="235"/>
  <c r="R330" i="235"/>
  <c r="Q330" i="235"/>
  <c r="N330" i="235"/>
  <c r="M330" i="235"/>
  <c r="M330" i="235" a="1"/>
  <c r="L330" i="235"/>
  <c r="J330" i="235" a="1"/>
  <c r="J330" i="235" s="1"/>
  <c r="I330" i="235"/>
  <c r="H330" i="235"/>
  <c r="G330" i="235"/>
  <c r="F330" i="235"/>
  <c r="O330" i="235" s="1"/>
  <c r="F330" i="235" a="1"/>
  <c r="T329" i="235"/>
  <c r="S329" i="235"/>
  <c r="R329" i="235"/>
  <c r="Q329" i="235"/>
  <c r="N329" i="235"/>
  <c r="M329" i="235" a="1"/>
  <c r="M329" i="235" s="1"/>
  <c r="L329" i="235"/>
  <c r="K329" i="235"/>
  <c r="J329" i="235" a="1"/>
  <c r="J329" i="235" s="1"/>
  <c r="I329" i="235"/>
  <c r="H329" i="235"/>
  <c r="G329" i="235"/>
  <c r="F329" i="235"/>
  <c r="O329" i="235" s="1"/>
  <c r="F329" i="235" a="1"/>
  <c r="T328" i="235"/>
  <c r="S328" i="235"/>
  <c r="R328" i="235"/>
  <c r="Q328" i="235"/>
  <c r="N328" i="235"/>
  <c r="M328" i="235" a="1"/>
  <c r="M328" i="235" s="1"/>
  <c r="L328" i="235"/>
  <c r="K328" i="235"/>
  <c r="J328" i="235" a="1"/>
  <c r="J328" i="235" s="1"/>
  <c r="I328" i="235"/>
  <c r="H328" i="235"/>
  <c r="G328" i="235"/>
  <c r="F328" i="235"/>
  <c r="O328" i="235" s="1"/>
  <c r="F328" i="235" a="1"/>
  <c r="T327" i="235"/>
  <c r="S327" i="235"/>
  <c r="R327" i="235"/>
  <c r="Q327" i="235"/>
  <c r="N327" i="235"/>
  <c r="M327" i="235" a="1"/>
  <c r="M327" i="235" s="1"/>
  <c r="L327" i="235"/>
  <c r="J327" i="235" a="1"/>
  <c r="J327" i="235" s="1"/>
  <c r="I327" i="235"/>
  <c r="H327" i="235"/>
  <c r="G327" i="235"/>
  <c r="F327" i="235"/>
  <c r="F327" i="235" a="1"/>
  <c r="T326" i="235"/>
  <c r="S326" i="235"/>
  <c r="R326" i="235"/>
  <c r="Q326" i="235"/>
  <c r="N326" i="235"/>
  <c r="M326" i="235"/>
  <c r="M326" i="235" a="1"/>
  <c r="L326" i="235"/>
  <c r="J326" i="235" a="1"/>
  <c r="J326" i="235" s="1"/>
  <c r="I326" i="235"/>
  <c r="H326" i="235"/>
  <c r="G326" i="235"/>
  <c r="F326" i="235"/>
  <c r="O326" i="235" s="1"/>
  <c r="F326" i="235" a="1"/>
  <c r="T325" i="235"/>
  <c r="S325" i="235"/>
  <c r="R325" i="235"/>
  <c r="Q325" i="235"/>
  <c r="N325" i="235"/>
  <c r="M325" i="235" a="1"/>
  <c r="M325" i="235" s="1"/>
  <c r="L325" i="235"/>
  <c r="K325" i="235"/>
  <c r="J325" i="235" a="1"/>
  <c r="J325" i="235" s="1"/>
  <c r="I325" i="235"/>
  <c r="H325" i="235"/>
  <c r="G325" i="235"/>
  <c r="F325" i="235"/>
  <c r="O325" i="235" s="1"/>
  <c r="F325" i="235" a="1"/>
  <c r="T324" i="235"/>
  <c r="S324" i="235"/>
  <c r="R324" i="235"/>
  <c r="Q324" i="235"/>
  <c r="N324" i="235"/>
  <c r="M324" i="235" a="1"/>
  <c r="M324" i="235" s="1"/>
  <c r="L324" i="235"/>
  <c r="K324" i="235"/>
  <c r="J324" i="235" a="1"/>
  <c r="J324" i="235" s="1"/>
  <c r="I324" i="235"/>
  <c r="H324" i="235"/>
  <c r="G324" i="235"/>
  <c r="F324" i="235"/>
  <c r="O324" i="235" s="1"/>
  <c r="F324" i="235" a="1"/>
  <c r="T323" i="235"/>
  <c r="S323" i="235"/>
  <c r="R323" i="235"/>
  <c r="Q323" i="235"/>
  <c r="N323" i="235"/>
  <c r="M323" i="235" a="1"/>
  <c r="M323" i="235" s="1"/>
  <c r="L323" i="235"/>
  <c r="J323" i="235" a="1"/>
  <c r="J323" i="235" s="1"/>
  <c r="I323" i="235"/>
  <c r="H323" i="235"/>
  <c r="G323" i="235"/>
  <c r="F323" i="235"/>
  <c r="O323" i="235" s="1"/>
  <c r="F323" i="235" a="1"/>
  <c r="T322" i="235"/>
  <c r="S322" i="235"/>
  <c r="R322" i="235"/>
  <c r="Q322" i="235"/>
  <c r="N322" i="235"/>
  <c r="M322" i="235"/>
  <c r="M322" i="235" a="1"/>
  <c r="L322" i="235"/>
  <c r="J322" i="235" a="1"/>
  <c r="J322" i="235" s="1"/>
  <c r="I322" i="235"/>
  <c r="H322" i="235"/>
  <c r="G322" i="235"/>
  <c r="F322" i="235"/>
  <c r="O322" i="235" s="1"/>
  <c r="F322" i="235" a="1"/>
  <c r="T321" i="235"/>
  <c r="S321" i="235"/>
  <c r="R321" i="235"/>
  <c r="Q321" i="235"/>
  <c r="N321" i="235"/>
  <c r="M321" i="235" a="1"/>
  <c r="M321" i="235" s="1"/>
  <c r="L321" i="235"/>
  <c r="K321" i="235"/>
  <c r="J321" i="235" a="1"/>
  <c r="J321" i="235" s="1"/>
  <c r="I321" i="235"/>
  <c r="H321" i="235"/>
  <c r="G321" i="235"/>
  <c r="F321" i="235"/>
  <c r="O321" i="235" s="1"/>
  <c r="F321" i="235" a="1"/>
  <c r="T320" i="235"/>
  <c r="S320" i="235"/>
  <c r="R320" i="235"/>
  <c r="Q320" i="235"/>
  <c r="N320" i="235"/>
  <c r="M320" i="235" a="1"/>
  <c r="M320" i="235" s="1"/>
  <c r="L320" i="235"/>
  <c r="K320" i="235"/>
  <c r="J320" i="235" a="1"/>
  <c r="J320" i="235" s="1"/>
  <c r="I320" i="235"/>
  <c r="H320" i="235"/>
  <c r="G320" i="235"/>
  <c r="F320" i="235"/>
  <c r="O320" i="235" s="1"/>
  <c r="F320" i="235" a="1"/>
  <c r="T319" i="235"/>
  <c r="S319" i="235"/>
  <c r="R319" i="235"/>
  <c r="Q319" i="235"/>
  <c r="N319" i="235"/>
  <c r="M319" i="235" a="1"/>
  <c r="M319" i="235" s="1"/>
  <c r="L319" i="235"/>
  <c r="J319" i="235" a="1"/>
  <c r="J319" i="235" s="1"/>
  <c r="I319" i="235"/>
  <c r="H319" i="235"/>
  <c r="G319" i="235"/>
  <c r="F319" i="235"/>
  <c r="O319" i="235" s="1"/>
  <c r="F319" i="235" a="1"/>
  <c r="T318" i="235"/>
  <c r="S318" i="235"/>
  <c r="R318" i="235"/>
  <c r="Q318" i="235"/>
  <c r="N318" i="235"/>
  <c r="M318" i="235"/>
  <c r="M318" i="235" a="1"/>
  <c r="L318" i="235"/>
  <c r="J318" i="235" a="1"/>
  <c r="J318" i="235" s="1"/>
  <c r="I318" i="235"/>
  <c r="H318" i="235"/>
  <c r="G318" i="235"/>
  <c r="F318" i="235"/>
  <c r="O318" i="235" s="1"/>
  <c r="F318" i="235" a="1"/>
  <c r="T317" i="235"/>
  <c r="S317" i="235"/>
  <c r="R317" i="235"/>
  <c r="Q317" i="235"/>
  <c r="N317" i="235"/>
  <c r="M317" i="235" a="1"/>
  <c r="M317" i="235" s="1"/>
  <c r="L317" i="235"/>
  <c r="K317" i="235"/>
  <c r="J317" i="235" a="1"/>
  <c r="J317" i="235" s="1"/>
  <c r="I317" i="235"/>
  <c r="H317" i="235"/>
  <c r="G317" i="235"/>
  <c r="F317" i="235"/>
  <c r="O317" i="235" s="1"/>
  <c r="F317" i="235" a="1"/>
  <c r="T316" i="235"/>
  <c r="S316" i="235"/>
  <c r="R316" i="235"/>
  <c r="Q316" i="235"/>
  <c r="N316" i="235"/>
  <c r="M316" i="235" a="1"/>
  <c r="M316" i="235" s="1"/>
  <c r="L316" i="235"/>
  <c r="K316" i="235"/>
  <c r="J316" i="235" a="1"/>
  <c r="J316" i="235" s="1"/>
  <c r="I316" i="235"/>
  <c r="H316" i="235"/>
  <c r="G316" i="235"/>
  <c r="F316" i="235"/>
  <c r="O316" i="235" s="1"/>
  <c r="F316" i="235" a="1"/>
  <c r="T315" i="235"/>
  <c r="S315" i="235"/>
  <c r="R315" i="235"/>
  <c r="Q315" i="235"/>
  <c r="N315" i="235"/>
  <c r="M315" i="235" a="1"/>
  <c r="M315" i="235" s="1"/>
  <c r="L315" i="235"/>
  <c r="J315" i="235" a="1"/>
  <c r="J315" i="235" s="1"/>
  <c r="I315" i="235"/>
  <c r="H315" i="235"/>
  <c r="G315" i="235"/>
  <c r="F315" i="235"/>
  <c r="O315" i="235" s="1"/>
  <c r="F315" i="235" a="1"/>
  <c r="T314" i="235"/>
  <c r="S314" i="235"/>
  <c r="R314" i="235"/>
  <c r="Q314" i="235"/>
  <c r="N314" i="235"/>
  <c r="M314" i="235"/>
  <c r="M314" i="235" a="1"/>
  <c r="L314" i="235"/>
  <c r="J314" i="235" a="1"/>
  <c r="J314" i="235" s="1"/>
  <c r="I314" i="235"/>
  <c r="H314" i="235"/>
  <c r="G314" i="235"/>
  <c r="F314" i="235"/>
  <c r="O314" i="235" s="1"/>
  <c r="F314" i="235" a="1"/>
  <c r="T313" i="235"/>
  <c r="S313" i="235"/>
  <c r="R313" i="235"/>
  <c r="Q313" i="235"/>
  <c r="N313" i="235"/>
  <c r="M313" i="235" a="1"/>
  <c r="M313" i="235" s="1"/>
  <c r="L313" i="235"/>
  <c r="K313" i="235"/>
  <c r="J313" i="235" a="1"/>
  <c r="J313" i="235" s="1"/>
  <c r="I313" i="235"/>
  <c r="H313" i="235"/>
  <c r="G313" i="235"/>
  <c r="F313" i="235"/>
  <c r="O313" i="235" s="1"/>
  <c r="F313" i="235" a="1"/>
  <c r="T312" i="235"/>
  <c r="S312" i="235"/>
  <c r="R312" i="235"/>
  <c r="Q312" i="235"/>
  <c r="N312" i="235"/>
  <c r="M312" i="235" a="1"/>
  <c r="M312" i="235" s="1"/>
  <c r="L312" i="235"/>
  <c r="K312" i="235"/>
  <c r="J312" i="235" a="1"/>
  <c r="J312" i="235" s="1"/>
  <c r="I312" i="235"/>
  <c r="H312" i="235"/>
  <c r="G312" i="235"/>
  <c r="F312" i="235"/>
  <c r="O312" i="235" s="1"/>
  <c r="F312" i="235" a="1"/>
  <c r="T311" i="235"/>
  <c r="S311" i="235"/>
  <c r="R311" i="235"/>
  <c r="Q311" i="235"/>
  <c r="N311" i="235"/>
  <c r="M311" i="235" a="1"/>
  <c r="M311" i="235" s="1"/>
  <c r="L311" i="235"/>
  <c r="J311" i="235" a="1"/>
  <c r="J311" i="235" s="1"/>
  <c r="I311" i="235"/>
  <c r="H311" i="235"/>
  <c r="G311" i="235"/>
  <c r="F311" i="235"/>
  <c r="O311" i="235" s="1"/>
  <c r="F311" i="235" a="1"/>
  <c r="T310" i="235"/>
  <c r="S310" i="235"/>
  <c r="R310" i="235"/>
  <c r="Q310" i="235"/>
  <c r="N310" i="235"/>
  <c r="M310" i="235"/>
  <c r="M310" i="235" a="1"/>
  <c r="L310" i="235"/>
  <c r="J310" i="235" a="1"/>
  <c r="J310" i="235" s="1"/>
  <c r="I310" i="235"/>
  <c r="H310" i="235"/>
  <c r="G310" i="235"/>
  <c r="F310" i="235"/>
  <c r="F310" i="235" a="1"/>
  <c r="T309" i="235"/>
  <c r="S309" i="235"/>
  <c r="R309" i="235"/>
  <c r="Q309" i="235"/>
  <c r="N309" i="235"/>
  <c r="M309" i="235" a="1"/>
  <c r="M309" i="235" s="1"/>
  <c r="L309" i="235"/>
  <c r="K309" i="235"/>
  <c r="J309" i="235" a="1"/>
  <c r="J309" i="235" s="1"/>
  <c r="I309" i="235"/>
  <c r="H309" i="235"/>
  <c r="G309" i="235"/>
  <c r="F309" i="235"/>
  <c r="O309" i="235" s="1"/>
  <c r="F309" i="235" a="1"/>
  <c r="T308" i="235"/>
  <c r="S308" i="235"/>
  <c r="R308" i="235"/>
  <c r="Q308" i="235"/>
  <c r="N308" i="235"/>
  <c r="M308" i="235" a="1"/>
  <c r="M308" i="235" s="1"/>
  <c r="L308" i="235"/>
  <c r="K308" i="235"/>
  <c r="J308" i="235" a="1"/>
  <c r="J308" i="235" s="1"/>
  <c r="I308" i="235"/>
  <c r="H308" i="235"/>
  <c r="G308" i="235"/>
  <c r="F308" i="235"/>
  <c r="O308" i="235" s="1"/>
  <c r="F308" i="235" a="1"/>
  <c r="T307" i="235"/>
  <c r="S307" i="235"/>
  <c r="R307" i="235"/>
  <c r="Q307" i="235"/>
  <c r="N307" i="235"/>
  <c r="M307" i="235" a="1"/>
  <c r="M307" i="235" s="1"/>
  <c r="L307" i="235"/>
  <c r="J307" i="235" a="1"/>
  <c r="J307" i="235" s="1"/>
  <c r="I307" i="235"/>
  <c r="H307" i="235"/>
  <c r="G307" i="235"/>
  <c r="F307" i="235"/>
  <c r="F307" i="235" a="1"/>
  <c r="T306" i="235"/>
  <c r="S306" i="235"/>
  <c r="R306" i="235"/>
  <c r="Q306" i="235"/>
  <c r="N306" i="235"/>
  <c r="M306" i="235"/>
  <c r="M306" i="235" a="1"/>
  <c r="L306" i="235"/>
  <c r="J306" i="235" a="1"/>
  <c r="J306" i="235" s="1"/>
  <c r="I306" i="235"/>
  <c r="H306" i="235"/>
  <c r="G306" i="235"/>
  <c r="F306" i="235"/>
  <c r="O306" i="235" s="1"/>
  <c r="F306" i="235" a="1"/>
  <c r="T305" i="235"/>
  <c r="S305" i="235"/>
  <c r="R305" i="235"/>
  <c r="Q305" i="235"/>
  <c r="N305" i="235"/>
  <c r="M305" i="235" a="1"/>
  <c r="M305" i="235" s="1"/>
  <c r="L305" i="235"/>
  <c r="K305" i="235"/>
  <c r="J305" i="235" a="1"/>
  <c r="J305" i="235" s="1"/>
  <c r="I305" i="235"/>
  <c r="H305" i="235"/>
  <c r="G305" i="235"/>
  <c r="F305" i="235"/>
  <c r="O305" i="235" s="1"/>
  <c r="F305" i="235" a="1"/>
  <c r="T304" i="235"/>
  <c r="S304" i="235"/>
  <c r="R304" i="235"/>
  <c r="Q304" i="235"/>
  <c r="N304" i="235"/>
  <c r="M304" i="235" a="1"/>
  <c r="M304" i="235" s="1"/>
  <c r="L304" i="235"/>
  <c r="K304" i="235"/>
  <c r="J304" i="235" a="1"/>
  <c r="J304" i="235" s="1"/>
  <c r="I304" i="235"/>
  <c r="H304" i="235"/>
  <c r="G304" i="235"/>
  <c r="F304" i="235"/>
  <c r="O304" i="235" s="1"/>
  <c r="F304" i="235" a="1"/>
  <c r="T303" i="235"/>
  <c r="S303" i="235"/>
  <c r="R303" i="235"/>
  <c r="Q303" i="235"/>
  <c r="N303" i="235"/>
  <c r="M303" i="235" a="1"/>
  <c r="M303" i="235" s="1"/>
  <c r="L303" i="235"/>
  <c r="J303" i="235" a="1"/>
  <c r="J303" i="235" s="1"/>
  <c r="I303" i="235"/>
  <c r="H303" i="235"/>
  <c r="G303" i="235"/>
  <c r="F303" i="235"/>
  <c r="F303" i="235" a="1"/>
  <c r="T302" i="235"/>
  <c r="S302" i="235"/>
  <c r="R302" i="235"/>
  <c r="Q302" i="235"/>
  <c r="N302" i="235"/>
  <c r="M302" i="235"/>
  <c r="M302" i="235" a="1"/>
  <c r="L302" i="235"/>
  <c r="J302" i="235" a="1"/>
  <c r="J302" i="235" s="1"/>
  <c r="I302" i="235"/>
  <c r="H302" i="235"/>
  <c r="G302" i="235"/>
  <c r="F302" i="235"/>
  <c r="F302" i="235" a="1"/>
  <c r="T301" i="235"/>
  <c r="S301" i="235"/>
  <c r="R301" i="235"/>
  <c r="Q301" i="235"/>
  <c r="N301" i="235"/>
  <c r="M301" i="235" a="1"/>
  <c r="M301" i="235" s="1"/>
  <c r="L301" i="235"/>
  <c r="K301" i="235"/>
  <c r="J301" i="235" a="1"/>
  <c r="J301" i="235" s="1"/>
  <c r="I301" i="235"/>
  <c r="H301" i="235"/>
  <c r="G301" i="235"/>
  <c r="F301" i="235"/>
  <c r="O301" i="235" s="1"/>
  <c r="F301" i="235" a="1"/>
  <c r="T300" i="235"/>
  <c r="S300" i="235"/>
  <c r="R300" i="235"/>
  <c r="Q300" i="235"/>
  <c r="N300" i="235"/>
  <c r="M300" i="235" a="1"/>
  <c r="M300" i="235" s="1"/>
  <c r="L300" i="235"/>
  <c r="K300" i="235"/>
  <c r="J300" i="235" a="1"/>
  <c r="J300" i="235" s="1"/>
  <c r="I300" i="235"/>
  <c r="H300" i="235"/>
  <c r="G300" i="235"/>
  <c r="F300" i="235"/>
  <c r="O300" i="235" s="1"/>
  <c r="F300" i="235" a="1"/>
  <c r="T299" i="235"/>
  <c r="S299" i="235"/>
  <c r="R299" i="235"/>
  <c r="Q299" i="235"/>
  <c r="N299" i="235"/>
  <c r="M299" i="235" a="1"/>
  <c r="M299" i="235" s="1"/>
  <c r="L299" i="235"/>
  <c r="J299" i="235" a="1"/>
  <c r="J299" i="235" s="1"/>
  <c r="I299" i="235"/>
  <c r="H299" i="235"/>
  <c r="G299" i="235"/>
  <c r="F299" i="235"/>
  <c r="O299" i="235" s="1"/>
  <c r="F299" i="235" a="1"/>
  <c r="T298" i="235"/>
  <c r="S298" i="235"/>
  <c r="R298" i="235"/>
  <c r="Q298" i="235"/>
  <c r="N298" i="235"/>
  <c r="M298" i="235"/>
  <c r="M298" i="235" a="1"/>
  <c r="L298" i="235"/>
  <c r="J298" i="235" a="1"/>
  <c r="J298" i="235" s="1"/>
  <c r="I298" i="235"/>
  <c r="H298" i="235"/>
  <c r="G298" i="235"/>
  <c r="F298" i="235"/>
  <c r="O298" i="235" s="1"/>
  <c r="F298" i="235" a="1"/>
  <c r="T297" i="235"/>
  <c r="S297" i="235"/>
  <c r="R297" i="235"/>
  <c r="Q297" i="235"/>
  <c r="N297" i="235"/>
  <c r="M297" i="235" a="1"/>
  <c r="M297" i="235" s="1"/>
  <c r="L297" i="235"/>
  <c r="K297" i="235"/>
  <c r="J297" i="235" a="1"/>
  <c r="J297" i="235" s="1"/>
  <c r="I297" i="235"/>
  <c r="H297" i="235"/>
  <c r="G297" i="235"/>
  <c r="F297" i="235"/>
  <c r="O297" i="235" s="1"/>
  <c r="F297" i="235" a="1"/>
  <c r="T296" i="235"/>
  <c r="S296" i="235"/>
  <c r="R296" i="235"/>
  <c r="Q296" i="235"/>
  <c r="N296" i="235"/>
  <c r="M296" i="235" a="1"/>
  <c r="M296" i="235" s="1"/>
  <c r="L296" i="235"/>
  <c r="K296" i="235"/>
  <c r="J296" i="235" a="1"/>
  <c r="J296" i="235" s="1"/>
  <c r="I296" i="235"/>
  <c r="H296" i="235"/>
  <c r="G296" i="235"/>
  <c r="F296" i="235"/>
  <c r="O296" i="235" s="1"/>
  <c r="F296" i="235" a="1"/>
  <c r="T295" i="235"/>
  <c r="S295" i="235"/>
  <c r="R295" i="235"/>
  <c r="Q295" i="235"/>
  <c r="N295" i="235"/>
  <c r="M295" i="235" a="1"/>
  <c r="M295" i="235" s="1"/>
  <c r="L295" i="235"/>
  <c r="J295" i="235" a="1"/>
  <c r="J295" i="235" s="1"/>
  <c r="I295" i="235"/>
  <c r="H295" i="235"/>
  <c r="G295" i="235"/>
  <c r="F295" i="235"/>
  <c r="F295" i="235" a="1"/>
  <c r="T294" i="235"/>
  <c r="S294" i="235"/>
  <c r="R294" i="235"/>
  <c r="Q294" i="235"/>
  <c r="N294" i="235"/>
  <c r="M294" i="235"/>
  <c r="M294" i="235" a="1"/>
  <c r="L294" i="235"/>
  <c r="J294" i="235" a="1"/>
  <c r="J294" i="235" s="1"/>
  <c r="I294" i="235"/>
  <c r="H294" i="235"/>
  <c r="G294" i="235"/>
  <c r="F294" i="235"/>
  <c r="F294" i="235" a="1"/>
  <c r="T293" i="235"/>
  <c r="S293" i="235"/>
  <c r="R293" i="235"/>
  <c r="Q293" i="235"/>
  <c r="N293" i="235"/>
  <c r="M293" i="235" a="1"/>
  <c r="M293" i="235" s="1"/>
  <c r="L293" i="235"/>
  <c r="K293" i="235"/>
  <c r="J293" i="235" a="1"/>
  <c r="J293" i="235" s="1"/>
  <c r="I293" i="235"/>
  <c r="H293" i="235"/>
  <c r="G293" i="235"/>
  <c r="F293" i="235"/>
  <c r="O293" i="235" s="1"/>
  <c r="F293" i="235" a="1"/>
  <c r="T292" i="235"/>
  <c r="S292" i="235"/>
  <c r="R292" i="235"/>
  <c r="Q292" i="235"/>
  <c r="N292" i="235"/>
  <c r="M292" i="235" a="1"/>
  <c r="M292" i="235" s="1"/>
  <c r="L292" i="235"/>
  <c r="K292" i="235"/>
  <c r="J292" i="235" a="1"/>
  <c r="J292" i="235" s="1"/>
  <c r="I292" i="235"/>
  <c r="H292" i="235"/>
  <c r="G292" i="235"/>
  <c r="F292" i="235"/>
  <c r="O292" i="235" s="1"/>
  <c r="F292" i="235" a="1"/>
  <c r="T291" i="235"/>
  <c r="S291" i="235"/>
  <c r="R291" i="235"/>
  <c r="Q291" i="235"/>
  <c r="N291" i="235"/>
  <c r="M291" i="235" a="1"/>
  <c r="M291" i="235" s="1"/>
  <c r="L291" i="235"/>
  <c r="J291" i="235" a="1"/>
  <c r="J291" i="235" s="1"/>
  <c r="I291" i="235"/>
  <c r="H291" i="235"/>
  <c r="G291" i="235"/>
  <c r="F291" i="235"/>
  <c r="O291" i="235" s="1"/>
  <c r="F291" i="235" a="1"/>
  <c r="T290" i="235"/>
  <c r="S290" i="235"/>
  <c r="R290" i="235"/>
  <c r="Q290" i="235"/>
  <c r="N290" i="235"/>
  <c r="M290" i="235"/>
  <c r="M290" i="235" a="1"/>
  <c r="L290" i="235"/>
  <c r="J290" i="235" a="1"/>
  <c r="J290" i="235" s="1"/>
  <c r="I290" i="235"/>
  <c r="H290" i="235"/>
  <c r="G290" i="235"/>
  <c r="F290" i="235"/>
  <c r="F290" i="235" a="1"/>
  <c r="T289" i="235"/>
  <c r="S289" i="235"/>
  <c r="R289" i="235"/>
  <c r="Q289" i="235"/>
  <c r="N289" i="235"/>
  <c r="M289" i="235" a="1"/>
  <c r="M289" i="235" s="1"/>
  <c r="L289" i="235"/>
  <c r="K289" i="235"/>
  <c r="J289" i="235" a="1"/>
  <c r="J289" i="235" s="1"/>
  <c r="I289" i="235"/>
  <c r="H289" i="235"/>
  <c r="G289" i="235"/>
  <c r="F289" i="235"/>
  <c r="O289" i="235" s="1"/>
  <c r="F289" i="235" a="1"/>
  <c r="T288" i="235"/>
  <c r="S288" i="235"/>
  <c r="R288" i="235"/>
  <c r="Q288" i="235"/>
  <c r="N288" i="235"/>
  <c r="M288" i="235" a="1"/>
  <c r="M288" i="235" s="1"/>
  <c r="L288" i="235"/>
  <c r="K288" i="235"/>
  <c r="J288" i="235" a="1"/>
  <c r="J288" i="235" s="1"/>
  <c r="I288" i="235"/>
  <c r="H288" i="235"/>
  <c r="G288" i="235"/>
  <c r="F288" i="235"/>
  <c r="O288" i="235" s="1"/>
  <c r="F288" i="235" a="1"/>
  <c r="T287" i="235"/>
  <c r="S287" i="235"/>
  <c r="R287" i="235"/>
  <c r="Q287" i="235"/>
  <c r="N287" i="235"/>
  <c r="M287" i="235" a="1"/>
  <c r="M287" i="235" s="1"/>
  <c r="L287" i="235"/>
  <c r="J287" i="235" a="1"/>
  <c r="J287" i="235" s="1"/>
  <c r="I287" i="235"/>
  <c r="H287" i="235"/>
  <c r="G287" i="235"/>
  <c r="F287" i="235"/>
  <c r="F287" i="235" a="1"/>
  <c r="T286" i="235"/>
  <c r="S286" i="235"/>
  <c r="R286" i="235"/>
  <c r="Q286" i="235"/>
  <c r="N286" i="235"/>
  <c r="M286" i="235"/>
  <c r="M286" i="235" a="1"/>
  <c r="L286" i="235"/>
  <c r="J286" i="235" a="1"/>
  <c r="J286" i="235" s="1"/>
  <c r="I286" i="235"/>
  <c r="H286" i="235"/>
  <c r="G286" i="235"/>
  <c r="F286" i="235"/>
  <c r="F286" i="235" a="1"/>
  <c r="T285" i="235"/>
  <c r="S285" i="235"/>
  <c r="R285" i="235"/>
  <c r="Q285" i="235"/>
  <c r="N285" i="235"/>
  <c r="M285" i="235" a="1"/>
  <c r="M285" i="235" s="1"/>
  <c r="L285" i="235"/>
  <c r="K285" i="235"/>
  <c r="J285" i="235" a="1"/>
  <c r="J285" i="235" s="1"/>
  <c r="I285" i="235"/>
  <c r="H285" i="235"/>
  <c r="G285" i="235"/>
  <c r="F285" i="235"/>
  <c r="O285" i="235" s="1"/>
  <c r="F285" i="235" a="1"/>
  <c r="T284" i="235"/>
  <c r="S284" i="235"/>
  <c r="R284" i="235"/>
  <c r="Q284" i="235"/>
  <c r="N284" i="235"/>
  <c r="M284" i="235" a="1"/>
  <c r="M284" i="235" s="1"/>
  <c r="L284" i="235"/>
  <c r="K284" i="235"/>
  <c r="J284" i="235" a="1"/>
  <c r="J284" i="235" s="1"/>
  <c r="I284" i="235"/>
  <c r="H284" i="235"/>
  <c r="G284" i="235"/>
  <c r="F284" i="235"/>
  <c r="O284" i="235" s="1"/>
  <c r="F284" i="235" a="1"/>
  <c r="T283" i="235"/>
  <c r="S283" i="235"/>
  <c r="R283" i="235"/>
  <c r="Q283" i="235"/>
  <c r="N283" i="235"/>
  <c r="M283" i="235" a="1"/>
  <c r="M283" i="235" s="1"/>
  <c r="L283" i="235"/>
  <c r="J283" i="235" a="1"/>
  <c r="J283" i="235" s="1"/>
  <c r="I283" i="235"/>
  <c r="H283" i="235"/>
  <c r="G283" i="235"/>
  <c r="F283" i="235"/>
  <c r="F283" i="235" a="1"/>
  <c r="T282" i="235"/>
  <c r="S282" i="235"/>
  <c r="R282" i="235"/>
  <c r="Q282" i="235"/>
  <c r="N282" i="235"/>
  <c r="M282" i="235"/>
  <c r="M282" i="235" a="1"/>
  <c r="L282" i="235"/>
  <c r="J282" i="235" a="1"/>
  <c r="J282" i="235" s="1"/>
  <c r="I282" i="235"/>
  <c r="H282" i="235"/>
  <c r="G282" i="235"/>
  <c r="F282" i="235"/>
  <c r="F282" i="235" a="1"/>
  <c r="T281" i="235"/>
  <c r="S281" i="235"/>
  <c r="R281" i="235"/>
  <c r="Q281" i="235"/>
  <c r="N281" i="235"/>
  <c r="M281" i="235" a="1"/>
  <c r="M281" i="235" s="1"/>
  <c r="L281" i="235"/>
  <c r="K281" i="235"/>
  <c r="J281" i="235" a="1"/>
  <c r="J281" i="235" s="1"/>
  <c r="I281" i="235"/>
  <c r="H281" i="235"/>
  <c r="G281" i="235"/>
  <c r="F281" i="235"/>
  <c r="O281" i="235" s="1"/>
  <c r="F281" i="235" a="1"/>
  <c r="T280" i="235"/>
  <c r="S280" i="235"/>
  <c r="R280" i="235"/>
  <c r="Q280" i="235"/>
  <c r="N280" i="235"/>
  <c r="M280" i="235" a="1"/>
  <c r="M280" i="235" s="1"/>
  <c r="L280" i="235"/>
  <c r="K280" i="235"/>
  <c r="J280" i="235" a="1"/>
  <c r="J280" i="235" s="1"/>
  <c r="I280" i="235"/>
  <c r="H280" i="235"/>
  <c r="G280" i="235"/>
  <c r="F280" i="235"/>
  <c r="O280" i="235" s="1"/>
  <c r="F280" i="235" a="1"/>
  <c r="T279" i="235"/>
  <c r="S279" i="235"/>
  <c r="R279" i="235"/>
  <c r="Q279" i="235"/>
  <c r="N279" i="235"/>
  <c r="M279" i="235" a="1"/>
  <c r="M279" i="235" s="1"/>
  <c r="L279" i="235"/>
  <c r="J279" i="235" a="1"/>
  <c r="J279" i="235" s="1"/>
  <c r="I279" i="235"/>
  <c r="H279" i="235"/>
  <c r="G279" i="235"/>
  <c r="F279" i="235"/>
  <c r="F279" i="235" a="1"/>
  <c r="T278" i="235"/>
  <c r="S278" i="235"/>
  <c r="R278" i="235"/>
  <c r="Q278" i="235"/>
  <c r="N278" i="235"/>
  <c r="M278" i="235"/>
  <c r="M278" i="235" a="1"/>
  <c r="L278" i="235"/>
  <c r="J278" i="235" a="1"/>
  <c r="J278" i="235" s="1"/>
  <c r="I278" i="235"/>
  <c r="H278" i="235"/>
  <c r="G278" i="235"/>
  <c r="F278" i="235"/>
  <c r="F278" i="235" a="1"/>
  <c r="T277" i="235"/>
  <c r="S277" i="235"/>
  <c r="R277" i="235"/>
  <c r="Q277" i="235"/>
  <c r="N277" i="235"/>
  <c r="M277" i="235" a="1"/>
  <c r="M277" i="235" s="1"/>
  <c r="L277" i="235"/>
  <c r="K277" i="235"/>
  <c r="J277" i="235" a="1"/>
  <c r="J277" i="235" s="1"/>
  <c r="I277" i="235"/>
  <c r="H277" i="235"/>
  <c r="G277" i="235"/>
  <c r="F277" i="235"/>
  <c r="O277" i="235" s="1"/>
  <c r="F277" i="235" a="1"/>
  <c r="T276" i="235"/>
  <c r="S276" i="235"/>
  <c r="R276" i="235"/>
  <c r="Q276" i="235"/>
  <c r="N276" i="235"/>
  <c r="M276" i="235" a="1"/>
  <c r="M276" i="235" s="1"/>
  <c r="L276" i="235"/>
  <c r="K276" i="235"/>
  <c r="J276" i="235" a="1"/>
  <c r="J276" i="235" s="1"/>
  <c r="I276" i="235"/>
  <c r="H276" i="235"/>
  <c r="G276" i="235"/>
  <c r="F276" i="235"/>
  <c r="O276" i="235" s="1"/>
  <c r="F276" i="235" a="1"/>
  <c r="T275" i="235"/>
  <c r="S275" i="235"/>
  <c r="R275" i="235"/>
  <c r="Q275" i="235"/>
  <c r="N275" i="235"/>
  <c r="M275" i="235" a="1"/>
  <c r="M275" i="235" s="1"/>
  <c r="L275" i="235"/>
  <c r="J275" i="235" a="1"/>
  <c r="J275" i="235" s="1"/>
  <c r="I275" i="235"/>
  <c r="H275" i="235"/>
  <c r="G275" i="235"/>
  <c r="F275" i="235"/>
  <c r="F275" i="235" a="1"/>
  <c r="T274" i="235"/>
  <c r="S274" i="235"/>
  <c r="R274" i="235"/>
  <c r="Q274" i="235"/>
  <c r="N274" i="235"/>
  <c r="M274" i="235"/>
  <c r="M274" i="235" a="1"/>
  <c r="L274" i="235"/>
  <c r="J274" i="235" a="1"/>
  <c r="J274" i="235" s="1"/>
  <c r="I274" i="235"/>
  <c r="H274" i="235"/>
  <c r="G274" i="235"/>
  <c r="F274" i="235"/>
  <c r="O274" i="235" s="1"/>
  <c r="F274" i="235" a="1"/>
  <c r="T273" i="235"/>
  <c r="S273" i="235"/>
  <c r="R273" i="235"/>
  <c r="Q273" i="235"/>
  <c r="N273" i="235"/>
  <c r="M273" i="235" a="1"/>
  <c r="M273" i="235" s="1"/>
  <c r="L273" i="235"/>
  <c r="K273" i="235"/>
  <c r="J273" i="235" a="1"/>
  <c r="J273" i="235" s="1"/>
  <c r="I273" i="235"/>
  <c r="H273" i="235"/>
  <c r="G273" i="235"/>
  <c r="F273" i="235"/>
  <c r="O273" i="235" s="1"/>
  <c r="F273" i="235" a="1"/>
  <c r="T272" i="235"/>
  <c r="S272" i="235"/>
  <c r="R272" i="235"/>
  <c r="Q272" i="235"/>
  <c r="N272" i="235"/>
  <c r="M272" i="235" a="1"/>
  <c r="M272" i="235" s="1"/>
  <c r="L272" i="235"/>
  <c r="K272" i="235"/>
  <c r="J272" i="235" a="1"/>
  <c r="J272" i="235" s="1"/>
  <c r="I272" i="235"/>
  <c r="H272" i="235"/>
  <c r="G272" i="235"/>
  <c r="F272" i="235"/>
  <c r="O272" i="235" s="1"/>
  <c r="F272" i="235" a="1"/>
  <c r="T271" i="235"/>
  <c r="S271" i="235"/>
  <c r="R271" i="235"/>
  <c r="Q271" i="235"/>
  <c r="N271" i="235"/>
  <c r="M271" i="235" a="1"/>
  <c r="M271" i="235" s="1"/>
  <c r="L271" i="235"/>
  <c r="J271" i="235" a="1"/>
  <c r="J271" i="235" s="1"/>
  <c r="I271" i="235"/>
  <c r="H271" i="235"/>
  <c r="G271" i="235"/>
  <c r="F271" i="235"/>
  <c r="F271" i="235" a="1"/>
  <c r="T270" i="235"/>
  <c r="S270" i="235"/>
  <c r="R270" i="235"/>
  <c r="Q270" i="235"/>
  <c r="N270" i="235"/>
  <c r="M270" i="235"/>
  <c r="M270" i="235" a="1"/>
  <c r="L270" i="235"/>
  <c r="J270" i="235" a="1"/>
  <c r="J270" i="235" s="1"/>
  <c r="I270" i="235"/>
  <c r="H270" i="235"/>
  <c r="G270" i="235"/>
  <c r="F270" i="235"/>
  <c r="F270" i="235" a="1"/>
  <c r="T269" i="235"/>
  <c r="S269" i="235"/>
  <c r="R269" i="235"/>
  <c r="Q269" i="235"/>
  <c r="N269" i="235"/>
  <c r="M269" i="235" a="1"/>
  <c r="M269" i="235" s="1"/>
  <c r="L269" i="235"/>
  <c r="K269" i="235"/>
  <c r="J269" i="235" a="1"/>
  <c r="J269" i="235" s="1"/>
  <c r="I269" i="235"/>
  <c r="H269" i="235"/>
  <c r="G269" i="235"/>
  <c r="F269" i="235"/>
  <c r="O269" i="235" s="1"/>
  <c r="F269" i="235" a="1"/>
  <c r="T268" i="235"/>
  <c r="S268" i="235"/>
  <c r="R268" i="235"/>
  <c r="Q268" i="235"/>
  <c r="N268" i="235"/>
  <c r="M268" i="235" a="1"/>
  <c r="M268" i="235" s="1"/>
  <c r="L268" i="235"/>
  <c r="K268" i="235"/>
  <c r="J268" i="235" a="1"/>
  <c r="J268" i="235" s="1"/>
  <c r="I268" i="235"/>
  <c r="H268" i="235"/>
  <c r="G268" i="235"/>
  <c r="F268" i="235"/>
  <c r="O268" i="235" s="1"/>
  <c r="F268" i="235" a="1"/>
  <c r="T267" i="235"/>
  <c r="S267" i="235"/>
  <c r="R267" i="235"/>
  <c r="Q267" i="235"/>
  <c r="N267" i="235"/>
  <c r="M267" i="235" a="1"/>
  <c r="M267" i="235" s="1"/>
  <c r="L267" i="235"/>
  <c r="J267" i="235" a="1"/>
  <c r="J267" i="235" s="1"/>
  <c r="I267" i="235"/>
  <c r="H267" i="235"/>
  <c r="G267" i="235"/>
  <c r="F267" i="235"/>
  <c r="F267" i="235" a="1"/>
  <c r="T266" i="235"/>
  <c r="S266" i="235"/>
  <c r="R266" i="235"/>
  <c r="Q266" i="235"/>
  <c r="N266" i="235"/>
  <c r="M266" i="235" a="1"/>
  <c r="M266" i="235" s="1"/>
  <c r="L266" i="235"/>
  <c r="J266" i="235" a="1"/>
  <c r="J266" i="235" s="1"/>
  <c r="I266" i="235"/>
  <c r="H266" i="235"/>
  <c r="G266" i="235"/>
  <c r="F266" i="235"/>
  <c r="F266" i="235" a="1"/>
  <c r="T265" i="235"/>
  <c r="S265" i="235"/>
  <c r="R265" i="235"/>
  <c r="Q265" i="235"/>
  <c r="N265" i="235"/>
  <c r="M265" i="235" a="1"/>
  <c r="M265" i="235" s="1"/>
  <c r="L265" i="235"/>
  <c r="K265" i="235"/>
  <c r="J265" i="235" a="1"/>
  <c r="J265" i="235" s="1"/>
  <c r="I265" i="235"/>
  <c r="H265" i="235"/>
  <c r="G265" i="235"/>
  <c r="F265" i="235"/>
  <c r="O265" i="235" s="1"/>
  <c r="F265" i="235" a="1"/>
  <c r="T264" i="235"/>
  <c r="S264" i="235"/>
  <c r="R264" i="235"/>
  <c r="Q264" i="235"/>
  <c r="N264" i="235"/>
  <c r="M264" i="235" a="1"/>
  <c r="M264" i="235" s="1"/>
  <c r="L264" i="235"/>
  <c r="K264" i="235"/>
  <c r="J264" i="235" a="1"/>
  <c r="J264" i="235" s="1"/>
  <c r="I264" i="235"/>
  <c r="H264" i="235"/>
  <c r="G264" i="235"/>
  <c r="F264" i="235"/>
  <c r="O264" i="235" s="1"/>
  <c r="F264" i="235" a="1"/>
  <c r="T263" i="235"/>
  <c r="S263" i="235"/>
  <c r="R263" i="235"/>
  <c r="Q263" i="235"/>
  <c r="N263" i="235"/>
  <c r="M263" i="235" a="1"/>
  <c r="M263" i="235" s="1"/>
  <c r="L263" i="235"/>
  <c r="J263" i="235" a="1"/>
  <c r="J263" i="235" s="1"/>
  <c r="I263" i="235"/>
  <c r="H263" i="235"/>
  <c r="G263" i="235"/>
  <c r="F263" i="235"/>
  <c r="O263" i="235" s="1"/>
  <c r="F263" i="235" a="1"/>
  <c r="T262" i="235"/>
  <c r="S262" i="235"/>
  <c r="R262" i="235"/>
  <c r="Q262" i="235"/>
  <c r="N262" i="235"/>
  <c r="M262" i="235"/>
  <c r="M262" i="235" a="1"/>
  <c r="L262" i="235"/>
  <c r="J262" i="235" a="1"/>
  <c r="J262" i="235" s="1"/>
  <c r="I262" i="235"/>
  <c r="H262" i="235"/>
  <c r="G262" i="235"/>
  <c r="F262" i="235"/>
  <c r="F262" i="235" a="1"/>
  <c r="T261" i="235"/>
  <c r="S261" i="235"/>
  <c r="R261" i="235"/>
  <c r="Q261" i="235"/>
  <c r="N261" i="235"/>
  <c r="M261" i="235" a="1"/>
  <c r="M261" i="235" s="1"/>
  <c r="L261" i="235"/>
  <c r="J261" i="235" a="1"/>
  <c r="J261" i="235" s="1"/>
  <c r="I261" i="235"/>
  <c r="H261" i="235"/>
  <c r="G261" i="235"/>
  <c r="F261" i="235"/>
  <c r="O261" i="235" s="1"/>
  <c r="F261" i="235" a="1"/>
  <c r="T260" i="235"/>
  <c r="S260" i="235"/>
  <c r="R260" i="235"/>
  <c r="Q260" i="235"/>
  <c r="N260" i="235"/>
  <c r="M260" i="235" a="1"/>
  <c r="M260" i="235" s="1"/>
  <c r="L260" i="235"/>
  <c r="K260" i="235"/>
  <c r="J260" i="235" a="1"/>
  <c r="J260" i="235" s="1"/>
  <c r="I260" i="235"/>
  <c r="H260" i="235"/>
  <c r="G260" i="235"/>
  <c r="F260" i="235" a="1"/>
  <c r="F260" i="235" s="1"/>
  <c r="O260" i="235" s="1"/>
  <c r="T259" i="235"/>
  <c r="S259" i="235"/>
  <c r="R259" i="235"/>
  <c r="Q259" i="235"/>
  <c r="N259" i="235"/>
  <c r="M259" i="235" a="1"/>
  <c r="M259" i="235" s="1"/>
  <c r="L259" i="235"/>
  <c r="K259" i="235"/>
  <c r="J259" i="235"/>
  <c r="J259" i="235" a="1"/>
  <c r="I259" i="235"/>
  <c r="H259" i="235"/>
  <c r="G259" i="235"/>
  <c r="F259" i="235"/>
  <c r="O259" i="235" s="1"/>
  <c r="F259" i="235" a="1"/>
  <c r="T258" i="235"/>
  <c r="S258" i="235"/>
  <c r="R258" i="235"/>
  <c r="Q258" i="235"/>
  <c r="O258" i="235"/>
  <c r="N258" i="235"/>
  <c r="M258" i="235"/>
  <c r="M258" i="235" a="1"/>
  <c r="L258" i="235"/>
  <c r="J258" i="235" a="1"/>
  <c r="J258" i="235" s="1"/>
  <c r="I258" i="235"/>
  <c r="H258" i="235"/>
  <c r="G258" i="235"/>
  <c r="F258" i="235"/>
  <c r="K258" i="235" s="1"/>
  <c r="F258" i="235" a="1"/>
  <c r="T257" i="235"/>
  <c r="S257" i="235"/>
  <c r="R257" i="235"/>
  <c r="Q257" i="235"/>
  <c r="N257" i="235"/>
  <c r="M257" i="235" a="1"/>
  <c r="M257" i="235" s="1"/>
  <c r="L257" i="235"/>
  <c r="J257" i="235"/>
  <c r="J257" i="235" a="1"/>
  <c r="I257" i="235"/>
  <c r="H257" i="235"/>
  <c r="G257" i="235"/>
  <c r="F257" i="235"/>
  <c r="O257" i="235" s="1"/>
  <c r="F257" i="235" a="1"/>
  <c r="T256" i="235"/>
  <c r="S256" i="235"/>
  <c r="R256" i="235"/>
  <c r="Q256" i="235"/>
  <c r="O256" i="235"/>
  <c r="N256" i="235"/>
  <c r="M256" i="235" a="1"/>
  <c r="M256" i="235" s="1"/>
  <c r="L256" i="235"/>
  <c r="K256" i="235"/>
  <c r="J256" i="235" a="1"/>
  <c r="J256" i="235" s="1"/>
  <c r="I256" i="235"/>
  <c r="H256" i="235"/>
  <c r="G256" i="235"/>
  <c r="F256" i="235" a="1"/>
  <c r="F256" i="235" s="1"/>
  <c r="T255" i="235"/>
  <c r="S255" i="235"/>
  <c r="R255" i="235"/>
  <c r="Q255" i="235"/>
  <c r="N255" i="235"/>
  <c r="M255" i="235" a="1"/>
  <c r="M255" i="235" s="1"/>
  <c r="L255" i="235"/>
  <c r="K255" i="235"/>
  <c r="J255" i="235"/>
  <c r="J255" i="235" a="1"/>
  <c r="I255" i="235"/>
  <c r="H255" i="235"/>
  <c r="G255" i="235"/>
  <c r="F255" i="235"/>
  <c r="O255" i="235" s="1"/>
  <c r="F255" i="235" a="1"/>
  <c r="T254" i="235"/>
  <c r="S254" i="235"/>
  <c r="R254" i="235"/>
  <c r="Q254" i="235"/>
  <c r="N254" i="235"/>
  <c r="M254" i="235" a="1"/>
  <c r="M254" i="235" s="1"/>
  <c r="L254" i="235"/>
  <c r="J254" i="235" a="1"/>
  <c r="J254" i="235" s="1"/>
  <c r="I254" i="235"/>
  <c r="H254" i="235"/>
  <c r="G254" i="235"/>
  <c r="F254" i="235"/>
  <c r="K254" i="235" s="1"/>
  <c r="F254" i="235" a="1"/>
  <c r="T253" i="235"/>
  <c r="S253" i="235"/>
  <c r="R253" i="235"/>
  <c r="Q253" i="235"/>
  <c r="N253" i="235"/>
  <c r="M253" i="235" a="1"/>
  <c r="M253" i="235" s="1"/>
  <c r="L253" i="235"/>
  <c r="J253" i="235" a="1"/>
  <c r="J253" i="235" s="1"/>
  <c r="I253" i="235"/>
  <c r="H253" i="235"/>
  <c r="G253" i="235"/>
  <c r="F253" i="235"/>
  <c r="O253" i="235" s="1"/>
  <c r="F253" i="235" a="1"/>
  <c r="T252" i="235"/>
  <c r="S252" i="235"/>
  <c r="R252" i="235"/>
  <c r="Q252" i="235"/>
  <c r="N252" i="235"/>
  <c r="M252" i="235" a="1"/>
  <c r="M252" i="235" s="1"/>
  <c r="L252" i="235"/>
  <c r="K252" i="235"/>
  <c r="J252" i="235" a="1"/>
  <c r="J252" i="235" s="1"/>
  <c r="I252" i="235"/>
  <c r="H252" i="235"/>
  <c r="G252" i="235"/>
  <c r="F252" i="235" a="1"/>
  <c r="F252" i="235" s="1"/>
  <c r="O252" i="235" s="1"/>
  <c r="T251" i="235"/>
  <c r="S251" i="235"/>
  <c r="R251" i="235"/>
  <c r="Q251" i="235"/>
  <c r="N251" i="235"/>
  <c r="M251" i="235" a="1"/>
  <c r="M251" i="235" s="1"/>
  <c r="L251" i="235"/>
  <c r="K251" i="235"/>
  <c r="J251" i="235"/>
  <c r="J251" i="235" a="1"/>
  <c r="I251" i="235"/>
  <c r="H251" i="235"/>
  <c r="G251" i="235"/>
  <c r="F251" i="235"/>
  <c r="O251" i="235" s="1"/>
  <c r="F251" i="235" a="1"/>
  <c r="T250" i="235"/>
  <c r="S250" i="235"/>
  <c r="R250" i="235"/>
  <c r="Q250" i="235"/>
  <c r="O250" i="235"/>
  <c r="N250" i="235"/>
  <c r="M250" i="235"/>
  <c r="M250" i="235" a="1"/>
  <c r="L250" i="235"/>
  <c r="J250" i="235" a="1"/>
  <c r="J250" i="235" s="1"/>
  <c r="I250" i="235"/>
  <c r="H250" i="235"/>
  <c r="G250" i="235"/>
  <c r="F250" i="235"/>
  <c r="K250" i="235" s="1"/>
  <c r="F250" i="235" a="1"/>
  <c r="T249" i="235"/>
  <c r="S249" i="235"/>
  <c r="R249" i="235"/>
  <c r="Q249" i="235"/>
  <c r="N249" i="235"/>
  <c r="M249" i="235" a="1"/>
  <c r="M249" i="235" s="1"/>
  <c r="L249" i="235"/>
  <c r="J249" i="235" a="1"/>
  <c r="J249" i="235" s="1"/>
  <c r="I249" i="235"/>
  <c r="H249" i="235"/>
  <c r="G249" i="235"/>
  <c r="F249" i="235"/>
  <c r="O249" i="235" s="1"/>
  <c r="F249" i="235" a="1"/>
  <c r="T248" i="235"/>
  <c r="S248" i="235"/>
  <c r="R248" i="235"/>
  <c r="Q248" i="235"/>
  <c r="O248" i="235"/>
  <c r="N248" i="235"/>
  <c r="M248" i="235" a="1"/>
  <c r="M248" i="235" s="1"/>
  <c r="L248" i="235"/>
  <c r="K248" i="235"/>
  <c r="J248" i="235" a="1"/>
  <c r="J248" i="235" s="1"/>
  <c r="I248" i="235"/>
  <c r="H248" i="235"/>
  <c r="G248" i="235"/>
  <c r="F248" i="235" a="1"/>
  <c r="F248" i="235" s="1"/>
  <c r="T247" i="235"/>
  <c r="S247" i="235"/>
  <c r="R247" i="235"/>
  <c r="Q247" i="235"/>
  <c r="N247" i="235"/>
  <c r="M247" i="235" a="1"/>
  <c r="M247" i="235" s="1"/>
  <c r="L247" i="235"/>
  <c r="J247" i="235"/>
  <c r="J247" i="235" a="1"/>
  <c r="I247" i="235"/>
  <c r="H247" i="235"/>
  <c r="G247" i="235"/>
  <c r="F247" i="235"/>
  <c r="O247" i="235" s="1"/>
  <c r="F247" i="235" a="1"/>
  <c r="T246" i="235"/>
  <c r="S246" i="235"/>
  <c r="R246" i="235"/>
  <c r="Q246" i="235"/>
  <c r="N246" i="235"/>
  <c r="M246" i="235"/>
  <c r="M246" i="235" a="1"/>
  <c r="L246" i="235"/>
  <c r="K246" i="235"/>
  <c r="J246" i="235" a="1"/>
  <c r="J246" i="235" s="1"/>
  <c r="I246" i="235"/>
  <c r="H246" i="235"/>
  <c r="G246" i="235"/>
  <c r="F246" i="235"/>
  <c r="O246" i="235" s="1"/>
  <c r="F246" i="235" a="1"/>
  <c r="T245" i="235"/>
  <c r="S245" i="235"/>
  <c r="R245" i="235"/>
  <c r="Q245" i="235"/>
  <c r="N245" i="235"/>
  <c r="M245" i="235" a="1"/>
  <c r="M245" i="235" s="1"/>
  <c r="L245" i="235"/>
  <c r="K245" i="235"/>
  <c r="J245" i="235" a="1"/>
  <c r="J245" i="235" s="1"/>
  <c r="I245" i="235"/>
  <c r="H245" i="235"/>
  <c r="G245" i="235"/>
  <c r="F245" i="235"/>
  <c r="O245" i="235" s="1"/>
  <c r="F245" i="235" a="1"/>
  <c r="T244" i="235"/>
  <c r="S244" i="235"/>
  <c r="R244" i="235"/>
  <c r="Q244" i="235"/>
  <c r="N244" i="235"/>
  <c r="M244" i="235" a="1"/>
  <c r="M244" i="235" s="1"/>
  <c r="L244" i="235"/>
  <c r="J244" i="235" a="1"/>
  <c r="J244" i="235" s="1"/>
  <c r="I244" i="235"/>
  <c r="H244" i="235"/>
  <c r="G244" i="235"/>
  <c r="F244" i="235" a="1"/>
  <c r="F244" i="235" s="1"/>
  <c r="O244" i="235" s="1"/>
  <c r="T243" i="235"/>
  <c r="S243" i="235"/>
  <c r="R243" i="235"/>
  <c r="Q243" i="235"/>
  <c r="N243" i="235"/>
  <c r="M243" i="235" a="1"/>
  <c r="M243" i="235" s="1"/>
  <c r="L243" i="235"/>
  <c r="J243" i="235"/>
  <c r="J243" i="235" a="1"/>
  <c r="I243" i="235"/>
  <c r="H243" i="235"/>
  <c r="G243" i="235"/>
  <c r="F243" i="235"/>
  <c r="O243" i="235" s="1"/>
  <c r="F243" i="235" a="1"/>
  <c r="T242" i="235"/>
  <c r="S242" i="235"/>
  <c r="R242" i="235"/>
  <c r="Q242" i="235"/>
  <c r="N242" i="235"/>
  <c r="M242" i="235"/>
  <c r="M242" i="235" a="1"/>
  <c r="L242" i="235"/>
  <c r="J242" i="235" a="1"/>
  <c r="J242" i="235" s="1"/>
  <c r="I242" i="235"/>
  <c r="H242" i="235"/>
  <c r="G242" i="235"/>
  <c r="F242" i="235" a="1"/>
  <c r="F242" i="235" s="1"/>
  <c r="T241" i="235"/>
  <c r="S241" i="235"/>
  <c r="R241" i="235"/>
  <c r="Q241" i="235"/>
  <c r="N241" i="235"/>
  <c r="M241" i="235" a="1"/>
  <c r="M241" i="235" s="1"/>
  <c r="L241" i="235"/>
  <c r="K241" i="235"/>
  <c r="J241" i="235"/>
  <c r="J241" i="235" a="1"/>
  <c r="I241" i="235"/>
  <c r="H241" i="235"/>
  <c r="G241" i="235"/>
  <c r="F241" i="235"/>
  <c r="O241" i="235" s="1"/>
  <c r="F241" i="235" a="1"/>
  <c r="T240" i="235"/>
  <c r="S240" i="235"/>
  <c r="R240" i="235"/>
  <c r="Q240" i="235"/>
  <c r="O240" i="235"/>
  <c r="N240" i="235"/>
  <c r="M240" i="235" a="1"/>
  <c r="M240" i="235" s="1"/>
  <c r="L240" i="235"/>
  <c r="K240" i="235"/>
  <c r="J240" i="235" a="1"/>
  <c r="J240" i="235" s="1"/>
  <c r="I240" i="235"/>
  <c r="H240" i="235"/>
  <c r="G240" i="235"/>
  <c r="F240" i="235" a="1"/>
  <c r="F240" i="235" s="1"/>
  <c r="T239" i="235"/>
  <c r="S239" i="235"/>
  <c r="R239" i="235"/>
  <c r="Q239" i="235"/>
  <c r="N239" i="235"/>
  <c r="M239" i="235" a="1"/>
  <c r="M239" i="235" s="1"/>
  <c r="L239" i="235"/>
  <c r="K239" i="235"/>
  <c r="J239" i="235"/>
  <c r="J239" i="235" a="1"/>
  <c r="I239" i="235"/>
  <c r="H239" i="235"/>
  <c r="G239" i="235"/>
  <c r="F239" i="235"/>
  <c r="O239" i="235" s="1"/>
  <c r="F239" i="235" a="1"/>
  <c r="T238" i="235"/>
  <c r="S238" i="235"/>
  <c r="R238" i="235"/>
  <c r="Q238" i="235"/>
  <c r="N238" i="235"/>
  <c r="M238" i="235"/>
  <c r="M238" i="235" a="1"/>
  <c r="L238" i="235"/>
  <c r="J238" i="235" a="1"/>
  <c r="J238" i="235" s="1"/>
  <c r="I238" i="235"/>
  <c r="H238" i="235"/>
  <c r="G238" i="235"/>
  <c r="F238" i="235" a="1"/>
  <c r="F238" i="235" s="1"/>
  <c r="T237" i="235"/>
  <c r="S237" i="235"/>
  <c r="R237" i="235"/>
  <c r="Q237" i="235"/>
  <c r="N237" i="235"/>
  <c r="M237" i="235" a="1"/>
  <c r="M237" i="235" s="1"/>
  <c r="L237" i="235"/>
  <c r="K237" i="235"/>
  <c r="J237" i="235" a="1"/>
  <c r="J237" i="235" s="1"/>
  <c r="I237" i="235"/>
  <c r="H237" i="235"/>
  <c r="G237" i="235"/>
  <c r="F237" i="235"/>
  <c r="O237" i="235" s="1"/>
  <c r="F237" i="235" a="1"/>
  <c r="T236" i="235"/>
  <c r="S236" i="235"/>
  <c r="R236" i="235"/>
  <c r="Q236" i="235"/>
  <c r="N236" i="235"/>
  <c r="M236" i="235" a="1"/>
  <c r="M236" i="235" s="1"/>
  <c r="L236" i="235"/>
  <c r="J236" i="235" a="1"/>
  <c r="J236" i="235" s="1"/>
  <c r="I236" i="235"/>
  <c r="H236" i="235"/>
  <c r="G236" i="235"/>
  <c r="F236" i="235" a="1"/>
  <c r="F236" i="235" s="1"/>
  <c r="O236" i="235" s="1"/>
  <c r="T235" i="235"/>
  <c r="S235" i="235"/>
  <c r="R235" i="235"/>
  <c r="Q235" i="235"/>
  <c r="N235" i="235"/>
  <c r="M235" i="235" a="1"/>
  <c r="M235" i="235" s="1"/>
  <c r="L235" i="235"/>
  <c r="K235" i="235"/>
  <c r="J235" i="235"/>
  <c r="J235" i="235" a="1"/>
  <c r="I235" i="235"/>
  <c r="H235" i="235"/>
  <c r="G235" i="235"/>
  <c r="F235" i="235"/>
  <c r="O235" i="235" s="1"/>
  <c r="F235" i="235" a="1"/>
  <c r="T234" i="235"/>
  <c r="S234" i="235"/>
  <c r="R234" i="235"/>
  <c r="Q234" i="235"/>
  <c r="N234" i="235"/>
  <c r="M234" i="235"/>
  <c r="M234" i="235" a="1"/>
  <c r="L234" i="235"/>
  <c r="J234" i="235" a="1"/>
  <c r="J234" i="235" s="1"/>
  <c r="I234" i="235"/>
  <c r="H234" i="235"/>
  <c r="G234" i="235"/>
  <c r="F234" i="235" a="1"/>
  <c r="F234" i="235" s="1"/>
  <c r="T233" i="235"/>
  <c r="S233" i="235"/>
  <c r="R233" i="235"/>
  <c r="Q233" i="235"/>
  <c r="N233" i="235"/>
  <c r="M233" i="235" a="1"/>
  <c r="M233" i="235" s="1"/>
  <c r="L233" i="235"/>
  <c r="J233" i="235"/>
  <c r="J233" i="235" a="1"/>
  <c r="I233" i="235"/>
  <c r="H233" i="235"/>
  <c r="G233" i="235"/>
  <c r="F233" i="235"/>
  <c r="O233" i="235" s="1"/>
  <c r="F233" i="235" a="1"/>
  <c r="T232" i="235"/>
  <c r="S232" i="235"/>
  <c r="R232" i="235"/>
  <c r="Q232" i="235"/>
  <c r="O232" i="235"/>
  <c r="N232" i="235"/>
  <c r="M232" i="235" a="1"/>
  <c r="M232" i="235" s="1"/>
  <c r="L232" i="235"/>
  <c r="K232" i="235"/>
  <c r="J232" i="235" a="1"/>
  <c r="J232" i="235" s="1"/>
  <c r="I232" i="235"/>
  <c r="H232" i="235"/>
  <c r="G232" i="235"/>
  <c r="F232" i="235" a="1"/>
  <c r="F232" i="235" s="1"/>
  <c r="T231" i="235"/>
  <c r="S231" i="235"/>
  <c r="R231" i="235"/>
  <c r="Q231" i="235"/>
  <c r="N231" i="235"/>
  <c r="M231" i="235" a="1"/>
  <c r="M231" i="235" s="1"/>
  <c r="L231" i="235"/>
  <c r="J231" i="235"/>
  <c r="J231" i="235" a="1"/>
  <c r="I231" i="235"/>
  <c r="H231" i="235"/>
  <c r="G231" i="235"/>
  <c r="F231" i="235"/>
  <c r="O231" i="235" s="1"/>
  <c r="F231" i="235" a="1"/>
  <c r="T230" i="235"/>
  <c r="S230" i="235"/>
  <c r="R230" i="235"/>
  <c r="Q230" i="235"/>
  <c r="N230" i="235"/>
  <c r="M230" i="235"/>
  <c r="M230" i="235" a="1"/>
  <c r="L230" i="235"/>
  <c r="J230" i="235" a="1"/>
  <c r="J230" i="235" s="1"/>
  <c r="I230" i="235"/>
  <c r="H230" i="235"/>
  <c r="G230" i="235"/>
  <c r="F230" i="235" a="1"/>
  <c r="F230" i="235" s="1"/>
  <c r="T229" i="235"/>
  <c r="S229" i="235"/>
  <c r="R229" i="235"/>
  <c r="Q229" i="235"/>
  <c r="N229" i="235"/>
  <c r="M229" i="235" a="1"/>
  <c r="M229" i="235" s="1"/>
  <c r="L229" i="235"/>
  <c r="K229" i="235"/>
  <c r="J229" i="235" a="1"/>
  <c r="J229" i="235" s="1"/>
  <c r="I229" i="235"/>
  <c r="H229" i="235"/>
  <c r="G229" i="235"/>
  <c r="F229" i="235"/>
  <c r="O229" i="235" s="1"/>
  <c r="F229" i="235" a="1"/>
  <c r="T228" i="235"/>
  <c r="S228" i="235"/>
  <c r="R228" i="235"/>
  <c r="Q228" i="235"/>
  <c r="N228" i="235"/>
  <c r="M228" i="235" a="1"/>
  <c r="M228" i="235" s="1"/>
  <c r="L228" i="235"/>
  <c r="J228" i="235" a="1"/>
  <c r="J228" i="235" s="1"/>
  <c r="I228" i="235"/>
  <c r="H228" i="235"/>
  <c r="G228" i="235"/>
  <c r="F228" i="235" a="1"/>
  <c r="F228" i="235" s="1"/>
  <c r="O228" i="235" s="1"/>
  <c r="T227" i="235"/>
  <c r="S227" i="235"/>
  <c r="R227" i="235"/>
  <c r="Q227" i="235"/>
  <c r="N227" i="235"/>
  <c r="M227" i="235" a="1"/>
  <c r="M227" i="235" s="1"/>
  <c r="L227" i="235"/>
  <c r="J227" i="235"/>
  <c r="J227" i="235" a="1"/>
  <c r="I227" i="235"/>
  <c r="H227" i="235"/>
  <c r="G227" i="235"/>
  <c r="F227" i="235"/>
  <c r="O227" i="235" s="1"/>
  <c r="F227" i="235" a="1"/>
  <c r="T226" i="235"/>
  <c r="S226" i="235"/>
  <c r="R226" i="235"/>
  <c r="Q226" i="235"/>
  <c r="N226" i="235"/>
  <c r="M226" i="235"/>
  <c r="M226" i="235" a="1"/>
  <c r="L226" i="235"/>
  <c r="J226" i="235" a="1"/>
  <c r="J226" i="235" s="1"/>
  <c r="I226" i="235"/>
  <c r="H226" i="235"/>
  <c r="G226" i="235"/>
  <c r="F226" i="235" a="1"/>
  <c r="F226" i="235" s="1"/>
  <c r="T225" i="235"/>
  <c r="S225" i="235"/>
  <c r="R225" i="235"/>
  <c r="Q225" i="235"/>
  <c r="N225" i="235"/>
  <c r="M225" i="235" a="1"/>
  <c r="M225" i="235" s="1"/>
  <c r="L225" i="235"/>
  <c r="K225" i="235"/>
  <c r="J225" i="235"/>
  <c r="J225" i="235" a="1"/>
  <c r="I225" i="235"/>
  <c r="H225" i="235"/>
  <c r="G225" i="235"/>
  <c r="F225" i="235"/>
  <c r="O225" i="235" s="1"/>
  <c r="F225" i="235" a="1"/>
  <c r="T224" i="235"/>
  <c r="S224" i="235"/>
  <c r="R224" i="235"/>
  <c r="Q224" i="235"/>
  <c r="O224" i="235"/>
  <c r="N224" i="235"/>
  <c r="M224" i="235" a="1"/>
  <c r="M224" i="235" s="1"/>
  <c r="L224" i="235"/>
  <c r="K224" i="235"/>
  <c r="J224" i="235" a="1"/>
  <c r="J224" i="235" s="1"/>
  <c r="I224" i="235"/>
  <c r="H224" i="235"/>
  <c r="G224" i="235"/>
  <c r="F224" i="235" a="1"/>
  <c r="F224" i="235" s="1"/>
  <c r="T223" i="235"/>
  <c r="S223" i="235"/>
  <c r="R223" i="235"/>
  <c r="Q223" i="235"/>
  <c r="N223" i="235"/>
  <c r="M223" i="235" a="1"/>
  <c r="M223" i="235" s="1"/>
  <c r="L223" i="235"/>
  <c r="K223" i="235"/>
  <c r="J223" i="235"/>
  <c r="J223" i="235" a="1"/>
  <c r="I223" i="235"/>
  <c r="H223" i="235"/>
  <c r="G223" i="235"/>
  <c r="F223" i="235"/>
  <c r="O223" i="235" s="1"/>
  <c r="F223" i="235" a="1"/>
  <c r="T222" i="235"/>
  <c r="S222" i="235"/>
  <c r="R222" i="235"/>
  <c r="Q222" i="235"/>
  <c r="N222" i="235"/>
  <c r="M222" i="235"/>
  <c r="M222" i="235" a="1"/>
  <c r="L222" i="235"/>
  <c r="J222" i="235" a="1"/>
  <c r="J222" i="235" s="1"/>
  <c r="I222" i="235"/>
  <c r="H222" i="235"/>
  <c r="G222" i="235"/>
  <c r="F222" i="235" a="1"/>
  <c r="F222" i="235" s="1"/>
  <c r="T221" i="235"/>
  <c r="S221" i="235"/>
  <c r="R221" i="235"/>
  <c r="Q221" i="235"/>
  <c r="N221" i="235"/>
  <c r="M221" i="235" a="1"/>
  <c r="M221" i="235" s="1"/>
  <c r="L221" i="235"/>
  <c r="J221" i="235" a="1"/>
  <c r="J221" i="235" s="1"/>
  <c r="I221" i="235"/>
  <c r="H221" i="235"/>
  <c r="G221" i="235"/>
  <c r="F221" i="235"/>
  <c r="O221" i="235" s="1"/>
  <c r="F221" i="235" a="1"/>
  <c r="T220" i="235"/>
  <c r="S220" i="235"/>
  <c r="R220" i="235"/>
  <c r="Q220" i="235"/>
  <c r="N220" i="235"/>
  <c r="M220" i="235" a="1"/>
  <c r="M220" i="235" s="1"/>
  <c r="L220" i="235"/>
  <c r="K220" i="235"/>
  <c r="J220" i="235" a="1"/>
  <c r="J220" i="235" s="1"/>
  <c r="I220" i="235"/>
  <c r="H220" i="235"/>
  <c r="G220" i="235"/>
  <c r="F220" i="235"/>
  <c r="O220" i="235" s="1"/>
  <c r="F220" i="235" a="1"/>
  <c r="T219" i="235"/>
  <c r="S219" i="235"/>
  <c r="R219" i="235"/>
  <c r="Q219" i="235"/>
  <c r="N219" i="235"/>
  <c r="M219" i="235" a="1"/>
  <c r="M219" i="235" s="1"/>
  <c r="L219" i="235"/>
  <c r="J219" i="235" a="1"/>
  <c r="J219" i="235" s="1"/>
  <c r="I219" i="235"/>
  <c r="H219" i="235"/>
  <c r="G219" i="235"/>
  <c r="F219" i="235"/>
  <c r="F219" i="235" a="1"/>
  <c r="T218" i="235"/>
  <c r="S218" i="235"/>
  <c r="R218" i="235"/>
  <c r="Q218" i="235"/>
  <c r="N218" i="235"/>
  <c r="M218" i="235" a="1"/>
  <c r="M218" i="235" s="1"/>
  <c r="L218" i="235"/>
  <c r="J218" i="235"/>
  <c r="J218" i="235" a="1"/>
  <c r="I218" i="235"/>
  <c r="H218" i="235"/>
  <c r="G218" i="235"/>
  <c r="F218" i="235"/>
  <c r="O218" i="235" s="1"/>
  <c r="F218" i="235" a="1"/>
  <c r="T217" i="235"/>
  <c r="S217" i="235"/>
  <c r="R217" i="235"/>
  <c r="Q217" i="235"/>
  <c r="O217" i="235"/>
  <c r="N217" i="235"/>
  <c r="M217" i="235" a="1"/>
  <c r="M217" i="235" s="1"/>
  <c r="L217" i="235"/>
  <c r="J217" i="235" a="1"/>
  <c r="J217" i="235" s="1"/>
  <c r="I217" i="235"/>
  <c r="H217" i="235"/>
  <c r="G217" i="235"/>
  <c r="F217" i="235" a="1"/>
  <c r="F217" i="235" s="1"/>
  <c r="K217" i="235" s="1"/>
  <c r="T216" i="235"/>
  <c r="S216" i="235"/>
  <c r="R216" i="235"/>
  <c r="Q216" i="235"/>
  <c r="N216" i="235"/>
  <c r="M216" i="235"/>
  <c r="M216" i="235" a="1"/>
  <c r="L216" i="235"/>
  <c r="J216" i="235" a="1"/>
  <c r="J216" i="235" s="1"/>
  <c r="I216" i="235"/>
  <c r="H216" i="235"/>
  <c r="G216" i="235"/>
  <c r="F216" i="235"/>
  <c r="O216" i="235" s="1"/>
  <c r="F216" i="235" a="1"/>
  <c r="T215" i="235"/>
  <c r="S215" i="235"/>
  <c r="R215" i="235"/>
  <c r="Q215" i="235"/>
  <c r="N215" i="235"/>
  <c r="M215" i="235"/>
  <c r="M215" i="235" a="1"/>
  <c r="L215" i="235"/>
  <c r="J215" i="235" a="1"/>
  <c r="J215" i="235" s="1"/>
  <c r="I215" i="235"/>
  <c r="H215" i="235"/>
  <c r="G215" i="235"/>
  <c r="F215" i="235" a="1"/>
  <c r="F215" i="235" s="1"/>
  <c r="T214" i="235"/>
  <c r="S214" i="235"/>
  <c r="R214" i="235"/>
  <c r="Q214" i="235"/>
  <c r="N214" i="235"/>
  <c r="M214" i="235" a="1"/>
  <c r="M214" i="235" s="1"/>
  <c r="L214" i="235"/>
  <c r="J214" i="235" a="1"/>
  <c r="J214" i="235" s="1"/>
  <c r="I214" i="235"/>
  <c r="H214" i="235"/>
  <c r="G214" i="235"/>
  <c r="F214" i="235"/>
  <c r="O214" i="235" s="1"/>
  <c r="F214" i="235" a="1"/>
  <c r="T213" i="235"/>
  <c r="S213" i="235"/>
  <c r="R213" i="235"/>
  <c r="Q213" i="235"/>
  <c r="N213" i="235"/>
  <c r="M213" i="235" a="1"/>
  <c r="M213" i="235" s="1"/>
  <c r="L213" i="235"/>
  <c r="J213" i="235" a="1"/>
  <c r="J213" i="235" s="1"/>
  <c r="I213" i="235"/>
  <c r="H213" i="235"/>
  <c r="G213" i="235"/>
  <c r="F213" i="235"/>
  <c r="O213" i="235" s="1"/>
  <c r="F213" i="235" a="1"/>
  <c r="T212" i="235"/>
  <c r="S212" i="235"/>
  <c r="R212" i="235"/>
  <c r="Q212" i="235"/>
  <c r="N212" i="235"/>
  <c r="M212" i="235" a="1"/>
  <c r="M212" i="235" s="1"/>
  <c r="L212" i="235"/>
  <c r="K212" i="235"/>
  <c r="J212" i="235"/>
  <c r="J212" i="235" a="1"/>
  <c r="I212" i="235"/>
  <c r="H212" i="235"/>
  <c r="G212" i="235"/>
  <c r="F212" i="235"/>
  <c r="O212" i="235" s="1"/>
  <c r="F212" i="235" a="1"/>
  <c r="T211" i="235"/>
  <c r="S211" i="235"/>
  <c r="R211" i="235"/>
  <c r="Q211" i="235"/>
  <c r="N211" i="235"/>
  <c r="M211" i="235" a="1"/>
  <c r="M211" i="235" s="1"/>
  <c r="L211" i="235"/>
  <c r="J211" i="235" a="1"/>
  <c r="J211" i="235" s="1"/>
  <c r="I211" i="235"/>
  <c r="H211" i="235"/>
  <c r="G211" i="235"/>
  <c r="F211" i="235" a="1"/>
  <c r="F211" i="235" s="1"/>
  <c r="T210" i="235"/>
  <c r="S210" i="235"/>
  <c r="R210" i="235"/>
  <c r="Q210" i="235"/>
  <c r="N210" i="235"/>
  <c r="M210" i="235"/>
  <c r="M210" i="235" a="1"/>
  <c r="L210" i="235"/>
  <c r="K210" i="235"/>
  <c r="J210" i="235" a="1"/>
  <c r="J210" i="235" s="1"/>
  <c r="I210" i="235"/>
  <c r="H210" i="235"/>
  <c r="G210" i="235"/>
  <c r="F210" i="235"/>
  <c r="O210" i="235" s="1"/>
  <c r="F210" i="235" a="1"/>
  <c r="T209" i="235"/>
  <c r="S209" i="235"/>
  <c r="R209" i="235"/>
  <c r="Q209" i="235"/>
  <c r="N209" i="235"/>
  <c r="M209" i="235"/>
  <c r="M209" i="235" a="1"/>
  <c r="L209" i="235"/>
  <c r="J209" i="235" a="1"/>
  <c r="J209" i="235" s="1"/>
  <c r="I209" i="235"/>
  <c r="H209" i="235"/>
  <c r="G209" i="235"/>
  <c r="F209" i="235" a="1"/>
  <c r="F209" i="235" s="1"/>
  <c r="T208" i="235"/>
  <c r="S208" i="235"/>
  <c r="R208" i="235"/>
  <c r="Q208" i="235"/>
  <c r="N208" i="235"/>
  <c r="M208" i="235" a="1"/>
  <c r="M208" i="235" s="1"/>
  <c r="L208" i="235"/>
  <c r="K208" i="235"/>
  <c r="J208" i="235" a="1"/>
  <c r="J208" i="235" s="1"/>
  <c r="I208" i="235"/>
  <c r="H208" i="235"/>
  <c r="G208" i="235"/>
  <c r="F208" i="235"/>
  <c r="O208" i="235" s="1"/>
  <c r="F208" i="235" a="1"/>
  <c r="T207" i="235"/>
  <c r="S207" i="235"/>
  <c r="R207" i="235"/>
  <c r="Q207" i="235"/>
  <c r="N207" i="235"/>
  <c r="M207" i="235" a="1"/>
  <c r="M207" i="235" s="1"/>
  <c r="L207" i="235"/>
  <c r="J207" i="235" a="1"/>
  <c r="J207" i="235" s="1"/>
  <c r="I207" i="235"/>
  <c r="H207" i="235"/>
  <c r="G207" i="235"/>
  <c r="F207" i="235"/>
  <c r="F207" i="235" a="1"/>
  <c r="T206" i="235"/>
  <c r="S206" i="235"/>
  <c r="R206" i="235"/>
  <c r="Q206" i="235"/>
  <c r="N206" i="235"/>
  <c r="M206" i="235" a="1"/>
  <c r="M206" i="235" s="1"/>
  <c r="L206" i="235"/>
  <c r="J206" i="235"/>
  <c r="J206" i="235" a="1"/>
  <c r="I206" i="235"/>
  <c r="H206" i="235"/>
  <c r="G206" i="235"/>
  <c r="F206" i="235"/>
  <c r="O206" i="235" s="1"/>
  <c r="F206" i="235" a="1"/>
  <c r="T205" i="235"/>
  <c r="S205" i="235"/>
  <c r="R205" i="235"/>
  <c r="Q205" i="235"/>
  <c r="N205" i="235"/>
  <c r="M205" i="235" a="1"/>
  <c r="M205" i="235" s="1"/>
  <c r="L205" i="235"/>
  <c r="J205" i="235" a="1"/>
  <c r="J205" i="235" s="1"/>
  <c r="I205" i="235"/>
  <c r="H205" i="235"/>
  <c r="G205" i="235"/>
  <c r="F205" i="235" a="1"/>
  <c r="F205" i="235" s="1"/>
  <c r="K205" i="235" s="1"/>
  <c r="T204" i="235"/>
  <c r="S204" i="235"/>
  <c r="R204" i="235"/>
  <c r="Q204" i="235"/>
  <c r="N204" i="235"/>
  <c r="M204" i="235"/>
  <c r="M204" i="235" a="1"/>
  <c r="L204" i="235"/>
  <c r="J204" i="235" a="1"/>
  <c r="J204" i="235" s="1"/>
  <c r="I204" i="235"/>
  <c r="H204" i="235"/>
  <c r="G204" i="235"/>
  <c r="F204" i="235"/>
  <c r="F204" i="235" a="1"/>
  <c r="T203" i="235"/>
  <c r="S203" i="235"/>
  <c r="R203" i="235"/>
  <c r="Q203" i="235"/>
  <c r="N203" i="235"/>
  <c r="M203" i="235"/>
  <c r="M203" i="235" a="1"/>
  <c r="L203" i="235"/>
  <c r="J203" i="235" a="1"/>
  <c r="J203" i="235" s="1"/>
  <c r="I203" i="235"/>
  <c r="H203" i="235"/>
  <c r="G203" i="235"/>
  <c r="F203" i="235" a="1"/>
  <c r="F203" i="235" s="1"/>
  <c r="T202" i="235"/>
  <c r="S202" i="235"/>
  <c r="R202" i="235"/>
  <c r="Q202" i="235"/>
  <c r="N202" i="235"/>
  <c r="M202" i="235" a="1"/>
  <c r="M202" i="235" s="1"/>
  <c r="L202" i="235"/>
  <c r="J202" i="235" a="1"/>
  <c r="J202" i="235" s="1"/>
  <c r="I202" i="235"/>
  <c r="H202" i="235"/>
  <c r="G202" i="235"/>
  <c r="F202" i="235"/>
  <c r="O202" i="235" s="1"/>
  <c r="F202" i="235" a="1"/>
  <c r="T201" i="235"/>
  <c r="S201" i="235"/>
  <c r="R201" i="235"/>
  <c r="Q201" i="235"/>
  <c r="N201" i="235"/>
  <c r="M201" i="235" a="1"/>
  <c r="M201" i="235" s="1"/>
  <c r="L201" i="235"/>
  <c r="J201" i="235" a="1"/>
  <c r="J201" i="235" s="1"/>
  <c r="I201" i="235"/>
  <c r="H201" i="235"/>
  <c r="G201" i="235"/>
  <c r="F201" i="235"/>
  <c r="O201" i="235" s="1"/>
  <c r="F201" i="235" a="1"/>
  <c r="T200" i="235"/>
  <c r="S200" i="235"/>
  <c r="R200" i="235"/>
  <c r="Q200" i="235"/>
  <c r="N200" i="235"/>
  <c r="M200" i="235" a="1"/>
  <c r="M200" i="235" s="1"/>
  <c r="L200" i="235"/>
  <c r="K200" i="235"/>
  <c r="J200" i="235"/>
  <c r="J200" i="235" a="1"/>
  <c r="I200" i="235"/>
  <c r="H200" i="235"/>
  <c r="G200" i="235"/>
  <c r="F200" i="235"/>
  <c r="O200" i="235" s="1"/>
  <c r="F200" i="235" a="1"/>
  <c r="T199" i="235"/>
  <c r="S199" i="235"/>
  <c r="R199" i="235"/>
  <c r="Q199" i="235"/>
  <c r="N199" i="235"/>
  <c r="M199" i="235" a="1"/>
  <c r="M199" i="235" s="1"/>
  <c r="L199" i="235"/>
  <c r="J199" i="235" a="1"/>
  <c r="J199" i="235" s="1"/>
  <c r="I199" i="235"/>
  <c r="H199" i="235"/>
  <c r="G199" i="235"/>
  <c r="F199" i="235" a="1"/>
  <c r="F199" i="235" s="1"/>
  <c r="T198" i="235"/>
  <c r="S198" i="235"/>
  <c r="R198" i="235"/>
  <c r="Q198" i="235"/>
  <c r="N198" i="235"/>
  <c r="M198" i="235"/>
  <c r="M198" i="235" a="1"/>
  <c r="L198" i="235"/>
  <c r="K198" i="235"/>
  <c r="J198" i="235" a="1"/>
  <c r="J198" i="235" s="1"/>
  <c r="I198" i="235"/>
  <c r="H198" i="235"/>
  <c r="G198" i="235"/>
  <c r="F198" i="235"/>
  <c r="F198" i="235" a="1"/>
  <c r="T197" i="235"/>
  <c r="S197" i="235"/>
  <c r="R197" i="235"/>
  <c r="Q197" i="235"/>
  <c r="N197" i="235"/>
  <c r="M197" i="235"/>
  <c r="M197" i="235" a="1"/>
  <c r="L197" i="235"/>
  <c r="J197" i="235" a="1"/>
  <c r="J197" i="235" s="1"/>
  <c r="I197" i="235"/>
  <c r="H197" i="235"/>
  <c r="G197" i="235"/>
  <c r="F197" i="235" a="1"/>
  <c r="F197" i="235" s="1"/>
  <c r="T196" i="235"/>
  <c r="S196" i="235"/>
  <c r="R196" i="235"/>
  <c r="Q196" i="235"/>
  <c r="N196" i="235"/>
  <c r="M196" i="235" a="1"/>
  <c r="M196" i="235" s="1"/>
  <c r="L196" i="235"/>
  <c r="K196" i="235"/>
  <c r="J196" i="235" a="1"/>
  <c r="J196" i="235" s="1"/>
  <c r="I196" i="235"/>
  <c r="H196" i="235"/>
  <c r="G196" i="235"/>
  <c r="F196" i="235"/>
  <c r="O196" i="235" s="1"/>
  <c r="F196" i="235" a="1"/>
  <c r="T195" i="235"/>
  <c r="S195" i="235"/>
  <c r="R195" i="235"/>
  <c r="Q195" i="235"/>
  <c r="N195" i="235"/>
  <c r="M195" i="235" a="1"/>
  <c r="M195" i="235" s="1"/>
  <c r="L195" i="235"/>
  <c r="J195" i="235" a="1"/>
  <c r="J195" i="235" s="1"/>
  <c r="I195" i="235"/>
  <c r="H195" i="235"/>
  <c r="G195" i="235"/>
  <c r="F195" i="235"/>
  <c r="F195" i="235" a="1"/>
  <c r="T194" i="235"/>
  <c r="S194" i="235"/>
  <c r="R194" i="235"/>
  <c r="Q194" i="235"/>
  <c r="N194" i="235"/>
  <c r="M194" i="235" a="1"/>
  <c r="M194" i="235" s="1"/>
  <c r="L194" i="235"/>
  <c r="J194" i="235"/>
  <c r="J194" i="235" a="1"/>
  <c r="I194" i="235"/>
  <c r="H194" i="235"/>
  <c r="G194" i="235"/>
  <c r="F194" i="235"/>
  <c r="F194" i="235" a="1"/>
  <c r="T193" i="235"/>
  <c r="S193" i="235"/>
  <c r="R193" i="235"/>
  <c r="Q193" i="235"/>
  <c r="O193" i="235"/>
  <c r="N193" i="235"/>
  <c r="M193" i="235" a="1"/>
  <c r="M193" i="235" s="1"/>
  <c r="L193" i="235"/>
  <c r="K193" i="235"/>
  <c r="J193" i="235" a="1"/>
  <c r="J193" i="235" s="1"/>
  <c r="I193" i="235"/>
  <c r="H193" i="235"/>
  <c r="G193" i="235"/>
  <c r="F193" i="235" a="1"/>
  <c r="F193" i="235" s="1"/>
  <c r="T192" i="235"/>
  <c r="S192" i="235"/>
  <c r="R192" i="235"/>
  <c r="Q192" i="235"/>
  <c r="N192" i="235"/>
  <c r="M192" i="235"/>
  <c r="M192" i="235" a="1"/>
  <c r="L192" i="235"/>
  <c r="J192" i="235" a="1"/>
  <c r="J192" i="235" s="1"/>
  <c r="I192" i="235"/>
  <c r="H192" i="235"/>
  <c r="G192" i="235"/>
  <c r="F192" i="235"/>
  <c r="F192" i="235" a="1"/>
  <c r="T191" i="235"/>
  <c r="S191" i="235"/>
  <c r="R191" i="235"/>
  <c r="Q191" i="235"/>
  <c r="N191" i="235"/>
  <c r="M191" i="235"/>
  <c r="M191" i="235" a="1"/>
  <c r="L191" i="235"/>
  <c r="K191" i="235"/>
  <c r="J191" i="235" a="1"/>
  <c r="J191" i="235" s="1"/>
  <c r="I191" i="235"/>
  <c r="H191" i="235"/>
  <c r="G191" i="235"/>
  <c r="F191" i="235" a="1"/>
  <c r="F191" i="235" s="1"/>
  <c r="O191" i="235" s="1"/>
  <c r="T190" i="235"/>
  <c r="S190" i="235"/>
  <c r="R190" i="235"/>
  <c r="Q190" i="235"/>
  <c r="N190" i="235"/>
  <c r="M190" i="235" a="1"/>
  <c r="M190" i="235" s="1"/>
  <c r="L190" i="235"/>
  <c r="J190" i="235" a="1"/>
  <c r="J190" i="235" s="1"/>
  <c r="I190" i="235"/>
  <c r="H190" i="235"/>
  <c r="G190" i="235"/>
  <c r="F190" i="235"/>
  <c r="O190" i="235" s="1"/>
  <c r="F190" i="235" a="1"/>
  <c r="T189" i="235"/>
  <c r="S189" i="235"/>
  <c r="R189" i="235"/>
  <c r="Q189" i="235"/>
  <c r="N189" i="235"/>
  <c r="M189" i="235" a="1"/>
  <c r="M189" i="235" s="1"/>
  <c r="L189" i="235"/>
  <c r="K189" i="235"/>
  <c r="J189" i="235" a="1"/>
  <c r="J189" i="235" s="1"/>
  <c r="I189" i="235"/>
  <c r="H189" i="235"/>
  <c r="G189" i="235"/>
  <c r="F189" i="235"/>
  <c r="O189" i="235" s="1"/>
  <c r="F189" i="235" a="1"/>
  <c r="T188" i="235"/>
  <c r="S188" i="235"/>
  <c r="R188" i="235"/>
  <c r="Q188" i="235"/>
  <c r="N188" i="235"/>
  <c r="M188" i="235" a="1"/>
  <c r="M188" i="235" s="1"/>
  <c r="L188" i="235"/>
  <c r="K188" i="235"/>
  <c r="J188" i="235"/>
  <c r="J188" i="235" a="1"/>
  <c r="I188" i="235"/>
  <c r="H188" i="235"/>
  <c r="G188" i="235"/>
  <c r="F188" i="235"/>
  <c r="O188" i="235" s="1"/>
  <c r="F188" i="235" a="1"/>
  <c r="T187" i="235"/>
  <c r="S187" i="235"/>
  <c r="R187" i="235"/>
  <c r="Q187" i="235"/>
  <c r="N187" i="235"/>
  <c r="M187" i="235" a="1"/>
  <c r="M187" i="235" s="1"/>
  <c r="L187" i="235"/>
  <c r="J187" i="235" a="1"/>
  <c r="J187" i="235" s="1"/>
  <c r="I187" i="235"/>
  <c r="H187" i="235"/>
  <c r="G187" i="235"/>
  <c r="F187" i="235" a="1"/>
  <c r="F187" i="235" s="1"/>
  <c r="T186" i="235"/>
  <c r="S186" i="235"/>
  <c r="R186" i="235"/>
  <c r="Q186" i="235"/>
  <c r="N186" i="235"/>
  <c r="M186" i="235"/>
  <c r="M186" i="235" a="1"/>
  <c r="L186" i="235"/>
  <c r="K186" i="235"/>
  <c r="J186" i="235" a="1"/>
  <c r="J186" i="235" s="1"/>
  <c r="I186" i="235"/>
  <c r="H186" i="235"/>
  <c r="G186" i="235"/>
  <c r="F186" i="235"/>
  <c r="F186" i="235" a="1"/>
  <c r="T185" i="235"/>
  <c r="S185" i="235"/>
  <c r="R185" i="235"/>
  <c r="Q185" i="235"/>
  <c r="N185" i="235"/>
  <c r="M185" i="235"/>
  <c r="M185" i="235" a="1"/>
  <c r="L185" i="235"/>
  <c r="J185" i="235" a="1"/>
  <c r="J185" i="235" s="1"/>
  <c r="I185" i="235"/>
  <c r="H185" i="235"/>
  <c r="G185" i="235"/>
  <c r="F185" i="235" a="1"/>
  <c r="F185" i="235" s="1"/>
  <c r="T184" i="235"/>
  <c r="S184" i="235"/>
  <c r="R184" i="235"/>
  <c r="Q184" i="235"/>
  <c r="N184" i="235"/>
  <c r="M184" i="235" a="1"/>
  <c r="M184" i="235" s="1"/>
  <c r="L184" i="235"/>
  <c r="K184" i="235"/>
  <c r="J184" i="235" a="1"/>
  <c r="J184" i="235" s="1"/>
  <c r="I184" i="235"/>
  <c r="H184" i="235"/>
  <c r="G184" i="235"/>
  <c r="F184" i="235"/>
  <c r="O184" i="235" s="1"/>
  <c r="F184" i="235" a="1"/>
  <c r="T183" i="235"/>
  <c r="S183" i="235"/>
  <c r="R183" i="235"/>
  <c r="Q183" i="235"/>
  <c r="N183" i="235"/>
  <c r="M183" i="235" a="1"/>
  <c r="M183" i="235" s="1"/>
  <c r="L183" i="235"/>
  <c r="J183" i="235" a="1"/>
  <c r="J183" i="235" s="1"/>
  <c r="I183" i="235"/>
  <c r="H183" i="235"/>
  <c r="G183" i="235"/>
  <c r="F183" i="235" a="1"/>
  <c r="F183" i="235" s="1"/>
  <c r="T182" i="235"/>
  <c r="S182" i="235"/>
  <c r="R182" i="235"/>
  <c r="Q182" i="235"/>
  <c r="N182" i="235"/>
  <c r="M182" i="235" a="1"/>
  <c r="M182" i="235" s="1"/>
  <c r="L182" i="235"/>
  <c r="J182" i="235" a="1"/>
  <c r="J182" i="235" s="1"/>
  <c r="I182" i="235"/>
  <c r="H182" i="235"/>
  <c r="G182" i="235"/>
  <c r="F182" i="235"/>
  <c r="F182" i="235" a="1"/>
  <c r="T181" i="235"/>
  <c r="S181" i="235"/>
  <c r="R181" i="235"/>
  <c r="Q181" i="235"/>
  <c r="N181" i="235"/>
  <c r="M181" i="235" a="1"/>
  <c r="M181" i="235" s="1"/>
  <c r="L181" i="235"/>
  <c r="J181" i="235" a="1"/>
  <c r="J181" i="235" s="1"/>
  <c r="I181" i="235"/>
  <c r="H181" i="235"/>
  <c r="G181" i="235"/>
  <c r="F181" i="235" a="1"/>
  <c r="F181" i="235" s="1"/>
  <c r="A181" i="235" s="1"/>
  <c r="P181" i="235" s="1"/>
  <c r="T180" i="235"/>
  <c r="S180" i="235"/>
  <c r="R180" i="235"/>
  <c r="Q180" i="235"/>
  <c r="N180" i="235"/>
  <c r="M180" i="235"/>
  <c r="M180" i="235" a="1"/>
  <c r="L180" i="235"/>
  <c r="J180" i="235" a="1"/>
  <c r="J180" i="235" s="1"/>
  <c r="I180" i="235"/>
  <c r="H180" i="235"/>
  <c r="G180" i="235"/>
  <c r="F180" i="235"/>
  <c r="F180" i="235" a="1"/>
  <c r="T179" i="235"/>
  <c r="S179" i="235"/>
  <c r="R179" i="235"/>
  <c r="Q179" i="235"/>
  <c r="N179" i="235"/>
  <c r="M179" i="235"/>
  <c r="M179" i="235" a="1"/>
  <c r="L179" i="235"/>
  <c r="K179" i="235"/>
  <c r="J179" i="235" a="1"/>
  <c r="J179" i="235" s="1"/>
  <c r="I179" i="235"/>
  <c r="H179" i="235"/>
  <c r="G179" i="235"/>
  <c r="F179" i="235" a="1"/>
  <c r="F179" i="235" s="1"/>
  <c r="O179" i="235" s="1"/>
  <c r="T178" i="235"/>
  <c r="S178" i="235"/>
  <c r="R178" i="235"/>
  <c r="Q178" i="235"/>
  <c r="N178" i="235"/>
  <c r="M178" i="235" a="1"/>
  <c r="M178" i="235" s="1"/>
  <c r="L178" i="235"/>
  <c r="J178" i="235" a="1"/>
  <c r="J178" i="235" s="1"/>
  <c r="I178" i="235"/>
  <c r="H178" i="235"/>
  <c r="G178" i="235"/>
  <c r="F178" i="235"/>
  <c r="F178" i="235" a="1"/>
  <c r="T177" i="235"/>
  <c r="S177" i="235"/>
  <c r="R177" i="235"/>
  <c r="Q177" i="235"/>
  <c r="N177" i="235"/>
  <c r="M177" i="235" a="1"/>
  <c r="M177" i="235" s="1"/>
  <c r="L177" i="235"/>
  <c r="K177" i="235"/>
  <c r="J177" i="235" a="1"/>
  <c r="J177" i="235" s="1"/>
  <c r="I177" i="235"/>
  <c r="H177" i="235"/>
  <c r="G177" i="235"/>
  <c r="F177" i="235"/>
  <c r="O177" i="235" s="1"/>
  <c r="F177" i="235" a="1"/>
  <c r="T176" i="235"/>
  <c r="S176" i="235"/>
  <c r="R176" i="235"/>
  <c r="Q176" i="235"/>
  <c r="N176" i="235"/>
  <c r="M176" i="235" a="1"/>
  <c r="M176" i="235" s="1"/>
  <c r="L176" i="235"/>
  <c r="K176" i="235"/>
  <c r="J176" i="235"/>
  <c r="J176" i="235" a="1"/>
  <c r="I176" i="235"/>
  <c r="H176" i="235"/>
  <c r="G176" i="235"/>
  <c r="F176" i="235"/>
  <c r="O176" i="235" s="1"/>
  <c r="F176" i="235" a="1"/>
  <c r="T175" i="235"/>
  <c r="S175" i="235"/>
  <c r="R175" i="235"/>
  <c r="Q175" i="235"/>
  <c r="N175" i="235"/>
  <c r="M175" i="235" a="1"/>
  <c r="M175" i="235" s="1"/>
  <c r="L175" i="235"/>
  <c r="K175" i="235"/>
  <c r="J175" i="235" a="1"/>
  <c r="J175" i="235" s="1"/>
  <c r="I175" i="235"/>
  <c r="H175" i="235"/>
  <c r="G175" i="235"/>
  <c r="F175" i="235" a="1"/>
  <c r="F175" i="235" s="1"/>
  <c r="T174" i="235"/>
  <c r="S174" i="235"/>
  <c r="R174" i="235"/>
  <c r="Q174" i="235"/>
  <c r="N174" i="235"/>
  <c r="M174" i="235" a="1"/>
  <c r="M174" i="235" s="1"/>
  <c r="L174" i="235"/>
  <c r="K174" i="235"/>
  <c r="J174" i="235" a="1"/>
  <c r="J174" i="235" s="1"/>
  <c r="I174" i="235"/>
  <c r="H174" i="235"/>
  <c r="G174" i="235"/>
  <c r="F174" i="235"/>
  <c r="F174" i="235" a="1"/>
  <c r="T173" i="235"/>
  <c r="S173" i="235"/>
  <c r="R173" i="235"/>
  <c r="Q173" i="235"/>
  <c r="N173" i="235"/>
  <c r="M173" i="235"/>
  <c r="M173" i="235" a="1"/>
  <c r="L173" i="235"/>
  <c r="J173" i="235" a="1"/>
  <c r="J173" i="235" s="1"/>
  <c r="I173" i="235"/>
  <c r="H173" i="235"/>
  <c r="G173" i="235"/>
  <c r="F173" i="235" a="1"/>
  <c r="F173" i="235" s="1"/>
  <c r="T172" i="235"/>
  <c r="S172" i="235"/>
  <c r="R172" i="235"/>
  <c r="Q172" i="235"/>
  <c r="N172" i="235"/>
  <c r="M172" i="235" a="1"/>
  <c r="M172" i="235" s="1"/>
  <c r="L172" i="235"/>
  <c r="K172" i="235"/>
  <c r="J172" i="235" a="1"/>
  <c r="J172" i="235" s="1"/>
  <c r="I172" i="235"/>
  <c r="H172" i="235"/>
  <c r="G172" i="235"/>
  <c r="F172" i="235"/>
  <c r="O172" i="235" s="1"/>
  <c r="F172" i="235" a="1"/>
  <c r="T171" i="235"/>
  <c r="S171" i="235"/>
  <c r="R171" i="235"/>
  <c r="Q171" i="235"/>
  <c r="N171" i="235"/>
  <c r="M171" i="235" a="1"/>
  <c r="M171" i="235" s="1"/>
  <c r="L171" i="235"/>
  <c r="J171" i="235" a="1"/>
  <c r="J171" i="235" s="1"/>
  <c r="I171" i="235"/>
  <c r="H171" i="235"/>
  <c r="G171" i="235"/>
  <c r="F171" i="235" a="1"/>
  <c r="F171" i="235" s="1"/>
  <c r="T170" i="235"/>
  <c r="S170" i="235"/>
  <c r="R170" i="235"/>
  <c r="Q170" i="235"/>
  <c r="N170" i="235"/>
  <c r="M170" i="235" a="1"/>
  <c r="M170" i="235" s="1"/>
  <c r="L170" i="235"/>
  <c r="K170" i="235"/>
  <c r="J170" i="235" a="1"/>
  <c r="J170" i="235" s="1"/>
  <c r="I170" i="235"/>
  <c r="H170" i="235"/>
  <c r="G170" i="235"/>
  <c r="F170" i="235"/>
  <c r="F170" i="235" a="1"/>
  <c r="T169" i="235"/>
  <c r="S169" i="235"/>
  <c r="R169" i="235"/>
  <c r="Q169" i="235"/>
  <c r="N169" i="235"/>
  <c r="M169" i="235" a="1"/>
  <c r="M169" i="235" s="1"/>
  <c r="L169" i="235"/>
  <c r="J169" i="235" a="1"/>
  <c r="J169" i="235" s="1"/>
  <c r="I169" i="235"/>
  <c r="H169" i="235"/>
  <c r="G169" i="235"/>
  <c r="F169" i="235" a="1"/>
  <c r="F169" i="235" s="1"/>
  <c r="K169" i="235" s="1"/>
  <c r="T168" i="235"/>
  <c r="S168" i="235"/>
  <c r="R168" i="235"/>
  <c r="Q168" i="235"/>
  <c r="N168" i="235"/>
  <c r="M168" i="235"/>
  <c r="M168" i="235" a="1"/>
  <c r="L168" i="235"/>
  <c r="J168" i="235" a="1"/>
  <c r="J168" i="235" s="1"/>
  <c r="I168" i="235"/>
  <c r="H168" i="235"/>
  <c r="G168" i="235"/>
  <c r="F168" i="235"/>
  <c r="F168" i="235" a="1"/>
  <c r="T167" i="235"/>
  <c r="S167" i="235"/>
  <c r="R167" i="235"/>
  <c r="Q167" i="235"/>
  <c r="N167" i="235"/>
  <c r="M167" i="235"/>
  <c r="M167" i="235" a="1"/>
  <c r="L167" i="235"/>
  <c r="J167" i="235" a="1"/>
  <c r="J167" i="235" s="1"/>
  <c r="I167" i="235"/>
  <c r="H167" i="235"/>
  <c r="G167" i="235"/>
  <c r="F167" i="235" a="1"/>
  <c r="F167" i="235" s="1"/>
  <c r="O167" i="235" s="1"/>
  <c r="T166" i="235"/>
  <c r="S166" i="235"/>
  <c r="R166" i="235"/>
  <c r="Q166" i="235"/>
  <c r="N166" i="235"/>
  <c r="M166" i="235" a="1"/>
  <c r="M166" i="235" s="1"/>
  <c r="L166" i="235"/>
  <c r="J166" i="235" a="1"/>
  <c r="J166" i="235" s="1"/>
  <c r="I166" i="235"/>
  <c r="H166" i="235"/>
  <c r="G166" i="235"/>
  <c r="F166" i="235"/>
  <c r="F166" i="235" a="1"/>
  <c r="T165" i="235"/>
  <c r="S165" i="235"/>
  <c r="R165" i="235"/>
  <c r="Q165" i="235"/>
  <c r="N165" i="235"/>
  <c r="M165" i="235" a="1"/>
  <c r="M165" i="235" s="1"/>
  <c r="L165" i="235"/>
  <c r="K165" i="235"/>
  <c r="J165" i="235" a="1"/>
  <c r="J165" i="235" s="1"/>
  <c r="I165" i="235"/>
  <c r="H165" i="235"/>
  <c r="G165" i="235"/>
  <c r="F165" i="235"/>
  <c r="O165" i="235" s="1"/>
  <c r="F165" i="235" a="1"/>
  <c r="T164" i="235"/>
  <c r="S164" i="235"/>
  <c r="R164" i="235"/>
  <c r="Q164" i="235"/>
  <c r="N164" i="235"/>
  <c r="M164" i="235" a="1"/>
  <c r="M164" i="235" s="1"/>
  <c r="L164" i="235"/>
  <c r="K164" i="235"/>
  <c r="J164" i="235"/>
  <c r="J164" i="235" a="1"/>
  <c r="I164" i="235"/>
  <c r="H164" i="235"/>
  <c r="G164" i="235"/>
  <c r="F164" i="235"/>
  <c r="F164" i="235" a="1"/>
  <c r="T163" i="235"/>
  <c r="S163" i="235"/>
  <c r="R163" i="235"/>
  <c r="Q163" i="235"/>
  <c r="N163" i="235"/>
  <c r="M163" i="235" a="1"/>
  <c r="M163" i="235" s="1"/>
  <c r="L163" i="235"/>
  <c r="J163" i="235" a="1"/>
  <c r="J163" i="235" s="1"/>
  <c r="I163" i="235"/>
  <c r="H163" i="235"/>
  <c r="G163" i="235"/>
  <c r="F163" i="235"/>
  <c r="F163" i="235" a="1"/>
  <c r="T162" i="235"/>
  <c r="S162" i="235"/>
  <c r="R162" i="235"/>
  <c r="Q162" i="235"/>
  <c r="N162" i="235"/>
  <c r="M162" i="235" a="1"/>
  <c r="M162" i="235" s="1"/>
  <c r="L162" i="235"/>
  <c r="J162" i="235"/>
  <c r="J162" i="235" a="1"/>
  <c r="I162" i="235"/>
  <c r="H162" i="235"/>
  <c r="G162" i="235"/>
  <c r="F162" i="235" a="1"/>
  <c r="F162" i="235" s="1"/>
  <c r="T161" i="235"/>
  <c r="S161" i="235"/>
  <c r="R161" i="235"/>
  <c r="Q161" i="235"/>
  <c r="N161" i="235"/>
  <c r="M161" i="235" a="1"/>
  <c r="M161" i="235" s="1"/>
  <c r="L161" i="235"/>
  <c r="J161" i="235"/>
  <c r="J161" i="235" a="1"/>
  <c r="I161" i="235"/>
  <c r="H161" i="235"/>
  <c r="G161" i="235"/>
  <c r="F161" i="235"/>
  <c r="K161" i="235" s="1"/>
  <c r="F161" i="235" a="1"/>
  <c r="T160" i="235"/>
  <c r="S160" i="235"/>
  <c r="R160" i="235"/>
  <c r="Q160" i="235"/>
  <c r="N160" i="235"/>
  <c r="M160" i="235" a="1"/>
  <c r="M160" i="235" s="1"/>
  <c r="L160" i="235"/>
  <c r="J160" i="235"/>
  <c r="J160" i="235" a="1"/>
  <c r="I160" i="235"/>
  <c r="H160" i="235"/>
  <c r="G160" i="235"/>
  <c r="F160" i="235"/>
  <c r="A160" i="235" s="1"/>
  <c r="P160" i="235" s="1"/>
  <c r="F160" i="235" a="1"/>
  <c r="T159" i="235"/>
  <c r="S159" i="235"/>
  <c r="R159" i="235"/>
  <c r="Q159" i="235"/>
  <c r="N159" i="235"/>
  <c r="M159" i="235" a="1"/>
  <c r="M159" i="235" s="1"/>
  <c r="L159" i="235"/>
  <c r="K159" i="235"/>
  <c r="J159" i="235" a="1"/>
  <c r="J159" i="235" s="1"/>
  <c r="I159" i="235"/>
  <c r="H159" i="235"/>
  <c r="G159" i="235"/>
  <c r="F159" i="235"/>
  <c r="O159" i="235" s="1"/>
  <c r="F159" i="235" a="1"/>
  <c r="T158" i="235"/>
  <c r="S158" i="235"/>
  <c r="R158" i="235"/>
  <c r="Q158" i="235"/>
  <c r="N158" i="235"/>
  <c r="M158" i="235" a="1"/>
  <c r="M158" i="235" s="1"/>
  <c r="L158" i="235"/>
  <c r="J158" i="235"/>
  <c r="J158" i="235" a="1"/>
  <c r="I158" i="235"/>
  <c r="H158" i="235"/>
  <c r="G158" i="235"/>
  <c r="F158" i="235" a="1"/>
  <c r="F158" i="235" s="1"/>
  <c r="T157" i="235"/>
  <c r="S157" i="235"/>
  <c r="R157" i="235"/>
  <c r="Q157" i="235"/>
  <c r="N157" i="235"/>
  <c r="M157" i="235" a="1"/>
  <c r="M157" i="235" s="1"/>
  <c r="L157" i="235"/>
  <c r="K157" i="235"/>
  <c r="J157" i="235" a="1"/>
  <c r="J157" i="235" s="1"/>
  <c r="I157" i="235"/>
  <c r="H157" i="235"/>
  <c r="G157" i="235"/>
  <c r="F157" i="235"/>
  <c r="F157" i="235" a="1"/>
  <c r="T156" i="235"/>
  <c r="S156" i="235"/>
  <c r="R156" i="235"/>
  <c r="Q156" i="235"/>
  <c r="N156" i="235"/>
  <c r="M156" i="235" a="1"/>
  <c r="M156" i="235" s="1"/>
  <c r="L156" i="235"/>
  <c r="K156" i="235"/>
  <c r="J156" i="235"/>
  <c r="J156" i="235" a="1"/>
  <c r="I156" i="235"/>
  <c r="H156" i="235"/>
  <c r="G156" i="235"/>
  <c r="F156" i="235"/>
  <c r="O156" i="235" s="1"/>
  <c r="F156" i="235" a="1"/>
  <c r="T155" i="235"/>
  <c r="S155" i="235"/>
  <c r="R155" i="235"/>
  <c r="Q155" i="235"/>
  <c r="N155" i="235"/>
  <c r="M155" i="235" a="1"/>
  <c r="M155" i="235" s="1"/>
  <c r="L155" i="235"/>
  <c r="J155" i="235" a="1"/>
  <c r="J155" i="235" s="1"/>
  <c r="I155" i="235"/>
  <c r="H155" i="235"/>
  <c r="G155" i="235"/>
  <c r="F155" i="235"/>
  <c r="F155" i="235" a="1"/>
  <c r="T154" i="235"/>
  <c r="S154" i="235"/>
  <c r="R154" i="235"/>
  <c r="Q154" i="235"/>
  <c r="N154" i="235"/>
  <c r="M154" i="235" a="1"/>
  <c r="M154" i="235" s="1"/>
  <c r="L154" i="235"/>
  <c r="J154" i="235"/>
  <c r="J154" i="235" a="1"/>
  <c r="I154" i="235"/>
  <c r="H154" i="235"/>
  <c r="G154" i="235"/>
  <c r="F154" i="235" a="1"/>
  <c r="F154" i="235" s="1"/>
  <c r="T153" i="235"/>
  <c r="S153" i="235"/>
  <c r="R153" i="235"/>
  <c r="Q153" i="235"/>
  <c r="N153" i="235"/>
  <c r="M153" i="235" a="1"/>
  <c r="M153" i="235" s="1"/>
  <c r="L153" i="235"/>
  <c r="J153" i="235"/>
  <c r="J153" i="235" a="1"/>
  <c r="I153" i="235"/>
  <c r="H153" i="235"/>
  <c r="G153" i="235"/>
  <c r="F153" i="235"/>
  <c r="O153" i="235" s="1"/>
  <c r="F153" i="235" a="1"/>
  <c r="T152" i="235"/>
  <c r="S152" i="235"/>
  <c r="R152" i="235"/>
  <c r="Q152" i="235"/>
  <c r="N152" i="235"/>
  <c r="M152" i="235" a="1"/>
  <c r="M152" i="235" s="1"/>
  <c r="L152" i="235"/>
  <c r="J152" i="235"/>
  <c r="J152" i="235" a="1"/>
  <c r="I152" i="235"/>
  <c r="H152" i="235"/>
  <c r="G152" i="235"/>
  <c r="F152" i="235"/>
  <c r="K152" i="235" s="1"/>
  <c r="F152" i="235" a="1"/>
  <c r="T151" i="235"/>
  <c r="S151" i="235"/>
  <c r="R151" i="235"/>
  <c r="Q151" i="235"/>
  <c r="N151" i="235"/>
  <c r="M151" i="235" a="1"/>
  <c r="M151" i="235" s="1"/>
  <c r="L151" i="235"/>
  <c r="K151" i="235"/>
  <c r="J151" i="235" a="1"/>
  <c r="J151" i="235" s="1"/>
  <c r="I151" i="235"/>
  <c r="H151" i="235"/>
  <c r="G151" i="235"/>
  <c r="F151" i="235"/>
  <c r="F151" i="235" a="1"/>
  <c r="T150" i="235"/>
  <c r="S150" i="235"/>
  <c r="R150" i="235"/>
  <c r="Q150" i="235"/>
  <c r="N150" i="235"/>
  <c r="M150" i="235" a="1"/>
  <c r="M150" i="235" s="1"/>
  <c r="L150" i="235"/>
  <c r="J150" i="235"/>
  <c r="J150" i="235" a="1"/>
  <c r="I150" i="235"/>
  <c r="H150" i="235"/>
  <c r="G150" i="235"/>
  <c r="F150" i="235" a="1"/>
  <c r="F150" i="235" s="1"/>
  <c r="T149" i="235"/>
  <c r="S149" i="235"/>
  <c r="R149" i="235"/>
  <c r="Q149" i="235"/>
  <c r="N149" i="235"/>
  <c r="M149" i="235" a="1"/>
  <c r="M149" i="235" s="1"/>
  <c r="L149" i="235"/>
  <c r="K149" i="235"/>
  <c r="J149" i="235" a="1"/>
  <c r="J149" i="235" s="1"/>
  <c r="I149" i="235"/>
  <c r="H149" i="235"/>
  <c r="G149" i="235"/>
  <c r="F149" i="235"/>
  <c r="F149" i="235" a="1"/>
  <c r="T148" i="235"/>
  <c r="S148" i="235"/>
  <c r="R148" i="235"/>
  <c r="Q148" i="235"/>
  <c r="N148" i="235"/>
  <c r="M148" i="235" a="1"/>
  <c r="M148" i="235" s="1"/>
  <c r="L148" i="235"/>
  <c r="K148" i="235"/>
  <c r="J148" i="235"/>
  <c r="J148" i="235" a="1"/>
  <c r="I148" i="235"/>
  <c r="H148" i="235"/>
  <c r="G148" i="235"/>
  <c r="F148" i="235"/>
  <c r="A148" i="235" s="1"/>
  <c r="P148" i="235" s="1"/>
  <c r="F148" i="235" a="1"/>
  <c r="T147" i="235"/>
  <c r="S147" i="235"/>
  <c r="R147" i="235"/>
  <c r="Q147" i="235"/>
  <c r="N147" i="235"/>
  <c r="M147" i="235" a="1"/>
  <c r="M147" i="235" s="1"/>
  <c r="L147" i="235"/>
  <c r="J147" i="235" a="1"/>
  <c r="J147" i="235" s="1"/>
  <c r="I147" i="235"/>
  <c r="H147" i="235"/>
  <c r="G147" i="235"/>
  <c r="F147" i="235"/>
  <c r="F147" i="235" a="1"/>
  <c r="T146" i="235"/>
  <c r="S146" i="235"/>
  <c r="R146" i="235"/>
  <c r="Q146" i="235"/>
  <c r="N146" i="235"/>
  <c r="M146" i="235" a="1"/>
  <c r="M146" i="235" s="1"/>
  <c r="L146" i="235"/>
  <c r="J146" i="235"/>
  <c r="J146" i="235" a="1"/>
  <c r="I146" i="235"/>
  <c r="H146" i="235"/>
  <c r="G146" i="235"/>
  <c r="F146" i="235" a="1"/>
  <c r="F146" i="235" s="1"/>
  <c r="T145" i="235"/>
  <c r="S145" i="235"/>
  <c r="R145" i="235"/>
  <c r="Q145" i="235"/>
  <c r="N145" i="235"/>
  <c r="M145" i="235" a="1"/>
  <c r="M145" i="235" s="1"/>
  <c r="L145" i="235"/>
  <c r="J145" i="235"/>
  <c r="J145" i="235" a="1"/>
  <c r="I145" i="235"/>
  <c r="H145" i="235"/>
  <c r="G145" i="235"/>
  <c r="F145" i="235"/>
  <c r="O145" i="235" s="1"/>
  <c r="F145" i="235" a="1"/>
  <c r="T144" i="235"/>
  <c r="S144" i="235"/>
  <c r="R144" i="235"/>
  <c r="Q144" i="235"/>
  <c r="N144" i="235"/>
  <c r="M144" i="235" a="1"/>
  <c r="M144" i="235" s="1"/>
  <c r="L144" i="235"/>
  <c r="J144" i="235"/>
  <c r="J144" i="235" a="1"/>
  <c r="I144" i="235"/>
  <c r="H144" i="235"/>
  <c r="G144" i="235"/>
  <c r="F144" i="235"/>
  <c r="A144" i="235" s="1"/>
  <c r="P144" i="235" s="1"/>
  <c r="F144" i="235" a="1"/>
  <c r="T143" i="235"/>
  <c r="S143" i="235"/>
  <c r="R143" i="235"/>
  <c r="Q143" i="235"/>
  <c r="N143" i="235"/>
  <c r="M143" i="235" a="1"/>
  <c r="M143" i="235" s="1"/>
  <c r="L143" i="235"/>
  <c r="K143" i="235"/>
  <c r="J143" i="235" a="1"/>
  <c r="J143" i="235" s="1"/>
  <c r="I143" i="235"/>
  <c r="H143" i="235"/>
  <c r="G143" i="235"/>
  <c r="F143" i="235"/>
  <c r="O143" i="235" s="1"/>
  <c r="F143" i="235" a="1"/>
  <c r="T142" i="235"/>
  <c r="S142" i="235"/>
  <c r="R142" i="235"/>
  <c r="Q142" i="235"/>
  <c r="N142" i="235"/>
  <c r="M142" i="235" a="1"/>
  <c r="M142" i="235" s="1"/>
  <c r="L142" i="235"/>
  <c r="J142" i="235"/>
  <c r="J142" i="235" a="1"/>
  <c r="I142" i="235"/>
  <c r="H142" i="235"/>
  <c r="G142" i="235"/>
  <c r="F142" i="235" a="1"/>
  <c r="F142" i="235" s="1"/>
  <c r="T141" i="235"/>
  <c r="S141" i="235"/>
  <c r="R141" i="235"/>
  <c r="Q141" i="235"/>
  <c r="N141" i="235"/>
  <c r="M141" i="235" a="1"/>
  <c r="M141" i="235" s="1"/>
  <c r="L141" i="235"/>
  <c r="K141" i="235"/>
  <c r="J141" i="235" a="1"/>
  <c r="J141" i="235" s="1"/>
  <c r="I141" i="235"/>
  <c r="H141" i="235"/>
  <c r="G141" i="235"/>
  <c r="F141" i="235"/>
  <c r="O141" i="235" s="1"/>
  <c r="F141" i="235" a="1"/>
  <c r="T140" i="235"/>
  <c r="S140" i="235"/>
  <c r="R140" i="235"/>
  <c r="Q140" i="235"/>
  <c r="N140" i="235"/>
  <c r="M140" i="235" a="1"/>
  <c r="M140" i="235" s="1"/>
  <c r="L140" i="235"/>
  <c r="K140" i="235"/>
  <c r="J140" i="235"/>
  <c r="J140" i="235" a="1"/>
  <c r="I140" i="235"/>
  <c r="H140" i="235"/>
  <c r="G140" i="235"/>
  <c r="F140" i="235"/>
  <c r="O140" i="235" s="1"/>
  <c r="F140" i="235" a="1"/>
  <c r="T139" i="235"/>
  <c r="S139" i="235"/>
  <c r="R139" i="235"/>
  <c r="Q139" i="235"/>
  <c r="N139" i="235"/>
  <c r="M139" i="235" a="1"/>
  <c r="M139" i="235" s="1"/>
  <c r="L139" i="235"/>
  <c r="J139" i="235" a="1"/>
  <c r="J139" i="235" s="1"/>
  <c r="I139" i="235"/>
  <c r="H139" i="235"/>
  <c r="G139" i="235"/>
  <c r="F139" i="235"/>
  <c r="O139" i="235" s="1"/>
  <c r="F139" i="235" a="1"/>
  <c r="T138" i="235"/>
  <c r="S138" i="235"/>
  <c r="R138" i="235"/>
  <c r="Q138" i="235"/>
  <c r="N138" i="235"/>
  <c r="M138" i="235" a="1"/>
  <c r="M138" i="235" s="1"/>
  <c r="L138" i="235"/>
  <c r="J138" i="235"/>
  <c r="J138" i="235" a="1"/>
  <c r="I138" i="235"/>
  <c r="H138" i="235"/>
  <c r="G138" i="235"/>
  <c r="F138" i="235" a="1"/>
  <c r="F138" i="235" s="1"/>
  <c r="T137" i="235"/>
  <c r="S137" i="235"/>
  <c r="R137" i="235"/>
  <c r="Q137" i="235"/>
  <c r="N137" i="235"/>
  <c r="M137" i="235" a="1"/>
  <c r="M137" i="235" s="1"/>
  <c r="L137" i="235"/>
  <c r="K137" i="235"/>
  <c r="J137" i="235"/>
  <c r="J137" i="235" a="1"/>
  <c r="I137" i="235"/>
  <c r="H137" i="235"/>
  <c r="G137" i="235"/>
  <c r="F137" i="235"/>
  <c r="F137" i="235" a="1"/>
  <c r="T136" i="235"/>
  <c r="S136" i="235"/>
  <c r="R136" i="235"/>
  <c r="Q136" i="235"/>
  <c r="N136" i="235"/>
  <c r="M136" i="235" a="1"/>
  <c r="M136" i="235" s="1"/>
  <c r="L136" i="235"/>
  <c r="J136" i="235"/>
  <c r="J136" i="235" a="1"/>
  <c r="I136" i="235"/>
  <c r="H136" i="235"/>
  <c r="G136" i="235"/>
  <c r="F136" i="235" a="1"/>
  <c r="F136" i="235" s="1"/>
  <c r="T135" i="235"/>
  <c r="S135" i="235"/>
  <c r="R135" i="235"/>
  <c r="Q135" i="235"/>
  <c r="N135" i="235"/>
  <c r="M135" i="235" a="1"/>
  <c r="M135" i="235" s="1"/>
  <c r="L135" i="235"/>
  <c r="K135" i="235"/>
  <c r="J135" i="235" a="1"/>
  <c r="J135" i="235" s="1"/>
  <c r="I135" i="235"/>
  <c r="H135" i="235"/>
  <c r="G135" i="235"/>
  <c r="F135" i="235"/>
  <c r="F135" i="235" a="1"/>
  <c r="T134" i="235"/>
  <c r="S134" i="235"/>
  <c r="R134" i="235"/>
  <c r="Q134" i="235"/>
  <c r="N134" i="235"/>
  <c r="M134" i="235" a="1"/>
  <c r="M134" i="235" s="1"/>
  <c r="L134" i="235"/>
  <c r="J134" i="235"/>
  <c r="J134" i="235" a="1"/>
  <c r="I134" i="235"/>
  <c r="H134" i="235"/>
  <c r="G134" i="235"/>
  <c r="F134" i="235" a="1"/>
  <c r="F134" i="235" s="1"/>
  <c r="T133" i="235"/>
  <c r="S133" i="235"/>
  <c r="R133" i="235"/>
  <c r="Q133" i="235"/>
  <c r="N133" i="235"/>
  <c r="M133" i="235" a="1"/>
  <c r="M133" i="235" s="1"/>
  <c r="L133" i="235"/>
  <c r="J133" i="235" a="1"/>
  <c r="J133" i="235" s="1"/>
  <c r="I133" i="235"/>
  <c r="H133" i="235"/>
  <c r="G133" i="235"/>
  <c r="F133" i="235"/>
  <c r="O133" i="235" s="1"/>
  <c r="F133" i="235" a="1"/>
  <c r="T132" i="235"/>
  <c r="S132" i="235"/>
  <c r="R132" i="235"/>
  <c r="Q132" i="235"/>
  <c r="N132" i="235"/>
  <c r="M132" i="235" a="1"/>
  <c r="M132" i="235" s="1"/>
  <c r="L132" i="235"/>
  <c r="K132" i="235"/>
  <c r="J132" i="235"/>
  <c r="J132" i="235" a="1"/>
  <c r="I132" i="235"/>
  <c r="H132" i="235"/>
  <c r="G132" i="235"/>
  <c r="F132" i="235"/>
  <c r="O132" i="235" s="1"/>
  <c r="F132" i="235" a="1"/>
  <c r="T131" i="235"/>
  <c r="S131" i="235"/>
  <c r="R131" i="235"/>
  <c r="Q131" i="235"/>
  <c r="N131" i="235"/>
  <c r="M131" i="235" a="1"/>
  <c r="M131" i="235" s="1"/>
  <c r="L131" i="235"/>
  <c r="J131" i="235" a="1"/>
  <c r="J131" i="235" s="1"/>
  <c r="I131" i="235"/>
  <c r="H131" i="235"/>
  <c r="G131" i="235"/>
  <c r="F131" i="235"/>
  <c r="F131" i="235" a="1"/>
  <c r="T130" i="235"/>
  <c r="S130" i="235"/>
  <c r="R130" i="235"/>
  <c r="Q130" i="235"/>
  <c r="N130" i="235"/>
  <c r="M130" i="235" a="1"/>
  <c r="M130" i="235" s="1"/>
  <c r="L130" i="235"/>
  <c r="J130" i="235"/>
  <c r="J130" i="235" a="1"/>
  <c r="I130" i="235"/>
  <c r="H130" i="235"/>
  <c r="G130" i="235"/>
  <c r="F130" i="235" a="1"/>
  <c r="F130" i="235" s="1"/>
  <c r="T129" i="235"/>
  <c r="S129" i="235"/>
  <c r="R129" i="235"/>
  <c r="Q129" i="235"/>
  <c r="N129" i="235"/>
  <c r="M129" i="235" a="1"/>
  <c r="M129" i="235" s="1"/>
  <c r="L129" i="235"/>
  <c r="K129" i="235"/>
  <c r="J129" i="235"/>
  <c r="J129" i="235" a="1"/>
  <c r="I129" i="235"/>
  <c r="H129" i="235"/>
  <c r="G129" i="235"/>
  <c r="F129" i="235"/>
  <c r="F129" i="235" a="1"/>
  <c r="T128" i="235"/>
  <c r="S128" i="235"/>
  <c r="R128" i="235"/>
  <c r="Q128" i="235"/>
  <c r="N128" i="235"/>
  <c r="M128" i="235" a="1"/>
  <c r="M128" i="235" s="1"/>
  <c r="L128" i="235"/>
  <c r="J128" i="235"/>
  <c r="J128" i="235" a="1"/>
  <c r="I128" i="235"/>
  <c r="H128" i="235"/>
  <c r="G128" i="235"/>
  <c r="F128" i="235" a="1"/>
  <c r="F128" i="235" s="1"/>
  <c r="T127" i="235"/>
  <c r="S127" i="235"/>
  <c r="R127" i="235"/>
  <c r="Q127" i="235"/>
  <c r="N127" i="235"/>
  <c r="M127" i="235" a="1"/>
  <c r="M127" i="235" s="1"/>
  <c r="L127" i="235"/>
  <c r="K127" i="235"/>
  <c r="J127" i="235" a="1"/>
  <c r="J127" i="235" s="1"/>
  <c r="I127" i="235"/>
  <c r="H127" i="235"/>
  <c r="G127" i="235"/>
  <c r="F127" i="235"/>
  <c r="O127" i="235" s="1"/>
  <c r="F127" i="235" a="1"/>
  <c r="T126" i="235"/>
  <c r="S126" i="235"/>
  <c r="R126" i="235"/>
  <c r="Q126" i="235"/>
  <c r="N126" i="235"/>
  <c r="M126" i="235" a="1"/>
  <c r="M126" i="235" s="1"/>
  <c r="L126" i="235"/>
  <c r="J126" i="235"/>
  <c r="J126" i="235" a="1"/>
  <c r="I126" i="235"/>
  <c r="H126" i="235"/>
  <c r="G126" i="235"/>
  <c r="F126" i="235" a="1"/>
  <c r="F126" i="235" s="1"/>
  <c r="T125" i="235"/>
  <c r="S125" i="235"/>
  <c r="R125" i="235"/>
  <c r="Q125" i="235"/>
  <c r="N125" i="235"/>
  <c r="M125" i="235" a="1"/>
  <c r="M125" i="235" s="1"/>
  <c r="L125" i="235"/>
  <c r="J125" i="235" a="1"/>
  <c r="J125" i="235" s="1"/>
  <c r="I125" i="235"/>
  <c r="H125" i="235"/>
  <c r="G125" i="235"/>
  <c r="F125" i="235"/>
  <c r="O125" i="235" s="1"/>
  <c r="F125" i="235" a="1"/>
  <c r="T124" i="235"/>
  <c r="S124" i="235"/>
  <c r="R124" i="235"/>
  <c r="Q124" i="235"/>
  <c r="N124" i="235"/>
  <c r="M124" i="235" a="1"/>
  <c r="M124" i="235" s="1"/>
  <c r="L124" i="235"/>
  <c r="K124" i="235"/>
  <c r="J124" i="235"/>
  <c r="J124" i="235" a="1"/>
  <c r="I124" i="235"/>
  <c r="H124" i="235"/>
  <c r="G124" i="235"/>
  <c r="F124" i="235"/>
  <c r="A124" i="235" s="1"/>
  <c r="P124" i="235" s="1"/>
  <c r="F124" i="235" a="1"/>
  <c r="T123" i="235"/>
  <c r="S123" i="235"/>
  <c r="R123" i="235"/>
  <c r="Q123" i="235"/>
  <c r="N123" i="235"/>
  <c r="M123" i="235" a="1"/>
  <c r="M123" i="235" s="1"/>
  <c r="L123" i="235"/>
  <c r="J123" i="235" a="1"/>
  <c r="J123" i="235" s="1"/>
  <c r="I123" i="235"/>
  <c r="H123" i="235"/>
  <c r="G123" i="235"/>
  <c r="F123" i="235"/>
  <c r="F123" i="235" a="1"/>
  <c r="T122" i="235"/>
  <c r="S122" i="235"/>
  <c r="R122" i="235"/>
  <c r="Q122" i="235"/>
  <c r="N122" i="235"/>
  <c r="M122" i="235" a="1"/>
  <c r="M122" i="235" s="1"/>
  <c r="L122" i="235"/>
  <c r="J122" i="235"/>
  <c r="J122" i="235" a="1"/>
  <c r="I122" i="235"/>
  <c r="H122" i="235"/>
  <c r="G122" i="235"/>
  <c r="F122" i="235" a="1"/>
  <c r="F122" i="235" s="1"/>
  <c r="T121" i="235"/>
  <c r="S121" i="235"/>
  <c r="R121" i="235"/>
  <c r="Q121" i="235"/>
  <c r="N121" i="235"/>
  <c r="M121" i="235" a="1"/>
  <c r="M121" i="235" s="1"/>
  <c r="L121" i="235"/>
  <c r="K121" i="235"/>
  <c r="J121" i="235"/>
  <c r="J121" i="235" a="1"/>
  <c r="I121" i="235"/>
  <c r="H121" i="235"/>
  <c r="G121" i="235"/>
  <c r="F121" i="235"/>
  <c r="F121" i="235" a="1"/>
  <c r="T120" i="235"/>
  <c r="S120" i="235"/>
  <c r="R120" i="235"/>
  <c r="Q120" i="235"/>
  <c r="N120" i="235"/>
  <c r="M120" i="235" a="1"/>
  <c r="M120" i="235" s="1"/>
  <c r="L120" i="235"/>
  <c r="J120" i="235"/>
  <c r="J120" i="235" a="1"/>
  <c r="I120" i="235"/>
  <c r="H120" i="235"/>
  <c r="G120" i="235"/>
  <c r="F120" i="235" a="1"/>
  <c r="F120" i="235" s="1"/>
  <c r="T119" i="235"/>
  <c r="S119" i="235"/>
  <c r="R119" i="235"/>
  <c r="Q119" i="235"/>
  <c r="N119" i="235"/>
  <c r="M119" i="235" a="1"/>
  <c r="M119" i="235" s="1"/>
  <c r="L119" i="235"/>
  <c r="K119" i="235"/>
  <c r="J119" i="235" a="1"/>
  <c r="J119" i="235" s="1"/>
  <c r="I119" i="235"/>
  <c r="H119" i="235"/>
  <c r="G119" i="235"/>
  <c r="F119" i="235"/>
  <c r="O119" i="235" s="1"/>
  <c r="F119" i="235" a="1"/>
  <c r="T118" i="235"/>
  <c r="S118" i="235"/>
  <c r="R118" i="235"/>
  <c r="Q118" i="235"/>
  <c r="N118" i="235"/>
  <c r="M118" i="235" a="1"/>
  <c r="M118" i="235" s="1"/>
  <c r="L118" i="235"/>
  <c r="J118" i="235"/>
  <c r="J118" i="235" a="1"/>
  <c r="I118" i="235"/>
  <c r="H118" i="235"/>
  <c r="G118" i="235"/>
  <c r="F118" i="235" a="1"/>
  <c r="F118" i="235" s="1"/>
  <c r="T117" i="235"/>
  <c r="S117" i="235"/>
  <c r="R117" i="235"/>
  <c r="Q117" i="235"/>
  <c r="N117" i="235"/>
  <c r="M117" i="235" a="1"/>
  <c r="M117" i="235" s="1"/>
  <c r="L117" i="235"/>
  <c r="J117" i="235" a="1"/>
  <c r="J117" i="235" s="1"/>
  <c r="I117" i="235"/>
  <c r="H117" i="235"/>
  <c r="G117" i="235"/>
  <c r="F117" i="235"/>
  <c r="O117" i="235" s="1"/>
  <c r="F117" i="235" a="1"/>
  <c r="T116" i="235"/>
  <c r="S116" i="235"/>
  <c r="R116" i="235"/>
  <c r="Q116" i="235"/>
  <c r="N116" i="235"/>
  <c r="M116" i="235" a="1"/>
  <c r="M116" i="235" s="1"/>
  <c r="L116" i="235"/>
  <c r="K116" i="235"/>
  <c r="J116" i="235"/>
  <c r="J116" i="235" a="1"/>
  <c r="I116" i="235"/>
  <c r="H116" i="235"/>
  <c r="G116" i="235"/>
  <c r="F116" i="235"/>
  <c r="A116" i="235" s="1"/>
  <c r="P116" i="235" s="1"/>
  <c r="F116" i="235" a="1"/>
  <c r="T115" i="235"/>
  <c r="S115" i="235"/>
  <c r="R115" i="235"/>
  <c r="Q115" i="235"/>
  <c r="N115" i="235"/>
  <c r="M115" i="235" a="1"/>
  <c r="M115" i="235" s="1"/>
  <c r="L115" i="235"/>
  <c r="J115" i="235" a="1"/>
  <c r="J115" i="235" s="1"/>
  <c r="I115" i="235"/>
  <c r="H115" i="235"/>
  <c r="G115" i="235"/>
  <c r="F115" i="235"/>
  <c r="F115" i="235" a="1"/>
  <c r="T114" i="235"/>
  <c r="S114" i="235"/>
  <c r="R114" i="235"/>
  <c r="Q114" i="235"/>
  <c r="N114" i="235"/>
  <c r="M114" i="235" a="1"/>
  <c r="M114" i="235" s="1"/>
  <c r="L114" i="235"/>
  <c r="J114" i="235"/>
  <c r="J114" i="235" a="1"/>
  <c r="I114" i="235"/>
  <c r="H114" i="235"/>
  <c r="G114" i="235"/>
  <c r="F114" i="235" a="1"/>
  <c r="F114" i="235" s="1"/>
  <c r="T113" i="235"/>
  <c r="S113" i="235"/>
  <c r="R113" i="235"/>
  <c r="Q113" i="235"/>
  <c r="N113" i="235"/>
  <c r="M113" i="235" a="1"/>
  <c r="M113" i="235" s="1"/>
  <c r="L113" i="235"/>
  <c r="K113" i="235"/>
  <c r="J113" i="235"/>
  <c r="J113" i="235" a="1"/>
  <c r="I113" i="235"/>
  <c r="H113" i="235"/>
  <c r="G113" i="235"/>
  <c r="F113" i="235"/>
  <c r="O113" i="235" s="1"/>
  <c r="F113" i="235" a="1"/>
  <c r="T112" i="235"/>
  <c r="S112" i="235"/>
  <c r="R112" i="235"/>
  <c r="Q112" i="235"/>
  <c r="N112" i="235"/>
  <c r="M112" i="235" a="1"/>
  <c r="M112" i="235" s="1"/>
  <c r="L112" i="235"/>
  <c r="J112" i="235"/>
  <c r="J112" i="235" a="1"/>
  <c r="I112" i="235"/>
  <c r="H112" i="235"/>
  <c r="G112" i="235"/>
  <c r="F112" i="235" a="1"/>
  <c r="F112" i="235" s="1"/>
  <c r="T111" i="235"/>
  <c r="S111" i="235"/>
  <c r="R111" i="235"/>
  <c r="Q111" i="235"/>
  <c r="N111" i="235"/>
  <c r="M111" i="235" a="1"/>
  <c r="M111" i="235" s="1"/>
  <c r="L111" i="235"/>
  <c r="K111" i="235"/>
  <c r="J111" i="235" a="1"/>
  <c r="J111" i="235" s="1"/>
  <c r="I111" i="235"/>
  <c r="H111" i="235"/>
  <c r="G111" i="235"/>
  <c r="F111" i="235"/>
  <c r="F111" i="235" a="1"/>
  <c r="T110" i="235"/>
  <c r="S110" i="235"/>
  <c r="R110" i="235"/>
  <c r="Q110" i="235"/>
  <c r="N110" i="235"/>
  <c r="M110" i="235" a="1"/>
  <c r="M110" i="235" s="1"/>
  <c r="L110" i="235"/>
  <c r="J110" i="235"/>
  <c r="J110" i="235" a="1"/>
  <c r="I110" i="235"/>
  <c r="H110" i="235"/>
  <c r="G110" i="235"/>
  <c r="F110" i="235" a="1"/>
  <c r="F110" i="235" s="1"/>
  <c r="T109" i="235"/>
  <c r="S109" i="235"/>
  <c r="R109" i="235"/>
  <c r="Q109" i="235"/>
  <c r="N109" i="235"/>
  <c r="M109" i="235" a="1"/>
  <c r="M109" i="235" s="1"/>
  <c r="L109" i="235"/>
  <c r="J109" i="235" a="1"/>
  <c r="J109" i="235" s="1"/>
  <c r="I109" i="235"/>
  <c r="H109" i="235"/>
  <c r="G109" i="235"/>
  <c r="F109" i="235"/>
  <c r="F109" i="235" a="1"/>
  <c r="T108" i="235"/>
  <c r="S108" i="235"/>
  <c r="R108" i="235"/>
  <c r="Q108" i="235"/>
  <c r="N108" i="235"/>
  <c r="M108" i="235" a="1"/>
  <c r="M108" i="235" s="1"/>
  <c r="L108" i="235"/>
  <c r="K108" i="235"/>
  <c r="J108" i="235"/>
  <c r="J108" i="235" a="1"/>
  <c r="I108" i="235"/>
  <c r="H108" i="235"/>
  <c r="G108" i="235"/>
  <c r="F108" i="235"/>
  <c r="A108" i="235" s="1"/>
  <c r="P108" i="235" s="1"/>
  <c r="F108" i="235" a="1"/>
  <c r="T107" i="235"/>
  <c r="S107" i="235"/>
  <c r="R107" i="235"/>
  <c r="Q107" i="235"/>
  <c r="N107" i="235"/>
  <c r="M107" i="235" a="1"/>
  <c r="M107" i="235" s="1"/>
  <c r="L107" i="235"/>
  <c r="J107" i="235" a="1"/>
  <c r="J107" i="235" s="1"/>
  <c r="I107" i="235"/>
  <c r="H107" i="235"/>
  <c r="G107" i="235"/>
  <c r="F107" i="235"/>
  <c r="F107" i="235" a="1"/>
  <c r="T106" i="235"/>
  <c r="S106" i="235"/>
  <c r="R106" i="235"/>
  <c r="Q106" i="235"/>
  <c r="N106" i="235"/>
  <c r="M106" i="235" a="1"/>
  <c r="M106" i="235" s="1"/>
  <c r="L106" i="235"/>
  <c r="J106" i="235"/>
  <c r="J106" i="235" a="1"/>
  <c r="I106" i="235"/>
  <c r="H106" i="235"/>
  <c r="G106" i="235"/>
  <c r="F106" i="235" a="1"/>
  <c r="F106" i="235" s="1"/>
  <c r="T105" i="235"/>
  <c r="S105" i="235"/>
  <c r="R105" i="235"/>
  <c r="Q105" i="235"/>
  <c r="N105" i="235"/>
  <c r="M105" i="235" a="1"/>
  <c r="M105" i="235" s="1"/>
  <c r="L105" i="235"/>
  <c r="K105" i="235"/>
  <c r="J105" i="235"/>
  <c r="J105" i="235" a="1"/>
  <c r="I105" i="235"/>
  <c r="H105" i="235"/>
  <c r="G105" i="235"/>
  <c r="F105" i="235"/>
  <c r="F105" i="235" a="1"/>
  <c r="T104" i="235"/>
  <c r="S104" i="235"/>
  <c r="R104" i="235"/>
  <c r="Q104" i="235"/>
  <c r="N104" i="235"/>
  <c r="M104" i="235" a="1"/>
  <c r="M104" i="235" s="1"/>
  <c r="L104" i="235"/>
  <c r="J104" i="235"/>
  <c r="J104" i="235" a="1"/>
  <c r="I104" i="235"/>
  <c r="H104" i="235"/>
  <c r="G104" i="235"/>
  <c r="F104" i="235" a="1"/>
  <c r="F104" i="235" s="1"/>
  <c r="T103" i="235"/>
  <c r="S103" i="235"/>
  <c r="R103" i="235"/>
  <c r="Q103" i="235"/>
  <c r="N103" i="235"/>
  <c r="M103" i="235" a="1"/>
  <c r="M103" i="235" s="1"/>
  <c r="L103" i="235"/>
  <c r="K103" i="235"/>
  <c r="J103" i="235" a="1"/>
  <c r="J103" i="235" s="1"/>
  <c r="I103" i="235"/>
  <c r="H103" i="235"/>
  <c r="G103" i="235"/>
  <c r="F103" i="235"/>
  <c r="F103" i="235" a="1"/>
  <c r="T102" i="235"/>
  <c r="S102" i="235"/>
  <c r="R102" i="235"/>
  <c r="Q102" i="235"/>
  <c r="N102" i="235"/>
  <c r="M102" i="235" a="1"/>
  <c r="M102" i="235" s="1"/>
  <c r="L102" i="235"/>
  <c r="J102" i="235"/>
  <c r="J102" i="235" a="1"/>
  <c r="I102" i="235"/>
  <c r="H102" i="235"/>
  <c r="G102" i="235"/>
  <c r="F102" i="235" a="1"/>
  <c r="F102" i="235" s="1"/>
  <c r="T101" i="235"/>
  <c r="S101" i="235"/>
  <c r="R101" i="235"/>
  <c r="Q101" i="235"/>
  <c r="N101" i="235"/>
  <c r="M101" i="235" a="1"/>
  <c r="M101" i="235" s="1"/>
  <c r="L101" i="235"/>
  <c r="J101" i="235" a="1"/>
  <c r="J101" i="235" s="1"/>
  <c r="I101" i="235"/>
  <c r="H101" i="235"/>
  <c r="G101" i="235"/>
  <c r="F101" i="235"/>
  <c r="O101" i="235" s="1"/>
  <c r="F101" i="235" a="1"/>
  <c r="T100" i="235"/>
  <c r="S100" i="235"/>
  <c r="R100" i="235"/>
  <c r="Q100" i="235"/>
  <c r="N100" i="235"/>
  <c r="M100" i="235" a="1"/>
  <c r="M100" i="235" s="1"/>
  <c r="L100" i="235"/>
  <c r="K100" i="235"/>
  <c r="J100" i="235"/>
  <c r="J100" i="235" a="1"/>
  <c r="I100" i="235"/>
  <c r="H100" i="235"/>
  <c r="G100" i="235"/>
  <c r="F100" i="235"/>
  <c r="O100" i="235" s="1"/>
  <c r="F100" i="235" a="1"/>
  <c r="T99" i="235"/>
  <c r="S99" i="235"/>
  <c r="R99" i="235"/>
  <c r="Q99" i="235"/>
  <c r="N99" i="235"/>
  <c r="M99" i="235" a="1"/>
  <c r="M99" i="235" s="1"/>
  <c r="L99" i="235"/>
  <c r="J99" i="235" a="1"/>
  <c r="J99" i="235" s="1"/>
  <c r="I99" i="235"/>
  <c r="H99" i="235"/>
  <c r="G99" i="235"/>
  <c r="F99" i="235"/>
  <c r="F99" i="235" a="1"/>
  <c r="T98" i="235"/>
  <c r="S98" i="235"/>
  <c r="R98" i="235"/>
  <c r="Q98" i="235"/>
  <c r="N98" i="235"/>
  <c r="M98" i="235" a="1"/>
  <c r="M98" i="235" s="1"/>
  <c r="L98" i="235"/>
  <c r="J98" i="235"/>
  <c r="J98" i="235" a="1"/>
  <c r="I98" i="235"/>
  <c r="H98" i="235"/>
  <c r="G98" i="235"/>
  <c r="F98" i="235" a="1"/>
  <c r="F98" i="235" s="1"/>
  <c r="T97" i="235"/>
  <c r="S97" i="235"/>
  <c r="R97" i="235"/>
  <c r="Q97" i="235"/>
  <c r="N97" i="235"/>
  <c r="M97" i="235" a="1"/>
  <c r="M97" i="235" s="1"/>
  <c r="L97" i="235"/>
  <c r="K97" i="235"/>
  <c r="J97" i="235"/>
  <c r="J97" i="235" a="1"/>
  <c r="I97" i="235"/>
  <c r="H97" i="235"/>
  <c r="G97" i="235"/>
  <c r="F97" i="235"/>
  <c r="F97" i="235" a="1"/>
  <c r="T96" i="235"/>
  <c r="S96" i="235"/>
  <c r="R96" i="235"/>
  <c r="Q96" i="235"/>
  <c r="N96" i="235"/>
  <c r="M96" i="235" a="1"/>
  <c r="M96" i="235" s="1"/>
  <c r="L96" i="235"/>
  <c r="J96" i="235"/>
  <c r="J96" i="235" a="1"/>
  <c r="I96" i="235"/>
  <c r="H96" i="235"/>
  <c r="G96" i="235"/>
  <c r="F96" i="235" a="1"/>
  <c r="F96" i="235" s="1"/>
  <c r="T95" i="235"/>
  <c r="S95" i="235"/>
  <c r="R95" i="235"/>
  <c r="Q95" i="235"/>
  <c r="N95" i="235"/>
  <c r="M95" i="235" a="1"/>
  <c r="M95" i="235" s="1"/>
  <c r="L95" i="235"/>
  <c r="K95" i="235"/>
  <c r="J95" i="235" a="1"/>
  <c r="J95" i="235" s="1"/>
  <c r="I95" i="235"/>
  <c r="H95" i="235"/>
  <c r="G95" i="235"/>
  <c r="F95" i="235"/>
  <c r="F95" i="235" a="1"/>
  <c r="T94" i="235"/>
  <c r="S94" i="235"/>
  <c r="R94" i="235"/>
  <c r="Q94" i="235"/>
  <c r="N94" i="235"/>
  <c r="M94" i="235" a="1"/>
  <c r="M94" i="235" s="1"/>
  <c r="L94" i="235"/>
  <c r="J94" i="235"/>
  <c r="J94" i="235" a="1"/>
  <c r="I94" i="235"/>
  <c r="H94" i="235"/>
  <c r="G94" i="235"/>
  <c r="F94" i="235" a="1"/>
  <c r="F94" i="235" s="1"/>
  <c r="T93" i="235"/>
  <c r="S93" i="235"/>
  <c r="R93" i="235"/>
  <c r="Q93" i="235"/>
  <c r="N93" i="235"/>
  <c r="M93" i="235" a="1"/>
  <c r="M93" i="235" s="1"/>
  <c r="L93" i="235"/>
  <c r="J93" i="235" a="1"/>
  <c r="J93" i="235" s="1"/>
  <c r="I93" i="235"/>
  <c r="H93" i="235"/>
  <c r="G93" i="235"/>
  <c r="F93" i="235"/>
  <c r="O93" i="235" s="1"/>
  <c r="F93" i="235" a="1"/>
  <c r="T92" i="235"/>
  <c r="S92" i="235"/>
  <c r="R92" i="235"/>
  <c r="Q92" i="235"/>
  <c r="N92" i="235"/>
  <c r="M92" i="235" a="1"/>
  <c r="M92" i="235" s="1"/>
  <c r="L92" i="235"/>
  <c r="K92" i="235"/>
  <c r="J92" i="235"/>
  <c r="J92" i="235" a="1"/>
  <c r="I92" i="235"/>
  <c r="H92" i="235"/>
  <c r="G92" i="235"/>
  <c r="F92" i="235"/>
  <c r="A92" i="235" s="1"/>
  <c r="P92" i="235" s="1"/>
  <c r="F92" i="235" a="1"/>
  <c r="T91" i="235"/>
  <c r="S91" i="235"/>
  <c r="R91" i="235"/>
  <c r="Q91" i="235"/>
  <c r="N91" i="235"/>
  <c r="M91" i="235" a="1"/>
  <c r="M91" i="235" s="1"/>
  <c r="L91" i="235"/>
  <c r="J91" i="235" a="1"/>
  <c r="J91" i="235" s="1"/>
  <c r="I91" i="235"/>
  <c r="H91" i="235"/>
  <c r="G91" i="235"/>
  <c r="F91" i="235"/>
  <c r="F91" i="235" a="1"/>
  <c r="T90" i="235"/>
  <c r="S90" i="235"/>
  <c r="R90" i="235"/>
  <c r="Q90" i="235"/>
  <c r="N90" i="235"/>
  <c r="M90" i="235" a="1"/>
  <c r="M90" i="235" s="1"/>
  <c r="L90" i="235"/>
  <c r="J90" i="235"/>
  <c r="J90" i="235" a="1"/>
  <c r="I90" i="235"/>
  <c r="H90" i="235"/>
  <c r="G90" i="235"/>
  <c r="F90" i="235" a="1"/>
  <c r="F90" i="235" s="1"/>
  <c r="T89" i="235"/>
  <c r="S89" i="235"/>
  <c r="R89" i="235"/>
  <c r="Q89" i="235"/>
  <c r="N89" i="235"/>
  <c r="M89" i="235" a="1"/>
  <c r="M89" i="235" s="1"/>
  <c r="L89" i="235"/>
  <c r="K89" i="235"/>
  <c r="J89" i="235"/>
  <c r="J89" i="235" a="1"/>
  <c r="I89" i="235"/>
  <c r="H89" i="235"/>
  <c r="G89" i="235"/>
  <c r="F89" i="235"/>
  <c r="F89" i="235" a="1"/>
  <c r="T88" i="235"/>
  <c r="S88" i="235"/>
  <c r="R88" i="235"/>
  <c r="Q88" i="235"/>
  <c r="N88" i="235"/>
  <c r="M88" i="235" a="1"/>
  <c r="M88" i="235" s="1"/>
  <c r="L88" i="235"/>
  <c r="J88" i="235"/>
  <c r="J88" i="235" a="1"/>
  <c r="I88" i="235"/>
  <c r="H88" i="235"/>
  <c r="G88" i="235"/>
  <c r="F88" i="235" a="1"/>
  <c r="F88" i="235" s="1"/>
  <c r="T87" i="235"/>
  <c r="S87" i="235"/>
  <c r="R87" i="235"/>
  <c r="Q87" i="235"/>
  <c r="N87" i="235"/>
  <c r="M87" i="235" a="1"/>
  <c r="M87" i="235" s="1"/>
  <c r="L87" i="235"/>
  <c r="K87" i="235"/>
  <c r="J87" i="235" a="1"/>
  <c r="J87" i="235" s="1"/>
  <c r="I87" i="235"/>
  <c r="H87" i="235"/>
  <c r="G87" i="235"/>
  <c r="F87" i="235"/>
  <c r="O87" i="235" s="1"/>
  <c r="F87" i="235" a="1"/>
  <c r="T86" i="235"/>
  <c r="S86" i="235"/>
  <c r="R86" i="235"/>
  <c r="Q86" i="235"/>
  <c r="N86" i="235"/>
  <c r="M86" i="235" a="1"/>
  <c r="M86" i="235" s="1"/>
  <c r="L86" i="235"/>
  <c r="J86" i="235"/>
  <c r="J86" i="235" a="1"/>
  <c r="I86" i="235"/>
  <c r="H86" i="235"/>
  <c r="G86" i="235"/>
  <c r="F86" i="235" a="1"/>
  <c r="F86" i="235" s="1"/>
  <c r="T85" i="235"/>
  <c r="S85" i="235"/>
  <c r="R85" i="235"/>
  <c r="Q85" i="235"/>
  <c r="N85" i="235"/>
  <c r="M85" i="235" a="1"/>
  <c r="M85" i="235" s="1"/>
  <c r="L85" i="235"/>
  <c r="J85" i="235" a="1"/>
  <c r="J85" i="235" s="1"/>
  <c r="I85" i="235"/>
  <c r="H85" i="235"/>
  <c r="G85" i="235"/>
  <c r="F85" i="235"/>
  <c r="F85" i="235" a="1"/>
  <c r="T84" i="235"/>
  <c r="S84" i="235"/>
  <c r="R84" i="235"/>
  <c r="Q84" i="235"/>
  <c r="N84" i="235"/>
  <c r="M84" i="235" a="1"/>
  <c r="M84" i="235" s="1"/>
  <c r="L84" i="235"/>
  <c r="K84" i="235"/>
  <c r="J84" i="235"/>
  <c r="J84" i="235" a="1"/>
  <c r="I84" i="235"/>
  <c r="H84" i="235"/>
  <c r="G84" i="235"/>
  <c r="F84" i="235"/>
  <c r="A84" i="235" s="1"/>
  <c r="P84" i="235" s="1"/>
  <c r="F84" i="235" a="1"/>
  <c r="T83" i="235"/>
  <c r="S83" i="235"/>
  <c r="R83" i="235"/>
  <c r="Q83" i="235"/>
  <c r="N83" i="235"/>
  <c r="M83" i="235" a="1"/>
  <c r="M83" i="235" s="1"/>
  <c r="L83" i="235"/>
  <c r="J83" i="235" a="1"/>
  <c r="J83" i="235" s="1"/>
  <c r="I83" i="235"/>
  <c r="H83" i="235"/>
  <c r="G83" i="235"/>
  <c r="F83" i="235"/>
  <c r="F83" i="235" a="1"/>
  <c r="T82" i="235"/>
  <c r="S82" i="235"/>
  <c r="R82" i="235"/>
  <c r="Q82" i="235"/>
  <c r="N82" i="235"/>
  <c r="M82" i="235" a="1"/>
  <c r="M82" i="235" s="1"/>
  <c r="L82" i="235"/>
  <c r="J82" i="235"/>
  <c r="J82" i="235" a="1"/>
  <c r="I82" i="235"/>
  <c r="H82" i="235"/>
  <c r="G82" i="235"/>
  <c r="F82" i="235" a="1"/>
  <c r="F82" i="235" s="1"/>
  <c r="T81" i="235"/>
  <c r="S81" i="235"/>
  <c r="R81" i="235"/>
  <c r="Q81" i="235"/>
  <c r="N81" i="235"/>
  <c r="M81" i="235" a="1"/>
  <c r="M81" i="235" s="1"/>
  <c r="L81" i="235"/>
  <c r="K81" i="235"/>
  <c r="J81" i="235"/>
  <c r="J81" i="235" a="1"/>
  <c r="I81" i="235"/>
  <c r="H81" i="235"/>
  <c r="G81" i="235"/>
  <c r="F81" i="235"/>
  <c r="O81" i="235" s="1"/>
  <c r="F81" i="235" a="1"/>
  <c r="T80" i="235"/>
  <c r="S80" i="235"/>
  <c r="R80" i="235"/>
  <c r="Q80" i="235"/>
  <c r="N80" i="235"/>
  <c r="M80" i="235" a="1"/>
  <c r="M80" i="235" s="1"/>
  <c r="L80" i="235"/>
  <c r="J80" i="235"/>
  <c r="J80" i="235" a="1"/>
  <c r="I80" i="235"/>
  <c r="H80" i="235"/>
  <c r="G80" i="235"/>
  <c r="F80" i="235" a="1"/>
  <c r="F80" i="235" s="1"/>
  <c r="T79" i="235"/>
  <c r="S79" i="235"/>
  <c r="R79" i="235"/>
  <c r="Q79" i="235"/>
  <c r="N79" i="235"/>
  <c r="M79" i="235" a="1"/>
  <c r="M79" i="235" s="1"/>
  <c r="L79" i="235"/>
  <c r="K79" i="235"/>
  <c r="J79" i="235" a="1"/>
  <c r="J79" i="235" s="1"/>
  <c r="I79" i="235"/>
  <c r="H79" i="235"/>
  <c r="G79" i="235"/>
  <c r="F79" i="235"/>
  <c r="F79" i="235" a="1"/>
  <c r="T78" i="235"/>
  <c r="S78" i="235"/>
  <c r="R78" i="235"/>
  <c r="Q78" i="235"/>
  <c r="N78" i="235"/>
  <c r="M78" i="235" a="1"/>
  <c r="M78" i="235" s="1"/>
  <c r="L78" i="235"/>
  <c r="J78" i="235"/>
  <c r="J78" i="235" a="1"/>
  <c r="I78" i="235"/>
  <c r="H78" i="235"/>
  <c r="G78" i="235"/>
  <c r="F78" i="235" a="1"/>
  <c r="F78" i="235" s="1"/>
  <c r="T77" i="235"/>
  <c r="S77" i="235"/>
  <c r="R77" i="235"/>
  <c r="Q77" i="235"/>
  <c r="N77" i="235"/>
  <c r="M77" i="235" a="1"/>
  <c r="M77" i="235" s="1"/>
  <c r="L77" i="235"/>
  <c r="K77" i="235"/>
  <c r="J77" i="235" a="1"/>
  <c r="J77" i="235" s="1"/>
  <c r="I77" i="235"/>
  <c r="H77" i="235"/>
  <c r="G77" i="235"/>
  <c r="F77" i="235"/>
  <c r="O77" i="235" s="1"/>
  <c r="F77" i="235" a="1"/>
  <c r="T76" i="235"/>
  <c r="S76" i="235"/>
  <c r="R76" i="235"/>
  <c r="Q76" i="235"/>
  <c r="N76" i="235"/>
  <c r="M76" i="235" a="1"/>
  <c r="M76" i="235" s="1"/>
  <c r="L76" i="235"/>
  <c r="J76" i="235"/>
  <c r="J76" i="235" a="1"/>
  <c r="I76" i="235"/>
  <c r="H76" i="235"/>
  <c r="G76" i="235"/>
  <c r="F76" i="235" a="1"/>
  <c r="F76" i="235" s="1"/>
  <c r="T75" i="235"/>
  <c r="S75" i="235"/>
  <c r="R75" i="235"/>
  <c r="Q75" i="235"/>
  <c r="N75" i="235"/>
  <c r="M75" i="235" a="1"/>
  <c r="M75" i="235" s="1"/>
  <c r="L75" i="235"/>
  <c r="J75" i="235" a="1"/>
  <c r="J75" i="235" s="1"/>
  <c r="I75" i="235"/>
  <c r="H75" i="235"/>
  <c r="G75" i="235"/>
  <c r="F75" i="235"/>
  <c r="F75" i="235" a="1"/>
  <c r="T74" i="235"/>
  <c r="S74" i="235"/>
  <c r="R74" i="235"/>
  <c r="Q74" i="235"/>
  <c r="N74" i="235"/>
  <c r="M74" i="235" a="1"/>
  <c r="M74" i="235" s="1"/>
  <c r="L74" i="235"/>
  <c r="J74" i="235"/>
  <c r="J74" i="235" a="1"/>
  <c r="I74" i="235"/>
  <c r="H74" i="235"/>
  <c r="G74" i="235"/>
  <c r="F74" i="235" a="1"/>
  <c r="F74" i="235" s="1"/>
  <c r="T73" i="235"/>
  <c r="S73" i="235"/>
  <c r="R73" i="235"/>
  <c r="Q73" i="235"/>
  <c r="N73" i="235"/>
  <c r="M73" i="235" a="1"/>
  <c r="M73" i="235" s="1"/>
  <c r="L73" i="235"/>
  <c r="J73" i="235"/>
  <c r="J73" i="235" a="1"/>
  <c r="I73" i="235"/>
  <c r="H73" i="235"/>
  <c r="G73" i="235"/>
  <c r="F73" i="235"/>
  <c r="O73" i="235" s="1"/>
  <c r="F73" i="235" a="1"/>
  <c r="T72" i="235"/>
  <c r="S72" i="235"/>
  <c r="R72" i="235"/>
  <c r="Q72" i="235"/>
  <c r="N72" i="235"/>
  <c r="M72" i="235" a="1"/>
  <c r="M72" i="235" s="1"/>
  <c r="L72" i="235"/>
  <c r="J72" i="235"/>
  <c r="J72" i="235" a="1"/>
  <c r="I72" i="235"/>
  <c r="H72" i="235"/>
  <c r="G72" i="235"/>
  <c r="F72" i="235" a="1"/>
  <c r="F72" i="235" s="1"/>
  <c r="T71" i="235"/>
  <c r="S71" i="235"/>
  <c r="R71" i="235"/>
  <c r="Q71" i="235"/>
  <c r="N71" i="235"/>
  <c r="M71" i="235" a="1"/>
  <c r="M71" i="235" s="1"/>
  <c r="L71" i="235"/>
  <c r="J71" i="235" a="1"/>
  <c r="J71" i="235" s="1"/>
  <c r="I71" i="235"/>
  <c r="H71" i="235"/>
  <c r="G71" i="235"/>
  <c r="F71" i="235"/>
  <c r="F71" i="235" a="1"/>
  <c r="T70" i="235"/>
  <c r="S70" i="235"/>
  <c r="R70" i="235"/>
  <c r="Q70" i="235"/>
  <c r="N70" i="235"/>
  <c r="M70" i="235" a="1"/>
  <c r="M70" i="235" s="1"/>
  <c r="L70" i="235"/>
  <c r="J70" i="235"/>
  <c r="J70" i="235" a="1"/>
  <c r="I70" i="235"/>
  <c r="H70" i="235"/>
  <c r="G70" i="235"/>
  <c r="F70" i="235" a="1"/>
  <c r="F70" i="235" s="1"/>
  <c r="T69" i="235"/>
  <c r="S69" i="235"/>
  <c r="R69" i="235"/>
  <c r="Q69" i="235"/>
  <c r="N69" i="235"/>
  <c r="M69" i="235" a="1"/>
  <c r="M69" i="235" s="1"/>
  <c r="L69" i="235"/>
  <c r="K69" i="235"/>
  <c r="J69" i="235" a="1"/>
  <c r="J69" i="235" s="1"/>
  <c r="I69" i="235"/>
  <c r="H69" i="235"/>
  <c r="G69" i="235"/>
  <c r="F69" i="235"/>
  <c r="F69" i="235" a="1"/>
  <c r="T68" i="235"/>
  <c r="S68" i="235"/>
  <c r="R68" i="235"/>
  <c r="Q68" i="235"/>
  <c r="N68" i="235"/>
  <c r="M68" i="235" a="1"/>
  <c r="M68" i="235" s="1"/>
  <c r="L68" i="235"/>
  <c r="J68" i="235"/>
  <c r="J68" i="235" a="1"/>
  <c r="I68" i="235"/>
  <c r="H68" i="235"/>
  <c r="G68" i="235"/>
  <c r="F68" i="235" a="1"/>
  <c r="F68" i="235" s="1"/>
  <c r="T67" i="235"/>
  <c r="S67" i="235"/>
  <c r="R67" i="235"/>
  <c r="Q67" i="235"/>
  <c r="N67" i="235"/>
  <c r="M67" i="235" a="1"/>
  <c r="M67" i="235" s="1"/>
  <c r="L67" i="235"/>
  <c r="K67" i="235"/>
  <c r="J67" i="235" a="1"/>
  <c r="J67" i="235" s="1"/>
  <c r="I67" i="235"/>
  <c r="H67" i="235"/>
  <c r="G67" i="235"/>
  <c r="F67" i="235"/>
  <c r="F67" i="235" a="1"/>
  <c r="T66" i="235"/>
  <c r="S66" i="235"/>
  <c r="R66" i="235"/>
  <c r="Q66" i="235"/>
  <c r="N66" i="235"/>
  <c r="M66" i="235" a="1"/>
  <c r="M66" i="235" s="1"/>
  <c r="L66" i="235"/>
  <c r="J66" i="235"/>
  <c r="J66" i="235" a="1"/>
  <c r="I66" i="235"/>
  <c r="H66" i="235"/>
  <c r="G66" i="235"/>
  <c r="F66" i="235" a="1"/>
  <c r="F66" i="235" s="1"/>
  <c r="T65" i="235"/>
  <c r="S65" i="235"/>
  <c r="R65" i="235"/>
  <c r="Q65" i="235"/>
  <c r="N65" i="235"/>
  <c r="M65" i="235" a="1"/>
  <c r="M65" i="235" s="1"/>
  <c r="L65" i="235"/>
  <c r="J65" i="235"/>
  <c r="J65" i="235" a="1"/>
  <c r="I65" i="235"/>
  <c r="H65" i="235"/>
  <c r="G65" i="235"/>
  <c r="F65" i="235"/>
  <c r="K65" i="235" s="1"/>
  <c r="F65" i="235" a="1"/>
  <c r="T64" i="235"/>
  <c r="S64" i="235"/>
  <c r="R64" i="235"/>
  <c r="Q64" i="235"/>
  <c r="N64" i="235"/>
  <c r="M64" i="235" a="1"/>
  <c r="M64" i="235" s="1"/>
  <c r="L64" i="235"/>
  <c r="J64" i="235"/>
  <c r="J64" i="235" a="1"/>
  <c r="I64" i="235"/>
  <c r="H64" i="235"/>
  <c r="G64" i="235"/>
  <c r="F64" i="235" a="1"/>
  <c r="F64" i="235" s="1"/>
  <c r="T63" i="235"/>
  <c r="S63" i="235"/>
  <c r="R63" i="235"/>
  <c r="Q63" i="235"/>
  <c r="N63" i="235"/>
  <c r="M63" i="235" a="1"/>
  <c r="M63" i="235" s="1"/>
  <c r="L63" i="235"/>
  <c r="J63" i="235" a="1"/>
  <c r="J63" i="235" s="1"/>
  <c r="I63" i="235"/>
  <c r="H63" i="235"/>
  <c r="G63" i="235"/>
  <c r="F63" i="235"/>
  <c r="F63" i="235" a="1"/>
  <c r="T62" i="235"/>
  <c r="S62" i="235"/>
  <c r="R62" i="235"/>
  <c r="Q62" i="235"/>
  <c r="N62" i="235"/>
  <c r="M62" i="235" a="1"/>
  <c r="M62" i="235" s="1"/>
  <c r="L62" i="235"/>
  <c r="J62" i="235"/>
  <c r="J62" i="235" a="1"/>
  <c r="I62" i="235"/>
  <c r="H62" i="235"/>
  <c r="G62" i="235"/>
  <c r="F62" i="235" a="1"/>
  <c r="F62" i="235" s="1"/>
  <c r="T61" i="235"/>
  <c r="S61" i="235"/>
  <c r="R61" i="235"/>
  <c r="Q61" i="235"/>
  <c r="N61" i="235"/>
  <c r="M61" i="235" a="1"/>
  <c r="M61" i="235" s="1"/>
  <c r="L61" i="235"/>
  <c r="K61" i="235"/>
  <c r="J61" i="235" a="1"/>
  <c r="J61" i="235" s="1"/>
  <c r="I61" i="235"/>
  <c r="H61" i="235"/>
  <c r="G61" i="235"/>
  <c r="F61" i="235"/>
  <c r="O61" i="235" s="1"/>
  <c r="F61" i="235" a="1"/>
  <c r="T60" i="235"/>
  <c r="S60" i="235"/>
  <c r="R60" i="235"/>
  <c r="Q60" i="235"/>
  <c r="N60" i="235"/>
  <c r="M60" i="235" a="1"/>
  <c r="M60" i="235" s="1"/>
  <c r="L60" i="235"/>
  <c r="J60" i="235"/>
  <c r="J60" i="235" a="1"/>
  <c r="I60" i="235"/>
  <c r="H60" i="235"/>
  <c r="G60" i="235"/>
  <c r="F60" i="235" a="1"/>
  <c r="F60" i="235" s="1"/>
  <c r="T59" i="235"/>
  <c r="S59" i="235"/>
  <c r="R59" i="235"/>
  <c r="Q59" i="235"/>
  <c r="N59" i="235"/>
  <c r="M59" i="235" a="1"/>
  <c r="M59" i="235" s="1"/>
  <c r="L59" i="235"/>
  <c r="K59" i="235"/>
  <c r="J59" i="235" a="1"/>
  <c r="J59" i="235" s="1"/>
  <c r="I59" i="235"/>
  <c r="H59" i="235"/>
  <c r="G59" i="235"/>
  <c r="F59" i="235"/>
  <c r="F59" i="235" a="1"/>
  <c r="T58" i="235"/>
  <c r="S58" i="235"/>
  <c r="R58" i="235"/>
  <c r="Q58" i="235"/>
  <c r="N58" i="235"/>
  <c r="M58" i="235" a="1"/>
  <c r="M58" i="235" s="1"/>
  <c r="L58" i="235"/>
  <c r="J58" i="235"/>
  <c r="J58" i="235" a="1"/>
  <c r="I58" i="235"/>
  <c r="H58" i="235"/>
  <c r="G58" i="235"/>
  <c r="F58" i="235" a="1"/>
  <c r="F58" i="235" s="1"/>
  <c r="T57" i="235"/>
  <c r="S57" i="235"/>
  <c r="R57" i="235"/>
  <c r="Q57" i="235"/>
  <c r="N57" i="235"/>
  <c r="M57" i="235" a="1"/>
  <c r="M57" i="235" s="1"/>
  <c r="L57" i="235"/>
  <c r="J57" i="235"/>
  <c r="J57" i="235" a="1"/>
  <c r="I57" i="235"/>
  <c r="H57" i="235"/>
  <c r="G57" i="235"/>
  <c r="F57" i="235"/>
  <c r="K57" i="235" s="1"/>
  <c r="F57" i="235" a="1"/>
  <c r="T56" i="235"/>
  <c r="S56" i="235"/>
  <c r="R56" i="235"/>
  <c r="Q56" i="235"/>
  <c r="N56" i="235"/>
  <c r="M56" i="235" a="1"/>
  <c r="M56" i="235" s="1"/>
  <c r="L56" i="235"/>
  <c r="J56" i="235"/>
  <c r="J56" i="235" a="1"/>
  <c r="I56" i="235"/>
  <c r="H56" i="235"/>
  <c r="G56" i="235"/>
  <c r="F56" i="235" a="1"/>
  <c r="F56" i="235" s="1"/>
  <c r="T55" i="235"/>
  <c r="S55" i="235"/>
  <c r="R55" i="235"/>
  <c r="Q55" i="235"/>
  <c r="N55" i="235"/>
  <c r="M55" i="235" a="1"/>
  <c r="M55" i="235" s="1"/>
  <c r="L55" i="235"/>
  <c r="J55" i="235" a="1"/>
  <c r="J55" i="235" s="1"/>
  <c r="I55" i="235"/>
  <c r="H55" i="235"/>
  <c r="G55" i="235"/>
  <c r="F55" i="235"/>
  <c r="F55" i="235" a="1"/>
  <c r="T54" i="235"/>
  <c r="S54" i="235"/>
  <c r="R54" i="235"/>
  <c r="Q54" i="235"/>
  <c r="N54" i="235"/>
  <c r="M54" i="235" a="1"/>
  <c r="M54" i="235" s="1"/>
  <c r="L54" i="235"/>
  <c r="J54" i="235"/>
  <c r="J54" i="235" a="1"/>
  <c r="I54" i="235"/>
  <c r="H54" i="235"/>
  <c r="G54" i="235"/>
  <c r="F54" i="235" a="1"/>
  <c r="F54" i="235" s="1"/>
  <c r="T53" i="235"/>
  <c r="S53" i="235"/>
  <c r="R53" i="235"/>
  <c r="Q53" i="235"/>
  <c r="N53" i="235"/>
  <c r="M53" i="235" a="1"/>
  <c r="M53" i="235" s="1"/>
  <c r="L53" i="235"/>
  <c r="K53" i="235"/>
  <c r="J53" i="235" a="1"/>
  <c r="J53" i="235" s="1"/>
  <c r="I53" i="235"/>
  <c r="H53" i="235"/>
  <c r="G53" i="235"/>
  <c r="F53" i="235"/>
  <c r="O53" i="235" s="1"/>
  <c r="F53" i="235" a="1"/>
  <c r="T52" i="235"/>
  <c r="S52" i="235"/>
  <c r="R52" i="235"/>
  <c r="Q52" i="235"/>
  <c r="N52" i="235"/>
  <c r="M52" i="235" a="1"/>
  <c r="M52" i="235" s="1"/>
  <c r="L52" i="235"/>
  <c r="J52" i="235"/>
  <c r="J52" i="235" a="1"/>
  <c r="I52" i="235"/>
  <c r="H52" i="235"/>
  <c r="G52" i="235"/>
  <c r="F52" i="235" a="1"/>
  <c r="F52" i="235" s="1"/>
  <c r="T51" i="235"/>
  <c r="S51" i="235"/>
  <c r="R51" i="235"/>
  <c r="Q51" i="235"/>
  <c r="N51" i="235"/>
  <c r="M51" i="235" a="1"/>
  <c r="M51" i="235" s="1"/>
  <c r="L51" i="235"/>
  <c r="J51" i="235" a="1"/>
  <c r="J51" i="235" s="1"/>
  <c r="I51" i="235"/>
  <c r="H51" i="235"/>
  <c r="G51" i="235"/>
  <c r="F51" i="235"/>
  <c r="F51" i="235" a="1"/>
  <c r="T50" i="235"/>
  <c r="S50" i="235"/>
  <c r="R50" i="235"/>
  <c r="Q50" i="235"/>
  <c r="N50" i="235"/>
  <c r="M50" i="235" a="1"/>
  <c r="M50" i="235" s="1"/>
  <c r="L50" i="235"/>
  <c r="J50" i="235"/>
  <c r="J50" i="235" a="1"/>
  <c r="I50" i="235"/>
  <c r="H50" i="235"/>
  <c r="G50" i="235"/>
  <c r="F50" i="235" a="1"/>
  <c r="F50" i="235" s="1"/>
  <c r="T49" i="235"/>
  <c r="S49" i="235"/>
  <c r="R49" i="235"/>
  <c r="Q49" i="235"/>
  <c r="N49" i="235"/>
  <c r="M49" i="235" a="1"/>
  <c r="M49" i="235" s="1"/>
  <c r="L49" i="235"/>
  <c r="J49" i="235"/>
  <c r="J49" i="235" a="1"/>
  <c r="I49" i="235"/>
  <c r="H49" i="235"/>
  <c r="G49" i="235"/>
  <c r="F49" i="235"/>
  <c r="O49" i="235" s="1"/>
  <c r="F49" i="235" a="1"/>
  <c r="T48" i="235"/>
  <c r="S48" i="235"/>
  <c r="R48" i="235"/>
  <c r="Q48" i="235"/>
  <c r="N48" i="235"/>
  <c r="M48" i="235" a="1"/>
  <c r="M48" i="235" s="1"/>
  <c r="L48" i="235"/>
  <c r="J48" i="235"/>
  <c r="J48" i="235" a="1"/>
  <c r="I48" i="235"/>
  <c r="H48" i="235"/>
  <c r="G48" i="235"/>
  <c r="F48" i="235" a="1"/>
  <c r="F48" i="235" s="1"/>
  <c r="T47" i="235"/>
  <c r="S47" i="235"/>
  <c r="R47" i="235"/>
  <c r="Q47" i="235"/>
  <c r="N47" i="235"/>
  <c r="M47" i="235" a="1"/>
  <c r="M47" i="235" s="1"/>
  <c r="L47" i="235"/>
  <c r="K47" i="235"/>
  <c r="J47" i="235" a="1"/>
  <c r="J47" i="235" s="1"/>
  <c r="I47" i="235"/>
  <c r="H47" i="235"/>
  <c r="G47" i="235"/>
  <c r="F47" i="235"/>
  <c r="F47" i="235" a="1"/>
  <c r="T46" i="235"/>
  <c r="S46" i="235"/>
  <c r="R46" i="235"/>
  <c r="Q46" i="235"/>
  <c r="N46" i="235"/>
  <c r="M46" i="235" a="1"/>
  <c r="M46" i="235" s="1"/>
  <c r="L46" i="235"/>
  <c r="J46" i="235"/>
  <c r="J46" i="235" a="1"/>
  <c r="I46" i="235"/>
  <c r="H46" i="235"/>
  <c r="G46" i="235"/>
  <c r="F46" i="235" a="1"/>
  <c r="F46" i="235" s="1"/>
  <c r="T45" i="235"/>
  <c r="S45" i="235"/>
  <c r="R45" i="235"/>
  <c r="Q45" i="235"/>
  <c r="N45" i="235"/>
  <c r="M45" i="235" a="1"/>
  <c r="M45" i="235" s="1"/>
  <c r="L45" i="235"/>
  <c r="K45" i="235"/>
  <c r="J45" i="235" a="1"/>
  <c r="J45" i="235" s="1"/>
  <c r="I45" i="235"/>
  <c r="H45" i="235"/>
  <c r="G45" i="235"/>
  <c r="F45" i="235"/>
  <c r="F45" i="235" a="1"/>
  <c r="T44" i="235"/>
  <c r="S44" i="235"/>
  <c r="R44" i="235"/>
  <c r="Q44" i="235"/>
  <c r="N44" i="235"/>
  <c r="M44" i="235" a="1"/>
  <c r="M44" i="235" s="1"/>
  <c r="L44" i="235"/>
  <c r="J44" i="235"/>
  <c r="J44" i="235" a="1"/>
  <c r="I44" i="235"/>
  <c r="H44" i="235"/>
  <c r="G44" i="235"/>
  <c r="F44" i="235" a="1"/>
  <c r="F44" i="235" s="1"/>
  <c r="T43" i="235"/>
  <c r="S43" i="235"/>
  <c r="R43" i="235"/>
  <c r="Q43" i="235"/>
  <c r="N43" i="235"/>
  <c r="M43" i="235" a="1"/>
  <c r="M43" i="235" s="1"/>
  <c r="L43" i="235"/>
  <c r="J43" i="235" a="1"/>
  <c r="J43" i="235" s="1"/>
  <c r="I43" i="235"/>
  <c r="H43" i="235"/>
  <c r="G43" i="235"/>
  <c r="F43" i="235"/>
  <c r="F43" i="235" a="1"/>
  <c r="T42" i="235"/>
  <c r="S42" i="235"/>
  <c r="R42" i="235"/>
  <c r="Q42" i="235"/>
  <c r="N42" i="235"/>
  <c r="M42" i="235" a="1"/>
  <c r="M42" i="235" s="1"/>
  <c r="L42" i="235"/>
  <c r="J42" i="235"/>
  <c r="J42" i="235" a="1"/>
  <c r="I42" i="235"/>
  <c r="H42" i="235"/>
  <c r="G42" i="235"/>
  <c r="F42" i="235" a="1"/>
  <c r="F42" i="235" s="1"/>
  <c r="T41" i="235"/>
  <c r="S41" i="235"/>
  <c r="R41" i="235"/>
  <c r="Q41" i="235"/>
  <c r="N41" i="235"/>
  <c r="M41" i="235" a="1"/>
  <c r="M41" i="235" s="1"/>
  <c r="L41" i="235"/>
  <c r="J41" i="235"/>
  <c r="J41" i="235" a="1"/>
  <c r="I41" i="235"/>
  <c r="H41" i="235"/>
  <c r="G41" i="235"/>
  <c r="F41" i="235"/>
  <c r="O41" i="235" s="1"/>
  <c r="F41" i="235" a="1"/>
  <c r="T40" i="235"/>
  <c r="S40" i="235"/>
  <c r="R40" i="235"/>
  <c r="Q40" i="235"/>
  <c r="N40" i="235"/>
  <c r="M40" i="235" a="1"/>
  <c r="M40" i="235" s="1"/>
  <c r="L40" i="235"/>
  <c r="J40" i="235"/>
  <c r="J40" i="235" a="1"/>
  <c r="I40" i="235"/>
  <c r="H40" i="235"/>
  <c r="G40" i="235"/>
  <c r="F40" i="235" a="1"/>
  <c r="F40" i="235" s="1"/>
  <c r="T39" i="235"/>
  <c r="S39" i="235"/>
  <c r="R39" i="235"/>
  <c r="Q39" i="235"/>
  <c r="N39" i="235"/>
  <c r="M39" i="235" a="1"/>
  <c r="M39" i="235" s="1"/>
  <c r="L39" i="235"/>
  <c r="K39" i="235"/>
  <c r="J39" i="235" a="1"/>
  <c r="J39" i="235" s="1"/>
  <c r="I39" i="235"/>
  <c r="H39" i="235"/>
  <c r="G39" i="235"/>
  <c r="F39" i="235"/>
  <c r="F39" i="235" a="1"/>
  <c r="T38" i="235"/>
  <c r="S38" i="235"/>
  <c r="R38" i="235"/>
  <c r="Q38" i="235"/>
  <c r="N38" i="235"/>
  <c r="M38" i="235" a="1"/>
  <c r="M38" i="235" s="1"/>
  <c r="L38" i="235"/>
  <c r="J38" i="235"/>
  <c r="J38" i="235" a="1"/>
  <c r="I38" i="235"/>
  <c r="H38" i="235"/>
  <c r="G38" i="235"/>
  <c r="F38" i="235" a="1"/>
  <c r="F38" i="235" s="1"/>
  <c r="T37" i="235"/>
  <c r="S37" i="235"/>
  <c r="R37" i="235"/>
  <c r="Q37" i="235"/>
  <c r="N37" i="235"/>
  <c r="M37" i="235" a="1"/>
  <c r="M37" i="235" s="1"/>
  <c r="L37" i="235"/>
  <c r="K37" i="235"/>
  <c r="J37" i="235" a="1"/>
  <c r="J37" i="235" s="1"/>
  <c r="I37" i="235"/>
  <c r="H37" i="235"/>
  <c r="G37" i="235"/>
  <c r="F37" i="235"/>
  <c r="F37" i="235" a="1"/>
  <c r="T36" i="235"/>
  <c r="S36" i="235"/>
  <c r="R36" i="235"/>
  <c r="Q36" i="235"/>
  <c r="N36" i="235"/>
  <c r="M36" i="235" a="1"/>
  <c r="M36" i="235" s="1"/>
  <c r="L36" i="235"/>
  <c r="J36" i="235"/>
  <c r="J36" i="235" a="1"/>
  <c r="I36" i="235"/>
  <c r="H36" i="235"/>
  <c r="G36" i="235"/>
  <c r="F36" i="235" a="1"/>
  <c r="F36" i="235" s="1"/>
  <c r="T35" i="235"/>
  <c r="S35" i="235"/>
  <c r="R35" i="235"/>
  <c r="Q35" i="235"/>
  <c r="N35" i="235"/>
  <c r="M35" i="235" a="1"/>
  <c r="M35" i="235" s="1"/>
  <c r="L35" i="235"/>
  <c r="K35" i="235"/>
  <c r="J35" i="235" a="1"/>
  <c r="J35" i="235" s="1"/>
  <c r="I35" i="235"/>
  <c r="H35" i="235"/>
  <c r="G35" i="235"/>
  <c r="F35" i="235"/>
  <c r="O35" i="235" s="1"/>
  <c r="F35" i="235" a="1"/>
  <c r="T34" i="235"/>
  <c r="S34" i="235"/>
  <c r="R34" i="235"/>
  <c r="Q34" i="235"/>
  <c r="N34" i="235"/>
  <c r="M34" i="235" a="1"/>
  <c r="M34" i="235" s="1"/>
  <c r="L34" i="235"/>
  <c r="J34" i="235"/>
  <c r="J34" i="235" a="1"/>
  <c r="I34" i="235"/>
  <c r="H34" i="235"/>
  <c r="G34" i="235"/>
  <c r="F34" i="235" a="1"/>
  <c r="F34" i="235" s="1"/>
  <c r="T33" i="235"/>
  <c r="S33" i="235"/>
  <c r="R33" i="235"/>
  <c r="Q33" i="235"/>
  <c r="N33" i="235"/>
  <c r="M33" i="235" a="1"/>
  <c r="M33" i="235" s="1"/>
  <c r="L33" i="235"/>
  <c r="J33" i="235"/>
  <c r="J33" i="235" a="1"/>
  <c r="I33" i="235"/>
  <c r="H33" i="235"/>
  <c r="G33" i="235"/>
  <c r="F33" i="235"/>
  <c r="K33" i="235" s="1"/>
  <c r="F33" i="235" a="1"/>
  <c r="T32" i="235"/>
  <c r="S32" i="235"/>
  <c r="R32" i="235"/>
  <c r="Q32" i="235"/>
  <c r="N32" i="235"/>
  <c r="M32" i="235" a="1"/>
  <c r="M32" i="235" s="1"/>
  <c r="L32" i="235"/>
  <c r="J32" i="235"/>
  <c r="J32" i="235" a="1"/>
  <c r="I32" i="235"/>
  <c r="H32" i="235"/>
  <c r="G32" i="235"/>
  <c r="F32" i="235" a="1"/>
  <c r="F32" i="235" s="1"/>
  <c r="T31" i="235"/>
  <c r="S31" i="235"/>
  <c r="R31" i="235"/>
  <c r="Q31" i="235"/>
  <c r="N31" i="235"/>
  <c r="M31" i="235" a="1"/>
  <c r="M31" i="235" s="1"/>
  <c r="L31" i="235"/>
  <c r="J31" i="235" a="1"/>
  <c r="J31" i="235" s="1"/>
  <c r="I31" i="235"/>
  <c r="H31" i="235"/>
  <c r="G31" i="235"/>
  <c r="F31" i="235" a="1"/>
  <c r="F31" i="235" s="1"/>
  <c r="T30" i="235"/>
  <c r="S30" i="235"/>
  <c r="R30" i="235"/>
  <c r="Q30" i="235"/>
  <c r="N30" i="235"/>
  <c r="M30" i="235" a="1"/>
  <c r="M30" i="235" s="1"/>
  <c r="L30" i="235"/>
  <c r="J30" i="235"/>
  <c r="J30" i="235" a="1"/>
  <c r="I30" i="235"/>
  <c r="H30" i="235"/>
  <c r="G30" i="235"/>
  <c r="F30" i="235"/>
  <c r="F30" i="235" a="1"/>
  <c r="T29" i="235"/>
  <c r="S29" i="235"/>
  <c r="R29" i="235"/>
  <c r="Q29" i="235"/>
  <c r="N29" i="235"/>
  <c r="M29" i="235" a="1"/>
  <c r="M29" i="235" s="1"/>
  <c r="L29" i="235"/>
  <c r="J29" i="235"/>
  <c r="J29" i="235" a="1"/>
  <c r="I29" i="235"/>
  <c r="H29" i="235"/>
  <c r="G29" i="235"/>
  <c r="F29" i="235" a="1"/>
  <c r="F29" i="235" s="1"/>
  <c r="T28" i="235"/>
  <c r="S28" i="235"/>
  <c r="R28" i="235"/>
  <c r="Q28" i="235"/>
  <c r="N28" i="235"/>
  <c r="M28" i="235" a="1"/>
  <c r="M28" i="235" s="1"/>
  <c r="L28" i="235"/>
  <c r="J28" i="235"/>
  <c r="J28" i="235" a="1"/>
  <c r="I28" i="235"/>
  <c r="H28" i="235"/>
  <c r="G28" i="235"/>
  <c r="F28" i="235" a="1"/>
  <c r="F28" i="235" s="1"/>
  <c r="T27" i="235"/>
  <c r="S27" i="235"/>
  <c r="R27" i="235"/>
  <c r="Q27" i="235"/>
  <c r="N27" i="235"/>
  <c r="M27" i="235" a="1"/>
  <c r="M27" i="235" s="1"/>
  <c r="L27" i="235"/>
  <c r="K27" i="235"/>
  <c r="J27" i="235" a="1"/>
  <c r="J27" i="235" s="1"/>
  <c r="I27" i="235"/>
  <c r="H27" i="235"/>
  <c r="G27" i="235"/>
  <c r="F27" i="235"/>
  <c r="O27" i="235" s="1"/>
  <c r="F27" i="235" a="1"/>
  <c r="T26" i="235"/>
  <c r="S26" i="235"/>
  <c r="R26" i="235"/>
  <c r="Q26" i="235"/>
  <c r="N26" i="235"/>
  <c r="M26" i="235" a="1"/>
  <c r="M26" i="235" s="1"/>
  <c r="L26" i="235"/>
  <c r="J26" i="235"/>
  <c r="J26" i="235" a="1"/>
  <c r="I26" i="235"/>
  <c r="H26" i="235"/>
  <c r="G26" i="235"/>
  <c r="F26" i="235" a="1"/>
  <c r="F26" i="235" s="1"/>
  <c r="T25" i="235"/>
  <c r="S25" i="235"/>
  <c r="R25" i="235"/>
  <c r="Q25" i="235"/>
  <c r="N25" i="235"/>
  <c r="M25" i="235" a="1"/>
  <c r="M25" i="235" s="1"/>
  <c r="L25" i="235"/>
  <c r="J25" i="235" a="1"/>
  <c r="J25" i="235" s="1"/>
  <c r="I25" i="235"/>
  <c r="H25" i="235"/>
  <c r="G25" i="235"/>
  <c r="F25" i="235" a="1"/>
  <c r="F25" i="235" s="1"/>
  <c r="T24" i="235"/>
  <c r="S24" i="235"/>
  <c r="R24" i="235"/>
  <c r="Q24" i="235"/>
  <c r="N24" i="235"/>
  <c r="M24" i="235" a="1"/>
  <c r="M24" i="235" s="1"/>
  <c r="L24" i="235"/>
  <c r="K24" i="235"/>
  <c r="J24" i="235"/>
  <c r="J24" i="235" a="1"/>
  <c r="I24" i="235"/>
  <c r="H24" i="235"/>
  <c r="G24" i="235"/>
  <c r="F24" i="235"/>
  <c r="F24" i="235" a="1"/>
  <c r="T23" i="235"/>
  <c r="S23" i="235"/>
  <c r="R23" i="235"/>
  <c r="Q23" i="235"/>
  <c r="N23" i="235"/>
  <c r="M23" i="235" a="1"/>
  <c r="M23" i="235" s="1"/>
  <c r="L23" i="235"/>
  <c r="J23" i="235"/>
  <c r="J23" i="235" a="1"/>
  <c r="I23" i="235"/>
  <c r="H23" i="235"/>
  <c r="G23" i="235"/>
  <c r="F23" i="235" a="1"/>
  <c r="F23" i="235" s="1"/>
  <c r="T22" i="235"/>
  <c r="S22" i="235"/>
  <c r="R22" i="235"/>
  <c r="Q22" i="235"/>
  <c r="O22" i="235"/>
  <c r="N22" i="235"/>
  <c r="M22" i="235" a="1"/>
  <c r="M22" i="235" s="1"/>
  <c r="L22" i="235"/>
  <c r="J22" i="235"/>
  <c r="J22" i="235" a="1"/>
  <c r="I22" i="235"/>
  <c r="H22" i="235"/>
  <c r="G22" i="235"/>
  <c r="F22" i="235"/>
  <c r="K22" i="235" s="1"/>
  <c r="F22" i="235" a="1"/>
  <c r="T21" i="235"/>
  <c r="S21" i="235"/>
  <c r="R21" i="235"/>
  <c r="Q21" i="235"/>
  <c r="N21" i="235"/>
  <c r="M21" i="235" a="1"/>
  <c r="M21" i="235" s="1"/>
  <c r="L21" i="235"/>
  <c r="J21" i="235"/>
  <c r="J21" i="235" a="1"/>
  <c r="I21" i="235"/>
  <c r="H21" i="235"/>
  <c r="G21" i="235"/>
  <c r="F21" i="235"/>
  <c r="O21" i="235" s="1"/>
  <c r="F21" i="235" a="1"/>
  <c r="T20" i="235"/>
  <c r="S20" i="235"/>
  <c r="R20" i="235"/>
  <c r="Q20" i="235"/>
  <c r="N20" i="235"/>
  <c r="M20" i="235" a="1"/>
  <c r="M20" i="235" s="1"/>
  <c r="L20" i="235"/>
  <c r="J20" i="235"/>
  <c r="J20" i="235" a="1"/>
  <c r="I20" i="235"/>
  <c r="H20" i="235"/>
  <c r="G20" i="235"/>
  <c r="F20" i="235" a="1"/>
  <c r="F20" i="235" s="1"/>
  <c r="T19" i="235"/>
  <c r="S19" i="235"/>
  <c r="R19" i="235"/>
  <c r="Q19" i="235"/>
  <c r="N19" i="235"/>
  <c r="M19" i="235" a="1"/>
  <c r="M19" i="235" s="1"/>
  <c r="L19" i="235"/>
  <c r="J19" i="235" a="1"/>
  <c r="J19" i="235" s="1"/>
  <c r="I19" i="235"/>
  <c r="H19" i="235"/>
  <c r="G19" i="235"/>
  <c r="F19" i="235" a="1"/>
  <c r="F19" i="235" s="1"/>
  <c r="T18" i="235"/>
  <c r="S18" i="235"/>
  <c r="R18" i="235"/>
  <c r="Q18" i="235"/>
  <c r="N18" i="235"/>
  <c r="M18" i="235" a="1"/>
  <c r="M18" i="235" s="1"/>
  <c r="L18" i="235"/>
  <c r="K18" i="235"/>
  <c r="J18" i="235"/>
  <c r="J18" i="235" a="1"/>
  <c r="I18" i="235"/>
  <c r="H18" i="235"/>
  <c r="G18" i="235"/>
  <c r="F18" i="235"/>
  <c r="F18" i="235" a="1"/>
  <c r="T17" i="235"/>
  <c r="S17" i="235"/>
  <c r="R17" i="235"/>
  <c r="Q17" i="235"/>
  <c r="N17" i="235"/>
  <c r="M17" i="235" a="1"/>
  <c r="M17" i="235" s="1"/>
  <c r="L17" i="235"/>
  <c r="J17" i="235"/>
  <c r="J17" i="235" a="1"/>
  <c r="I17" i="235"/>
  <c r="H17" i="235"/>
  <c r="G17" i="235"/>
  <c r="F17" i="235" a="1"/>
  <c r="F17" i="235" s="1"/>
  <c r="T16" i="235"/>
  <c r="S16" i="235"/>
  <c r="R16" i="235"/>
  <c r="Q16" i="235"/>
  <c r="O16" i="235"/>
  <c r="N16" i="235"/>
  <c r="M16" i="235" a="1"/>
  <c r="M16" i="235" s="1"/>
  <c r="L16" i="235"/>
  <c r="J16" i="235"/>
  <c r="J16" i="235" a="1"/>
  <c r="I16" i="235"/>
  <c r="H16" i="235"/>
  <c r="G16" i="235"/>
  <c r="F16" i="235" a="1"/>
  <c r="F16" i="235" s="1"/>
  <c r="T15" i="235"/>
  <c r="S15" i="235"/>
  <c r="R15" i="235"/>
  <c r="Q15" i="235"/>
  <c r="N15" i="235"/>
  <c r="M15" i="235" a="1"/>
  <c r="M15" i="235" s="1"/>
  <c r="L15" i="235"/>
  <c r="K15" i="235"/>
  <c r="J15" i="235" a="1"/>
  <c r="J15" i="235" s="1"/>
  <c r="I15" i="235"/>
  <c r="H15" i="235"/>
  <c r="G15" i="235"/>
  <c r="F15" i="235"/>
  <c r="O15" i="235" s="1"/>
  <c r="F15" i="235" a="1"/>
  <c r="T14" i="235"/>
  <c r="S14" i="235"/>
  <c r="R14" i="235"/>
  <c r="Q14" i="235"/>
  <c r="N14" i="235"/>
  <c r="M14" i="235" a="1"/>
  <c r="M14" i="235" s="1"/>
  <c r="L14" i="235"/>
  <c r="J14" i="235"/>
  <c r="J14" i="235" a="1"/>
  <c r="I14" i="235"/>
  <c r="H14" i="235"/>
  <c r="G14" i="235"/>
  <c r="F14" i="235" a="1"/>
  <c r="F14" i="235" s="1"/>
  <c r="T13" i="235"/>
  <c r="S13" i="235"/>
  <c r="R13" i="235"/>
  <c r="Q13" i="235"/>
  <c r="N13" i="235"/>
  <c r="M13" i="235" a="1"/>
  <c r="M13" i="235" s="1"/>
  <c r="L13" i="235"/>
  <c r="J13" i="235" a="1"/>
  <c r="J13" i="235" s="1"/>
  <c r="I13" i="235"/>
  <c r="H13" i="235"/>
  <c r="G13" i="235"/>
  <c r="F13" i="235" a="1"/>
  <c r="F13" i="235" s="1"/>
  <c r="T12" i="235"/>
  <c r="S12" i="235"/>
  <c r="R12" i="235"/>
  <c r="Q12" i="235"/>
  <c r="N12" i="235"/>
  <c r="M12" i="235" a="1"/>
  <c r="M12" i="235" s="1"/>
  <c r="L12" i="235"/>
  <c r="K12" i="235"/>
  <c r="J12" i="235"/>
  <c r="J12" i="235" a="1"/>
  <c r="I12" i="235"/>
  <c r="H12" i="235"/>
  <c r="G12" i="235"/>
  <c r="F12" i="235"/>
  <c r="F12" i="235" a="1"/>
  <c r="T11" i="235"/>
  <c r="S11" i="235"/>
  <c r="R11" i="235"/>
  <c r="Q11" i="235"/>
  <c r="N11" i="235"/>
  <c r="M11" i="235" a="1"/>
  <c r="M11" i="235" s="1"/>
  <c r="L11" i="235"/>
  <c r="J11" i="235"/>
  <c r="J11" i="235" a="1"/>
  <c r="I11" i="235"/>
  <c r="H11" i="235"/>
  <c r="G11" i="235"/>
  <c r="F11" i="235" a="1"/>
  <c r="F11" i="235" s="1"/>
  <c r="T10" i="235"/>
  <c r="S10" i="235"/>
  <c r="R10" i="235"/>
  <c r="Q10" i="235"/>
  <c r="O10" i="235"/>
  <c r="N10" i="235"/>
  <c r="M10" i="235" a="1"/>
  <c r="M10" i="235" s="1"/>
  <c r="L10" i="235"/>
  <c r="J10" i="235"/>
  <c r="J10" i="235" a="1"/>
  <c r="I10" i="235"/>
  <c r="H10" i="235"/>
  <c r="G10" i="235"/>
  <c r="F10" i="235"/>
  <c r="A10" i="235" s="1"/>
  <c r="P10" i="235" s="1"/>
  <c r="F10" i="235" a="1"/>
  <c r="T9" i="235"/>
  <c r="S9" i="235"/>
  <c r="R9" i="235"/>
  <c r="Q9" i="235"/>
  <c r="N9" i="235"/>
  <c r="M9" i="235" a="1"/>
  <c r="M9" i="235" s="1"/>
  <c r="L9" i="235"/>
  <c r="J9" i="235"/>
  <c r="J9" i="235" a="1"/>
  <c r="I9" i="235"/>
  <c r="H9" i="235"/>
  <c r="G9" i="235"/>
  <c r="F9" i="235"/>
  <c r="O9" i="235" s="1"/>
  <c r="F9" i="235" a="1"/>
  <c r="T8" i="235"/>
  <c r="S8" i="235"/>
  <c r="R8" i="235"/>
  <c r="Q8" i="235"/>
  <c r="N8" i="235"/>
  <c r="M8" i="235" a="1"/>
  <c r="M8" i="235" s="1"/>
  <c r="L8" i="235"/>
  <c r="J8" i="235"/>
  <c r="J8" i="235" a="1"/>
  <c r="I8" i="235"/>
  <c r="H8" i="235"/>
  <c r="G8" i="235"/>
  <c r="F8" i="235" a="1"/>
  <c r="F8" i="235" s="1"/>
  <c r="T7" i="235"/>
  <c r="S7" i="235"/>
  <c r="R7" i="235"/>
  <c r="Q7" i="235"/>
  <c r="N7" i="235"/>
  <c r="M7" i="235" a="1"/>
  <c r="M7" i="235" s="1"/>
  <c r="L7" i="235"/>
  <c r="J7" i="235" a="1"/>
  <c r="J7" i="235" s="1"/>
  <c r="I7" i="235"/>
  <c r="H7" i="235"/>
  <c r="G7" i="235"/>
  <c r="F7" i="235" a="1"/>
  <c r="F7" i="235" s="1"/>
  <c r="T6" i="235"/>
  <c r="S6" i="235"/>
  <c r="R6" i="235"/>
  <c r="Q6" i="235"/>
  <c r="N6" i="235"/>
  <c r="M6" i="235" a="1"/>
  <c r="M6" i="235" s="1"/>
  <c r="L6" i="235"/>
  <c r="J6" i="235"/>
  <c r="J6" i="235" a="1"/>
  <c r="I6" i="235"/>
  <c r="H6" i="235"/>
  <c r="G6" i="235"/>
  <c r="F6" i="235"/>
  <c r="K6" i="235" s="1"/>
  <c r="F6" i="235" a="1"/>
  <c r="T5" i="235"/>
  <c r="S5" i="235"/>
  <c r="R5" i="235"/>
  <c r="Q5" i="235"/>
  <c r="N5" i="235"/>
  <c r="M5" i="235" a="1"/>
  <c r="M5" i="235" s="1"/>
  <c r="L5" i="235"/>
  <c r="J5" i="235"/>
  <c r="J5" i="235" a="1"/>
  <c r="I5" i="235"/>
  <c r="H5" i="235"/>
  <c r="G5" i="235"/>
  <c r="F5" i="235" a="1"/>
  <c r="F5" i="235" s="1"/>
  <c r="T4" i="235"/>
  <c r="S4" i="235"/>
  <c r="R4" i="235"/>
  <c r="Q4" i="235"/>
  <c r="O4" i="235"/>
  <c r="N4" i="235"/>
  <c r="M4" i="235" a="1"/>
  <c r="M4" i="235" s="1"/>
  <c r="L4" i="235"/>
  <c r="J4" i="235"/>
  <c r="J4" i="235" a="1"/>
  <c r="I4" i="235"/>
  <c r="H4" i="235"/>
  <c r="G4" i="235"/>
  <c r="F4" i="235" a="1"/>
  <c r="F4" i="235" s="1"/>
  <c r="T3" i="235"/>
  <c r="S3" i="235"/>
  <c r="R3" i="235"/>
  <c r="Q3" i="235"/>
  <c r="N3" i="235"/>
  <c r="M3" i="235" a="1"/>
  <c r="M3" i="235" s="1"/>
  <c r="L3" i="235"/>
  <c r="K3" i="235"/>
  <c r="J3" i="235" a="1"/>
  <c r="J3" i="235" s="1"/>
  <c r="I3" i="235"/>
  <c r="H3" i="235"/>
  <c r="G3" i="235"/>
  <c r="F3" i="235"/>
  <c r="A3" i="235" s="1"/>
  <c r="P3" i="235" s="1"/>
  <c r="F3" i="235" a="1"/>
  <c r="A9" i="235"/>
  <c r="P9" i="235" s="1"/>
  <c r="A22" i="235"/>
  <c r="P22" i="235" s="1"/>
  <c r="A27" i="235"/>
  <c r="P27" i="235" s="1"/>
  <c r="A35" i="235"/>
  <c r="P35" i="235" s="1"/>
  <c r="A48" i="235"/>
  <c r="P48" i="235" s="1"/>
  <c r="A53" i="235"/>
  <c r="P53" i="235" s="1"/>
  <c r="A61" i="235"/>
  <c r="P61" i="235" s="1"/>
  <c r="A74" i="235"/>
  <c r="P74" i="235" s="1"/>
  <c r="A87" i="235"/>
  <c r="P87" i="235" s="1"/>
  <c r="A93" i="235"/>
  <c r="P93" i="235" s="1"/>
  <c r="A100" i="235"/>
  <c r="P100" i="235" s="1"/>
  <c r="A113" i="235"/>
  <c r="P113" i="235" s="1"/>
  <c r="A119" i="235"/>
  <c r="P119" i="235" s="1"/>
  <c r="A127" i="235"/>
  <c r="P127" i="235" s="1"/>
  <c r="A132" i="235"/>
  <c r="P132" i="235" s="1"/>
  <c r="A140" i="235"/>
  <c r="P140" i="235" s="1"/>
  <c r="A145" i="235"/>
  <c r="P145" i="235" s="1"/>
  <c r="A153" i="235"/>
  <c r="P153" i="235" s="1"/>
  <c r="A156" i="235"/>
  <c r="P156" i="235" s="1"/>
  <c r="A165" i="235"/>
  <c r="P165" i="235" s="1"/>
  <c r="A166" i="235"/>
  <c r="P166" i="235" s="1"/>
  <c r="A169" i="235"/>
  <c r="P169" i="235" s="1"/>
  <c r="A171" i="235"/>
  <c r="P171" i="235" s="1"/>
  <c r="A172" i="235"/>
  <c r="P172" i="235" s="1"/>
  <c r="A178" i="235"/>
  <c r="P178" i="235" s="1"/>
  <c r="A179" i="235"/>
  <c r="P179" i="235" s="1"/>
  <c r="A180" i="235"/>
  <c r="P180" i="235" s="1"/>
  <c r="A182" i="235"/>
  <c r="P182" i="235" s="1"/>
  <c r="A184" i="235"/>
  <c r="P184" i="235" s="1"/>
  <c r="A185" i="235"/>
  <c r="P185" i="235" s="1"/>
  <c r="A191" i="235"/>
  <c r="P191" i="235" s="1"/>
  <c r="A192" i="235"/>
  <c r="P192" i="235" s="1"/>
  <c r="A193" i="235"/>
  <c r="P193" i="235" s="1"/>
  <c r="A195" i="235"/>
  <c r="P195" i="235" s="1"/>
  <c r="A197" i="235"/>
  <c r="P197" i="235" s="1"/>
  <c r="A199" i="235"/>
  <c r="P199" i="235" s="1"/>
  <c r="A200" i="235"/>
  <c r="P200" i="235" s="1"/>
  <c r="A202" i="235"/>
  <c r="P202" i="235" s="1"/>
  <c r="A204" i="235"/>
  <c r="P204" i="235" s="1"/>
  <c r="A205" i="235"/>
  <c r="P205" i="235" s="1"/>
  <c r="A206" i="235"/>
  <c r="P206" i="235" s="1"/>
  <c r="A208" i="235"/>
  <c r="P208" i="235" s="1"/>
  <c r="A210" i="235"/>
  <c r="P210" i="235" s="1"/>
  <c r="A211" i="235"/>
  <c r="P211" i="235" s="1"/>
  <c r="A212" i="235"/>
  <c r="P212" i="235" s="1"/>
  <c r="A214" i="235"/>
  <c r="P214" i="235" s="1"/>
  <c r="A216" i="235"/>
  <c r="P216" i="235" s="1"/>
  <c r="A217" i="235"/>
  <c r="P217" i="235" s="1"/>
  <c r="A218" i="235"/>
  <c r="P218" i="235" s="1"/>
  <c r="A220" i="235"/>
  <c r="P220" i="235" s="1"/>
  <c r="A222" i="235"/>
  <c r="P222" i="235" s="1"/>
  <c r="A223" i="235"/>
  <c r="P223" i="235" s="1"/>
  <c r="A224" i="235"/>
  <c r="P224" i="235" s="1"/>
  <c r="A225" i="235"/>
  <c r="P225" i="235" s="1"/>
  <c r="A228" i="235"/>
  <c r="P228" i="235" s="1"/>
  <c r="A229" i="235"/>
  <c r="P229" i="235" s="1"/>
  <c r="A230" i="235"/>
  <c r="P230" i="235" s="1"/>
  <c r="A231" i="235"/>
  <c r="P231" i="235" s="1"/>
  <c r="A232" i="235"/>
  <c r="P232" i="235" s="1"/>
  <c r="A234" i="235"/>
  <c r="P234" i="235" s="1"/>
  <c r="A235" i="235"/>
  <c r="P235" i="235" s="1"/>
  <c r="A236" i="235"/>
  <c r="P236" i="235" s="1"/>
  <c r="A237" i="235"/>
  <c r="P237" i="235" s="1"/>
  <c r="A240" i="235"/>
  <c r="P240" i="235" s="1"/>
  <c r="A241" i="235"/>
  <c r="P241" i="235" s="1"/>
  <c r="A242" i="235"/>
  <c r="P242" i="235" s="1"/>
  <c r="A243" i="235"/>
  <c r="P243" i="235" s="1"/>
  <c r="A244" i="235"/>
  <c r="P244" i="235" s="1"/>
  <c r="A245" i="235"/>
  <c r="P245" i="235" s="1"/>
  <c r="A246" i="235"/>
  <c r="P246" i="235" s="1"/>
  <c r="A247" i="235"/>
  <c r="P247" i="235" s="1"/>
  <c r="A248" i="235"/>
  <c r="P248" i="235" s="1"/>
  <c r="A249" i="235"/>
  <c r="P249" i="235" s="1"/>
  <c r="A250" i="235"/>
  <c r="P250" i="235" s="1"/>
  <c r="A251" i="235"/>
  <c r="P251" i="235" s="1"/>
  <c r="A252" i="235"/>
  <c r="P252" i="235" s="1"/>
  <c r="A253" i="235"/>
  <c r="P253" i="235" s="1"/>
  <c r="A254" i="235"/>
  <c r="P254" i="235" s="1"/>
  <c r="A255" i="235"/>
  <c r="P255" i="235" s="1"/>
  <c r="A256" i="235"/>
  <c r="P256" i="235" s="1"/>
  <c r="A257" i="235"/>
  <c r="P257" i="235" s="1"/>
  <c r="A258" i="235"/>
  <c r="P258" i="235" s="1"/>
  <c r="A259" i="235"/>
  <c r="P259" i="235" s="1"/>
  <c r="A260" i="235"/>
  <c r="P260" i="235" s="1"/>
  <c r="A261" i="235"/>
  <c r="P261" i="235" s="1"/>
  <c r="A262" i="235"/>
  <c r="P262" i="235" s="1"/>
  <c r="A263" i="235"/>
  <c r="P263" i="235" s="1"/>
  <c r="A264" i="235"/>
  <c r="P264" i="235" s="1"/>
  <c r="A265" i="235"/>
  <c r="P265" i="235" s="1"/>
  <c r="A266" i="235"/>
  <c r="P266" i="235" s="1"/>
  <c r="A267" i="235"/>
  <c r="P267" i="235" s="1"/>
  <c r="A268" i="235"/>
  <c r="P268" i="235" s="1"/>
  <c r="A269" i="235"/>
  <c r="P269" i="235" s="1"/>
  <c r="A270" i="235"/>
  <c r="P270" i="235" s="1"/>
  <c r="A271" i="235"/>
  <c r="P271" i="235" s="1"/>
  <c r="A272" i="235"/>
  <c r="P272" i="235" s="1"/>
  <c r="A273" i="235"/>
  <c r="P273" i="235" s="1"/>
  <c r="A274" i="235"/>
  <c r="P274" i="235" s="1"/>
  <c r="A275" i="235"/>
  <c r="P275" i="235" s="1"/>
  <c r="A276" i="235"/>
  <c r="P276" i="235" s="1"/>
  <c r="A277" i="235"/>
  <c r="P277" i="235" s="1"/>
  <c r="A278" i="235"/>
  <c r="P278" i="235" s="1"/>
  <c r="A279" i="235"/>
  <c r="P279" i="235" s="1"/>
  <c r="A280" i="235"/>
  <c r="P280" i="235" s="1"/>
  <c r="A281" i="235"/>
  <c r="P281" i="235" s="1"/>
  <c r="A282" i="235"/>
  <c r="P282" i="235" s="1"/>
  <c r="A283" i="235"/>
  <c r="P283" i="235" s="1"/>
  <c r="A284" i="235"/>
  <c r="P284" i="235" s="1"/>
  <c r="A285" i="235"/>
  <c r="P285" i="235" s="1"/>
  <c r="A286" i="235"/>
  <c r="P286" i="235" s="1"/>
  <c r="A287" i="235"/>
  <c r="P287" i="235" s="1"/>
  <c r="A288" i="235"/>
  <c r="P288" i="235" s="1"/>
  <c r="A289" i="235"/>
  <c r="P289" i="235" s="1"/>
  <c r="A290" i="235"/>
  <c r="P290" i="235" s="1"/>
  <c r="A291" i="235"/>
  <c r="P291" i="235" s="1"/>
  <c r="A292" i="235"/>
  <c r="P292" i="235" s="1"/>
  <c r="A293" i="235"/>
  <c r="P293" i="235" s="1"/>
  <c r="A294" i="235"/>
  <c r="P294" i="235" s="1"/>
  <c r="A295" i="235"/>
  <c r="P295" i="235" s="1"/>
  <c r="A296" i="235"/>
  <c r="P296" i="235" s="1"/>
  <c r="A297" i="235"/>
  <c r="P297" i="235" s="1"/>
  <c r="A298" i="235"/>
  <c r="P298" i="235" s="1"/>
  <c r="A299" i="235"/>
  <c r="P299" i="235" s="1"/>
  <c r="A300" i="235"/>
  <c r="P300" i="235" s="1"/>
  <c r="A301" i="235"/>
  <c r="P301" i="235" s="1"/>
  <c r="A302" i="235"/>
  <c r="P302" i="235" s="1"/>
  <c r="A303" i="235"/>
  <c r="P303" i="235" s="1"/>
  <c r="A304" i="235"/>
  <c r="P304" i="235" s="1"/>
  <c r="A305" i="235"/>
  <c r="P305" i="235" s="1"/>
  <c r="A306" i="235"/>
  <c r="P306" i="235" s="1"/>
  <c r="A307" i="235"/>
  <c r="P307" i="235" s="1"/>
  <c r="A308" i="235"/>
  <c r="P308" i="235" s="1"/>
  <c r="A309" i="235"/>
  <c r="P309" i="235" s="1"/>
  <c r="A310" i="235"/>
  <c r="P310" i="235" s="1"/>
  <c r="A311" i="235"/>
  <c r="P311" i="235" s="1"/>
  <c r="A312" i="235"/>
  <c r="P312" i="235" s="1"/>
  <c r="A313" i="235"/>
  <c r="P313" i="235" s="1"/>
  <c r="A314" i="235"/>
  <c r="P314" i="235" s="1"/>
  <c r="A315" i="235"/>
  <c r="P315" i="235" s="1"/>
  <c r="A316" i="235"/>
  <c r="P316" i="235" s="1"/>
  <c r="A317" i="235"/>
  <c r="P317" i="235" s="1"/>
  <c r="A318" i="235"/>
  <c r="P318" i="235" s="1"/>
  <c r="A319" i="235"/>
  <c r="P319" i="235" s="1"/>
  <c r="A320" i="235"/>
  <c r="P320" i="235" s="1"/>
  <c r="A321" i="235"/>
  <c r="P321" i="235" s="1"/>
  <c r="A322" i="235"/>
  <c r="P322" i="235" s="1"/>
  <c r="A323" i="235"/>
  <c r="P323" i="235" s="1"/>
  <c r="A324" i="235"/>
  <c r="P324" i="235" s="1"/>
  <c r="A325" i="235"/>
  <c r="P325" i="235" s="1"/>
  <c r="A326" i="235"/>
  <c r="P326" i="235" s="1"/>
  <c r="A327" i="235"/>
  <c r="P327" i="235" s="1"/>
  <c r="A328" i="235"/>
  <c r="P328" i="235" s="1"/>
  <c r="A329" i="235"/>
  <c r="P329" i="235" s="1"/>
  <c r="A330" i="235"/>
  <c r="P330" i="235" s="1"/>
  <c r="A331" i="235"/>
  <c r="P331" i="235" s="1"/>
  <c r="A332" i="235"/>
  <c r="P332" i="235" s="1"/>
  <c r="A333" i="235"/>
  <c r="P333" i="235" s="1"/>
  <c r="A334" i="235"/>
  <c r="P334" i="235" s="1"/>
  <c r="A335" i="235"/>
  <c r="P335" i="235" s="1"/>
  <c r="A336" i="235"/>
  <c r="P336" i="235" s="1"/>
  <c r="A337" i="235"/>
  <c r="P337" i="235" s="1"/>
  <c r="A338" i="235"/>
  <c r="P338" i="235" s="1"/>
  <c r="A339" i="235"/>
  <c r="P339" i="235" s="1"/>
  <c r="A340" i="235"/>
  <c r="P340" i="235" s="1"/>
  <c r="A341" i="235"/>
  <c r="P341" i="235" s="1"/>
  <c r="A342" i="235"/>
  <c r="P342" i="235" s="1"/>
  <c r="A343" i="235"/>
  <c r="P343" i="235" s="1"/>
  <c r="A344" i="235"/>
  <c r="P344" i="235" s="1"/>
  <c r="A345" i="235"/>
  <c r="P345" i="235" s="1"/>
  <c r="A346" i="235"/>
  <c r="P346" i="235" s="1"/>
  <c r="A347" i="235"/>
  <c r="P347" i="235" s="1"/>
  <c r="A348" i="235"/>
  <c r="P348" i="235" s="1"/>
  <c r="A349" i="235"/>
  <c r="P349" i="235" s="1"/>
  <c r="A350" i="235"/>
  <c r="P350" i="235" s="1"/>
  <c r="A351" i="235"/>
  <c r="P351" i="235" s="1"/>
  <c r="A352" i="235"/>
  <c r="P352" i="235" s="1"/>
  <c r="A353" i="235"/>
  <c r="P353" i="235" s="1"/>
  <c r="A354" i="235"/>
  <c r="P354" i="235" s="1"/>
  <c r="A355" i="235"/>
  <c r="P355" i="235" s="1"/>
  <c r="A356" i="235"/>
  <c r="P356" i="235" s="1"/>
  <c r="A357" i="235"/>
  <c r="P357" i="235" s="1"/>
  <c r="A358" i="235"/>
  <c r="P358" i="235" s="1"/>
  <c r="A359" i="235"/>
  <c r="P359" i="235" s="1"/>
  <c r="A360" i="235"/>
  <c r="P360" i="235" s="1"/>
  <c r="A361" i="235"/>
  <c r="P361" i="235" s="1"/>
  <c r="A362" i="235"/>
  <c r="P362" i="235" s="1"/>
  <c r="A363" i="235"/>
  <c r="P363" i="235" s="1"/>
  <c r="A364" i="235"/>
  <c r="P364" i="235" s="1"/>
  <c r="A365" i="235"/>
  <c r="P365" i="235" s="1"/>
  <c r="A366" i="235"/>
  <c r="P366" i="235" s="1"/>
  <c r="A367" i="235"/>
  <c r="P367" i="235" s="1"/>
  <c r="A368" i="235"/>
  <c r="P368" i="235" s="1"/>
  <c r="A369" i="235"/>
  <c r="P369" i="235" s="1"/>
  <c r="A370" i="235"/>
  <c r="P370" i="235" s="1"/>
  <c r="A371" i="235"/>
  <c r="P371" i="235" s="1"/>
  <c r="A372" i="235"/>
  <c r="P372" i="235" s="1"/>
  <c r="A373" i="235"/>
  <c r="P373" i="235" s="1"/>
  <c r="A374" i="235"/>
  <c r="P374" i="235" s="1"/>
  <c r="A375" i="235"/>
  <c r="P375" i="235" s="1"/>
  <c r="A376" i="235"/>
  <c r="P376" i="235" s="1"/>
  <c r="A377" i="235"/>
  <c r="P377" i="235" s="1"/>
  <c r="A378" i="235"/>
  <c r="P378" i="235" s="1"/>
  <c r="A379" i="235"/>
  <c r="P379" i="235" s="1"/>
  <c r="A380" i="235"/>
  <c r="P380" i="235" s="1"/>
  <c r="A381" i="235"/>
  <c r="P381" i="235" s="1"/>
  <c r="A382" i="235"/>
  <c r="P382" i="235" s="1"/>
  <c r="A383" i="235"/>
  <c r="P383" i="235" s="1"/>
  <c r="A384" i="235"/>
  <c r="P384" i="235" s="1"/>
  <c r="A385" i="235"/>
  <c r="P385" i="235" s="1"/>
  <c r="A386" i="235"/>
  <c r="P386" i="235" s="1"/>
  <c r="A387" i="235"/>
  <c r="P387" i="235" s="1"/>
  <c r="A388" i="235"/>
  <c r="P388" i="235" s="1"/>
  <c r="A389" i="235"/>
  <c r="P389" i="235" s="1"/>
  <c r="A390" i="235"/>
  <c r="P390" i="235" s="1"/>
  <c r="A391" i="235"/>
  <c r="P391" i="235" s="1"/>
  <c r="A392" i="235"/>
  <c r="P392" i="235" s="1"/>
  <c r="A393" i="235"/>
  <c r="P393" i="235" s="1"/>
  <c r="A394" i="235"/>
  <c r="P394" i="235" s="1"/>
  <c r="A395" i="235"/>
  <c r="P395" i="235" s="1"/>
  <c r="A396" i="235"/>
  <c r="P396" i="235" s="1"/>
  <c r="A397" i="235"/>
  <c r="P397" i="235" s="1"/>
  <c r="A398" i="235"/>
  <c r="P398" i="235" s="1"/>
  <c r="A399" i="235"/>
  <c r="P399" i="235" s="1"/>
  <c r="J773" i="230"/>
  <c r="I2221" i="230"/>
  <c r="H2221" i="230"/>
  <c r="J772" i="230"/>
  <c r="I2220" i="230"/>
  <c r="H2220" i="230"/>
  <c r="J771" i="230"/>
  <c r="I2219" i="230"/>
  <c r="H2219" i="230"/>
  <c r="J770" i="230"/>
  <c r="I2218" i="230"/>
  <c r="H2218" i="230"/>
  <c r="J769" i="230"/>
  <c r="I2217" i="230"/>
  <c r="H2217" i="230"/>
  <c r="J452" i="230"/>
  <c r="I2216" i="230"/>
  <c r="H2216" i="230"/>
  <c r="J249" i="230"/>
  <c r="I2215" i="230"/>
  <c r="H2215" i="230"/>
  <c r="J248" i="230"/>
  <c r="I2214" i="230"/>
  <c r="H2214" i="230"/>
  <c r="J247" i="230"/>
  <c r="I2213" i="230"/>
  <c r="H2213" i="230"/>
  <c r="J768" i="230"/>
  <c r="I2212" i="230"/>
  <c r="H2212" i="230"/>
  <c r="J767" i="230"/>
  <c r="I2211" i="230"/>
  <c r="H2211" i="230"/>
  <c r="J766" i="230"/>
  <c r="I2210" i="230"/>
  <c r="H2210" i="230"/>
  <c r="J765" i="230"/>
  <c r="I2209" i="230"/>
  <c r="H2209" i="230"/>
  <c r="J1085" i="230"/>
  <c r="I2208" i="230"/>
  <c r="H2208" i="230"/>
  <c r="J1084" i="230"/>
  <c r="I2207" i="230"/>
  <c r="H2207" i="230"/>
  <c r="J1083" i="230"/>
  <c r="I2206" i="230"/>
  <c r="H2206" i="230"/>
  <c r="J1082" i="230"/>
  <c r="I2205" i="230"/>
  <c r="H2205" i="230"/>
  <c r="J1630" i="230"/>
  <c r="I2204" i="230"/>
  <c r="H2204" i="230"/>
  <c r="J764" i="230"/>
  <c r="I2203" i="230"/>
  <c r="H2203" i="230"/>
  <c r="J246" i="230"/>
  <c r="I2202" i="230"/>
  <c r="H2202" i="230"/>
  <c r="J245" i="230"/>
  <c r="I2201" i="230"/>
  <c r="H2201" i="230"/>
  <c r="J244" i="230"/>
  <c r="I2200" i="230"/>
  <c r="H2200" i="230"/>
  <c r="J451" i="230"/>
  <c r="I2199" i="230"/>
  <c r="H2199" i="230"/>
  <c r="J232" i="230"/>
  <c r="I2198" i="230"/>
  <c r="H2198" i="230"/>
  <c r="J763" i="230"/>
  <c r="I2197" i="230"/>
  <c r="H2197" i="230"/>
  <c r="J1708" i="230"/>
  <c r="I2196" i="230"/>
  <c r="H2196" i="230"/>
  <c r="J1161" i="230"/>
  <c r="I2195" i="230"/>
  <c r="H2195" i="230"/>
  <c r="J1081" i="230"/>
  <c r="I2194" i="230"/>
  <c r="H2194" i="230"/>
  <c r="J762" i="230"/>
  <c r="I2193" i="230"/>
  <c r="H2193" i="230"/>
  <c r="J1726" i="230"/>
  <c r="I2192" i="230"/>
  <c r="H2192" i="230"/>
  <c r="J1686" i="230"/>
  <c r="I2191" i="230"/>
  <c r="H2191" i="230"/>
  <c r="J1685" i="230"/>
  <c r="I2190" i="230"/>
  <c r="H2190" i="230"/>
  <c r="J2197" i="230"/>
  <c r="I2189" i="230"/>
  <c r="H2189" i="230"/>
  <c r="J2196" i="230"/>
  <c r="I2188" i="230"/>
  <c r="H2188" i="230"/>
  <c r="J2195" i="230"/>
  <c r="I2187" i="230"/>
  <c r="H2187" i="230"/>
  <c r="J2194" i="230"/>
  <c r="I2186" i="230"/>
  <c r="H2186" i="230"/>
  <c r="J2193" i="230"/>
  <c r="I2185" i="230"/>
  <c r="H2185" i="230"/>
  <c r="J2192" i="230"/>
  <c r="I2184" i="230"/>
  <c r="H2184" i="230"/>
  <c r="J243" i="230"/>
  <c r="I2183" i="230"/>
  <c r="H2183" i="230"/>
  <c r="J1629" i="230"/>
  <c r="I2182" i="230"/>
  <c r="H2182" i="230"/>
  <c r="J1684" i="230"/>
  <c r="I2181" i="230"/>
  <c r="H2181" i="230"/>
  <c r="J1683" i="230"/>
  <c r="I2180" i="230"/>
  <c r="H2180" i="230"/>
  <c r="J1725" i="230"/>
  <c r="I2179" i="230"/>
  <c r="H2179" i="230"/>
  <c r="J1724" i="230"/>
  <c r="I2178" i="230"/>
  <c r="H2178" i="230"/>
  <c r="J796" i="230"/>
  <c r="I2177" i="230"/>
  <c r="H2177" i="230"/>
  <c r="J1682" i="230"/>
  <c r="I2176" i="230"/>
  <c r="H2176" i="230"/>
  <c r="J1681" i="230"/>
  <c r="I2175" i="230"/>
  <c r="H2175" i="230"/>
  <c r="J231" i="230"/>
  <c r="I2174" i="230"/>
  <c r="H2174" i="230"/>
  <c r="J230" i="230"/>
  <c r="I2173" i="230"/>
  <c r="H2173" i="230"/>
  <c r="J450" i="230"/>
  <c r="I2172" i="230"/>
  <c r="H2172" i="230"/>
  <c r="J229" i="230"/>
  <c r="I2171" i="230"/>
  <c r="H2171" i="230"/>
  <c r="J228" i="230"/>
  <c r="I2170" i="230"/>
  <c r="H2170" i="230"/>
  <c r="J449" i="230"/>
  <c r="I2169" i="230"/>
  <c r="H2169" i="230"/>
  <c r="J227" i="230"/>
  <c r="I2168" i="230"/>
  <c r="H2168" i="230"/>
  <c r="J226" i="230"/>
  <c r="I2167" i="230"/>
  <c r="H2167" i="230"/>
  <c r="J225" i="230"/>
  <c r="I2166" i="230"/>
  <c r="H2166" i="230"/>
  <c r="J224" i="230"/>
  <c r="I2165" i="230"/>
  <c r="H2165" i="230"/>
  <c r="J2191" i="230"/>
  <c r="I2164" i="230"/>
  <c r="H2164" i="230"/>
  <c r="J550" i="230"/>
  <c r="I2163" i="230"/>
  <c r="H2163" i="230"/>
  <c r="J549" i="230"/>
  <c r="I2162" i="230"/>
  <c r="H2162" i="230"/>
  <c r="J1680" i="230"/>
  <c r="I2161" i="230"/>
  <c r="H2161" i="230"/>
  <c r="J242" i="230"/>
  <c r="I2160" i="230"/>
  <c r="H2160" i="230"/>
  <c r="J1226" i="230"/>
  <c r="I2159" i="230"/>
  <c r="H2159" i="230"/>
  <c r="J1258" i="230"/>
  <c r="I2158" i="230"/>
  <c r="H2158" i="230"/>
  <c r="J1445" i="230"/>
  <c r="I2157" i="230"/>
  <c r="H2157" i="230"/>
  <c r="J761" i="230"/>
  <c r="I2156" i="230"/>
  <c r="H2156" i="230"/>
  <c r="J492" i="230"/>
  <c r="I2155" i="230"/>
  <c r="H2155" i="230"/>
  <c r="J77" i="230"/>
  <c r="I2154" i="230"/>
  <c r="H2154" i="230"/>
  <c r="J760" i="230"/>
  <c r="I2153" i="230"/>
  <c r="H2153" i="230"/>
  <c r="J1339" i="230"/>
  <c r="I2152" i="230"/>
  <c r="H2152" i="230"/>
  <c r="J1338" i="230"/>
  <c r="I2151" i="230"/>
  <c r="H2151" i="230"/>
  <c r="J1444" i="230"/>
  <c r="I2150" i="230"/>
  <c r="H2150" i="230"/>
  <c r="J223" i="230"/>
  <c r="I2149" i="230"/>
  <c r="H2149" i="230"/>
  <c r="J448" i="230"/>
  <c r="I2148" i="230"/>
  <c r="H2148" i="230"/>
  <c r="J1337" i="230"/>
  <c r="I2147" i="230"/>
  <c r="H2147" i="230"/>
  <c r="J491" i="230"/>
  <c r="I2146" i="230"/>
  <c r="H2146" i="230"/>
  <c r="J490" i="230"/>
  <c r="I2145" i="230"/>
  <c r="H2145" i="230"/>
  <c r="J558" i="230"/>
  <c r="I2144" i="230"/>
  <c r="H2144" i="230"/>
  <c r="J241" i="230"/>
  <c r="I2143" i="230"/>
  <c r="H2143" i="230"/>
  <c r="J447" i="230"/>
  <c r="I2142" i="230"/>
  <c r="H2142" i="230"/>
  <c r="J446" i="230"/>
  <c r="I2141" i="230"/>
  <c r="H2141" i="230"/>
  <c r="J1443" i="230"/>
  <c r="I2140" i="230"/>
  <c r="H2140" i="230"/>
  <c r="J445" i="230"/>
  <c r="I2139" i="230"/>
  <c r="H2139" i="230"/>
  <c r="J2190" i="230"/>
  <c r="I2138" i="230"/>
  <c r="H2138" i="230"/>
  <c r="J2189" i="230"/>
  <c r="I2137" i="230"/>
  <c r="H2137" i="230"/>
  <c r="J1080" i="230"/>
  <c r="I2136" i="230"/>
  <c r="H2136" i="230"/>
  <c r="J1079" i="230"/>
  <c r="I2135" i="230"/>
  <c r="H2135" i="230"/>
  <c r="J1078" i="230"/>
  <c r="I2134" i="230"/>
  <c r="H2134" i="230"/>
  <c r="J1077" i="230"/>
  <c r="I2133" i="230"/>
  <c r="H2133" i="230"/>
  <c r="J759" i="230"/>
  <c r="I2132" i="230"/>
  <c r="H2132" i="230"/>
  <c r="J2188" i="230"/>
  <c r="I2131" i="230"/>
  <c r="H2131" i="230"/>
  <c r="J2187" i="230"/>
  <c r="I2130" i="230"/>
  <c r="H2130" i="230"/>
  <c r="J2186" i="230"/>
  <c r="I2129" i="230"/>
  <c r="H2129" i="230"/>
  <c r="J2185" i="230"/>
  <c r="I2128" i="230"/>
  <c r="H2128" i="230"/>
  <c r="J2184" i="230"/>
  <c r="I2127" i="230"/>
  <c r="H2127" i="230"/>
  <c r="J1628" i="230"/>
  <c r="I2126" i="230"/>
  <c r="H2126" i="230"/>
  <c r="J2183" i="230"/>
  <c r="I2125" i="230"/>
  <c r="H2125" i="230"/>
  <c r="J1627" i="230"/>
  <c r="I2124" i="230"/>
  <c r="H2124" i="230"/>
  <c r="J1626" i="230"/>
  <c r="I2123" i="230"/>
  <c r="H2123" i="230"/>
  <c r="J758" i="230"/>
  <c r="I2122" i="230"/>
  <c r="H2122" i="230"/>
  <c r="J757" i="230"/>
  <c r="I2121" i="230"/>
  <c r="H2121" i="230"/>
  <c r="J756" i="230"/>
  <c r="I2120" i="230"/>
  <c r="H2120" i="230"/>
  <c r="J755" i="230"/>
  <c r="I2119" i="230"/>
  <c r="H2119" i="230"/>
  <c r="J76" i="230"/>
  <c r="I2118" i="230"/>
  <c r="H2118" i="230"/>
  <c r="J75" i="230"/>
  <c r="I2117" i="230"/>
  <c r="H2117" i="230"/>
  <c r="J74" i="230"/>
  <c r="I2116" i="230"/>
  <c r="H2116" i="230"/>
  <c r="J73" i="230"/>
  <c r="I2115" i="230"/>
  <c r="H2115" i="230"/>
  <c r="J72" i="230"/>
  <c r="I2114" i="230"/>
  <c r="H2114" i="230"/>
  <c r="J2182" i="230"/>
  <c r="I2113" i="230"/>
  <c r="H2113" i="230"/>
  <c r="J2181" i="230"/>
  <c r="I2112" i="230"/>
  <c r="H2112" i="230"/>
  <c r="J2180" i="230"/>
  <c r="I2111" i="230"/>
  <c r="H2111" i="230"/>
  <c r="J2179" i="230"/>
  <c r="I2110" i="230"/>
  <c r="H2110" i="230"/>
  <c r="J2178" i="230"/>
  <c r="I2109" i="230"/>
  <c r="H2109" i="230"/>
  <c r="J2177" i="230"/>
  <c r="I2108" i="230"/>
  <c r="H2108" i="230"/>
  <c r="J2176" i="230"/>
  <c r="I2107" i="230"/>
  <c r="H2107" i="230"/>
  <c r="J2175" i="230"/>
  <c r="I2106" i="230"/>
  <c r="H2106" i="230"/>
  <c r="J2174" i="230"/>
  <c r="I2105" i="230"/>
  <c r="H2105" i="230"/>
  <c r="J2173" i="230"/>
  <c r="I2104" i="230"/>
  <c r="H2104" i="230"/>
  <c r="J2172" i="230"/>
  <c r="I2103" i="230"/>
  <c r="H2103" i="230"/>
  <c r="J2171" i="230"/>
  <c r="I2102" i="230"/>
  <c r="H2102" i="230"/>
  <c r="J2170" i="230"/>
  <c r="I2101" i="230"/>
  <c r="H2101" i="230"/>
  <c r="J2169" i="230"/>
  <c r="I2100" i="230"/>
  <c r="H2100" i="230"/>
  <c r="J2168" i="230"/>
  <c r="I2099" i="230"/>
  <c r="H2099" i="230"/>
  <c r="J2167" i="230"/>
  <c r="I2098" i="230"/>
  <c r="H2098" i="230"/>
  <c r="J2166" i="230"/>
  <c r="I2097" i="230"/>
  <c r="H2097" i="230"/>
  <c r="J2165" i="230"/>
  <c r="I2096" i="230"/>
  <c r="H2096" i="230"/>
  <c r="J2164" i="230"/>
  <c r="I2095" i="230"/>
  <c r="H2095" i="230"/>
  <c r="J2163" i="230"/>
  <c r="I2094" i="230"/>
  <c r="H2094" i="230"/>
  <c r="J2162" i="230"/>
  <c r="I2093" i="230"/>
  <c r="H2093" i="230"/>
  <c r="J2161" i="230"/>
  <c r="I2092" i="230"/>
  <c r="H2092" i="230"/>
  <c r="J1625" i="230"/>
  <c r="I2091" i="230"/>
  <c r="H2091" i="230"/>
  <c r="J2160" i="230"/>
  <c r="I2090" i="230"/>
  <c r="H2090" i="230"/>
  <c r="J2159" i="230"/>
  <c r="I2089" i="230"/>
  <c r="H2089" i="230"/>
  <c r="J1442" i="230"/>
  <c r="I2088" i="230"/>
  <c r="H2088" i="230"/>
  <c r="J1225" i="230"/>
  <c r="I2087" i="230"/>
  <c r="H2087" i="230"/>
  <c r="J754" i="230"/>
  <c r="I2086" i="230"/>
  <c r="H2086" i="230"/>
  <c r="J753" i="230"/>
  <c r="I2085" i="230"/>
  <c r="H2085" i="230"/>
  <c r="J752" i="230"/>
  <c r="I2084" i="230"/>
  <c r="H2084" i="230"/>
  <c r="J1336" i="230"/>
  <c r="I2083" i="230"/>
  <c r="H2083" i="230"/>
  <c r="J267" i="230"/>
  <c r="I2082" i="230"/>
  <c r="H2082" i="230"/>
  <c r="J1441" i="230"/>
  <c r="I2081" i="230"/>
  <c r="H2081" i="230"/>
  <c r="J1694" i="230"/>
  <c r="I2080" i="230"/>
  <c r="H2080" i="230"/>
  <c r="J2158" i="230"/>
  <c r="I2079" i="230"/>
  <c r="H2079" i="230"/>
  <c r="J1624" i="230"/>
  <c r="I2078" i="230"/>
  <c r="H2078" i="230"/>
  <c r="J795" i="230"/>
  <c r="I2077" i="230"/>
  <c r="H2077" i="230"/>
  <c r="J1623" i="230"/>
  <c r="I2076" i="230"/>
  <c r="H2076" i="230"/>
  <c r="J2157" i="230"/>
  <c r="I2075" i="230"/>
  <c r="H2075" i="230"/>
  <c r="J2156" i="230"/>
  <c r="I2074" i="230"/>
  <c r="H2074" i="230"/>
  <c r="J2155" i="230"/>
  <c r="I2073" i="230"/>
  <c r="H2073" i="230"/>
  <c r="J2154" i="230"/>
  <c r="I2072" i="230"/>
  <c r="H2072" i="230"/>
  <c r="J1076" i="230"/>
  <c r="I2071" i="230"/>
  <c r="H2071" i="230"/>
  <c r="J1075" i="230"/>
  <c r="I2070" i="230"/>
  <c r="H2070" i="230"/>
  <c r="J2153" i="230"/>
  <c r="I2069" i="230"/>
  <c r="H2069" i="230"/>
  <c r="J1622" i="230"/>
  <c r="I2068" i="230"/>
  <c r="H2068" i="230"/>
  <c r="J1693" i="230"/>
  <c r="I2067" i="230"/>
  <c r="H2067" i="230"/>
  <c r="J1475" i="230"/>
  <c r="I2066" i="230"/>
  <c r="H2066" i="230"/>
  <c r="J2152" i="230"/>
  <c r="I2065" i="230"/>
  <c r="H2065" i="230"/>
  <c r="J2151" i="230"/>
  <c r="I2064" i="230"/>
  <c r="H2064" i="230"/>
  <c r="J2150" i="230"/>
  <c r="I2063" i="230"/>
  <c r="H2063" i="230"/>
  <c r="J2149" i="230"/>
  <c r="I2062" i="230"/>
  <c r="H2062" i="230"/>
  <c r="J2148" i="230"/>
  <c r="I2061" i="230"/>
  <c r="H2061" i="230"/>
  <c r="J2147" i="230"/>
  <c r="I2060" i="230"/>
  <c r="H2060" i="230"/>
  <c r="J2146" i="230"/>
  <c r="I2059" i="230"/>
  <c r="H2059" i="230"/>
  <c r="J2145" i="230"/>
  <c r="I2058" i="230"/>
  <c r="H2058" i="230"/>
  <c r="J2144" i="230"/>
  <c r="I2057" i="230"/>
  <c r="H2057" i="230"/>
  <c r="J2143" i="230"/>
  <c r="I2056" i="230"/>
  <c r="H2056" i="230"/>
  <c r="J2142" i="230"/>
  <c r="I2055" i="230"/>
  <c r="H2055" i="230"/>
  <c r="J2141" i="230"/>
  <c r="I2054" i="230"/>
  <c r="H2054" i="230"/>
  <c r="J2140" i="230"/>
  <c r="I2053" i="230"/>
  <c r="H2053" i="230"/>
  <c r="J2139" i="230"/>
  <c r="I2052" i="230"/>
  <c r="H2052" i="230"/>
  <c r="J2138" i="230"/>
  <c r="I2051" i="230"/>
  <c r="H2051" i="230"/>
  <c r="J2137" i="230"/>
  <c r="I2050" i="230"/>
  <c r="H2050" i="230"/>
  <c r="J2136" i="230"/>
  <c r="I2049" i="230"/>
  <c r="H2049" i="230"/>
  <c r="J2135" i="230"/>
  <c r="I2048" i="230"/>
  <c r="H2048" i="230"/>
  <c r="J2134" i="230"/>
  <c r="I2047" i="230"/>
  <c r="H2047" i="230"/>
  <c r="J2133" i="230"/>
  <c r="I2046" i="230"/>
  <c r="H2046" i="230"/>
  <c r="J2132" i="230"/>
  <c r="I2045" i="230"/>
  <c r="H2045" i="230"/>
  <c r="J2131" i="230"/>
  <c r="I2044" i="230"/>
  <c r="H2044" i="230"/>
  <c r="J444" i="230"/>
  <c r="I2043" i="230"/>
  <c r="H2043" i="230"/>
  <c r="J443" i="230"/>
  <c r="I2042" i="230"/>
  <c r="H2042" i="230"/>
  <c r="J1138" i="230"/>
  <c r="I2041" i="230"/>
  <c r="H2041" i="230"/>
  <c r="J2130" i="230"/>
  <c r="I2040" i="230"/>
  <c r="H2040" i="230"/>
  <c r="J442" i="230"/>
  <c r="I2039" i="230"/>
  <c r="H2039" i="230"/>
  <c r="J240" i="230"/>
  <c r="I2038" i="230"/>
  <c r="H2038" i="230"/>
  <c r="J222" i="230"/>
  <c r="I2037" i="230"/>
  <c r="H2037" i="230"/>
  <c r="J2129" i="230"/>
  <c r="I2036" i="230"/>
  <c r="H2036" i="230"/>
  <c r="J2128" i="230"/>
  <c r="I2035" i="230"/>
  <c r="H2035" i="230"/>
  <c r="J2127" i="230"/>
  <c r="I2034" i="230"/>
  <c r="H2034" i="230"/>
  <c r="J2126" i="230"/>
  <c r="I2033" i="230"/>
  <c r="H2033" i="230"/>
  <c r="J2125" i="230"/>
  <c r="I2032" i="230"/>
  <c r="H2032" i="230"/>
  <c r="J2124" i="230"/>
  <c r="I2031" i="230"/>
  <c r="H2031" i="230"/>
  <c r="J2123" i="230"/>
  <c r="I2030" i="230"/>
  <c r="H2030" i="230"/>
  <c r="J2122" i="230"/>
  <c r="I2029" i="230"/>
  <c r="H2029" i="230"/>
  <c r="J2121" i="230"/>
  <c r="I2028" i="230"/>
  <c r="H2028" i="230"/>
  <c r="J2120" i="230"/>
  <c r="I2027" i="230"/>
  <c r="H2027" i="230"/>
  <c r="J2119" i="230"/>
  <c r="I2026" i="230"/>
  <c r="H2026" i="230"/>
  <c r="J2118" i="230"/>
  <c r="I2025" i="230"/>
  <c r="H2025" i="230"/>
  <c r="J2117" i="230"/>
  <c r="I2024" i="230"/>
  <c r="H2024" i="230"/>
  <c r="J2116" i="230"/>
  <c r="I2023" i="230"/>
  <c r="H2023" i="230"/>
  <c r="J2115" i="230"/>
  <c r="I2022" i="230"/>
  <c r="H2022" i="230"/>
  <c r="J2114" i="230"/>
  <c r="I2021" i="230"/>
  <c r="H2021" i="230"/>
  <c r="J2113" i="230"/>
  <c r="I2020" i="230"/>
  <c r="H2020" i="230"/>
  <c r="J441" i="230"/>
  <c r="I2019" i="230"/>
  <c r="H2019" i="230"/>
  <c r="J440" i="230"/>
  <c r="I2018" i="230"/>
  <c r="H2018" i="230"/>
  <c r="J1621" i="230"/>
  <c r="I2017" i="230"/>
  <c r="H2017" i="230"/>
  <c r="J1074" i="230"/>
  <c r="I2016" i="230"/>
  <c r="H2016" i="230"/>
  <c r="J1073" i="230"/>
  <c r="I2015" i="230"/>
  <c r="H2015" i="230"/>
  <c r="J2112" i="230"/>
  <c r="I2014" i="230"/>
  <c r="H2014" i="230"/>
  <c r="J2111" i="230"/>
  <c r="I2013" i="230"/>
  <c r="H2013" i="230"/>
  <c r="J1072" i="230"/>
  <c r="I2012" i="230"/>
  <c r="H2012" i="230"/>
  <c r="J1474" i="230"/>
  <c r="I2011" i="230"/>
  <c r="H2011" i="230"/>
  <c r="J2110" i="230"/>
  <c r="I2010" i="230"/>
  <c r="H2010" i="230"/>
  <c r="J2109" i="230"/>
  <c r="I2009" i="230"/>
  <c r="H2009" i="230"/>
  <c r="J2108" i="230"/>
  <c r="I2008" i="230"/>
  <c r="H2008" i="230"/>
  <c r="J2107" i="230"/>
  <c r="I2007" i="230"/>
  <c r="H2007" i="230"/>
  <c r="J2106" i="230"/>
  <c r="I2006" i="230"/>
  <c r="H2006" i="230"/>
  <c r="J2105" i="230"/>
  <c r="I2005" i="230"/>
  <c r="H2005" i="230"/>
  <c r="J2104" i="230"/>
  <c r="I2004" i="230"/>
  <c r="H2004" i="230"/>
  <c r="J2103" i="230"/>
  <c r="I2003" i="230"/>
  <c r="H2003" i="230"/>
  <c r="J2102" i="230"/>
  <c r="I2002" i="230"/>
  <c r="H2002" i="230"/>
  <c r="J221" i="230"/>
  <c r="I2001" i="230"/>
  <c r="H2001" i="230"/>
  <c r="J1620" i="230"/>
  <c r="I2000" i="230"/>
  <c r="H2000" i="230"/>
  <c r="J2101" i="230"/>
  <c r="I1999" i="230"/>
  <c r="H1999" i="230"/>
  <c r="J751" i="230"/>
  <c r="I1998" i="230"/>
  <c r="H1998" i="230"/>
  <c r="J750" i="230"/>
  <c r="I1997" i="230"/>
  <c r="H1997" i="230"/>
  <c r="J489" i="230"/>
  <c r="I1996" i="230"/>
  <c r="H1996" i="230"/>
  <c r="J439" i="230"/>
  <c r="I1995" i="230"/>
  <c r="H1995" i="230"/>
  <c r="J1619" i="230"/>
  <c r="I1994" i="230"/>
  <c r="H1994" i="230"/>
  <c r="J1618" i="230"/>
  <c r="I1993" i="230"/>
  <c r="H1993" i="230"/>
  <c r="J1617" i="230"/>
  <c r="I1992" i="230"/>
  <c r="H1992" i="230"/>
  <c r="J548" i="230"/>
  <c r="I1991" i="230"/>
  <c r="H1991" i="230"/>
  <c r="J438" i="230"/>
  <c r="I1990" i="230"/>
  <c r="H1990" i="230"/>
  <c r="J1473" i="230"/>
  <c r="I1989" i="230"/>
  <c r="H1989" i="230"/>
  <c r="J1472" i="230"/>
  <c r="I1988" i="230"/>
  <c r="H1988" i="230"/>
  <c r="J2100" i="230"/>
  <c r="I1987" i="230"/>
  <c r="H1987" i="230"/>
  <c r="J1471" i="230"/>
  <c r="I1986" i="230"/>
  <c r="H1986" i="230"/>
  <c r="J1470" i="230"/>
  <c r="I1985" i="230"/>
  <c r="H1985" i="230"/>
  <c r="J2099" i="230"/>
  <c r="I1984" i="230"/>
  <c r="H1984" i="230"/>
  <c r="J1616" i="230"/>
  <c r="I1983" i="230"/>
  <c r="H1983" i="230"/>
  <c r="J2098" i="230"/>
  <c r="I1982" i="230"/>
  <c r="H1982" i="230"/>
  <c r="J1224" i="230"/>
  <c r="I1981" i="230"/>
  <c r="H1981" i="230"/>
  <c r="J1257" i="230"/>
  <c r="I1980" i="230"/>
  <c r="H1980" i="230"/>
  <c r="J1615" i="230"/>
  <c r="I1979" i="230"/>
  <c r="H1979" i="230"/>
  <c r="J1113" i="230"/>
  <c r="I1978" i="230"/>
  <c r="H1978" i="230"/>
  <c r="J437" i="230"/>
  <c r="I1977" i="230"/>
  <c r="H1977" i="230"/>
  <c r="J266" i="230"/>
  <c r="I1976" i="230"/>
  <c r="H1976" i="230"/>
  <c r="J220" i="230"/>
  <c r="I1975" i="230"/>
  <c r="H1975" i="230"/>
  <c r="J219" i="230"/>
  <c r="I1974" i="230"/>
  <c r="H1974" i="230"/>
  <c r="J436" i="230"/>
  <c r="I1973" i="230"/>
  <c r="H1973" i="230"/>
  <c r="J435" i="230"/>
  <c r="I1972" i="230"/>
  <c r="H1972" i="230"/>
  <c r="J434" i="230"/>
  <c r="I1971" i="230"/>
  <c r="H1971" i="230"/>
  <c r="J433" i="230"/>
  <c r="I1970" i="230"/>
  <c r="H1970" i="230"/>
  <c r="J218" i="230"/>
  <c r="I1969" i="230"/>
  <c r="H1969" i="230"/>
  <c r="J217" i="230"/>
  <c r="I1968" i="230"/>
  <c r="H1968" i="230"/>
  <c r="J1071" i="230"/>
  <c r="I1967" i="230"/>
  <c r="H1967" i="230"/>
  <c r="J1070" i="230"/>
  <c r="I1966" i="230"/>
  <c r="H1966" i="230"/>
  <c r="J1069" i="230"/>
  <c r="I1965" i="230"/>
  <c r="H1965" i="230"/>
  <c r="J1440" i="230"/>
  <c r="I1964" i="230"/>
  <c r="H1964" i="230"/>
  <c r="J2097" i="230"/>
  <c r="I1963" i="230"/>
  <c r="H1963" i="230"/>
  <c r="J2096" i="230"/>
  <c r="I1962" i="230"/>
  <c r="H1962" i="230"/>
  <c r="J2095" i="230"/>
  <c r="I1961" i="230"/>
  <c r="H1961" i="230"/>
  <c r="J2094" i="230"/>
  <c r="I1960" i="230"/>
  <c r="H1960" i="230"/>
  <c r="J2093" i="230"/>
  <c r="I1959" i="230"/>
  <c r="H1959" i="230"/>
  <c r="J2092" i="230"/>
  <c r="I1958" i="230"/>
  <c r="H1958" i="230"/>
  <c r="J2091" i="230"/>
  <c r="I1957" i="230"/>
  <c r="H1957" i="230"/>
  <c r="J2090" i="230"/>
  <c r="I1956" i="230"/>
  <c r="H1956" i="230"/>
  <c r="J2089" i="230"/>
  <c r="I1955" i="230"/>
  <c r="H1955" i="230"/>
  <c r="J2088" i="230"/>
  <c r="I1954" i="230"/>
  <c r="H1954" i="230"/>
  <c r="J2087" i="230"/>
  <c r="I1953" i="230"/>
  <c r="H1953" i="230"/>
  <c r="J2086" i="230"/>
  <c r="I1952" i="230"/>
  <c r="H1952" i="230"/>
  <c r="J2085" i="230"/>
  <c r="I1951" i="230"/>
  <c r="H1951" i="230"/>
  <c r="J2084" i="230"/>
  <c r="I1950" i="230"/>
  <c r="H1950" i="230"/>
  <c r="J2083" i="230"/>
  <c r="I1949" i="230"/>
  <c r="H1949" i="230"/>
  <c r="J2082" i="230"/>
  <c r="I1948" i="230"/>
  <c r="H1948" i="230"/>
  <c r="J2081" i="230"/>
  <c r="I1947" i="230"/>
  <c r="H1947" i="230"/>
  <c r="J2080" i="230"/>
  <c r="I1946" i="230"/>
  <c r="H1946" i="230"/>
  <c r="J2079" i="230"/>
  <c r="I1945" i="230"/>
  <c r="H1945" i="230"/>
  <c r="J1137" i="230"/>
  <c r="I1944" i="230"/>
  <c r="H1944" i="230"/>
  <c r="J465" i="230"/>
  <c r="I1943" i="230"/>
  <c r="H1943" i="230"/>
  <c r="J464" i="230"/>
  <c r="I1942" i="230"/>
  <c r="H1942" i="230"/>
  <c r="J1614" i="230"/>
  <c r="I1941" i="230"/>
  <c r="H1941" i="230"/>
  <c r="J2078" i="230"/>
  <c r="I1940" i="230"/>
  <c r="H1940" i="230"/>
  <c r="J432" i="230"/>
  <c r="I1939" i="230"/>
  <c r="H1939" i="230"/>
  <c r="J431" i="230"/>
  <c r="I1938" i="230"/>
  <c r="H1938" i="230"/>
  <c r="J1439" i="230"/>
  <c r="I1937" i="230"/>
  <c r="H1937" i="230"/>
  <c r="J1068" i="230"/>
  <c r="I1936" i="230"/>
  <c r="H1936" i="230"/>
  <c r="J1067" i="230"/>
  <c r="I1935" i="230"/>
  <c r="H1935" i="230"/>
  <c r="J1066" i="230"/>
  <c r="I1934" i="230"/>
  <c r="H1934" i="230"/>
  <c r="J1065" i="230"/>
  <c r="I1933" i="230"/>
  <c r="H1933" i="230"/>
  <c r="J749" i="230"/>
  <c r="I1932" i="230"/>
  <c r="H1932" i="230"/>
  <c r="J748" i="230"/>
  <c r="I1931" i="230"/>
  <c r="H1931" i="230"/>
  <c r="J747" i="230"/>
  <c r="I1930" i="230"/>
  <c r="H1930" i="230"/>
  <c r="J1335" i="230"/>
  <c r="I1929" i="230"/>
  <c r="H1929" i="230"/>
  <c r="J1613" i="230"/>
  <c r="I1928" i="230"/>
  <c r="H1928" i="230"/>
  <c r="J1612" i="230"/>
  <c r="I1927" i="230"/>
  <c r="H1927" i="230"/>
  <c r="J1679" i="230"/>
  <c r="I1926" i="230"/>
  <c r="H1926" i="230"/>
  <c r="J71" i="230"/>
  <c r="I1925" i="230"/>
  <c r="H1925" i="230"/>
  <c r="J746" i="230"/>
  <c r="I1924" i="230"/>
  <c r="H1924" i="230"/>
  <c r="J745" i="230"/>
  <c r="I1923" i="230"/>
  <c r="H1923" i="230"/>
  <c r="J1064" i="230"/>
  <c r="I1922" i="230"/>
  <c r="H1922" i="230"/>
  <c r="J1063" i="230"/>
  <c r="I1921" i="230"/>
  <c r="H1921" i="230"/>
  <c r="J1112" i="230"/>
  <c r="I1920" i="230"/>
  <c r="H1920" i="230"/>
  <c r="J1111" i="230"/>
  <c r="I1919" i="230"/>
  <c r="H1919" i="230"/>
  <c r="J1110" i="230"/>
  <c r="I1918" i="230"/>
  <c r="H1918" i="230"/>
  <c r="J1109" i="230"/>
  <c r="I1917" i="230"/>
  <c r="H1917" i="230"/>
  <c r="J1108" i="230"/>
  <c r="I1916" i="230"/>
  <c r="H1916" i="230"/>
  <c r="J1107" i="230"/>
  <c r="I1915" i="230"/>
  <c r="H1915" i="230"/>
  <c r="J2077" i="230"/>
  <c r="I1914" i="230"/>
  <c r="H1914" i="230"/>
  <c r="J2076" i="230"/>
  <c r="I1913" i="230"/>
  <c r="H1913" i="230"/>
  <c r="J744" i="230"/>
  <c r="I1912" i="230"/>
  <c r="H1912" i="230"/>
  <c r="J794" i="230"/>
  <c r="I1911" i="230"/>
  <c r="H1911" i="230"/>
  <c r="J743" i="230"/>
  <c r="I1910" i="230"/>
  <c r="H1910" i="230"/>
  <c r="J742" i="230"/>
  <c r="I1909" i="230"/>
  <c r="H1909" i="230"/>
  <c r="J488" i="230"/>
  <c r="I1908" i="230"/>
  <c r="H1908" i="230"/>
  <c r="J2075" i="230"/>
  <c r="I1907" i="230"/>
  <c r="H1907" i="230"/>
  <c r="J2074" i="230"/>
  <c r="I1906" i="230"/>
  <c r="H1906" i="230"/>
  <c r="J2073" i="230"/>
  <c r="I1905" i="230"/>
  <c r="H1905" i="230"/>
  <c r="J2072" i="230"/>
  <c r="I1904" i="230"/>
  <c r="H1904" i="230"/>
  <c r="J2071" i="230"/>
  <c r="I1903" i="230"/>
  <c r="H1903" i="230"/>
  <c r="J2070" i="230"/>
  <c r="I1902" i="230"/>
  <c r="H1902" i="230"/>
  <c r="J2069" i="230"/>
  <c r="I1901" i="230"/>
  <c r="H1901" i="230"/>
  <c r="J2068" i="230"/>
  <c r="I1900" i="230"/>
  <c r="H1900" i="230"/>
  <c r="J1062" i="230"/>
  <c r="I1899" i="230"/>
  <c r="H1899" i="230"/>
  <c r="J1438" i="230"/>
  <c r="I1898" i="230"/>
  <c r="H1898" i="230"/>
  <c r="J1437" i="230"/>
  <c r="I1897" i="230"/>
  <c r="H1897" i="230"/>
  <c r="J1334" i="230"/>
  <c r="I1896" i="230"/>
  <c r="H1896" i="230"/>
  <c r="J1333" i="230"/>
  <c r="I1895" i="230"/>
  <c r="H1895" i="230"/>
  <c r="J1436" i="230"/>
  <c r="I1894" i="230"/>
  <c r="H1894" i="230"/>
  <c r="J1678" i="230"/>
  <c r="I1893" i="230"/>
  <c r="H1893" i="230"/>
  <c r="J1677" i="230"/>
  <c r="I1892" i="230"/>
  <c r="H1892" i="230"/>
  <c r="J1676" i="230"/>
  <c r="I1891" i="230"/>
  <c r="H1891" i="230"/>
  <c r="J1435" i="230"/>
  <c r="I1890" i="230"/>
  <c r="H1890" i="230"/>
  <c r="J430" i="230"/>
  <c r="I1889" i="230"/>
  <c r="H1889" i="230"/>
  <c r="J216" i="230"/>
  <c r="I1888" i="230"/>
  <c r="H1888" i="230"/>
  <c r="J215" i="230"/>
  <c r="I1887" i="230"/>
  <c r="H1887" i="230"/>
  <c r="J214" i="230"/>
  <c r="I1886" i="230"/>
  <c r="H1886" i="230"/>
  <c r="J213" i="230"/>
  <c r="I1885" i="230"/>
  <c r="H1885" i="230"/>
  <c r="J212" i="230"/>
  <c r="I1884" i="230"/>
  <c r="H1884" i="230"/>
  <c r="J1434" i="230"/>
  <c r="I1883" i="230"/>
  <c r="H1883" i="230"/>
  <c r="J211" i="230"/>
  <c r="I1882" i="230"/>
  <c r="H1882" i="230"/>
  <c r="J210" i="230"/>
  <c r="I1881" i="230"/>
  <c r="H1881" i="230"/>
  <c r="J741" i="230"/>
  <c r="I1880" i="230"/>
  <c r="H1880" i="230"/>
  <c r="J429" i="230"/>
  <c r="I1879" i="230"/>
  <c r="H1879" i="230"/>
  <c r="J209" i="230"/>
  <c r="I1878" i="230"/>
  <c r="H1878" i="230"/>
  <c r="J208" i="230"/>
  <c r="I1877" i="230"/>
  <c r="H1877" i="230"/>
  <c r="J428" i="230"/>
  <c r="I1876" i="230"/>
  <c r="H1876" i="230"/>
  <c r="J1168" i="230"/>
  <c r="I1875" i="230"/>
  <c r="H1875" i="230"/>
  <c r="J1223" i="230"/>
  <c r="I1874" i="230"/>
  <c r="H1874" i="230"/>
  <c r="J1222" i="230"/>
  <c r="I1873" i="230"/>
  <c r="H1873" i="230"/>
  <c r="J1221" i="230"/>
  <c r="I1872" i="230"/>
  <c r="H1872" i="230"/>
  <c r="J1220" i="230"/>
  <c r="I1871" i="230"/>
  <c r="H1871" i="230"/>
  <c r="J1256" i="230"/>
  <c r="I1870" i="230"/>
  <c r="H1870" i="230"/>
  <c r="J1255" i="230"/>
  <c r="I1869" i="230"/>
  <c r="H1869" i="230"/>
  <c r="J1254" i="230"/>
  <c r="I1868" i="230"/>
  <c r="H1868" i="230"/>
  <c r="J1611" i="230"/>
  <c r="I1867" i="230"/>
  <c r="H1867" i="230"/>
  <c r="J547" i="230"/>
  <c r="I1866" i="230"/>
  <c r="H1866" i="230"/>
  <c r="J207" i="230"/>
  <c r="I1865" i="230"/>
  <c r="H1865" i="230"/>
  <c r="J740" i="230"/>
  <c r="I1864" i="230"/>
  <c r="H1864" i="230"/>
  <c r="J793" i="230"/>
  <c r="I1863" i="230"/>
  <c r="H1863" i="230"/>
  <c r="J739" i="230"/>
  <c r="I1862" i="230"/>
  <c r="H1862" i="230"/>
  <c r="J1610" i="230"/>
  <c r="I1861" i="230"/>
  <c r="H1861" i="230"/>
  <c r="J487" i="230"/>
  <c r="I1860" i="230"/>
  <c r="H1860" i="230"/>
  <c r="J486" i="230"/>
  <c r="I1859" i="230"/>
  <c r="H1859" i="230"/>
  <c r="J485" i="230"/>
  <c r="I1858" i="230"/>
  <c r="H1858" i="230"/>
  <c r="J2067" i="230"/>
  <c r="I1857" i="230"/>
  <c r="H1857" i="230"/>
  <c r="J2066" i="230"/>
  <c r="I1856" i="230"/>
  <c r="H1856" i="230"/>
  <c r="J2065" i="230"/>
  <c r="I1855" i="230"/>
  <c r="H1855" i="230"/>
  <c r="J427" i="230"/>
  <c r="I1854" i="230"/>
  <c r="H1854" i="230"/>
  <c r="J426" i="230"/>
  <c r="I1853" i="230"/>
  <c r="H1853" i="230"/>
  <c r="J206" i="230"/>
  <c r="I1852" i="230"/>
  <c r="H1852" i="230"/>
  <c r="J2064" i="230"/>
  <c r="I1851" i="230"/>
  <c r="H1851" i="230"/>
  <c r="J2063" i="230"/>
  <c r="I1850" i="230"/>
  <c r="H1850" i="230"/>
  <c r="J1723" i="230"/>
  <c r="I1849" i="230"/>
  <c r="H1849" i="230"/>
  <c r="J738" i="230"/>
  <c r="I1848" i="230"/>
  <c r="H1848" i="230"/>
  <c r="J1061" i="230"/>
  <c r="I1847" i="230"/>
  <c r="H1847" i="230"/>
  <c r="J239" i="230"/>
  <c r="I1846" i="230"/>
  <c r="H1846" i="230"/>
  <c r="J1060" i="230"/>
  <c r="I1845" i="230"/>
  <c r="H1845" i="230"/>
  <c r="J1059" i="230"/>
  <c r="I1844" i="230"/>
  <c r="H1844" i="230"/>
  <c r="J819" i="230"/>
  <c r="I1843" i="230"/>
  <c r="H1843" i="230"/>
  <c r="J737" i="230"/>
  <c r="I1842" i="230"/>
  <c r="H1842" i="230"/>
  <c r="J736" i="230"/>
  <c r="I1841" i="230"/>
  <c r="H1841" i="230"/>
  <c r="J824" i="230"/>
  <c r="I1840" i="230"/>
  <c r="H1840" i="230"/>
  <c r="J1058" i="230"/>
  <c r="I1839" i="230"/>
  <c r="H1839" i="230"/>
  <c r="J1160" i="230"/>
  <c r="I1838" i="230"/>
  <c r="H1838" i="230"/>
  <c r="J1136" i="230"/>
  <c r="I1837" i="230"/>
  <c r="H1837" i="230"/>
  <c r="J238" i="230"/>
  <c r="I1836" i="230"/>
  <c r="H1836" i="230"/>
  <c r="J735" i="230"/>
  <c r="I1835" i="230"/>
  <c r="H1835" i="230"/>
  <c r="J1057" i="230"/>
  <c r="I1834" i="230"/>
  <c r="H1834" i="230"/>
  <c r="J425" i="230"/>
  <c r="I1833" i="230"/>
  <c r="H1833" i="230"/>
  <c r="J1332" i="230"/>
  <c r="I1832" i="230"/>
  <c r="H1832" i="230"/>
  <c r="J1331" i="230"/>
  <c r="I1831" i="230"/>
  <c r="H1831" i="230"/>
  <c r="J1056" i="230"/>
  <c r="I1830" i="230"/>
  <c r="H1830" i="230"/>
  <c r="J1106" i="230"/>
  <c r="I1829" i="230"/>
  <c r="H1829" i="230"/>
  <c r="J1135" i="230"/>
  <c r="I1828" i="230"/>
  <c r="H1828" i="230"/>
  <c r="J1609" i="230"/>
  <c r="I1827" i="230"/>
  <c r="H1827" i="230"/>
  <c r="J1608" i="230"/>
  <c r="I1826" i="230"/>
  <c r="H1826" i="230"/>
  <c r="J1607" i="230"/>
  <c r="I1825" i="230"/>
  <c r="H1825" i="230"/>
  <c r="J2062" i="230"/>
  <c r="I1824" i="230"/>
  <c r="H1824" i="230"/>
  <c r="J1219" i="230"/>
  <c r="I1823" i="230"/>
  <c r="H1823" i="230"/>
  <c r="J1055" i="230"/>
  <c r="I1822" i="230"/>
  <c r="H1822" i="230"/>
  <c r="J1054" i="230"/>
  <c r="I1821" i="230"/>
  <c r="H1821" i="230"/>
  <c r="J1053" i="230"/>
  <c r="I1820" i="230"/>
  <c r="H1820" i="230"/>
  <c r="J1105" i="230"/>
  <c r="I1819" i="230"/>
  <c r="H1819" i="230"/>
  <c r="J1104" i="230"/>
  <c r="I1818" i="230"/>
  <c r="H1818" i="230"/>
  <c r="J1103" i="230"/>
  <c r="I1817" i="230"/>
  <c r="H1817" i="230"/>
  <c r="J1052" i="230"/>
  <c r="I1816" i="230"/>
  <c r="H1816" i="230"/>
  <c r="J1051" i="230"/>
  <c r="I1815" i="230"/>
  <c r="H1815" i="230"/>
  <c r="J1050" i="230"/>
  <c r="I1814" i="230"/>
  <c r="H1814" i="230"/>
  <c r="J1049" i="230"/>
  <c r="I1813" i="230"/>
  <c r="H1813" i="230"/>
  <c r="J1048" i="230"/>
  <c r="I1812" i="230"/>
  <c r="H1812" i="230"/>
  <c r="J1047" i="230"/>
  <c r="I1811" i="230"/>
  <c r="H1811" i="230"/>
  <c r="J1046" i="230"/>
  <c r="I1810" i="230"/>
  <c r="H1810" i="230"/>
  <c r="J424" i="230"/>
  <c r="I1809" i="230"/>
  <c r="H1809" i="230"/>
  <c r="J1606" i="230"/>
  <c r="I1808" i="230"/>
  <c r="H1808" i="230"/>
  <c r="J1330" i="230"/>
  <c r="I1807" i="230"/>
  <c r="H1807" i="230"/>
  <c r="J1329" i="230"/>
  <c r="I1806" i="230"/>
  <c r="H1806" i="230"/>
  <c r="J1328" i="230"/>
  <c r="I1805" i="230"/>
  <c r="H1805" i="230"/>
  <c r="J1327" i="230"/>
  <c r="I1804" i="230"/>
  <c r="H1804" i="230"/>
  <c r="J134" i="230"/>
  <c r="I1803" i="230"/>
  <c r="H1803" i="230"/>
  <c r="J115" i="230"/>
  <c r="I1802" i="230"/>
  <c r="H1802" i="230"/>
  <c r="J1326" i="230"/>
  <c r="I1801" i="230"/>
  <c r="H1801" i="230"/>
  <c r="J1325" i="230"/>
  <c r="I1800" i="230"/>
  <c r="H1800" i="230"/>
  <c r="J1324" i="230"/>
  <c r="I1799" i="230"/>
  <c r="H1799" i="230"/>
  <c r="J1323" i="230"/>
  <c r="I1798" i="230"/>
  <c r="H1798" i="230"/>
  <c r="J1433" i="230"/>
  <c r="I1797" i="230"/>
  <c r="H1797" i="230"/>
  <c r="J1322" i="230"/>
  <c r="I1796" i="230"/>
  <c r="H1796" i="230"/>
  <c r="J1321" i="230"/>
  <c r="I1795" i="230"/>
  <c r="H1795" i="230"/>
  <c r="J1432" i="230"/>
  <c r="I1794" i="230"/>
  <c r="H1794" i="230"/>
  <c r="J1320" i="230"/>
  <c r="I1793" i="230"/>
  <c r="H1793" i="230"/>
  <c r="J1319" i="230"/>
  <c r="I1792" i="230"/>
  <c r="H1792" i="230"/>
  <c r="J1318" i="230"/>
  <c r="I1791" i="230"/>
  <c r="H1791" i="230"/>
  <c r="J1431" i="230"/>
  <c r="I1790" i="230"/>
  <c r="H1790" i="230"/>
  <c r="J1722" i="230"/>
  <c r="I1789" i="230"/>
  <c r="H1789" i="230"/>
  <c r="J484" i="230"/>
  <c r="I1788" i="230"/>
  <c r="H1788" i="230"/>
  <c r="J423" i="230"/>
  <c r="I1787" i="230"/>
  <c r="H1787" i="230"/>
  <c r="J205" i="230"/>
  <c r="I1786" i="230"/>
  <c r="H1786" i="230"/>
  <c r="J265" i="230"/>
  <c r="I1785" i="230"/>
  <c r="H1785" i="230"/>
  <c r="J204" i="230"/>
  <c r="I1784" i="230"/>
  <c r="H1784" i="230"/>
  <c r="J203" i="230"/>
  <c r="I1783" i="230"/>
  <c r="H1783" i="230"/>
  <c r="J202" i="230"/>
  <c r="I1782" i="230"/>
  <c r="H1782" i="230"/>
  <c r="J133" i="230"/>
  <c r="I1781" i="230"/>
  <c r="H1781" i="230"/>
  <c r="J143" i="230"/>
  <c r="I1780" i="230"/>
  <c r="H1780" i="230"/>
  <c r="J89" i="230"/>
  <c r="I1779" i="230"/>
  <c r="H1779" i="230"/>
  <c r="J79" i="230"/>
  <c r="I1778" i="230"/>
  <c r="H1778" i="230"/>
  <c r="J1045" i="230"/>
  <c r="I1777" i="230"/>
  <c r="H1777" i="230"/>
  <c r="J1707" i="230"/>
  <c r="I1776" i="230"/>
  <c r="H1776" i="230"/>
  <c r="J1706" i="230"/>
  <c r="I1775" i="230"/>
  <c r="H1775" i="230"/>
  <c r="J1705" i="230"/>
  <c r="I1774" i="230"/>
  <c r="H1774" i="230"/>
  <c r="J1102" i="230"/>
  <c r="I1773" i="230"/>
  <c r="H1773" i="230"/>
  <c r="J1605" i="230"/>
  <c r="I1772" i="230"/>
  <c r="H1772" i="230"/>
  <c r="J1430" i="230"/>
  <c r="I1771" i="230"/>
  <c r="H1771" i="230"/>
  <c r="J1218" i="230"/>
  <c r="I1770" i="230"/>
  <c r="H1770" i="230"/>
  <c r="J201" i="230"/>
  <c r="I1769" i="230"/>
  <c r="H1769" i="230"/>
  <c r="J237" i="230"/>
  <c r="I1768" i="230"/>
  <c r="H1768" i="230"/>
  <c r="J1044" i="230"/>
  <c r="I1767" i="230"/>
  <c r="H1767" i="230"/>
  <c r="J1043" i="230"/>
  <c r="I1766" i="230"/>
  <c r="H1766" i="230"/>
  <c r="J1042" i="230"/>
  <c r="I1765" i="230"/>
  <c r="H1765" i="230"/>
  <c r="J264" i="230"/>
  <c r="I1764" i="230"/>
  <c r="H1764" i="230"/>
  <c r="J422" i="230"/>
  <c r="I1763" i="230"/>
  <c r="H1763" i="230"/>
  <c r="J421" i="230"/>
  <c r="I1762" i="230"/>
  <c r="H1762" i="230"/>
  <c r="J546" i="230"/>
  <c r="I1761" i="230"/>
  <c r="H1761" i="230"/>
  <c r="J483" i="230"/>
  <c r="I1760" i="230"/>
  <c r="H1760" i="230"/>
  <c r="J1675" i="230"/>
  <c r="I1759" i="230"/>
  <c r="H1759" i="230"/>
  <c r="J1674" i="230"/>
  <c r="I1758" i="230"/>
  <c r="H1758" i="230"/>
  <c r="J1041" i="230"/>
  <c r="I1757" i="230"/>
  <c r="H1757" i="230"/>
  <c r="J1040" i="230"/>
  <c r="I1756" i="230"/>
  <c r="H1756" i="230"/>
  <c r="J1039" i="230"/>
  <c r="I1755" i="230"/>
  <c r="H1755" i="230"/>
  <c r="J1038" i="230"/>
  <c r="I1754" i="230"/>
  <c r="H1754" i="230"/>
  <c r="J1037" i="230"/>
  <c r="I1753" i="230"/>
  <c r="H1753" i="230"/>
  <c r="J1036" i="230"/>
  <c r="I1752" i="230"/>
  <c r="H1752" i="230"/>
  <c r="J1035" i="230"/>
  <c r="I1751" i="230"/>
  <c r="H1751" i="230"/>
  <c r="J1034" i="230"/>
  <c r="I1750" i="230"/>
  <c r="H1750" i="230"/>
  <c r="J1317" i="230"/>
  <c r="I1749" i="230"/>
  <c r="H1749" i="230"/>
  <c r="J1429" i="230"/>
  <c r="I1748" i="230"/>
  <c r="H1748" i="230"/>
  <c r="J1316" i="230"/>
  <c r="I1747" i="230"/>
  <c r="H1747" i="230"/>
  <c r="J1428" i="230"/>
  <c r="I1746" i="230"/>
  <c r="H1746" i="230"/>
  <c r="J420" i="230"/>
  <c r="I1745" i="230"/>
  <c r="H1745" i="230"/>
  <c r="J419" i="230"/>
  <c r="I1744" i="230"/>
  <c r="H1744" i="230"/>
  <c r="J418" i="230"/>
  <c r="I1743" i="230"/>
  <c r="H1743" i="230"/>
  <c r="J417" i="230"/>
  <c r="I1742" i="230"/>
  <c r="H1742" i="230"/>
  <c r="J1427" i="230"/>
  <c r="I1741" i="230"/>
  <c r="H1741" i="230"/>
  <c r="J263" i="230"/>
  <c r="I1740" i="230"/>
  <c r="H1740" i="230"/>
  <c r="J200" i="230"/>
  <c r="I1739" i="230"/>
  <c r="H1739" i="230"/>
  <c r="J199" i="230"/>
  <c r="I1738" i="230"/>
  <c r="H1738" i="230"/>
  <c r="J1604" i="230"/>
  <c r="I1737" i="230"/>
  <c r="H1737" i="230"/>
  <c r="J1426" i="230"/>
  <c r="I1736" i="230"/>
  <c r="H1736" i="230"/>
  <c r="J1315" i="230"/>
  <c r="I1735" i="230"/>
  <c r="H1735" i="230"/>
  <c r="J1314" i="230"/>
  <c r="I1734" i="230"/>
  <c r="H1734" i="230"/>
  <c r="J1313" i="230"/>
  <c r="I1733" i="230"/>
  <c r="H1733" i="230"/>
  <c r="J1312" i="230"/>
  <c r="I1732" i="230"/>
  <c r="H1732" i="230"/>
  <c r="J1311" i="230"/>
  <c r="I1731" i="230"/>
  <c r="H1731" i="230"/>
  <c r="J1425" i="230"/>
  <c r="I1730" i="230"/>
  <c r="H1730" i="230"/>
  <c r="J416" i="230"/>
  <c r="I1729" i="230"/>
  <c r="H1729" i="230"/>
  <c r="J415" i="230"/>
  <c r="I1728" i="230"/>
  <c r="H1728" i="230"/>
  <c r="J414" i="230"/>
  <c r="I1727" i="230"/>
  <c r="H1727" i="230"/>
  <c r="J2061" i="230"/>
  <c r="I1726" i="230"/>
  <c r="H1726" i="230"/>
  <c r="J2060" i="230"/>
  <c r="I1725" i="230"/>
  <c r="H1725" i="230"/>
  <c r="J545" i="230"/>
  <c r="I1724" i="230"/>
  <c r="H1724" i="230"/>
  <c r="J544" i="230"/>
  <c r="I1723" i="230"/>
  <c r="H1723" i="230"/>
  <c r="J543" i="230"/>
  <c r="I1722" i="230"/>
  <c r="H1722" i="230"/>
  <c r="J734" i="230"/>
  <c r="I1721" i="230"/>
  <c r="H1721" i="230"/>
  <c r="J733" i="230"/>
  <c r="I1720" i="230"/>
  <c r="H1720" i="230"/>
  <c r="J413" i="230"/>
  <c r="I1719" i="230"/>
  <c r="H1719" i="230"/>
  <c r="J1673" i="230"/>
  <c r="I1718" i="230"/>
  <c r="H1718" i="230"/>
  <c r="J1033" i="230"/>
  <c r="I1717" i="230"/>
  <c r="H1717" i="230"/>
  <c r="J1032" i="230"/>
  <c r="I1716" i="230"/>
  <c r="H1716" i="230"/>
  <c r="J1031" i="230"/>
  <c r="I1715" i="230"/>
  <c r="H1715" i="230"/>
  <c r="J1030" i="230"/>
  <c r="I1714" i="230"/>
  <c r="H1714" i="230"/>
  <c r="J1029" i="230"/>
  <c r="I1713" i="230"/>
  <c r="H1713" i="230"/>
  <c r="J1134" i="230"/>
  <c r="I1712" i="230"/>
  <c r="H1712" i="230"/>
  <c r="J1028" i="230"/>
  <c r="I1711" i="230"/>
  <c r="H1711" i="230"/>
  <c r="J1027" i="230"/>
  <c r="I1710" i="230"/>
  <c r="H1710" i="230"/>
  <c r="J1026" i="230"/>
  <c r="I1709" i="230"/>
  <c r="H1709" i="230"/>
  <c r="J1025" i="230"/>
  <c r="I1708" i="230"/>
  <c r="H1708" i="230"/>
  <c r="J1024" i="230"/>
  <c r="I1707" i="230"/>
  <c r="H1707" i="230"/>
  <c r="J1023" i="230"/>
  <c r="I1706" i="230"/>
  <c r="H1706" i="230"/>
  <c r="J1159" i="230"/>
  <c r="I1705" i="230"/>
  <c r="H1705" i="230"/>
  <c r="J1022" i="230"/>
  <c r="I1704" i="230"/>
  <c r="H1704" i="230"/>
  <c r="J823" i="230"/>
  <c r="I1703" i="230"/>
  <c r="H1703" i="230"/>
  <c r="J732" i="230"/>
  <c r="I1702" i="230"/>
  <c r="H1702" i="230"/>
  <c r="J412" i="230"/>
  <c r="I1701" i="230"/>
  <c r="H1701" i="230"/>
  <c r="J411" i="230"/>
  <c r="I1700" i="230"/>
  <c r="H1700" i="230"/>
  <c r="J731" i="230"/>
  <c r="I1699" i="230"/>
  <c r="H1699" i="230"/>
  <c r="J730" i="230"/>
  <c r="I1698" i="230"/>
  <c r="H1698" i="230"/>
  <c r="J729" i="230"/>
  <c r="I1697" i="230"/>
  <c r="H1697" i="230"/>
  <c r="J728" i="230"/>
  <c r="I1696" i="230"/>
  <c r="H1696" i="230"/>
  <c r="J727" i="230"/>
  <c r="I1695" i="230"/>
  <c r="H1695" i="230"/>
  <c r="J726" i="230"/>
  <c r="I1694" i="230"/>
  <c r="H1694" i="230"/>
  <c r="J1603" i="230"/>
  <c r="I1693" i="230"/>
  <c r="H1693" i="230"/>
  <c r="J725" i="230"/>
  <c r="I1692" i="230"/>
  <c r="H1692" i="230"/>
  <c r="J482" i="230"/>
  <c r="I1691" i="230"/>
  <c r="H1691" i="230"/>
  <c r="J481" i="230"/>
  <c r="I1690" i="230"/>
  <c r="H1690" i="230"/>
  <c r="J480" i="230"/>
  <c r="I1689" i="230"/>
  <c r="H1689" i="230"/>
  <c r="J724" i="230"/>
  <c r="I1688" i="230"/>
  <c r="H1688" i="230"/>
  <c r="J410" i="230"/>
  <c r="I1687" i="230"/>
  <c r="H1687" i="230"/>
  <c r="J409" i="230"/>
  <c r="I1686" i="230"/>
  <c r="H1686" i="230"/>
  <c r="J27" i="230"/>
  <c r="I1685" i="230"/>
  <c r="H1685" i="230"/>
  <c r="J26" i="230"/>
  <c r="I1684" i="230"/>
  <c r="H1684" i="230"/>
  <c r="J723" i="230"/>
  <c r="I1683" i="230"/>
  <c r="H1683" i="230"/>
  <c r="J1424" i="230"/>
  <c r="I1682" i="230"/>
  <c r="H1682" i="230"/>
  <c r="J2059" i="230"/>
  <c r="I1681" i="230"/>
  <c r="H1681" i="230"/>
  <c r="J2058" i="230"/>
  <c r="I1680" i="230"/>
  <c r="H1680" i="230"/>
  <c r="J722" i="230"/>
  <c r="I1679" i="230"/>
  <c r="H1679" i="230"/>
  <c r="J408" i="230"/>
  <c r="I1678" i="230"/>
  <c r="H1678" i="230"/>
  <c r="J198" i="230"/>
  <c r="I1677" i="230"/>
  <c r="H1677" i="230"/>
  <c r="J2057" i="230"/>
  <c r="I1676" i="230"/>
  <c r="H1676" i="230"/>
  <c r="J2056" i="230"/>
  <c r="I1675" i="230"/>
  <c r="H1675" i="230"/>
  <c r="J2055" i="230"/>
  <c r="I1674" i="230"/>
  <c r="H1674" i="230"/>
  <c r="J2054" i="230"/>
  <c r="I1673" i="230"/>
  <c r="H1673" i="230"/>
  <c r="J2053" i="230"/>
  <c r="I1672" i="230"/>
  <c r="H1672" i="230"/>
  <c r="J1253" i="230"/>
  <c r="I1671" i="230"/>
  <c r="H1671" i="230"/>
  <c r="J1252" i="230"/>
  <c r="I1670" i="230"/>
  <c r="H1670" i="230"/>
  <c r="J1217" i="230"/>
  <c r="I1669" i="230"/>
  <c r="H1669" i="230"/>
  <c r="J1216" i="230"/>
  <c r="I1668" i="230"/>
  <c r="H1668" i="230"/>
  <c r="J1215" i="230"/>
  <c r="I1667" i="230"/>
  <c r="H1667" i="230"/>
  <c r="J1251" i="230"/>
  <c r="I1666" i="230"/>
  <c r="H1666" i="230"/>
  <c r="J1214" i="230"/>
  <c r="I1665" i="230"/>
  <c r="H1665" i="230"/>
  <c r="J721" i="230"/>
  <c r="I1664" i="230"/>
  <c r="H1664" i="230"/>
  <c r="J407" i="230"/>
  <c r="I1663" i="230"/>
  <c r="H1663" i="230"/>
  <c r="J406" i="230"/>
  <c r="I1661" i="230"/>
  <c r="H1661" i="230"/>
  <c r="J405" i="230"/>
  <c r="I1662" i="230"/>
  <c r="H1662" i="230"/>
  <c r="J404" i="230"/>
  <c r="I1660" i="230"/>
  <c r="H1660" i="230"/>
  <c r="J403" i="230"/>
  <c r="I1659" i="230"/>
  <c r="H1659" i="230"/>
  <c r="J1158" i="230"/>
  <c r="I1658" i="230"/>
  <c r="H1658" i="230"/>
  <c r="J1021" i="230"/>
  <c r="I1657" i="230"/>
  <c r="H1657" i="230"/>
  <c r="J1020" i="230"/>
  <c r="I1656" i="230"/>
  <c r="H1656" i="230"/>
  <c r="J1019" i="230"/>
  <c r="I1655" i="230"/>
  <c r="H1655" i="230"/>
  <c r="J720" i="230"/>
  <c r="I1654" i="230"/>
  <c r="H1654" i="230"/>
  <c r="J557" i="230"/>
  <c r="I1653" i="230"/>
  <c r="H1653" i="230"/>
  <c r="J1213" i="230"/>
  <c r="I1652" i="230"/>
  <c r="H1652" i="230"/>
  <c r="J1250" i="230"/>
  <c r="I1651" i="230"/>
  <c r="H1651" i="230"/>
  <c r="J1249" i="230"/>
  <c r="I1650" i="230"/>
  <c r="H1650" i="230"/>
  <c r="J1212" i="230"/>
  <c r="I1648" i="230"/>
  <c r="H1648" i="230"/>
  <c r="J1211" i="230"/>
  <c r="I1649" i="230"/>
  <c r="H1649" i="230"/>
  <c r="J1210" i="230"/>
  <c r="I1647" i="230"/>
  <c r="H1647" i="230"/>
  <c r="J1602" i="230"/>
  <c r="I1646" i="230"/>
  <c r="H1646" i="230"/>
  <c r="J719" i="230"/>
  <c r="I1645" i="230"/>
  <c r="H1645" i="230"/>
  <c r="J402" i="230"/>
  <c r="I1644" i="230"/>
  <c r="H1644" i="230"/>
  <c r="J1423" i="230"/>
  <c r="I1643" i="230"/>
  <c r="H1643" i="230"/>
  <c r="J1422" i="230"/>
  <c r="I1642" i="230"/>
  <c r="H1642" i="230"/>
  <c r="J401" i="230"/>
  <c r="I1641" i="230"/>
  <c r="H1641" i="230"/>
  <c r="J70" i="230"/>
  <c r="I1640" i="230"/>
  <c r="H1640" i="230"/>
  <c r="J1018" i="230"/>
  <c r="I1639" i="230"/>
  <c r="H1639" i="230"/>
  <c r="J1017" i="230"/>
  <c r="I1638" i="230"/>
  <c r="H1638" i="230"/>
  <c r="J1016" i="230"/>
  <c r="I1637" i="230"/>
  <c r="H1637" i="230"/>
  <c r="J1015" i="230"/>
  <c r="I1636" i="230"/>
  <c r="H1636" i="230"/>
  <c r="J718" i="230"/>
  <c r="I1635" i="230"/>
  <c r="H1635" i="230"/>
  <c r="J717" i="230"/>
  <c r="I1634" i="230"/>
  <c r="H1634" i="230"/>
  <c r="J400" i="230"/>
  <c r="I1633" i="230"/>
  <c r="H1633" i="230"/>
  <c r="J399" i="230"/>
  <c r="I1632" i="230"/>
  <c r="H1632" i="230"/>
  <c r="J1601" i="230"/>
  <c r="I1631" i="230"/>
  <c r="H1631" i="230"/>
  <c r="J398" i="230"/>
  <c r="I1630" i="230"/>
  <c r="H1630" i="230"/>
  <c r="J1248" i="230"/>
  <c r="I1629" i="230"/>
  <c r="H1629" i="230"/>
  <c r="J1247" i="230"/>
  <c r="I1628" i="230"/>
  <c r="H1628" i="230"/>
  <c r="J1209" i="230"/>
  <c r="I1627" i="230"/>
  <c r="H1627" i="230"/>
  <c r="J1208" i="230"/>
  <c r="I1626" i="230"/>
  <c r="H1626" i="230"/>
  <c r="J1207" i="230"/>
  <c r="I1625" i="230"/>
  <c r="H1625" i="230"/>
  <c r="J1246" i="230"/>
  <c r="I1624" i="230"/>
  <c r="H1624" i="230"/>
  <c r="J1672" i="230"/>
  <c r="I1623" i="230"/>
  <c r="H1623" i="230"/>
  <c r="J1600" i="230"/>
  <c r="I1622" i="230"/>
  <c r="H1622" i="230"/>
  <c r="J1599" i="230"/>
  <c r="I1621" i="230"/>
  <c r="H1621" i="230"/>
  <c r="J1014" i="230"/>
  <c r="I1620" i="230"/>
  <c r="H1620" i="230"/>
  <c r="J1013" i="230"/>
  <c r="I1619" i="230"/>
  <c r="H1619" i="230"/>
  <c r="J2052" i="230"/>
  <c r="I1618" i="230"/>
  <c r="H1618" i="230"/>
  <c r="J2051" i="230"/>
  <c r="I1617" i="230"/>
  <c r="H1617" i="230"/>
  <c r="J2050" i="230"/>
  <c r="I1616" i="230"/>
  <c r="H1616" i="230"/>
  <c r="J2049" i="230"/>
  <c r="I1615" i="230"/>
  <c r="H1615" i="230"/>
  <c r="J2048" i="230"/>
  <c r="I1614" i="230"/>
  <c r="H1614" i="230"/>
  <c r="J1012" i="230"/>
  <c r="I1613" i="230"/>
  <c r="H1613" i="230"/>
  <c r="J2047" i="230"/>
  <c r="I1612" i="230"/>
  <c r="H1612" i="230"/>
  <c r="J2046" i="230"/>
  <c r="I1611" i="230"/>
  <c r="H1611" i="230"/>
  <c r="J1421" i="230"/>
  <c r="I1610" i="230"/>
  <c r="H1610" i="230"/>
  <c r="J716" i="230"/>
  <c r="I1609" i="230"/>
  <c r="H1609" i="230"/>
  <c r="J715" i="230"/>
  <c r="I1608" i="230"/>
  <c r="H1608" i="230"/>
  <c r="J714" i="230"/>
  <c r="I1607" i="230"/>
  <c r="H1607" i="230"/>
  <c r="J713" i="230"/>
  <c r="I1606" i="230"/>
  <c r="H1606" i="230"/>
  <c r="J542" i="230"/>
  <c r="I1605" i="230"/>
  <c r="H1605" i="230"/>
  <c r="J712" i="230"/>
  <c r="I1604" i="230"/>
  <c r="H1604" i="230"/>
  <c r="J711" i="230"/>
  <c r="I1603" i="230"/>
  <c r="H1603" i="230"/>
  <c r="J710" i="230"/>
  <c r="I1602" i="230"/>
  <c r="H1602" i="230"/>
  <c r="J1245" i="230"/>
  <c r="I1601" i="230"/>
  <c r="H1601" i="230"/>
  <c r="J1206" i="230"/>
  <c r="I1600" i="230"/>
  <c r="H1600" i="230"/>
  <c r="J2045" i="230"/>
  <c r="I1599" i="230"/>
  <c r="H1599" i="230"/>
  <c r="J2044" i="230"/>
  <c r="I1598" i="230"/>
  <c r="H1598" i="230"/>
  <c r="J818" i="230"/>
  <c r="I1597" i="230"/>
  <c r="H1597" i="230"/>
  <c r="J817" i="230"/>
  <c r="I1596" i="230"/>
  <c r="H1596" i="230"/>
  <c r="J816" i="230"/>
  <c r="I1595" i="230"/>
  <c r="H1595" i="230"/>
  <c r="J815" i="230"/>
  <c r="I1594" i="230"/>
  <c r="H1594" i="230"/>
  <c r="J814" i="230"/>
  <c r="I1593" i="230"/>
  <c r="H1593" i="230"/>
  <c r="J813" i="230"/>
  <c r="I1592" i="230"/>
  <c r="H1592" i="230"/>
  <c r="J812" i="230"/>
  <c r="I1591" i="230"/>
  <c r="H1591" i="230"/>
  <c r="J811" i="230"/>
  <c r="I1590" i="230"/>
  <c r="H1590" i="230"/>
  <c r="J810" i="230"/>
  <c r="I1589" i="230"/>
  <c r="H1589" i="230"/>
  <c r="J809" i="230"/>
  <c r="I1588" i="230"/>
  <c r="H1588" i="230"/>
  <c r="J397" i="230"/>
  <c r="I1587" i="230"/>
  <c r="H1587" i="230"/>
  <c r="J396" i="230"/>
  <c r="I1586" i="230"/>
  <c r="H1586" i="230"/>
  <c r="J395" i="230"/>
  <c r="I1585" i="230"/>
  <c r="H1585" i="230"/>
  <c r="J394" i="230"/>
  <c r="I1584" i="230"/>
  <c r="H1584" i="230"/>
  <c r="J393" i="230"/>
  <c r="I1583" i="230"/>
  <c r="H1583" i="230"/>
  <c r="J2043" i="230"/>
  <c r="I1582" i="230"/>
  <c r="H1582" i="230"/>
  <c r="J1598" i="230"/>
  <c r="I1581" i="230"/>
  <c r="H1581" i="230"/>
  <c r="J1597" i="230"/>
  <c r="I1580" i="230"/>
  <c r="H1580" i="230"/>
  <c r="J1596" i="230"/>
  <c r="I1579" i="230"/>
  <c r="H1579" i="230"/>
  <c r="J1595" i="230"/>
  <c r="I1578" i="230"/>
  <c r="H1578" i="230"/>
  <c r="J1594" i="230"/>
  <c r="I1577" i="230"/>
  <c r="H1577" i="230"/>
  <c r="J709" i="230"/>
  <c r="I1576" i="230"/>
  <c r="H1576" i="230"/>
  <c r="J262" i="230"/>
  <c r="I1575" i="230"/>
  <c r="H1575" i="230"/>
  <c r="J1671" i="230"/>
  <c r="I1574" i="230"/>
  <c r="H1574" i="230"/>
  <c r="J392" i="230"/>
  <c r="I1573" i="230"/>
  <c r="H1573" i="230"/>
  <c r="J391" i="230"/>
  <c r="I1572" i="230"/>
  <c r="H1572" i="230"/>
  <c r="J708" i="230"/>
  <c r="I1571" i="230"/>
  <c r="H1571" i="230"/>
  <c r="J2042" i="230"/>
  <c r="I1570" i="230"/>
  <c r="H1570" i="230"/>
  <c r="J1593" i="230"/>
  <c r="I1569" i="230"/>
  <c r="H1569" i="230"/>
  <c r="J1592" i="230"/>
  <c r="I1568" i="230"/>
  <c r="H1568" i="230"/>
  <c r="J1591" i="230"/>
  <c r="I1567" i="230"/>
  <c r="H1567" i="230"/>
  <c r="J1590" i="230"/>
  <c r="I1566" i="230"/>
  <c r="H1566" i="230"/>
  <c r="J1692" i="230"/>
  <c r="I1565" i="230"/>
  <c r="H1565" i="230"/>
  <c r="J1469" i="230"/>
  <c r="I1564" i="230"/>
  <c r="H1564" i="230"/>
  <c r="J1420" i="230"/>
  <c r="I1563" i="230"/>
  <c r="H1563" i="230"/>
  <c r="J1468" i="230"/>
  <c r="I1562" i="230"/>
  <c r="H1562" i="230"/>
  <c r="J1691" i="230"/>
  <c r="I1561" i="230"/>
  <c r="H1561" i="230"/>
  <c r="J390" i="230"/>
  <c r="I1560" i="230"/>
  <c r="H1560" i="230"/>
  <c r="J463" i="230"/>
  <c r="I1559" i="230"/>
  <c r="H1559" i="230"/>
  <c r="J707" i="230"/>
  <c r="I1558" i="230"/>
  <c r="H1558" i="230"/>
  <c r="J1011" i="230"/>
  <c r="I1557" i="230"/>
  <c r="H1557" i="230"/>
  <c r="J1133" i="230"/>
  <c r="I1556" i="230"/>
  <c r="H1556" i="230"/>
  <c r="J1310" i="230"/>
  <c r="I1555" i="230"/>
  <c r="H1555" i="230"/>
  <c r="J1419" i="230"/>
  <c r="I1554" i="230"/>
  <c r="H1554" i="230"/>
  <c r="J1309" i="230"/>
  <c r="I1553" i="230"/>
  <c r="H1553" i="230"/>
  <c r="J1308" i="230"/>
  <c r="I1552" i="230"/>
  <c r="H1552" i="230"/>
  <c r="J822" i="230"/>
  <c r="I1551" i="230"/>
  <c r="H1551" i="230"/>
  <c r="J1418" i="230"/>
  <c r="I1550" i="230"/>
  <c r="H1550" i="230"/>
  <c r="J1417" i="230"/>
  <c r="I1549" i="230"/>
  <c r="H1549" i="230"/>
  <c r="J389" i="230"/>
  <c r="I1548" i="230"/>
  <c r="H1548" i="230"/>
  <c r="J1010" i="230"/>
  <c r="I1547" i="230"/>
  <c r="H1547" i="230"/>
  <c r="J1009" i="230"/>
  <c r="I1546" i="230"/>
  <c r="H1546" i="230"/>
  <c r="J1467" i="230"/>
  <c r="I1545" i="230"/>
  <c r="H1545" i="230"/>
  <c r="J706" i="230"/>
  <c r="I1544" i="230"/>
  <c r="H1544" i="230"/>
  <c r="J541" i="230"/>
  <c r="I1543" i="230"/>
  <c r="H1543" i="230"/>
  <c r="J540" i="230"/>
  <c r="I1542" i="230"/>
  <c r="H1542" i="230"/>
  <c r="J539" i="230"/>
  <c r="I1541" i="230"/>
  <c r="H1541" i="230"/>
  <c r="J538" i="230"/>
  <c r="I1540" i="230"/>
  <c r="H1540" i="230"/>
  <c r="J537" i="230"/>
  <c r="I1539" i="230"/>
  <c r="H1539" i="230"/>
  <c r="J536" i="230"/>
  <c r="I1538" i="230"/>
  <c r="H1538" i="230"/>
  <c r="J1008" i="230"/>
  <c r="I1537" i="230"/>
  <c r="H1537" i="230"/>
  <c r="J1007" i="230"/>
  <c r="I1536" i="230"/>
  <c r="H1536" i="230"/>
  <c r="J132" i="230"/>
  <c r="I1535" i="230"/>
  <c r="H1535" i="230"/>
  <c r="J88" i="230"/>
  <c r="I1534" i="230"/>
  <c r="H1534" i="230"/>
  <c r="J1006" i="230"/>
  <c r="I1533" i="230"/>
  <c r="H1533" i="230"/>
  <c r="J2041" i="230"/>
  <c r="I1532" i="230"/>
  <c r="H1532" i="230"/>
  <c r="J2040" i="230"/>
  <c r="I1531" i="230"/>
  <c r="H1531" i="230"/>
  <c r="J2039" i="230"/>
  <c r="I1530" i="230"/>
  <c r="H1530" i="230"/>
  <c r="J142" i="230"/>
  <c r="I1529" i="230"/>
  <c r="H1529" i="230"/>
  <c r="J131" i="230"/>
  <c r="I1528" i="230"/>
  <c r="H1528" i="230"/>
  <c r="J130" i="230"/>
  <c r="I1527" i="230"/>
  <c r="H1527" i="230"/>
  <c r="J114" i="230"/>
  <c r="I1526" i="230"/>
  <c r="H1526" i="230"/>
  <c r="J87" i="230"/>
  <c r="I1525" i="230"/>
  <c r="H1525" i="230"/>
  <c r="J808" i="230"/>
  <c r="I1524" i="230"/>
  <c r="H1524" i="230"/>
  <c r="J1466" i="230"/>
  <c r="I1523" i="230"/>
  <c r="H1523" i="230"/>
  <c r="J1465" i="230"/>
  <c r="I1522" i="230"/>
  <c r="H1522" i="230"/>
  <c r="J1464" i="230"/>
  <c r="I1521" i="230"/>
  <c r="H1521" i="230"/>
  <c r="J705" i="230"/>
  <c r="I1520" i="230"/>
  <c r="H1520" i="230"/>
  <c r="J197" i="230"/>
  <c r="I1519" i="230"/>
  <c r="H1519" i="230"/>
  <c r="J388" i="230"/>
  <c r="I1518" i="230"/>
  <c r="H1518" i="230"/>
  <c r="J387" i="230"/>
  <c r="I1517" i="230"/>
  <c r="H1517" i="230"/>
  <c r="J386" i="230"/>
  <c r="I1516" i="230"/>
  <c r="H1516" i="230"/>
  <c r="J385" i="230"/>
  <c r="I1515" i="230"/>
  <c r="H1515" i="230"/>
  <c r="J196" i="230"/>
  <c r="I1514" i="230"/>
  <c r="H1514" i="230"/>
  <c r="J384" i="230"/>
  <c r="I1513" i="230"/>
  <c r="H1513" i="230"/>
  <c r="J195" i="230"/>
  <c r="I1512" i="230"/>
  <c r="H1512" i="230"/>
  <c r="J383" i="230"/>
  <c r="I1511" i="230"/>
  <c r="H1511" i="230"/>
  <c r="J382" i="230"/>
  <c r="I1510" i="230"/>
  <c r="H1510" i="230"/>
  <c r="J261" i="230"/>
  <c r="I1509" i="230"/>
  <c r="H1509" i="230"/>
  <c r="J194" i="230"/>
  <c r="I1508" i="230"/>
  <c r="H1508" i="230"/>
  <c r="J69" i="230"/>
  <c r="I1507" i="230"/>
  <c r="H1507" i="230"/>
  <c r="J2038" i="230"/>
  <c r="I1506" i="230"/>
  <c r="H1506" i="230"/>
  <c r="J2037" i="230"/>
  <c r="I1505" i="230"/>
  <c r="H1505" i="230"/>
  <c r="J704" i="230"/>
  <c r="I1504" i="230"/>
  <c r="H1504" i="230"/>
  <c r="J1589" i="230"/>
  <c r="I1503" i="230"/>
  <c r="H1503" i="230"/>
  <c r="J2036" i="230"/>
  <c r="I1502" i="230"/>
  <c r="H1502" i="230"/>
  <c r="J1670" i="230"/>
  <c r="I1501" i="230"/>
  <c r="H1501" i="230"/>
  <c r="J1721" i="230"/>
  <c r="I1500" i="230"/>
  <c r="H1500" i="230"/>
  <c r="J1720" i="230"/>
  <c r="I1499" i="230"/>
  <c r="H1499" i="230"/>
  <c r="J1669" i="230"/>
  <c r="I1498" i="230"/>
  <c r="H1498" i="230"/>
  <c r="J1668" i="230"/>
  <c r="I1497" i="230"/>
  <c r="H1497" i="230"/>
  <c r="J703" i="230"/>
  <c r="I1496" i="230"/>
  <c r="H1496" i="230"/>
  <c r="J141" i="230"/>
  <c r="I1495" i="230"/>
  <c r="H1495" i="230"/>
  <c r="J702" i="230"/>
  <c r="I1494" i="230"/>
  <c r="H1494" i="230"/>
  <c r="J129" i="230"/>
  <c r="I1493" i="230"/>
  <c r="H1493" i="230"/>
  <c r="J128" i="230"/>
  <c r="I1492" i="230"/>
  <c r="H1492" i="230"/>
  <c r="J113" i="230"/>
  <c r="I1491" i="230"/>
  <c r="H1491" i="230"/>
  <c r="J112" i="230"/>
  <c r="I1490" i="230"/>
  <c r="H1490" i="230"/>
  <c r="J701" i="230"/>
  <c r="I1489" i="230"/>
  <c r="H1489" i="230"/>
  <c r="J86" i="230"/>
  <c r="I1488" i="230"/>
  <c r="H1488" i="230"/>
  <c r="J111" i="230"/>
  <c r="I1487" i="230"/>
  <c r="H1487" i="230"/>
  <c r="J68" i="230"/>
  <c r="I1486" i="230"/>
  <c r="H1486" i="230"/>
  <c r="J67" i="230"/>
  <c r="I1485" i="230"/>
  <c r="H1485" i="230"/>
  <c r="J66" i="230"/>
  <c r="I1484" i="230"/>
  <c r="H1484" i="230"/>
  <c r="J65" i="230"/>
  <c r="I1483" i="230"/>
  <c r="H1483" i="230"/>
  <c r="J64" i="230"/>
  <c r="I1482" i="230"/>
  <c r="H1482" i="230"/>
  <c r="J1005" i="230"/>
  <c r="I1481" i="230"/>
  <c r="H1481" i="230"/>
  <c r="J1132" i="230"/>
  <c r="I1480" i="230"/>
  <c r="H1480" i="230"/>
  <c r="J1416" i="230"/>
  <c r="I1479" i="230"/>
  <c r="H1479" i="230"/>
  <c r="J1415" i="230"/>
  <c r="I1478" i="230"/>
  <c r="H1478" i="230"/>
  <c r="J260" i="230"/>
  <c r="I1477" i="230"/>
  <c r="H1477" i="230"/>
  <c r="J259" i="230"/>
  <c r="I1476" i="230"/>
  <c r="H1476" i="230"/>
  <c r="J381" i="230"/>
  <c r="I1475" i="230"/>
  <c r="H1475" i="230"/>
  <c r="J127" i="230"/>
  <c r="I1474" i="230"/>
  <c r="H1474" i="230"/>
  <c r="J126" i="230"/>
  <c r="I1473" i="230"/>
  <c r="H1473" i="230"/>
  <c r="J110" i="230"/>
  <c r="I1472" i="230"/>
  <c r="H1472" i="230"/>
  <c r="J109" i="230"/>
  <c r="I1471" i="230"/>
  <c r="H1471" i="230"/>
  <c r="J535" i="230"/>
  <c r="I1470" i="230"/>
  <c r="H1470" i="230"/>
  <c r="J2035" i="230"/>
  <c r="I1469" i="230"/>
  <c r="H1469" i="230"/>
  <c r="J2034" i="230"/>
  <c r="I1468" i="230"/>
  <c r="H1468" i="230"/>
  <c r="J193" i="230"/>
  <c r="I1467" i="230"/>
  <c r="H1467" i="230"/>
  <c r="J1004" i="230"/>
  <c r="I1466" i="230"/>
  <c r="H1466" i="230"/>
  <c r="J1003" i="230"/>
  <c r="I1465" i="230"/>
  <c r="H1465" i="230"/>
  <c r="J1002" i="230"/>
  <c r="I1464" i="230"/>
  <c r="H1464" i="230"/>
  <c r="J1001" i="230"/>
  <c r="I1463" i="230"/>
  <c r="H1463" i="230"/>
  <c r="J1000" i="230"/>
  <c r="I1462" i="230"/>
  <c r="H1462" i="230"/>
  <c r="J999" i="230"/>
  <c r="I1461" i="230"/>
  <c r="H1461" i="230"/>
  <c r="J380" i="230"/>
  <c r="I1460" i="230"/>
  <c r="H1460" i="230"/>
  <c r="J998" i="230"/>
  <c r="I1459" i="230"/>
  <c r="H1459" i="230"/>
  <c r="J997" i="230"/>
  <c r="I1458" i="230"/>
  <c r="H1458" i="230"/>
  <c r="J996" i="230"/>
  <c r="I1457" i="230"/>
  <c r="H1457" i="230"/>
  <c r="J379" i="230"/>
  <c r="I1456" i="230"/>
  <c r="H1456" i="230"/>
  <c r="J378" i="230"/>
  <c r="I1455" i="230"/>
  <c r="H1455" i="230"/>
  <c r="J140" i="230"/>
  <c r="I1454" i="230"/>
  <c r="H1454" i="230"/>
  <c r="J125" i="230"/>
  <c r="I1453" i="230"/>
  <c r="H1453" i="230"/>
  <c r="J124" i="230"/>
  <c r="I1452" i="230"/>
  <c r="H1452" i="230"/>
  <c r="J108" i="230"/>
  <c r="I1451" i="230"/>
  <c r="H1451" i="230"/>
  <c r="J85" i="230"/>
  <c r="I1450" i="230"/>
  <c r="H1450" i="230"/>
  <c r="J995" i="230"/>
  <c r="I1449" i="230"/>
  <c r="H1449" i="230"/>
  <c r="J84" i="230"/>
  <c r="I1448" i="230"/>
  <c r="H1448" i="230"/>
  <c r="J83" i="230"/>
  <c r="I1447" i="230"/>
  <c r="H1447" i="230"/>
  <c r="J82" i="230"/>
  <c r="I1446" i="230"/>
  <c r="H1446" i="230"/>
  <c r="J1588" i="230"/>
  <c r="I1445" i="230"/>
  <c r="H1445" i="230"/>
  <c r="J107" i="230"/>
  <c r="I1444" i="230"/>
  <c r="H1444" i="230"/>
  <c r="J1157" i="230"/>
  <c r="I1443" i="230"/>
  <c r="H1443" i="230"/>
  <c r="J700" i="230"/>
  <c r="I1442" i="230"/>
  <c r="H1442" i="230"/>
  <c r="J994" i="230"/>
  <c r="I1441" i="230"/>
  <c r="H1441" i="230"/>
  <c r="J699" i="230"/>
  <c r="I1440" i="230"/>
  <c r="H1440" i="230"/>
  <c r="J698" i="230"/>
  <c r="I1439" i="230"/>
  <c r="H1439" i="230"/>
  <c r="J697" i="230"/>
  <c r="I1438" i="230"/>
  <c r="H1438" i="230"/>
  <c r="J696" i="230"/>
  <c r="I1437" i="230"/>
  <c r="H1437" i="230"/>
  <c r="J695" i="230"/>
  <c r="I1436" i="230"/>
  <c r="H1436" i="230"/>
  <c r="J258" i="230"/>
  <c r="I1435" i="230"/>
  <c r="H1435" i="230"/>
  <c r="J377" i="230"/>
  <c r="I1434" i="230"/>
  <c r="H1434" i="230"/>
  <c r="J192" i="230"/>
  <c r="I1433" i="230"/>
  <c r="H1433" i="230"/>
  <c r="J1667" i="230"/>
  <c r="I1432" i="230"/>
  <c r="H1432" i="230"/>
  <c r="J1666" i="230"/>
  <c r="I1431" i="230"/>
  <c r="H1431" i="230"/>
  <c r="J25" i="230"/>
  <c r="I1430" i="230"/>
  <c r="H1430" i="230"/>
  <c r="J993" i="230"/>
  <c r="I1429" i="230"/>
  <c r="H1429" i="230"/>
  <c r="J992" i="230"/>
  <c r="I1428" i="230"/>
  <c r="H1428" i="230"/>
  <c r="J2033" i="230"/>
  <c r="I1427" i="230"/>
  <c r="H1427" i="230"/>
  <c r="J2032" i="230"/>
  <c r="I1426" i="230"/>
  <c r="H1426" i="230"/>
  <c r="J2031" i="230"/>
  <c r="I1425" i="230"/>
  <c r="H1425" i="230"/>
  <c r="J2030" i="230"/>
  <c r="I1424" i="230"/>
  <c r="H1424" i="230"/>
  <c r="J2029" i="230"/>
  <c r="I1423" i="230"/>
  <c r="H1423" i="230"/>
  <c r="J2028" i="230"/>
  <c r="I1422" i="230"/>
  <c r="H1422" i="230"/>
  <c r="J2027" i="230"/>
  <c r="I1421" i="230"/>
  <c r="H1421" i="230"/>
  <c r="J2026" i="230"/>
  <c r="I1420" i="230"/>
  <c r="H1420" i="230"/>
  <c r="J2025" i="230"/>
  <c r="I1419" i="230"/>
  <c r="H1419" i="230"/>
  <c r="J2024" i="230"/>
  <c r="I1418" i="230"/>
  <c r="H1418" i="230"/>
  <c r="J2023" i="230"/>
  <c r="I1417" i="230"/>
  <c r="H1417" i="230"/>
  <c r="J236" i="230"/>
  <c r="I1416" i="230"/>
  <c r="H1416" i="230"/>
  <c r="J694" i="230"/>
  <c r="I1415" i="230"/>
  <c r="H1415" i="230"/>
  <c r="J693" i="230"/>
  <c r="I1414" i="230"/>
  <c r="H1414" i="230"/>
  <c r="J692" i="230"/>
  <c r="I1413" i="230"/>
  <c r="H1413" i="230"/>
  <c r="J691" i="230"/>
  <c r="I1412" i="230"/>
  <c r="H1412" i="230"/>
  <c r="J376" i="230"/>
  <c r="I1411" i="230"/>
  <c r="H1411" i="230"/>
  <c r="J375" i="230"/>
  <c r="I1410" i="230"/>
  <c r="H1410" i="230"/>
  <c r="J1414" i="230"/>
  <c r="I1409" i="230"/>
  <c r="H1409" i="230"/>
  <c r="J1413" i="230"/>
  <c r="I1408" i="230"/>
  <c r="H1408" i="230"/>
  <c r="J1412" i="230"/>
  <c r="I1407" i="230"/>
  <c r="H1407" i="230"/>
  <c r="J1463" i="230"/>
  <c r="I1406" i="230"/>
  <c r="H1406" i="230"/>
  <c r="J374" i="230"/>
  <c r="I1405" i="230"/>
  <c r="H1405" i="230"/>
  <c r="J373" i="230"/>
  <c r="I1404" i="230"/>
  <c r="H1404" i="230"/>
  <c r="J2022" i="230"/>
  <c r="I1403" i="230"/>
  <c r="H1403" i="230"/>
  <c r="J2021" i="230"/>
  <c r="I1402" i="230"/>
  <c r="H1402" i="230"/>
  <c r="J1587" i="230"/>
  <c r="I1401" i="230"/>
  <c r="H1401" i="230"/>
  <c r="J1586" i="230"/>
  <c r="I1400" i="230"/>
  <c r="H1400" i="230"/>
  <c r="J2020" i="230"/>
  <c r="I1399" i="230"/>
  <c r="H1399" i="230"/>
  <c r="J2019" i="230"/>
  <c r="I1398" i="230"/>
  <c r="H1398" i="230"/>
  <c r="J2018" i="230"/>
  <c r="I1397" i="230"/>
  <c r="H1397" i="230"/>
  <c r="J372" i="230"/>
  <c r="I1396" i="230"/>
  <c r="H1396" i="230"/>
  <c r="J690" i="230"/>
  <c r="I1395" i="230"/>
  <c r="H1395" i="230"/>
  <c r="J556" i="230"/>
  <c r="I1394" i="230"/>
  <c r="H1394" i="230"/>
  <c r="J689" i="230"/>
  <c r="I1393" i="230"/>
  <c r="H1393" i="230"/>
  <c r="J688" i="230"/>
  <c r="I1392" i="230"/>
  <c r="H1392" i="230"/>
  <c r="J687" i="230"/>
  <c r="I1391" i="230"/>
  <c r="H1391" i="230"/>
  <c r="J686" i="230"/>
  <c r="I1390" i="230"/>
  <c r="H1390" i="230"/>
  <c r="J685" i="230"/>
  <c r="I1389" i="230"/>
  <c r="H1389" i="230"/>
  <c r="J534" i="230"/>
  <c r="I1388" i="230"/>
  <c r="H1388" i="230"/>
  <c r="J684" i="230"/>
  <c r="I1387" i="230"/>
  <c r="H1387" i="230"/>
  <c r="J683" i="230"/>
  <c r="I1386" i="230"/>
  <c r="H1386" i="230"/>
  <c r="J682" i="230"/>
  <c r="I1385" i="230"/>
  <c r="H1385" i="230"/>
  <c r="J63" i="230"/>
  <c r="I1384" i="230"/>
  <c r="H1384" i="230"/>
  <c r="J62" i="230"/>
  <c r="I1383" i="230"/>
  <c r="H1383" i="230"/>
  <c r="J61" i="230"/>
  <c r="I1382" i="230"/>
  <c r="H1382" i="230"/>
  <c r="J681" i="230"/>
  <c r="I1381" i="230"/>
  <c r="H1381" i="230"/>
  <c r="J991" i="230"/>
  <c r="I1380" i="230"/>
  <c r="H1380" i="230"/>
  <c r="J2017" i="230"/>
  <c r="I1379" i="230"/>
  <c r="H1379" i="230"/>
  <c r="J2016" i="230"/>
  <c r="I1378" i="230"/>
  <c r="H1378" i="230"/>
  <c r="J821" i="230"/>
  <c r="I1377" i="230"/>
  <c r="H1377" i="230"/>
  <c r="J807" i="230"/>
  <c r="I1376" i="230"/>
  <c r="H1376" i="230"/>
  <c r="J371" i="230"/>
  <c r="I1375" i="230"/>
  <c r="H1375" i="230"/>
  <c r="J1411" i="230"/>
  <c r="I1374" i="230"/>
  <c r="H1374" i="230"/>
  <c r="J1410" i="230"/>
  <c r="I1373" i="230"/>
  <c r="H1373" i="230"/>
  <c r="J1307" i="230"/>
  <c r="I1372" i="230"/>
  <c r="H1372" i="230"/>
  <c r="J1306" i="230"/>
  <c r="I1371" i="230"/>
  <c r="H1371" i="230"/>
  <c r="J1665" i="230"/>
  <c r="I1370" i="230"/>
  <c r="H1370" i="230"/>
  <c r="J2015" i="230"/>
  <c r="I1369" i="230"/>
  <c r="H1369" i="230"/>
  <c r="J2014" i="230"/>
  <c r="I1368" i="230"/>
  <c r="H1368" i="230"/>
  <c r="J2013" i="230"/>
  <c r="I1367" i="230"/>
  <c r="H1367" i="230"/>
  <c r="J2012" i="230"/>
  <c r="I1366" i="230"/>
  <c r="H1366" i="230"/>
  <c r="J2011" i="230"/>
  <c r="I1365" i="230"/>
  <c r="H1365" i="230"/>
  <c r="J2010" i="230"/>
  <c r="I1364" i="230"/>
  <c r="H1364" i="230"/>
  <c r="J2009" i="230"/>
  <c r="I1363" i="230"/>
  <c r="H1363" i="230"/>
  <c r="J1205" i="230"/>
  <c r="I1362" i="230"/>
  <c r="H1362" i="230"/>
  <c r="J806" i="230"/>
  <c r="I1361" i="230"/>
  <c r="H1361" i="230"/>
  <c r="J1244" i="230"/>
  <c r="I1360" i="230"/>
  <c r="H1360" i="230"/>
  <c r="J2008" i="230"/>
  <c r="I1359" i="230"/>
  <c r="H1359" i="230"/>
  <c r="J2007" i="230"/>
  <c r="I1358" i="230"/>
  <c r="H1358" i="230"/>
  <c r="J2006" i="230"/>
  <c r="I1357" i="230"/>
  <c r="H1357" i="230"/>
  <c r="J2005" i="230"/>
  <c r="I1356" i="230"/>
  <c r="H1356" i="230"/>
  <c r="J2004" i="230"/>
  <c r="I1355" i="230"/>
  <c r="H1355" i="230"/>
  <c r="J2003" i="230"/>
  <c r="I1354" i="230"/>
  <c r="H1354" i="230"/>
  <c r="J2002" i="230"/>
  <c r="I1353" i="230"/>
  <c r="H1353" i="230"/>
  <c r="J990" i="230"/>
  <c r="I1352" i="230"/>
  <c r="H1352" i="230"/>
  <c r="J989" i="230"/>
  <c r="I1351" i="230"/>
  <c r="H1351" i="230"/>
  <c r="J988" i="230"/>
  <c r="I1350" i="230"/>
  <c r="H1350" i="230"/>
  <c r="J987" i="230"/>
  <c r="I1349" i="230"/>
  <c r="H1349" i="230"/>
  <c r="J1101" i="230"/>
  <c r="I1348" i="230"/>
  <c r="H1348" i="230"/>
  <c r="J1585" i="230"/>
  <c r="I1347" i="230"/>
  <c r="H1347" i="230"/>
  <c r="J986" i="230"/>
  <c r="I1346" i="230"/>
  <c r="H1346" i="230"/>
  <c r="J985" i="230"/>
  <c r="I1345" i="230"/>
  <c r="H1345" i="230"/>
  <c r="J680" i="230"/>
  <c r="I1344" i="230"/>
  <c r="H1344" i="230"/>
  <c r="J679" i="230"/>
  <c r="I1343" i="230"/>
  <c r="H1343" i="230"/>
  <c r="J678" i="230"/>
  <c r="I1342" i="230"/>
  <c r="H1342" i="230"/>
  <c r="J462" i="230"/>
  <c r="I1341" i="230"/>
  <c r="H1341" i="230"/>
  <c r="J533" i="230"/>
  <c r="I1340" i="230"/>
  <c r="H1340" i="230"/>
  <c r="J677" i="230"/>
  <c r="I1339" i="230"/>
  <c r="H1339" i="230"/>
  <c r="J676" i="230"/>
  <c r="I1338" i="230"/>
  <c r="H1338" i="230"/>
  <c r="J1690" i="230"/>
  <c r="I1337" i="230"/>
  <c r="H1337" i="230"/>
  <c r="J675" i="230"/>
  <c r="I1336" i="230"/>
  <c r="H1336" i="230"/>
  <c r="J1131" i="230"/>
  <c r="I1335" i="230"/>
  <c r="H1335" i="230"/>
  <c r="J984" i="230"/>
  <c r="I1334" i="230"/>
  <c r="H1334" i="230"/>
  <c r="J1130" i="230"/>
  <c r="I1333" i="230"/>
  <c r="H1333" i="230"/>
  <c r="J1129" i="230"/>
  <c r="I1332" i="230"/>
  <c r="H1332" i="230"/>
  <c r="J1128" i="230"/>
  <c r="I1331" i="230"/>
  <c r="H1331" i="230"/>
  <c r="J2001" i="230"/>
  <c r="I1330" i="230"/>
  <c r="H1330" i="230"/>
  <c r="J1719" i="230"/>
  <c r="I1329" i="230"/>
  <c r="H1329" i="230"/>
  <c r="J1718" i="230"/>
  <c r="I1328" i="230"/>
  <c r="H1328" i="230"/>
  <c r="J1664" i="230"/>
  <c r="I1327" i="230"/>
  <c r="H1327" i="230"/>
  <c r="J1663" i="230"/>
  <c r="I1326" i="230"/>
  <c r="H1326" i="230"/>
  <c r="J674" i="230"/>
  <c r="I1325" i="230"/>
  <c r="H1325" i="230"/>
  <c r="J1662" i="230"/>
  <c r="I1324" i="230"/>
  <c r="H1324" i="230"/>
  <c r="J370" i="230"/>
  <c r="I1323" i="230"/>
  <c r="H1323" i="230"/>
  <c r="J983" i="230"/>
  <c r="I1322" i="230"/>
  <c r="H1322" i="230"/>
  <c r="J982" i="230"/>
  <c r="I1321" i="230"/>
  <c r="H1321" i="230"/>
  <c r="J1204" i="230"/>
  <c r="I1320" i="230"/>
  <c r="H1320" i="230"/>
  <c r="J1167" i="230"/>
  <c r="I1319" i="230"/>
  <c r="H1319" i="230"/>
  <c r="J673" i="230"/>
  <c r="I1318" i="230"/>
  <c r="H1318" i="230"/>
  <c r="J2000" i="230"/>
  <c r="I1317" i="230"/>
  <c r="H1317" i="230"/>
  <c r="J1999" i="230"/>
  <c r="I1316" i="230"/>
  <c r="H1316" i="230"/>
  <c r="J1998" i="230"/>
  <c r="I1315" i="230"/>
  <c r="H1315" i="230"/>
  <c r="J1717" i="230"/>
  <c r="I1314" i="230"/>
  <c r="H1314" i="230"/>
  <c r="J235" i="230"/>
  <c r="I1313" i="230"/>
  <c r="H1313" i="230"/>
  <c r="J981" i="230"/>
  <c r="I1312" i="230"/>
  <c r="H1312" i="230"/>
  <c r="J672" i="230"/>
  <c r="I1311" i="230"/>
  <c r="H1311" i="230"/>
  <c r="J1584" i="230"/>
  <c r="I1310" i="230"/>
  <c r="H1310" i="230"/>
  <c r="J369" i="230"/>
  <c r="I1309" i="230"/>
  <c r="H1309" i="230"/>
  <c r="J368" i="230"/>
  <c r="I1308" i="230"/>
  <c r="H1308" i="230"/>
  <c r="J1409" i="230"/>
  <c r="I1307" i="230"/>
  <c r="H1307" i="230"/>
  <c r="J1997" i="230"/>
  <c r="I1306" i="230"/>
  <c r="H1306" i="230"/>
  <c r="J1996" i="230"/>
  <c r="I1305" i="230"/>
  <c r="H1305" i="230"/>
  <c r="J1995" i="230"/>
  <c r="I1304" i="230"/>
  <c r="H1304" i="230"/>
  <c r="J1994" i="230"/>
  <c r="I1303" i="230"/>
  <c r="H1303" i="230"/>
  <c r="J1993" i="230"/>
  <c r="I1302" i="230"/>
  <c r="H1302" i="230"/>
  <c r="J1992" i="230"/>
  <c r="I1301" i="230"/>
  <c r="H1301" i="230"/>
  <c r="J1991" i="230"/>
  <c r="I1300" i="230"/>
  <c r="H1300" i="230"/>
  <c r="J1990" i="230"/>
  <c r="I1299" i="230"/>
  <c r="H1299" i="230"/>
  <c r="J1989" i="230"/>
  <c r="I1298" i="230"/>
  <c r="H1298" i="230"/>
  <c r="J1988" i="230"/>
  <c r="I1297" i="230"/>
  <c r="H1297" i="230"/>
  <c r="J1583" i="230"/>
  <c r="I1296" i="230"/>
  <c r="H1296" i="230"/>
  <c r="J367" i="230"/>
  <c r="I1295" i="230"/>
  <c r="H1295" i="230"/>
  <c r="J366" i="230"/>
  <c r="I1294" i="230"/>
  <c r="H1294" i="230"/>
  <c r="J365" i="230"/>
  <c r="I1293" i="230"/>
  <c r="H1293" i="230"/>
  <c r="J1305" i="230"/>
  <c r="I1292" i="230"/>
  <c r="H1292" i="230"/>
  <c r="J1408" i="230"/>
  <c r="I1291" i="230"/>
  <c r="H1291" i="230"/>
  <c r="J1987" i="230"/>
  <c r="I1290" i="230"/>
  <c r="H1290" i="230"/>
  <c r="J479" i="230"/>
  <c r="I1289" i="230"/>
  <c r="H1289" i="230"/>
  <c r="J1462" i="230"/>
  <c r="I1288" i="230"/>
  <c r="H1288" i="230"/>
  <c r="J1461" i="230"/>
  <c r="I1287" i="230"/>
  <c r="H1287" i="230"/>
  <c r="J1460" i="230"/>
  <c r="I1286" i="230"/>
  <c r="H1286" i="230"/>
  <c r="J364" i="230"/>
  <c r="I1285" i="230"/>
  <c r="H1285" i="230"/>
  <c r="J532" i="230"/>
  <c r="I1284" i="230"/>
  <c r="H1284" i="230"/>
  <c r="J1203" i="230"/>
  <c r="I1283" i="230"/>
  <c r="H1283" i="230"/>
  <c r="J1243" i="230"/>
  <c r="I1282" i="230"/>
  <c r="H1282" i="230"/>
  <c r="J1582" i="230"/>
  <c r="I1281" i="230"/>
  <c r="H1281" i="230"/>
  <c r="J1581" i="230"/>
  <c r="I1280" i="230"/>
  <c r="H1280" i="230"/>
  <c r="J1986" i="230"/>
  <c r="I1279" i="230"/>
  <c r="H1279" i="230"/>
  <c r="J1985" i="230"/>
  <c r="I1278" i="230"/>
  <c r="H1278" i="230"/>
  <c r="J1984" i="230"/>
  <c r="I1277" i="230"/>
  <c r="H1277" i="230"/>
  <c r="J1983" i="230"/>
  <c r="I1276" i="230"/>
  <c r="H1276" i="230"/>
  <c r="J1982" i="230"/>
  <c r="I1275" i="230"/>
  <c r="H1275" i="230"/>
  <c r="J1981" i="230"/>
  <c r="I1274" i="230"/>
  <c r="H1274" i="230"/>
  <c r="J1980" i="230"/>
  <c r="I1273" i="230"/>
  <c r="H1273" i="230"/>
  <c r="J1979" i="230"/>
  <c r="I1272" i="230"/>
  <c r="H1272" i="230"/>
  <c r="J1978" i="230"/>
  <c r="I1271" i="230"/>
  <c r="H1271" i="230"/>
  <c r="J1977" i="230"/>
  <c r="I1270" i="230"/>
  <c r="H1270" i="230"/>
  <c r="J1976" i="230"/>
  <c r="I1269" i="230"/>
  <c r="H1269" i="230"/>
  <c r="J191" i="230"/>
  <c r="I1268" i="230"/>
  <c r="H1268" i="230"/>
  <c r="J190" i="230"/>
  <c r="I1267" i="230"/>
  <c r="H1267" i="230"/>
  <c r="J189" i="230"/>
  <c r="I1266" i="230"/>
  <c r="H1266" i="230"/>
  <c r="J671" i="230"/>
  <c r="I1265" i="230"/>
  <c r="H1265" i="230"/>
  <c r="J139" i="230"/>
  <c r="I1264" i="230"/>
  <c r="H1264" i="230"/>
  <c r="J123" i="230"/>
  <c r="I1263" i="230"/>
  <c r="H1263" i="230"/>
  <c r="J106" i="230"/>
  <c r="I1262" i="230"/>
  <c r="H1262" i="230"/>
  <c r="J1202" i="230"/>
  <c r="I1261" i="230"/>
  <c r="H1261" i="230"/>
  <c r="J1242" i="230"/>
  <c r="I1260" i="230"/>
  <c r="H1260" i="230"/>
  <c r="J1201" i="230"/>
  <c r="I1259" i="230"/>
  <c r="H1259" i="230"/>
  <c r="J1580" i="230"/>
  <c r="I1258" i="230"/>
  <c r="H1258" i="230"/>
  <c r="J1579" i="230"/>
  <c r="I1257" i="230"/>
  <c r="H1257" i="230"/>
  <c r="J1578" i="230"/>
  <c r="I1256" i="230"/>
  <c r="H1256" i="230"/>
  <c r="J1577" i="230"/>
  <c r="I1255" i="230"/>
  <c r="H1255" i="230"/>
  <c r="J1459" i="230"/>
  <c r="I1254" i="230"/>
  <c r="H1254" i="230"/>
  <c r="J1458" i="230"/>
  <c r="I1253" i="230"/>
  <c r="H1253" i="230"/>
  <c r="J1576" i="230"/>
  <c r="I1252" i="230"/>
  <c r="H1252" i="230"/>
  <c r="J1575" i="230"/>
  <c r="I1251" i="230"/>
  <c r="H1251" i="230"/>
  <c r="J1574" i="230"/>
  <c r="I1250" i="230"/>
  <c r="H1250" i="230"/>
  <c r="J1573" i="230"/>
  <c r="I1249" i="230"/>
  <c r="H1249" i="230"/>
  <c r="J1572" i="230"/>
  <c r="I1248" i="230"/>
  <c r="H1248" i="230"/>
  <c r="J1571" i="230"/>
  <c r="I1247" i="230"/>
  <c r="H1247" i="230"/>
  <c r="J1570" i="230"/>
  <c r="I1246" i="230"/>
  <c r="H1246" i="230"/>
  <c r="J1569" i="230"/>
  <c r="I1245" i="230"/>
  <c r="H1245" i="230"/>
  <c r="J1568" i="230"/>
  <c r="I1244" i="230"/>
  <c r="H1244" i="230"/>
  <c r="J1567" i="230"/>
  <c r="I1243" i="230"/>
  <c r="H1243" i="230"/>
  <c r="J1566" i="230"/>
  <c r="I1242" i="230"/>
  <c r="H1242" i="230"/>
  <c r="J1565" i="230"/>
  <c r="I1241" i="230"/>
  <c r="H1241" i="230"/>
  <c r="J1564" i="230"/>
  <c r="I1240" i="230"/>
  <c r="H1240" i="230"/>
  <c r="J1563" i="230"/>
  <c r="I1239" i="230"/>
  <c r="H1239" i="230"/>
  <c r="J1562" i="230"/>
  <c r="I1238" i="230"/>
  <c r="H1238" i="230"/>
  <c r="J1457" i="230"/>
  <c r="I1237" i="230"/>
  <c r="H1237" i="230"/>
  <c r="J363" i="230"/>
  <c r="I1236" i="230"/>
  <c r="H1236" i="230"/>
  <c r="J362" i="230"/>
  <c r="I1235" i="230"/>
  <c r="H1235" i="230"/>
  <c r="J361" i="230"/>
  <c r="I1234" i="230"/>
  <c r="H1234" i="230"/>
  <c r="J188" i="230"/>
  <c r="I1233" i="230"/>
  <c r="H1233" i="230"/>
  <c r="J360" i="230"/>
  <c r="I1232" i="230"/>
  <c r="H1232" i="230"/>
  <c r="J1661" i="230"/>
  <c r="I1231" i="230"/>
  <c r="H1231" i="230"/>
  <c r="J1716" i="230"/>
  <c r="I1230" i="230"/>
  <c r="H1230" i="230"/>
  <c r="J792" i="230"/>
  <c r="I1229" i="230"/>
  <c r="H1229" i="230"/>
  <c r="J791" i="230"/>
  <c r="I1228" i="230"/>
  <c r="H1228" i="230"/>
  <c r="J1660" i="230"/>
  <c r="I1227" i="230"/>
  <c r="H1227" i="230"/>
  <c r="J1659" i="230"/>
  <c r="I1226" i="230"/>
  <c r="H1226" i="230"/>
  <c r="J790" i="230"/>
  <c r="I1225" i="230"/>
  <c r="H1225" i="230"/>
  <c r="J1658" i="230"/>
  <c r="I1224" i="230"/>
  <c r="H1224" i="230"/>
  <c r="J789" i="230"/>
  <c r="I1223" i="230"/>
  <c r="H1223" i="230"/>
  <c r="J1657" i="230"/>
  <c r="I1222" i="230"/>
  <c r="H1222" i="230"/>
  <c r="J359" i="230"/>
  <c r="I1221" i="230"/>
  <c r="H1221" i="230"/>
  <c r="J358" i="230"/>
  <c r="I1220" i="230"/>
  <c r="H1220" i="230"/>
  <c r="J670" i="230"/>
  <c r="I1219" i="230"/>
  <c r="H1219" i="230"/>
  <c r="J30" i="230"/>
  <c r="I1218" i="230"/>
  <c r="H1218" i="230"/>
  <c r="J1561" i="230"/>
  <c r="I1217" i="230"/>
  <c r="H1217" i="230"/>
  <c r="J1696" i="230"/>
  <c r="I1216" i="230"/>
  <c r="H1216" i="230"/>
  <c r="J788" i="230"/>
  <c r="I1215" i="230"/>
  <c r="H1215" i="230"/>
  <c r="J1560" i="230"/>
  <c r="I1214" i="230"/>
  <c r="H1214" i="230"/>
  <c r="J1559" i="230"/>
  <c r="I1213" i="230"/>
  <c r="H1213" i="230"/>
  <c r="J1558" i="230"/>
  <c r="I1212" i="230"/>
  <c r="H1212" i="230"/>
  <c r="J1557" i="230"/>
  <c r="I1211" i="230"/>
  <c r="H1211" i="230"/>
  <c r="J1556" i="230"/>
  <c r="I1210" i="230"/>
  <c r="H1210" i="230"/>
  <c r="J1555" i="230"/>
  <c r="I1209" i="230"/>
  <c r="H1209" i="230"/>
  <c r="J1704" i="230"/>
  <c r="I1208" i="230"/>
  <c r="H1208" i="230"/>
  <c r="J1554" i="230"/>
  <c r="I1207" i="230"/>
  <c r="H1207" i="230"/>
  <c r="J1553" i="230"/>
  <c r="I1206" i="230"/>
  <c r="H1206" i="230"/>
  <c r="J1552" i="230"/>
  <c r="I1205" i="230"/>
  <c r="H1205" i="230"/>
  <c r="J1127" i="230"/>
  <c r="I1204" i="230"/>
  <c r="H1204" i="230"/>
  <c r="J555" i="230"/>
  <c r="I1203" i="230"/>
  <c r="H1203" i="230"/>
  <c r="J478" i="230"/>
  <c r="I1202" i="230"/>
  <c r="H1202" i="230"/>
  <c r="J477" i="230"/>
  <c r="I1201" i="230"/>
  <c r="H1201" i="230"/>
  <c r="J476" i="230"/>
  <c r="I1200" i="230"/>
  <c r="H1200" i="230"/>
  <c r="J2221" i="230"/>
  <c r="I1199" i="230"/>
  <c r="H1199" i="230"/>
  <c r="J2220" i="230"/>
  <c r="I1198" i="230"/>
  <c r="H1198" i="230"/>
  <c r="J2219" i="230"/>
  <c r="I1197" i="230"/>
  <c r="H1197" i="230"/>
  <c r="J2218" i="230"/>
  <c r="I1196" i="230"/>
  <c r="H1196" i="230"/>
  <c r="J2217" i="230"/>
  <c r="I1195" i="230"/>
  <c r="H1195" i="230"/>
  <c r="J2216" i="230"/>
  <c r="I1194" i="230"/>
  <c r="H1194" i="230"/>
  <c r="J2215" i="230"/>
  <c r="I1193" i="230"/>
  <c r="H1193" i="230"/>
  <c r="J2214" i="230"/>
  <c r="I1192" i="230"/>
  <c r="H1192" i="230"/>
  <c r="J2213" i="230"/>
  <c r="I1191" i="230"/>
  <c r="H1191" i="230"/>
  <c r="J2212" i="230"/>
  <c r="I1190" i="230"/>
  <c r="H1190" i="230"/>
  <c r="J2211" i="230"/>
  <c r="I1189" i="230"/>
  <c r="H1189" i="230"/>
  <c r="J2210" i="230"/>
  <c r="I1188" i="230"/>
  <c r="H1188" i="230"/>
  <c r="J2209" i="230"/>
  <c r="I1187" i="230"/>
  <c r="H1187" i="230"/>
  <c r="J2208" i="230"/>
  <c r="I1186" i="230"/>
  <c r="H1186" i="230"/>
  <c r="J787" i="230"/>
  <c r="I1185" i="230"/>
  <c r="H1185" i="230"/>
  <c r="J786" i="230"/>
  <c r="I1184" i="230"/>
  <c r="H1184" i="230"/>
  <c r="J2207" i="230"/>
  <c r="I1183" i="230"/>
  <c r="H1183" i="230"/>
  <c r="J1656" i="230"/>
  <c r="I1182" i="230"/>
  <c r="H1182" i="230"/>
  <c r="J785" i="230"/>
  <c r="I1181" i="230"/>
  <c r="H1181" i="230"/>
  <c r="J2206" i="230"/>
  <c r="I1180" i="230"/>
  <c r="H1180" i="230"/>
  <c r="J2205" i="230"/>
  <c r="I1179" i="230"/>
  <c r="H1179" i="230"/>
  <c r="J1655" i="230"/>
  <c r="I1178" i="230"/>
  <c r="H1178" i="230"/>
  <c r="J784" i="230"/>
  <c r="I1177" i="230"/>
  <c r="H1177" i="230"/>
  <c r="J2204" i="230"/>
  <c r="I1176" i="230"/>
  <c r="H1176" i="230"/>
  <c r="J2203" i="230"/>
  <c r="I1175" i="230"/>
  <c r="H1175" i="230"/>
  <c r="J2202" i="230"/>
  <c r="I1174" i="230"/>
  <c r="H1174" i="230"/>
  <c r="J2201" i="230"/>
  <c r="I1173" i="230"/>
  <c r="H1173" i="230"/>
  <c r="J2200" i="230"/>
  <c r="I1172" i="230"/>
  <c r="H1172" i="230"/>
  <c r="J2199" i="230"/>
  <c r="I1171" i="230"/>
  <c r="H1171" i="230"/>
  <c r="J475" i="230"/>
  <c r="I1170" i="230"/>
  <c r="H1170" i="230"/>
  <c r="J669" i="230"/>
  <c r="I1169" i="230"/>
  <c r="H1169" i="230"/>
  <c r="J668" i="230"/>
  <c r="I1168" i="230"/>
  <c r="H1168" i="230"/>
  <c r="J1975" i="230"/>
  <c r="I1167" i="230"/>
  <c r="H1167" i="230"/>
  <c r="J1974" i="230"/>
  <c r="I1166" i="230"/>
  <c r="H1166" i="230"/>
  <c r="J357" i="230"/>
  <c r="I1165" i="230"/>
  <c r="H1165" i="230"/>
  <c r="J1551" i="230"/>
  <c r="I1164" i="230"/>
  <c r="H1164" i="230"/>
  <c r="J531" i="230"/>
  <c r="I1163" i="230"/>
  <c r="H1163" i="230"/>
  <c r="J667" i="230"/>
  <c r="I1162" i="230"/>
  <c r="H1162" i="230"/>
  <c r="J1973" i="230"/>
  <c r="I1161" i="230"/>
  <c r="H1161" i="230"/>
  <c r="J1972" i="230"/>
  <c r="I1160" i="230"/>
  <c r="H1160" i="230"/>
  <c r="J356" i="230"/>
  <c r="I1159" i="230"/>
  <c r="H1159" i="230"/>
  <c r="J355" i="230"/>
  <c r="I1158" i="230"/>
  <c r="H1158" i="230"/>
  <c r="J1971" i="230"/>
  <c r="I1157" i="230"/>
  <c r="H1157" i="230"/>
  <c r="J1970" i="230"/>
  <c r="I1156" i="230"/>
  <c r="H1156" i="230"/>
  <c r="J1407" i="230"/>
  <c r="I1155" i="230"/>
  <c r="H1155" i="230"/>
  <c r="J1200" i="230"/>
  <c r="I1154" i="230"/>
  <c r="H1154" i="230"/>
  <c r="J1241" i="230"/>
  <c r="I1153" i="230"/>
  <c r="H1153" i="230"/>
  <c r="J1199" i="230"/>
  <c r="I1152" i="230"/>
  <c r="H1152" i="230"/>
  <c r="J1456" i="230"/>
  <c r="I1151" i="230"/>
  <c r="H1151" i="230"/>
  <c r="J1304" i="230"/>
  <c r="I1150" i="230"/>
  <c r="H1150" i="230"/>
  <c r="J1303" i="230"/>
  <c r="I1149" i="230"/>
  <c r="H1149" i="230"/>
  <c r="J1654" i="230"/>
  <c r="I1148" i="230"/>
  <c r="H1148" i="230"/>
  <c r="J474" i="230"/>
  <c r="I1147" i="230"/>
  <c r="H1147" i="230"/>
  <c r="J666" i="230"/>
  <c r="I1146" i="230"/>
  <c r="H1146" i="230"/>
  <c r="J122" i="230"/>
  <c r="I1145" i="230"/>
  <c r="H1145" i="230"/>
  <c r="J1969" i="230"/>
  <c r="I1144" i="230"/>
  <c r="H1144" i="230"/>
  <c r="J1968" i="230"/>
  <c r="I1143" i="230"/>
  <c r="H1143" i="230"/>
  <c r="J1967" i="230"/>
  <c r="I1142" i="230"/>
  <c r="H1142" i="230"/>
  <c r="J1966" i="230"/>
  <c r="I1141" i="230"/>
  <c r="H1141" i="230"/>
  <c r="J1965" i="230"/>
  <c r="I1140" i="230"/>
  <c r="H1140" i="230"/>
  <c r="J1964" i="230"/>
  <c r="I1139" i="230"/>
  <c r="H1139" i="230"/>
  <c r="J1963" i="230"/>
  <c r="I1138" i="230"/>
  <c r="H1138" i="230"/>
  <c r="J1962" i="230"/>
  <c r="I1137" i="230"/>
  <c r="H1137" i="230"/>
  <c r="J1961" i="230"/>
  <c r="I1136" i="230"/>
  <c r="H1136" i="230"/>
  <c r="J980" i="230"/>
  <c r="I1135" i="230"/>
  <c r="H1135" i="230"/>
  <c r="J979" i="230"/>
  <c r="I1134" i="230"/>
  <c r="H1134" i="230"/>
  <c r="J978" i="230"/>
  <c r="I1133" i="230"/>
  <c r="H1133" i="230"/>
  <c r="J665" i="230"/>
  <c r="I1132" i="230"/>
  <c r="H1132" i="230"/>
  <c r="J554" i="230"/>
  <c r="I1131" i="230"/>
  <c r="H1131" i="230"/>
  <c r="J1455" i="230"/>
  <c r="I1130" i="230"/>
  <c r="H1130" i="230"/>
  <c r="J1653" i="230"/>
  <c r="I1129" i="230"/>
  <c r="H1129" i="230"/>
  <c r="J1550" i="230"/>
  <c r="I1128" i="230"/>
  <c r="H1128" i="230"/>
  <c r="J1960" i="230"/>
  <c r="I1127" i="230"/>
  <c r="H1127" i="230"/>
  <c r="J1198" i="230"/>
  <c r="I1126" i="230"/>
  <c r="H1126" i="230"/>
  <c r="J1240" i="230"/>
  <c r="I1125" i="230"/>
  <c r="H1125" i="230"/>
  <c r="J1197" i="230"/>
  <c r="I1124" i="230"/>
  <c r="H1124" i="230"/>
  <c r="J354" i="230"/>
  <c r="I1123" i="230"/>
  <c r="H1123" i="230"/>
  <c r="J121" i="230"/>
  <c r="I1122" i="230"/>
  <c r="H1122" i="230"/>
  <c r="J105" i="230"/>
  <c r="I1121" i="230"/>
  <c r="H1121" i="230"/>
  <c r="J104" i="230"/>
  <c r="I1120" i="230"/>
  <c r="H1120" i="230"/>
  <c r="J103" i="230"/>
  <c r="I1119" i="230"/>
  <c r="H1119" i="230"/>
  <c r="J102" i="230"/>
  <c r="I1118" i="230"/>
  <c r="H1118" i="230"/>
  <c r="J101" i="230"/>
  <c r="I1117" i="230"/>
  <c r="H1117" i="230"/>
  <c r="J100" i="230"/>
  <c r="I1116" i="230"/>
  <c r="H1116" i="230"/>
  <c r="J99" i="230"/>
  <c r="I1115" i="230"/>
  <c r="H1115" i="230"/>
  <c r="J98" i="230"/>
  <c r="I1114" i="230"/>
  <c r="H1114" i="230"/>
  <c r="J97" i="230"/>
  <c r="I1111" i="230"/>
  <c r="H1111" i="230"/>
  <c r="J96" i="230"/>
  <c r="I1113" i="230"/>
  <c r="H1113" i="230"/>
  <c r="J95" i="230"/>
  <c r="I1112" i="230"/>
  <c r="H1112" i="230"/>
  <c r="J94" i="230"/>
  <c r="I1110" i="230"/>
  <c r="H1110" i="230"/>
  <c r="J81" i="230"/>
  <c r="I1109" i="230"/>
  <c r="H1109" i="230"/>
  <c r="J187" i="230"/>
  <c r="I1108" i="230"/>
  <c r="H1108" i="230"/>
  <c r="J186" i="230"/>
  <c r="I1107" i="230"/>
  <c r="H1107" i="230"/>
  <c r="J185" i="230"/>
  <c r="I1106" i="230"/>
  <c r="H1106" i="230"/>
  <c r="J184" i="230"/>
  <c r="I1105" i="230"/>
  <c r="H1105" i="230"/>
  <c r="J353" i="230"/>
  <c r="I1103" i="230"/>
  <c r="H1103" i="230"/>
  <c r="J352" i="230"/>
  <c r="I1104" i="230"/>
  <c r="H1104" i="230"/>
  <c r="J351" i="230"/>
  <c r="I1102" i="230"/>
  <c r="H1102" i="230"/>
  <c r="J183" i="230"/>
  <c r="I1101" i="230"/>
  <c r="H1101" i="230"/>
  <c r="J182" i="230"/>
  <c r="I1100" i="230"/>
  <c r="H1100" i="230"/>
  <c r="J664" i="230"/>
  <c r="I1099" i="230"/>
  <c r="H1099" i="230"/>
  <c r="J1715" i="230"/>
  <c r="I1098" i="230"/>
  <c r="H1098" i="230"/>
  <c r="J1652" i="230"/>
  <c r="I1097" i="230"/>
  <c r="H1097" i="230"/>
  <c r="J1651" i="230"/>
  <c r="I1096" i="230"/>
  <c r="H1096" i="230"/>
  <c r="J663" i="230"/>
  <c r="I1095" i="230"/>
  <c r="H1095" i="230"/>
  <c r="J350" i="230"/>
  <c r="I1094" i="230"/>
  <c r="H1094" i="230"/>
  <c r="J349" i="230"/>
  <c r="I1093" i="230"/>
  <c r="H1093" i="230"/>
  <c r="J348" i="230"/>
  <c r="I1092" i="230"/>
  <c r="H1092" i="230"/>
  <c r="J977" i="230"/>
  <c r="I1091" i="230"/>
  <c r="H1091" i="230"/>
  <c r="J1100" i="230"/>
  <c r="I1090" i="230"/>
  <c r="H1090" i="230"/>
  <c r="J976" i="230"/>
  <c r="I1089" i="230"/>
  <c r="H1089" i="230"/>
  <c r="J975" i="230"/>
  <c r="I1088" i="230"/>
  <c r="H1088" i="230"/>
  <c r="J1156" i="230"/>
  <c r="I1087" i="230"/>
  <c r="H1087" i="230"/>
  <c r="J974" i="230"/>
  <c r="I1086" i="230"/>
  <c r="H1086" i="230"/>
  <c r="J1454" i="230"/>
  <c r="I1085" i="230"/>
  <c r="H1085" i="230"/>
  <c r="J1453" i="230"/>
  <c r="I1084" i="230"/>
  <c r="H1084" i="230"/>
  <c r="J662" i="230"/>
  <c r="I1083" i="230"/>
  <c r="H1083" i="230"/>
  <c r="J138" i="230"/>
  <c r="I1082" i="230"/>
  <c r="H1082" i="230"/>
  <c r="J137" i="230"/>
  <c r="I1081" i="230"/>
  <c r="H1081" i="230"/>
  <c r="J120" i="230"/>
  <c r="I1080" i="230"/>
  <c r="H1080" i="230"/>
  <c r="J93" i="230"/>
  <c r="I1079" i="230"/>
  <c r="H1079" i="230"/>
  <c r="J775" i="230"/>
  <c r="I1078" i="230"/>
  <c r="H1078" i="230"/>
  <c r="J774" i="230"/>
  <c r="I1077" i="230"/>
  <c r="H1077" i="230"/>
  <c r="J347" i="230"/>
  <c r="I1076" i="230"/>
  <c r="H1076" i="230"/>
  <c r="J346" i="230"/>
  <c r="I1075" i="230"/>
  <c r="H1075" i="230"/>
  <c r="J1959" i="230"/>
  <c r="I1074" i="230"/>
  <c r="H1074" i="230"/>
  <c r="J1689" i="230"/>
  <c r="I1073" i="230"/>
  <c r="H1073" i="230"/>
  <c r="J345" i="230"/>
  <c r="I1072" i="230"/>
  <c r="H1072" i="230"/>
  <c r="J344" i="230"/>
  <c r="I1071" i="230"/>
  <c r="H1071" i="230"/>
  <c r="J343" i="230"/>
  <c r="I1070" i="230"/>
  <c r="H1070" i="230"/>
  <c r="J805" i="230"/>
  <c r="I1069" i="230"/>
  <c r="H1069" i="230"/>
  <c r="J804" i="230"/>
  <c r="I1068" i="230"/>
  <c r="H1068" i="230"/>
  <c r="J1302" i="230"/>
  <c r="I1067" i="230"/>
  <c r="H1067" i="230"/>
  <c r="J1301" i="230"/>
  <c r="I1066" i="230"/>
  <c r="H1066" i="230"/>
  <c r="J1300" i="230"/>
  <c r="I1065" i="230"/>
  <c r="H1065" i="230"/>
  <c r="J1406" i="230"/>
  <c r="I1064" i="230"/>
  <c r="H1064" i="230"/>
  <c r="J1405" i="230"/>
  <c r="I1059" i="230"/>
  <c r="H1059" i="230"/>
  <c r="J1404" i="230"/>
  <c r="I1063" i="230"/>
  <c r="H1063" i="230"/>
  <c r="J1403" i="230"/>
  <c r="I1062" i="230"/>
  <c r="H1062" i="230"/>
  <c r="J1402" i="230"/>
  <c r="I1061" i="230"/>
  <c r="H1061" i="230"/>
  <c r="J1401" i="230"/>
  <c r="I1060" i="230"/>
  <c r="H1060" i="230"/>
  <c r="J1400" i="230"/>
  <c r="I1058" i="230"/>
  <c r="H1058" i="230"/>
  <c r="J1688" i="230"/>
  <c r="I1057" i="230"/>
  <c r="H1057" i="230"/>
  <c r="J342" i="230"/>
  <c r="I1056" i="230"/>
  <c r="H1056" i="230"/>
  <c r="J1703" i="230"/>
  <c r="I1055" i="230"/>
  <c r="H1055" i="230"/>
  <c r="J1702" i="230"/>
  <c r="I1054" i="230"/>
  <c r="H1054" i="230"/>
  <c r="J1701" i="230"/>
  <c r="I1053" i="230"/>
  <c r="H1053" i="230"/>
  <c r="J1399" i="230"/>
  <c r="I1052" i="230"/>
  <c r="H1052" i="230"/>
  <c r="J1549" i="230"/>
  <c r="I1051" i="230"/>
  <c r="H1051" i="230"/>
  <c r="J1548" i="230"/>
  <c r="I1050" i="230"/>
  <c r="H1050" i="230"/>
  <c r="J661" i="230"/>
  <c r="I1049" i="230"/>
  <c r="H1049" i="230"/>
  <c r="J660" i="230"/>
  <c r="I1048" i="230"/>
  <c r="H1048" i="230"/>
  <c r="J1126" i="230"/>
  <c r="I1047" i="230"/>
  <c r="H1047" i="230"/>
  <c r="J973" i="230"/>
  <c r="I1046" i="230"/>
  <c r="H1046" i="230"/>
  <c r="J60" i="230"/>
  <c r="I1045" i="230"/>
  <c r="H1045" i="230"/>
  <c r="J59" i="230"/>
  <c r="I1044" i="230"/>
  <c r="H1044" i="230"/>
  <c r="J58" i="230"/>
  <c r="I1043" i="230"/>
  <c r="H1043" i="230"/>
  <c r="J659" i="230"/>
  <c r="I1042" i="230"/>
  <c r="H1042" i="230"/>
  <c r="J1958" i="230"/>
  <c r="I1041" i="230"/>
  <c r="H1041" i="230"/>
  <c r="J972" i="230"/>
  <c r="I1040" i="230"/>
  <c r="H1040" i="230"/>
  <c r="J971" i="230"/>
  <c r="I1039" i="230"/>
  <c r="H1039" i="230"/>
  <c r="J970" i="230"/>
  <c r="I1038" i="230"/>
  <c r="H1038" i="230"/>
  <c r="J969" i="230"/>
  <c r="I1037" i="230"/>
  <c r="H1037" i="230"/>
  <c r="J181" i="230"/>
  <c r="I1036" i="230"/>
  <c r="H1036" i="230"/>
  <c r="J180" i="230"/>
  <c r="I1035" i="230"/>
  <c r="H1035" i="230"/>
  <c r="J257" i="230"/>
  <c r="I1034" i="230"/>
  <c r="H1034" i="230"/>
  <c r="J341" i="230"/>
  <c r="I1033" i="230"/>
  <c r="H1033" i="230"/>
  <c r="J340" i="230"/>
  <c r="I1032" i="230"/>
  <c r="H1032" i="230"/>
  <c r="J658" i="230"/>
  <c r="I1031" i="230"/>
  <c r="H1031" i="230"/>
  <c r="J1398" i="230"/>
  <c r="I1030" i="230"/>
  <c r="H1030" i="230"/>
  <c r="J1397" i="230"/>
  <c r="I1029" i="230"/>
  <c r="H1029" i="230"/>
  <c r="J339" i="230"/>
  <c r="I1028" i="230"/>
  <c r="H1028" i="230"/>
  <c r="J1695" i="230"/>
  <c r="I1027" i="230"/>
  <c r="H1027" i="230"/>
  <c r="J1547" i="230"/>
  <c r="I1026" i="230"/>
  <c r="H1026" i="230"/>
  <c r="J338" i="230"/>
  <c r="I1025" i="230"/>
  <c r="H1025" i="230"/>
  <c r="J337" i="230"/>
  <c r="I1024" i="230"/>
  <c r="H1024" i="230"/>
  <c r="J1957" i="230"/>
  <c r="I1023" i="230"/>
  <c r="H1023" i="230"/>
  <c r="J1956" i="230"/>
  <c r="I1022" i="230"/>
  <c r="H1022" i="230"/>
  <c r="J1955" i="230"/>
  <c r="I1021" i="230"/>
  <c r="H1021" i="230"/>
  <c r="J1954" i="230"/>
  <c r="I1020" i="230"/>
  <c r="H1020" i="230"/>
  <c r="J1953" i="230"/>
  <c r="I1019" i="230"/>
  <c r="H1019" i="230"/>
  <c r="J1952" i="230"/>
  <c r="I1018" i="230"/>
  <c r="H1018" i="230"/>
  <c r="J1951" i="230"/>
  <c r="I1017" i="230"/>
  <c r="H1017" i="230"/>
  <c r="J1950" i="230"/>
  <c r="I1016" i="230"/>
  <c r="H1016" i="230"/>
  <c r="J1949" i="230"/>
  <c r="I1015" i="230"/>
  <c r="H1015" i="230"/>
  <c r="J1948" i="230"/>
  <c r="I1014" i="230"/>
  <c r="H1014" i="230"/>
  <c r="J1947" i="230"/>
  <c r="I1013" i="230"/>
  <c r="H1013" i="230"/>
  <c r="J1946" i="230"/>
  <c r="I1012" i="230"/>
  <c r="H1012" i="230"/>
  <c r="J1945" i="230"/>
  <c r="I1011" i="230"/>
  <c r="H1011" i="230"/>
  <c r="J1944" i="230"/>
  <c r="I1010" i="230"/>
  <c r="H1010" i="230"/>
  <c r="J1943" i="230"/>
  <c r="I1009" i="230"/>
  <c r="H1009" i="230"/>
  <c r="J1942" i="230"/>
  <c r="I1008" i="230"/>
  <c r="H1008" i="230"/>
  <c r="J1941" i="230"/>
  <c r="I1007" i="230"/>
  <c r="H1007" i="230"/>
  <c r="J1940" i="230"/>
  <c r="I1006" i="230"/>
  <c r="H1006" i="230"/>
  <c r="J1939" i="230"/>
  <c r="I1005" i="230"/>
  <c r="H1005" i="230"/>
  <c r="J1938" i="230"/>
  <c r="I1004" i="230"/>
  <c r="H1004" i="230"/>
  <c r="J1937" i="230"/>
  <c r="I1003" i="230"/>
  <c r="H1003" i="230"/>
  <c r="J1936" i="230"/>
  <c r="I1002" i="230"/>
  <c r="H1002" i="230"/>
  <c r="J1935" i="230"/>
  <c r="I1001" i="230"/>
  <c r="H1001" i="230"/>
  <c r="J1934" i="230"/>
  <c r="I1000" i="230"/>
  <c r="H1000" i="230"/>
  <c r="J1933" i="230"/>
  <c r="I999" i="230"/>
  <c r="H999" i="230"/>
  <c r="J1932" i="230"/>
  <c r="I998" i="230"/>
  <c r="H998" i="230"/>
  <c r="J1931" i="230"/>
  <c r="I997" i="230"/>
  <c r="H997" i="230"/>
  <c r="J1930" i="230"/>
  <c r="I996" i="230"/>
  <c r="H996" i="230"/>
  <c r="J1929" i="230"/>
  <c r="I995" i="230"/>
  <c r="H995" i="230"/>
  <c r="J1928" i="230"/>
  <c r="I994" i="230"/>
  <c r="H994" i="230"/>
  <c r="J1927" i="230"/>
  <c r="I993" i="230"/>
  <c r="H993" i="230"/>
  <c r="J1926" i="230"/>
  <c r="I992" i="230"/>
  <c r="H992" i="230"/>
  <c r="J1925" i="230"/>
  <c r="I991" i="230"/>
  <c r="H991" i="230"/>
  <c r="J1924" i="230"/>
  <c r="I990" i="230"/>
  <c r="H990" i="230"/>
  <c r="J1923" i="230"/>
  <c r="I989" i="230"/>
  <c r="H989" i="230"/>
  <c r="J1922" i="230"/>
  <c r="I988" i="230"/>
  <c r="H988" i="230"/>
  <c r="J1921" i="230"/>
  <c r="I987" i="230"/>
  <c r="H987" i="230"/>
  <c r="J1920" i="230"/>
  <c r="I986" i="230"/>
  <c r="H986" i="230"/>
  <c r="J1919" i="230"/>
  <c r="I985" i="230"/>
  <c r="H985" i="230"/>
  <c r="J1918" i="230"/>
  <c r="I984" i="230"/>
  <c r="H984" i="230"/>
  <c r="J1917" i="230"/>
  <c r="I983" i="230"/>
  <c r="H983" i="230"/>
  <c r="J1916" i="230"/>
  <c r="I982" i="230"/>
  <c r="H982" i="230"/>
  <c r="J1915" i="230"/>
  <c r="I981" i="230"/>
  <c r="H981" i="230"/>
  <c r="J1914" i="230"/>
  <c r="I980" i="230"/>
  <c r="H980" i="230"/>
  <c r="J1913" i="230"/>
  <c r="I979" i="230"/>
  <c r="H979" i="230"/>
  <c r="J1912" i="230"/>
  <c r="I978" i="230"/>
  <c r="H978" i="230"/>
  <c r="J1911" i="230"/>
  <c r="I977" i="230"/>
  <c r="H977" i="230"/>
  <c r="J1910" i="230"/>
  <c r="I976" i="230"/>
  <c r="H976" i="230"/>
  <c r="J1909" i="230"/>
  <c r="I975" i="230"/>
  <c r="H975" i="230"/>
  <c r="J1908" i="230"/>
  <c r="I974" i="230"/>
  <c r="H974" i="230"/>
  <c r="J1907" i="230"/>
  <c r="I973" i="230"/>
  <c r="H973" i="230"/>
  <c r="J1906" i="230"/>
  <c r="I972" i="230"/>
  <c r="H972" i="230"/>
  <c r="J1905" i="230"/>
  <c r="I971" i="230"/>
  <c r="H971" i="230"/>
  <c r="J1700" i="230"/>
  <c r="I970" i="230"/>
  <c r="H970" i="230"/>
  <c r="J1904" i="230"/>
  <c r="I969" i="230"/>
  <c r="H969" i="230"/>
  <c r="J1687" i="230"/>
  <c r="I968" i="230"/>
  <c r="H968" i="230"/>
  <c r="J1903" i="230"/>
  <c r="I967" i="230"/>
  <c r="H967" i="230"/>
  <c r="J1902" i="230"/>
  <c r="I966" i="230"/>
  <c r="H966" i="230"/>
  <c r="J1901" i="230"/>
  <c r="I965" i="230"/>
  <c r="H965" i="230"/>
  <c r="J1900" i="230"/>
  <c r="I964" i="230"/>
  <c r="H964" i="230"/>
  <c r="J1899" i="230"/>
  <c r="I963" i="230"/>
  <c r="H963" i="230"/>
  <c r="J1898" i="230"/>
  <c r="I962" i="230"/>
  <c r="H962" i="230"/>
  <c r="J1897" i="230"/>
  <c r="I961" i="230"/>
  <c r="H961" i="230"/>
  <c r="J1896" i="230"/>
  <c r="I960" i="230"/>
  <c r="H960" i="230"/>
  <c r="J1895" i="230"/>
  <c r="I959" i="230"/>
  <c r="H959" i="230"/>
  <c r="J1894" i="230"/>
  <c r="I958" i="230"/>
  <c r="H958" i="230"/>
  <c r="J1893" i="230"/>
  <c r="I957" i="230"/>
  <c r="H957" i="230"/>
  <c r="J1892" i="230"/>
  <c r="I956" i="230"/>
  <c r="H956" i="230"/>
  <c r="J1891" i="230"/>
  <c r="I955" i="230"/>
  <c r="H955" i="230"/>
  <c r="J1890" i="230"/>
  <c r="I954" i="230"/>
  <c r="H954" i="230"/>
  <c r="J1546" i="230"/>
  <c r="I953" i="230"/>
  <c r="H953" i="230"/>
  <c r="J1545" i="230"/>
  <c r="I952" i="230"/>
  <c r="H952" i="230"/>
  <c r="J1544" i="230"/>
  <c r="I951" i="230"/>
  <c r="H951" i="230"/>
  <c r="J1543" i="230"/>
  <c r="I950" i="230"/>
  <c r="H950" i="230"/>
  <c r="J1889" i="230"/>
  <c r="I949" i="230"/>
  <c r="H949" i="230"/>
  <c r="J1888" i="230"/>
  <c r="I948" i="230"/>
  <c r="H948" i="230"/>
  <c r="J1542" i="230"/>
  <c r="I947" i="230"/>
  <c r="H947" i="230"/>
  <c r="J1887" i="230"/>
  <c r="I946" i="230"/>
  <c r="H946" i="230"/>
  <c r="J1886" i="230"/>
  <c r="I945" i="230"/>
  <c r="H945" i="230"/>
  <c r="J1885" i="230"/>
  <c r="I944" i="230"/>
  <c r="H944" i="230"/>
  <c r="J1884" i="230"/>
  <c r="I943" i="230"/>
  <c r="H943" i="230"/>
  <c r="J1883" i="230"/>
  <c r="I942" i="230"/>
  <c r="H942" i="230"/>
  <c r="J1882" i="230"/>
  <c r="I941" i="230"/>
  <c r="H941" i="230"/>
  <c r="J1881" i="230"/>
  <c r="I940" i="230"/>
  <c r="H940" i="230"/>
  <c r="J1880" i="230"/>
  <c r="I939" i="230"/>
  <c r="H939" i="230"/>
  <c r="J1541" i="230"/>
  <c r="I938" i="230"/>
  <c r="H938" i="230"/>
  <c r="J1879" i="230"/>
  <c r="I937" i="230"/>
  <c r="H937" i="230"/>
  <c r="J1878" i="230"/>
  <c r="I936" i="230"/>
  <c r="H936" i="230"/>
  <c r="J1877" i="230"/>
  <c r="I935" i="230"/>
  <c r="H935" i="230"/>
  <c r="J1876" i="230"/>
  <c r="I934" i="230"/>
  <c r="H934" i="230"/>
  <c r="J1875" i="230"/>
  <c r="I933" i="230"/>
  <c r="H933" i="230"/>
  <c r="J1874" i="230"/>
  <c r="I932" i="230"/>
  <c r="H932" i="230"/>
  <c r="J1873" i="230"/>
  <c r="I931" i="230"/>
  <c r="H931" i="230"/>
  <c r="J1872" i="230"/>
  <c r="I930" i="230"/>
  <c r="H930" i="230"/>
  <c r="J657" i="230"/>
  <c r="I929" i="230"/>
  <c r="H929" i="230"/>
  <c r="J530" i="230"/>
  <c r="I928" i="230"/>
  <c r="H928" i="230"/>
  <c r="J256" i="230"/>
  <c r="I927" i="230"/>
  <c r="H927" i="230"/>
  <c r="J255" i="230"/>
  <c r="I926" i="230"/>
  <c r="H926" i="230"/>
  <c r="J179" i="230"/>
  <c r="I925" i="230"/>
  <c r="H925" i="230"/>
  <c r="J178" i="230"/>
  <c r="I924" i="230"/>
  <c r="H924" i="230"/>
  <c r="J177" i="230"/>
  <c r="I923" i="230"/>
  <c r="H923" i="230"/>
  <c r="J176" i="230"/>
  <c r="I922" i="230"/>
  <c r="H922" i="230"/>
  <c r="J175" i="230"/>
  <c r="I921" i="230"/>
  <c r="H921" i="230"/>
  <c r="J174" i="230"/>
  <c r="I920" i="230"/>
  <c r="H920" i="230"/>
  <c r="J173" i="230"/>
  <c r="I919" i="230"/>
  <c r="H919" i="230"/>
  <c r="J336" i="230"/>
  <c r="I918" i="230"/>
  <c r="H918" i="230"/>
  <c r="J335" i="230"/>
  <c r="I917" i="230"/>
  <c r="H917" i="230"/>
  <c r="J254" i="230"/>
  <c r="I916" i="230"/>
  <c r="H916" i="230"/>
  <c r="J172" i="230"/>
  <c r="I915" i="230"/>
  <c r="H915" i="230"/>
  <c r="J334" i="230"/>
  <c r="I914" i="230"/>
  <c r="H914" i="230"/>
  <c r="J333" i="230"/>
  <c r="I913" i="230"/>
  <c r="H913" i="230"/>
  <c r="J171" i="230"/>
  <c r="I912" i="230"/>
  <c r="H912" i="230"/>
  <c r="J253" i="230"/>
  <c r="I911" i="230"/>
  <c r="H911" i="230"/>
  <c r="J332" i="230"/>
  <c r="I910" i="230"/>
  <c r="H910" i="230"/>
  <c r="J331" i="230"/>
  <c r="I909" i="230"/>
  <c r="H909" i="230"/>
  <c r="J777" i="230"/>
  <c r="I908" i="230"/>
  <c r="H908" i="230"/>
  <c r="J330" i="230"/>
  <c r="I907" i="230"/>
  <c r="H907" i="230"/>
  <c r="J329" i="230"/>
  <c r="I906" i="230"/>
  <c r="H906" i="230"/>
  <c r="J170" i="230"/>
  <c r="I905" i="230"/>
  <c r="H905" i="230"/>
  <c r="J1299" i="230"/>
  <c r="I904" i="230"/>
  <c r="H904" i="230"/>
  <c r="J473" i="230"/>
  <c r="I903" i="230"/>
  <c r="H903" i="230"/>
  <c r="J1396" i="230"/>
  <c r="I902" i="230"/>
  <c r="H902" i="230"/>
  <c r="J656" i="230"/>
  <c r="I901" i="230"/>
  <c r="H901" i="230"/>
  <c r="J553" i="230"/>
  <c r="I900" i="230"/>
  <c r="H900" i="230"/>
  <c r="J57" i="230"/>
  <c r="I899" i="230"/>
  <c r="H899" i="230"/>
  <c r="J655" i="230"/>
  <c r="I898" i="230"/>
  <c r="H898" i="230"/>
  <c r="J119" i="230"/>
  <c r="I897" i="230"/>
  <c r="H897" i="230"/>
  <c r="J136" i="230"/>
  <c r="I896" i="230"/>
  <c r="H896" i="230"/>
  <c r="J80" i="230"/>
  <c r="I895" i="230"/>
  <c r="H895" i="230"/>
  <c r="J654" i="230"/>
  <c r="I894" i="230"/>
  <c r="H894" i="230"/>
  <c r="J1650" i="230"/>
  <c r="I893" i="230"/>
  <c r="H893" i="230"/>
  <c r="J1649" i="230"/>
  <c r="I892" i="230"/>
  <c r="H892" i="230"/>
  <c r="J1648" i="230"/>
  <c r="I891" i="230"/>
  <c r="H891" i="230"/>
  <c r="J1647" i="230"/>
  <c r="I890" i="230"/>
  <c r="H890" i="230"/>
  <c r="J169" i="230"/>
  <c r="I889" i="230"/>
  <c r="H889" i="230"/>
  <c r="J168" i="230"/>
  <c r="I888" i="230"/>
  <c r="H888" i="230"/>
  <c r="J968" i="230"/>
  <c r="I887" i="230"/>
  <c r="H887" i="230"/>
  <c r="J967" i="230"/>
  <c r="I886" i="230"/>
  <c r="H886" i="230"/>
  <c r="J966" i="230"/>
  <c r="I885" i="230"/>
  <c r="H885" i="230"/>
  <c r="J328" i="230"/>
  <c r="I884" i="230"/>
  <c r="H884" i="230"/>
  <c r="J965" i="230"/>
  <c r="I883" i="230"/>
  <c r="H883" i="230"/>
  <c r="J964" i="230"/>
  <c r="I882" i="230"/>
  <c r="H882" i="230"/>
  <c r="J653" i="230"/>
  <c r="I881" i="230"/>
  <c r="H881" i="230"/>
  <c r="J1099" i="230"/>
  <c r="I880" i="230"/>
  <c r="H880" i="230"/>
  <c r="J1155" i="230"/>
  <c r="I879" i="230"/>
  <c r="H879" i="230"/>
  <c r="J963" i="230"/>
  <c r="I878" i="230"/>
  <c r="H878" i="230"/>
  <c r="J962" i="230"/>
  <c r="I877" i="230"/>
  <c r="H877" i="230"/>
  <c r="J961" i="230"/>
  <c r="I876" i="230"/>
  <c r="H876" i="230"/>
  <c r="J960" i="230"/>
  <c r="I875" i="230"/>
  <c r="H875" i="230"/>
  <c r="J959" i="230"/>
  <c r="I874" i="230"/>
  <c r="H874" i="230"/>
  <c r="J958" i="230"/>
  <c r="I873" i="230"/>
  <c r="H873" i="230"/>
  <c r="J652" i="230"/>
  <c r="I872" i="230"/>
  <c r="H872" i="230"/>
  <c r="J651" i="230"/>
  <c r="I871" i="230"/>
  <c r="H871" i="230"/>
  <c r="J1395" i="230"/>
  <c r="I870" i="230"/>
  <c r="H870" i="230"/>
  <c r="J1394" i="230"/>
  <c r="I869" i="230"/>
  <c r="H869" i="230"/>
  <c r="J552" i="230"/>
  <c r="I868" i="230"/>
  <c r="H868" i="230"/>
  <c r="J783" i="230"/>
  <c r="I867" i="230"/>
  <c r="H867" i="230"/>
  <c r="J1393" i="230"/>
  <c r="I866" i="230"/>
  <c r="H866" i="230"/>
  <c r="J1298" i="230"/>
  <c r="I865" i="230"/>
  <c r="H865" i="230"/>
  <c r="J1297" i="230"/>
  <c r="I864" i="230"/>
  <c r="H864" i="230"/>
  <c r="J1296" i="230"/>
  <c r="I863" i="230"/>
  <c r="H863" i="230"/>
  <c r="J1295" i="230"/>
  <c r="I862" i="230"/>
  <c r="H862" i="230"/>
  <c r="J1871" i="230"/>
  <c r="I861" i="230"/>
  <c r="H861" i="230"/>
  <c r="J1870" i="230"/>
  <c r="I860" i="230"/>
  <c r="H860" i="230"/>
  <c r="J1869" i="230"/>
  <c r="I859" i="230"/>
  <c r="H859" i="230"/>
  <c r="J1868" i="230"/>
  <c r="I858" i="230"/>
  <c r="H858" i="230"/>
  <c r="J327" i="230"/>
  <c r="I857" i="230"/>
  <c r="H857" i="230"/>
  <c r="J650" i="230"/>
  <c r="I856" i="230"/>
  <c r="H856" i="230"/>
  <c r="J1867" i="230"/>
  <c r="I855" i="230"/>
  <c r="H855" i="230"/>
  <c r="J1866" i="230"/>
  <c r="I854" i="230"/>
  <c r="H854" i="230"/>
  <c r="J472" i="230"/>
  <c r="I853" i="230"/>
  <c r="H853" i="230"/>
  <c r="J551" i="230"/>
  <c r="I852" i="230"/>
  <c r="H852" i="230"/>
  <c r="J471" i="230"/>
  <c r="I851" i="230"/>
  <c r="H851" i="230"/>
  <c r="J1540" i="230"/>
  <c r="I850" i="230"/>
  <c r="H850" i="230"/>
  <c r="J1539" i="230"/>
  <c r="I849" i="230"/>
  <c r="H849" i="230"/>
  <c r="J1538" i="230"/>
  <c r="I848" i="230"/>
  <c r="H848" i="230"/>
  <c r="J1537" i="230"/>
  <c r="I847" i="230"/>
  <c r="H847" i="230"/>
  <c r="J1536" i="230"/>
  <c r="I846" i="230"/>
  <c r="H846" i="230"/>
  <c r="J1535" i="230"/>
  <c r="I845" i="230"/>
  <c r="H845" i="230"/>
  <c r="J1534" i="230"/>
  <c r="I844" i="230"/>
  <c r="H844" i="230"/>
  <c r="J167" i="230"/>
  <c r="I843" i="230"/>
  <c r="H843" i="230"/>
  <c r="J166" i="230"/>
  <c r="I842" i="230"/>
  <c r="H842" i="230"/>
  <c r="J1714" i="230"/>
  <c r="I841" i="230"/>
  <c r="H841" i="230"/>
  <c r="J1646" i="230"/>
  <c r="I840" i="230"/>
  <c r="H840" i="230"/>
  <c r="J1645" i="230"/>
  <c r="I839" i="230"/>
  <c r="H839" i="230"/>
  <c r="J1644" i="230"/>
  <c r="I838" i="230"/>
  <c r="H838" i="230"/>
  <c r="J1294" i="230"/>
  <c r="I837" i="230"/>
  <c r="H837" i="230"/>
  <c r="J1293" i="230"/>
  <c r="I836" i="230"/>
  <c r="H836" i="230"/>
  <c r="J234" i="230"/>
  <c r="I835" i="230"/>
  <c r="H835" i="230"/>
  <c r="J461" i="230"/>
  <c r="I834" i="230"/>
  <c r="H834" i="230"/>
  <c r="J460" i="230"/>
  <c r="I833" i="230"/>
  <c r="H833" i="230"/>
  <c r="J459" i="230"/>
  <c r="I832" i="230"/>
  <c r="H832" i="230"/>
  <c r="J326" i="230"/>
  <c r="I831" i="230"/>
  <c r="H831" i="230"/>
  <c r="J165" i="230"/>
  <c r="I830" i="230"/>
  <c r="H830" i="230"/>
  <c r="J164" i="230"/>
  <c r="I829" i="230"/>
  <c r="H829" i="230"/>
  <c r="J1196" i="230"/>
  <c r="I828" i="230"/>
  <c r="H828" i="230"/>
  <c r="J1239" i="230"/>
  <c r="I827" i="230"/>
  <c r="H827" i="230"/>
  <c r="J1392" i="230"/>
  <c r="I826" i="230"/>
  <c r="H826" i="230"/>
  <c r="J649" i="230"/>
  <c r="I825" i="230"/>
  <c r="H825" i="230"/>
  <c r="J648" i="230"/>
  <c r="I824" i="230"/>
  <c r="H824" i="230"/>
  <c r="J325" i="230"/>
  <c r="I823" i="230"/>
  <c r="H823" i="230"/>
  <c r="J324" i="230"/>
  <c r="I822" i="230"/>
  <c r="H822" i="230"/>
  <c r="J957" i="230"/>
  <c r="I821" i="230"/>
  <c r="H821" i="230"/>
  <c r="J2198" i="230"/>
  <c r="I820" i="230"/>
  <c r="H820" i="230"/>
  <c r="J1713" i="230"/>
  <c r="I819" i="230"/>
  <c r="H819" i="230"/>
  <c r="J647" i="230"/>
  <c r="I818" i="230"/>
  <c r="H818" i="230"/>
  <c r="J1643" i="230"/>
  <c r="I817" i="230"/>
  <c r="H817" i="230"/>
  <c r="J1642" i="230"/>
  <c r="I816" i="230"/>
  <c r="H816" i="230"/>
  <c r="J1641" i="230"/>
  <c r="I815" i="230"/>
  <c r="H815" i="230"/>
  <c r="J1154" i="230"/>
  <c r="I814" i="230"/>
  <c r="H814" i="230"/>
  <c r="J956" i="230"/>
  <c r="I813" i="230"/>
  <c r="H813" i="230"/>
  <c r="J955" i="230"/>
  <c r="I812" i="230"/>
  <c r="H812" i="230"/>
  <c r="J776" i="230"/>
  <c r="I811" i="230"/>
  <c r="H811" i="230"/>
  <c r="J954" i="230"/>
  <c r="I810" i="230"/>
  <c r="H810" i="230"/>
  <c r="J953" i="230"/>
  <c r="I809" i="230"/>
  <c r="H809" i="230"/>
  <c r="J952" i="230"/>
  <c r="I808" i="230"/>
  <c r="H808" i="230"/>
  <c r="J951" i="230"/>
  <c r="I807" i="230"/>
  <c r="H807" i="230"/>
  <c r="J950" i="230"/>
  <c r="I806" i="230"/>
  <c r="H806" i="230"/>
  <c r="J1391" i="230"/>
  <c r="I805" i="230"/>
  <c r="H805" i="230"/>
  <c r="J1865" i="230"/>
  <c r="I804" i="230"/>
  <c r="H804" i="230"/>
  <c r="J646" i="230"/>
  <c r="I803" i="230"/>
  <c r="H803" i="230"/>
  <c r="J163" i="230"/>
  <c r="I802" i="230"/>
  <c r="H802" i="230"/>
  <c r="J645" i="230"/>
  <c r="I801" i="230"/>
  <c r="H801" i="230"/>
  <c r="J1153" i="230"/>
  <c r="I800" i="230"/>
  <c r="H800" i="230"/>
  <c r="J644" i="230"/>
  <c r="I799" i="230"/>
  <c r="H799" i="230"/>
  <c r="J643" i="230"/>
  <c r="I798" i="230"/>
  <c r="H798" i="230"/>
  <c r="J1533" i="230"/>
  <c r="I797" i="230"/>
  <c r="H797" i="230"/>
  <c r="J642" i="230"/>
  <c r="I796" i="230"/>
  <c r="H796" i="230"/>
  <c r="J641" i="230"/>
  <c r="I795" i="230"/>
  <c r="H795" i="230"/>
  <c r="J1699" i="230"/>
  <c r="I794" i="230"/>
  <c r="H794" i="230"/>
  <c r="J1390" i="230"/>
  <c r="I793" i="230"/>
  <c r="H793" i="230"/>
  <c r="J162" i="230"/>
  <c r="I792" i="230"/>
  <c r="H792" i="230"/>
  <c r="J161" i="230"/>
  <c r="I791" i="230"/>
  <c r="H791" i="230"/>
  <c r="J323" i="230"/>
  <c r="I790" i="230"/>
  <c r="H790" i="230"/>
  <c r="J322" i="230"/>
  <c r="I789" i="230"/>
  <c r="H789" i="230"/>
  <c r="J160" i="230"/>
  <c r="I788" i="230"/>
  <c r="H788" i="230"/>
  <c r="J159" i="230"/>
  <c r="I787" i="230"/>
  <c r="H787" i="230"/>
  <c r="J321" i="230"/>
  <c r="I786" i="230"/>
  <c r="H786" i="230"/>
  <c r="J782" i="230"/>
  <c r="I785" i="230"/>
  <c r="H785" i="230"/>
  <c r="J640" i="230"/>
  <c r="I784" i="230"/>
  <c r="H784" i="230"/>
  <c r="J1452" i="230"/>
  <c r="I783" i="230"/>
  <c r="H783" i="230"/>
  <c r="J1451" i="230"/>
  <c r="I782" i="230"/>
  <c r="H782" i="230"/>
  <c r="J949" i="230"/>
  <c r="I781" i="230"/>
  <c r="H781" i="230"/>
  <c r="J803" i="230"/>
  <c r="I780" i="230"/>
  <c r="H780" i="230"/>
  <c r="J948" i="230"/>
  <c r="I779" i="230"/>
  <c r="H779" i="230"/>
  <c r="J947" i="230"/>
  <c r="I778" i="230"/>
  <c r="H778" i="230"/>
  <c r="J946" i="230"/>
  <c r="I777" i="230"/>
  <c r="H777" i="230"/>
  <c r="J1152" i="230"/>
  <c r="I776" i="230"/>
  <c r="H776" i="230"/>
  <c r="J945" i="230"/>
  <c r="I775" i="230"/>
  <c r="H775" i="230"/>
  <c r="J529" i="230"/>
  <c r="I774" i="230"/>
  <c r="H774" i="230"/>
  <c r="J528" i="230"/>
  <c r="I773" i="230"/>
  <c r="H773" i="230"/>
  <c r="J944" i="230"/>
  <c r="I772" i="230"/>
  <c r="H772" i="230"/>
  <c r="J943" i="230"/>
  <c r="I771" i="230"/>
  <c r="H771" i="230"/>
  <c r="J942" i="230"/>
  <c r="I770" i="230"/>
  <c r="H770" i="230"/>
  <c r="J941" i="230"/>
  <c r="I769" i="230"/>
  <c r="H769" i="230"/>
  <c r="J940" i="230"/>
  <c r="I768" i="230"/>
  <c r="H768" i="230"/>
  <c r="J939" i="230"/>
  <c r="I767" i="230"/>
  <c r="H767" i="230"/>
  <c r="J639" i="230"/>
  <c r="I766" i="230"/>
  <c r="H766" i="230"/>
  <c r="J938" i="230"/>
  <c r="I765" i="230"/>
  <c r="H765" i="230"/>
  <c r="J937" i="230"/>
  <c r="I764" i="230"/>
  <c r="H764" i="230"/>
  <c r="J936" i="230"/>
  <c r="I763" i="230"/>
  <c r="H763" i="230"/>
  <c r="J1195" i="230"/>
  <c r="I762" i="230"/>
  <c r="H762" i="230"/>
  <c r="J1194" i="230"/>
  <c r="I761" i="230"/>
  <c r="H761" i="230"/>
  <c r="J1238" i="230"/>
  <c r="I760" i="230"/>
  <c r="H760" i="230"/>
  <c r="J1237" i="230"/>
  <c r="I759" i="230"/>
  <c r="H759" i="230"/>
  <c r="J1193" i="230"/>
  <c r="I758" i="230"/>
  <c r="H758" i="230"/>
  <c r="J1192" i="230"/>
  <c r="I757" i="230"/>
  <c r="H757" i="230"/>
  <c r="J638" i="230"/>
  <c r="I756" i="230"/>
  <c r="H756" i="230"/>
  <c r="J637" i="230"/>
  <c r="I755" i="230"/>
  <c r="H755" i="230"/>
  <c r="J1389" i="230"/>
  <c r="I754" i="230"/>
  <c r="H754" i="230"/>
  <c r="J636" i="230"/>
  <c r="I752" i="230"/>
  <c r="H752" i="230"/>
  <c r="J527" i="230"/>
  <c r="I753" i="230"/>
  <c r="H753" i="230"/>
  <c r="J526" i="230"/>
  <c r="I751" i="230"/>
  <c r="H751" i="230"/>
  <c r="J635" i="230"/>
  <c r="I749" i="230"/>
  <c r="H749" i="230"/>
  <c r="J634" i="230"/>
  <c r="I750" i="230"/>
  <c r="H750" i="230"/>
  <c r="J633" i="230"/>
  <c r="I748" i="230"/>
  <c r="H748" i="230"/>
  <c r="J935" i="230"/>
  <c r="I747" i="230"/>
  <c r="H747" i="230"/>
  <c r="J934" i="230"/>
  <c r="I746" i="230"/>
  <c r="H746" i="230"/>
  <c r="J933" i="230"/>
  <c r="I745" i="230"/>
  <c r="H745" i="230"/>
  <c r="J1532" i="230"/>
  <c r="I744" i="230"/>
  <c r="H744" i="230"/>
  <c r="J1531" i="230"/>
  <c r="I743" i="230"/>
  <c r="H743" i="230"/>
  <c r="J632" i="230"/>
  <c r="I742" i="230"/>
  <c r="H742" i="230"/>
  <c r="J631" i="230"/>
  <c r="I741" i="230"/>
  <c r="H741" i="230"/>
  <c r="J630" i="230"/>
  <c r="I740" i="230"/>
  <c r="H740" i="230"/>
  <c r="J932" i="230"/>
  <c r="I739" i="230"/>
  <c r="H739" i="230"/>
  <c r="J931" i="230"/>
  <c r="I738" i="230"/>
  <c r="H738" i="230"/>
  <c r="J158" i="230"/>
  <c r="I737" i="230"/>
  <c r="H737" i="230"/>
  <c r="J930" i="230"/>
  <c r="I736" i="230"/>
  <c r="H736" i="230"/>
  <c r="J929" i="230"/>
  <c r="I735" i="230"/>
  <c r="H735" i="230"/>
  <c r="J928" i="230"/>
  <c r="I734" i="230"/>
  <c r="H734" i="230"/>
  <c r="J927" i="230"/>
  <c r="I733" i="230"/>
  <c r="H733" i="230"/>
  <c r="J926" i="230"/>
  <c r="I732" i="230"/>
  <c r="H732" i="230"/>
  <c r="J925" i="230"/>
  <c r="I731" i="230"/>
  <c r="H731" i="230"/>
  <c r="J1530" i="230"/>
  <c r="I730" i="230"/>
  <c r="H730" i="230"/>
  <c r="J1529" i="230"/>
  <c r="I729" i="230"/>
  <c r="H729" i="230"/>
  <c r="J1528" i="230"/>
  <c r="I728" i="230"/>
  <c r="H728" i="230"/>
  <c r="J1527" i="230"/>
  <c r="I727" i="230"/>
  <c r="H727" i="230"/>
  <c r="J1526" i="230"/>
  <c r="I726" i="230"/>
  <c r="H726" i="230"/>
  <c r="J1525" i="230"/>
  <c r="I725" i="230"/>
  <c r="H725" i="230"/>
  <c r="J1524" i="230"/>
  <c r="I724" i="230"/>
  <c r="H724" i="230"/>
  <c r="J1523" i="230"/>
  <c r="I723" i="230"/>
  <c r="H723" i="230"/>
  <c r="J1522" i="230"/>
  <c r="I722" i="230"/>
  <c r="H722" i="230"/>
  <c r="J1521" i="230"/>
  <c r="I721" i="230"/>
  <c r="H721" i="230"/>
  <c r="J1520" i="230"/>
  <c r="I720" i="230"/>
  <c r="H720" i="230"/>
  <c r="J1519" i="230"/>
  <c r="I719" i="230"/>
  <c r="H719" i="230"/>
  <c r="J629" i="230"/>
  <c r="I718" i="230"/>
  <c r="H718" i="230"/>
  <c r="J802" i="230"/>
  <c r="I717" i="230"/>
  <c r="H717" i="230"/>
  <c r="J320" i="230"/>
  <c r="I716" i="230"/>
  <c r="H716" i="230"/>
  <c r="J319" i="230"/>
  <c r="I715" i="230"/>
  <c r="H715" i="230"/>
  <c r="J1388" i="230"/>
  <c r="I714" i="230"/>
  <c r="H714" i="230"/>
  <c r="J1387" i="230"/>
  <c r="I713" i="230"/>
  <c r="H713" i="230"/>
  <c r="J1864" i="230"/>
  <c r="I712" i="230"/>
  <c r="H712" i="230"/>
  <c r="J1863" i="230"/>
  <c r="I711" i="230"/>
  <c r="H711" i="230"/>
  <c r="J924" i="230"/>
  <c r="I710" i="230"/>
  <c r="H710" i="230"/>
  <c r="J923" i="230"/>
  <c r="I709" i="230"/>
  <c r="H709" i="230"/>
  <c r="J922" i="230"/>
  <c r="I708" i="230"/>
  <c r="H708" i="230"/>
  <c r="J1151" i="230"/>
  <c r="I707" i="230"/>
  <c r="H707" i="230"/>
  <c r="J628" i="230"/>
  <c r="I706" i="230"/>
  <c r="H706" i="230"/>
  <c r="J1125" i="230"/>
  <c r="I705" i="230"/>
  <c r="H705" i="230"/>
  <c r="J1191" i="230"/>
  <c r="I704" i="230"/>
  <c r="H704" i="230"/>
  <c r="J1098" i="230"/>
  <c r="I703" i="230"/>
  <c r="H703" i="230"/>
  <c r="J1097" i="230"/>
  <c r="I702" i="230"/>
  <c r="H702" i="230"/>
  <c r="J627" i="230"/>
  <c r="I701" i="230"/>
  <c r="H701" i="230"/>
  <c r="J1096" i="230"/>
  <c r="I700" i="230"/>
  <c r="H700" i="230"/>
  <c r="J626" i="230"/>
  <c r="I699" i="230"/>
  <c r="H699" i="230"/>
  <c r="J625" i="230"/>
  <c r="I698" i="230"/>
  <c r="H698" i="230"/>
  <c r="J624" i="230"/>
  <c r="I697" i="230"/>
  <c r="H697" i="230"/>
  <c r="J623" i="230"/>
  <c r="I696" i="230"/>
  <c r="H696" i="230"/>
  <c r="J622" i="230"/>
  <c r="I695" i="230"/>
  <c r="H695" i="230"/>
  <c r="J621" i="230"/>
  <c r="I694" i="230"/>
  <c r="H694" i="230"/>
  <c r="J620" i="230"/>
  <c r="I693" i="230"/>
  <c r="H693" i="230"/>
  <c r="J619" i="230"/>
  <c r="I692" i="230"/>
  <c r="H692" i="230"/>
  <c r="J618" i="230"/>
  <c r="I691" i="230"/>
  <c r="H691" i="230"/>
  <c r="J617" i="230"/>
  <c r="I690" i="230"/>
  <c r="H690" i="230"/>
  <c r="J616" i="230"/>
  <c r="I689" i="230"/>
  <c r="H689" i="230"/>
  <c r="J615" i="230"/>
  <c r="I688" i="230"/>
  <c r="H688" i="230"/>
  <c r="J614" i="230"/>
  <c r="I687" i="230"/>
  <c r="H687" i="230"/>
  <c r="J613" i="230"/>
  <c r="I686" i="230"/>
  <c r="H686" i="230"/>
  <c r="J612" i="230"/>
  <c r="I685" i="230"/>
  <c r="H685" i="230"/>
  <c r="J611" i="230"/>
  <c r="I684" i="230"/>
  <c r="H684" i="230"/>
  <c r="J610" i="230"/>
  <c r="I683" i="230"/>
  <c r="H683" i="230"/>
  <c r="J609" i="230"/>
  <c r="I682" i="230"/>
  <c r="H682" i="230"/>
  <c r="J608" i="230"/>
  <c r="I681" i="230"/>
  <c r="H681" i="230"/>
  <c r="J607" i="230"/>
  <c r="I680" i="230"/>
  <c r="H680" i="230"/>
  <c r="J525" i="230"/>
  <c r="I679" i="230"/>
  <c r="H679" i="230"/>
  <c r="J524" i="230"/>
  <c r="I678" i="230"/>
  <c r="H678" i="230"/>
  <c r="J523" i="230"/>
  <c r="I677" i="230"/>
  <c r="H677" i="230"/>
  <c r="J522" i="230"/>
  <c r="I676" i="230"/>
  <c r="H676" i="230"/>
  <c r="J521" i="230"/>
  <c r="I675" i="230"/>
  <c r="H675" i="230"/>
  <c r="J606" i="230"/>
  <c r="I674" i="230"/>
  <c r="H674" i="230"/>
  <c r="J605" i="230"/>
  <c r="I673" i="230"/>
  <c r="H673" i="230"/>
  <c r="J604" i="230"/>
  <c r="I672" i="230"/>
  <c r="H672" i="230"/>
  <c r="J603" i="230"/>
  <c r="I671" i="230"/>
  <c r="H671" i="230"/>
  <c r="J602" i="230"/>
  <c r="I670" i="230"/>
  <c r="H670" i="230"/>
  <c r="J601" i="230"/>
  <c r="I669" i="230"/>
  <c r="H669" i="230"/>
  <c r="J600" i="230"/>
  <c r="I668" i="230"/>
  <c r="H668" i="230"/>
  <c r="J599" i="230"/>
  <c r="I667" i="230"/>
  <c r="H667" i="230"/>
  <c r="J598" i="230"/>
  <c r="I666" i="230"/>
  <c r="H666" i="230"/>
  <c r="J597" i="230"/>
  <c r="I665" i="230"/>
  <c r="H665" i="230"/>
  <c r="J118" i="230"/>
  <c r="I664" i="230"/>
  <c r="H664" i="230"/>
  <c r="J1712" i="230"/>
  <c r="I663" i="230"/>
  <c r="H663" i="230"/>
  <c r="J596" i="230"/>
  <c r="I662" i="230"/>
  <c r="H662" i="230"/>
  <c r="J318" i="230"/>
  <c r="I661" i="230"/>
  <c r="H661" i="230"/>
  <c r="J1862" i="230"/>
  <c r="I660" i="230"/>
  <c r="H660" i="230"/>
  <c r="J1861" i="230"/>
  <c r="I659" i="230"/>
  <c r="H659" i="230"/>
  <c r="J833" i="230"/>
  <c r="I658" i="230"/>
  <c r="H658" i="230"/>
  <c r="J832" i="230"/>
  <c r="I657" i="230"/>
  <c r="H657" i="230"/>
  <c r="J831" i="230"/>
  <c r="I656" i="230"/>
  <c r="H656" i="230"/>
  <c r="J830" i="230"/>
  <c r="I655" i="230"/>
  <c r="H655" i="230"/>
  <c r="J317" i="230"/>
  <c r="I654" i="230"/>
  <c r="H654" i="230"/>
  <c r="J1386" i="230"/>
  <c r="I653" i="230"/>
  <c r="H653" i="230"/>
  <c r="J470" i="230"/>
  <c r="I652" i="230"/>
  <c r="H652" i="230"/>
  <c r="J1518" i="230"/>
  <c r="I651" i="230"/>
  <c r="H651" i="230"/>
  <c r="J1517" i="230"/>
  <c r="I650" i="230"/>
  <c r="H650" i="230"/>
  <c r="J1385" i="230"/>
  <c r="I649" i="230"/>
  <c r="H649" i="230"/>
  <c r="J1384" i="230"/>
  <c r="I648" i="230"/>
  <c r="H648" i="230"/>
  <c r="J1383" i="230"/>
  <c r="I647" i="230"/>
  <c r="H647" i="230"/>
  <c r="J1382" i="230"/>
  <c r="I646" i="230"/>
  <c r="H646" i="230"/>
  <c r="J1381" i="230"/>
  <c r="I645" i="230"/>
  <c r="H645" i="230"/>
  <c r="J1380" i="230"/>
  <c r="I644" i="230"/>
  <c r="H644" i="230"/>
  <c r="J1379" i="230"/>
  <c r="I643" i="230"/>
  <c r="H643" i="230"/>
  <c r="J1516" i="230"/>
  <c r="I642" i="230"/>
  <c r="H642" i="230"/>
  <c r="J252" i="230"/>
  <c r="I641" i="230"/>
  <c r="H641" i="230"/>
  <c r="J316" i="230"/>
  <c r="I640" i="230"/>
  <c r="H640" i="230"/>
  <c r="J520" i="230"/>
  <c r="I639" i="230"/>
  <c r="H639" i="230"/>
  <c r="J519" i="230"/>
  <c r="I638" i="230"/>
  <c r="H638" i="230"/>
  <c r="J518" i="230"/>
  <c r="I637" i="230"/>
  <c r="H637" i="230"/>
  <c r="J517" i="230"/>
  <c r="I636" i="230"/>
  <c r="H636" i="230"/>
  <c r="J516" i="230"/>
  <c r="I635" i="230"/>
  <c r="H635" i="230"/>
  <c r="J1860" i="230"/>
  <c r="I634" i="230"/>
  <c r="H634" i="230"/>
  <c r="J1859" i="230"/>
  <c r="I633" i="230"/>
  <c r="H633" i="230"/>
  <c r="J1858" i="230"/>
  <c r="I632" i="230"/>
  <c r="H632" i="230"/>
  <c r="J921" i="230"/>
  <c r="I631" i="230"/>
  <c r="H631" i="230"/>
  <c r="J117" i="230"/>
  <c r="I630" i="230"/>
  <c r="H630" i="230"/>
  <c r="J92" i="230"/>
  <c r="I629" i="230"/>
  <c r="H629" i="230"/>
  <c r="J1515" i="230"/>
  <c r="I628" i="230"/>
  <c r="H628" i="230"/>
  <c r="J920" i="230"/>
  <c r="I627" i="230"/>
  <c r="H627" i="230"/>
  <c r="J919" i="230"/>
  <c r="I626" i="230"/>
  <c r="H626" i="230"/>
  <c r="J918" i="230"/>
  <c r="I625" i="230"/>
  <c r="H625" i="230"/>
  <c r="J917" i="230"/>
  <c r="I624" i="230"/>
  <c r="H624" i="230"/>
  <c r="J916" i="230"/>
  <c r="I623" i="230"/>
  <c r="H623" i="230"/>
  <c r="J1190" i="230"/>
  <c r="I622" i="230"/>
  <c r="H622" i="230"/>
  <c r="J1236" i="230"/>
  <c r="I621" i="230"/>
  <c r="H621" i="230"/>
  <c r="J1189" i="230"/>
  <c r="I620" i="230"/>
  <c r="H620" i="230"/>
  <c r="J24" i="230"/>
  <c r="I619" i="230"/>
  <c r="H619" i="230"/>
  <c r="J23" i="230"/>
  <c r="I618" i="230"/>
  <c r="H618" i="230"/>
  <c r="J22" i="230"/>
  <c r="I617" i="230"/>
  <c r="H617" i="230"/>
  <c r="J315" i="230"/>
  <c r="I616" i="230"/>
  <c r="H616" i="230"/>
  <c r="J314" i="230"/>
  <c r="I615" i="230"/>
  <c r="H615" i="230"/>
  <c r="J313" i="230"/>
  <c r="I614" i="230"/>
  <c r="H614" i="230"/>
  <c r="J312" i="230"/>
  <c r="I613" i="230"/>
  <c r="H613" i="230"/>
  <c r="J915" i="230"/>
  <c r="I612" i="230"/>
  <c r="H612" i="230"/>
  <c r="J1857" i="230"/>
  <c r="I611" i="230"/>
  <c r="H611" i="230"/>
  <c r="J1856" i="230"/>
  <c r="I610" i="230"/>
  <c r="H610" i="230"/>
  <c r="J1450" i="230"/>
  <c r="I609" i="230"/>
  <c r="H609" i="230"/>
  <c r="J1449" i="230"/>
  <c r="I608" i="230"/>
  <c r="H608" i="230"/>
  <c r="J914" i="230"/>
  <c r="I607" i="230"/>
  <c r="H607" i="230"/>
  <c r="J913" i="230"/>
  <c r="I606" i="230"/>
  <c r="H606" i="230"/>
  <c r="J912" i="230"/>
  <c r="I605" i="230"/>
  <c r="H605" i="230"/>
  <c r="J911" i="230"/>
  <c r="I604" i="230"/>
  <c r="H604" i="230"/>
  <c r="J595" i="230"/>
  <c r="I603" i="230"/>
  <c r="H603" i="230"/>
  <c r="J594" i="230"/>
  <c r="I602" i="230"/>
  <c r="H602" i="230"/>
  <c r="J593" i="230"/>
  <c r="I601" i="230"/>
  <c r="H601" i="230"/>
  <c r="J592" i="230"/>
  <c r="I600" i="230"/>
  <c r="H600" i="230"/>
  <c r="J1855" i="230"/>
  <c r="I599" i="230"/>
  <c r="H599" i="230"/>
  <c r="J1854" i="230"/>
  <c r="I598" i="230"/>
  <c r="H598" i="230"/>
  <c r="J29" i="230"/>
  <c r="I597" i="230"/>
  <c r="H597" i="230"/>
  <c r="J28" i="230"/>
  <c r="I596" i="230"/>
  <c r="H596" i="230"/>
  <c r="J910" i="230"/>
  <c r="I595" i="230"/>
  <c r="H595" i="230"/>
  <c r="J909" i="230"/>
  <c r="I594" i="230"/>
  <c r="H594" i="230"/>
  <c r="J908" i="230"/>
  <c r="I593" i="230"/>
  <c r="H593" i="230"/>
  <c r="J1150" i="230"/>
  <c r="I592" i="230"/>
  <c r="H592" i="230"/>
  <c r="J1149" i="230"/>
  <c r="I591" i="230"/>
  <c r="H591" i="230"/>
  <c r="J591" i="230"/>
  <c r="I590" i="230"/>
  <c r="H590" i="230"/>
  <c r="J801" i="230"/>
  <c r="I589" i="230"/>
  <c r="H589" i="230"/>
  <c r="J1188" i="230"/>
  <c r="I588" i="230"/>
  <c r="H588" i="230"/>
  <c r="J1235" i="230"/>
  <c r="I587" i="230"/>
  <c r="H587" i="230"/>
  <c r="J800" i="230"/>
  <c r="I586" i="230"/>
  <c r="H586" i="230"/>
  <c r="J799" i="230"/>
  <c r="I585" i="230"/>
  <c r="H585" i="230"/>
  <c r="J1514" i="230"/>
  <c r="I584" i="230"/>
  <c r="H584" i="230"/>
  <c r="J1513" i="230"/>
  <c r="I583" i="230"/>
  <c r="H583" i="230"/>
  <c r="J233" i="230"/>
  <c r="I582" i="230"/>
  <c r="H582" i="230"/>
  <c r="J311" i="230"/>
  <c r="I581" i="230"/>
  <c r="H581" i="230"/>
  <c r="J310" i="230"/>
  <c r="I580" i="230"/>
  <c r="H580" i="230"/>
  <c r="J309" i="230"/>
  <c r="I579" i="230"/>
  <c r="H579" i="230"/>
  <c r="J1378" i="230"/>
  <c r="I578" i="230"/>
  <c r="H578" i="230"/>
  <c r="J1377" i="230"/>
  <c r="I577" i="230"/>
  <c r="H577" i="230"/>
  <c r="J1292" i="230"/>
  <c r="I576" i="230"/>
  <c r="H576" i="230"/>
  <c r="J1291" i="230"/>
  <c r="I575" i="230"/>
  <c r="H575" i="230"/>
  <c r="J1290" i="230"/>
  <c r="I574" i="230"/>
  <c r="H574" i="230"/>
  <c r="J1289" i="230"/>
  <c r="I573" i="230"/>
  <c r="H573" i="230"/>
  <c r="J1288" i="230"/>
  <c r="I572" i="230"/>
  <c r="H572" i="230"/>
  <c r="J1287" i="230"/>
  <c r="I571" i="230"/>
  <c r="H571" i="230"/>
  <c r="J1286" i="230"/>
  <c r="I570" i="230"/>
  <c r="H570" i="230"/>
  <c r="J1285" i="230"/>
  <c r="I569" i="230"/>
  <c r="H569" i="230"/>
  <c r="J907" i="230"/>
  <c r="I568" i="230"/>
  <c r="H568" i="230"/>
  <c r="J906" i="230"/>
  <c r="I567" i="230"/>
  <c r="H567" i="230"/>
  <c r="J905" i="230"/>
  <c r="I566" i="230"/>
  <c r="H566" i="230"/>
  <c r="J904" i="230"/>
  <c r="I565" i="230"/>
  <c r="H565" i="230"/>
  <c r="J308" i="230"/>
  <c r="I564" i="230"/>
  <c r="H564" i="230"/>
  <c r="J590" i="230"/>
  <c r="I563" i="230"/>
  <c r="H563" i="230"/>
  <c r="J589" i="230"/>
  <c r="I562" i="230"/>
  <c r="H562" i="230"/>
  <c r="J1376" i="230"/>
  <c r="I561" i="230"/>
  <c r="H561" i="230"/>
  <c r="J1375" i="230"/>
  <c r="I560" i="230"/>
  <c r="H560" i="230"/>
  <c r="J515" i="230"/>
  <c r="I559" i="230"/>
  <c r="H559" i="230"/>
  <c r="J1374" i="230"/>
  <c r="I558" i="230"/>
  <c r="H558" i="230"/>
  <c r="J1373" i="230"/>
  <c r="I557" i="230"/>
  <c r="H557" i="230"/>
  <c r="J1512" i="230"/>
  <c r="I556" i="230"/>
  <c r="H556" i="230"/>
  <c r="J1511" i="230"/>
  <c r="I555" i="230"/>
  <c r="H555" i="230"/>
  <c r="J1510" i="230"/>
  <c r="I554" i="230"/>
  <c r="H554" i="230"/>
  <c r="J1509" i="230"/>
  <c r="I553" i="230"/>
  <c r="H553" i="230"/>
  <c r="J1508" i="230"/>
  <c r="I552" i="230"/>
  <c r="H552" i="230"/>
  <c r="J1507" i="230"/>
  <c r="I551" i="230"/>
  <c r="H551" i="230"/>
  <c r="J1506" i="230"/>
  <c r="I550" i="230"/>
  <c r="H550" i="230"/>
  <c r="J1505" i="230"/>
  <c r="I549" i="230"/>
  <c r="H549" i="230"/>
  <c r="J1504" i="230"/>
  <c r="I548" i="230"/>
  <c r="H548" i="230"/>
  <c r="J1503" i="230"/>
  <c r="I547" i="230"/>
  <c r="H547" i="230"/>
  <c r="J1502" i="230"/>
  <c r="I546" i="230"/>
  <c r="H546" i="230"/>
  <c r="J1501" i="230"/>
  <c r="I544" i="230"/>
  <c r="H544" i="230"/>
  <c r="J1500" i="230"/>
  <c r="I543" i="230"/>
  <c r="H543" i="230"/>
  <c r="J1499" i="230"/>
  <c r="I545" i="230"/>
  <c r="H545" i="230"/>
  <c r="J1498" i="230"/>
  <c r="I542" i="230"/>
  <c r="H542" i="230"/>
  <c r="J21" i="230"/>
  <c r="I541" i="230"/>
  <c r="H541" i="230"/>
  <c r="J20" i="230"/>
  <c r="I540" i="230"/>
  <c r="H540" i="230"/>
  <c r="J19" i="230"/>
  <c r="I539" i="230"/>
  <c r="H539" i="230"/>
  <c r="J18" i="230"/>
  <c r="I538" i="230"/>
  <c r="H538" i="230"/>
  <c r="J17" i="230"/>
  <c r="I537" i="230"/>
  <c r="H537" i="230"/>
  <c r="J16" i="230"/>
  <c r="I536" i="230"/>
  <c r="H536" i="230"/>
  <c r="J15" i="230"/>
  <c r="I535" i="230"/>
  <c r="H535" i="230"/>
  <c r="J903" i="230"/>
  <c r="I534" i="230"/>
  <c r="H534" i="230"/>
  <c r="J1124" i="230"/>
  <c r="I533" i="230"/>
  <c r="H533" i="230"/>
  <c r="J902" i="230"/>
  <c r="I532" i="230"/>
  <c r="H532" i="230"/>
  <c r="J588" i="230"/>
  <c r="I531" i="230"/>
  <c r="H531" i="230"/>
  <c r="J1166" i="230"/>
  <c r="I530" i="230"/>
  <c r="H530" i="230"/>
  <c r="J514" i="230"/>
  <c r="I529" i="230"/>
  <c r="H529" i="230"/>
  <c r="J1187" i="230"/>
  <c r="I528" i="230"/>
  <c r="H528" i="230"/>
  <c r="J1234" i="230"/>
  <c r="I527" i="230"/>
  <c r="H527" i="230"/>
  <c r="J307" i="230"/>
  <c r="I526" i="230"/>
  <c r="H526" i="230"/>
  <c r="J1186" i="230"/>
  <c r="I525" i="230"/>
  <c r="H525" i="230"/>
  <c r="J798" i="230"/>
  <c r="I524" i="230"/>
  <c r="H524" i="230"/>
  <c r="J1233" i="230"/>
  <c r="I523" i="230"/>
  <c r="H523" i="230"/>
  <c r="J1185" i="230"/>
  <c r="I522" i="230"/>
  <c r="H522" i="230"/>
  <c r="J1184" i="230"/>
  <c r="I521" i="230"/>
  <c r="H521" i="230"/>
  <c r="J1183" i="230"/>
  <c r="I520" i="230"/>
  <c r="H520" i="230"/>
  <c r="J513" i="230"/>
  <c r="I519" i="230"/>
  <c r="H519" i="230"/>
  <c r="J56" i="230"/>
  <c r="I518" i="230"/>
  <c r="H518" i="230"/>
  <c r="J55" i="230"/>
  <c r="I517" i="230"/>
  <c r="H517" i="230"/>
  <c r="J54" i="230"/>
  <c r="I516" i="230"/>
  <c r="H516" i="230"/>
  <c r="J53" i="230"/>
  <c r="I515" i="230"/>
  <c r="H515" i="230"/>
  <c r="J52" i="230"/>
  <c r="I514" i="230"/>
  <c r="H514" i="230"/>
  <c r="J1853" i="230"/>
  <c r="I513" i="230"/>
  <c r="H513" i="230"/>
  <c r="J1852" i="230"/>
  <c r="I512" i="230"/>
  <c r="H512" i="230"/>
  <c r="J51" i="230"/>
  <c r="I511" i="230"/>
  <c r="H511" i="230"/>
  <c r="J901" i="230"/>
  <c r="I510" i="230"/>
  <c r="H510" i="230"/>
  <c r="J900" i="230"/>
  <c r="I509" i="230"/>
  <c r="H509" i="230"/>
  <c r="J1148" i="230"/>
  <c r="I508" i="230"/>
  <c r="H508" i="230"/>
  <c r="J1095" i="230"/>
  <c r="I507" i="230"/>
  <c r="H507" i="230"/>
  <c r="J1123" i="230"/>
  <c r="I506" i="230"/>
  <c r="H506" i="230"/>
  <c r="J1122" i="230"/>
  <c r="I505" i="230"/>
  <c r="H505" i="230"/>
  <c r="J1094" i="230"/>
  <c r="I504" i="230"/>
  <c r="H504" i="230"/>
  <c r="J899" i="230"/>
  <c r="I503" i="230"/>
  <c r="H503" i="230"/>
  <c r="J1121" i="230"/>
  <c r="I502" i="230"/>
  <c r="H502" i="230"/>
  <c r="J1851" i="230"/>
  <c r="I501" i="230"/>
  <c r="H501" i="230"/>
  <c r="J1850" i="230"/>
  <c r="I500" i="230"/>
  <c r="H500" i="230"/>
  <c r="J829" i="230"/>
  <c r="I499" i="230"/>
  <c r="H499" i="230"/>
  <c r="J828" i="230"/>
  <c r="I498" i="230"/>
  <c r="H498" i="230"/>
  <c r="J827" i="230"/>
  <c r="I497" i="230"/>
  <c r="H497" i="230"/>
  <c r="J826" i="230"/>
  <c r="I496" i="230"/>
  <c r="H496" i="230"/>
  <c r="J1849" i="230"/>
  <c r="I495" i="230"/>
  <c r="H495" i="230"/>
  <c r="J1848" i="230"/>
  <c r="I494" i="230"/>
  <c r="H494" i="230"/>
  <c r="J1847" i="230"/>
  <c r="I493" i="230"/>
  <c r="H493" i="230"/>
  <c r="J512" i="230"/>
  <c r="I492" i="230"/>
  <c r="H492" i="230"/>
  <c r="J1284" i="230"/>
  <c r="I491" i="230"/>
  <c r="H491" i="230"/>
  <c r="J587" i="230"/>
  <c r="I490" i="230"/>
  <c r="H490" i="230"/>
  <c r="J1093" i="230"/>
  <c r="I489" i="230"/>
  <c r="H489" i="230"/>
  <c r="J157" i="230"/>
  <c r="I488" i="230"/>
  <c r="H488" i="230"/>
  <c r="J156" i="230"/>
  <c r="I487" i="230"/>
  <c r="H487" i="230"/>
  <c r="J898" i="230"/>
  <c r="I486" i="230"/>
  <c r="H486" i="230"/>
  <c r="J1497" i="230"/>
  <c r="I485" i="230"/>
  <c r="H485" i="230"/>
  <c r="J1496" i="230"/>
  <c r="I484" i="230"/>
  <c r="H484" i="230"/>
  <c r="J135" i="230"/>
  <c r="I483" i="230"/>
  <c r="H483" i="230"/>
  <c r="J116" i="230"/>
  <c r="I482" i="230"/>
  <c r="H482" i="230"/>
  <c r="J91" i="230"/>
  <c r="I481" i="230"/>
  <c r="H481" i="230"/>
  <c r="J78" i="230"/>
  <c r="I480" i="230"/>
  <c r="H480" i="230"/>
  <c r="J469" i="230"/>
  <c r="I478" i="230"/>
  <c r="H478" i="230"/>
  <c r="J468" i="230"/>
  <c r="I479" i="230"/>
  <c r="H479" i="230"/>
  <c r="J467" i="230"/>
  <c r="I477" i="230"/>
  <c r="H477" i="230"/>
  <c r="J1182" i="230"/>
  <c r="I476" i="230"/>
  <c r="H476" i="230"/>
  <c r="J1232" i="230"/>
  <c r="I475" i="230"/>
  <c r="H475" i="230"/>
  <c r="J897" i="230"/>
  <c r="I474" i="230"/>
  <c r="H474" i="230"/>
  <c r="J586" i="230"/>
  <c r="I473" i="230"/>
  <c r="H473" i="230"/>
  <c r="J585" i="230"/>
  <c r="I472" i="230"/>
  <c r="H472" i="230"/>
  <c r="J584" i="230"/>
  <c r="I471" i="230"/>
  <c r="H471" i="230"/>
  <c r="J583" i="230"/>
  <c r="I470" i="230"/>
  <c r="H470" i="230"/>
  <c r="J820" i="230"/>
  <c r="I469" i="230"/>
  <c r="H469" i="230"/>
  <c r="J251" i="230"/>
  <c r="I468" i="230"/>
  <c r="H468" i="230"/>
  <c r="J1165" i="230"/>
  <c r="I467" i="230"/>
  <c r="H467" i="230"/>
  <c r="J1846" i="230"/>
  <c r="I466" i="230"/>
  <c r="H466" i="230"/>
  <c r="J1845" i="230"/>
  <c r="I465" i="230"/>
  <c r="H465" i="230"/>
  <c r="J1495" i="230"/>
  <c r="I464" i="230"/>
  <c r="H464" i="230"/>
  <c r="J1494" i="230"/>
  <c r="I463" i="230"/>
  <c r="H463" i="230"/>
  <c r="J1493" i="230"/>
  <c r="I462" i="230"/>
  <c r="H462" i="230"/>
  <c r="J1492" i="230"/>
  <c r="I461" i="230"/>
  <c r="H461" i="230"/>
  <c r="J1844" i="230"/>
  <c r="I460" i="230"/>
  <c r="H460" i="230"/>
  <c r="J1843" i="230"/>
  <c r="I459" i="230"/>
  <c r="H459" i="230"/>
  <c r="J1842" i="230"/>
  <c r="I458" i="230"/>
  <c r="H458" i="230"/>
  <c r="J896" i="230"/>
  <c r="I457" i="230"/>
  <c r="H457" i="230"/>
  <c r="J1841" i="230"/>
  <c r="I456" i="230"/>
  <c r="H456" i="230"/>
  <c r="J1840" i="230"/>
  <c r="I455" i="230"/>
  <c r="H455" i="230"/>
  <c r="J1839" i="230"/>
  <c r="I454" i="230"/>
  <c r="H454" i="230"/>
  <c r="J1838" i="230"/>
  <c r="I453" i="230"/>
  <c r="H453" i="230"/>
  <c r="J895" i="230"/>
  <c r="I452" i="230"/>
  <c r="H452" i="230"/>
  <c r="J894" i="230"/>
  <c r="I451" i="230"/>
  <c r="H451" i="230"/>
  <c r="J1711" i="230"/>
  <c r="I450" i="230"/>
  <c r="H450" i="230"/>
  <c r="J1640" i="230"/>
  <c r="I449" i="230"/>
  <c r="H449" i="230"/>
  <c r="J1639" i="230"/>
  <c r="I448" i="230"/>
  <c r="H448" i="230"/>
  <c r="J306" i="230"/>
  <c r="I447" i="230"/>
  <c r="H447" i="230"/>
  <c r="J1638" i="230"/>
  <c r="I446" i="230"/>
  <c r="H446" i="230"/>
  <c r="J1637" i="230"/>
  <c r="I445" i="230"/>
  <c r="H445" i="230"/>
  <c r="J1491" i="230"/>
  <c r="I444" i="230"/>
  <c r="H444" i="230"/>
  <c r="J305" i="230"/>
  <c r="I443" i="230"/>
  <c r="H443" i="230"/>
  <c r="J304" i="230"/>
  <c r="I442" i="230"/>
  <c r="H442" i="230"/>
  <c r="J1837" i="230"/>
  <c r="I441" i="230"/>
  <c r="H441" i="230"/>
  <c r="J1836" i="230"/>
  <c r="I440" i="230"/>
  <c r="H440" i="230"/>
  <c r="J1835" i="230"/>
  <c r="I439" i="230"/>
  <c r="H439" i="230"/>
  <c r="J1834" i="230"/>
  <c r="I438" i="230"/>
  <c r="H438" i="230"/>
  <c r="J1833" i="230"/>
  <c r="I437" i="230"/>
  <c r="H437" i="230"/>
  <c r="J1832" i="230"/>
  <c r="I436" i="230"/>
  <c r="H436" i="230"/>
  <c r="J1490" i="230"/>
  <c r="I435" i="230"/>
  <c r="H435" i="230"/>
  <c r="J1698" i="230"/>
  <c r="I434" i="230"/>
  <c r="H434" i="230"/>
  <c r="J893" i="230"/>
  <c r="I433" i="230"/>
  <c r="H433" i="230"/>
  <c r="J892" i="230"/>
  <c r="I432" i="230"/>
  <c r="H432" i="230"/>
  <c r="J891" i="230"/>
  <c r="I431" i="230"/>
  <c r="H431" i="230"/>
  <c r="J890" i="230"/>
  <c r="I430" i="230"/>
  <c r="H430" i="230"/>
  <c r="J303" i="230"/>
  <c r="I429" i="230"/>
  <c r="H429" i="230"/>
  <c r="J302" i="230"/>
  <c r="I428" i="230"/>
  <c r="H428" i="230"/>
  <c r="J155" i="230"/>
  <c r="I427" i="230"/>
  <c r="H427" i="230"/>
  <c r="J301" i="230"/>
  <c r="I426" i="230"/>
  <c r="H426" i="230"/>
  <c r="J300" i="230"/>
  <c r="I425" i="230"/>
  <c r="H425" i="230"/>
  <c r="J299" i="230"/>
  <c r="I424" i="230"/>
  <c r="H424" i="230"/>
  <c r="J298" i="230"/>
  <c r="I423" i="230"/>
  <c r="H423" i="230"/>
  <c r="J297" i="230"/>
  <c r="I422" i="230"/>
  <c r="H422" i="230"/>
  <c r="J466" i="230"/>
  <c r="I421" i="230"/>
  <c r="H421" i="230"/>
  <c r="J1710" i="230"/>
  <c r="I420" i="230"/>
  <c r="H420" i="230"/>
  <c r="J1636" i="230"/>
  <c r="I419" i="230"/>
  <c r="H419" i="230"/>
  <c r="J1831" i="230"/>
  <c r="I418" i="230"/>
  <c r="H418" i="230"/>
  <c r="J1830" i="230"/>
  <c r="I417" i="230"/>
  <c r="H417" i="230"/>
  <c r="J1829" i="230"/>
  <c r="I416" i="230"/>
  <c r="H416" i="230"/>
  <c r="J1828" i="230"/>
  <c r="I415" i="230"/>
  <c r="H415" i="230"/>
  <c r="J781" i="230"/>
  <c r="I414" i="230"/>
  <c r="H414" i="230"/>
  <c r="J14" i="230"/>
  <c r="I413" i="230"/>
  <c r="H413" i="230"/>
  <c r="J13" i="230"/>
  <c r="I412" i="230"/>
  <c r="H412" i="230"/>
  <c r="J12" i="230"/>
  <c r="I411" i="230"/>
  <c r="H411" i="230"/>
  <c r="J154" i="230"/>
  <c r="I410" i="230"/>
  <c r="H410" i="230"/>
  <c r="J889" i="230"/>
  <c r="I409" i="230"/>
  <c r="H409" i="230"/>
  <c r="J888" i="230"/>
  <c r="I408" i="230"/>
  <c r="H408" i="230"/>
  <c r="J887" i="230"/>
  <c r="I407" i="230"/>
  <c r="H407" i="230"/>
  <c r="J886" i="230"/>
  <c r="I406" i="230"/>
  <c r="H406" i="230"/>
  <c r="J1120" i="230"/>
  <c r="I405" i="230"/>
  <c r="H405" i="230"/>
  <c r="J1147" i="230"/>
  <c r="I404" i="230"/>
  <c r="H404" i="230"/>
  <c r="J511" i="230"/>
  <c r="I403" i="230"/>
  <c r="H403" i="230"/>
  <c r="J510" i="230"/>
  <c r="I402" i="230"/>
  <c r="H402" i="230"/>
  <c r="J509" i="230"/>
  <c r="I401" i="230"/>
  <c r="H401" i="230"/>
  <c r="J1827" i="230"/>
  <c r="I400" i="230"/>
  <c r="H400" i="230"/>
  <c r="J885" i="230"/>
  <c r="I399" i="230"/>
  <c r="H399" i="230"/>
  <c r="J884" i="230"/>
  <c r="I398" i="230"/>
  <c r="H398" i="230"/>
  <c r="J883" i="230"/>
  <c r="I397" i="230"/>
  <c r="H397" i="230"/>
  <c r="J582" i="230"/>
  <c r="I396" i="230"/>
  <c r="H396" i="230"/>
  <c r="J1709" i="230"/>
  <c r="I395" i="230"/>
  <c r="H395" i="230"/>
  <c r="J296" i="230"/>
  <c r="I394" i="230"/>
  <c r="H394" i="230"/>
  <c r="J882" i="230"/>
  <c r="I393" i="230"/>
  <c r="H393" i="230"/>
  <c r="J881" i="230"/>
  <c r="I392" i="230"/>
  <c r="H392" i="230"/>
  <c r="J1146" i="230"/>
  <c r="I391" i="230"/>
  <c r="H391" i="230"/>
  <c r="J581" i="230"/>
  <c r="I390" i="230"/>
  <c r="H390" i="230"/>
  <c r="J1448" i="230"/>
  <c r="I389" i="230"/>
  <c r="H389" i="230"/>
  <c r="J153" i="230"/>
  <c r="I388" i="230"/>
  <c r="H388" i="230"/>
  <c r="J295" i="230"/>
  <c r="I387" i="230"/>
  <c r="H387" i="230"/>
  <c r="J294" i="230"/>
  <c r="I386" i="230"/>
  <c r="H386" i="230"/>
  <c r="J293" i="230"/>
  <c r="I385" i="230"/>
  <c r="H385" i="230"/>
  <c r="J292" i="230"/>
  <c r="I384" i="230"/>
  <c r="H384" i="230"/>
  <c r="J152" i="230"/>
  <c r="I383" i="230"/>
  <c r="H383" i="230"/>
  <c r="J151" i="230"/>
  <c r="I382" i="230"/>
  <c r="H382" i="230"/>
  <c r="J580" i="230"/>
  <c r="I381" i="230"/>
  <c r="H381" i="230"/>
  <c r="J579" i="230"/>
  <c r="I380" i="230"/>
  <c r="H380" i="230"/>
  <c r="J291" i="230"/>
  <c r="I379" i="230"/>
  <c r="H379" i="230"/>
  <c r="J1372" i="230"/>
  <c r="I378" i="230"/>
  <c r="H378" i="230"/>
  <c r="J880" i="230"/>
  <c r="I377" i="230"/>
  <c r="H377" i="230"/>
  <c r="J1371" i="230"/>
  <c r="I376" i="230"/>
  <c r="H376" i="230"/>
  <c r="J290" i="230"/>
  <c r="I375" i="230"/>
  <c r="H375" i="230"/>
  <c r="J289" i="230"/>
  <c r="I374" i="230"/>
  <c r="H374" i="230"/>
  <c r="J150" i="230"/>
  <c r="I373" i="230"/>
  <c r="H373" i="230"/>
  <c r="J288" i="230"/>
  <c r="I372" i="230"/>
  <c r="H372" i="230"/>
  <c r="J1635" i="230"/>
  <c r="I371" i="230"/>
  <c r="H371" i="230"/>
  <c r="J1634" i="230"/>
  <c r="I370" i="230"/>
  <c r="H370" i="230"/>
  <c r="J1633" i="230"/>
  <c r="I369" i="230"/>
  <c r="H369" i="230"/>
  <c r="J1826" i="230"/>
  <c r="I368" i="230"/>
  <c r="H368" i="230"/>
  <c r="J287" i="230"/>
  <c r="I367" i="230"/>
  <c r="H367" i="230"/>
  <c r="J286" i="230"/>
  <c r="I366" i="230"/>
  <c r="H366" i="230"/>
  <c r="J879" i="230"/>
  <c r="I365" i="230"/>
  <c r="H365" i="230"/>
  <c r="J1489" i="230"/>
  <c r="I364" i="230"/>
  <c r="H364" i="230"/>
  <c r="J878" i="230"/>
  <c r="I363" i="230"/>
  <c r="H363" i="230"/>
  <c r="J285" i="230"/>
  <c r="I362" i="230"/>
  <c r="H362" i="230"/>
  <c r="J284" i="230"/>
  <c r="I361" i="230"/>
  <c r="H361" i="230"/>
  <c r="J1119" i="230"/>
  <c r="I360" i="230"/>
  <c r="H360" i="230"/>
  <c r="J1370" i="230"/>
  <c r="I359" i="230"/>
  <c r="H359" i="230"/>
  <c r="J1488" i="230"/>
  <c r="I358" i="230"/>
  <c r="H358" i="230"/>
  <c r="J1487" i="230"/>
  <c r="I357" i="230"/>
  <c r="H357" i="230"/>
  <c r="J1447" i="230"/>
  <c r="I356" i="230"/>
  <c r="H356" i="230"/>
  <c r="J1486" i="230"/>
  <c r="I355" i="230"/>
  <c r="H355" i="230"/>
  <c r="J1485" i="230"/>
  <c r="I354" i="230"/>
  <c r="H354" i="230"/>
  <c r="J1484" i="230"/>
  <c r="I353" i="230"/>
  <c r="H353" i="230"/>
  <c r="J1446" i="230"/>
  <c r="I352" i="230"/>
  <c r="H352" i="230"/>
  <c r="J508" i="230"/>
  <c r="I351" i="230"/>
  <c r="H351" i="230"/>
  <c r="J578" i="230"/>
  <c r="I350" i="230"/>
  <c r="H350" i="230"/>
  <c r="J577" i="230"/>
  <c r="I349" i="230"/>
  <c r="H349" i="230"/>
  <c r="J576" i="230"/>
  <c r="I348" i="230"/>
  <c r="H348" i="230"/>
  <c r="J283" i="230"/>
  <c r="I347" i="230"/>
  <c r="H347" i="230"/>
  <c r="J1825" i="230"/>
  <c r="I346" i="230"/>
  <c r="H346" i="230"/>
  <c r="J1824" i="230"/>
  <c r="I345" i="230"/>
  <c r="H345" i="230"/>
  <c r="J1823" i="230"/>
  <c r="I344" i="230"/>
  <c r="H344" i="230"/>
  <c r="J1822" i="230"/>
  <c r="I343" i="230"/>
  <c r="H343" i="230"/>
  <c r="J1821" i="230"/>
  <c r="I342" i="230"/>
  <c r="H342" i="230"/>
  <c r="J1820" i="230"/>
  <c r="I341" i="230"/>
  <c r="H341" i="230"/>
  <c r="J1819" i="230"/>
  <c r="I340" i="230"/>
  <c r="H340" i="230"/>
  <c r="J1818" i="230"/>
  <c r="I339" i="230"/>
  <c r="H339" i="230"/>
  <c r="J1817" i="230"/>
  <c r="I338" i="230"/>
  <c r="H338" i="230"/>
  <c r="J1369" i="230"/>
  <c r="I337" i="230"/>
  <c r="H337" i="230"/>
  <c r="J1283" i="230"/>
  <c r="I336" i="230"/>
  <c r="H336" i="230"/>
  <c r="J1368" i="230"/>
  <c r="I335" i="230"/>
  <c r="H335" i="230"/>
  <c r="J1367" i="230"/>
  <c r="I334" i="230"/>
  <c r="H334" i="230"/>
  <c r="J1366" i="230"/>
  <c r="I333" i="230"/>
  <c r="H333" i="230"/>
  <c r="J1365" i="230"/>
  <c r="I332" i="230"/>
  <c r="H332" i="230"/>
  <c r="J1364" i="230"/>
  <c r="I331" i="230"/>
  <c r="H331" i="230"/>
  <c r="J1363" i="230"/>
  <c r="I330" i="230"/>
  <c r="H330" i="230"/>
  <c r="J1362" i="230"/>
  <c r="I329" i="230"/>
  <c r="H329" i="230"/>
  <c r="J1361" i="230"/>
  <c r="I325" i="230"/>
  <c r="H325" i="230"/>
  <c r="J1360" i="230"/>
  <c r="I328" i="230"/>
  <c r="H328" i="230"/>
  <c r="J1359" i="230"/>
  <c r="I327" i="230"/>
  <c r="H327" i="230"/>
  <c r="J1358" i="230"/>
  <c r="I326" i="230"/>
  <c r="H326" i="230"/>
  <c r="J1357" i="230"/>
  <c r="I324" i="230"/>
  <c r="H324" i="230"/>
  <c r="J1356" i="230"/>
  <c r="I323" i="230"/>
  <c r="H323" i="230"/>
  <c r="J1355" i="230"/>
  <c r="I320" i="230"/>
  <c r="H320" i="230"/>
  <c r="J1354" i="230"/>
  <c r="I322" i="230"/>
  <c r="H322" i="230"/>
  <c r="J1353" i="230"/>
  <c r="I321" i="230"/>
  <c r="H321" i="230"/>
  <c r="J1352" i="230"/>
  <c r="I319" i="230"/>
  <c r="H319" i="230"/>
  <c r="J1351" i="230"/>
  <c r="I318" i="230"/>
  <c r="H318" i="230"/>
  <c r="J1350" i="230"/>
  <c r="I317" i="230"/>
  <c r="H317" i="230"/>
  <c r="J1349" i="230"/>
  <c r="I316" i="230"/>
  <c r="H316" i="230"/>
  <c r="J1282" i="230"/>
  <c r="I315" i="230"/>
  <c r="H315" i="230"/>
  <c r="J1281" i="230"/>
  <c r="I314" i="230"/>
  <c r="H314" i="230"/>
  <c r="J1483" i="230"/>
  <c r="I313" i="230"/>
  <c r="H313" i="230"/>
  <c r="J250" i="230"/>
  <c r="I312" i="230"/>
  <c r="H312" i="230"/>
  <c r="J282" i="230"/>
  <c r="I311" i="230"/>
  <c r="H311" i="230"/>
  <c r="J281" i="230"/>
  <c r="I310" i="230"/>
  <c r="H310" i="230"/>
  <c r="J280" i="230"/>
  <c r="I309" i="230"/>
  <c r="H309" i="230"/>
  <c r="J149" i="230"/>
  <c r="I308" i="230"/>
  <c r="H308" i="230"/>
  <c r="J148" i="230"/>
  <c r="I307" i="230"/>
  <c r="H307" i="230"/>
  <c r="J279" i="230"/>
  <c r="I306" i="230"/>
  <c r="H306" i="230"/>
  <c r="J1118" i="230"/>
  <c r="I305" i="230"/>
  <c r="H305" i="230"/>
  <c r="J147" i="230"/>
  <c r="I304" i="230"/>
  <c r="H304" i="230"/>
  <c r="J278" i="230"/>
  <c r="I303" i="230"/>
  <c r="H303" i="230"/>
  <c r="J277" i="230"/>
  <c r="I302" i="230"/>
  <c r="H302" i="230"/>
  <c r="J1632" i="230"/>
  <c r="I301" i="230"/>
  <c r="H301" i="230"/>
  <c r="J1117" i="230"/>
  <c r="I300" i="230"/>
  <c r="H300" i="230"/>
  <c r="J575" i="230"/>
  <c r="I299" i="230"/>
  <c r="H299" i="230"/>
  <c r="J877" i="230"/>
  <c r="I298" i="230"/>
  <c r="H298" i="230"/>
  <c r="J876" i="230"/>
  <c r="I297" i="230"/>
  <c r="H297" i="230"/>
  <c r="J875" i="230"/>
  <c r="I296" i="230"/>
  <c r="H296" i="230"/>
  <c r="J874" i="230"/>
  <c r="I295" i="230"/>
  <c r="H295" i="230"/>
  <c r="J873" i="230"/>
  <c r="I294" i="230"/>
  <c r="H294" i="230"/>
  <c r="J1145" i="230"/>
  <c r="I293" i="230"/>
  <c r="H293" i="230"/>
  <c r="J872" i="230"/>
  <c r="I292" i="230"/>
  <c r="H292" i="230"/>
  <c r="J574" i="230"/>
  <c r="I291" i="230"/>
  <c r="H291" i="230"/>
  <c r="J1816" i="230"/>
  <c r="I290" i="230"/>
  <c r="H290" i="230"/>
  <c r="J1815" i="230"/>
  <c r="I289" i="230"/>
  <c r="H289" i="230"/>
  <c r="J1814" i="230"/>
  <c r="I288" i="230"/>
  <c r="H288" i="230"/>
  <c r="J1813" i="230"/>
  <c r="I287" i="230"/>
  <c r="H287" i="230"/>
  <c r="J1812" i="230"/>
  <c r="I286" i="230"/>
  <c r="H286" i="230"/>
  <c r="J1811" i="230"/>
  <c r="I285" i="230"/>
  <c r="H285" i="230"/>
  <c r="J1810" i="230"/>
  <c r="I284" i="230"/>
  <c r="H284" i="230"/>
  <c r="J1809" i="230"/>
  <c r="I283" i="230"/>
  <c r="H283" i="230"/>
  <c r="J1808" i="230"/>
  <c r="I282" i="230"/>
  <c r="H282" i="230"/>
  <c r="J1807" i="230"/>
  <c r="I281" i="230"/>
  <c r="H281" i="230"/>
  <c r="J1806" i="230"/>
  <c r="I280" i="230"/>
  <c r="H280" i="230"/>
  <c r="J871" i="230"/>
  <c r="I279" i="230"/>
  <c r="H279" i="230"/>
  <c r="J870" i="230"/>
  <c r="I278" i="230"/>
  <c r="H278" i="230"/>
  <c r="J1805" i="230"/>
  <c r="I277" i="230"/>
  <c r="H277" i="230"/>
  <c r="J1482" i="230"/>
  <c r="I276" i="230"/>
  <c r="H276" i="230"/>
  <c r="J1481" i="230"/>
  <c r="I275" i="230"/>
  <c r="H275" i="230"/>
  <c r="J1480" i="230"/>
  <c r="I274" i="230"/>
  <c r="H274" i="230"/>
  <c r="J1479" i="230"/>
  <c r="I273" i="230"/>
  <c r="H273" i="230"/>
  <c r="J1804" i="230"/>
  <c r="I272" i="230"/>
  <c r="H272" i="230"/>
  <c r="J1803" i="230"/>
  <c r="I271" i="230"/>
  <c r="H271" i="230"/>
  <c r="J1802" i="230"/>
  <c r="I270" i="230"/>
  <c r="H270" i="230"/>
  <c r="J507" i="230"/>
  <c r="I269" i="230"/>
  <c r="H269" i="230"/>
  <c r="J506" i="230"/>
  <c r="I268" i="230"/>
  <c r="H268" i="230"/>
  <c r="J505" i="230"/>
  <c r="I267" i="230"/>
  <c r="H267" i="230"/>
  <c r="J504" i="230"/>
  <c r="I266" i="230"/>
  <c r="H266" i="230"/>
  <c r="J503" i="230"/>
  <c r="I265" i="230"/>
  <c r="H265" i="230"/>
  <c r="J502" i="230"/>
  <c r="I264" i="230"/>
  <c r="H264" i="230"/>
  <c r="J501" i="230"/>
  <c r="I263" i="230"/>
  <c r="H263" i="230"/>
  <c r="J500" i="230"/>
  <c r="I262" i="230"/>
  <c r="H262" i="230"/>
  <c r="J499" i="230"/>
  <c r="I261" i="230"/>
  <c r="H261" i="230"/>
  <c r="J498" i="230"/>
  <c r="I260" i="230"/>
  <c r="H260" i="230"/>
  <c r="J1092" i="230"/>
  <c r="I259" i="230"/>
  <c r="H259" i="230"/>
  <c r="J1116" i="230"/>
  <c r="I258" i="230"/>
  <c r="H258" i="230"/>
  <c r="J1115" i="230"/>
  <c r="I257" i="230"/>
  <c r="H257" i="230"/>
  <c r="J869" i="230"/>
  <c r="I256" i="230"/>
  <c r="H256" i="230"/>
  <c r="J1091" i="230"/>
  <c r="I255" i="230"/>
  <c r="H255" i="230"/>
  <c r="J1090" i="230"/>
  <c r="I254" i="230"/>
  <c r="H254" i="230"/>
  <c r="J1089" i="230"/>
  <c r="I253" i="230"/>
  <c r="H253" i="230"/>
  <c r="J1088" i="230"/>
  <c r="I252" i="230"/>
  <c r="H252" i="230"/>
  <c r="J1087" i="230"/>
  <c r="I251" i="230"/>
  <c r="H251" i="230"/>
  <c r="J868" i="230"/>
  <c r="I250" i="230"/>
  <c r="H250" i="230"/>
  <c r="J1144" i="230"/>
  <c r="I249" i="230"/>
  <c r="H249" i="230"/>
  <c r="J867" i="230"/>
  <c r="I248" i="230"/>
  <c r="H248" i="230"/>
  <c r="J866" i="230"/>
  <c r="I247" i="230"/>
  <c r="H247" i="230"/>
  <c r="J1086" i="230"/>
  <c r="I246" i="230"/>
  <c r="H246" i="230"/>
  <c r="J865" i="230"/>
  <c r="I245" i="230"/>
  <c r="H245" i="230"/>
  <c r="J864" i="230"/>
  <c r="I244" i="230"/>
  <c r="H244" i="230"/>
  <c r="J1143" i="230"/>
  <c r="I243" i="230"/>
  <c r="H243" i="230"/>
  <c r="J1142" i="230"/>
  <c r="I242" i="230"/>
  <c r="H242" i="230"/>
  <c r="J1141" i="230"/>
  <c r="I241" i="230"/>
  <c r="H241" i="230"/>
  <c r="J1140" i="230"/>
  <c r="I240" i="230"/>
  <c r="H240" i="230"/>
  <c r="J863" i="230"/>
  <c r="I239" i="230"/>
  <c r="H239" i="230"/>
  <c r="J862" i="230"/>
  <c r="I238" i="230"/>
  <c r="H238" i="230"/>
  <c r="J861" i="230"/>
  <c r="I237" i="230"/>
  <c r="H237" i="230"/>
  <c r="J860" i="230"/>
  <c r="I236" i="230"/>
  <c r="H236" i="230"/>
  <c r="J276" i="230"/>
  <c r="I235" i="230"/>
  <c r="H235" i="230"/>
  <c r="J458" i="230"/>
  <c r="I234" i="230"/>
  <c r="H234" i="230"/>
  <c r="J859" i="230"/>
  <c r="I233" i="230"/>
  <c r="H233" i="230"/>
  <c r="J858" i="230"/>
  <c r="I232" i="230"/>
  <c r="H232" i="230"/>
  <c r="J857" i="230"/>
  <c r="I231" i="230"/>
  <c r="H231" i="230"/>
  <c r="J856" i="230"/>
  <c r="I230" i="230"/>
  <c r="H230" i="230"/>
  <c r="J855" i="230"/>
  <c r="I229" i="230"/>
  <c r="H229" i="230"/>
  <c r="J573" i="230"/>
  <c r="I228" i="230"/>
  <c r="H228" i="230"/>
  <c r="J1801" i="230"/>
  <c r="I227" i="230"/>
  <c r="H227" i="230"/>
  <c r="J1800" i="230"/>
  <c r="I226" i="230"/>
  <c r="H226" i="230"/>
  <c r="J1799" i="230"/>
  <c r="I225" i="230"/>
  <c r="H225" i="230"/>
  <c r="J1798" i="230"/>
  <c r="I224" i="230"/>
  <c r="H224" i="230"/>
  <c r="J1797" i="230"/>
  <c r="I223" i="230"/>
  <c r="H223" i="230"/>
  <c r="J1280" i="230"/>
  <c r="I222" i="230"/>
  <c r="H222" i="230"/>
  <c r="J1279" i="230"/>
  <c r="I221" i="230"/>
  <c r="H221" i="230"/>
  <c r="J1278" i="230"/>
  <c r="I220" i="230"/>
  <c r="H220" i="230"/>
  <c r="J1277" i="230"/>
  <c r="I219" i="230"/>
  <c r="H219" i="230"/>
  <c r="J1276" i="230"/>
  <c r="I218" i="230"/>
  <c r="H218" i="230"/>
  <c r="J1275" i="230"/>
  <c r="I217" i="230"/>
  <c r="H217" i="230"/>
  <c r="J1274" i="230"/>
  <c r="I216" i="230"/>
  <c r="H216" i="230"/>
  <c r="J1348" i="230"/>
  <c r="I215" i="230"/>
  <c r="H215" i="230"/>
  <c r="J50" i="230"/>
  <c r="I214" i="230"/>
  <c r="H214" i="230"/>
  <c r="J49" i="230"/>
  <c r="I213" i="230"/>
  <c r="H213" i="230"/>
  <c r="J497" i="230"/>
  <c r="I212" i="230"/>
  <c r="H212" i="230"/>
  <c r="J48" i="230"/>
  <c r="I211" i="230"/>
  <c r="H211" i="230"/>
  <c r="J47" i="230"/>
  <c r="I210" i="230"/>
  <c r="H210" i="230"/>
  <c r="J1273" i="230"/>
  <c r="I209" i="230"/>
  <c r="H209" i="230"/>
  <c r="J1796" i="230"/>
  <c r="I208" i="230"/>
  <c r="H208" i="230"/>
  <c r="J1795" i="230"/>
  <c r="I207" i="230"/>
  <c r="H207" i="230"/>
  <c r="J1478" i="230"/>
  <c r="I206" i="230"/>
  <c r="H206" i="230"/>
  <c r="J1794" i="230"/>
  <c r="I205" i="230"/>
  <c r="H205" i="230"/>
  <c r="J1793" i="230"/>
  <c r="I204" i="230"/>
  <c r="H204" i="230"/>
  <c r="J1792" i="230"/>
  <c r="I203" i="230"/>
  <c r="H203" i="230"/>
  <c r="J1791" i="230"/>
  <c r="I202" i="230"/>
  <c r="H202" i="230"/>
  <c r="J780" i="230"/>
  <c r="I201" i="230"/>
  <c r="H201" i="230"/>
  <c r="J1790" i="230"/>
  <c r="I200" i="230"/>
  <c r="H200" i="230"/>
  <c r="J1789" i="230"/>
  <c r="I199" i="230"/>
  <c r="H199" i="230"/>
  <c r="J1788" i="230"/>
  <c r="I198" i="230"/>
  <c r="H198" i="230"/>
  <c r="J1787" i="230"/>
  <c r="I197" i="230"/>
  <c r="H197" i="230"/>
  <c r="J1786" i="230"/>
  <c r="I196" i="230"/>
  <c r="H196" i="230"/>
  <c r="J1785" i="230"/>
  <c r="I195" i="230"/>
  <c r="H195" i="230"/>
  <c r="J1784" i="230"/>
  <c r="I194" i="230"/>
  <c r="H194" i="230"/>
  <c r="J1783" i="230"/>
  <c r="I193" i="230"/>
  <c r="H193" i="230"/>
  <c r="J1782" i="230"/>
  <c r="I192" i="230"/>
  <c r="H192" i="230"/>
  <c r="J1781" i="230"/>
  <c r="I191" i="230"/>
  <c r="H191" i="230"/>
  <c r="J1780" i="230"/>
  <c r="I190" i="230"/>
  <c r="H190" i="230"/>
  <c r="J1779" i="230"/>
  <c r="I189" i="230"/>
  <c r="H189" i="230"/>
  <c r="J1778" i="230"/>
  <c r="I188" i="230"/>
  <c r="H188" i="230"/>
  <c r="J1777" i="230"/>
  <c r="I187" i="230"/>
  <c r="H187" i="230"/>
  <c r="J1776" i="230"/>
  <c r="I186" i="230"/>
  <c r="H186" i="230"/>
  <c r="J1775" i="230"/>
  <c r="I185" i="230"/>
  <c r="H185" i="230"/>
  <c r="J1774" i="230"/>
  <c r="I184" i="230"/>
  <c r="H184" i="230"/>
  <c r="J1773" i="230"/>
  <c r="I183" i="230"/>
  <c r="H183" i="230"/>
  <c r="J1772" i="230"/>
  <c r="I182" i="230"/>
  <c r="H182" i="230"/>
  <c r="J1771" i="230"/>
  <c r="I181" i="230"/>
  <c r="H181" i="230"/>
  <c r="J1770" i="230"/>
  <c r="I180" i="230"/>
  <c r="H180" i="230"/>
  <c r="J1769" i="230"/>
  <c r="I179" i="230"/>
  <c r="H179" i="230"/>
  <c r="J1768" i="230"/>
  <c r="I178" i="230"/>
  <c r="H178" i="230"/>
  <c r="J1767" i="230"/>
  <c r="I177" i="230"/>
  <c r="H177" i="230"/>
  <c r="J1766" i="230"/>
  <c r="I176" i="230"/>
  <c r="H176" i="230"/>
  <c r="J1765" i="230"/>
  <c r="I175" i="230"/>
  <c r="H175" i="230"/>
  <c r="J1764" i="230"/>
  <c r="I174" i="230"/>
  <c r="H174" i="230"/>
  <c r="J572" i="230"/>
  <c r="I173" i="230"/>
  <c r="H173" i="230"/>
  <c r="J46" i="230"/>
  <c r="I172" i="230"/>
  <c r="H172" i="230"/>
  <c r="J45" i="230"/>
  <c r="I171" i="230"/>
  <c r="H171" i="230"/>
  <c r="J44" i="230"/>
  <c r="I170" i="230"/>
  <c r="H170" i="230"/>
  <c r="J43" i="230"/>
  <c r="I169" i="230"/>
  <c r="H169" i="230"/>
  <c r="J42" i="230"/>
  <c r="I168" i="230"/>
  <c r="H168" i="230"/>
  <c r="J41" i="230"/>
  <c r="I167" i="230"/>
  <c r="H167" i="230"/>
  <c r="J40" i="230"/>
  <c r="I166" i="230"/>
  <c r="H166" i="230"/>
  <c r="J39" i="230"/>
  <c r="I165" i="230"/>
  <c r="H165" i="230"/>
  <c r="J38" i="230"/>
  <c r="I164" i="230"/>
  <c r="H164" i="230"/>
  <c r="J37" i="230"/>
  <c r="I163" i="230"/>
  <c r="H163" i="230"/>
  <c r="J36" i="230"/>
  <c r="I162" i="230"/>
  <c r="H162" i="230"/>
  <c r="J35" i="230"/>
  <c r="I161" i="230"/>
  <c r="H161" i="230"/>
  <c r="J34" i="230"/>
  <c r="I160" i="230"/>
  <c r="H160" i="230"/>
  <c r="J854" i="230"/>
  <c r="I159" i="230"/>
  <c r="H159" i="230"/>
  <c r="J853" i="230"/>
  <c r="I158" i="230"/>
  <c r="H158" i="230"/>
  <c r="J852" i="230"/>
  <c r="I157" i="230"/>
  <c r="H157" i="230"/>
  <c r="J851" i="230"/>
  <c r="I156" i="230"/>
  <c r="H156" i="230"/>
  <c r="J850" i="230"/>
  <c r="I155" i="230"/>
  <c r="H155" i="230"/>
  <c r="J571" i="230"/>
  <c r="I154" i="230"/>
  <c r="H154" i="230"/>
  <c r="J570" i="230"/>
  <c r="I153" i="230"/>
  <c r="H153" i="230"/>
  <c r="J1139" i="230"/>
  <c r="I152" i="230"/>
  <c r="H152" i="230"/>
  <c r="J1114" i="230"/>
  <c r="I151" i="230"/>
  <c r="H151" i="230"/>
  <c r="J849" i="230"/>
  <c r="I150" i="230"/>
  <c r="H150" i="230"/>
  <c r="J848" i="230"/>
  <c r="I149" i="230"/>
  <c r="H149" i="230"/>
  <c r="J847" i="230"/>
  <c r="I148" i="230"/>
  <c r="H148" i="230"/>
  <c r="J1631" i="230"/>
  <c r="I147" i="230"/>
  <c r="H147" i="230"/>
  <c r="J90" i="230"/>
  <c r="I146" i="230"/>
  <c r="H146" i="230"/>
  <c r="J1763" i="230"/>
  <c r="I145" i="230"/>
  <c r="H145" i="230"/>
  <c r="J1762" i="230"/>
  <c r="I144" i="230"/>
  <c r="H144" i="230"/>
  <c r="J1761" i="230"/>
  <c r="I143" i="230"/>
  <c r="H143" i="230"/>
  <c r="J1760" i="230"/>
  <c r="I142" i="230"/>
  <c r="H142" i="230"/>
  <c r="J569" i="230"/>
  <c r="I141" i="230"/>
  <c r="H141" i="230"/>
  <c r="J568" i="230"/>
  <c r="I140" i="230"/>
  <c r="H140" i="230"/>
  <c r="J275" i="230"/>
  <c r="I139" i="230"/>
  <c r="H139" i="230"/>
  <c r="J274" i="230"/>
  <c r="I138" i="230"/>
  <c r="H138" i="230"/>
  <c r="J273" i="230"/>
  <c r="I137" i="230"/>
  <c r="H137" i="230"/>
  <c r="J272" i="230"/>
  <c r="I136" i="230"/>
  <c r="H136" i="230"/>
  <c r="J146" i="230"/>
  <c r="I135" i="230"/>
  <c r="H135" i="230"/>
  <c r="J271" i="230"/>
  <c r="I134" i="230"/>
  <c r="H134" i="230"/>
  <c r="J1347" i="230"/>
  <c r="I133" i="230"/>
  <c r="H133" i="230"/>
  <c r="J1759" i="230"/>
  <c r="I132" i="230"/>
  <c r="H132" i="230"/>
  <c r="J1758" i="230"/>
  <c r="I131" i="230"/>
  <c r="H131" i="230"/>
  <c r="J1757" i="230"/>
  <c r="I130" i="230"/>
  <c r="H130" i="230"/>
  <c r="J1756" i="230"/>
  <c r="I129" i="230"/>
  <c r="H129" i="230"/>
  <c r="J1755" i="230"/>
  <c r="I128" i="230"/>
  <c r="H128" i="230"/>
  <c r="J1754" i="230"/>
  <c r="I127" i="230"/>
  <c r="H127" i="230"/>
  <c r="J1753" i="230"/>
  <c r="I126" i="230"/>
  <c r="H126" i="230"/>
  <c r="J1752" i="230"/>
  <c r="I125" i="230"/>
  <c r="H125" i="230"/>
  <c r="J270" i="230"/>
  <c r="I124" i="230"/>
  <c r="H124" i="230"/>
  <c r="J269" i="230"/>
  <c r="I123" i="230"/>
  <c r="H123" i="230"/>
  <c r="J496" i="230"/>
  <c r="I122" i="230"/>
  <c r="H122" i="230"/>
  <c r="J495" i="230"/>
  <c r="I121" i="230"/>
  <c r="H121" i="230"/>
  <c r="J457" i="230"/>
  <c r="I120" i="230"/>
  <c r="H120" i="230"/>
  <c r="J456" i="230"/>
  <c r="I119" i="230"/>
  <c r="H119" i="230"/>
  <c r="J455" i="230"/>
  <c r="I118" i="230"/>
  <c r="H118" i="230"/>
  <c r="J494" i="230"/>
  <c r="I117" i="230"/>
  <c r="H117" i="230"/>
  <c r="J493" i="230"/>
  <c r="I116" i="230"/>
  <c r="H116" i="230"/>
  <c r="J567" i="230"/>
  <c r="I115" i="230"/>
  <c r="H115" i="230"/>
  <c r="J566" i="230"/>
  <c r="I114" i="230"/>
  <c r="H114" i="230"/>
  <c r="J565" i="230"/>
  <c r="I113" i="230"/>
  <c r="H113" i="230"/>
  <c r="J564" i="230"/>
  <c r="I112" i="230"/>
  <c r="H112" i="230"/>
  <c r="J563" i="230"/>
  <c r="I111" i="230"/>
  <c r="H111" i="230"/>
  <c r="J562" i="230"/>
  <c r="I110" i="230"/>
  <c r="H110" i="230"/>
  <c r="J1181" i="230"/>
  <c r="I109" i="230"/>
  <c r="H109" i="230"/>
  <c r="J1231" i="230"/>
  <c r="I108" i="230"/>
  <c r="H108" i="230"/>
  <c r="J1230" i="230"/>
  <c r="I107" i="230"/>
  <c r="H107" i="230"/>
  <c r="J1180" i="230"/>
  <c r="I106" i="230"/>
  <c r="H106" i="230"/>
  <c r="J1164" i="230"/>
  <c r="I105" i="230"/>
  <c r="H105" i="230"/>
  <c r="J1163" i="230"/>
  <c r="I104" i="230"/>
  <c r="H104" i="230"/>
  <c r="J825" i="230"/>
  <c r="I103" i="230"/>
  <c r="H103" i="230"/>
  <c r="J1272" i="230"/>
  <c r="I102" i="230"/>
  <c r="H102" i="230"/>
  <c r="J33" i="230"/>
  <c r="I101" i="230"/>
  <c r="H101" i="230"/>
  <c r="J145" i="230"/>
  <c r="I100" i="230"/>
  <c r="H100" i="230"/>
  <c r="J268" i="230"/>
  <c r="I99" i="230"/>
  <c r="H99" i="230"/>
  <c r="J144" i="230"/>
  <c r="I98" i="230"/>
  <c r="H98" i="230"/>
  <c r="J1477" i="230"/>
  <c r="I97" i="230"/>
  <c r="H97" i="230"/>
  <c r="J1476" i="230"/>
  <c r="I96" i="230"/>
  <c r="H96" i="230"/>
  <c r="J1751" i="230"/>
  <c r="I95" i="230"/>
  <c r="H95" i="230"/>
  <c r="J561" i="230"/>
  <c r="I94" i="230"/>
  <c r="H94" i="230"/>
  <c r="J1179" i="230"/>
  <c r="I93" i="230"/>
  <c r="H93" i="230"/>
  <c r="J1229" i="230"/>
  <c r="I92" i="230"/>
  <c r="H92" i="230"/>
  <c r="J560" i="230"/>
  <c r="I91" i="230"/>
  <c r="H91" i="230"/>
  <c r="J559" i="230"/>
  <c r="I90" i="230"/>
  <c r="H90" i="230"/>
  <c r="J1750" i="230"/>
  <c r="I89" i="230"/>
  <c r="H89" i="230"/>
  <c r="J1749" i="230"/>
  <c r="I88" i="230"/>
  <c r="H88" i="230"/>
  <c r="J1178" i="230"/>
  <c r="I87" i="230"/>
  <c r="H87" i="230"/>
  <c r="J1177" i="230"/>
  <c r="I86" i="230"/>
  <c r="H86" i="230"/>
  <c r="J1176" i="230"/>
  <c r="I85" i="230"/>
  <c r="H85" i="230"/>
  <c r="J1175" i="230"/>
  <c r="I84" i="230"/>
  <c r="H84" i="230"/>
  <c r="J797" i="230"/>
  <c r="I83" i="230"/>
  <c r="H83" i="230"/>
  <c r="J32" i="230"/>
  <c r="I82" i="230"/>
  <c r="H82" i="230"/>
  <c r="J846" i="230"/>
  <c r="I81" i="230"/>
  <c r="H81" i="230"/>
  <c r="J845" i="230"/>
  <c r="I80" i="230"/>
  <c r="H80" i="230"/>
  <c r="J844" i="230"/>
  <c r="I79" i="230"/>
  <c r="H79" i="230"/>
  <c r="J843" i="230"/>
  <c r="I78" i="230"/>
  <c r="H78" i="230"/>
  <c r="J842" i="230"/>
  <c r="I77" i="230"/>
  <c r="H77" i="230"/>
  <c r="J841" i="230"/>
  <c r="I76" i="230"/>
  <c r="H76" i="230"/>
  <c r="J840" i="230"/>
  <c r="I75" i="230"/>
  <c r="H75" i="230"/>
  <c r="J839" i="230"/>
  <c r="I74" i="230"/>
  <c r="H74" i="230"/>
  <c r="J1271" i="230"/>
  <c r="I73" i="230"/>
  <c r="H73" i="230"/>
  <c r="J1270" i="230"/>
  <c r="I72" i="230"/>
  <c r="H72" i="230"/>
  <c r="J1346" i="230"/>
  <c r="I71" i="230"/>
  <c r="H71" i="230"/>
  <c r="J1345" i="230"/>
  <c r="I70" i="230"/>
  <c r="H70" i="230"/>
  <c r="J1344" i="230"/>
  <c r="I69" i="230"/>
  <c r="H69" i="230"/>
  <c r="J1343" i="230"/>
  <c r="I68" i="230"/>
  <c r="H68" i="230"/>
  <c r="J1342" i="230"/>
  <c r="I67" i="230"/>
  <c r="H67" i="230"/>
  <c r="J1269" i="230"/>
  <c r="I66" i="230"/>
  <c r="H66" i="230"/>
  <c r="J1268" i="230"/>
  <c r="I65" i="230"/>
  <c r="H65" i="230"/>
  <c r="J1267" i="230"/>
  <c r="I64" i="230"/>
  <c r="H64" i="230"/>
  <c r="J1266" i="230"/>
  <c r="I63" i="230"/>
  <c r="H63" i="230"/>
  <c r="J1265" i="230"/>
  <c r="I62" i="230"/>
  <c r="H62" i="230"/>
  <c r="J1264" i="230"/>
  <c r="I61" i="230"/>
  <c r="H61" i="230"/>
  <c r="J1263" i="230"/>
  <c r="I60" i="230"/>
  <c r="H60" i="230"/>
  <c r="J1341" i="230"/>
  <c r="I59" i="230"/>
  <c r="H59" i="230"/>
  <c r="J1262" i="230"/>
  <c r="I58" i="230"/>
  <c r="H58" i="230"/>
  <c r="J1261" i="230"/>
  <c r="I57" i="230"/>
  <c r="H57" i="230"/>
  <c r="J1260" i="230"/>
  <c r="I56" i="230"/>
  <c r="H56" i="230"/>
  <c r="J454" i="230"/>
  <c r="I55" i="230"/>
  <c r="H55" i="230"/>
  <c r="J453" i="230"/>
  <c r="I54" i="230"/>
  <c r="H54" i="230"/>
  <c r="J1748" i="230"/>
  <c r="I53" i="230"/>
  <c r="H53" i="230"/>
  <c r="J1747" i="230"/>
  <c r="I52" i="230"/>
  <c r="H52" i="230"/>
  <c r="J1746" i="230"/>
  <c r="I51" i="230"/>
  <c r="H51" i="230"/>
  <c r="J1745" i="230"/>
  <c r="I50" i="230"/>
  <c r="H50" i="230"/>
  <c r="J1744" i="230"/>
  <c r="I49" i="230"/>
  <c r="H49" i="230"/>
  <c r="J1743" i="230"/>
  <c r="I48" i="230"/>
  <c r="H48" i="230"/>
  <c r="J1742" i="230"/>
  <c r="I47" i="230"/>
  <c r="H47" i="230"/>
  <c r="J1741" i="230"/>
  <c r="I46" i="230"/>
  <c r="H46" i="230"/>
  <c r="J1740" i="230"/>
  <c r="I45" i="230"/>
  <c r="H45" i="230"/>
  <c r="J1739" i="230"/>
  <c r="I44" i="230"/>
  <c r="H44" i="230"/>
  <c r="J1738" i="230"/>
  <c r="I43" i="230"/>
  <c r="H43" i="230"/>
  <c r="J1737" i="230"/>
  <c r="I42" i="230"/>
  <c r="H42" i="230"/>
  <c r="J1736" i="230"/>
  <c r="I41" i="230"/>
  <c r="H41" i="230"/>
  <c r="J1735" i="230"/>
  <c r="I40" i="230"/>
  <c r="H40" i="230"/>
  <c r="J1734" i="230"/>
  <c r="I39" i="230"/>
  <c r="H39" i="230"/>
  <c r="J1733" i="230"/>
  <c r="I38" i="230"/>
  <c r="H38" i="230"/>
  <c r="J1732" i="230"/>
  <c r="I37" i="230"/>
  <c r="H37" i="230"/>
  <c r="J1731" i="230"/>
  <c r="I36" i="230"/>
  <c r="H36" i="230"/>
  <c r="J1730" i="230"/>
  <c r="I35" i="230"/>
  <c r="H35" i="230"/>
  <c r="J1729" i="230"/>
  <c r="I34" i="230"/>
  <c r="H34" i="230"/>
  <c r="J1728" i="230"/>
  <c r="I33" i="230"/>
  <c r="H33" i="230"/>
  <c r="J1727" i="230"/>
  <c r="I32" i="230"/>
  <c r="H32" i="230"/>
  <c r="J1697" i="230"/>
  <c r="I31" i="230"/>
  <c r="H31" i="230"/>
  <c r="J838" i="230"/>
  <c r="I30" i="230"/>
  <c r="H30" i="230"/>
  <c r="J837" i="230"/>
  <c r="I29" i="230"/>
  <c r="H29" i="230"/>
  <c r="J836" i="230"/>
  <c r="I28" i="230"/>
  <c r="H28" i="230"/>
  <c r="J835" i="230"/>
  <c r="I27" i="230"/>
  <c r="H27" i="230"/>
  <c r="J834" i="230"/>
  <c r="I26" i="230"/>
  <c r="H26" i="230"/>
  <c r="J1174" i="230"/>
  <c r="I25" i="230"/>
  <c r="H25" i="230"/>
  <c r="J1173" i="230"/>
  <c r="I24" i="230"/>
  <c r="H24" i="230"/>
  <c r="J1228" i="230"/>
  <c r="I23" i="230"/>
  <c r="H23" i="230"/>
  <c r="J1172" i="230"/>
  <c r="I22" i="230"/>
  <c r="H22" i="230"/>
  <c r="J779" i="230"/>
  <c r="I21" i="230"/>
  <c r="H21" i="230"/>
  <c r="J778" i="230"/>
  <c r="I20" i="230"/>
  <c r="H20" i="230"/>
  <c r="J1340" i="230"/>
  <c r="I19" i="230"/>
  <c r="H19" i="230"/>
  <c r="J1259" i="230"/>
  <c r="I18" i="230"/>
  <c r="H18" i="230"/>
  <c r="J31" i="230"/>
  <c r="I17" i="230"/>
  <c r="H17" i="230"/>
  <c r="J1227" i="230"/>
  <c r="I16" i="230"/>
  <c r="H16" i="230"/>
  <c r="J1171" i="230"/>
  <c r="I15" i="230"/>
  <c r="H15" i="230"/>
  <c r="J1170" i="230"/>
  <c r="I14" i="230"/>
  <c r="H14" i="230"/>
  <c r="J1162" i="230"/>
  <c r="I13" i="230"/>
  <c r="H13" i="230"/>
  <c r="A56" i="235" l="1"/>
  <c r="P56" i="235" s="1"/>
  <c r="K56" i="235"/>
  <c r="O56" i="235"/>
  <c r="A70" i="235"/>
  <c r="P70" i="235" s="1"/>
  <c r="K70" i="235"/>
  <c r="O70" i="235"/>
  <c r="O146" i="235"/>
  <c r="A146" i="235"/>
  <c r="P146" i="235" s="1"/>
  <c r="K146" i="235"/>
  <c r="A16" i="235"/>
  <c r="P16" i="235" s="1"/>
  <c r="K16" i="235"/>
  <c r="O43" i="235"/>
  <c r="A43" i="235"/>
  <c r="P43" i="235" s="1"/>
  <c r="K64" i="235"/>
  <c r="A64" i="235"/>
  <c r="P64" i="235" s="1"/>
  <c r="O64" i="235"/>
  <c r="O154" i="235"/>
  <c r="K154" i="235"/>
  <c r="A154" i="235"/>
  <c r="P154" i="235" s="1"/>
  <c r="A13" i="235"/>
  <c r="P13" i="235" s="1"/>
  <c r="K13" i="235"/>
  <c r="O13" i="235"/>
  <c r="A14" i="235"/>
  <c r="P14" i="235" s="1"/>
  <c r="O14" i="235"/>
  <c r="K14" i="235"/>
  <c r="O83" i="235"/>
  <c r="A83" i="235"/>
  <c r="P83" i="235" s="1"/>
  <c r="K83" i="235"/>
  <c r="A90" i="235"/>
  <c r="P90" i="235" s="1"/>
  <c r="O90" i="235"/>
  <c r="K90" i="235"/>
  <c r="K104" i="235"/>
  <c r="A104" i="235"/>
  <c r="P104" i="235" s="1"/>
  <c r="O104" i="235"/>
  <c r="A29" i="235"/>
  <c r="P29" i="235" s="1"/>
  <c r="O29" i="235"/>
  <c r="K29" i="235"/>
  <c r="A36" i="235"/>
  <c r="P36" i="235" s="1"/>
  <c r="O36" i="235"/>
  <c r="K36" i="235"/>
  <c r="A50" i="235"/>
  <c r="P50" i="235" s="1"/>
  <c r="O50" i="235"/>
  <c r="K50" i="235"/>
  <c r="O63" i="235"/>
  <c r="A63" i="235"/>
  <c r="P63" i="235" s="1"/>
  <c r="A78" i="235"/>
  <c r="P78" i="235" s="1"/>
  <c r="K78" i="235"/>
  <c r="O78" i="235"/>
  <c r="O91" i="235"/>
  <c r="K91" i="235"/>
  <c r="A91" i="235"/>
  <c r="P91" i="235" s="1"/>
  <c r="K23" i="235"/>
  <c r="O23" i="235"/>
  <c r="A23" i="235"/>
  <c r="P23" i="235" s="1"/>
  <c r="A44" i="235"/>
  <c r="P44" i="235" s="1"/>
  <c r="O44" i="235"/>
  <c r="K44" i="235"/>
  <c r="A58" i="235"/>
  <c r="P58" i="235" s="1"/>
  <c r="O58" i="235"/>
  <c r="K58" i="235"/>
  <c r="O71" i="235"/>
  <c r="A71" i="235"/>
  <c r="P71" i="235" s="1"/>
  <c r="K86" i="235"/>
  <c r="A86" i="235"/>
  <c r="P86" i="235" s="1"/>
  <c r="O86" i="235"/>
  <c r="O99" i="235"/>
  <c r="K99" i="235"/>
  <c r="A99" i="235"/>
  <c r="P99" i="235" s="1"/>
  <c r="O106" i="235"/>
  <c r="K106" i="235"/>
  <c r="A106" i="235"/>
  <c r="P106" i="235" s="1"/>
  <c r="K120" i="235"/>
  <c r="A120" i="235"/>
  <c r="P120" i="235" s="1"/>
  <c r="O120" i="235"/>
  <c r="A134" i="235"/>
  <c r="P134" i="235" s="1"/>
  <c r="K134" i="235"/>
  <c r="O134" i="235"/>
  <c r="K28" i="235"/>
  <c r="A28" i="235"/>
  <c r="P28" i="235" s="1"/>
  <c r="O55" i="235"/>
  <c r="A55" i="235"/>
  <c r="P55" i="235" s="1"/>
  <c r="A118" i="235"/>
  <c r="P118" i="235" s="1"/>
  <c r="K118" i="235"/>
  <c r="O118" i="235"/>
  <c r="A183" i="235"/>
  <c r="P183" i="235" s="1"/>
  <c r="K183" i="235"/>
  <c r="O183" i="235"/>
  <c r="A98" i="235"/>
  <c r="P98" i="235" s="1"/>
  <c r="O98" i="235"/>
  <c r="K98" i="235"/>
  <c r="A112" i="235"/>
  <c r="P112" i="235" s="1"/>
  <c r="K112" i="235"/>
  <c r="O112" i="235"/>
  <c r="A126" i="235"/>
  <c r="P126" i="235" s="1"/>
  <c r="K126" i="235"/>
  <c r="O126" i="235"/>
  <c r="A17" i="235"/>
  <c r="P17" i="235" s="1"/>
  <c r="O17" i="235"/>
  <c r="K17" i="235"/>
  <c r="A30" i="235"/>
  <c r="P30" i="235" s="1"/>
  <c r="O30" i="235"/>
  <c r="K38" i="235"/>
  <c r="A38" i="235"/>
  <c r="P38" i="235" s="1"/>
  <c r="O38" i="235"/>
  <c r="O51" i="235"/>
  <c r="A51" i="235"/>
  <c r="P51" i="235" s="1"/>
  <c r="K55" i="235"/>
  <c r="A72" i="235"/>
  <c r="P72" i="235" s="1"/>
  <c r="K72" i="235"/>
  <c r="O72" i="235"/>
  <c r="A162" i="235"/>
  <c r="P162" i="235" s="1"/>
  <c r="O162" i="235"/>
  <c r="K162" i="235"/>
  <c r="A52" i="235"/>
  <c r="P52" i="235" s="1"/>
  <c r="O52" i="235"/>
  <c r="K52" i="235"/>
  <c r="A66" i="235"/>
  <c r="P66" i="235" s="1"/>
  <c r="O66" i="235"/>
  <c r="K66" i="235"/>
  <c r="K80" i="235"/>
  <c r="A80" i="235"/>
  <c r="P80" i="235" s="1"/>
  <c r="O80" i="235"/>
  <c r="K94" i="235"/>
  <c r="A94" i="235"/>
  <c r="P94" i="235" s="1"/>
  <c r="O94" i="235"/>
  <c r="O107" i="235"/>
  <c r="K107" i="235"/>
  <c r="A107" i="235"/>
  <c r="P107" i="235" s="1"/>
  <c r="A114" i="235"/>
  <c r="P114" i="235" s="1"/>
  <c r="O114" i="235"/>
  <c r="K114" i="235"/>
  <c r="K128" i="235"/>
  <c r="A128" i="235"/>
  <c r="P128" i="235" s="1"/>
  <c r="O128" i="235"/>
  <c r="A142" i="235"/>
  <c r="P142" i="235" s="1"/>
  <c r="K142" i="235"/>
  <c r="O142" i="235"/>
  <c r="A42" i="235"/>
  <c r="P42" i="235" s="1"/>
  <c r="O42" i="235"/>
  <c r="K42" i="235"/>
  <c r="A8" i="235"/>
  <c r="P8" i="235" s="1"/>
  <c r="K8" i="235"/>
  <c r="O8" i="235"/>
  <c r="A4" i="235"/>
  <c r="P4" i="235" s="1"/>
  <c r="K4" i="235"/>
  <c r="A11" i="235"/>
  <c r="P11" i="235" s="1"/>
  <c r="K11" i="235"/>
  <c r="O11" i="235"/>
  <c r="A24" i="235"/>
  <c r="P24" i="235" s="1"/>
  <c r="O24" i="235"/>
  <c r="A31" i="235"/>
  <c r="P31" i="235" s="1"/>
  <c r="O31" i="235"/>
  <c r="K31" i="235"/>
  <c r="A32" i="235"/>
  <c r="P32" i="235" s="1"/>
  <c r="K32" i="235"/>
  <c r="O32" i="235"/>
  <c r="A46" i="235"/>
  <c r="P46" i="235" s="1"/>
  <c r="K46" i="235"/>
  <c r="O46" i="235"/>
  <c r="O59" i="235"/>
  <c r="A59" i="235"/>
  <c r="P59" i="235" s="1"/>
  <c r="K63" i="235"/>
  <c r="A136" i="235"/>
  <c r="P136" i="235" s="1"/>
  <c r="K136" i="235"/>
  <c r="O136" i="235"/>
  <c r="K171" i="235"/>
  <c r="O171" i="235"/>
  <c r="A5" i="235"/>
  <c r="P5" i="235" s="1"/>
  <c r="O5" i="235"/>
  <c r="K5" i="235"/>
  <c r="A18" i="235"/>
  <c r="P18" i="235" s="1"/>
  <c r="O18" i="235"/>
  <c r="A39" i="235"/>
  <c r="P39" i="235" s="1"/>
  <c r="O39" i="235"/>
  <c r="K43" i="235"/>
  <c r="A60" i="235"/>
  <c r="P60" i="235" s="1"/>
  <c r="O60" i="235"/>
  <c r="K60" i="235"/>
  <c r="O74" i="235"/>
  <c r="K74" i="235"/>
  <c r="A88" i="235"/>
  <c r="P88" i="235" s="1"/>
  <c r="K88" i="235"/>
  <c r="O88" i="235"/>
  <c r="A102" i="235"/>
  <c r="P102" i="235" s="1"/>
  <c r="K102" i="235"/>
  <c r="O102" i="235"/>
  <c r="O115" i="235"/>
  <c r="K115" i="235"/>
  <c r="A115" i="235"/>
  <c r="P115" i="235" s="1"/>
  <c r="A122" i="235"/>
  <c r="P122" i="235" s="1"/>
  <c r="O122" i="235"/>
  <c r="K122" i="235"/>
  <c r="A150" i="235"/>
  <c r="P150" i="235" s="1"/>
  <c r="K150" i="235"/>
  <c r="O150" i="235"/>
  <c r="K25" i="235"/>
  <c r="A25" i="235"/>
  <c r="P25" i="235" s="1"/>
  <c r="O25" i="235"/>
  <c r="A26" i="235"/>
  <c r="P26" i="235" s="1"/>
  <c r="O26" i="235"/>
  <c r="K26" i="235"/>
  <c r="O28" i="235"/>
  <c r="K40" i="235"/>
  <c r="A40" i="235"/>
  <c r="P40" i="235" s="1"/>
  <c r="O40" i="235"/>
  <c r="A54" i="235"/>
  <c r="P54" i="235" s="1"/>
  <c r="K54" i="235"/>
  <c r="O54" i="235"/>
  <c r="O67" i="235"/>
  <c r="A67" i="235"/>
  <c r="P67" i="235" s="1"/>
  <c r="K71" i="235"/>
  <c r="A7" i="235"/>
  <c r="P7" i="235" s="1"/>
  <c r="O7" i="235"/>
  <c r="K7" i="235"/>
  <c r="O12" i="235"/>
  <c r="A12" i="235"/>
  <c r="P12" i="235" s="1"/>
  <c r="A19" i="235"/>
  <c r="P19" i="235" s="1"/>
  <c r="O19" i="235"/>
  <c r="K19" i="235"/>
  <c r="A20" i="235"/>
  <c r="P20" i="235" s="1"/>
  <c r="K20" i="235"/>
  <c r="O20" i="235"/>
  <c r="A34" i="235"/>
  <c r="P34" i="235" s="1"/>
  <c r="O34" i="235"/>
  <c r="K34" i="235"/>
  <c r="O47" i="235"/>
  <c r="A47" i="235"/>
  <c r="P47" i="235" s="1"/>
  <c r="K51" i="235"/>
  <c r="O68" i="235"/>
  <c r="A68" i="235"/>
  <c r="P68" i="235" s="1"/>
  <c r="K68" i="235"/>
  <c r="A82" i="235"/>
  <c r="P82" i="235" s="1"/>
  <c r="O82" i="235"/>
  <c r="K82" i="235"/>
  <c r="A96" i="235"/>
  <c r="P96" i="235" s="1"/>
  <c r="K96" i="235"/>
  <c r="O96" i="235"/>
  <c r="A110" i="235"/>
  <c r="P110" i="235" s="1"/>
  <c r="K110" i="235"/>
  <c r="O110" i="235"/>
  <c r="O123" i="235"/>
  <c r="A123" i="235"/>
  <c r="P123" i="235" s="1"/>
  <c r="K123" i="235"/>
  <c r="O130" i="235"/>
  <c r="K130" i="235"/>
  <c r="A130" i="235"/>
  <c r="P130" i="235" s="1"/>
  <c r="K158" i="235"/>
  <c r="O158" i="235"/>
  <c r="A158" i="235"/>
  <c r="P158" i="235" s="1"/>
  <c r="A6" i="235"/>
  <c r="P6" i="235" s="1"/>
  <c r="O6" i="235"/>
  <c r="K30" i="235"/>
  <c r="K48" i="235"/>
  <c r="O48" i="235"/>
  <c r="K62" i="235"/>
  <c r="A62" i="235"/>
  <c r="P62" i="235" s="1"/>
  <c r="O62" i="235"/>
  <c r="O75" i="235"/>
  <c r="K75" i="235"/>
  <c r="A75" i="235"/>
  <c r="P75" i="235" s="1"/>
  <c r="A76" i="235"/>
  <c r="P76" i="235" s="1"/>
  <c r="O76" i="235"/>
  <c r="K76" i="235"/>
  <c r="A138" i="235"/>
  <c r="P138" i="235" s="1"/>
  <c r="O138" i="235"/>
  <c r="K138" i="235"/>
  <c r="A159" i="235"/>
  <c r="P159" i="235" s="1"/>
  <c r="A133" i="235"/>
  <c r="P133" i="235" s="1"/>
  <c r="A81" i="235"/>
  <c r="P81" i="235" s="1"/>
  <c r="O144" i="235"/>
  <c r="O152" i="235"/>
  <c r="O160" i="235"/>
  <c r="K9" i="235"/>
  <c r="K21" i="235"/>
  <c r="O37" i="235"/>
  <c r="A37" i="235"/>
  <c r="P37" i="235" s="1"/>
  <c r="K41" i="235"/>
  <c r="O45" i="235"/>
  <c r="A45" i="235"/>
  <c r="P45" i="235" s="1"/>
  <c r="K49" i="235"/>
  <c r="O69" i="235"/>
  <c r="A69" i="235"/>
  <c r="P69" i="235" s="1"/>
  <c r="K73" i="235"/>
  <c r="O85" i="235"/>
  <c r="A85" i="235"/>
  <c r="P85" i="235" s="1"/>
  <c r="O109" i="235"/>
  <c r="A109" i="235"/>
  <c r="P109" i="235" s="1"/>
  <c r="K145" i="235"/>
  <c r="O149" i="235"/>
  <c r="A149" i="235"/>
  <c r="P149" i="235" s="1"/>
  <c r="K153" i="235"/>
  <c r="A157" i="235"/>
  <c r="P157" i="235" s="1"/>
  <c r="O157" i="235"/>
  <c r="O182" i="235"/>
  <c r="K182" i="235"/>
  <c r="K222" i="235"/>
  <c r="O222" i="235"/>
  <c r="A77" i="235"/>
  <c r="P77" i="235" s="1"/>
  <c r="O194" i="235"/>
  <c r="K194" i="235"/>
  <c r="A194" i="235"/>
  <c r="P194" i="235" s="1"/>
  <c r="K207" i="235"/>
  <c r="O207" i="235"/>
  <c r="A207" i="235"/>
  <c r="P207" i="235" s="1"/>
  <c r="O242" i="235"/>
  <c r="K242" i="235"/>
  <c r="O166" i="235"/>
  <c r="K166" i="235"/>
  <c r="A101" i="235"/>
  <c r="P101" i="235" s="1"/>
  <c r="A49" i="235"/>
  <c r="P49" i="235" s="1"/>
  <c r="O169" i="235"/>
  <c r="K181" i="235"/>
  <c r="O215" i="235"/>
  <c r="A215" i="235"/>
  <c r="P215" i="235" s="1"/>
  <c r="K215" i="235"/>
  <c r="O155" i="235"/>
  <c r="A155" i="235"/>
  <c r="P155" i="235" s="1"/>
  <c r="O163" i="235"/>
  <c r="A163" i="235"/>
  <c r="P163" i="235" s="1"/>
  <c r="O173" i="235"/>
  <c r="A173" i="235"/>
  <c r="P173" i="235" s="1"/>
  <c r="K173" i="235"/>
  <c r="K195" i="235"/>
  <c r="O195" i="235"/>
  <c r="O209" i="235"/>
  <c r="A209" i="235"/>
  <c r="P209" i="235" s="1"/>
  <c r="K209" i="235"/>
  <c r="O230" i="235"/>
  <c r="K230" i="235"/>
  <c r="A131" i="235"/>
  <c r="P131" i="235" s="1"/>
  <c r="O131" i="235"/>
  <c r="O147" i="235"/>
  <c r="A147" i="235"/>
  <c r="P147" i="235" s="1"/>
  <c r="A152" i="235"/>
  <c r="P152" i="235" s="1"/>
  <c r="A125" i="235"/>
  <c r="P125" i="235" s="1"/>
  <c r="A73" i="235"/>
  <c r="P73" i="235" s="1"/>
  <c r="A21" i="235"/>
  <c r="P21" i="235" s="1"/>
  <c r="O168" i="235"/>
  <c r="K168" i="235"/>
  <c r="A168" i="235"/>
  <c r="P168" i="235" s="1"/>
  <c r="K238" i="235"/>
  <c r="A238" i="235"/>
  <c r="P238" i="235" s="1"/>
  <c r="O238" i="235"/>
  <c r="A41" i="235"/>
  <c r="P41" i="235" s="1"/>
  <c r="A15" i="235"/>
  <c r="P15" i="235" s="1"/>
  <c r="K10" i="235"/>
  <c r="O84" i="235"/>
  <c r="O92" i="235"/>
  <c r="O108" i="235"/>
  <c r="O116" i="235"/>
  <c r="O124" i="235"/>
  <c r="O148" i="235"/>
  <c r="O178" i="235"/>
  <c r="K178" i="235"/>
  <c r="O185" i="235"/>
  <c r="K185" i="235"/>
  <c r="O197" i="235"/>
  <c r="K197" i="235"/>
  <c r="O203" i="235"/>
  <c r="A203" i="235"/>
  <c r="P203" i="235" s="1"/>
  <c r="O205" i="235"/>
  <c r="O33" i="235"/>
  <c r="A33" i="235"/>
  <c r="P33" i="235" s="1"/>
  <c r="O57" i="235"/>
  <c r="A57" i="235"/>
  <c r="P57" i="235" s="1"/>
  <c r="A65" i="235"/>
  <c r="P65" i="235" s="1"/>
  <c r="O65" i="235"/>
  <c r="K85" i="235"/>
  <c r="O89" i="235"/>
  <c r="A89" i="235"/>
  <c r="P89" i="235" s="1"/>
  <c r="K93" i="235"/>
  <c r="O97" i="235"/>
  <c r="A97" i="235"/>
  <c r="P97" i="235" s="1"/>
  <c r="K101" i="235"/>
  <c r="A105" i="235"/>
  <c r="P105" i="235" s="1"/>
  <c r="O105" i="235"/>
  <c r="K109" i="235"/>
  <c r="K117" i="235"/>
  <c r="O121" i="235"/>
  <c r="A121" i="235"/>
  <c r="P121" i="235" s="1"/>
  <c r="K125" i="235"/>
  <c r="O129" i="235"/>
  <c r="A129" i="235"/>
  <c r="P129" i="235" s="1"/>
  <c r="K133" i="235"/>
  <c r="O137" i="235"/>
  <c r="A137" i="235"/>
  <c r="P137" i="235" s="1"/>
  <c r="O161" i="235"/>
  <c r="A161" i="235"/>
  <c r="P161" i="235" s="1"/>
  <c r="K167" i="235"/>
  <c r="O181" i="235"/>
  <c r="A143" i="235"/>
  <c r="P143" i="235" s="1"/>
  <c r="A117" i="235"/>
  <c r="P117" i="235" s="1"/>
  <c r="K144" i="235"/>
  <c r="K160" i="235"/>
  <c r="O164" i="235"/>
  <c r="A164" i="235"/>
  <c r="P164" i="235" s="1"/>
  <c r="A167" i="235"/>
  <c r="P167" i="235" s="1"/>
  <c r="A141" i="235"/>
  <c r="P141" i="235" s="1"/>
  <c r="O175" i="235"/>
  <c r="A175" i="235"/>
  <c r="P175" i="235" s="1"/>
  <c r="O180" i="235"/>
  <c r="K180" i="235"/>
  <c r="O204" i="235"/>
  <c r="K204" i="235"/>
  <c r="O211" i="235"/>
  <c r="K211" i="235"/>
  <c r="K131" i="235"/>
  <c r="O135" i="235"/>
  <c r="A135" i="235"/>
  <c r="P135" i="235" s="1"/>
  <c r="K139" i="235"/>
  <c r="K147" i="235"/>
  <c r="O151" i="235"/>
  <c r="A151" i="235"/>
  <c r="P151" i="235" s="1"/>
  <c r="K155" i="235"/>
  <c r="K163" i="235"/>
  <c r="O170" i="235"/>
  <c r="A170" i="235"/>
  <c r="P170" i="235" s="1"/>
  <c r="O192" i="235"/>
  <c r="K192" i="235"/>
  <c r="K219" i="235"/>
  <c r="O219" i="235"/>
  <c r="A219" i="235"/>
  <c r="P219" i="235" s="1"/>
  <c r="A79" i="235"/>
  <c r="P79" i="235" s="1"/>
  <c r="O79" i="235"/>
  <c r="O95" i="235"/>
  <c r="A95" i="235"/>
  <c r="P95" i="235" s="1"/>
  <c r="O103" i="235"/>
  <c r="A103" i="235"/>
  <c r="P103" i="235" s="1"/>
  <c r="O111" i="235"/>
  <c r="A111" i="235"/>
  <c r="P111" i="235" s="1"/>
  <c r="A139" i="235"/>
  <c r="P139" i="235" s="1"/>
  <c r="O3" i="235"/>
  <c r="O187" i="235"/>
  <c r="A187" i="235"/>
  <c r="P187" i="235" s="1"/>
  <c r="K187" i="235"/>
  <c r="O199" i="235"/>
  <c r="K199" i="235"/>
  <c r="K203" i="235"/>
  <c r="O226" i="235"/>
  <c r="A226" i="235"/>
  <c r="P226" i="235" s="1"/>
  <c r="K226" i="235"/>
  <c r="K234" i="235"/>
  <c r="O234" i="235"/>
  <c r="O282" i="235"/>
  <c r="K282" i="235"/>
  <c r="O294" i="235"/>
  <c r="K294" i="235"/>
  <c r="O254" i="235"/>
  <c r="O266" i="235"/>
  <c r="K266" i="235"/>
  <c r="O271" i="235"/>
  <c r="K271" i="235"/>
  <c r="K201" i="235"/>
  <c r="K213" i="235"/>
  <c r="K236" i="235"/>
  <c r="O262" i="235"/>
  <c r="K262" i="235"/>
  <c r="O283" i="235"/>
  <c r="K283" i="235"/>
  <c r="O295" i="235"/>
  <c r="K295" i="235"/>
  <c r="K206" i="235"/>
  <c r="K218" i="235"/>
  <c r="K233" i="235"/>
  <c r="K249" i="235"/>
  <c r="O267" i="235"/>
  <c r="K267" i="235"/>
  <c r="O278" i="235"/>
  <c r="K278" i="235"/>
  <c r="O290" i="235"/>
  <c r="K290" i="235"/>
  <c r="A239" i="235"/>
  <c r="P239" i="235" s="1"/>
  <c r="A227" i="235"/>
  <c r="P227" i="235" s="1"/>
  <c r="A190" i="235"/>
  <c r="P190" i="235" s="1"/>
  <c r="A177" i="235"/>
  <c r="P177" i="235" s="1"/>
  <c r="K253" i="235"/>
  <c r="K261" i="235"/>
  <c r="O307" i="235"/>
  <c r="K307" i="235"/>
  <c r="A189" i="235"/>
  <c r="P189" i="235" s="1"/>
  <c r="A176" i="235"/>
  <c r="P176" i="235" s="1"/>
  <c r="A174" i="235"/>
  <c r="P174" i="235" s="1"/>
  <c r="O174" i="235"/>
  <c r="A186" i="235"/>
  <c r="P186" i="235" s="1"/>
  <c r="O186" i="235"/>
  <c r="A198" i="235"/>
  <c r="P198" i="235" s="1"/>
  <c r="O198" i="235"/>
  <c r="K216" i="235"/>
  <c r="K221" i="235"/>
  <c r="O279" i="235"/>
  <c r="K279" i="235"/>
  <c r="O302" i="235"/>
  <c r="K302" i="235"/>
  <c r="A213" i="235"/>
  <c r="P213" i="235" s="1"/>
  <c r="A201" i="235"/>
  <c r="P201" i="235" s="1"/>
  <c r="A188" i="235"/>
  <c r="P188" i="235" s="1"/>
  <c r="K227" i="235"/>
  <c r="K243" i="235"/>
  <c r="K257" i="235"/>
  <c r="O327" i="235"/>
  <c r="K327" i="235"/>
  <c r="O334" i="235"/>
  <c r="K334" i="235"/>
  <c r="K190" i="235"/>
  <c r="K202" i="235"/>
  <c r="K214" i="235"/>
  <c r="K228" i="235"/>
  <c r="K244" i="235"/>
  <c r="O286" i="235"/>
  <c r="K286" i="235"/>
  <c r="O303" i="235"/>
  <c r="K303" i="235"/>
  <c r="K231" i="235"/>
  <c r="K247" i="235"/>
  <c r="O270" i="235"/>
  <c r="K270" i="235"/>
  <c r="O275" i="235"/>
  <c r="K275" i="235"/>
  <c r="O287" i="235"/>
  <c r="K287" i="235"/>
  <c r="O310" i="235"/>
  <c r="K310" i="235"/>
  <c r="A233" i="235"/>
  <c r="P233" i="235" s="1"/>
  <c r="A221" i="235"/>
  <c r="P221" i="235" s="1"/>
  <c r="A196" i="235"/>
  <c r="P196" i="235" s="1"/>
  <c r="K263" i="235"/>
  <c r="K319" i="235"/>
  <c r="K326" i="235"/>
  <c r="K343" i="235"/>
  <c r="K352" i="235"/>
  <c r="O352" i="235"/>
  <c r="K392" i="235"/>
  <c r="O392" i="235"/>
  <c r="K299" i="235"/>
  <c r="K306" i="235"/>
  <c r="K323" i="235"/>
  <c r="K330" i="235"/>
  <c r="K356" i="235"/>
  <c r="O356" i="235"/>
  <c r="O393" i="235"/>
  <c r="K393" i="235"/>
  <c r="K364" i="235"/>
  <c r="O364" i="235"/>
  <c r="K380" i="235"/>
  <c r="O380" i="235"/>
  <c r="O386" i="235"/>
  <c r="K346" i="235"/>
  <c r="O346" i="235"/>
  <c r="K382" i="235"/>
  <c r="O382" i="235"/>
  <c r="O344" i="235"/>
  <c r="O374" i="235"/>
  <c r="K314" i="235"/>
  <c r="K331" i="235"/>
  <c r="K338" i="235"/>
  <c r="K311" i="235"/>
  <c r="K318" i="235"/>
  <c r="K335" i="235"/>
  <c r="K342" i="235"/>
  <c r="K358" i="235"/>
  <c r="O358" i="235"/>
  <c r="K362" i="235"/>
  <c r="O362" i="235"/>
  <c r="K274" i="235"/>
  <c r="K291" i="235"/>
  <c r="K298" i="235"/>
  <c r="K315" i="235"/>
  <c r="K322" i="235"/>
  <c r="K339" i="235"/>
  <c r="O360" i="235"/>
  <c r="O381" i="235"/>
  <c r="K381" i="235"/>
  <c r="O383" i="235"/>
  <c r="K383" i="235"/>
  <c r="O396" i="235"/>
  <c r="O373" i="235"/>
  <c r="K373" i="235"/>
  <c r="O385" i="235"/>
  <c r="K385" i="235"/>
  <c r="O395" i="235"/>
  <c r="K395" i="235"/>
  <c r="O375" i="235"/>
  <c r="K375" i="235"/>
  <c r="O387" i="235"/>
  <c r="K387" i="235"/>
  <c r="O397" i="235"/>
  <c r="K397" i="235"/>
  <c r="O377" i="235"/>
  <c r="K377" i="235"/>
  <c r="O389" i="235"/>
  <c r="K389" i="235"/>
  <c r="O379" i="235"/>
  <c r="K379" i="235"/>
  <c r="O391" i="235"/>
  <c r="K391" i="235"/>
  <c r="O399" i="235"/>
  <c r="K399" i="235"/>
  <c r="F40" i="231"/>
  <c r="F42" i="231"/>
  <c r="M400" i="235" l="1" a="1"/>
  <c r="M400" i="235" s="1"/>
  <c r="J4" i="230" l="1"/>
  <c r="B2" i="350"/>
  <c r="B3" i="350"/>
  <c r="B4" i="350"/>
  <c r="J1169" i="230"/>
  <c r="I12" i="230"/>
  <c r="H12" i="230"/>
  <c r="F400" i="235" a="1"/>
  <c r="F400" i="235" s="1"/>
  <c r="A400" i="235" s="1"/>
  <c r="T400" i="235" l="1"/>
  <c r="B54" i="238" l="1"/>
  <c r="B53" i="238"/>
  <c r="B58" i="238"/>
  <c r="B60" i="238"/>
  <c r="B59" i="238"/>
  <c r="A59" i="238"/>
  <c r="B57" i="238"/>
  <c r="B56" i="238"/>
  <c r="B55" i="238"/>
  <c r="B52" i="238"/>
  <c r="B51" i="238"/>
  <c r="H51" i="238" s="1"/>
  <c r="B49" i="238"/>
  <c r="H49" i="238" s="1"/>
  <c r="A51" i="238" l="1"/>
  <c r="A49" i="238"/>
  <c r="A46" i="238"/>
  <c r="A45" i="238"/>
  <c r="A25" i="238"/>
  <c r="A18" i="238"/>
  <c r="A28" i="238"/>
  <c r="A43" i="238"/>
  <c r="A48" i="238"/>
  <c r="A33" i="238"/>
  <c r="A34" i="238"/>
  <c r="A56" i="238"/>
  <c r="A60" i="238"/>
  <c r="A20" i="238"/>
  <c r="A47" i="238"/>
  <c r="A22" i="238"/>
  <c r="A35" i="238"/>
  <c r="A55" i="238"/>
  <c r="A39" i="238"/>
  <c r="A50" i="238"/>
  <c r="A27" i="238"/>
  <c r="A41" i="238"/>
  <c r="A38" i="238"/>
  <c r="A19" i="238"/>
  <c r="A40" i="238"/>
  <c r="A53" i="238"/>
  <c r="A23" i="238"/>
  <c r="A21" i="238"/>
  <c r="A57" i="238"/>
  <c r="A24" i="238"/>
  <c r="A58" i="238"/>
  <c r="A26" i="238"/>
  <c r="A37" i="238"/>
  <c r="A54" i="238"/>
  <c r="A29" i="238"/>
  <c r="A36" i="238"/>
  <c r="A17" i="238"/>
  <c r="A42" i="238"/>
  <c r="A31" i="238"/>
  <c r="A30" i="238"/>
  <c r="A52" i="238"/>
  <c r="A32" i="238"/>
  <c r="A44" i="238"/>
  <c r="B50" i="238"/>
  <c r="H50" i="238" s="1"/>
  <c r="J52" i="238"/>
  <c r="J54" i="238"/>
  <c r="J56" i="238"/>
  <c r="J58" i="238"/>
  <c r="J59" i="238"/>
  <c r="J60" i="238"/>
  <c r="J53" i="238"/>
  <c r="J55" i="238"/>
  <c r="J57" i="238"/>
  <c r="F52" i="238"/>
  <c r="F53" i="238"/>
  <c r="F54" i="238"/>
  <c r="F55" i="238"/>
  <c r="F56" i="238"/>
  <c r="F57" i="238"/>
  <c r="F58" i="238"/>
  <c r="F59" i="238"/>
  <c r="F60" i="238"/>
  <c r="F49" i="238"/>
  <c r="J49" i="238"/>
  <c r="F51" i="238"/>
  <c r="J51" i="238"/>
  <c r="H52" i="238"/>
  <c r="H53" i="238"/>
  <c r="H54" i="238"/>
  <c r="H55" i="238"/>
  <c r="H56" i="238"/>
  <c r="H57" i="238"/>
  <c r="H58" i="238"/>
  <c r="H59" i="238"/>
  <c r="H60" i="238"/>
  <c r="G49" i="238"/>
  <c r="I49" i="238"/>
  <c r="G51" i="238"/>
  <c r="I51" i="238"/>
  <c r="G52" i="238"/>
  <c r="I52" i="238"/>
  <c r="G53" i="238"/>
  <c r="I53" i="238"/>
  <c r="G54" i="238"/>
  <c r="I54" i="238"/>
  <c r="G55" i="238"/>
  <c r="I55" i="238"/>
  <c r="G56" i="238"/>
  <c r="I56" i="238"/>
  <c r="G57" i="238"/>
  <c r="I57" i="238"/>
  <c r="G58" i="238"/>
  <c r="I58" i="238"/>
  <c r="G59" i="238"/>
  <c r="I59" i="238"/>
  <c r="G60" i="238"/>
  <c r="I60" i="238"/>
  <c r="G50" i="238" l="1"/>
  <c r="I50" i="238"/>
  <c r="F50" i="238"/>
  <c r="J50" i="238"/>
  <c r="B27" i="238" l="1"/>
  <c r="B32" i="238"/>
  <c r="B36" i="238"/>
  <c r="B40" i="238"/>
  <c r="B44" i="238"/>
  <c r="B26" i="238"/>
  <c r="B33" i="238"/>
  <c r="B37" i="238"/>
  <c r="B41" i="238"/>
  <c r="B42" i="238" l="1"/>
  <c r="B45" i="238"/>
  <c r="H41" i="238"/>
  <c r="J41" i="238"/>
  <c r="I41" i="238"/>
  <c r="F41" i="238"/>
  <c r="G41" i="238"/>
  <c r="H44" i="238"/>
  <c r="G44" i="238"/>
  <c r="J44" i="238"/>
  <c r="F44" i="238"/>
  <c r="I44" i="238"/>
  <c r="H40" i="238"/>
  <c r="J40" i="238"/>
  <c r="G40" i="238"/>
  <c r="F40" i="238"/>
  <c r="I40" i="238"/>
  <c r="H33" i="238"/>
  <c r="J33" i="238"/>
  <c r="I33" i="238"/>
  <c r="F33" i="238"/>
  <c r="G33" i="238"/>
  <c r="H26" i="238"/>
  <c r="F26" i="238"/>
  <c r="G26" i="238"/>
  <c r="J26" i="238"/>
  <c r="I26" i="238"/>
  <c r="B38" i="238"/>
  <c r="B34" i="238"/>
  <c r="B30" i="238"/>
  <c r="B25" i="238"/>
  <c r="H37" i="238"/>
  <c r="J37" i="238"/>
  <c r="I37" i="238"/>
  <c r="F37" i="238"/>
  <c r="G37" i="238"/>
  <c r="H36" i="238"/>
  <c r="G36" i="238"/>
  <c r="J36" i="238"/>
  <c r="F36" i="238"/>
  <c r="I36" i="238"/>
  <c r="H32" i="238"/>
  <c r="G32" i="238"/>
  <c r="J32" i="238"/>
  <c r="F32" i="238"/>
  <c r="I32" i="238"/>
  <c r="H27" i="238"/>
  <c r="F27" i="238"/>
  <c r="I27" i="238"/>
  <c r="J27" i="238"/>
  <c r="G27" i="238"/>
  <c r="B28" i="238"/>
  <c r="B29" i="238"/>
  <c r="B23" i="238"/>
  <c r="B21" i="238"/>
  <c r="B31" i="238"/>
  <c r="B48" i="238"/>
  <c r="J400" i="235" a="1"/>
  <c r="J400" i="235" s="1"/>
  <c r="K58" i="238"/>
  <c r="O58" i="238" s="1"/>
  <c r="K57" i="238"/>
  <c r="O57" i="238" s="1"/>
  <c r="K53" i="238"/>
  <c r="O53" i="238" s="1"/>
  <c r="K56" i="238"/>
  <c r="O56" i="238" s="1"/>
  <c r="K50" i="238"/>
  <c r="O50" i="238" s="1"/>
  <c r="K44" i="238"/>
  <c r="K52" i="238"/>
  <c r="O52" i="238" s="1"/>
  <c r="K40" i="238"/>
  <c r="K32" i="238"/>
  <c r="K37" i="238"/>
  <c r="K36" i="238"/>
  <c r="K33" i="238"/>
  <c r="K51" i="238"/>
  <c r="O51" i="238" s="1"/>
  <c r="K60" i="238"/>
  <c r="O60" i="238" s="1"/>
  <c r="K55" i="238"/>
  <c r="O55" i="238" s="1"/>
  <c r="K54" i="238"/>
  <c r="O54" i="238" s="1"/>
  <c r="K49" i="238"/>
  <c r="O49" i="238" s="1"/>
  <c r="K59" i="238"/>
  <c r="O59" i="238" s="1"/>
  <c r="K27" i="238"/>
  <c r="K26" i="238"/>
  <c r="K41" i="238" l="1"/>
  <c r="O41" i="238" s="1"/>
  <c r="O44" i="238"/>
  <c r="B39" i="238"/>
  <c r="H39" i="238" s="1"/>
  <c r="H48" i="238"/>
  <c r="J48" i="238"/>
  <c r="G48" i="238"/>
  <c r="K48" i="238"/>
  <c r="F48" i="238"/>
  <c r="I48" i="238"/>
  <c r="H45" i="238"/>
  <c r="J45" i="238"/>
  <c r="I45" i="238"/>
  <c r="F45" i="238"/>
  <c r="G45" i="238"/>
  <c r="K45" i="238"/>
  <c r="B47" i="238"/>
  <c r="H42" i="238"/>
  <c r="F42" i="238"/>
  <c r="G42" i="238"/>
  <c r="K42" i="238"/>
  <c r="J42" i="238"/>
  <c r="I42" i="238"/>
  <c r="B43" i="238"/>
  <c r="O33" i="238"/>
  <c r="O40" i="238"/>
  <c r="B46" i="238"/>
  <c r="O27" i="238"/>
  <c r="O32" i="238"/>
  <c r="O36" i="238"/>
  <c r="B22" i="238"/>
  <c r="H22" i="238" s="1"/>
  <c r="B35" i="238"/>
  <c r="H35" i="238" s="1"/>
  <c r="O37" i="238"/>
  <c r="H28" i="238"/>
  <c r="G28" i="238"/>
  <c r="J28" i="238"/>
  <c r="F28" i="238"/>
  <c r="I28" i="238"/>
  <c r="J29" i="238"/>
  <c r="H29" i="238"/>
  <c r="F29" i="238"/>
  <c r="I29" i="238"/>
  <c r="G29" i="238"/>
  <c r="K29" i="238"/>
  <c r="O29" i="238" s="1"/>
  <c r="B20" i="238"/>
  <c r="B24" i="238"/>
  <c r="J21" i="238"/>
  <c r="I21" i="238"/>
  <c r="H21" i="238"/>
  <c r="F21" i="238"/>
  <c r="G21" i="238"/>
  <c r="K21" i="238"/>
  <c r="J25" i="238"/>
  <c r="I25" i="238"/>
  <c r="H25" i="238"/>
  <c r="F25" i="238"/>
  <c r="G25" i="238"/>
  <c r="K25" i="238"/>
  <c r="O25" i="238" s="1"/>
  <c r="H30" i="238"/>
  <c r="J30" i="238"/>
  <c r="F30" i="238"/>
  <c r="G30" i="238"/>
  <c r="K30" i="238"/>
  <c r="I30" i="238"/>
  <c r="H34" i="238"/>
  <c r="J34" i="238"/>
  <c r="F34" i="238"/>
  <c r="G34" i="238"/>
  <c r="K34" i="238"/>
  <c r="I34" i="238"/>
  <c r="H38" i="238"/>
  <c r="J38" i="238"/>
  <c r="F38" i="238"/>
  <c r="G38" i="238"/>
  <c r="K38" i="238"/>
  <c r="I38" i="238"/>
  <c r="O26" i="238"/>
  <c r="B18" i="238"/>
  <c r="H31" i="238"/>
  <c r="J31" i="238"/>
  <c r="I31" i="238"/>
  <c r="F31" i="238"/>
  <c r="G31" i="238"/>
  <c r="J23" i="238"/>
  <c r="H23" i="238"/>
  <c r="F23" i="238"/>
  <c r="I23" i="238"/>
  <c r="G23" i="238"/>
  <c r="K23" i="238"/>
  <c r="B17" i="238"/>
  <c r="B19" i="238"/>
  <c r="K28" i="238"/>
  <c r="K31" i="238"/>
  <c r="P8" i="238"/>
  <c r="P7" i="238"/>
  <c r="P6" i="238"/>
  <c r="P5" i="238"/>
  <c r="P4" i="238"/>
  <c r="P3" i="238"/>
  <c r="P2" i="238"/>
  <c r="O21" i="238" l="1"/>
  <c r="J22" i="238"/>
  <c r="O23" i="238"/>
  <c r="O31" i="238"/>
  <c r="F35" i="238"/>
  <c r="O28" i="238"/>
  <c r="J35" i="238"/>
  <c r="F22" i="238"/>
  <c r="K35" i="238"/>
  <c r="G35" i="238"/>
  <c r="I35" i="238"/>
  <c r="F39" i="238"/>
  <c r="O45" i="238"/>
  <c r="K39" i="238"/>
  <c r="J39" i="238"/>
  <c r="I22" i="238"/>
  <c r="G22" i="238"/>
  <c r="G39" i="238"/>
  <c r="I39" i="238"/>
  <c r="K22" i="238"/>
  <c r="O22" i="238" s="1"/>
  <c r="H43" i="238"/>
  <c r="J43" i="238"/>
  <c r="I43" i="238"/>
  <c r="F43" i="238"/>
  <c r="G43" i="238"/>
  <c r="K43" i="238"/>
  <c r="H46" i="238"/>
  <c r="J46" i="238"/>
  <c r="F46" i="238"/>
  <c r="G46" i="238"/>
  <c r="K46" i="238"/>
  <c r="I46" i="238"/>
  <c r="H47" i="238"/>
  <c r="J47" i="238"/>
  <c r="I47" i="238"/>
  <c r="F47" i="238"/>
  <c r="G47" i="238"/>
  <c r="K47" i="238"/>
  <c r="O42" i="238"/>
  <c r="O48" i="238"/>
  <c r="O38" i="238"/>
  <c r="I17" i="238"/>
  <c r="F17" i="238"/>
  <c r="J17" i="238"/>
  <c r="G17" i="238"/>
  <c r="K17" i="238"/>
  <c r="O17" i="238" s="1"/>
  <c r="H17" i="238"/>
  <c r="G18" i="238"/>
  <c r="K18" i="238"/>
  <c r="H18" i="238"/>
  <c r="I18" i="238"/>
  <c r="F18" i="238"/>
  <c r="J18" i="238"/>
  <c r="H24" i="238"/>
  <c r="J24" i="238"/>
  <c r="G24" i="238"/>
  <c r="K24" i="238"/>
  <c r="F24" i="238"/>
  <c r="I24" i="238"/>
  <c r="G20" i="238"/>
  <c r="K20" i="238"/>
  <c r="H20" i="238"/>
  <c r="I20" i="238"/>
  <c r="F20" i="238"/>
  <c r="J20" i="238"/>
  <c r="O34" i="238"/>
  <c r="O30" i="238"/>
  <c r="I19" i="238"/>
  <c r="F19" i="238"/>
  <c r="J19" i="238"/>
  <c r="G19" i="238"/>
  <c r="K19" i="238"/>
  <c r="O19" i="238" s="1"/>
  <c r="H19" i="238"/>
  <c r="R400" i="235"/>
  <c r="Q400" i="235"/>
  <c r="O47" i="238" l="1"/>
  <c r="O43" i="238"/>
  <c r="O35" i="238"/>
  <c r="O39" i="238"/>
  <c r="O20" i="238"/>
  <c r="O24" i="238"/>
  <c r="O46" i="238"/>
  <c r="O18" i="238"/>
  <c r="S400" i="235" l="1"/>
  <c r="N400" i="235"/>
  <c r="I400" i="235" l="1"/>
  <c r="H400" i="235"/>
  <c r="G400" i="235"/>
  <c r="K400" i="235"/>
  <c r="P400" i="235" l="1"/>
  <c r="E1" i="226"/>
  <c r="L400" i="235" l="1"/>
  <c r="A8" i="319" l="1"/>
  <c r="B16" i="238" l="1"/>
  <c r="I16" i="238" l="1"/>
  <c r="A62" i="238" s="1"/>
  <c r="J16" i="238"/>
  <c r="C62" i="238" l="1"/>
  <c r="E1" i="274"/>
  <c r="W9" i="235"/>
  <c r="O400" i="235" l="1"/>
  <c r="W17" i="235" l="1"/>
  <c r="A64" i="238" l="1"/>
  <c r="C64" i="238"/>
  <c r="P56" i="238" l="1"/>
  <c r="P57" i="238"/>
  <c r="P60" i="238"/>
  <c r="P59" i="238"/>
  <c r="P58" i="238"/>
  <c r="P55" i="238"/>
  <c r="P54" i="238"/>
  <c r="P52" i="238"/>
  <c r="P53" i="238"/>
  <c r="P23" i="238"/>
  <c r="P27" i="238"/>
  <c r="P31" i="238"/>
  <c r="P35" i="238"/>
  <c r="P39" i="238"/>
  <c r="P43" i="238"/>
  <c r="P47" i="238"/>
  <c r="P51" i="238"/>
  <c r="P24" i="238"/>
  <c r="P28" i="238"/>
  <c r="P32" i="238"/>
  <c r="P36" i="238"/>
  <c r="P40" i="238"/>
  <c r="P44" i="238"/>
  <c r="P48" i="238"/>
  <c r="P25" i="238"/>
  <c r="P29" i="238"/>
  <c r="P33" i="238"/>
  <c r="P37" i="238"/>
  <c r="P41" i="238"/>
  <c r="P45" i="238"/>
  <c r="P49" i="238"/>
  <c r="P22" i="238"/>
  <c r="P26" i="238"/>
  <c r="P30" i="238"/>
  <c r="P34" i="238"/>
  <c r="P38" i="238"/>
  <c r="P42" i="238"/>
  <c r="P46" i="238"/>
  <c r="P50" i="238"/>
  <c r="P17" i="238"/>
  <c r="P18" i="238"/>
  <c r="P19" i="238"/>
  <c r="P20" i="238"/>
  <c r="P21" i="238"/>
  <c r="J64" i="238"/>
  <c r="K16" i="238" l="1"/>
  <c r="O16" i="238" s="1"/>
  <c r="F10" i="238" l="1" a="1"/>
  <c r="F10" i="238" s="1"/>
  <c r="E62" i="238" s="1"/>
  <c r="A12" i="238"/>
  <c r="C10" i="238"/>
  <c r="AA1" i="202" l="1"/>
  <c r="W10" i="235"/>
  <c r="W8" i="235" s="1"/>
  <c r="Z1" i="202" l="1"/>
  <c r="W11" i="235" l="1"/>
  <c r="A16" i="238"/>
  <c r="F16" i="238" l="1"/>
  <c r="H16" i="238"/>
  <c r="P16" i="238"/>
  <c r="G16" i="238"/>
  <c r="O62" i="238" l="1"/>
  <c r="O64" i="238" l="1"/>
  <c r="E64" i="238" s="1"/>
  <c r="O66" i="238" s="1"/>
  <c r="O68" i="23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Stephane</author>
  </authors>
  <commentList>
    <comment ref="A2" authorId="0" shapeId="0" xr:uid="{00000000-0006-0000-0400-000001000000}">
      <text>
        <r>
          <rPr>
            <b/>
            <sz val="9"/>
            <color indexed="81"/>
            <rFont val="Tahoma"/>
            <family val="2"/>
          </rPr>
          <t>Da usare come riferimento per sapere quali categorie bisogna eliminare dal catalogo Anker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Stephane Ducci</author>
  </authors>
  <commentList>
    <comment ref="B2" authorId="0" shapeId="0" xr:uid="{00000000-0006-0000-1300-000001000000}">
      <text>
        <r>
          <rPr>
            <b/>
            <sz val="9"/>
            <color indexed="81"/>
            <rFont val="Tahoma"/>
            <family val="2"/>
          </rPr>
          <t>CTRL + FRECCIA SINISTRA per attivare il SEARCH DE LIST che permette di trovare facilmente i prodotti del listino Anker.</t>
        </r>
      </text>
    </comment>
    <comment ref="C2" authorId="0" shapeId="0" xr:uid="{00000000-0006-0000-1300-000002000000}">
      <text>
        <r>
          <rPr>
            <b/>
            <sz val="9"/>
            <color indexed="81"/>
            <rFont val="Tahoma"/>
            <family val="2"/>
          </rPr>
          <t>Quante bottiglie si vuole vendere al cliente. Queste potrebbero essere superiori a quelle ordinate perché potremmo avere delle disponibilità nel nostro magazzino</t>
        </r>
      </text>
    </comment>
    <comment ref="D2" authorId="0" shapeId="0" xr:uid="{00000000-0006-0000-1300-000003000000}">
      <text>
        <r>
          <rPr>
            <b/>
            <sz val="9"/>
            <color indexed="81"/>
            <rFont val="Tahoma"/>
            <family val="2"/>
          </rPr>
          <t>Quante bottiglie si vogliono ordinare da Anker.</t>
        </r>
      </text>
    </comment>
    <comment ref="T2" authorId="0" shapeId="0" xr:uid="{00000000-0006-0000-1300-000004000000}">
      <text>
        <r>
          <rPr>
            <b/>
            <sz val="9"/>
            <color indexed="81"/>
            <rFont val="Tahoma"/>
            <family val="2"/>
          </rPr>
          <t>Qualora si volesse forzare la modalità di caricamento per uno specifico record selezionare il valore in questa colonna.</t>
        </r>
      </text>
    </comment>
    <comment ref="V13" authorId="0" shapeId="0" xr:uid="{00000000-0006-0000-1300-000005000000}">
      <text>
        <r>
          <rPr>
            <b/>
            <sz val="9"/>
            <color indexed="81"/>
            <rFont val="Tahoma"/>
            <family val="2"/>
          </rPr>
          <t>MODALITA' RECUPERO DATI
A = DAL LISTINO IN CORSO -</t>
        </r>
        <r>
          <rPr>
            <sz val="9"/>
            <color indexed="81"/>
            <rFont val="Tahoma"/>
            <family val="2"/>
          </rPr>
          <t xml:space="preserve"> Recupera i dati del prodotto dall'ultimo listone Anker caricato. </t>
        </r>
        <r>
          <rPr>
            <u/>
            <sz val="9"/>
            <color indexed="81"/>
            <rFont val="Tahoma"/>
            <family val="2"/>
          </rPr>
          <t>Modalità da utilizzare per registrare nuovi ordini della fornitura in corso.</t>
        </r>
        <r>
          <rPr>
            <b/>
            <sz val="9"/>
            <color indexed="81"/>
            <rFont val="Tahoma"/>
            <family val="2"/>
          </rPr>
          <t xml:space="preserve">
B = DAL DATABASE DEGLI ORDINI STORICI - </t>
        </r>
        <r>
          <rPr>
            <sz val="9"/>
            <color indexed="81"/>
            <rFont val="Tahoma"/>
            <family val="2"/>
          </rPr>
          <t xml:space="preserve">Recupera i dati del prodotto dal database storico (storicoOrdini) degli ordini registrati. </t>
        </r>
        <r>
          <rPr>
            <u/>
            <sz val="9"/>
            <color indexed="81"/>
            <rFont val="Tahoma"/>
            <family val="2"/>
          </rPr>
          <t>Modalità da utilizzare per</t>
        </r>
        <r>
          <rPr>
            <sz val="9"/>
            <color indexed="81"/>
            <rFont val="Tahoma"/>
            <family val="2"/>
          </rPr>
          <t xml:space="preserve"> </t>
        </r>
        <r>
          <rPr>
            <u/>
            <sz val="9"/>
            <color indexed="81"/>
            <rFont val="Tahoma"/>
            <family val="2"/>
          </rPr>
          <t>recuperare i dati degli ordini relativi a vecchie forniture. Esempio classico è quando si riceve il nuovo listino Anker ma si hanno ancora ordini da consegnare ai clienti relativi alla fornitura precedente.</t>
        </r>
        <r>
          <rPr>
            <b/>
            <sz val="9"/>
            <color indexed="81"/>
            <rFont val="Tahoma"/>
            <family val="2"/>
          </rPr>
          <t xml:space="preserve">
</t>
        </r>
      </text>
    </comment>
    <comment ref="V32" authorId="0" shapeId="0" xr:uid="{00000000-0006-0000-1300-000006000000}">
      <text>
        <r>
          <rPr>
            <b/>
            <sz val="9"/>
            <color indexed="81"/>
            <rFont val="Tahoma"/>
            <family val="2"/>
          </rPr>
          <t>Per sapere il fornitore Italiano di un prodotto selezionare il prezzo contenuto della colonna PREZZO ITALIA.</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nkerDisponibilita" description="Importa le disponibilità dal file Z:\Stephane\DATASET\COMMERCIALE\ankerAvailabilities.xlsx_x000d__x000a_Questo va aggiornato all'arrivo del nuovo listino mensile." type="1" refreshedVersion="3" background="1" saveData="1">
    <dbPr connection="DSN=Excel Files;DBQ=Z:\Stephane\DATASET\COMMERCIALE\ANKER\anker_Availabilities.xlsx;DefaultDir=Z:\Stephane\DATASET\COMMERCIALE\ANKER;DriverId=1046;MaxBufferSize=2048;PageTimeout=5;" command="SELECT `anker$`.`article nr#`, `Anker$`.quantity_x000d__x000a_FROM `Z:\Stephane\DATASET\COMMERCIALE\ANKER\anker_Availabilities.xlsx`.`anker$` `Anker$`_x000d__x000a_ORDER BY `anker$`.`article nr#`"/>
  </connection>
  <connection id="2" xr16:uid="{00000000-0015-0000-FFFF-FFFF01000000}" name="AnkerPriceList" description="Query che ritorna i malti che ci interessa vendere in Italia del listino Anker mensile. Filtra i prodotti available e rimuove alcune categorie che non trattiamo." type="1" refreshedVersion="3" background="1" saveData="1">
    <dbPr connection="DSN=Excel Files;DBQ=Z:\Stephane\DATASET\COMMERCIALE\ANKER\anker_PriceList.xlsx;DefaultDir=Z:\Stephane\DATASET\COMMERCIALE\ANKER\anker_PriceList.xlsx;DriverId=1046;MaxBufferSize=2048;PageTimeout=5;" command="SELECT `anker$`.SKU, `anker$`.Description, `anker$`.`Case size`, `anker$`.size, `anker$`.`alc %`, `anker$`.`Price bottle`, TRIM(`anker$`.Category) AS Category, `anker$`.COO, `anker$`.`barcode bottle`, `anker$`.`Comment/remark` FROM `C:\Users\steph\OneDrive\Coppo 1896\DATASET\COMMERCIALE\ANKER\ankerListino.xlsx`.`anker$` `anker$` WHERE (`anker$`.size IN (0.05, 0.5, 0.7, 0.75, 1.0, 1.5, 1.75, 2.0, 3.0, 4.5, 6.0)) AND `anker$`.`Comment/remark` &lt;&gt; 'Currently not Available' AND `anker$`.Category IS NOT NULL AND TRIM(`anker$`.Category) &lt;&gt; '' AND TRIM(`anker$`.Category) NOT IN ('*', 'Advocaat / Egg Liqueurs', 'Aguardiente', 'Akvavit', 'Aperitief', 'Aquavit', 'Beer', 'Beerenburg / Berenburg', 'Berenburg / Beerenburg', 'Cava', 'Champagne', 'Cider', 'Corenwijn', 'Genever &amp; Corenwijn', 'Glasses &amp; other', 'Glasses &amp; Others', 'Gluhwein', 'Grappa', 'Jonge Genever', 'Juices &amp; Sirops', 'Lager', 'Licorette', 'Light Aperitifs', 'Limoncello', 'Madeira / Marsala', 'Moonshine', 'No-Alcohol Beer', 'Non Alcoholic Spirit', 'Non-Alcohol Gi', 'Non-Alcoholic Rum', 'Non-Alcoholic Vodka', 'Non-Alcoholic Whisky', 'Non-Alcoholic Wines', 'Onbekend', 'Other Beer (Specialty: IPA, tripple, blond, white)', 'Other Fortified', 'Other Fruit Eaux de Vie', 'Other Genever', 'Other Giftsets', 'Other Non-Alcoholic Spirits', 'Other Sparkling', 'Other Spirit Aperitifs', 'Other Spirits', 'Other Wines', 'Oude Genever', 'Ouzo', 'Pastis', 'Port', 'Port / Port Style', 'Pre-mixed Alcoholic Drinks', 'Pre-mixed Non-Alcoholic Drinks', 'Prosecco', 'Raki', 'Ready-to-serve / ready-to-drink', 'Red Wine', 'Rose Wine', 'Sake', 'Sambuca', 'Schnapps', 'Sherry', 'Sherry / Sherry Style', 'Soda', 'Soda, Tonics, Water, Energy Drinks', 'Soju', 'Sparkling Water', 'Sparkling Wines', 'Still Water', 'Syrup (Drink)', 'Tonic', 'Tonics / Soda / Energydrinks', 'Vermouth', 'Vieux', 'Weinbrand', 'White Wine', 'Errore 2042') AND NOT (`anker$`.size &gt;= 0.5 AND `anker$`.`Price bottle` &lt;= 5) ORDER BY `anker$`.Description;"/>
  </connection>
  <connection id="3" xr16:uid="{00000000-0015-0000-FFFF-FFFF02000000}" name="inventarioGeko" description="Con questa query ottento gli stock in magazzino aggiornati." type="1" refreshedVersion="3" background="1" saveData="1">
    <dbPr connection="DSN=Excel Files;DBQ=Z:\Stephane\DATASET\COMMERCIALE\ANKER\anker_InventarioGeko.xlsx;DefaultDir=Z:\Stephane\DATASET\COMMERCIALE\ANKER\;DriverId=1046;MaxBufferSize=2048;PageTimeout=5;" command="SELECT `SOUND$`.ARTICOLO, `SOUND$`.DESCRIZIONE, `SOUND$`.ESISTENZA, `SOUND$`.`COSTO UNITARIO`_x000d__x000a_FROM `SOUND$` `SOUND$`_x000d__x000a_ORDER BY `SOUND$`.ARTICOLO"/>
  </connection>
  <connection id="4" xr16:uid="{00000000-0015-0000-FFFF-FFFF03000000}" name="storicoPrezziItalia" description="Interrogo i file csv contenenti gli acquisti degli ultimi 3 anni da fornitori italiani." type="1" refreshedVersion="3" background="1" saveData="1">
    <dbPr connection="DSN=storicoPrezzi;DefaultDir=C:\DATASET\GEKO\LIQUORI\STORICOPREZZI;DriverId=27;FIL=text;MaxBufferSize=2048;PageTimeout=5;" command="SELECT `ARTICOLO`,`DESCRIZIONE`,`DT# DOC#`,`NOME CLI/FOR`,`PREZZO UNITARIO` FROM `storicoPrezziFornitori_liquori_2022.csv`_x000d__x000a_WHERE [NR# CLI/FOR] NOT IN ('2097','2952')_x000d__x000a_UNION ALL_x000d__x000a_SELECT `ARTICOLO`,`DESCRIZIONE`,`DT# DOC#`,`NOME CLI/FOR`,`PREZZO UNITARIO`  FROM `storicoPrezziFornitori_liquori_2023.csv`_x000d__x000a_WHERE [NR# CLI/FOR] NOT IN ('2097','2952')_x000d__x000a_UNION ALL_x000d__x000a_SELECT `ARTICOLO`,`DESCRIZIONE`,`DT# DOC#`,`NOME CLI/FOR`,`PREZZO UNITARIO`  FROM `storicoPrezziFornitori_liquori_2024.csv`_x000d__x000a_WHERE [NR# CLI/FOR] NOT IN ('2097','2952')_x000d__x000a_ORDER BY [DT# DOC#] DESC"/>
  </connection>
  <connection id="5" xr16:uid="{00000000-0015-0000-FFFF-FFFF04000000}" name="vinoluxData" description="Listino aggiornato di Vinolux comprensivo di prezzi, EAN CODE (per bottiglie e cassa) e peso della cassa." type="1" refreshedVersion="3" background="1" saveData="1">
    <dbPr connection="DSN=Excel Files;DBQ=Z:\Stephane\DATASET\COMMERCIALE\ANKER\anker_VinoluxPriceList.xlsx;DefaultDir=Z:\Stephane\DATASET\COMMERCIALE\ANKER;DriverId=1046;MaxBufferSize=2048;PageTimeout=5;" command="SELECT `vinolux$`.Id, `vinolux$`.Item, `vinolux$`.`Btls/CS`, `vinolux$`.`°Alc`, `vinolux$`.L, `vinolux$`.GBX, `vinolux$`.`Price / Bottle`, `vinolux$`.`EAN bottle`, `vinolux$`.`EAN case`, `vinolux$`.`Weight/Case`_x000d__x000a_FROM `Z:\Stephane\DATASET\COMMERCIALE\ANKER\anker_VinoluxPriceList.xlsx`.`vinolux$` `vinolux$`"/>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<sst xmlns="http://schemas.openxmlformats.org/spreadsheetml/2006/main" count="86070" uniqueCount="38716">
  <si>
    <t>Fornitura Anker in corso. E' possibile creare nuovi ordini nel pannello sottostante.</t>
  </si>
  <si>
    <t>SKU</t>
  </si>
  <si>
    <t>Description</t>
  </si>
  <si>
    <t>Case size</t>
  </si>
  <si>
    <t>size</t>
  </si>
  <si>
    <t>alc %</t>
  </si>
  <si>
    <t>Price bottle</t>
  </si>
  <si>
    <t>Category</t>
  </si>
  <si>
    <t>L-05-289-00</t>
  </si>
  <si>
    <t>1800 Anejo</t>
  </si>
  <si>
    <t/>
  </si>
  <si>
    <t>L-56-848-00</t>
  </si>
  <si>
    <t>L-05-291-00</t>
  </si>
  <si>
    <t>L-05-292-00</t>
  </si>
  <si>
    <t>1800 Tequila Silver</t>
  </si>
  <si>
    <t>L-60-688-00</t>
  </si>
  <si>
    <t>1866 Brandy de Jerez Gran Solera Gran Reserva + GB</t>
  </si>
  <si>
    <t>L-25-416-00</t>
  </si>
  <si>
    <t>3 Kilos Coconut</t>
  </si>
  <si>
    <t>L-08-628-00</t>
  </si>
  <si>
    <t>L-25-597-00</t>
  </si>
  <si>
    <t>38 Tequila Reposado</t>
  </si>
  <si>
    <t>L-08-803-00</t>
  </si>
  <si>
    <t>42 Below Pure Vodka</t>
  </si>
  <si>
    <t>5 O'Clock Jungle Whiskey</t>
  </si>
  <si>
    <t>L-53-569-00</t>
  </si>
  <si>
    <t>L-54-260-00</t>
  </si>
  <si>
    <t>5 O'Clock Jungle Whiskey NRF</t>
  </si>
  <si>
    <t>L-24-620-00</t>
  </si>
  <si>
    <t>L-50-135-00</t>
  </si>
  <si>
    <t>L-50-131-00</t>
  </si>
  <si>
    <t>L-50-132-00</t>
  </si>
  <si>
    <t>L-50-128-00</t>
  </si>
  <si>
    <t>L-50-321-00</t>
  </si>
  <si>
    <t>L-52-676-00</t>
  </si>
  <si>
    <t>A.H. Riise XO Reserve Superior Cask + GB</t>
  </si>
  <si>
    <t>L-05-133-00</t>
  </si>
  <si>
    <t>L-05-135-00</t>
  </si>
  <si>
    <t>L-05-136-00</t>
  </si>
  <si>
    <t>L-05-138-00</t>
  </si>
  <si>
    <t>Aberfeldy 12 Years + GB</t>
  </si>
  <si>
    <t>L-07-109-00</t>
  </si>
  <si>
    <t>L-07-111-00</t>
  </si>
  <si>
    <t>Aberfeldy 16 Years + GB</t>
  </si>
  <si>
    <t>L-07-117-00</t>
  </si>
  <si>
    <t>Aberfeldy 21 Years + GB</t>
  </si>
  <si>
    <t>L-55-518-00</t>
  </si>
  <si>
    <t>Aberlour 10 Years Forest Reserve</t>
  </si>
  <si>
    <t>L-24-084-00</t>
  </si>
  <si>
    <t>Aberlour 12 Years Double Cask + GB</t>
  </si>
  <si>
    <t>L-07-060-00</t>
  </si>
  <si>
    <t>Aberlour 12 Years Non Chill-filtered + GB</t>
  </si>
  <si>
    <t>L-59-420-00</t>
  </si>
  <si>
    <t>Aberlour 14 Years Double Cask Matured</t>
  </si>
  <si>
    <t>L-50-282-00</t>
  </si>
  <si>
    <t>L-25-440-00</t>
  </si>
  <si>
    <t>L-07-064-00</t>
  </si>
  <si>
    <t>L-57-952-00</t>
  </si>
  <si>
    <t>Aberlour 18 Years Double Sherry Cask Finish + GB</t>
  </si>
  <si>
    <t>L-60-006-00</t>
  </si>
  <si>
    <t>L-59-896-00</t>
  </si>
  <si>
    <t>L-07-087-00</t>
  </si>
  <si>
    <t>Aberlour Casg Annamh + GB</t>
  </si>
  <si>
    <t>L-59-605-00</t>
  </si>
  <si>
    <t>Aberlour Triple Cask</t>
  </si>
  <si>
    <t>L-04-622-00</t>
  </si>
  <si>
    <t>L-04-623-00</t>
  </si>
  <si>
    <t>L-11-565-00</t>
  </si>
  <si>
    <t>L-24-656-00</t>
  </si>
  <si>
    <t>Absolut APeach</t>
  </si>
  <si>
    <t>L-08-721-00</t>
  </si>
  <si>
    <t>Absolut Citron</t>
  </si>
  <si>
    <t>L-08-724-00</t>
  </si>
  <si>
    <t>L-08-727-00</t>
  </si>
  <si>
    <t>Absolut Elyx</t>
  </si>
  <si>
    <t>Absolut Extrakt No.1</t>
  </si>
  <si>
    <t>L-08-729-00</t>
  </si>
  <si>
    <t>Absolut Grapefruit</t>
  </si>
  <si>
    <t>L-08-733-00</t>
  </si>
  <si>
    <t>Absolut Lime</t>
  </si>
  <si>
    <t>L-08-734-00</t>
  </si>
  <si>
    <t>L-08-738-00</t>
  </si>
  <si>
    <t>Absolut Mandrin</t>
  </si>
  <si>
    <t>L-59-982-00</t>
  </si>
  <si>
    <t>Absolut Mango</t>
  </si>
  <si>
    <t>L-59-508-00</t>
  </si>
  <si>
    <t>L-59-311-00</t>
  </si>
  <si>
    <t>Absolut Passion Fruit</t>
  </si>
  <si>
    <t>L-59-856-00</t>
  </si>
  <si>
    <t>Absolut Peach</t>
  </si>
  <si>
    <t>L-08-742-00</t>
  </si>
  <si>
    <t>Absolut Pear</t>
  </si>
  <si>
    <t>L-58-778-00</t>
  </si>
  <si>
    <t>L-55-350-00</t>
  </si>
  <si>
    <t>Absolut Raspberri</t>
  </si>
  <si>
    <t>L-55-814-00</t>
  </si>
  <si>
    <t>L-55-748-00</t>
  </si>
  <si>
    <t>Absolut Vanilia</t>
  </si>
  <si>
    <t>L-55-661-00</t>
  </si>
  <si>
    <t>Absolut Vanille</t>
  </si>
  <si>
    <t>L-53-015-00</t>
  </si>
  <si>
    <t>Absolut Vodka</t>
  </si>
  <si>
    <t>L-11-653-00</t>
  </si>
  <si>
    <t>L-08-716-00</t>
  </si>
  <si>
    <t>L-08-762-00</t>
  </si>
  <si>
    <t>L-08-765-00</t>
  </si>
  <si>
    <t>L-08-766-00</t>
  </si>
  <si>
    <t>L-11-598-00</t>
  </si>
  <si>
    <t>L-11-582-00</t>
  </si>
  <si>
    <t>L-51-319-00</t>
  </si>
  <si>
    <t>Absolut Watermelon</t>
  </si>
  <si>
    <t>L-10-055-00</t>
  </si>
  <si>
    <t>Abuelo 12 Years + GB</t>
  </si>
  <si>
    <t>L-50-324-00</t>
  </si>
  <si>
    <t>L-11-671-00</t>
  </si>
  <si>
    <t>Abuelo 7 Years</t>
  </si>
  <si>
    <t>L-10-057-00</t>
  </si>
  <si>
    <t>Abuelo Anejo</t>
  </si>
  <si>
    <t>L-11-676-00</t>
  </si>
  <si>
    <t>Abuelo Two Oaks + GB</t>
  </si>
  <si>
    <t>L-04-090-00</t>
  </si>
  <si>
    <t>L-58-659-00</t>
  </si>
  <si>
    <t>L-52-573-00</t>
  </si>
  <si>
    <t>L-52-292-00</t>
  </si>
  <si>
    <t>L-55-902-00</t>
  </si>
  <si>
    <t>Adamus Vinica 20 Years Old + GB</t>
  </si>
  <si>
    <t>L-03-457-00</t>
  </si>
  <si>
    <t>Aerstone 10 Years Land Cask + GB</t>
  </si>
  <si>
    <t>L-03-456-00</t>
  </si>
  <si>
    <t>Aerstone 10 Years Sea Cask + GB</t>
  </si>
  <si>
    <t>L-04-628-00</t>
  </si>
  <si>
    <t>Aftershock Blue</t>
  </si>
  <si>
    <t>L-04-629-00</t>
  </si>
  <si>
    <t>Aftershock Red</t>
  </si>
  <si>
    <t>L-11-687-00</t>
  </si>
  <si>
    <t>Agavita Tequila Blanco</t>
  </si>
  <si>
    <t>L-05-149-00</t>
  </si>
  <si>
    <t>Agavita Tequila Gold</t>
  </si>
  <si>
    <t>L-54-404-00</t>
  </si>
  <si>
    <t>Aguardiente Antioqueno NRF</t>
  </si>
  <si>
    <t>Aguardiente Antioqueno Sin Azucar NRF</t>
  </si>
  <si>
    <t>L-56-094-00</t>
  </si>
  <si>
    <t>L-04-631-00</t>
  </si>
  <si>
    <t>Agwa De Bolivia</t>
  </si>
  <si>
    <t>L-51-890-00</t>
  </si>
  <si>
    <t>L-11-702-00</t>
  </si>
  <si>
    <t>L-11-693-00</t>
  </si>
  <si>
    <t>Akashi Meisei Blended + GB</t>
  </si>
  <si>
    <t>L-05-123-00</t>
  </si>
  <si>
    <t>Akashi White Oak Blended + GB</t>
  </si>
  <si>
    <t>L-19-575-00</t>
  </si>
  <si>
    <t>Akori Cherry Blossom</t>
  </si>
  <si>
    <t>L-11-703-00</t>
  </si>
  <si>
    <t>Akori Premium</t>
  </si>
  <si>
    <t>L-12-419-00</t>
  </si>
  <si>
    <t>L-56-211-00</t>
  </si>
  <si>
    <t>L-04-639-00</t>
  </si>
  <si>
    <t>Alize Bleu</t>
  </si>
  <si>
    <t>L-09-553-00</t>
  </si>
  <si>
    <t>L-02-350-00</t>
  </si>
  <si>
    <t>Alpenschnaps Steinbeisser Obstler</t>
  </si>
  <si>
    <t>L-02-316-00</t>
  </si>
  <si>
    <t>Alto Del Carmen Pisco Reservado NRF</t>
  </si>
  <si>
    <t>L-59-977-00</t>
  </si>
  <si>
    <t>Aluna Coconut Coffee</t>
  </si>
  <si>
    <t>L-57-801-00</t>
  </si>
  <si>
    <t>L-57-802-00</t>
  </si>
  <si>
    <t>Aman Tequila Anejo El Profesor + GB</t>
  </si>
  <si>
    <t>L-57-805-00</t>
  </si>
  <si>
    <t>L-60-982-00</t>
  </si>
  <si>
    <t>L-57-803-00</t>
  </si>
  <si>
    <t>Aman Tequila Blanco Rosa</t>
  </si>
  <si>
    <t>L-57-804-00</t>
  </si>
  <si>
    <t>Aman Tequila Reposado</t>
  </si>
  <si>
    <t>L-00-317-00</t>
  </si>
  <si>
    <t>Amarguinha Amendoa Amarga</t>
  </si>
  <si>
    <t>Amarguinha Amendoa Amarga + Glass</t>
  </si>
  <si>
    <t>L-12-402-00</t>
  </si>
  <si>
    <t>L-05-159-00</t>
  </si>
  <si>
    <t>Amaro Lucano</t>
  </si>
  <si>
    <t>L-05-162-00</t>
  </si>
  <si>
    <t>Amaro Montenegro</t>
  </si>
  <si>
    <t>Amarula Cream</t>
  </si>
  <si>
    <t>L-04-619-00</t>
  </si>
  <si>
    <t>L-12-412-00</t>
  </si>
  <si>
    <t>L-53-955-00</t>
  </si>
  <si>
    <t>Amazzoni</t>
  </si>
  <si>
    <t>L-53-954-00</t>
  </si>
  <si>
    <t>Amazzoni Rio Negro</t>
  </si>
  <si>
    <t>L-59-767-00</t>
  </si>
  <si>
    <t>L-07-125-00</t>
  </si>
  <si>
    <t>L-07-126-00</t>
  </si>
  <si>
    <t>Amrut Fusion + GB</t>
  </si>
  <si>
    <t>L-07-127-00</t>
  </si>
  <si>
    <t>L-07-128-00</t>
  </si>
  <si>
    <t>L-59-240-00</t>
  </si>
  <si>
    <t>Amsterdam Republic Premium Vodka</t>
  </si>
  <si>
    <t>L-60-226-00</t>
  </si>
  <si>
    <t>L-60-798-00</t>
  </si>
  <si>
    <t>Amuerte Coca Leaf Gin Green Edition</t>
  </si>
  <si>
    <t>Amuerte Coca Leaf Gin Red Edition</t>
  </si>
  <si>
    <t>L-24-801-00</t>
  </si>
  <si>
    <t>Ancho Reyes Original</t>
  </si>
  <si>
    <t>L-24-846-00</t>
  </si>
  <si>
    <t>Ancho Reyes Verde</t>
  </si>
  <si>
    <t>L-07-088-00</t>
  </si>
  <si>
    <t>AnCnoc 12 Years + GB</t>
  </si>
  <si>
    <t>L-03-275-00</t>
  </si>
  <si>
    <t>Andre Renard VS</t>
  </si>
  <si>
    <t>L-50-467-00</t>
  </si>
  <si>
    <t>L-03-277-00</t>
  </si>
  <si>
    <t>L-54-377-00</t>
  </si>
  <si>
    <t>Angel's Envy Port Cask Finish</t>
  </si>
  <si>
    <t>L-08-772-00</t>
  </si>
  <si>
    <t>Angostura 12 Years 1824 + GB</t>
  </si>
  <si>
    <t>L-11-882-00</t>
  </si>
  <si>
    <t>L-08-780-00</t>
  </si>
  <si>
    <t>L-08-778-00</t>
  </si>
  <si>
    <t>Angostura Dark 7 Years</t>
  </si>
  <si>
    <t>L-00-638-00</t>
  </si>
  <si>
    <t>L-00-637-00</t>
  </si>
  <si>
    <t>L-00-639-00</t>
  </si>
  <si>
    <t>L-59-091-00</t>
  </si>
  <si>
    <t>L-59-092-00</t>
  </si>
  <si>
    <t>L-59-089-00</t>
  </si>
  <si>
    <t>L-19-951-00</t>
  </si>
  <si>
    <t>L-05-126-00</t>
  </si>
  <si>
    <t>L-05-128-00</t>
  </si>
  <si>
    <t>L-11-899-00</t>
  </si>
  <si>
    <t>L-06-025-00</t>
  </si>
  <si>
    <t>L-03-382-00</t>
  </si>
  <si>
    <t>Antiquary Finest</t>
  </si>
  <si>
    <t>L-53-022-00</t>
  </si>
  <si>
    <t>Apenshot</t>
  </si>
  <si>
    <t>L-05-142-00</t>
  </si>
  <si>
    <t>Aperol</t>
  </si>
  <si>
    <t>L-05-145-00</t>
  </si>
  <si>
    <t>L-05-146-00</t>
  </si>
  <si>
    <t>L-58-481-00</t>
  </si>
  <si>
    <t>L-51-556-00</t>
  </si>
  <si>
    <t>Appleton Estate 12 Years Rare Blend</t>
  </si>
  <si>
    <t>L-52-528-00</t>
  </si>
  <si>
    <t>L-04-601-00</t>
  </si>
  <si>
    <t>Ararat 10 Years Akhtamar + GB</t>
  </si>
  <si>
    <t>L-19-599-00</t>
  </si>
  <si>
    <t>L-03-206-00</t>
  </si>
  <si>
    <t>Ararat 20 Years Nairi + GB</t>
  </si>
  <si>
    <t>L-03-200-00</t>
  </si>
  <si>
    <t>Ararat 5 Years + GB</t>
  </si>
  <si>
    <t>L-55-801-00</t>
  </si>
  <si>
    <t>L-58-656-00</t>
  </si>
  <si>
    <t>Archers Peach</t>
  </si>
  <si>
    <t>L-07-139-00</t>
  </si>
  <si>
    <t>Ardbeg 10 Years + GB</t>
  </si>
  <si>
    <t>L-61-010-00</t>
  </si>
  <si>
    <t>L-57-624-00</t>
  </si>
  <si>
    <t>Ardbeg 21 Years Private Single Cask 1565 Oloroso + GB</t>
  </si>
  <si>
    <t>L-57-647-00</t>
  </si>
  <si>
    <t>Ardbeg 25 Years 2022 Edition + GB</t>
  </si>
  <si>
    <t>L-19-602-00</t>
  </si>
  <si>
    <t>Ardbeg 5 Years Wee Beastie</t>
  </si>
  <si>
    <t>Ardbeg An OA + GB</t>
  </si>
  <si>
    <t>L-07-156-00</t>
  </si>
  <si>
    <t>Ardbeg Corryvreckan + GB</t>
  </si>
  <si>
    <t>L-58-602-00</t>
  </si>
  <si>
    <t>Ardbeg Smoketrails The Ultimate Manzanilla Edition</t>
  </si>
  <si>
    <t>L-07-165-00</t>
  </si>
  <si>
    <t>Ardbeg Uigeadail + GB</t>
  </si>
  <si>
    <t>L-07-101-00</t>
  </si>
  <si>
    <t>Ardmore 12 Years Portwood + GB</t>
  </si>
  <si>
    <t>L-07-105-00</t>
  </si>
  <si>
    <t>Ardmore Legacy + GB</t>
  </si>
  <si>
    <t>L-11-955-00</t>
  </si>
  <si>
    <t>Ardmore Traditional Peated + GB</t>
  </si>
  <si>
    <t>L-57-822-00</t>
  </si>
  <si>
    <t>L-55-257-00</t>
  </si>
  <si>
    <t>Armorik Classic + GB</t>
  </si>
  <si>
    <t>L-26-616-00</t>
  </si>
  <si>
    <t>L-08-062-00</t>
  </si>
  <si>
    <t>Arran 10 Years + GB</t>
  </si>
  <si>
    <t>L-12-010-00</t>
  </si>
  <si>
    <t>Arran Barrel Reserve + GB</t>
  </si>
  <si>
    <t>L-12-018-00</t>
  </si>
  <si>
    <t>Arran Likeur Gold</t>
  </si>
  <si>
    <t>L-19-615-00</t>
  </si>
  <si>
    <t>L-51-549-00</t>
  </si>
  <si>
    <t>L-12-037-00</t>
  </si>
  <si>
    <t>Arran Quarter Cask + GB</t>
  </si>
  <si>
    <t>L-12-039-00</t>
  </si>
  <si>
    <t>Arran Robert Burns + GB</t>
  </si>
  <si>
    <t>L-12-042-00</t>
  </si>
  <si>
    <t>L-24-980-00</t>
  </si>
  <si>
    <t>Arran Sherry Cask + GB</t>
  </si>
  <si>
    <t>L-52-569-00</t>
  </si>
  <si>
    <t>Artemi Caramel Vodka NRF</t>
  </si>
  <si>
    <t>L-05-173-00</t>
  </si>
  <si>
    <t>Asbach 15 Years + GB</t>
  </si>
  <si>
    <t>L-05-178-00</t>
  </si>
  <si>
    <t>L-58-630-00</t>
  </si>
  <si>
    <t>Asbach Original 3 Years</t>
  </si>
  <si>
    <t>L-19-619-00</t>
  </si>
  <si>
    <t>Asbach Uralt</t>
  </si>
  <si>
    <t>L-05-182-00</t>
  </si>
  <si>
    <t>Asbach Uralt 3 Years</t>
  </si>
  <si>
    <t>L-52-571-00</t>
  </si>
  <si>
    <t>L-18-053-00</t>
  </si>
  <si>
    <t>L-18-062-00</t>
  </si>
  <si>
    <t>L-54-242-00</t>
  </si>
  <si>
    <t>L-23-264-00</t>
  </si>
  <si>
    <t>Au Vodka</t>
  </si>
  <si>
    <t>L-23-403-00</t>
  </si>
  <si>
    <t>Au Vodka Black Grape Flavour</t>
  </si>
  <si>
    <t>L-50-153-00</t>
  </si>
  <si>
    <t>Au Vodka Blue Raspberry</t>
  </si>
  <si>
    <t>L-60-940-00</t>
  </si>
  <si>
    <t>Au Vodka Bubblegum</t>
  </si>
  <si>
    <t>L-52-193-00</t>
  </si>
  <si>
    <t>Au Vodka Green Watermelon</t>
  </si>
  <si>
    <t>L-60-666-00</t>
  </si>
  <si>
    <t>Au Vodka Pineapple Crush</t>
  </si>
  <si>
    <t>L-60-938-00</t>
  </si>
  <si>
    <t>L-07-170-00</t>
  </si>
  <si>
    <t>Auchentoshan 12 Years + GB</t>
  </si>
  <si>
    <t>L-07-175-00</t>
  </si>
  <si>
    <t>Auchentoshan American Oak + GB</t>
  </si>
  <si>
    <t>L-24-127-00</t>
  </si>
  <si>
    <t>Auchentoshan Three Wood + GB</t>
  </si>
  <si>
    <t>L-04-664-00</t>
  </si>
  <si>
    <t>Aurum Golden Orange</t>
  </si>
  <si>
    <t>L-05-156-00</t>
  </si>
  <si>
    <t>Averna Amaro</t>
  </si>
  <si>
    <t>L-05-158-00</t>
  </si>
  <si>
    <t>L-08-704-00</t>
  </si>
  <si>
    <t>Aviation Gin</t>
  </si>
  <si>
    <t>L-51-710-00</t>
  </si>
  <si>
    <t>L-08-865-00</t>
  </si>
  <si>
    <t>Bacardi 10 Years Gran Reserva Diez</t>
  </si>
  <si>
    <t>L-16-800-00</t>
  </si>
  <si>
    <t>Bacardi 8 Years Reserva Ocho</t>
  </si>
  <si>
    <t>L-08-814-00</t>
  </si>
  <si>
    <t>Bacardi Anejo Cuatro</t>
  </si>
  <si>
    <t>L-59-570-00</t>
  </si>
  <si>
    <t>Bacardi Caribbean Spiced</t>
  </si>
  <si>
    <t>Bacardi Carta Blanca</t>
  </si>
  <si>
    <t>L-08-828-00</t>
  </si>
  <si>
    <t>L-50-173-00</t>
  </si>
  <si>
    <t>L-08-834-00</t>
  </si>
  <si>
    <t>L-08-832-00</t>
  </si>
  <si>
    <t>L-08-837-00</t>
  </si>
  <si>
    <t>L-25-282-00</t>
  </si>
  <si>
    <t>Bacardi Carta Blanca PET</t>
  </si>
  <si>
    <t>L-08-842-00</t>
  </si>
  <si>
    <t>Bacardi Carta Negra</t>
  </si>
  <si>
    <t>L-08-844-00</t>
  </si>
  <si>
    <t>L-08-847-00</t>
  </si>
  <si>
    <t>Bacardi Carta Oro</t>
  </si>
  <si>
    <t>L-08-849-00</t>
  </si>
  <si>
    <t>L-08-850-00</t>
  </si>
  <si>
    <t>Bacardi Coconut</t>
  </si>
  <si>
    <t>L-08-856-00</t>
  </si>
  <si>
    <t>Bacardi Facundo Eximo 10 Years + GB</t>
  </si>
  <si>
    <t>L-08-857-00</t>
  </si>
  <si>
    <t>Bacardi Facundo Exquisito + GB</t>
  </si>
  <si>
    <t>L-08-858-00</t>
  </si>
  <si>
    <t>Bacardi Facundo Neo + GB</t>
  </si>
  <si>
    <t>L-08-859-00</t>
  </si>
  <si>
    <t>L-08-871-00</t>
  </si>
  <si>
    <t>Bacardi Limon</t>
  </si>
  <si>
    <t>L-08-875-00</t>
  </si>
  <si>
    <t>Bacardi Mango</t>
  </si>
  <si>
    <t>L-08-879-00</t>
  </si>
  <si>
    <t>Bacardi Mojito</t>
  </si>
  <si>
    <t>L-59-725-00</t>
  </si>
  <si>
    <t>L-08-893-00</t>
  </si>
  <si>
    <t>Bacardi Razz</t>
  </si>
  <si>
    <t>L-08-895-00</t>
  </si>
  <si>
    <t>L-55-035-00</t>
  </si>
  <si>
    <t>L-22-488-00</t>
  </si>
  <si>
    <t>Bacardi Spiced</t>
  </si>
  <si>
    <t>L-22-486-00</t>
  </si>
  <si>
    <t>L-22-487-00</t>
  </si>
  <si>
    <t>L-59-571-00</t>
  </si>
  <si>
    <t>L-19-643-00</t>
  </si>
  <si>
    <t>L-02-645-00</t>
  </si>
  <si>
    <t>L-19-644-00</t>
  </si>
  <si>
    <t>L-53-825-00</t>
  </si>
  <si>
    <t>L-03-211-00</t>
  </si>
  <si>
    <t>Baileys Chocolat Luxe</t>
  </si>
  <si>
    <t>L-23-524-00</t>
  </si>
  <si>
    <t>Baileys Espresso Creme</t>
  </si>
  <si>
    <t>Baileys Irish Cream</t>
  </si>
  <si>
    <t>L-04-677-00</t>
  </si>
  <si>
    <t>L-04-686-00</t>
  </si>
  <si>
    <t>L-04-685-00</t>
  </si>
  <si>
    <t>L-04-682-00</t>
  </si>
  <si>
    <t>L-25-279-00</t>
  </si>
  <si>
    <t>Baileys Irish Cream PET</t>
  </si>
  <si>
    <t>L-23-265-00</t>
  </si>
  <si>
    <t>Baileys Salted Caramel</t>
  </si>
  <si>
    <t>L-04-692-00</t>
  </si>
  <si>
    <t>Baileys Strawberries &amp; Cream</t>
  </si>
  <si>
    <t>L-03-291-00</t>
  </si>
  <si>
    <t>L-14-690-00</t>
  </si>
  <si>
    <t>Balblair 12 Years + GB</t>
  </si>
  <si>
    <t>Ballantine's 12 Years NRF + GB</t>
  </si>
  <si>
    <t>L-54-193-00</t>
  </si>
  <si>
    <t>Ballantine's Finest</t>
  </si>
  <si>
    <t>L-06-058-00</t>
  </si>
  <si>
    <t>L-06-062-00</t>
  </si>
  <si>
    <t>L-06-061-00</t>
  </si>
  <si>
    <t>L-58-699-00</t>
  </si>
  <si>
    <t>Ballantines Finest PET</t>
  </si>
  <si>
    <t>L-61-009-00</t>
  </si>
  <si>
    <t>Ballantine's Finest x Borderlands Moxxi's Bar Edition 2</t>
  </si>
  <si>
    <t>L-59-499-00</t>
  </si>
  <si>
    <t>Ballantines NRF</t>
  </si>
  <si>
    <t>L-19-654-00</t>
  </si>
  <si>
    <t>Ballechin 10 Years + GB</t>
  </si>
  <si>
    <t>L-55-328-00</t>
  </si>
  <si>
    <t>Bally 7 Years Pyramide + GB</t>
  </si>
  <si>
    <t>L-07-357-00</t>
  </si>
  <si>
    <t>L-07-362-00</t>
  </si>
  <si>
    <t>Balvenie 12 Years DoubleWood + GB</t>
  </si>
  <si>
    <t>L-24-129-00</t>
  </si>
  <si>
    <t>Balvenie 14 Years Caribbean Cask + GB</t>
  </si>
  <si>
    <t>L-07-381-00</t>
  </si>
  <si>
    <t>L-55-314-00</t>
  </si>
  <si>
    <t>Balvenie Creation of a Classic + GB</t>
  </si>
  <si>
    <t>L-51-781-00</t>
  </si>
  <si>
    <t>Bandoeng 22 Pandan Liqueur</t>
  </si>
  <si>
    <t>L-16-728-00</t>
  </si>
  <si>
    <t>Baoruco Reserva Antigua Aged 21+ GB</t>
  </si>
  <si>
    <t>L-58-933-00</t>
  </si>
  <si>
    <t>L-50-846-00</t>
  </si>
  <si>
    <t>L-08-950-00</t>
  </si>
  <si>
    <t>Barcelo Blanco</t>
  </si>
  <si>
    <t>L-08-955-00</t>
  </si>
  <si>
    <t>Barcelo Gran Anejo</t>
  </si>
  <si>
    <t>L-18-433-00</t>
  </si>
  <si>
    <t>L-17-695-00</t>
  </si>
  <si>
    <t>Barcelo Imperial + GB</t>
  </si>
  <si>
    <t>L-17-692-00</t>
  </si>
  <si>
    <t>L-60-731-00</t>
  </si>
  <si>
    <t>Barcelo Imperial Maple Cask + GB</t>
  </si>
  <si>
    <t>L-17-694-00</t>
  </si>
  <si>
    <t>L-58-179-00</t>
  </si>
  <si>
    <t>L-58-549-00</t>
  </si>
  <si>
    <t>L-01-994-00</t>
  </si>
  <si>
    <t>L-03-222-00</t>
  </si>
  <si>
    <t>Barenjager Honey Liqueur</t>
  </si>
  <si>
    <t>L-06-078-00</t>
  </si>
  <si>
    <t>Basil Hayden's</t>
  </si>
  <si>
    <t>Bathtub Gin</t>
  </si>
  <si>
    <t>L-08-941-00</t>
  </si>
  <si>
    <t>L-04-718-00</t>
  </si>
  <si>
    <t>Batida De Coco Mangaroca</t>
  </si>
  <si>
    <t>L-04-719-00</t>
  </si>
  <si>
    <t>L-25-212-00</t>
  </si>
  <si>
    <t>Beefeater</t>
  </si>
  <si>
    <t>L-16-844-00</t>
  </si>
  <si>
    <t>Beefeater Blood Orange</t>
  </si>
  <si>
    <t>Beefeater Gin</t>
  </si>
  <si>
    <t>L-08-928-00</t>
  </si>
  <si>
    <t>L-08-932-00</t>
  </si>
  <si>
    <t>L-16-840-00</t>
  </si>
  <si>
    <t>Beefeater Gin 24</t>
  </si>
  <si>
    <t>L-08-935-00</t>
  </si>
  <si>
    <t>Beefeater Pink</t>
  </si>
  <si>
    <t>L-06-074-00</t>
  </si>
  <si>
    <t>Bell's</t>
  </si>
  <si>
    <t>L-06-077-00</t>
  </si>
  <si>
    <t>Beluga Gold Line + GB Leather</t>
  </si>
  <si>
    <t>Beluga Noble</t>
  </si>
  <si>
    <t>L-25-200-00</t>
  </si>
  <si>
    <t>Belvedere</t>
  </si>
  <si>
    <t>L-10-085-00</t>
  </si>
  <si>
    <t>L-10-089-00</t>
  </si>
  <si>
    <t>L-10-087-00</t>
  </si>
  <si>
    <t>L-11-157-00</t>
  </si>
  <si>
    <t>L-10-090-00</t>
  </si>
  <si>
    <t>L-60-427-00</t>
  </si>
  <si>
    <t>L-10-092-00</t>
  </si>
  <si>
    <t>Belvedere Heritage 176</t>
  </si>
  <si>
    <t>L-10-077-00</t>
  </si>
  <si>
    <t>Belvedere Lake Bartezek</t>
  </si>
  <si>
    <t>L-54-639-00</t>
  </si>
  <si>
    <t>Belvedere Organic Infusions Blackberry &amp; Lemongrass</t>
  </si>
  <si>
    <t>L-58-460-00</t>
  </si>
  <si>
    <t>Belvedere Organic Infusions Lemon &amp; Basil</t>
  </si>
  <si>
    <t>L-58-459-00</t>
  </si>
  <si>
    <t>L-55-291-00</t>
  </si>
  <si>
    <t>Belvedere Organic Infusions Pear &amp; Ginger</t>
  </si>
  <si>
    <t>L-10-080-00</t>
  </si>
  <si>
    <t>L-07-195-00</t>
  </si>
  <si>
    <t>L-50-338-00</t>
  </si>
  <si>
    <t>Benriach 10 Years The Smoky Ten + GB</t>
  </si>
  <si>
    <t>L-14-908-00</t>
  </si>
  <si>
    <t>Benriach 12 Years The Smoky Twelve + GB</t>
  </si>
  <si>
    <t>L-58-924-00</t>
  </si>
  <si>
    <t>Benriach 16 Years Three Cask Matured + GB</t>
  </si>
  <si>
    <t>L-07-218-00</t>
  </si>
  <si>
    <t>Benromach 10 Years + GB</t>
  </si>
  <si>
    <t>L-59-897-00</t>
  </si>
  <si>
    <t>Berentzen Apfelkorn</t>
  </si>
  <si>
    <t>L-04-697-00</t>
  </si>
  <si>
    <t>L-04-699-00</t>
  </si>
  <si>
    <t>L-13-079-00</t>
  </si>
  <si>
    <t>Berentzen Caramel Cream</t>
  </si>
  <si>
    <t>L-04-704-00</t>
  </si>
  <si>
    <t>Berentzen Maracuja</t>
  </si>
  <si>
    <t>L-50-995-00</t>
  </si>
  <si>
    <t>Berentzen Passionfruit Cream</t>
  </si>
  <si>
    <t>L-19-046-00</t>
  </si>
  <si>
    <t>Berentzen Peer</t>
  </si>
  <si>
    <t>L-23-570-00</t>
  </si>
  <si>
    <t>Berentzen Raspberry Cream</t>
  </si>
  <si>
    <t>L-04-707-00</t>
  </si>
  <si>
    <t>Berentzen Saurer Apfel</t>
  </si>
  <si>
    <t>L-13-099-00</t>
  </si>
  <si>
    <t>Berentzen Traditionskorn</t>
  </si>
  <si>
    <t>L-04-709-00</t>
  </si>
  <si>
    <t>Berentzen Waldfrucht</t>
  </si>
  <si>
    <t>L-04-710-00</t>
  </si>
  <si>
    <t>Berentzen Waldmeister</t>
  </si>
  <si>
    <t>L-13-102-00</t>
  </si>
  <si>
    <t>Berentzen White Chocolate Macadamia</t>
  </si>
  <si>
    <t>L-13-103-00</t>
  </si>
  <si>
    <t>Berentzen Wild Kirsch</t>
  </si>
  <si>
    <t>L-02-982-00</t>
  </si>
  <si>
    <t>L-13-115-00</t>
  </si>
  <si>
    <t>Berliner Luft Bangarang</t>
  </si>
  <si>
    <t>L-19-725-00</t>
  </si>
  <si>
    <t>Berliner Luft Lindenblüte Likör</t>
  </si>
  <si>
    <t>L-04-715-00</t>
  </si>
  <si>
    <t>Berliner Luft Pfefferminz Likör</t>
  </si>
  <si>
    <t>L-04-716-00</t>
  </si>
  <si>
    <t>L-55-691-00</t>
  </si>
  <si>
    <t>L-00-329-00</t>
  </si>
  <si>
    <t>Beveland Blue Curacao</t>
  </si>
  <si>
    <t>L-55-935-00</t>
  </si>
  <si>
    <t>L-04-714-00</t>
  </si>
  <si>
    <t>Bicerin Chocolate Liqueur</t>
  </si>
  <si>
    <t>L-04-018-00</t>
  </si>
  <si>
    <t>L-19-727-00</t>
  </si>
  <si>
    <t>Bitter Truth Apricot Likeur</t>
  </si>
  <si>
    <t>L-19-731-00</t>
  </si>
  <si>
    <t>Bitter Truth Golden Falernum</t>
  </si>
  <si>
    <t>L-19-733-00</t>
  </si>
  <si>
    <t>Bitter Truth Pimento Dram</t>
  </si>
  <si>
    <t>L-19-728-00</t>
  </si>
  <si>
    <t>L-06-135-00</t>
  </si>
  <si>
    <t>Black &amp; White</t>
  </si>
  <si>
    <t>L-06-139-00</t>
  </si>
  <si>
    <t>L-25-325-00</t>
  </si>
  <si>
    <t>Black Bottle</t>
  </si>
  <si>
    <t>L-10-276-00</t>
  </si>
  <si>
    <t>Black Bottle 10 Years + GB</t>
  </si>
  <si>
    <t>L-60-714-00</t>
  </si>
  <si>
    <t>Black Bull 18 Years Limited Edition + GB</t>
  </si>
  <si>
    <t>L-60-716-00</t>
  </si>
  <si>
    <t>L-08-806-00</t>
  </si>
  <si>
    <t>Black Cow Pure Milk Vodka</t>
  </si>
  <si>
    <t>L-00-945-00</t>
  </si>
  <si>
    <t>Black Scanlan Honey</t>
  </si>
  <si>
    <t>L-60-073-00</t>
  </si>
  <si>
    <t>Black Tears Spiced Cuban Rum</t>
  </si>
  <si>
    <t>L-25-271-00</t>
  </si>
  <si>
    <t>Black Tomato Gin</t>
  </si>
  <si>
    <t>L-08-626-00</t>
  </si>
  <si>
    <t>L-58-010-00</t>
  </si>
  <si>
    <t>Black Velvet</t>
  </si>
  <si>
    <t>L-54-644-00</t>
  </si>
  <si>
    <t>L-06-129-00</t>
  </si>
  <si>
    <t>Black Velvet 8 Years Reserve</t>
  </si>
  <si>
    <t>Black Velvet Toasted Caramel</t>
  </si>
  <si>
    <t>L-55-715-00</t>
  </si>
  <si>
    <t>L-08-945-00</t>
  </si>
  <si>
    <t>Blackwell Fine Jamaican Rum</t>
  </si>
  <si>
    <t>L-51-676-00</t>
  </si>
  <si>
    <t>L-61-020-00</t>
  </si>
  <si>
    <t>Blackwoods Vintage 2021 Navy Strength Gin</t>
  </si>
  <si>
    <t>L-05-194-00</t>
  </si>
  <si>
    <t>L-14-226-00</t>
  </si>
  <si>
    <t>Blanton's Original + GB</t>
  </si>
  <si>
    <t>L-16-879-00</t>
  </si>
  <si>
    <t>Bloom Jasmine &amp; Rose Gin</t>
  </si>
  <si>
    <t>L-09-679-00</t>
  </si>
  <si>
    <t>Bloom London Dry Gin</t>
  </si>
  <si>
    <t>L-18-749-00</t>
  </si>
  <si>
    <t>L-58-329-00</t>
  </si>
  <si>
    <t>Blossom Costa Blanca</t>
  </si>
  <si>
    <t>L-55-666-00</t>
  </si>
  <si>
    <t>Blue Mauritius Gold</t>
  </si>
  <si>
    <t>L-16-880-00</t>
  </si>
  <si>
    <t>L-23-514-00</t>
  </si>
  <si>
    <t>L-10-159-00</t>
  </si>
  <si>
    <t>Bobby's Schiedam Dry Gin</t>
  </si>
  <si>
    <t>L-05-201-00</t>
  </si>
  <si>
    <t>L-19-745-00</t>
  </si>
  <si>
    <t>L-05-202-00</t>
  </si>
  <si>
    <t>L-05-203-00</t>
  </si>
  <si>
    <t>L-19-746-00</t>
  </si>
  <si>
    <t>L-05-204-00</t>
  </si>
  <si>
    <t>L-12-575-00</t>
  </si>
  <si>
    <t>L-52-121-00</t>
  </si>
  <si>
    <t>L-04-226-00</t>
  </si>
  <si>
    <t>L-58-024-00</t>
  </si>
  <si>
    <t>L-05-207-00</t>
  </si>
  <si>
    <t>Bols Advocaat Dun</t>
  </si>
  <si>
    <t>L-05-208-00</t>
  </si>
  <si>
    <t>Bols Amaretto</t>
  </si>
  <si>
    <t>L-05-210-00</t>
  </si>
  <si>
    <t>Bols Apricot Brandy</t>
  </si>
  <si>
    <t>L-05-212-00</t>
  </si>
  <si>
    <t>Bols Blue Curacao</t>
  </si>
  <si>
    <t>L-50-052-00</t>
  </si>
  <si>
    <t>Bols Butterscotch</t>
  </si>
  <si>
    <t>L-05-213-00</t>
  </si>
  <si>
    <t>Bols Cherry Brandy</t>
  </si>
  <si>
    <t>L-05-215-00</t>
  </si>
  <si>
    <t>Bols Coconut</t>
  </si>
  <si>
    <t>L-19-759-00</t>
  </si>
  <si>
    <t>L-05-217-00</t>
  </si>
  <si>
    <t>L-13-480-00</t>
  </si>
  <si>
    <t>Bols Creme De Banana</t>
  </si>
  <si>
    <t>L-05-218-00</t>
  </si>
  <si>
    <t>Bols Creme De Cacao Brown</t>
  </si>
  <si>
    <t>L-05-219-00</t>
  </si>
  <si>
    <t>Bols Creme De Cacao White</t>
  </si>
  <si>
    <t>L-05-220-00</t>
  </si>
  <si>
    <t>Bols Creme De Cassis</t>
  </si>
  <si>
    <t>L-05-221-00</t>
  </si>
  <si>
    <t>L-05-222-00</t>
  </si>
  <si>
    <t>Bols Elderflower</t>
  </si>
  <si>
    <t>L-05-225-00</t>
  </si>
  <si>
    <t>Bols Goldstrike</t>
  </si>
  <si>
    <t>L-13-070-00</t>
  </si>
  <si>
    <t>Bols Green Banana</t>
  </si>
  <si>
    <t>L-19-771-00</t>
  </si>
  <si>
    <t>L-05-228-00</t>
  </si>
  <si>
    <t>L-50-481-00</t>
  </si>
  <si>
    <t>Bols Kirsch</t>
  </si>
  <si>
    <t>L-05-231-00</t>
  </si>
  <si>
    <t>Bols Lychee</t>
  </si>
  <si>
    <t>L-05-232-00</t>
  </si>
  <si>
    <t>Bols Mango</t>
  </si>
  <si>
    <t>L-05-233-00</t>
  </si>
  <si>
    <t>Bols Maraschino</t>
  </si>
  <si>
    <t>L-04-665-00</t>
  </si>
  <si>
    <t>Bols Melon</t>
  </si>
  <si>
    <t>L-05-235-00</t>
  </si>
  <si>
    <t>Bols Parfait Amour</t>
  </si>
  <si>
    <t>L-13-072-00</t>
  </si>
  <si>
    <t>Bols Passion Fruit</t>
  </si>
  <si>
    <t>L-05-237-00</t>
  </si>
  <si>
    <t>Bols Peach</t>
  </si>
  <si>
    <t>L-05-238-00</t>
  </si>
  <si>
    <t>Bols Peppermint Green</t>
  </si>
  <si>
    <t>L-05-239-00</t>
  </si>
  <si>
    <t>Bols Raspberry</t>
  </si>
  <si>
    <t>L-05-241-00</t>
  </si>
  <si>
    <t>Bols Silverstrike</t>
  </si>
  <si>
    <t>L-05-242-00</t>
  </si>
  <si>
    <t>Bols Sour Apple</t>
  </si>
  <si>
    <t>L-05-243-00</t>
  </si>
  <si>
    <t>Bols Strawberry</t>
  </si>
  <si>
    <t>L-05-245-00</t>
  </si>
  <si>
    <t>Bols Triple Sec</t>
  </si>
  <si>
    <t>L-04-666-00</t>
  </si>
  <si>
    <t>Bols Vanille</t>
  </si>
  <si>
    <t>L-08-984-00</t>
  </si>
  <si>
    <t>Bols Vodka</t>
  </si>
  <si>
    <t>L-50-058-00</t>
  </si>
  <si>
    <t>Bols Watermelon</t>
  </si>
  <si>
    <t>L-05-247-00</t>
  </si>
  <si>
    <t>Bols Yoghurt</t>
  </si>
  <si>
    <t>L-19-773-00</t>
  </si>
  <si>
    <t>L-05-249-00</t>
  </si>
  <si>
    <t>L-19-778-00</t>
  </si>
  <si>
    <t>Bombay Bramble</t>
  </si>
  <si>
    <t>L-56-420-00</t>
  </si>
  <si>
    <t>Bombay Citron Presse</t>
  </si>
  <si>
    <t>L-16-888-00</t>
  </si>
  <si>
    <t>Bombay London Dry Gin</t>
  </si>
  <si>
    <t>L-16-895-00</t>
  </si>
  <si>
    <t>Bombay Sapphire</t>
  </si>
  <si>
    <t>L-08-973-00</t>
  </si>
  <si>
    <t>L-08-976-00</t>
  </si>
  <si>
    <t>L-08-978-00</t>
  </si>
  <si>
    <t>L-16-905-00</t>
  </si>
  <si>
    <t>Bombay Sapphire East</t>
  </si>
  <si>
    <t>L-53-349-00</t>
  </si>
  <si>
    <t>Bombay Sapphire PET</t>
  </si>
  <si>
    <t>L-53-960-00</t>
  </si>
  <si>
    <t>Bombay Sapphire Premier Cru</t>
  </si>
  <si>
    <t>L-52-809-00</t>
  </si>
  <si>
    <t>Bombay Sapphire Sunset Special Edition</t>
  </si>
  <si>
    <t>L-05-191-00</t>
  </si>
  <si>
    <t>L-51-123-00</t>
  </si>
  <si>
    <t>L-51-124-00</t>
  </si>
  <si>
    <t>Bonpland Rouge VSOP</t>
  </si>
  <si>
    <t>L-54-688-00</t>
  </si>
  <si>
    <t>Bonpland XO</t>
  </si>
  <si>
    <t>L-09-487-00</t>
  </si>
  <si>
    <t>Boodles Gin</t>
  </si>
  <si>
    <t>L-05-263-00</t>
  </si>
  <si>
    <t>L-19-789-00</t>
  </si>
  <si>
    <t>Boomsma Bramen</t>
  </si>
  <si>
    <t>L-19-792-00</t>
  </si>
  <si>
    <t>Boomsma Cloosterlikeur</t>
  </si>
  <si>
    <t>L-19-793-00</t>
  </si>
  <si>
    <t>L-19-797-00</t>
  </si>
  <si>
    <t>L-05-265-00</t>
  </si>
  <si>
    <t>L-25-389-00</t>
  </si>
  <si>
    <t>Boomsma Koffielikeur</t>
  </si>
  <si>
    <t>L-19-798-00</t>
  </si>
  <si>
    <t>Boomsma Vlierbessen</t>
  </si>
  <si>
    <t>L-13-109-00</t>
  </si>
  <si>
    <t>Borghetti Espresso Liqueur</t>
  </si>
  <si>
    <t>L-18-426-00</t>
  </si>
  <si>
    <t>Borgoe Extra Rum</t>
  </si>
  <si>
    <t>Borgoe Gold Rum</t>
  </si>
  <si>
    <t>L-16-935-00</t>
  </si>
  <si>
    <t>L-25-296-00</t>
  </si>
  <si>
    <t>Boswandeling</t>
  </si>
  <si>
    <t>L-04-723-00</t>
  </si>
  <si>
    <t>L-24-983-00</t>
  </si>
  <si>
    <t>Boswandeling Pink</t>
  </si>
  <si>
    <t>Botran Miracielo Spiced Rum</t>
  </si>
  <si>
    <t>L-21-057-00</t>
  </si>
  <si>
    <t>L-58-737-00</t>
  </si>
  <si>
    <t>L-58-087-00</t>
  </si>
  <si>
    <t>L-60-361-00</t>
  </si>
  <si>
    <t>L-13-195-00</t>
  </si>
  <si>
    <t>Bottega Pistacchio</t>
  </si>
  <si>
    <t>L-11-363-00</t>
  </si>
  <si>
    <t>L-22-745-00</t>
  </si>
  <si>
    <t>L-04-213-00</t>
  </si>
  <si>
    <t>L-09-238-00</t>
  </si>
  <si>
    <t>Boudier Saffron Gin</t>
  </si>
  <si>
    <t>L-13-485-00</t>
  </si>
  <si>
    <t>Boulard Calvados Grand Solage</t>
  </si>
  <si>
    <t>L-50-089-00</t>
  </si>
  <si>
    <t>Boulard Calvados VSOP</t>
  </si>
  <si>
    <t>L-05-251-00</t>
  </si>
  <si>
    <t>Boulard XO + GB</t>
  </si>
  <si>
    <t>L-07-236-00</t>
  </si>
  <si>
    <t>L-07-239-00</t>
  </si>
  <si>
    <t>Bowmore 12 Years + GB</t>
  </si>
  <si>
    <t>L-07-243-00</t>
  </si>
  <si>
    <t>Bowmore 15 Years Sherry Cask Finish + GB</t>
  </si>
  <si>
    <t>L-24-128-00</t>
  </si>
  <si>
    <t>L-07-286-00</t>
  </si>
  <si>
    <t>L-25-383-00</t>
  </si>
  <si>
    <t>Bowsaw 100% Straight American Bourbon</t>
  </si>
  <si>
    <t>L-60-761-00</t>
  </si>
  <si>
    <t>Bowsaw Rye Whisky</t>
  </si>
  <si>
    <t>L-60-371-00</t>
  </si>
  <si>
    <t>Braulio Riserva</t>
  </si>
  <si>
    <t>L-08-987-00</t>
  </si>
  <si>
    <t>Brecon Special Reserve Gin</t>
  </si>
  <si>
    <t>L-51-527-00</t>
  </si>
  <si>
    <t>L-51-528-00</t>
  </si>
  <si>
    <t>Brighton Gin Seaside Strength</t>
  </si>
  <si>
    <t>L-09-670-00</t>
  </si>
  <si>
    <t>Brockmans Gin</t>
  </si>
  <si>
    <t>L-18-740-00</t>
  </si>
  <si>
    <t>L-60-837-00</t>
  </si>
  <si>
    <t>Brockmans Gin + Glass</t>
  </si>
  <si>
    <t>L-60-411-00</t>
  </si>
  <si>
    <t>Brockmans Orange Kiss Gin</t>
  </si>
  <si>
    <t>L-16-969-00</t>
  </si>
  <si>
    <t>Broker's Gin</t>
  </si>
  <si>
    <t>L-08-637-00</t>
  </si>
  <si>
    <t>Brooklyn Gin</t>
  </si>
  <si>
    <t>L-00-098-00</t>
  </si>
  <si>
    <t>L-00-097-00</t>
  </si>
  <si>
    <t>L-00-096-00</t>
  </si>
  <si>
    <t>L-16-972-00</t>
  </si>
  <si>
    <t>L-60-038-00</t>
  </si>
  <si>
    <t>Brugal 1888 Gran Reserva Familiar + GB</t>
  </si>
  <si>
    <t>L-09-155-00</t>
  </si>
  <si>
    <t>Brugal Anejo</t>
  </si>
  <si>
    <t>L-15-284-00</t>
  </si>
  <si>
    <t>Bruichladdich Laddie 8 + GB</t>
  </si>
  <si>
    <t>L-58-376-00</t>
  </si>
  <si>
    <t>Bruichladdich Port Charlotte 10 Years</t>
  </si>
  <si>
    <t>L-59-606-00</t>
  </si>
  <si>
    <t>L-53-879-00</t>
  </si>
  <si>
    <t>Brunswick Aces Hearts</t>
  </si>
  <si>
    <t>L-53-878-00</t>
  </si>
  <si>
    <t>Brunswick Aces Spades</t>
  </si>
  <si>
    <t>L-59-481-00</t>
  </si>
  <si>
    <t>Buen Amigo Gold</t>
  </si>
  <si>
    <t>L-59-483-00</t>
  </si>
  <si>
    <t>Buen Amigo Silver</t>
  </si>
  <si>
    <t>L-14-243-00</t>
  </si>
  <si>
    <t>Buffalo Trace</t>
  </si>
  <si>
    <t>L-14-245-00</t>
  </si>
  <si>
    <t>L-52-870-00</t>
  </si>
  <si>
    <t>Buitral Strawberry Cream</t>
  </si>
  <si>
    <t>L-09-313-00</t>
  </si>
  <si>
    <t>Bulldog</t>
  </si>
  <si>
    <t>L-09-315-00</t>
  </si>
  <si>
    <t>L-06-081-00</t>
  </si>
  <si>
    <t>Bulleit 10 Years</t>
  </si>
  <si>
    <t>Bulleit Bourbon</t>
  </si>
  <si>
    <t>L-06-084-00</t>
  </si>
  <si>
    <t>L-06-085-00</t>
  </si>
  <si>
    <t>L-06-086-00</t>
  </si>
  <si>
    <t>Bulleit Rye</t>
  </si>
  <si>
    <t>L-22-964-00</t>
  </si>
  <si>
    <t>Bumbu</t>
  </si>
  <si>
    <t>L-24-984-00</t>
  </si>
  <si>
    <t>Bumbu Cream</t>
  </si>
  <si>
    <t>L-08-577-00</t>
  </si>
  <si>
    <t>Bumbu XO</t>
  </si>
  <si>
    <t>L-59-540-00</t>
  </si>
  <si>
    <t>Bumbu XO Tube Limited Edition + GB</t>
  </si>
  <si>
    <t>L-07-337-00</t>
  </si>
  <si>
    <t>Bunnahabhain 12 Years + GB</t>
  </si>
  <si>
    <t>L-07-356-00</t>
  </si>
  <si>
    <t>Bunnahabhain Stiuireadair + GB</t>
  </si>
  <si>
    <t>L-14-785-00</t>
  </si>
  <si>
    <t>Bunnahabhain Toiteach a Dha + GB</t>
  </si>
  <si>
    <t>L-24-143-00</t>
  </si>
  <si>
    <t>L-06-105-00</t>
  </si>
  <si>
    <t>Bushmills 21 Years + GB</t>
  </si>
  <si>
    <t>L-52-390-00</t>
  </si>
  <si>
    <t>Bushmills American Oak Bourbon Finish</t>
  </si>
  <si>
    <t>L-06-110-00</t>
  </si>
  <si>
    <t>Bushmills Black Bush</t>
  </si>
  <si>
    <t>L-25-061-00</t>
  </si>
  <si>
    <t>L-56-812-00</t>
  </si>
  <si>
    <t>L-53-419-00</t>
  </si>
  <si>
    <t>Bushmills Caribbean Rum Cask Finish</t>
  </si>
  <si>
    <t>L-59-613-00</t>
  </si>
  <si>
    <t>Bushmills Original</t>
  </si>
  <si>
    <t>L-06-118-00</t>
  </si>
  <si>
    <t>L-14-313-00</t>
  </si>
  <si>
    <t>L-19-383-00</t>
  </si>
  <si>
    <t>L-05-261-00</t>
  </si>
  <si>
    <t>L-25-456-00</t>
  </si>
  <si>
    <t>L-58-688-00</t>
  </si>
  <si>
    <t>L-58-686-00</t>
  </si>
  <si>
    <t>Butterfly Cannon Cristalino</t>
  </si>
  <si>
    <t>L-60-941-00</t>
  </si>
  <si>
    <t>L-59-741-00</t>
  </si>
  <si>
    <t>L-60-942-00</t>
  </si>
  <si>
    <t>L-58-954-00</t>
  </si>
  <si>
    <t>L-58-956-00</t>
  </si>
  <si>
    <t>L-16-982-00</t>
  </si>
  <si>
    <t>Cabo Bay Brown Rum</t>
  </si>
  <si>
    <t>L-05-285-00</t>
  </si>
  <si>
    <t>Cachaca 51 Pirassununga</t>
  </si>
  <si>
    <t>L-05-283-00</t>
  </si>
  <si>
    <t>L-05-287-00</t>
  </si>
  <si>
    <t>L-54-344-00</t>
  </si>
  <si>
    <t>Cachaca 51 Pirassununga NRF</t>
  </si>
  <si>
    <t>L-52-976-00</t>
  </si>
  <si>
    <t>Cafe Marakesh Original NRF</t>
  </si>
  <si>
    <t>L-55-665-00</t>
  </si>
  <si>
    <t>Caffo Clementino Della</t>
  </si>
  <si>
    <t>L-55-529-00</t>
  </si>
  <si>
    <t>L-25-659-00</t>
  </si>
  <si>
    <t>Calibre 38 Blanco</t>
  </si>
  <si>
    <t>L-54-350-00</t>
  </si>
  <si>
    <t>Camino Real Gold</t>
  </si>
  <si>
    <t>L-03-294-00</t>
  </si>
  <si>
    <t>L-25-292-00</t>
  </si>
  <si>
    <t>Campari Bitter</t>
  </si>
  <si>
    <t>L-05-345-00</t>
  </si>
  <si>
    <t>L-13-566-00</t>
  </si>
  <si>
    <t>L-05-351-00</t>
  </si>
  <si>
    <t>L-54-376-00</t>
  </si>
  <si>
    <t>Camus Ile De Re + GB</t>
  </si>
  <si>
    <t>L-05-318-00</t>
  </si>
  <si>
    <t>Camus XO Borderies + GB</t>
  </si>
  <si>
    <t>L-06-148-00</t>
  </si>
  <si>
    <t>Canadian Club</t>
  </si>
  <si>
    <t>L-06-151-00</t>
  </si>
  <si>
    <t>L-60-958-00</t>
  </si>
  <si>
    <t>Canadian Club 12 Years Classic</t>
  </si>
  <si>
    <t>L-56-998-00</t>
  </si>
  <si>
    <t>Canerock</t>
  </si>
  <si>
    <t>L-09-001-00</t>
  </si>
  <si>
    <t>Cannabis Sativa Gin</t>
  </si>
  <si>
    <t>L-55-497-00</t>
  </si>
  <si>
    <t>Cannabis Sativa Gin + GB</t>
  </si>
  <si>
    <t>L-58-011-00</t>
  </si>
  <si>
    <t>L-53-598-00</t>
  </si>
  <si>
    <t>Cannabis Sativa Jamaican Rum</t>
  </si>
  <si>
    <t>L-04-725-00</t>
  </si>
  <si>
    <t>Cannabis Sativa Liquor</t>
  </si>
  <si>
    <t>L-09-002-00</t>
  </si>
  <si>
    <t>Cannabis Sativa Vodka</t>
  </si>
  <si>
    <t>L-19-091-00</t>
  </si>
  <si>
    <t>Cantares Pastel de Nata</t>
  </si>
  <si>
    <t>L-54-622-00</t>
  </si>
  <si>
    <t>Caol Ila 12 Years + GB</t>
  </si>
  <si>
    <t>L-07-460-00</t>
  </si>
  <si>
    <t>L-14-791-00</t>
  </si>
  <si>
    <t>L-07-491-00</t>
  </si>
  <si>
    <t>Caol Ila Moch + GB</t>
  </si>
  <si>
    <t>L-23-602-00</t>
  </si>
  <si>
    <t>L-09-052-00</t>
  </si>
  <si>
    <t>Captain Morgan Black Spiced</t>
  </si>
  <si>
    <t>L-09-059-00</t>
  </si>
  <si>
    <t>Captain Morgan Dark</t>
  </si>
  <si>
    <t>L-09-058-00</t>
  </si>
  <si>
    <t>Captain Morgan Dark Rum</t>
  </si>
  <si>
    <t>L-54-088-00</t>
  </si>
  <si>
    <t>Captain Morgan Sliced Apple</t>
  </si>
  <si>
    <t>L-09-080-00</t>
  </si>
  <si>
    <t>Captain Morgan Spiced</t>
  </si>
  <si>
    <t>L-09-085-00</t>
  </si>
  <si>
    <t>L-09-084-00</t>
  </si>
  <si>
    <t>L-18-470-00</t>
  </si>
  <si>
    <t>Captain Morgan Spiced Barrel Bottle</t>
  </si>
  <si>
    <t>L-19-880-00</t>
  </si>
  <si>
    <t>Captain Morgan Tiki - Mango &amp; Pineapple</t>
  </si>
  <si>
    <t>L-09-088-00</t>
  </si>
  <si>
    <t>Captain Morgan White</t>
  </si>
  <si>
    <t>L-09-089-00</t>
  </si>
  <si>
    <t>L-01-192-00</t>
  </si>
  <si>
    <t>Captain's Gin</t>
  </si>
  <si>
    <t>L-53-298-00</t>
  </si>
  <si>
    <t>Caracas Club 8 Years Ron Anejo</t>
  </si>
  <si>
    <t>L-53-297-00</t>
  </si>
  <si>
    <t>Caracas Club Nectar</t>
  </si>
  <si>
    <t>L-05-354-00</t>
  </si>
  <si>
    <t>L-22-933-00</t>
  </si>
  <si>
    <t>Cardhu 12 Years + GB</t>
  </si>
  <si>
    <t>L-07-444-00</t>
  </si>
  <si>
    <t>L-07-447-00</t>
  </si>
  <si>
    <t>Cardhu Amber Rock + GB</t>
  </si>
  <si>
    <t>L-07-450-00</t>
  </si>
  <si>
    <t>L-50-509-00</t>
  </si>
  <si>
    <t>Carlos I + GB</t>
  </si>
  <si>
    <t>L-24-193-00</t>
  </si>
  <si>
    <t>Carlos I 1520 + GB</t>
  </si>
  <si>
    <t>L-22-545-00</t>
  </si>
  <si>
    <t>Carlos I Amontillado + GB</t>
  </si>
  <si>
    <t>L-13-610-00</t>
  </si>
  <si>
    <t>Carlos I Imperial XO + GB</t>
  </si>
  <si>
    <t>L-22-546-00</t>
  </si>
  <si>
    <t>L-04-732-00</t>
  </si>
  <si>
    <t>Carolans Irish Cream</t>
  </si>
  <si>
    <t>L-25-129-00</t>
  </si>
  <si>
    <t>L-59-834-00</t>
  </si>
  <si>
    <t>Casa Dragones Anejo + GB</t>
  </si>
  <si>
    <t>L-59-833-00</t>
  </si>
  <si>
    <t>L-59-832-00</t>
  </si>
  <si>
    <t>L-51-696-00</t>
  </si>
  <si>
    <t>Casamigos Anejo</t>
  </si>
  <si>
    <t>L-05-119-00</t>
  </si>
  <si>
    <t>Casamigos Blanco</t>
  </si>
  <si>
    <t>L-13-452-00</t>
  </si>
  <si>
    <t>Casamigos Mezcal</t>
  </si>
  <si>
    <t>L-54-280-00</t>
  </si>
  <si>
    <t>Casamigos Reposado</t>
  </si>
  <si>
    <t>L-19-085-00</t>
  </si>
  <si>
    <t>Casoni Amaretto</t>
  </si>
  <si>
    <t>L-19-092-00</t>
  </si>
  <si>
    <t>Cassis Sisca</t>
  </si>
  <si>
    <t>L-08-614-00</t>
  </si>
  <si>
    <t>Catz Dry Gin</t>
  </si>
  <si>
    <t>L-18-447-00</t>
  </si>
  <si>
    <t>Cayo Grande Club Blanco NRF</t>
  </si>
  <si>
    <t>L-18-449-00</t>
  </si>
  <si>
    <t>Cayo Grande Club Brown NRF</t>
  </si>
  <si>
    <t>L-18-445-00</t>
  </si>
  <si>
    <t>Cayo Grande Club Spiced</t>
  </si>
  <si>
    <t>L-05-994-00</t>
  </si>
  <si>
    <t>Cazadores Blanco</t>
  </si>
  <si>
    <t>L-05-996-00</t>
  </si>
  <si>
    <t>Cazadores Reposado</t>
  </si>
  <si>
    <t>L-19-897-00</t>
  </si>
  <si>
    <t>L-56-838-00</t>
  </si>
  <si>
    <t>Cellini Crema Gianduia</t>
  </si>
  <si>
    <t>L-13-598-00</t>
  </si>
  <si>
    <t>L-05-353-00</t>
  </si>
  <si>
    <t>L-59-971-00</t>
  </si>
  <si>
    <t>Cenote Cristalino</t>
  </si>
  <si>
    <t>L-03-761-00</t>
  </si>
  <si>
    <t>L-17-010-00</t>
  </si>
  <si>
    <t>L-17-013-00</t>
  </si>
  <si>
    <t>L-03-759-00</t>
  </si>
  <si>
    <t>L-17-012-00</t>
  </si>
  <si>
    <t>L-03-760-00</t>
  </si>
  <si>
    <t>L-03-823-00</t>
  </si>
  <si>
    <t>Chairman's Reserve</t>
  </si>
  <si>
    <t>L-03-824-00</t>
  </si>
  <si>
    <t>Chairman's Reserve Spiced</t>
  </si>
  <si>
    <t>L-55-895-00</t>
  </si>
  <si>
    <t>Chairman's Reserve The Forgotten Casks + GB</t>
  </si>
  <si>
    <t>L-13-194-00</t>
  </si>
  <si>
    <t>L-13-198-00</t>
  </si>
  <si>
    <t>L-51-910-00</t>
  </si>
  <si>
    <t>L-02-416-00</t>
  </si>
  <si>
    <t>Chantre</t>
  </si>
  <si>
    <t>L-25-663-00</t>
  </si>
  <si>
    <t>L-04-749-00</t>
  </si>
  <si>
    <t>L-04-752-00</t>
  </si>
  <si>
    <t>L-26-031-00</t>
  </si>
  <si>
    <t>Chateau des breuil 20 years XO</t>
  </si>
  <si>
    <t>L-12-594-00</t>
  </si>
  <si>
    <t>Chateau Du Breuil 15 Years + GB</t>
  </si>
  <si>
    <t>L-12-602-00</t>
  </si>
  <si>
    <t>Chateau Du Breuil 20 Years XO + GB</t>
  </si>
  <si>
    <t>L-00-662-00</t>
  </si>
  <si>
    <t>Chateau Du Breuil 8 Ans + GB</t>
  </si>
  <si>
    <t>L-12-597-00</t>
  </si>
  <si>
    <t>Chateau Du Breuil Fine</t>
  </si>
  <si>
    <t>L-00-666-00</t>
  </si>
  <si>
    <t>Chateau Du Breuil Vieille Prune</t>
  </si>
  <si>
    <t>L-00-664-00</t>
  </si>
  <si>
    <t>Chateau Du Breuil VSOP Calvados</t>
  </si>
  <si>
    <t>L-59-246-00</t>
  </si>
  <si>
    <t>L-25-283-00</t>
  </si>
  <si>
    <t>Chivas Regal 12 Years</t>
  </si>
  <si>
    <t>L-25-924-00</t>
  </si>
  <si>
    <t>L-25-923-00</t>
  </si>
  <si>
    <t>Chivas Regal 12 Years + GB</t>
  </si>
  <si>
    <t>L-57-203-00</t>
  </si>
  <si>
    <t>Chivas Regal 12 Years + GB + Craddle</t>
  </si>
  <si>
    <t>L-22-809-00</t>
  </si>
  <si>
    <t>Chivas Regal 13 Years Extra Oloroso Sherry Cask + GB</t>
  </si>
  <si>
    <t>L-58-834-00</t>
  </si>
  <si>
    <t>L-54-393-00</t>
  </si>
  <si>
    <t>L-06-190-00</t>
  </si>
  <si>
    <t>Chivas Regal 18 Years + GB</t>
  </si>
  <si>
    <t>L-60-704-00</t>
  </si>
  <si>
    <t>L-06-880-00</t>
  </si>
  <si>
    <t>L-06-199-00</t>
  </si>
  <si>
    <t>Chivas Regal 25 Years + GB</t>
  </si>
  <si>
    <t>L-59-470-00</t>
  </si>
  <si>
    <t>L-06-204-00</t>
  </si>
  <si>
    <t>L-06-209-00</t>
  </si>
  <si>
    <t>Chivas Regal XV + GB</t>
  </si>
  <si>
    <t>L-60-788-00</t>
  </si>
  <si>
    <t>L-09-010-00</t>
  </si>
  <si>
    <t>L-09-011-00</t>
  </si>
  <si>
    <t>L-22-552-00</t>
  </si>
  <si>
    <t>Chopin Sea Salt Caramel Liqueur + GB</t>
  </si>
  <si>
    <t>L-09-012-00</t>
  </si>
  <si>
    <t>Chopin Wheat Vodka</t>
  </si>
  <si>
    <t>L-51-165-00</t>
  </si>
  <si>
    <t>L-12-614-00</t>
  </si>
  <si>
    <t>L-12-616-00</t>
  </si>
  <si>
    <t>L-51-304-00</t>
  </si>
  <si>
    <t>L-60-972-00</t>
  </si>
  <si>
    <t>L-60-973-00</t>
  </si>
  <si>
    <t>L-54-926-00</t>
  </si>
  <si>
    <t>Christian Drouin Le Gin</t>
  </si>
  <si>
    <t>L-58-049-00</t>
  </si>
  <si>
    <t>L-13-190-00</t>
  </si>
  <si>
    <t>Ciemme Amaretto</t>
  </si>
  <si>
    <t>L-13-191-00</t>
  </si>
  <si>
    <t>L-13-192-00</t>
  </si>
  <si>
    <t>Ciemme Maraschino</t>
  </si>
  <si>
    <t>L-09-016-00</t>
  </si>
  <si>
    <t>Ciroc Apple</t>
  </si>
  <si>
    <t>L-09-018-00</t>
  </si>
  <si>
    <t>Ciroc Coconut</t>
  </si>
  <si>
    <t>L-09-021-00</t>
  </si>
  <si>
    <t>Ciroc Mango</t>
  </si>
  <si>
    <t>L-09-023-00</t>
  </si>
  <si>
    <t>Ciroc Peach</t>
  </si>
  <si>
    <t>L-09-027-00</t>
  </si>
  <si>
    <t>Ciroc Pineapple</t>
  </si>
  <si>
    <t>L-09-031-00</t>
  </si>
  <si>
    <t>Ciroc Red Berry</t>
  </si>
  <si>
    <t>Ciroc Vodka</t>
  </si>
  <si>
    <t>L-09-035-00</t>
  </si>
  <si>
    <t>L-25-085-00</t>
  </si>
  <si>
    <t>L-09-037-00</t>
  </si>
  <si>
    <t>L-09-041-00</t>
  </si>
  <si>
    <t>L-08-994-00</t>
  </si>
  <si>
    <t>Citadelle Gin</t>
  </si>
  <si>
    <t>L-51-968-00</t>
  </si>
  <si>
    <t>Citadelle Jardin D'Ete</t>
  </si>
  <si>
    <t>L-52-001-00</t>
  </si>
  <si>
    <t>Citadelle Old Tom No Mistake + GB</t>
  </si>
  <si>
    <t>L-06-215-00</t>
  </si>
  <si>
    <t>Clan Mcgregor</t>
  </si>
  <si>
    <t>L-57-445-00</t>
  </si>
  <si>
    <t>L-02-334-00</t>
  </si>
  <si>
    <t>L-17-069-00</t>
  </si>
  <si>
    <t>Clement Creole Shrubb Orange</t>
  </si>
  <si>
    <t>L-17-072-00</t>
  </si>
  <si>
    <t>L-52-478-00</t>
  </si>
  <si>
    <t>L-09-109-00</t>
  </si>
  <si>
    <t>L-17-065-00</t>
  </si>
  <si>
    <t>L-13-552-00</t>
  </si>
  <si>
    <t>Cles Des Ducs VS</t>
  </si>
  <si>
    <t>L-13-555-00</t>
  </si>
  <si>
    <t>Cles Des Ducs VSOP + GB</t>
  </si>
  <si>
    <t>L-05-334-00</t>
  </si>
  <si>
    <t>L-07-493-00</t>
  </si>
  <si>
    <t>Clynelish 14 Years + GB</t>
  </si>
  <si>
    <t>L-00-311-00</t>
  </si>
  <si>
    <t>Cocalero</t>
  </si>
  <si>
    <t>L-19-922-00</t>
  </si>
  <si>
    <t>L-05-339-00</t>
  </si>
  <si>
    <t>L-19-924-00</t>
  </si>
  <si>
    <t>Coebergh Kersen</t>
  </si>
  <si>
    <t>L-05-341-00</t>
  </si>
  <si>
    <t>Coebergh Red Fruit</t>
  </si>
  <si>
    <t>L-25-276-00</t>
  </si>
  <si>
    <t>Cointreau</t>
  </si>
  <si>
    <t>L-04-743-00</t>
  </si>
  <si>
    <t>L-04-746-00</t>
  </si>
  <si>
    <t>L-58-998-00</t>
  </si>
  <si>
    <t>L-59-697-00</t>
  </si>
  <si>
    <t>Companero Elixir Extra</t>
  </si>
  <si>
    <t>L-59-696-00</t>
  </si>
  <si>
    <t>Companero Elixir Orange + GB</t>
  </si>
  <si>
    <t>L-56-101-00</t>
  </si>
  <si>
    <t>Companero Extra Anejo + GB</t>
  </si>
  <si>
    <t>L-56-099-00</t>
  </si>
  <si>
    <t>Companero Gran Reserva + GB</t>
  </si>
  <si>
    <t>L-53-692-00</t>
  </si>
  <si>
    <t>L-52-908-00</t>
  </si>
  <si>
    <t>L-55-699-00</t>
  </si>
  <si>
    <t>Compass Box Orchard House</t>
  </si>
  <si>
    <t>L-56-408-00</t>
  </si>
  <si>
    <t>L-57-535-00</t>
  </si>
  <si>
    <t>Compass Box The Spice Tree</t>
  </si>
  <si>
    <t>L-06-219-00</t>
  </si>
  <si>
    <t>Connemara 12 Years + GB</t>
  </si>
  <si>
    <t>L-14-364-00</t>
  </si>
  <si>
    <t>L-06-223-00</t>
  </si>
  <si>
    <t>Connemara Peated Single Malt + GB</t>
  </si>
  <si>
    <t>L-17-085-00</t>
  </si>
  <si>
    <t>Contrabando</t>
  </si>
  <si>
    <t>L-00-748-00</t>
  </si>
  <si>
    <t>Cooymans Advocaat</t>
  </si>
  <si>
    <t>L-58-843-00</t>
  </si>
  <si>
    <t>L-00-366-00</t>
  </si>
  <si>
    <t>L-23-964-00</t>
  </si>
  <si>
    <t>L-00-368-00</t>
  </si>
  <si>
    <t>L-52-907-00</t>
  </si>
  <si>
    <t>L-58-226-00</t>
  </si>
  <si>
    <t>L-00-369-00</t>
  </si>
  <si>
    <t>L-23-965-00</t>
  </si>
  <si>
    <t>L-58-217-00</t>
  </si>
  <si>
    <t>L-23-966-00</t>
  </si>
  <si>
    <t>L-00-372-00</t>
  </si>
  <si>
    <t>L-00-365-00</t>
  </si>
  <si>
    <t>L-00-373-00</t>
  </si>
  <si>
    <t>L-00-374-00</t>
  </si>
  <si>
    <t>L-00-367-00</t>
  </si>
  <si>
    <t>L-58-844-00</t>
  </si>
  <si>
    <t>L-17-088-00</t>
  </si>
  <si>
    <t>L-08-997-00</t>
  </si>
  <si>
    <t>Copperhead Gin</t>
  </si>
  <si>
    <t>L-54-556-00</t>
  </si>
  <si>
    <t>L-60-638-00</t>
  </si>
  <si>
    <t>L-08-999-00</t>
  </si>
  <si>
    <t>L-58-913-00</t>
  </si>
  <si>
    <t>L-59-054-00</t>
  </si>
  <si>
    <t>L-59-389-00</t>
  </si>
  <si>
    <t>L-59-053-00</t>
  </si>
  <si>
    <t>L-58-914-00</t>
  </si>
  <si>
    <t>L-58-912-00</t>
  </si>
  <si>
    <t>L-59-934-00</t>
  </si>
  <si>
    <t>L-59-874-00</t>
  </si>
  <si>
    <t>L-19-928-00</t>
  </si>
  <si>
    <t>Coquerel VSOP</t>
  </si>
  <si>
    <t>L-59-873-00</t>
  </si>
  <si>
    <t>L-05-335-00</t>
  </si>
  <si>
    <t>Corralejo Anejo</t>
  </si>
  <si>
    <t>L-13-562-00</t>
  </si>
  <si>
    <t>Corralejo Blanco</t>
  </si>
  <si>
    <t>L-05-338-00</t>
  </si>
  <si>
    <t>Corralejo Reposado</t>
  </si>
  <si>
    <t>L-10-060-00</t>
  </si>
  <si>
    <t>Coruba 12 Years Cigar</t>
  </si>
  <si>
    <t>L-10-061-00</t>
  </si>
  <si>
    <t>L-51-550-00</t>
  </si>
  <si>
    <t>Coruba 2000 Matusalem</t>
  </si>
  <si>
    <t>L-51-552-00</t>
  </si>
  <si>
    <t>Coruba 2000 PX</t>
  </si>
  <si>
    <t>L-24-169-00</t>
  </si>
  <si>
    <t>L-11-174-00</t>
  </si>
  <si>
    <t>Coruba Overproof</t>
  </si>
  <si>
    <t>L-14-319-00</t>
  </si>
  <si>
    <t>Cosa Nostra Tommy Gun + GB</t>
  </si>
  <si>
    <t>L-05-395-00</t>
  </si>
  <si>
    <t>Courvoisier VS</t>
  </si>
  <si>
    <t>L-05-404-00</t>
  </si>
  <si>
    <t>Courvoisier VSOP + GB</t>
  </si>
  <si>
    <t>L-57-773-00</t>
  </si>
  <si>
    <t>Courvoisier XO + GB</t>
  </si>
  <si>
    <t>L-08-581-00</t>
  </si>
  <si>
    <t>L-07-502-00</t>
  </si>
  <si>
    <t>Cragganmore 12 Years + GB</t>
  </si>
  <si>
    <t>Craigellachie 13 Years + GB</t>
  </si>
  <si>
    <t>L-07-456-00</t>
  </si>
  <si>
    <t>L-58-223-00</t>
  </si>
  <si>
    <t>L-07-457-00</t>
  </si>
  <si>
    <t>Craigellachie 17 Years + GB</t>
  </si>
  <si>
    <t>L-04-728-00</t>
  </si>
  <si>
    <t>L-22-305-00</t>
  </si>
  <si>
    <t>Cristal Aguardiente</t>
  </si>
  <si>
    <t>L-13-521-00</t>
  </si>
  <si>
    <t>Cristal Aguardiente Sin Azucar</t>
  </si>
  <si>
    <t>L-17-952-00</t>
  </si>
  <si>
    <t>L-55-710-00</t>
  </si>
  <si>
    <t>Crystal Head</t>
  </si>
  <si>
    <t>L-51-896-00</t>
  </si>
  <si>
    <t>L-09-098-00</t>
  </si>
  <si>
    <t>Crystal Head + GB</t>
  </si>
  <si>
    <t>L-09-102-00</t>
  </si>
  <si>
    <t>L-53-330-00</t>
  </si>
  <si>
    <t>L-23-969-00</t>
  </si>
  <si>
    <t>L-60-174-00</t>
  </si>
  <si>
    <t>Crystal Head Paint Your Pride Edition</t>
  </si>
  <si>
    <t>L-20-065-00</t>
  </si>
  <si>
    <t>L-56-068-00</t>
  </si>
  <si>
    <t>L-59-782-00</t>
  </si>
  <si>
    <t>L-59-911-00</t>
  </si>
  <si>
    <t>L-06-232-00</t>
  </si>
  <si>
    <t>Cutty Sark</t>
  </si>
  <si>
    <t>L-06-230-00</t>
  </si>
  <si>
    <t>Cutty Sark Prohibition</t>
  </si>
  <si>
    <t>L-05-428-00</t>
  </si>
  <si>
    <t>Cynar</t>
  </si>
  <si>
    <t>L-05-431-00</t>
  </si>
  <si>
    <t>L-05-432-00</t>
  </si>
  <si>
    <t>L-01-193-00</t>
  </si>
  <si>
    <t>Dalwhinnie 15 Years + GB</t>
  </si>
  <si>
    <t>L-07-563-00</t>
  </si>
  <si>
    <t>L-58-580-00</t>
  </si>
  <si>
    <t>L-07-574-00</t>
  </si>
  <si>
    <t>Dalwhinnie Winters Gold + GB</t>
  </si>
  <si>
    <t>L-01-202-00</t>
  </si>
  <si>
    <t>Damrak</t>
  </si>
  <si>
    <t>L-09-121-00</t>
  </si>
  <si>
    <t>Danzka Vodka</t>
  </si>
  <si>
    <t>L-09-122-00</t>
  </si>
  <si>
    <t>L-04-816-00</t>
  </si>
  <si>
    <t>Dark Mark Dropdrank</t>
  </si>
  <si>
    <t>L-56-414-00</t>
  </si>
  <si>
    <t>L-59-218-00</t>
  </si>
  <si>
    <t>L-04-760-00</t>
  </si>
  <si>
    <t>De Kuyper Amaretto</t>
  </si>
  <si>
    <t>L-04-763-00</t>
  </si>
  <si>
    <t>De Kuyper Apricot Brandy</t>
  </si>
  <si>
    <t>L-04-766-00</t>
  </si>
  <si>
    <t>De Kuyper Blackberry</t>
  </si>
  <si>
    <t>L-04-768-00</t>
  </si>
  <si>
    <t>De Kuyper Blue Curacao</t>
  </si>
  <si>
    <t>L-04-770-00</t>
  </si>
  <si>
    <t>De Kuyper Blueberry</t>
  </si>
  <si>
    <t>L-04-771-00</t>
  </si>
  <si>
    <t>De Kuyper Butterscotch</t>
  </si>
  <si>
    <t>L-19-105-00</t>
  </si>
  <si>
    <t>De Kuyper Cherry</t>
  </si>
  <si>
    <t>L-20-120-00</t>
  </si>
  <si>
    <t>L-04-775-00</t>
  </si>
  <si>
    <t>De Kuyper Coconut</t>
  </si>
  <si>
    <t>L-04-777-00</t>
  </si>
  <si>
    <t>De Kuyper Creme De Bananes</t>
  </si>
  <si>
    <t>L-22-564-00</t>
  </si>
  <si>
    <t>De Kuyper Creme de Cacao</t>
  </si>
  <si>
    <t>L-04-781-00</t>
  </si>
  <si>
    <t>De Kuyper Creme De Cacao White</t>
  </si>
  <si>
    <t>L-04-782-00</t>
  </si>
  <si>
    <t>De Kuyper Creme De Cassis</t>
  </si>
  <si>
    <t>L-04-783-00</t>
  </si>
  <si>
    <t>De Kuyper Creme De Menthe Green</t>
  </si>
  <si>
    <t>L-04-784-00</t>
  </si>
  <si>
    <t>De Kuyper Creme De Menthe White</t>
  </si>
  <si>
    <t>De Kuyper Dropshot</t>
  </si>
  <si>
    <t>L-05-459-00</t>
  </si>
  <si>
    <t>L-05-460-00</t>
  </si>
  <si>
    <t>L-11-752-00</t>
  </si>
  <si>
    <t>De Kuyper Dropshot Double Black</t>
  </si>
  <si>
    <t>L-04-785-00</t>
  </si>
  <si>
    <t>De Kuyper Dry Orange Curacao</t>
  </si>
  <si>
    <t>L-04-786-00</t>
  </si>
  <si>
    <t>De Kuyper Elderflower</t>
  </si>
  <si>
    <t>L-04-787-00</t>
  </si>
  <si>
    <t>De Kuyper Grapefruit</t>
  </si>
  <si>
    <t>L-05-462-00</t>
  </si>
  <si>
    <t>De Kuyper Hotshot</t>
  </si>
  <si>
    <t>L-04-791-00</t>
  </si>
  <si>
    <t>De Kuyper Mango</t>
  </si>
  <si>
    <t>L-04-792-00</t>
  </si>
  <si>
    <t>De Kuyper Marasquin</t>
  </si>
  <si>
    <t>L-04-793-00</t>
  </si>
  <si>
    <t>De Kuyper Melon</t>
  </si>
  <si>
    <t>L-04-795-00</t>
  </si>
  <si>
    <t>De Kuyper Oranjebitter</t>
  </si>
  <si>
    <t>L-19-141-00</t>
  </si>
  <si>
    <t>De Kuyper Parfait D'Amour</t>
  </si>
  <si>
    <t>L-04-796-00</t>
  </si>
  <si>
    <t>De Kuyper Passion Fruit</t>
  </si>
  <si>
    <t>L-04-798-00</t>
  </si>
  <si>
    <t>De Kuyper Peachtree</t>
  </si>
  <si>
    <t>L-04-799-00</t>
  </si>
  <si>
    <t>De Kuyper Pina Colada</t>
  </si>
  <si>
    <t>L-04-800-00</t>
  </si>
  <si>
    <t>De Kuyper Pineapple</t>
  </si>
  <si>
    <t>L-04-801-00</t>
  </si>
  <si>
    <t>De Kuyper Pisang</t>
  </si>
  <si>
    <t>L-04-803-00</t>
  </si>
  <si>
    <t>De Kuyper Raspberry</t>
  </si>
  <si>
    <t>L-18-504-00</t>
  </si>
  <si>
    <t>De Kuyper Rum Punch</t>
  </si>
  <si>
    <t>L-04-804-00</t>
  </si>
  <si>
    <t>De Kuyper Sour Apple</t>
  </si>
  <si>
    <t>L-04-805-00</t>
  </si>
  <si>
    <t>De Kuyper Sour Rhubarb</t>
  </si>
  <si>
    <t>L-04-807-00</t>
  </si>
  <si>
    <t>De Kuyper Triple Sec</t>
  </si>
  <si>
    <t>L-05-464-00</t>
  </si>
  <si>
    <t>L-04-809-00</t>
  </si>
  <si>
    <t>De Kuyper Watermelon</t>
  </si>
  <si>
    <t>L-04-811-00</t>
  </si>
  <si>
    <t>De Kuyper Wild Strawberry</t>
  </si>
  <si>
    <t>L-60-664-00</t>
  </si>
  <si>
    <t>L-20-133-00</t>
  </si>
  <si>
    <t>L-20-134-00</t>
  </si>
  <si>
    <t>Dead Man's Fingers Coffee</t>
  </si>
  <si>
    <t>L-54-451-00</t>
  </si>
  <si>
    <t>Dead Man's Fingers Mango Tequila Cream</t>
  </si>
  <si>
    <t>L-20-136-00</t>
  </si>
  <si>
    <t>L-24-144-00</t>
  </si>
  <si>
    <t>Dead Man's Fingers Spiced</t>
  </si>
  <si>
    <t>Dead Man's Fingers Strawberry Tequila Cream</t>
  </si>
  <si>
    <t>L-56-993-00</t>
  </si>
  <si>
    <t>Dead Man's Fingers White Rum</t>
  </si>
  <si>
    <t>L-17-125-00</t>
  </si>
  <si>
    <t>Deadhead 6 Years</t>
  </si>
  <si>
    <t>L-01-197-00</t>
  </si>
  <si>
    <t>Deadhead Dark Chocolate Rum</t>
  </si>
  <si>
    <t>L-17-124-00</t>
  </si>
  <si>
    <t>L-14-833-00</t>
  </si>
  <si>
    <t>L-07-556-00</t>
  </si>
  <si>
    <t>Deanston Virgin Oak + GB</t>
  </si>
  <si>
    <t>L-60-696-00</t>
  </si>
  <si>
    <t>L-09-164-00</t>
  </si>
  <si>
    <t>Debowa Military</t>
  </si>
  <si>
    <t>L-09-165-00</t>
  </si>
  <si>
    <t>L-09-166-00</t>
  </si>
  <si>
    <t>L-26-701-00</t>
  </si>
  <si>
    <t>Debowa Oak Thermo</t>
  </si>
  <si>
    <t>L-58-175-00</t>
  </si>
  <si>
    <t>L-13-676-00</t>
  </si>
  <si>
    <t>Del Maguey Mezcal Vida</t>
  </si>
  <si>
    <t>L-50-699-00</t>
  </si>
  <si>
    <t>Demandis Blue Curacao</t>
  </si>
  <si>
    <t>L-50-702-00</t>
  </si>
  <si>
    <t>Demandis Creme de Cassis</t>
  </si>
  <si>
    <t>L-50-701-00</t>
  </si>
  <si>
    <t>Demandis Litchi's</t>
  </si>
  <si>
    <t>L-50-698-00</t>
  </si>
  <si>
    <t>Demandis Triple Sec</t>
  </si>
  <si>
    <t>L-22-990-00</t>
  </si>
  <si>
    <t>Demandis Watermelon</t>
  </si>
  <si>
    <t>L-00-693-00</t>
  </si>
  <si>
    <t>L-00-694-00</t>
  </si>
  <si>
    <t>L-21-248-00</t>
  </si>
  <si>
    <t>L-56-510-00</t>
  </si>
  <si>
    <t>L-51-712-00</t>
  </si>
  <si>
    <t>L-56-379-00</t>
  </si>
  <si>
    <t>Devil Shot</t>
  </si>
  <si>
    <t>L-06-239-00</t>
  </si>
  <si>
    <t>Dewar's 12 Years + GB</t>
  </si>
  <si>
    <t>L-51-608-00</t>
  </si>
  <si>
    <t>L-57-221-00</t>
  </si>
  <si>
    <t>L-56-217-00</t>
  </si>
  <si>
    <t>Dewar's 21 Years Double Double Aged + GB</t>
  </si>
  <si>
    <t>L-25-519-00</t>
  </si>
  <si>
    <t>Dewar's 8 Years Caribbean Smooth</t>
  </si>
  <si>
    <t>L-57-055-00</t>
  </si>
  <si>
    <t>Dewar's 8 Years French Smooth Apple</t>
  </si>
  <si>
    <t>L-55-885-00</t>
  </si>
  <si>
    <t>Dewar's 8 Years Japanese Smooth</t>
  </si>
  <si>
    <t>L-56-271-00</t>
  </si>
  <si>
    <t>Dewar's 8 Years Portuguese Smooth</t>
  </si>
  <si>
    <t>L-06-250-00</t>
  </si>
  <si>
    <t>Dewar's White Label</t>
  </si>
  <si>
    <t>L-06-256-00</t>
  </si>
  <si>
    <t>L-09-129-00</t>
  </si>
  <si>
    <t>L-09-128-00</t>
  </si>
  <si>
    <t>L-17-143-00</t>
  </si>
  <si>
    <t>Dictador 20 Years + GB</t>
  </si>
  <si>
    <t>L-57-226-00</t>
  </si>
  <si>
    <t>Dictador Aurum + GB</t>
  </si>
  <si>
    <t>L-09-135-00</t>
  </si>
  <si>
    <t>Dictador Ortodoxy Colombian Aged Gin</t>
  </si>
  <si>
    <t>L-22-566-00</t>
  </si>
  <si>
    <t>L-25-460-00</t>
  </si>
  <si>
    <t>Dik &amp; Schil Bakkie Pleur Koffielikeur</t>
  </si>
  <si>
    <t>L-25-420-00</t>
  </si>
  <si>
    <t>L-58-253-00</t>
  </si>
  <si>
    <t>Dimple Golden Selection</t>
  </si>
  <si>
    <t>L-09-168-00</t>
  </si>
  <si>
    <t>L-09-171-00</t>
  </si>
  <si>
    <t>L-61-177-00</t>
  </si>
  <si>
    <t>L-52-028-00</t>
  </si>
  <si>
    <t>L-52-029-00</t>
  </si>
  <si>
    <t>L-09-175-00</t>
  </si>
  <si>
    <t>Diplomatico Reserva Exclusiva</t>
  </si>
  <si>
    <t>L-09-174-00</t>
  </si>
  <si>
    <t>Diplomatico Reserva Exclusiva + GB</t>
  </si>
  <si>
    <t>L-54-505-00</t>
  </si>
  <si>
    <t>Diplomatico Seleccion de Familia + GB</t>
  </si>
  <si>
    <t>L-25-218-00</t>
  </si>
  <si>
    <t>Disaronno Originale</t>
  </si>
  <si>
    <t>L-04-656-00</t>
  </si>
  <si>
    <t>L-04-659-00</t>
  </si>
  <si>
    <t>L-04-662-00</t>
  </si>
  <si>
    <t>L-04-650-00</t>
  </si>
  <si>
    <t>Disaronno Originale + 2 Glasses</t>
  </si>
  <si>
    <t>Disaronno Velvet</t>
  </si>
  <si>
    <t>L-20-159-00</t>
  </si>
  <si>
    <t>L-54-405-00</t>
  </si>
  <si>
    <t>Dolfi Frais De Bois</t>
  </si>
  <si>
    <t>L-19-494-00</t>
  </si>
  <si>
    <t>L-04-260-00</t>
  </si>
  <si>
    <t>L-04-264-00</t>
  </si>
  <si>
    <t>L-04-754-00</t>
  </si>
  <si>
    <t>Dom Benedictine</t>
  </si>
  <si>
    <t>L-58-990-00</t>
  </si>
  <si>
    <t>L-61-170-00</t>
  </si>
  <si>
    <t>L-05-447-00</t>
  </si>
  <si>
    <t>Don Julio 1942 + GB</t>
  </si>
  <si>
    <t>L-05-453-00</t>
  </si>
  <si>
    <t>Don Julio Anejo</t>
  </si>
  <si>
    <t>L-05-455-00</t>
  </si>
  <si>
    <t>Don Julio Blanco</t>
  </si>
  <si>
    <t>L-05-454-00</t>
  </si>
  <si>
    <t>Don Julio Blanco + GB</t>
  </si>
  <si>
    <t>L-05-457-00</t>
  </si>
  <si>
    <t>Don Julio Reposado</t>
  </si>
  <si>
    <t>L-05-456-00</t>
  </si>
  <si>
    <t>Don Julio Reposado + GB</t>
  </si>
  <si>
    <t>L-17-157-00</t>
  </si>
  <si>
    <t>L-23-990-00</t>
  </si>
  <si>
    <t>Don Papa Baroko</t>
  </si>
  <si>
    <t>Don Papa Baroko + GB</t>
  </si>
  <si>
    <t>L-51-053-00</t>
  </si>
  <si>
    <t>L-18-507-00</t>
  </si>
  <si>
    <t>L-17-163-00</t>
  </si>
  <si>
    <t>L-50-546-00</t>
  </si>
  <si>
    <t>L-13-669-00</t>
  </si>
  <si>
    <t>Dooley's Toffee Cream Liqueur</t>
  </si>
  <si>
    <t>L-22-995-00</t>
  </si>
  <si>
    <t>L-18-531-00</t>
  </si>
  <si>
    <t>Doorly's 14 Years + GB</t>
  </si>
  <si>
    <t>L-18-532-00</t>
  </si>
  <si>
    <t>Doorly's 5 Years</t>
  </si>
  <si>
    <t>L-58-491-00</t>
  </si>
  <si>
    <t>Doorly's 8 Years</t>
  </si>
  <si>
    <t>L-22-996-00</t>
  </si>
  <si>
    <t>Doorly's XO + GB</t>
  </si>
  <si>
    <t>L-07-557-00</t>
  </si>
  <si>
    <t>Douglas Laing's Big Peat + GB</t>
  </si>
  <si>
    <t>L-04-820-00</t>
  </si>
  <si>
    <t>Drambuie</t>
  </si>
  <si>
    <t>L-04-822-00</t>
  </si>
  <si>
    <t>L-50-193-00</t>
  </si>
  <si>
    <t>L-58-945-00</t>
  </si>
  <si>
    <t>Drumshanbo Gunpowder Californian Orange Irish Gin</t>
  </si>
  <si>
    <t>L-51-777-00</t>
  </si>
  <si>
    <t>L-09-391-00</t>
  </si>
  <si>
    <t>Drumshanbo Gunpowder Irish Gin</t>
  </si>
  <si>
    <t>L-21-973-00</t>
  </si>
  <si>
    <t>Drumshanbo Gunpowder Sardinian Citrus</t>
  </si>
  <si>
    <t>L-58-946-00</t>
  </si>
  <si>
    <t>Drumshanbo Gunpowder Sardinian Citrus Ceramic Bottle</t>
  </si>
  <si>
    <t>L-57-769-00</t>
  </si>
  <si>
    <t>Drumshanbo Sausage Tree Pure Irish Vodka</t>
  </si>
  <si>
    <t>L-51-779-00</t>
  </si>
  <si>
    <t>L-03-226-00</t>
  </si>
  <si>
    <t>L-60-873-00</t>
  </si>
  <si>
    <t>Drunken Monkey Orangecello</t>
  </si>
  <si>
    <t>L-24-610-00</t>
  </si>
  <si>
    <t>Druppie Drop</t>
  </si>
  <si>
    <t>L-04-275-00</t>
  </si>
  <si>
    <t>L-00-690-00</t>
  </si>
  <si>
    <t>L-05-471-00</t>
  </si>
  <si>
    <t>L-59-685-00</t>
  </si>
  <si>
    <t>Duneville's Dead Island 2 Irish Whiskey</t>
  </si>
  <si>
    <t>L-00-386-00</t>
  </si>
  <si>
    <t>Dutch Drop</t>
  </si>
  <si>
    <t>L-05-443-00</t>
  </si>
  <si>
    <t>Dutch Dynamite</t>
  </si>
  <si>
    <t>L-09-115-00</t>
  </si>
  <si>
    <t>Dynasty Vodka</t>
  </si>
  <si>
    <t>L-02-874-00</t>
  </si>
  <si>
    <t>Earl Brown Dry Gin</t>
  </si>
  <si>
    <t>L-09-188-00</t>
  </si>
  <si>
    <t>L-09-190-00</t>
  </si>
  <si>
    <t>Edinburgh Gin Raspberry Liqueur</t>
  </si>
  <si>
    <t>L-07-576-00</t>
  </si>
  <si>
    <t>Edradour 10 Years + GB</t>
  </si>
  <si>
    <t>L-03-781-00</t>
  </si>
  <si>
    <t>EIKO Vodka + GB</t>
  </si>
  <si>
    <t>L-09-182-00</t>
  </si>
  <si>
    <t>El Dorado 12 Years + GB</t>
  </si>
  <si>
    <t>L-09-183-00</t>
  </si>
  <si>
    <t>El Dorado 15 Years + GB</t>
  </si>
  <si>
    <t>L-09-187-00</t>
  </si>
  <si>
    <t>El Dorado 5 Years Golden Rum</t>
  </si>
  <si>
    <t>L-05-482-00</t>
  </si>
  <si>
    <t>L-05-484-00</t>
  </si>
  <si>
    <t>L-25-509-00</t>
  </si>
  <si>
    <t>L-09-791-00</t>
  </si>
  <si>
    <t>El Ron Prohibido 12 Years Habanero</t>
  </si>
  <si>
    <t>L-11-285-00</t>
  </si>
  <si>
    <t>El Ron Prohibido 15 Years</t>
  </si>
  <si>
    <t>L-20-210-00</t>
  </si>
  <si>
    <t>L-25-139-00</t>
  </si>
  <si>
    <t>Elijah Craig Small Batch</t>
  </si>
  <si>
    <t>L-60-671-00</t>
  </si>
  <si>
    <t>Elijah Craig Small Batch Barrel Proof</t>
  </si>
  <si>
    <t>L-61-066-00</t>
  </si>
  <si>
    <t>L-00-698-00</t>
  </si>
  <si>
    <t>L-03-227-00</t>
  </si>
  <si>
    <t>Elixir D'Anvers</t>
  </si>
  <si>
    <t>L-53-163-00</t>
  </si>
  <si>
    <t>L-53-988-00</t>
  </si>
  <si>
    <t>L-55-673-00</t>
  </si>
  <si>
    <t>L-56-079-00</t>
  </si>
  <si>
    <t>L-57-046-00</t>
  </si>
  <si>
    <t>L-54-618-00</t>
  </si>
  <si>
    <t>Eristoff Pink</t>
  </si>
  <si>
    <t>L-09-211-00</t>
  </si>
  <si>
    <t>Eristoff Red</t>
  </si>
  <si>
    <t>L-09-214-00</t>
  </si>
  <si>
    <t>Eristoff Vodka</t>
  </si>
  <si>
    <t>L-24-135-00</t>
  </si>
  <si>
    <t>L-09-205-00</t>
  </si>
  <si>
    <t>Esbjaerg</t>
  </si>
  <si>
    <t>L-09-221-00</t>
  </si>
  <si>
    <t>L-09-224-00</t>
  </si>
  <si>
    <t>L-18-558-00</t>
  </si>
  <si>
    <t>Esbjaerg Copper</t>
  </si>
  <si>
    <t>L-25-107-00</t>
  </si>
  <si>
    <t>Estaro Brown</t>
  </si>
  <si>
    <t>L-09-308-00</t>
  </si>
  <si>
    <t>Estaro White</t>
  </si>
  <si>
    <t>L-54-570-00</t>
  </si>
  <si>
    <t>Etsu Double Orange Gin + GB</t>
  </si>
  <si>
    <t>L-58-098-00</t>
  </si>
  <si>
    <t>Etsu Double Yuzu Gin + GB</t>
  </si>
  <si>
    <t>L-09-225-00</t>
  </si>
  <si>
    <t>Etsu Gin + GB</t>
  </si>
  <si>
    <t>L-58-892-00</t>
  </si>
  <si>
    <t>Euphoria Cannabis Gin</t>
  </si>
  <si>
    <t>Euphoria Cannabis Vodka</t>
  </si>
  <si>
    <t>L-20-215-00</t>
  </si>
  <si>
    <t>L-60-787-00</t>
  </si>
  <si>
    <t>L-03-408-00</t>
  </si>
  <si>
    <t>Ezra Brooks Black</t>
  </si>
  <si>
    <t>L-55-151-00</t>
  </si>
  <si>
    <t>L-54-491-00</t>
  </si>
  <si>
    <t>Fallen Angel Blackcurrant Gin - Ceramic bottle + GB</t>
  </si>
  <si>
    <t>L-51-044-00</t>
  </si>
  <si>
    <t>L-51-662-00</t>
  </si>
  <si>
    <t>L-55-832-00</t>
  </si>
  <si>
    <t>Fallen Angel Blood Orange Gin Miniatures</t>
  </si>
  <si>
    <t>L-51-045-00</t>
  </si>
  <si>
    <t>L-10-017-00</t>
  </si>
  <si>
    <t>L-55-831-00</t>
  </si>
  <si>
    <t>L-25-202-00</t>
  </si>
  <si>
    <t>Famous Grouse</t>
  </si>
  <si>
    <t>L-06-314-00</t>
  </si>
  <si>
    <t>L-06-318-00</t>
  </si>
  <si>
    <t>L-06-316-00</t>
  </si>
  <si>
    <t>Famous Grouse Bourbon Cask + GB</t>
  </si>
  <si>
    <t>L-55-216-00</t>
  </si>
  <si>
    <t>Famous Grouse Ruby Cask</t>
  </si>
  <si>
    <t>L-06-296-00</t>
  </si>
  <si>
    <t>L-57-695-00</t>
  </si>
  <si>
    <t>Famous Grouse Sherry Cask</t>
  </si>
  <si>
    <t>L-57-591-00</t>
  </si>
  <si>
    <t>L-52-565-00</t>
  </si>
  <si>
    <t>Famous Grouse Smoky Black</t>
  </si>
  <si>
    <t>L-06-298-00</t>
  </si>
  <si>
    <t>L-04-111-00</t>
  </si>
  <si>
    <t>L-59-922-00</t>
  </si>
  <si>
    <t>Fernet Branca</t>
  </si>
  <si>
    <t>L-60-640-00</t>
  </si>
  <si>
    <t>L-25-056-00</t>
  </si>
  <si>
    <t>L-05-490-00</t>
  </si>
  <si>
    <t>Fernet Branca Menta</t>
  </si>
  <si>
    <t>L-05-491-00</t>
  </si>
  <si>
    <t>L-01-712-00</t>
  </si>
  <si>
    <t>L-08-341-00</t>
  </si>
  <si>
    <t>Fettercairn 12 Years + GB</t>
  </si>
  <si>
    <t>L-60-220-00</t>
  </si>
  <si>
    <t>Fettercairn Warehouse 2 Batch Nr. 004 + GB</t>
  </si>
  <si>
    <t>L-12-430-00</t>
  </si>
  <si>
    <t>L-04-118-00</t>
  </si>
  <si>
    <t>L-04-121-00</t>
  </si>
  <si>
    <t>L-04-123-00</t>
  </si>
  <si>
    <t>L-53-903-00</t>
  </si>
  <si>
    <t>L-25-108-00</t>
  </si>
  <si>
    <t>L-52-626-00</t>
  </si>
  <si>
    <t>L-12-239-00</t>
  </si>
  <si>
    <t>Ficken Likör</t>
  </si>
  <si>
    <t>L-20-252-00</t>
  </si>
  <si>
    <t>L-56-536-00</t>
  </si>
  <si>
    <t>L-56-538-00</t>
  </si>
  <si>
    <t>L-56-537-00</t>
  </si>
  <si>
    <t>L-56-535-00</t>
  </si>
  <si>
    <t>L-56-470-00</t>
  </si>
  <si>
    <t>L-56-534-00</t>
  </si>
  <si>
    <t>L-07-585-00</t>
  </si>
  <si>
    <t>Finlaggan Cask Strength + GB</t>
  </si>
  <si>
    <t>L-07-589-00</t>
  </si>
  <si>
    <t>Finlaggan Old Reserve + GB</t>
  </si>
  <si>
    <t>L-07-593-00</t>
  </si>
  <si>
    <t>Finlaggan Original Peaty</t>
  </si>
  <si>
    <t>L-09-244-00</t>
  </si>
  <si>
    <t>Finlandia</t>
  </si>
  <si>
    <t>L-09-243-00</t>
  </si>
  <si>
    <t>L-09-245-00</t>
  </si>
  <si>
    <t>L-18-569-00</t>
  </si>
  <si>
    <t>Finlandia Blackcurrant</t>
  </si>
  <si>
    <t>L-60-867-00</t>
  </si>
  <si>
    <t>Finlandia Botanical Cucumber &amp; Mint</t>
  </si>
  <si>
    <t>L-60-874-00</t>
  </si>
  <si>
    <t>Finlandia Botanical Wildberry &amp; Rose</t>
  </si>
  <si>
    <t>L-18-573-00</t>
  </si>
  <si>
    <t>Finlandia Cranberry</t>
  </si>
  <si>
    <t>L-18-575-00</t>
  </si>
  <si>
    <t>Finlandia Grapefruit</t>
  </si>
  <si>
    <t>L-18-579-00</t>
  </si>
  <si>
    <t>Finlandia Lime</t>
  </si>
  <si>
    <t>L-18-583-00</t>
  </si>
  <si>
    <t>Finlandia Nordic Berries</t>
  </si>
  <si>
    <t>L-17-181-00</t>
  </si>
  <si>
    <t>Finlandia NRF</t>
  </si>
  <si>
    <t>L-55-695-00</t>
  </si>
  <si>
    <t>L-09-290-00</t>
  </si>
  <si>
    <t>Finsbury</t>
  </si>
  <si>
    <t>L-61-002-00</t>
  </si>
  <si>
    <t>Finsbury 47 Platinum Edition</t>
  </si>
  <si>
    <t>L-17-182-00</t>
  </si>
  <si>
    <t>Finsbury London Dry Gin</t>
  </si>
  <si>
    <t>L-00-465-00</t>
  </si>
  <si>
    <t>L-04-826-00</t>
  </si>
  <si>
    <t>Fireball Cinnamon</t>
  </si>
  <si>
    <t>L-21-984-00</t>
  </si>
  <si>
    <t>L-05-501-00</t>
  </si>
  <si>
    <t>L-23-459-00</t>
  </si>
  <si>
    <t>L-09-235-00</t>
  </si>
  <si>
    <t>Firestarter Vodka</t>
  </si>
  <si>
    <t>L-58-281-00</t>
  </si>
  <si>
    <t>Firestarter Vodka Glass Bottle</t>
  </si>
  <si>
    <t>L-60-732-00</t>
  </si>
  <si>
    <t>L-56-466-00</t>
  </si>
  <si>
    <t>L-03-231-00</t>
  </si>
  <si>
    <t>L-52-905-00</t>
  </si>
  <si>
    <t>Flor de Cana Coco</t>
  </si>
  <si>
    <t>L-05-487-00</t>
  </si>
  <si>
    <t>L-05-488-00</t>
  </si>
  <si>
    <t>L-11-384-00</t>
  </si>
  <si>
    <t>L-57-509-00</t>
  </si>
  <si>
    <t>L-59-724-00</t>
  </si>
  <si>
    <t>Flying Dutchman 3 Years</t>
  </si>
  <si>
    <t>L-08-638-00</t>
  </si>
  <si>
    <t>Flying Dutchman Dark No.1</t>
  </si>
  <si>
    <t>L-03-119-00</t>
  </si>
  <si>
    <t>L-60-662-00</t>
  </si>
  <si>
    <t>L-00-155-00</t>
  </si>
  <si>
    <t>L-00-154-00</t>
  </si>
  <si>
    <t>L-50-900-00</t>
  </si>
  <si>
    <t>Fords Gin</t>
  </si>
  <si>
    <t>L-09-283-00</t>
  </si>
  <si>
    <t>Four Pillars Bloody Shiraz Gin</t>
  </si>
  <si>
    <t>L-25-087-00</t>
  </si>
  <si>
    <t>Four Pillars Rare Dry Gin</t>
  </si>
  <si>
    <t>L-06-330-00</t>
  </si>
  <si>
    <t>Four Roses</t>
  </si>
  <si>
    <t>L-06-332-00</t>
  </si>
  <si>
    <t>L-06-323-00</t>
  </si>
  <si>
    <t>Four Roses Single Barrel 100 Proof</t>
  </si>
  <si>
    <t>L-06-325-00</t>
  </si>
  <si>
    <t>Four Roses Small Batch</t>
  </si>
  <si>
    <t>Frangelico</t>
  </si>
  <si>
    <t>L-04-829-00</t>
  </si>
  <si>
    <t>L-04-831-00</t>
  </si>
  <si>
    <t>L-20-286-00</t>
  </si>
  <si>
    <t>Frapin 1270 - 1e Cru De Cognac + GB</t>
  </si>
  <si>
    <t>L-59-961-00</t>
  </si>
  <si>
    <t>L-05-502-00</t>
  </si>
  <si>
    <t>Frapin VIP XO + GB</t>
  </si>
  <si>
    <t>L-13-688-00</t>
  </si>
  <si>
    <t>Frapin VSOP + GB</t>
  </si>
  <si>
    <t>L-04-281-00</t>
  </si>
  <si>
    <t>L-04-283-00</t>
  </si>
  <si>
    <t>L-55-104-00</t>
  </si>
  <si>
    <t>L-04-287-00</t>
  </si>
  <si>
    <t>L-23-013-00</t>
  </si>
  <si>
    <t>L-22-812-00</t>
  </si>
  <si>
    <t>L-11-776-00</t>
  </si>
  <si>
    <t>L-12-664-00</t>
  </si>
  <si>
    <t>L-23-016-00</t>
  </si>
  <si>
    <t>L-00-971-00</t>
  </si>
  <si>
    <t>L-00-972-00</t>
  </si>
  <si>
    <t>L-21-993-00</t>
  </si>
  <si>
    <t>L-01-704-00</t>
  </si>
  <si>
    <t>L-19-150-00</t>
  </si>
  <si>
    <t>Galliano L'Autentico</t>
  </si>
  <si>
    <t>L-04-833-00</t>
  </si>
  <si>
    <t>L-04-836-00</t>
  </si>
  <si>
    <t>Galliano Vanilla</t>
  </si>
  <si>
    <t>L-04-837-00</t>
  </si>
  <si>
    <t>L-00-713-00</t>
  </si>
  <si>
    <t>Gammeldansk Bitter Dram</t>
  </si>
  <si>
    <t>L-60-641-00</t>
  </si>
  <si>
    <t>L-00-398-00</t>
  </si>
  <si>
    <t>Gecko Caramel Vodka</t>
  </si>
  <si>
    <t>L-60-786-00</t>
  </si>
  <si>
    <t>L-09-307-00</t>
  </si>
  <si>
    <t>Generous Gin Fresh &amp; Aromatic</t>
  </si>
  <si>
    <t>L-54-643-00</t>
  </si>
  <si>
    <t>L-54-908-00</t>
  </si>
  <si>
    <t>L-09-291-00</t>
  </si>
  <si>
    <t>Geranium Gin</t>
  </si>
  <si>
    <t>L-59-899-00</t>
  </si>
  <si>
    <t>Get 27</t>
  </si>
  <si>
    <t>L-50-303-00</t>
  </si>
  <si>
    <t>Giarola Amaretto Della Nonna</t>
  </si>
  <si>
    <t>L-01-228-00</t>
  </si>
  <si>
    <t>Gibson's London Dry Gin</t>
  </si>
  <si>
    <t>L-17-217-00</t>
  </si>
  <si>
    <t>Gin 1689 Authentic Dutch Dry Gin</t>
  </si>
  <si>
    <t>L-17-218-00</t>
  </si>
  <si>
    <t>Gin 1689 Authentic Dutch Pink Gin</t>
  </si>
  <si>
    <t>L-50-950-00</t>
  </si>
  <si>
    <t>L-50-310-00</t>
  </si>
  <si>
    <t>Gin Lane 1751 Clementine</t>
  </si>
  <si>
    <t>L-09-296-00</t>
  </si>
  <si>
    <t>Gin Lane 1751 London Dry Gin</t>
  </si>
  <si>
    <t>L-09-298-00</t>
  </si>
  <si>
    <t>Gin Lane 1751 London Dry Royal Strength Gin</t>
  </si>
  <si>
    <t>L-17-219-00</t>
  </si>
  <si>
    <t>Gin Lane 1751 Old Tom Gin</t>
  </si>
  <si>
    <t>L-60-170-00</t>
  </si>
  <si>
    <t>Gin Lane 1751 Pink Grapefruit</t>
  </si>
  <si>
    <t>L-22-598-00</t>
  </si>
  <si>
    <t>L-17-220-00</t>
  </si>
  <si>
    <t>L-56-331-00</t>
  </si>
  <si>
    <t>L-22-599-00</t>
  </si>
  <si>
    <t>Gin Mare</t>
  </si>
  <si>
    <t>L-02-947-00</t>
  </si>
  <si>
    <t>L-17-455-00</t>
  </si>
  <si>
    <t>L-20-312-00</t>
  </si>
  <si>
    <t>Gin Mare + GB</t>
  </si>
  <si>
    <t>L-52-773-00</t>
  </si>
  <si>
    <t>Gin Mare Capri</t>
  </si>
  <si>
    <t>L-23-166-00</t>
  </si>
  <si>
    <t>L-55-342-00</t>
  </si>
  <si>
    <t>L-52-986-00</t>
  </si>
  <si>
    <t>Ginato Clementino Orange</t>
  </si>
  <si>
    <t>L-25-378-00</t>
  </si>
  <si>
    <t>L-52-987-00</t>
  </si>
  <si>
    <t>Ginato Melograno Pomegranate</t>
  </si>
  <si>
    <t>L-25-379-00</t>
  </si>
  <si>
    <t>Ginato Melograno Pomegranate &amp; Barbera Grape</t>
  </si>
  <si>
    <t>L-25-380-00</t>
  </si>
  <si>
    <t>Ginato Pinot Grigio &amp; Sicilian Citrus</t>
  </si>
  <si>
    <t>L-52-988-00</t>
  </si>
  <si>
    <t>Ginato Pinot Grigio &amp; Sicilian Lemon</t>
  </si>
  <si>
    <t>L-52-990-00</t>
  </si>
  <si>
    <t>Ginato Pompelmo Pink Grapefruit</t>
  </si>
  <si>
    <t>L-25-381-00</t>
  </si>
  <si>
    <t>L-00-471-00</t>
  </si>
  <si>
    <t>L-59-403-00</t>
  </si>
  <si>
    <t>L-59-402-00</t>
  </si>
  <si>
    <t>L-57-998-00</t>
  </si>
  <si>
    <t>Giulioncello Lemon Cream</t>
  </si>
  <si>
    <t>L-04-861-00</t>
  </si>
  <si>
    <t>Glayva Liqueur</t>
  </si>
  <si>
    <t>L-52-638-00</t>
  </si>
  <si>
    <t>Glen Breton Ice 10 Years + GB</t>
  </si>
  <si>
    <t>L-07-632-00</t>
  </si>
  <si>
    <t>Glen Deveron 16 Years + GB</t>
  </si>
  <si>
    <t>L-07-583-00</t>
  </si>
  <si>
    <t>L-07-839-00</t>
  </si>
  <si>
    <t>Glen Garioch 12 Years + GB</t>
  </si>
  <si>
    <t>L-07-702-00</t>
  </si>
  <si>
    <t>Glen Grant 12 Years + GB</t>
  </si>
  <si>
    <t>L-07-713-00</t>
  </si>
  <si>
    <t>Glen Grant 18 Years + GB</t>
  </si>
  <si>
    <t>L-01-812-00</t>
  </si>
  <si>
    <t>Glen Mansion</t>
  </si>
  <si>
    <t>L-20-331-00</t>
  </si>
  <si>
    <t>L-06-741-00</t>
  </si>
  <si>
    <t>L-07-845-00</t>
  </si>
  <si>
    <t>Glen Moray 12 Years + GB</t>
  </si>
  <si>
    <t>L-07-846-00</t>
  </si>
  <si>
    <t>Glen Moray 15 Years + GB</t>
  </si>
  <si>
    <t>L-07-848-00</t>
  </si>
  <si>
    <t>L-14-976-00</t>
  </si>
  <si>
    <t>Glen Moray Cabernet + GB</t>
  </si>
  <si>
    <t>L-14-979-00</t>
  </si>
  <si>
    <t>Glen Moray Chardonnay Cask Finish + GB</t>
  </si>
  <si>
    <t>L-07-854-00</t>
  </si>
  <si>
    <t>Glen Moray Elgin Classic + GB</t>
  </si>
  <si>
    <t>L-07-857-00</t>
  </si>
  <si>
    <t>Glen Moray Peated + GB</t>
  </si>
  <si>
    <t>L-07-858-00</t>
  </si>
  <si>
    <t>Glen Moray Port Cask Finish + GB</t>
  </si>
  <si>
    <t>L-14-989-00</t>
  </si>
  <si>
    <t>Glen Moray Sherry Cask Finish + GB</t>
  </si>
  <si>
    <t>Glen Scanlan Finest Scotch</t>
  </si>
  <si>
    <t>L-00-950-00</t>
  </si>
  <si>
    <t>L-00-947-00</t>
  </si>
  <si>
    <t>L-00-952-00</t>
  </si>
  <si>
    <t>L-00-949-00</t>
  </si>
  <si>
    <t>L-00-948-00</t>
  </si>
  <si>
    <t>Glen Scanlan Peated</t>
  </si>
  <si>
    <t>L-57-449-00</t>
  </si>
  <si>
    <t>Glen Scotia 10 Years + GB</t>
  </si>
  <si>
    <t>L-20-344-00</t>
  </si>
  <si>
    <t>L-20-345-00</t>
  </si>
  <si>
    <t>Glen Scotia Single Malt Double Cask + GB</t>
  </si>
  <si>
    <t>Glen Talloch</t>
  </si>
  <si>
    <t>L-06-954-00</t>
  </si>
  <si>
    <t>L-06-956-00</t>
  </si>
  <si>
    <t>L-06-955-00</t>
  </si>
  <si>
    <t>L-06-951-00</t>
  </si>
  <si>
    <t>L-20-349-00</t>
  </si>
  <si>
    <t>Glen Talloch 8 Years Blended Malt + GB</t>
  </si>
  <si>
    <t>L-59-921-00</t>
  </si>
  <si>
    <t>L-61-019-00</t>
  </si>
  <si>
    <t>L-60-854-00</t>
  </si>
  <si>
    <t>L-07-595-00</t>
  </si>
  <si>
    <t>L-23-460-00</t>
  </si>
  <si>
    <t>Glenallachie 15 Years + GB</t>
  </si>
  <si>
    <t>L-60-023-00</t>
  </si>
  <si>
    <t>Glenallachie 7 Years Hungarian Virgin Oak + GB</t>
  </si>
  <si>
    <t>L-57-105-00</t>
  </si>
  <si>
    <t>Glenallachie 8 Years + GB</t>
  </si>
  <si>
    <t>L-60-026-00</t>
  </si>
  <si>
    <t>Glenallachie 8 Years Scottish Virgin Oak + GB</t>
  </si>
  <si>
    <t>L-07-638-00</t>
  </si>
  <si>
    <t>L-23-406-00</t>
  </si>
  <si>
    <t>Glencadam 13 Years + GB</t>
  </si>
  <si>
    <t>L-50-661-00</t>
  </si>
  <si>
    <t>Glencadam Reserva Andalucia Oloroso + GB</t>
  </si>
  <si>
    <t>L-07-661-00</t>
  </si>
  <si>
    <t>Glenfarclas 10 Years + GB</t>
  </si>
  <si>
    <t>L-50-019-00</t>
  </si>
  <si>
    <t>Glenfarclas 12 Years + GB</t>
  </si>
  <si>
    <t>L-07-666-00</t>
  </si>
  <si>
    <t>L-07-667-00</t>
  </si>
  <si>
    <t>Glenfarclas 15 Years + GB</t>
  </si>
  <si>
    <t>L-07-675-00</t>
  </si>
  <si>
    <t>Glenfarclas 25 Years + GB</t>
  </si>
  <si>
    <t>L-07-688-00</t>
  </si>
  <si>
    <t>Glenfarclas 8 Years + GB</t>
  </si>
  <si>
    <t>Glenfiddich 12 Years + GB</t>
  </si>
  <si>
    <t>L-07-731-00</t>
  </si>
  <si>
    <t>L-07-734-00</t>
  </si>
  <si>
    <t>L-51-043-00</t>
  </si>
  <si>
    <t>Glenfiddich 12 Years Triple Oak + GB</t>
  </si>
  <si>
    <t>L-07-759-00</t>
  </si>
  <si>
    <t>L-51-534-00</t>
  </si>
  <si>
    <t>Glenfiddich 18 Years Small Batch + GB</t>
  </si>
  <si>
    <t>Glenfiddich 23 Years Grand Cru + GB</t>
  </si>
  <si>
    <t>L-15-418-00</t>
  </si>
  <si>
    <t>L-58-340-00</t>
  </si>
  <si>
    <t>Glenfiddich 30 Years Old Suspended Time + Metal GB</t>
  </si>
  <si>
    <t>L-07-814-00</t>
  </si>
  <si>
    <t>Glenfiddich Fire &amp; Cane</t>
  </si>
  <si>
    <t>L-07-823-00</t>
  </si>
  <si>
    <t>Glenfiddich Malt Master's Edition + GB</t>
  </si>
  <si>
    <t>L-57-572-00</t>
  </si>
  <si>
    <t>Glenfiddich Orchard Experiment + GB</t>
  </si>
  <si>
    <t>L-57-709-00</t>
  </si>
  <si>
    <t>Glenfiddich Perpetual Collection 15 Years Vat 3 + GB</t>
  </si>
  <si>
    <t>L-57-711-00</t>
  </si>
  <si>
    <t>Glenfiddich Project XX + GB</t>
  </si>
  <si>
    <t>L-07-725-00</t>
  </si>
  <si>
    <t>Glenglassaugh Revival + GB</t>
  </si>
  <si>
    <t>L-60-821-00</t>
  </si>
  <si>
    <t>L-50-690-00</t>
  </si>
  <si>
    <t>L-07-946-00</t>
  </si>
  <si>
    <t>Glengoyne 10 Years + GB</t>
  </si>
  <si>
    <t>L-07-947-00</t>
  </si>
  <si>
    <t>Glengoyne 12 Years + GB</t>
  </si>
  <si>
    <t>L-07-948-00</t>
  </si>
  <si>
    <t>Glengoyne 15 Years + GB</t>
  </si>
  <si>
    <t>L-51-597-00</t>
  </si>
  <si>
    <t>Glengoyne 18 Years + GB</t>
  </si>
  <si>
    <t>L-57-158-00</t>
  </si>
  <si>
    <t>Glengoyne Cask Strength + GB</t>
  </si>
  <si>
    <t>L-07-838-00</t>
  </si>
  <si>
    <t>L-58-555-00</t>
  </si>
  <si>
    <t>Glenmorangie 12 Years Palo Cortado Finish</t>
  </si>
  <si>
    <t>L-20-426-00</t>
  </si>
  <si>
    <t>Glenmorangie 12 Years The Accord + GB</t>
  </si>
  <si>
    <t>L-15-140-00</t>
  </si>
  <si>
    <t>Glenmorangie 12 Years The Lasanta Sherry Cask Finish + GB</t>
  </si>
  <si>
    <t>L-07-618-00</t>
  </si>
  <si>
    <t>Glenmorangie 14 Years Quinta Ruban + GB</t>
  </si>
  <si>
    <t>L-60-363-00</t>
  </si>
  <si>
    <t>Glenmorangie 15 Years Cadboll Estate + GB</t>
  </si>
  <si>
    <t>L-20-431-00</t>
  </si>
  <si>
    <t>Glenmorangie 16 Years Tribute + GB</t>
  </si>
  <si>
    <t>L-07-600-00</t>
  </si>
  <si>
    <t>Glenmorangie 18 Years + GB</t>
  </si>
  <si>
    <t>L-07-617-00</t>
  </si>
  <si>
    <t>Glenmorangie Nectar D'or + GB</t>
  </si>
  <si>
    <t>L-05-505-00</t>
  </si>
  <si>
    <t>Goeie Mie Gin</t>
  </si>
  <si>
    <t>L-08-691-00</t>
  </si>
  <si>
    <t>Gold 999.9</t>
  </si>
  <si>
    <t>L-60-728-00</t>
  </si>
  <si>
    <t>Gold Bar</t>
  </si>
  <si>
    <t>L-57-867-00</t>
  </si>
  <si>
    <t>L-55-682-00</t>
  </si>
  <si>
    <t>Gold Dry Gin</t>
  </si>
  <si>
    <t>L-55-681-00</t>
  </si>
  <si>
    <t>Gold Dry Vodka</t>
  </si>
  <si>
    <t>L-55-683-00</t>
  </si>
  <si>
    <t>L-00-472-00</t>
  </si>
  <si>
    <t>L-04-299-00</t>
  </si>
  <si>
    <t>L-17-228-00</t>
  </si>
  <si>
    <t>Gorbatschow</t>
  </si>
  <si>
    <t>L-17-227-00</t>
  </si>
  <si>
    <t>L-53-057-00</t>
  </si>
  <si>
    <t>Gordon's Gin</t>
  </si>
  <si>
    <t>L-50-437-00</t>
  </si>
  <si>
    <t>L-09-331-00</t>
  </si>
  <si>
    <t>L-09-334-00</t>
  </si>
  <si>
    <t>Gordon's Gin PET</t>
  </si>
  <si>
    <t>L-25-294-00</t>
  </si>
  <si>
    <t>Gordon's PET</t>
  </si>
  <si>
    <t>L-09-341-00</t>
  </si>
  <si>
    <t>Gordon's Premium Pink</t>
  </si>
  <si>
    <t>L-17-258-00</t>
  </si>
  <si>
    <t>Gordon's Sicilian Lemon</t>
  </si>
  <si>
    <t>L-51-573-00</t>
  </si>
  <si>
    <t>L-59-506-00</t>
  </si>
  <si>
    <t>Gordon's Tropical Passionfruit</t>
  </si>
  <si>
    <t>L-20-462-00</t>
  </si>
  <si>
    <t>L-20-464-00</t>
  </si>
  <si>
    <t>L-09-317-00</t>
  </si>
  <si>
    <t>L-09-321-00</t>
  </si>
  <si>
    <t>L-09-324-00</t>
  </si>
  <si>
    <t>L-01-046-00</t>
  </si>
  <si>
    <t>Gouden Carolus Whisky + GB</t>
  </si>
  <si>
    <t>L-04-856-00</t>
  </si>
  <si>
    <t>Gozio Amaretto</t>
  </si>
  <si>
    <t>L-02-104-00</t>
  </si>
  <si>
    <t>Grafenhof Eierlikör</t>
  </si>
  <si>
    <t>L-52-651-00</t>
  </si>
  <si>
    <t>L-52-551-00</t>
  </si>
  <si>
    <t>L-23-298-00</t>
  </si>
  <si>
    <t>L-53-453-00</t>
  </si>
  <si>
    <t>L-05-469-00</t>
  </si>
  <si>
    <t>L-22-177-00</t>
  </si>
  <si>
    <t>Gran Duque D'Alba XO + GB</t>
  </si>
  <si>
    <t>L-25-372-00</t>
  </si>
  <si>
    <t>Grand Kadoo 3 Years Old Golden</t>
  </si>
  <si>
    <t>L-25-373-00</t>
  </si>
  <si>
    <t>L-25-374-00</t>
  </si>
  <si>
    <t>L-25-375-00</t>
  </si>
  <si>
    <t>L-25-376-00</t>
  </si>
  <si>
    <t>L-25-377-00</t>
  </si>
  <si>
    <t>Grand Kadoo Spiced</t>
  </si>
  <si>
    <t>L-26-743-00</t>
  </si>
  <si>
    <t>Grand Marnier Cuvee Du Centenaire + GB</t>
  </si>
  <si>
    <t>L-04-845-00</t>
  </si>
  <si>
    <t>Grand Marnier Rouge</t>
  </si>
  <si>
    <t>L-04-851-00</t>
  </si>
  <si>
    <t>L-06-832-00</t>
  </si>
  <si>
    <t>Grand Old Parr 12 Years + GB</t>
  </si>
  <si>
    <t>L-51-973-00</t>
  </si>
  <si>
    <t>Grandial XO Brandy</t>
  </si>
  <si>
    <t>Grant's</t>
  </si>
  <si>
    <t>L-06-347-00</t>
  </si>
  <si>
    <t>L-06-350-00</t>
  </si>
  <si>
    <t>L-20-493-00</t>
  </si>
  <si>
    <t>L-00-893-00</t>
  </si>
  <si>
    <t>L-20-496-00</t>
  </si>
  <si>
    <t>L-20-497-00</t>
  </si>
  <si>
    <t>L-20-498-00</t>
  </si>
  <si>
    <t>L-20-499-00</t>
  </si>
  <si>
    <t>L-20-500-00</t>
  </si>
  <si>
    <t>L-17-269-00</t>
  </si>
  <si>
    <t>Grasovka Bison Brand Vodka</t>
  </si>
  <si>
    <t>L-20-501-00</t>
  </si>
  <si>
    <t>L-60-872-00</t>
  </si>
  <si>
    <t>Grasovka Bison Brand Vodka + Glass</t>
  </si>
  <si>
    <t>L-06-357-00</t>
  </si>
  <si>
    <t>L-06-359-00</t>
  </si>
  <si>
    <t>Green Spot Leoville Barton + GB</t>
  </si>
  <si>
    <t>L-14-419-00</t>
  </si>
  <si>
    <t>Green Spot Montelena Finish + GB</t>
  </si>
  <si>
    <t>L-11-560-00</t>
  </si>
  <si>
    <t>L-04-625-00</t>
  </si>
  <si>
    <t>L-23-600-00</t>
  </si>
  <si>
    <t>L-01-007-00</t>
  </si>
  <si>
    <t>L-25-289-00</t>
  </si>
  <si>
    <t>Grey Goose</t>
  </si>
  <si>
    <t>L-21-927-00</t>
  </si>
  <si>
    <t>L-09-373-00</t>
  </si>
  <si>
    <t>L-09-378-00</t>
  </si>
  <si>
    <t>L-09-375-00</t>
  </si>
  <si>
    <t>L-50-335-00</t>
  </si>
  <si>
    <t>L-25-198-00</t>
  </si>
  <si>
    <t>L-09-383-00</t>
  </si>
  <si>
    <t>L-17-289-00</t>
  </si>
  <si>
    <t>Grey Goose Citron</t>
  </si>
  <si>
    <t>L-57-239-00</t>
  </si>
  <si>
    <t>Grey Goose Essences Strawberry &amp; Lemongrass</t>
  </si>
  <si>
    <t>L-57-240-00</t>
  </si>
  <si>
    <t>Grey Goose Essences Watermelon &amp; Basil</t>
  </si>
  <si>
    <t>L-57-241-00</t>
  </si>
  <si>
    <t>Grey Goose Essences White Peach &amp; Rosemary</t>
  </si>
  <si>
    <t>L-09-358-00</t>
  </si>
  <si>
    <t>Grey Goose L'Orange</t>
  </si>
  <si>
    <t>L-09-356-00</t>
  </si>
  <si>
    <t>Grey Goose Poire</t>
  </si>
  <si>
    <t>L-05-507-00</t>
  </si>
  <si>
    <t>L-09-386-00</t>
  </si>
  <si>
    <t>G'Vine Floraison</t>
  </si>
  <si>
    <t>L-09-389-00</t>
  </si>
  <si>
    <t>G'Vine Nouaison</t>
  </si>
  <si>
    <t>L-20-518-00</t>
  </si>
  <si>
    <t>L-06-391-00</t>
  </si>
  <si>
    <t>L-09-395-00</t>
  </si>
  <si>
    <t>Hanami Dry Gin</t>
  </si>
  <si>
    <t>L-00-717-00</t>
  </si>
  <si>
    <t>L-06-370-00</t>
  </si>
  <si>
    <t>Hankey Bannister</t>
  </si>
  <si>
    <t>L-06-371-00</t>
  </si>
  <si>
    <t>L-17-308-00</t>
  </si>
  <si>
    <t>Harahorn Norwegian Gin</t>
  </si>
  <si>
    <t>L-58-382-00</t>
  </si>
  <si>
    <t>Hardy XO + GB</t>
  </si>
  <si>
    <t>L-20-532-00</t>
  </si>
  <si>
    <t>Hardy XO Rare + GB</t>
  </si>
  <si>
    <t>L-05-508-00</t>
  </si>
  <si>
    <t>L-20-534-00</t>
  </si>
  <si>
    <t>L-13-753-00</t>
  </si>
  <si>
    <t>L-05-509-00</t>
  </si>
  <si>
    <t>L-04-302-00</t>
  </si>
  <si>
    <t>L-04-304-00</t>
  </si>
  <si>
    <t>L-00-442-00</t>
  </si>
  <si>
    <t>Hasseltse Koffie Frijns</t>
  </si>
  <si>
    <t>L-09-394-00</t>
  </si>
  <si>
    <t>L-56-986-00</t>
  </si>
  <si>
    <t>Hatozaki Blended Malt</t>
  </si>
  <si>
    <t>L-17-310-00</t>
  </si>
  <si>
    <t>Havana Club Anejo 3 Anos</t>
  </si>
  <si>
    <t>L-09-424-00</t>
  </si>
  <si>
    <t>L-60-024-00</t>
  </si>
  <si>
    <t>Havana Club Anejo 3 Anos NRF</t>
  </si>
  <si>
    <t>L-17-322-00</t>
  </si>
  <si>
    <t>Havana Club Anejo 7 Anos</t>
  </si>
  <si>
    <t>L-09-429-00</t>
  </si>
  <si>
    <t>L-09-437-00</t>
  </si>
  <si>
    <t>Havana Club Anejo Especial</t>
  </si>
  <si>
    <t>L-09-439-00</t>
  </si>
  <si>
    <t>L-55-938-00</t>
  </si>
  <si>
    <t>Havana Club Cuban Spiced</t>
  </si>
  <si>
    <t>L-09-453-00</t>
  </si>
  <si>
    <t>Havana Club Seleccion de Maestros + GB</t>
  </si>
  <si>
    <t>L-09-465-00</t>
  </si>
  <si>
    <t>Hayman's London Dry Gin</t>
  </si>
  <si>
    <t>L-17-346-00</t>
  </si>
  <si>
    <t>Hayman's Old Tom</t>
  </si>
  <si>
    <t>L-09-470-00</t>
  </si>
  <si>
    <t>Hayman's Sloe Gin</t>
  </si>
  <si>
    <t>L-06-372-00</t>
  </si>
  <si>
    <t>Heaven Hill</t>
  </si>
  <si>
    <t>L-50-156-00</t>
  </si>
  <si>
    <t>Heaven's Door Double Barrel</t>
  </si>
  <si>
    <t>L-50-154-00</t>
  </si>
  <si>
    <t>L-50-155-00</t>
  </si>
  <si>
    <t>Heaven's Door Straight Rye</t>
  </si>
  <si>
    <t>L-04-731-00</t>
  </si>
  <si>
    <t>Heering Cherry</t>
  </si>
  <si>
    <t>L-02-118-00</t>
  </si>
  <si>
    <t>Helbing Kümmel</t>
  </si>
  <si>
    <t>L-22-627-00</t>
  </si>
  <si>
    <t>Hendrick's Amazonia</t>
  </si>
  <si>
    <t>L-59-397-00</t>
  </si>
  <si>
    <t>Hendrick's Flora Adora</t>
  </si>
  <si>
    <t>L-18-617-00</t>
  </si>
  <si>
    <t>Hendrick's Gin</t>
  </si>
  <si>
    <t>L-09-405-00</t>
  </si>
  <si>
    <t>L-09-414-00</t>
  </si>
  <si>
    <t>Hendrick's Gin Maestro + Jigger</t>
  </si>
  <si>
    <t>L-24-874-00</t>
  </si>
  <si>
    <t>Hendrick's Lunar</t>
  </si>
  <si>
    <t>L-55-508-00</t>
  </si>
  <si>
    <t>Hendrick's Neptunia</t>
  </si>
  <si>
    <t>L-09-417-00</t>
  </si>
  <si>
    <t>Hendrick's Orbium</t>
  </si>
  <si>
    <t>L-12-681-00</t>
  </si>
  <si>
    <t>L-04-310-00</t>
  </si>
  <si>
    <t>L-05-510-00</t>
  </si>
  <si>
    <t>L-05-511-00</t>
  </si>
  <si>
    <t>L-25-224-00</t>
  </si>
  <si>
    <t>Hennessy VS</t>
  </si>
  <si>
    <t>L-05-545-00</t>
  </si>
  <si>
    <t>L-05-544-00</t>
  </si>
  <si>
    <t>L-05-549-00</t>
  </si>
  <si>
    <t>L-05-546-00</t>
  </si>
  <si>
    <t>Hennessy VS + GB</t>
  </si>
  <si>
    <t>L-13-781-00</t>
  </si>
  <si>
    <t>L-60-920-00</t>
  </si>
  <si>
    <t>Hennessy VS Hip Hop 50th x Nas Limited Edition + GB</t>
  </si>
  <si>
    <t>L-05-569-00</t>
  </si>
  <si>
    <t>L-00-718-00</t>
  </si>
  <si>
    <t>L-23-039-00</t>
  </si>
  <si>
    <t>Henry's Gin</t>
  </si>
  <si>
    <t>L-09-422-00</t>
  </si>
  <si>
    <t>L-13-813-00</t>
  </si>
  <si>
    <t>Herradura Anejo + GB</t>
  </si>
  <si>
    <t>L-23-192-00</t>
  </si>
  <si>
    <t>Herradura Plata + GB</t>
  </si>
  <si>
    <t>L-05-604-00</t>
  </si>
  <si>
    <t>Herradura Reposado + GB</t>
  </si>
  <si>
    <t>L-06-380-00</t>
  </si>
  <si>
    <t>Hibiki Harmony + GB</t>
  </si>
  <si>
    <t>L-50-006-00</t>
  </si>
  <si>
    <t>L-51-352-00</t>
  </si>
  <si>
    <t>Hierbas Mari Mayans Ibicencas Rama</t>
  </si>
  <si>
    <t>L-23-047-00</t>
  </si>
  <si>
    <t>L-52-559-00</t>
  </si>
  <si>
    <t>Highball Express 12 Years Blended</t>
  </si>
  <si>
    <t>L-52-560-00</t>
  </si>
  <si>
    <t>Highball Express 18 Years Blended</t>
  </si>
  <si>
    <t>L-52-561-00</t>
  </si>
  <si>
    <t>Highball Express 23 Years Blended</t>
  </si>
  <si>
    <t>L-07-980-00</t>
  </si>
  <si>
    <t>Highland Park 10 Years Viking Scars + GB</t>
  </si>
  <si>
    <t>L-07-984-00</t>
  </si>
  <si>
    <t>L-07-986-00</t>
  </si>
  <si>
    <t>Highland Park 14 Years Loyalty Of The Wolf + GB</t>
  </si>
  <si>
    <t>L-54-774-00</t>
  </si>
  <si>
    <t>Highland Park 15 Years Viking Heart</t>
  </si>
  <si>
    <t>L-15-183-00</t>
  </si>
  <si>
    <t>Highland Park 18 Years Viking Pride + GB</t>
  </si>
  <si>
    <t>L-22-184-00</t>
  </si>
  <si>
    <t>L-08-006-00</t>
  </si>
  <si>
    <t>Highland Park Dragon Legends + GB</t>
  </si>
  <si>
    <t>L-13-748-00</t>
  </si>
  <si>
    <t>L-13-746-00</t>
  </si>
  <si>
    <t>Hine H VSOP</t>
  </si>
  <si>
    <t>L-20-620-00</t>
  </si>
  <si>
    <t>L-20-622-00</t>
  </si>
  <si>
    <t>L-20-623-00</t>
  </si>
  <si>
    <t>L-13-802-00</t>
  </si>
  <si>
    <t>L-11-322-00</t>
  </si>
  <si>
    <t>L-20-630-00</t>
  </si>
  <si>
    <t>L-05-588-00</t>
  </si>
  <si>
    <t>L-05-590-00</t>
  </si>
  <si>
    <t>L-24-345-00</t>
  </si>
  <si>
    <t>L-24-875-00</t>
  </si>
  <si>
    <t>L-25-161-00</t>
  </si>
  <si>
    <t>L-05-593-00</t>
  </si>
  <si>
    <t>L-05-594-00</t>
  </si>
  <si>
    <t>L-20-645-00</t>
  </si>
  <si>
    <t>Hooghoudt Zachtbitter</t>
  </si>
  <si>
    <t>L-05-596-00</t>
  </si>
  <si>
    <t>L-05-599-00</t>
  </si>
  <si>
    <t>L-53-102-00</t>
  </si>
  <si>
    <t>Hot N'Sweet</t>
  </si>
  <si>
    <t>L-04-864-00</t>
  </si>
  <si>
    <t>Hpnotiq Liqour</t>
  </si>
  <si>
    <t>L-58-528-00</t>
  </si>
  <si>
    <t>L-60-336-00</t>
  </si>
  <si>
    <t>L-58-796-00</t>
  </si>
  <si>
    <t>Iganoff</t>
  </si>
  <si>
    <t>L-01-259-00</t>
  </si>
  <si>
    <t>L-01-258-00</t>
  </si>
  <si>
    <t>L-01-256-00</t>
  </si>
  <si>
    <t>Iganoff Citron</t>
  </si>
  <si>
    <t>L-01-255-00</t>
  </si>
  <si>
    <t>Iganoff Green</t>
  </si>
  <si>
    <t>L-08-109-00</t>
  </si>
  <si>
    <t>Ileach + GB</t>
  </si>
  <si>
    <t>L-08-110-00</t>
  </si>
  <si>
    <t>Ileach Cask Strength + GB</t>
  </si>
  <si>
    <t>L-00-727-00</t>
  </si>
  <si>
    <t>L-56-738-00</t>
  </si>
  <si>
    <t>Indian Summer Ex Sherry Highland Cs + Velvet Bag</t>
  </si>
  <si>
    <t>L-56-522-00</t>
  </si>
  <si>
    <t>Indian Summer Ex Sherry Speyside Cs + Velvet Bag</t>
  </si>
  <si>
    <t>L-04-865-00</t>
  </si>
  <si>
    <t>Irish Mist Honey</t>
  </si>
  <si>
    <t>L-04-867-00</t>
  </si>
  <si>
    <t>L-13-309-00</t>
  </si>
  <si>
    <t>Irish Velvet Coffee Liqueur</t>
  </si>
  <si>
    <t>L-24-826-00</t>
  </si>
  <si>
    <t>Islay Mist Original Peated Blend</t>
  </si>
  <si>
    <t>L-01-267-00</t>
  </si>
  <si>
    <t>Isle of Harris</t>
  </si>
  <si>
    <t>L-58-449-00</t>
  </si>
  <si>
    <t>L-20-674-00</t>
  </si>
  <si>
    <t>L-20-676-00</t>
  </si>
  <si>
    <t>L-05-608-00</t>
  </si>
  <si>
    <t>L-20-679-00</t>
  </si>
  <si>
    <t>L-05-609-00</t>
  </si>
  <si>
    <t>Italicus Rosolio di Bergamotto</t>
  </si>
  <si>
    <t>L-13-312-00</t>
  </si>
  <si>
    <t>Izarra Vert</t>
  </si>
  <si>
    <t>L-00-745-00</t>
  </si>
  <si>
    <t>Jachtbitter</t>
  </si>
  <si>
    <t>L-03-325-00</t>
  </si>
  <si>
    <t>L-60-453-00</t>
  </si>
  <si>
    <t>Jack Daniel’s McLaren X JD Limited Edition 2023</t>
  </si>
  <si>
    <t>Jack Daniel's</t>
  </si>
  <si>
    <t>L-50-729-00</t>
  </si>
  <si>
    <t>L-06-494-00</t>
  </si>
  <si>
    <t>L-24-206-00</t>
  </si>
  <si>
    <t>L-25-724-00</t>
  </si>
  <si>
    <t>L-52-436-00</t>
  </si>
  <si>
    <t>L-06-496-00</t>
  </si>
  <si>
    <t>L-52-176-00</t>
  </si>
  <si>
    <t>L-25-117-00</t>
  </si>
  <si>
    <t>L-20-683-00</t>
  </si>
  <si>
    <t>Jack Daniel's Apple</t>
  </si>
  <si>
    <t>L-51-709-00</t>
  </si>
  <si>
    <t>L-56-997-00</t>
  </si>
  <si>
    <t>L-54-583-00</t>
  </si>
  <si>
    <t>Jack Daniel's Bottled In Bond 100 Proof</t>
  </si>
  <si>
    <t>L-16-518-00</t>
  </si>
  <si>
    <t>Jack Daniel's Fire</t>
  </si>
  <si>
    <t>L-06-502-00</t>
  </si>
  <si>
    <t>L-06-504-00</t>
  </si>
  <si>
    <t>Jack Daniel's Gentleman Jack</t>
  </si>
  <si>
    <t>L-20-703-00</t>
  </si>
  <si>
    <t>L-06-512-00</t>
  </si>
  <si>
    <t>Jack Daniel's Honey</t>
  </si>
  <si>
    <t>L-06-514-00</t>
  </si>
  <si>
    <t>L-58-439-00</t>
  </si>
  <si>
    <t>Jack Daniel's Honey PET</t>
  </si>
  <si>
    <t>L-16-451-00</t>
  </si>
  <si>
    <t>Jack Daniel's Legacy</t>
  </si>
  <si>
    <t>L-22-382-00</t>
  </si>
  <si>
    <t>L-53-985-00</t>
  </si>
  <si>
    <t>L-53-416-00</t>
  </si>
  <si>
    <t>Jack Daniel's Paula Sher Limited Edition 2021</t>
  </si>
  <si>
    <t>L-06-525-00</t>
  </si>
  <si>
    <t>Jack Daniel's Sinatra Select + GB</t>
  </si>
  <si>
    <t>L-60-636-00</t>
  </si>
  <si>
    <t>L-06-529-00</t>
  </si>
  <si>
    <t>L-06-531-00</t>
  </si>
  <si>
    <t>L-25-226-00</t>
  </si>
  <si>
    <t>Jack Daniel's Single Barrel Select</t>
  </si>
  <si>
    <t>L-16-513-00</t>
  </si>
  <si>
    <t>L-57-648-00</t>
  </si>
  <si>
    <t>Jack Daniel's Single Barrel Select + GB</t>
  </si>
  <si>
    <t>L-06-534-00</t>
  </si>
  <si>
    <t>Jack Daniel's Straight Rye</t>
  </si>
  <si>
    <t>L-54-579-00</t>
  </si>
  <si>
    <t>Jack Daniel's Tennessee Travelers Bold &amp; Spicy</t>
  </si>
  <si>
    <t>L-54-580-00</t>
  </si>
  <si>
    <t>Jack Daniel's Tennessee Travelers Sweet &amp; Oaky</t>
  </si>
  <si>
    <t>L-58-085-00</t>
  </si>
  <si>
    <t>Jagermeister</t>
  </si>
  <si>
    <t>L-27-015-00</t>
  </si>
  <si>
    <t>L-53-700-00</t>
  </si>
  <si>
    <t>L-04-887-00</t>
  </si>
  <si>
    <t>L-50-928-00</t>
  </si>
  <si>
    <t>L-50-596-00</t>
  </si>
  <si>
    <t>L-55-593-00</t>
  </si>
  <si>
    <t>L-59-462-00</t>
  </si>
  <si>
    <t>Jagermeister + 3 Shots Glasses</t>
  </si>
  <si>
    <t>L-55-652-00</t>
  </si>
  <si>
    <t>L-23-666-00</t>
  </si>
  <si>
    <t>Jagermeister Manifest</t>
  </si>
  <si>
    <t>L-04-877-00</t>
  </si>
  <si>
    <t>Jagermeister Manifest + GB</t>
  </si>
  <si>
    <t>L-58-651-00</t>
  </si>
  <si>
    <t>Jagermeister NRF</t>
  </si>
  <si>
    <t>L-55-213-00</t>
  </si>
  <si>
    <t>L-56-330-00</t>
  </si>
  <si>
    <t>Jamaica Cove Banana Black Spiced Rum</t>
  </si>
  <si>
    <t>L-09-495-00</t>
  </si>
  <si>
    <t>L-57-190-00</t>
  </si>
  <si>
    <t>Jameson</t>
  </si>
  <si>
    <t>L-06-443-00</t>
  </si>
  <si>
    <t>L-06-445-00</t>
  </si>
  <si>
    <t>L-24-904-00</t>
  </si>
  <si>
    <t>Jameson + GB</t>
  </si>
  <si>
    <t>L-57-970-00</t>
  </si>
  <si>
    <t>Jameson 18 Years + GB</t>
  </si>
  <si>
    <t>L-06-415-00</t>
  </si>
  <si>
    <t>Jameson Black Barrel + GB</t>
  </si>
  <si>
    <t>L-06-416-00</t>
  </si>
  <si>
    <t>Jameson Caskmates IPA</t>
  </si>
  <si>
    <t>L-06-421-00</t>
  </si>
  <si>
    <t>L-06-424-00</t>
  </si>
  <si>
    <t>Jameson Caskmates Stout</t>
  </si>
  <si>
    <t>L-06-423-00</t>
  </si>
  <si>
    <t>L-23-551-00</t>
  </si>
  <si>
    <t>Jameson Cold Brew</t>
  </si>
  <si>
    <t>L-57-913-00</t>
  </si>
  <si>
    <t>Jameson Orange</t>
  </si>
  <si>
    <t>L-05-618-00</t>
  </si>
  <si>
    <t>Janneau VSOP Armagnac</t>
  </si>
  <si>
    <t>L-05-620-00</t>
  </si>
  <si>
    <t>L-17-377-00</t>
  </si>
  <si>
    <t>Jawbox Gin Liqueur - Rhubarb &amp; Ginger</t>
  </si>
  <si>
    <t>L-52-959-00</t>
  </si>
  <si>
    <t>Jawbox Small batch Export Strength</t>
  </si>
  <si>
    <t>L-18-643-00</t>
  </si>
  <si>
    <t>Jawbox Small Batch Gin</t>
  </si>
  <si>
    <t>L-51-864-00</t>
  </si>
  <si>
    <t>L-58-975-00</t>
  </si>
  <si>
    <t>L-60-706-00</t>
  </si>
  <si>
    <t>Jim Beam</t>
  </si>
  <si>
    <t>L-06-476-00</t>
  </si>
  <si>
    <t>Jim Beam Apple</t>
  </si>
  <si>
    <t>L-60-797-00</t>
  </si>
  <si>
    <t>Jim Beam Black Cherry</t>
  </si>
  <si>
    <t>L-06-452-00</t>
  </si>
  <si>
    <t>Jim Beam Devil's Cut</t>
  </si>
  <si>
    <t>L-06-456-00</t>
  </si>
  <si>
    <t>Jim Beam Double Oak</t>
  </si>
  <si>
    <t>L-56-398-00</t>
  </si>
  <si>
    <t>Jim Beam Honey</t>
  </si>
  <si>
    <t>L-57-439-00</t>
  </si>
  <si>
    <t>Jim Beam Peach</t>
  </si>
  <si>
    <t>L-06-467-00</t>
  </si>
  <si>
    <t>Jim Beam RYE</t>
  </si>
  <si>
    <t>L-60-002-00</t>
  </si>
  <si>
    <t>Jim Beam Sunshine</t>
  </si>
  <si>
    <t>L-59-324-00</t>
  </si>
  <si>
    <t>L-59-325-00</t>
  </si>
  <si>
    <t>L-09-512-00</t>
  </si>
  <si>
    <t>L-57-577-00</t>
  </si>
  <si>
    <t>Jodhpur</t>
  </si>
  <si>
    <t>Jodhpur Mandore</t>
  </si>
  <si>
    <t>L-09-499-00</t>
  </si>
  <si>
    <t>Jodhpur Premium</t>
  </si>
  <si>
    <t>L-09-501-00</t>
  </si>
  <si>
    <t>Jodhpur Reserve</t>
  </si>
  <si>
    <t>L-18-649-00</t>
  </si>
  <si>
    <t>L-06-845-00</t>
  </si>
  <si>
    <t>L-06-663-00</t>
  </si>
  <si>
    <t>Johnnie Walker 15 Years Green Label + GB</t>
  </si>
  <si>
    <t>L-06-578-00</t>
  </si>
  <si>
    <t>Johnnie Walker 18 Years Ultimate + GB</t>
  </si>
  <si>
    <t>Johnnie Walker Black Label</t>
  </si>
  <si>
    <t>L-26-057-00</t>
  </si>
  <si>
    <t>L-26-315-00</t>
  </si>
  <si>
    <t>L-59-924-00</t>
  </si>
  <si>
    <t>L-06-612-00</t>
  </si>
  <si>
    <t>L-06-620-00</t>
  </si>
  <si>
    <t>Johnnie Walker Black Label + GB</t>
  </si>
  <si>
    <t>L-57-053-00</t>
  </si>
  <si>
    <t>Johnnie Walker Black Label PET</t>
  </si>
  <si>
    <t>L-55-465-00</t>
  </si>
  <si>
    <t>L-58-663-00</t>
  </si>
  <si>
    <t>Johnnie Walker Blue Lab. Chin. Nw. Yr. Yr. Of The Rabbit +GB</t>
  </si>
  <si>
    <t>L-06-636-00</t>
  </si>
  <si>
    <t>Johnnie Walker Blue Label + GB</t>
  </si>
  <si>
    <t>L-06-641-00</t>
  </si>
  <si>
    <t>L-57-723-00</t>
  </si>
  <si>
    <t>Johnnie Walker Blue Label City Of The Future Berlin + GB</t>
  </si>
  <si>
    <t>L-57-724-00</t>
  </si>
  <si>
    <t>Johnnie Walker Blue Label City Of The Future London + GB</t>
  </si>
  <si>
    <t>L-57-725-00</t>
  </si>
  <si>
    <t>Johnnie Walker Blue Label City Of The Future Mars + GB</t>
  </si>
  <si>
    <t>L-57-823-00</t>
  </si>
  <si>
    <t>Johnnie Walker Blue Label Ghost &amp; Rare Port Dundas + GB</t>
  </si>
  <si>
    <t>L-06-629-00</t>
  </si>
  <si>
    <t>Johnnie Walker Blue Label 'King George V' + GB</t>
  </si>
  <si>
    <t>L-58-756-00</t>
  </si>
  <si>
    <t>Johnnie Walker Double Black</t>
  </si>
  <si>
    <t>L-06-655-00</t>
  </si>
  <si>
    <t>Johnnie Walker Gold Reserve + GB</t>
  </si>
  <si>
    <t>L-16-600-00</t>
  </si>
  <si>
    <t>L-06-665-00</t>
  </si>
  <si>
    <t>Johnnie Walker Island Green + GB</t>
  </si>
  <si>
    <t>L-58-662-00</t>
  </si>
  <si>
    <t>Johnnie Walker King George V CNY. Year of the Rabbit  + GB</t>
  </si>
  <si>
    <t>L-51-589-00</t>
  </si>
  <si>
    <t>Johnnie Walker Red Label</t>
  </si>
  <si>
    <t>L-06-677-00</t>
  </si>
  <si>
    <t>L-06-680-00</t>
  </si>
  <si>
    <t>L-06-684-00</t>
  </si>
  <si>
    <t>L-06-690-00</t>
  </si>
  <si>
    <t>L-50-345-00</t>
  </si>
  <si>
    <t>L-06-694-00</t>
  </si>
  <si>
    <t>L-25-239-00</t>
  </si>
  <si>
    <t>Johnnie Walker Red Label PET</t>
  </si>
  <si>
    <t>L-06-700-00</t>
  </si>
  <si>
    <t>Johnnie Walker Swing + GB</t>
  </si>
  <si>
    <t>L-13-628-00</t>
  </si>
  <si>
    <t>Jose Cuervo Especial Reposado</t>
  </si>
  <si>
    <t>L-05-366-00</t>
  </si>
  <si>
    <t>L-05-367-00</t>
  </si>
  <si>
    <t>L-53-256-00</t>
  </si>
  <si>
    <t>Jose Cuervo Especial Reposado Limited Edition</t>
  </si>
  <si>
    <t>L-13-616-00</t>
  </si>
  <si>
    <t>Jose Cuervo Especial Silver</t>
  </si>
  <si>
    <t>L-22-932-00</t>
  </si>
  <si>
    <t>L-13-615-00</t>
  </si>
  <si>
    <t>L-61-035-00</t>
  </si>
  <si>
    <t>Jose Cuervo Especial Silver Limited Edition</t>
  </si>
  <si>
    <t>L-05-370-00</t>
  </si>
  <si>
    <t>Jose Cuervo Reserva De La Familia + Wooden GB</t>
  </si>
  <si>
    <t>L-57-667-00</t>
  </si>
  <si>
    <t>Jose Cuervo Tradicional Reposado</t>
  </si>
  <si>
    <t>Joseph Guy VS</t>
  </si>
  <si>
    <t>L-13-818-00</t>
  </si>
  <si>
    <t>L-20-848-00</t>
  </si>
  <si>
    <t>L-51-704-00</t>
  </si>
  <si>
    <t>Joseph Guy VSOP + GB</t>
  </si>
  <si>
    <t>L-13-558-00</t>
  </si>
  <si>
    <t>L-51-018-00</t>
  </si>
  <si>
    <t>L-51-017-00</t>
  </si>
  <si>
    <t>June Wild Peach &amp; Summer Fruits</t>
  </si>
  <si>
    <t>L-53-068-00</t>
  </si>
  <si>
    <t>L-08-075-00</t>
  </si>
  <si>
    <t>Jura 10 Years + GB</t>
  </si>
  <si>
    <t>L-08-079-00</t>
  </si>
  <si>
    <t>L-51-288-00</t>
  </si>
  <si>
    <t>L-56-728-00</t>
  </si>
  <si>
    <t>Jura Rum Cask Finish + GB</t>
  </si>
  <si>
    <t>L-08-106-00</t>
  </si>
  <si>
    <t>Jura The Road + GB</t>
  </si>
  <si>
    <t>L-50-401-00</t>
  </si>
  <si>
    <t>Jura The Sound + GB</t>
  </si>
  <si>
    <t>L-51-289-00</t>
  </si>
  <si>
    <t>L-54-852-00</t>
  </si>
  <si>
    <t>Justerini &amp; Brooks</t>
  </si>
  <si>
    <t>L-22-043-00</t>
  </si>
  <si>
    <t>L-06-571-00</t>
  </si>
  <si>
    <t>L-56-084-00</t>
  </si>
  <si>
    <t>Justerini &amp; Brooks Botanico NRF</t>
  </si>
  <si>
    <t>L-52-413-00</t>
  </si>
  <si>
    <t>Justerini &amp; Brooks PET</t>
  </si>
  <si>
    <t>Juttertje</t>
  </si>
  <si>
    <t>L-13-913-00</t>
  </si>
  <si>
    <t>L-05-668-00</t>
  </si>
  <si>
    <t>Kah Tequila Blanco</t>
  </si>
  <si>
    <t>L-05-669-00</t>
  </si>
  <si>
    <t>L-53-071-00</t>
  </si>
  <si>
    <t>Kahlua</t>
  </si>
  <si>
    <t>L-54-713-00</t>
  </si>
  <si>
    <t>L-56-272-00</t>
  </si>
  <si>
    <t>L-51-022-00</t>
  </si>
  <si>
    <t>Kamiki + GB</t>
  </si>
  <si>
    <t>L-51-031-00</t>
  </si>
  <si>
    <t>Kamiki Intense Wood + GB</t>
  </si>
  <si>
    <t>L-54-571-00</t>
  </si>
  <si>
    <t>Kamiki Sakura Wood Finish + GB</t>
  </si>
  <si>
    <t>L-05-657-00</t>
  </si>
  <si>
    <t>Karlsbader Becherovka</t>
  </si>
  <si>
    <t>L-05-659-00</t>
  </si>
  <si>
    <t>L-59-625-00</t>
  </si>
  <si>
    <t>L-05-660-00</t>
  </si>
  <si>
    <t>Keizerbitter</t>
  </si>
  <si>
    <t>L-25-228-00</t>
  </si>
  <si>
    <t>L-20-886-00</t>
  </si>
  <si>
    <t>L-05-665-00</t>
  </si>
  <si>
    <t>L-59-851-00</t>
  </si>
  <si>
    <t>L-09-519-00</t>
  </si>
  <si>
    <t>Ketel One Vodka</t>
  </si>
  <si>
    <t>L-09-521-00</t>
  </si>
  <si>
    <t>L-17-388-00</t>
  </si>
  <si>
    <t>Ketel One Vodka Citroen</t>
  </si>
  <si>
    <t>L-17-396-00</t>
  </si>
  <si>
    <t>L-09-526-00</t>
  </si>
  <si>
    <t>KI NO BI Kyoto Dry Gin + GB</t>
  </si>
  <si>
    <t>L-09-528-00</t>
  </si>
  <si>
    <t>KI NO BI SEI Kyoto Dry Gin + GB</t>
  </si>
  <si>
    <t>L-06-723-00</t>
  </si>
  <si>
    <t>Kilbeggan Traditional</t>
  </si>
  <si>
    <t>L-08-128-00</t>
  </si>
  <si>
    <t>Kilchoman Machir Bay + GB</t>
  </si>
  <si>
    <t>L-08-129-00</t>
  </si>
  <si>
    <t>Kilchoman Sanaig + GB</t>
  </si>
  <si>
    <t>L-17-397-00</t>
  </si>
  <si>
    <t>King Of Soho Gin</t>
  </si>
  <si>
    <t>Kirker &amp; Greer Shamrock</t>
  </si>
  <si>
    <t>L-04-311-00</t>
  </si>
  <si>
    <t>L-12-683-00</t>
  </si>
  <si>
    <t>L-50-227-00</t>
  </si>
  <si>
    <t>Kiss Black Diamond Rum</t>
  </si>
  <si>
    <t>L-56-648-00</t>
  </si>
  <si>
    <t>KISS Cold Gin New York Style</t>
  </si>
  <si>
    <t>L-04-909-00</t>
  </si>
  <si>
    <t>Kleiner Feigling Coco Biscuit</t>
  </si>
  <si>
    <t>L-22-386-00</t>
  </si>
  <si>
    <t>Kleiner Feigling Original</t>
  </si>
  <si>
    <t>Knob Creek RYE</t>
  </si>
  <si>
    <t>L-08-133-00</t>
  </si>
  <si>
    <t>Knockando 12 Years + GB</t>
  </si>
  <si>
    <t>L-51-104-00</t>
  </si>
  <si>
    <t>Knockando 15 Years Richly Matured + GB</t>
  </si>
  <si>
    <t>L-15-502-00</t>
  </si>
  <si>
    <t>Knockando 18 Years + GB</t>
  </si>
  <si>
    <t>L-09-396-00</t>
  </si>
  <si>
    <t>L-00-312-00</t>
  </si>
  <si>
    <t>Koekie</t>
  </si>
  <si>
    <t>L-00-456-00</t>
  </si>
  <si>
    <t>Koffiekaatje</t>
  </si>
  <si>
    <t>L-51-478-00</t>
  </si>
  <si>
    <t>L-51-477-00</t>
  </si>
  <si>
    <t>L-52-111-00</t>
  </si>
  <si>
    <t>L-00-458-00</t>
  </si>
  <si>
    <t>Koum Kouat Corfu Likeur</t>
  </si>
  <si>
    <t>L-00-457-00</t>
  </si>
  <si>
    <t>L-09-531-00</t>
  </si>
  <si>
    <t>Koval Barreled Gin Organic</t>
  </si>
  <si>
    <t>L-06-724-00</t>
  </si>
  <si>
    <t>Koval Bourbon Organic</t>
  </si>
  <si>
    <t>L-17-403-00</t>
  </si>
  <si>
    <t>Koval Cranberry Liqueur</t>
  </si>
  <si>
    <t>L-09-532-00</t>
  </si>
  <si>
    <t>L-06-725-00</t>
  </si>
  <si>
    <t>Koval Four Grain Organic</t>
  </si>
  <si>
    <t>L-06-726-00</t>
  </si>
  <si>
    <t>Koval Millet Organic</t>
  </si>
  <si>
    <t>L-06-727-00</t>
  </si>
  <si>
    <t>L-59-857-00</t>
  </si>
  <si>
    <t>L-58-919-00</t>
  </si>
  <si>
    <t>L-09-537-00</t>
  </si>
  <si>
    <t>Kraken Black Spiced Rum</t>
  </si>
  <si>
    <t>L-17-405-00</t>
  </si>
  <si>
    <t>Kraken Black Spiced Rum Mini</t>
  </si>
  <si>
    <t>L-58-740-00</t>
  </si>
  <si>
    <t>Kraken Black Spiced Unknown Deep #03 Copper Edition 2022</t>
  </si>
  <si>
    <t>L-59-333-00</t>
  </si>
  <si>
    <t>Krijtje</t>
  </si>
  <si>
    <t>L-09-536-00</t>
  </si>
  <si>
    <t>Krupnik Vodka</t>
  </si>
  <si>
    <t>L-02-178-00</t>
  </si>
  <si>
    <t>Kruskovac Birnenlikör</t>
  </si>
  <si>
    <t>L-13-381-00</t>
  </si>
  <si>
    <t>Kuemmerling Liqueur</t>
  </si>
  <si>
    <t>L-51-121-00</t>
  </si>
  <si>
    <t>Kujira 5 Years + GB</t>
  </si>
  <si>
    <t>L-04-789-00</t>
  </si>
  <si>
    <t>Kwai Feh Lychee</t>
  </si>
  <si>
    <t>L-04-729-00</t>
  </si>
  <si>
    <t>La Chouffe Coffee</t>
  </si>
  <si>
    <t>L-52-994-00</t>
  </si>
  <si>
    <t>L-18-981-00</t>
  </si>
  <si>
    <t>L-56-623-00</t>
  </si>
  <si>
    <t>La Hechicera Reserva + GB</t>
  </si>
  <si>
    <t>L-59-480-00</t>
  </si>
  <si>
    <t>La Maison du Rhum Guatemala Botran Batch 5 + GB</t>
  </si>
  <si>
    <t>L-58-496-00</t>
  </si>
  <si>
    <t>L-59-493-00</t>
  </si>
  <si>
    <t>Label 5</t>
  </si>
  <si>
    <t>L-06-730-00</t>
  </si>
  <si>
    <t>L-06-733-00</t>
  </si>
  <si>
    <t>L-22-391-00</t>
  </si>
  <si>
    <t>Lagavulin 10 Years + GB</t>
  </si>
  <si>
    <t>L-08-158-00</t>
  </si>
  <si>
    <t>L-08-162-00</t>
  </si>
  <si>
    <t>Lagavulin 8 Years + GB</t>
  </si>
  <si>
    <t>L-58-578-00</t>
  </si>
  <si>
    <t>Lagavulin Distillers Edition 2022 + GB</t>
  </si>
  <si>
    <t>L-54-722-00</t>
  </si>
  <si>
    <t>Lala Blanco</t>
  </si>
  <si>
    <t>L-58-808-00</t>
  </si>
  <si>
    <t>LALA Reposado</t>
  </si>
  <si>
    <t>L-60-216-00</t>
  </si>
  <si>
    <t>L-58-608-00</t>
  </si>
  <si>
    <t>L-58-610-00</t>
  </si>
  <si>
    <t>L-57-489-00</t>
  </si>
  <si>
    <t>L-08-193-00</t>
  </si>
  <si>
    <t>Laphroaig 10 Years + GB</t>
  </si>
  <si>
    <t>Laphroaig 10 Years Cask Strength Batch 13 + GB</t>
  </si>
  <si>
    <t>L-53-225-00</t>
  </si>
  <si>
    <t>Laphroaig 10 Years Sherry Cask Finish + GB</t>
  </si>
  <si>
    <t>L-08-215-00</t>
  </si>
  <si>
    <t>Laphroaig Four Oak + GB</t>
  </si>
  <si>
    <t>L-08-221-00</t>
  </si>
  <si>
    <t>Laphroaig PX Cask + GB</t>
  </si>
  <si>
    <t>L-08-222-00</t>
  </si>
  <si>
    <t>Laphroaig Quarter Cask + GB</t>
  </si>
  <si>
    <t>L-08-225-00</t>
  </si>
  <si>
    <t>Laphroaig Select + GB</t>
  </si>
  <si>
    <t>L-00-477-00</t>
  </si>
  <si>
    <t>Lara Kruskovac</t>
  </si>
  <si>
    <t>L-00-476-00</t>
  </si>
  <si>
    <t>L-57-749-00</t>
  </si>
  <si>
    <t>Larceny Straight Bourbon</t>
  </si>
  <si>
    <t>L-04-332-00</t>
  </si>
  <si>
    <t>L-04-330-00</t>
  </si>
  <si>
    <t>L-13-264-00</t>
  </si>
  <si>
    <t>Le Favori Triple Sec</t>
  </si>
  <si>
    <t>L-57-294-00</t>
  </si>
  <si>
    <t>L-59-589-00</t>
  </si>
  <si>
    <t>L-59-116-00</t>
  </si>
  <si>
    <t>L-57-293-00</t>
  </si>
  <si>
    <t>L-59-113-00</t>
  </si>
  <si>
    <t>L-59-111-00</t>
  </si>
  <si>
    <t>L-59-114-00</t>
  </si>
  <si>
    <t>L-59-106-00</t>
  </si>
  <si>
    <t>Le Tribute Gin</t>
  </si>
  <si>
    <t>L-05-681-00</t>
  </si>
  <si>
    <t>Leblon Cachaca</t>
  </si>
  <si>
    <t>L-08-169-00</t>
  </si>
  <si>
    <t>Ledaig 10 Years + GB</t>
  </si>
  <si>
    <t>L-50-511-00</t>
  </si>
  <si>
    <t>Ledaig Sinclair Series Rioja Cask + GB</t>
  </si>
  <si>
    <t>L-11-762-00</t>
  </si>
  <si>
    <t>Legendario Anejo 9</t>
  </si>
  <si>
    <t>L-09-555-00</t>
  </si>
  <si>
    <t>Legendario Elixir De Cuba NRF</t>
  </si>
  <si>
    <t>L-05-673-00</t>
  </si>
  <si>
    <t>L-05-675-00</t>
  </si>
  <si>
    <t>L-11-785-00</t>
  </si>
  <si>
    <t>Lepanto O.V. Brandy + GB</t>
  </si>
  <si>
    <t>L-11-786-00</t>
  </si>
  <si>
    <t>Lepanto P.X. Brandy + GB</t>
  </si>
  <si>
    <t>L-05-682-00</t>
  </si>
  <si>
    <t>L-59-151-00</t>
  </si>
  <si>
    <t>L-25-219-00</t>
  </si>
  <si>
    <t>Licor 43</t>
  </si>
  <si>
    <t>L-04-935-00</t>
  </si>
  <si>
    <t>L-04-939-00</t>
  </si>
  <si>
    <t>L-60-900-00</t>
  </si>
  <si>
    <t>L-25-006-00</t>
  </si>
  <si>
    <t>L-24-501-00</t>
  </si>
  <si>
    <t>Licor 43 NRF</t>
  </si>
  <si>
    <t>L-54-781-00</t>
  </si>
  <si>
    <t>Licor Beirao NRF</t>
  </si>
  <si>
    <t>L-00-467-00</t>
  </si>
  <si>
    <t>Licor De La Vainilla</t>
  </si>
  <si>
    <t>L-04-324-00</t>
  </si>
  <si>
    <t>L-04-325-00</t>
  </si>
  <si>
    <t>L-04-327-00</t>
  </si>
  <si>
    <t>L-04-925-00</t>
  </si>
  <si>
    <t>L-59-415-00</t>
  </si>
  <si>
    <t>L-20-975-00</t>
  </si>
  <si>
    <t>Lind &amp; Lime Gin</t>
  </si>
  <si>
    <t>L-05-677-00</t>
  </si>
  <si>
    <t>L-05-679-00</t>
  </si>
  <si>
    <t>L-08-183-00</t>
  </si>
  <si>
    <t>Loch Lomond 12 Years + GB</t>
  </si>
  <si>
    <t>L-08-186-00</t>
  </si>
  <si>
    <t>Loch Lomond Signature + GB</t>
  </si>
  <si>
    <t>L-57-014-00</t>
  </si>
  <si>
    <t>L-57-015-00</t>
  </si>
  <si>
    <t>L-58-908-00</t>
  </si>
  <si>
    <t>L-10-163-00</t>
  </si>
  <si>
    <t>Loopuyt Dry Gin</t>
  </si>
  <si>
    <t>L-25-312-00</t>
  </si>
  <si>
    <t>L-04-182-00</t>
  </si>
  <si>
    <t>L-54-215-00</t>
  </si>
  <si>
    <t>Lost Distillery Towiemore</t>
  </si>
  <si>
    <t>L-52-119-00</t>
  </si>
  <si>
    <t>L-55-301-00</t>
  </si>
  <si>
    <t>Louers Vodka + Wooden GB</t>
  </si>
  <si>
    <t>L-58-227-00</t>
  </si>
  <si>
    <t>L-12-730-00</t>
  </si>
  <si>
    <t>L-50-811-00</t>
  </si>
  <si>
    <t>L-04-348-00</t>
  </si>
  <si>
    <t>L-12-734-00</t>
  </si>
  <si>
    <t>L-52-234-00</t>
  </si>
  <si>
    <t>Luxardo Amaretto Di Saschira</t>
  </si>
  <si>
    <t>L-13-850-00</t>
  </si>
  <si>
    <t>Luxardo Cherry Sangue Morlacco</t>
  </si>
  <si>
    <t>L-05-687-00</t>
  </si>
  <si>
    <t>L-52-978-00</t>
  </si>
  <si>
    <t>Luxardo Maraschino NRF</t>
  </si>
  <si>
    <t>L-51-308-00</t>
  </si>
  <si>
    <t>Luxardo Maraschino Original NRF</t>
  </si>
  <si>
    <t>L-05-694-00</t>
  </si>
  <si>
    <t>L-24-779-00</t>
  </si>
  <si>
    <t>L-00-764-00</t>
  </si>
  <si>
    <t>Macieira Portugese Brandy</t>
  </si>
  <si>
    <t>L-06-766-00</t>
  </si>
  <si>
    <t>L-15-661-00</t>
  </si>
  <si>
    <t>L-03-148-00</t>
  </si>
  <si>
    <t>L-12-833-00</t>
  </si>
  <si>
    <t>L-00-805-00</t>
  </si>
  <si>
    <t>Maitre Pierre Calvados</t>
  </si>
  <si>
    <t>L-06-757-00</t>
  </si>
  <si>
    <t>Maker's Mark</t>
  </si>
  <si>
    <t>L-60-018-00</t>
  </si>
  <si>
    <t>Maker's Mark 46</t>
  </si>
  <si>
    <t>L-18-173-00</t>
  </si>
  <si>
    <t>L-09-587-00</t>
  </si>
  <si>
    <t>Malfy Gin Con Arancia</t>
  </si>
  <si>
    <t>L-09-588-00</t>
  </si>
  <si>
    <t>Malfy Gin Con Limone</t>
  </si>
  <si>
    <t>L-09-591-00</t>
  </si>
  <si>
    <t>Malfy Gin Originale</t>
  </si>
  <si>
    <t>L-55-680-00</t>
  </si>
  <si>
    <t>Malfy Gin Rosa</t>
  </si>
  <si>
    <t>Malibu</t>
  </si>
  <si>
    <t>L-04-960-00</t>
  </si>
  <si>
    <t>L-04-961-00</t>
  </si>
  <si>
    <t>L-24-971-00</t>
  </si>
  <si>
    <t>L-04-964-00</t>
  </si>
  <si>
    <t>L-21-012-00</t>
  </si>
  <si>
    <t>Malibu Lime</t>
  </si>
  <si>
    <t>L-04-953-00</t>
  </si>
  <si>
    <t>Malibu Passion Fruit</t>
  </si>
  <si>
    <t>L-04-947-00</t>
  </si>
  <si>
    <t>Malibu PET</t>
  </si>
  <si>
    <t>L-59-266-00</t>
  </si>
  <si>
    <t>Malibu Strawberry</t>
  </si>
  <si>
    <t>L-51-355-00</t>
  </si>
  <si>
    <t>Malibu Watermelon</t>
  </si>
  <si>
    <t>L-00-916-00</t>
  </si>
  <si>
    <t>Maltky</t>
  </si>
  <si>
    <t>L-51-020-00</t>
  </si>
  <si>
    <t>Mamont Blood Bitter</t>
  </si>
  <si>
    <t>L-04-975-00</t>
  </si>
  <si>
    <t>L-24-354-00</t>
  </si>
  <si>
    <t>Marama Origins + GB</t>
  </si>
  <si>
    <t>Marienburg 81</t>
  </si>
  <si>
    <t>L-17-456-00</t>
  </si>
  <si>
    <t>L-60-212-00</t>
  </si>
  <si>
    <t>L-60-214-00</t>
  </si>
  <si>
    <t>L-59-476-00</t>
  </si>
  <si>
    <t>L-60-210-00</t>
  </si>
  <si>
    <t>L-60-251-00</t>
  </si>
  <si>
    <t>L-59-475-00</t>
  </si>
  <si>
    <t>L-60-268-00</t>
  </si>
  <si>
    <t>L-59-063-00</t>
  </si>
  <si>
    <t>L-60-252-00</t>
  </si>
  <si>
    <t>L-59-071-00</t>
  </si>
  <si>
    <t>L-06-735-00</t>
  </si>
  <si>
    <t>Mars Maltage Cosmo + GB</t>
  </si>
  <si>
    <t>L-22-670-00</t>
  </si>
  <si>
    <t>L-13-879-00</t>
  </si>
  <si>
    <t>Martell Cohiba + Coffret</t>
  </si>
  <si>
    <t>L-05-706-00</t>
  </si>
  <si>
    <t>L-05-720-00</t>
  </si>
  <si>
    <t>Martell VS</t>
  </si>
  <si>
    <t>L-05-723-00</t>
  </si>
  <si>
    <t>Martell VSOP + GB</t>
  </si>
  <si>
    <t>L-05-740-00</t>
  </si>
  <si>
    <t>Martell XO + GB</t>
  </si>
  <si>
    <t>L-58-368-00</t>
  </si>
  <si>
    <t>L-17-459-00</t>
  </si>
  <si>
    <t>Martin Miller's Dry Gin</t>
  </si>
  <si>
    <t>L-50-942-00</t>
  </si>
  <si>
    <t>L-04-364-00</t>
  </si>
  <si>
    <t>L-04-365-00</t>
  </si>
  <si>
    <t>L-04-366-00</t>
  </si>
  <si>
    <t>L-04-369-00</t>
  </si>
  <si>
    <t>L-52-934-00</t>
  </si>
  <si>
    <t>L-12-753-00</t>
  </si>
  <si>
    <t>L-04-379-00</t>
  </si>
  <si>
    <t>L-24-514-00</t>
  </si>
  <si>
    <t>L-04-384-00</t>
  </si>
  <si>
    <t>L-12-768-00</t>
  </si>
  <si>
    <t>L-04-386-00</t>
  </si>
  <si>
    <t>L-12-771-00</t>
  </si>
  <si>
    <t>L-04-389-00</t>
  </si>
  <si>
    <t>L-04-392-00</t>
  </si>
  <si>
    <t>L-04-395-00</t>
  </si>
  <si>
    <t>L-04-399-00</t>
  </si>
  <si>
    <t>L-24-515-00</t>
  </si>
  <si>
    <t>L-09-628-00</t>
  </si>
  <si>
    <t>L-21-035-00</t>
  </si>
  <si>
    <t>Mates Gold</t>
  </si>
  <si>
    <t>L-04-449-00</t>
  </si>
  <si>
    <t>L-51-501-00</t>
  </si>
  <si>
    <t>Matsui The Hakuto Premium Gin + GB</t>
  </si>
  <si>
    <t>L-09-624-00</t>
  </si>
  <si>
    <t>Matusalem 10 Years Clasico</t>
  </si>
  <si>
    <t>L-09-625-00</t>
  </si>
  <si>
    <t>Matusalem 15 Years Gran Reserva + GB</t>
  </si>
  <si>
    <t>L-09-627-00</t>
  </si>
  <si>
    <t>L-17-461-00</t>
  </si>
  <si>
    <t>Matusalem 7 Years Solera</t>
  </si>
  <si>
    <t>L-55-215-00</t>
  </si>
  <si>
    <t>L-03-975-00</t>
  </si>
  <si>
    <t>L-25-559-00</t>
  </si>
  <si>
    <t>Menard Cognac Sel. Des Domaines GFC 1er Cru de Cognac</t>
  </si>
  <si>
    <t>L-21-040-00</t>
  </si>
  <si>
    <t>Menard VSOP</t>
  </si>
  <si>
    <t>L-03-953-00</t>
  </si>
  <si>
    <t>Mermaid Gin</t>
  </si>
  <si>
    <t>L-23-324-00</t>
  </si>
  <si>
    <t>L-03-954-00</t>
  </si>
  <si>
    <t>Mermaid Pink Gin</t>
  </si>
  <si>
    <t>L-23-325-00</t>
  </si>
  <si>
    <t>Mermaid Pink Gin Mini</t>
  </si>
  <si>
    <t>L-23-165-00</t>
  </si>
  <si>
    <t>Mermaid Salt Vodka</t>
  </si>
  <si>
    <t>L-51-115-00</t>
  </si>
  <si>
    <t>Mermaid Salt Vodka Mini</t>
  </si>
  <si>
    <t>L-59-549-00</t>
  </si>
  <si>
    <t>Mermaid Spiced Rum</t>
  </si>
  <si>
    <t>L-17-466-00</t>
  </si>
  <si>
    <t>L-57-767-00</t>
  </si>
  <si>
    <t>L-13-721-00</t>
  </si>
  <si>
    <t>Metaxa 5*</t>
  </si>
  <si>
    <t>L-05-769-00</t>
  </si>
  <si>
    <t>L-13-924-00</t>
  </si>
  <si>
    <t>Metaxa 7*</t>
  </si>
  <si>
    <t>L-51-581-00</t>
  </si>
  <si>
    <t>Metaxa Grande Fine Collector's Edition + GB</t>
  </si>
  <si>
    <t>L-50-199-00</t>
  </si>
  <si>
    <t>L-51-252-00</t>
  </si>
  <si>
    <t>Meukow De Luxe + GB</t>
  </si>
  <si>
    <t>L-53-033-00</t>
  </si>
  <si>
    <t>L-13-943-00</t>
  </si>
  <si>
    <t>L-60-959-00</t>
  </si>
  <si>
    <t>L-13-948-00</t>
  </si>
  <si>
    <t>Meukow VS + GB</t>
  </si>
  <si>
    <t>L-23-143-00</t>
  </si>
  <si>
    <t>Meukow VS Black</t>
  </si>
  <si>
    <t>L-13-953-00</t>
  </si>
  <si>
    <t>Meukow VSOP</t>
  </si>
  <si>
    <t>L-50-200-00</t>
  </si>
  <si>
    <t>L-50-353-00</t>
  </si>
  <si>
    <t>Meukow VSOP Copper + GB</t>
  </si>
  <si>
    <t>L-57-607-00</t>
  </si>
  <si>
    <t>Meukow Wild Berry</t>
  </si>
  <si>
    <t>L-13-964-00</t>
  </si>
  <si>
    <t>Meukow XO + GB</t>
  </si>
  <si>
    <t>L-50-452-00</t>
  </si>
  <si>
    <t>L-50-550-00</t>
  </si>
  <si>
    <t>L-52-429-00</t>
  </si>
  <si>
    <t>L-25-166-00</t>
  </si>
  <si>
    <t>L-60-172-00</t>
  </si>
  <si>
    <t>Midori Melon</t>
  </si>
  <si>
    <t>L-01-220-00</t>
  </si>
  <si>
    <t>Mil Estrellas Brown</t>
  </si>
  <si>
    <t>L-01-039-00</t>
  </si>
  <si>
    <t>Millstone 100 RYE</t>
  </si>
  <si>
    <t>Minttu Peppermint</t>
  </si>
  <si>
    <t>L-04-945-00</t>
  </si>
  <si>
    <t>L-00-771-00</t>
  </si>
  <si>
    <t>L-00-770-00</t>
  </si>
  <si>
    <t>L-55-940-00</t>
  </si>
  <si>
    <t>L-04-413-00</t>
  </si>
  <si>
    <t>L-60-775-00</t>
  </si>
  <si>
    <t>L-04-432-00</t>
  </si>
  <si>
    <t>L-04-434-00</t>
  </si>
  <si>
    <t>L-56-066-00</t>
  </si>
  <si>
    <t>L-04-443-00</t>
  </si>
  <si>
    <t>L-04-441-00</t>
  </si>
  <si>
    <t>L-04-444-00</t>
  </si>
  <si>
    <t>L-04-448-00</t>
  </si>
  <si>
    <t>L-53-435-00</t>
  </si>
  <si>
    <t>L-13-729-00</t>
  </si>
  <si>
    <t>L-51-520-00</t>
  </si>
  <si>
    <t>L-21-074-00</t>
  </si>
  <si>
    <t>Mom Love Gin</t>
  </si>
  <si>
    <t>L-21-073-00</t>
  </si>
  <si>
    <t>Mom Rocks Gin</t>
  </si>
  <si>
    <t>L-09-584-00</t>
  </si>
  <si>
    <t>Mom Royal Smoothness</t>
  </si>
  <si>
    <t>Mombasa Colonel's Reserve</t>
  </si>
  <si>
    <t>L-17-468-00</t>
  </si>
  <si>
    <t>L-09-574-00</t>
  </si>
  <si>
    <t>Mombasa Dry Gin</t>
  </si>
  <si>
    <t>L-01-282-00</t>
  </si>
  <si>
    <t>Mombasa Strawberry</t>
  </si>
  <si>
    <t>L-56-075-00</t>
  </si>
  <si>
    <t>Monkey 47</t>
  </si>
  <si>
    <t>L-08-635-00</t>
  </si>
  <si>
    <t>Monkey 47 Barrel Cut + GB</t>
  </si>
  <si>
    <t>L-24-523-00</t>
  </si>
  <si>
    <t>Monkey 47 Distiller's Cut 2019 + GB</t>
  </si>
  <si>
    <t>L-56-841-00</t>
  </si>
  <si>
    <t>Monkey 47 Experimentum Serie Bitterbal + GB</t>
  </si>
  <si>
    <t>L-08-636-00</t>
  </si>
  <si>
    <t>Monkey 47 Sloe Gin</t>
  </si>
  <si>
    <t>L-00-510-00</t>
  </si>
  <si>
    <t>L-08-330-00</t>
  </si>
  <si>
    <t>Monkey Shoulder</t>
  </si>
  <si>
    <t>L-08-332-00</t>
  </si>
  <si>
    <t>L-15-697-00</t>
  </si>
  <si>
    <t>Monkey Shoulder Smokey Monkey</t>
  </si>
  <si>
    <t>L-50-296-00</t>
  </si>
  <si>
    <t>Montelobos Mezcal Joven</t>
  </si>
  <si>
    <t>L-00-765-00</t>
  </si>
  <si>
    <t>Montifaud Napoleon</t>
  </si>
  <si>
    <t>L-00-767-00</t>
  </si>
  <si>
    <t>Montifaud Vs Cognac Petite Champagne</t>
  </si>
  <si>
    <t>L-00-766-00</t>
  </si>
  <si>
    <t>Montifaud VSOP</t>
  </si>
  <si>
    <t>L-00-768-00</t>
  </si>
  <si>
    <t>Montifaud XO</t>
  </si>
  <si>
    <t>L-08-308-00</t>
  </si>
  <si>
    <t>Mortlach 12 Years + GB</t>
  </si>
  <si>
    <t>L-08-314-00</t>
  </si>
  <si>
    <t>Mortlach 16 Years + GB</t>
  </si>
  <si>
    <t>L-59-616-00</t>
  </si>
  <si>
    <t>Motorhead Finest Caribbean Rum</t>
  </si>
  <si>
    <t>L-00-776-00</t>
  </si>
  <si>
    <t>L-00-774-00</t>
  </si>
  <si>
    <t>Moullon VSOP</t>
  </si>
  <si>
    <t>L-17-491-00</t>
  </si>
  <si>
    <t>Mount Gay Eclipse</t>
  </si>
  <si>
    <t>L-09-599-00</t>
  </si>
  <si>
    <t>Mount Gay XO Triple Cask Blend + GB</t>
  </si>
  <si>
    <t>L-04-988-00</t>
  </si>
  <si>
    <t>Mozart Dark Chocolate</t>
  </si>
  <si>
    <t>L-51-668-00</t>
  </si>
  <si>
    <t>L-13-389-00</t>
  </si>
  <si>
    <t>Mozart Gold Chocolate</t>
  </si>
  <si>
    <t>L-13-399-00</t>
  </si>
  <si>
    <t>L-13-387-00</t>
  </si>
  <si>
    <t>Mozart White Chocolate</t>
  </si>
  <si>
    <t>L-13-400-00</t>
  </si>
  <si>
    <t>L-04-990-00</t>
  </si>
  <si>
    <t>Mozart White Chocolate Strawberry</t>
  </si>
  <si>
    <t>L-54-035-00</t>
  </si>
  <si>
    <t>Mr Black Cold Brew Coffee Liqueur</t>
  </si>
  <si>
    <t>L-59-180-00</t>
  </si>
  <si>
    <t>L-59-614-00</t>
  </si>
  <si>
    <t>L-58-927-00</t>
  </si>
  <si>
    <t>L-57-680-00</t>
  </si>
  <si>
    <t>L-50-621-00</t>
  </si>
  <si>
    <t>Myers's Rum</t>
  </si>
  <si>
    <t>L-52-518-00</t>
  </si>
  <si>
    <t>L-24-859-00</t>
  </si>
  <si>
    <t>MystiQanna Gin</t>
  </si>
  <si>
    <t>L-24-861-00</t>
  </si>
  <si>
    <t>MystiQanna Vodka</t>
  </si>
  <si>
    <t>L-52-635-00</t>
  </si>
  <si>
    <t>Napoleon Colbert VSOP Brandy</t>
  </si>
  <si>
    <t>L-05-192-00</t>
  </si>
  <si>
    <t>L-01-293-00</t>
  </si>
  <si>
    <t>Neft White Barrel</t>
  </si>
  <si>
    <t>L-02-547-00</t>
  </si>
  <si>
    <t>Nega Fulo</t>
  </si>
  <si>
    <t>L-53-154-00</t>
  </si>
  <si>
    <t>Negrita Dark NRF</t>
  </si>
  <si>
    <t>L-53-157-00</t>
  </si>
  <si>
    <t>Negrita White Signature NRF</t>
  </si>
  <si>
    <t>L-21-121-00</t>
  </si>
  <si>
    <t>Nemiroff De Luxe</t>
  </si>
  <si>
    <t>L-17-500-00</t>
  </si>
  <si>
    <t>L-18-726-00</t>
  </si>
  <si>
    <t>L-60-406-00</t>
  </si>
  <si>
    <t>Neptune Gold Rum</t>
  </si>
  <si>
    <t>L-59-042-00</t>
  </si>
  <si>
    <t>L-60-202-00</t>
  </si>
  <si>
    <t>L-59-031-00</t>
  </si>
  <si>
    <t>L-59-033-00</t>
  </si>
  <si>
    <t>L-60-208-00</t>
  </si>
  <si>
    <t>L-60-207-00</t>
  </si>
  <si>
    <t>L-09-632-00</t>
  </si>
  <si>
    <t>L-55-126-00</t>
  </si>
  <si>
    <t>Nikka Coffey Gin + GB</t>
  </si>
  <si>
    <t>L-06-800-00</t>
  </si>
  <si>
    <t>Nikka Coffey Grain + GB</t>
  </si>
  <si>
    <t>L-06-802-00</t>
  </si>
  <si>
    <t>Nikka Coffey Malt + GB</t>
  </si>
  <si>
    <t>L-09-634-00</t>
  </si>
  <si>
    <t>Nikka Coffey Vodka + GB</t>
  </si>
  <si>
    <t>L-06-805-00</t>
  </si>
  <si>
    <t>Nikka Days + GB</t>
  </si>
  <si>
    <t>L-06-807-00</t>
  </si>
  <si>
    <t>Nikka From The Barrel + GB</t>
  </si>
  <si>
    <t>L-06-813-00</t>
  </si>
  <si>
    <t>L-15-728-00</t>
  </si>
  <si>
    <t>Nikka Super Rare Old + GB</t>
  </si>
  <si>
    <t>L-22-768-00</t>
  </si>
  <si>
    <t>Nikka Tailored + GB</t>
  </si>
  <si>
    <t>L-21-132-00</t>
  </si>
  <si>
    <t>L-06-827-00</t>
  </si>
  <si>
    <t>Nikka Yoichi Single Malt + GB</t>
  </si>
  <si>
    <t>L-58-689-00</t>
  </si>
  <si>
    <t>No.209 Gin</t>
  </si>
  <si>
    <t>L-09-636-00</t>
  </si>
  <si>
    <t>No.3 London Dry Gin</t>
  </si>
  <si>
    <t>L-03-347-00</t>
  </si>
  <si>
    <t>L-55-247-00</t>
  </si>
  <si>
    <t>Nobels Pink Gin</t>
  </si>
  <si>
    <t>L-22-667-00</t>
  </si>
  <si>
    <t>Nobeltje</t>
  </si>
  <si>
    <t>L-22-668-00</t>
  </si>
  <si>
    <t>L-12-859-00</t>
  </si>
  <si>
    <t>L-04-453-00</t>
  </si>
  <si>
    <t>L-04-455-00</t>
  </si>
  <si>
    <t>L-09-659-00</t>
  </si>
  <si>
    <t>L-59-783-00</t>
  </si>
  <si>
    <t>Nomad 10 Years Outland Triple Cask + GB</t>
  </si>
  <si>
    <t>L-25-229-00</t>
  </si>
  <si>
    <t>Nomad Outland</t>
  </si>
  <si>
    <t>Nomad Outland Whisky</t>
  </si>
  <si>
    <t>L-11-782-00</t>
  </si>
  <si>
    <t>L-24-597-00</t>
  </si>
  <si>
    <t>L-13-985-00</t>
  </si>
  <si>
    <t>L-51-808-00</t>
  </si>
  <si>
    <t>Nordes Gin</t>
  </si>
  <si>
    <t>L-09-651-00</t>
  </si>
  <si>
    <t>L-09-652-00</t>
  </si>
  <si>
    <t>L-01-287-00</t>
  </si>
  <si>
    <t>Normindia</t>
  </si>
  <si>
    <t>L-59-312-00</t>
  </si>
  <si>
    <t>Nucano Mezcal Arroqueno Joven</t>
  </si>
  <si>
    <t>L-59-497-00</t>
  </si>
  <si>
    <t>Nucano Mezcal Barril Joven</t>
  </si>
  <si>
    <t>L-00-778-00</t>
  </si>
  <si>
    <t>Nucano Mezcal Cuishe Joven</t>
  </si>
  <si>
    <t>L-00-780-00</t>
  </si>
  <si>
    <t>Nucano Mezcal Espadin Anejo</t>
  </si>
  <si>
    <t>L-00-782-00</t>
  </si>
  <si>
    <t>Nucano Mezcal Espadin Joven</t>
  </si>
  <si>
    <t>L-00-781-00</t>
  </si>
  <si>
    <t>Nucano Mezcal Espadin Reposado</t>
  </si>
  <si>
    <t>L-52-659-00</t>
  </si>
  <si>
    <t>L-00-779-00</t>
  </si>
  <si>
    <t>Nucano Mezcal Tobala Joven</t>
  </si>
  <si>
    <t>L-58-895-00</t>
  </si>
  <si>
    <t>Nuestra Soledad Matatlan</t>
  </si>
  <si>
    <t>L-13-346-00</t>
  </si>
  <si>
    <t>L-56-065-00</t>
  </si>
  <si>
    <t>L-05-132-00</t>
  </si>
  <si>
    <t>L-08-335-00</t>
  </si>
  <si>
    <t>Oban 14 Years + GB</t>
  </si>
  <si>
    <t>L-08-338-00</t>
  </si>
  <si>
    <t>Oban Little Bay + GB</t>
  </si>
  <si>
    <t>L-00-804-00</t>
  </si>
  <si>
    <t>Ocho Reposado</t>
  </si>
  <si>
    <t>L-55-439-00</t>
  </si>
  <si>
    <t>Ocho Tequila Blanco Muestra No. 8</t>
  </si>
  <si>
    <t>L-21-156-00</t>
  </si>
  <si>
    <t>L-21-157-00</t>
  </si>
  <si>
    <t>L-21-158-00</t>
  </si>
  <si>
    <t>L-04-458-00</t>
  </si>
  <si>
    <t>L-04-460-00</t>
  </si>
  <si>
    <t>L-04-461-00</t>
  </si>
  <si>
    <t>L-01-146-00</t>
  </si>
  <si>
    <t>Oginski Vodka</t>
  </si>
  <si>
    <t>L-58-857-00</t>
  </si>
  <si>
    <t>L-59-320-00</t>
  </si>
  <si>
    <t>L-56-120-00</t>
  </si>
  <si>
    <t>L-59-181-00</t>
  </si>
  <si>
    <t>Old Captain Brown</t>
  </si>
  <si>
    <t>L-17-510-00</t>
  </si>
  <si>
    <t>L-17-509-00</t>
  </si>
  <si>
    <t>Old Captain White</t>
  </si>
  <si>
    <t>L-17-512-00</t>
  </si>
  <si>
    <t>L-17-511-00</t>
  </si>
  <si>
    <t>L-50-431-00</t>
  </si>
  <si>
    <t>L-17-522-00</t>
  </si>
  <si>
    <t>Old Pascas Dark</t>
  </si>
  <si>
    <t>Old Pascas White</t>
  </si>
  <si>
    <t>L-15-757-00</t>
  </si>
  <si>
    <t>L-08-344-00</t>
  </si>
  <si>
    <t>Old Pulteney 12 Years + GB</t>
  </si>
  <si>
    <t>L-08-345-00</t>
  </si>
  <si>
    <t>Old Pulteney 15 Years + GB</t>
  </si>
  <si>
    <t>L-08-348-00</t>
  </si>
  <si>
    <t>L-06-900-00</t>
  </si>
  <si>
    <t>Old Smuggler</t>
  </si>
  <si>
    <t>L-52-159-00</t>
  </si>
  <si>
    <t>Old St. Andrews 5 Years Admiral's Cask Rum - Barrel</t>
  </si>
  <si>
    <t>L-52-174-00</t>
  </si>
  <si>
    <t>L-52-161-00</t>
  </si>
  <si>
    <t>Old St. Andrews Admiral's Cask Rum - Mini Barrel</t>
  </si>
  <si>
    <t>L-52-158-00</t>
  </si>
  <si>
    <t>L-52-160-00</t>
  </si>
  <si>
    <t>L-52-157-00</t>
  </si>
  <si>
    <t>Old St. Andrews Clubhouse Whisky - Octopack</t>
  </si>
  <si>
    <t>L-54-304-00</t>
  </si>
  <si>
    <t>Old St. Andrews Clubhouse Whisky Mini + GB</t>
  </si>
  <si>
    <t>L-51-195-00</t>
  </si>
  <si>
    <t>L-25-155-00</t>
  </si>
  <si>
    <t>L-08-697-00</t>
  </si>
  <si>
    <t>L-60-045-00</t>
  </si>
  <si>
    <t>L-60-044-00</t>
  </si>
  <si>
    <t>L-05-779-00</t>
  </si>
  <si>
    <t>L-13-992-00</t>
  </si>
  <si>
    <t>L-05-780-00</t>
  </si>
  <si>
    <t>Olmeca Altos Reposado</t>
  </si>
  <si>
    <t>L-55-847-00</t>
  </si>
  <si>
    <t>L-57-882-00</t>
  </si>
  <si>
    <t>Olmeca Gold</t>
  </si>
  <si>
    <t>L-08-607-00</t>
  </si>
  <si>
    <t>One Key Gin</t>
  </si>
  <si>
    <t>L-52-326-00</t>
  </si>
  <si>
    <t>L-17-538-00</t>
  </si>
  <si>
    <t>Opihr Giftset + Highball Glas</t>
  </si>
  <si>
    <t>L-09-672-00</t>
  </si>
  <si>
    <t>Opihr Oriental Spiced London Dry Gin</t>
  </si>
  <si>
    <t>L-09-673-00</t>
  </si>
  <si>
    <t>L-53-841-00</t>
  </si>
  <si>
    <t>Opkickertje</t>
  </si>
  <si>
    <t>L-09-686-00</t>
  </si>
  <si>
    <t>Opthimus 15 Years + GB</t>
  </si>
  <si>
    <t>L-09-687-00</t>
  </si>
  <si>
    <t>L-09-688-00</t>
  </si>
  <si>
    <t>Opthimus 21 Years + GB</t>
  </si>
  <si>
    <t>L-09-689-00</t>
  </si>
  <si>
    <t>Opthimus 25 Years + GB</t>
  </si>
  <si>
    <t>L-59-318-00</t>
  </si>
  <si>
    <t>Opthimus 25 Years Oporto + GB</t>
  </si>
  <si>
    <t>L-09-676-00</t>
  </si>
  <si>
    <t>Optimum Blanco</t>
  </si>
  <si>
    <t>L-18-187-00</t>
  </si>
  <si>
    <t>L-11-779-00</t>
  </si>
  <si>
    <t>L-11-778-00</t>
  </si>
  <si>
    <t>L-52-558-00</t>
  </si>
  <si>
    <t>Osborne Veterano NRF</t>
  </si>
  <si>
    <t>L-03-881-00</t>
  </si>
  <si>
    <t>Oslo Gin</t>
  </si>
  <si>
    <t>L-01-303-00</t>
  </si>
  <si>
    <t>Outerspace Alien Head Chrome Edition</t>
  </si>
  <si>
    <t>L-09-690-00</t>
  </si>
  <si>
    <t>Outerspace Vodka</t>
  </si>
  <si>
    <t>L-05-795-00</t>
  </si>
  <si>
    <t>L-05-796-00</t>
  </si>
  <si>
    <t>L-05-798-00</t>
  </si>
  <si>
    <t>L-57-761-00</t>
  </si>
  <si>
    <t>L-05-800-00</t>
  </si>
  <si>
    <t>L-14-014-00</t>
  </si>
  <si>
    <t>L-17-548-00</t>
  </si>
  <si>
    <t>Oxley London Dry Gin</t>
  </si>
  <si>
    <t>L-00-059-00</t>
  </si>
  <si>
    <t>L-06-840-00</t>
  </si>
  <si>
    <t>Paddy Old Irish</t>
  </si>
  <si>
    <t>L-06-841-00</t>
  </si>
  <si>
    <t>L-25-361-00</t>
  </si>
  <si>
    <t>Padre Azul Anejo</t>
  </si>
  <si>
    <t>L-25-362-00</t>
  </si>
  <si>
    <t>Padre Azul Blanco</t>
  </si>
  <si>
    <t>L-25-363-00</t>
  </si>
  <si>
    <t>Padre Azul Reposado</t>
  </si>
  <si>
    <t>L-59-047-00</t>
  </si>
  <si>
    <t>L-13-338-00</t>
  </si>
  <si>
    <t>L-23-338-00</t>
  </si>
  <si>
    <t>Pampelle Ruby L'Apéro</t>
  </si>
  <si>
    <t>L-09-744-00</t>
  </si>
  <si>
    <t>Pampero Anejo Especial</t>
  </si>
  <si>
    <t>L-09-745-00</t>
  </si>
  <si>
    <t>L-17-551-00</t>
  </si>
  <si>
    <t>Pampero Anejo Seleccion 1938</t>
  </si>
  <si>
    <t>L-17-552-00</t>
  </si>
  <si>
    <t>Pampero Aniversario + Leather Bag</t>
  </si>
  <si>
    <t>L-09-748-00</t>
  </si>
  <si>
    <t>Pampero Blanco</t>
  </si>
  <si>
    <t>L-09-749-00</t>
  </si>
  <si>
    <t>L-54-336-00</t>
  </si>
  <si>
    <t>L-03-677-00</t>
  </si>
  <si>
    <t>L-60-995-00</t>
  </si>
  <si>
    <t>L-05-810-00</t>
  </si>
  <si>
    <t>L-05-811-00</t>
  </si>
  <si>
    <t>L-00-270-00</t>
  </si>
  <si>
    <t>L-05-019-00</t>
  </si>
  <si>
    <t>Passoa The Passion Drink</t>
  </si>
  <si>
    <t>L-05-021-00</t>
  </si>
  <si>
    <t>L-25-058-00</t>
  </si>
  <si>
    <t>L-05-831-00</t>
  </si>
  <si>
    <t>L-00-643-00</t>
  </si>
  <si>
    <t>L-05-833-00</t>
  </si>
  <si>
    <t>Patron Anejo + GB</t>
  </si>
  <si>
    <t>L-60-051-00</t>
  </si>
  <si>
    <t>L-14-024-00</t>
  </si>
  <si>
    <t>Patron Gran Piedra + GB</t>
  </si>
  <si>
    <t>L-14-031-00</t>
  </si>
  <si>
    <t>Patron Reposado + GB</t>
  </si>
  <si>
    <t>L-54-652-00</t>
  </si>
  <si>
    <t>L-05-850-00</t>
  </si>
  <si>
    <t>Patron Silver + GB</t>
  </si>
  <si>
    <t>L-56-320-00</t>
  </si>
  <si>
    <t>Patron Silver DF-Label + GB</t>
  </si>
  <si>
    <t>L-02-808-00</t>
  </si>
  <si>
    <t>Paul John Bold + GB</t>
  </si>
  <si>
    <t>L-03-602-00</t>
  </si>
  <si>
    <t>L-08-367-00</t>
  </si>
  <si>
    <t>Peat's Beast Cask Strength + GB</t>
  </si>
  <si>
    <t>L-15-784-00</t>
  </si>
  <si>
    <t>Peat's Beast PX Sherry Wood Finish + GB</t>
  </si>
  <si>
    <t>L-15-785-00</t>
  </si>
  <si>
    <t>L-04-267-00</t>
  </si>
  <si>
    <t>L-17-960-00</t>
  </si>
  <si>
    <t>L-04-268-00</t>
  </si>
  <si>
    <t>L-58-996-00</t>
  </si>
  <si>
    <t>L-12-838-00</t>
  </si>
  <si>
    <t>L-08-644-00</t>
  </si>
  <si>
    <t>Pepesza Vodka - Tommy Gun</t>
  </si>
  <si>
    <t>L-05-823-00</t>
  </si>
  <si>
    <t>Pere Magloire Fine</t>
  </si>
  <si>
    <t>L-05-824-00</t>
  </si>
  <si>
    <t>Pere Magloire VSOP</t>
  </si>
  <si>
    <t>L-14-061-00</t>
  </si>
  <si>
    <t>L-05-812-00</t>
  </si>
  <si>
    <t>L-05-814-00</t>
  </si>
  <si>
    <t>L-24-973-00</t>
  </si>
  <si>
    <t>L-58-066-00</t>
  </si>
  <si>
    <t>L-50-602-00</t>
  </si>
  <si>
    <t>L-09-694-00</t>
  </si>
  <si>
    <t>Pickering's Gin</t>
  </si>
  <si>
    <t>L-55-259-00</t>
  </si>
  <si>
    <t>Pickering's Gin Scottish Botanicals</t>
  </si>
  <si>
    <t>L-53-436-00</t>
  </si>
  <si>
    <t>L-53-439-00</t>
  </si>
  <si>
    <t>L-23-176-00</t>
  </si>
  <si>
    <t>Pickering's Sloe Gin</t>
  </si>
  <si>
    <t>L-05-169-00</t>
  </si>
  <si>
    <t>Picon Amer</t>
  </si>
  <si>
    <t>L-05-171-00</t>
  </si>
  <si>
    <t>Picon Biere</t>
  </si>
  <si>
    <t>L-53-433-00</t>
  </si>
  <si>
    <t>Picon Club A L'Orange</t>
  </si>
  <si>
    <t>L-52-205-00</t>
  </si>
  <si>
    <t>Pierre Ferrand Curacao</t>
  </si>
  <si>
    <t>L-15-802-00</t>
  </si>
  <si>
    <t>Pig's Nose + GB</t>
  </si>
  <si>
    <t>L-05-008-00</t>
  </si>
  <si>
    <t>Pimm's No.1</t>
  </si>
  <si>
    <t>L-05-010-00</t>
  </si>
  <si>
    <t>L-55-879-00</t>
  </si>
  <si>
    <t>L-58-797-00</t>
  </si>
  <si>
    <t>Pinaq Blue</t>
  </si>
  <si>
    <t>L-25-262-00</t>
  </si>
  <si>
    <t>L-51-383-00</t>
  </si>
  <si>
    <t>Pinaq Colada</t>
  </si>
  <si>
    <t>L-51-384-00</t>
  </si>
  <si>
    <t>Pinaq Gold</t>
  </si>
  <si>
    <t>L-50-358-00</t>
  </si>
  <si>
    <t>L-51-431-00</t>
  </si>
  <si>
    <t>Pinaq Orange</t>
  </si>
  <si>
    <t>L-51-398-00</t>
  </si>
  <si>
    <t>Pinaq Rose</t>
  </si>
  <si>
    <t>L-50-359-00</t>
  </si>
  <si>
    <t>L-18-188-00</t>
  </si>
  <si>
    <t>L-18-189-00</t>
  </si>
  <si>
    <t>L-09-711-00</t>
  </si>
  <si>
    <t>Pink 47</t>
  </si>
  <si>
    <t>L-17-566-00</t>
  </si>
  <si>
    <t>Pink Royal</t>
  </si>
  <si>
    <t>L-04-474-00</t>
  </si>
  <si>
    <t>L-25-807-00</t>
  </si>
  <si>
    <t>L-57-302-00</t>
  </si>
  <si>
    <t>L-17-573-00</t>
  </si>
  <si>
    <t>L-05-001-00</t>
  </si>
  <si>
    <t>Pisang Ambon</t>
  </si>
  <si>
    <t>L-05-003-00</t>
  </si>
  <si>
    <t>L-05-807-00</t>
  </si>
  <si>
    <t>Pisco Capel Especial</t>
  </si>
  <si>
    <t>L-02-573-00</t>
  </si>
  <si>
    <t>Pisco Capel Sour Con Limon</t>
  </si>
  <si>
    <t>L-05-817-00</t>
  </si>
  <si>
    <t>Pitu Cachaca Aguardiente</t>
  </si>
  <si>
    <t>L-05-819-00</t>
  </si>
  <si>
    <t>L-17-589-00</t>
  </si>
  <si>
    <t>Plantation 3 Stars</t>
  </si>
  <si>
    <t>L-52-056-00</t>
  </si>
  <si>
    <t>Plantation 5 Years</t>
  </si>
  <si>
    <t>Plantation Gran Anejo Guatamala &amp; Belize + GB</t>
  </si>
  <si>
    <t>L-17-598-00</t>
  </si>
  <si>
    <t>L-09-730-00</t>
  </si>
  <si>
    <t>Plantation Grande Reserve</t>
  </si>
  <si>
    <t>L-22-421-00</t>
  </si>
  <si>
    <t>Plantation Isle Of Fiji</t>
  </si>
  <si>
    <t>L-09-737-00</t>
  </si>
  <si>
    <t>Plantation Original Dark</t>
  </si>
  <si>
    <t>L-09-736-00</t>
  </si>
  <si>
    <t>Plantation Overproof O.F.T.D.</t>
  </si>
  <si>
    <t>L-09-739-00</t>
  </si>
  <si>
    <t>Plantation Pineapple</t>
  </si>
  <si>
    <t>L-61-188-00</t>
  </si>
  <si>
    <t>Plantation Sealander</t>
  </si>
  <si>
    <t>L-09-743-00</t>
  </si>
  <si>
    <t>Plantation Xaymaca Special Dry</t>
  </si>
  <si>
    <t>L-57-407-00</t>
  </si>
  <si>
    <t>Plantation XO 20Th Anniversary + 2 Glasses</t>
  </si>
  <si>
    <t>L-09-721-00</t>
  </si>
  <si>
    <t>Plantation XO 20Th Anniversary + GB</t>
  </si>
  <si>
    <t>L-05-858-00</t>
  </si>
  <si>
    <t>L-15-806-00</t>
  </si>
  <si>
    <t>Platte Valley Corn 3 years</t>
  </si>
  <si>
    <t>L-09-716-00</t>
  </si>
  <si>
    <t>Plymouth Navy Strength</t>
  </si>
  <si>
    <t>L-02-588-00</t>
  </si>
  <si>
    <t>Polar Limes Erdbeer</t>
  </si>
  <si>
    <t>Poliakov Vodka</t>
  </si>
  <si>
    <t>L-01-310-00</t>
  </si>
  <si>
    <t>L-09-691-00</t>
  </si>
  <si>
    <t>L-54-808-00</t>
  </si>
  <si>
    <t>L-60-232-00</t>
  </si>
  <si>
    <t>Pomada Xoriguer Gin &amp; Lemonade PET</t>
  </si>
  <si>
    <t>L-54-282-00</t>
  </si>
  <si>
    <t>L-24-059-00</t>
  </si>
  <si>
    <t>L-52-493-00</t>
  </si>
  <si>
    <t>Ponche Caballero NRF</t>
  </si>
  <si>
    <t>L-19-276-00</t>
  </si>
  <si>
    <t>Ponche Caribe Cream</t>
  </si>
  <si>
    <t>L-19-277-00</t>
  </si>
  <si>
    <t>Ponche Caribe Pistachio</t>
  </si>
  <si>
    <t>L-05-014-00</t>
  </si>
  <si>
    <t>Ponche Kuba</t>
  </si>
  <si>
    <t>L-15-808-00</t>
  </si>
  <si>
    <t>L-53-112-00</t>
  </si>
  <si>
    <t>Porter's Modern Classic</t>
  </si>
  <si>
    <t>L-53-109-00</t>
  </si>
  <si>
    <t>Porter's Orchard</t>
  </si>
  <si>
    <t>L-01-138-00</t>
  </si>
  <si>
    <t>L-16-737-00</t>
  </si>
  <si>
    <t>L-09-774-00</t>
  </si>
  <si>
    <t>Pravda</t>
  </si>
  <si>
    <t>L-59-128-00</t>
  </si>
  <si>
    <t>L-18-769-00</t>
  </si>
  <si>
    <t>L-18-771-00</t>
  </si>
  <si>
    <t>Pravda Cherry</t>
  </si>
  <si>
    <t>L-18-773-00</t>
  </si>
  <si>
    <t>Pravda Coconut</t>
  </si>
  <si>
    <t>L-18-775-00</t>
  </si>
  <si>
    <t>Pravda Orange</t>
  </si>
  <si>
    <t>L-18-776-00</t>
  </si>
  <si>
    <t>Pravda Peach</t>
  </si>
  <si>
    <t>L-09-505-00</t>
  </si>
  <si>
    <t>L-17-651-00</t>
  </si>
  <si>
    <t>Precious Vodka Mini</t>
  </si>
  <si>
    <t>L-55-643-00</t>
  </si>
  <si>
    <t>L-53-292-00</t>
  </si>
  <si>
    <t>L-15-817-00</t>
  </si>
  <si>
    <t>Proper No. Twelve Irish Whiskey</t>
  </si>
  <si>
    <t>L-24-882-00</t>
  </si>
  <si>
    <t>L-58-969-00</t>
  </si>
  <si>
    <t>Puerto de Indias Black Gin</t>
  </si>
  <si>
    <t>L-10-032-00</t>
  </si>
  <si>
    <t>Puerto De Indias Gin Strawberry</t>
  </si>
  <si>
    <t>L-04-250-00</t>
  </si>
  <si>
    <t>L-58-591-00</t>
  </si>
  <si>
    <t>Pure Divine</t>
  </si>
  <si>
    <t>L-09-755-00</t>
  </si>
  <si>
    <t>Puschkin Black Berries</t>
  </si>
  <si>
    <t>L-09-757-00</t>
  </si>
  <si>
    <t>L-09-758-00</t>
  </si>
  <si>
    <t>Puschkin Nuts &amp; Nougat</t>
  </si>
  <si>
    <t>L-59-306-00</t>
  </si>
  <si>
    <t>L-09-760-00</t>
  </si>
  <si>
    <t>Puschkin Red</t>
  </si>
  <si>
    <t>L-09-762-00</t>
  </si>
  <si>
    <t>L-09-763-00</t>
  </si>
  <si>
    <t>Puschkin Time Warp</t>
  </si>
  <si>
    <t>L-09-765-00</t>
  </si>
  <si>
    <t>Puschkin Vodka</t>
  </si>
  <si>
    <t>L-09-766-00</t>
  </si>
  <si>
    <t>L-17-670-00</t>
  </si>
  <si>
    <t>Puschkin Water Melon</t>
  </si>
  <si>
    <t>L-09-767-00</t>
  </si>
  <si>
    <t>Puschkin Whipped Cream</t>
  </si>
  <si>
    <t>L-24-598-00</t>
  </si>
  <si>
    <t>Pusser's 15 Years + GB</t>
  </si>
  <si>
    <t>L-59-948-00</t>
  </si>
  <si>
    <t>Pusser's Coronation Reserve British Navy Rum Limited Edition</t>
  </si>
  <si>
    <t>L-60-789-00</t>
  </si>
  <si>
    <t>Pusser's Gunpowder Proof Spiced</t>
  </si>
  <si>
    <t>L-10-059-00</t>
  </si>
  <si>
    <t>Pusser's Navy Rum Gunpowder Proof</t>
  </si>
  <si>
    <t>L-11-182-00</t>
  </si>
  <si>
    <t>Pusser's Navy Rum Original Admiralty Rum</t>
  </si>
  <si>
    <t>L-51-742-00</t>
  </si>
  <si>
    <t>Pusser's Rum Select Aged 151</t>
  </si>
  <si>
    <t>L-16-740-00</t>
  </si>
  <si>
    <t>Pyrat XO</t>
  </si>
  <si>
    <t>L-05-870-00</t>
  </si>
  <si>
    <t>L-02-692-00</t>
  </si>
  <si>
    <t>L-52-454-00</t>
  </si>
  <si>
    <t>L-52-943-00</t>
  </si>
  <si>
    <t>L-52-327-00</t>
  </si>
  <si>
    <t>L-52-040-00</t>
  </si>
  <si>
    <t>L-21-292-00</t>
  </si>
  <si>
    <t>L-05-163-00</t>
  </si>
  <si>
    <t>Ramazzotti Amaro</t>
  </si>
  <si>
    <t>L-02-611-00</t>
  </si>
  <si>
    <t>L-50-623-00</t>
  </si>
  <si>
    <t>Ramazzotti Crema</t>
  </si>
  <si>
    <t>L-02-618-00</t>
  </si>
  <si>
    <t>L-50-980-00</t>
  </si>
  <si>
    <t>Rammstein Gin</t>
  </si>
  <si>
    <t>L-55-616-00</t>
  </si>
  <si>
    <t>Rammstein Gin Navy Strength</t>
  </si>
  <si>
    <t>L-57-511-00</t>
  </si>
  <si>
    <t>Rammstein Pink Gin Edition 2</t>
  </si>
  <si>
    <t>L-08-622-00</t>
  </si>
  <si>
    <t>Rammstein Rum + GB</t>
  </si>
  <si>
    <t>L-55-622-00</t>
  </si>
  <si>
    <t>L-55-617-00</t>
  </si>
  <si>
    <t>Rammstein Sloe Gin 1st Edition</t>
  </si>
  <si>
    <t>L-05-105-00</t>
  </si>
  <si>
    <t>Rammstein Tequila</t>
  </si>
  <si>
    <t>L-55-618-00</t>
  </si>
  <si>
    <t>Rammstein Vodka</t>
  </si>
  <si>
    <t>L-55-619-00</t>
  </si>
  <si>
    <t>Rammstein Whiskey</t>
  </si>
  <si>
    <t>L-51-332-00</t>
  </si>
  <si>
    <t>L-06-857-00</t>
  </si>
  <si>
    <t>Redbreast 12 Years + GB</t>
  </si>
  <si>
    <t>L-06-871-00</t>
  </si>
  <si>
    <t>L-25-122-00</t>
  </si>
  <si>
    <t>L-09-852-00</t>
  </si>
  <si>
    <t>L-21-314-00</t>
  </si>
  <si>
    <t>Relicario Supremo + GB</t>
  </si>
  <si>
    <t>L-05-882-00</t>
  </si>
  <si>
    <t>L-53-891-00</t>
  </si>
  <si>
    <t>Remy Martin Louis XIII + GB</t>
  </si>
  <si>
    <t>Remy Martin VSOP</t>
  </si>
  <si>
    <t>L-52-256-00</t>
  </si>
  <si>
    <t>L-55-833-00</t>
  </si>
  <si>
    <t>L-05-908-00</t>
  </si>
  <si>
    <t>L-05-912-00</t>
  </si>
  <si>
    <t>L-05-859-00</t>
  </si>
  <si>
    <t>L-05-862-00</t>
  </si>
  <si>
    <t>L-05-863-00</t>
  </si>
  <si>
    <t>L-52-483-00</t>
  </si>
  <si>
    <t>L-23-657-00</t>
  </si>
  <si>
    <t>Riga Black Balsam Classic</t>
  </si>
  <si>
    <t>L-23-676-00</t>
  </si>
  <si>
    <t>Riga Black Balsam Currant</t>
  </si>
  <si>
    <t>L-51-496-00</t>
  </si>
  <si>
    <t>Rittenhouse Straight Rye 100 Proof</t>
  </si>
  <si>
    <t>L-09-474-00</t>
  </si>
  <si>
    <t>L-17-680-00</t>
  </si>
  <si>
    <t>L-17-678-00</t>
  </si>
  <si>
    <t>L-00-818-00</t>
  </si>
  <si>
    <t>Rochenac VS</t>
  </si>
  <si>
    <t>L-00-817-00</t>
  </si>
  <si>
    <t>Rochenac VSOP</t>
  </si>
  <si>
    <t>L-05-034-00</t>
  </si>
  <si>
    <t>Rocketshot</t>
  </si>
  <si>
    <t>L-57-433-00</t>
  </si>
  <si>
    <t>Rocketshot Orange Star</t>
  </si>
  <si>
    <t>L-05-032-00</t>
  </si>
  <si>
    <t>Rocketshot Pink</t>
  </si>
  <si>
    <t>L-05-033-00</t>
  </si>
  <si>
    <t>Rocketshot Sour</t>
  </si>
  <si>
    <t>L-18-987-00</t>
  </si>
  <si>
    <t>L-06-876-00</t>
  </si>
  <si>
    <t>Roe &amp; Co</t>
  </si>
  <si>
    <t>L-02-861-00</t>
  </si>
  <si>
    <t>Ron Arehucas Carta Oro</t>
  </si>
  <si>
    <t>L-02-862-00</t>
  </si>
  <si>
    <t>L-60-961-00</t>
  </si>
  <si>
    <t>Ron Arehucas Carta Oro NRF</t>
  </si>
  <si>
    <t>L-18-695-00</t>
  </si>
  <si>
    <t>L-17-718-00</t>
  </si>
  <si>
    <t>L-53-269-00</t>
  </si>
  <si>
    <t>Ron Miel Artemi NRF</t>
  </si>
  <si>
    <t>L-54-687-00</t>
  </si>
  <si>
    <t>Ron Miel Indias NRF</t>
  </si>
  <si>
    <t>L-57-751-00</t>
  </si>
  <si>
    <t>L-55-649-00</t>
  </si>
  <si>
    <t>Ron Miel Tobacco NRF</t>
  </si>
  <si>
    <t>L-11-789-00</t>
  </si>
  <si>
    <t>L-23-677-00</t>
  </si>
  <si>
    <t>L-56-279-00</t>
  </si>
  <si>
    <t>L-56-751-00</t>
  </si>
  <si>
    <t>L-56-224-00</t>
  </si>
  <si>
    <t>L-54-942-00</t>
  </si>
  <si>
    <t>L-03-545-00</t>
  </si>
  <si>
    <t>L-04-511-00</t>
  </si>
  <si>
    <t>L-51-126-00</t>
  </si>
  <si>
    <t>L-56-750-00</t>
  </si>
  <si>
    <t>L-59-349-00</t>
  </si>
  <si>
    <t>L-04-522-00</t>
  </si>
  <si>
    <t>L-51-185-00</t>
  </si>
  <si>
    <t>L-09-847-00</t>
  </si>
  <si>
    <t>L-05-031-00</t>
  </si>
  <si>
    <t>Rumchata</t>
  </si>
  <si>
    <t>L-01-136-00</t>
  </si>
  <si>
    <t>Rumquila</t>
  </si>
  <si>
    <t>L-52-129-00</t>
  </si>
  <si>
    <t>Rushkinoff Caramel</t>
  </si>
  <si>
    <t>L-56-135-00</t>
  </si>
  <si>
    <t>Rushkinoff Caramel NRF</t>
  </si>
  <si>
    <t>L-56-128-00</t>
  </si>
  <si>
    <t>L-56-126-00</t>
  </si>
  <si>
    <t>Rushkinoff Vodka Strawberry NRF</t>
  </si>
  <si>
    <t>L-57-700-00</t>
  </si>
  <si>
    <t>Rutte Dutch Dry Gin</t>
  </si>
  <si>
    <t>L-05-864-00</t>
  </si>
  <si>
    <t>L-21-358-00</t>
  </si>
  <si>
    <t>L-05-866-00</t>
  </si>
  <si>
    <t>L-51-746-00</t>
  </si>
  <si>
    <t>Ryoma Japanese Rum + GB</t>
  </si>
  <si>
    <t>L-59-786-00</t>
  </si>
  <si>
    <t>Sacle</t>
  </si>
  <si>
    <t>L-05-035-00</t>
  </si>
  <si>
    <t>Safari</t>
  </si>
  <si>
    <t>L-05-036-00</t>
  </si>
  <si>
    <t>L-05-925-00</t>
  </si>
  <si>
    <t>Sagatiba Pura Cachaca</t>
  </si>
  <si>
    <t>L-52-902-00</t>
  </si>
  <si>
    <t>Saigon Baigur Dry Gin</t>
  </si>
  <si>
    <t>L-17-744-00</t>
  </si>
  <si>
    <t>Sailor Jerry Spiced</t>
  </si>
  <si>
    <t>L-59-825-00</t>
  </si>
  <si>
    <t>L-53-329-00</t>
  </si>
  <si>
    <t>Saint James Rhum Agricole Blanc</t>
  </si>
  <si>
    <t>L-59-676-00</t>
  </si>
  <si>
    <t>Saint James Rhum Agricole Paille Ambré de Martinique AOP</t>
  </si>
  <si>
    <t>L-53-325-00</t>
  </si>
  <si>
    <t>L-51-353-00</t>
  </si>
  <si>
    <t>Salmari Premium Salmiak Liquor</t>
  </si>
  <si>
    <t>L-00-550-00</t>
  </si>
  <si>
    <t>L-58-917-00</t>
  </si>
  <si>
    <t>L-21-372-00</t>
  </si>
  <si>
    <t>L-21-373-00</t>
  </si>
  <si>
    <t>L-13-733-00</t>
  </si>
  <si>
    <t>L-24-992-00</t>
  </si>
  <si>
    <t>L-02-332-00</t>
  </si>
  <si>
    <t>San Cosme Mezcal Blanco</t>
  </si>
  <si>
    <t>L-59-142-00</t>
  </si>
  <si>
    <t>L-57-283-00</t>
  </si>
  <si>
    <t>L-59-134-00</t>
  </si>
  <si>
    <t>L-59-144-00</t>
  </si>
  <si>
    <t>L-59-436-00</t>
  </si>
  <si>
    <t>L-59-143-00</t>
  </si>
  <si>
    <t>L-59-139-00</t>
  </si>
  <si>
    <t>L-59-136-00</t>
  </si>
  <si>
    <t>L-59-138-00</t>
  </si>
  <si>
    <t>L-59-287-00</t>
  </si>
  <si>
    <t>L-59-757-00</t>
  </si>
  <si>
    <t>San Pablo 12 Years</t>
  </si>
  <si>
    <t>L-59-655-00</t>
  </si>
  <si>
    <t>San Pablo Patria Gold</t>
  </si>
  <si>
    <t>L-04-176-00</t>
  </si>
  <si>
    <t>L-56-248-00</t>
  </si>
  <si>
    <t>L-25-308-00</t>
  </si>
  <si>
    <t>L-04-542-00</t>
  </si>
  <si>
    <t>L-04-543-00</t>
  </si>
  <si>
    <t>L-12-968-00</t>
  </si>
  <si>
    <t>L-12-970-00</t>
  </si>
  <si>
    <t>L-04-538-00</t>
  </si>
  <si>
    <t>L-04-523-00</t>
  </si>
  <si>
    <t>L-52-417-00</t>
  </si>
  <si>
    <t>Santa Maria Al Monte Amaretto NRF</t>
  </si>
  <si>
    <t>L-52-418-00</t>
  </si>
  <si>
    <t>L-59-204-00</t>
  </si>
  <si>
    <t>L-59-883-00</t>
  </si>
  <si>
    <t>L-60-009-00</t>
  </si>
  <si>
    <t>L-59-099-00</t>
  </si>
  <si>
    <t>L-58-984-00</t>
  </si>
  <si>
    <t>L-17-747-00</t>
  </si>
  <si>
    <t>Santa Teresa 1796 Solera Rum + GB</t>
  </si>
  <si>
    <t>L-00-557-00</t>
  </si>
  <si>
    <t>L-56-362-00</t>
  </si>
  <si>
    <t>L-56-363-00</t>
  </si>
  <si>
    <t>L-56-361-00</t>
  </si>
  <si>
    <t>L-56-360-00</t>
  </si>
  <si>
    <t>L-00-564-00</t>
  </si>
  <si>
    <t>Sayah Spekkoeklikeur</t>
  </si>
  <si>
    <t>L-08-426-00</t>
  </si>
  <si>
    <t>Scapa Skiren + GB</t>
  </si>
  <si>
    <t>L-50-496-00</t>
  </si>
  <si>
    <t>L-03-934-00</t>
  </si>
  <si>
    <t>Scapegrace Classic</t>
  </si>
  <si>
    <t>L-22-357-00</t>
  </si>
  <si>
    <t>Scapegrace Dry Gin Black</t>
  </si>
  <si>
    <t>L-54-105-00</t>
  </si>
  <si>
    <t>L-13-488-00</t>
  </si>
  <si>
    <t>L-05-929-00</t>
  </si>
  <si>
    <t>Schelvispekel</t>
  </si>
  <si>
    <t>L-05-762-00</t>
  </si>
  <si>
    <t>Schipperbitter</t>
  </si>
  <si>
    <t>Schrobbeler</t>
  </si>
  <si>
    <t>L-51-094-00</t>
  </si>
  <si>
    <t>L-05-923-00</t>
  </si>
  <si>
    <t>L-60-897-00</t>
  </si>
  <si>
    <t>L-53-110-00</t>
  </si>
  <si>
    <t>Seagram's VO</t>
  </si>
  <si>
    <t>L-13-167-00</t>
  </si>
  <si>
    <t>Seaman's Shot</t>
  </si>
  <si>
    <t>L-57-277-00</t>
  </si>
  <si>
    <t>L-56-718-00</t>
  </si>
  <si>
    <t>L-57-194-00</t>
  </si>
  <si>
    <t>L-17-755-00</t>
  </si>
  <si>
    <t>L-21-401-00</t>
  </si>
  <si>
    <t>L-22-928-00</t>
  </si>
  <si>
    <t>Sheridan's Double</t>
  </si>
  <si>
    <t>L-05-045-00</t>
  </si>
  <si>
    <t>L-05-047-00</t>
  </si>
  <si>
    <t>Sierra Blanco</t>
  </si>
  <si>
    <t>L-61-046-00</t>
  </si>
  <si>
    <t>Sierra Reposado</t>
  </si>
  <si>
    <t>L-59-539-00</t>
  </si>
  <si>
    <t>L-60-727-00</t>
  </si>
  <si>
    <t>Sierra Reposado DF Label</t>
  </si>
  <si>
    <t>L-59-538-00</t>
  </si>
  <si>
    <t>L-60-726-00</t>
  </si>
  <si>
    <t>L-51-328-00</t>
  </si>
  <si>
    <t>Sipsmith Lemon Drizzle</t>
  </si>
  <si>
    <t>L-09-959-00</t>
  </si>
  <si>
    <t>Sipsmith London Dry Gin</t>
  </si>
  <si>
    <t>L-51-329-00</t>
  </si>
  <si>
    <t>L-09-968-00</t>
  </si>
  <si>
    <t>Sir Edmond Bourbon Vanilla Infused Gin</t>
  </si>
  <si>
    <t>L-03-376-00</t>
  </si>
  <si>
    <t>Sir Edward's</t>
  </si>
  <si>
    <t>L-54-107-00</t>
  </si>
  <si>
    <t>L-54-109-00</t>
  </si>
  <si>
    <t>Six Dogs Honey Lime + GB</t>
  </si>
  <si>
    <t>L-54-106-00</t>
  </si>
  <si>
    <t>L-54-108-00</t>
  </si>
  <si>
    <t>L-17-763-00</t>
  </si>
  <si>
    <t>L-09-899-00</t>
  </si>
  <si>
    <t>Skyy Vodka</t>
  </si>
  <si>
    <t>L-09-901-00</t>
  </si>
  <si>
    <t>L-50-232-00</t>
  </si>
  <si>
    <t>L-54-546-00</t>
  </si>
  <si>
    <t>Slipknot No. 9 Iowa Anniversary Whiskey</t>
  </si>
  <si>
    <t>L-58-501-00</t>
  </si>
  <si>
    <t>Slipknot No.9 Iowa Whiskey - Red Wine Cask Small Batch</t>
  </si>
  <si>
    <t>L-03-432-00</t>
  </si>
  <si>
    <t>Slipknot No.9 Whiskey</t>
  </si>
  <si>
    <t>L-09-909-00</t>
  </si>
  <si>
    <t>Smirnoff Blue</t>
  </si>
  <si>
    <t>L-09-914-00</t>
  </si>
  <si>
    <t>L-60-219-00</t>
  </si>
  <si>
    <t>Smirnoff Mango &amp; Passionfruit</t>
  </si>
  <si>
    <t>L-58-335-00</t>
  </si>
  <si>
    <t>Smirnoff Raspberry Crush</t>
  </si>
  <si>
    <t>L-52-109-00</t>
  </si>
  <si>
    <t>Smirnoff Red</t>
  </si>
  <si>
    <t>L-09-926-00</t>
  </si>
  <si>
    <t>L-09-928-00</t>
  </si>
  <si>
    <t>L-24-099-00</t>
  </si>
  <si>
    <t>L-25-523-00</t>
  </si>
  <si>
    <t>L-17-796-00</t>
  </si>
  <si>
    <t>Smirnoff Red + Pump</t>
  </si>
  <si>
    <t>L-25-278-00</t>
  </si>
  <si>
    <t>Smirnoff Red PET</t>
  </si>
  <si>
    <t>L-59-438-00</t>
  </si>
  <si>
    <t>L-59-345-00</t>
  </si>
  <si>
    <t>L-09-871-00</t>
  </si>
  <si>
    <t>Smith &amp; Cross Traditional Jamaica</t>
  </si>
  <si>
    <t>L-08-444-00</t>
  </si>
  <si>
    <t>Smokehead Islay Single Malt + GB</t>
  </si>
  <si>
    <t>L-58-521-00</t>
  </si>
  <si>
    <t>L-60-760-00</t>
  </si>
  <si>
    <t>Smokehead Twisted Stout + GB</t>
  </si>
  <si>
    <t>L-24-558-00</t>
  </si>
  <si>
    <t>L-54-685-00</t>
  </si>
  <si>
    <t>Soberano Brandy NRF</t>
  </si>
  <si>
    <t>L-56-256-00</t>
  </si>
  <si>
    <t>L-10-107-00</t>
  </si>
  <si>
    <t>Sobieski Premium</t>
  </si>
  <si>
    <t>L-23-253-00</t>
  </si>
  <si>
    <t>L-11-096-00</t>
  </si>
  <si>
    <t>Sobieski Superior</t>
  </si>
  <si>
    <t>L-51-644-00</t>
  </si>
  <si>
    <t>Sobieski Superior NRF</t>
  </si>
  <si>
    <t>L-21-431-00</t>
  </si>
  <si>
    <t>L-05-927-00</t>
  </si>
  <si>
    <t>L-51-445-00</t>
  </si>
  <si>
    <t>L-24-182-00</t>
  </si>
  <si>
    <t>L-24-786-00</t>
  </si>
  <si>
    <t>Soplica Cherry in Chocolate</t>
  </si>
  <si>
    <t>L-51-414-00</t>
  </si>
  <si>
    <t>Soplica Cytryna Malina 'Citroen-Framboos'</t>
  </si>
  <si>
    <t>L-51-447-00</t>
  </si>
  <si>
    <t>Soplica Cytryna Mieta 'Citroen-Mint'</t>
  </si>
  <si>
    <t>Soplica Cytryna Miodu ‘Citroen-Honing’</t>
  </si>
  <si>
    <t>L-25-414-00</t>
  </si>
  <si>
    <t>L-51-448-00</t>
  </si>
  <si>
    <t>Soplica Cytryna Pigwa ‘Citroen-Kweepeer’</t>
  </si>
  <si>
    <t>L-24-788-00</t>
  </si>
  <si>
    <t>Soplica Hazelnut in Chocola</t>
  </si>
  <si>
    <t>L-55-334-00</t>
  </si>
  <si>
    <t>Soplica Kawowa 'Coffee'</t>
  </si>
  <si>
    <t>L-60-199-00</t>
  </si>
  <si>
    <t>Soplica Lemon &amp; Orange</t>
  </si>
  <si>
    <t>Soplica Malinowa 'Framboos'</t>
  </si>
  <si>
    <t>L-51-450-00</t>
  </si>
  <si>
    <t>L-60-198-00</t>
  </si>
  <si>
    <t>Soplica Mango &amp; Passionfruit</t>
  </si>
  <si>
    <t>Soplica Mirabelkowa 'Mirabel'</t>
  </si>
  <si>
    <t>L-51-417-00</t>
  </si>
  <si>
    <t>L-51-418-00</t>
  </si>
  <si>
    <t>Soplica Orzech Laskowy ‘Hazelnoot’</t>
  </si>
  <si>
    <t>L-25-504-00</t>
  </si>
  <si>
    <t>Soplica Pigwowa ‘Kweepeer’</t>
  </si>
  <si>
    <t>Soplica Sliwkowa ‘Pruim’</t>
  </si>
  <si>
    <t>L-51-452-00</t>
  </si>
  <si>
    <t>L-59-862-00</t>
  </si>
  <si>
    <t>Soplica Staropolska Original</t>
  </si>
  <si>
    <t>Soplica Szlachetna</t>
  </si>
  <si>
    <t>L-01-078-00</t>
  </si>
  <si>
    <t>Soplica Truskawkowa 'Aardbei'</t>
  </si>
  <si>
    <t>L-51-419-00</t>
  </si>
  <si>
    <t>L-60-197-00</t>
  </si>
  <si>
    <t>Soplica Watermelon &amp; Mint</t>
  </si>
  <si>
    <t>L-25-415-00</t>
  </si>
  <si>
    <t>Soplica Wisniowa 'Kersen'</t>
  </si>
  <si>
    <t>L-05-049-00</t>
  </si>
  <si>
    <t>Sourz Apple</t>
  </si>
  <si>
    <t>L-05-050-00</t>
  </si>
  <si>
    <t>Sourz Blackcurrant</t>
  </si>
  <si>
    <t>L-05-053-00</t>
  </si>
  <si>
    <t>Sourz Mango</t>
  </si>
  <si>
    <t>L-05-055-00</t>
  </si>
  <si>
    <t>Sourz Passion Fruit</t>
  </si>
  <si>
    <t>L-05-059-00</t>
  </si>
  <si>
    <t>Sourz Raspberry</t>
  </si>
  <si>
    <t>L-05-061-00</t>
  </si>
  <si>
    <t>Sourz Red Berry</t>
  </si>
  <si>
    <t>Southern Comfort</t>
  </si>
  <si>
    <t>L-50-231-00</t>
  </si>
  <si>
    <t>L-06-890-00</t>
  </si>
  <si>
    <t>L-06-894-00</t>
  </si>
  <si>
    <t>L-00-844-00</t>
  </si>
  <si>
    <t>L-00-834-00</t>
  </si>
  <si>
    <t>L-00-843-00</t>
  </si>
  <si>
    <t>Specht Williams Birne</t>
  </si>
  <si>
    <t>L-57-547-00</t>
  </si>
  <si>
    <t>Speckie</t>
  </si>
  <si>
    <t>L-23-354-00</t>
  </si>
  <si>
    <t>L-08-452-00</t>
  </si>
  <si>
    <t>L-21-455-00</t>
  </si>
  <si>
    <t>L-15-891-00</t>
  </si>
  <si>
    <t>Speyburn 15 Years + GB</t>
  </si>
  <si>
    <t>L-08-456-00</t>
  </si>
  <si>
    <t>L-15-902-00</t>
  </si>
  <si>
    <t>Speyburn Hopkins Reserve + GB</t>
  </si>
  <si>
    <t>L-57-955-00</t>
  </si>
  <si>
    <t>Spirited Union Honey</t>
  </si>
  <si>
    <t>L-18-325-00</t>
  </si>
  <si>
    <t>Spirited Union Lemon &amp; Leaf</t>
  </si>
  <si>
    <t>L-52-071-00</t>
  </si>
  <si>
    <t>Spirited Union Organic Coconut</t>
  </si>
  <si>
    <t>L-52-073-00</t>
  </si>
  <si>
    <t>Spirited Union Pink Grapefruit &amp; Rose</t>
  </si>
  <si>
    <t>L-52-072-00</t>
  </si>
  <si>
    <t>L-58-475-00</t>
  </si>
  <si>
    <t>L-24-373-00</t>
  </si>
  <si>
    <t>L-19-165-00</t>
  </si>
  <si>
    <t>St Germain Elderflower</t>
  </si>
  <si>
    <t>L-04-859-00</t>
  </si>
  <si>
    <t>L-54-087-00</t>
  </si>
  <si>
    <t>St.Remy VSOP</t>
  </si>
  <si>
    <t>L-21-479-00</t>
  </si>
  <si>
    <t>L-59-147-00</t>
  </si>
  <si>
    <t>Stock 84</t>
  </si>
  <si>
    <t>L-59-619-00</t>
  </si>
  <si>
    <t>Stonegaze Black Raspberry Vodka</t>
  </si>
  <si>
    <t>L-53-138-00</t>
  </si>
  <si>
    <t>L-53-139-00</t>
  </si>
  <si>
    <t>L-21-493-00</t>
  </si>
  <si>
    <t>L-51-846-00</t>
  </si>
  <si>
    <t>Strega Amaretto Liqueur</t>
  </si>
  <si>
    <t>L-51-845-00</t>
  </si>
  <si>
    <t>L-05-064-00</t>
  </si>
  <si>
    <t>Strega Liquore</t>
  </si>
  <si>
    <t>L-51-843-00</t>
  </si>
  <si>
    <t>L-11-223-00</t>
  </si>
  <si>
    <t>Stroh 38</t>
  </si>
  <si>
    <t>L-11-225-00</t>
  </si>
  <si>
    <t>Stroh 40</t>
  </si>
  <si>
    <t>L-11-227-00</t>
  </si>
  <si>
    <t>Stroh 60</t>
  </si>
  <si>
    <t>L-09-886-00</t>
  </si>
  <si>
    <t>Stroh 80</t>
  </si>
  <si>
    <t>L-09-887-00</t>
  </si>
  <si>
    <t>L-09-889-00</t>
  </si>
  <si>
    <t>L-09-890-00</t>
  </si>
  <si>
    <t>L-13-183-00</t>
  </si>
  <si>
    <t>Stroh Jagertee</t>
  </si>
  <si>
    <t>L-13-184-00</t>
  </si>
  <si>
    <t>L-05-063-00</t>
  </si>
  <si>
    <t>Stroh Obst Schnaps</t>
  </si>
  <si>
    <t>L-00-555-00</t>
  </si>
  <si>
    <t>Stroopwafel Likeur</t>
  </si>
  <si>
    <t>L-58-864-00</t>
  </si>
  <si>
    <t>L-53-291-00</t>
  </si>
  <si>
    <t>L-53-290-00</t>
  </si>
  <si>
    <t>L-53-761-00</t>
  </si>
  <si>
    <t>L-53-279-00</t>
  </si>
  <si>
    <t>L-21-501-00</t>
  </si>
  <si>
    <t>Suntory Haku Vodka</t>
  </si>
  <si>
    <t>L-17-684-00</t>
  </si>
  <si>
    <t>Suntory Roku Gin</t>
  </si>
  <si>
    <t>L-06-398-00</t>
  </si>
  <si>
    <t>L-06-401-00</t>
  </si>
  <si>
    <t>Suntory Toki</t>
  </si>
  <si>
    <t>L-13-327-00</t>
  </si>
  <si>
    <t>Suze Liqueur De Gentiane</t>
  </si>
  <si>
    <t>L-02-286-00</t>
  </si>
  <si>
    <t>L-13-323-00</t>
  </si>
  <si>
    <t>L-13-324-00</t>
  </si>
  <si>
    <t>L-56-826-00</t>
  </si>
  <si>
    <t>L-56-436-00</t>
  </si>
  <si>
    <t>L-59-943-00</t>
  </si>
  <si>
    <t>L-56-435-00</t>
  </si>
  <si>
    <t>L-56-825-00</t>
  </si>
  <si>
    <t>L-12-984-00</t>
  </si>
  <si>
    <t>L-55-570-00</t>
  </si>
  <si>
    <t>L-52-841-00</t>
  </si>
  <si>
    <t>L-59-978-00</t>
  </si>
  <si>
    <t>Takamaka Dark Spiced</t>
  </si>
  <si>
    <t>Talisker 10 Years + GB</t>
  </si>
  <si>
    <t>L-08-465-00</t>
  </si>
  <si>
    <t>L-08-489-00</t>
  </si>
  <si>
    <t>Talisker Dark Storm + GB</t>
  </si>
  <si>
    <t>L-58-576-00</t>
  </si>
  <si>
    <t>L-60-053-00</t>
  </si>
  <si>
    <t>Talisker Parley Wilder Seas</t>
  </si>
  <si>
    <t>L-08-493-00</t>
  </si>
  <si>
    <t>L-08-497-00</t>
  </si>
  <si>
    <t>Talisker Skye + GB</t>
  </si>
  <si>
    <t>L-08-498-00</t>
  </si>
  <si>
    <t>Talisker Storm + GB</t>
  </si>
  <si>
    <t>L-57-815-00</t>
  </si>
  <si>
    <t>Talisker Surge + GB</t>
  </si>
  <si>
    <t>L-50-531-00</t>
  </si>
  <si>
    <t>Tamdhu 12 Years + GB</t>
  </si>
  <si>
    <t>L-57-908-00</t>
  </si>
  <si>
    <t>Tamdhu Batch Strength No. 7 + GB</t>
  </si>
  <si>
    <t>L-14-256-00</t>
  </si>
  <si>
    <t>Tamnavulin Double Cask + GB</t>
  </si>
  <si>
    <t>L-56-467-00</t>
  </si>
  <si>
    <t>Tamnavulin Oloroso Cask + GB</t>
  </si>
  <si>
    <t>L-58-186-00</t>
  </si>
  <si>
    <t>Tamnavulin Red Wine finish French Cabernet Sauvignon + GB</t>
  </si>
  <si>
    <t>L-21-535-00</t>
  </si>
  <si>
    <t>Tamnavulin Sherry Cask Edition + GB</t>
  </si>
  <si>
    <t>L-08-545-00</t>
  </si>
  <si>
    <t>Tamnavulin Tempranillo Cask + GB</t>
  </si>
  <si>
    <t>L-52-115-00</t>
  </si>
  <si>
    <t>Tan Dowr Sea Salt Vodka</t>
  </si>
  <si>
    <t>L-50-746-00</t>
  </si>
  <si>
    <t>Tanduay Gold</t>
  </si>
  <si>
    <t>L-24-600-00</t>
  </si>
  <si>
    <t>Tanduay Silver</t>
  </si>
  <si>
    <t>L-59-913-00</t>
  </si>
  <si>
    <t>Tanglin Triple Tangerine Orange Likeur</t>
  </si>
  <si>
    <t>L-54-998-00</t>
  </si>
  <si>
    <t>Tanqueray 0,0% Alcohol Free</t>
  </si>
  <si>
    <t>L-51-118-00</t>
  </si>
  <si>
    <t>Tanqueray Blackcurrant Royale Gin</t>
  </si>
  <si>
    <t>L-09-991-00</t>
  </si>
  <si>
    <t>Tanqueray Flor de Sevilla</t>
  </si>
  <si>
    <t>L-09-992-00</t>
  </si>
  <si>
    <t>Tanqueray Gin</t>
  </si>
  <si>
    <t>L-10-001-00</t>
  </si>
  <si>
    <t>L-10-004-00</t>
  </si>
  <si>
    <t>L-10-003-00</t>
  </si>
  <si>
    <t>Tanqueray Gin PET</t>
  </si>
  <si>
    <t>L-25-245-00</t>
  </si>
  <si>
    <t>L-17-809-00</t>
  </si>
  <si>
    <t>Tanqueray Malacca</t>
  </si>
  <si>
    <t>L-53-300-00</t>
  </si>
  <si>
    <t>Tanqueray Rangpur</t>
  </si>
  <si>
    <t>L-10-009-00</t>
  </si>
  <si>
    <t>L-10-011-00</t>
  </si>
  <si>
    <t>Tanqueray Ten</t>
  </si>
  <si>
    <t>L-10-013-00</t>
  </si>
  <si>
    <t>L-51-773-00</t>
  </si>
  <si>
    <t>Tanqueray Ten Grapefruit &amp; Rosemary</t>
  </si>
  <si>
    <t>L-21-545-00</t>
  </si>
  <si>
    <t>Tarsier Oriental Pink Gin</t>
  </si>
  <si>
    <t>L-56-818-00</t>
  </si>
  <si>
    <t>L-05-881-00</t>
  </si>
  <si>
    <t>Taylors Velvet Falernum</t>
  </si>
  <si>
    <t>L-06-920-00</t>
  </si>
  <si>
    <t>Teacher's</t>
  </si>
  <si>
    <t>L-56-432-00</t>
  </si>
  <si>
    <t>Tecan Reposado Tequila</t>
  </si>
  <si>
    <t>L-06-942-00</t>
  </si>
  <si>
    <t>Teeling Single Grain + GB</t>
  </si>
  <si>
    <t>L-06-944-00</t>
  </si>
  <si>
    <t>Teeling Single Malt + GB</t>
  </si>
  <si>
    <t>L-06-948-00</t>
  </si>
  <si>
    <t>Teeling Small Batch</t>
  </si>
  <si>
    <t>L-00-566-00</t>
  </si>
  <si>
    <t>Teichenne Crema de Fresa con Tequila</t>
  </si>
  <si>
    <t>L-60-808-00</t>
  </si>
  <si>
    <t>Tenjaku Gin</t>
  </si>
  <si>
    <t>L-60-791-00</t>
  </si>
  <si>
    <t>L-59-121-00</t>
  </si>
  <si>
    <t>L-60-206-00</t>
  </si>
  <si>
    <t>L-60-205-00</t>
  </si>
  <si>
    <t>L-21-945-00</t>
  </si>
  <si>
    <t>Tequila Rose Strawberry Cream</t>
  </si>
  <si>
    <t>L-09-302-00</t>
  </si>
  <si>
    <t>L-09-304-00</t>
  </si>
  <si>
    <t>L-53-517-00</t>
  </si>
  <si>
    <t>The Broody Hen 10 Years</t>
  </si>
  <si>
    <t>L-56-814-00</t>
  </si>
  <si>
    <t>The Broody Hen Blended Scotch Whisky</t>
  </si>
  <si>
    <t>L-56-632-00</t>
  </si>
  <si>
    <t>L-56-630-00</t>
  </si>
  <si>
    <t>L-56-628-00</t>
  </si>
  <si>
    <t>L-59-672-00</t>
  </si>
  <si>
    <t>L-59-673-00</t>
  </si>
  <si>
    <t>The Copper In The Clouds Marmalade</t>
  </si>
  <si>
    <t>L-20-077-00</t>
  </si>
  <si>
    <t>The Dalmore 12 Years + GB</t>
  </si>
  <si>
    <t>L-52-267-00</t>
  </si>
  <si>
    <t>L-20-079-00</t>
  </si>
  <si>
    <t>The Dalmore 15 Years + GB</t>
  </si>
  <si>
    <t>L-07-532-00</t>
  </si>
  <si>
    <t>The Dalmore 21 Years + GB</t>
  </si>
  <si>
    <t>L-16-014-00</t>
  </si>
  <si>
    <t>L-16-025-00</t>
  </si>
  <si>
    <t>The Dalmore Cigar Malt + GB</t>
  </si>
  <si>
    <t>L-23-607-00</t>
  </si>
  <si>
    <t>L-20-090-00</t>
  </si>
  <si>
    <t>L-20-092-00</t>
  </si>
  <si>
    <t>The Dalmore Port Wood Reserve + GB</t>
  </si>
  <si>
    <t>L-59-981-00</t>
  </si>
  <si>
    <t>The Deacon Blended Whisky</t>
  </si>
  <si>
    <t>L-58-346-00</t>
  </si>
  <si>
    <t>The Deveron 10 Years + GB</t>
  </si>
  <si>
    <t>L-07-560-00</t>
  </si>
  <si>
    <t>The Deveron 12 Years + GB</t>
  </si>
  <si>
    <t>L-56-274-00</t>
  </si>
  <si>
    <t>The Duppy Share White</t>
  </si>
  <si>
    <t>L-58-146-00</t>
  </si>
  <si>
    <t>The Gin Box by World Class Gin (10x50ml)</t>
  </si>
  <si>
    <t>L-21-571-00</t>
  </si>
  <si>
    <t>The Glendronach 10 Years Forgue + GB</t>
  </si>
  <si>
    <t>L-07-648-00</t>
  </si>
  <si>
    <t>The Glendronach 12 Years + GB</t>
  </si>
  <si>
    <t>L-16-066-00</t>
  </si>
  <si>
    <t>L-50-688-00</t>
  </si>
  <si>
    <t>L-50-689-00</t>
  </si>
  <si>
    <t>The Glendronach Traditionally Peated + GB</t>
  </si>
  <si>
    <t>L-25-072-00</t>
  </si>
  <si>
    <t>The Glenlivet 12 Years Double Oak + GB</t>
  </si>
  <si>
    <t>L-54-378-00</t>
  </si>
  <si>
    <t>The Glenlivet 13 Years First Fill American Oak + GB</t>
  </si>
  <si>
    <t>L-07-900-00</t>
  </si>
  <si>
    <t>The Glenlivet 15 Years French Oak + GB</t>
  </si>
  <si>
    <t>L-50-225-00</t>
  </si>
  <si>
    <t>L-21-607-00</t>
  </si>
  <si>
    <t>The Glenlivet 18 Years Batch Reserve + GB</t>
  </si>
  <si>
    <t>L-07-923-00</t>
  </si>
  <si>
    <t>The Glenlivet Captains Reserve + GB</t>
  </si>
  <si>
    <t>L-51-354-00</t>
  </si>
  <si>
    <t>The Glenlivet Caribbean Reserve + GB</t>
  </si>
  <si>
    <t>L-25-232-00</t>
  </si>
  <si>
    <t>The Glenlivet Founder's Reserve</t>
  </si>
  <si>
    <t>The Glenlivet Founder's Reserve + GB</t>
  </si>
  <si>
    <t>L-07-933-00</t>
  </si>
  <si>
    <t>L-07-864-00</t>
  </si>
  <si>
    <t>The Glenrothes 12 Years + GB</t>
  </si>
  <si>
    <t>L-22-612-00</t>
  </si>
  <si>
    <t>The Glenrothes Whisky Maker's Cut + GB</t>
  </si>
  <si>
    <t>L-08-120-00</t>
  </si>
  <si>
    <t>The Irishman 12 Years + GB</t>
  </si>
  <si>
    <t>L-08-124-00</t>
  </si>
  <si>
    <t>L-53-343-00</t>
  </si>
  <si>
    <t>The London No. 1</t>
  </si>
  <si>
    <t>L-56-069-00</t>
  </si>
  <si>
    <t>L-18-673-00</t>
  </si>
  <si>
    <t>The London No.1 Gin Sherry Cask</t>
  </si>
  <si>
    <t>L-16-199-00</t>
  </si>
  <si>
    <t>The Macallan 12 Years Double Cask + GB</t>
  </si>
  <si>
    <t>L-08-231-00</t>
  </si>
  <si>
    <t>The Macallan 12 Years Sherry Oak + GB</t>
  </si>
  <si>
    <t>L-08-232-00</t>
  </si>
  <si>
    <t>The Macallan 12 Years Triple Cask + GB</t>
  </si>
  <si>
    <t>L-22-706-00</t>
  </si>
  <si>
    <t>The Macallan 15 Years Double Cask + GB</t>
  </si>
  <si>
    <t>L-60-896-00</t>
  </si>
  <si>
    <t>The Macallan 18 Years Double Cask 2023 Release + GB</t>
  </si>
  <si>
    <t>L-60-628-00</t>
  </si>
  <si>
    <t>The Macallan 18 Years Sherry Oak Annual release 2023  + GB</t>
  </si>
  <si>
    <t>L-61-024-00</t>
  </si>
  <si>
    <t>L-60-627-00</t>
  </si>
  <si>
    <t>L-58-312-00</t>
  </si>
  <si>
    <t>The Macallan 30 Years Vintage 1991 Private Bourbon Cask + GB</t>
  </si>
  <si>
    <t>L-61-027-00</t>
  </si>
  <si>
    <t>The Macallan Classic Cut Limited Edition 2023 + GB</t>
  </si>
  <si>
    <t>L-08-260-00</t>
  </si>
  <si>
    <t>L-58-747-00</t>
  </si>
  <si>
    <t>The Macallan Harmony Inspired By Intense Arabica + GB</t>
  </si>
  <si>
    <t>L-60-631-00</t>
  </si>
  <si>
    <t>L-60-175-00</t>
  </si>
  <si>
    <t>The Naked Malt</t>
  </si>
  <si>
    <t>L-06-301-00</t>
  </si>
  <si>
    <t>L-50-929-00</t>
  </si>
  <si>
    <t>The Observatory 20 Years + GB</t>
  </si>
  <si>
    <t>L-55-463-00</t>
  </si>
  <si>
    <t>The Pogues Cinnamon</t>
  </si>
  <si>
    <t>L-06-028-00</t>
  </si>
  <si>
    <t>L-19-337-00</t>
  </si>
  <si>
    <t>L-21-675-00</t>
  </si>
  <si>
    <t>L-08-439-00</t>
  </si>
  <si>
    <t>The Singleton of Dufftown 12 Years</t>
  </si>
  <si>
    <t>L-59-241-00</t>
  </si>
  <si>
    <t>The Singleton Of Dufftown 12 Years + GB</t>
  </si>
  <si>
    <t>L-16-292-00</t>
  </si>
  <si>
    <t>The Singleton of Dufftown 15 Years + GB</t>
  </si>
  <si>
    <t>L-08-433-00</t>
  </si>
  <si>
    <t>L-56-346-00</t>
  </si>
  <si>
    <t>L-56-380-00</t>
  </si>
  <si>
    <t>The Wild Geese Irish Honey</t>
  </si>
  <si>
    <t>L-07-027-00</t>
  </si>
  <si>
    <t>The Yamazaki 12 Years + GB</t>
  </si>
  <si>
    <t>L-07-025-00</t>
  </si>
  <si>
    <t>L-57-649-00</t>
  </si>
  <si>
    <t>L-57-652-00</t>
  </si>
  <si>
    <t>L-60-835-00</t>
  </si>
  <si>
    <t>L-57-653-00</t>
  </si>
  <si>
    <t>L-21-689-00</t>
  </si>
  <si>
    <t>Three Scottish Brothers 20 Years</t>
  </si>
  <si>
    <t>L-10-020-00</t>
  </si>
  <si>
    <t>L-55-542-00</t>
  </si>
  <si>
    <t>Thunder Really Pink Gin</t>
  </si>
  <si>
    <t>L-55-541-00</t>
  </si>
  <si>
    <t>Thunder Rhubarb &amp; Ginger Vodka</t>
  </si>
  <si>
    <t>Tia Maria</t>
  </si>
  <si>
    <t>L-24-071-00</t>
  </si>
  <si>
    <t>L-05-073-00</t>
  </si>
  <si>
    <t>L-05-075-00</t>
  </si>
  <si>
    <t>L-13-319-00</t>
  </si>
  <si>
    <t>L-55-762-00</t>
  </si>
  <si>
    <t>Tio Diablillo NRF</t>
  </si>
  <si>
    <t>L-04-558-00</t>
  </si>
  <si>
    <t>L-04-561-00</t>
  </si>
  <si>
    <t>L-00-847-00</t>
  </si>
  <si>
    <t>Tiscaz Tequila Gold</t>
  </si>
  <si>
    <t>L-08-583-00</t>
  </si>
  <si>
    <t>Tito's Vodka</t>
  </si>
  <si>
    <t>L-08-585-00</t>
  </si>
  <si>
    <t>L-14-277-00</t>
  </si>
  <si>
    <t>Tobermory 12 Years + GB</t>
  </si>
  <si>
    <t>L-21-695-00</t>
  </si>
  <si>
    <t>Togouchi Blended Premium + GB</t>
  </si>
  <si>
    <t>L-16-346-00</t>
  </si>
  <si>
    <t>L-08-516-00</t>
  </si>
  <si>
    <t>Tomatin 12 Years + GB</t>
  </si>
  <si>
    <t>L-08-517-00</t>
  </si>
  <si>
    <t>L-16-356-00</t>
  </si>
  <si>
    <t>Tomatin 14 Years Portwood + GB</t>
  </si>
  <si>
    <t>L-08-521-00</t>
  </si>
  <si>
    <t>Tomatin 18 Years + GB</t>
  </si>
  <si>
    <t>L-16-365-00</t>
  </si>
  <si>
    <t>Tomatin 8 Years + GB</t>
  </si>
  <si>
    <t>L-08-527-00</t>
  </si>
  <si>
    <t>Tomatin Cask Strength + GB</t>
  </si>
  <si>
    <t>L-21-708-00</t>
  </si>
  <si>
    <t>Tomatin Cu Bocan Signature Limited + GB</t>
  </si>
  <si>
    <t>L-08-535-00</t>
  </si>
  <si>
    <t>Tomatin Legacy + GB</t>
  </si>
  <si>
    <t>L-52-373-00</t>
  </si>
  <si>
    <t>Tomintoul 25 Years + GB</t>
  </si>
  <si>
    <t>L-05-966-00</t>
  </si>
  <si>
    <t>L-05-970-00</t>
  </si>
  <si>
    <t>Torres 20 Years + GB</t>
  </si>
  <si>
    <t>L-05-971-00</t>
  </si>
  <si>
    <t>L-55-165-00</t>
  </si>
  <si>
    <t>Torres 5 Years NRF</t>
  </si>
  <si>
    <t>L-53-993-00</t>
  </si>
  <si>
    <t>L-59-424-00</t>
  </si>
  <si>
    <t>L-59-423-00</t>
  </si>
  <si>
    <t>L-00-575-00</t>
  </si>
  <si>
    <t>Tribelle Triple Sec</t>
  </si>
  <si>
    <t>L-11-114-00</t>
  </si>
  <si>
    <t>Trojka Orange Vodka Liqueur</t>
  </si>
  <si>
    <t>L-50-534-00</t>
  </si>
  <si>
    <t>Trojka Pink</t>
  </si>
  <si>
    <t>L-22-297-00</t>
  </si>
  <si>
    <t>L-03-981-00</t>
  </si>
  <si>
    <t>L-59-818-00</t>
  </si>
  <si>
    <t>L-59-816-00</t>
  </si>
  <si>
    <t>L-59-814-00</t>
  </si>
  <si>
    <t>L-59-815-00</t>
  </si>
  <si>
    <t>L-59-820-00</t>
  </si>
  <si>
    <t>L-59-821-00</t>
  </si>
  <si>
    <t>L-57-863-00</t>
  </si>
  <si>
    <t>Tubi 60</t>
  </si>
  <si>
    <t>Tullamore Dew</t>
  </si>
  <si>
    <t>L-06-914-00</t>
  </si>
  <si>
    <t>L-06-916-00</t>
  </si>
  <si>
    <t>L-06-907-00</t>
  </si>
  <si>
    <t>Tullamore Dew 12 Years + GB</t>
  </si>
  <si>
    <t>L-59-542-00</t>
  </si>
  <si>
    <t>Tullamore Dew XO Caribbean Rum Cask Finish</t>
  </si>
  <si>
    <t>L-22-730-00</t>
  </si>
  <si>
    <t>L-14-265-00</t>
  </si>
  <si>
    <t>L-53-857-00</t>
  </si>
  <si>
    <t>L-14-273-00</t>
  </si>
  <si>
    <t>L-08-544-00</t>
  </si>
  <si>
    <t>Tullibardine Sovereign + GB</t>
  </si>
  <si>
    <t>L-60-951-00</t>
  </si>
  <si>
    <t>L-56-351-00</t>
  </si>
  <si>
    <t>L-60-906-00</t>
  </si>
  <si>
    <t>Tullibardine The Murray Triple Port + GB</t>
  </si>
  <si>
    <t>L-16-425-00</t>
  </si>
  <si>
    <t>Tyrconnell Irish Malt</t>
  </si>
  <si>
    <t>L-51-363-00</t>
  </si>
  <si>
    <t>Ukiyo Japanese Blossom Gin</t>
  </si>
  <si>
    <t>L-51-364-00</t>
  </si>
  <si>
    <t>Ukiyo Japanese Rice Vodka</t>
  </si>
  <si>
    <t>L-51-365-00</t>
  </si>
  <si>
    <t>Ukiyo Yuzu Citrus Gin</t>
  </si>
  <si>
    <t>L-10-026-00</t>
  </si>
  <si>
    <t>Ungava Gin</t>
  </si>
  <si>
    <t>L-11-185-00</t>
  </si>
  <si>
    <t>L-21-742-00</t>
  </si>
  <si>
    <t>Unicum Zwack</t>
  </si>
  <si>
    <t>L-05-981-00</t>
  </si>
  <si>
    <t>L-21-741-00</t>
  </si>
  <si>
    <t>L-59-271-00</t>
  </si>
  <si>
    <t>Unicum Zwack Riserva + GB</t>
  </si>
  <si>
    <t>L-53-637-00</t>
  </si>
  <si>
    <t>L-22-293-00</t>
  </si>
  <si>
    <t>Unicum Zwack Szilva</t>
  </si>
  <si>
    <t>L-10-062-00</t>
  </si>
  <si>
    <t>Ursus Roter Vodka</t>
  </si>
  <si>
    <t>L-12-399-00</t>
  </si>
  <si>
    <t>V2C Classic Dutch Dry Gin</t>
  </si>
  <si>
    <t>L-12-397-00</t>
  </si>
  <si>
    <t>V2C Orange Dutch Dry Gin</t>
  </si>
  <si>
    <t>L-05-982-00</t>
  </si>
  <si>
    <t>L-53-320-00</t>
  </si>
  <si>
    <t>L-53-322-00</t>
  </si>
  <si>
    <t>Van Gogh Classic</t>
  </si>
  <si>
    <t>L-53-321-00</t>
  </si>
  <si>
    <t>Van Gogh Double Espresso</t>
  </si>
  <si>
    <t>L-53-319-00</t>
  </si>
  <si>
    <t>L-56-511-00</t>
  </si>
  <si>
    <t>Van Gogh Pineapple</t>
  </si>
  <si>
    <t>L-18-940-00</t>
  </si>
  <si>
    <t>L-06-960-00</t>
  </si>
  <si>
    <t>Vat 69</t>
  </si>
  <si>
    <t>L-06-963-00</t>
  </si>
  <si>
    <t>L-05-988-00</t>
  </si>
  <si>
    <t>Vecchia Romagna - Etichetta Nera</t>
  </si>
  <si>
    <t>L-12-390-00</t>
  </si>
  <si>
    <t>L-60-399-00</t>
  </si>
  <si>
    <t>Vecchia Romagna Riserva Tre Botti</t>
  </si>
  <si>
    <t>L-58-221-00</t>
  </si>
  <si>
    <t>Vecchio Amaro Del Capo + Glasses</t>
  </si>
  <si>
    <t>L-05-081-00</t>
  </si>
  <si>
    <t>Vecchio Amaro Del Capo NRF</t>
  </si>
  <si>
    <t>L-56-153-00</t>
  </si>
  <si>
    <t>L-05-984-00</t>
  </si>
  <si>
    <t>Velho Barreiro Cachaca</t>
  </si>
  <si>
    <t>L-12-376-00</t>
  </si>
  <si>
    <t>L-00-600-00</t>
  </si>
  <si>
    <t>Venezia Amaretto</t>
  </si>
  <si>
    <t>L-50-763-00</t>
  </si>
  <si>
    <t>L-50-762-00</t>
  </si>
  <si>
    <t>L-04-563-00</t>
  </si>
  <si>
    <t>L-53-058-00</t>
  </si>
  <si>
    <t>L-04-577-00</t>
  </si>
  <si>
    <t>L-04-582-00</t>
  </si>
  <si>
    <t>L-23-358-00</t>
  </si>
  <si>
    <t>Villa Massa Amaretto</t>
  </si>
  <si>
    <t>L-05-086-00</t>
  </si>
  <si>
    <t>L-50-440-00</t>
  </si>
  <si>
    <t>L-54-626-00</t>
  </si>
  <si>
    <t>L-08-673-00</t>
  </si>
  <si>
    <t>Vodquila</t>
  </si>
  <si>
    <t>L-58-657-00</t>
  </si>
  <si>
    <t>L-60-374-00</t>
  </si>
  <si>
    <t>Volcan De Mi Tierra Blanco</t>
  </si>
  <si>
    <t>L-18-945-00</t>
  </si>
  <si>
    <t>Warninks Advocaat Dun</t>
  </si>
  <si>
    <t>L-18-941-00</t>
  </si>
  <si>
    <t>Warninks Knijpfles</t>
  </si>
  <si>
    <t>L-18-942-00</t>
  </si>
  <si>
    <t>Warninks Scharrelaartje</t>
  </si>
  <si>
    <t>L-18-943-00</t>
  </si>
  <si>
    <t>L-05-621-00</t>
  </si>
  <si>
    <t>L-05-624-00</t>
  </si>
  <si>
    <t>L-21-796-00</t>
  </si>
  <si>
    <t>L-50-618-00</t>
  </si>
  <si>
    <t>West Cork Virgin Oak Cask Finished</t>
  </si>
  <si>
    <t>L-06-977-00</t>
  </si>
  <si>
    <t>L-53-577-00</t>
  </si>
  <si>
    <t>Whitley Neill Aloe &amp; Cucumber</t>
  </si>
  <si>
    <t>L-60-701-00</t>
  </si>
  <si>
    <t>Whitley Neill Black Cherry Gin</t>
  </si>
  <si>
    <t>Whitley Neill Blood Orange Gin</t>
  </si>
  <si>
    <t>Whitley Neill Connoisseur's Cut</t>
  </si>
  <si>
    <t>L-12-367-00</t>
  </si>
  <si>
    <t>Whitley Neill Original</t>
  </si>
  <si>
    <t>Whitley Neill Raspberry</t>
  </si>
  <si>
    <t>Whitley Neill Rhubarb &amp; Ginger Gin</t>
  </si>
  <si>
    <t>Wild Turkey 101 Proof</t>
  </si>
  <si>
    <t>L-07-012-00</t>
  </si>
  <si>
    <t>L-07-016-00</t>
  </si>
  <si>
    <t>Wild Turkey 81 Proof</t>
  </si>
  <si>
    <t>L-12-357-00</t>
  </si>
  <si>
    <t>L-07-017-00</t>
  </si>
  <si>
    <t>L-21-820-00</t>
  </si>
  <si>
    <t>L-60-194-00</t>
  </si>
  <si>
    <t>Willett Family Estate Rye Whisky</t>
  </si>
  <si>
    <t>L-03-459-00</t>
  </si>
  <si>
    <t>Willett Pot Still Reserve</t>
  </si>
  <si>
    <t>L-06-968-00</t>
  </si>
  <si>
    <t>L-06-983-00</t>
  </si>
  <si>
    <t>William Lawson's</t>
  </si>
  <si>
    <t>L-06-987-00</t>
  </si>
  <si>
    <t>L-60-685-00</t>
  </si>
  <si>
    <t>L-59-964-00</t>
  </si>
  <si>
    <t>L-25-915-00</t>
  </si>
  <si>
    <t>L-21-840-00</t>
  </si>
  <si>
    <t>L-08-552-00</t>
  </si>
  <si>
    <t>Wolfburn Aurora + GB</t>
  </si>
  <si>
    <t>L-12-326-00</t>
  </si>
  <si>
    <t>Wolfburn Langskip + GB</t>
  </si>
  <si>
    <t>L-12-324-00</t>
  </si>
  <si>
    <t>L-08-553-00</t>
  </si>
  <si>
    <t>Wolfburn Northland + GB</t>
  </si>
  <si>
    <t>L-59-290-00</t>
  </si>
  <si>
    <t>Wolfburn Small Batch 458 + GB</t>
  </si>
  <si>
    <t>Woodford Reserve</t>
  </si>
  <si>
    <t>L-07-001-00</t>
  </si>
  <si>
    <t>L-07-004-00</t>
  </si>
  <si>
    <t>Woodford Reserve RYE</t>
  </si>
  <si>
    <t>L-52-618-00</t>
  </si>
  <si>
    <t>L-55-829-00</t>
  </si>
  <si>
    <t>Wooly's Coffee Liqueur</t>
  </si>
  <si>
    <t>L-56-103-00</t>
  </si>
  <si>
    <t>Worthy Park Single Estate Reserve + GB</t>
  </si>
  <si>
    <t>L-50-076-00</t>
  </si>
  <si>
    <t>Wray &amp; Nephew White Overproof Rum NRF</t>
  </si>
  <si>
    <t>L-10-135-00</t>
  </si>
  <si>
    <t>Wyborowa Vodka</t>
  </si>
  <si>
    <t>L-10-137-00</t>
  </si>
  <si>
    <t>L-51-679-00</t>
  </si>
  <si>
    <t>Xante Cognac &amp; Pear</t>
  </si>
  <si>
    <t>L-16-687-00</t>
  </si>
  <si>
    <t>L-10-140-00</t>
  </si>
  <si>
    <t>Xoriguer Mahon Gin</t>
  </si>
  <si>
    <t>L-59-405-00</t>
  </si>
  <si>
    <t>Xoriguer Mahon Gin Canet</t>
  </si>
  <si>
    <t>L-59-414-00</t>
  </si>
  <si>
    <t>Xoriguer Mahon Gin Miniature</t>
  </si>
  <si>
    <t>L-02-688-00</t>
  </si>
  <si>
    <t>Xuxu Strawberry Vodka</t>
  </si>
  <si>
    <t>Yamazakura Blended + GB</t>
  </si>
  <si>
    <t>L-07-041-00</t>
  </si>
  <si>
    <t>L-21-851-00</t>
  </si>
  <si>
    <t>L-55-723-00</t>
  </si>
  <si>
    <t>Ypioca Cachaca Reserva Carvalho Ouro NRF</t>
  </si>
  <si>
    <t>L-59-184-00</t>
  </si>
  <si>
    <t>L-59-189-00</t>
  </si>
  <si>
    <t>L-59-187-00</t>
  </si>
  <si>
    <t>L-59-188-00</t>
  </si>
  <si>
    <t>L-59-185-00</t>
  </si>
  <si>
    <t>L-03-024-00</t>
  </si>
  <si>
    <t>L-57-238-00</t>
  </si>
  <si>
    <t>L-03-025-00</t>
  </si>
  <si>
    <t>Zacapa 23 Years Centenario Gran Reserva + GB</t>
  </si>
  <si>
    <t>L-03-027-00</t>
  </si>
  <si>
    <t>L-11-092-00</t>
  </si>
  <si>
    <t>L-10-178-00</t>
  </si>
  <si>
    <t>Zacapa XO + GB</t>
  </si>
  <si>
    <t>L-05-102-00</t>
  </si>
  <si>
    <t>Zedda Piras Mirto Rosso</t>
  </si>
  <si>
    <t>L-52-122-00</t>
  </si>
  <si>
    <t>L-01-392-00</t>
  </si>
  <si>
    <t>Zoladkowa Gorzka De Luxe</t>
  </si>
  <si>
    <t>L-01-391-00</t>
  </si>
  <si>
    <t>L-59-683-00</t>
  </si>
  <si>
    <t>Zoladkowa Gorzka Lemon Mint</t>
  </si>
  <si>
    <t>Zoladkowa Gorzka Mint</t>
  </si>
  <si>
    <t>L-21-931-00</t>
  </si>
  <si>
    <t>Zoladkowa Gorzka Traditional Flavoured</t>
  </si>
  <si>
    <t>L-01-393-00</t>
  </si>
  <si>
    <t>L-18-906-00</t>
  </si>
  <si>
    <t>Zubrowka Biala</t>
  </si>
  <si>
    <t>L-22-723-00</t>
  </si>
  <si>
    <t>L-10-185-00</t>
  </si>
  <si>
    <t>Zubrowka Bison Grass</t>
  </si>
  <si>
    <t>L-18-916-00</t>
  </si>
  <si>
    <t>Zubrowka Czarna ‘Black’</t>
  </si>
  <si>
    <t>L-21-866-00</t>
  </si>
  <si>
    <t>L-21-867-00</t>
  </si>
  <si>
    <t>L-21-870-00</t>
  </si>
  <si>
    <t>L-21-869-00</t>
  </si>
  <si>
    <t>L-21-877-00</t>
  </si>
  <si>
    <t>L-21-878-00</t>
  </si>
  <si>
    <t>L-21-882-00</t>
  </si>
  <si>
    <t>L-21-884-00</t>
  </si>
  <si>
    <t>L-21-886-00</t>
  </si>
  <si>
    <t>L-21-885-00</t>
  </si>
  <si>
    <t>L-51-345-00</t>
  </si>
  <si>
    <t>Zuidam Amandel Speculaas</t>
  </si>
  <si>
    <t>L-05-089-00</t>
  </si>
  <si>
    <t>Zuidam Amaretto</t>
  </si>
  <si>
    <t>L-05-093-00</t>
  </si>
  <si>
    <t>Zuidam Chocolat</t>
  </si>
  <si>
    <t>L-19-316-00</t>
  </si>
  <si>
    <t>Zuidam Creme De Cafe</t>
  </si>
  <si>
    <t>L-11-077-00</t>
  </si>
  <si>
    <t>Zuidam Dutch Courage</t>
  </si>
  <si>
    <t>L-10-180-00</t>
  </si>
  <si>
    <t>Zuidam Dutch Courage Aged Dry Gin</t>
  </si>
  <si>
    <t>L-11-086-00</t>
  </si>
  <si>
    <t>Zuidam Dutch Courage Dry Gin</t>
  </si>
  <si>
    <t>L-11-075-00</t>
  </si>
  <si>
    <t>Zuidam Dutch Courage Old Tom's Gin</t>
  </si>
  <si>
    <t>L-05-095-00</t>
  </si>
  <si>
    <t>Zuidam Framboise</t>
  </si>
  <si>
    <t>L-53-000-00</t>
  </si>
  <si>
    <t>Zuidam Honing Whisky</t>
  </si>
  <si>
    <t>L-19-320-00</t>
  </si>
  <si>
    <t>Zuidam Inspiration</t>
  </si>
  <si>
    <t>L-05-997-00</t>
  </si>
  <si>
    <t>L-05-999-00</t>
  </si>
  <si>
    <t>L-05-096-00</t>
  </si>
  <si>
    <t>Zuidam Kaneel</t>
  </si>
  <si>
    <t>L-19-330-00</t>
  </si>
  <si>
    <t>L-58-208-00</t>
  </si>
  <si>
    <t>Zuidam Oranje Kopstoot</t>
  </si>
  <si>
    <t>L-21-890-00</t>
  </si>
  <si>
    <t>L-21-891-00</t>
  </si>
  <si>
    <t>L-05-097-00</t>
  </si>
  <si>
    <t>L-21-895-00</t>
  </si>
  <si>
    <t>L-05-098-00</t>
  </si>
  <si>
    <t>Zuidam Speculaas</t>
  </si>
  <si>
    <t>L-21-897-00</t>
  </si>
  <si>
    <t>L-55-594-00</t>
  </si>
  <si>
    <t>Zure Mattie</t>
  </si>
  <si>
    <t>L-05-101-00</t>
  </si>
  <si>
    <t>Zwarte Kip Advocaat</t>
  </si>
  <si>
    <t>Zytnia Poolse Graanwodka</t>
  </si>
  <si>
    <t>L-01-406-00</t>
  </si>
  <si>
    <t>L-01-403-00</t>
  </si>
  <si>
    <t>Tequila</t>
  </si>
  <si>
    <t>Flavored Vodka</t>
  </si>
  <si>
    <t>Vodka</t>
  </si>
  <si>
    <t>Whisky Liqueur</t>
  </si>
  <si>
    <t>Dark &amp; Gold Rum</t>
  </si>
  <si>
    <t>Single Malt Whisky</t>
  </si>
  <si>
    <t>Gin</t>
  </si>
  <si>
    <t>Whisky Giftsets</t>
  </si>
  <si>
    <t>Other Liqueurs</t>
  </si>
  <si>
    <t>Cachaca</t>
  </si>
  <si>
    <t>Blended Whisky</t>
  </si>
  <si>
    <t>Grain Whisky</t>
  </si>
  <si>
    <t>Gin Giftsets</t>
  </si>
  <si>
    <t>Fruit Liqueurs</t>
  </si>
  <si>
    <t>Cream Liqueurs</t>
  </si>
  <si>
    <t>Liqueur Giftsets</t>
  </si>
  <si>
    <t>Bitter Liqueurs</t>
  </si>
  <si>
    <t>Cognac</t>
  </si>
  <si>
    <t>Bourbon &amp; Rye Whiskey</t>
  </si>
  <si>
    <t>Brandy</t>
  </si>
  <si>
    <t>White Rum</t>
  </si>
  <si>
    <t>Flavoured Rum</t>
  </si>
  <si>
    <t>Rum Giftsets</t>
  </si>
  <si>
    <t>Blended Malt Whisky</t>
  </si>
  <si>
    <t>Gin Liqueurs</t>
  </si>
  <si>
    <t>Armagnac</t>
  </si>
  <si>
    <t>Calvados</t>
  </si>
  <si>
    <t>Mezcal</t>
  </si>
  <si>
    <t>Pisco</t>
  </si>
  <si>
    <t>Pot Still Whiskey</t>
  </si>
  <si>
    <t>Descrizione</t>
  </si>
  <si>
    <t>Price/bt</t>
  </si>
  <si>
    <t>Categoria</t>
  </si>
  <si>
    <t>Prezzo 
Enoteche</t>
  </si>
  <si>
    <t>Prezzo 
Grossisti</t>
  </si>
  <si>
    <t>Prodotti lista cecilia</t>
  </si>
  <si>
    <t>absolut assortite</t>
  </si>
  <si>
    <t>absolut blue</t>
  </si>
  <si>
    <t>bacardi c. Blanca</t>
  </si>
  <si>
    <t>bacardi c. negra</t>
  </si>
  <si>
    <t>bacardi c. oro</t>
  </si>
  <si>
    <t>bailey's normale</t>
  </si>
  <si>
    <t>ballantine's finest</t>
  </si>
  <si>
    <t>beefeter gin</t>
  </si>
  <si>
    <t>belvedere</t>
  </si>
  <si>
    <t>bombay sapphire</t>
  </si>
  <si>
    <t>bumbu</t>
  </si>
  <si>
    <t>cachaca 51</t>
  </si>
  <si>
    <t>cellini</t>
  </si>
  <si>
    <t>courvoisier</t>
  </si>
  <si>
    <t>De Kuyper</t>
  </si>
  <si>
    <t>eristoff</t>
  </si>
  <si>
    <t>famous grouse</t>
  </si>
  <si>
    <t>finlandia</t>
  </si>
  <si>
    <t>four roses</t>
  </si>
  <si>
    <t>frangelico</t>
  </si>
  <si>
    <t>glen livet 15y</t>
  </si>
  <si>
    <t>glen livet capt reserve</t>
  </si>
  <si>
    <t>glen livet found reserve</t>
  </si>
  <si>
    <t>grey goose</t>
  </si>
  <si>
    <t>havana club aneyo</t>
  </si>
  <si>
    <t>hendrick's</t>
  </si>
  <si>
    <t>iganov</t>
  </si>
  <si>
    <t>J&amp;B 100cl</t>
  </si>
  <si>
    <t>J&amp;B 70cl</t>
  </si>
  <si>
    <t>jack daniel's black label</t>
  </si>
  <si>
    <t>jameson</t>
  </si>
  <si>
    <t>jameson blackbar</t>
  </si>
  <si>
    <t>jameson caskmates IPA</t>
  </si>
  <si>
    <t>johnny walker black laber</t>
  </si>
  <si>
    <t>johnny walker red laber</t>
  </si>
  <si>
    <t>jose cuervo especial reposado</t>
  </si>
  <si>
    <t>jose cuervo especial silver</t>
  </si>
  <si>
    <t>Maitre pierre calvados</t>
  </si>
  <si>
    <t>malfy gin normale</t>
  </si>
  <si>
    <t>malfy gin rosa</t>
  </si>
  <si>
    <t>malibu</t>
  </si>
  <si>
    <t>martell vs</t>
  </si>
  <si>
    <t>martell vsop</t>
  </si>
  <si>
    <t>martell xo</t>
  </si>
  <si>
    <t>mom</t>
  </si>
  <si>
    <t>monkey 47 50cl</t>
  </si>
  <si>
    <t>negrita</t>
  </si>
  <si>
    <t>pampero anejo</t>
  </si>
  <si>
    <t>pampero blanco</t>
  </si>
  <si>
    <t>pampero especial</t>
  </si>
  <si>
    <t>pampero tutti</t>
  </si>
  <si>
    <t>poliakov</t>
  </si>
  <si>
    <t>pravda</t>
  </si>
  <si>
    <t>skyy</t>
  </si>
  <si>
    <t>smirnoff red</t>
  </si>
  <si>
    <t>sobiesky</t>
  </si>
  <si>
    <t>stock 84</t>
  </si>
  <si>
    <t>Tanqueray</t>
  </si>
  <si>
    <t>Vecchia romagna</t>
  </si>
  <si>
    <t>wyborowa</t>
  </si>
  <si>
    <t>ARMAGNAC &amp; CALVADOS</t>
  </si>
  <si>
    <t>BRANDY</t>
  </si>
  <si>
    <t>COGNAC</t>
  </si>
  <si>
    <t>GIN</t>
  </si>
  <si>
    <t>MEZCAL</t>
  </si>
  <si>
    <t>PISCO &amp; CACHACA</t>
  </si>
  <si>
    <t>RUM</t>
  </si>
  <si>
    <t>TEQUILA</t>
  </si>
  <si>
    <t>VODKA</t>
  </si>
  <si>
    <t>WHISKY</t>
  </si>
  <si>
    <t>Vodka Giftsets</t>
  </si>
  <si>
    <t>Tennessee Whiskey</t>
  </si>
  <si>
    <t>L-11-674-00</t>
  </si>
  <si>
    <t>L-11-878-00</t>
  </si>
  <si>
    <t>Angostura 1787 Super Premium + GB</t>
  </si>
  <si>
    <t>L-59-350-00</t>
  </si>
  <si>
    <t>Bumbu Original In Tube</t>
  </si>
  <si>
    <t>Coruba Non Plus Ultra</t>
  </si>
  <si>
    <t>L-57-540-00</t>
  </si>
  <si>
    <t>Dos Maderas Px 5+5 + GB</t>
  </si>
  <si>
    <t>L-53-579-00</t>
  </si>
  <si>
    <t>L-61-578-00</t>
  </si>
  <si>
    <t>Ron Millonario 15 Years Reserva</t>
  </si>
  <si>
    <t>L-51-554-00</t>
  </si>
  <si>
    <t>Spytail Black Ginger</t>
  </si>
  <si>
    <t>L-54-984-00</t>
  </si>
  <si>
    <t>Tanduay Double + GB</t>
  </si>
  <si>
    <t>L-55-823-00</t>
  </si>
  <si>
    <t>L-03-976-00</t>
  </si>
  <si>
    <t>L-57-251-00</t>
  </si>
  <si>
    <t>L-08-740-00</t>
  </si>
  <si>
    <t>L-61-187-00</t>
  </si>
  <si>
    <t>Adiccion Mezcal + GB</t>
  </si>
  <si>
    <t>L-61-186-00</t>
  </si>
  <si>
    <t>Adiccion Tequila Anejo + GB</t>
  </si>
  <si>
    <t>L-12-111-00</t>
  </si>
  <si>
    <t>Auchentoshan American Oak</t>
  </si>
  <si>
    <t>L-06-042-00</t>
  </si>
  <si>
    <t>L-61-230-00</t>
  </si>
  <si>
    <t>L-60-389-00</t>
  </si>
  <si>
    <t>L-61-203-00</t>
  </si>
  <si>
    <t>Born Irish 80 Proof</t>
  </si>
  <si>
    <t>L-60-756-00</t>
  </si>
  <si>
    <t>L-61-558-00</t>
  </si>
  <si>
    <t>Chivas Regal 13 Years Extra Bourbon Cask + GB</t>
  </si>
  <si>
    <t>L-60-962-00</t>
  </si>
  <si>
    <t>L-60-963-00</t>
  </si>
  <si>
    <t>L-60-852-00</t>
  </si>
  <si>
    <t>Chopin Potato Vodka + GB</t>
  </si>
  <si>
    <t>L-61-353-00</t>
  </si>
  <si>
    <t>Chopin Rye Vodka + GB</t>
  </si>
  <si>
    <t>L-61-355-00</t>
  </si>
  <si>
    <t>Chopin Wheat Vodka + GB</t>
  </si>
  <si>
    <t>L-61-868-00</t>
  </si>
  <si>
    <t>Clan Campbell</t>
  </si>
  <si>
    <t>L-61-416-00</t>
  </si>
  <si>
    <t>L-57-118-00</t>
  </si>
  <si>
    <t>Dead Man's Fingers Reposado</t>
  </si>
  <si>
    <t>L-05-470-00</t>
  </si>
  <si>
    <t>L-60-812-00</t>
  </si>
  <si>
    <t>Hardy VS + GB</t>
  </si>
  <si>
    <t>L-60-811-00</t>
  </si>
  <si>
    <t>Hardy VSOP + GB</t>
  </si>
  <si>
    <t>L-61-635-00</t>
  </si>
  <si>
    <t>Havn Gin</t>
  </si>
  <si>
    <t>L-61-389-00</t>
  </si>
  <si>
    <t>L-61-429-00</t>
  </si>
  <si>
    <t>Jack Daniel's + 2 Glasses 2023 Edition</t>
  </si>
  <si>
    <t>L-57-039-00</t>
  </si>
  <si>
    <t>Jameson Caskmates IPA + GB</t>
  </si>
  <si>
    <t>L-06-428-00</t>
  </si>
  <si>
    <t>Jameson Crested Ten</t>
  </si>
  <si>
    <t>Johnnie Walker Black Label Sherry Finish + GB</t>
  </si>
  <si>
    <t>L-59-919-00</t>
  </si>
  <si>
    <t>Menard Sel. Des Domaines + GB</t>
  </si>
  <si>
    <t>L-56-096-00</t>
  </si>
  <si>
    <t>L-61-489-00</t>
  </si>
  <si>
    <t>Metaxa 12*</t>
  </si>
  <si>
    <t>L-61-899-00</t>
  </si>
  <si>
    <t>L-10-029-00</t>
  </si>
  <si>
    <t>L-61-448-00</t>
  </si>
  <si>
    <t>L-52-731-00</t>
  </si>
  <si>
    <t>Strega Liquore + Jigger</t>
  </si>
  <si>
    <t>L-61-226-00</t>
  </si>
  <si>
    <t>Tecan Blanco Tequila</t>
  </si>
  <si>
    <t>Volcan De Mi Tierra Reposado</t>
  </si>
  <si>
    <t>L-07-040-00</t>
  </si>
  <si>
    <t>L-51-901-00</t>
  </si>
  <si>
    <t>Chivas Regal 13 Years Extra American Rye Cask + GB</t>
  </si>
  <si>
    <t>L-62-051-00</t>
  </si>
  <si>
    <t>L-62-058-00</t>
  </si>
  <si>
    <t>L-61-968-00</t>
  </si>
  <si>
    <t>L-08-903-00</t>
  </si>
  <si>
    <t>Bacardi Gran Reserva Limitada + GB</t>
  </si>
  <si>
    <t>L-61-231-00</t>
  </si>
  <si>
    <t>L-06-120-00</t>
  </si>
  <si>
    <t>L-61-350-00</t>
  </si>
  <si>
    <t>L-61-640-00</t>
  </si>
  <si>
    <t>L-17-186-00</t>
  </si>
  <si>
    <t>Flor de Cana 18 Years + GB</t>
  </si>
  <si>
    <t>L-06-439-00</t>
  </si>
  <si>
    <t>Jameson Triple Triple</t>
  </si>
  <si>
    <t>L-60-863-00</t>
  </si>
  <si>
    <t>L-61-616-00</t>
  </si>
  <si>
    <t>L-61-195-00</t>
  </si>
  <si>
    <t>Adiccion Tequila Anejo Magnum</t>
  </si>
  <si>
    <t>L-61-196-00</t>
  </si>
  <si>
    <t>Adiccion Tequila Reposado Magnum</t>
  </si>
  <si>
    <t>L-18-616-00</t>
  </si>
  <si>
    <t>Sharish Blue Gin</t>
  </si>
  <si>
    <t>L-61-531-00</t>
  </si>
  <si>
    <t>L-06-163-00</t>
  </si>
  <si>
    <t>L-51-861-00</t>
  </si>
  <si>
    <t>L-05-539-00</t>
  </si>
  <si>
    <t>L-59-878-00</t>
  </si>
  <si>
    <t>Hennessy VSOP + GB</t>
  </si>
  <si>
    <t>L-62-074-00</t>
  </si>
  <si>
    <t>L-61-643-00</t>
  </si>
  <si>
    <t>L-06-593-00</t>
  </si>
  <si>
    <t>L-26-609-00</t>
  </si>
  <si>
    <t>L-15-623-00</t>
  </si>
  <si>
    <t>Loch Lomond Reserve</t>
  </si>
  <si>
    <t>L-51-351-00</t>
  </si>
  <si>
    <t>L-06-984-00</t>
  </si>
  <si>
    <t>L-11-493-00</t>
  </si>
  <si>
    <t>Aberlour 12 Years Double Cask</t>
  </si>
  <si>
    <t>Aman Tequila Anejo Cristalino + GB</t>
  </si>
  <si>
    <t>L-07-403-00</t>
  </si>
  <si>
    <t>L-52-200-00</t>
  </si>
  <si>
    <t>L-17-300-00</t>
  </si>
  <si>
    <t>Grey Goose Mini</t>
  </si>
  <si>
    <t>L-60-425-00</t>
  </si>
  <si>
    <t>L-54-724-00</t>
  </si>
  <si>
    <t>Johnnie Walker Blue CN NY ED. 2022 Year Of The Tiger + GB</t>
  </si>
  <si>
    <t>L-62-017-00</t>
  </si>
  <si>
    <t>L-05-894-00</t>
  </si>
  <si>
    <t>L-61-948-00</t>
  </si>
  <si>
    <t>L-18-816-00</t>
  </si>
  <si>
    <t>L-61-632-00</t>
  </si>
  <si>
    <t>Appleton Estate 12 Years + 2 Glasses</t>
  </si>
  <si>
    <t>L-54-341-00</t>
  </si>
  <si>
    <t>L-57-408-00</t>
  </si>
  <si>
    <t>L-61-083-00</t>
  </si>
  <si>
    <t>Johnnie Walker Blue Label Elusive Umami + GB</t>
  </si>
  <si>
    <t>L-62-092-00</t>
  </si>
  <si>
    <t>Le Tribute Mezcal</t>
  </si>
  <si>
    <t>L-61-833-00</t>
  </si>
  <si>
    <t>L-59-829-00</t>
  </si>
  <si>
    <t>Mom Royal Smoothness + Balloon Glass</t>
  </si>
  <si>
    <t>L-62-091-00</t>
  </si>
  <si>
    <t>L-58-985-00</t>
  </si>
  <si>
    <t>L-61-963-00</t>
  </si>
  <si>
    <t>L-61-679-00</t>
  </si>
  <si>
    <t>L-61-376-00</t>
  </si>
  <si>
    <t>L-60-364-00</t>
  </si>
  <si>
    <t>L-57-710-00</t>
  </si>
  <si>
    <t>L-61-886-00</t>
  </si>
  <si>
    <t>Mermaid Spiced Rum Mini</t>
  </si>
  <si>
    <t>L-60-927-00</t>
  </si>
  <si>
    <t>Sierra Reposado PET</t>
  </si>
  <si>
    <t>L-05-076-00</t>
  </si>
  <si>
    <t>L-60-967-00</t>
  </si>
  <si>
    <t>Dolin Chamberyzette</t>
  </si>
  <si>
    <t>L-55-036-00</t>
  </si>
  <si>
    <t>L-25-012-00</t>
  </si>
  <si>
    <t>Monkey 47 Distiller's Cut 2020 + GB</t>
  </si>
  <si>
    <t>L-61-989-00</t>
  </si>
  <si>
    <t>L-62-012-00</t>
  </si>
  <si>
    <t>The Rum Box Blue By World Class Rum</t>
  </si>
  <si>
    <t>L-19-730-00</t>
  </si>
  <si>
    <t>Bitter Truth Elixer</t>
  </si>
  <si>
    <t>L-25-636-00</t>
  </si>
  <si>
    <t>Bottega Liqueur Espresso</t>
  </si>
  <si>
    <t>L-61-001-00</t>
  </si>
  <si>
    <t>L-09-316-00</t>
  </si>
  <si>
    <t>L-61-386-00</t>
  </si>
  <si>
    <t>L-61-426-00</t>
  </si>
  <si>
    <t>Koreman's Orangecello</t>
  </si>
  <si>
    <t>L-51-665-00</t>
  </si>
  <si>
    <t>The Artisan London Dry</t>
  </si>
  <si>
    <t>L-60-046-00</t>
  </si>
  <si>
    <t>L-04-621-00</t>
  </si>
  <si>
    <t>L-07-177-00</t>
  </si>
  <si>
    <t>L-59-703-00</t>
  </si>
  <si>
    <t>Berentzen Doppelkorn DF Label</t>
  </si>
  <si>
    <t>L-01-187-00</t>
  </si>
  <si>
    <t>Bombay Sapphire Star Of Bombay</t>
  </si>
  <si>
    <t>L-62-089-00</t>
  </si>
  <si>
    <t>Bruichladdich 10 Years Port Charlotte Heavily Peated</t>
  </si>
  <si>
    <t>L-56-657-00</t>
  </si>
  <si>
    <t>L-61-420-00</t>
  </si>
  <si>
    <t>L-61-831-00</t>
  </si>
  <si>
    <t>L-53-013-00</t>
  </si>
  <si>
    <t>Marie Brizard Anisette</t>
  </si>
  <si>
    <t>L-20-095-00</t>
  </si>
  <si>
    <t>L-61-589-00</t>
  </si>
  <si>
    <t>L-62-045-00</t>
  </si>
  <si>
    <t>Four Roses Small Batch Limited Edition 2023</t>
  </si>
  <si>
    <t>L-61-983-00</t>
  </si>
  <si>
    <t>Port Askaig Cask Strength Small Batch 1 2023 Release</t>
  </si>
  <si>
    <t>L-62-016-00</t>
  </si>
  <si>
    <t>L-18-456-00</t>
  </si>
  <si>
    <t>Ciroc Summer Watermelon</t>
  </si>
  <si>
    <t>Royal Brackla 12 Years Sherry Cask Finish Oloroso  + GB</t>
  </si>
  <si>
    <t>L-61-668-00</t>
  </si>
  <si>
    <t>Absolut Pears</t>
  </si>
  <si>
    <t>L-61-407-00</t>
  </si>
  <si>
    <t>L-11-894-00</t>
  </si>
  <si>
    <t>Angostura White Reserva 3 Years</t>
  </si>
  <si>
    <t>L-07-152-00</t>
  </si>
  <si>
    <t>L-61-408-00</t>
  </si>
  <si>
    <t>Bacardi Reserva Ocho Rye Cask</t>
  </si>
  <si>
    <t>L-61-406-00</t>
  </si>
  <si>
    <t>L-53-421-00</t>
  </si>
  <si>
    <t>Bladnoch Vinaya + GB</t>
  </si>
  <si>
    <t>L-54-395-00</t>
  </si>
  <si>
    <t>Blanton's Gold Edition + GB</t>
  </si>
  <si>
    <t>Blanton's Straight From The Barrel + GB</t>
  </si>
  <si>
    <t>L-56-624-00</t>
  </si>
  <si>
    <t>Bols Blueberry</t>
  </si>
  <si>
    <t>L-61-582-00</t>
  </si>
  <si>
    <t>Bruichladdich Classic Laddie</t>
  </si>
  <si>
    <t>L-60-755-00</t>
  </si>
  <si>
    <t>L-54-353-00</t>
  </si>
  <si>
    <t>L-61-705-00</t>
  </si>
  <si>
    <t>Citadelle Rouge</t>
  </si>
  <si>
    <t>L-61-064-00</t>
  </si>
  <si>
    <t>De Kuyper Coconut Sirup</t>
  </si>
  <si>
    <t>L-61-165-00</t>
  </si>
  <si>
    <t>L-61-709-00</t>
  </si>
  <si>
    <t>L-61-708-00</t>
  </si>
  <si>
    <t>El Libertad Peppermint</t>
  </si>
  <si>
    <t>L-61-904-00</t>
  </si>
  <si>
    <t>Four Roses Small Batch + 2 Glasses</t>
  </si>
  <si>
    <t>L-60-880-00</t>
  </si>
  <si>
    <t>Glenglassaugh Portsoy + GB</t>
  </si>
  <si>
    <t>L-59-242-00</t>
  </si>
  <si>
    <t>Greenalls Original Paper Bottle London Dry Gin</t>
  </si>
  <si>
    <t>L-09-407-00</t>
  </si>
  <si>
    <t>L-61-634-00</t>
  </si>
  <si>
    <t>L-61-360-00</t>
  </si>
  <si>
    <t>Jagermeister Limited Edition Giftpack</t>
  </si>
  <si>
    <t>L-53-589-00</t>
  </si>
  <si>
    <t>Jura 18 Years + GB</t>
  </si>
  <si>
    <t>L-61-624-00</t>
  </si>
  <si>
    <t>Lagg Corriecravie + GB</t>
  </si>
  <si>
    <t>L-61-361-00</t>
  </si>
  <si>
    <t>Licor 43 + 1 Glass</t>
  </si>
  <si>
    <t>L-04-929-00</t>
  </si>
  <si>
    <t>Licor 43 Baristo</t>
  </si>
  <si>
    <t>L-61-221-00</t>
  </si>
  <si>
    <t>Mackmyra Identitet + GB</t>
  </si>
  <si>
    <t>L-24-034-00</t>
  </si>
  <si>
    <t>L-17-457-00</t>
  </si>
  <si>
    <t>Martin Miller's Westbourne Strength</t>
  </si>
  <si>
    <t>L-61-822-00</t>
  </si>
  <si>
    <t>Metaxa 5* Greek Orange</t>
  </si>
  <si>
    <t>L-61-208-00</t>
  </si>
  <si>
    <t>Opkickertje Orange</t>
  </si>
  <si>
    <t>L-15-855-00</t>
  </si>
  <si>
    <t>Sazerac Rye</t>
  </si>
  <si>
    <t>L-61-841-00</t>
  </si>
  <si>
    <t>L-25-847-00</t>
  </si>
  <si>
    <t>Sharuska Vodka Strawberry</t>
  </si>
  <si>
    <t>L-60-439-00</t>
  </si>
  <si>
    <t>Skellig Six18 Gin</t>
  </si>
  <si>
    <t>L-61-892-00</t>
  </si>
  <si>
    <t>L-61-413-00</t>
  </si>
  <si>
    <t>The Macallan Harmony Amber Meadow + GB</t>
  </si>
  <si>
    <t>Tia Maria Cold Brew + 2 Glasses</t>
  </si>
  <si>
    <t>L-60-391-00</t>
  </si>
  <si>
    <t>Two Shores Rum Amarone Finish</t>
  </si>
  <si>
    <t>L-55-020-00</t>
  </si>
  <si>
    <t>L-05-084-00</t>
  </si>
  <si>
    <t>Villa Massa Limoncello + 2 Glasses</t>
  </si>
  <si>
    <t>L-11-167-00</t>
  </si>
  <si>
    <t>Vording's Gin</t>
  </si>
  <si>
    <t>L-61-703-00</t>
  </si>
  <si>
    <t>L-61-441-00</t>
  </si>
  <si>
    <t>AnCnoc Peatheart + GB</t>
  </si>
  <si>
    <t>L-14-692-00</t>
  </si>
  <si>
    <t>Balblair 18 Years + GB</t>
  </si>
  <si>
    <t>L-61-381-00</t>
  </si>
  <si>
    <t>Benromach Air Dried + GB</t>
  </si>
  <si>
    <t>L-61-382-00</t>
  </si>
  <si>
    <t>Benromach Kiln Dried + GB</t>
  </si>
  <si>
    <t>L-50-027-00</t>
  </si>
  <si>
    <t>L-61-523-00</t>
  </si>
  <si>
    <t>L-15-184-00</t>
  </si>
  <si>
    <t>L-61-623-00</t>
  </si>
  <si>
    <t>Lagg Kilmory + GB</t>
  </si>
  <si>
    <t>L-08-356-00</t>
  </si>
  <si>
    <t>Old Pulteney Huddart + GB</t>
  </si>
  <si>
    <t>L-61-351-00</t>
  </si>
  <si>
    <t>Rammstein Rum Cognac Cask Edition</t>
  </si>
  <si>
    <t>L-57-978-00</t>
  </si>
  <si>
    <t>Scarabus 10 Years Islay Single Malt + GB</t>
  </si>
  <si>
    <t>L-50-691-00</t>
  </si>
  <si>
    <t>Scarabus Islay Single Malt + GB</t>
  </si>
  <si>
    <t>L-61-202-00</t>
  </si>
  <si>
    <t>Abuelo XII Three Angels + GB</t>
  </si>
  <si>
    <t>L-61-218-00</t>
  </si>
  <si>
    <t>Amuerte Coca Leaf Gin White Edition</t>
  </si>
  <si>
    <t>L-55-605-00</t>
  </si>
  <si>
    <t>Appleton Estate 8 Years Reserve Blend</t>
  </si>
  <si>
    <t>L-59-811-00</t>
  </si>
  <si>
    <t>L-61-882-00</t>
  </si>
  <si>
    <t>L-61-595-00</t>
  </si>
  <si>
    <t>Onikishi Blended Whisky + GB</t>
  </si>
  <si>
    <t>L-60-390-00</t>
  </si>
  <si>
    <t>Two Shores Rum Single Malt Finish</t>
  </si>
  <si>
    <t>L-57-716-00</t>
  </si>
  <si>
    <t>L-50-022-00</t>
  </si>
  <si>
    <t>L-56-787-00</t>
  </si>
  <si>
    <t>L-15-760-00</t>
  </si>
  <si>
    <t>L-61-832-00</t>
  </si>
  <si>
    <t>Smokehead Terminado Tequila Cask Finish + GB</t>
  </si>
  <si>
    <t>L-61-998-00</t>
  </si>
  <si>
    <t>The Macallan A Night On Earth III The Journey 2023 + GB</t>
  </si>
  <si>
    <t>L-60-771-00</t>
  </si>
  <si>
    <t>Absolut Apeach</t>
  </si>
  <si>
    <t>L-61-596-00</t>
  </si>
  <si>
    <t>L-01-987-00</t>
  </si>
  <si>
    <t>L-61-834-00</t>
  </si>
  <si>
    <t>Au Vodka Cosmic Berries</t>
  </si>
  <si>
    <t>L-58-942-00</t>
  </si>
  <si>
    <t>Ballantine's 12 Years</t>
  </si>
  <si>
    <t>L-62-053-00</t>
  </si>
  <si>
    <t>Beluga Noble + Tumbler Glass</t>
  </si>
  <si>
    <t>L-61-590-00</t>
  </si>
  <si>
    <t>L-57-874-00</t>
  </si>
  <si>
    <t>L-61-445-00</t>
  </si>
  <si>
    <t>L-61-917-00</t>
  </si>
  <si>
    <t>L-53-609-00</t>
  </si>
  <si>
    <t>Camus VS + GB</t>
  </si>
  <si>
    <t>L-61-016-00</t>
  </si>
  <si>
    <t>L-61-453-00</t>
  </si>
  <si>
    <t>L-60-871-00</t>
  </si>
  <si>
    <t>L-51-241-00</t>
  </si>
  <si>
    <t>L-06-214-00</t>
  </si>
  <si>
    <t>Clement Rhum Canne Bleue</t>
  </si>
  <si>
    <t>L-59-935-00</t>
  </si>
  <si>
    <t>Coquerel VS</t>
  </si>
  <si>
    <t>L-61-507-00</t>
  </si>
  <si>
    <t>L-17-099-00</t>
  </si>
  <si>
    <t>L-09-093-00</t>
  </si>
  <si>
    <t>L-60-882-00</t>
  </si>
  <si>
    <t>Dead Man's Fingers Passion Fruit</t>
  </si>
  <si>
    <t>L-60-173-00</t>
  </si>
  <si>
    <t>L-61-379-00</t>
  </si>
  <si>
    <t>L-58-768-00</t>
  </si>
  <si>
    <t>L-61-402-00</t>
  </si>
  <si>
    <t>L-61-385-00</t>
  </si>
  <si>
    <t>L-61-405-00</t>
  </si>
  <si>
    <t>L-61-387-00</t>
  </si>
  <si>
    <t>L-59-015-00</t>
  </si>
  <si>
    <t>L-59-014-00</t>
  </si>
  <si>
    <t>L-58-858-00</t>
  </si>
  <si>
    <t>L-03-521-00</t>
  </si>
  <si>
    <t>Glen Breton 10 Years Single Malt + GB</t>
  </si>
  <si>
    <t>L-61-579-00</t>
  </si>
  <si>
    <t>L-24-998-00</t>
  </si>
  <si>
    <t>L-25-003-00</t>
  </si>
  <si>
    <t>L-20-488-00</t>
  </si>
  <si>
    <t>Grant's NRF</t>
  </si>
  <si>
    <t>L-61-454-00</t>
  </si>
  <si>
    <t>L-50-246-00</t>
  </si>
  <si>
    <t>L-61-537-00</t>
  </si>
  <si>
    <t>L-24-124-00</t>
  </si>
  <si>
    <t>L-62-021-00</t>
  </si>
  <si>
    <t>L-61-082-00</t>
  </si>
  <si>
    <t>L-61-425-00</t>
  </si>
  <si>
    <t>L-61-712-00</t>
  </si>
  <si>
    <t>L-61-879-00</t>
  </si>
  <si>
    <t>L-12-721-00</t>
  </si>
  <si>
    <t>L-62-064-00</t>
  </si>
  <si>
    <t>L-61-411-00</t>
  </si>
  <si>
    <t>L-61-768-00</t>
  </si>
  <si>
    <t>L-61-674-00</t>
  </si>
  <si>
    <t>L-61-677-00</t>
  </si>
  <si>
    <t>L-61-660-00</t>
  </si>
  <si>
    <t>L-61-675-00</t>
  </si>
  <si>
    <t>L-61-676-00</t>
  </si>
  <si>
    <t>L-61-855-00</t>
  </si>
  <si>
    <t>L-61-346-00</t>
  </si>
  <si>
    <t>L-61-536-00</t>
  </si>
  <si>
    <t>L-56-328-00</t>
  </si>
  <si>
    <t>L-04-439-00</t>
  </si>
  <si>
    <t>L-52-405-00</t>
  </si>
  <si>
    <t>L-57-454-00</t>
  </si>
  <si>
    <t>L-52-316-00</t>
  </si>
  <si>
    <t>L-52-318-00</t>
  </si>
  <si>
    <t>L-52-407-00</t>
  </si>
  <si>
    <t>L-25-047-00</t>
  </si>
  <si>
    <t>L-56-725-00</t>
  </si>
  <si>
    <t>L-58-816-00</t>
  </si>
  <si>
    <t>L-57-458-00</t>
  </si>
  <si>
    <t>L-52-317-00</t>
  </si>
  <si>
    <t>L-62-014-00</t>
  </si>
  <si>
    <t>Myers Rum Original Dark</t>
  </si>
  <si>
    <t>L-55-722-00</t>
  </si>
  <si>
    <t>L-61-367-00</t>
  </si>
  <si>
    <t>L-58-383-00</t>
  </si>
  <si>
    <t>L-13-980-00</t>
  </si>
  <si>
    <t>L-54-384-00</t>
  </si>
  <si>
    <t>L-61-097-00</t>
  </si>
  <si>
    <t>L-61-985-00</t>
  </si>
  <si>
    <t>Plantation XO 20Th Anniversary</t>
  </si>
  <si>
    <t>L-21-251-00</t>
  </si>
  <si>
    <t>Puerto De Indias Gin Strawberry &amp; Love Valentine's Day</t>
  </si>
  <si>
    <t>L-60-167-00</t>
  </si>
  <si>
    <t>L-05-860-00</t>
  </si>
  <si>
    <t>L-52-966-00</t>
  </si>
  <si>
    <t>Ron Miel Guanche Arehucas NRF</t>
  </si>
  <si>
    <t>L-61-378-00</t>
  </si>
  <si>
    <t>L-61-369-00</t>
  </si>
  <si>
    <t>L-04-540-00</t>
  </si>
  <si>
    <t>L-61-865-00</t>
  </si>
  <si>
    <t>L-59-884-00</t>
  </si>
  <si>
    <t>L-61-870-00</t>
  </si>
  <si>
    <t>L-61-866-00</t>
  </si>
  <si>
    <t>L-61-864-00</t>
  </si>
  <si>
    <t>L-61-863-00</t>
  </si>
  <si>
    <t>L-63-097-00</t>
  </si>
  <si>
    <t>L-53-552-00</t>
  </si>
  <si>
    <t>L-60-025-00</t>
  </si>
  <si>
    <t>L-55-077-00</t>
  </si>
  <si>
    <t>Sourz Watermelon</t>
  </si>
  <si>
    <t>L-12-982-00</t>
  </si>
  <si>
    <t>L-62-070-00</t>
  </si>
  <si>
    <t>L-60-902-00</t>
  </si>
  <si>
    <t>L-60-901-00</t>
  </si>
  <si>
    <t>L-61-729-00</t>
  </si>
  <si>
    <t>The Gardener Gin by Brad Pitt</t>
  </si>
  <si>
    <t>L-61-509-00</t>
  </si>
  <si>
    <t>The Pogues Streams of Whiskey</t>
  </si>
  <si>
    <t>L-61-528-00</t>
  </si>
  <si>
    <t>L-13-314-00</t>
  </si>
  <si>
    <t>Tunel Hierbas Mezcladas</t>
  </si>
  <si>
    <t>L-61-918-00</t>
  </si>
  <si>
    <t>L-61-843-00</t>
  </si>
  <si>
    <t>LIQUORI MISTI</t>
  </si>
  <si>
    <t>Gin Capri</t>
  </si>
  <si>
    <t>(togliere tutti tranne il litro)</t>
  </si>
  <si>
    <t>chivas regal 12</t>
  </si>
  <si>
    <t>aberlour 12</t>
  </si>
  <si>
    <t>ballantine's 12</t>
  </si>
  <si>
    <t>glen livet 18</t>
  </si>
  <si>
    <t>havana club 3</t>
  </si>
  <si>
    <t>havana club 7</t>
  </si>
  <si>
    <t>Laphroaig 10</t>
  </si>
  <si>
    <t>(lasciare gli assortiti)</t>
  </si>
  <si>
    <t>gordon's</t>
  </si>
  <si>
    <t>grants</t>
  </si>
  <si>
    <t>70 e 100</t>
  </si>
  <si>
    <t>Prezzo</t>
  </si>
  <si>
    <t>BT/CS</t>
  </si>
  <si>
    <t>Lt.</t>
  </si>
  <si>
    <t>% Vol.</t>
  </si>
  <si>
    <t>Quantità</t>
  </si>
  <si>
    <t>Lt</t>
  </si>
  <si>
    <t>SKU ANKER</t>
  </si>
  <si>
    <t>Total Bottles</t>
  </si>
  <si>
    <t>Nome Cliente</t>
  </si>
  <si>
    <t>Tipo Cliente</t>
  </si>
  <si>
    <t>SCONTO</t>
  </si>
  <si>
    <t>ACCISA</t>
  </si>
  <si>
    <t>UM</t>
  </si>
  <si>
    <t>CL</t>
  </si>
  <si>
    <t>ARTICOLO</t>
  </si>
  <si>
    <t>DESCRIZIONE</t>
  </si>
  <si>
    <t>LIMONCINO 0,50 30gr GRAP.DECOR</t>
  </si>
  <si>
    <t>GENEPY COPPO  70cl.30gr.</t>
  </si>
  <si>
    <t>ALCOOL COPPO 1/1 95 gr.</t>
  </si>
  <si>
    <t>PASTIS 45 1/1 45gr</t>
  </si>
  <si>
    <t>PASTIS 45 1,5 45gr</t>
  </si>
  <si>
    <t>PASTIS 45 2/1 45gr.</t>
  </si>
  <si>
    <t>LEMONDORO 0,500 24 gr.</t>
  </si>
  <si>
    <t>LEMONDORO 0,500 30 gr.</t>
  </si>
  <si>
    <t>LEMONDORO 1 LT  30gr.</t>
  </si>
  <si>
    <t>LEMONDORO 1,5    30gr.</t>
  </si>
  <si>
    <t>ESTRATTI ***LIQUORI ASSORTITI</t>
  </si>
  <si>
    <t>LEMONDORO 1 LT. 24 gr</t>
  </si>
  <si>
    <t>AMARETTO COPPO 70cl.28gr.</t>
  </si>
  <si>
    <t>LEMONDORO*** 2 LT  30 gr</t>
  </si>
  <si>
    <t>SAMBUCA  COPPO 70cl. 40gr.</t>
  </si>
  <si>
    <t>LIMONCINO 0,50 30gr VIOLINO</t>
  </si>
  <si>
    <t>PASTIS TONIN 1 LT 45 gr.</t>
  </si>
  <si>
    <t>PASTIS TONIN 1,5   45 gr.</t>
  </si>
  <si>
    <t>OLD LABEL 2/1 40gr.</t>
  </si>
  <si>
    <t>PASTIS TONIN 2 LT 45 gr</t>
  </si>
  <si>
    <t>MANDARINELLO 1/1 30gr</t>
  </si>
  <si>
    <t>MIGNONETTES PASTIS/ANISETTE</t>
  </si>
  <si>
    <t>RED OAK W.1/1 40 gr.</t>
  </si>
  <si>
    <t>RED OAK W.1,5 40 gr.</t>
  </si>
  <si>
    <t>OLD KING GIN  1/1  43gr.</t>
  </si>
  <si>
    <t>MINSKAYA VODKA  1/1  40gr.</t>
  </si>
  <si>
    <t>LIMONCINO 0,50 30gr.MANDOL.DEC</t>
  </si>
  <si>
    <t>LIMONCINO 0,50 30gr MAIORCA DE</t>
  </si>
  <si>
    <t>LIMONCINO 0,50 30gr.GRAPPOLO</t>
  </si>
  <si>
    <t>LIMONCINO 0,50 30gr SAX</t>
  </si>
  <si>
    <t>LIMONCINO 0,50 30gr LUNA</t>
  </si>
  <si>
    <t>MANDARINO 0,50 30gr SAX</t>
  </si>
  <si>
    <t>MANDARINO**0,50 30gr MANDOL</t>
  </si>
  <si>
    <t>MANDARINO**0,50 30gr GRAPPOL</t>
  </si>
  <si>
    <t>MANDARINO**0,50 30gr VIOLINO</t>
  </si>
  <si>
    <t>MANDARINO 0,50 30gr LUNA</t>
  </si>
  <si>
    <t>MANDARINELLO**** 0,50 30gr</t>
  </si>
  <si>
    <t>LIMONCINO 0,50 24gr LUNA</t>
  </si>
  <si>
    <t>MANDARINELLO 0,50 25gr</t>
  </si>
  <si>
    <t>L.LAGOUTE MURE 70cl.15g.</t>
  </si>
  <si>
    <t>L.LAGOUTE MIRTILLE70cl.15g.</t>
  </si>
  <si>
    <t>LEMONDORO 0,70 24gr</t>
  </si>
  <si>
    <t>L.LAGOUTE MARC BOURGOGNE 70/43</t>
  </si>
  <si>
    <t>L.LAGOUTE LEJAY CASSIS 0,70/20</t>
  </si>
  <si>
    <t>L.LAGOUTE CR CASSIS  70/15</t>
  </si>
  <si>
    <t>L.LAGOUTE GUIGNOLET K. 1/1  16</t>
  </si>
  <si>
    <t>L.LAGOUTE CR CASSIS 1/1  15</t>
  </si>
  <si>
    <t>L.LAGOUTE CR.BANANA 70cl.25g.</t>
  </si>
  <si>
    <t>L.LAGOUTE CR.FRAMBOISE 0,70/15</t>
  </si>
  <si>
    <t>L.LAGOUTE TRIPLE SEC 0,70/40</t>
  </si>
  <si>
    <t>L.LAGOUTE CR FRAISE 70cl.15gr.</t>
  </si>
  <si>
    <t>L.LAGOUTE CR CACAO  70cl.25gr</t>
  </si>
  <si>
    <t>L.LAGOUTE KIR ROYAL PREST.75</t>
  </si>
  <si>
    <t>BRANDY BARDINET NAP.VSOP70/36</t>
  </si>
  <si>
    <t>CANADOU SCIROPPO DI CANNA 0,70</t>
  </si>
  <si>
    <t>MANZANA/LUNA VERDE BARDIN 0,70</t>
  </si>
  <si>
    <t>COURCEL COGNAC 70cl.40g.</t>
  </si>
  <si>
    <t>MUSCAT DE GRECE 0,75    15 gr.</t>
  </si>
  <si>
    <t>GUIGNOLET ROYA 1/1 15gr</t>
  </si>
  <si>
    <t>LIMONCELLO 1,5 25 gr</t>
  </si>
  <si>
    <t>LIMONCELLO 2 LT 28gr</t>
  </si>
  <si>
    <t>ANIS GRAS 1/1 45gr</t>
  </si>
  <si>
    <t>ARMAGNAC MAZIERE 70cl40gr</t>
  </si>
  <si>
    <t>L.LAGOUTE CURACAO BLEU0,70/25</t>
  </si>
  <si>
    <t>OLD LABEL*** W.1,5   40gr.</t>
  </si>
  <si>
    <t>OLD LABEL*** W.0,70 40gr.</t>
  </si>
  <si>
    <t>OLD LABEL W.2/1 40gr.</t>
  </si>
  <si>
    <t>GIN OLDMAN 70cl.40gr.</t>
  </si>
  <si>
    <t>GIN OLDMAN 2/1  40gr.</t>
  </si>
  <si>
    <t>ARMAGNAC ST.VIVANT V.S. 0,70</t>
  </si>
  <si>
    <t>ARMAGNAC ST.VIVANT V.S.O.P.</t>
  </si>
  <si>
    <t>ARMAGNAC VSOP BB MARTINE 0,50</t>
  </si>
  <si>
    <t>ARMAGNAC ST.VIVANT NAPOLEON</t>
  </si>
  <si>
    <t>ARMAGNAC ST.VIVANT X.O. 0,70</t>
  </si>
  <si>
    <t>L.LAGOUTECASSIS TUTTI K6.70/17</t>
  </si>
  <si>
    <t>L.LAGOUTE CR PECHE  0,70  15</t>
  </si>
  <si>
    <t>L.LAGOUTE CR APRICOT 70cl. 15</t>
  </si>
  <si>
    <t>AMARETTO COPPO**SAX 0,50 28gr</t>
  </si>
  <si>
    <t>AMARETTO COPPO MANDOL.0,50/28</t>
  </si>
  <si>
    <t>AMARETTO COPPO** VIOL. 0,50 28</t>
  </si>
  <si>
    <t>AMARETTO COPPO LUNA 0,50 28r</t>
  </si>
  <si>
    <t>PASTIS 48 2/1 45gr.</t>
  </si>
  <si>
    <t>CALVADOS SYLVAIN V.S.70cl.40g.</t>
  </si>
  <si>
    <t>CALVADOS*** SYLVAIN VSOP 70/4O</t>
  </si>
  <si>
    <t>AMARO DEL CAPO 0,70/35</t>
  </si>
  <si>
    <t>AMARO DEL CAPO 1/1 35</t>
  </si>
  <si>
    <t>ROYER HUTIN CASSIS 0,70/16</t>
  </si>
  <si>
    <t>ROYER HUTIN CASSIS 1LT/16 gr</t>
  </si>
  <si>
    <t>ACQ.MIN.VALLE STURA MIA 1/2 LT</t>
  </si>
  <si>
    <t>ACQ.MIN.S.BERNARDO *** 1 LT.</t>
  </si>
  <si>
    <t>ACQ.MIN.S.BENEDETTO 1/2 LT</t>
  </si>
  <si>
    <t>ACQ.MIN.S.ANNA 1,5</t>
  </si>
  <si>
    <t>ACQ.MIN.S.PELLEGRINO 1/2 LT</t>
  </si>
  <si>
    <t>ACQ.MIN.S.BERNARDO 1,5 LT.</t>
  </si>
  <si>
    <t>ACQ.MIN.FIUGGI 1 LT.</t>
  </si>
  <si>
    <t>ACQ.MIN.S.VITTORIA 0,500 LT</t>
  </si>
  <si>
    <t>ACQ.MIN.S.VITTORIA 1,5 LT.</t>
  </si>
  <si>
    <t>ACQ.MIN.DANONE VITASNELLA 1,5</t>
  </si>
  <si>
    <t>ACQ.MIN.S.ANNA 1/2</t>
  </si>
  <si>
    <t>ACQ.MIN.MONVISO 1/2 LT</t>
  </si>
  <si>
    <t>ACQ.MIN.S.BERNARDO 1/2 LT</t>
  </si>
  <si>
    <t>POWERED 0,50 ASS.</t>
  </si>
  <si>
    <t>COCA COLA  2 LT</t>
  </si>
  <si>
    <t>BIRRA AMSTEL  0,33 BOTT</t>
  </si>
  <si>
    <t>BIRRA AMSTEL  0,50 CAN</t>
  </si>
  <si>
    <t>BIRRA AMSTEL LIGHT 35,5 BOT</t>
  </si>
  <si>
    <t>BIRRA AMSTEL LIGHT 33 CAN</t>
  </si>
  <si>
    <t>BIRRA CORONA 35,5cl</t>
  </si>
  <si>
    <t>ACQ.MIN.S.PELLEGRINO 0,75</t>
  </si>
  <si>
    <t>BIRRA ASS FUSTI 6 LT</t>
  </si>
  <si>
    <t>BIRRA PERONI  33cl</t>
  </si>
  <si>
    <t>COCA COLA BAR/VETRO.0,33</t>
  </si>
  <si>
    <t>FANTA BAR/VETRO 0,33</t>
  </si>
  <si>
    <t>SPRITE BAR/VETRO 0,33</t>
  </si>
  <si>
    <t>COCA COLA/FANTA SPRITE 0,500</t>
  </si>
  <si>
    <t>BIBITE ASSORT LATTINA</t>
  </si>
  <si>
    <t>SUPERMAN ENERGY DRINK LATT</t>
  </si>
  <si>
    <t>SCHWEPPES 0,18 CL-TASSONI</t>
  </si>
  <si>
    <t>RED BULL 1/4</t>
  </si>
  <si>
    <t>SUCCHI ASS.700/750</t>
  </si>
  <si>
    <t>SUCCHI ASS 33 CL</t>
  </si>
  <si>
    <t>CAMPARI SODA VAP</t>
  </si>
  <si>
    <t>BIRRA BALADIN ASS 0,33</t>
  </si>
  <si>
    <t>BIRRA BALADIN ASS 1,5</t>
  </si>
  <si>
    <t>BIRRA BUDWEISER 33 BOTTLES</t>
  </si>
  <si>
    <t>BIRRA CORONA 33 cl</t>
  </si>
  <si>
    <t>BIRRA LA CHOUFFE 33cl BOTT</t>
  </si>
  <si>
    <t>BIRRA ASS 2/3 VAP. 66 cl</t>
  </si>
  <si>
    <t>BIRRA BECK'S/PORETTI 2/3</t>
  </si>
  <si>
    <t>BIRRA ASS 500</t>
  </si>
  <si>
    <t>BIRRA TUBORG LATT/BOTT 33cl</t>
  </si>
  <si>
    <t>BIRRA AMSTEL  0,33 CAN</t>
  </si>
  <si>
    <t>BIRRA BEKS 27,5 BOTTLES</t>
  </si>
  <si>
    <t>BIRRA HK.2/3   66 cl. VETRO</t>
  </si>
  <si>
    <t>BIRRA HK.1/3 BAR/BT 33 cl.</t>
  </si>
  <si>
    <t>BIRRA INDIEROCK ASSORT 33</t>
  </si>
  <si>
    <t>BIRRA STELLA ARTOIS 33 CANS</t>
  </si>
  <si>
    <t>BIRRA CERES 33 cl</t>
  </si>
  <si>
    <t>BIRRA CERES 50 cl</t>
  </si>
  <si>
    <t>BIRRA MORETTI  33 cl</t>
  </si>
  <si>
    <t>BIRRA HOEGAARDEN EHITE 33 BOT</t>
  </si>
  <si>
    <t>BIRRA 1/3 ASSORT</t>
  </si>
  <si>
    <t>BIRRA MORETTI 2/3 VAP 66 VETRO</t>
  </si>
  <si>
    <t>BIRRA TIGER 33 CANS</t>
  </si>
  <si>
    <t>BIRRA LEFFE BLONDE 33 BOTTLES</t>
  </si>
  <si>
    <t>COCA COLA 1,5</t>
  </si>
  <si>
    <t>FANTA 1,5</t>
  </si>
  <si>
    <t>SPRITE 1,5</t>
  </si>
  <si>
    <t>COCA COLA 1,75</t>
  </si>
  <si>
    <t>ESTATHE' FERRERO 1,5/1,75 BT.</t>
  </si>
  <si>
    <t>ESTATHE' FERRERO  0,400</t>
  </si>
  <si>
    <t>ESTATHE' FERRERO TRIPACK BICCH</t>
  </si>
  <si>
    <t>ESTATHE' FERRERO LATT/BICC 33</t>
  </si>
  <si>
    <t>BIBITE ASSORTITE 0,75- 1 LT</t>
  </si>
  <si>
    <t>BIBITE ASSORTITE 0,40/0,50</t>
  </si>
  <si>
    <t>BIBITE ASSORTITE 1,5</t>
  </si>
  <si>
    <t>BIBITE ASS 0,275 / 0,33 cl</t>
  </si>
  <si>
    <t>CRODINO  10  cl.</t>
  </si>
  <si>
    <t>CRODINO TWIST ASS. 17,5 cl</t>
  </si>
  <si>
    <t>SUCCHI 500/600</t>
  </si>
  <si>
    <t>SUCCHI 1,5</t>
  </si>
  <si>
    <t>SUCCHI/TE 3x200</t>
  </si>
  <si>
    <t>SUCCHI 1/1</t>
  </si>
  <si>
    <t>BIRRA BALADIN ASS 0,75</t>
  </si>
  <si>
    <t>SUCCHI 200/250</t>
  </si>
  <si>
    <t>SUCCHI ASS. 6 X 125</t>
  </si>
  <si>
    <t>AUCHROISK 10Y 70/43</t>
  </si>
  <si>
    <t>ARRAN PORTWOOD FINISH 70/50</t>
  </si>
  <si>
    <t>ABERLOUR 15Y 1/1 40 DOUBL.CASK</t>
  </si>
  <si>
    <t>BENRINNES 15Y 0,70/43</t>
  </si>
  <si>
    <t>BLAIR ATHOL 12Y 0,70/43</t>
  </si>
  <si>
    <t>BOTANIST DRY GIN 0,70/46</t>
  </si>
  <si>
    <t>BRUICHLADDICH 21Y 0,70/49,7</t>
  </si>
  <si>
    <t>ABERLOUR 10Y 70/43</t>
  </si>
  <si>
    <t>BITTER S.PELL.20 cl .GUSTI ASS</t>
  </si>
  <si>
    <t>BITTER S.PELL  10 cl.</t>
  </si>
  <si>
    <t>APEROL SODA/SPRITZ</t>
  </si>
  <si>
    <t>BLACKBOTTLE 0,70/40</t>
  </si>
  <si>
    <t>ABSOLUT GLIMMER 1/1 40</t>
  </si>
  <si>
    <t>AN CNOC 12Y 1/1 40</t>
  </si>
  <si>
    <t>AALBORG AQUAVIT 1/1 45</t>
  </si>
  <si>
    <t>BLACKBOTTLE 1/1 40</t>
  </si>
  <si>
    <t>JIM BEAM RED STAG 0,70/40</t>
  </si>
  <si>
    <t>J.WALKER 18Y PLATINUM 1/1 40</t>
  </si>
  <si>
    <t>TALISKER 0,20/49,53 TRIPLEPACK</t>
  </si>
  <si>
    <t>CHIVAS REGAL 2LT/40</t>
  </si>
  <si>
    <t>GLEN CADAM 10Y 1LT/46</t>
  </si>
  <si>
    <t>TOBERMORY 15Y 0,70/46,3</t>
  </si>
  <si>
    <t>RAKI CHIRAG 0,70/45</t>
  </si>
  <si>
    <t>ARACK 70/45</t>
  </si>
  <si>
    <t>WILLIAM PEEL 1 LT 40</t>
  </si>
  <si>
    <t>WILLIAM PEEL 2 LT 40</t>
  </si>
  <si>
    <t>DILMOOR CR.WHISKY BEAUTIF.70</t>
  </si>
  <si>
    <t>WILLIAM PEEL 1,5  40</t>
  </si>
  <si>
    <t>AMARETTO AMANDE 0,70/25</t>
  </si>
  <si>
    <t>CHAMP.ARMAND DE BRIGNAC BRUT</t>
  </si>
  <si>
    <t>AUCHENTOSHAN HEARTW. 1/1 43</t>
  </si>
  <si>
    <t>BOWMORE GOLD REEF 1/1 43</t>
  </si>
  <si>
    <t>BULLEIT 1/1 45</t>
  </si>
  <si>
    <t>BUSHMILL'S IRISH HONEY 0,70 35</t>
  </si>
  <si>
    <t>KINGS CREST 18Y70/40</t>
  </si>
  <si>
    <t>PAMPERO ANIVERSARIO 1/1 40</t>
  </si>
  <si>
    <t>WHITE HORSE GOLD ED.1/1 43</t>
  </si>
  <si>
    <t>JIM BEAM MAPLE 0,70/35</t>
  </si>
  <si>
    <t>GLEN LIVET 19Y 0,70/57,7</t>
  </si>
  <si>
    <t>CIROC VODKA GUSTI ASS 70/37,5</t>
  </si>
  <si>
    <t>MANDARIN NAPOLEON 1/1 38</t>
  </si>
  <si>
    <t>COLOMBIAN AGED GIN 0,70/43</t>
  </si>
  <si>
    <t>FIFTY POUNDS GIN 70/43,5</t>
  </si>
  <si>
    <t>ISAWA BLENDED 0,50/40</t>
  </si>
  <si>
    <t>ELEPHANT GIN 0,50/45</t>
  </si>
  <si>
    <t>BOE SUP.GIN 0,70/47</t>
  </si>
  <si>
    <t>BIERCEE GIN 70/44</t>
  </si>
  <si>
    <t>FREIXENET C. ROSADO BRUT 0,75</t>
  </si>
  <si>
    <t>MARIE BRIZARD WAT.MELON 70/17</t>
  </si>
  <si>
    <t>JACK DANIEL'S WINTERJACK 70/15</t>
  </si>
  <si>
    <t>AUCHENTOSHAN AMERIC.OAK70/40</t>
  </si>
  <si>
    <t>AULTMORE 12Y 70/46</t>
  </si>
  <si>
    <t>BULLDOG GIN EXTRA BOLD 1/1 47</t>
  </si>
  <si>
    <t>CAOL ILA 18Y 0,70/43</t>
  </si>
  <si>
    <t>CRAIGELLACHIE 13Y  0,70/46</t>
  </si>
  <si>
    <t>GLEN ROTHES ELDERS RES.70/43</t>
  </si>
  <si>
    <t>GLEN ROTHES MANSE RES.0,70/43</t>
  </si>
  <si>
    <t>GLEN ROTHES MINIST.RES.070/43</t>
  </si>
  <si>
    <t>GLEN ROTHES OLDEST RES.0,70/43</t>
  </si>
  <si>
    <t>HIGHLAND PARK DARK 0,70/46,8</t>
  </si>
  <si>
    <t>INCHMURRIN 12Y 0,75/46</t>
  </si>
  <si>
    <t>CHAMP.ROEREDER ROSE' 0,75</t>
  </si>
  <si>
    <t>MACALLAN SIENNA 0,70/43</t>
  </si>
  <si>
    <t>TALISKER 30Y 0,70/45,8</t>
  </si>
  <si>
    <t>TANQUERAY RANGPUR 1,75/41,3</t>
  </si>
  <si>
    <t>DICTADOR 12Y 0,70/40</t>
  </si>
  <si>
    <t>MARE GIN 0,70/42,7</t>
  </si>
  <si>
    <t>BOULARD CALVA GR.SOLAGE 70/40</t>
  </si>
  <si>
    <t>CHAMP.TAITTINGER ROSE' 0,75</t>
  </si>
  <si>
    <t>TANQUERAY OLD TOM 1/1 47,3</t>
  </si>
  <si>
    <t>MOMBASA GIN 0,70/41,5</t>
  </si>
  <si>
    <t>BRUGAL ANEJO 0,70/38</t>
  </si>
  <si>
    <t>BEN ROLAND 5 Y 0,70/40</t>
  </si>
  <si>
    <t>BOLS ZEER OUDE JENEVER 1LT 35</t>
  </si>
  <si>
    <t>CRUZAN ESTATE SING BARR 70/40</t>
  </si>
  <si>
    <t>BOLS JONGE JENEVER 1LT 35gr</t>
  </si>
  <si>
    <t>BEEFEATER GIN 1/1 45gr</t>
  </si>
  <si>
    <t>BALLANTINES 3 LT 40gr</t>
  </si>
  <si>
    <t>ANGOSTURA 1919 RHUM 0,70/40</t>
  </si>
  <si>
    <t>ABSOLUT 0,70/40</t>
  </si>
  <si>
    <t>AN CNOC 12Y 1/1 43</t>
  </si>
  <si>
    <t>ABERLOUR 16Y 0,70/43 doublecas</t>
  </si>
  <si>
    <t>AALBORG AQUAVIT 1/1 42</t>
  </si>
  <si>
    <t>AUCHENTOSHAN 12Y 0,70/40</t>
  </si>
  <si>
    <t>ARRAN SAUTERNES 0,70/56,1</t>
  </si>
  <si>
    <t>ARRAN LEPANTO 70/59</t>
  </si>
  <si>
    <t>ARRAN 10Y 070/46</t>
  </si>
  <si>
    <t>AN CNOC 12Y 70/40</t>
  </si>
  <si>
    <t>AUCHENTOSHAN 10Y 0,70/40</t>
  </si>
  <si>
    <t>ANTIQUARY 12Y 70/40</t>
  </si>
  <si>
    <t>AUCHENTOSHAN 12Y 1/1 43</t>
  </si>
  <si>
    <t>ABERLOUR 10Y 70/40</t>
  </si>
  <si>
    <t>ABERLOUR 10Y 1/1 43</t>
  </si>
  <si>
    <t>ABERLOUR A'BUNADH 0,70/&gt;60</t>
  </si>
  <si>
    <t>ARDBEG 10Y 1/1 46 gr</t>
  </si>
  <si>
    <t>AALBORG AQUAVIT  70/42</t>
  </si>
  <si>
    <t>ALPESTRE 70cl.44 gr.</t>
  </si>
  <si>
    <t>ABERLOUR 12Y 0,70/43</t>
  </si>
  <si>
    <t>AURUM G.O.LIQ.70cl.40gr.</t>
  </si>
  <si>
    <t>AMARETTO SARONNO 0,70 28g.</t>
  </si>
  <si>
    <t>AMARETTO SARONNO 1/1 28gr.</t>
  </si>
  <si>
    <t>AMARETTO SARONNO 1,5 28g</t>
  </si>
  <si>
    <t>AMARO AVERNA 0,70 29gr.</t>
  </si>
  <si>
    <t>AMARO AVERNA 1/1  29gr.</t>
  </si>
  <si>
    <t>AMARO SAN SIMONE 0,70/26</t>
  </si>
  <si>
    <t>AMARO 18 ISOLABELLA 70c.20,9gr</t>
  </si>
  <si>
    <t>AVEZE 1/1 16gr.</t>
  </si>
  <si>
    <t>ARTIC RED/ICE 0,70</t>
  </si>
  <si>
    <t>ANGOSTURA  20 cl</t>
  </si>
  <si>
    <t>ARDBEG 10Y 0,70/46</t>
  </si>
  <si>
    <t>ANGOSTURA  10 cl.</t>
  </si>
  <si>
    <t>ARTIC VODKA FRUTTA 0,70/25</t>
  </si>
  <si>
    <t>AMARO LUCANO 0,70 28gr</t>
  </si>
  <si>
    <t>AMARO LUCANO 1/1 28g.</t>
  </si>
  <si>
    <t>ABSINTHE 1/1 70 gr (POLINI)</t>
  </si>
  <si>
    <t>ABERLOUR 15Y 0,70/43</t>
  </si>
  <si>
    <t>AUCHENTOSHAN THREE W.0,70/43</t>
  </si>
  <si>
    <t>AN CNOC 16Y 70/46</t>
  </si>
  <si>
    <t>ARDBEG UIGEADAIL 0,70/54,2</t>
  </si>
  <si>
    <t>ABERLOUR 15Y 0,70/40 SHERRY</t>
  </si>
  <si>
    <t>ABSOLUT*VAN/RASP/PEAR/RUB 1/1</t>
  </si>
  <si>
    <t>ACHINO SCIROPPI 0,75</t>
  </si>
  <si>
    <t>ACHINO SCIROPPI 2 LT</t>
  </si>
  <si>
    <t>ABSOLUT RED 1 LT  50</t>
  </si>
  <si>
    <t>ABSOLUT 1/1  40</t>
  </si>
  <si>
    <t>ABSOLUT AROMATIZ. ASS 1L</t>
  </si>
  <si>
    <t>ABSOLUT*PEPPAR/PEACH 1/1</t>
  </si>
  <si>
    <t>ABSOLUT AROMATIZ. ASS 70/38/40</t>
  </si>
  <si>
    <t>APEROL BARBIERI 1/1 11g.</t>
  </si>
  <si>
    <t>AMBASSADEUR 1/1 16 gr.</t>
  </si>
  <si>
    <t>ARDMORE HIGLAND MALT 1/1 46</t>
  </si>
  <si>
    <t>ABSOLUT 0,50/40</t>
  </si>
  <si>
    <t>ARDBEG BLASDA 0,70/40</t>
  </si>
  <si>
    <t>ARDBEG AIRIGH NAM BEIST 70/46</t>
  </si>
  <si>
    <t>AUCHENTOSHAN SELECT 1/1 40</t>
  </si>
  <si>
    <t>ARNAUD KIRSH 0,70/40</t>
  </si>
  <si>
    <t>ARDMORE HIGLAND MALT 70/46</t>
  </si>
  <si>
    <t>ANIMA NERA MARZADRO 0,70/21</t>
  </si>
  <si>
    <t>ARNAUD MIRABELLE 0,70/40</t>
  </si>
  <si>
    <t>ARNAUD QUETSCH 0,70/40</t>
  </si>
  <si>
    <t>ARNAUD FRAMBOISE 0,70/40</t>
  </si>
  <si>
    <t>AUCHENTOSHAN 12Y 1/1 40</t>
  </si>
  <si>
    <t>ARTIC VODKA FRUTTA ASS 1/1 25g</t>
  </si>
  <si>
    <t>ARDBEG CORRYVRECKAN 0,70/57,01</t>
  </si>
  <si>
    <t>BRANCA FERNET MENTA 1/1 28gr</t>
  </si>
  <si>
    <t>BUSHMILL'S 400th ANNIV 0,70/46</t>
  </si>
  <si>
    <t>BELLS SP RESERVE 1,5/40</t>
  </si>
  <si>
    <t>BOWMORE 18Y 0,70/43</t>
  </si>
  <si>
    <t>BUNNAHABHAIN DARACH 1/1 46,3</t>
  </si>
  <si>
    <t>BRUICHLADDICH 21Y 0,70/46</t>
  </si>
  <si>
    <t>BLACKWOOD GIN 0,70/40</t>
  </si>
  <si>
    <t>BENNACHIE 17Y 70/40</t>
  </si>
  <si>
    <t>BRUICHLADD.WAVES/ROCKS70/46</t>
  </si>
  <si>
    <t>BRUICHLADDICH 2001 0,70/46</t>
  </si>
  <si>
    <t>BRUICHLADDICH 17Y 0,70/46</t>
  </si>
  <si>
    <t>BRUICHLADDICH 16Y 0,70/46</t>
  </si>
  <si>
    <t>BRUICHLADDICH 14Y 0,70/46</t>
  </si>
  <si>
    <t>BOWMORE 0,20 48,2 gr</t>
  </si>
  <si>
    <t>BOWMORE CASKSTRENGHT 1L 56</t>
  </si>
  <si>
    <t>BELVEDERE VODKA 1/1 40</t>
  </si>
  <si>
    <t>BARROGILL NORTH HIGL.0,70/40</t>
  </si>
  <si>
    <t>BUSHMILL'S MALT 10Y 0,75/40</t>
  </si>
  <si>
    <t>BUNNAHABHAIN 12Y 1/1 43</t>
  </si>
  <si>
    <t>BENRIACH HEART SPEYSI 0,70/40</t>
  </si>
  <si>
    <t>BENRIACH 12Y 0,70/43</t>
  </si>
  <si>
    <t>BENNACHIE 21Y 70/40</t>
  </si>
  <si>
    <t>BALBLAIR 1997 0,70/43</t>
  </si>
  <si>
    <t>BUNDABERG RHUM 0,70/57,7</t>
  </si>
  <si>
    <t>BLANTON'S SILVER EDITION 70/49</t>
  </si>
  <si>
    <t>BLANTON'S SPEC.RES.GREEN 70/40</t>
  </si>
  <si>
    <t>BLACK BUSH 1/1 40gr</t>
  </si>
  <si>
    <t>BUSHMILL'S MALT 10Y 1/1 40 gr</t>
  </si>
  <si>
    <t>BLANTON'S STRAIGHT 70/65,3</t>
  </si>
  <si>
    <t>BLANTON'S GOLD S.BARR 70/51,5</t>
  </si>
  <si>
    <t>BLANTON'S ORIG.S.BARR. 70/46,5</t>
  </si>
  <si>
    <t>BLACK &amp; WHITE 12Y 1/1</t>
  </si>
  <si>
    <t>BRUICHLADDICH 12Y 0,70/46</t>
  </si>
  <si>
    <t>BLANTON'S SILVER EDITION 75/49</t>
  </si>
  <si>
    <t>BUNNAHABHAIN 12Y 0,70/40</t>
  </si>
  <si>
    <t>BENRIACH 10Y 0,70/46 SMOKY TEN</t>
  </si>
  <si>
    <t>BRUICHLADDICH 10Y 0,70/46</t>
  </si>
  <si>
    <t>BRUICHLADDICH 15Y 0,70/46</t>
  </si>
  <si>
    <t>BOOKERS BOURBON W.0,70/63,2</t>
  </si>
  <si>
    <t>BALLANTINES 1,5 40 gr.</t>
  </si>
  <si>
    <t>BALLANTINES 21Y 70/43</t>
  </si>
  <si>
    <t>BLACK &amp; WHITE 1/1 40</t>
  </si>
  <si>
    <t>BLACK &amp; WHITE 1/1 43</t>
  </si>
  <si>
    <t>BUNDABERG RHUM 0,70/37</t>
  </si>
  <si>
    <t>BALLANTINES 0,70 40gr.</t>
  </si>
  <si>
    <t>BALLANTINES 1 LT 40 gr</t>
  </si>
  <si>
    <t>BALLANTINES 3 LT 43gr</t>
  </si>
  <si>
    <t>BALLANTINES GOLD SEAL 70/40</t>
  </si>
  <si>
    <t>BALLANTINES 17Y  0,75 43gr.</t>
  </si>
  <si>
    <t>BALLANTINES 30Y 0,70 43gr.</t>
  </si>
  <si>
    <t>BALLANTINES 2 LT. 43</t>
  </si>
  <si>
    <t>BALLANTINES 12Y MALT 0,70/40</t>
  </si>
  <si>
    <t>BLACK &amp; WHITE 0,70/40</t>
  </si>
  <si>
    <t>BALLANTINES 2 LT. 40</t>
  </si>
  <si>
    <t>BALVENIE 10Y 0,70/40</t>
  </si>
  <si>
    <t>BUSHMILL'S MALT 10Y 0,70/40</t>
  </si>
  <si>
    <t>BALVENIE 15Y 0,70/47,8</t>
  </si>
  <si>
    <t>BLACK BUSH 0,70/40</t>
  </si>
  <si>
    <t>BALVENIE 12Y 0,70/40</t>
  </si>
  <si>
    <t>BOUKHA BOKOBSA 0,50  37,5</t>
  </si>
  <si>
    <t>BOUKHA BOKOBSA 1/1  37,5</t>
  </si>
  <si>
    <t>BORGHETTI CAFFE' SPORT 0,70/25</t>
  </si>
  <si>
    <t>BAILEYS IRISH CREAM 0,70 17g</t>
  </si>
  <si>
    <t>BALVENIE 10Y 1/1 43</t>
  </si>
  <si>
    <t>BACARDI BREEZER 0,275</t>
  </si>
  <si>
    <t>BAILEYS IRISH CREAM 1/1  17g.</t>
  </si>
  <si>
    <t>BATIDA DE  COCO 70cl.16gr.</t>
  </si>
  <si>
    <t>BOUKHA BOKOBSA 0,70 BLACK PRES</t>
  </si>
  <si>
    <t>BALLANTINES GOLD SEAL 75/43</t>
  </si>
  <si>
    <t>BIANCO SARTI 1 LT 28 gr</t>
  </si>
  <si>
    <t>BOWMORE 12Y 0,35 /40</t>
  </si>
  <si>
    <t>BACARDI CARTA BLANCA 1/1 37,5</t>
  </si>
  <si>
    <t>BATIDA DE  COCO 1/1 16 gr</t>
  </si>
  <si>
    <t>BALVENIE 12Y 1/1 43</t>
  </si>
  <si>
    <t>BEEFEATER GIN 1/1 40gr</t>
  </si>
  <si>
    <t>BUSHMILL'S 16Y THREEWOOD70/40</t>
  </si>
  <si>
    <t>BRANCA FERNET 0,70 39</t>
  </si>
  <si>
    <t>BRANCA FERNET 1/1 39</t>
  </si>
  <si>
    <t>BRAULIO AMARO 70cl.</t>
  </si>
  <si>
    <t>BENEDECTINE 0,70/40</t>
  </si>
  <si>
    <t>BACARDI GOLD 1/1 40</t>
  </si>
  <si>
    <t>BACARDI RHUM 8Y 70/40%</t>
  </si>
  <si>
    <t>BEEFEATER GIN BLU  1/1 47g</t>
  </si>
  <si>
    <t>BARBANCOURT BIANCO 0,70 40</t>
  </si>
  <si>
    <t>BALBLAIR 16Y 0,70/40</t>
  </si>
  <si>
    <t>BACARDI CARTA BLANCA 1/1 40</t>
  </si>
  <si>
    <t>BACARDI GOLD/BLACK 1/1 37,5</t>
  </si>
  <si>
    <t>BACARDI LIMON 1/1 35</t>
  </si>
  <si>
    <t>BARBANCOURT 3 ST. 4Y 0,70/43</t>
  </si>
  <si>
    <t>BARBANCOURT 5 ST. 8Y 0,70/43</t>
  </si>
  <si>
    <t>BELLAVISTA BRUT (ALMA) 75cl.</t>
  </si>
  <si>
    <t>BOMBAY SAPPHIRE GIN 0,70/40</t>
  </si>
  <si>
    <t>BEEFEATER CROWN JEWEL 1/1 50</t>
  </si>
  <si>
    <t>BENNACHIE 10Y 70/40</t>
  </si>
  <si>
    <t>BOSFORD GIN 1/1 37,5</t>
  </si>
  <si>
    <t>FRANGELICO 0,70/20</t>
  </si>
  <si>
    <t>BARBIERI BITTER 1/1</t>
  </si>
  <si>
    <t>BARBIERI PUNCH ASS.1/1</t>
  </si>
  <si>
    <t>BENROMACH******* MALT 19Y.70</t>
  </si>
  <si>
    <t>BYRRH APERITIVO 1/1 17g.</t>
  </si>
  <si>
    <t>BACARDI RESERVA 0,70cl. 40gr.</t>
  </si>
  <si>
    <t>BACARDI RESERVA 1/1 40 gr</t>
  </si>
  <si>
    <t>CACHACA BARREIRO SILVER 1LT/39</t>
  </si>
  <si>
    <t>BOWMORE SURF 1 LT 40</t>
  </si>
  <si>
    <t>BISQUIT*** COGNAC VSOP 0,70/40</t>
  </si>
  <si>
    <t>BISQUIT COGNAC 0,70/40</t>
  </si>
  <si>
    <t>BISQUIT COGNAC 1/1 40gr.</t>
  </si>
  <si>
    <t>BERLUCCHI**0,75</t>
  </si>
  <si>
    <t>BERLUCCHI 61 ROSE' 0,75 franci</t>
  </si>
  <si>
    <t>BOMBAY SAPPHIRE GIN 1lt 40gr</t>
  </si>
  <si>
    <t>BELLS 12Y 70/40</t>
  </si>
  <si>
    <t>BALLY RHUM 0,70/45 PYRAMIDE</t>
  </si>
  <si>
    <t>BACARDI RHUM 8Y 1 LT 40</t>
  </si>
  <si>
    <t>BULLEIT 70/40</t>
  </si>
  <si>
    <t>BUNDABERG N.3 RHUM 0,70/43</t>
  </si>
  <si>
    <t>BELLS DECANTER 70/40</t>
  </si>
  <si>
    <t>BACARDI SPICED 1 LT 43</t>
  </si>
  <si>
    <t>BACARDI CARTA BLANCA 1,5 40</t>
  </si>
  <si>
    <t>BACARDI GOLD 0,70/37,5</t>
  </si>
  <si>
    <t>BELLS 0,70/40</t>
  </si>
  <si>
    <t>BOWMORE 15Y 1 LT 43 MARINER</t>
  </si>
  <si>
    <t>BOWMORE 12Y 1/1 40  ENIGMA</t>
  </si>
  <si>
    <t>BORGHETTI CAFFE' SPORT 1/1 25</t>
  </si>
  <si>
    <t>BOWMORE CASKSTRENGTH 70/40</t>
  </si>
  <si>
    <t>BOWMORE 12Y 0,70/40</t>
  </si>
  <si>
    <t>BOWMORE 17Y 0,70/43</t>
  </si>
  <si>
    <t>BOWMORE 21Y 0,70/51,5</t>
  </si>
  <si>
    <t>BOWMORE 8Y  0,70/40</t>
  </si>
  <si>
    <t>CARLOS I BRANDY  1 LT/38</t>
  </si>
  <si>
    <t>CHABOT ARMAGNAC VSOP 0,70/40</t>
  </si>
  <si>
    <t>CHABOT ARMAGNAC  X.O.  0,70/40</t>
  </si>
  <si>
    <t>CAMUS VSOP 0,70/40</t>
  </si>
  <si>
    <t>CAOL ILA 12Y 0,70/43</t>
  </si>
  <si>
    <t>CAOL ILA 25Y 0,70/58,4</t>
  </si>
  <si>
    <t>CHIVAS REVOLVE 17Y 0,50/40</t>
  </si>
  <si>
    <t>CHIVAS REGAL 4,5/40</t>
  </si>
  <si>
    <t>CAOL ILA 1/1 43</t>
  </si>
  <si>
    <t>CHIVAS REGAL 18Y 0,70/40</t>
  </si>
  <si>
    <t>CAOL ILA 8Y 0,70/59,3</t>
  </si>
  <si>
    <t>CLAN CAMPBELL 1/1 40g.</t>
  </si>
  <si>
    <t>CLAYMORE W.BLEND.1/1 40gr.</t>
  </si>
  <si>
    <t>CARDHU 12Y 70/40</t>
  </si>
  <si>
    <t>CUTTY SARK 0,70/40</t>
  </si>
  <si>
    <t>CLAN CAMPBELL 2/1 40 gr</t>
  </si>
  <si>
    <t>CARDHU SPEC.CASK RES. 0,70/40</t>
  </si>
  <si>
    <t>CANADIAN CLUB  0,70 40g.</t>
  </si>
  <si>
    <t>CROWN ROYAL 0,70/40</t>
  </si>
  <si>
    <t>CHIVAS REGAL 0,70/40</t>
  </si>
  <si>
    <t>CHIVAS REGAL 1/1   40g.</t>
  </si>
  <si>
    <t>CHIVAS ROYAL SALUT 21Y 0,70/40</t>
  </si>
  <si>
    <t>CHIVAS REGAL 18Y 0,75/40</t>
  </si>
  <si>
    <t>COINTREAU 1/1 40gr.</t>
  </si>
  <si>
    <t>CUTTY SARK 1/1 40</t>
  </si>
  <si>
    <t>CAMUS NAP RARE OLD 0,70/40</t>
  </si>
  <si>
    <t>CLAN CAMPBELL 1,5 40 gr.</t>
  </si>
  <si>
    <t>CLYNELISH 0,70/46</t>
  </si>
  <si>
    <t>CRAGGANMORE 12Y 0,70 40g</t>
  </si>
  <si>
    <t>CANADIAN CLUB  1/1 40g.</t>
  </si>
  <si>
    <t>CAMUS X.O. 0,70/40</t>
  </si>
  <si>
    <t>CANADIAN CLASSIC 1/1 40 gr.</t>
  </si>
  <si>
    <t>COINTREAU 0,70 40gr.</t>
  </si>
  <si>
    <t>COINTREAU 1,5  40gr.</t>
  </si>
  <si>
    <t>CHARTREUSE VERDE 0,70/55</t>
  </si>
  <si>
    <t>CHARTREUSE GIALLA 0,70/40</t>
  </si>
  <si>
    <t>CRISTAL ANIS CACHER 1/1 45g.</t>
  </si>
  <si>
    <t>CRISTAL ANIS 1/1 45g</t>
  </si>
  <si>
    <t>CAROLANS 1/1 17</t>
  </si>
  <si>
    <t>CHIVAS REGAL 1,5/40.</t>
  </si>
  <si>
    <t>CLAERYN JONGE JENEVER 1/1 35</t>
  </si>
  <si>
    <t>CLAN CAMPBELL 4,5  40gr</t>
  </si>
  <si>
    <t>CYNAR 1/1  16,5 gr.</t>
  </si>
  <si>
    <t>CUSENIER CACAO 0,70/20</t>
  </si>
  <si>
    <t>CLAN CAMPBELL 8Y  0,70/40</t>
  </si>
  <si>
    <t>CASANIS 1/1 45gr</t>
  </si>
  <si>
    <t>CASANIS 1,5 45gr</t>
  </si>
  <si>
    <t>CAPT.MORGAN SPICED 75/37,5</t>
  </si>
  <si>
    <t>CHARTREUSE VERDE 1/1</t>
  </si>
  <si>
    <t>COURVOISIER VS 1 LT/40</t>
  </si>
  <si>
    <t>COURVOISIER X.O.  0,70/40</t>
  </si>
  <si>
    <t>COURVOISIER NAPOLEON 0,70 40g.</t>
  </si>
  <si>
    <t>COURVOISIER VSOP 0,70/40</t>
  </si>
  <si>
    <t>CAPT.MORGAN SP.GOLD 1/1 35</t>
  </si>
  <si>
    <t>CAPT.MORGAN DARK 0,70/40</t>
  </si>
  <si>
    <t>COURVOISIER VS 0,70 40g</t>
  </si>
  <si>
    <t>COURVOISIER VSOP 1/1 40</t>
  </si>
  <si>
    <t>CARLOS I BRANDY 0,70/40</t>
  </si>
  <si>
    <t>CARLOS IMPERIAL XO 0,70/40</t>
  </si>
  <si>
    <t>CRUZ PORTO 1 LT.  19 gr.</t>
  </si>
  <si>
    <t>CUSENIER CASSIS 0,70/16</t>
  </si>
  <si>
    <t>CRAGGANMORE 10Y SPEC.0,70/60,1</t>
  </si>
  <si>
    <t>CRUZ PORTO RISERVA 0,75</t>
  </si>
  <si>
    <t>CRUZ PORTO 0,75   19 gr.</t>
  </si>
  <si>
    <t>CRUZ PORTO 10Y 0,75</t>
  </si>
  <si>
    <t>CROWN ROYAL 0,75/40</t>
  </si>
  <si>
    <t>CARPANO PUNT E MES 1/1</t>
  </si>
  <si>
    <t>CARPANO VTH B/R 1/1</t>
  </si>
  <si>
    <t>CINZANO P.CHARD/ROSE' 1,5</t>
  </si>
  <si>
    <t>COURRIERE BRANDY NAPOL.0,70</t>
  </si>
  <si>
    <t>CROWN ROYAL 1/1 40</t>
  </si>
  <si>
    <t>CHIVAS REGAL 18Y 1/1  40</t>
  </si>
  <si>
    <t>CAOL ILA 8Y 0,70/64,9</t>
  </si>
  <si>
    <t>CLYNELISH 14Y 0,70/46</t>
  </si>
  <si>
    <t>CAMUS V.S.0,70/40</t>
  </si>
  <si>
    <t>CAMUS SERAPHIN X.O. 0,75/40</t>
  </si>
  <si>
    <t>CAMPARI BITTER  1/1   25 gr</t>
  </si>
  <si>
    <t>CAP CORSE 1 LT 14 gr.</t>
  </si>
  <si>
    <t>CINZANO VTH ROSSO  1/1</t>
  </si>
  <si>
    <t>CINZANO VTH BIANCO 1/1</t>
  </si>
  <si>
    <t>CINZANO VTH ROSSO 1,5</t>
  </si>
  <si>
    <t>CARPENE' MALVOLTI PROSECCO</t>
  </si>
  <si>
    <t>CINZANO ASTI GR.CUVEE SPUM 75</t>
  </si>
  <si>
    <t>CINZANO PROSECCO 0,75</t>
  </si>
  <si>
    <t>CINZANO VTH DRY 1/1</t>
  </si>
  <si>
    <t>CINZANO VTH BIANCO 1,5</t>
  </si>
  <si>
    <t>CUSENIER*** CURAC.TRIPLESEC 50</t>
  </si>
  <si>
    <t>CHIVAS REGAL 0,75/40</t>
  </si>
  <si>
    <t>CHIVAS REVOLVE 1801 0,75/40</t>
  </si>
  <si>
    <t>CINZANO GR.CUVEE'ROSE'0,75</t>
  </si>
  <si>
    <t>CONVALMORE 28Y 0,70/57,9</t>
  </si>
  <si>
    <t>CHAMP.DOM PERIGNON ROSE'GB.</t>
  </si>
  <si>
    <t>CHAMP.MUMM C.ROUGE 0,75 ROSE'</t>
  </si>
  <si>
    <t>CHAMP.DOM PERIGNON 0,75</t>
  </si>
  <si>
    <t>CHAMP.VEUVE CLIQUOT 75 cl</t>
  </si>
  <si>
    <t>CHAMP.MOET CHANDON 75cl</t>
  </si>
  <si>
    <t>CHAMP.MOET CHANDON 375 cl.</t>
  </si>
  <si>
    <t>CHAMP.MOET CHANDON 1,5 lt.</t>
  </si>
  <si>
    <t>CHAMP.MOET CHANDON 200cl</t>
  </si>
  <si>
    <t>CHAMP.VEUVE CLIQUOT GR.DAME</t>
  </si>
  <si>
    <t>CHAMP.MOET CHANDON ROSE 75cl</t>
  </si>
  <si>
    <t>CHIVAS REGAL 25Y 0,70/40</t>
  </si>
  <si>
    <t>CHAMP.VEUVE CLIQUOT ROSE'0,75</t>
  </si>
  <si>
    <t>CHAMP.MUMM C.ROUGE 0,75</t>
  </si>
  <si>
    <t>CHAMP.PIPER HEIDSIEK 0,75</t>
  </si>
  <si>
    <t>CHAMP.LANSON  0,75</t>
  </si>
  <si>
    <t>CHAMP.TAITTINGER PRESTIGE</t>
  </si>
  <si>
    <t>CHAMP.POMMERY 0,75</t>
  </si>
  <si>
    <t>CHAMP.LAUR.PERRIER CUVEE 0,75</t>
  </si>
  <si>
    <t>CHAMP.CRISTAL  0,75</t>
  </si>
  <si>
    <t>CHAMP.MUMM MILLESIMATO 0,75</t>
  </si>
  <si>
    <t>COCKBURNS TAWNY 1 LT</t>
  </si>
  <si>
    <t>CRUZ ***PORTO VINTAGE 0,75</t>
  </si>
  <si>
    <t>CRUZ***PORTO LBV 0,75</t>
  </si>
  <si>
    <t>CARDINAL MENDOZA  0,70/40</t>
  </si>
  <si>
    <t>DUNHILL 070/43</t>
  </si>
  <si>
    <t>DIMPLE 15Y 1/1 43</t>
  </si>
  <si>
    <t>DIMPLE 12Y 0,70/40</t>
  </si>
  <si>
    <t>DIMPLE 15Y 0,70/40</t>
  </si>
  <si>
    <t>DALWHINNIE DOUBLE MATUR 70/43</t>
  </si>
  <si>
    <t>DALWHINNIE 15Y 70/43</t>
  </si>
  <si>
    <t>DE VALCOURT BRANDY 0,75/40</t>
  </si>
  <si>
    <t>DIESUS 0,75 18g.</t>
  </si>
  <si>
    <t>DUVAL PASTIS 1/1 45 gr</t>
  </si>
  <si>
    <t>DUVAL PASTIS 1,5 45 gr.</t>
  </si>
  <si>
    <t>DRAMBUIE 0,70/40</t>
  </si>
  <si>
    <t>DILLON RHUM BIANCO 1/1 55gr</t>
  </si>
  <si>
    <t>DRAMBUIE 1/1 40</t>
  </si>
  <si>
    <t>DIPLOMATICO ANEJO 7Y 0,70/40</t>
  </si>
  <si>
    <t>DIPLOMATICO RESERVA 8Y 0,70/40</t>
  </si>
  <si>
    <t>DIPLOMATICO RESERVA12Y 0,70/40</t>
  </si>
  <si>
    <t>DEKUYPER APRICOT BRANDY 0,70</t>
  </si>
  <si>
    <t>DEKUYPER TRIPLE SEC 0,70/40</t>
  </si>
  <si>
    <t>DEKUYPER CURACAO 0,70/24</t>
  </si>
  <si>
    <t>DEKUYPER PEACHTREE 0,70/24</t>
  </si>
  <si>
    <t>DANZKA VODKA 1 LT 40</t>
  </si>
  <si>
    <t>DANZKA VODKA 1 LT 50</t>
  </si>
  <si>
    <t>DOOLEYS TOFFEE LIQUEUR 0,70/17</t>
  </si>
  <si>
    <t>DUBONNETH VTH 1/1</t>
  </si>
  <si>
    <t>DALWHINNIE 15Y 1/1 43</t>
  </si>
  <si>
    <t>DRY SACK 0,75</t>
  </si>
  <si>
    <t>DALMORE 15Y 0,70/40</t>
  </si>
  <si>
    <t>DALMORE 12Y 0,70/40</t>
  </si>
  <si>
    <t>DALMORE 12Y 1/1 43</t>
  </si>
  <si>
    <t>DALMORE 15Y 1/1 40</t>
  </si>
  <si>
    <t>DALMORE 12Y 1/1 40</t>
  </si>
  <si>
    <t>DEKUYPER MENTA 0,70/24</t>
  </si>
  <si>
    <t>DEKUYPER CHERRY BRANDY 0,70</t>
  </si>
  <si>
    <t>DEKUYPER FRESA 0,70/23</t>
  </si>
  <si>
    <t>DALMORE 18Y 0,70/43</t>
  </si>
  <si>
    <t>DOLFI FRAISE DE BOIS 0,70/20</t>
  </si>
  <si>
    <t>DALWHINNIE DB.MAT.DIST  1/1 43</t>
  </si>
  <si>
    <t>CILENTANE LIQ.LIQUIRIZIA 0,70</t>
  </si>
  <si>
    <t>CILENTANE LIQ.NOCINO 0,70/30</t>
  </si>
  <si>
    <t>CILENTANE CREME FRUTTA ASSORT</t>
  </si>
  <si>
    <t>CHASE SMOKED VODKA 0,70/40</t>
  </si>
  <si>
    <t>CHASE POTATO VODKA 0,70/40</t>
  </si>
  <si>
    <t>CHASE NAKED VODKA 0,70/42</t>
  </si>
  <si>
    <t>ERISTOFF VODKA 1/1 37,5</t>
  </si>
  <si>
    <t>EAGLE RARE 10 Y 0,70/45</t>
  </si>
  <si>
    <t>BEEFEATER GIN 0,70/40</t>
  </si>
  <si>
    <t>FAMOUS GROUSE B.CASK 0,50/40</t>
  </si>
  <si>
    <t>GLEN SPEY 12Y 70/43</t>
  </si>
  <si>
    <t>BALLANTINES 17Y  0,70 43gr</t>
  </si>
  <si>
    <t>DAILUAINE 16Y 0,70/43</t>
  </si>
  <si>
    <t>FREIXENET C. NEVADA 0,75</t>
  </si>
  <si>
    <t>EL DORADO 15Y 70/43</t>
  </si>
  <si>
    <t>EL DORADO DARK/GOLD 0,70/37,5</t>
  </si>
  <si>
    <t>EL DORADO 12Y 70/40</t>
  </si>
  <si>
    <t>EDRADOUR 10Y 70/40</t>
  </si>
  <si>
    <t>EVAN WILLIAMS 0,70/43</t>
  </si>
  <si>
    <t>EVAN WILLIAMS BLACK 1LT 43</t>
  </si>
  <si>
    <t>EDRADOUR BAROLOCASK 0,50/57,1</t>
  </si>
  <si>
    <t>EDRADOUR 12Y CALEDONIA 0,70/46</t>
  </si>
  <si>
    <t>EZRA BROOKS GREEN 0,75/40</t>
  </si>
  <si>
    <t>JEWEL OF RUSSIA 0,70/40</t>
  </si>
  <si>
    <t>CHAMP.VEUVE CLIQUOT 0,375</t>
  </si>
  <si>
    <t>BENRIACH 20Y 0,70/43</t>
  </si>
  <si>
    <t>CLYNELISH 12Y 0,70/46</t>
  </si>
  <si>
    <t>CLYNELISH DB.MATUR.0,70/46</t>
  </si>
  <si>
    <t>CHAMP.KRUG 0,75</t>
  </si>
  <si>
    <t>CHAMP.KRUG ROSE' 0,75</t>
  </si>
  <si>
    <t>BUFFALO TRACE 0,70/40</t>
  </si>
  <si>
    <t>TANQUERAY RANGPUR 1LT/41,3</t>
  </si>
  <si>
    <t>CIROC VODKA 0,70/40</t>
  </si>
  <si>
    <t>GORDON'S GIN 0,20/43</t>
  </si>
  <si>
    <t>J.WALKER DOUBLE BLACK 0,70/40</t>
  </si>
  <si>
    <t>FINLAGGAN 70/40</t>
  </si>
  <si>
    <t>BRUICHLADD.ORGANIC MVINT.70/46</t>
  </si>
  <si>
    <t>BELLS SPEC.RES.SIGNATURE 70/40</t>
  </si>
  <si>
    <t>ALCOOL  0,50/95</t>
  </si>
  <si>
    <t>ALCOOL  1/1 95</t>
  </si>
  <si>
    <t>ALCOOL  2/1 95</t>
  </si>
  <si>
    <t>BELVEDERE VODKA INTENSE 1/1 50</t>
  </si>
  <si>
    <t>BENCHMARK 0,70/40</t>
  </si>
  <si>
    <t>CROWN ROYAL BLACK 1/1 45</t>
  </si>
  <si>
    <t>GLEN CADAM 14Y 0,70/46</t>
  </si>
  <si>
    <t>MARTIN MILLER STRENGTH 70/45,2</t>
  </si>
  <si>
    <t>DALMORE TWEED/SPEY DREAM 70/40</t>
  </si>
  <si>
    <t>FABBRI SCIROPPO ANICE/SAMBUCO</t>
  </si>
  <si>
    <t>FABBRI LATTE MANDORLA 3X200</t>
  </si>
  <si>
    <t>FAMOUS GROUSE 0,75/43 12Y GOLD</t>
  </si>
  <si>
    <t>FAMOUS GROUSE 0,75/40</t>
  </si>
  <si>
    <t>FAMOUS GROUSE ISLAY CASK 70/40</t>
  </si>
  <si>
    <t>FAMOUS GROUSE 0,70/40</t>
  </si>
  <si>
    <t>FAMOUS GROUSE 12Y 1/1 43</t>
  </si>
  <si>
    <t>FAMOUS GROUSE 1,5 40</t>
  </si>
  <si>
    <t>FAMOUS GROUSE 1/1 40</t>
  </si>
  <si>
    <t>FAMOUS GROUSE 4,5/40</t>
  </si>
  <si>
    <t>FAMOUS GROUSE 12Y 70/40</t>
  </si>
  <si>
    <t>FOUR ROSES S.BARREL 0,70/43</t>
  </si>
  <si>
    <t>FOUR ROSES 1/1  40</t>
  </si>
  <si>
    <t>BERMUDEZ ANNIVERS.12Y 70/40</t>
  </si>
  <si>
    <t>FERROCHINA BISLERI 0,70/21</t>
  </si>
  <si>
    <t>FORDMAN W.BLENDED 1 LT 40gr</t>
  </si>
  <si>
    <t>FAMOUS GROUSE 2/1 40</t>
  </si>
  <si>
    <t>FOUR ROSES 0,70/40</t>
  </si>
  <si>
    <t>FUNDADOR BRANDY 70/38</t>
  </si>
  <si>
    <t>FOUR ROSES S.BARREL 0,70/50</t>
  </si>
  <si>
    <t>FAITTERCAIRN FIOR 0,70/42</t>
  </si>
  <si>
    <t>FORMIDABLE J.BLACK/RED 70/40</t>
  </si>
  <si>
    <t>FOUR ROSES SMALL BATCH 70/45</t>
  </si>
  <si>
    <t>FABBRI AMARENA 1 KG.GARNISH</t>
  </si>
  <si>
    <t>FABBRI AMARENE OPAL.0,600</t>
  </si>
  <si>
    <t>FABBRI LATTE MANDORLA BRIK 1LT</t>
  </si>
  <si>
    <t>FABBRI SCIROPPO LAT. MANDORLA</t>
  </si>
  <si>
    <t>FABBRI** AMARENE MAXIOPAL.1,2</t>
  </si>
  <si>
    <t>FABBRI AMARENE KG.0,400</t>
  </si>
  <si>
    <t>FABBRI FRAGOLE OPAL 0,600</t>
  </si>
  <si>
    <t>FABBRI SCIROPPO AMARENA/LIMONE</t>
  </si>
  <si>
    <t>FABBRI SCIROPPO ORZATA/CEDRATA</t>
  </si>
  <si>
    <t>FABBRI SCIROPPO MENTA/COCCO</t>
  </si>
  <si>
    <t>FABBRI CILIEGIE** VULCANO 0,37</t>
  </si>
  <si>
    <t>FABBRI AMARENA KG 1,25  LATTA</t>
  </si>
  <si>
    <t>BAILEYS CHOCO 0,500/15,7</t>
  </si>
  <si>
    <t>DIPLOMATICO WHITE RES.0,70/40</t>
  </si>
  <si>
    <t>TEQ.PATRON REPOSADO 70/40</t>
  </si>
  <si>
    <t>TEQ.PATRON SILVER 70/40</t>
  </si>
  <si>
    <t>TEQ.PATRON ANEJO 70/40</t>
  </si>
  <si>
    <t>DIPLOMATICO AMBASSADOR 70/47</t>
  </si>
  <si>
    <t>FABBRI SCIROPPO CHINOTTO</t>
  </si>
  <si>
    <t>FABBRI SCIROPPO LAMPONE</t>
  </si>
  <si>
    <t>FABBRI SCIROPPO FRAG/TAMARINDO</t>
  </si>
  <si>
    <t>BENRIACH 12Y 0,70/46 SMOKY TWE</t>
  </si>
  <si>
    <t>BENRIACH 17Y 0,70/46</t>
  </si>
  <si>
    <t>BENRIACH 17Y 0,70/50</t>
  </si>
  <si>
    <t>CENTENARIO GR.RESERV 25Y 70/40</t>
  </si>
  <si>
    <t>DAVIDOFF  XO 0,70/40</t>
  </si>
  <si>
    <t>DEWARS WHITE LABEL 1LT 40</t>
  </si>
  <si>
    <t>J.WALKER RED 0,20/40</t>
  </si>
  <si>
    <t>CACIQUE ANEJO 70/40</t>
  </si>
  <si>
    <t>CENTENARIO G.LEGADO 12Y 70/40</t>
  </si>
  <si>
    <t>J.WALKER 18Y PLATINUM  70/40</t>
  </si>
  <si>
    <t>BAILIE NICOL JARVIE 0,70/40</t>
  </si>
  <si>
    <t>CRYSTAL HEAD VODKA 70/40</t>
  </si>
  <si>
    <t>CRYSTAL HEAD 3 LT/40</t>
  </si>
  <si>
    <t>CRYSTAL HEAD 1,75/40</t>
  </si>
  <si>
    <t>CRYSTAL HEAD CONF.SHAKE/DRINK</t>
  </si>
  <si>
    <t>GOLD GIN 999,9 070/40</t>
  </si>
  <si>
    <t>SILENT POOL GIN 0,70/43</t>
  </si>
  <si>
    <t>BROCKMANS GIN 0,70/40</t>
  </si>
  <si>
    <t>OPAL NERA 0,70/30</t>
  </si>
  <si>
    <t>FABBRI AMARENA GEL KG.3,2</t>
  </si>
  <si>
    <t>FABBRI MIXIBAR SCIROPPI KG.1,3</t>
  </si>
  <si>
    <t>FLOR DE CANA BLACK 5Y 70/40</t>
  </si>
  <si>
    <t>FABBRI SCIROPPO GRANATINA/ROSA</t>
  </si>
  <si>
    <t>FLOR DE CANA CENTEN 12Y 70/40</t>
  </si>
  <si>
    <t>FLOR DE CANA GR.RES.7Y 70/40</t>
  </si>
  <si>
    <t>GRAPPA CAFFO LIQURIZ 0,50 IANN</t>
  </si>
  <si>
    <t>FERNET TONIC 0,70/40</t>
  </si>
  <si>
    <t>FERRARI PERLE' 0,750</t>
  </si>
  <si>
    <t>FERRARI BRUT 0,75</t>
  </si>
  <si>
    <t>GLEN FIDDICH 21Y 0,70/43,2</t>
  </si>
  <si>
    <t>GLEN CADAM 15Y 1LT/40</t>
  </si>
  <si>
    <t>GLEN GARIOCH 12Y 70/48</t>
  </si>
  <si>
    <t>GLEN KINCHIE DB.MATUR 1/1 43</t>
  </si>
  <si>
    <t>FLORIO CREMOVO 0,75 CL</t>
  </si>
  <si>
    <t>GLEN KINCHIE DBMAT. 0,70/43</t>
  </si>
  <si>
    <t>FLORIO SECCA/VECCHIA 75 CL</t>
  </si>
  <si>
    <t>GLAYVA 1/1 35</t>
  </si>
  <si>
    <t>GLEN LOSSIE 10Y 70/43</t>
  </si>
  <si>
    <t>GLEN FARCLAS 17Y 70/43</t>
  </si>
  <si>
    <t>FINLANDIA VODKA  1/1 40gr.</t>
  </si>
  <si>
    <t>FINLANDIA VODKA  0,70/40</t>
  </si>
  <si>
    <t>GLEN SCOTIA 12Y 0,70/40</t>
  </si>
  <si>
    <t>GLEN FIDDICH 30Y 0,70/40</t>
  </si>
  <si>
    <t>GLEN MORANGIE CELLAR 13 1/1 43</t>
  </si>
  <si>
    <t>GLEN MORANGIE WOOD 1/1 43</t>
  </si>
  <si>
    <t>GLEN DRONACH 12Y 0,70/43</t>
  </si>
  <si>
    <t>GLEN TURNER 1/1 40 gr</t>
  </si>
  <si>
    <t>GLEN TURNER 18Y 0,70/40</t>
  </si>
  <si>
    <t>GLEN GOYNE 10Y 0,70/40</t>
  </si>
  <si>
    <t>GLEN GARIOCH 12Y 1LT/43</t>
  </si>
  <si>
    <t>GRANT'S 0,70 40 gr</t>
  </si>
  <si>
    <t>GLEN GOYNE 10Y 1/1 40</t>
  </si>
  <si>
    <t>GLEN KEITH  10Y 0,70 43 gr</t>
  </si>
  <si>
    <t>GLEN ROTHES SELECT RES.0,70/43</t>
  </si>
  <si>
    <t>GLEN KINCHIE 10Y 0,70/43</t>
  </si>
  <si>
    <t>GLEN DRONACH 15Y 0,70/46</t>
  </si>
  <si>
    <t>GLEN MORANGIE 10Y 0,70/40</t>
  </si>
  <si>
    <t>GRANT'S 1,5 40g.</t>
  </si>
  <si>
    <t>GLEN FIDDICH 18Y 0,70/40</t>
  </si>
  <si>
    <t>GLEN FIDDICH 15Y 0,70/40</t>
  </si>
  <si>
    <t>GRANT'S 1/1 40g.</t>
  </si>
  <si>
    <t>GLEN FIDDICH 12Y 1/1 43</t>
  </si>
  <si>
    <t>GLEN FARCLAS 12Y 1/1 43</t>
  </si>
  <si>
    <t>GLEN FARCLAS 10Y 70/40</t>
  </si>
  <si>
    <t>GLEN GARIOCH 15Y 70/43</t>
  </si>
  <si>
    <t>GLEN FIDDICH LIQUEUR 0,50/40</t>
  </si>
  <si>
    <t>GLEN MORANGIE WOOD 0,70/43</t>
  </si>
  <si>
    <t>GLEN MORANGIE 10Y 1/1 40</t>
  </si>
  <si>
    <t>GLEN TURNER 12Y 0,70/40</t>
  </si>
  <si>
    <t>GLEN TURNER  8Y 0,70/40 CANIST</t>
  </si>
  <si>
    <t>GLEN FIDDICH 12Y 0,70/40</t>
  </si>
  <si>
    <t>GLEN LIVET 12Y 0,70/40</t>
  </si>
  <si>
    <t>GLEN GRANT 5Y 1/1 40</t>
  </si>
  <si>
    <t>GLEN LIVET 18Y 0,70/43</t>
  </si>
  <si>
    <t>GLEN GRANT 5Y 0,70/40</t>
  </si>
  <si>
    <t>GRAND MARNIER ROSSO 1/1 40 gr</t>
  </si>
  <si>
    <t>GRAND MARNIER ROSSO 0,70/40</t>
  </si>
  <si>
    <t>GRAND MARNIER JAUNE 0,70/40</t>
  </si>
  <si>
    <t>GALACAFFE' 0,70/30gr</t>
  </si>
  <si>
    <t>GLEN LIVET 15Y 0,70/40</t>
  </si>
  <si>
    <t>GET 27 VERT   1/1  21 gr</t>
  </si>
  <si>
    <t>GLEN MORANGIE 18Y 0,70/43</t>
  </si>
  <si>
    <t>GLEN LIVET 16Y 1/1 48 NADURRA</t>
  </si>
  <si>
    <t>GALLIANO LIQUORE 0,70/42,3</t>
  </si>
  <si>
    <t>GALLIANO SAMBUCA 0,70/38gr</t>
  </si>
  <si>
    <t>GLEN LIVET 15Y 1/1 43</t>
  </si>
  <si>
    <t>GLEN GRANT 10Y 0,70/40</t>
  </si>
  <si>
    <t>GLEN LIVET 21Y 0,70/43 CASK ST</t>
  </si>
  <si>
    <t>GIBSON GIN 1/1 37,5</t>
  </si>
  <si>
    <t>GET 31 BIANCO 1/1   24gr.</t>
  </si>
  <si>
    <t>GILBEYS GIN 1/1 37,5 gr.</t>
  </si>
  <si>
    <t>GLEN ORD 25Y 0,70/58,3</t>
  </si>
  <si>
    <t>GLEN DRONACH 12Y 1/1 40</t>
  </si>
  <si>
    <t>GLEN DEVERON 10Y 70/40</t>
  </si>
  <si>
    <t>GRAPPA NONINO VUISINAR 0,70/41</t>
  </si>
  <si>
    <t>GRAPPA NONINO FRIULANA 0,70/43</t>
  </si>
  <si>
    <t>GRAPPA NONINO MOSCATO 0,70/41</t>
  </si>
  <si>
    <t>GRAPPA JULIA 70 38/40</t>
  </si>
  <si>
    <t>GRAPPA MARZADRO ASS 0,500/40</t>
  </si>
  <si>
    <t>GRAPPA FIOR DI VITE 0,70/40</t>
  </si>
  <si>
    <t>GRAPPA PIAVE 0,70/40</t>
  </si>
  <si>
    <t>GRAPPA POLINI CHARDONN 1/1 40</t>
  </si>
  <si>
    <t>GRAPPA POLINI CHARDONN 2/1 40</t>
  </si>
  <si>
    <t>GRAPPA NARDINI BIANCA 1/1 50gr</t>
  </si>
  <si>
    <t>GRAPPA NARDINI RUTA 1/1 43</t>
  </si>
  <si>
    <t>GRAPPA NONINO FRAGOLINO 0,70</t>
  </si>
  <si>
    <t>GRAPPA NONINO VENDEMMIA 0,70</t>
  </si>
  <si>
    <t>GRAPPA RUFFINO DUCALE 0,50/43</t>
  </si>
  <si>
    <t>GRAPPA NONINO VENDEM RIS BARRQ</t>
  </si>
  <si>
    <t>GRAPPA NONINO OPTIMA 0,70/41</t>
  </si>
  <si>
    <t>GRAPPA NONINO TRAD.1LT 50/41</t>
  </si>
  <si>
    <t>GRAPPA NONINO SAUVIGNON/PROSEC</t>
  </si>
  <si>
    <t>GRAPPA POLI MIELE 50/35</t>
  </si>
  <si>
    <t>GRAPPA POLINI MIELE 0,50/35</t>
  </si>
  <si>
    <t>GRAPPA NONINO RUTA 0,70/43</t>
  </si>
  <si>
    <t>GRAPPA NO.MALV/REF/VIT UVA BCA</t>
  </si>
  <si>
    <t>GRAPPA NONINO TOK/CHARD/MERLOT</t>
  </si>
  <si>
    <t>GLEN ELGIN 12Y 0,70/43</t>
  </si>
  <si>
    <t>GLEN GARIOCH 15Y 1LT/43</t>
  </si>
  <si>
    <t>GLEN FIDDICH 15Y 0,70/51 CASK</t>
  </si>
  <si>
    <t>GLEN MORAY  8Y 0,70/40</t>
  </si>
  <si>
    <t>GLEN MORAY 16Y 0,70/40</t>
  </si>
  <si>
    <t>GLEN MORAY 1984 0,70/40</t>
  </si>
  <si>
    <t>GANCIA AMERICANO 1/1</t>
  </si>
  <si>
    <t>GANCIA PINOT DI PINOT 75 CL</t>
  </si>
  <si>
    <t>GANCIA ASTI 75 CL</t>
  </si>
  <si>
    <t>GANCIA BLANC DE BLANC 0,75</t>
  </si>
  <si>
    <t>GANCIA***PROSECCO 0,75</t>
  </si>
  <si>
    <t>GANCIA ASTI MAGNUM 1,5</t>
  </si>
  <si>
    <t>GLEN GOYNE 14Y 1/1 40</t>
  </si>
  <si>
    <t>GLEN GOYNE 10Y 1/1 43</t>
  </si>
  <si>
    <t>GANCIA VERMOUTH  ASS. 1lt.</t>
  </si>
  <si>
    <t>GRAPPA CARP.MALVOLTI B.CA 0,70</t>
  </si>
  <si>
    <t>GRAPPA CARP.MALV.VECCHIA/RIS</t>
  </si>
  <si>
    <t>GR.ANDREADAPONTE PROSECCO 0,7</t>
  </si>
  <si>
    <t>GR.ANDREADAPONTE UVE BIANCHE</t>
  </si>
  <si>
    <t>GLEN GOYNE 17Y 0,70/43</t>
  </si>
  <si>
    <t>GLEN LIVET 18Y 1/1 43</t>
  </si>
  <si>
    <t>GLEN MORANGIE 0,70/46</t>
  </si>
  <si>
    <t>GRAND PECHER 0,70/20 GR</t>
  </si>
  <si>
    <t>GENEPY***DI SUSA BURDIN</t>
  </si>
  <si>
    <t>GLEN TURRET 10Y 0,70/40</t>
  </si>
  <si>
    <t>GLEN LIVET 12Y 1/1 40</t>
  </si>
  <si>
    <t>GLEN GOYNE 21Y 70/43</t>
  </si>
  <si>
    <t>GLEN CADAM 15Y 0,70/40</t>
  </si>
  <si>
    <t>GLEN ROTHES ROBUR RES. 1/1 40</t>
  </si>
  <si>
    <t>GLEN KINCHIE 12Y 1/1 43</t>
  </si>
  <si>
    <t>GRANT'S 1/1 43gr</t>
  </si>
  <si>
    <t>GARLABAN V.MARC PROV 70/43</t>
  </si>
  <si>
    <t>GLEN DULLAN 12Y 0,70/43</t>
  </si>
  <si>
    <t>GORDON'S SLOE GIN 70/26 liqu</t>
  </si>
  <si>
    <t>GLEN MORAY 12Y 0,70/40</t>
  </si>
  <si>
    <t>GLEN DRONACH 18Y 0,70/46</t>
  </si>
  <si>
    <t>GLEN FIDDICH 12Y 1/1 40</t>
  </si>
  <si>
    <t>HUCKLEBERRY***** BOURB.0,70/40</t>
  </si>
  <si>
    <t>KILBEGGAN 0,70/40</t>
  </si>
  <si>
    <t>HENDRICKS GIN 0,70/41,4 maestr</t>
  </si>
  <si>
    <t>HENNESSY XO 70/40</t>
  </si>
  <si>
    <t>HENNESSY VS 0,70/40</t>
  </si>
  <si>
    <t>HENNESSY VSOP PRIVILEGE 70/40</t>
  </si>
  <si>
    <t>HARVEY'S BRISTOL  1 LT</t>
  </si>
  <si>
    <t>HIGHLAND PARK 18Y 0,70/43</t>
  </si>
  <si>
    <t>HARVEY'S AMONTILLADO 1 LT</t>
  </si>
  <si>
    <t>HEATHER CREAM 1/1 17</t>
  </si>
  <si>
    <t>HEERING CHERRY LIQUEUR 70/24</t>
  </si>
  <si>
    <t>HERITER GUYOT*SCIROPPI ASS 1 L</t>
  </si>
  <si>
    <t>HERITER GUYOT CASSIS 0,70/15</t>
  </si>
  <si>
    <t>HIBIKY 17Y JAP.WHISKY 0,70/43</t>
  </si>
  <si>
    <t>HAVANA RHUM ANEJO RISER,70/40</t>
  </si>
  <si>
    <t>HAVANA RHUM 7Y 0,70 40gr.</t>
  </si>
  <si>
    <t>HAVANA RHUM 3Y 0,70/40</t>
  </si>
  <si>
    <t>HAVANA RHUM BLANCO 1/1 37,50</t>
  </si>
  <si>
    <t>HAVANA RHUM 3Y 1/1  40gr</t>
  </si>
  <si>
    <t>HAVANA RHUM ESPECIAL 1/1  40gr</t>
  </si>
  <si>
    <t>HAVANA CLUB BARREL PR 1LT/45</t>
  </si>
  <si>
    <t>HIGHLAND PARK 25Y 70/48,01</t>
  </si>
  <si>
    <t>IRISH MIST 0,70/35</t>
  </si>
  <si>
    <t>INCHGOWER 14Y 70/43</t>
  </si>
  <si>
    <t>INCHMURRIN 12Y 0,70/40</t>
  </si>
  <si>
    <t>HAKUSHU 12Y 0,70/43,0</t>
  </si>
  <si>
    <t>HAKUSHU 18Y 0,70/43,5</t>
  </si>
  <si>
    <t>HENNESSY VS 1LT 40</t>
  </si>
  <si>
    <t>IRISH MIST 1LT 35</t>
  </si>
  <si>
    <t>HAIG GOLD LABEL 1/1 43</t>
  </si>
  <si>
    <t>HAVANA RHUM ESPECIAL 0,70/40</t>
  </si>
  <si>
    <t>HIGHLAND PARK VINTAGE 1LT/40</t>
  </si>
  <si>
    <t>HIGHLAND PARK VINTAGE 0,70/40</t>
  </si>
  <si>
    <t>HAVANA RHUM 7Y ANEJO 1/1 40</t>
  </si>
  <si>
    <t>HINE H BY HINE VSOP 1/1 40</t>
  </si>
  <si>
    <t>ISLE OF JURA BARR/VINT 70/56,5</t>
  </si>
  <si>
    <t>JACK DANIEL'S ANNIV/BIRTH70/40</t>
  </si>
  <si>
    <t>KILKERRAN 0,70/46</t>
  </si>
  <si>
    <t>KNOCKANDO 15Y RICH.MATUR 70/43</t>
  </si>
  <si>
    <t>HENNESSY PARADIS 0,70/40</t>
  </si>
  <si>
    <t>HENNESSY RICHARD 0,70/40</t>
  </si>
  <si>
    <t>GREY GOOSE VODKA 70/40</t>
  </si>
  <si>
    <t>GREY GOOSE VODKA 1,5/40</t>
  </si>
  <si>
    <t>GREY GOOSE VODKA 3LT/40</t>
  </si>
  <si>
    <t>GLEN MORANGIE 25Y 0,70/43</t>
  </si>
  <si>
    <t>GORDON'S DRY GIN 1/1 37,5gr</t>
  </si>
  <si>
    <t>HAZELBURN 12Y 0,70/46</t>
  </si>
  <si>
    <t>ABERLOUR 10Y 1/1 40</t>
  </si>
  <si>
    <t>JACK DANIEL'S HONEY 0,70/35</t>
  </si>
  <si>
    <t>CAPT.MORGAN SP.GOLD 0,70/35</t>
  </si>
  <si>
    <t>BUSHMILL'S 400th ANNIV.0,75/43</t>
  </si>
  <si>
    <t>LAPHROAIG TRIPLE WOOD 70/48</t>
  </si>
  <si>
    <t>CRUZ PORTO VINTAGE 2001 LBV 75</t>
  </si>
  <si>
    <t>GREY GOOSE VODKA 1/1 40</t>
  </si>
  <si>
    <t>JACK DANIEL'S MAST DIST.1LT 43</t>
  </si>
  <si>
    <t>BACARDI MOJITO/PINAC0,70/14,9</t>
  </si>
  <si>
    <t>GORDON'S CRIS CUCUMB 0,70/37,5</t>
  </si>
  <si>
    <t>KEGLEVICH VODKA FRUTTA 1LT</t>
  </si>
  <si>
    <t>CHAMP.RUINART BLANC DE BLANC</t>
  </si>
  <si>
    <t>CHAMP.MOET CHANDON NECTAR 75</t>
  </si>
  <si>
    <t>FAMOUS GROUSE SNOW 70/40</t>
  </si>
  <si>
    <t>J &amp; B 12Y 0,70  40gr</t>
  </si>
  <si>
    <t>ISLAY MIST 12Y 1/1 40</t>
  </si>
  <si>
    <t>ISLAY MIST 17Y 1/1 40</t>
  </si>
  <si>
    <t>CHAMP.MOET ICE IMPERIAL 0,75</t>
  </si>
  <si>
    <t>J.WALKER BLU K.GEORGE V 70/43</t>
  </si>
  <si>
    <t>TANQUERAY STER. VODKA 1/1 40</t>
  </si>
  <si>
    <t>FILLIERS DRY GIN 0,50/46</t>
  </si>
  <si>
    <t>J.WALKER GOLD RESERVE 1/1 40</t>
  </si>
  <si>
    <t>TANQUERAY RANGPUR 0,70/41,3</t>
  </si>
  <si>
    <t>BEEFEATER 24  0,70/45</t>
  </si>
  <si>
    <t>HASWELL LONDON  GIN 0,70/47</t>
  </si>
  <si>
    <t>ISH LONDON DRY GIN 0,70/41</t>
  </si>
  <si>
    <t>MASCARO GIN 0,70/40</t>
  </si>
  <si>
    <t>RUSSIAN STANDARD 3 LT 40</t>
  </si>
  <si>
    <t>CHASE GIN 0,70/40</t>
  </si>
  <si>
    <t>CIROC VODKA  1/1 40</t>
  </si>
  <si>
    <t>JIM BEAM CHOISE 70/40</t>
  </si>
  <si>
    <t>JIM BEAM RYE 0,70/40</t>
  </si>
  <si>
    <t>JIM BEAM 7Y 70/45 DIST SERIES</t>
  </si>
  <si>
    <t>JIM BEAM 8Y 1/1 43 BLACK</t>
  </si>
  <si>
    <t>JAMESON GOLD 0,70/40</t>
  </si>
  <si>
    <t>JIM BEAM RED STAG 1/1 40</t>
  </si>
  <si>
    <t>JACK DANIEL'S 3 LT/40</t>
  </si>
  <si>
    <t>J.WALKER BLACK 12Y 1/1 40</t>
  </si>
  <si>
    <t>J.WALKER BLACK 12Y 1/1 43</t>
  </si>
  <si>
    <t>J.WALKER BLACK 12Y 1,5/43</t>
  </si>
  <si>
    <t>J.WALKER BLACK 12Y 4,5/43</t>
  </si>
  <si>
    <t>J.WALKER BLU 70/40</t>
  </si>
  <si>
    <t>J.WALKER*** 18Y GOLD  70/40</t>
  </si>
  <si>
    <t>J.WALKER 15Y GREEN 70/43</t>
  </si>
  <si>
    <t>J.WALKER RED 4,5 40gr</t>
  </si>
  <si>
    <t>J.WALKER BLACK 12Y 2LT 40</t>
  </si>
  <si>
    <t>J.WALKER BLACK 12Y 0,70/40</t>
  </si>
  <si>
    <t>J.WALKER RED 0,70 40g.</t>
  </si>
  <si>
    <t>J.WALKER RED 1/1 40gr.</t>
  </si>
  <si>
    <t>J.WALKER RED 2/1 40gr.</t>
  </si>
  <si>
    <t>J &amp; B  0,70 40gr.</t>
  </si>
  <si>
    <t>J &amp; B  1/1  40gr.</t>
  </si>
  <si>
    <t>J &amp; B  1,5  40gr.</t>
  </si>
  <si>
    <t>JAMESON 1/1 40</t>
  </si>
  <si>
    <t>JAMESON 12Y 1/1 40gr</t>
  </si>
  <si>
    <t>JAMESON 0,70 40</t>
  </si>
  <si>
    <t>JACK DANIEL'S BARREL 0,70/45</t>
  </si>
  <si>
    <t>JACK DANIEL'S 1,5   40 gr.</t>
  </si>
  <si>
    <t>JACK DANIEL'S 0,70  40gr.</t>
  </si>
  <si>
    <t>JACK DANIEL'S GENTLEMAN 70/40</t>
  </si>
  <si>
    <t>JAMESON 12Y 70c.40gr.</t>
  </si>
  <si>
    <t>KNOCKANDO 12Y 0,70 43</t>
  </si>
  <si>
    <t>JIM BEAM 1/1 40 gr.</t>
  </si>
  <si>
    <t>JACK DANIEL'S 1/1   40 gr</t>
  </si>
  <si>
    <t>JACK DANIEL'S GOLDMETAL 1,5/45</t>
  </si>
  <si>
    <t>JACK DANIEL'S GENTLEMAN 1/1 40</t>
  </si>
  <si>
    <t>JACK DANIEL'S SCEN.LYNCHB.1L43</t>
  </si>
  <si>
    <t>JAGERMEISTER 1 lt  35 gr</t>
  </si>
  <si>
    <t>J.WALKER 15Y GREEN 1/1 43 gr.</t>
  </si>
  <si>
    <t>JACK DANIEL'S GOLDMETAL 1LT 43</t>
  </si>
  <si>
    <t>KNOCKANDO 18Y 0,70/43</t>
  </si>
  <si>
    <t>KING'S LEGEND 1/1 43gr</t>
  </si>
  <si>
    <t>KAUFFMAN HARD/SOFT 70/40</t>
  </si>
  <si>
    <t>KNOCKANDO 21Y MAST.RES. 70/43</t>
  </si>
  <si>
    <t>ILLYQUORE 0,70/28</t>
  </si>
  <si>
    <t>KAHLUA 0,70/20gr</t>
  </si>
  <si>
    <t>KAHLUA 1/1  16gr.</t>
  </si>
  <si>
    <t>ISLE OF JURA 16Y 0,70/40</t>
  </si>
  <si>
    <t>ISLE OF JURA 10Y 0,70/40</t>
  </si>
  <si>
    <t>ISLE OF JURA 21Y 0,70/40</t>
  </si>
  <si>
    <t>ISLE OF JURA 10Y 1/1 40</t>
  </si>
  <si>
    <t>ISLE OF JURA 18Y 0,70/40</t>
  </si>
  <si>
    <t>ISLE OF JURA SUPERSTIT.70/43</t>
  </si>
  <si>
    <t>ISLE OF JURA 16Y 1/1 40 DURACH</t>
  </si>
  <si>
    <t>JANOT PASTIS BLU 0,70/45</t>
  </si>
  <si>
    <t>JANOT PASTIS 1 LT. 45 gr.</t>
  </si>
  <si>
    <t>JANOT PASTIS 1,5   45 gr.</t>
  </si>
  <si>
    <t>JANOT PASTIS 3lt.45gr.JEROBOAM</t>
  </si>
  <si>
    <t>JANOT PASTIS 2lt. 45gr</t>
  </si>
  <si>
    <t>ISLE OF JURA SUPERSTIT.1/1 43</t>
  </si>
  <si>
    <t>KNAPPOGUE CASTLE 0,70/40</t>
  </si>
  <si>
    <t>LICOR 43 0,70/31</t>
  </si>
  <si>
    <t>JOHN BARR BLACK 70/40</t>
  </si>
  <si>
    <t>ISLE OF JURA PROPHECY 0,70/46</t>
  </si>
  <si>
    <t>ISLE OF JURA 10Y 0,75/43</t>
  </si>
  <si>
    <t>KRUPNICK VODKA 0,70/40</t>
  </si>
  <si>
    <t>J &amp; B 15Y 1/1 40gr</t>
  </si>
  <si>
    <t>JACK DANIEL'S SILVER SELE70/50</t>
  </si>
  <si>
    <t>JIM BEAM SIGNATURE 1/1 44,5</t>
  </si>
  <si>
    <t>JAMESON 18Y 0,70/40</t>
  </si>
  <si>
    <t>JIM BEAM DEVIL'S CUT 0,70/45</t>
  </si>
  <si>
    <t>JACK DANIEL'S WHITERAB.0,70/43</t>
  </si>
  <si>
    <t>JIM BEAM HONEY 0,70/35</t>
  </si>
  <si>
    <t>JACK&amp;COLA 0,275/6</t>
  </si>
  <si>
    <t>CACHACA 51 1LT 40</t>
  </si>
  <si>
    <t>HAVANA RHUM BLANCO 0,70 37,5</t>
  </si>
  <si>
    <t>BORDIGA GENEPY 0,70/38</t>
  </si>
  <si>
    <t>ABERLOUR 15Y 70/43 CASK RES.</t>
  </si>
  <si>
    <t>AUCHENTOSHAN SPRINGW.1/1 40</t>
  </si>
  <si>
    <t>CARDHU 15Y 70/40</t>
  </si>
  <si>
    <t>HIGHLAND PARK PREMIER CH.70/40</t>
  </si>
  <si>
    <t>MAYFAIR LONDON DRY GIN 70/40</t>
  </si>
  <si>
    <t>PARFAIT AMOUR 0,70/25</t>
  </si>
  <si>
    <t>VILLAMASSA LIMONCELLO 1/1 30</t>
  </si>
  <si>
    <t>VILLAMASSA CR.LIMONC.0,70/17</t>
  </si>
  <si>
    <t>BULLDOG GIN 0,70/40</t>
  </si>
  <si>
    <t>HIBIKY HARMONY 0,70/43</t>
  </si>
  <si>
    <t>CRYSTAL HEAD 50TH ROLL.S 70/40</t>
  </si>
  <si>
    <t>GENEPY VERTOSAN 0,70/35</t>
  </si>
  <si>
    <t>GRANT'S 2 LT 40gr</t>
  </si>
  <si>
    <t>JACK DANIEL'S SINATRA 1/1 45</t>
  </si>
  <si>
    <t>GLEN LIVET 25Y  0,70/43</t>
  </si>
  <si>
    <t>PINKY VODKA 0,70/40</t>
  </si>
  <si>
    <t>TOGOUCHI 12Y 0,70/40</t>
  </si>
  <si>
    <t>ISLE OF JURA 12Y 0,70/46</t>
  </si>
  <si>
    <t>BACARDI LIMON 1/1 32</t>
  </si>
  <si>
    <t>SEVEN TIKI 0,70/40</t>
  </si>
  <si>
    <t>FLOR DE CANA CENTEN 18Y 70/40</t>
  </si>
  <si>
    <t>BOTANIST DRY GIN 1/1 46</t>
  </si>
  <si>
    <t>PIMMS BLACKBERRY&amp;ELDEFL.1LT 20</t>
  </si>
  <si>
    <t>SINGLETON 12Y 70/40</t>
  </si>
  <si>
    <t>TYRCONELL 1/1 40</t>
  </si>
  <si>
    <t>WRAY &amp; NEPHEW'S 70/63</t>
  </si>
  <si>
    <t>GLEN MORAY CLASSIC 0,70/40</t>
  </si>
  <si>
    <t>LONGROW 10Y 100 PROOF 0,70/57</t>
  </si>
  <si>
    <t>LONGROW 10Y C V 0,70/46</t>
  </si>
  <si>
    <t>LITTLEMILL 12Y 0,70/40</t>
  </si>
  <si>
    <t>LEDAIG 10Y 0,70/43</t>
  </si>
  <si>
    <t>LONGMORN 16Y 0,70/48</t>
  </si>
  <si>
    <t>LONGMORN 15Y 1/1  45 gr</t>
  </si>
  <si>
    <t>LONGMORN 15Y 0,70 45 gr.</t>
  </si>
  <si>
    <t>LONG JOHN 1/1 40 gr.</t>
  </si>
  <si>
    <t>LONG JOHN 1,5 40 gr</t>
  </si>
  <si>
    <t>LONG JOHN 0,70/40</t>
  </si>
  <si>
    <t>LAPHROAIG 15Y 0,70/43</t>
  </si>
  <si>
    <t>LAPHROAIG 10Y 0,70/40</t>
  </si>
  <si>
    <t>LINKWOOD 12Y 0,70/43</t>
  </si>
  <si>
    <t>LAPHROAIG QUARTER CASK 0,70/48</t>
  </si>
  <si>
    <t>LABEL 5 1,5 40 gr.</t>
  </si>
  <si>
    <t>LABEL 5 1/1 40 gr</t>
  </si>
  <si>
    <t>LAGAVULLIN 16Y 0,70/43</t>
  </si>
  <si>
    <t>LABEL 5 12Y 0,70 40gr</t>
  </si>
  <si>
    <t>LAPHROAIG 10Y CASKSTR.70/58,3</t>
  </si>
  <si>
    <t>LABEL 5 2/1 40 gr</t>
  </si>
  <si>
    <t>LONG JOHN 2/1 40 gr</t>
  </si>
  <si>
    <t>LARIOS BRANDY 0,70/40</t>
  </si>
  <si>
    <t>LARIOS GIN 1/1  37,5 gr</t>
  </si>
  <si>
    <t>ROYAL LOCHNAGAR 12Y 0,70/40</t>
  </si>
  <si>
    <t>LUIS FELIPE BRANDY 0,70/40</t>
  </si>
  <si>
    <t>LAPHROAIG 15Y 0,75/43</t>
  </si>
  <si>
    <t>LAMESINTHE 0,70 45 GR.</t>
  </si>
  <si>
    <t>LUXARDO SAMBUCA DEI CESARI0,70</t>
  </si>
  <si>
    <t>LUXARDO PASSIONE NERA 0,70</t>
  </si>
  <si>
    <t>LANCUT VODKA 0,50  38 gr.</t>
  </si>
  <si>
    <t>LOU GARAGAI  0,70/45</t>
  </si>
  <si>
    <t>LAPHROAIG QUARTER CASK 1/1 48</t>
  </si>
  <si>
    <t>LAGAVULLIN DB.MAT.DIST 70/43</t>
  </si>
  <si>
    <t>LOCHAN ORA 70/35</t>
  </si>
  <si>
    <t>LAPHROAIG 10Y 0,35/40</t>
  </si>
  <si>
    <t>LAPHROAIG 10Y 1/1 40</t>
  </si>
  <si>
    <t>LAPHROAIG TRIPLE WOOD 1LT 48</t>
  </si>
  <si>
    <t>LAMBS NAVY RHUM 1/1 40</t>
  </si>
  <si>
    <t>LAPHROAIG 25Y 70/40</t>
  </si>
  <si>
    <t>LOGAN DE LUXE 12Y 1/1 40</t>
  </si>
  <si>
    <t>LEGENDARIO 7Y 0,70/34</t>
  </si>
  <si>
    <t>LILIBEO MARSALA ASS. 1/1</t>
  </si>
  <si>
    <t>LA MAUNY RHUM DORE' 1/1 40</t>
  </si>
  <si>
    <t>LA MAUNY RHUM**7Y 0,70/45</t>
  </si>
  <si>
    <t>LA MAUNY RHUM 3Y 0,70/45</t>
  </si>
  <si>
    <t>LA MAUNY RHUM BLANC 1 LT/50</t>
  </si>
  <si>
    <t>LA MAUNY RHUM**BLANC 0,70/50</t>
  </si>
  <si>
    <t>LONGROW 14Y 70/46</t>
  </si>
  <si>
    <t>LONGROW  7Y 0,70/55,8</t>
  </si>
  <si>
    <t>LEGENDARIO ANEJO 0,70/40</t>
  </si>
  <si>
    <t>LAPHROAIG 18Y 0,70/48</t>
  </si>
  <si>
    <t>LONDON DRY GIN N.3 0,70/46</t>
  </si>
  <si>
    <t>LEDAIG 10Y 0,70/46,3</t>
  </si>
  <si>
    <t>LABEL 5 18Y 0,70/40</t>
  </si>
  <si>
    <t>REDBREAST 15Y 0,70/46</t>
  </si>
  <si>
    <t>SPRINGBANK 18Y 0,70/46</t>
  </si>
  <si>
    <t>STOLICHNAYA VODKA 0,70/40</t>
  </si>
  <si>
    <t>CHAMP.VEUVE CLIQUOT ROSE VINTA</t>
  </si>
  <si>
    <t>BANKES GIN 1/1 40</t>
  </si>
  <si>
    <t>CAMPARI ORANGE PASSION</t>
  </si>
  <si>
    <t>MONKEY 47 GIN 0,50/47</t>
  </si>
  <si>
    <t>BOTANIC GIN 0,70/40</t>
  </si>
  <si>
    <t>PINK 47 GIN 0,70/47</t>
  </si>
  <si>
    <t>AKASHI WHITE 50/40</t>
  </si>
  <si>
    <t>BRUICHLADDICH SCOT.BARL 70/50</t>
  </si>
  <si>
    <t>PORT CHARLOTTE SCOT.BARL70/50</t>
  </si>
  <si>
    <t>REAL MACKENZIE 70/40</t>
  </si>
  <si>
    <t>SHERIDAN'S 0,50/15,5</t>
  </si>
  <si>
    <t>LAPHROAIG QA CASK 1/1 40</t>
  </si>
  <si>
    <t>MARTINI CHINA 0,70  25</t>
  </si>
  <si>
    <t>J.WALKER GOLD RESERVE 70/40</t>
  </si>
  <si>
    <t>SINGLETON SUNRAY 70/40</t>
  </si>
  <si>
    <t>BOWMORE BLACK ROCK 1/1 40</t>
  </si>
  <si>
    <t>BUSHMILL'S 400th ANNIV.0,75/46</t>
  </si>
  <si>
    <t>GATTA BRUT FRANCIACORTA ,075</t>
  </si>
  <si>
    <t>RONER WILLIAMS 70/40</t>
  </si>
  <si>
    <t>RONER WILLIAMS CON PERA 70/38</t>
  </si>
  <si>
    <t>RONER SLIVOVITZ 70/40</t>
  </si>
  <si>
    <t>MIDDLETON VERY RARE 0,70/40</t>
  </si>
  <si>
    <t>MANNOCHMORE 12Y 0,70/43</t>
  </si>
  <si>
    <t>TEQ.ESPINOZA 0,70/35</t>
  </si>
  <si>
    <t>ISLAY MIST 17Y 0,70/40</t>
  </si>
  <si>
    <t>HAVANA CLUB SEL.MAESTROS 70/45</t>
  </si>
  <si>
    <t>TALISKER PORT RUIGHE 0,70/45,8</t>
  </si>
  <si>
    <t>MATUSALEM RHUM 10Y 70/40 CLASS</t>
  </si>
  <si>
    <t>MATUSALEM RHUM PLATINO 0,70/40</t>
  </si>
  <si>
    <t>MATUSALEM RHUM 15Y G.RIS70/40</t>
  </si>
  <si>
    <t>GRAPPA FINE BOURGOGNE CONTI</t>
  </si>
  <si>
    <t>MATUSALEM RHUM  7Y 70/40</t>
  </si>
  <si>
    <t>MATUSALEM RHUM  5Y 70/40</t>
  </si>
  <si>
    <t>MACALLAN   1851 0,70/41,3</t>
  </si>
  <si>
    <t>MEZCAL CON GUSANO 0,70/38</t>
  </si>
  <si>
    <t>FICI MARSALA RISERVA 0,75</t>
  </si>
  <si>
    <t>FICI VERMOUTH  1/1</t>
  </si>
  <si>
    <t>FICI CREMOVO 2/1</t>
  </si>
  <si>
    <t>FICI VERMOUTH  2/1</t>
  </si>
  <si>
    <t>FICI VINO AROM.ASS 2/1</t>
  </si>
  <si>
    <t>FICI VINI LIQUOR ASS.</t>
  </si>
  <si>
    <t>FICI SECCA 2/1</t>
  </si>
  <si>
    <t>FICI SECCA 1/1</t>
  </si>
  <si>
    <t>FICI VINO AROM.ASS 1/1</t>
  </si>
  <si>
    <t>FICI CREMOVO 1/1</t>
  </si>
  <si>
    <t>FICI MARSALA SUPER. 75</t>
  </si>
  <si>
    <t>MACALLAN 18Y 0,75/43</t>
  </si>
  <si>
    <t>MACALLAN  7Y 1LT/40</t>
  </si>
  <si>
    <t>MAKERS MARK 1/1 45</t>
  </si>
  <si>
    <t>MACALLAN 10Y 0,70/40</t>
  </si>
  <si>
    <t>MACALLAN 15Y 0,70/43</t>
  </si>
  <si>
    <t>MACALLAN 12Y DOUBLE CASK 70/40</t>
  </si>
  <si>
    <t>MACALLAN 10Y 1/1 58,4</t>
  </si>
  <si>
    <t>MACALLAN 18Y 0,70/43</t>
  </si>
  <si>
    <t>MACALLAN TRAVEL RANGE 0,50/40</t>
  </si>
  <si>
    <t>MACALLAN 16Y 0,70/46</t>
  </si>
  <si>
    <t>MACALLAN 17Y 0,70/46</t>
  </si>
  <si>
    <t>MONTENEGRO AMARO 1/1 23gr</t>
  </si>
  <si>
    <t>MELLOW CORN 0,70/50</t>
  </si>
  <si>
    <t>METAXA GRANDE FINE 70/40</t>
  </si>
  <si>
    <t>MADEIRA  CRUZ 75cl. 17g.</t>
  </si>
  <si>
    <t>MIDORI LIQUORE MELON 0,50/20</t>
  </si>
  <si>
    <t>MALAGA CRUZ  75cl.15g.</t>
  </si>
  <si>
    <t>MARIE BRIZARD 0,70 25g.</t>
  </si>
  <si>
    <t>MOLINARI SAMBUCA CAFFE' 0,70/3</t>
  </si>
  <si>
    <t>MARIE BRIZARD 1/1 25gr</t>
  </si>
  <si>
    <t>MARIE BRIZARD CR.APRIC 70/20,5</t>
  </si>
  <si>
    <t>MANDARIN NAPOLEON 0,70/38</t>
  </si>
  <si>
    <t>MACALLAN  8Y 0,70/40</t>
  </si>
  <si>
    <t>MOLINARI SAMBUCA 0,70 42g.</t>
  </si>
  <si>
    <t>MALIBU' 1/1 21 gr</t>
  </si>
  <si>
    <t>MALIBU' 0,70/21</t>
  </si>
  <si>
    <t>MANDARINETTO ISOLAB. 70/28</t>
  </si>
  <si>
    <t>METAXA BRANDY 5 STELLE 70/38</t>
  </si>
  <si>
    <t>METAXA BRANDY 7 STELLE 70/40</t>
  </si>
  <si>
    <t>MOSKOVSKAYA 1/1 37,5</t>
  </si>
  <si>
    <t>METAXA BRANDY 3 STELLE 70/38</t>
  </si>
  <si>
    <t>MARTELL EXTRA 0,70/40</t>
  </si>
  <si>
    <t>MARTELL XO 0,70/40</t>
  </si>
  <si>
    <t>MARTELL ODYS 0,70/40</t>
  </si>
  <si>
    <t>MARTELL NAPOLEON 0,70 40</t>
  </si>
  <si>
    <t>MARTELL V.S. 0,70 40g.</t>
  </si>
  <si>
    <t>MARTELL VSOP  0,70/40</t>
  </si>
  <si>
    <t>MIRTO DI SARDEGNA ROSSO 70/32</t>
  </si>
  <si>
    <t>MIDORI LIQUORE MELON 1/1 20</t>
  </si>
  <si>
    <t>MARTELL V.S. 1/1 40gr</t>
  </si>
  <si>
    <t>MAGALES PORTO  1/1  19 gr.</t>
  </si>
  <si>
    <t>MIDORI LIQUORE MELON 0,70/20</t>
  </si>
  <si>
    <t>MARTINI MOSCATO D'ASTI BLU 75</t>
  </si>
  <si>
    <t>MARTINI BITTER 1/1</t>
  </si>
  <si>
    <t>MARTINI GOLD 0,70/18</t>
  </si>
  <si>
    <t>MARTINI VTH ROSSO 1/1</t>
  </si>
  <si>
    <t>MARTINI VTH BIANCO 1/1</t>
  </si>
  <si>
    <t>MARTINI VTH DRY 1/1</t>
  </si>
  <si>
    <t>MARTINI VTH ROSATO  1/1</t>
  </si>
  <si>
    <t>MARTINI ***CHINA 0,70  31g.</t>
  </si>
  <si>
    <t>MOSKOVSKAYA 1/1 38</t>
  </si>
  <si>
    <t>MARTINI ASTI SPUMANTE 75 CL</t>
  </si>
  <si>
    <t>MARTINI CHINA 1 LT  31gr.</t>
  </si>
  <si>
    <t>MARTINI ***MAGICI ISTANTI 75</t>
  </si>
  <si>
    <t>MARTINI SODA 10 cl 8 gr</t>
  </si>
  <si>
    <t>OLD NICK PLANTEUR 70 CL 16 GR.</t>
  </si>
  <si>
    <t>MAKERS MARK RED 0,70/45</t>
  </si>
  <si>
    <t>MARTINI VTH ROSSO 1,5</t>
  </si>
  <si>
    <t>MARTINI VTH BIANCO 1,5</t>
  </si>
  <si>
    <t>MARTINI RIESLING BLU 0,75</t>
  </si>
  <si>
    <t>MARTINI PROSECCO BLU 0,75</t>
  </si>
  <si>
    <t>MALECON 25Y 0,70/40</t>
  </si>
  <si>
    <t>MARTELL CORDON BLEU 0,70/40</t>
  </si>
  <si>
    <t>MOLINARI SAMBUCA 1/1 40gr</t>
  </si>
  <si>
    <t>MARTELL VSOP 1 LT 40</t>
  </si>
  <si>
    <t>MOUNT GAY EXTRA OLD 1/1 43</t>
  </si>
  <si>
    <t>MOUNT GAY ECLIPSE 0,70/40</t>
  </si>
  <si>
    <t>MARTIN MILLER GIN 0,70/40</t>
  </si>
  <si>
    <t>MOUNT GAY ECLIPSE SCURO1/1 40g</t>
  </si>
  <si>
    <t>MOUNT GAY ECLIPSE BIANC 1/1 40</t>
  </si>
  <si>
    <t>MYER'S RHUM ORIG DARK 1/1 40</t>
  </si>
  <si>
    <t>MYER'S RHUM 0,75/40</t>
  </si>
  <si>
    <t>MYER'S RHUM 0,70/40</t>
  </si>
  <si>
    <t>METAXA GR OLYMPIC RES 70/40</t>
  </si>
  <si>
    <t>MOZART GOLD 0,50/17</t>
  </si>
  <si>
    <t>MAC CROWN W.0,70/40</t>
  </si>
  <si>
    <t>MACALLAN 35Y 1968 0,70/40,2</t>
  </si>
  <si>
    <t>MACALLAN 35Y 1969 0,70/45,4</t>
  </si>
  <si>
    <t>MACALLAN   1988 0,70/40</t>
  </si>
  <si>
    <t>MACALLAN   1996 0,70/40</t>
  </si>
  <si>
    <t>MACALLAN 25Y 0,70/43</t>
  </si>
  <si>
    <t>MACALLAN MAKER'S ED.1/1 42,8</t>
  </si>
  <si>
    <t>MACALLAN 21Y 0,70/43</t>
  </si>
  <si>
    <t>MORTLACH 16Y 70/43</t>
  </si>
  <si>
    <t>MACALLAN   2002 SPEYMALT 70/43</t>
  </si>
  <si>
    <t>MARTINEZ SUPERIORE RISERVA</t>
  </si>
  <si>
    <t>BACARDI CARTA BLANCA 0,70 37,5</t>
  </si>
  <si>
    <t>MARTINI ROYAL ASSORT 0,75</t>
  </si>
  <si>
    <t>CHAMP.CRISTAL ROSE' 0,75</t>
  </si>
  <si>
    <t>RAMOS PINTO RUBY PORTO 0,75</t>
  </si>
  <si>
    <t>RAMOS PINTO WHITE PORTO 0,75</t>
  </si>
  <si>
    <t>GRAHAM PORTO LBV 0,75</t>
  </si>
  <si>
    <t>FABBRI SCIROPPO COLA/PAPAYA</t>
  </si>
  <si>
    <t>PAMPERO BIANCO 1/1 37,5</t>
  </si>
  <si>
    <t>STRATHISLA 12Y 0,70/40</t>
  </si>
  <si>
    <t>GLEN FARCLAS 105 CASK 1/1 60</t>
  </si>
  <si>
    <t>GLEN GOYNE 15Y 0,70/43</t>
  </si>
  <si>
    <t>MACALLAN ESTATE RES. 70/45,7</t>
  </si>
  <si>
    <t>LAPHROAIG CUAN MOR 0,70/48</t>
  </si>
  <si>
    <t>NEGA FULO CACHACA 1/1  43</t>
  </si>
  <si>
    <t>LAPHROAIG PX CASK 1LT 48</t>
  </si>
  <si>
    <t>NEGRITA RHUM 2 LT 37,5 BIANCO</t>
  </si>
  <si>
    <t>NEGRITA RHUM 1/1 37,5   SCURO</t>
  </si>
  <si>
    <t>NEGRITA RHUM 1/1 37,5   BIANCO</t>
  </si>
  <si>
    <t>NOILLY PRAT DRY   1/1 18g.</t>
  </si>
  <si>
    <t>NONINO QUINTESSENTIA 0,70/35</t>
  </si>
  <si>
    <t>NIKKA FROM THE BARREL 0,50/51,</t>
  </si>
  <si>
    <t>CAPTAIN GIN 1/1 40</t>
  </si>
  <si>
    <t>PRISKAIA VODKA 1/1 40</t>
  </si>
  <si>
    <t>THOMAS JEFFERSON 1/1 40</t>
  </si>
  <si>
    <t>RIVER QUEEN 1/1 40</t>
  </si>
  <si>
    <t>MAITRE PIERRE WILLIAM 70/40</t>
  </si>
  <si>
    <t>MAITRE PIERRE MIRABELLE 70/40</t>
  </si>
  <si>
    <t>MAITRE PIERRE QUETSCHE 70/40</t>
  </si>
  <si>
    <t>MAITRE PIERRE KIRSH 70/40</t>
  </si>
  <si>
    <t>MAITRE PIERRE FRAMBOISE 70/40</t>
  </si>
  <si>
    <t>MAITRE PIERRE PRUNE 70/42</t>
  </si>
  <si>
    <t>CALVADOS PERE PREAUX 70/40</t>
  </si>
  <si>
    <t>LAPHROAIG SELECT 0,70/40</t>
  </si>
  <si>
    <t>DICTADOR 20Y 0,70/40</t>
  </si>
  <si>
    <t>BROKER'S GIN 0,70/40</t>
  </si>
  <si>
    <t>YAMAZAKI DIST.RESERVE0,70/43</t>
  </si>
  <si>
    <t>LICOR 43  1/1 31</t>
  </si>
  <si>
    <t>FLOR DE CANA GR.RES.7Y 1/1 40</t>
  </si>
  <si>
    <t>ST GERMAIN 0,70/20</t>
  </si>
  <si>
    <t>RONER APRICO' 70/40</t>
  </si>
  <si>
    <t>RONER GEIST DI NOCCIOLE 70/38</t>
  </si>
  <si>
    <t>RONER OBSTLER 1LT 38</t>
  </si>
  <si>
    <t>RONER GRAPPA PINO MUGO 50/38</t>
  </si>
  <si>
    <t>RONER GRAPPA RUTA 50/38</t>
  </si>
  <si>
    <t>RONER GRAPPA ASPERULA 50/38</t>
  </si>
  <si>
    <t>RONER BOMBARDINO 70/18</t>
  </si>
  <si>
    <t>RONER CHOKITO 70/18</t>
  </si>
  <si>
    <t>RONER GRAPPA GEWURZT.RIS 70</t>
  </si>
  <si>
    <t>RONER GRAPPA LAGREIN RIS,70/42</t>
  </si>
  <si>
    <t>RONER GRAPPA CABERNET RIS 70/4</t>
  </si>
  <si>
    <t>RONER GRAPPA PINOT RIS 70/42</t>
  </si>
  <si>
    <t>RONER CHOKITO 1/1 18</t>
  </si>
  <si>
    <t>OLD RAJ GIN 0,70/46</t>
  </si>
  <si>
    <t>OCTOMORE 3/152  0,70/59</t>
  </si>
  <si>
    <t>OLD OVERHOLT RYE 1/1 40</t>
  </si>
  <si>
    <t>OBAN 14Y 0,20/43</t>
  </si>
  <si>
    <t>FETTERCAIRN 0,70/42</t>
  </si>
  <si>
    <t>FETTERCAIRN 12Y 1 LT 40</t>
  </si>
  <si>
    <t>OBAN D.MATURED 1/1 43</t>
  </si>
  <si>
    <t>OBAN 14Y 0,70 43</t>
  </si>
  <si>
    <t>OBAN D.MATURED 0,70/43</t>
  </si>
  <si>
    <t>OLD MULL 1/1 40</t>
  </si>
  <si>
    <t>OLD VIRGINIA 0,70/40</t>
  </si>
  <si>
    <t>OLD PARR 12Y 1/1 43</t>
  </si>
  <si>
    <t>OLD PARR 18Y SUPERIOR  0,75/43</t>
  </si>
  <si>
    <t>OUZO TSANTALI 0,70  38gr.</t>
  </si>
  <si>
    <t>OLD GRAN DAD 0,70/43</t>
  </si>
  <si>
    <t>OLD PULTENEY 12Y 1/1 43</t>
  </si>
  <si>
    <t>OLD PULTENEY 12Y 0,70/40</t>
  </si>
  <si>
    <t>OLD CROW 1/1 40</t>
  </si>
  <si>
    <t>OLD PULTENEY 21Y 0,70/46</t>
  </si>
  <si>
    <t>OCTOMORE 0,70/62,5</t>
  </si>
  <si>
    <t>OFFLEY PORTO 1/1</t>
  </si>
  <si>
    <t>OLD PULTENEY 12Y 1/1 40</t>
  </si>
  <si>
    <t>OLD NICK COCO PUNCH 0,70 16 GR</t>
  </si>
  <si>
    <t>OLD NICK GIN FIZZ 70 CL  16 GR</t>
  </si>
  <si>
    <t>OLD NICK PINA COLADA 70 CL 16G</t>
  </si>
  <si>
    <t>OLD NICK DAIQUIRI 70 CL  16GR</t>
  </si>
  <si>
    <t>OLD NICK SANGUINELLA 70CL 16G</t>
  </si>
  <si>
    <t>PUSSERS RHUM 0,70/54,5</t>
  </si>
  <si>
    <t>PUSSERS 15Y RHUM 0,70/40</t>
  </si>
  <si>
    <t>PUSSERS RHUM 0,70/42</t>
  </si>
  <si>
    <t>OLD NICK MOJITO 0,70/16</t>
  </si>
  <si>
    <t>OLD NICK RHUM BLANC 1/1 40gr</t>
  </si>
  <si>
    <t>ABERLOUR 12Y 70/48</t>
  </si>
  <si>
    <t>CHAMP.ARMAND DE BRIGNAC GOLD</t>
  </si>
  <si>
    <t>BENRIACH 15Y 0,70/46 PEDRO X.</t>
  </si>
  <si>
    <t>BUCHANAN DE LUXE 12Y 1/1 40</t>
  </si>
  <si>
    <t>BULLEIT RYE 1/1 45</t>
  </si>
  <si>
    <t>ABSOLUT SVEA 0,70/40</t>
  </si>
  <si>
    <t>GLEN SCOTIA 21Y 0,70/46</t>
  </si>
  <si>
    <t>GLEN FARCLAS 18Y 1/1 43</t>
  </si>
  <si>
    <t>GLEN FIDDICH 18Y 1/1 40</t>
  </si>
  <si>
    <t>GLEN FIDDICH CASK 1/1 40</t>
  </si>
  <si>
    <t>GLEN GLASSAUGH EVOL.0,70/50</t>
  </si>
  <si>
    <t>GLEN GLASSAUGH REVIVAL 0,70/46</t>
  </si>
  <si>
    <t>INCHMURRIN 12Y 0,70/46</t>
  </si>
  <si>
    <t>INCHMURRIN 15Y 0,70/46</t>
  </si>
  <si>
    <t>INCHMURRIN 18Y 0,70/46</t>
  </si>
  <si>
    <t>INCHMURRIN 21Y 0,70/46</t>
  </si>
  <si>
    <t>JACK DANIEL'S MAST DIST.70/43</t>
  </si>
  <si>
    <t>TEANINICH 10Y 70/43</t>
  </si>
  <si>
    <t>TEQ.SAUZA 3GENER.PLATA0,70/38</t>
  </si>
  <si>
    <t>PAMPERO ESPECIAL 1 LT 40 GR</t>
  </si>
  <si>
    <t>PIMM'S N.1 CUP 1 LT 25</t>
  </si>
  <si>
    <t>PIMM'S  0,70/25</t>
  </si>
  <si>
    <t>PYRAT XO RESERVE 70/40</t>
  </si>
  <si>
    <t>PAMPERO SELECCION 0,70</t>
  </si>
  <si>
    <t>PAMPERO RHUM WHITE 0,70/40</t>
  </si>
  <si>
    <t>PAMPERO ANNIVERSARIO 0,70/40</t>
  </si>
  <si>
    <t>PAMPERO RHUM GOLD ESPEC.0,70</t>
  </si>
  <si>
    <t>PASSOA 1/1  17 gr</t>
  </si>
  <si>
    <t>FAMOUS/BLACK GROUSE 0,70/40</t>
  </si>
  <si>
    <t>PERNOD** 0,70 40 GR.</t>
  </si>
  <si>
    <t>PETRUS LIQUORE 0,70/45</t>
  </si>
  <si>
    <t>PISANG AMBON 1/1 20</t>
  </si>
  <si>
    <t>PASTIS 51 1/1 45gr.</t>
  </si>
  <si>
    <t>PASTIS 51 1,5 45gr.</t>
  </si>
  <si>
    <t>PASTIS 51 4,5 LT.</t>
  </si>
  <si>
    <t>PERNOD 1/1  40 GR.</t>
  </si>
  <si>
    <t>PASTIS 51 2/1 45gr.</t>
  </si>
  <si>
    <t>PHENIX ANIS 1/1  45 GR.</t>
  </si>
  <si>
    <t>PLYMOUTH GIN NAVY STR. 70/57</t>
  </si>
  <si>
    <t>BULLDOG GIN 1/1 40</t>
  </si>
  <si>
    <t>PELLEGRINO PASSITO DI PANT.75</t>
  </si>
  <si>
    <t>PELLEGRINO MOSCATO PANT.75</t>
  </si>
  <si>
    <t>PASTIS 51 0,70 45</t>
  </si>
  <si>
    <t>PLYMOUTH GIN 0,70 41,2</t>
  </si>
  <si>
    <t>PLYMOUTH GIN 1/1  41,2 gr</t>
  </si>
  <si>
    <t>PUB 27 CARAIB COCO 0,70/24</t>
  </si>
  <si>
    <t>PERLINO VTH R/B 1 LT</t>
  </si>
  <si>
    <t>PERLINO VTH R/B 2 LT</t>
  </si>
  <si>
    <t>PERLINO MARSALA ASS 2 LT</t>
  </si>
  <si>
    <t>PERLINO*** MARSALA ASS 1 LT</t>
  </si>
  <si>
    <t>PHILIP BOURG.CR CASSIS 0,70/20</t>
  </si>
  <si>
    <t>PHILIP BOURG.FRAMBOISE 70/18</t>
  </si>
  <si>
    <t>MOZART GOLD 0,70/17</t>
  </si>
  <si>
    <t>G VINE FLORAISON 1/1 40</t>
  </si>
  <si>
    <t>PASTIS LE MERIDIONAL 1/1 45gr.</t>
  </si>
  <si>
    <t>PASTIS LE MERIDIONAL 1,5 45gr.</t>
  </si>
  <si>
    <t>GLEN LIVET MAST.DIST.RES.1/140</t>
  </si>
  <si>
    <t>PASTIS LE MERIDIONAL 2 LT 45gr</t>
  </si>
  <si>
    <t>PADDY 1/1 40</t>
  </si>
  <si>
    <t>100 PIPERS 1/1 40 GR</t>
  </si>
  <si>
    <t>HENDRICKS GIN 1/1 44</t>
  </si>
  <si>
    <t>CACHACA 51 0,70/40</t>
  </si>
  <si>
    <t>POWER'S 1/1 40</t>
  </si>
  <si>
    <t>POWER'S 0,70 40 gr.</t>
  </si>
  <si>
    <t>POLIAKOV VODKA 1/1  37,5gr</t>
  </si>
  <si>
    <t>POLIAKOV** LIQUORI ASS.0,70/18</t>
  </si>
  <si>
    <t>POLIAKOV VODKA 1,5 37,5gr</t>
  </si>
  <si>
    <t>PORT CHARLOTTE 7  70/61</t>
  </si>
  <si>
    <t>PORT CHARLOTTE 8  70/60,5</t>
  </si>
  <si>
    <t>PORT CHARLOTTE TURAS 70/46</t>
  </si>
  <si>
    <t>POLIAKOV VODKA 2 LT 37,5</t>
  </si>
  <si>
    <t>BOWMORE 100degree  1LT 57,1</t>
  </si>
  <si>
    <t>CAORUNN GIN 1/1 41,8</t>
  </si>
  <si>
    <t>DRAMBUIE 15Y 1LT 43</t>
  </si>
  <si>
    <t>GLEN FARCLAS 15Y 0,70/46</t>
  </si>
  <si>
    <t>GLEN FARCLAS 25Y 0,70/43</t>
  </si>
  <si>
    <t>GRAND MARNIER J.TRIPLESEC 1/1</t>
  </si>
  <si>
    <t>ISLAY MIST PEATED RES.1/1 40</t>
  </si>
  <si>
    <t>ISLE OF JURA BOUTQ.BARR.70/54</t>
  </si>
  <si>
    <t>JACK DANIEL'S GENTLEMAN 70/43</t>
  </si>
  <si>
    <t>MACALLAN AMBER 0,70/40</t>
  </si>
  <si>
    <t>SMIRNOFF RED 0,20/40</t>
  </si>
  <si>
    <t>TALISKER STORM  70/45,8</t>
  </si>
  <si>
    <t>WILD TURKEY 81 70/40,5</t>
  </si>
  <si>
    <t>DIPLOMATICO ANEJO 4Y 70/40</t>
  </si>
  <si>
    <t>PICON BIERE 1/1 18</t>
  </si>
  <si>
    <t>BELUGA 1LT 40</t>
  </si>
  <si>
    <t>TEQ.SIERRA GOLD REPOSA 70/38</t>
  </si>
  <si>
    <t>BOTANICAL'S GIN 0,70/42,5</t>
  </si>
  <si>
    <t>BEEFEATER GIN 0,500/40</t>
  </si>
  <si>
    <t>J &amp; B 3 LT 40</t>
  </si>
  <si>
    <t>KILBEGGAN 1/1 40</t>
  </si>
  <si>
    <t>MACALLAN RUBY 0,70/43</t>
  </si>
  <si>
    <t>SPEYBURN 10Y 1/1 40</t>
  </si>
  <si>
    <t>GLEN FIDDICH 14Y OAK 0,70/40</t>
  </si>
  <si>
    <t>MARASCHINO DILMOOR 0,70/24</t>
  </si>
  <si>
    <t>WYBOROWA 1/1 37,5</t>
  </si>
  <si>
    <t>DIPLOMATICO RUM LIQOR 0,70/35</t>
  </si>
  <si>
    <t>AN CNOC PETER ARKLE 1/1 46</t>
  </si>
  <si>
    <t>LONGROW PEATED 0,70/46</t>
  </si>
  <si>
    <t>OLD PULTENEY I.FORTUNA 1/1 46</t>
  </si>
  <si>
    <t>TULLIBARDINE 20Y 0,70/43</t>
  </si>
  <si>
    <t>TULLIBARDINE SOVEREIGN 0,70/43</t>
  </si>
  <si>
    <t>ONE KEY GIN 0,70/40</t>
  </si>
  <si>
    <t>GERANIUM GIN 70/44</t>
  </si>
  <si>
    <t>DEATH'S DOOR GIN 0,70/47</t>
  </si>
  <si>
    <t>PICON AMER 1/1 21</t>
  </si>
  <si>
    <t>PICON ORANGE 1/1 18</t>
  </si>
  <si>
    <t>POPPIES KRUIT GIN 0,50/40</t>
  </si>
  <si>
    <t>BELUGA ALLURE 0,70/40</t>
  </si>
  <si>
    <t>STOLICHNAYA CARAM/RAZB 70/37,5</t>
  </si>
  <si>
    <t>APPLETON ESTATE RHUM 21Y 70/43</t>
  </si>
  <si>
    <t>KALASHNIKOV VODKA ARMY 70/40</t>
  </si>
  <si>
    <t>AUCHENTOSHAN 14Y CP RES.70/46</t>
  </si>
  <si>
    <t>BENRIACH 25Y 0,70/46,8</t>
  </si>
  <si>
    <t>CARDHU 18Y 70/40</t>
  </si>
  <si>
    <t>CARDHU 21Y 70/54,2</t>
  </si>
  <si>
    <t>RUSSIAN STANDARD 1/1 40</t>
  </si>
  <si>
    <t>RUSSIAN STANDARD 0,70/40</t>
  </si>
  <si>
    <t>RAMAZZOTTI APERITIVO 1/1</t>
  </si>
  <si>
    <t>REDBREAST 12Y 0,70/40</t>
  </si>
  <si>
    <t>ROYAL LOCHNAGAR DIST ED.70/40</t>
  </si>
  <si>
    <t>ROYAL CANADIAN 70/40</t>
  </si>
  <si>
    <t>ROYAL LOCHNAGAR DIST.ED 1/1 40</t>
  </si>
  <si>
    <t>DALWHINNIE 15Y 0,20/43</t>
  </si>
  <si>
    <t>RAMAZZOTTI AMARO 0,70 30 gr.</t>
  </si>
  <si>
    <t>JACK DANIEL'S HONEY 1/1 35</t>
  </si>
  <si>
    <t>RAMAZZOTTI AMARO 1/1  30 gr.</t>
  </si>
  <si>
    <t>RICARD 0,70 45gr.</t>
  </si>
  <si>
    <t>RICARD 1/1 45 gr.</t>
  </si>
  <si>
    <t>RICARD 1,5 45 gr.</t>
  </si>
  <si>
    <t>RICARD 2 LT. 45gr.</t>
  </si>
  <si>
    <t>RICARD 0,20 45gr</t>
  </si>
  <si>
    <t>RICARD 4,5 LITRI</t>
  </si>
  <si>
    <t>JIM BEAM HONEY 1/1 35</t>
  </si>
  <si>
    <t>ROMANA SAMBUCA 1/1 42</t>
  </si>
  <si>
    <t>HIGHLAND PARK EINAR 1/1 40</t>
  </si>
  <si>
    <t>HIGHLAND PARK HARALD 0,70/40</t>
  </si>
  <si>
    <t>HIGHLAND PARK SIGURD 0,70/43</t>
  </si>
  <si>
    <t>LOCH LOMOND BLACK 18Y 70/43</t>
  </si>
  <si>
    <t>REMY MARTIN V.S. 0,70</t>
  </si>
  <si>
    <t>REMY MARTIN EXTRA OLD 0,70/40</t>
  </si>
  <si>
    <t>REMY MARTIN LOUIS XIII 0,70/40</t>
  </si>
  <si>
    <t>REMY MARTIN EXTRA PERFECTION</t>
  </si>
  <si>
    <t>REMY MARTIN X.O.  0,70/40</t>
  </si>
  <si>
    <t>REMY MARTIN VSOP 0,70/40</t>
  </si>
  <si>
    <t>REMY MARTIN X.O. 1,5/40</t>
  </si>
  <si>
    <t>REMY MARTIN VSOP 1,5</t>
  </si>
  <si>
    <t>REMY MARTIN NAPOLEON 0,70/40</t>
  </si>
  <si>
    <t>MACALLAN MAKER'S ED.0,70/42,8</t>
  </si>
  <si>
    <t>OLD PULTENEY NOSS HEAD 1/1 46</t>
  </si>
  <si>
    <t>OLD PULTENEY PENT.SKERR.1/1 46</t>
  </si>
  <si>
    <t>TALISKER STORM 1/1 45,8</t>
  </si>
  <si>
    <t>ROSSO ANTICO 0,75</t>
  </si>
  <si>
    <t>ROSSO ANTICO  1/1  15 gr</t>
  </si>
  <si>
    <t>J &amp; B HONEY 0,70/35</t>
  </si>
  <si>
    <t>RICCADONNA VTH BIANCO 1/1</t>
  </si>
  <si>
    <t>RICCADONNA ASTI 0,75</t>
  </si>
  <si>
    <t>RICCADONNA VTH ROSSO 1/1</t>
  </si>
  <si>
    <t>RICCADONNA BLANC DE BLANC 75</t>
  </si>
  <si>
    <t>RICCADONNA PINOT CHARDONNAY</t>
  </si>
  <si>
    <t>RICCADONNA PRESIDENT 0,75</t>
  </si>
  <si>
    <t>RICCADONNA PROSECCO 0,75</t>
  </si>
  <si>
    <t>OLMECA GOLD REPOSADO 70/38</t>
  </si>
  <si>
    <t>ARACK 1 lt. 45gr.</t>
  </si>
  <si>
    <t>TULLIBARDINE 1993 70/40</t>
  </si>
  <si>
    <t>ROYAL LOCHNAGAR SEL.RES.70/43</t>
  </si>
  <si>
    <t>CINZANO LIMETTO 1/1 14,4gr</t>
  </si>
  <si>
    <t>WYBOROWA 0,70/37,5</t>
  </si>
  <si>
    <t>PRADO PASTIS 1 LT 45gr</t>
  </si>
  <si>
    <t>PRADO PASTIS 1,5 45gr</t>
  </si>
  <si>
    <t>PRADO PASTIS 2 LT 45gr</t>
  </si>
  <si>
    <t>GLEN FARCLAS 105 CASK 0,70/60</t>
  </si>
  <si>
    <t>GLEN FARCLAS 21Y 0,70/43</t>
  </si>
  <si>
    <t>GLEN FARCLAS 30Y 0,70/43</t>
  </si>
  <si>
    <t>GLEN FARCLAS 40Y 0,70/46</t>
  </si>
  <si>
    <t>HAVANA RHUM 15Y 0,70/40</t>
  </si>
  <si>
    <t>POLINI GOCCIA NERA LIQ 0,70/25</t>
  </si>
  <si>
    <t>CHASTELAR COGNAC 0,70/40</t>
  </si>
  <si>
    <t>ASSUMPCAO MADERE 1 lt 17gr</t>
  </si>
  <si>
    <t>ALCOFRUIT 1lt  40 gr</t>
  </si>
  <si>
    <t>HUNTING LODGE 1 lt 40gr</t>
  </si>
  <si>
    <t>HUNTING LODGE 1,5  40gr</t>
  </si>
  <si>
    <t>HUNTING LODGE 2 lt  40 gr</t>
  </si>
  <si>
    <t>SIBONA LIQ.CAMOMILLA 0,500 32</t>
  </si>
  <si>
    <t>SIBONA LIQ.CAMOMILLA 0,70 32</t>
  </si>
  <si>
    <t>SIBONA GRAPPE ASS 50/42/40</t>
  </si>
  <si>
    <t>SIBONA GRAPPE X.O 50/44</t>
  </si>
  <si>
    <t>SPRINGBANK CHAIRMANS VAT70/46</t>
  </si>
  <si>
    <t>SAILOR JERRY RHUM 0,70/40</t>
  </si>
  <si>
    <t>SPRINGBANK 12Y 0,70/58,5</t>
  </si>
  <si>
    <t>SPEYBURN BRADAN ORACH 1LT/40</t>
  </si>
  <si>
    <t>SPEYBURN 10Y 1 LT 43</t>
  </si>
  <si>
    <t>SPEYSIDE 12Y 0,70/40</t>
  </si>
  <si>
    <t>SPRINGBANK 15Y 0,70/46</t>
  </si>
  <si>
    <t>SPRINGBANK 10Y 0,70/57 100 PRO</t>
  </si>
  <si>
    <t>SPEYBURN 10Y 70/40</t>
  </si>
  <si>
    <t>SANTA TERESA CLARO 1/1 40</t>
  </si>
  <si>
    <t>SANTA TERESA G.RESERVA 0,70/40</t>
  </si>
  <si>
    <t>SANTA TERESA SELECTO 0,70/40</t>
  </si>
  <si>
    <t>SANTA TERESA 1796 0,70/40</t>
  </si>
  <si>
    <t>SANTA TERESA G.RESERVA 1/1</t>
  </si>
  <si>
    <t>SCAPA 14Y 1/1 40</t>
  </si>
  <si>
    <t>STRATHISLA 12Y 1/1 43 gr</t>
  </si>
  <si>
    <t>SCAPA 14Y 0,70/40</t>
  </si>
  <si>
    <t>STRATHISLA 12Y 0,70/43</t>
  </si>
  <si>
    <t>SOUTHERN COMFORT 1/1 35 gr.</t>
  </si>
  <si>
    <t>SOUTHERN COMFORT 0,70/35</t>
  </si>
  <si>
    <t>SCHLICHTE STEINHAEGER 0,70</t>
  </si>
  <si>
    <t>SEAGRAMS V.O. 0,70/40</t>
  </si>
  <si>
    <t>STROH "80" ORIGINAL 1/1 80°</t>
  </si>
  <si>
    <t>SUZE 1,5  15 gr.</t>
  </si>
  <si>
    <t>SPRINGBANK 10Y 0,70/46</t>
  </si>
  <si>
    <t>SEAGRAM SEVEN CROWN 0,75/40</t>
  </si>
  <si>
    <t>SIR EDWARD'S 1 LT. 40 gr</t>
  </si>
  <si>
    <t>SUZE 1/1 15 gr.</t>
  </si>
  <si>
    <t>SAFARI LIQ. 1/1 20gr</t>
  </si>
  <si>
    <t>SIR EDWARD'S 2,5 LT. 40 gr</t>
  </si>
  <si>
    <t>SIR EDWARD'S 2 LT. 40 gr</t>
  </si>
  <si>
    <t>KEGLEV.STOCK VODKA ASS.0,70/18</t>
  </si>
  <si>
    <t>STOCK 84 BRANDY 1 LT  38gr</t>
  </si>
  <si>
    <t>SIR EDWARD'S 4,5 LT. 40 gr</t>
  </si>
  <si>
    <t>ABERLOUR 16Y 0,70/40</t>
  </si>
  <si>
    <t>STREGA ALBERTI 0,70/40</t>
  </si>
  <si>
    <t>STREGA ALBERTI 1/1  40gr.</t>
  </si>
  <si>
    <t>SANGRIA 1,5</t>
  </si>
  <si>
    <t>STOCK 84 BRANDY  0,70/36</t>
  </si>
  <si>
    <t>SEGUIN GRAND IMPER.NAPOL.70/40</t>
  </si>
  <si>
    <t>SE SI BON SIMON WH.CREAM 0,70</t>
  </si>
  <si>
    <t>SEAWYNDE RHUM 0,70/46</t>
  </si>
  <si>
    <t>STILL SCIROPPI ASS 1LT/1,3 KG</t>
  </si>
  <si>
    <t>STILL SCIROPPI ASS 2 KG</t>
  </si>
  <si>
    <t>SEAGRAMS V.O. 0,75/40</t>
  </si>
  <si>
    <t>STILL SCIROPPI  0,75 cl</t>
  </si>
  <si>
    <t>SMIRNOFF RED 3 LT/40</t>
  </si>
  <si>
    <t>SHERIDAN'S 0,70  15,5</t>
  </si>
  <si>
    <t>SUPER ANIS 1/1 45 GR.</t>
  </si>
  <si>
    <t>SMIRNOFF NORSK 0,70/37,5</t>
  </si>
  <si>
    <t>SIR EDWARD'S 1 LT***12Y 40 gr</t>
  </si>
  <si>
    <t>SHERIDAN'S 1/1  15,5</t>
  </si>
  <si>
    <t>ST JAMES RHUM PAILLE 0,70/40</t>
  </si>
  <si>
    <t>ST JAMES RHUM BLANC 1/1 40</t>
  </si>
  <si>
    <t>SOHO  0,70/21</t>
  </si>
  <si>
    <t>STOLICHNAYA VODKA 1 LT.40gr.</t>
  </si>
  <si>
    <t>SMIRNOFF RED 0,70/37,5</t>
  </si>
  <si>
    <t>SMIRNOFF RED 1/1  37,5gr.</t>
  </si>
  <si>
    <t>SMIRNOFF ICE 275 CL.</t>
  </si>
  <si>
    <t>SMIRNOFF BLACK 0,70/40</t>
  </si>
  <si>
    <t>SANDEMAN PORTO 0,75/19,5</t>
  </si>
  <si>
    <t>SANDEMAN FOUNDERS 0,75</t>
  </si>
  <si>
    <t>SANDEMAN PORTO L B V 0,75/20</t>
  </si>
  <si>
    <t>SANDEMAN PORTO 1/1 19 gr</t>
  </si>
  <si>
    <t>SMIRNOFF RED 0,75/40</t>
  </si>
  <si>
    <t>ST.RAPHAEL R/B 1/1 14gr.</t>
  </si>
  <si>
    <t>SEAGRAMS V.O. 1LT/40</t>
  </si>
  <si>
    <t>ST JAMES RHUM BLANC 0,70/40</t>
  </si>
  <si>
    <t>ST JAMES VIEUX ETUI 0,70/42</t>
  </si>
  <si>
    <t>SE SI BON GRAPPA VINACCIA 0,70</t>
  </si>
  <si>
    <t>SE SI BON GRAPPA TRENTINA 0,70</t>
  </si>
  <si>
    <t>SE SI BON *GR.BAROLINA 0,70/40</t>
  </si>
  <si>
    <t>SE SI BON* GR.CHARDONNAY 50/40</t>
  </si>
  <si>
    <t>SMIRNOFF RED 0,20/37,5</t>
  </si>
  <si>
    <t>SANTIAGO CUBA ANEJO 12Y 70/40</t>
  </si>
  <si>
    <t>SMIRNOFF RED 3 LT/37,5</t>
  </si>
  <si>
    <t>ST JAMES RHUM PAILLE 1/1 40</t>
  </si>
  <si>
    <t>TEQ.PATRON PLATINUM 70/40</t>
  </si>
  <si>
    <t>ABERLOUR 12Y 70/40 DOUBLE CASK</t>
  </si>
  <si>
    <t>CHAMBORD 0,50/16,5</t>
  </si>
  <si>
    <t>SMIRNOFF GOLD CINNAM 1/1 40</t>
  </si>
  <si>
    <t>BROKER'S GIN 0,70/47</t>
  </si>
  <si>
    <t>SUPER ANIS 2 LT 45 gr</t>
  </si>
  <si>
    <t>SIR EDWARD'S 1,5 40gr</t>
  </si>
  <si>
    <t>MALIBU' SUNSHINE 0,70/21</t>
  </si>
  <si>
    <t>MALIBU' 0,70/18</t>
  </si>
  <si>
    <t>BEEFEATER BURROUGHS 0,70/43</t>
  </si>
  <si>
    <t>CHAMP.NICOLAS FEUILLATE 0,75</t>
  </si>
  <si>
    <t>TEQ.SAUZA 3GENERAT.ANEJO 70/38</t>
  </si>
  <si>
    <t>BENRIACH 15Y 0,70/46 DARK RHUM</t>
  </si>
  <si>
    <t>BENRIACH CURIOSITAS 10Y 70/46</t>
  </si>
  <si>
    <t>TOSO MARSALA SECCA 1 LT</t>
  </si>
  <si>
    <t>TULLIBARDINE SAUTER.FINIS70/46</t>
  </si>
  <si>
    <t>TALISKER 18Y 1/1 45,8</t>
  </si>
  <si>
    <t>TOBERMORY 10Y 0,70/46,3</t>
  </si>
  <si>
    <t>TOMATIN 18Y 70/46</t>
  </si>
  <si>
    <t>TALISKER 57 DEGREE 0,70/57</t>
  </si>
  <si>
    <t>TALISKER DB.MAT.DIST. 1LT 45,8</t>
  </si>
  <si>
    <t>TALISKER 10Y 1LT 45,8</t>
  </si>
  <si>
    <t>TALISKER 10Y 0,20/45,8</t>
  </si>
  <si>
    <t>TULLAMORE DEW KRUG 0,70/40</t>
  </si>
  <si>
    <t>TALISKER 57 DEGREES 1/1 57</t>
  </si>
  <si>
    <t>TALISKER DB.MAT.DIST. 70/45,8</t>
  </si>
  <si>
    <t>TALISKER 20Y 0,70/58,8</t>
  </si>
  <si>
    <t>TALISKER 25Y SP REL 0,70/57,8</t>
  </si>
  <si>
    <t>TALISKER 18Y 0,70 45,8</t>
  </si>
  <si>
    <t>CACHACA TATUZINHO  1/1 39</t>
  </si>
  <si>
    <t>TULLIBARDINE 0,70/40</t>
  </si>
  <si>
    <t>TOMATIN 12Y 70/40</t>
  </si>
  <si>
    <t>TULLAMORE DEW 12Y 1/1 43 gr.</t>
  </si>
  <si>
    <t>TAMNAVULIN 29Y 0,70/45</t>
  </si>
  <si>
    <t>TAMNAVULIN 12Y 0,70/40</t>
  </si>
  <si>
    <t>TALISKER 10Y 0,70 45,8</t>
  </si>
  <si>
    <t>TAMDHU 0,70/40</t>
  </si>
  <si>
    <t>TEACHERS 1/1  40gr.</t>
  </si>
  <si>
    <t>TEACHERS 1,5  40 gr</t>
  </si>
  <si>
    <t>TEACHERS 2/1  40gr.</t>
  </si>
  <si>
    <t>TOMINTOUL 10Y 70/40</t>
  </si>
  <si>
    <t>TULLAMORE DEW 70/40</t>
  </si>
  <si>
    <t>TORMORE 12Y 0,70/40</t>
  </si>
  <si>
    <t>TORMORE 12Y 1/1 40</t>
  </si>
  <si>
    <t>TOSCHI MARRON GLACES RHUM</t>
  </si>
  <si>
    <t>TOSCHI ALBICOC.-ANANAS-PERE</t>
  </si>
  <si>
    <t>TOSCHI UVA REG/PRUGNE/PESCHE</t>
  </si>
  <si>
    <t>TOSCHI CILIEG.SPIRI./MAND CINE</t>
  </si>
  <si>
    <t>TOSCHI CILIEGIE COCKTAIL 630</t>
  </si>
  <si>
    <t>TOSCHI SCIR.LATTE MAND.  0,740</t>
  </si>
  <si>
    <t>TOSCHI FRAGOLI'  0,700/24</t>
  </si>
  <si>
    <t>TOSCHI KIRSH 0,70/40</t>
  </si>
  <si>
    <t>TOSCHI WILLIAM'S 0,70/40</t>
  </si>
  <si>
    <t>TOSCHI AMARENE FRUT.400gr LATT</t>
  </si>
  <si>
    <t>TOSCHI CLEMENT/UVETTA/LAMPON</t>
  </si>
  <si>
    <t>TAMDHU 25Y 0,70/43</t>
  </si>
  <si>
    <t>TAMDHU 18Y 0,70/43</t>
  </si>
  <si>
    <t>TEACHERS 0,70/40gr</t>
  </si>
  <si>
    <t>TEQ.SIERRA 1/1 38</t>
  </si>
  <si>
    <t>TEQ.CUERVO ESP/CLS/SL/ GD70/38</t>
  </si>
  <si>
    <t>TEQ.SAUZA COMMEMOR. 70/40</t>
  </si>
  <si>
    <t>TIA MARIA 0,70/26,5</t>
  </si>
  <si>
    <t>TIO PEPE FINO 0,75/15</t>
  </si>
  <si>
    <t>TANQUERAY 0,75  47,3gr</t>
  </si>
  <si>
    <t>TIA LUSSO**** LIQUORE 0,70/17</t>
  </si>
  <si>
    <t>TIA MARIA 0,70/20 gr</t>
  </si>
  <si>
    <t>TROIS RIVIERES BLANC 1/1 55</t>
  </si>
  <si>
    <t>TANQUERAY TEN 0,70 47,3</t>
  </si>
  <si>
    <t>TIA MARIA 1/1  20 gr</t>
  </si>
  <si>
    <t>TEQ.SAUZA BIANCA SILVE 1 LT/38</t>
  </si>
  <si>
    <t>TEQ.SAUZA 0,70/38</t>
  </si>
  <si>
    <t>TANQUERAY TEN 1/1 47,3</t>
  </si>
  <si>
    <t>TOSCHI MIRTILLI' 0,700/24</t>
  </si>
  <si>
    <t>TEQ.CUERVO RES. FAMILLA 70/38</t>
  </si>
  <si>
    <t>TOSCHI CILIEGIE 500 OROLOGIO</t>
  </si>
  <si>
    <t>TEQ.DON JULIO BIANCO 70/38</t>
  </si>
  <si>
    <t>CONTI ELSA PROSECCO DOC 0,75</t>
  </si>
  <si>
    <t>TANQUERAY 1/1 43,1</t>
  </si>
  <si>
    <t>TANQUERAY 0,70 43,1</t>
  </si>
  <si>
    <t>ABSOLUT ELYX  70/40</t>
  </si>
  <si>
    <t>TOSO PROSECCO DOC COLLIO</t>
  </si>
  <si>
    <t>TEQ.SAUZA BIANCA SILVE 1 LT/40</t>
  </si>
  <si>
    <t>TEQ.SAUZA GOLD 1 LT/40</t>
  </si>
  <si>
    <t>TEQ.TEZCAL BLANCO 0,70/35</t>
  </si>
  <si>
    <t>TEQ.TEZCAL REPOSADO 0,70/35</t>
  </si>
  <si>
    <t>TOSO*** CAMOLI B/R 1/1</t>
  </si>
  <si>
    <t>TOSO BARBARESCO 0,75</t>
  </si>
  <si>
    <t>TOSO DOLCETTO MONFERRATO 1,5</t>
  </si>
  <si>
    <t>TOSO AMERICANO 1/1</t>
  </si>
  <si>
    <t>TOSO MARSALA MANDORLA 1/1</t>
  </si>
  <si>
    <t>TOSO ASTI 0,75</t>
  </si>
  <si>
    <t>TOSO FRAGOLINO 0,75</t>
  </si>
  <si>
    <t>TOSO BRACHETTO</t>
  </si>
  <si>
    <t>TOSO ORANGE APERITIVO 1/1</t>
  </si>
  <si>
    <t>TOSO VTH 1/1  R/B</t>
  </si>
  <si>
    <t>TOSO VTH 2/1</t>
  </si>
  <si>
    <t>TOSO BAROLO 0,75</t>
  </si>
  <si>
    <t>VERSINTHE 0,70/45</t>
  </si>
  <si>
    <t>VERSINTE COFFRET</t>
  </si>
  <si>
    <t>VERSINTHE LA BLANCHE 0,50/55</t>
  </si>
  <si>
    <t>TOSO BARBERA 0,75</t>
  </si>
  <si>
    <t>TOSO DOLCETTO 0,75</t>
  </si>
  <si>
    <t>UNICUM AMARO 0,70/40</t>
  </si>
  <si>
    <t>USQUAEBACH 15Y 0,70/43</t>
  </si>
  <si>
    <t>VALENTIN MEYER FRAMBOISE ***70</t>
  </si>
  <si>
    <t>TOSO BARBERA 1,5</t>
  </si>
  <si>
    <t>TOSO LACRIMA SANCTI 1/1</t>
  </si>
  <si>
    <t>TULLAMORE DEW 1/1 40</t>
  </si>
  <si>
    <t>TOSCHI AMARENA LATTA 2,75 kg</t>
  </si>
  <si>
    <t>TOSCHI SCIROPPI ASS.3KG</t>
  </si>
  <si>
    <t>NIKKA MIYAGIKYO 0,50/43</t>
  </si>
  <si>
    <t>TOKINOKA 0,50/40</t>
  </si>
  <si>
    <t>PICON CITRON 1/1  18</t>
  </si>
  <si>
    <t>STAR OF BOMBAY 0,70/47,5</t>
  </si>
  <si>
    <t>FLOR DE CANA CENTEN 25Y 70/40</t>
  </si>
  <si>
    <t>CHAMP.BILLECART ROSE</t>
  </si>
  <si>
    <t>VAT 69 W.1/1 40g.</t>
  </si>
  <si>
    <t>VAT 69 0,70/43</t>
  </si>
  <si>
    <t>VAT 69 0,70/40</t>
  </si>
  <si>
    <t>ARDMORE LEGACY 0,70/40</t>
  </si>
  <si>
    <t>WINCHESTER W. 1LT/40</t>
  </si>
  <si>
    <t>WINCHESTER W. 1,5/40</t>
  </si>
  <si>
    <t>RUFFINO PROSECCO 0,75</t>
  </si>
  <si>
    <t>INCHMURRIN 15Y 0,75/46</t>
  </si>
  <si>
    <t>WILD TURKEY 101 1/1 50,5</t>
  </si>
  <si>
    <t>WHITE HORSE 1/1  40</t>
  </si>
  <si>
    <t>WHITE HORSE 12Y.70cl.40gr.</t>
  </si>
  <si>
    <t>WHITE HORSE 1,5  40 gr.</t>
  </si>
  <si>
    <t>WHITE HORSE 0,70/40</t>
  </si>
  <si>
    <t>WILLIAM LAWSON 1/1  40gr.</t>
  </si>
  <si>
    <t>WILLIAM LAWSON 0,70/40</t>
  </si>
  <si>
    <t>WILD TURKEY 12Y 70/50,5</t>
  </si>
  <si>
    <t>WILD TURKEY RYE 70/50,5</t>
  </si>
  <si>
    <t>WILD TURKEY RARE BREED 70/54,2</t>
  </si>
  <si>
    <t>WILD TURKEY 1/1 40 gr.</t>
  </si>
  <si>
    <t>VERVEINE VERDE  PAGES 70c.55gr</t>
  </si>
  <si>
    <t>VERVEINE GIALLA PAGES 70c.40gr</t>
  </si>
  <si>
    <t>WILD TURKEY 101 70/50,5</t>
  </si>
  <si>
    <t>VACCARI SAMBUCA 0,70/38</t>
  </si>
  <si>
    <t>VOV 0,70   17,8 gr.</t>
  </si>
  <si>
    <t>VALDANIS PASTIS 1,5/45</t>
  </si>
  <si>
    <t>YAMAZAKI 10Y JAP MALT 0,70/40</t>
  </si>
  <si>
    <t>YPIOCA CACHACA PRATA 0,70/39</t>
  </si>
  <si>
    <t>VARADERO 7Y 70/38</t>
  </si>
  <si>
    <t>YAMAZAKI 18Y JAP MALT 0,70/43</t>
  </si>
  <si>
    <t>VOV 1/1 17,8 gr</t>
  </si>
  <si>
    <t>VECC.ROM.ET.NERA 1,5 38gr.</t>
  </si>
  <si>
    <t>SEAGRAM SEVEN CROWN 0,70/40</t>
  </si>
  <si>
    <t>VECC.ROM.ET.NERA 1 lt 40gr</t>
  </si>
  <si>
    <t>VARADERO 5Y 0,70/38</t>
  </si>
  <si>
    <t>WOODFORD RESERVE 0,70/43,2</t>
  </si>
  <si>
    <t>ZACAPA 30Y ANNIVERS  0,70/40</t>
  </si>
  <si>
    <t>ZUCCA RABARBARO 0,70</t>
  </si>
  <si>
    <t>ZACAPA 15Y CENTENARIO  70/40</t>
  </si>
  <si>
    <t>WHITE MACKAY SP.RESERVE 70/40</t>
  </si>
  <si>
    <t>CAPT.MORGAN SP.BLACK 70/40</t>
  </si>
  <si>
    <t>ZUBROWKA VODKA 1 LT/40</t>
  </si>
  <si>
    <t>WOODFORD RESERVE 0,70/45,2</t>
  </si>
  <si>
    <t>WHITE MACKAY 21Y 0,70/43</t>
  </si>
  <si>
    <t>WHITE MACKAY 2 LT 43GR</t>
  </si>
  <si>
    <t>WHITE MACKAY 12Y 1LT  43</t>
  </si>
  <si>
    <t>WHITE MACKAY 18Y 0,70/40</t>
  </si>
  <si>
    <t>WHITE MACKAY 13Y 1/1 40</t>
  </si>
  <si>
    <t>WHITE MACKAY SP RESERVE 75/40</t>
  </si>
  <si>
    <t>WHITE MACKAY 4,5LT 40</t>
  </si>
  <si>
    <t>WHITE MACKAY 19Y 0,70/40</t>
  </si>
  <si>
    <t>WHITE MACKAY SP RESER  1/1 40</t>
  </si>
  <si>
    <t>YAMAZAKI 12Y JAP MALT 0,70/43</t>
  </si>
  <si>
    <t>GAJAUDO PIGATO 0,75</t>
  </si>
  <si>
    <t>GAJAUDO ROSSESE 0,75</t>
  </si>
  <si>
    <t>GAJAUDO VERMENTINO 0,75</t>
  </si>
  <si>
    <t>XELLENT VODKA 0,70/40</t>
  </si>
  <si>
    <t>ZUCCA RABARBARO 1/1 16 gr.</t>
  </si>
  <si>
    <t>ZACAPA 23Y CENTENARIO  0,70/40</t>
  </si>
  <si>
    <t>ZUBROWKA VODKA 0,70  40gr</t>
  </si>
  <si>
    <t>VANIGLIA 1 LT.</t>
  </si>
  <si>
    <t>ZACAPA 23Y CENTENARIO  1/1 40</t>
  </si>
  <si>
    <t>ZACAPA 15Y CENTENARIO  1/1 40</t>
  </si>
  <si>
    <t>ZACAPA CENTENARIO XO 0,70/40</t>
  </si>
  <si>
    <t>BOLLA MERLOT 0,75</t>
  </si>
  <si>
    <t>BOLLA CABERNET SAUVIGNON 0,75</t>
  </si>
  <si>
    <t>BOLLA SOAVE 0,75</t>
  </si>
  <si>
    <t>BOLLA BARDOLINO 0,75</t>
  </si>
  <si>
    <t>BOLLA BARDOLINO CHIARETTO 75</t>
  </si>
  <si>
    <t>BOLLA VALPOLICELLA  0,75</t>
  </si>
  <si>
    <t>S.MARGHERITA SAUVIGNON 0,75</t>
  </si>
  <si>
    <t>S.MARGHERITA PIN.GRIGIO 0,75</t>
  </si>
  <si>
    <t>S.MARGHERITA CHARDONNAY 0,75</t>
  </si>
  <si>
    <t>S.MARGHERITA MULLER 0,75</t>
  </si>
  <si>
    <t>S.MARGHERITA MERLOT 0,75</t>
  </si>
  <si>
    <t>S.MARGHERITA CABERNET 0,75</t>
  </si>
  <si>
    <t>S.MARGHERITA RIESLING 0,75</t>
  </si>
  <si>
    <t>S.MARGHERITA REFOSCO 0,75</t>
  </si>
  <si>
    <t>ANTINORI MARCHESE ANTIN. RIS.</t>
  </si>
  <si>
    <t>ANTINORI S.CRISTINA ROSSO 0,75</t>
  </si>
  <si>
    <t>ANTINORI PEPPOLI 0,75</t>
  </si>
  <si>
    <t>ANTINORI VILLA BIANCO 0,75 cl</t>
  </si>
  <si>
    <t>ANTINORI TIGNANELLO  0,75</t>
  </si>
  <si>
    <t>ANTINORI VILLA RISERVA 0,375</t>
  </si>
  <si>
    <t>ANTINORI DOLCETTO PRUNOTTO</t>
  </si>
  <si>
    <t>ANTINORI ORVIETO CAMPOGR. 75</t>
  </si>
  <si>
    <t>ANTINORI CIPRES.ROSATO 0,75</t>
  </si>
  <si>
    <t>ANTINORI BAROLO 0,750 PRUNOTTO</t>
  </si>
  <si>
    <t>S.MARGHERITA MARZEMINO 0,75</t>
  </si>
  <si>
    <t>S.MARGHERITA TOCAI 0,75</t>
  </si>
  <si>
    <t>S.MARGHERITA VERSATO 0,75</t>
  </si>
  <si>
    <t>BOLLA SOAVE 0,375</t>
  </si>
  <si>
    <t>S.MARGHERITA MALBECH 0,75</t>
  </si>
  <si>
    <t>BOLLA AMARONE RHETICO 0,75</t>
  </si>
  <si>
    <t>S.MARGHERITA LAUDATO 0,75</t>
  </si>
  <si>
    <t>ANTINORI**BARBARESCO 1,5</t>
  </si>
  <si>
    <t>ANTINORI VILLA BIANCO 0,375 cl</t>
  </si>
  <si>
    <t>ANTINORI S.CRISTINA 0,375</t>
  </si>
  <si>
    <t>ANTINORI BADIA PASSIGN ROSSO</t>
  </si>
  <si>
    <t>ANTINORI**ROERO ARNEIS 75cl.</t>
  </si>
  <si>
    <t>ANTINORI SABAZIO ROSSO MONTEP.</t>
  </si>
  <si>
    <t>ANTINORI ORVIETO CAMPOG 0,375</t>
  </si>
  <si>
    <t>ANTINORI**BAROLO 1,5</t>
  </si>
  <si>
    <t>ANTINORI**BARBERA 1,5</t>
  </si>
  <si>
    <t>ANTINORI**BRUN.MONT.PIAN VIGN</t>
  </si>
  <si>
    <t>ANTINORI SOLAIA 0,75</t>
  </si>
  <si>
    <t>FAZI***BATTAGLIA VERDICCHIO</t>
  </si>
  <si>
    <t>CASTELGR.CHIANTI CLASSICO 2/1</t>
  </si>
  <si>
    <t>CASTELGR.PONTORMO CHIANTI 2 LT</t>
  </si>
  <si>
    <t>FONT*.PAPA C.ROMANI 2/1 R/ROSE</t>
  </si>
  <si>
    <t>TERRUZZI PEPERINO 0,75</t>
  </si>
  <si>
    <t>TERRUZZI SARPINELLO 0,75</t>
  </si>
  <si>
    <t>TERRUZZI CHIANTI DOCG 0,75</t>
  </si>
  <si>
    <t>FONT*.PAPA ORVIETO 1,5</t>
  </si>
  <si>
    <t>FONT*.PAPA C.ROMANI 1,5 R/ROSE</t>
  </si>
  <si>
    <t>TERRUZZI VERNACCIA S GIMIGN.</t>
  </si>
  <si>
    <t>SERRISTORI VIN SANTO 0,75</t>
  </si>
  <si>
    <t>BIGI/FONTANACAND.ORVIETO 75</t>
  </si>
  <si>
    <t>BIGI/FONTANACAND.FRASCATI 75</t>
  </si>
  <si>
    <t>FONT*.PAPA C.ROMANI 1,5 BIANCO</t>
  </si>
  <si>
    <t>FONT*.PAPA C.ROMANI 1/1 R/ROSE</t>
  </si>
  <si>
    <t>FONT*.PAPA C.ROMANI 1/1 BIANCO</t>
  </si>
  <si>
    <t>AMBASCIATORI LAMBR.GRASP.CASTV</t>
  </si>
  <si>
    <t>CELLA LAMBRUSCO ROSSO 0,75</t>
  </si>
  <si>
    <t>RIUNITE LAMBRUSCO ROSATO 75</t>
  </si>
  <si>
    <t>BOLLA CUSTOZA 0,75</t>
  </si>
  <si>
    <t>FONT*.PAPA FRASCATI 1,5</t>
  </si>
  <si>
    <t>CANTELE NEGROAMARO 0,75</t>
  </si>
  <si>
    <t>CANTELE PRIMITIVO 0,75</t>
  </si>
  <si>
    <t>CANTELE SALICE SALENTO 0,75</t>
  </si>
  <si>
    <t>S.MARGHERITA PROS.TORRESE 0,75</t>
  </si>
  <si>
    <t>SANTI AMARONE VALPOLICELLA</t>
  </si>
  <si>
    <t>SANTI BARD.CHIARETTO L'INFINI</t>
  </si>
  <si>
    <t>FOSS MARAI VALDOB.E.DRY PROS</t>
  </si>
  <si>
    <t>FELLUGA L PINOT GRIGIO 0,75</t>
  </si>
  <si>
    <t>FELLUGA L SAUVIGNON 0,75</t>
  </si>
  <si>
    <t>FELLUGA L REFOSCO P.ROSSO</t>
  </si>
  <si>
    <t>FOSS MARAI ROOS BRUT ROSE'</t>
  </si>
  <si>
    <t>GRETO FATE MORELLINO 0,75</t>
  </si>
  <si>
    <t>TRAMIN MORIZ PINOT BIANCO 0,75</t>
  </si>
  <si>
    <t>TRAMIN PINOT GRIGIO 0,75</t>
  </si>
  <si>
    <t>TRAMIN CHARDONNAY 0,75</t>
  </si>
  <si>
    <t>TRAMIN SAUVIGNON 0,75</t>
  </si>
  <si>
    <t>TRAMINER GEWURZTRAMINER 0,75</t>
  </si>
  <si>
    <t>TRAMIN LAGREIN  0,75</t>
  </si>
  <si>
    <t>TRAMIN CABERNET SAUVIGNON</t>
  </si>
  <si>
    <t>FOSS MARAI CUVEE' SURF .BRUT</t>
  </si>
  <si>
    <t>FOSS MARAI VALDOB.MAGNUM E.DRY</t>
  </si>
  <si>
    <t>ANTINORI CIPRES.ROSATO 375CL</t>
  </si>
  <si>
    <t>S.MARGHERITA PROSECCO 52 1,5</t>
  </si>
  <si>
    <t>S.MARGHERITA SPUM.ROSATO 75</t>
  </si>
  <si>
    <t>GAJA BAROLO DAGROMIS 0,75</t>
  </si>
  <si>
    <t>BOLLA VALPOLICELLA  0,375</t>
  </si>
  <si>
    <t>RAPITALA' NADIR SYRAH SICILIA</t>
  </si>
  <si>
    <t>TORTI BARBERA 0,75</t>
  </si>
  <si>
    <t>TORTI BONARDA 0,75</t>
  </si>
  <si>
    <t>TORTI PINOT NERO 0,70</t>
  </si>
  <si>
    <t>RAPITALA' HUGONIS SICILIA 0,75</t>
  </si>
  <si>
    <t>GAJA BARBARESCO 0,75</t>
  </si>
  <si>
    <t>GAJA SITO MORESCO LANGHE 0,75</t>
  </si>
  <si>
    <t>GAJA CREMES LANGHE 0,75</t>
  </si>
  <si>
    <t>GAJA SPERSS LANGHE NEBBIOLO</t>
  </si>
  <si>
    <t>MONACI PRIMITIVI SALENTO  0,75</t>
  </si>
  <si>
    <t>MONACI KREOS NEGROAMARO</t>
  </si>
  <si>
    <t>RAPITALA' NERO D'AVOLA C.REALE</t>
  </si>
  <si>
    <t>GRAPPA GAJA  ASS.0,500/45</t>
  </si>
  <si>
    <t>VILLA BELVEDERE AMARONE 0,75</t>
  </si>
  <si>
    <t>ANTINORI DOLCETTO MOSESCO 75</t>
  </si>
  <si>
    <t>ANTINORI GRIGNOLINO 75</t>
  </si>
  <si>
    <t>GAJA CAMARCANDA PROMIS 0,75</t>
  </si>
  <si>
    <t>TOMBACCO SPRITZ 0,75</t>
  </si>
  <si>
    <t>ANTINORI VILLA  LT.1,5</t>
  </si>
  <si>
    <t>ANTINORI VILLA  LT.3</t>
  </si>
  <si>
    <t>ANTINORI GUADO AL TASSO ROSSO</t>
  </si>
  <si>
    <t>PLANETA SANTA CECILIA 0,75</t>
  </si>
  <si>
    <t>PLANETA SYRAH 0,75</t>
  </si>
  <si>
    <t>PLANETA BURDESE 0,75</t>
  </si>
  <si>
    <t>PLANETA MERLOT 0,75</t>
  </si>
  <si>
    <t>PLANETA COMETA 0,75</t>
  </si>
  <si>
    <t>PLANETA CHARDONNAY 0,75</t>
  </si>
  <si>
    <t>SERAFINO BARBARESCO 1,5</t>
  </si>
  <si>
    <t>SERAFINO BARBARESCO 0,75</t>
  </si>
  <si>
    <t>SERAFINO BAROLO 0,75</t>
  </si>
  <si>
    <t>SERAFINO BRACCHETTO 0,75</t>
  </si>
  <si>
    <t>SERAFINO DOLCETTO 0,75</t>
  </si>
  <si>
    <t>SERAFINO BRUT RISERVA MT CHARM</t>
  </si>
  <si>
    <t>SERAFINO BRUT MTD CLASS MILLES</t>
  </si>
  <si>
    <t>SERAFINO GRIGNOLINO 0,75</t>
  </si>
  <si>
    <t>URCIUOLO FALANGHINA 0,75</t>
  </si>
  <si>
    <t>SERAFINO NEBBIOLO 0,75</t>
  </si>
  <si>
    <t>SERAFINO ROERO ARNEIS BIAN 75</t>
  </si>
  <si>
    <t>URCIUOLO AGLIANICO 0,75</t>
  </si>
  <si>
    <t>URCIUOLO GREGO DI TUFO 0,75</t>
  </si>
  <si>
    <t>GIACOBAZ LAMBR.CASTELV/GASPAR.</t>
  </si>
  <si>
    <t>SERAFINO BAROLO 1,5</t>
  </si>
  <si>
    <t>GIACOBAZZI LAMBRUSCO 0,75</t>
  </si>
  <si>
    <t>GIACOBAZZI LAMBRUSCO 1,5</t>
  </si>
  <si>
    <t>GIACOBAZZI LAMBR.SORBARA 0,75</t>
  </si>
  <si>
    <t>CERETTO BARBARESCO 0,75</t>
  </si>
  <si>
    <t>CERETTO BAROLO 0,75</t>
  </si>
  <si>
    <t>CERETTO ARNEIS BLANGE' 0,75</t>
  </si>
  <si>
    <t>CERETTO MOSCATO 0,75</t>
  </si>
  <si>
    <t>CAVICCHIOLI PIGNOLETTO  BRUT</t>
  </si>
  <si>
    <t>KUPELWIESER GEWURZTRAMINER</t>
  </si>
  <si>
    <t>KUPELWIESER LAGREIN 0,75</t>
  </si>
  <si>
    <t>KUPELWIERES MULLER 0,75</t>
  </si>
  <si>
    <t>CAPRAIA CHIANTI CLASSICO 0,75</t>
  </si>
  <si>
    <t>CAPRAIA CHIANTI CLASSICO RISER</t>
  </si>
  <si>
    <t>SERAFINO GAVI 0,75</t>
  </si>
  <si>
    <t>MAIXEI ROSSESE 0,75</t>
  </si>
  <si>
    <t>MAIXEI VERMENTINO  0,75</t>
  </si>
  <si>
    <t>LE FRACCE V.RAJNA ROSSO 75</t>
  </si>
  <si>
    <t>COL.COLLI SOAVE 0,75</t>
  </si>
  <si>
    <t>COL.COLLI VALPOLICELLA 0,75</t>
  </si>
  <si>
    <t>MAIXEI PIGATO 0,75</t>
  </si>
  <si>
    <t>COL.COLLI CHARDONNAY 0,75</t>
  </si>
  <si>
    <t>COL.COLLI CABERNET 0,75</t>
  </si>
  <si>
    <t>COL.COLLI MERLOT 0,75</t>
  </si>
  <si>
    <t>LE FRACCE BARBERA GARBOSO 75</t>
  </si>
  <si>
    <t>LE FRACCE RIESLING BRUT P.MOUS</t>
  </si>
  <si>
    <t>COL.COLLI BIANCO/ROSSO 0,75</t>
  </si>
  <si>
    <t>LE FRACCE BONARDA RUBIOSA 75</t>
  </si>
  <si>
    <t>LE FRACCE V.RAJNA PINOT GR/NER</t>
  </si>
  <si>
    <t>COL.COLLI BARDOLINO 75 cl</t>
  </si>
  <si>
    <t>RUGGERI GIALL'ORO VALDOB.0,75</t>
  </si>
  <si>
    <t>RUGGERI QUARTESE VALDOB.0,75</t>
  </si>
  <si>
    <t>RUGGERI S.STEFANO VALDOB.0,75</t>
  </si>
  <si>
    <t>RUGGERI GIUSTINO VALDOB.0,75</t>
  </si>
  <si>
    <t>RUGGERI ROSE' DI PINOT</t>
  </si>
  <si>
    <t>COL D'ORCIA ROSSO MONTALCINO</t>
  </si>
  <si>
    <t>COL D'ORCIA CHIANTI GINEPRONE</t>
  </si>
  <si>
    <t>COL D'ORCIA BRUNELLO MONTALCIN</t>
  </si>
  <si>
    <t>POLENZA 5TERRE SCIACCH.0,375</t>
  </si>
  <si>
    <t>CLASSICA AVIGNONESI R.MONTEPUL</t>
  </si>
  <si>
    <t>CLASSICA AVIGNONESI NOBILE MON</t>
  </si>
  <si>
    <t>CLASSICA AVIGNONESI NOBILE 1,5</t>
  </si>
  <si>
    <t>CLASSICA LI VELI PRIMITIVO 0,7</t>
  </si>
  <si>
    <t>CLASSICA LI VELI SALENTO 0,75</t>
  </si>
  <si>
    <t>CLASSICA AIA VECCHIA MORELLINO</t>
  </si>
  <si>
    <t>CLASSICA LI VELI PASSAM.NEGRAM</t>
  </si>
  <si>
    <t>FEIPU MASSARETI PIGATO 75 CL</t>
  </si>
  <si>
    <t>KAMANCINE' ROSSESE 0,75</t>
  </si>
  <si>
    <t>POLENZA 5 TERRE CLASSICO ,75</t>
  </si>
  <si>
    <t>CA' DI FRARA BONARDA 0,75</t>
  </si>
  <si>
    <t>POLENZA TUASSO 0,75</t>
  </si>
  <si>
    <t>MANDRAROSSA GRECANICO 0,75</t>
  </si>
  <si>
    <t>MANDRAROSSA CHARDONNAY 0,75</t>
  </si>
  <si>
    <t>MANDRAROSSA NERO D'AVOLA 0,75</t>
  </si>
  <si>
    <t>MANDRAROSSA SYRAH 0,75</t>
  </si>
  <si>
    <t>SOLANDIA GRILLO CHARD.0,75</t>
  </si>
  <si>
    <t>SOLANDIA SHIRAZ N.D'AVOLA 0,75</t>
  </si>
  <si>
    <t>SOLANDIA BIANCO DELLE VENEZIE</t>
  </si>
  <si>
    <t>SOLANDIA ROSATO SALENTO 0,75</t>
  </si>
  <si>
    <t>MAGISTRAVINI ROSATO</t>
  </si>
  <si>
    <t>MAGISTRAVINI UVE DI TROIA</t>
  </si>
  <si>
    <t>MAGISTRAVINI NEGROAMARO</t>
  </si>
  <si>
    <t>MAGISTRAVINI PRIMITIVO MANDURI</t>
  </si>
  <si>
    <t>RAMOINO ROSSESE 0,75</t>
  </si>
  <si>
    <t>RAMOINO PIGATO 0,75</t>
  </si>
  <si>
    <t>RAMOINO VERMENTINO 0,75</t>
  </si>
  <si>
    <t>MELINI CHIANTI GRANAIO  0,75</t>
  </si>
  <si>
    <t>MELINI SELVANELLA CHIANTI RIS</t>
  </si>
  <si>
    <t>MAGISTRAVINI SALICE SALENTINO</t>
  </si>
  <si>
    <t>MATEUS ROSE'/BIANCO 0,75</t>
  </si>
  <si>
    <t>LANCER'S  75 CL</t>
  </si>
  <si>
    <t>VOLPE PASINI CHARDONNAY 0,75</t>
  </si>
  <si>
    <t>VOLPE PASINI REFOSCO 0,75</t>
  </si>
  <si>
    <t>MASCHIO SAUVIGNON 0,75</t>
  </si>
  <si>
    <t>MASCHIO PROSECCHINO CL 20</t>
  </si>
  <si>
    <t>MASCHIO PINOT ROSA 0,75</t>
  </si>
  <si>
    <t>MASCHIO VERDUZZO 0,75</t>
  </si>
  <si>
    <t>MASCHIO CHARDONNAY 0,75</t>
  </si>
  <si>
    <t>VOLPE PASINI SAUVIGNON DOC 0,7</t>
  </si>
  <si>
    <t>VOLPE PASINI SAUV.ZUC DI VOLPE</t>
  </si>
  <si>
    <t>MASCHIO PINOT 0,75</t>
  </si>
  <si>
    <t>MAGISTRAVINI CHARDONNAY ,75</t>
  </si>
  <si>
    <t>ICARIO NOBILE MONTEPULCIANO 75</t>
  </si>
  <si>
    <t>ICARIO ROSSO MONTEPULC.0,75</t>
  </si>
  <si>
    <t>PIO CESARE BAROLO  0,75</t>
  </si>
  <si>
    <t>PIO CESARE BARBARESCO 0,75</t>
  </si>
  <si>
    <t>PIO CESARE GAVI 0,75</t>
  </si>
  <si>
    <t>PIO CESARE BARBERA D'ALBA 75</t>
  </si>
  <si>
    <t>PIO CESARE DOLCETTO 0,75</t>
  </si>
  <si>
    <t>PIO CESARE NEBBIOLO D'ALBA 75</t>
  </si>
  <si>
    <t>PIO CESARE GRIGNOLINO 0,75</t>
  </si>
  <si>
    <t>PIO CESARE MOSCATO D'ASTI 75</t>
  </si>
  <si>
    <t>PIO CESARE ARNEIS ROERO 0,75</t>
  </si>
  <si>
    <t>PIO CESARE FREISA 0,75</t>
  </si>
  <si>
    <t>CAMPAGNOLA AMARONE VALP.</t>
  </si>
  <si>
    <t>CAMPAGNOLA RIPASSO VALPOL.</t>
  </si>
  <si>
    <t>BUSHMILL'S IRISH HONEY 1/1 35</t>
  </si>
  <si>
    <t>HAIG GOLD LABEL 1/1 40</t>
  </si>
  <si>
    <t>MACALLAN GOLD 0,70/40</t>
  </si>
  <si>
    <t>J.WALKER BLACK 12Y 0,20/43</t>
  </si>
  <si>
    <t>ISLE OF JURA TURAS MARA 1/1 42</t>
  </si>
  <si>
    <t>RAKI YENI 0,70/45</t>
  </si>
  <si>
    <t>URCIUOLO FIANO DI AVELLINO</t>
  </si>
  <si>
    <t>SERAFINO BRUT ALTA LANGA ZERO</t>
  </si>
  <si>
    <t>SERAFINO BARBERA BACAJE 0,75</t>
  </si>
  <si>
    <t>SERAFINO BARBERA SUPER.PARDONE</t>
  </si>
  <si>
    <t>SERAFINO ROERO PASIUNA' ROSSO</t>
  </si>
  <si>
    <t>RUFFINO LA SOLATIA CHARDONNAY</t>
  </si>
  <si>
    <t>RUFFINO SANTEDAME CHIANT 0,375</t>
  </si>
  <si>
    <t>RUFFINO SANTEDAME CHIANTI 0,75</t>
  </si>
  <si>
    <t>RUFFINO MODUS TOSCANA 0,75</t>
  </si>
  <si>
    <t>RUFFINO CHIANTI ROSSO  75</t>
  </si>
  <si>
    <t>RUFFINO AZIANO CLASS.0,75</t>
  </si>
  <si>
    <t>RUFFINO** GRAN SIGILLO TOSCANA</t>
  </si>
  <si>
    <t>RUFFINO CHIANTI ROSSO 0,375</t>
  </si>
  <si>
    <t>RUFFINO SANTEDAME ROMITORIO</t>
  </si>
  <si>
    <t>RUFFINO LODOLA ROSSO MONTEPUL</t>
  </si>
  <si>
    <t>RUFFINO ORVIETO 0,75</t>
  </si>
  <si>
    <t>RUFFINO LODOLA NOBILE MONTEPUL</t>
  </si>
  <si>
    <t>RUFFINO RIS.DUCALE 0,75</t>
  </si>
  <si>
    <t>RUFFINO GALESTRO 0,75</t>
  </si>
  <si>
    <t>RUFFINO***LIBAIO CHARDON.0,37</t>
  </si>
  <si>
    <t>RUFFINO LIBAIO CHARDON.0,75</t>
  </si>
  <si>
    <t>RUFFINO LODOLA NOB MONT.375</t>
  </si>
  <si>
    <t>LAMBERTI VALP/BARD/CHIAR/SOAVE</t>
  </si>
  <si>
    <t>LAMBERTI PRESECCO ROSE 0,75</t>
  </si>
  <si>
    <t>TURA' VINI ASSORTITI</t>
  </si>
  <si>
    <t>PODERI DOGLIANI DOLCETTO 0,75</t>
  </si>
  <si>
    <t>PODERI NEBBIOLO 0,75</t>
  </si>
  <si>
    <t>PODERI BARBERA D'ALBA 0,75</t>
  </si>
  <si>
    <t>PODERI ROSATO 0,75</t>
  </si>
  <si>
    <t>PODERI ARNEIS 0,75</t>
  </si>
  <si>
    <t>J.WALKER DOUBLE BLACK 1/1 40</t>
  </si>
  <si>
    <t>OLD PARR 12Y 1/1 40</t>
  </si>
  <si>
    <t>SEAGRAMS GIN 70/40</t>
  </si>
  <si>
    <t>SINGLETON 18Y 70/40</t>
  </si>
  <si>
    <t>BELLUSSI ROSSO DI MONTALCINO</t>
  </si>
  <si>
    <t>BELLUSSI BRUNELLO MONTALCINO</t>
  </si>
  <si>
    <t>BELLUSSI BELCANTO DI CARTIZZE</t>
  </si>
  <si>
    <t>BELLUSSI PROSECCO BRUT EX.DRY</t>
  </si>
  <si>
    <t>BELLUSSI PROSECCO EX.DRY 1,5</t>
  </si>
  <si>
    <t>BELLUSSI BELCANTO ROSE' 0,75</t>
  </si>
  <si>
    <t>BELLS 1/1 40</t>
  </si>
  <si>
    <t>PERE MAGLOIRE CALVADOS 1/1 40</t>
  </si>
  <si>
    <t>KRAKEN BLACK SPICED 70/40</t>
  </si>
  <si>
    <t>FEUDI S.GREGORIO RUBRATO 0,75</t>
  </si>
  <si>
    <t>FEUDI S.GREGORIO CUTIZZI GR.TU</t>
  </si>
  <si>
    <t>FEUDI S.GREGORIO FIANO AVELLIN</t>
  </si>
  <si>
    <t>FEUDI S.GREGORIO FALANGHINA</t>
  </si>
  <si>
    <t>RUFFINO CHIANTI SUP ROS FS 1/1</t>
  </si>
  <si>
    <t>RUGGERI GIALL'ORO VALDOB.1,5</t>
  </si>
  <si>
    <t>RUGGERI S.STEFANO VOLDOB. 1,5</t>
  </si>
  <si>
    <t>RUGGERI GIUSTINO VALDOB.1,5</t>
  </si>
  <si>
    <t>PENNA DOLCETTO 0,75</t>
  </si>
  <si>
    <t>PENNA BARBERA 0,75</t>
  </si>
  <si>
    <t>PENNA ARNEIS 0,75</t>
  </si>
  <si>
    <t>PENNA NEBBIOLO 0,75</t>
  </si>
  <si>
    <t>PENNA MOSCATO D'ASTI 0,75</t>
  </si>
  <si>
    <t>COSTA CATTERINA BAROLO 0,75</t>
  </si>
  <si>
    <t>COSTA CATTERINA BARBERA 0,75</t>
  </si>
  <si>
    <t>COSTA CATTERINA NEBBIOLO 0,75</t>
  </si>
  <si>
    <t>COSTA CATTERINA DOLCETTO ,75</t>
  </si>
  <si>
    <t>COSTA CATTERINA ROERO 0,75</t>
  </si>
  <si>
    <t>COSTA CATTERINA MOSCATO ASTI</t>
  </si>
  <si>
    <t>RUGGERI GIALL'ORO VALDOB.3 LT</t>
  </si>
  <si>
    <t>RUGGERI GIALL'ORO VALDOB.6LT</t>
  </si>
  <si>
    <t>S.MARGHERITA PROSECCO 52 0,75</t>
  </si>
  <si>
    <t>PODERI PRIMOASSOLO 0,75</t>
  </si>
  <si>
    <t>CERETTO DOLCETTO 0,75 ROSSANA</t>
  </si>
  <si>
    <t>CERETTO ARENIS BLANGE' 1,5</t>
  </si>
  <si>
    <t>CERETTO BAROLO CHINATO 0,500</t>
  </si>
  <si>
    <t>AGUACANA CAIPIRINHA 0,70/16</t>
  </si>
  <si>
    <t>AGUACANA CACHACA 0,70/37,5</t>
  </si>
  <si>
    <t>ABERLOUR 18Y 0,70/43</t>
  </si>
  <si>
    <t>MAGISTRAVINI PRIMITIVO SALENTO</t>
  </si>
  <si>
    <t>CANT.VALDADIGE PINOT GRIGIO</t>
  </si>
  <si>
    <t>CANT.VALDADIGE MULLER THURGAU</t>
  </si>
  <si>
    <t>CANT.VALDADIGE TRAMINER VINO</t>
  </si>
  <si>
    <t>CANT.VALDADIGE TEROLDEGO</t>
  </si>
  <si>
    <t>CANT.VALDADIGE ENANTIO</t>
  </si>
  <si>
    <t>SAGATIBA PURA 0,70/38</t>
  </si>
  <si>
    <t>APEROL BARBIERI 3LT 11gr</t>
  </si>
  <si>
    <t>CONTRI CORTE VIOLA BRUT 0,75</t>
  </si>
  <si>
    <t>MAGISTRAVINI BENEV.FALANGHINA</t>
  </si>
  <si>
    <t>LUPI** DOLCEACQUA 0,75</t>
  </si>
  <si>
    <t>LUPI** ORMEASCO 0,75</t>
  </si>
  <si>
    <t>LIBRANDI CIRO' RISERVA SANFELI</t>
  </si>
  <si>
    <t>LIBRANDI CIRO' ROSSO 0,75</t>
  </si>
  <si>
    <t>CANTERINO 0,75</t>
  </si>
  <si>
    <t>CANTERINO 1,5</t>
  </si>
  <si>
    <t>ABERLOUR 18Y 0,70/40</t>
  </si>
  <si>
    <t>SERAFINO PROSECCO 0,75</t>
  </si>
  <si>
    <t>J.WALKER XR 21Y 70/40</t>
  </si>
  <si>
    <t>LOCH LOMOND BLUE 70/40</t>
  </si>
  <si>
    <t>LOCH LOMOND GREEN 70/46</t>
  </si>
  <si>
    <t>TOMINTOUL 12Y 70/40</t>
  </si>
  <si>
    <t>TOMINTOUL 16Y 70/40</t>
  </si>
  <si>
    <t>WOODFORD RESERVE 1/1 43,2</t>
  </si>
  <si>
    <t>HAYMAN'S OLD TOM GIN 70/41,4</t>
  </si>
  <si>
    <t>PAPAVER GIN 70/40</t>
  </si>
  <si>
    <t>PERE MAGLOIRE CALVADOS 70/40</t>
  </si>
  <si>
    <t>SAFARI LIQ. 70/20</t>
  </si>
  <si>
    <t>TIO PEPE FINO 1/1 15</t>
  </si>
  <si>
    <t>BELGIAN 1836 GIN ORGANIC 70/43</t>
  </si>
  <si>
    <t>CHAMP.POL ROGER 0,75</t>
  </si>
  <si>
    <t>BISQUIT XO GOLD ROSE 1/1 40</t>
  </si>
  <si>
    <t>SALAPARUTA ZIGHIDI' V.LIQ 0,50</t>
  </si>
  <si>
    <t>SALAPARUTA PASSITO PANTEL.0,50</t>
  </si>
  <si>
    <t>SALAPARUTA CALANICA N.AVO-MERL</t>
  </si>
  <si>
    <t>SALAPARUTA PASSO D.MULE 0,75</t>
  </si>
  <si>
    <t>SALAPARUTA CORVO ROSSO 0,375</t>
  </si>
  <si>
    <t>SALAPARUTA CORVO B.CO 0,375</t>
  </si>
  <si>
    <t>SALAPAR.CORVO 75 BIANC/GLICINE</t>
  </si>
  <si>
    <t>SALAPAR.CORVO 75  ROSSO/ROSE'</t>
  </si>
  <si>
    <t>SALAPARUTA GRECALE MOSCATO</t>
  </si>
  <si>
    <t>SALAPARUTA DUCA ENRICO 0,75</t>
  </si>
  <si>
    <t>SALVADORI CHIANTI 0,500</t>
  </si>
  <si>
    <t>SALVADORI CHIANTI 0,75</t>
  </si>
  <si>
    <t>SALVADORI CHIANTI 1 LT</t>
  </si>
  <si>
    <t>SALVADORI CHIANTI 2 LT.</t>
  </si>
  <si>
    <t>SALVADORI** TOSC.BIANCO/ROS 75</t>
  </si>
  <si>
    <t>SALVADORI** MONTEPULC.D'ABRUZ</t>
  </si>
  <si>
    <t>SALVADORI CHIANTI CLASSICO 75</t>
  </si>
  <si>
    <t>SAN MICHELE CABERNET 75CL</t>
  </si>
  <si>
    <t>SAN MICHELE CHARDONNAY 0,75</t>
  </si>
  <si>
    <t>SAN MICHELE PINOT GRIGIO 0,75</t>
  </si>
  <si>
    <t>SAN MICHELE MULLER THURGAU 75</t>
  </si>
  <si>
    <t>SAN MICHELE SAUVIGNON 0,75</t>
  </si>
  <si>
    <t>SAN MICHELE SCHIAVA  75 CL</t>
  </si>
  <si>
    <t>JIM BEAM SIGN.CRAFT 12Y 1/1 43</t>
  </si>
  <si>
    <t>AFTERSHOCK RED 0,50/30</t>
  </si>
  <si>
    <t>ABERLOUR 12Y SHERRYCAS 1/1 40</t>
  </si>
  <si>
    <t>AN CNOC BLACK HILL RES.1/1 46</t>
  </si>
  <si>
    <t>BUSHMILL'S ORIGINAL 0,20/40</t>
  </si>
  <si>
    <t>GLEN FIDDICH 125th ANNIV 70/43</t>
  </si>
  <si>
    <t>GLEN FIDDICH VINT.CASK 70/40</t>
  </si>
  <si>
    <t>CANT.CIABOT ASTI SPUMANTE</t>
  </si>
  <si>
    <t>CANT.CIABOT BARBERA 0,75</t>
  </si>
  <si>
    <t>CANT.CIABOT DOLCETTO 0,75</t>
  </si>
  <si>
    <t>CANT.CIABOT NEBBIOLO 0,75</t>
  </si>
  <si>
    <t>CANT.CIABOT GRIGNOLINO 0,75</t>
  </si>
  <si>
    <t>GLEN GLASSAUGH TORFA 0,70/50</t>
  </si>
  <si>
    <t>BOWMORE SMALL BATCH 70/40</t>
  </si>
  <si>
    <t>GLEN ROTHES 1995  0,70/43</t>
  </si>
  <si>
    <t>GLEN ROTHES 1998  0,70/43</t>
  </si>
  <si>
    <t>GLEN TURRET PEATED 0,70/40</t>
  </si>
  <si>
    <t>GORDON'S GIN 0,70/37,5</t>
  </si>
  <si>
    <t>SHERIDAN'S BERRIES 0,50/15,5</t>
  </si>
  <si>
    <t>OBAN LITTLE BAY 1/1 43</t>
  </si>
  <si>
    <t>TALISKER 25Y 0,70/45,8</t>
  </si>
  <si>
    <t>GREAT GLEN 3Y 70/40</t>
  </si>
  <si>
    <t>MATEUS 1/1</t>
  </si>
  <si>
    <t>J &amp; B 0,200/40 FLASK</t>
  </si>
  <si>
    <t>DON PAPA RHUM 0,70/40</t>
  </si>
  <si>
    <t>MAGISTRAVINI GRECO DI TUFO 75</t>
  </si>
  <si>
    <t>MAGISTRAVINI FIANO di AVELLINO</t>
  </si>
  <si>
    <t>MIXER PER COCKTAIL ASSORT 1/1</t>
  </si>
  <si>
    <t>MIXER PER COCKTAIL ASSORT 0,75</t>
  </si>
  <si>
    <t>LONDON DRY GIN N.1 4,5   47gr</t>
  </si>
  <si>
    <t>LONDON DRY GIN N.1 0,70  47gr</t>
  </si>
  <si>
    <t>PORTOBELLO ROAD 171 GIN 70/42</t>
  </si>
  <si>
    <t>TARQUIN'S GIN 0,70/42</t>
  </si>
  <si>
    <t>VII HILLS GIN 0,70/43</t>
  </si>
  <si>
    <t>DICTADOR XO PERP/INSOL 70/40</t>
  </si>
  <si>
    <t>MONTENEGRO AMARO 0,70/23</t>
  </si>
  <si>
    <t>CHAMP.VEUVE CLIQUOT RICH 0,75</t>
  </si>
  <si>
    <t>NORDES GIN 0,70/40</t>
  </si>
  <si>
    <t>SIPSMITH LONDON  GIN 70/41,6</t>
  </si>
  <si>
    <t>GRAND MARNIER ALEXANDRE 70/40</t>
  </si>
  <si>
    <t>CENTERBE 0,50/70 nazzari</t>
  </si>
  <si>
    <t>GAJA CAMARCANDA MAGARI 0,75</t>
  </si>
  <si>
    <t>JACK DANIEL'S SINAT.CENT.1/1 5</t>
  </si>
  <si>
    <t>RUGGERI VECCHIE VITI PROSECCO</t>
  </si>
  <si>
    <t>TORRACCIA GATTINARA (francoli)</t>
  </si>
  <si>
    <t>NIKKA COFFEY GRAIN 0,70/45</t>
  </si>
  <si>
    <t>NIKKA COFFEY MALT 0,70/45</t>
  </si>
  <si>
    <t>NIKKA VATTED 0,50/43 BL/WH/RED</t>
  </si>
  <si>
    <t>TAKETSURU 0,70/43</t>
  </si>
  <si>
    <t>CONNEMARA PEATED 70/40</t>
  </si>
  <si>
    <t>DEANSTON 12Y 70/46,3</t>
  </si>
  <si>
    <t>GOSLING'S RHUM 70/40</t>
  </si>
  <si>
    <t>LOCKE'S 8Y 70/40</t>
  </si>
  <si>
    <t>ABERLOUR A'BUNADH 0,70/59,7</t>
  </si>
  <si>
    <t>TALISKER SKYE 0,70/45,8</t>
  </si>
  <si>
    <t>PELLEGRINO MARSALA SECCA 1 LT</t>
  </si>
  <si>
    <t>PELLEGRINO MARSALA RUBINO 0,75</t>
  </si>
  <si>
    <t>PELLEGR MINEO MANDORLA 0,75</t>
  </si>
  <si>
    <t>GREEN HARK VODKA 1/1  38</t>
  </si>
  <si>
    <t>YPIOCA CAHACA 0,70  38</t>
  </si>
  <si>
    <t>TEQ.ESPOLON REPOSADO 70/40</t>
  </si>
  <si>
    <t>BARCELO ANEJO RHUM 0,70 37,5</t>
  </si>
  <si>
    <t>BORSCI SAN MARZANO 0,70/38</t>
  </si>
  <si>
    <t>ZITNIA VODKA 1/1  40</t>
  </si>
  <si>
    <t>OUZO TSANTALI 1/1  40gr</t>
  </si>
  <si>
    <t>BOTRAN ANEJO   8Y 70/40</t>
  </si>
  <si>
    <t>GRAPPA SERAFINO NEBIOLO 70/40</t>
  </si>
  <si>
    <t>PELLEGRINO ZIBIBBO 75</t>
  </si>
  <si>
    <t>VILLAMASSA LIMONCELLO 0,70/30</t>
  </si>
  <si>
    <t>CARDHU 12Y 1/1 40</t>
  </si>
  <si>
    <t>OCTOMORE 5Y SC.BARLEY 70/59,5</t>
  </si>
  <si>
    <t>TANQUERAY BLOOMSBURY 1/1 47,3</t>
  </si>
  <si>
    <t>SAILOR JERRY RHUM 1/1 46</t>
  </si>
  <si>
    <t>GLEN DRONACH 8Y 70/46 HIELAN</t>
  </si>
  <si>
    <t>GLEN FARCLAS 70/46 PASSI/TEAM</t>
  </si>
  <si>
    <t>GLEN MORANGIE DORNOCH 70/43</t>
  </si>
  <si>
    <t>GLEN MORANGIE DUTHAC 1LT/43</t>
  </si>
  <si>
    <t>DEANSTON VIRGIN OAK 70/46,3</t>
  </si>
  <si>
    <t>CAOL ILA MOCH 0,70/43</t>
  </si>
  <si>
    <t>HENDRICKS GIN 0,70/44</t>
  </si>
  <si>
    <t>MARTINEZ SUPERIORE 0,75</t>
  </si>
  <si>
    <t>CAMPARI BITTER 3lt 25gr</t>
  </si>
  <si>
    <t>SKYY VODKA 3lt 40gr</t>
  </si>
  <si>
    <t>OLD SMUG(old smuggler) 70/40</t>
  </si>
  <si>
    <t>WALCH BEYOND THE CLOUDS</t>
  </si>
  <si>
    <t>WALCH GEWUERZTR.CONCERTO</t>
  </si>
  <si>
    <t>MIRTO DI SARDEGNA BIANCO 70/30</t>
  </si>
  <si>
    <t>RONCO DEL GELSO PINOT GRIGIO</t>
  </si>
  <si>
    <t>LILLET ROUGE/ROSE 0,75</t>
  </si>
  <si>
    <t>RONCO DEL GELSO SAUVIGNON</t>
  </si>
  <si>
    <t>RONCO DEL GELSO CHARDONNAY</t>
  </si>
  <si>
    <t>RONCO DEL GELSO MALVASIA</t>
  </si>
  <si>
    <t>FONTANACOTA ORMEASCO</t>
  </si>
  <si>
    <t>FONTANACOTA ROSSESE</t>
  </si>
  <si>
    <t>TORNATORE ROSSESE</t>
  </si>
  <si>
    <t>GIRLAN PINOT BIANCO</t>
  </si>
  <si>
    <t>GIRLAN CHARDONNAY</t>
  </si>
  <si>
    <t>GIRLAN PINOT GRIGIO</t>
  </si>
  <si>
    <t>GIRLAN MULLER THURGAU</t>
  </si>
  <si>
    <t>GIRLAN GEWURTZTRAMINER</t>
  </si>
  <si>
    <t>GIRLAN 448 VIGNETI DOLOMITI</t>
  </si>
  <si>
    <t>WALCH MERLOT 0,75</t>
  </si>
  <si>
    <t>C.SOC.CANELLI BRACCHETTO 0,75</t>
  </si>
  <si>
    <t>C.SOC.CANELLI ASTI SPUM.0,75</t>
  </si>
  <si>
    <t>C.SOC.CANELLI BARBERA 0,75</t>
  </si>
  <si>
    <t>C.SOC.CANELLI DOLCETTO 0,75</t>
  </si>
  <si>
    <t>C.SOC.CANELLI BARBERA 1,5</t>
  </si>
  <si>
    <t>TERRUZZI PEPERINO 3 LT</t>
  </si>
  <si>
    <t>FELLUGA L SHARIS 0,75</t>
  </si>
  <si>
    <t>DONNAFUGATA MILLEUNANOTTE</t>
  </si>
  <si>
    <t>PLANETA SEGRETA B/R</t>
  </si>
  <si>
    <t>SELLA &amp; MOSCA ROSATO ALGHERO</t>
  </si>
  <si>
    <t>CAIAROSSA TOSCANA</t>
  </si>
  <si>
    <t>GR.BONOLLO AMARONE BARR 70/42</t>
  </si>
  <si>
    <t>SANDEMAN PORTO 10Y 0,75</t>
  </si>
  <si>
    <t>SPORTOLETTI ASSISI</t>
  </si>
  <si>
    <t>SPORTOLETTI VILLA FIDELIA 75</t>
  </si>
  <si>
    <t>GORGHI TONDI NERO D'AVOLA 75</t>
  </si>
  <si>
    <t>JERMANN PINOT GRIGIO 75</t>
  </si>
  <si>
    <t>JERMANN RIBOLLA GIALLA 75</t>
  </si>
  <si>
    <t>JERMANN CHARDONNAY 75</t>
  </si>
  <si>
    <t>JERMANN VINTAGE TUNINA 75</t>
  </si>
  <si>
    <t>JERMANN WERE DREAMS 75</t>
  </si>
  <si>
    <t>DALWHINNIE WINTERS GOLD 70/43</t>
  </si>
  <si>
    <t>BRERO CHARDONNAY  0,75</t>
  </si>
  <si>
    <t>BRERO ARNEIS BIANCO 0,75</t>
  </si>
  <si>
    <t>BRERO DOLCETTO D'ALBA 0,75</t>
  </si>
  <si>
    <t>BRERO BARBERA D'ASTI 0,75</t>
  </si>
  <si>
    <t>BRERO BARBERA PIEMONTE 0,75</t>
  </si>
  <si>
    <t>BRERO DOLCETTO MONFERRATO 75</t>
  </si>
  <si>
    <t>BRERO BARBARESCO 0,75</t>
  </si>
  <si>
    <t>TERRE BIANCHE BARBARESCO ,75</t>
  </si>
  <si>
    <t>TERRE BIANCHE BAROLO ,75</t>
  </si>
  <si>
    <t>TERRE BIANCHE DOLCETTO 0,75</t>
  </si>
  <si>
    <t>TEQ.PATRON XO CAFE 70/35</t>
  </si>
  <si>
    <t>BELUGA TRANSATLANTIC 70/40</t>
  </si>
  <si>
    <t>DALMORE CIGAR MALT 1/1 44</t>
  </si>
  <si>
    <t>PROHIBIDO RON 12Y 70/40</t>
  </si>
  <si>
    <t>NIKKA 30Y APPLE BRANDY 70/43</t>
  </si>
  <si>
    <t>NIKKA BLACK 0,50/43</t>
  </si>
  <si>
    <t>S.MARGHERITA TRAMINER 0,75</t>
  </si>
  <si>
    <t>CACHACA PITU 0,70/40</t>
  </si>
  <si>
    <t>GRAPPA POLI CLEOPATRA 0,70/40</t>
  </si>
  <si>
    <t>TERRE BAROLO GRIGNOLINO 0,75</t>
  </si>
  <si>
    <t>TERRE BAROLO DOLCETTO 1,5</t>
  </si>
  <si>
    <t>TERRE BAROLO BARBERA 1,5</t>
  </si>
  <si>
    <t>TERRE BAROLO NEBBIOLO 75 RONDI</t>
  </si>
  <si>
    <t>TERRE BAROLO BARBERA 75 RONDIN</t>
  </si>
  <si>
    <t>TERRE BAROLO DOLCETTO 75 RONDI</t>
  </si>
  <si>
    <t>TERRE BAROLO DOLCETTO 0,75</t>
  </si>
  <si>
    <t>TERRE BAROLO BARBERA 0,75</t>
  </si>
  <si>
    <t>TERRE BAROLO ROERO ARNEIS ,75</t>
  </si>
  <si>
    <t>TERRE BAROLO BARBARESCO 0,75</t>
  </si>
  <si>
    <t>TERRE BAROLO LANGHE FAVORITA</t>
  </si>
  <si>
    <t>TERRE BAROLO BAROLO 0,75</t>
  </si>
  <si>
    <t>GRAPPA POLI ASS 3 LT/40</t>
  </si>
  <si>
    <t>LIBERATION RHUM 0,70/45</t>
  </si>
  <si>
    <t>LUXARDO MARASCHINO 0,70/32</t>
  </si>
  <si>
    <t>LA MAUNY ELEVE BOIS 1LT/40</t>
  </si>
  <si>
    <t>MASSUCCO GRIGNOLINO</t>
  </si>
  <si>
    <t>MASSUCCO NEBBIOLO</t>
  </si>
  <si>
    <t>MASSUCCO BARBERA</t>
  </si>
  <si>
    <t>MASSUCCO DOLCETT0</t>
  </si>
  <si>
    <t>MASSUCCO FAVORITA</t>
  </si>
  <si>
    <t>MASSUCCO ARNEIS</t>
  </si>
  <si>
    <t>MASSUCCO BARBERA 1,5</t>
  </si>
  <si>
    <t>MASSUCCO DOLCETTO 1,5</t>
  </si>
  <si>
    <t>SERAFINO MOSCATO D'ASTI BLACK</t>
  </si>
  <si>
    <t>ARBRE DU VOYAGER 0,70/45</t>
  </si>
  <si>
    <t>TAGGIASCO ROSSESE 0,75</t>
  </si>
  <si>
    <t>DEKUYPER LICHEE 70/20</t>
  </si>
  <si>
    <t>ST JAMES RHUM AMBRE' 1/1 40</t>
  </si>
  <si>
    <t>CONTADI BRUT 0,75</t>
  </si>
  <si>
    <t>GORDON'S GIN 1,5  40</t>
  </si>
  <si>
    <t>ANTINORI IL BRUCIATO 0,75</t>
  </si>
  <si>
    <t>TOSCHI CILIEGIE COCKTAIL 410</t>
  </si>
  <si>
    <t>FABBRI SORBETTO 500</t>
  </si>
  <si>
    <t>GET 27 0,70 21 gr</t>
  </si>
  <si>
    <t>JERMANN CAPO MARTINO</t>
  </si>
  <si>
    <t>FONTANAFREDDA NEBBIOLO 75</t>
  </si>
  <si>
    <t>FONTANAFREDDA BAROLO 75</t>
  </si>
  <si>
    <t>SELLA &amp; MOSCA VERMENT.CALAREAL</t>
  </si>
  <si>
    <t>VILLAMASSA CR.LIMONC.0,50/17</t>
  </si>
  <si>
    <t>NIKKA BLENDED 0,70/40</t>
  </si>
  <si>
    <t>FUNDADOR BRANDY 70/36</t>
  </si>
  <si>
    <t>BALVENIE 16Y TRIPLECASCK 70/40</t>
  </si>
  <si>
    <t>APPLETON 12Y 70/43</t>
  </si>
  <si>
    <t>GLEN MORANGIE LAS/SHER 70/43</t>
  </si>
  <si>
    <t>J.WALKER SWING 0,75/40</t>
  </si>
  <si>
    <t>J.WALKER XR 21Y 1/1 40</t>
  </si>
  <si>
    <t>PORT CHARLOTTE PC12 70/58,7</t>
  </si>
  <si>
    <t>ZACAPA CENTENARIO RESER 70/45</t>
  </si>
  <si>
    <t>LILLET BLANC 0,75</t>
  </si>
  <si>
    <t>FONTODI CHIANTI  CLASS 0,75</t>
  </si>
  <si>
    <t>FONTODI CHIANTI RISERVA 0,75</t>
  </si>
  <si>
    <t>POLIZIANO ROSSO MONTEPULCIANO</t>
  </si>
  <si>
    <t>POLIZIANO NOBILE MONTEPUCIANO</t>
  </si>
  <si>
    <t>CONTADI BRUT  ROSE'</t>
  </si>
  <si>
    <t>BELLAVISTA SATIN</t>
  </si>
  <si>
    <t>BELLAVISTA**MILLESIMATO 0,75</t>
  </si>
  <si>
    <t>BELLAVISTA*ROSE' 0,75</t>
  </si>
  <si>
    <t>BELLAVISTA BRUT (ALMA) 1,5</t>
  </si>
  <si>
    <t>OLIVELLA TEN. LACRIMA B/R 0,75</t>
  </si>
  <si>
    <t>CAPICHERA VIGN'ANGENA 0,75</t>
  </si>
  <si>
    <t>ANTINORI CERVARO  SALA 0,75</t>
  </si>
  <si>
    <t>TRINCEA ROCCESE ,75</t>
  </si>
  <si>
    <t>CASTELLO DI AMA APPARITA 0,75</t>
  </si>
  <si>
    <t>MEREGALLI GALARDI TERRA LAVORO</t>
  </si>
  <si>
    <t>TORRE ROSAZZA PICOLIT 0,75</t>
  </si>
  <si>
    <t>ARGENTIERA***0,75 nazzari</t>
  </si>
  <si>
    <t>S.FELICE BRUNELLO CAMPOGIOVANN</t>
  </si>
  <si>
    <t>REGALEALI CHARDONNAY TASCA ALM</t>
  </si>
  <si>
    <t>BRAIDA BRICCO UCCELLONE 0,75</t>
  </si>
  <si>
    <t>RIVETTI BARBARESCO STRADERI</t>
  </si>
  <si>
    <t>CONTERNO BAROLO ROMIRASCO</t>
  </si>
  <si>
    <t>MEREGALLI ARGIOLAS TURRIGA</t>
  </si>
  <si>
    <t>CAST.RAMPOLLA VIGNA D'ALCEO</t>
  </si>
  <si>
    <t>FONTODI FLACCIANELLO 0,75</t>
  </si>
  <si>
    <t>RICASOLI CASTELLO BROLIO</t>
  </si>
  <si>
    <t>BOWMORE TEMPEST 10Y 0,70/54,9</t>
  </si>
  <si>
    <t>LAPHROIG BRODIR PORTW 0,70/48</t>
  </si>
  <si>
    <t>RUGGERI QUARTESE VALDOB.1,5</t>
  </si>
  <si>
    <t>BELUGA CELEBRATION GOLD 70/40</t>
  </si>
  <si>
    <t>GREY GOOSE VX 1LT 40</t>
  </si>
  <si>
    <t>TEQ.SIERRA SILVER 70/38</t>
  </si>
  <si>
    <t>ARDMORE TRADIT.PEATED 1/1 46</t>
  </si>
  <si>
    <t>BUNNAHABHAIN CEOBANACH 70/46,3</t>
  </si>
  <si>
    <t>BUNNAHABHAIN EIR.GREINE 1/1 46</t>
  </si>
  <si>
    <t>GRILLO TERRE DI SICILIA 75</t>
  </si>
  <si>
    <t>BUNNAHABHAIN TOITEACH 70/46</t>
  </si>
  <si>
    <t>JACK DANIEL'S GOLDBARREL 70/40</t>
  </si>
  <si>
    <t>JACK DANIEL'S FIRE 0,70/35</t>
  </si>
  <si>
    <t>JACK DANIEL'S BARREL PRF 70/50</t>
  </si>
  <si>
    <t>SCAPA SKIREN ORCADIA 70/40</t>
  </si>
  <si>
    <t>BELLAVISTA PAS OPERE 0,75</t>
  </si>
  <si>
    <t>BELLAVISTA TEATRO SCALA 0,75</t>
  </si>
  <si>
    <t>ORNELLAIA SERRE NUOVE 0,75</t>
  </si>
  <si>
    <t>ORNELLAIA BOLGHERI 0,75</t>
  </si>
  <si>
    <t>ORNELLAIA LE VOLTE 0,75</t>
  </si>
  <si>
    <t>MEREGALLI SANGUIDO GUIDALB 75</t>
  </si>
  <si>
    <t>MEREGALLI AGRIPUNICA BARRUA</t>
  </si>
  <si>
    <t>ORNELLAIA MASSETO 0,75</t>
  </si>
  <si>
    <t>CHARRETTE RUM 1/1 40</t>
  </si>
  <si>
    <t>CAPT.MORGAN 1,5 35</t>
  </si>
  <si>
    <t>JINZU GIN 0,70  41,3</t>
  </si>
  <si>
    <t>RYOMA 7Y 70/40</t>
  </si>
  <si>
    <t>SAFFRON GIN 70/40 BOUDIER</t>
  </si>
  <si>
    <t>CINQUE TERRE DOC 0,75</t>
  </si>
  <si>
    <t>TEQ.SIERRA REPOSADO 1/1 38</t>
  </si>
  <si>
    <t>SIX SAINTS RUM 70/41,7</t>
  </si>
  <si>
    <t>TANN'S GIN 70/40</t>
  </si>
  <si>
    <t>TROIS RIVIERES BLANC 70/40</t>
  </si>
  <si>
    <t>BERKELEY SQUARE  70/46</t>
  </si>
  <si>
    <t>CONNEMARA PEATED 22Y 70/46</t>
  </si>
  <si>
    <t>GLEN ROTHES VINTAGE RES 70/40</t>
  </si>
  <si>
    <t>GREENALL'S LONDON GIN 70/37,5</t>
  </si>
  <si>
    <t>KILCHOMAN SANAIG 70/46</t>
  </si>
  <si>
    <t>STRATISHLA 12Y 1/1 40</t>
  </si>
  <si>
    <t>THOMAS DAKIN GIN 70/42</t>
  </si>
  <si>
    <t>BELVEDERE VODKA 1,75/40</t>
  </si>
  <si>
    <t>BICERIN 0,70/15</t>
  </si>
  <si>
    <t>G VINE FLORAISON 0,70/40</t>
  </si>
  <si>
    <t>SINGLETON SPEY CASCADE 70/40</t>
  </si>
  <si>
    <t>GLEN LIVET FOUNDER.RIS 70/40</t>
  </si>
  <si>
    <t>BELVEDERE UNFILTERED 0,70/40</t>
  </si>
  <si>
    <t>AMBASCIATORI TREBBIANO 0,75</t>
  </si>
  <si>
    <t>WILD TURKEY RARE BREED 70/56,4</t>
  </si>
  <si>
    <t>PIO CESARE OLTRE LANGHE 0,75</t>
  </si>
  <si>
    <t>AMBASCIATORI LAMBRUSCO EMILIA</t>
  </si>
  <si>
    <t>KILCHOMAN MACHIR BAY 70/46</t>
  </si>
  <si>
    <t>MAGISTRAVINI IRPINIA AGLIANICO</t>
  </si>
  <si>
    <t>CHIVAS REGAL EXTRA 13Y 0,70 40</t>
  </si>
  <si>
    <t>BEACH HOUSE RHUM 70/40</t>
  </si>
  <si>
    <t>ISLE OF JURA 21Y 0,70/44</t>
  </si>
  <si>
    <t>TOMATIN LEGACY 1/1 43</t>
  </si>
  <si>
    <t>FRESCOB.ALIE' ROSE' 75</t>
  </si>
  <si>
    <t>FRESCOB.AMMIRAGL VERM.MASSOV</t>
  </si>
  <si>
    <t>FRESCOB.AMMIRAGLIA SYRAH</t>
  </si>
  <si>
    <t>FRESCOB.MORMORETO</t>
  </si>
  <si>
    <t>FRESCOB.RIPE CONVENTO BRUNELL</t>
  </si>
  <si>
    <t>LOCH LOMOND 14Y 0,35/46</t>
  </si>
  <si>
    <t>TALISKER NEIST POINT 0,70/45,8</t>
  </si>
  <si>
    <t>GREY GOOSE DUCASSE 70/40</t>
  </si>
  <si>
    <t>GREY GOOSE EXPLOR. PACK 70/40</t>
  </si>
  <si>
    <t>GREY GOOSE AROMAT 0,70  40</t>
  </si>
  <si>
    <t>NIKKA ALL MALT 70/40</t>
  </si>
  <si>
    <t>TOGOUCHI PREMIUM 70/40</t>
  </si>
  <si>
    <t>ZACAPA EDICION NEGRA 1/1 43</t>
  </si>
  <si>
    <t>FABBRI SCIROPPO LIME</t>
  </si>
  <si>
    <t>FABBRI SCIROPPO ARANCIA</t>
  </si>
  <si>
    <t>FABBRI SCIROPPO LIQUIRIZIA</t>
  </si>
  <si>
    <t>FABBRI SCIROPPO MIRTILLO</t>
  </si>
  <si>
    <t>FABBRI SCIROPPO LEMONKIWI</t>
  </si>
  <si>
    <t>DALMORE DOMINIUM 0,70/43</t>
  </si>
  <si>
    <t>DALMORE LUCEO 0,70/40</t>
  </si>
  <si>
    <t>DALMORE REGALIS 1/1 40</t>
  </si>
  <si>
    <t>CRYSTAL HEAD CONF 5 MIGNON</t>
  </si>
  <si>
    <t>GRAPPA FRANCOLI ASS 0,70/42,5</t>
  </si>
  <si>
    <t>HIBIKY HARMONY MAST SEL.70/43</t>
  </si>
  <si>
    <t>PADDY 0,70/40</t>
  </si>
  <si>
    <t>GLEN FIDDICH IPA ***0,70/43</t>
  </si>
  <si>
    <t>OCTOMORE 0,70 58,5</t>
  </si>
  <si>
    <t>POLIZIANO ASINONE 75</t>
  </si>
  <si>
    <t>MASI COSTASERA AMARONE 0,75</t>
  </si>
  <si>
    <t>LA TUNELLA VALMASIA 0,75</t>
  </si>
  <si>
    <t>PLANETA PLUMBAGO ROSSO 0,75</t>
  </si>
  <si>
    <t>POLIZIANO LE STANZE 75</t>
  </si>
  <si>
    <t>CONTADI BRUT 1,5</t>
  </si>
  <si>
    <t>CONTADI BRUT 3 LT</t>
  </si>
  <si>
    <t>ISOLE E OLENA CEPPARELLO 0,75</t>
  </si>
  <si>
    <t>ANTINORI CONT'UGO 0,75</t>
  </si>
  <si>
    <t>CLASSICA AVIGN DESID. 75 MERL</t>
  </si>
  <si>
    <t>TEN. GREPPO BIONDI SANTI 75</t>
  </si>
  <si>
    <t>GRAPPA POLI RUTA 0,50/40</t>
  </si>
  <si>
    <t>GRAPPA VILLA VARDA 70/40</t>
  </si>
  <si>
    <t>GRAPPA NONINO FRAGOL 0,50/45</t>
  </si>
  <si>
    <t>GRAPPA I TAROCCHI 0,50/40</t>
  </si>
  <si>
    <t>SINGLETON 15Y 70/40</t>
  </si>
  <si>
    <t>LOCH LOMOND 12Y 70/48</t>
  </si>
  <si>
    <t>BELUGA 0,70 40</t>
  </si>
  <si>
    <t>BELUGA 3LT 40</t>
  </si>
  <si>
    <t>OCTOMORE IS.BARLEY 0,70 64 gr</t>
  </si>
  <si>
    <t>TEQ.PATRON XO CAFE 70/30</t>
  </si>
  <si>
    <t>KALASHNIKOV 1/1 40 + 2 BOMBA</t>
  </si>
  <si>
    <t>ARDBEG 10Y 0,70/46 + 2 MIGNON</t>
  </si>
  <si>
    <t>GALLIANO LIQUORE 0,50/42,3</t>
  </si>
  <si>
    <t>SIR EDWARD'S SMOKY 1/1 40</t>
  </si>
  <si>
    <t>TOMATIN 12Y 70/43</t>
  </si>
  <si>
    <t>FASSATI SALARCO 0,75</t>
  </si>
  <si>
    <t>FASSATI GERSEMI 0,75</t>
  </si>
  <si>
    <t>FASSATI SELCIAIA 0,75</t>
  </si>
  <si>
    <t>FASSATI TORRE AL FANTE 0,75</t>
  </si>
  <si>
    <t>FIRRIATO ALTAVILLA SIRAH</t>
  </si>
  <si>
    <t>FIRRIATO CHIARAMONTE CHARDONNA</t>
  </si>
  <si>
    <t>FIRRIATO CHIARAMONTE NEROAVOLA</t>
  </si>
  <si>
    <t>FIRRIATO S.AGOSTINO BAGLIO B/R</t>
  </si>
  <si>
    <t>FIRRIATO JASMIN ZIBIBBO</t>
  </si>
  <si>
    <t>FIRRIATO CAELES CATARRATO</t>
  </si>
  <si>
    <t>FIRRIATO CAELES NERO D'AVOLA</t>
  </si>
  <si>
    <t>FIRRIATO CAMELOT MERLOT</t>
  </si>
  <si>
    <t>FRESCOB.NIPOZZANO RISERVA</t>
  </si>
  <si>
    <t>FRESCOB.CASTELGIOC.RISERVA</t>
  </si>
  <si>
    <t>FRESCOB.CASTELGIOC BRUNELLO</t>
  </si>
  <si>
    <t>FRESCOB.*VINSANTO 75cl.</t>
  </si>
  <si>
    <t>FRESCOB.CAMPOaiSASSI ROSSO 75c</t>
  </si>
  <si>
    <t>FRESCOB.POMINO   75 cl</t>
  </si>
  <si>
    <t>FRESCOB.LA VITE LUCENTE 0,75</t>
  </si>
  <si>
    <t>FRESCOB.REMOLE R/B/ROSE</t>
  </si>
  <si>
    <t>FRESCOB.MONTESODI 0,75</t>
  </si>
  <si>
    <t>FRESCOB.LAMAIONE 75</t>
  </si>
  <si>
    <t>FRESCOB.CHIANTI CASTIGLIONI 75</t>
  </si>
  <si>
    <t>FRESCOB.LUCE DELLA VITE 0,75</t>
  </si>
  <si>
    <t>FRESCOB.MORELLINO S.MARIA 0,75</t>
  </si>
  <si>
    <t>FRESCOB.ATTEMS PINOT GRIGI</t>
  </si>
  <si>
    <t>FRESCOB.ATTEMS CHARDONNAY</t>
  </si>
  <si>
    <t>FRESCOB.ATTEMS SAUVIGNON</t>
  </si>
  <si>
    <t>FRESCOB.ATTEMS RIBOLLA GIALLA</t>
  </si>
  <si>
    <t>FRESCOB.ATTEMS FRIULANO</t>
  </si>
  <si>
    <t>FIRRIATO HARMONIUM NERO AVOLA</t>
  </si>
  <si>
    <t>FIRRIATO RIBECA PERRICONE</t>
  </si>
  <si>
    <t>FIRRIATO CAVANERA SCORCIAVACCA</t>
  </si>
  <si>
    <t>FIRRIATO CAVANERA COTURNIE</t>
  </si>
  <si>
    <t>GENAGRICOLA FRIULANO 0,75</t>
  </si>
  <si>
    <t>GENAGRICOLA SAUVIGNON  0,75</t>
  </si>
  <si>
    <t>GENAGRICOLA PINOT GRIGIO 0,75</t>
  </si>
  <si>
    <t>GENAGRICOLA PINOT BIANCO 0,75</t>
  </si>
  <si>
    <t>ERDINGER BIRRA 0,50</t>
  </si>
  <si>
    <t>FATT.BARBI BRUNELLO MONTALCINO</t>
  </si>
  <si>
    <t>FATT.BARBI BRUNELLO MONT.RISER</t>
  </si>
  <si>
    <t>FATT.BARBI MORELLINO SCANSANO</t>
  </si>
  <si>
    <t>FATT.BARBI ROSSO MONTALCINO</t>
  </si>
  <si>
    <t>FATT.BARBI BRUSCO DEI BARBI</t>
  </si>
  <si>
    <t>FONTANACOTA VERMENTINO</t>
  </si>
  <si>
    <t>FONTANACOTA PIGATO</t>
  </si>
  <si>
    <t>FONTANACOTA SCIAC-TRA'</t>
  </si>
  <si>
    <t>GAJA BRUNELLO SUGARILLE</t>
  </si>
  <si>
    <t>LA SCOLCA GAVI BIANCA 0,75 CL</t>
  </si>
  <si>
    <t>RAPITALA' ROSATO</t>
  </si>
  <si>
    <t>BERTANI AMARONE 2013</t>
  </si>
  <si>
    <t>BENRIACH 10Y 0,70/43</t>
  </si>
  <si>
    <t>GLEN GOYNE 12Y 70/43</t>
  </si>
  <si>
    <t>HAZELBURN 10Y 70/46</t>
  </si>
  <si>
    <t>SHEEP DIP 0,70/40</t>
  </si>
  <si>
    <t>SMOKEHEAD SINGLE MALT 0,70/43</t>
  </si>
  <si>
    <t>TOMATIN 14Y 70/46</t>
  </si>
  <si>
    <t>TOMATIN CU BOCAN 1/1 46</t>
  </si>
  <si>
    <t>TOMATIN LEGACY 0,70/43</t>
  </si>
  <si>
    <t>BATHTUB GIN 70/43,3</t>
  </si>
  <si>
    <t>BOTANIC GIN 0,70/45</t>
  </si>
  <si>
    <t>BRUGAL 1888 70/40</t>
  </si>
  <si>
    <t>CLEMENT 10Y RHUM 0,70/42</t>
  </si>
  <si>
    <t>CLEMENT SHRUBB ORANG 70/40</t>
  </si>
  <si>
    <t>CLEMENT XO 0,70/42</t>
  </si>
  <si>
    <t>DIPLOMATICO VINTAGE  70/43</t>
  </si>
  <si>
    <t>LAGAVULLIN 8Y 0,70/48</t>
  </si>
  <si>
    <t>OPTHIMUS 18Y 70/38</t>
  </si>
  <si>
    <t>OXLEY GIN 1/1 47</t>
  </si>
  <si>
    <t>SKORPPIO VODKA 0,70/37,5</t>
  </si>
  <si>
    <t>TOGOUCHI 18Y 0,70/43,8</t>
  </si>
  <si>
    <t>STRATHMILL  0,70/43</t>
  </si>
  <si>
    <t>WALCH CHARDONNAY 0,75</t>
  </si>
  <si>
    <t>WALCH PINOT GRIGIO 0,75</t>
  </si>
  <si>
    <t>WALCH GEWUERZTRAMINER 0,75</t>
  </si>
  <si>
    <t>WALCH SAUVIGNON 0,75</t>
  </si>
  <si>
    <t>WALCH MULLER THURGAU 0,75</t>
  </si>
  <si>
    <t>WALCH PINOT NERO 0,75</t>
  </si>
  <si>
    <t>WALCH SCHIAVA 0,75</t>
  </si>
  <si>
    <t>WALCH BRONNER MITTERBERG 0,75</t>
  </si>
  <si>
    <t>WALCH EWA BIANCO 0,75</t>
  </si>
  <si>
    <t>ZONIN PROSECCO 0,75</t>
  </si>
  <si>
    <t>RAMAZZOTTI SAMBUCA  0,70/38</t>
  </si>
  <si>
    <t>TROIS RIVIERES AMBRE 70/40</t>
  </si>
  <si>
    <t>OTARD XO 70/40</t>
  </si>
  <si>
    <t>CASTELGR.CHIANTI 0,75 norm ros</t>
  </si>
  <si>
    <t>CASTELGR.CLEMENTE VII RISERVA</t>
  </si>
  <si>
    <t>CASTELGR.NOBILE MONTEPULCIANO</t>
  </si>
  <si>
    <t>CASTELGR.CHIANTI CLAS. 1 LT FS</t>
  </si>
  <si>
    <t>CASTELGR.CLEMENTE VII 0,75</t>
  </si>
  <si>
    <t>CASTELGR.LAMOLE 0,75</t>
  </si>
  <si>
    <t>CASTELGR.CHIANTI RISERVA 0,75</t>
  </si>
  <si>
    <t>CASTELGR.PANZANO 0,75</t>
  </si>
  <si>
    <t>CASTELGR.VIN SANTO 0,75</t>
  </si>
  <si>
    <t>CASTELGR.NOVELLO 0,75</t>
  </si>
  <si>
    <t>CASTELGR**RICCI BRUNELLO MONT</t>
  </si>
  <si>
    <t>CASTELGR**RICCIROSSO MONTALC</t>
  </si>
  <si>
    <t>CASTELGR.MORELLINO SCANSANO</t>
  </si>
  <si>
    <t>LA COLOMBARA LAMBRUSCO 0,75</t>
  </si>
  <si>
    <t>CHAMP.VEUVE CLIQUOT DEMI-SEC</t>
  </si>
  <si>
    <t>CHAMP.DOM PERIGNON P2</t>
  </si>
  <si>
    <t>BOULARD CUVEE VINCENT 70/40</t>
  </si>
  <si>
    <t>CANTINA SOAVE PINOT GRIGIO 75</t>
  </si>
  <si>
    <t>CANTINA SOAVE CHARDONNAY 75</t>
  </si>
  <si>
    <t>CANTINA SOAVE SAUVIGNON 75</t>
  </si>
  <si>
    <t>CANTINA SOAVE MERLOT 0,75</t>
  </si>
  <si>
    <t>CANTINA SOAVE PINOT NERO 0,75</t>
  </si>
  <si>
    <t>CANTINA SOAVE CABERNET</t>
  </si>
  <si>
    <t>CANTINA SOAVE B/R/ROSA VENETO</t>
  </si>
  <si>
    <t>CANTINA SOAVE PROSECCO VENETO</t>
  </si>
  <si>
    <t>CANTINA SOAVE FRIZZANTE</t>
  </si>
  <si>
    <t>CANTINA SOAVE BIANCO MTDCLASS</t>
  </si>
  <si>
    <t>CANTINA SOAVE MTD CARMAT MAXIM</t>
  </si>
  <si>
    <t>CANTINA SOAVE ASTI DOLCE MAXIM</t>
  </si>
  <si>
    <t>CANTINA SOAVE MULLER MAXIM</t>
  </si>
  <si>
    <t>CANTINA SOAVE PROSECCO B MAXI.</t>
  </si>
  <si>
    <t>CANTINA SOAVE ROSE' DRY MAXIM</t>
  </si>
  <si>
    <t>CANTINA SOAVE RECIOTO/SOAVE</t>
  </si>
  <si>
    <t>CANTINA SOAVE SOAVE</t>
  </si>
  <si>
    <t>CANTINA SOAVE AROMATICO MAXIM</t>
  </si>
  <si>
    <t>CANTINA SOAVE VALPOLICELLA</t>
  </si>
  <si>
    <t>CANTINA SOAVE BARDOLINO 0,75</t>
  </si>
  <si>
    <t>CANTINA SOAVE BIANCO CUSTOZA</t>
  </si>
  <si>
    <t>CANTINA SOAVE AMARONE</t>
  </si>
  <si>
    <t>CANTINA SOAVE GRAPPA ASSORT.</t>
  </si>
  <si>
    <t>MATUSALEM RHUM 23Y 70/40</t>
  </si>
  <si>
    <t>LOUIS LATOUR CHARDONNAY 0,75</t>
  </si>
  <si>
    <t>LOUIS LATOUR BOURGOGNE 0,75</t>
  </si>
  <si>
    <t>LOUIS LATOUR PINOT NOIR 0,75</t>
  </si>
  <si>
    <t>GLEN FIDDICH 15Y 1/1 51</t>
  </si>
  <si>
    <t>BUFFALO TRACE 0,70/45</t>
  </si>
  <si>
    <t>BULLEIT 70/45</t>
  </si>
  <si>
    <t>CHAMP.BOLLINGER ROSE' 0,75</t>
  </si>
  <si>
    <t>BLACKWOOD GIN 0,70/60</t>
  </si>
  <si>
    <t>BUNNAHABHAIN 18Y 70/46,3</t>
  </si>
  <si>
    <t>CACIQUE ANEJO 70/37,5</t>
  </si>
  <si>
    <t>CAMERON BRIG 70/40</t>
  </si>
  <si>
    <t>GLEN DRONACH 21Y 70/48</t>
  </si>
  <si>
    <t>HIGHLAND PARK SVEIN 1LT/40</t>
  </si>
  <si>
    <t>JIM BEAM SIGNATURE 70/43</t>
  </si>
  <si>
    <t>CHAMP.VEUVE CLIQUOT 3LT JEROB</t>
  </si>
  <si>
    <t>RABINO MOSCATO S. VITTORIA</t>
  </si>
  <si>
    <t>CYNAR 0,70 16,5gr</t>
  </si>
  <si>
    <t>ZONIN AMARONE</t>
  </si>
  <si>
    <t>OUZO 12    1/1 40</t>
  </si>
  <si>
    <t>ZONIN BRACHETTO POGGIO</t>
  </si>
  <si>
    <t>ZONIN VALPOLICELLA RIPASSO</t>
  </si>
  <si>
    <t>TROIS RIVIERES BLANC 1/1 50</t>
  </si>
  <si>
    <t>COMP.VINO INSOGLIOCINGHIALE 75</t>
  </si>
  <si>
    <t>PLANETA TEREBINTO GRILLO</t>
  </si>
  <si>
    <t>PLANETA NOCERA</t>
  </si>
  <si>
    <t>PLANETA OLIO EXTRA VERG.0,500</t>
  </si>
  <si>
    <t>BELLAVISTA BRUT 3 LT</t>
  </si>
  <si>
    <t>CAIAROSSA PERGOLAIA</t>
  </si>
  <si>
    <t>PELLEGRINO SECCA 0,50</t>
  </si>
  <si>
    <t>PELLEGRINO SUP.DOLCE 75</t>
  </si>
  <si>
    <t>POLAR VODKA ASS 0,70/20</t>
  </si>
  <si>
    <t>ARMAGNAC LAUVIA 15Y 70/40</t>
  </si>
  <si>
    <t>BERTANI VALPOLICELLA VALPANTEN</t>
  </si>
  <si>
    <t>PELLEGRINO LIQUOROSI 1/1</t>
  </si>
  <si>
    <t>SANTI SOLANE VALP. RIPASSO</t>
  </si>
  <si>
    <t>SIBONA GRAPPA NEBIOLO 70/40</t>
  </si>
  <si>
    <t>POLINI BITTER 1LT 21</t>
  </si>
  <si>
    <t>OCUMORE RHUM 70/40</t>
  </si>
  <si>
    <t>TOSO PROSECCO 0,20 X 3</t>
  </si>
  <si>
    <t>PELLEGR MINEO OVO 1/1</t>
  </si>
  <si>
    <t>HAUNER MALVASIA 0,375</t>
  </si>
  <si>
    <t>HIGHLAND PEARL 70/40</t>
  </si>
  <si>
    <t>LA HUATANA TRIPLE SEC  1LT 36</t>
  </si>
  <si>
    <t>MAGISTRAVINI ANIMA DI PRIMITIV</t>
  </si>
  <si>
    <t>POLINI CREMA LIMONCELLO 70/17</t>
  </si>
  <si>
    <t>YPIOCA CACHACA 1LT 39</t>
  </si>
  <si>
    <t>MELINI VIN SANTO ,75</t>
  </si>
  <si>
    <t>KARUKERA RUM 0,70/42</t>
  </si>
  <si>
    <t>PORT ASKAIG 100 PROOF 70/57,1</t>
  </si>
  <si>
    <t>BENVENUTO NOCINO 0,50/34</t>
  </si>
  <si>
    <t>FOURSQUARE RUM 0,70/56</t>
  </si>
  <si>
    <t>GRAPPA MASI AMARONE 0,50/50</t>
  </si>
  <si>
    <t>ARCANE 12Y RUM XTR ARO 0,70/40</t>
  </si>
  <si>
    <t>MADERAS RUM 0,70/40</t>
  </si>
  <si>
    <t>HEAVEN HILL 1LT 40</t>
  </si>
  <si>
    <t>BASIL HAYDENS 1LT 40</t>
  </si>
  <si>
    <t>CLAIRIN SAJOUS 0,70/55,9</t>
  </si>
  <si>
    <t>REMEMBER RUM ASSORT 0,70/45</t>
  </si>
  <si>
    <t>PRESIDENT MARTI 23Y RUM 70/40</t>
  </si>
  <si>
    <t>PRESIDENT MARTI 15Y RUM 70/40</t>
  </si>
  <si>
    <t>GRAPPA FILU FERRU 70/42 ZEDDA</t>
  </si>
  <si>
    <t>POLINI VITTONE AMARETTO 70/25</t>
  </si>
  <si>
    <t>ABSINTHE XENTA/KERMAN 0,70/70</t>
  </si>
  <si>
    <t>ABSINTHE ETERNUM 0,70/75 POLIN</t>
  </si>
  <si>
    <t>BORGHETTI SAMBUCA 0,70/38</t>
  </si>
  <si>
    <t>EXQUISITO RUM 70/40</t>
  </si>
  <si>
    <t>JACK DANIEL'S 0,35  40</t>
  </si>
  <si>
    <t>JACK DANIEL'S 0,20  40 FLASCH</t>
  </si>
  <si>
    <t>JACK DANIEL'S APPLE CIDAR 0,33</t>
  </si>
  <si>
    <t>LINE AQUAVIT 0,70/41,5</t>
  </si>
  <si>
    <t>DIPLOMATICO MANTUANO 12Y 70/40</t>
  </si>
  <si>
    <t>SIBONA SIGARI 40 ML./40gr</t>
  </si>
  <si>
    <t>J.WALKER BLU 1/1 40</t>
  </si>
  <si>
    <t>BUNNAHABHAIN CRUACH M.1/1 50</t>
  </si>
  <si>
    <t>BUNNAHABHAIN 12Y 0,70/46,3</t>
  </si>
  <si>
    <t>BALVENIE 17Y PEAT.CASK 70/48,7</t>
  </si>
  <si>
    <t>CINZANO VTH ROSE' 1/1</t>
  </si>
  <si>
    <t>J.WALKER 18Y GOLD 1 LT 40</t>
  </si>
  <si>
    <t>J.WALKER 15Y GREEN 0,20/43</t>
  </si>
  <si>
    <t>J.WALKER 18Y GOLD 0,20/40</t>
  </si>
  <si>
    <t>J.WALKER BLU 0,20/43</t>
  </si>
  <si>
    <t>BENRIACH 16Y 0,70/43</t>
  </si>
  <si>
    <t>BOWMORE LEGEND 70/40</t>
  </si>
  <si>
    <t>BRUICHLADDICH LINKS 1LT 46</t>
  </si>
  <si>
    <t>BARCELO IMPERIAL 0,70/40</t>
  </si>
  <si>
    <t>BUNNAHABHAIN 25Y 0,70/43</t>
  </si>
  <si>
    <t>SMIRNOFF BLACK 1/1 40</t>
  </si>
  <si>
    <t>ZWACK UNICUM 0,70/40</t>
  </si>
  <si>
    <t>GLEN MORANGIE 15 Y 0,70/46</t>
  </si>
  <si>
    <t>CRAGGANMORE DB.MATUR.1/1 40</t>
  </si>
  <si>
    <t>GLEN MORANGIE SIGNET 0,70/46</t>
  </si>
  <si>
    <t>CASSANO LIMONCELLO 1 LT/30</t>
  </si>
  <si>
    <t>USQUAEBACH RESERVE...0,75/43</t>
  </si>
  <si>
    <t>CANADIAN CLUB... 0,75/40</t>
  </si>
  <si>
    <t>SMIRNOFF BLU 0,50/50</t>
  </si>
  <si>
    <t>TANQUERAY VODKA.... 0,75/40</t>
  </si>
  <si>
    <t>BACARDI...0,75/40</t>
  </si>
  <si>
    <t>BOMBAY...0,75/47</t>
  </si>
  <si>
    <t>BOWMORE DARKEST 0,75/43</t>
  </si>
  <si>
    <t>BOWMORE 17Y 0,75/43</t>
  </si>
  <si>
    <t>BOMBARDINO 1 LT 17gr</t>
  </si>
  <si>
    <t>BALVENIE 15Y 0,75/47,8</t>
  </si>
  <si>
    <t>GLEN FIDDICH.......15Y 0,75/43</t>
  </si>
  <si>
    <t>GLEN FIDDICH 18Y 0,75/43</t>
  </si>
  <si>
    <t>BALBLAIR 10Y 70/40</t>
  </si>
  <si>
    <t>BALLANTRUAN 70/50</t>
  </si>
  <si>
    <t>BRANCA STRAVECCHIO 1lt BRANDY</t>
  </si>
  <si>
    <t>CAPT.MORGAN 1/1 40</t>
  </si>
  <si>
    <t>GALLIANO LIQUORE 1 LT 30</t>
  </si>
  <si>
    <t>SMIRNOFF BLU 1LT 50</t>
  </si>
  <si>
    <t>CARLOS I BRANDY 0,70/38</t>
  </si>
  <si>
    <t>GLEN FIDDICH 18Y 1/1 43</t>
  </si>
  <si>
    <t>BALVENIE 21Y 0,70/40</t>
  </si>
  <si>
    <t>GRANT'S SPEC. STRENGHT 1/1 50</t>
  </si>
  <si>
    <t>J.WALKER BLACK 12Y 70/40 ANNIV</t>
  </si>
  <si>
    <t>COURVOISIER VSOP 0,200/40</t>
  </si>
  <si>
    <t>CAOL ILA DB.MATURED 0,70/43</t>
  </si>
  <si>
    <t>CAOL ILA CASK STRENGHT 70/59</t>
  </si>
  <si>
    <t>CAOL ILA 12Y 0,20/43</t>
  </si>
  <si>
    <t>CRAGGANMORE 12Y 0,200/40</t>
  </si>
  <si>
    <t>GLEN KINCHIE 12Y 0,20/43</t>
  </si>
  <si>
    <t>HENNESSY VSOP PRIVILEGE 50/40</t>
  </si>
  <si>
    <t>LAGAVULLIN 16Y 0,20/43</t>
  </si>
  <si>
    <t>CAOL ILA 12Y 1/1 43</t>
  </si>
  <si>
    <t>CRAGGANMORE DB MATURED 70/40</t>
  </si>
  <si>
    <t>LAGAVULLIN 12Y CASK ST.70/56,4</t>
  </si>
  <si>
    <t>CITADELLE GIN 0,70 44gr</t>
  </si>
  <si>
    <t>CAOL ILA DB MATURED 1/1 43</t>
  </si>
  <si>
    <t>SIBONA ARMONIA DI LANGA 70/40</t>
  </si>
  <si>
    <t>SCAPA 16Y 0,70/40</t>
  </si>
  <si>
    <t>SINGLETON 15Y 1/1  40</t>
  </si>
  <si>
    <t>CACIQUE 500 RHUM 0,70/40</t>
  </si>
  <si>
    <t>J.WALKER BLU 75/43</t>
  </si>
  <si>
    <t>CRAGGANMORE 12Y 1/1 40</t>
  </si>
  <si>
    <t>LAGAVULLIN DB.MAT.DIST. 1/1 43</t>
  </si>
  <si>
    <t>CAOL ILA 18Y 0,20/43</t>
  </si>
  <si>
    <t>CAOL ILA CASK STRENGHT 0,20/60</t>
  </si>
  <si>
    <t>KNOB CREEK 9Y SM. BATCH70/50</t>
  </si>
  <si>
    <t>BUCHANAN DE LUXE 12Y 1/1 43</t>
  </si>
  <si>
    <t>CAOL ILA 25Y 0,70/43</t>
  </si>
  <si>
    <t>BOWMORE 25Y 0,70/43</t>
  </si>
  <si>
    <t>WINDSOR 21Y 0,50/40</t>
  </si>
  <si>
    <t>BAILEYS IRISH CREAM 0,350 17g</t>
  </si>
  <si>
    <t>BENRINNES 23Y SP.REL 0,70/58,8</t>
  </si>
  <si>
    <t>GLEN GOYNE 17Y 1/1 40</t>
  </si>
  <si>
    <t>GLEN FIDDICH 21Y 0,70/40</t>
  </si>
  <si>
    <t>SINGLETON 12Y 1/1 40</t>
  </si>
  <si>
    <t>BALVENIE 14Y GOLD CASK 0,70/47</t>
  </si>
  <si>
    <t>BRUICHLADDICH 15Y 0,70/54</t>
  </si>
  <si>
    <t>CU DHUB BLACK S.MALT 0,70/40</t>
  </si>
  <si>
    <t>GLEN LIVET 15Y 1/1 40</t>
  </si>
  <si>
    <t>GLEN GARIOCH 8Y 70/40</t>
  </si>
  <si>
    <t>GLEN FIDDICH 15Y 1/1 43 SOLERA</t>
  </si>
  <si>
    <t>GLEN MORANGIE ASTAR 1/1 57,1</t>
  </si>
  <si>
    <t>BALLANTINES 12Y 1/1 40</t>
  </si>
  <si>
    <t>BUSHMILL'S 21Y 0,70/40</t>
  </si>
  <si>
    <t>GLAYVA 0,70/35</t>
  </si>
  <si>
    <t>J.WALKER BLACK 12Y 1,5/40</t>
  </si>
  <si>
    <t>J.WALKER SWING 0,70/40</t>
  </si>
  <si>
    <t>BARBIERI PUNCH 0,70 35gr</t>
  </si>
  <si>
    <t>SIBONA CASSETTO (1BOTT+2 BICC)</t>
  </si>
  <si>
    <t>BALVENIE 21Y 0,70/47,6</t>
  </si>
  <si>
    <t>BUNNAHABHAIN 18Y 1/1 43</t>
  </si>
  <si>
    <t>GLEN GARIOCH 12Y 1LT/48</t>
  </si>
  <si>
    <t>CHAMP.PERRIER JOUET  0,75</t>
  </si>
  <si>
    <t>CHAMP.LAUR.PERRIER ROSE</t>
  </si>
  <si>
    <t>FREIXENET C. NEGRO BRUT 0,75</t>
  </si>
  <si>
    <t>CHAMP.*****MOET CHAND.PREM.CRU</t>
  </si>
  <si>
    <t>CHAMP.BOLLINGER ANNE'1999</t>
  </si>
  <si>
    <t>CHAMP.VEUVE CLIQUOT 1,5</t>
  </si>
  <si>
    <t>CHAMP.****VEUVE CLIQUOT 3 LT</t>
  </si>
  <si>
    <t>CHAMP.*****MUMM CORD.ROUGE 1,5</t>
  </si>
  <si>
    <t>CHAMP.DOM PERIGNON 1,5</t>
  </si>
  <si>
    <t>CHAMP.BOLLINGER SPEC CUVEE</t>
  </si>
  <si>
    <t>CHAMP.ROEDERER 0,75</t>
  </si>
  <si>
    <t>BRUICHLADDICH 18Y 0,70/46</t>
  </si>
  <si>
    <t>BRANCA STRAVECCHIO RISERVA 70</t>
  </si>
  <si>
    <t>BRUICHLADDICH 15Y 0,50/50</t>
  </si>
  <si>
    <t>CUSUMANO NOA' 0,75</t>
  </si>
  <si>
    <t>CUSUMANO SAGANA 0,75</t>
  </si>
  <si>
    <t>DONNAFUGATA LA FUGA CHARDONNAY</t>
  </si>
  <si>
    <t>DONNAFUGATA ANGHELI 0,75</t>
  </si>
  <si>
    <t>DONNAFUGATA LIGHEA BIANCO 0,75</t>
  </si>
  <si>
    <t>T.GRAZIE** ROSSO MONTALCINO</t>
  </si>
  <si>
    <t>SELCIAIA** ROSSO MONTEPULC</t>
  </si>
  <si>
    <t>DONNAFUGATA ANTHILIA</t>
  </si>
  <si>
    <t>DONNAFUGATA CHIARANDA'</t>
  </si>
  <si>
    <t>DONNAFUGATA SEDARA</t>
  </si>
  <si>
    <t>S.ANASTASIA** NERO D'AVOLA</t>
  </si>
  <si>
    <t>ACCAD**SOLE SHIRAZ NERO D'AV</t>
  </si>
  <si>
    <t>ACCAD**SOLE SHIRAZ CABERNET</t>
  </si>
  <si>
    <t>GLEN KINCHIE 12Y 0,70/43</t>
  </si>
  <si>
    <t>S.AGOSTINO**** ROSSO FIRRIATO</t>
  </si>
  <si>
    <t>MONKEY SHOULDER 0,70/40</t>
  </si>
  <si>
    <t>TULLAMORE DEW 12Y 0,70/40</t>
  </si>
  <si>
    <t>SOLOPE** PRIMITIVO DI MANDURIA</t>
  </si>
  <si>
    <t>CLYNELISH 14Y 0,20/46</t>
  </si>
  <si>
    <t>VILLA SPARINA*GAVI DI GAVI 0,7</t>
  </si>
  <si>
    <t>ROSATO**** DELLE VENEZIE</t>
  </si>
  <si>
    <t>ALTE ROCCHE**BIANCHE BAROLO</t>
  </si>
  <si>
    <t>SARTORI** AMARONE 0,75</t>
  </si>
  <si>
    <t>DUE TIGLI ***TREBBIANO 0,75</t>
  </si>
  <si>
    <t>CANTALUPI** SALICE RISERVA 75</t>
  </si>
  <si>
    <t>T.GRAZIE** BRUNELLO DI MONTALC</t>
  </si>
  <si>
    <t>S.CATERINA** SAUVIGNON COLLIO</t>
  </si>
  <si>
    <t>MORELLINO** DI SCANSANO</t>
  </si>
  <si>
    <t>CUSUMANO BENUARA 0,75</t>
  </si>
  <si>
    <t>DONNAFUGATA TANCREDI</t>
  </si>
  <si>
    <t>LUNGAROTTI RUBESCO</t>
  </si>
  <si>
    <t>SELLA &amp; MOSCA TERRERARE 75 CL</t>
  </si>
  <si>
    <t>SELLA &amp; MOSCA CANNONAU 75 CL</t>
  </si>
  <si>
    <t>SELLA &amp; MOSCA CAPOCACCIA 75 CL</t>
  </si>
  <si>
    <t>SELLA &amp; MOSCA TORBATO 0,75</t>
  </si>
  <si>
    <t>CUSUMANO NERO D'AVOLA 0,75</t>
  </si>
  <si>
    <t>CUSUMANO SYRAH 0,75</t>
  </si>
  <si>
    <t>SELLA &amp; MOSCA TORBATO 1,5</t>
  </si>
  <si>
    <t>SELLA &amp; MOSCA TERREBIANCHECUVE</t>
  </si>
  <si>
    <t>ROCCA*MACIE CHIANTI VERNAI.</t>
  </si>
  <si>
    <t>CAVIT ROSE'*TERRE FREDDE 0,75</t>
  </si>
  <si>
    <t>CALDIROLA** MERLOT 0,75</t>
  </si>
  <si>
    <t>FRIULVINI**MERLOT 0,75</t>
  </si>
  <si>
    <t>TOMBACCO** CABERNET 2 LT</t>
  </si>
  <si>
    <t>TOMBACCO*SEREN. BARDOLINO 0,75</t>
  </si>
  <si>
    <t>BANFI BRUNELLO MONTALCINO</t>
  </si>
  <si>
    <t>UGOLFORTE*BRUNELLO MONTALCINO</t>
  </si>
  <si>
    <t>CIAMPOLETO* ROSSO MONTALCINO</t>
  </si>
  <si>
    <t>GLEN DRONACH 12Y 1/1 43</t>
  </si>
  <si>
    <t>DONNAFUGATA SUR SUR GRILLO</t>
  </si>
  <si>
    <t>CUSUMANO SHAMARIS 0,75</t>
  </si>
  <si>
    <t>TOSO MARSALA OVO  1/1 GRANDOVO</t>
  </si>
  <si>
    <t>JAGERMEISTER 70 35</t>
  </si>
  <si>
    <t>WILD TURKEY RYE 70/40,5</t>
  </si>
  <si>
    <t>SKYY VODKA 1/1 40</t>
  </si>
  <si>
    <t>SKYY VODKA AROMAT.ASS.0,70/21</t>
  </si>
  <si>
    <t>ZONIN CHARDONNAY CABOLANI</t>
  </si>
  <si>
    <t>ZONIN PINOT BIANCO CABOLANI</t>
  </si>
  <si>
    <t>ZONIN FRIULANO FRIULANO CABOLA</t>
  </si>
  <si>
    <t>ZONIN MERLOT  CABOLANI</t>
  </si>
  <si>
    <t>ZONIN CABERNET CABOLANI</t>
  </si>
  <si>
    <t>ZONIN REFOSCO FRIULANO CABOLAN</t>
  </si>
  <si>
    <t>ZONIN BONARDA TEN. BOSCO</t>
  </si>
  <si>
    <t>ZONIN MOSCATO D'ASTI POGGIO</t>
  </si>
  <si>
    <t>ZONIN ROSAMARO ALTEMURA</t>
  </si>
  <si>
    <t>ZONIN PRIMITIVO MANDU.ALTEMURA</t>
  </si>
  <si>
    <t>ZONIN FIANO SALENTO ALTEMURA</t>
  </si>
  <si>
    <t>ZONIN FALANGHINA SALENTO ALTEM</t>
  </si>
  <si>
    <t>ZONIN NEGRAMARO ALTEMURA</t>
  </si>
  <si>
    <t>ZONIN AGLIANICO ALTEMURA</t>
  </si>
  <si>
    <t>ZONIN INSOLIA   FEUDO BUTERA</t>
  </si>
  <si>
    <t>ZONIN NERO D'AVOLA BUTERA</t>
  </si>
  <si>
    <t>ZONIN MERLOT SICILIA P.BUTERA</t>
  </si>
  <si>
    <t>ZONIN SYRAH  FEUDO BUTERA</t>
  </si>
  <si>
    <t>ZONIN PROSECCHINI 0,200</t>
  </si>
  <si>
    <t>ZONIN CHARDONNAY SICIL. BUTERA</t>
  </si>
  <si>
    <t>FATT.BARBI VERMENTINO</t>
  </si>
  <si>
    <t>CASTELGR.VERMENTINO</t>
  </si>
  <si>
    <t>CUSUMANO JALE'</t>
  </si>
  <si>
    <t>CUSUMANO ANGIMBE'</t>
  </si>
  <si>
    <t>CUSUMANO CUBI</t>
  </si>
  <si>
    <t>CUSUMANO INSOLIA</t>
  </si>
  <si>
    <t>FRESCOB.MORELLINO PIETRAREGIA</t>
  </si>
  <si>
    <t>CAMPAGNOLA BARDOLINO</t>
  </si>
  <si>
    <t>CAMPAGNOLA BARDOLINO CHIARETTO</t>
  </si>
  <si>
    <t>CAMPAGNOLA VALPOLICELLA</t>
  </si>
  <si>
    <t>CAMPAGNOLA RECIOTO</t>
  </si>
  <si>
    <t>CAMPAGNOLA CHARDONNAY</t>
  </si>
  <si>
    <t>ANTINORI BRAMITO CHARDONNAY</t>
  </si>
  <si>
    <t>ANTINORI CONTE DELLA VIPERA</t>
  </si>
  <si>
    <t>ANTINORI MUFFATO 75</t>
  </si>
  <si>
    <t>ANTINORI VERMENTINO BOLGHERI</t>
  </si>
  <si>
    <t>ANTINORI VIVIA LE MORTELLE</t>
  </si>
  <si>
    <t>ANTINORI S.CRISTINA ROSE GIARD</t>
  </si>
  <si>
    <t>ANTINORI TORMARESCA CHARDONN</t>
  </si>
  <si>
    <t>ANTINORI CALAFURIA NEGRAMARO</t>
  </si>
  <si>
    <t>ANTINORI ROYCELLO FIANO TORMAR</t>
  </si>
  <si>
    <t>ANTINORI FICHIMORI TORMARESCA</t>
  </si>
  <si>
    <t>ANTINORI BAROLO BUSSIA PRUNOTT</t>
  </si>
  <si>
    <t>DEKUYPER CASSIS 70/15</t>
  </si>
  <si>
    <t>ANTINORI CUVEE' ROYALE</t>
  </si>
  <si>
    <t>ANTINORI BLANC DE BLANC</t>
  </si>
  <si>
    <t>CAMPAGNOLA VALPOLICELLA LEBINE</t>
  </si>
  <si>
    <t>CALDI ROSSESE</t>
  </si>
  <si>
    <t>JERMANN SAUVIGNON</t>
  </si>
  <si>
    <t>JERMANN PINOT NERO RED ANGEL</t>
  </si>
  <si>
    <t>JERMANN PIGNACOLUSSE</t>
  </si>
  <si>
    <t>FALESCO EST!EST!EST! POGGIO</t>
  </si>
  <si>
    <t>FALESCO EST!EST!EST! LE POGGER</t>
  </si>
  <si>
    <t>FALESCO GRECHETTO VITIANO</t>
  </si>
  <si>
    <t>FALESCO ROSSO CABERNET VITIANO</t>
  </si>
  <si>
    <t>FALESCO VERMENTINO VITIANO</t>
  </si>
  <si>
    <t>FALESCO ROSSO LE POGGERE</t>
  </si>
  <si>
    <t>FALESCO CHARDONNAY TELLUS</t>
  </si>
  <si>
    <t>FALESCO SYRAH ROSSO  TELLUS</t>
  </si>
  <si>
    <t>FALESCO SYRAH ROSATO TELLUS</t>
  </si>
  <si>
    <t>TASCA REGALEALI BCO/ROSE LEROS</t>
  </si>
  <si>
    <t>TASCA REGALEALI NERO D'AVOLA</t>
  </si>
  <si>
    <t>TASCA GUARNACCIO PERRICONE</t>
  </si>
  <si>
    <t>TASCA GERUNDIO GRECANICO</t>
  </si>
  <si>
    <t>TASCA CYGNUS</t>
  </si>
  <si>
    <t>TASCA LEONE D'ALMERITA BLEND</t>
  </si>
  <si>
    <t>TASCA NOZZE D'ORO  BIANCO</t>
  </si>
  <si>
    <t>TASCA GRILLO CAVALLO FATE</t>
  </si>
  <si>
    <t>CONTINI VERM. SARD.PARIGLIA</t>
  </si>
  <si>
    <t>CONTINI VERM. GALLURA ELIBARIA</t>
  </si>
  <si>
    <t>CONTINI CANNONAU TONAGHE</t>
  </si>
  <si>
    <t>CONTINI CANNONAU MAMAIOA</t>
  </si>
  <si>
    <t>CONTINI ROSATO NIEDDERA V.TIRS</t>
  </si>
  <si>
    <t>ENRICO DARIO PIGATO 75</t>
  </si>
  <si>
    <t>ENRICO DARIO VERMENTINO 75</t>
  </si>
  <si>
    <t>ENRICO DARIO PIGATO 0,375</t>
  </si>
  <si>
    <t>ENRICO DARIO VERMENTINO 0,375</t>
  </si>
  <si>
    <t>GINESTRAIA BRANGERO  PIGATO</t>
  </si>
  <si>
    <t>GINESTRAIA BR PIGATO V.MAESTRA</t>
  </si>
  <si>
    <t>GINESTR BRANG PIGATO MARIGE</t>
  </si>
  <si>
    <t>GINESTRAIA BRANGERO VERMENTINO</t>
  </si>
  <si>
    <t>GINESTRAIA BRANGERO ROSSESE</t>
  </si>
  <si>
    <t>ZONIN VERNACCIA M. OLIVETO</t>
  </si>
  <si>
    <t>ZONIN ROSATO SALENTO ALTEMURA</t>
  </si>
  <si>
    <t>PLANETA FRAPPATO</t>
  </si>
  <si>
    <t>PLANETA ALASTRO</t>
  </si>
  <si>
    <t>MONTEROSSA FRANC.I CUVEE</t>
  </si>
  <si>
    <t>MONTEROSSA FRANC.FLAMINGO RS</t>
  </si>
  <si>
    <t>MONTEROSSA FRANC.COUPE' NATURE</t>
  </si>
  <si>
    <t>MONTEROSSA CABOCHON</t>
  </si>
  <si>
    <t>GIACOSA BAROLO 0,75</t>
  </si>
  <si>
    <t>GIACOSA DOLCETTO</t>
  </si>
  <si>
    <t>GIACOSA NEBBIOLO</t>
  </si>
  <si>
    <t>GIACOSA ROERO ARNEIS</t>
  </si>
  <si>
    <t>GAJA SAUVIGNON YALUMBA</t>
  </si>
  <si>
    <t>PLANETA ETNA B/R</t>
  </si>
  <si>
    <t>GAJA SHIRAZ YALUMBA</t>
  </si>
  <si>
    <t>GAJA CHARDONNAY YALUMBA</t>
  </si>
  <si>
    <t>GAJA CAMARCANDA VISTAMARE 75</t>
  </si>
  <si>
    <t>GAJA SAUVIGNON GAMLA</t>
  </si>
  <si>
    <t>GAJA PINOT NOIR GAMLA</t>
  </si>
  <si>
    <t>GAJA MUSCADET LA GR VIELLES</t>
  </si>
  <si>
    <t>GAJA BRUNELLO PIEVE RESTIT.75</t>
  </si>
  <si>
    <t>GAJA BRUNELLO PIEVE RESTIT 1,5</t>
  </si>
  <si>
    <t>GAJA CHABLIS JADOT</t>
  </si>
  <si>
    <t>GAJA SAUVIGNON LAPOSTOLLE</t>
  </si>
  <si>
    <t>ANFOSSO SCIACAU</t>
  </si>
  <si>
    <t>ANFOSSO ROSSESE FULAVIN</t>
  </si>
  <si>
    <t>ANFOSSO ROSSESE SUPERIORE</t>
  </si>
  <si>
    <t>ANFOSSO ROSSESE SUPER.0,375</t>
  </si>
  <si>
    <t>FIRRIATO CAELES GRILLO</t>
  </si>
  <si>
    <t>FIRRIATO L'ECRU PASSITO 0,50</t>
  </si>
  <si>
    <t>FIRRIATO QUATER VITIS BIANCO</t>
  </si>
  <si>
    <t>FIRRIATO QUATER VITIS ROSSO</t>
  </si>
  <si>
    <t>FIRRIATO ALTAVILLA CABERN SAUV</t>
  </si>
  <si>
    <t>VEDRENNE GUIGNOLET  K 1/1 16°</t>
  </si>
  <si>
    <t>BOLS TRIPLE SEC 0,70/38</t>
  </si>
  <si>
    <t>GLEN ROTHES BOURB.CASK 70/40</t>
  </si>
  <si>
    <t>AMARULA CREAM 1LT 17</t>
  </si>
  <si>
    <t>BARCELO IMPERIAL 0,70/38</t>
  </si>
  <si>
    <t>BLUECOAT GIN 0,70/47</t>
  </si>
  <si>
    <t>BOODLE'S GIN 0,70/40</t>
  </si>
  <si>
    <t>GOLD OF MAURITIUS DARK 70/40</t>
  </si>
  <si>
    <t>HAPPY GIN 70/40</t>
  </si>
  <si>
    <t>LA MAUNY RHUM BLANC AGR 70/40</t>
  </si>
  <si>
    <t>MACARONESIAN GIN 70/40</t>
  </si>
  <si>
    <t>MARE GIN 1LT 42,7</t>
  </si>
  <si>
    <t>NIKKA MIYAGIKYO 0,70/45</t>
  </si>
  <si>
    <t>ONLY GIN 0,70/43</t>
  </si>
  <si>
    <t>TEQ.PATRON CITRONGE 0,70/35</t>
  </si>
  <si>
    <t>TEQ.PATRON SILVER CL.0,35/40</t>
  </si>
  <si>
    <t>TEQ.DON JULIO ANEJO 70/38</t>
  </si>
  <si>
    <t>DIMPLE GOLDEN SELECTION 70/40</t>
  </si>
  <si>
    <t>CHAMP.DOM PERIGNON LUMIN 75</t>
  </si>
  <si>
    <t>MEREGALLI SPERI VALPOLICELLA</t>
  </si>
  <si>
    <t>MEREGALLI SPERI VALPOL.RIPASSO</t>
  </si>
  <si>
    <t>MEREGALLI SPERI AMARONE</t>
  </si>
  <si>
    <t>MEREGALLI MACULAN BIDIBI</t>
  </si>
  <si>
    <t>MEREGALLI MACULAN PINO&amp;TOI</t>
  </si>
  <si>
    <t>MEREGALLI MACULAN PINOT NERO</t>
  </si>
  <si>
    <t>MEREGALLI MACULAN VESPAIOLO</t>
  </si>
  <si>
    <t>MEREGALLI BASTIANICH FRIULANO</t>
  </si>
  <si>
    <t>MEREGALLI BASTIANICH PIN. GRIG</t>
  </si>
  <si>
    <t>MEREGALLI BASTIANICH RIBOLLA G</t>
  </si>
  <si>
    <t>MEREGALLI BASTIANICH SCHIPPETT</t>
  </si>
  <si>
    <t>MEREGALLI BASTIANICH REFOSCO</t>
  </si>
  <si>
    <t>MEREGALLI RINALDINI IL MIOROSA</t>
  </si>
  <si>
    <t>MEREGALLI RINALDINI OROM SPUM</t>
  </si>
  <si>
    <t>MEREGALLI SANGUIDO DIFESE 1,5</t>
  </si>
  <si>
    <t>MEREGALLI SANGUIDO GUIDALB.1,5</t>
  </si>
  <si>
    <t>MEREGALLI FERTUNA PACTIO</t>
  </si>
  <si>
    <t>MEREGALLI DIMAJO AGLIANICO</t>
  </si>
  <si>
    <t>MEREGALLI DIMAJO FALANGHINA</t>
  </si>
  <si>
    <t>MEREGALLI DIMAJO GRECO</t>
  </si>
  <si>
    <t>MEREGALLI DIMAJO RAMITELLO</t>
  </si>
  <si>
    <t>MEREGALLI ARGIOLAS COSTAMOLINO</t>
  </si>
  <si>
    <t>MEREGALLI ARGIOLAS CANNONAU</t>
  </si>
  <si>
    <t>MEREGALLI ARGIOLAS IS BIANCO</t>
  </si>
  <si>
    <t>MEREGALLI ARGIOLAS KOREM</t>
  </si>
  <si>
    <t>MEREGALLI ARGIOLAS ROSATO</t>
  </si>
  <si>
    <t>MEREGALLI COPPOLA CABERNET</t>
  </si>
  <si>
    <t>MEREGALLI COPPOLA CHARDONNAY</t>
  </si>
  <si>
    <t>MEREGALLI COPPOLA ZINFANDEL</t>
  </si>
  <si>
    <t>PLANETA ROSE'</t>
  </si>
  <si>
    <t>TOSO BONARDA FIOCCO DI UVA</t>
  </si>
  <si>
    <t>TOSO RAFFAELLO BCO/ROSE'</t>
  </si>
  <si>
    <t>TOSO ROXE'</t>
  </si>
  <si>
    <t>TOSO MOSCATO D'ASTI FIOCCO</t>
  </si>
  <si>
    <t>ZONIN SASSEO PRIMIT ALTEMURA</t>
  </si>
  <si>
    <t>GIACOSA BARBERA</t>
  </si>
  <si>
    <t>LOMBARDINI LAMBRUSCO CAMPANONE</t>
  </si>
  <si>
    <t>OFFLEY PORTO VINTAGE 0,75</t>
  </si>
  <si>
    <t>CORINO BAROLO</t>
  </si>
  <si>
    <t>FRESCOB.POGGIO ALL'ORO BRUNELL</t>
  </si>
  <si>
    <t>JERMANN PINOT BIANCO</t>
  </si>
  <si>
    <t>JERMANN TRAMINER</t>
  </si>
  <si>
    <t>POLI AIRONE ROSSO APERITIVO</t>
  </si>
  <si>
    <t>GRAPPA POLI SARPA 70/40</t>
  </si>
  <si>
    <t>GRAPPA POLI SARPA ORO 70/40</t>
  </si>
  <si>
    <t>GRAPPA POLI SASSICAIA 0,500</t>
  </si>
  <si>
    <t>GRAPPA POLI BARRIQUE 70/55</t>
  </si>
  <si>
    <t>GRAPPA POLI BASSANO 24K 70/40</t>
  </si>
  <si>
    <t>GRAPPA POLI BASSANO 70/40</t>
  </si>
  <si>
    <t>GRAPPA POLI CONFEZ.RAME N.1</t>
  </si>
  <si>
    <t>GRAPPA POLI CONFEZ.RAME N.2</t>
  </si>
  <si>
    <t>GRAPPA POLI CONFEZ.RAME N.3</t>
  </si>
  <si>
    <t>GRAPPA POLI MAXI TUBO RAME</t>
  </si>
  <si>
    <t>POLI BRANDY ITALIANO 70/40</t>
  </si>
  <si>
    <t>ABYSSAL VODKA 70/40</t>
  </si>
  <si>
    <t>PICON ORANGE 0,70/18</t>
  </si>
  <si>
    <t>SIBONA SET OLD CELLAR X 3BT</t>
  </si>
  <si>
    <t>SIBONA SET OLD TAVERN-BAR X 3</t>
  </si>
  <si>
    <t>SIBONA POKER</t>
  </si>
  <si>
    <t>SIBONA COFAN.SELEZ.GR.RISERVA</t>
  </si>
  <si>
    <t>LIMONCELLO CR.SCOGLIERA 70/17</t>
  </si>
  <si>
    <t>MIONETTO VALD.SUP.LUX CARTIZZ</t>
  </si>
  <si>
    <t>MIONETTO EXTRA DRY BIO</t>
  </si>
  <si>
    <t>VILLA SPARINA GAVI</t>
  </si>
  <si>
    <t>VILLA SPARINA MONTEJ B/R/ROSE</t>
  </si>
  <si>
    <t>VILLA SPARINA BARBERA</t>
  </si>
  <si>
    <t>CILENTANE ABSINTHE 0,50/60</t>
  </si>
  <si>
    <t>CILENTANE LIQ.FINOCCHIETTO</t>
  </si>
  <si>
    <t>MEREGALLI MACULAN COSTADOLIO</t>
  </si>
  <si>
    <t>MEREGALLI FERTUNA PLATO</t>
  </si>
  <si>
    <t>MEREGALLI FERTUNA VERMENTINO</t>
  </si>
  <si>
    <t>MEREGALLI ALTAVISTA CABERN-SAU</t>
  </si>
  <si>
    <t>MEREGALLI ALTAVISTA MALBEC CL</t>
  </si>
  <si>
    <t>MEREGALLI ALTAVISTA MALBEC PRE</t>
  </si>
  <si>
    <t>FELLUGA L VERTIGO</t>
  </si>
  <si>
    <t>FELLUGA L NUARE'</t>
  </si>
  <si>
    <t>FELLUGA L CHARDONNAY</t>
  </si>
  <si>
    <t>FELLUGA L ILLIVIO</t>
  </si>
  <si>
    <t>BIGI MONTEPULCIANO D'ABRUZZO</t>
  </si>
  <si>
    <t>BIGI VIPRA B/ROSA</t>
  </si>
  <si>
    <t>MELINI VERMENTINO</t>
  </si>
  <si>
    <t>FERRARI GIULIO FERRARI</t>
  </si>
  <si>
    <t>ANTINORI BLANC DE BLANC 1,5</t>
  </si>
  <si>
    <t>ANTINORI FRANCIACORTA ROSE 1,5</t>
  </si>
  <si>
    <t>KING OF SOHO GIN 0,70/42</t>
  </si>
  <si>
    <t>U LUVKA 0,70/40</t>
  </si>
  <si>
    <t>UNGAVA GIN 1LT 43,1</t>
  </si>
  <si>
    <t>NIKKA YOICHI 0,70/45</t>
  </si>
  <si>
    <t>PUSCHKIN BLACK SUN 0,70/16,5</t>
  </si>
  <si>
    <t>PUSCHKIN GREEN 0,70/17,5</t>
  </si>
  <si>
    <t>PUSCHKIN PINK STAR 0,70/16,8</t>
  </si>
  <si>
    <t>PUSCHKIN RED SKY 0,70/17,5</t>
  </si>
  <si>
    <t>JACK DANIEL'S BARREL RYE 70/45</t>
  </si>
  <si>
    <t>RELICARIO 0,70/40</t>
  </si>
  <si>
    <t>REMY MARTIN CELLAR MAST.1lt 40</t>
  </si>
  <si>
    <t>ROBERTO CAVALLI 0,70/40</t>
  </si>
  <si>
    <t>RUSSIAN STANDARD 0,50/40</t>
  </si>
  <si>
    <t>ANTINORI DONNA CORA SATEN</t>
  </si>
  <si>
    <t>BELLAVISTA SATIN MAGNUM</t>
  </si>
  <si>
    <t>SALAPARUTA AMBAR LIQUOR 0,70</t>
  </si>
  <si>
    <t>SALAPARUTA STAR GRILL/MULLER</t>
  </si>
  <si>
    <t>ANTINORI S.GIOCONDO NOVELLO</t>
  </si>
  <si>
    <t>SALAPARUTA STAR INSOL/CHARDO.</t>
  </si>
  <si>
    <t>SALAPARUTA LAVICO B/R</t>
  </si>
  <si>
    <t>SALAPARUTA SCIARANERA</t>
  </si>
  <si>
    <t>SALAPARUTA CALANICA GRIL-VIOGN</t>
  </si>
  <si>
    <t>SIBONA AMARO 0,50 28</t>
  </si>
  <si>
    <t>SIBONA GRAPPA BOTTI ASS 50/44</t>
  </si>
  <si>
    <t>CA DEI FRATI FRATI LUGANA</t>
  </si>
  <si>
    <t>CA DEI FRATI PRATTO</t>
  </si>
  <si>
    <t>CA DEI FRATI ROSA DEI FRATI</t>
  </si>
  <si>
    <t>CA DEI FRATI AMARONE del cero</t>
  </si>
  <si>
    <t>CA DEI FRATI RONCHEDONE</t>
  </si>
  <si>
    <t>CONTADI BRUT SALMANAZAR 9 LT</t>
  </si>
  <si>
    <t>CONTADI BRUT MATHUSALEM 6 LT</t>
  </si>
  <si>
    <t>CONTADI BRUT  ROSE 1,5</t>
  </si>
  <si>
    <t>TOSO TOCCASANA DI T.NEGRAMARO</t>
  </si>
  <si>
    <t>TOSO STANLEY BAY SAUVIGNON</t>
  </si>
  <si>
    <t>TOSO EXCELSIOR MERLOT ROBERTSO</t>
  </si>
  <si>
    <t>TOSO EXCELSIOR SHIRAZ</t>
  </si>
  <si>
    <t>TOSO SOUTHERN RIVER CHARDONNAY</t>
  </si>
  <si>
    <t>TOSO ANCIANO TEMPRANILLO</t>
  </si>
  <si>
    <t>TOSO CHATEAU VIRCOULON BORDEAU</t>
  </si>
  <si>
    <t>GLEN GOYNE 18Y 70/43</t>
  </si>
  <si>
    <t>ISLE OF JURA 18Y 0,70/42</t>
  </si>
  <si>
    <t>KENTUKY VINTAGE 70/45</t>
  </si>
  <si>
    <t>CHAMP.MUMM C.ROUGE 3 LT</t>
  </si>
  <si>
    <t>OLD BARDSTOWN ESTATE 70/50,5</t>
  </si>
  <si>
    <t>CORRALEJO REPOS/BLANC 70/38</t>
  </si>
  <si>
    <t>BOLS GOLDSTRIKE 0,500/50</t>
  </si>
  <si>
    <t>HERRADURA ANEJO/REPOSA 70/40</t>
  </si>
  <si>
    <t>HINE ANTIQUE XOGR.CRU 70/40</t>
  </si>
  <si>
    <t>KAH TEQUILA BL/ANEJO 70/40</t>
  </si>
  <si>
    <t>MARE GIN 1,75/42,7</t>
  </si>
  <si>
    <t>MEUKOW VSOP 1/1 40</t>
  </si>
  <si>
    <t>MEUKOW XO 70/40</t>
  </si>
  <si>
    <t>PISCO CAPEL RESERV. MOAI 70/40</t>
  </si>
  <si>
    <t>RUMBUILLION  70/42,6 ABLEFORTH</t>
  </si>
  <si>
    <t>ZACCAGNINI MONTEP.TRALCETTO</t>
  </si>
  <si>
    <t>SEA GIN 70/40</t>
  </si>
  <si>
    <t>SHACK RHUM GOLD 70/40</t>
  </si>
  <si>
    <t>XUXU VODKA FRAISE 0,70/15</t>
  </si>
  <si>
    <t>JAMESON CASK MATES 1/1 40 IPA</t>
  </si>
  <si>
    <t>DIPLOMATICO PLANAS WHITE 70/47</t>
  </si>
  <si>
    <t>PROHIBIDO RON 15Y 70/40</t>
  </si>
  <si>
    <t>LEPANTO 0,70/36</t>
  </si>
  <si>
    <t>MARE GIN 0,100 CL. 42,7</t>
  </si>
  <si>
    <t>MAGISTRAVINI AMURE</t>
  </si>
  <si>
    <t>RUGGERI PROSECCO SPAG TREVISO</t>
  </si>
  <si>
    <t>RUGGERI VALDOBBIAD.SUP.CARTIZZ</t>
  </si>
  <si>
    <t>APPLETON ESTATE JOY 70/45</t>
  </si>
  <si>
    <t>DEKUYPER MELON 70/24</t>
  </si>
  <si>
    <t>JACK DANIEL'S RED DOG 70/43</t>
  </si>
  <si>
    <t>SIBONA CONF GALLERIA (1BT+2BIC</t>
  </si>
  <si>
    <t>SIBONA POKER DUO</t>
  </si>
  <si>
    <t>SIBONA VALIGETTA (3 BOTT)</t>
  </si>
  <si>
    <t>SIBONA GRAPPE ASS  1,5/42</t>
  </si>
  <si>
    <t>SIBONA PORTABOTTIGLIE 4 BOT</t>
  </si>
  <si>
    <t>BOLS BANANES 0,70/17</t>
  </si>
  <si>
    <t>BOLS CURACAO BLEU 0,70/21</t>
  </si>
  <si>
    <t>CIROC VODKA 3LT 40gr</t>
  </si>
  <si>
    <t>COPPER HEAD BLACK 50/42</t>
  </si>
  <si>
    <t>MAGELLAN GIN 0,70/41,3</t>
  </si>
  <si>
    <t>PASSOA 0,70  17gr</t>
  </si>
  <si>
    <t>PLANTATION BARBADOS 5Y 70/40</t>
  </si>
  <si>
    <t>RON DE JEREMY SPICED 0,70/38</t>
  </si>
  <si>
    <t>SAKE HAKUSHIKA GINJO 0,50/14,7</t>
  </si>
  <si>
    <t>LONDON DRY GIN N.1 1/1 47</t>
  </si>
  <si>
    <t>OLD VIRGINIA 12Y 0,70/43</t>
  </si>
  <si>
    <t>TOGOUCHI KIWAMI  70/40</t>
  </si>
  <si>
    <t>GORDON'S PINK/LEMO GIN 70/37,5</t>
  </si>
  <si>
    <t>J.M.RHUM TRES VIEUX XO  70/45</t>
  </si>
  <si>
    <t>CIROC SUMMER COLADA 70/37,5</t>
  </si>
  <si>
    <t>TEQ.DON JULIO 1942 70/38</t>
  </si>
  <si>
    <t>COURVOISIER EMPEROR 70/40</t>
  </si>
  <si>
    <t>COURVOISIER VS 0,50/40</t>
  </si>
  <si>
    <t>FAMOUS GROUSE MELLGOLD 1LT/40</t>
  </si>
  <si>
    <t>FAMOUS GROUSE SMOKYBL.1LT 40</t>
  </si>
  <si>
    <t>FAMOUS GROUSE SNOW 1LT 40</t>
  </si>
  <si>
    <t>FAMOUS GROUSE 16Y 70/40</t>
  </si>
  <si>
    <t>GLEN FIDDICH MASTER EDIT.70/43</t>
  </si>
  <si>
    <t>OLD PULTENEY DUNNETHEAD 1LT/46</t>
  </si>
  <si>
    <t>RONER WILHELMINE GRAN CRU</t>
  </si>
  <si>
    <t>TEQ.DON JULIO REPOSADO 70/38</t>
  </si>
  <si>
    <t>BRANCA FERNET MENTA 0,70 28gr</t>
  </si>
  <si>
    <t>GLEN LIVET 16Y 70/63,1 NADURRA</t>
  </si>
  <si>
    <t>BOWMORE 10Y 1/1 40</t>
  </si>
  <si>
    <t>J.WALKER RED RYE FINISH 70/40</t>
  </si>
  <si>
    <t>GRAND MARNIER ROSSO 0,35/40</t>
  </si>
  <si>
    <t>COINTREAU 0,35/40</t>
  </si>
  <si>
    <t>TOSCHI MELA VERDE  0,500/21</t>
  </si>
  <si>
    <t>TOSCHI FRAGOLI' CREAM 0,500/17</t>
  </si>
  <si>
    <t>FARNETELLA CHIANTI</t>
  </si>
  <si>
    <t>SORIA MOSCATO CASC. SANTUARIO</t>
  </si>
  <si>
    <t>SORIA BARBERA CASC SANTUARIO</t>
  </si>
  <si>
    <t>SANTI PROSECCO VALDOBBIADENE</t>
  </si>
  <si>
    <t>LAMBERTI PROSECCO</t>
  </si>
  <si>
    <t>MONACI AIACE SALICE SALENTINO</t>
  </si>
  <si>
    <t>POLINI MYSPRITZ 1/1 11 gr</t>
  </si>
  <si>
    <t>OLD CROW 70/40</t>
  </si>
  <si>
    <t>LIMONCINO AMALFI SAMMARC 70/30</t>
  </si>
  <si>
    <t>LIMONCELLO CAPRI 1/1 32</t>
  </si>
  <si>
    <t>LIMONCELLO PIEMME 1/1 32</t>
  </si>
  <si>
    <t>RIUNITE LAMBRUSCO BELLE RIVE</t>
  </si>
  <si>
    <t>GRAPPA RIONDA BOSSO 0,500</t>
  </si>
  <si>
    <t>POLINI VITTONE MARASCH.0,50/24</t>
  </si>
  <si>
    <t>DON ZOLIO CHERRY 0,75</t>
  </si>
  <si>
    <t>NIKKA SUPER RARE 70/43</t>
  </si>
  <si>
    <t>NIKKA BLACK 8Y 70/40</t>
  </si>
  <si>
    <t>POLINI ISEO LIQUORI ASS 70/20</t>
  </si>
  <si>
    <t>KILCHOMAN ISLAY 7 ED. 70/50</t>
  </si>
  <si>
    <t>PISCO CAPEL 0,70/35</t>
  </si>
  <si>
    <t>NIKKA YOICHI 0,50/43</t>
  </si>
  <si>
    <t>ARRAN 14Y 70/46</t>
  </si>
  <si>
    <t>ARRAN 18Y 70/46</t>
  </si>
  <si>
    <t>ARRAN THE BOLTHY 70/53,8</t>
  </si>
  <si>
    <t>GLEN GOYNE CASK 0,70/59,1</t>
  </si>
  <si>
    <t>LOCH LOMOND 12Y 70/46</t>
  </si>
  <si>
    <t>BISHOP GIN 70/40,7</t>
  </si>
  <si>
    <t>OBAN LITTLE BAY 0,70/43</t>
  </si>
  <si>
    <t>THE CHITA SUNTORY 70/43</t>
  </si>
  <si>
    <t>OPHIR ORIENT.SPICED  70/42.5</t>
  </si>
  <si>
    <t>CAORUNN GIN 0,70 41,8</t>
  </si>
  <si>
    <t>AKORI GIN 70/42</t>
  </si>
  <si>
    <t>OTARD VSOP 70/40</t>
  </si>
  <si>
    <t>BUMBU RUM 70/35</t>
  </si>
  <si>
    <t>DARNLEY'S VIEW GIN 70/40</t>
  </si>
  <si>
    <t>DEADHEAD 6Y 70/40</t>
  </si>
  <si>
    <t>EL DORADO  8Y 70/40</t>
  </si>
  <si>
    <t>FIREMAN 70/30</t>
  </si>
  <si>
    <t>GASTRO GIN 70/45</t>
  </si>
  <si>
    <t>GENEROUS GIN 70/44</t>
  </si>
  <si>
    <t>KAKUBIN SUNTORY 70/40</t>
  </si>
  <si>
    <t>LAZY DODO ESTATE RUM 70/40</t>
  </si>
  <si>
    <t>KIRIN FUJI SANROKU 70/50</t>
  </si>
  <si>
    <t>KRAKEN BLACK SPICED 1/1 47</t>
  </si>
  <si>
    <t>MALECON 18Y 0,70/40</t>
  </si>
  <si>
    <t>MALIBU' BLACK 1/1 35</t>
  </si>
  <si>
    <t>NAGA RUM 70/40</t>
  </si>
  <si>
    <t>OPHIR ORIENT.SPIC.GIN 1/1 42,5</t>
  </si>
  <si>
    <t>YAMAZAKURA 0,70/40</t>
  </si>
  <si>
    <t>PISANG AMBON 70/17</t>
  </si>
  <si>
    <t>PISANG AMBON 1/1 17</t>
  </si>
  <si>
    <t>UNGAVA GIN 70/43,10</t>
  </si>
  <si>
    <t>A.H.RIISE NON PL.ULTRA 70/42</t>
  </si>
  <si>
    <t>STROH 70/40</t>
  </si>
  <si>
    <t>ADLER BERLIN DRY GIN 70/42</t>
  </si>
  <si>
    <t>ANGOSTURA 1824 70/40</t>
  </si>
  <si>
    <t>COINTREAU NOIR 70/40</t>
  </si>
  <si>
    <t>OPTHIMUS 25Y 70/38</t>
  </si>
  <si>
    <t>SAINT JAMES RESERVA 70/43</t>
  </si>
  <si>
    <t>PLANTATION BARBADOS  70/42,8</t>
  </si>
  <si>
    <t>PLANTATION GUATEMALA ANE 70/42</t>
  </si>
  <si>
    <t>PLANTATION GUYANA 2005 70/45</t>
  </si>
  <si>
    <t>PLANTATION OFTD OVERPR 70/69</t>
  </si>
  <si>
    <t>PLANTATION PANAMA 2004 70/41,6</t>
  </si>
  <si>
    <t>PLANTATION TRINIDAD  70/42</t>
  </si>
  <si>
    <t>GLEN FIDDICH PROJECT XX70/47</t>
  </si>
  <si>
    <t>WILD TURKEY HONEY 70/35,5</t>
  </si>
  <si>
    <t>ABUELO RUM 12Y 70/40</t>
  </si>
  <si>
    <t>DAMIOSEAU RUM XO 70/42</t>
  </si>
  <si>
    <t>PALM BEACH COCONUT 1/1 20</t>
  </si>
  <si>
    <t>HARVEY'S SHERRY 0,70/17,5</t>
  </si>
  <si>
    <t>TAYLOR PORTO 0,75</t>
  </si>
  <si>
    <t>AMARULA 0,70/17</t>
  </si>
  <si>
    <t>ZAYA RUM 12Y 70/40</t>
  </si>
  <si>
    <t>BRAULIO AMARO 1LT 21</t>
  </si>
  <si>
    <t>CENTERBE 0,70/72 nazzari</t>
  </si>
  <si>
    <t>POLINI VITTONE SAMBUCA 70/40</t>
  </si>
  <si>
    <t>POLINI VITTONE ALCHERMES 70/21</t>
  </si>
  <si>
    <t>GLEN FOREST 1,5 40</t>
  </si>
  <si>
    <t>GLEN FOREST 1LT 40</t>
  </si>
  <si>
    <t>RUSSIAN STAND.PLATINUM 1/1 40</t>
  </si>
  <si>
    <t>BARCELO RUM BIANCO 70/40</t>
  </si>
  <si>
    <t>POLINI BRANDY 70/38</t>
  </si>
  <si>
    <t>MARZOCCHI FIASCO 2 LT</t>
  </si>
  <si>
    <t>MARZOCCHI FIASCO 0,75</t>
  </si>
  <si>
    <t>ROMANA BLACK SAMBUCA 70/38</t>
  </si>
  <si>
    <t>RIVIERE DU MAT RUM XO 70/42</t>
  </si>
  <si>
    <t>GENEPY VALVERDE 70/38</t>
  </si>
  <si>
    <t>GRAPPA VALVERDE ASSORT 70/40</t>
  </si>
  <si>
    <t>LA TUNELLA LA LINDA 0,75</t>
  </si>
  <si>
    <t>GRAPPA CASTELMONTE PASS.0,50</t>
  </si>
  <si>
    <t>MAGISTRAVINI ANIMA DI NEGRAMAR</t>
  </si>
  <si>
    <t>GR.BERTA** 3 SOLI 70/44 nazzar</t>
  </si>
  <si>
    <t>GR.BERTA RIS FONDATORE 70</t>
  </si>
  <si>
    <t>GR.BERTA 20Y - DILIDIA 0,7</t>
  </si>
  <si>
    <t>POLINI TEQUILA ACAPULCO 70/38</t>
  </si>
  <si>
    <t>ORNELLAIA ORNUS V.LIQUOR.0,375</t>
  </si>
  <si>
    <t>GRAPPA ORNELLAIA RIS ELIGO 500</t>
  </si>
  <si>
    <t>GRAPPA DOMENICIS SECOLO 0,50/6</t>
  </si>
  <si>
    <t>GRAPPA DOMENICIS ST.NERA 50/50</t>
  </si>
  <si>
    <t>GR.BERTA ELISI 1/1 43</t>
  </si>
  <si>
    <t>ARMAGNAC SEMPE' 70/40</t>
  </si>
  <si>
    <t>WOOD OLD NAVY RUM 1/1 57</t>
  </si>
  <si>
    <t>LICOR BEIRAO 70/22</t>
  </si>
  <si>
    <t>PREMIUM 2NITE 1/1 40</t>
  </si>
  <si>
    <t>GRAPPA MARZADRO 18LUNE 70/41</t>
  </si>
  <si>
    <t>RAU MIRTO 70/30</t>
  </si>
  <si>
    <t>FOURSQUARE RUM 2013 70/64</t>
  </si>
  <si>
    <t>FORSYTHSWD RUM 70/57,8</t>
  </si>
  <si>
    <t>HAMPDEN RUM 2010 70/68,5</t>
  </si>
  <si>
    <t>GRAPPA CESCHIA RAMANDOLO 70/55</t>
  </si>
  <si>
    <t>PUNTA CANA RUM 70/38</t>
  </si>
  <si>
    <t>CABANA RUM 1/1 38</t>
  </si>
  <si>
    <t>DALMORE VALOUR 1LT 40</t>
  </si>
  <si>
    <t>HIGHLAND PARK 12Y 1/1 40</t>
  </si>
  <si>
    <t>MOON SHINE HARLEY DAVID.70/51,</t>
  </si>
  <si>
    <t>GLEN FOREST 70/41</t>
  </si>
  <si>
    <t>SCALLYWAG 70/46</t>
  </si>
  <si>
    <t>EL DORADO VERSAILLES '02 70/63</t>
  </si>
  <si>
    <t>EL DORADO ENMORE'93  70/56,5</t>
  </si>
  <si>
    <t>EL DORADO ENMORE'96  70/57,2</t>
  </si>
  <si>
    <t>EL DORADO PORT MOURANT '99</t>
  </si>
  <si>
    <t>EL DORADO PORT MOURANT '97</t>
  </si>
  <si>
    <t>RAPITALA' CHARDONNAY</t>
  </si>
  <si>
    <t>MONDORO ASTI 75 CL</t>
  </si>
  <si>
    <t>TEQ.ESPOLON BLANCO 70/40</t>
  </si>
  <si>
    <t>AURA COLLI PIACEN MALVASIA ,75</t>
  </si>
  <si>
    <t>SAILOR'S WHISKY PREZZO 1,5/40</t>
  </si>
  <si>
    <t>POLINI GIN LONDON 2/1 37,5</t>
  </si>
  <si>
    <t>POLINI ANICE 70/40</t>
  </si>
  <si>
    <t>RUSKOVA VODKA 70/37,5</t>
  </si>
  <si>
    <t>RUSKOVA VODKA 1/1 37,5</t>
  </si>
  <si>
    <t>RUSKOVA VODKA 2LT 37,5</t>
  </si>
  <si>
    <t>PACTO NAVIO RUM 70/40</t>
  </si>
  <si>
    <t>BALZAC COGNAC VSOP 70/40</t>
  </si>
  <si>
    <t>ANGOSTURA RUM PREMIUM 70/40</t>
  </si>
  <si>
    <t>TEQ.CASCO VEJO 70/38</t>
  </si>
  <si>
    <t>HEERING CHERRY 1/1 24</t>
  </si>
  <si>
    <t>GRAPPA CANDOLINI ASSORT</t>
  </si>
  <si>
    <t>CHOPIN VODKA 1LT 40</t>
  </si>
  <si>
    <t>CALVADOS MORIN NORMAL 70/40</t>
  </si>
  <si>
    <t>CALVADOS MORIN EXTRA/10Y 70/40</t>
  </si>
  <si>
    <t>GLEN GRANT 18Y 70/43</t>
  </si>
  <si>
    <t>BOWMORE 12Y 1/1 43</t>
  </si>
  <si>
    <t>PANAREA GIN 70/44</t>
  </si>
  <si>
    <t>ARRAN CASK STRENGHT 70/50</t>
  </si>
  <si>
    <t>BIG PEAT 70/46</t>
  </si>
  <si>
    <t>J.WALKER BLACK 12Y 0,35/40</t>
  </si>
  <si>
    <t>TORBOLI TORCIGLIONI/MITRA</t>
  </si>
  <si>
    <t>DETTLING KIRCH ASSORT</t>
  </si>
  <si>
    <t>GRAN DUCA D'ALBA 70/40</t>
  </si>
  <si>
    <t>BOWMORE DARKEST 0,70/43</t>
  </si>
  <si>
    <t>PORT CHARLOTTE 2007 70/57,8</t>
  </si>
  <si>
    <t>LAMBERTI AMARONE</t>
  </si>
  <si>
    <t>LA TUNELLA FRIULANO</t>
  </si>
  <si>
    <t>ARMAGNAC DESPALET  70/40</t>
  </si>
  <si>
    <t>LA TUNELLA RIBOLLA GIALLA</t>
  </si>
  <si>
    <t>LA TUNELLA CHARDONNAY</t>
  </si>
  <si>
    <t>LA TUNELLA BIANCO SESTO</t>
  </si>
  <si>
    <t>CACHACA ARA TROPICAL 1/1 40</t>
  </si>
  <si>
    <t>LIMONCINO AKROPOLIS KOSHER 70</t>
  </si>
  <si>
    <t>BOLLA SOAVE LE TUFFAIE</t>
  </si>
  <si>
    <t>MASI RECIOTTO</t>
  </si>
  <si>
    <t>ACETO BALSAMICO 0,50  MASI</t>
  </si>
  <si>
    <t>GRAPPA ANTINORI TIGNANELLO 0.5</t>
  </si>
  <si>
    <t>GUYANA RUM 70/45</t>
  </si>
  <si>
    <t>CANASTA CREAM SHERRY 0,75</t>
  </si>
  <si>
    <t>KRESSMAN SAUTERNES</t>
  </si>
  <si>
    <t>PASTIS/ANIS BERGER 1/1 45</t>
  </si>
  <si>
    <t>GRAPPA POLI EVA KOSHER 70/40</t>
  </si>
  <si>
    <t>PASTIS MARSEILLAIS 1/1 45</t>
  </si>
  <si>
    <t>PASTIS BARDOUIN 0,70/45</t>
  </si>
  <si>
    <t>PASTIS BARDOUIN 1,5 45</t>
  </si>
  <si>
    <t>CHARRETTE RUM 1/1 49</t>
  </si>
  <si>
    <t>TENNIS ANIS 1/1 45</t>
  </si>
  <si>
    <t>OLD TAYLOR 70/40</t>
  </si>
  <si>
    <t>PURITY VODKA 70/44</t>
  </si>
  <si>
    <t>PASTIS MARSEILLAIS 2LT 45</t>
  </si>
  <si>
    <t>PASTIS MARSEILLAIS 1,5 45</t>
  </si>
  <si>
    <t>ABSINTHE LA FEE  70/45</t>
  </si>
  <si>
    <t>MARTINI VTH DRY 1,5</t>
  </si>
  <si>
    <t>PASTIS 45D  1/1 45</t>
  </si>
  <si>
    <t>G27 ANCHISI 1/1</t>
  </si>
  <si>
    <t>RIUNITE LAMBRUSCO  RIGHI</t>
  </si>
  <si>
    <t>FABBRI BABA RHUM 0,400</t>
  </si>
  <si>
    <t>FELLUGA L RIBOLLA GIALLA</t>
  </si>
  <si>
    <t>ABERFELDY 12Y 70/40</t>
  </si>
  <si>
    <t>NEMU PIGATO</t>
  </si>
  <si>
    <t>LA RASINA BRUNELLO</t>
  </si>
  <si>
    <t>CHAMP.CRISTAL 1,5</t>
  </si>
  <si>
    <t>SELLA &amp; MOSCA MEDEUS</t>
  </si>
  <si>
    <t>TASCA ROSSO DEL  CONTE</t>
  </si>
  <si>
    <t>RUFFINO CABREO IL BORGO</t>
  </si>
  <si>
    <t>VAJRA BAROLO</t>
  </si>
  <si>
    <t>ALLEGRINI AMARONE</t>
  </si>
  <si>
    <t>SELLA &amp; MOSCA ANGHELU RUYU 75</t>
  </si>
  <si>
    <t>MELINI VIN SANTO 0,50</t>
  </si>
  <si>
    <t>NEGRI SFURSAT 5 STELLE</t>
  </si>
  <si>
    <t>NEGRI SFURSAT VALTELLINA</t>
  </si>
  <si>
    <t>LONGMORN 70/40</t>
  </si>
  <si>
    <t>S.FELICE BOLGHERI BELL'AIA</t>
  </si>
  <si>
    <t>S.FELICE ROSATO TOSCANA</t>
  </si>
  <si>
    <t>S.FELICE ROSSO DI MONTALCINO</t>
  </si>
  <si>
    <t>CA DEI FRATI BROLETTINO</t>
  </si>
  <si>
    <t>CINQUE TERRE PERGOLE SPARSE</t>
  </si>
  <si>
    <t>CINQUE TERRE COSTA DA POSA</t>
  </si>
  <si>
    <t>CINQUE TERRE COSTA DE CAMPU</t>
  </si>
  <si>
    <t>FRATTINA PROSECCO</t>
  </si>
  <si>
    <t>MACALLAN QUEST 70/40</t>
  </si>
  <si>
    <t>A.H.RIISE 1888 GOLD MET 70/40</t>
  </si>
  <si>
    <t>PLANTATION JAMAICA 70/42</t>
  </si>
  <si>
    <t>ADMIRAL**RODNEY 70/40</t>
  </si>
  <si>
    <t>ARDBEG AN OA 70/46,6</t>
  </si>
  <si>
    <t>PRESIDENT MARTI 19Y RUM 70/40</t>
  </si>
  <si>
    <t>ZACAPA EDICION NEGRA 70/43</t>
  </si>
  <si>
    <t>DONNAFUGATA DAMARINO</t>
  </si>
  <si>
    <t>FIRRIATO CALAVENTANA ALCAMO</t>
  </si>
  <si>
    <t>DONNAFUGATA LUMERA</t>
  </si>
  <si>
    <t>DONNAFUGATA SHERAZADE</t>
  </si>
  <si>
    <t>DONNAFUGATA BELL'ASSAI</t>
  </si>
  <si>
    <t>DONNAFUGATA FLORAMUNDI</t>
  </si>
  <si>
    <t>FIRRIATO FAVINIA LA MUCIARA</t>
  </si>
  <si>
    <t>FIRRIATO FAVINIA LE SCIABICHE</t>
  </si>
  <si>
    <t>ORNELLAIA POGGIO ALLE GAZZE</t>
  </si>
  <si>
    <t>POLINI MYSPRITZ 27,5 cl</t>
  </si>
  <si>
    <t>POLINI MYSPRITZ 0,75</t>
  </si>
  <si>
    <t>POLINI ALCOOL 1/1 96</t>
  </si>
  <si>
    <t>POLINI GREANLEND TRIPLE SEC 1L</t>
  </si>
  <si>
    <t>POLINI VITTONE VTH 1/1 B/R</t>
  </si>
  <si>
    <t>POLINI TEQUILA BANDIDO GOLD 70</t>
  </si>
  <si>
    <t>POLINI TEQUILA BANDI SILVER 70</t>
  </si>
  <si>
    <t>MOUTAI 0,50/53</t>
  </si>
  <si>
    <t>MARTELL L'OR</t>
  </si>
  <si>
    <t>MARTELL CHANTELOUP 70/40</t>
  </si>
  <si>
    <t>MARTELL CREATION 70/40</t>
  </si>
  <si>
    <t>SIBONA GRAPPE RIS SPEC 70/44</t>
  </si>
  <si>
    <t>SIBONA LIQ.CAFFE'&amp;CACAO 50/20</t>
  </si>
  <si>
    <t>SIBONA PIRAMIDE 1bt+2 bic</t>
  </si>
  <si>
    <t>WILLIAM LAWSON 1,5 40</t>
  </si>
  <si>
    <t>BARCELO BLANCO 1/1  37,5</t>
  </si>
  <si>
    <t>FRESCOB.NIPOZZANO RISERVA ORO</t>
  </si>
  <si>
    <t>FRESCOB.LEONIA BRUT</t>
  </si>
  <si>
    <t>FRESCOB.TERREMORE CABERNET</t>
  </si>
  <si>
    <t>TASCA CAUBERNET SAUVIGNON</t>
  </si>
  <si>
    <t>TASCA LAMURI NERO D'AVOLA</t>
  </si>
  <si>
    <t>TASCA DIAMANTE PASSITO 0,50</t>
  </si>
  <si>
    <t>TASCA GHIAIA NERA 0,75</t>
  </si>
  <si>
    <t>TASCA DIDYME MALVASIA 0,75</t>
  </si>
  <si>
    <t>TASCA BUONORA BIANCO ETNA</t>
  </si>
  <si>
    <t>TASCA OLIO EVO 0,50</t>
  </si>
  <si>
    <t>SANTERO SPUMANTI ASS.0,75</t>
  </si>
  <si>
    <t>SANTERO ASTI SECCO 1,5</t>
  </si>
  <si>
    <t>SANTERO PROSECCO 1,5</t>
  </si>
  <si>
    <t>SANTERO GOLD VILLA JOLANDA 1,5</t>
  </si>
  <si>
    <t>DAMRAK GIN 0,70/41,8</t>
  </si>
  <si>
    <t>TORMORE 14Y 0,70/43</t>
  </si>
  <si>
    <t>JAMESON CASK MATES 70/40 IPA</t>
  </si>
  <si>
    <t>GAJA ROSSJ BASS LANGHE BIANCO</t>
  </si>
  <si>
    <t>GAJA GAJA&amp;REY LANGHE BIANCO</t>
  </si>
  <si>
    <t>GAJA ALTENI BRASSICA BIANCO</t>
  </si>
  <si>
    <t>GAJA SORI'BARBARESCO SANLORENZ</t>
  </si>
  <si>
    <t>GAJA SORI'BARBARESCO TILDIN</t>
  </si>
  <si>
    <t>GAJA SORI'COSTARUSSI BARBARES</t>
  </si>
  <si>
    <t>SARACCO PINOT NERO 0,75</t>
  </si>
  <si>
    <t>SANTERO BABY 0,200</t>
  </si>
  <si>
    <t>GRAPPA POLI LIQUIRIZIA 50/40</t>
  </si>
  <si>
    <t>GRAPPA POLI MARIA BIOLOG 70/40</t>
  </si>
  <si>
    <t>POLI ELISIR CAMOMILLA 70/30</t>
  </si>
  <si>
    <t>NEGRI INFERNO VALTELLINA</t>
  </si>
  <si>
    <t>PLANETA MAMERTINO</t>
  </si>
  <si>
    <t>PLANETA PASSITO NOTO 0,500</t>
  </si>
  <si>
    <t>ANTINORI PINOT NERO DELLA SALA</t>
  </si>
  <si>
    <t>GIORGI SANGUE DI GIUDA</t>
  </si>
  <si>
    <t>GIORGI FUSION ROSE' SPUMANTE</t>
  </si>
  <si>
    <t>GIORGI BANDITO RIESLING</t>
  </si>
  <si>
    <t>GIORGI CRUDO DI PINOT  B/ROSE</t>
  </si>
  <si>
    <t>GIORGI BUTTAFUOCO</t>
  </si>
  <si>
    <t>GIORGI CRUASE' MILLESIM</t>
  </si>
  <si>
    <t>GIORGI CHARDONNAY IL COPPO</t>
  </si>
  <si>
    <t>OLIVELLA FALANGHINA</t>
  </si>
  <si>
    <t>JAMESON CRESTED TEN 70/40</t>
  </si>
  <si>
    <t>CONTERNO BAROLO ALDO CONTERNO</t>
  </si>
  <si>
    <t>SOLARIS VERMENTINO</t>
  </si>
  <si>
    <t>BIONDI SANTI BRUNELLO MONTALCI</t>
  </si>
  <si>
    <t>TASCA CHARDONNAY</t>
  </si>
  <si>
    <t>SANDRONE' BAROLO</t>
  </si>
  <si>
    <t>SANTERO PROSECCO 0,75</t>
  </si>
  <si>
    <t>BELLAVISTA VITTORIO MORETTI</t>
  </si>
  <si>
    <t>BELLAVISTA NECTAR</t>
  </si>
  <si>
    <t>TOSCHI SCIROPPO ANICE</t>
  </si>
  <si>
    <t>TOSCHI SCIROPPO ORZATA</t>
  </si>
  <si>
    <t>TOSCHI NOCINO 70/40</t>
  </si>
  <si>
    <t>TOSCHI VODKA 1/1 38 BSH</t>
  </si>
  <si>
    <t>TOSCHI GIN 1/1 38 BSH</t>
  </si>
  <si>
    <t>TOSCHI AMARENA ANFORETTA 510</t>
  </si>
  <si>
    <t>TOSCHI AMARENA ANFORETTA 250</t>
  </si>
  <si>
    <t>TOSCHI AMARENA LATTA 1 KG</t>
  </si>
  <si>
    <t>FRESCOB.LA VITE LUCENTE 1,5</t>
  </si>
  <si>
    <t>FRESCOB.LUCE BRUNELLO 0,75</t>
  </si>
  <si>
    <t>FRESCOB.CASTELGIOC.BRUNEL 1,5</t>
  </si>
  <si>
    <t>FRESCOB.CASTELGIOC.BRUNELL 3LT</t>
  </si>
  <si>
    <t>FRESCOB.CASTELGIOC.BRUNELL 5LT</t>
  </si>
  <si>
    <t>FRESCOB.LUX 0,75</t>
  </si>
  <si>
    <t>FRESCOB.NIPOZZANO VECCHIE VITI</t>
  </si>
  <si>
    <t>PASTIS ALFRED MAUNIER 70/45</t>
  </si>
  <si>
    <t>WILLIAMS ELEGANT GIN 70/48</t>
  </si>
  <si>
    <t>HAMPDEN ESTATE 70/46</t>
  </si>
  <si>
    <t>HAMPDEN ESTATE OVERPRO.70/60</t>
  </si>
  <si>
    <t>ORNELLAIA BOLGHERI 1,5</t>
  </si>
  <si>
    <t>ORNELLAIA OLIO EXTR.VERG0,500</t>
  </si>
  <si>
    <t>PIROVANO NOVELLO</t>
  </si>
  <si>
    <t>CA DEL BOSCO CUVE'PRESTIGE 75</t>
  </si>
  <si>
    <t>ABUELO RUM 7Y 70/40</t>
  </si>
  <si>
    <t>ARCANE BL CANE CRUSH 70/43,8</t>
  </si>
  <si>
    <t>ARCANE DELICATISSIME  70/41</t>
  </si>
  <si>
    <t>BARCELO IMPER.30ANNIV.70/43</t>
  </si>
  <si>
    <t>BELUGA 0,500/40</t>
  </si>
  <si>
    <t>BOTH'S OLT TOM GIN 70/47</t>
  </si>
  <si>
    <t>BOTRAN 12Y SIST.SOLERA 70/40</t>
  </si>
  <si>
    <t>GAJA BAROLO CONTEISA</t>
  </si>
  <si>
    <t>CANTERBURY GIN 70/40</t>
  </si>
  <si>
    <t>CENTENARIO ANEJO 7Y 70/40</t>
  </si>
  <si>
    <t>CHAIRMAN'S RESERVE SPIC.70/40</t>
  </si>
  <si>
    <t>CHURCHILL'S BARREL 0,50/37,5</t>
  </si>
  <si>
    <t>CITADELLE GIN 1/1 44</t>
  </si>
  <si>
    <t>CITADELLE GIN RESERVE 70/45,2</t>
  </si>
  <si>
    <t>DAMOISEAU BLANC 70/50</t>
  </si>
  <si>
    <t>DAMOISEAU VIEUX 70/42</t>
  </si>
  <si>
    <t>DEPAZ BLANC 70/50</t>
  </si>
  <si>
    <t>DON PAPA RHUM 0,200/40</t>
  </si>
  <si>
    <t>EL JIMADOR BLANCO/REPOS 70/38</t>
  </si>
  <si>
    <t>ELEPHANT GIN 0,50/52</t>
  </si>
  <si>
    <t>ELEPHANT SLOE GIN 0,50/35</t>
  </si>
  <si>
    <t>FLOR DE CANA CENTEN 12Y 1/1 40</t>
  </si>
  <si>
    <t>FLOR DE CANA CENTEN 18Y1/1 40</t>
  </si>
  <si>
    <t>FOREST GIN ANNO XV 0,50/57</t>
  </si>
  <si>
    <t>FOREST GIN VALENTINE 0,50/45</t>
  </si>
  <si>
    <t>HERNO GIN 0,50/40,5</t>
  </si>
  <si>
    <t>LA MAUNY ANANAS 70/25</t>
  </si>
  <si>
    <t>LEGEND OF KREMLIN 70/40</t>
  </si>
  <si>
    <t>MEDELLIN ANEJO 12Y70/37,5</t>
  </si>
  <si>
    <t>CHAMP.MOET CHANDON LUMINEU</t>
  </si>
  <si>
    <t>MONKEY 47 GIN 0,50/29</t>
  </si>
  <si>
    <t>MOSKOVSKAYA 1/1 40</t>
  </si>
  <si>
    <t>NORDES GIN 1/1 40</t>
  </si>
  <si>
    <t>OPTHIMUS 21Y 70/38</t>
  </si>
  <si>
    <t>OPTHIMUS 25Y 70/43</t>
  </si>
  <si>
    <t>ROBERTO CAVALLI BL/GLD 1/1 40</t>
  </si>
  <si>
    <t>SIPSMITH SLOE GIN 50/29</t>
  </si>
  <si>
    <t>STROH 70/80</t>
  </si>
  <si>
    <t>KURAYOSHI 8Y 70/43</t>
  </si>
  <si>
    <t>TORRES 20Y 0,70/40</t>
  </si>
  <si>
    <t>A.H.RIISE BLACK NAVY 70/40</t>
  </si>
  <si>
    <t>A.H.RIISE FROGMAN 70/58</t>
  </si>
  <si>
    <t>A.H.RIISE XO RESERVE  70/40</t>
  </si>
  <si>
    <t>EMPEROR RUM SHERRYCASK70/40</t>
  </si>
  <si>
    <t>GIN DEL PROF.CROCODILE 70/45</t>
  </si>
  <si>
    <t>GIN DEL PROF.MADAME 70/42,9</t>
  </si>
  <si>
    <t>PLANTATION PERU' 2004 70/43,5</t>
  </si>
  <si>
    <t>PLANTATION PINEAPPLE 70/40</t>
  </si>
  <si>
    <t>XANTE' PEAR&amp;COGNAC 50/38</t>
  </si>
  <si>
    <t>YUSHAN MALT 70/40</t>
  </si>
  <si>
    <t>AKASHI RED 50/40</t>
  </si>
  <si>
    <t>CLEMENT VSOP 70/40</t>
  </si>
  <si>
    <t>DAMOISEAU 10Y 70/42</t>
  </si>
  <si>
    <t>J.M.GOLD ELEVE SOUSBOIS 70/50</t>
  </si>
  <si>
    <t>J.M.SHRUBB 70/35</t>
  </si>
  <si>
    <t>MEUKOW EXTRA 70/40</t>
  </si>
  <si>
    <t>NIKKA COFFEY GIN 70/47</t>
  </si>
  <si>
    <t>TEQ.ROCA PATRON ANEJO 70/44</t>
  </si>
  <si>
    <t>TEQ.ROCA PATRON REPOS. 70/42</t>
  </si>
  <si>
    <t>TEQ.ROCA PATRON SILVER 70/45</t>
  </si>
  <si>
    <t>ZACAPA RHUM ROYAL 70/45</t>
  </si>
  <si>
    <t>ZUBROWKA BIALA RYE 70/40</t>
  </si>
  <si>
    <t>TEQ.ROSE 50/15</t>
  </si>
  <si>
    <t>TANQUERAY FLOR SEVILLA 70/41,3</t>
  </si>
  <si>
    <t>TANQUERAY LOVAGE 1/1 47,3</t>
  </si>
  <si>
    <t>TEQ.SAUZA GOLD 1 LT 38</t>
  </si>
  <si>
    <t>AKASHI MEISEI 50/40</t>
  </si>
  <si>
    <t>HAMPDEN LFCH 70/60,5</t>
  </si>
  <si>
    <t>FOURSQUARE DESTINO 70/61</t>
  </si>
  <si>
    <t>SCALLYWAG 70/54,1</t>
  </si>
  <si>
    <t>ROCK OYSTER 18Y 70/46,8</t>
  </si>
  <si>
    <t>OLD BALLANTRUAN 10Y 70/50</t>
  </si>
  <si>
    <t>OLD BALLANTRUAN 70/50</t>
  </si>
  <si>
    <t>LEDAIG 18Y 70/46,3</t>
  </si>
  <si>
    <t>INCHMOAN 12Y 70/46</t>
  </si>
  <si>
    <t>RIOT BRUT BIANCO/ROSE</t>
  </si>
  <si>
    <t>MONTEROSSA FRANC.SANSEVE SATEN</t>
  </si>
  <si>
    <t>MONTEROSSA FRANC.I CUVEE 1,5</t>
  </si>
  <si>
    <t>MONTEROSSA FRANC.I CUVEE 3 LT</t>
  </si>
  <si>
    <t>DONNAFUGATA CHIARANDA'  1,5</t>
  </si>
  <si>
    <t>DONNAFUGATA TANCREDI  1,5</t>
  </si>
  <si>
    <t>DONNAFUGATA SUL VULCANO 0,75</t>
  </si>
  <si>
    <t>CAMPAGNOLA RIPASSO VALPOL 1,5</t>
  </si>
  <si>
    <t>CAMPAGNOLA AMARONE VALP. 1,5</t>
  </si>
  <si>
    <t>GLEN CADAM ORIGIN 1825 0,70 40</t>
  </si>
  <si>
    <t>ANTINORI BADIA PASSIGNANO 1,5</t>
  </si>
  <si>
    <t>ANTINORI NEBBIOLO OCCHETTI 1,5</t>
  </si>
  <si>
    <t>ANTINORI BAROLO 1,5</t>
  </si>
  <si>
    <t>ANTINORI TIGNANELLO 1,5</t>
  </si>
  <si>
    <t>ANTINORI MARCHESE RISERVA 1,5</t>
  </si>
  <si>
    <t>GLEN MORANGIE TARLOGAN 70/43</t>
  </si>
  <si>
    <t>ANGOSTURA GOLD RUM 5Y 70/40</t>
  </si>
  <si>
    <t>GLEN TURRET PEATED 70/43</t>
  </si>
  <si>
    <t>JOHN LEE BOURBON 70/40</t>
  </si>
  <si>
    <t>ABERLOUR 18Y 0,50/43</t>
  </si>
  <si>
    <t>RUGGERI GIALL'ORO VALDOB,375</t>
  </si>
  <si>
    <t>BELUGA 1,5/40</t>
  </si>
  <si>
    <t>BELUGA 6LT 40</t>
  </si>
  <si>
    <t>AMUERTE GIN 70/43</t>
  </si>
  <si>
    <t>TALISKER 8Y SPEAKEASY 70/59,4</t>
  </si>
  <si>
    <t>MOLETTO GIN 70/43</t>
  </si>
  <si>
    <t>SIR EDWARD'S 12Y 0,70/40</t>
  </si>
  <si>
    <t>CHIVAS REGAL 15Y 0,70/40</t>
  </si>
  <si>
    <t>GRAPPA POLI DUE BARILI 70/40</t>
  </si>
  <si>
    <t>LE VIEUX LABBE'10Y 70/43</t>
  </si>
  <si>
    <t>NIKKA COFFEY VODKA 70/40</t>
  </si>
  <si>
    <t>ITALICUS ROSOLIO 70/20</t>
  </si>
  <si>
    <t>RUFFINO MODUS TOSCANA 1,5</t>
  </si>
  <si>
    <t>SIBONA CONF S BARBERA +1 BICC</t>
  </si>
  <si>
    <t>NEGRITA RHUM ANEJO 1/1 37,5</t>
  </si>
  <si>
    <t>ANTINORI IL BRUCIATO 1,5</t>
  </si>
  <si>
    <t>CA DEI FRATI AMARONE 1,5</t>
  </si>
  <si>
    <t>MONTENEGRO AMARO 1,5  23gr</t>
  </si>
  <si>
    <t>EXTRA VIRGIN 0,50/44 TAGGIASCO</t>
  </si>
  <si>
    <t>FATT.BARBI GRAPPA DI BRUNELLO</t>
  </si>
  <si>
    <t>CA DEL BOSCO CUVE'PRESTIGE 1,5</t>
  </si>
  <si>
    <t>FRESCOB.ALTARI VIN SANTO</t>
  </si>
  <si>
    <t>MONTEROSSA CABOCHON DOPPIO 0</t>
  </si>
  <si>
    <t>MONTEROSSA FRANC.P.R. BLANC</t>
  </si>
  <si>
    <t>AN CNOC 18Y 70/46</t>
  </si>
  <si>
    <t>AN CNOC 24Y 70/46</t>
  </si>
  <si>
    <t>ARDMORE 20Y 70/49,3</t>
  </si>
  <si>
    <t>ARDMORE TRADITIONAL 1/1 40</t>
  </si>
  <si>
    <t>GLEN MORAY 15Y 70/40</t>
  </si>
  <si>
    <t>LAPHROAIG 25Y 70/48,9</t>
  </si>
  <si>
    <t>AMRUT TWO INDIES RUM 70/42,8</t>
  </si>
  <si>
    <t>AUSTRIAN EMPIRENAVY RES.70/40</t>
  </si>
  <si>
    <t>BASIL HAYDENS SMALLBATCH 70/4</t>
  </si>
  <si>
    <t>BATHTUB GIN OLD TOM 50/42,4</t>
  </si>
  <si>
    <t>BLIND TIGER PIPER CUBEBA 50/47</t>
  </si>
  <si>
    <t>BROOKLYN GIN 70/40</t>
  </si>
  <si>
    <t>BUFFEL GIN BLACK/GOLD 70/40</t>
  </si>
  <si>
    <t>COMPAGNIE INDES JAM 5Y 70/43</t>
  </si>
  <si>
    <t>COMPAGNIE INDES TRICORNE 70/43</t>
  </si>
  <si>
    <t>COMPAGNIE INDES LATINO 5Y70/40</t>
  </si>
  <si>
    <t>COPPER HEAD GIBSON 50/40</t>
  </si>
  <si>
    <t>CORUBA 12Y CIGAR RUM 70/40</t>
  </si>
  <si>
    <t>CUBANEY ELIXIR DE RUM 70/30</t>
  </si>
  <si>
    <t>CUBANEY ELIXIR DE CARIBE 70/34</t>
  </si>
  <si>
    <t>DAVID GIN 70/40</t>
  </si>
  <si>
    <t>DON RHON GR.RIS.12Y 70/37,5</t>
  </si>
  <si>
    <t>DZAMA 3Y 70/52</t>
  </si>
  <si>
    <t>EARLY TIMES OLD RESERVE 70/40</t>
  </si>
  <si>
    <t>EIKO JAPANESE VODKA 70/40</t>
  </si>
  <si>
    <t>FILLIERS GIN 28 PINK 50/37,5</t>
  </si>
  <si>
    <t>FILLIERS PINE BLOS.GIN 50/42,6</t>
  </si>
  <si>
    <t>FUCKOFF VODKA 70/40</t>
  </si>
  <si>
    <t>FUJIKAI 10Y 50/43</t>
  </si>
  <si>
    <t>FUJIMI JAPANESE WH. 70/40</t>
  </si>
  <si>
    <t>GHOST VODKA SKULL  70/40</t>
  </si>
  <si>
    <t>GLEN DALOUGH 7Y 70/46</t>
  </si>
  <si>
    <t>GLEN DALOUGH DB.BARREL 70/42</t>
  </si>
  <si>
    <t>HERNO NAVY STRENGHT GIN 50/57</t>
  </si>
  <si>
    <t>HERNO OLD TOM GIN 50/43</t>
  </si>
  <si>
    <t>JAMESON BL.BARREL 70/40</t>
  </si>
  <si>
    <t>KINOBI GIN 70/45,7</t>
  </si>
  <si>
    <t>MOMBASA STRAWBERRY 70/37,5</t>
  </si>
  <si>
    <t>MOMBASA COLONEL'S RES.70/43,5</t>
  </si>
  <si>
    <t>QUIET MAN 8Y 70/40</t>
  </si>
  <si>
    <t>QUIET MAN SUPERIOR 70/40</t>
  </si>
  <si>
    <t>ROKU GIN 70/43</t>
  </si>
  <si>
    <t>ROYAL DRAGON SUP.WATERM.70/40</t>
  </si>
  <si>
    <t>SIPSMITH VJOP GIN 70/57,7</t>
  </si>
  <si>
    <t>SKIN GIN ANTHRACIT 50/42</t>
  </si>
  <si>
    <t>TEELING BRABAZON N2 70/49,5</t>
  </si>
  <si>
    <t>THREE SIXTY 70/37,5</t>
  </si>
  <si>
    <t>UPPERCUT GIN 70/49,6</t>
  </si>
  <si>
    <t>ULTIMAT 70/40</t>
  </si>
  <si>
    <t>TULLAMORE CASK FINISH 50/40</t>
  </si>
  <si>
    <t>TULLAMORE 14Y 70/41,3</t>
  </si>
  <si>
    <t>SABATINI GIN 70/41,3</t>
  </si>
  <si>
    <t>XGIN EDITION"ANIMAL"50/44</t>
  </si>
  <si>
    <t>DDAY GIN 70/44</t>
  </si>
  <si>
    <t>FIRRIATO OLIO 0,500</t>
  </si>
  <si>
    <t>DICTADOR 100AMBER 70/40</t>
  </si>
  <si>
    <t>MEREGALLI MATTIOLI YLICE</t>
  </si>
  <si>
    <t>MEREGALLI SANGUIDO SASSICA 1,5</t>
  </si>
  <si>
    <t>ZABOV MOCCIA 1/1 15gr</t>
  </si>
  <si>
    <t>SANTERO SPUMANTI ASS  3LT</t>
  </si>
  <si>
    <t>CARONI 90 PROOF    70/51,4</t>
  </si>
  <si>
    <t>AALBORG AQUAVIT 1/1 40</t>
  </si>
  <si>
    <t>OLE SMOKY ASSORT 50/20</t>
  </si>
  <si>
    <t>OLE SMOKY STRAWB 50/32,5</t>
  </si>
  <si>
    <t>OLE SMOKY ORIG/W.LIGHTN50/50</t>
  </si>
  <si>
    <t>OLE SMOKY CHERRIES 50/50</t>
  </si>
  <si>
    <t>OLE SMOKY CINNAMON 50/40</t>
  </si>
  <si>
    <t>OLE SMOKY BLU FLAME 50/64</t>
  </si>
  <si>
    <t>TEQ.PADRE AZUL BIANCO 70/38</t>
  </si>
  <si>
    <t>TEQ.PADRE AZUL REPOSADO 70/38</t>
  </si>
  <si>
    <t>OLE SMOKY H.DAVIDSON 50/51,5</t>
  </si>
  <si>
    <t>UMANI RONCHI CENTOVIE ROSATO</t>
  </si>
  <si>
    <t>UMANI RONCHI MONTEPULC.MONTIPA</t>
  </si>
  <si>
    <t>TEELING SMALL BATCH 70/46</t>
  </si>
  <si>
    <t>EMPEROR RUM HERITAGE 70/40</t>
  </si>
  <si>
    <t>BITTER BARMAN 1/1 25</t>
  </si>
  <si>
    <t>CHUCHERIA ABEJA ASS 70/2</t>
  </si>
  <si>
    <t>ARRAN AMAR/SAUT.FINISH 70/50</t>
  </si>
  <si>
    <t>AUCHENTOSHAN 21Y 70/43</t>
  </si>
  <si>
    <t>AUCHENTOSHAN BARTENDERS 70/47</t>
  </si>
  <si>
    <t>AUCHENTOSHAN BARTENDERS 70/50</t>
  </si>
  <si>
    <t>BUNNAHABHAIN CLADACH 1/1 50</t>
  </si>
  <si>
    <t>GLEN ROTHES 10Y 70/40</t>
  </si>
  <si>
    <t>GLEN ROTHES PTD CASK RES.70/40</t>
  </si>
  <si>
    <t>HIGHLAND PARK 10Y 70/46</t>
  </si>
  <si>
    <t>HIGHLAND PARK FULLVOLUME 70/47</t>
  </si>
  <si>
    <t>KNOB CREEK RYE 70/50</t>
  </si>
  <si>
    <t>LAPHROAIG 1815 70/48</t>
  </si>
  <si>
    <t>LAPHROAIG LORE 70/48</t>
  </si>
  <si>
    <t>MACALLAN LUMINA 70/41,3</t>
  </si>
  <si>
    <t>ANGOSTURA DARK RUM 7Y 70/40</t>
  </si>
  <si>
    <t>ARCANE FLAMBOYANCE 70/40</t>
  </si>
  <si>
    <t>BULLEIT 10Y 70/45,6</t>
  </si>
  <si>
    <t>BUSHMILL'S RED 70/40</t>
  </si>
  <si>
    <t>TOKINOKA BLACK 0,50/50</t>
  </si>
  <si>
    <t>JACK DANIEL'S 1905 LEGACY70/43</t>
  </si>
  <si>
    <t>JACK DANIEL'S BOTTLBOND 1/1 50</t>
  </si>
  <si>
    <t>JAMESON ROUND 1/1 40</t>
  </si>
  <si>
    <t>NIKKA 12Y 70/43</t>
  </si>
  <si>
    <t>TOGOUCHI 15Y 70/43,8</t>
  </si>
  <si>
    <t>TOGOUCHI 9Y 70/40</t>
  </si>
  <si>
    <t>TOKI  SUNTORY 70/43</t>
  </si>
  <si>
    <t>GIORGI PINOT NERO MONTEROSO</t>
  </si>
  <si>
    <t>BUFFEL GIN 70/40</t>
  </si>
  <si>
    <t>ZACAPA 12Y AMBAR 1/1 40SOLERA</t>
  </si>
  <si>
    <t>WILD TURKEY 81 1/1 40,5</t>
  </si>
  <si>
    <t>WILD TURKEY RYE 1/1 50,5</t>
  </si>
  <si>
    <t>MAIXEI ROSATO</t>
  </si>
  <si>
    <t>MEREGALLI MACULAN CABERNET</t>
  </si>
  <si>
    <t>MEREGALLI MACULAN CHARD/SAUV</t>
  </si>
  <si>
    <t>MEREGALLI DIESEL NERO/ROSSO</t>
  </si>
  <si>
    <t>MEREGALLI RINALDINI M'ORO</t>
  </si>
  <si>
    <t>MEREGALLI FERTUNA DROPPELLO</t>
  </si>
  <si>
    <t>MEREGALLI FERTUNA LODAI</t>
  </si>
  <si>
    <t>MEREGALLI CIACCI BRUNE PIANROS</t>
  </si>
  <si>
    <t>MEREGALLI ROCCAFABBRI SAGRANTI</t>
  </si>
  <si>
    <t>MEREGALLI VALENTINA PECORINO</t>
  </si>
  <si>
    <t>MEREGALLI VALENTINA MONTEPULC</t>
  </si>
  <si>
    <t>MEREGALLI VALENTINA TREBBIANO</t>
  </si>
  <si>
    <t>MEREGALLI C.ZECCA LUNA</t>
  </si>
  <si>
    <t>MEREGALLI AGRIPUNICA MONTESSU</t>
  </si>
  <si>
    <t>MEREGALLI AGRIPUNICA SAMAS</t>
  </si>
  <si>
    <t>MEREGALLI ARGIOLAS MERI'</t>
  </si>
  <si>
    <t>MEREGALLI ARGIOLAS S'ELEGAS</t>
  </si>
  <si>
    <t>MEREGALLI COPPOLA SAUVIGNON</t>
  </si>
  <si>
    <t>PELLEGRINO TARENI CHARDONNAY</t>
  </si>
  <si>
    <t>PELLEGRINO TARENI NERO D'AVOLA</t>
  </si>
  <si>
    <t>PELLEGRINO TARENI SYRAH</t>
  </si>
  <si>
    <t>PELLEGR MINEO OVO 75</t>
  </si>
  <si>
    <t>ANTINORI TIGNANELLO  0,375</t>
  </si>
  <si>
    <t>TOSCHI GUARNITURE ASS 1K</t>
  </si>
  <si>
    <t>NARDINI TAGLIATELLA LIQ 1/1 35</t>
  </si>
  <si>
    <t>DONNAFUGATA FRAGORE ETNA</t>
  </si>
  <si>
    <t>CAMPAGNOLA SOAVE</t>
  </si>
  <si>
    <t>CAMPAGNOLA AMARORE RISERVA</t>
  </si>
  <si>
    <t>WALCH GEWUERZTR.KASTELAZ</t>
  </si>
  <si>
    <t>SANTERO DILE' ROSSO</t>
  </si>
  <si>
    <t>FELLUGA L TERRE ALTE ROSAZZO</t>
  </si>
  <si>
    <t>FELLUGA L SOSSO ROSSO</t>
  </si>
  <si>
    <t>VALDO PROSECCO</t>
  </si>
  <si>
    <t>CARPANO VTH VECCHIA FORMULA</t>
  </si>
  <si>
    <t>FABBRI AGAVE/GUM NERO</t>
  </si>
  <si>
    <t>FABBRI MARENDRY 70/21</t>
  </si>
  <si>
    <t>FABBRI AMARENE OPAL 0,230</t>
  </si>
  <si>
    <t>FABBRI BABA RHUM 1,9</t>
  </si>
  <si>
    <t>FABBRI CILIEGIE DENOCC.1,6</t>
  </si>
  <si>
    <t>CA DEI FRATI FRATI LUGANA 1,5</t>
  </si>
  <si>
    <t>MONACI CORIBRANTE SYRAH MALVAS</t>
  </si>
  <si>
    <t>SOHO 0,70/15</t>
  </si>
  <si>
    <t>DALWHINNIE G.TRONES 70/43</t>
  </si>
  <si>
    <t>CARDHU G.TRONES 70/40</t>
  </si>
  <si>
    <t>LAGAVULLIN 9Y G.TRONES 70/46</t>
  </si>
  <si>
    <t>OBAN G.TRONES 70/43</t>
  </si>
  <si>
    <t>TALISKER G. TRONES 70/45,8</t>
  </si>
  <si>
    <t>CLYNELISH G. TRONES 70/51,2</t>
  </si>
  <si>
    <t>ROYAL LOCHNAGAR G.TRONES 70/40</t>
  </si>
  <si>
    <t>SINGLETON G.TRONES 70/40</t>
  </si>
  <si>
    <t>LA PIEVE CHIANTI RISERVA</t>
  </si>
  <si>
    <t>LA PIEVE CHIANTI SUPERIORE</t>
  </si>
  <si>
    <t>LA PIEVE CHIANTI DOC BIO</t>
  </si>
  <si>
    <t>LA PIEVE BOLGHERI ROSSO</t>
  </si>
  <si>
    <t>FOURSQUARE PATRIMONIO 70/58</t>
  </si>
  <si>
    <t>SIBONA CONF MEDITAZIONE 2BT+2B</t>
  </si>
  <si>
    <t>SIBONA CONF MINIGRAD.3BT 20cl</t>
  </si>
  <si>
    <t>LA SCOLCA RUGRE' SPUMANTE</t>
  </si>
  <si>
    <t>ZONIN BARDOLINO</t>
  </si>
  <si>
    <t>LA SCOLCA GAVI NERA gavideigav</t>
  </si>
  <si>
    <t>ALESSANDRI MICHELE PIGATO</t>
  </si>
  <si>
    <t>ALESSANDRI MICHELE VERMENTINO</t>
  </si>
  <si>
    <t>CAPANNELLE SANGIOV/MERLOT5050</t>
  </si>
  <si>
    <t>CAPANNELLE SOLARE</t>
  </si>
  <si>
    <t>CAPANNELLE CHIANTI CL RISERVA</t>
  </si>
  <si>
    <t>ALESSANDRIA DOLCETTO</t>
  </si>
  <si>
    <t>ALESSANDRIA BARBERA</t>
  </si>
  <si>
    <t>ALESSANDRIA BARBERA VITTORIA</t>
  </si>
  <si>
    <t>ALESSANDRIA LANGHE NEBBIOLO</t>
  </si>
  <si>
    <t>ALESSANDRIA BAROLO</t>
  </si>
  <si>
    <t>ALESSANDRIA BAROLO S.GIOVANNI</t>
  </si>
  <si>
    <t>DONNAFUGATA KABIR 0,375</t>
  </si>
  <si>
    <t>GR.DONNAFUGATA BENRIE' ,500/42</t>
  </si>
  <si>
    <t>GR.DONNAFUGATA MILLE1NOTTE</t>
  </si>
  <si>
    <t>TROIS RIVIERE TRIPLE MIL.70/42</t>
  </si>
  <si>
    <t>ZOUTE GR.PRIX GIN 0,50/40</t>
  </si>
  <si>
    <t>ABERFELDY 16Y 70/40</t>
  </si>
  <si>
    <t>ADNAMS S.MALT 70/40</t>
  </si>
  <si>
    <t>AKASHI 50/46</t>
  </si>
  <si>
    <t>AMRUT CASK STRENGHT 70/61,8</t>
  </si>
  <si>
    <t>AMRUT FUSION 70/50</t>
  </si>
  <si>
    <t>AMRUT RAJ IGALA 70/40</t>
  </si>
  <si>
    <t>ANTIQUARY 21Y 70/43</t>
  </si>
  <si>
    <t>ARMORIK BREIZH 70/42</t>
  </si>
  <si>
    <t>ARMORIK CLASSIC 70/46</t>
  </si>
  <si>
    <t>ARMORIK SHERRY FINISH 70/40</t>
  </si>
  <si>
    <t>BALBLAIR VINTAGE 70/46</t>
  </si>
  <si>
    <t>BALLECHIN 10Y 70/46</t>
  </si>
  <si>
    <t>BENROMACH 15Y 70/43</t>
  </si>
  <si>
    <t>BENROMACH WOOD SASSIC.70/45</t>
  </si>
  <si>
    <t>BRUGAL ANEJO 1/1 38</t>
  </si>
  <si>
    <t>ARMAGNAC DEMANDIS 70/40</t>
  </si>
  <si>
    <t>CAPT.MORGAN SP.GOLD 3LT 35</t>
  </si>
  <si>
    <t>CARLOS III 1/1 36</t>
  </si>
  <si>
    <t>CIROC VODKA 6LT 40</t>
  </si>
  <si>
    <t>CITADELLE GIN OLD TOM 0,50/46</t>
  </si>
  <si>
    <t>COMPASS ST.GLASGOW 70/43</t>
  </si>
  <si>
    <t>COMPASS STREET ARTIST 70/43</t>
  </si>
  <si>
    <t>COMPASS THE SPANIARD 70/43</t>
  </si>
  <si>
    <t>CUTTY SARK PROHIBITION 70/50</t>
  </si>
  <si>
    <t>DALMORE 10Y VINTAGE 70/46</t>
  </si>
  <si>
    <t>DAMOISEAU VSOP 70/42</t>
  </si>
  <si>
    <t>ETSU JAPANESE GIN 70/43</t>
  </si>
  <si>
    <t>GLEN BRETON 10Y 70/43</t>
  </si>
  <si>
    <t>GLEN BRETON 12Y 70/40</t>
  </si>
  <si>
    <t>GLEN DALOUGH 13Y 70/46</t>
  </si>
  <si>
    <t>GLEN MORANGIE VINT.1989 70/43</t>
  </si>
  <si>
    <t>BOLS GOLDSTRIKE  0,500/40</t>
  </si>
  <si>
    <t>J.WALKER RED 3LT 40</t>
  </si>
  <si>
    <t>KAVALAN CLASSIC 0,500/40</t>
  </si>
  <si>
    <t>KAVALAN EX-BOURB.OAK 70/46</t>
  </si>
  <si>
    <t>KAVALAN KING CAR 70/46</t>
  </si>
  <si>
    <t>KAVALAN PODIUM 70/46</t>
  </si>
  <si>
    <t>KAVALAN SINGLE MALT 70/40</t>
  </si>
  <si>
    <t>KRAKEN BLACK SPICED 1/1 40</t>
  </si>
  <si>
    <t>PLANTATION FIJI 2009 70/44,8</t>
  </si>
  <si>
    <t>RUTHEFORD 12Y CRICHON 70/40</t>
  </si>
  <si>
    <t>SACRED GIN 70/40</t>
  </si>
  <si>
    <t>SEXTON SINGLE MALT 70/40</t>
  </si>
  <si>
    <t>SIKKIM BILBERRY PR.GIN 70/40</t>
  </si>
  <si>
    <t>SMOKEHEAD ROCK ED.II 1LT 46.6</t>
  </si>
  <si>
    <t>DAMILANO CHARDONNAY</t>
  </si>
  <si>
    <t>DAMILANO BAROLO LE 5 VIGNE</t>
  </si>
  <si>
    <t>DAMILANO BAROLO CANNUBI</t>
  </si>
  <si>
    <t>DAMILANO BAROLO CANNUBI RISERV</t>
  </si>
  <si>
    <t>BENROMACH 10Y 70/43</t>
  </si>
  <si>
    <t>CARDHU 15Y 70/43</t>
  </si>
  <si>
    <t>BUMBU XO 70/40</t>
  </si>
  <si>
    <t>CANNABIS SATIVA GIN 70/40</t>
  </si>
  <si>
    <t>COSA NOSTRA TOMMY GUN 70/40</t>
  </si>
  <si>
    <t>DEADHEAD CASK AGED RUM 70/40</t>
  </si>
  <si>
    <t>DEADHEAD CHOCOLATE RUM 70/35</t>
  </si>
  <si>
    <t>EUPHORIA CANNABIS VODK 0,50/38</t>
  </si>
  <si>
    <t>EUPHORIA COCAINE VODKA 70/40</t>
  </si>
  <si>
    <t>FINLAGGAN CASK STRENGTH 70/58</t>
  </si>
  <si>
    <t>FUNKY PUMP GIN 50/45</t>
  </si>
  <si>
    <t>HANAMI GIN 70/43</t>
  </si>
  <si>
    <t>HIMBRIMI OLD TOM GIN 50/40</t>
  </si>
  <si>
    <t>MALFY GIN  70/41</t>
  </si>
  <si>
    <t>MULATA 15Y RUM 70/38</t>
  </si>
  <si>
    <t>MULATA  7Y RUM 70/38</t>
  </si>
  <si>
    <t>PEAT'S BEAST 70/46</t>
  </si>
  <si>
    <t>RON DE JEREMY RESERVA 70/40</t>
  </si>
  <si>
    <t>STROH 38   1LT 38</t>
  </si>
  <si>
    <t>MORTLACH 12Y 70/43,4</t>
  </si>
  <si>
    <t>HAYMAN'S GIN 70/47</t>
  </si>
  <si>
    <t>ABERLOUR CASG ANNAMH 70/48</t>
  </si>
  <si>
    <t>OXLEY GIN 70/47</t>
  </si>
  <si>
    <t>HIGHLAND PARK 15Y 70/45,2</t>
  </si>
  <si>
    <t>BOTRAN ANEJO 15Y 70/40</t>
  </si>
  <si>
    <t>BOWMORE VINTAGE ED. 70/47,8</t>
  </si>
  <si>
    <t>BRUICHLADDICH 26Y 0,70/48</t>
  </si>
  <si>
    <t>BUNNAHABHAIN 30Y 0,70/42,6</t>
  </si>
  <si>
    <t>BELSAZAR VTH 0,75</t>
  </si>
  <si>
    <t>BULLEIT RYE 70/45</t>
  </si>
  <si>
    <t>CARDHU AMBER ROCK 70/40</t>
  </si>
  <si>
    <t>ISLE OF JURA PROPHECY 1/1 46</t>
  </si>
  <si>
    <t>BELVEDERE NIGHT SABER 70/40</t>
  </si>
  <si>
    <t>BELVEDERE GRAPEFR/blacbr 70/40</t>
  </si>
  <si>
    <t>BRUGAL XV 70/38</t>
  </si>
  <si>
    <t>OCTOMORE 10Y 70/56,9</t>
  </si>
  <si>
    <t>OCTOMORE 7.3  70/63</t>
  </si>
  <si>
    <t>OCTOMORE 9.1  70/59,1</t>
  </si>
  <si>
    <t>CARLOS PRIMERO 70/40</t>
  </si>
  <si>
    <t>DON PAPA MASSKARA 70/40</t>
  </si>
  <si>
    <t>ISLE OF JURA DESTINY 70/44</t>
  </si>
  <si>
    <t>ISLE OF JURA THESOUND 1/1 42,5</t>
  </si>
  <si>
    <t>J.WALKER BLU CHINESE ED.70/40</t>
  </si>
  <si>
    <t>J.WALKER SEL.CASK RYE 10Y70/46</t>
  </si>
  <si>
    <t>KRAKEN CERAMIC/UNKNOW 70/40</t>
  </si>
  <si>
    <t>SMOKEHEAD EXTRA RARE 1/1 40</t>
  </si>
  <si>
    <t>TANQUERAY MALACCA 1/1 41,3</t>
  </si>
  <si>
    <t>GLEN LIVET CAPT.RESERVE 70/40</t>
  </si>
  <si>
    <t>JIM BEAM APPLE 1/1 35</t>
  </si>
  <si>
    <t>VL92 GIN 1/1 41,7</t>
  </si>
  <si>
    <t>BUNNAHABHAIN STIUIRDAIR70/46,3</t>
  </si>
  <si>
    <t>MACALLAN TERRA 70/43,8</t>
  </si>
  <si>
    <t>ABERLOUR TRIPLE CASK 70/40</t>
  </si>
  <si>
    <t>BOWMORE VAULTS 1 REL. 70/51,5</t>
  </si>
  <si>
    <t>BRUICHLADDICH 8Y LADDIE 70/50</t>
  </si>
  <si>
    <t>PORT CHARLOTTE 10Y ISLBAR70/50</t>
  </si>
  <si>
    <t>BUNNAHABHAIN MOINE 70/46,3</t>
  </si>
  <si>
    <t>CANADIAN CLUB 12Y 1/1 40 BATCH</t>
  </si>
  <si>
    <t>CHIVAS REGAL MIZUNARA 70/40</t>
  </si>
  <si>
    <t>CHIVAS REGAL ULTIS 70/40</t>
  </si>
  <si>
    <t>CIROC MOSCHINO LIMITED 70/40</t>
  </si>
  <si>
    <t>GRAND MARNIER NUIT PARIS 70/40</t>
  </si>
  <si>
    <t>HIGHLAND PARK SPIR.BEAR 1/1 40</t>
  </si>
  <si>
    <t>J.WALKER GAME OF TRONES 70/40,</t>
  </si>
  <si>
    <t>MACALLAN ENIGMA 70/44,9</t>
  </si>
  <si>
    <t>MACALLAN RARE CASK BLACK 70/48</t>
  </si>
  <si>
    <t>METAXA OUZO 70/38</t>
  </si>
  <si>
    <t>PAUL JOHN 40/46</t>
  </si>
  <si>
    <t>PEAT'S CASK STRENGHT 70/52,1</t>
  </si>
  <si>
    <t>PERE MAGLOIRE VSOP 70/40</t>
  </si>
  <si>
    <t>CALDARO LAGREIN</t>
  </si>
  <si>
    <t>CALDARO SALTNER PINOT NERO</t>
  </si>
  <si>
    <t>CALDARO VIAL PINOT BIANCO</t>
  </si>
  <si>
    <t>CALDARO SOLI PINOT GRIGIO/BIAN</t>
  </si>
  <si>
    <t>CALDARO CAMPANER GEWURZTRAMINE</t>
  </si>
  <si>
    <t>CALDARO MULLER THURGAU</t>
  </si>
  <si>
    <t>CALDARO SOLOS A.ADIGE BIANCO</t>
  </si>
  <si>
    <t>BALVENIE 12Y 0,70/43</t>
  </si>
  <si>
    <t>RUSSIAN STAND.PLATINUM 70/40</t>
  </si>
  <si>
    <t>SMIRNOFF GOLD 1/1 37,5</t>
  </si>
  <si>
    <t>TAMNAVULIN 70/40</t>
  </si>
  <si>
    <t>ABERLOUR WHITE OAK 70/40</t>
  </si>
  <si>
    <t>ISLE OF JURA 30Y 70/44</t>
  </si>
  <si>
    <t>ISLE OF JURA JOURNEY 70/40</t>
  </si>
  <si>
    <t>ISLE OF JURA SEVEN WOOD 70/42</t>
  </si>
  <si>
    <t>ISLE OF JURA TASTIVAL 70/51</t>
  </si>
  <si>
    <t>ISLE OF JURA THE LOCH 70/44,5</t>
  </si>
  <si>
    <t>ISLE OF JURA THE PAPS 70/45,6</t>
  </si>
  <si>
    <t>ISLE OF JURA THE ROAD 1/1 43,6</t>
  </si>
  <si>
    <t>BIBI SOFFOCONE DI VINCIGLIATA</t>
  </si>
  <si>
    <t>BIBI BUGIA TOSCANA</t>
  </si>
  <si>
    <t>BIBI SCOPETO TOSCANA</t>
  </si>
  <si>
    <t>BIBI LE CICALE DI VINCIGLIATA</t>
  </si>
  <si>
    <t>BIBI CASAMATTA B/R</t>
  </si>
  <si>
    <t>BIBI TESTAMATTA TOSCANA</t>
  </si>
  <si>
    <t>DREAMY ASSORT</t>
  </si>
  <si>
    <t>IL DOGE SCIROPPI ASSORTITI</t>
  </si>
  <si>
    <t>CA DEL BOSCO CORTE LUPO BIANCO</t>
  </si>
  <si>
    <t>CA DEL BOSCO CORTE LUPO ROSSO</t>
  </si>
  <si>
    <t>BELLAVISTA (ALMA) NON DOSATO</t>
  </si>
  <si>
    <t>DACASTELLO PROSECCO</t>
  </si>
  <si>
    <t>ISLE OF JURA 12Y 0,70/40</t>
  </si>
  <si>
    <t>SOBIESKI VODKA 1/1 37,5</t>
  </si>
  <si>
    <t>SOBIESKI VODKA 1,5 37,5</t>
  </si>
  <si>
    <t>PLANETA CHARDONNAY 1,5</t>
  </si>
  <si>
    <t>PLANETA CONTRODANZA 0,75</t>
  </si>
  <si>
    <t>FRESCOB.OLIO EXV LAUDEMIO ,500</t>
  </si>
  <si>
    <t>FIRRIATO ALTAVILLA GRILLO</t>
  </si>
  <si>
    <t>FELLUGA L ROSATO GIULIA</t>
  </si>
  <si>
    <t>DON PAPA RHUM 4,5/40</t>
  </si>
  <si>
    <t>DON PAPA RHUM 10Y 70/43</t>
  </si>
  <si>
    <t>ROCCA DI MONTEMASSI GIN 0,50/4</t>
  </si>
  <si>
    <t>ZONIN NEGRAMARO ROSATO ZINZULA</t>
  </si>
  <si>
    <t>POWER'S 12Y 70/46</t>
  </si>
  <si>
    <t>POWER'S SIGNATURE 70/46</t>
  </si>
  <si>
    <t>BALVENIE 12Y SING BARR 70/47,8</t>
  </si>
  <si>
    <t>BALVENIE 14Y CARIBE CASK 70/43</t>
  </si>
  <si>
    <t>FRENCH VODKA 70/40</t>
  </si>
  <si>
    <t>CHARTREUSE GIALLA 0,70/43</t>
  </si>
  <si>
    <t>LEONARDI LAMBRUSCO</t>
  </si>
  <si>
    <t>DACASTELLO PINOT GRIGIO INZOLI</t>
  </si>
  <si>
    <t>DONNAFUGATA MILLEUNANOTTE 1,5</t>
  </si>
  <si>
    <t>DONNAFUGATA OLIO ,500 MILLEANN</t>
  </si>
  <si>
    <t>MIONETTO SPRITZ 0,75</t>
  </si>
  <si>
    <t>COPPO BAROLO</t>
  </si>
  <si>
    <t>COPPO BARBERA CAMP DU ROUSS</t>
  </si>
  <si>
    <t>COPPO BARBERA L'AVVOCATA</t>
  </si>
  <si>
    <t>COPPO GAVI LA ROCCA</t>
  </si>
  <si>
    <t>COPPO MOSCATO ASTI MONCALVINA</t>
  </si>
  <si>
    <t>COPPO CHARDONNAY COSTEBIANCHE</t>
  </si>
  <si>
    <t>MACALLAN RARE CASK 70/43</t>
  </si>
  <si>
    <t>MACALLAN QUEST 1/1 40</t>
  </si>
  <si>
    <t>MACALLAN N.6 DECANTER 70/43</t>
  </si>
  <si>
    <t>HIGHLAND PARK 12Y 0,75/43</t>
  </si>
  <si>
    <t>MACALLAN MAGNUM PHOTOS 70/43,7</t>
  </si>
  <si>
    <t>FRESCOB.CHIANTI PERANO CLASS</t>
  </si>
  <si>
    <t>ORNELLAIA SERRE NUOVE 1,5</t>
  </si>
  <si>
    <t>ORNELLAIA LE VOLTE 1,5</t>
  </si>
  <si>
    <t>FRESCOB.CHIANTI PERANO RISERVA</t>
  </si>
  <si>
    <t>BELUGA HUNTING BERRY 70/38</t>
  </si>
  <si>
    <t>EUPHORIA CANNABIS GIN 0,50/40</t>
  </si>
  <si>
    <t>FIRESTARTER VODKA 70/40</t>
  </si>
  <si>
    <t>CHAMP.MOET CHANDON 3LT JEROBOI</t>
  </si>
  <si>
    <t>CHAMP.MOET CHANDON 6LT MATHUSA</t>
  </si>
  <si>
    <t>GRAPPA MAROLO BAROLO 70/50</t>
  </si>
  <si>
    <t>GRAPPA MAROLO BRUNELLO 70/44</t>
  </si>
  <si>
    <t>GRAPPA MAROLO BUSSIANELLA 70/4</t>
  </si>
  <si>
    <t>GRAPPA MAROLO GEWUERTR.70/42</t>
  </si>
  <si>
    <t>GRAPPA MAROLO AMARONE 70/45</t>
  </si>
  <si>
    <t>GRAPPA MAROLO MOSCATO 50/42</t>
  </si>
  <si>
    <t>GRAPPA MAROLO BARBARESCO 50/42</t>
  </si>
  <si>
    <t>GRAPPA MAROLO BAROLO '08 70/42</t>
  </si>
  <si>
    <t>MAROLO ULRICH AMARO 70/32</t>
  </si>
  <si>
    <t>SANTA SOFIA AMARONE</t>
  </si>
  <si>
    <t>SANTA SOFIA BARDOLINO</t>
  </si>
  <si>
    <t>SANTA SOFIA LUGANA</t>
  </si>
  <si>
    <t>SANTA SOFIA MERLOT CORVINA</t>
  </si>
  <si>
    <t>SANTA SOFIA SOAVE</t>
  </si>
  <si>
    <t>SANTA SOFIA VALP.RIP.SUP</t>
  </si>
  <si>
    <t>SANTA SOFIA VALP CL MONTEGRADE</t>
  </si>
  <si>
    <t>FRESCOB.NIPOZZANO RISERVA 1,5</t>
  </si>
  <si>
    <t>LA MAUNY BANANE 70/30</t>
  </si>
  <si>
    <t>CHAMP.MUMM C.ROUGE 1,5</t>
  </si>
  <si>
    <t>DALMORE CIGAR MALT 70/44</t>
  </si>
  <si>
    <t>JACK DANIEL'S FIRE 1/1 35</t>
  </si>
  <si>
    <t>KILCHOMAN LOCH GORM  70/46</t>
  </si>
  <si>
    <t>CHAMP.RUINART "R" 0,75</t>
  </si>
  <si>
    <t>SPEYBURN BRADAN ORACH 70/40</t>
  </si>
  <si>
    <t>SIBONA CONF VASSOIO 2bt+4bicc</t>
  </si>
  <si>
    <t>SIBONA CONF BOX IN TAVOLA</t>
  </si>
  <si>
    <t>SIBONA STRISCE E CASSETTI</t>
  </si>
  <si>
    <t>SIBONA DISTILLTO BIRRA 50/38</t>
  </si>
  <si>
    <t>MEREGALLI CIACCI BRUNELLO</t>
  </si>
  <si>
    <t>BRAIDA LA MONELLA BARBERA</t>
  </si>
  <si>
    <t>BRAIDA MONTEBRUNA BARBERA</t>
  </si>
  <si>
    <t>BRAIDA LIMONTE GRIGNOLINO</t>
  </si>
  <si>
    <t>GRAPPA BRAIDA BRICCO UCCELLO</t>
  </si>
  <si>
    <t>CHAMP.PAUL GOERG</t>
  </si>
  <si>
    <t>CONNEMARA PEATED 12Y 70/40</t>
  </si>
  <si>
    <t>CARDHU GOLD RESERVE 70/40</t>
  </si>
  <si>
    <t>CHAMP.ARMAND DE BRIGNAC BLdeBL</t>
  </si>
  <si>
    <t>BELUGA CELEBRATION 1/1 40</t>
  </si>
  <si>
    <t>ISLAY MIST PEATED RES 70/40</t>
  </si>
  <si>
    <t>J.M.VINTAGE 2005 70/43,8</t>
  </si>
  <si>
    <t>J.M.VINTAGE 2006 70/43,4</t>
  </si>
  <si>
    <t>J.M.VINTAGE 2007 70/42,9</t>
  </si>
  <si>
    <t>LOCH LOMOND SIGNATURE 70/40</t>
  </si>
  <si>
    <t>MACALLAN OSCURO 70/46,5</t>
  </si>
  <si>
    <t>ILEACH ISLAY MALT 70/40</t>
  </si>
  <si>
    <t>CONTADI PINOT NERO FRANCIACORT</t>
  </si>
  <si>
    <t>PERLINO MARSALA SECCA  1/1</t>
  </si>
  <si>
    <t>PERLINO MARSALA MANDORLA 1/1</t>
  </si>
  <si>
    <t>PERLINO MARSALA OVO  1/1</t>
  </si>
  <si>
    <t>AKASHI 5Y SHERRY 50/50</t>
  </si>
  <si>
    <t>VINOSIA FIANO DI AVELLINO</t>
  </si>
  <si>
    <t>VINOSIA GRECO DI TUFO</t>
  </si>
  <si>
    <t>CA DEL BOSCO CUVE'PRESTIGE 3 L</t>
  </si>
  <si>
    <t>CA DEL BOSCO VINTAGE COLLECT</t>
  </si>
  <si>
    <t>CA DEL BOSCO M.ZANELLA SEBINO</t>
  </si>
  <si>
    <t>CA DEL BOSCO PINERO</t>
  </si>
  <si>
    <t>CA DEL BOSCO CARMENERO</t>
  </si>
  <si>
    <t>CA DEL BOSCO IL MERLOT</t>
  </si>
  <si>
    <t>EUPHORIA COCAINE VODKA 50/40</t>
  </si>
  <si>
    <t>PLANETA SYRAH 12 LT LEGNO</t>
  </si>
  <si>
    <t>PLANETA SYRAH 9 LT LEGNO</t>
  </si>
  <si>
    <t>CECI LAMBRUSCO OTELLO</t>
  </si>
  <si>
    <t>CAPANNELLE CHIANTI CL.RIS.1,5</t>
  </si>
  <si>
    <t>CAPANNELLE ROSATO TOSCANO</t>
  </si>
  <si>
    <t>PODERI PRIMASSOLO CHINATO ,500</t>
  </si>
  <si>
    <t>LONG POND TECA 12Y 0,70/63</t>
  </si>
  <si>
    <t>BAILEYS COOFFE/CARAML  70/17</t>
  </si>
  <si>
    <t>FRESCOB.ALIE' ROSE' 1,5</t>
  </si>
  <si>
    <t>GRAPPA FRESCOB.CASTELGIOCONDO</t>
  </si>
  <si>
    <t>FRESCOB.LUCE BRUNELLO 1,5</t>
  </si>
  <si>
    <t>ANTINORI CERVARO  SALA 1,5</t>
  </si>
  <si>
    <t>GR.BONOLLO AMARONE RIS.VINTAGE</t>
  </si>
  <si>
    <t>BONOLLO AMARO OF 0,70/30</t>
  </si>
  <si>
    <t>GR.BONOLLO PROSECCO 70/40</t>
  </si>
  <si>
    <t>GR.BONOLLO RUTA 70/40</t>
  </si>
  <si>
    <t>GR.BONOLLO PRIMIT/AVOLA 70/40</t>
  </si>
  <si>
    <t>CLEMENT VANILLE INTENSE 50/41</t>
  </si>
  <si>
    <t>CLEMENT AGRICOLE BLEU 0,70/50</t>
  </si>
  <si>
    <t>ABSINTHE LA FEE BOHEMIAN 70/70</t>
  </si>
  <si>
    <t>VILLAMASSA MANDARINO 50/30</t>
  </si>
  <si>
    <t>VILLAMASSA BASILICO  50/30</t>
  </si>
  <si>
    <t>DONAJI ENSEMBLE 70/46</t>
  </si>
  <si>
    <t>VALLOMBROSA CONGREG.GIN 70/47</t>
  </si>
  <si>
    <t>TEQ.MILAGRO SILVER BAR.RES70/4</t>
  </si>
  <si>
    <t>TEQ.MILAGRO REPOS.BAR.RES 70/4</t>
  </si>
  <si>
    <t>TEQ.MILAGRO ANEJO BAR.RES.70/4</t>
  </si>
  <si>
    <t>POLINI ANICE 1/1 40</t>
  </si>
  <si>
    <t>TOSO GAMONDI BITTER 1/1 25</t>
  </si>
  <si>
    <t>TOSO GAMONDI SAMBUCA 1/1 40</t>
  </si>
  <si>
    <t>TOSO RHUM PAPITO 15Y 70/38</t>
  </si>
  <si>
    <t>TOSO RHUM PAPITO 21Y 70/38</t>
  </si>
  <si>
    <t>GRAPPA NERONEVE TOSO 100cl/40</t>
  </si>
  <si>
    <t>PIO CESARE BAROLO CHINATO 0,75</t>
  </si>
  <si>
    <t>PIO CESARE NEBBIOLO 1,5</t>
  </si>
  <si>
    <t>PIO CESARE BARBERA 1,5</t>
  </si>
  <si>
    <t>TOSO BRUT MILLESIMATO</t>
  </si>
  <si>
    <t>BIRRA 2 SORELLE 33CL ASS</t>
  </si>
  <si>
    <t>S.RITA ROSSO VALTELLINA</t>
  </si>
  <si>
    <t>ANSELMET TORRETTE SUPERIEUR</t>
  </si>
  <si>
    <t>ANSELMET PINOT NOIR</t>
  </si>
  <si>
    <t>DELAMAIN COGNAC XO 70/40</t>
  </si>
  <si>
    <t>ST.ESPRIT COTES DU RHONE</t>
  </si>
  <si>
    <t>LADOUCETTE POUILLY FUME</t>
  </si>
  <si>
    <t>COMTE LAFOND BLANC SANCERRE</t>
  </si>
  <si>
    <t>GOSLING'S BLACK SEAL 1LT 40</t>
  </si>
  <si>
    <t>GOSLING'S GINGER BEER 33cl</t>
  </si>
  <si>
    <t>BBRUDD WHISKY ISLAY 70/44,2</t>
  </si>
  <si>
    <t>BBRUDD WHISKY SHERRY 70/44,22</t>
  </si>
  <si>
    <t>MEZCAL DOBA-JEY 70/44</t>
  </si>
  <si>
    <t>MEZCAL PECHUGA 70/48</t>
  </si>
  <si>
    <t>POLI GIN MARCONI 46 70/46</t>
  </si>
  <si>
    <t>PIU CINQUE GIN 70/47</t>
  </si>
  <si>
    <t>COLLESI GIN 70/42,8</t>
  </si>
  <si>
    <t>GRAPPA ALEXANDER UVA 70/38</t>
  </si>
  <si>
    <t>GRAPPA ALEXANDER 300 ML /38</t>
  </si>
  <si>
    <t>MORTLACH 15Y 70/46</t>
  </si>
  <si>
    <t>GLEN SCOTIA 25Y 70/48,8</t>
  </si>
  <si>
    <t>HIGHLAND PARK VALKNUT 70/46,8</t>
  </si>
  <si>
    <t>HIGHLAND PARK VALKYRIE 70/45,9</t>
  </si>
  <si>
    <t>LAGAVULLIN 12Y SP REL. 70/57,8</t>
  </si>
  <si>
    <t>J.WALKER BLACK 12Y 3LT 40</t>
  </si>
  <si>
    <t>ABSINTHE GREEN SENAUX 0,70/70</t>
  </si>
  <si>
    <t>AC/DC THUNDERST.TEQ.BLN 70/40</t>
  </si>
  <si>
    <t>AC/DC THUNDERST.TEQ.REPO 70/40</t>
  </si>
  <si>
    <t>AVIATION GIN 70/42</t>
  </si>
  <si>
    <t>BOUKMAN RHUM 70/45</t>
  </si>
  <si>
    <t>CANNABIS SATIVA LIQUOR 70/14,5</t>
  </si>
  <si>
    <t>DEBOWA MILITARY 70/40</t>
  </si>
  <si>
    <t>ELIJAH CRAIG SMALL BATCH 70/47</t>
  </si>
  <si>
    <t>EUPHORIA 80 ABSINTHE 0,50/80</t>
  </si>
  <si>
    <t>HENDRICKS GIN 1,75/44</t>
  </si>
  <si>
    <t>HIMBRIMI GIN WINTERBIRD 0,50/4</t>
  </si>
  <si>
    <t>JEFFERSONS RESERVE 70/45,1</t>
  </si>
  <si>
    <t>BOWMORE 15Y GOLD ELEGAN 1/43</t>
  </si>
  <si>
    <t>TEQ.LA HORA AZUL BLANCO 70/40</t>
  </si>
  <si>
    <t>TEQ.LA HORA AZUL REPOS 70/40</t>
  </si>
  <si>
    <t>MACALLAN N.5 70/48,5</t>
  </si>
  <si>
    <t>MARTIN MILLER 9 MOONS 0,35/40</t>
  </si>
  <si>
    <t>MIL GIN 70/42</t>
  </si>
  <si>
    <t>MOTORHEAD VODKA 70/40</t>
  </si>
  <si>
    <t>NEPTUNE GOLD 70/40</t>
  </si>
  <si>
    <t>OUTERSPACE VODKA CHROME70/40</t>
  </si>
  <si>
    <t>OUTERSPACE VODKA 70/40</t>
  </si>
  <si>
    <t>PHOENIX TEARS SPICED 0,50/40</t>
  </si>
  <si>
    <t>DEMONIO DE LOS ANDES 70/40</t>
  </si>
  <si>
    <t>RON DE JEREMY XO 70/40</t>
  </si>
  <si>
    <t>RUMBUILLION 15Y 0,50/46,2</t>
  </si>
  <si>
    <t>RUMQUILA 70/40</t>
  </si>
  <si>
    <t>TEELING SINGLE MALT 70/46</t>
  </si>
  <si>
    <t>BATHTUB GIN NAVY STR.70/57</t>
  </si>
  <si>
    <t>BOTAFOGO RHUM CARRIBE 70/40</t>
  </si>
  <si>
    <t>BOUCAN D'ENFER RHUM 0,70/50</t>
  </si>
  <si>
    <t>GIN'CA SMALL BATCH GIN 70/40</t>
  </si>
  <si>
    <t>GLEN FIDDICH 23Y GR.CRU 70/40</t>
  </si>
  <si>
    <t>GLEN FIDDICH FIRE &amp; CANE 70/43</t>
  </si>
  <si>
    <t>HENDRICKS ORBIUM GIN 70/43,4</t>
  </si>
  <si>
    <t>HIGH WEST CAMPFIRE 70/46</t>
  </si>
  <si>
    <t>ISFJORD ARTIC GIN 70/44</t>
  </si>
  <si>
    <t>JEFFERSONS 70/41,2</t>
  </si>
  <si>
    <t>KIYOMI OKINAWA RHUM 70/40</t>
  </si>
  <si>
    <t>LONGUETEAU 70/62</t>
  </si>
  <si>
    <t>MARS KASEI 70/40</t>
  </si>
  <si>
    <t>PLANTATION 3 STARS 1/1 41,2</t>
  </si>
  <si>
    <t>PRECIOUS JEWELS 70/40</t>
  </si>
  <si>
    <t>SAKE OMACHI-MAI 0,72/15,5</t>
  </si>
  <si>
    <t>TANQUERAY FLOR SEVILLA 1/1 41,</t>
  </si>
  <si>
    <t>RICASOLI BROLIO CHIANTI</t>
  </si>
  <si>
    <t>RICASOLI BROLIO CHIANTI RISERV</t>
  </si>
  <si>
    <t>RICASOLI CASALFERRO ROSSO</t>
  </si>
  <si>
    <t>PLANTATION ORIGINAL DARK 70/40</t>
  </si>
  <si>
    <t>HENNESSY JAMES 1/1 40</t>
  </si>
  <si>
    <t>BOULARD CALVADOS VSOP 70/40</t>
  </si>
  <si>
    <t>VTH DEL PROFESSORE B.0,75 CLAS</t>
  </si>
  <si>
    <t>VTH DEL PROFESSORE R.0,75</t>
  </si>
  <si>
    <t>TYRCONELL 15Y 70/46</t>
  </si>
  <si>
    <t>SINGLETON MASTER DIST 70/40</t>
  </si>
  <si>
    <t>GINESTRAIA ROSATO ROSEDELMARE</t>
  </si>
  <si>
    <t>SANTA SOFIA VALP.RIP.SUP 1,5</t>
  </si>
  <si>
    <t>MONTEROSSA FRANC.SALVADECK</t>
  </si>
  <si>
    <t>FELLUGA L MERLOT</t>
  </si>
  <si>
    <t>FELLUGA L SHARIS  1,5</t>
  </si>
  <si>
    <t>FELLUGA L VERTIGO 1,5</t>
  </si>
  <si>
    <t>CA DEL BOSCO CUVE' PREST ROSE</t>
  </si>
  <si>
    <t>DONNAFUGATA SUL VULCANO 1,5</t>
  </si>
  <si>
    <t>MONTEROSSA FRANC.SALVAD.1,5</t>
  </si>
  <si>
    <t>PIO CESARE PIODILEI CHARDONN</t>
  </si>
  <si>
    <t>ZONIN AMARANTO SANGIOVESE</t>
  </si>
  <si>
    <t>ZONIN LUMINOSO</t>
  </si>
  <si>
    <t>ZONIN PINK</t>
  </si>
  <si>
    <t>FIRRIATO HARMONIUM 1,5</t>
  </si>
  <si>
    <t>MONACI HEOS FIANO MOSCATELLO</t>
  </si>
  <si>
    <t>CONTADI BRUT DUCATI</t>
  </si>
  <si>
    <t>UMANI RONCHI TREBB.MONTIPAGAN</t>
  </si>
  <si>
    <t>UMANI RONCHI PECORINO VELLODOR</t>
  </si>
  <si>
    <t>DONNAFUGATA ROSA DOLCEGABBANA</t>
  </si>
  <si>
    <t>WALCH LAGREIN ROSSO</t>
  </si>
  <si>
    <t>CHAMP.CLOE MARIE KOTTAKIS</t>
  </si>
  <si>
    <t>GRILLO ROSSESE</t>
  </si>
  <si>
    <t>GRILLO ROSSESE SUP</t>
  </si>
  <si>
    <t>VILLAPARADISETTO PRIVATEER 70</t>
  </si>
  <si>
    <t>VILLAPARADISETTO CHAMAREL 70</t>
  </si>
  <si>
    <t>BLACKTOT CARRIBEA RHUM 70/46,2</t>
  </si>
  <si>
    <t>CLAIRIN CASIMIR 22 MOIS 70/49,</t>
  </si>
  <si>
    <t>CLAIRIN VAVAL 22 MOIS 70</t>
  </si>
  <si>
    <t>CLAIRIN LEROCHER 27 MOIS 70/47</t>
  </si>
  <si>
    <t>COMPASS BOX MHYTS&amp;LEGEND70/46</t>
  </si>
  <si>
    <t>BELLAVISTA MERAVIGLIOSO 1,5</t>
  </si>
  <si>
    <t>CHAMP.VEUVE PELLETIER</t>
  </si>
  <si>
    <t>ZALOWKA ASSORT 70/21</t>
  </si>
  <si>
    <t>PURE LEMON 1 LT</t>
  </si>
  <si>
    <t>SOFT LIME JUICE 1 LT</t>
  </si>
  <si>
    <t>BURTI SPUMANTE ROSATO</t>
  </si>
  <si>
    <t>PELLEGRINI BISSON SPUM.ABISSI</t>
  </si>
  <si>
    <t>BORTOLOMIOL BANDAROSSA PROSECC</t>
  </si>
  <si>
    <t>BORTOLOMIOL IUS NAT.PROSECCO</t>
  </si>
  <si>
    <t>BORTOLOMIOL FILANDA ROSE BRUT</t>
  </si>
  <si>
    <t>BORTOLOMIOL AUDAX PROSECCO SUP</t>
  </si>
  <si>
    <t>BORTOLOMIOL SENIOR  PROSECCO</t>
  </si>
  <si>
    <t>MONACI SIMERA CHARD SALENTO</t>
  </si>
  <si>
    <t>FORMENTINI RIBOLLA GIALLA</t>
  </si>
  <si>
    <t>NEGRI ALPI RETICHE BIANCO</t>
  </si>
  <si>
    <t>CARPANO BITTER 1/1 25</t>
  </si>
  <si>
    <t>BBRUDD WHISKY SPYSIDE 70/44,2</t>
  </si>
  <si>
    <t>BBRUDD WHISKY PEATED 70/44,2</t>
  </si>
  <si>
    <t>BBRUDD GIN 70/40,6</t>
  </si>
  <si>
    <t>JEFFERSONS OCEAN 70/45</t>
  </si>
  <si>
    <t>MEREGALLI CHANSON CHABLIS</t>
  </si>
  <si>
    <t>MEREGALLI ARGIOLAS CARDANERA</t>
  </si>
  <si>
    <t>MEREGALLI CHANSON BRG CHARDONN</t>
  </si>
  <si>
    <t>MEREGALLI CHANSON BRG PINOT N</t>
  </si>
  <si>
    <t>MEREGALLI BRANDOLINI REFOSCO</t>
  </si>
  <si>
    <t>MEREGALLI BRANDOLINI CABERNET</t>
  </si>
  <si>
    <t>MEREGALLI BRANDOLINI PINOT GRI</t>
  </si>
  <si>
    <t>MEREGALLI BRANDOLINI SAUVIGNON</t>
  </si>
  <si>
    <t>RUFFINO AQUA DI VENUS 1,5</t>
  </si>
  <si>
    <t>ANTINORI "A" ROSATO</t>
  </si>
  <si>
    <t>ANSELMET CHARDONNAY BARRIQUE</t>
  </si>
  <si>
    <t>ANSELMET CHARDONNAY</t>
  </si>
  <si>
    <t>JERMANN SAUVIGNON 1,5</t>
  </si>
  <si>
    <t>GRAPPA MAROLO MOSCATO 70/42</t>
  </si>
  <si>
    <t>APEROL 0,70/15</t>
  </si>
  <si>
    <t>FIREBALL 0,70/33</t>
  </si>
  <si>
    <t>ABSINTHE LA FEE  70/68</t>
  </si>
  <si>
    <t>LA CHOUFFE COFFEE 70/20</t>
  </si>
  <si>
    <t>CARLOS III 70/36</t>
  </si>
  <si>
    <t>FUNDADOR BRANDY 1/1 36</t>
  </si>
  <si>
    <t>PIG'S NOSE 70/40</t>
  </si>
  <si>
    <t>PEAKY IRISH WHISKY 70/40</t>
  </si>
  <si>
    <t>PROPER WHISKY 70/40</t>
  </si>
  <si>
    <t>FRYSK HYNDER 70/40</t>
  </si>
  <si>
    <t>ADAMUS GIN 70/44,4</t>
  </si>
  <si>
    <t>CAPT.MORGAN GINGERB 0,50/30</t>
  </si>
  <si>
    <t>CAPT.MORGAN GUSTI ASS 70/25</t>
  </si>
  <si>
    <t>DEBOWA OAK 1/1 40</t>
  </si>
  <si>
    <t>PICO MACCARIO BARB LAVIGNO.75</t>
  </si>
  <si>
    <t>PICO MACCARIO VIOGNIER ESTROSA</t>
  </si>
  <si>
    <t>PICO MACCARIO MOSCATO</t>
  </si>
  <si>
    <t>PICO MACCARIO*BARBERA 3ROVER</t>
  </si>
  <si>
    <t>GLEN ALLACHIE 12Y 70/46</t>
  </si>
  <si>
    <t>GLEN ALLACHIE 15Y 70/46</t>
  </si>
  <si>
    <t>OLD PULTENEY 12Y 75/43</t>
  </si>
  <si>
    <t>GLEN ALLACHIE 18Y 70/46</t>
  </si>
  <si>
    <t>J.WALKER BLACK 12Y 1/1 42</t>
  </si>
  <si>
    <t>PENDERYN WALES RED FLAG 70/41</t>
  </si>
  <si>
    <t>SOLO WILD GIN 70/40</t>
  </si>
  <si>
    <t>ISLE OF HARRIS 70/45</t>
  </si>
  <si>
    <t>AMAZZONI GIN 70/42</t>
  </si>
  <si>
    <t>KYRO GIN 0,50/46,3</t>
  </si>
  <si>
    <t>HERENCIA DE SANCHEZ 70/42</t>
  </si>
  <si>
    <t>PICO MACCARIO BARBERA LAVI.1,5</t>
  </si>
  <si>
    <t>PICO MACCARIO MONFERRATO 1,5</t>
  </si>
  <si>
    <t>PICO MACCARIO*BARBERA 3ROV 1,5</t>
  </si>
  <si>
    <t>TC THREE CENT ASSORTITI 20 CL</t>
  </si>
  <si>
    <t>POLINI ALCOOL 2LT 96</t>
  </si>
  <si>
    <t>CA DEL BOSCO CLEMENTI 0,75 ZER</t>
  </si>
  <si>
    <t>COLLESI GIN SAAZ 70/42,5</t>
  </si>
  <si>
    <t>COLLESI GIN BARREL 70/42,8</t>
  </si>
  <si>
    <t>ACCADEMIA PROSECCO RAINBOW</t>
  </si>
  <si>
    <t>ACCADEMIA PROSECCO NERO</t>
  </si>
  <si>
    <t>BAILEYS VANILLA CINNAMN 1/1 17</t>
  </si>
  <si>
    <t>BAILEYS ORANGE TRUFFLE 70/17</t>
  </si>
  <si>
    <t>BAILEYS ALMANDE 70/13</t>
  </si>
  <si>
    <t>CHAMP.MOET CHANDON NIR ROSE</t>
  </si>
  <si>
    <t>JAMESON BOLD 1/1 40</t>
  </si>
  <si>
    <t>TEQ.TISCAZ BL/GOLD 70/35</t>
  </si>
  <si>
    <t>PIRATE GROG 70/37,5</t>
  </si>
  <si>
    <t>PEAKY GIN 70/40</t>
  </si>
  <si>
    <t>SMIRNOFF GOLD 70/37,5</t>
  </si>
  <si>
    <t>SCAPEGRACE GIN  70/42,2</t>
  </si>
  <si>
    <t>UNICORN GIN 0,50/40</t>
  </si>
  <si>
    <t>BAILEYS STRAWBERRIES 70/17</t>
  </si>
  <si>
    <t>MOM ROYAL SMOOTHNESS 70/39,5</t>
  </si>
  <si>
    <t>JACK DANIEL'S APPLE 0,70/35</t>
  </si>
  <si>
    <t>AUCHENTOSHAN 18Y 70/43</t>
  </si>
  <si>
    <t>ABSOLUT EXTRA 70/35</t>
  </si>
  <si>
    <t>ABSOLUT 0,35/40</t>
  </si>
  <si>
    <t>FLOR DE CANA SPRESSO 70/30</t>
  </si>
  <si>
    <t>DEAD MAN'S FINGERS RHU 70/37,5</t>
  </si>
  <si>
    <t>KNUT HANSEN GIN 0,50/42</t>
  </si>
  <si>
    <t>HERMIT DUTCH  GIN 0,50/43</t>
  </si>
  <si>
    <t>LONDON N.1 SHERRYCASK 70/43</t>
  </si>
  <si>
    <t>1866 GRAN RISERVA 70/40</t>
  </si>
  <si>
    <t>ARARAT VASPURAKAN 15Y 70/40</t>
  </si>
  <si>
    <t>AUGUST 17th 3Y 70/40</t>
  </si>
  <si>
    <t>BALBLAIR 15Y 70/46</t>
  </si>
  <si>
    <t>OTARD VS 70/40</t>
  </si>
  <si>
    <t>ABSOLUT 4,5/40</t>
  </si>
  <si>
    <t>CAPT.MORGAN SP.GOLD 0,200/35</t>
  </si>
  <si>
    <t>CIROC 0,200/40</t>
  </si>
  <si>
    <t>CONTREBANDE 0,70/42</t>
  </si>
  <si>
    <t>EL MACHO RHUM 0,500/40</t>
  </si>
  <si>
    <t>GINRAW 0,70/42,3</t>
  </si>
  <si>
    <t>GLEN CADAM 10Y 70/46</t>
  </si>
  <si>
    <t>GAJA CAMARCANDA VISTAMARE 1,5</t>
  </si>
  <si>
    <t>CAMUS ILE DE RE FINE 70/40</t>
  </si>
  <si>
    <t>DRUMSHANBO GIN ,500/43</t>
  </si>
  <si>
    <t>HAVANA RHUM 3Y 3LT 40</t>
  </si>
  <si>
    <t>JAGERMEISTER  0,200/35</t>
  </si>
  <si>
    <t>JAGERMEISTER  0,500/35</t>
  </si>
  <si>
    <t>JAGERMEISTER  1,75/35</t>
  </si>
  <si>
    <t>KINOBI SEI GIN 70/54,5</t>
  </si>
  <si>
    <t>MACKMYRA BRUKS 70/41,4</t>
  </si>
  <si>
    <t>MARAMA 70/40</t>
  </si>
  <si>
    <t>CAPT.MORGAN WHITE 70/37,5</t>
  </si>
  <si>
    <t>DEAD MAN'S FINGERS SPC 70/37,5</t>
  </si>
  <si>
    <t>DEAD MAN'S FINGERS COC 70/37,5</t>
  </si>
  <si>
    <t>DEAD MAN'S FINGERS COF 70/37,5</t>
  </si>
  <si>
    <t>DEAD MAN'S FINGERS HEM 70/40</t>
  </si>
  <si>
    <t>EXQUISITO 1985 70/40</t>
  </si>
  <si>
    <t>EXQUISITO 1995 70/40</t>
  </si>
  <si>
    <t>HIGHLAND PARK DRAGON 70/43,1</t>
  </si>
  <si>
    <t>JACK DANIEL'S HONEY 0,50/35</t>
  </si>
  <si>
    <t>JACK DANIEL'S 0,50/40</t>
  </si>
  <si>
    <t>LEGENDARIO GR RIS.15Y 70/40</t>
  </si>
  <si>
    <t>MIRACIELO SP RHUM 70/38</t>
  </si>
  <si>
    <t>OLD ST.ANDREW 10Y BARREL 70/40</t>
  </si>
  <si>
    <t>OLD ST.ANDREW CLUBHOUSE 70/40</t>
  </si>
  <si>
    <t>PENDERYN SHERRYWOOD 70/46</t>
  </si>
  <si>
    <t>PICKERING'S GIN 70/42</t>
  </si>
  <si>
    <t>PICON AMER 0,70 21</t>
  </si>
  <si>
    <t>JUNGLA RON 70/40</t>
  </si>
  <si>
    <t>MAYA RON 8Y 70/40</t>
  </si>
  <si>
    <t>TEQ.RUDO ANEJO 70/35</t>
  </si>
  <si>
    <t>TEQ.ROSE 70/15</t>
  </si>
  <si>
    <t>TEQ.RUDO BLANCO 70/35</t>
  </si>
  <si>
    <t>TEQ.RUDO REPOSADO 70/35</t>
  </si>
  <si>
    <t>SAKUARO GIN 70/47</t>
  </si>
  <si>
    <t>TIMOROUS 18Y BEASTIE 70/46,8</t>
  </si>
  <si>
    <t>WHITLEY NEILL DRY GIN 1 LT 43</t>
  </si>
  <si>
    <t>WILD TIGER RUM 70/38</t>
  </si>
  <si>
    <t>WOLFBURN AURORA 70/46</t>
  </si>
  <si>
    <t>WOLFBURN LANGSKIP  70/58</t>
  </si>
  <si>
    <t>WOLFBURN MORVEN 70/46</t>
  </si>
  <si>
    <t>MONSIEUR GIN 70/40</t>
  </si>
  <si>
    <t>DOORLY'S XO 70/40</t>
  </si>
  <si>
    <t>PENDERYN MYTH  70/41</t>
  </si>
  <si>
    <t>HIGHLAND***PARK VIKING70/40</t>
  </si>
  <si>
    <t>ILLUSIONIST GIN 0,500/45</t>
  </si>
  <si>
    <t>LOST DISTILLERY AUCHNGIE 70/46</t>
  </si>
  <si>
    <t>LOST DISTILLERY GERSTON 70/46</t>
  </si>
  <si>
    <t>PLANTATION BARBADOS 7Y 70/48,2</t>
  </si>
  <si>
    <t>METAXA BRANDY 12 STELLE 70/40</t>
  </si>
  <si>
    <t>GIN DEL PROFESSORE MONS 70/43,</t>
  </si>
  <si>
    <t>TIMOROUS  BEASTIE 70/46,8</t>
  </si>
  <si>
    <t>DILMOOR LIQUIRIZIA 0,50/25</t>
  </si>
  <si>
    <t>CHAMP.PERRIER JOUET BELLEEPOQ</t>
  </si>
  <si>
    <t>ENGINE 0,50/42</t>
  </si>
  <si>
    <t>OCHO BLANCOLAS AGUILAS0,50/40</t>
  </si>
  <si>
    <t>HENDRICKS MID SUMM.SOLS70/43</t>
  </si>
  <si>
    <t>MONYMUSK  EMB  9Y 70/62</t>
  </si>
  <si>
    <t>SANTERO MIX   BITTER</t>
  </si>
  <si>
    <t>KINOTOU  OLD TOM GIN 701/47,4</t>
  </si>
  <si>
    <t>CHAMP.PAUL GOERG CON TARTUFO</t>
  </si>
  <si>
    <t>CLES DES ARMAGNAC 70/40</t>
  </si>
  <si>
    <t>EMPLOYEES VIJAI RANMARINE70/64</t>
  </si>
  <si>
    <t>EMPLOYEES GANESHB BUJU 70/67</t>
  </si>
  <si>
    <t>EMPLOYEES NITA HOGAN 70/65,2</t>
  </si>
  <si>
    <t>GRILLO PIGATO</t>
  </si>
  <si>
    <t>CALDARO ALTO ADIGE CHARDONNAY</t>
  </si>
  <si>
    <t>FELLUGA L ABBAZIA ROSAZZO</t>
  </si>
  <si>
    <t>PORTOFINO GIN 50/43</t>
  </si>
  <si>
    <t>DROUIN GIN 70/42</t>
  </si>
  <si>
    <t>SKINOS MASTHIA 70/30</t>
  </si>
  <si>
    <t>BORTOLOMIOL FILANDA ROSE 1,5</t>
  </si>
  <si>
    <t>BORTOLOMIOL SENIOR 1,5</t>
  </si>
  <si>
    <t>POLINI VITTONE SAMBUCA 70/38</t>
  </si>
  <si>
    <t>RUFFINO RIS.DUCALE date specia</t>
  </si>
  <si>
    <t>CALDARO ALTO ADIGE GEWURZTRAMI</t>
  </si>
  <si>
    <t>CALDARO ALTO ADIGE PINOT GRIGI</t>
  </si>
  <si>
    <t>MILLONARIO RON 10Y 70/40</t>
  </si>
  <si>
    <t>STROH 70/60</t>
  </si>
  <si>
    <t>MA GIN 0,70</t>
  </si>
  <si>
    <t>ZONIN MOSCATO VENETO</t>
  </si>
  <si>
    <t>EL DORADO 21Y 70/43</t>
  </si>
  <si>
    <t>VELIER ROYAL NAVY 70/57,18</t>
  </si>
  <si>
    <t>HABITATION 70/59 LAST WARD</t>
  </si>
  <si>
    <t>CAMBRIDGE 70/62,5</t>
  </si>
  <si>
    <t>ZUBROWKA BISON GRASS 1/1 37,5</t>
  </si>
  <si>
    <t>ZONIN GRILLO SICILIA</t>
  </si>
  <si>
    <t>CASANOVA VERMENTINO</t>
  </si>
  <si>
    <t>POLI ELISIR SAMBUCA 70/40</t>
  </si>
  <si>
    <t>ALKKEMIST GIN 70/40</t>
  </si>
  <si>
    <t>CONTERNO BAROLO MONFORTINO</t>
  </si>
  <si>
    <t>CONTERNO BAROLO FRANCIA</t>
  </si>
  <si>
    <t>CONTERNO BARBERA FRANCIA</t>
  </si>
  <si>
    <t>ANTINORI GUADO AL TASSO 1,5</t>
  </si>
  <si>
    <t>DONNAFUGATA ETNA CONTR MARCHES</t>
  </si>
  <si>
    <t>PICO MACCARIO NIZZA 3ROVERI 75</t>
  </si>
  <si>
    <t>PICO MACCARIO NIZZA 3ROVER 1,5</t>
  </si>
  <si>
    <t>PICO MACCARIO NIZZA 3ROVERI 3L</t>
  </si>
  <si>
    <t>PICO MACCARIO PIEM.ROSATO</t>
  </si>
  <si>
    <t>SIBONA CONF LANTERNA</t>
  </si>
  <si>
    <t>SIBONA CONF LEGNO 6 CIGARS</t>
  </si>
  <si>
    <t>S.FELICE TOSCANA VIGORELLO 75</t>
  </si>
  <si>
    <t>MATUSALEM INSOLUTO 70/40</t>
  </si>
  <si>
    <t>BEEFEATER PINK 0,70/37,5</t>
  </si>
  <si>
    <t>CLAIRIN CASIMIR 6recolte 70/53</t>
  </si>
  <si>
    <t>CLAIRIN VAVAL 6recolte 70/50,4</t>
  </si>
  <si>
    <t>CLAIRIN ANSEYN COMMUNAL 70/49,</t>
  </si>
  <si>
    <t>DEPAZ VSOP 70/45</t>
  </si>
  <si>
    <t>DEPAZ HORSE D'AGE FINISH 70/45</t>
  </si>
  <si>
    <t>DEPAZ CUVEE PRESTIGE XO 70/45</t>
  </si>
  <si>
    <t>KARUKERA BLACK ALLIGATOR 1-45</t>
  </si>
  <si>
    <t>KARUKERA 2011 SHERRYCASK 70/54</t>
  </si>
  <si>
    <t>KARUKERA SELECTCASK 70/45</t>
  </si>
  <si>
    <t>CHAMP.BILLECART** BRUT 75</t>
  </si>
  <si>
    <t>CHAMP.BILLECART JEROBOAM 3 LT</t>
  </si>
  <si>
    <t>CHAMP.BILLECART MAGNUM  1,5</t>
  </si>
  <si>
    <t>DROUIN SIDRE DEMI-SEC</t>
  </si>
  <si>
    <t>CHAMP.BILLECART BLANC DE BLANC</t>
  </si>
  <si>
    <t>SEGURA VIUDAS HEREDAD RES</t>
  </si>
  <si>
    <t>AMARA LIQ.ARANCE 50/30</t>
  </si>
  <si>
    <t>MOLINARI SAMBUCA 1/1 42gr</t>
  </si>
  <si>
    <t>GOSLING'S 151 RUM  70/75,5</t>
  </si>
  <si>
    <t>OCHO BLANCO ,50/40</t>
  </si>
  <si>
    <t>ORNELLAIA BIANCO TOSCANO</t>
  </si>
  <si>
    <t>AVIVA PROSECCO</t>
  </si>
  <si>
    <t>LOCH LOMOND SINGLEGRAIN 70/46</t>
  </si>
  <si>
    <t>RIVETTI ARNEIS BRICCODORO</t>
  </si>
  <si>
    <t>RIVETTI DOLCETTO ALBA</t>
  </si>
  <si>
    <t>RIVETTI BARBERA ROSSOMARA</t>
  </si>
  <si>
    <t>RIVETTI MOSCATO D'ASTI</t>
  </si>
  <si>
    <t>RIVETTI BARBARESCO BRIC MICCA</t>
  </si>
  <si>
    <t>RIVETTI BARBERA ALABARDA 1,5</t>
  </si>
  <si>
    <t>DONNAFUGATA DEA VULCANO ETNA</t>
  </si>
  <si>
    <t>BRAIDA AI SUMA BARBERA</t>
  </si>
  <si>
    <t>BRAIDA IL BACIALE' MONFERRATO</t>
  </si>
  <si>
    <t>BRAIDA MONTEBRUNA BARBERA 1,5</t>
  </si>
  <si>
    <t>CA DEL BOSCO CLEMENTI ROSE 75</t>
  </si>
  <si>
    <t>APPLETON ESTATE HEARTS 70/63</t>
  </si>
  <si>
    <t>PELLEGRINO TARENI FRAPPATO</t>
  </si>
  <si>
    <t>CONTADI ZERO 0,75</t>
  </si>
  <si>
    <t>FERRARI PERLE' ZERO</t>
  </si>
  <si>
    <t>FERRARI PERLE' NERO</t>
  </si>
  <si>
    <t>FERRARI MAXIMUM BLANC DE BLANC</t>
  </si>
  <si>
    <t>FERRARI MAXIMUM ROSE'</t>
  </si>
  <si>
    <t>ANSELMET**TORRETE SUPER.</t>
  </si>
  <si>
    <t>FIRRIATO SIGNUM ETNA</t>
  </si>
  <si>
    <t>FIRRIATO GAUDENSIUS 1,5</t>
  </si>
  <si>
    <t>CHAMP.RUINART ROSE'</t>
  </si>
  <si>
    <t>MEREGALLI LA FITE CARRUADES</t>
  </si>
  <si>
    <t>MEREGALLI LA FITE ROTSCHILD</t>
  </si>
  <si>
    <t>FRESCOB.CHIANTI CASTIGLION 1,5</t>
  </si>
  <si>
    <t>FRESCOB.LEONIA 1,5</t>
  </si>
  <si>
    <t>PODERI SAUVIGNON</t>
  </si>
  <si>
    <t>CLEMENT RHUM SASSICAIA ,50/44</t>
  </si>
  <si>
    <t>ARUNDA BRUT</t>
  </si>
  <si>
    <t>CHASE GIN GUSTI ASS 70/40</t>
  </si>
  <si>
    <t>PICO MACCARIO BARBERA EPICO 75</t>
  </si>
  <si>
    <t>PICO MACCARIO BARBERA EPIC 1,5</t>
  </si>
  <si>
    <t>PICO MACCARIO GAVI 75</t>
  </si>
  <si>
    <t>RIVETTI BAROLO 75</t>
  </si>
  <si>
    <t>WALCH PINOT NERO LUDWIG</t>
  </si>
  <si>
    <t>CONTADI SATEN 75</t>
  </si>
  <si>
    <t>LUNGAROTTI TORREGIANO PINO</t>
  </si>
  <si>
    <t>LUNGAROTTI TORREGIANO 75</t>
  </si>
  <si>
    <t>LUNGAROTTI RUBESCO RISERVA</t>
  </si>
  <si>
    <t>PODERI FAVORITA</t>
  </si>
  <si>
    <t>LUNGAROTTI AURENTE CHARDONN</t>
  </si>
  <si>
    <t>LUNGAROTTI SAN GIORGIO</t>
  </si>
  <si>
    <t>LUNGAROTTI MONTEFALCO RIS</t>
  </si>
  <si>
    <t>LUNGAROTTI MONTEFALCO SAGRANT</t>
  </si>
  <si>
    <t>CAVICCHIOLI LAMBRUSCO 1928</t>
  </si>
  <si>
    <t>GAJA DARMAGI LANGHE 0,75</t>
  </si>
  <si>
    <t>GAJA SPERSS BAROLO 1,5</t>
  </si>
  <si>
    <t>GAJA BARBARESCO 1,5</t>
  </si>
  <si>
    <t>GAJA CAMARCANDA BOLGHERI 0,75</t>
  </si>
  <si>
    <t>DONNAFUGATA VIGNA DI GABRI</t>
  </si>
  <si>
    <t>CHAMP.BARON DE ROTHSCHILD 1,5</t>
  </si>
  <si>
    <t>DONNAFUGATA DEA VULCANO 1,5</t>
  </si>
  <si>
    <t>DONNAFUGATA BELL'ASSAI 1,5</t>
  </si>
  <si>
    <t>RUGGERI PROSECCO ARGEO ROSE</t>
  </si>
  <si>
    <t>BORTOLOMIOL RISERVA GOVERNATOR</t>
  </si>
  <si>
    <t>MEREGALLI CIACCI 385 TOSCANA</t>
  </si>
  <si>
    <t>GIPI ALCOOL 2 LT ST ROCH</t>
  </si>
  <si>
    <t>GIPI ALCOOL 1 LT ST ROCH</t>
  </si>
  <si>
    <t>GIPI AMARO AVERNA 3LT</t>
  </si>
  <si>
    <t>GIPI DON BAIRO AMARO 75/18</t>
  </si>
  <si>
    <t>GIPI ZUCCA RABARBARO 0,70</t>
  </si>
  <si>
    <t>GIPI RADIS AMARO 0,70/32</t>
  </si>
  <si>
    <t>GIPI ROSATI AMARO 70/30</t>
  </si>
  <si>
    <t>GIPI UNICUM 1LT</t>
  </si>
  <si>
    <t>GIPI BERGER PASTIS/ANIS 1LT 45</t>
  </si>
  <si>
    <t>GIPI BERGER PASTIS 1,5 45</t>
  </si>
  <si>
    <t>GIPI CHARLES PASTIS 1LT 45</t>
  </si>
  <si>
    <t>GIPI CHARLES PASTIS 1,5 45</t>
  </si>
  <si>
    <t>GIPI CHARLES PASTIS 2LT 45</t>
  </si>
  <si>
    <t>GIPI EPERON PASTIS 1LT 45</t>
  </si>
  <si>
    <t>GIPI RASET PASTIS 1,5 45</t>
  </si>
  <si>
    <t>GIPI RASET PASTIS 2LT 45</t>
  </si>
  <si>
    <t>GIPI SELECT 1 LT</t>
  </si>
  <si>
    <t>GIPI MARSEILLES PASTIS 1,5</t>
  </si>
  <si>
    <t>GIPI MARSEILLES PASTIS 2 LT</t>
  </si>
  <si>
    <t>GIPI BOLS APRICOT BRANDY 0,70/</t>
  </si>
  <si>
    <t>GIPI NAPOLEON GOURM.BRANDY 70</t>
  </si>
  <si>
    <t>GIPI VECCHIA ROM NERA 0,70/38</t>
  </si>
  <si>
    <t>GIPI DUPONT IMPERIAL 70/40</t>
  </si>
  <si>
    <t>GIPI REMY MARTIN GR CRU 70/40</t>
  </si>
  <si>
    <t>GIPI EBO LEBO 70/36</t>
  </si>
  <si>
    <t>GIPI JAEGERMEISTER 1,5</t>
  </si>
  <si>
    <t>GIPI MONTENEGRO 70/23</t>
  </si>
  <si>
    <t>GIPI MONTENEGRO 1,5</t>
  </si>
  <si>
    <t>GIPI BOSSO GRAPPA MONFERR 70</t>
  </si>
  <si>
    <t>GIPI BOSSO GRAPPA MONFERR 1,5</t>
  </si>
  <si>
    <t>GIPI BOSSO GRAPPA INVECCH.1,5</t>
  </si>
  <si>
    <t>GIPI BOSSO GRAPPA MOSCATO 1,5</t>
  </si>
  <si>
    <t>GIPI GRAPPA BIANCA SELEZ 50</t>
  </si>
  <si>
    <t>GIPI GRAPPA LA VALLEE 70/40</t>
  </si>
  <si>
    <t>GIPI MANGILLI GRAPPA PESCA 50</t>
  </si>
  <si>
    <t>GIPI ST ROCH PERA WILLIAM 70</t>
  </si>
  <si>
    <t>GIPI TOR.DIST.LEMONCELLO 70</t>
  </si>
  <si>
    <t>GIPI TOR.DIST LEMONITALY 2LT</t>
  </si>
  <si>
    <t>GIPI VOV 1LT</t>
  </si>
  <si>
    <t>GIPI ABSINTHE OXIGENEE 70/55</t>
  </si>
  <si>
    <t>GIPI ABSINTHE PERE KERMANN'S</t>
  </si>
  <si>
    <t>GIPI ABSINTHE RODNIK'S 70/70</t>
  </si>
  <si>
    <t>GIPI**ABSINTHE S.MAUDIT 1LT/70</t>
  </si>
  <si>
    <t>GIPI ALKERMES 70/21</t>
  </si>
  <si>
    <t>GIPI AMARETTO IL NS DOLCE 70</t>
  </si>
  <si>
    <t>GIPI*TOR DIST AMARETTO ITAL 70</t>
  </si>
  <si>
    <t>GIPI ST ROCH AMARETTO 70/28</t>
  </si>
  <si>
    <t>GIPI ST ROCH GENEPY  ARTEMIS50</t>
  </si>
  <si>
    <t>GIPI BACIO DI TORINO 50/28</t>
  </si>
  <si>
    <t>GIPI BOLS BANANA 70  17 GR</t>
  </si>
  <si>
    <t>GIPI BOLS BLUE 70</t>
  </si>
  <si>
    <t>GIPI BOLS CACAO 70</t>
  </si>
  <si>
    <t>GIPI BOLS CASSIS 70</t>
  </si>
  <si>
    <t>GIPI BOLS TRIPLE SEC 70</t>
  </si>
  <si>
    <t>GIPI BOMBARDINO 70/24</t>
  </si>
  <si>
    <t>GIPI CODA DEL DIAVOLO 70/70</t>
  </si>
  <si>
    <t>GIPI CAROLANS 70/40</t>
  </si>
  <si>
    <t>GIPI CHAMBORD ROYAL 70/16,5</t>
  </si>
  <si>
    <t>GIPI CHOCOPY 70/18</t>
  </si>
  <si>
    <t>GIPI SAMBADA CACHACA 70/39</t>
  </si>
  <si>
    <t>GIPI DEKUYPER CACAO 70/24</t>
  </si>
  <si>
    <t>GIPI FURORE DI PRUSSIA 70/70</t>
  </si>
  <si>
    <t>GIPI GALLIANO LIQUORE 50/30</t>
  </si>
  <si>
    <t>GIPI OTTOZ GENEPY 70/36</t>
  </si>
  <si>
    <t>GIPI VALLEE' GENEPY 70/36</t>
  </si>
  <si>
    <t>GIPI GOLDMASSER 50/40</t>
  </si>
  <si>
    <t>GIPI GREEN CREAM 70/24</t>
  </si>
  <si>
    <t>GIPI LEVI INFUSO MELA MARTIN S</t>
  </si>
  <si>
    <t>GIPI LEVI INFUSO GENEPY 50/38</t>
  </si>
  <si>
    <t>GIPI LATTE DI SUOCERA 70/75</t>
  </si>
  <si>
    <t>GIPI LATTE SUOCERA MIGNON 20</t>
  </si>
  <si>
    <t>GIPI TOR.DIST.LIQ. MIRTILLI 50</t>
  </si>
  <si>
    <t>GIPI LITCHAO 70/20</t>
  </si>
  <si>
    <t>GIPI RUM SEVEN TIKI 70</t>
  </si>
  <si>
    <t>GIPI OFFLEY PORTO 75</t>
  </si>
  <si>
    <t>GIPI PITTER PORTO 1LT</t>
  </si>
  <si>
    <t>GIPI TOSO MARSALA AROMAT 1LT</t>
  </si>
  <si>
    <t>GIPI MENTA GLACIALE 0,50/28</t>
  </si>
  <si>
    <t>GIPI OPAL NERA 0,70/40</t>
  </si>
  <si>
    <t>GIPI VERGNANO PRUGNA 1 LT 35</t>
  </si>
  <si>
    <t>GIPI PUNCH MANDARINO 70/35</t>
  </si>
  <si>
    <t>GIPI PUNCH RHUM 1L./32</t>
  </si>
  <si>
    <t>GIPI AVERNA  SAMBUCA ANICE 1LT</t>
  </si>
  <si>
    <t>GIPI MOLINARI SAMBUCA 1,5/40</t>
  </si>
  <si>
    <t>GIPI ROMANA SAMBUCA 1LT/40</t>
  </si>
  <si>
    <t>GIPI TALEA CR.AMARETTO 0,70/17</t>
  </si>
  <si>
    <t>GIPI TIA LUSSO 1 LT</t>
  </si>
  <si>
    <t>GIPI VEDRENNE LIQ.PRUGNA 0,70</t>
  </si>
  <si>
    <t>GIPI OTTOZ VERY AMARO 1LT</t>
  </si>
  <si>
    <t>GIPI CAPETTA OVO 2LT</t>
  </si>
  <si>
    <t>GIPI GIAROLA OVO 2 LT</t>
  </si>
  <si>
    <t>GIPI**PERLINO MARSALA ASS 2 LT</t>
  </si>
  <si>
    <t>GIPI PERLINO MARSALA ASS 1 LT</t>
  </si>
  <si>
    <t>GIPI BACARDI 5Y 70/40</t>
  </si>
  <si>
    <t>GIPI BARCELO' 70</t>
  </si>
  <si>
    <t>GIPI NEGRITA BLACK 2LT/37,5</t>
  </si>
  <si>
    <t>GIPI CANEY RHUM 0,70</t>
  </si>
  <si>
    <t>GIPI HAVANA CLUB 15Y 0,70</t>
  </si>
  <si>
    <t>GIPI HAVANA ANEJO BLANCO 70/37</t>
  </si>
  <si>
    <t>GIPI VIUDA DE ROMERO TEQUILA 7</t>
  </si>
  <si>
    <t>GIPI CAPETTA VTH B/R 1 LT</t>
  </si>
  <si>
    <t>GIPI CAPETTA VTH B/R 2 LT</t>
  </si>
  <si>
    <t>GIPI GIAROLA VTH R/B 2 LT</t>
  </si>
  <si>
    <t>GIPI MARTINI R/B 3 LT</t>
  </si>
  <si>
    <t>GIPI STOCK VTH 1 LT</t>
  </si>
  <si>
    <t>GIPI PRESIDENT RESERVE 1,5</t>
  </si>
  <si>
    <t>GIPI GRANT'S 4,5</t>
  </si>
  <si>
    <t>GIPI OLD LAND 2 LT</t>
  </si>
  <si>
    <t>GIPI***AMARONE 0,75</t>
  </si>
  <si>
    <t>GIPI ARNEIS ARNEIS 0,75</t>
  </si>
  <si>
    <t>GIPI CAPETTA ASTI 0,70</t>
  </si>
  <si>
    <t>GIPI BARBARESCO 0,75</t>
  </si>
  <si>
    <t>GIPI BARBERA 0,75</t>
  </si>
  <si>
    <t>GIPI BAROLO CHINATO 0,75</t>
  </si>
  <si>
    <t>GIPI BAROLO 0,75</t>
  </si>
  <si>
    <t>GIPI BONARDA AMABILE/SECCA 75</t>
  </si>
  <si>
    <t>GIPI BRUNELLO 0,75</t>
  </si>
  <si>
    <t>GIPI CERASUOLO 0,75</t>
  </si>
  <si>
    <t>GIPI CHARDONNAY 0,75</t>
  </si>
  <si>
    <t>GIPI CHIANTI RUFINA 0,75</t>
  </si>
  <si>
    <t>GIPI CHIANTI FIASCO 1,5</t>
  </si>
  <si>
    <t>GIPI DAMA 5 LT  R/B</t>
  </si>
  <si>
    <t>GIPI DOLCETTO 0,75</t>
  </si>
  <si>
    <t>GIPI ERBALUCE</t>
  </si>
  <si>
    <t>GIPI FRAGOLINO 0,75</t>
  </si>
  <si>
    <t>GIPI FREISA 0,75</t>
  </si>
  <si>
    <t>GIPI GRIGNOLINO ,75</t>
  </si>
  <si>
    <t>GIPI MONTEPULCIANO 0,75</t>
  </si>
  <si>
    <t>GIPI MONTEPULCIANO CAGIOLO 75</t>
  </si>
  <si>
    <t>GIPI CHIARLE MOSCATO 0,75</t>
  </si>
  <si>
    <t>GIPI MOSCATO D'ASTI 0,75</t>
  </si>
  <si>
    <t>GIPI NEBBIOLO 75</t>
  </si>
  <si>
    <t>GIPI NERO D'AVOLA 0,75 VINO</t>
  </si>
  <si>
    <t>GIPI PINOT BIANCO 0,75</t>
  </si>
  <si>
    <t>GIPI PINOT GRIGIO 0,75</t>
  </si>
  <si>
    <t>GIPI PINOT ROSA 0,75</t>
  </si>
  <si>
    <t>GIPI GHELLER PROSECCO 0,75</t>
  </si>
  <si>
    <t>GIPI SANGIOVESE 1,5 LT</t>
  </si>
  <si>
    <t>GIPI SYRAH 0,75</t>
  </si>
  <si>
    <t>GIPI TAVERNELLO R/B 0,75</t>
  </si>
  <si>
    <t>GIPI TREBBIANO 1,5</t>
  </si>
  <si>
    <t>GIPI TREBBIANO D'ABRUZZO 75</t>
  </si>
  <si>
    <t>GIPI BELOW 42 0,70</t>
  </si>
  <si>
    <t>GIPI GREY GOOSE 0,70</t>
  </si>
  <si>
    <t>GIPI HERBAL VODKA 1LT 40</t>
  </si>
  <si>
    <t>GIPI KZARINA 2 LT 40 GR</t>
  </si>
  <si>
    <t>GIPI LIVINSKA 1,5 LT</t>
  </si>
  <si>
    <t>GIPI SKY VODKA 1 LT</t>
  </si>
  <si>
    <t>GIPI WISENT VODKA 1 LT</t>
  </si>
  <si>
    <t>GIPI WIBOROWA 2 LT</t>
  </si>
  <si>
    <t>GIPI ZAREVICH ASS 1 LT  20GR</t>
  </si>
  <si>
    <t>GIPI BLACK &amp; WHITE 0,70</t>
  </si>
  <si>
    <t>GIPI GLEN SCANLAN 1,5</t>
  </si>
  <si>
    <t>GIPI GREAT SON 5Y 2 LT</t>
  </si>
  <si>
    <t>GIPI MACKINLAY 5Y 0,70  40GR</t>
  </si>
  <si>
    <t>GIPI OLDMOOR 0,70</t>
  </si>
  <si>
    <t>GIPI OLDMOOR 1,5</t>
  </si>
  <si>
    <t>GIPI SIR PITTERSON 1 LT</t>
  </si>
  <si>
    <t>GIPI WILLIAM LAWSON 2 LT</t>
  </si>
  <si>
    <t>GIPI WILLIAM LAWSON 4,5 LT</t>
  </si>
  <si>
    <t>GIPI WILLIAM PEEL 1,5</t>
  </si>
  <si>
    <t>GIPI WILLIAM PEEL 2 LT</t>
  </si>
  <si>
    <t>GIPI***CINZANO VTH 1,5  R/B</t>
  </si>
  <si>
    <t>GIPI DEALP FRUTTABELLA ALCOL 1</t>
  </si>
  <si>
    <t>GIPI DEALP ALCOOL 1/1  95GR</t>
  </si>
  <si>
    <t>GIPI MARSEILLES PASTIS 1/1</t>
  </si>
  <si>
    <t>GIPI LOND GIN 1 LT  40GR</t>
  </si>
  <si>
    <t>GIPI OXFORD GIN 2 LT</t>
  </si>
  <si>
    <t>GIPI AGLIANICO GRAPPA</t>
  </si>
  <si>
    <t>GIPI MASCHIO BONAVENTURA GR</t>
  </si>
  <si>
    <t>GIPI CESCHIA DI RAMANDOLO GRAP</t>
  </si>
  <si>
    <t>GIPI CIRO' GRAPPA  50CL 40GR</t>
  </si>
  <si>
    <t>GIPI ST ROCH GRAPPA  FRAMBOISE</t>
  </si>
  <si>
    <t>GIPI VILLA DE VARDA GRAPPA ASS</t>
  </si>
  <si>
    <t>GIPI BOSSO GRAPPA ARNEIS 0,50</t>
  </si>
  <si>
    <t>GIPI LUGANO GRECO DI TUFO GRAP</t>
  </si>
  <si>
    <t>GIPI LA CORTE FRANCIACORTE GRA</t>
  </si>
  <si>
    <t>GIPI GRAPPA KIRSH    70CL 30GR</t>
  </si>
  <si>
    <t>GIPI BOSSO GRAPPA INVECCH.0,70</t>
  </si>
  <si>
    <t>GIPI MANGILLI SATURNO GRAPPA</t>
  </si>
  <si>
    <t>GIPI MANGILLI TERMOMETRO GRAPP</t>
  </si>
  <si>
    <t>GIPI MANGILLI AEREO GRAPPA</t>
  </si>
  <si>
    <t>GIPI GRAPPA RIBES  0,70  28 GR</t>
  </si>
  <si>
    <t>GIPI CASSANO GRAPPA MELA 0,50</t>
  </si>
  <si>
    <t>GIPI QUAGLIA GRAPPA STORICA</t>
  </si>
  <si>
    <t>GIPI PIAVE GRAPPA 1,5</t>
  </si>
  <si>
    <t>GIPI PROD BARBARESCO GRAPPA</t>
  </si>
  <si>
    <t>GIPI NERO D'AVOLA GRAPPA</t>
  </si>
  <si>
    <t>GIPI PODERE BECCACCIA GRAPPA</t>
  </si>
  <si>
    <t>GIPI RANZINI GRAPPE DIPINTE</t>
  </si>
  <si>
    <t>GIPI RANZINI GRAPPE NORMALI</t>
  </si>
  <si>
    <t>GIPI CORREALE LIMONCELLO LT 1</t>
  </si>
  <si>
    <t>GIPI FRANCIACORTA LIMONCELLO</t>
  </si>
  <si>
    <t>GIPI VALLE FRANCESCANA LIMONC</t>
  </si>
  <si>
    <t>GIPI AMARETTO ITALIANO 0,70</t>
  </si>
  <si>
    <t>GIPI ASSENZIO ST MAUDIT LT1 70</t>
  </si>
  <si>
    <t>GIPI ELISIR PIETRO BORDIGA</t>
  </si>
  <si>
    <t>GIPI RANZINI LIQU LIQUIRIZIA</t>
  </si>
  <si>
    <t>GIPI DILMOR OLD CREAM 0,70  17</t>
  </si>
  <si>
    <t>GIPI GRANGER GENEPY 0,70/40</t>
  </si>
  <si>
    <t>GIPI RATTO GENEPY 0,50</t>
  </si>
  <si>
    <t>GIPI CASTELVECCHIO LIQUORE</t>
  </si>
  <si>
    <t>GIPI GIAROLA OVO 1 LT</t>
  </si>
  <si>
    <t>GIPI GRAPPERIA ALI'  FIORE 0,4</t>
  </si>
  <si>
    <t>GIPI GRAPP.ALI LIQ.+2BICCH.</t>
  </si>
  <si>
    <t>GIPI GRAPPERIA ALI'  SCARPA</t>
  </si>
  <si>
    <t>GIPI GIAROLA MANDORLA 2 LT</t>
  </si>
  <si>
    <t>GIPI GRAN TON MARSALA MAND 1LT</t>
  </si>
  <si>
    <t>GIPI FILIPPETTI OVO 2 LT</t>
  </si>
  <si>
    <t>GIPI MIGNON VENDITA 2,50 euro</t>
  </si>
  <si>
    <t>GIPI MIGNON VENDITA 3,5 euro</t>
  </si>
  <si>
    <t>GIPI OFFLEY PORTO VINTAGE</t>
  </si>
  <si>
    <t>GIPI CARAVEL RHUM 0,70</t>
  </si>
  <si>
    <t>GIPI SANTA TERESA CLARO 0,70</t>
  </si>
  <si>
    <t>GIPI TOSTI MOSCATO 0,75</t>
  </si>
  <si>
    <t>GIPI NICOLAS FEUILATTE BRUT</t>
  </si>
  <si>
    <t>GIPI MIONETTO PROSECCO DRY/BRU</t>
  </si>
  <si>
    <t>GIPI MIONETTO LEGATURA</t>
  </si>
  <si>
    <t>GIPI LA PIEVE PROSECCO</t>
  </si>
  <si>
    <t>GIPI GIAROLA VTH  R/B 1 LT</t>
  </si>
  <si>
    <t>GIPI GRAN TON VTH R/B 1 LT</t>
  </si>
  <si>
    <t>GIPI ALLA POSTA VINI ASSORTITI</t>
  </si>
  <si>
    <t>GIPI ALOIS LAGEDER MERLOT</t>
  </si>
  <si>
    <t>GIPI BIONDI SANTI AMARONE</t>
  </si>
  <si>
    <t>GIPI CORTEGIONA AMARONE</t>
  </si>
  <si>
    <t>GIPI DOGLIANI  DOLCETTO</t>
  </si>
  <si>
    <t>GIPI AQUILAE CABERNET/CHARDONN</t>
  </si>
  <si>
    <t>GIPI ATTIMI PIAVE MERLOT</t>
  </si>
  <si>
    <t>GIPI MARENGO BARBERA/GRIGNOLIN</t>
  </si>
  <si>
    <t>GIPI*****MARENGO GRIGNOLINO</t>
  </si>
  <si>
    <t>GIPI MARENGO RUCHE'</t>
  </si>
  <si>
    <t>GIPI CARLOTTA VALSUSA</t>
  </si>
  <si>
    <t>GIPI ROCCA DEL LUPO</t>
  </si>
  <si>
    <t>GIPI STOCCO MERLOT/LA PLANURE</t>
  </si>
  <si>
    <t>GIPI MICELI LIGORIO GRECANICO</t>
  </si>
  <si>
    <t>GIPI BARBERA D'ASTI CHINATO</t>
  </si>
  <si>
    <t>GIPI BERSANO DOLCETTO</t>
  </si>
  <si>
    <t>GIPI BIGI VIPRA BIANCA</t>
  </si>
  <si>
    <t>GIPI BIONDI SANTI BRUNELLO</t>
  </si>
  <si>
    <t>GIPI BIONDI SANTI TENUTA GREPP</t>
  </si>
  <si>
    <t>GIPI BOLLINA GAVI</t>
  </si>
  <si>
    <t>GIPI BRANCI FORTI NERO D'AVOLA</t>
  </si>
  <si>
    <t>GIPI BRANCI FORTI ROSATO</t>
  </si>
  <si>
    <t>GIPI BRANCI FORTI ROSSO</t>
  </si>
  <si>
    <t>GIPI BRICCO UCCELLONE BARBERA</t>
  </si>
  <si>
    <t>GIPI POGGI GALVI BRUNELLO MONT</t>
  </si>
  <si>
    <t>GIPI CANT PROD VALD  PROSECCO</t>
  </si>
  <si>
    <t>GIPI BRAIDA GRIGNOLINO</t>
  </si>
  <si>
    <t>GIPI CLAVESANA  VINI ASSORT</t>
  </si>
  <si>
    <t>GIPI CANT VERMENT.ABBAIA</t>
  </si>
  <si>
    <t>GIPI CANT VERMENT TAHORA ROSE'</t>
  </si>
  <si>
    <t>GIPI CANT VERMENT CANNOANU</t>
  </si>
  <si>
    <t>GIPI BRONI BONARDA 1,5</t>
  </si>
  <si>
    <t>GIPI CANT VERMENT NORD EST</t>
  </si>
  <si>
    <t>GIPI****CANT VERMENT ROSE'</t>
  </si>
  <si>
    <t>GIPI TERRE ARAG AGLIANICO</t>
  </si>
  <si>
    <t>GIPI TERRE ARAG FALANGHINA</t>
  </si>
  <si>
    <t>GIPI TERRE ARAG MONTEPULCIANO</t>
  </si>
  <si>
    <t>GIPI CAST MOMACI NEGROAMARO</t>
  </si>
  <si>
    <t>GIPI CAST MOMACI PRIMITIVO</t>
  </si>
  <si>
    <t>GIPI MELINI CHIANTI SAN LORENZ</t>
  </si>
  <si>
    <t>GIPI FASOLIO VINI ASSORT</t>
  </si>
  <si>
    <t>GIPI CLARA FIORI PROSECCO</t>
  </si>
  <si>
    <t>GIPI COLLAMENO VINI ASS</t>
  </si>
  <si>
    <t>GIPI CONTERNO BAROLO CICALA</t>
  </si>
  <si>
    <t>GIPI CONTERNO BAROL0</t>
  </si>
  <si>
    <t>GIPI CONTERNO NEBBIOLO</t>
  </si>
  <si>
    <t>GIPI CONTERNO QUARTETTO LANGHE</t>
  </si>
  <si>
    <t>GIPI ALTARE BAROLO</t>
  </si>
  <si>
    <t>GIPI FAVORITA</t>
  </si>
  <si>
    <t>GIPI***TERRE DEL SOLE INSOLIA</t>
  </si>
  <si>
    <t>GIPI MORELLINO DI SCANSANO</t>
  </si>
  <si>
    <t>GIPI FEUDI SGREGTRIGAIO/L.CRIS</t>
  </si>
  <si>
    <t>GIPI FEUDOSOLE CATARATTO/INSOL</t>
  </si>
  <si>
    <t>GIPI FUNTANALIRAS VERMENT GALL</t>
  </si>
  <si>
    <t>GIPI CARNEVALE FREISA/BARBERA</t>
  </si>
  <si>
    <t>GIPI GOTTO D'ORO MARINO/ROSATO</t>
  </si>
  <si>
    <t>GIPI IL TRALCIO ROSSO</t>
  </si>
  <si>
    <t>GIPI BRUCIATA BOSIO MOSCATO</t>
  </si>
  <si>
    <t>GIPI LACRIMA CRISTI</t>
  </si>
  <si>
    <t>GIPI****LE RONDINI DOLCETTO</t>
  </si>
  <si>
    <t>GIPI***LE RONDINI NEBBIOLO</t>
  </si>
  <si>
    <t>GIPI VIGNE DEL GALLO BARBERA</t>
  </si>
  <si>
    <t>GIPI LIGORIO ROSSO</t>
  </si>
  <si>
    <t>GIPI MANSUPELLO PINOT ROSE'/BI</t>
  </si>
  <si>
    <t>GIPI MANSUPELLO BARBERA</t>
  </si>
  <si>
    <t>GIPI MANSUPELLO SAUVIGNON</t>
  </si>
  <si>
    <t>GIPI MANSUPELLO CHARDONNAY</t>
  </si>
  <si>
    <t>GIPI MANSUPELLO RIESLING</t>
  </si>
  <si>
    <t>GIPI MANSUPELLO BONARDA</t>
  </si>
  <si>
    <t>GIPI MARCH BAROLO BARBAR CREIA</t>
  </si>
  <si>
    <t>GIPI MARCH BAROLO BAROLO</t>
  </si>
  <si>
    <t>GIPI MARCH BAROLO BAROLO BRICC</t>
  </si>
  <si>
    <t>GIPI MARCH BAROLO GRIGNOLINO</t>
  </si>
  <si>
    <t>GIPI MASSUCCO VARI VINI PIEMON</t>
  </si>
  <si>
    <t>GIPI***MASSUCCO DOLCETTO</t>
  </si>
  <si>
    <t>GIPI***MASSUCCO GRIGNOLINO</t>
  </si>
  <si>
    <t>GIPI****MASSUCCO LANGHE ARNEIS</t>
  </si>
  <si>
    <t>GIPI**MASSUCCO LANGHE FAVORITA</t>
  </si>
  <si>
    <t>GIPI***MASSUCCO NEBBIOLO</t>
  </si>
  <si>
    <t>GIPI CAPRA CORTESE/DOLCETTO</t>
  </si>
  <si>
    <t>GIPI MIONETTO CARTIZZE</t>
  </si>
  <si>
    <t>GIPI MIONETTO BRONESE</t>
  </si>
  <si>
    <t>GIPI MURI GRIES BLAUBRIGUNDER</t>
  </si>
  <si>
    <t>GIPI ODDERO BARBERA/DOLCETTO</t>
  </si>
  <si>
    <t>GIPI ODDERO BAROLO</t>
  </si>
  <si>
    <t>GIPI***ODDERO DOLCETTO</t>
  </si>
  <si>
    <t>GIPI OGNISSOLE PRIMITIVO MANDU</t>
  </si>
  <si>
    <t>GIPI OLTREPOPAVESE SANGUE GIUD</t>
  </si>
  <si>
    <t>GIPI PINEROLESE BONARDA</t>
  </si>
  <si>
    <t>GIPI PINEROLESE FREISA</t>
  </si>
  <si>
    <t>GIPI PINEROLESE ROSSO</t>
  </si>
  <si>
    <t>GIPI POGGIO GALVI MORELLINO SC</t>
  </si>
  <si>
    <t>GIPI POGGIO GALVI ROSSO MONTAL</t>
  </si>
  <si>
    <t>GIPI RAPITALA SIRAH</t>
  </si>
  <si>
    <t>GIPI RUFFINO ROSATELLO</t>
  </si>
  <si>
    <t>GIPI SALOSSO IL TRALCIO</t>
  </si>
  <si>
    <t>GIPI**STOCCO LA PLANURE BIANCA</t>
  </si>
  <si>
    <t>GIPI TANIT</t>
  </si>
  <si>
    <t>GIPI TERRE DA VINO ROERO ARNEI</t>
  </si>
  <si>
    <t>GIPI TERRE BAROLO BARBARESCO</t>
  </si>
  <si>
    <t>GIPI TERRE BAROLO BAROLO CHINA</t>
  </si>
  <si>
    <t>GIPI TERREBAROLO/ROND DOLCETTO</t>
  </si>
  <si>
    <t>GIPI TERREBAROLO/RONDI NEBIOLO</t>
  </si>
  <si>
    <t>GIPI TORRESELLA VINI ASSORT</t>
  </si>
  <si>
    <t>GIPI VALLERO BONARDA</t>
  </si>
  <si>
    <t>GIPI BERTANI VALPOLICELLA</t>
  </si>
  <si>
    <t>GIPI VIGI UMBRIA</t>
  </si>
  <si>
    <t>GIPI VILLA MAGGI BONARDA</t>
  </si>
  <si>
    <t>GIPI SANGUE DI GIUDA</t>
  </si>
  <si>
    <t>GIPI BRONESE BONARDA</t>
  </si>
  <si>
    <t>GIPI ZONIN FRIZZANTINO</t>
  </si>
  <si>
    <t>GIPI CTAHOAPT VODKA 1/1  40GR</t>
  </si>
  <si>
    <t>GIPI KEGLEVICH VODKA ASS 1LT</t>
  </si>
  <si>
    <t>GIPI BAISIN CIOCCOLARO 70 15GR</t>
  </si>
  <si>
    <t>ANTINORI PINOT BIANCO MONTELOR</t>
  </si>
  <si>
    <t>MEREGALLI SANGUIDO GUIDALB 375</t>
  </si>
  <si>
    <t>ARUNDA BRUT CUVEE MARIANNA</t>
  </si>
  <si>
    <t>MEREGALLI GALARDI TERRAdi ROSS</t>
  </si>
  <si>
    <t>ARUNDA BRUT NATURE ZERO</t>
  </si>
  <si>
    <t>ARARAT AKHTAMAR 10Y 50/40</t>
  </si>
  <si>
    <t>CHAMP.DOM PERIGNON LUMIN.1,5</t>
  </si>
  <si>
    <t>HENNESSY VS 0,20/40</t>
  </si>
  <si>
    <t>MEUKOW VS 70/40</t>
  </si>
  <si>
    <t>MEUKOW VSOP 0,70 40</t>
  </si>
  <si>
    <t>MEUKOW VSOP RED EDITION 70/40</t>
  </si>
  <si>
    <t>BOMBAY BRAMBLE 70/37,5</t>
  </si>
  <si>
    <t>ZUIDAM DUTCH COUR.GIN 70/44,5</t>
  </si>
  <si>
    <t>ZUIDAM DUTCH COUR.AGED 70/44</t>
  </si>
  <si>
    <t>FERDINAND'S SAAR GIN  0,50/44</t>
  </si>
  <si>
    <t>FLEMINGO TEARS GIN 0,50/40</t>
  </si>
  <si>
    <t>FOUR PILLARS GIN 70/41,8</t>
  </si>
  <si>
    <t>GORDON'S GIN 0,20/37,5</t>
  </si>
  <si>
    <t>HARAHORN SMALL BATCH 0,50/46</t>
  </si>
  <si>
    <t>HENDRICKS GIN 0,20/44</t>
  </si>
  <si>
    <t>OPHIR ORIENT.SPICED GIN 70/40</t>
  </si>
  <si>
    <t>SHARIS GIN BLU 0,50/40</t>
  </si>
  <si>
    <t>BAILEYS ESPRESSO CREAM 1/1 17</t>
  </si>
  <si>
    <t>BAILEYS IRISH CREAM 0,20/17</t>
  </si>
  <si>
    <t>BAILEYS RED VELVET 0,70/17</t>
  </si>
  <si>
    <t>AMARETTO SARONNO 0,20 28g.</t>
  </si>
  <si>
    <t>AMARETTO SARONNO VELV.0,70 17</t>
  </si>
  <si>
    <t>BACARDI CARTA BLANCA 0,20 37,5</t>
  </si>
  <si>
    <t>BACARDI CARTA BLANCA 3LT 37,5</t>
  </si>
  <si>
    <t>BUMBU RUM 70/40</t>
  </si>
  <si>
    <t>CENTENARIO ED LIMIT.30Y 70/40</t>
  </si>
  <si>
    <t>PEAKY RUM 70/40</t>
  </si>
  <si>
    <t>ERISTOFF 0,20/37,5</t>
  </si>
  <si>
    <t>EUPHORIA CANNABIS VODK 0,20/38</t>
  </si>
  <si>
    <t>EUPHORIA COCAINE VODKA 0,20/40</t>
  </si>
  <si>
    <t>GREY GOOSE VODKA 0,20/40</t>
  </si>
  <si>
    <t>NEFT WHITE/BLACK BARREL 70/40</t>
  </si>
  <si>
    <t>POGUES SINGLE MALT 70/40</t>
  </si>
  <si>
    <t>POGUES IRISH WHISKY 70/40</t>
  </si>
  <si>
    <t>FAMOUS GROUSE 0,20/40</t>
  </si>
  <si>
    <t>FINLAGGAN EILAN MOR 70/46</t>
  </si>
  <si>
    <t>GOSLING'S BLACK SEAL 0,70 40</t>
  </si>
  <si>
    <t>ARTISAN GIN 0,50/44</t>
  </si>
  <si>
    <t>MILLONARIO RES.ESP.15Y 70/40</t>
  </si>
  <si>
    <t>MILLONARIO XO RES.ESP.70/40</t>
  </si>
  <si>
    <t>PROHIBIDO RON SILVER  70/40</t>
  </si>
  <si>
    <t>BALLANTINES 0,20 40gr.</t>
  </si>
  <si>
    <t>CHAMP.PIPER HEIDSIECK 0,200</t>
  </si>
  <si>
    <t>ARDBEG 5Y  WEE BEASTIE 70/47,4</t>
  </si>
  <si>
    <t>RON DE JEREMY XXXO 27Y 70/43</t>
  </si>
  <si>
    <t>BACARDI OAKHEART 0,70/35</t>
  </si>
  <si>
    <t>BACARDI OAKHEART 1LT 35</t>
  </si>
  <si>
    <t>LAGAVULLIN 10Y 70/43</t>
  </si>
  <si>
    <t>MEREGALLI ROTHSCHILD BORDEAUX</t>
  </si>
  <si>
    <t>CARLO ALBERTO VTH B/R 1/1</t>
  </si>
  <si>
    <t>CARLO ALBERTO VTH RISERVA 75</t>
  </si>
  <si>
    <t>JEFFERSON AMARO 70/30</t>
  </si>
  <si>
    <t>JEFFERSON AMARO 1,5/30</t>
  </si>
  <si>
    <t>ROGER BITTER AMARO 70/25</t>
  </si>
  <si>
    <t>BOKER VODKA CORN 1/1 40</t>
  </si>
  <si>
    <t>MADAME MILU LIQ.ERBE 70/45</t>
  </si>
  <si>
    <t>GIL GIN 70/43</t>
  </si>
  <si>
    <t>GIL GIN  TORBATO 50/43</t>
  </si>
  <si>
    <t>CANAIMA GIL SMALL BATCH 70/47</t>
  </si>
  <si>
    <t>PRINCIPE APOSTOLES GIN 70/40,5</t>
  </si>
  <si>
    <t>ABRACADABRA  LIQUIRIZ.,50/25</t>
  </si>
  <si>
    <t>MANDRAGOLA AMARO  0,50/45</t>
  </si>
  <si>
    <t>ELETRIC BITTER 0,100/60</t>
  </si>
  <si>
    <t>FRESCOB.CHIANTI CASTIGLIONI375</t>
  </si>
  <si>
    <t>HIGH WEST DOUBLE RYE 70/46</t>
  </si>
  <si>
    <t>BRAIDA RE DI FIORI RIESLING</t>
  </si>
  <si>
    <t>ARBRE GIN 70/41</t>
  </si>
  <si>
    <t>TRIBUTE GIN 70/43</t>
  </si>
  <si>
    <t>MOZART CHOCOLATE 0,50/15</t>
  </si>
  <si>
    <t>DON PAPA BAROKO 70/40</t>
  </si>
  <si>
    <t>CRYSTAL HEAD ONYX 70/40</t>
  </si>
  <si>
    <t>RAKI TEKIRDAG 70/45</t>
  </si>
  <si>
    <t>WILD TURKEY RARE BREED 70/58,4</t>
  </si>
  <si>
    <t>CLONTARF TRINITY 0,20/40</t>
  </si>
  <si>
    <t>CLONTARF 70/40</t>
  </si>
  <si>
    <t>MACALLAN 12Y SHERRY OAK 70/40</t>
  </si>
  <si>
    <t>CHAMP.LAUR.PERRIER ,375</t>
  </si>
  <si>
    <t>UMANI RONCHI PASSERINA VIGOR</t>
  </si>
  <si>
    <t>NIKKA DAYS 70/40</t>
  </si>
  <si>
    <t>ANTINORI CERVARO  SALA 375</t>
  </si>
  <si>
    <t>COPPO VSQ BRUT LUIGI COPPO</t>
  </si>
  <si>
    <t>COPPO VSQ RISERVA  BRUT</t>
  </si>
  <si>
    <t>COPPO VSQ BRUT PIERO COPPO</t>
  </si>
  <si>
    <t>PICO MACCARIO BARB LAVIGNO.375</t>
  </si>
  <si>
    <t>CHAMP.LAUR.PERRIER ULTRA BRUT</t>
  </si>
  <si>
    <t>PICO MACCARIO MONFERRATO VITA</t>
  </si>
  <si>
    <t>CHAMP.LAUR.PERRIER GR SIECLE</t>
  </si>
  <si>
    <t>AMARO DEL CAPO RISERVA 70/37,5</t>
  </si>
  <si>
    <t>AMARO DEL CAPO HOT EDIT.70/35</t>
  </si>
  <si>
    <t>GRAPPA CAFFO ASSORT.0,50/42</t>
  </si>
  <si>
    <t>EMPORIA GIN 70/45</t>
  </si>
  <si>
    <t>FERROCHINA BISLERI 0,50/21</t>
  </si>
  <si>
    <t>PALADIN BONOMI CUVEE 22 BRUT</t>
  </si>
  <si>
    <t>PALADIN BONOMI CRUPERDU BRUT</t>
  </si>
  <si>
    <t>PALADIN BONOMI DOSAGE ZERO</t>
  </si>
  <si>
    <t>PALADIN BONOMI SATEN BRUT</t>
  </si>
  <si>
    <t>FEUDI S.GREGORIO LACRYMA CRIST</t>
  </si>
  <si>
    <t>PICO MACCARIO PIEM.ROSATO BRUT</t>
  </si>
  <si>
    <t>PIO CESARE SAUVIGNON LANGHE</t>
  </si>
  <si>
    <t>COPPO POMOROSSO</t>
  </si>
  <si>
    <t>RUPES AMARO 70/28</t>
  </si>
  <si>
    <t>LA SCOLCA D'ANTAN  BIANCO</t>
  </si>
  <si>
    <t>AERSTONE 10Y 70/40</t>
  </si>
  <si>
    <t>TIARE RIBOLLA GIALLA 0,75</t>
  </si>
  <si>
    <t>TIARE MALVASIA 0,75</t>
  </si>
  <si>
    <t>TIARE FRIULANO 0,75</t>
  </si>
  <si>
    <t>TIARE SAUVIGNON 0,75</t>
  </si>
  <si>
    <t>TIARE PINOT GRIGIO 0,75</t>
  </si>
  <si>
    <t>TIARE SAUVIGNON EMPIRE 0,75</t>
  </si>
  <si>
    <t>TIARE CABERNET 0,75</t>
  </si>
  <si>
    <t>TIARE PINOT NERO 0,75</t>
  </si>
  <si>
    <t>TIARE SPUMANTE REMAUV 1,5</t>
  </si>
  <si>
    <t>RIVETTI BARBERA ALABARDA  5LT</t>
  </si>
  <si>
    <t>PIERO GIN 70/42</t>
  </si>
  <si>
    <t>CANT.VALDADIGE TRENTO CELEBRER</t>
  </si>
  <si>
    <t>PALADIN BONOMI ROSE'FRANCIAC</t>
  </si>
  <si>
    <t>MONSUPELLO PINOT NERO NATURE</t>
  </si>
  <si>
    <t>MONSUPELLO PINOT NERO MILLESIM</t>
  </si>
  <si>
    <t>MONSUPELLO CHARDON.BLANCdeBL</t>
  </si>
  <si>
    <t>MONSUPELLO CALCABABIO BONARDA</t>
  </si>
  <si>
    <t>MONSUPELLO TANGOWINE CABE.SAUV</t>
  </si>
  <si>
    <t>MONSUPELLO GREAT RUBY ROSSO</t>
  </si>
  <si>
    <t>MONACI PETRALUCE VERDUZZO</t>
  </si>
  <si>
    <t>NEGRI MAZER VALTELL.</t>
  </si>
  <si>
    <t>CHAMP.TAITTINGER RESERVE</t>
  </si>
  <si>
    <t>CHAMP.GOSSET 0,75</t>
  </si>
  <si>
    <t>POSSA ROSE' D'AMOUR</t>
  </si>
  <si>
    <t>POSSA BIANCO CINQUETERRE</t>
  </si>
  <si>
    <t>DONNAFUGATA SEDARA 0,375</t>
  </si>
  <si>
    <t>LIBRANDI CIRO' BIANCO 0,75</t>
  </si>
  <si>
    <t>BIONDI SANTI ROSSO DI MONTALCI</t>
  </si>
  <si>
    <t>DONNAFUGATA ANTHILIA ,375</t>
  </si>
  <si>
    <t>DONNAFUGATA SHERAZADE ,375</t>
  </si>
  <si>
    <t>DONNAFUGATA SUR SUR GRIL.,375</t>
  </si>
  <si>
    <t>PELLEGRINI BISSON ABISSI ROSE</t>
  </si>
  <si>
    <t>PELLEGRINI ROCCAPESTA MORELLIN</t>
  </si>
  <si>
    <t>ZACCAGNINI MONTEP.TRALC.1,5</t>
  </si>
  <si>
    <t>ZACCAGNINI ABRUZZO PECORINO</t>
  </si>
  <si>
    <t>SCAPEGRACE BLACKGIN  70/41,6</t>
  </si>
  <si>
    <t>PRINCIPUM GIN 70/43</t>
  </si>
  <si>
    <t>FERRARI MAXIMUM DEMI SEC</t>
  </si>
  <si>
    <t>FERRARI ZIGGURAT BIO</t>
  </si>
  <si>
    <t>CUBICAL GIN 70/37,5</t>
  </si>
  <si>
    <t>HAPUSA HIMALAYAN GIN 70/43</t>
  </si>
  <si>
    <t>RON DOS MADERAS 70/40</t>
  </si>
  <si>
    <t>EXPLORER RUM AUSTRALIA 70/43</t>
  </si>
  <si>
    <t>EXPLORER RUM BELIZE/TRIN /DOMI</t>
  </si>
  <si>
    <t>ROCHENAC VSOP 70/40</t>
  </si>
  <si>
    <t>HENDRICKS GIN AMAZONIA 1/1 43,</t>
  </si>
  <si>
    <t>CHATEAU DU BREUIL VSOP 70/40</t>
  </si>
  <si>
    <t>KISS BLACK DIAMOND RUM ,50/40</t>
  </si>
  <si>
    <t>KISS DETROIT ROCK RUM 0,70/45</t>
  </si>
  <si>
    <t>MOTORHEAD RUM 70/40</t>
  </si>
  <si>
    <t>PLANTATION XAYMACA   70/43</t>
  </si>
  <si>
    <t>CIROC VODKA GUSTI ASS 1lt/37,5</t>
  </si>
  <si>
    <t>MENARD VSOP 70/40</t>
  </si>
  <si>
    <t>CALVADOS MAITRE PIERRE 70/40</t>
  </si>
  <si>
    <t>PICO MACCARIO BARBARESCO</t>
  </si>
  <si>
    <t>PICO MACCARIO BAROLO</t>
  </si>
  <si>
    <t>ARMAGNAC DUCASTAING 70/40</t>
  </si>
  <si>
    <t>FERRARI RISERVA LUNELLI VINO</t>
  </si>
  <si>
    <t>LUNGAROTTI UMBRIA ROSSO BIO</t>
  </si>
  <si>
    <t>LUNGAROTTI TRESPO TREBBIANO</t>
  </si>
  <si>
    <t>LUNGAROTTI SANGIOVESE</t>
  </si>
  <si>
    <t>LE ALTANE PROSECCO</t>
  </si>
  <si>
    <t>MEREGALLI SANGUIDO DIFESE 375</t>
  </si>
  <si>
    <t>ANTINORI POGGIO ALLE NANE</t>
  </si>
  <si>
    <t>ANTINORI NEPRICA CABERNET</t>
  </si>
  <si>
    <t>ANTINORI NEPRICA NEGROAMARO</t>
  </si>
  <si>
    <t>ORNELLAIA LE VOLTE 3 LT</t>
  </si>
  <si>
    <t>ORNELLAIA BOLGHERI 0,375</t>
  </si>
  <si>
    <t>DAL FORNO AMARONE 0,75</t>
  </si>
  <si>
    <t>DAL FORNO VALPOLICELLA SUP</t>
  </si>
  <si>
    <t>TOSO SPUMANTE BIANCO MORRA</t>
  </si>
  <si>
    <t>VALHHALLA LIQUORE 0,50/35</t>
  </si>
  <si>
    <t>VECCHIO MAGAZ.DOGAN.INTERV.0,5</t>
  </si>
  <si>
    <t>BLANCARDI ROSMARINUS ROSSESE</t>
  </si>
  <si>
    <t>PICO MACCARIO BAROLO SERRALUNG</t>
  </si>
  <si>
    <t>PICO MACCARIO BAROLO CANNUBI</t>
  </si>
  <si>
    <t>TURCO GRANACCIA</t>
  </si>
  <si>
    <t>TURCO ROSSO COLLINE SAVONESI</t>
  </si>
  <si>
    <t>TURCO ROSATO COLLINE SAVONESI</t>
  </si>
  <si>
    <t>AMARO DEL CAPO 3LT  35</t>
  </si>
  <si>
    <t>FEUDI S.GREGORIO PATRIMO</t>
  </si>
  <si>
    <t>FEUDI S.GREGORIO TAURASI</t>
  </si>
  <si>
    <t>FEUDI S.GREGORIO TEODOSIO BIO</t>
  </si>
  <si>
    <t>FEUDI S.GREGORIO BOLGHERIC.COM</t>
  </si>
  <si>
    <t>FEUDI S.GREGORIO ROMANICO TROI</t>
  </si>
  <si>
    <t>FEUDI S.GREGORIO CABERN.SAUVIG</t>
  </si>
  <si>
    <t>S.FELICE CHIANTI IL GRIGIO</t>
  </si>
  <si>
    <t>JANNEAU ARMAGNAC VSOP 70/40</t>
  </si>
  <si>
    <t>FRAPIN COGNAC VSOP 70/40</t>
  </si>
  <si>
    <t>GORDON'S GIN GREEN 0,70/37,5</t>
  </si>
  <si>
    <t>RUSSKAYA 70/40</t>
  </si>
  <si>
    <t>ZUBROWKA BISON GRASS 0,70 37,5</t>
  </si>
  <si>
    <t>GRANT'S 4,5   43</t>
  </si>
  <si>
    <t>OCTOMORE 70/56,9</t>
  </si>
  <si>
    <t>DEANSTON 18Y 70/46,3</t>
  </si>
  <si>
    <t>ROYAL BRAKLA 12Y 70/40</t>
  </si>
  <si>
    <t>OSBORNE MAGNO 1/1 36</t>
  </si>
  <si>
    <t>TORRES 10Y 1/1 38</t>
  </si>
  <si>
    <t>BOULARD CALVADOS XO 70/40</t>
  </si>
  <si>
    <t>SIKKIM FRAISE/PRIVE 70/40</t>
  </si>
  <si>
    <t>PELLEGRINI AMARO EROICO MEDITE</t>
  </si>
  <si>
    <t>PELLEGRINI MARINA COPPI</t>
  </si>
  <si>
    <t>SAN MICHELE APPIUS BIANCO 75</t>
  </si>
  <si>
    <t>SAN MICHELE PINOT NERO 1,5</t>
  </si>
  <si>
    <t>VIETTI LANGHE FREISA</t>
  </si>
  <si>
    <t>VIETTI BARBERA TRE VIGNE</t>
  </si>
  <si>
    <t>VIETTI LANGHE BIANCO PERBACCO</t>
  </si>
  <si>
    <t>VIETTI NEBBIOLO PERBACCO</t>
  </si>
  <si>
    <t>VIETTI BAROLO CASTIGLIONE</t>
  </si>
  <si>
    <t>GINESTR BRANG SPUM MARTINOTTI</t>
  </si>
  <si>
    <t>ROLETTO ERBALUCE ECCELLENZA</t>
  </si>
  <si>
    <t>ROLETTO ERBALUCEMET CLASSICO</t>
  </si>
  <si>
    <t>ROLETTO ERBALUCE DOCG</t>
  </si>
  <si>
    <t>ROLETTO PASSITO DI CALUSO 0,37</t>
  </si>
  <si>
    <t>ROLETTO GRAN CUVEE</t>
  </si>
  <si>
    <t>BANFI POGGIO ALL ORO</t>
  </si>
  <si>
    <t>BANFI ROSSO DI MONTALCINO</t>
  </si>
  <si>
    <t>BANFI LA PETTEGOLA VERMENTINO</t>
  </si>
  <si>
    <t>BANFI BRUT</t>
  </si>
  <si>
    <t>BANFI BRUT TENER</t>
  </si>
  <si>
    <t>BANFI LA LUS</t>
  </si>
  <si>
    <t>BANFI COST</t>
  </si>
  <si>
    <t>BANFI POGGIO ALLE MURA BRUNELL</t>
  </si>
  <si>
    <t>CORMONS PIGNOLO</t>
  </si>
  <si>
    <t>CORMONS SCHIOPPETTINO</t>
  </si>
  <si>
    <t>CORMONS COLLIO FRIULANO</t>
  </si>
  <si>
    <t>CORMONS MALVASIA HARMO</t>
  </si>
  <si>
    <t>CORMONS RIBOLLA GIALLA SPUMANT</t>
  </si>
  <si>
    <t>CORMONS COLLIO MERLOT</t>
  </si>
  <si>
    <t>SANTERO 4 OTTOBRE CHAMPEN.</t>
  </si>
  <si>
    <t>FRESCOB.POMINO   1,5</t>
  </si>
  <si>
    <t>GRAPPA FRESCOB.DI LUCE 0,50</t>
  </si>
  <si>
    <t>CASCINA ULIVI SEMPLICEMENTE</t>
  </si>
  <si>
    <t>POSSA ER GIANCU</t>
  </si>
  <si>
    <t>CHIARLO LA COURT NIZZA RISERVA</t>
  </si>
  <si>
    <t>FORADORI LAZER</t>
  </si>
  <si>
    <t>POSSA U NEIGRU</t>
  </si>
  <si>
    <t>POSSA SCIACCHETRA 0,375</t>
  </si>
  <si>
    <t>PEPE PECORINO</t>
  </si>
  <si>
    <t>PEPE MONTEPULCIANO</t>
  </si>
  <si>
    <t>JEFFERIES BRUTAL</t>
  </si>
  <si>
    <t>OCCHIPINTI B/R</t>
  </si>
  <si>
    <t>CHIARLO BAROLO CEREQUIO</t>
  </si>
  <si>
    <t>CHIARLO BAROLO CANNUBI</t>
  </si>
  <si>
    <t>CHIARLO BARBARESCO FASET</t>
  </si>
  <si>
    <t>CHIARLO CIPRESSI NIZZA</t>
  </si>
  <si>
    <t>CHIARLO ROVERETO GAVI</t>
  </si>
  <si>
    <t>CHIARLO LANGHE NEBBIOLO</t>
  </si>
  <si>
    <t>CHIARLO BARBERA ASTI LE ORME</t>
  </si>
  <si>
    <t>CHIARLO DOLCETTO LE COSTE</t>
  </si>
  <si>
    <t>CHIARLO MOSCATO ASTI</t>
  </si>
  <si>
    <t>CHIARLO BAROLO</t>
  </si>
  <si>
    <t>CHIARLO ROERO ARNEIS</t>
  </si>
  <si>
    <t>BIG PEAT 12Y 70/46</t>
  </si>
  <si>
    <t>CHIARLO CIPRESSI NIZZA 1,5</t>
  </si>
  <si>
    <t>DONNAFUGATA SPUMANTE BIANCO</t>
  </si>
  <si>
    <t>DONNAFUGATA SPUMANTE ROSE</t>
  </si>
  <si>
    <t>DONNAFUGATA SPUMANTE ED LIMIT</t>
  </si>
  <si>
    <t>BORDIGA VTH B/R</t>
  </si>
  <si>
    <t>PIO CESARE BAROLO ORNATO</t>
  </si>
  <si>
    <t>ESPRIT GASSIER ROSE 75</t>
  </si>
  <si>
    <t>COMP.VINO OCCHIONE 75</t>
  </si>
  <si>
    <t>COMP.VINO PINO DI BISERNO 75</t>
  </si>
  <si>
    <t>COMP.VINO BISERNO 75</t>
  </si>
  <si>
    <t>COMP.VINO SOF 75</t>
  </si>
  <si>
    <t>COMP.VINO BISERNO 1,5</t>
  </si>
  <si>
    <t>COMP.VINO INSOGLIOCINGHIALE1,5</t>
  </si>
  <si>
    <t>DILMOOR CR.WHISKY GOLDMILL.70</t>
  </si>
  <si>
    <t>POSSAMAI MILLESIMATO PROSECCO</t>
  </si>
  <si>
    <t>POSSAMAI MILLESIMATO 75</t>
  </si>
  <si>
    <t>CHAMP.GOBILLARD 0,75</t>
  </si>
  <si>
    <t>CHAMP.MOET ICE IMPERIAL ROSE</t>
  </si>
  <si>
    <t>CHAMP.BARON DE ROTHSC.BLBL.1,5</t>
  </si>
  <si>
    <t>HENNESSY VSOP 1LT 40</t>
  </si>
  <si>
    <t>HENNESSY XO 1LT 40</t>
  </si>
  <si>
    <t>BITTER DEL PROFESSORE 0,70</t>
  </si>
  <si>
    <t>GENEROUS GIN ORGANIC 70/44</t>
  </si>
  <si>
    <t>GAGLIARDO FALLEGRO LANGHE 75</t>
  </si>
  <si>
    <t>GAGLIARDO FALLEGRO LANGHE 1,5</t>
  </si>
  <si>
    <t>GAGLIARDO ROERO ARNEIS 75</t>
  </si>
  <si>
    <t>GAGLIARDO FALLEGRO LANGHE 3LT</t>
  </si>
  <si>
    <t>GAGLIARDO NEBBIOLO DABATIE 75</t>
  </si>
  <si>
    <t>GAGLIARDO BAROLO LAMORRA 75</t>
  </si>
  <si>
    <t>GAGLIARDO BAROLO  75</t>
  </si>
  <si>
    <t>GAGLIARDO BARBERA ROSINA 75</t>
  </si>
  <si>
    <t>GAGLIARDO NIZZA FAVA 75</t>
  </si>
  <si>
    <t>GAGLIARDO GRIGNOLINO GIASSA 75</t>
  </si>
  <si>
    <t>GAGLIARDO DOLCETTO PAULIN 75</t>
  </si>
  <si>
    <t>GAGLIARDO CASSA EXPERIENCE</t>
  </si>
  <si>
    <t>DAMILANO BARBERA LA BLU</t>
  </si>
  <si>
    <t>DAMILANO DOLCETTO</t>
  </si>
  <si>
    <t>SAVANNA HERR WHITE 70/62,5</t>
  </si>
  <si>
    <t>WORTHY PARK 70/59</t>
  </si>
  <si>
    <t>NIKKA TAILORED 70/43</t>
  </si>
  <si>
    <t>HAMPDEN ESTATE LROCK 70/47</t>
  </si>
  <si>
    <t>FIRE RHUM 70/63</t>
  </si>
  <si>
    <t>HOFSTAETTER GEWURZTRAMINER</t>
  </si>
  <si>
    <t>HOFSTAETTER MECZAN PINOT NERO</t>
  </si>
  <si>
    <t>HOFSTAETTER DE VITE</t>
  </si>
  <si>
    <t>HOFSTAETTER SCHIAVA KOLBENHOF</t>
  </si>
  <si>
    <t>HOFSTAETTER DR FISHER RIESLING</t>
  </si>
  <si>
    <t>DAMILANO ARNEIS BIANCO</t>
  </si>
  <si>
    <t>DAMILANO NEBBIOLO</t>
  </si>
  <si>
    <t>DAMILANO ROSATO</t>
  </si>
  <si>
    <t>CORVEZZO ASOLO PROSECCO</t>
  </si>
  <si>
    <t>CORVEZZO PROSECCO ROSE'</t>
  </si>
  <si>
    <t>CORVEZZO PROSECCO DEMI-SEC</t>
  </si>
  <si>
    <t>CORVEZZO CASANOVA ROSE 1,5</t>
  </si>
  <si>
    <t>DONNAFUGATA SPUMANTE BCO 1,5</t>
  </si>
  <si>
    <t>NEISSON BLANC 70/55</t>
  </si>
  <si>
    <t>NEISSON PROFIL 107  70/53,8</t>
  </si>
  <si>
    <t>NEISSON PROFIL 105 70/54,2</t>
  </si>
  <si>
    <t>MHOBA 70/64,7</t>
  </si>
  <si>
    <t>FELLUGA M.MONGRIS PINOT GRIGIO</t>
  </si>
  <si>
    <t>FELLUGA M.SAUVIGNON</t>
  </si>
  <si>
    <t>FELLUGA M.CHARDONNAY</t>
  </si>
  <si>
    <t>FELLUGA M.VARNERI MERLOT</t>
  </si>
  <si>
    <t>FELLUGA M.CABERNET SAUVIGNON</t>
  </si>
  <si>
    <t>FELLUGA M.AMANI FRIULANO</t>
  </si>
  <si>
    <t>FELLUGA M.REFOSCO</t>
  </si>
  <si>
    <t>FELLUGA M.MOSCATO ROSA</t>
  </si>
  <si>
    <t>ANTINORI MATAROCCHIO</t>
  </si>
  <si>
    <t>TERRE BIANCHE VERMENTINO</t>
  </si>
  <si>
    <t>TERRE BIANCHE PIGATO</t>
  </si>
  <si>
    <t>TERRE BIANCHE ROSSESE</t>
  </si>
  <si>
    <t>CANONICA CERRETTO CHIANTI RISE</t>
  </si>
  <si>
    <t>CANONICA CERRETTO CHIANTI</t>
  </si>
  <si>
    <t>CHAMP.IRROY</t>
  </si>
  <si>
    <t>BORTOLOMIOL SUAVIS PRS DEMISEC</t>
  </si>
  <si>
    <t>VILLA SCHINOSA MOSCATO DI TRAN</t>
  </si>
  <si>
    <t>VILLA SCHINOSA NERO DI TROIA</t>
  </si>
  <si>
    <t>VILLA SCHINOSA ROSSO LAGHIGLIO</t>
  </si>
  <si>
    <t>VILLA SCHINOSA ROSATO P.GALITT</t>
  </si>
  <si>
    <t>VILLA SCHINOSA BIANCO P.VADO</t>
  </si>
  <si>
    <t>GRAPPA POLI MIRTILLO 50/28</t>
  </si>
  <si>
    <t>CUBICAL GIN  PREMIUM 70/40</t>
  </si>
  <si>
    <t>CUBICAL GIN ULTR PREMIUM 70/45</t>
  </si>
  <si>
    <t>FORADORI TEROLDEGO</t>
  </si>
  <si>
    <t>CALAFATA MAJULINA</t>
  </si>
  <si>
    <t>BERA RONCO MATTO</t>
  </si>
  <si>
    <t>BERA RONCO ROSA ANCESTRALE</t>
  </si>
  <si>
    <t>COTAR SPUMANTE BELA</t>
  </si>
  <si>
    <t>IMMICH BATTERIEBERG RIESLING</t>
  </si>
  <si>
    <t>PELLEGRINO TARENI VIOGNIER</t>
  </si>
  <si>
    <t>PELLEGRINO TARENI INZOLIA</t>
  </si>
  <si>
    <t>PELLEGRINO MALVASIA 75</t>
  </si>
  <si>
    <t>ELEPHANT NAVY STRENGHT 500/57</t>
  </si>
  <si>
    <t>MR THREE &amp; BROS FALERNUM ,500</t>
  </si>
  <si>
    <t>MONTENIDOLI VERNACCIA</t>
  </si>
  <si>
    <t>MONTENIDOLI CARATO VERNACCIA</t>
  </si>
  <si>
    <t>MONTENIDOLI CANAIUOLO ROSATO</t>
  </si>
  <si>
    <t>TAMDHU 12Y 1/1 40</t>
  </si>
  <si>
    <t>BEEFEATER BLOOD ORANGE 70/37,5</t>
  </si>
  <si>
    <t>BLOOM GIN ASSORT 70/40</t>
  </si>
  <si>
    <t>BOMBAY SAPPHIRE GIN 0,50/43</t>
  </si>
  <si>
    <t>SAINT.PIERRE CHABLIS</t>
  </si>
  <si>
    <t>EDIMBURGH GIN 0,70/43</t>
  </si>
  <si>
    <t>GOODMAN GIN  0,70/44</t>
  </si>
  <si>
    <t>JUNE ROYAL GIN ASS 0,70/37,5</t>
  </si>
  <si>
    <t>MARYLEBONE  GIN 0,70/50,2</t>
  </si>
  <si>
    <t>ABUELO RUM 7Y 70/37,5</t>
  </si>
  <si>
    <t>DON Q 151 RUM 0,70/75,5</t>
  </si>
  <si>
    <t>DOORLY'S 12Y 70/43/40</t>
  </si>
  <si>
    <t>DOORLY'S  5Y 70/40</t>
  </si>
  <si>
    <t>EL LIBERTAD  0,70/40</t>
  </si>
  <si>
    <t>LEGENDARIO RONSSE PUNCH 70/32</t>
  </si>
  <si>
    <t>PLANTATION FIJI 70/40</t>
  </si>
  <si>
    <t>CHAMP.BARON DE ROTHS.EXTRABRUT</t>
  </si>
  <si>
    <t>PRAVDA ASSOR 0,70/37,5 VODKA</t>
  </si>
  <si>
    <t>ARDBEG BLAAACK  0,70/46</t>
  </si>
  <si>
    <t>DOORLY'S 14Y 70/48</t>
  </si>
  <si>
    <t>ARARAT 5Y 70/40</t>
  </si>
  <si>
    <t>NOBUSHI 70/40</t>
  </si>
  <si>
    <t>FRAPIN CRU DE COGNAC 70/40</t>
  </si>
  <si>
    <t>TALISKER SKYE 1 LT 45,8</t>
  </si>
  <si>
    <t>APEROL 1/1 15</t>
  </si>
  <si>
    <t>PIO CESARE L'ALTRO CHARDONN</t>
  </si>
  <si>
    <t>PIO CESARE ROSATO ROSY</t>
  </si>
  <si>
    <t>TERRE DI BALBIA LIGREZZA</t>
  </si>
  <si>
    <t>TERRE DI BALBIA FERVORE</t>
  </si>
  <si>
    <t>TERRE DI BALBIA BLANDUS MERLOT</t>
  </si>
  <si>
    <t>FIRRIATO GAUDENSIUS ,75</t>
  </si>
  <si>
    <t>NONINO QUINTESSENTIA 2LT/35</t>
  </si>
  <si>
    <t>GRAPPA NONINO ANT.CUVEE 70/43</t>
  </si>
  <si>
    <t>GRAPPA NONINO RISERVA 24Y 70/4</t>
  </si>
  <si>
    <t>CALDARO STERN SAUVIGNON</t>
  </si>
  <si>
    <t>HAYMAN'S  SLOE GIN 70/26</t>
  </si>
  <si>
    <t>FEUDI S.GREGORIO PRIMITIVO</t>
  </si>
  <si>
    <t>FEUDI S.GREGORIO ALBABLU VERM</t>
  </si>
  <si>
    <t>LUNGAROTTI PINOT GRIGIO</t>
  </si>
  <si>
    <t>LUNGAROTTI VINSANTO DTORGIAN</t>
  </si>
  <si>
    <t>GRAPPA NONINO RISERVA 8Y 70/43</t>
  </si>
  <si>
    <t>AMAZZONI RIO NEGRO 70/51</t>
  </si>
  <si>
    <t>BLUECOAT ELDERFLOWER 0,70/47</t>
  </si>
  <si>
    <t>COLOMBO GIN 70/43,1</t>
  </si>
  <si>
    <t>VOTANIKON GIN 70/40</t>
  </si>
  <si>
    <t>JBERRY DRY GIN 1/1 40</t>
  </si>
  <si>
    <t>CROSS KEYS 70/41 GIN</t>
  </si>
  <si>
    <t>BORDIGA GIN OCCITAN 70/42</t>
  </si>
  <si>
    <t>AGRICANTO 0,7025</t>
  </si>
  <si>
    <t>BEGASTI CINQUE TERRE</t>
  </si>
  <si>
    <t>CORTE S.ALDA CA FIUI VALPOLICE</t>
  </si>
  <si>
    <t>ADALIA VALPOLICELLA RIPASSO</t>
  </si>
  <si>
    <t>VALLE DEL SOLE PASSERINA</t>
  </si>
  <si>
    <t>VALLE DEL SOLE PICENO ROSSO</t>
  </si>
  <si>
    <t>VALLE DEL SOLE OFFIDA PECORINO</t>
  </si>
  <si>
    <t>MAROTTI ALBIANO VERDICCHIO</t>
  </si>
  <si>
    <t>MAROTTI SALMARIANO VERDICCHIO</t>
  </si>
  <si>
    <t>MAROTTI RUBICO LACRIMA MORRO</t>
  </si>
  <si>
    <t>BINDELLA FOSSOLUPAIO ROSSO</t>
  </si>
  <si>
    <t>BINDELLA NOBILE DI MONTEPULCIA</t>
  </si>
  <si>
    <t>SETRIOLO CHIANTI CLASSICO</t>
  </si>
  <si>
    <t>SETRIOLO CHIANTI CLASS RISERVA</t>
  </si>
  <si>
    <t>MONTEVERTINE MONTEVERTINE</t>
  </si>
  <si>
    <t>MONTEVERTINE LE PERGOLE TORTE</t>
  </si>
  <si>
    <t>COSTAMAGNA LUMASSINA</t>
  </si>
  <si>
    <t>ADALIA VALPOLICELLA LAUTE</t>
  </si>
  <si>
    <t>MEREGALLI FERTUNA MESSIIO</t>
  </si>
  <si>
    <t>VIETTI ROERO ARNEIS</t>
  </si>
  <si>
    <t>ABUELO ANEJO 70/40</t>
  </si>
  <si>
    <t>MACCHIA GIN 0,70/45</t>
  </si>
  <si>
    <t>HENDRICKS GIN LUNAR 0,70/43,4</t>
  </si>
  <si>
    <t>HIGHLAND JOURNEY 1LT 46,2</t>
  </si>
  <si>
    <t>ISLAY GOLD 10Y 70/40</t>
  </si>
  <si>
    <t>ISLAY JOURNEY 1/1 46</t>
  </si>
  <si>
    <t>J.WALKER BLACK 12Y 0,70/42</t>
  </si>
  <si>
    <t>GRAPPA FRESCOB.RUFINA NIPOZZAN</t>
  </si>
  <si>
    <t>FRESCOB.POMINO PINOT NERO</t>
  </si>
  <si>
    <t>ANTINORI IL BRUCIATO 3 LT</t>
  </si>
  <si>
    <t>SALA PROSECCO ROSE</t>
  </si>
  <si>
    <t>J.WALKER BLOND 0,70/40</t>
  </si>
  <si>
    <t>KILBEGGAN POT STILL  0,70/43</t>
  </si>
  <si>
    <t>TULLAMORE DEW XO RUM 70/43</t>
  </si>
  <si>
    <t>BRUGAL BIANCO 1/1 40</t>
  </si>
  <si>
    <t>SIBONA VERMOUTH 0,75</t>
  </si>
  <si>
    <t>ST.REMY VSOP 70/36</t>
  </si>
  <si>
    <t>MERMAID GIN 0,70/42</t>
  </si>
  <si>
    <t>UKIYO BLOSSOM/CITRUS GIN 70/40</t>
  </si>
  <si>
    <t>BUMBU CREAM 0,70/15</t>
  </si>
  <si>
    <t>CASAMIGOS REPOSADO 70/40</t>
  </si>
  <si>
    <t>HIJOS DELAVILLA TEQ. 0,20/40</t>
  </si>
  <si>
    <t>ABSOLUT KURANT 70/40</t>
  </si>
  <si>
    <t>LONG POND WHITE  0,70/62,5</t>
  </si>
  <si>
    <t>MONIN PUREE FRUIT ASS 100 CL</t>
  </si>
  <si>
    <t>SGRAPPA 70/43</t>
  </si>
  <si>
    <t>MACALLAN ESTATE RES. 70/43</t>
  </si>
  <si>
    <t>ST.NICHOLA'S  ABBEY 5Y 70/60</t>
  </si>
  <si>
    <t>ST.NICHOLA'S  ABBEY 12Y 70/40</t>
  </si>
  <si>
    <t>ST.NICHOLA'S  ABBEY 18Y 70/40</t>
  </si>
  <si>
    <t>SMOKEHEAD BOMB  MALT 0,70/48</t>
  </si>
  <si>
    <t>GLEN LIVET 18Y  BATCH 0,70/40</t>
  </si>
  <si>
    <t>AKASHI TOJI 70/40</t>
  </si>
  <si>
    <t>RAKI YENI ALA  70/47</t>
  </si>
  <si>
    <t>RAKI YENI SERI  70/45</t>
  </si>
  <si>
    <t>EUPHORIA ABSINTHE 0,50/70</t>
  </si>
  <si>
    <t>FOURSQUARE PLENIPOTENZ 70/60</t>
  </si>
  <si>
    <t>MONACI KREOS NEGROAMARO1,5</t>
  </si>
  <si>
    <t>GRAN DUCA D'ALBA  XO 70/40</t>
  </si>
  <si>
    <t>DIPLOMATICO N.3 POT STIL 70/47</t>
  </si>
  <si>
    <t>EL LIBERTAD 8Y  0,70/41,8</t>
  </si>
  <si>
    <t>SMIRNOFF VANILLA  70/37,5</t>
  </si>
  <si>
    <t>QUINTARELLI BIANCO SECCO</t>
  </si>
  <si>
    <t>QUINTARELLI AMARONE</t>
  </si>
  <si>
    <t>QUINTARELLI ROSSO DEL BEPI</t>
  </si>
  <si>
    <t>QUINTARELLI ALZERO CABERNET</t>
  </si>
  <si>
    <t>MONKEY 47 BARRELL CUT 0,50/47</t>
  </si>
  <si>
    <t>MAJOR DRY GIN 70/42</t>
  </si>
  <si>
    <t>MAJOR  GIN 70/47</t>
  </si>
  <si>
    <t>ACQUE VERDI GIN 1/1 43</t>
  </si>
  <si>
    <t>B4H FIORI SAMBUCO 70/20</t>
  </si>
  <si>
    <t>VINOSIA ORUS PRIMITIVO</t>
  </si>
  <si>
    <t>ZACAPA 23Y LA DAMA HEAV0,70/40</t>
  </si>
  <si>
    <t>GRANDET DRY WHITE WINE 75</t>
  </si>
  <si>
    <t>GRANDET SWEET RED WINE 75</t>
  </si>
  <si>
    <t>GRANDET SWEET WHITE WINE 75</t>
  </si>
  <si>
    <t>GRANDET RED WINE MERLOT 75</t>
  </si>
  <si>
    <t>GRANDET RED WINE CABER/SAUV 75</t>
  </si>
  <si>
    <t>GRANDET WHITE WINE CHARDON 75</t>
  </si>
  <si>
    <t>TORRES PAZO DA BRUXAS 75</t>
  </si>
  <si>
    <t>TORRES SANGRE TORO RESER 75</t>
  </si>
  <si>
    <t>TORRES SANGRE TORO ORIGINAL</t>
  </si>
  <si>
    <t>TORRES GRAN CORONA RED 75</t>
  </si>
  <si>
    <t>TORRES FAMILIA PURGATORI</t>
  </si>
  <si>
    <t>TORRES ALTOS IBERICO CRIANZA</t>
  </si>
  <si>
    <t>TORRES LA CARBONERA -PISADAS</t>
  </si>
  <si>
    <t>TORRES SELECCION TORRES CELEST</t>
  </si>
  <si>
    <t>TORRES S.DIGNA CABER.SAUV.RSVA</t>
  </si>
  <si>
    <t>TORRES S.VALENTIN PARELLADA 75</t>
  </si>
  <si>
    <t>TORRES MARIMAR PINOT N.MARGARI</t>
  </si>
  <si>
    <t>TORRES MARIMAR CHARDON.MIGUEL</t>
  </si>
  <si>
    <t>ZONIN VELLUTO APPAS ROSSO 75</t>
  </si>
  <si>
    <t>ZONIN SOAVE CLASSICO 75</t>
  </si>
  <si>
    <t>ZONIN PINOT GRIGIO  FRIULI</t>
  </si>
  <si>
    <t>ZONIN VALPOLICELLA CLASSICO 75</t>
  </si>
  <si>
    <t>ZONIN PROSECCO ROSE MILL  0,75</t>
  </si>
  <si>
    <t>ZONIN PROSECCO 1,5</t>
  </si>
  <si>
    <t>ZONIN PROSECCO PRESTIGE 1821</t>
  </si>
  <si>
    <t>ZONIN PROSECCO DEMISEC ICE 75</t>
  </si>
  <si>
    <t>ZONIN PROSECCO BIO ORGAN 0,75</t>
  </si>
  <si>
    <t>ZONIN ASTI  0,75</t>
  </si>
  <si>
    <t>ZONIN SPUM GRAN CUVEE 0,75</t>
  </si>
  <si>
    <t>ZONIN MERLOT VENTI TERRE 0,75</t>
  </si>
  <si>
    <t>ZONIN CABERNET VENTI TERRE</t>
  </si>
  <si>
    <t>BASANOTTO LIQUORE 70/25</t>
  </si>
  <si>
    <t>RIVETTI ROSATO</t>
  </si>
  <si>
    <t>SAN MICHELE GEWURZTRAMINER</t>
  </si>
  <si>
    <t>SAN MICHELE MOSCATO GIALLO</t>
  </si>
  <si>
    <t>PELLEGRINI FALKENSTEIN RIESLIN</t>
  </si>
  <si>
    <t>LUNGAROTTI TORREGIANO PINO1,5</t>
  </si>
  <si>
    <t>ANTINORI S.CRISTINA 1,5 MAESTR</t>
  </si>
  <si>
    <t>DILMOOR CURACAO HURRICANE 70</t>
  </si>
  <si>
    <t>BUFFALO TRACE 1LT 45</t>
  </si>
  <si>
    <t>GLEN SCOTIA HARBOUR 0,70/40</t>
  </si>
  <si>
    <t>GLEN FARCLAS HERITAGE 70/40</t>
  </si>
  <si>
    <t>SINGLETON DUFFTOWN TAIF 70/40</t>
  </si>
  <si>
    <t>SCAPEGRACE GOLD GIN  70/57</t>
  </si>
  <si>
    <t>DONNAFUGATA ISOLAN DOLCEGABBA</t>
  </si>
  <si>
    <t>DONNAFUGATA CUORLAV DOLCEGABBA</t>
  </si>
  <si>
    <t>GR.BERTA PAOLO COF 70/43</t>
  </si>
  <si>
    <t>GR.BERTA MAGIA COF 70/43</t>
  </si>
  <si>
    <t>GR.BERTA TRE SOLI COF 70/43</t>
  </si>
  <si>
    <t>GR.BERTA BRIC GAIAN COF 70/43</t>
  </si>
  <si>
    <t>GR.BERTA CASALOTTO COF 70/43</t>
  </si>
  <si>
    <t>GR.BERTA ASSORT 20 CL/40 GR</t>
  </si>
  <si>
    <t>GR.BERTA VALDAVI 70/40</t>
  </si>
  <si>
    <t>GR.BERTA NIBBIO 70/40</t>
  </si>
  <si>
    <t>GR.BERTA GIULIA INVECCH 70/40</t>
  </si>
  <si>
    <t>GR.BERTA SANTANTONE INV 70/40</t>
  </si>
  <si>
    <t>GR.BERTA L ANGELO INVEC 70/40</t>
  </si>
  <si>
    <t>GR.BERTA UNICA 0,50/43</t>
  </si>
  <si>
    <t>GR.BERTA VILLAPRATO AST 1LT 40</t>
  </si>
  <si>
    <t>GR.BERTA MONTEACUTO LATT 70/42</t>
  </si>
  <si>
    <t>GR.BERTA OLTRE IL VALLO 70/43</t>
  </si>
  <si>
    <t>BERTA AMARETTO 70/28</t>
  </si>
  <si>
    <t>BASSETERRE 1995 70/58,2</t>
  </si>
  <si>
    <t>BRUGAL SIGLO DE ORO 70/40</t>
  </si>
  <si>
    <t>BIELLE VIEUX 0,50/42</t>
  </si>
  <si>
    <t>BIELLE AGRICOLE VIEUX 70/57,3</t>
  </si>
  <si>
    <t>MONIN LIQUORI ASSORT 70/20</t>
  </si>
  <si>
    <t>VALE ROYAL 2006 70/62,5</t>
  </si>
  <si>
    <t>MONYMUSK  EMB 14Y 70/69,7</t>
  </si>
  <si>
    <t>MONYMUSK  EMB COFANETTO 2 BT</t>
  </si>
  <si>
    <t>EL DORADO COLLEC ALBION 70/60,</t>
  </si>
  <si>
    <t>CORVEZZO MOSCATO SPUMANTE</t>
  </si>
  <si>
    <t>CORMONS COLLIO CABERNET</t>
  </si>
  <si>
    <t>CORMONS COLLIO PINOT NERO</t>
  </si>
  <si>
    <t>CAMBRIDGE TRUFFLE GIN 70/42</t>
  </si>
  <si>
    <t>BREWDOG LONEWOLF GIN 70/40</t>
  </si>
  <si>
    <t>BREWDOG LONEWOLF GIN ASS 70/40</t>
  </si>
  <si>
    <t>GRETCHEN GIN  70/44</t>
  </si>
  <si>
    <t>SYLVIUS GIN 70/45</t>
  </si>
  <si>
    <t>QUAGLIA LIQ. ZAFFERANO 70/30</t>
  </si>
  <si>
    <t>BERTA ROSOLIO 70/25</t>
  </si>
  <si>
    <t>CANONICA CERRETTO SANDIAVOLO</t>
  </si>
  <si>
    <t>FRANCHETTI ROSSO TOSCANA CUPOL</t>
  </si>
  <si>
    <t>CHAMP.IRROY ROSE</t>
  </si>
  <si>
    <t>ACROBATE GIN 70/44</t>
  </si>
  <si>
    <t>VIETTI MOSCATO ASTI</t>
  </si>
  <si>
    <t>FRANCHETTI PASSOROSSO ETNA</t>
  </si>
  <si>
    <t>FRANCHETTI PASSOBIANCO T.SICIL</t>
  </si>
  <si>
    <t>HOFSTAETTER CHARDONNAY</t>
  </si>
  <si>
    <t>HOFSTAETTER MULLER THURGAU</t>
  </si>
  <si>
    <t>BOMBARDINO 0,70/19</t>
  </si>
  <si>
    <t>GARDEN SWIFT DRY GIN 50/47</t>
  </si>
  <si>
    <t>NATION RUM ENMORE 12Y,50/57,6</t>
  </si>
  <si>
    <t>VECC.ROM.ET.NERA 1 lt 38gr</t>
  </si>
  <si>
    <t>GENEROUS GIN PURPLE 70/44</t>
  </si>
  <si>
    <t>DAMOISEAU XO AGED 70/42</t>
  </si>
  <si>
    <t>DAMOISEAU VUX CONCORDIA70/40</t>
  </si>
  <si>
    <t>DAMOISEAU MILLES. 70/66,9</t>
  </si>
  <si>
    <t>TWIN FIN RUM 70/38</t>
  </si>
  <si>
    <t>ANSELMET LA TOUCHE ROUGE</t>
  </si>
  <si>
    <t>NATION RUM CARONI 23Y,50/55,4</t>
  </si>
  <si>
    <t>NATION RUM VERSAILLES 30Y,50/5</t>
  </si>
  <si>
    <t>MILLONARIO RON 10Y CINQU 70/50</t>
  </si>
  <si>
    <t>CHATEAU DU BREUIL 70/40</t>
  </si>
  <si>
    <t>CHATEAU DU BREUIL 8Y 70/40</t>
  </si>
  <si>
    <t>XORIGUER MAHON GIN 70/38</t>
  </si>
  <si>
    <t>LAPHROAIG FOUR OAK  1LT 40</t>
  </si>
  <si>
    <t>GLEN SCALAN 4,5/40</t>
  </si>
  <si>
    <t>AKORI CHERRY BLOSSOM 70/40</t>
  </si>
  <si>
    <t>BOBBY'S GIN 70/42</t>
  </si>
  <si>
    <t>FIRESTARTER GIN 70/40</t>
  </si>
  <si>
    <t>TANQUERAY BLKCURRANT 0,70/41,3</t>
  </si>
  <si>
    <t>1800 ANEJO 70/38</t>
  </si>
  <si>
    <t>AKASHI BLUE 70/40</t>
  </si>
  <si>
    <t>ABSINTHE ABYSSE  70/60</t>
  </si>
  <si>
    <t>1800 TEQ BLANCO/SILVER 70/38</t>
  </si>
  <si>
    <t>1800 REPOSADO  70/38</t>
  </si>
  <si>
    <t>KIRKER &amp; GREER SHAMROCK 70/43</t>
  </si>
  <si>
    <t>BOWSAW BOURBON 70/43</t>
  </si>
  <si>
    <t>PAILLARD EXTRA BRUT 75</t>
  </si>
  <si>
    <t>PAILLARD EXTRA BRUT ROSE 75</t>
  </si>
  <si>
    <t>PAILLARD EXTRA BRUT BLANCDEBLA</t>
  </si>
  <si>
    <t>PIO CESARE BAROLO COM.SERRAALB</t>
  </si>
  <si>
    <t>BANFI BOLGHERI ROSSO ASKA</t>
  </si>
  <si>
    <t>BANFI BRUNELLO MARRUCHETO 75</t>
  </si>
  <si>
    <t>BANFI BRUNELLO MARRUCHETO 1,5</t>
  </si>
  <si>
    <t>BANFI CONF 3 BT VL 38921</t>
  </si>
  <si>
    <t>BANFI CONF 3 BT VL 301921</t>
  </si>
  <si>
    <t>BANFI CONF 3 BT VM 20L21</t>
  </si>
  <si>
    <t>BANFI CONF 3 BT VL 301621</t>
  </si>
  <si>
    <t>NEROLI GIN 70/46</t>
  </si>
  <si>
    <t>BEENLEIGH 15Y 70/59</t>
  </si>
  <si>
    <t>BEENLEIGH 5Y 70/59</t>
  </si>
  <si>
    <t>ANSELMET NIX NIVIS</t>
  </si>
  <si>
    <t>ANSELMET PINOT GRIGIO</t>
  </si>
  <si>
    <t>POLI VTH  GRAN BASSANO R/B 75</t>
  </si>
  <si>
    <t>DON CALICHE 70/40</t>
  </si>
  <si>
    <t>FOURSQUARE SPICY 70/37,5</t>
  </si>
  <si>
    <t>CED LIQUORI C/FRUTTA ASS 70/32</t>
  </si>
  <si>
    <t>BANFI CONF 3 BT VL 301721</t>
  </si>
  <si>
    <t>BANFI CONF 2 BT VL 29621</t>
  </si>
  <si>
    <t>CONTERNO BAROLO ARIONE</t>
  </si>
  <si>
    <t>SKYY VODKA 0,70 40</t>
  </si>
  <si>
    <t>TASCA LEONE D'ALMERITA 1,5</t>
  </si>
  <si>
    <t>TASCA CHARDONNAY 1,5</t>
  </si>
  <si>
    <t>TASCA SALLIER MADAMAROSE' 1,5</t>
  </si>
  <si>
    <t>TASCA SALLIER LA MONACA</t>
  </si>
  <si>
    <t>ORSOGNA PASSERINA</t>
  </si>
  <si>
    <t>ORSOGNA PECORINO</t>
  </si>
  <si>
    <t>ORSOGNA TRABBIANO ABRUZZO</t>
  </si>
  <si>
    <t>ORSOGNA CHARDONNAY SAUVIGNON</t>
  </si>
  <si>
    <t>ORSOGNA PRIMITIVO</t>
  </si>
  <si>
    <t>ORSOGNA MONTEPULCIANO ABRUZZO</t>
  </si>
  <si>
    <t>ORSOGNA NERO AVOLA</t>
  </si>
  <si>
    <t>NORMINDIA 70/41,4</t>
  </si>
  <si>
    <t>PUERTO INDIAS CLASSIC 70/37,5</t>
  </si>
  <si>
    <t>PUERTO INDIAS STRAWBE 70/37,5</t>
  </si>
  <si>
    <t>CORRALEJO TEQ.ANEJO 70/38</t>
  </si>
  <si>
    <t>NEMIROFF ORIGINAL 1/1 40</t>
  </si>
  <si>
    <t>MOM GIN ASS 70/37,5</t>
  </si>
  <si>
    <t>BLOOM GIN 1/1  40</t>
  </si>
  <si>
    <t>FRESCOB.AUREA 1,5</t>
  </si>
  <si>
    <t>JACK DANIEL'S 1905 LEGACY1L/43</t>
  </si>
  <si>
    <t>TORRES 10Y 0,70 38</t>
  </si>
  <si>
    <t>CONDE DE OSBORNE GR.RES.70/40,</t>
  </si>
  <si>
    <t>CENTENARIO FUNDACI. 20Y 70/40</t>
  </si>
  <si>
    <t>GLEN DRONACH PEATED 70/48</t>
  </si>
  <si>
    <t>MACALLAN 12Y TRIPLE CASK 70/40</t>
  </si>
  <si>
    <t>RUFFINO BOOM BOOM SYRAH</t>
  </si>
  <si>
    <t>RUFFINO EVE CHARDONNAY</t>
  </si>
  <si>
    <t>RUFFINO KUNG FU  RIESLING 1,5</t>
  </si>
  <si>
    <t>RUFFINO RIS.DUCALE 1,5</t>
  </si>
  <si>
    <t>RUFFINO RIS.DUCALE ORO grselez</t>
  </si>
  <si>
    <t>RUFFINO MODUS TOSCANA PRIMO</t>
  </si>
  <si>
    <t>RUFFINO MONDAVI MALBEC 0,75</t>
  </si>
  <si>
    <t>RUFFINO MORELLINO ROSSO MARTE</t>
  </si>
  <si>
    <t>GRAPPA RUFFINO BOLGHERI 70/42</t>
  </si>
  <si>
    <t>GRAPPA RUFFINO BRUNELLO 70/42</t>
  </si>
  <si>
    <t>COMPASS BOX PEAT MONST.70/46</t>
  </si>
  <si>
    <t>CLAIRIN SAJOUS 7recolte70/56,5</t>
  </si>
  <si>
    <t>GR.BONOLLO LIGNEUM MIELE 70/40</t>
  </si>
  <si>
    <t>GR.BONOLLO CUVEE GR RES.70/42</t>
  </si>
  <si>
    <t>GR.BONOLLO BOHEMIA CESARE50/43</t>
  </si>
  <si>
    <t>GR.BONOLLO CONF CASQUES 2x,100</t>
  </si>
  <si>
    <t>GR.BONOLLO CONF DADI</t>
  </si>
  <si>
    <t>GR.BONOLLO DIAMANTE 70/42</t>
  </si>
  <si>
    <t>GR.BONOLLO ALBERO 3 LT/42</t>
  </si>
  <si>
    <t>GR.BONOLLO MAXI OF 4LT/42</t>
  </si>
  <si>
    <t>BONOLLO LIQUORE LIQUIRICE70/24</t>
  </si>
  <si>
    <t>BONOLLO DORANGE 70/40</t>
  </si>
  <si>
    <t>BONOLLO MIRTILLO 70/30</t>
  </si>
  <si>
    <t>BERTANI CATULLO VALPOL RIPASSO</t>
  </si>
  <si>
    <t>BERTANI SOAVE</t>
  </si>
  <si>
    <t>BERTANI ROSSO SECCO</t>
  </si>
  <si>
    <t>BERTANI RECIOTO</t>
  </si>
  <si>
    <t>BERTANI VERDICCHIO CAST.JESI</t>
  </si>
  <si>
    <t>FELLINE PMD PRIMITOVO MANDU</t>
  </si>
  <si>
    <t>FELLINE SUM SALENTO</t>
  </si>
  <si>
    <t>FELLINE PIETRALUNA NEGR</t>
  </si>
  <si>
    <t>FELLINE DUNICO</t>
  </si>
  <si>
    <t>QUAGLIA LIQ.BERGAMOTTO 70/35</t>
  </si>
  <si>
    <t>QUAGLIA LIQ. CHINOTTO 70/35</t>
  </si>
  <si>
    <t>QUAGLIA LIQ. SAMBUCO 70/20</t>
  </si>
  <si>
    <t>EXTRA VIRGIN 0,70/44 TAGGIASCO</t>
  </si>
  <si>
    <t>SCHIOPETTO RIBOLLA GIALLA</t>
  </si>
  <si>
    <t>SCHIOPETTO MALVASIA</t>
  </si>
  <si>
    <t>SCHIOPETTO PINOT BIANCO</t>
  </si>
  <si>
    <t>SCHIOPETTO VENEZIA GIULIA 1,5</t>
  </si>
  <si>
    <t>BARCELO PLATINUM 0,70 40</t>
  </si>
  <si>
    <t>PICO MACCARIO GAVI 1,5</t>
  </si>
  <si>
    <t>PICO MACCARIO BARBARESCO 1,5</t>
  </si>
  <si>
    <t>PICO MACCARIO CONF 2 BOTT+GREM</t>
  </si>
  <si>
    <t>FERRARI PERLE' BIANCO</t>
  </si>
  <si>
    <t>FERRARI PERLE' ROSE'</t>
  </si>
  <si>
    <t>FERRARI PIETRAGRANDE</t>
  </si>
  <si>
    <t>DILMOOR CR.LIMONC.CARDEA50/17</t>
  </si>
  <si>
    <t>CHAMP.BILLECART NATURE</t>
  </si>
  <si>
    <t>CHAMP.BILLECART RESERVE</t>
  </si>
  <si>
    <t>CHAMP.DELAMOTTE ROSE</t>
  </si>
  <si>
    <t>CHAMP.DELAMOTTE 1,5</t>
  </si>
  <si>
    <t>CHAMP.DELAMOTTE</t>
  </si>
  <si>
    <t>CHAMP.DELAMOTTE BLANCdeBLANC</t>
  </si>
  <si>
    <t>OH MY GIN ZUSY 0,500/45</t>
  </si>
  <si>
    <t>EL BRUJO RUM 70/40</t>
  </si>
  <si>
    <t>ZAKA RUM GOLD MARTINIQUE 70/42</t>
  </si>
  <si>
    <t>BELLAVISTA BRUT (ALMA) ROSE</t>
  </si>
  <si>
    <t>TEQ.PATRON REPOSADO 1/1 40</t>
  </si>
  <si>
    <t>CHAMP.MOET CHANDON GR.VINTAGE</t>
  </si>
  <si>
    <t>HENNESSY XXO 1LT 40</t>
  </si>
  <si>
    <t>CHAMP.GOBILLARD BLANCdeBLANC</t>
  </si>
  <si>
    <t>CHAMP.GOBILLARD VINTAGE 0,75</t>
  </si>
  <si>
    <t>CHAMP.GOBILLARD ROSE 0,75</t>
  </si>
  <si>
    <t>SCHIOPETTO FRIULANO</t>
  </si>
  <si>
    <t>SCHIOPETTO PINOT GRIGIO</t>
  </si>
  <si>
    <t>SCHIOPETTO RIVAROSSA</t>
  </si>
  <si>
    <t>ANTINORI SOLAIA 1,5</t>
  </si>
  <si>
    <t>ANTINORI VINSANTO ,375</t>
  </si>
  <si>
    <t>ANTINORI NEPRICA PRIMITIVO 1,5</t>
  </si>
  <si>
    <t>OPUS ONE VAPA VALLEY ROUGE</t>
  </si>
  <si>
    <t>NOMAD OUTLAND W. 70/41,3</t>
  </si>
  <si>
    <t>OSBORNE PEDRO XIMENEZ ,75/17</t>
  </si>
  <si>
    <t>DRUMSHANBO GIN ,70/43</t>
  </si>
  <si>
    <t>PIXIE TEARS GIN 0,50/40</t>
  </si>
  <si>
    <t>MERMAID PINK  GIN 0,70/38</t>
  </si>
  <si>
    <t>TANQUERAY TEN GRAPEFR 1/1 45,3</t>
  </si>
  <si>
    <t>HAVANA RHUM VERDE 0,70 35gr.</t>
  </si>
  <si>
    <t>GLEN GARIOCH 17Y 70/50,8</t>
  </si>
  <si>
    <t>JACK DANIEL'S TRAVELS  0,50/53</t>
  </si>
  <si>
    <t>PEAKY CREAM LIQUOR  70/17</t>
  </si>
  <si>
    <t>ABSINTHE CZECH FAIRY 0,70/70</t>
  </si>
  <si>
    <t>GREY GOOSE AROMAT 1LT  40</t>
  </si>
  <si>
    <t>GREY GOOSE VODKA 1,5/40 LUMIN</t>
  </si>
  <si>
    <t>BOWMORE N. 1  0,70/40</t>
  </si>
  <si>
    <t>GLEN MORANGIE 14Y ELEMEN.1L43</t>
  </si>
  <si>
    <t>GLEN MORANGIE 16Y TRIBUT.1L43</t>
  </si>
  <si>
    <t>JOHN POWER W. 70/40</t>
  </si>
  <si>
    <t>GAJA SPERSS BAROLO 75</t>
  </si>
  <si>
    <t>ELEPHANT GIN ORANGE 0,50/40</t>
  </si>
  <si>
    <t>PIERO GIN 70/42 PERSONALIZABIL</t>
  </si>
  <si>
    <t>LEDAIG 12 0,70/43</t>
  </si>
  <si>
    <t>CAOL ILA 13Y 0,70/43</t>
  </si>
  <si>
    <t>AULTMORE 10Y 70/43</t>
  </si>
  <si>
    <t>MILTONDUFF 10Y 70/43</t>
  </si>
  <si>
    <t>TOMATIN 2009 DISCOVERY  70/43</t>
  </si>
  <si>
    <t>POLI W. SEGRETARIO STATO 70/43</t>
  </si>
  <si>
    <t>DIPLOMATICO SELECC FAMIL70/43</t>
  </si>
  <si>
    <t>GENEVER OTENBA GIN 0,500/40</t>
  </si>
  <si>
    <t>CHAMP.PIPER HEIDSIEK ESSENTIEL</t>
  </si>
  <si>
    <t>CHAMP.PIPER HEIDSIEK ROSE</t>
  </si>
  <si>
    <t>CHAMP.BARON DE ROTHSCHILD</t>
  </si>
  <si>
    <t>GRAPPA LF LIMOUSIN 70/42,5</t>
  </si>
  <si>
    <t>GRAPPA LF LIMOUSIN 2 LT /42,5</t>
  </si>
  <si>
    <t>CHAMP.PIPER HEIDSIEK VINTAGE</t>
  </si>
  <si>
    <t>COCA BUTON 0,70/36,5</t>
  </si>
  <si>
    <t>CHAMP.LAUR.PERRIER ROSE BUTTER</t>
  </si>
  <si>
    <t>CHAMP.LAUR.PERRIER BLANCdeBLAN</t>
  </si>
  <si>
    <t>CHAMP.LAUR.PERRIER MILLESIMEE</t>
  </si>
  <si>
    <t>GENEPY DEALP VALLE SUSA 70/35</t>
  </si>
  <si>
    <t>DEALP GIN BOTANIQUE ALPINE70/4</t>
  </si>
  <si>
    <t>GRAPPA DEALP ASS.FIASCH.0,100</t>
  </si>
  <si>
    <t>BERLUCCHI 61 0,75  extra brut</t>
  </si>
  <si>
    <t>BERLUCCHI 61 1,5  extra brut</t>
  </si>
  <si>
    <t>BERLUCCHI GROTTAIA VERMENTINO</t>
  </si>
  <si>
    <t>BERLUCCHI GROTTAIA ROSSO</t>
  </si>
  <si>
    <t>GUALTIERI PIGATO</t>
  </si>
  <si>
    <t>GUALTIERI VERMENTINO</t>
  </si>
  <si>
    <t>RUFFINO VELVET DEVIL MERLOT</t>
  </si>
  <si>
    <t>PIERO GIN CONFEZIONE 70/42</t>
  </si>
  <si>
    <t>GR.BONOLLO ALBERO C/CIOCCOLATO</t>
  </si>
  <si>
    <t>GR.BONOLLO ANNI D'ORO 0,35/42</t>
  </si>
  <si>
    <t>GR.BONOLLO SET UVA 35/40</t>
  </si>
  <si>
    <t>GR.BONOLLO TULIPANO CL 5/40</t>
  </si>
  <si>
    <t>GR.BONOLLO ELEFANTE 0,500/40</t>
  </si>
  <si>
    <t>GR.BONOLLO TIMONE 0,500/40</t>
  </si>
  <si>
    <t>GR.BONOLLO COCCODR 0,200/40</t>
  </si>
  <si>
    <t>GR.BONOLLO VIOLINO 0,200/40</t>
  </si>
  <si>
    <t>GR.BONOLLO EMOZIONE 0,200/40</t>
  </si>
  <si>
    <t>GR.BONOLLO DOPPIETTA 0,500/42</t>
  </si>
  <si>
    <t>GR.BONOLLO DAMA PEDINE 70/40</t>
  </si>
  <si>
    <t>SANTERO GLAM 0,75</t>
  </si>
  <si>
    <t>CHAMP.LEROY BLANC DE NOIRS</t>
  </si>
  <si>
    <t>ZONIN VERNACCIA GENTILESCA SUP</t>
  </si>
  <si>
    <t>CHAMP.BARON DE ROTHSCHILD ROSE</t>
  </si>
  <si>
    <t>CHAMP.BARON DE ROTHSC.BLdeBL.</t>
  </si>
  <si>
    <t>CHAMP.THIENOT MILLESIME</t>
  </si>
  <si>
    <t>CHAMP.THIENOT BRUT</t>
  </si>
  <si>
    <t>CHAMP.PASCAL DOQUET</t>
  </si>
  <si>
    <t>BEENLEIGH BARREL AGED 70/40</t>
  </si>
  <si>
    <t>WORTHY PARK ESTATE 70/45</t>
  </si>
  <si>
    <t>GLEN ROTHES 13Y 70/46,6</t>
  </si>
  <si>
    <t>STAUNING CURIOUS 0,50/43</t>
  </si>
  <si>
    <t>STAUNING BASTARD 70/46,3</t>
  </si>
  <si>
    <t>MONTE ALBAN 70/40</t>
  </si>
  <si>
    <t>LOS DANZANTES ESPADIN 70/40</t>
  </si>
  <si>
    <t>HIGHLAND PARK CASK STRE70/63,3</t>
  </si>
  <si>
    <t>BALVENIE 14Y WEEKofPEAT70/48,3</t>
  </si>
  <si>
    <t>KRANEBET BOTANIC 70/40</t>
  </si>
  <si>
    <t>KRANEBET BOTANIC CONFEZ SPEC</t>
  </si>
  <si>
    <t>LIBERATION RHUM INTEGR 0,70/58</t>
  </si>
  <si>
    <t>VIEUX SAJOUS 4Y 70/56,7</t>
  </si>
  <si>
    <t>SELECT 1/1 17,5</t>
  </si>
  <si>
    <t>MONACI CHARA' TERRA D'OTRANTO</t>
  </si>
  <si>
    <t>GRAPPA NARDINI RISERVA 1,5</t>
  </si>
  <si>
    <t>LIMONCELLO PIEMME 0,70 32</t>
  </si>
  <si>
    <t>LIMONCELLO PIEMME 0,50 32</t>
  </si>
  <si>
    <t>CHIARLO BAROLO CEREQUIO 1,5</t>
  </si>
  <si>
    <t>BLACK TEARS RUM  70/40</t>
  </si>
  <si>
    <t>TOMINTOUL 14Y 70/46</t>
  </si>
  <si>
    <t>VENTO GIN 050/43</t>
  </si>
  <si>
    <t>SAKE MATSU JUNMAI 0,75/65</t>
  </si>
  <si>
    <t>CARDHU 14Y 70/55,5</t>
  </si>
  <si>
    <t>LAGAVULLIN 12Y 70/56,5 COLLEZ.</t>
  </si>
  <si>
    <t>LAGAVULLIN 26Y 70/44,2</t>
  </si>
  <si>
    <t>MORTLACH 13Y 70/55,9</t>
  </si>
  <si>
    <t>OBAN 12Y 0,70 56,2</t>
  </si>
  <si>
    <t>ROYAL LOCHNAGAR 16Y 70/57,5</t>
  </si>
  <si>
    <t>TALISKER 8Y COLLEZ 70/59,7</t>
  </si>
  <si>
    <t>SINGLETON 19Y 70/54,6</t>
  </si>
  <si>
    <t>MANNOCHMORE 10Y 0,70/56 2008</t>
  </si>
  <si>
    <t>MEZCAL AMORES VERDE 70/42</t>
  </si>
  <si>
    <t>MARTIN MILLER WINTERFU 0,70/40</t>
  </si>
  <si>
    <t>DOORLY'S XO 70/43</t>
  </si>
  <si>
    <t>SEALE'S RUM 10Y 70/46</t>
  </si>
  <si>
    <t>TULLIBARDINE 15Y 0,70/43</t>
  </si>
  <si>
    <t>TULLIBARDINE 25Y 0,70/43</t>
  </si>
  <si>
    <t>GLEN TAUCHERS 10Y 70/46</t>
  </si>
  <si>
    <t>HATOZAKI KAIKYO BLEND 70/46</t>
  </si>
  <si>
    <t>BANFI BRUNELLO MONTALCINO 1,5</t>
  </si>
  <si>
    <t>BANFI POGGIO ALLE MURA ROSSO</t>
  </si>
  <si>
    <t>RUFFINO IL DUCALE 0,75</t>
  </si>
  <si>
    <t>RUFFINO ROSATELLO VENETO 0,75</t>
  </si>
  <si>
    <t>GAGLIARDO BARBERA SUP MADAMA</t>
  </si>
  <si>
    <t>BENRIACH BIRNIE MOSS PTD,70/48</t>
  </si>
  <si>
    <t>KURAYOSHI 12Y 70/43</t>
  </si>
  <si>
    <t>KARLSBADER BECHEROVKA 70/38</t>
  </si>
  <si>
    <t>ABERFELDY 12Y 1 LT 40</t>
  </si>
  <si>
    <t>ABERFELDY 21Y 70/40</t>
  </si>
  <si>
    <t>BENRIACH 24Y marsala 0,70/51,8</t>
  </si>
  <si>
    <t>PORT CHARLOTTE 2010  70/55,1</t>
  </si>
  <si>
    <t>BELVEDERE LAKE BARTEZEK 70/40</t>
  </si>
  <si>
    <t>PANDA GIN 50/40</t>
  </si>
  <si>
    <t>SMOKEHEAD HIGT VOLTAGE 0,70/58</t>
  </si>
  <si>
    <t>SPEYBURN 15Y 70/46</t>
  </si>
  <si>
    <t>SPEYBURN 18Y 70/46</t>
  </si>
  <si>
    <t>TOMATIN 21Y 70/46</t>
  </si>
  <si>
    <t>DALMORE THE QUARTET 1/1 41,5</t>
  </si>
  <si>
    <t>ISLE OF JURA REDWINE CAS 70/40</t>
  </si>
  <si>
    <t>ISLE OF JURA WINTER ED. 70/40</t>
  </si>
  <si>
    <t>GLEN LIVET 12Y LIC.DREAM 70/48</t>
  </si>
  <si>
    <t>J.WALKER BLU GHOST PIT 70/43,8</t>
  </si>
  <si>
    <t>DIPLOMATICO N.2 BARBET 70/47</t>
  </si>
  <si>
    <t>EMPEROR VODKA  70/40</t>
  </si>
  <si>
    <t>TEQ.PADRE AZUL ANEJO 70/40</t>
  </si>
  <si>
    <t>GLEN MORANGIE 12Y ACCORD.1L43</t>
  </si>
  <si>
    <t>PIO CESARE BAROLO MOSCONI 0,75</t>
  </si>
  <si>
    <t>FLORIO OXYDIA ZIBIBBO 75</t>
  </si>
  <si>
    <t>MARE GIN CAPRI 0,70/42,7</t>
  </si>
  <si>
    <t>MARE GIN CAPRI 1LT 42,7</t>
  </si>
  <si>
    <t>KURAYOSHI  70/43</t>
  </si>
  <si>
    <t>BELLAVISTA ALMATERRA</t>
  </si>
  <si>
    <t>BRAIDA BRICCO BIGOTTA BARBERA</t>
  </si>
  <si>
    <t>NEGRI SASSELLA VALTELL SUP</t>
  </si>
  <si>
    <t>NEGRI GRUMELLO VALTELLINA</t>
  </si>
  <si>
    <t>NEGRI GIUEN ROSSO</t>
  </si>
  <si>
    <t>ANTINORI CALAFURIA SALEN ROSE</t>
  </si>
  <si>
    <t>ANTINORI CALAFURIA SALENTO 1,5</t>
  </si>
  <si>
    <t>ANTINORI CARRUBO PRIMITIVO</t>
  </si>
  <si>
    <t>ANTINORI CARRUBO PRIMITIVO 1,5</t>
  </si>
  <si>
    <t>GAJA DOMAINE ILE PROVENCE ROSE</t>
  </si>
  <si>
    <t>MEUKOW ARIMA 70/40</t>
  </si>
  <si>
    <t>MEUKOW VSOP COPPER  70/40</t>
  </si>
  <si>
    <t>SILENT POOL GIN ROSE 0,70/43</t>
  </si>
  <si>
    <t>BELVEDERE HERITAGE 70/40</t>
  </si>
  <si>
    <t>BELVEDERE SMOG. FOREST 70/40</t>
  </si>
  <si>
    <t>ABUELO RUM 12Y TWO OAKS70/40</t>
  </si>
  <si>
    <t>GLEN FIDDICH 26Y COURN 70/43,8</t>
  </si>
  <si>
    <t>CAOL ILA 12Y DIST.EDIT.70/43</t>
  </si>
  <si>
    <t>GLEN KINCHIE 12Y DIST.ED.70/43</t>
  </si>
  <si>
    <t>OBAN DIST. EDITION 0,70 43</t>
  </si>
  <si>
    <t>KINOBI GIN K 46 70/46</t>
  </si>
  <si>
    <t>BLACKWELL RHUM 70/40</t>
  </si>
  <si>
    <t>HARDY LEGEND 70/40</t>
  </si>
  <si>
    <t>HARDY XO RARE 70/40</t>
  </si>
  <si>
    <t>HEAVEN'S DOOR BOURBON 70/42</t>
  </si>
  <si>
    <t>QUORUM 12Y 70/40</t>
  </si>
  <si>
    <t>QUORUM 15Y 70/40</t>
  </si>
  <si>
    <t>RON MIEL TOBACCO 1/1 22</t>
  </si>
  <si>
    <t>ROYAL BRAKLA 16Y 70/40</t>
  </si>
  <si>
    <t>SOBERANO BRANDY 70/36</t>
  </si>
  <si>
    <t>TAISTEAL BLENDED 70/40</t>
  </si>
  <si>
    <t>TAISTEAL SINGLE GRAIN 70/40</t>
  </si>
  <si>
    <t>TAISTEAL SINGLE MALT 70/40</t>
  </si>
  <si>
    <t>GLEN LIVET 13Y 0,70/40</t>
  </si>
  <si>
    <t>ANDRE RENARD  VS  70/40</t>
  </si>
  <si>
    <t>ANDRE RENARD  XO  70/40</t>
  </si>
  <si>
    <t>CLASE AZUL PLATA 70/40</t>
  </si>
  <si>
    <t>AU VODKA ASS.70/35,2</t>
  </si>
  <si>
    <t>CLASE AZUL REPOSADO 70/40</t>
  </si>
  <si>
    <t>GOYARD MARC DE CHAMP. 70/40</t>
  </si>
  <si>
    <t>GLEN DRONACH PORTWOOD 70/46</t>
  </si>
  <si>
    <t>GLEN DRONACH CASK BATC70/59,4</t>
  </si>
  <si>
    <t>KIRK&amp;SWEENEY RESERVA 70/40</t>
  </si>
  <si>
    <t>TOMATIN CU BOCAN 0,70 46</t>
  </si>
  <si>
    <t>NEGA FULO CACHACA 0,70 41,5</t>
  </si>
  <si>
    <t>GLEN FARCLAS 8Y 70/40</t>
  </si>
  <si>
    <t>MALTECO RON 15Y 70/40</t>
  </si>
  <si>
    <t>BELLUSSI MOSCATO DOLCE TRATTEN</t>
  </si>
  <si>
    <t>BELLUSSI BLANC DE NOIR</t>
  </si>
  <si>
    <t>BELLUSSI PROSECCO DOC ROSE'</t>
  </si>
  <si>
    <t>BELLUSSI BLANC DE NOIR 1,5</t>
  </si>
  <si>
    <t>BELLUSSI PROSECCO DOC ROSE'1,5</t>
  </si>
  <si>
    <t>CALDARO VIAL PINOT BIANCO 1,5</t>
  </si>
  <si>
    <t>GLEN TURRET TRIPLE WOOD,70/44</t>
  </si>
  <si>
    <t>GLEN TURRET 12Y 0,70/46</t>
  </si>
  <si>
    <t>GLEN TURRET 15Y 0,70/53</t>
  </si>
  <si>
    <t>GLEN TURRET 10Y  PEATSMOK70/50</t>
  </si>
  <si>
    <t>GLASGOW PEATED 0,50/46</t>
  </si>
  <si>
    <t>CHIARLO BARBARESCO REYNA</t>
  </si>
  <si>
    <t>HAVANA RHUM 7Y 3LT 40</t>
  </si>
  <si>
    <t>RAMO D'ORO 70/28</t>
  </si>
  <si>
    <t>APROSIO ROSSESE</t>
  </si>
  <si>
    <t>JACK DANIEL'S 70/40GUITAR/JBOX</t>
  </si>
  <si>
    <t>BELLIA MALBECH</t>
  </si>
  <si>
    <t>BELLIA CARMENERE</t>
  </si>
  <si>
    <t>BELLIA PINOT GRIGIO ROSATO</t>
  </si>
  <si>
    <t>BELLIA REFOSCO</t>
  </si>
  <si>
    <t>RUSSIAN STANDARD GOLD 1/1 40</t>
  </si>
  <si>
    <t>OFFLEY PORTO ROSE 0,75</t>
  </si>
  <si>
    <t>OFFLEY PORTO B/R 0,75</t>
  </si>
  <si>
    <t>GLEN LIVET 12Y DOUBLEOAK70/40</t>
  </si>
  <si>
    <t>PRINC.CORLEONE NERKE GOLD</t>
  </si>
  <si>
    <t>PRINC.CORLEONE NERO AVOLA BIO</t>
  </si>
  <si>
    <t>PRINC.CORLEONE NERO AV.QUERCUS</t>
  </si>
  <si>
    <t>PRINC.CORLEONE SYRAH RIDENTE</t>
  </si>
  <si>
    <t>CENTENARIO 9Y 70/40</t>
  </si>
  <si>
    <t>DALMORE TRIO 1/1 40</t>
  </si>
  <si>
    <t>RUSSIAN STANDARD GOLD 0,70 40</t>
  </si>
  <si>
    <t>ABUELO RUM 12Y 70/37,5</t>
  </si>
  <si>
    <t>MONTERUCCO SANGUE DI GIUDA</t>
  </si>
  <si>
    <t>MONTERUCCO BUTTAFUOCO</t>
  </si>
  <si>
    <t>MONTERUCCO PINOT NERO</t>
  </si>
  <si>
    <t>MONTERUCCO BONARDA</t>
  </si>
  <si>
    <t>CHAMP.BILLECART CUVEE FRANCOIS</t>
  </si>
  <si>
    <t>CHAMP.BILLECART CUVEE ELISABET</t>
  </si>
  <si>
    <t>CHAMP.BILLECART SOUS BOIS</t>
  </si>
  <si>
    <t>BERLUCCHI 61 ROSE' 1,5 francia</t>
  </si>
  <si>
    <t>BERLUCCHI 61 SATEN 0,75 franci</t>
  </si>
  <si>
    <t>BERLUCCHI 61 NATURE MILL. 0,75</t>
  </si>
  <si>
    <t>BERLUCCHI 61 NATURE MILL. ROSE</t>
  </si>
  <si>
    <t>BERLUCCHI 61 NATURE BLdeBLANC</t>
  </si>
  <si>
    <t>BERLUCCHI PAL.LANA</t>
  </si>
  <si>
    <t>PAPALIN JAMAICA 7Y 70/57,18</t>
  </si>
  <si>
    <t>PAPALIN JAMAICA 7Y 70/47</t>
  </si>
  <si>
    <t>CASTELLO DI AMA CHIANTI CLASS</t>
  </si>
  <si>
    <t>CASTELLO DI AMA IL CHIUSO PINO</t>
  </si>
  <si>
    <t>CASTELLO DI AMA MONTEBUONI</t>
  </si>
  <si>
    <t>CARONI CASK STRENGHT  70/51,5</t>
  </si>
  <si>
    <t>LEVIATHAN 70/46</t>
  </si>
  <si>
    <t>BOULET DE CANON 70/46</t>
  </si>
  <si>
    <t>GENEROUS GIN AZUR 70/40</t>
  </si>
  <si>
    <t>SANTERO SPRITZ 1 LT</t>
  </si>
  <si>
    <t>SMOKEHEAD REBEL 0,70/46</t>
  </si>
  <si>
    <t>NATION RUM METICHO 70/40</t>
  </si>
  <si>
    <t>NATION RUM PANAMA 18Y 70/40</t>
  </si>
  <si>
    <t>TERRE BIANCHE DOLCEACQUA T.BIA</t>
  </si>
  <si>
    <t>CERETTO BARBARESCO BERNADOT</t>
  </si>
  <si>
    <t>CERETTO BAROLO BRUNATE 0,75</t>
  </si>
  <si>
    <t>CERETTO NEBBIOLO BERNARDINA</t>
  </si>
  <si>
    <t>CERETTO MONSORDO BIANCO 0,75</t>
  </si>
  <si>
    <t>CERETTO MONSORDO ROSSO 0,75</t>
  </si>
  <si>
    <t>CERETTO MONSORDO ROSSO 1,5</t>
  </si>
  <si>
    <t>CERETTO BARBERA PIANA 0,75</t>
  </si>
  <si>
    <t>ARGENTIERA BOLGHERI SUPERIORE</t>
  </si>
  <si>
    <t>ARGENTIERA VILLA DONORATICO</t>
  </si>
  <si>
    <t>ARGENTIERA POGGIO AI GINEPRI</t>
  </si>
  <si>
    <t>GRAPPA PETRA DIST VINACCE70/43</t>
  </si>
  <si>
    <t>PETRA HEBO ROSSO TOSCANA</t>
  </si>
  <si>
    <t>PETRA PETRA TOSCANA ROSSO</t>
  </si>
  <si>
    <t>PETRA QUERCEGOBBE</t>
  </si>
  <si>
    <t>MASI CAMPOFIORIN ROSSO</t>
  </si>
  <si>
    <t>MASI BONACOSTA VALPOLICELLA</t>
  </si>
  <si>
    <t>MASI VAIO ARMARON AMARONE</t>
  </si>
  <si>
    <t>MASI LEVARIE SOAVE</t>
  </si>
  <si>
    <t>LONDON DRY GIN N.1 0,70  43gr</t>
  </si>
  <si>
    <t>FETTERCAIRN 12Y 0,70 40</t>
  </si>
  <si>
    <t>KOVAL BOURBON 0,50/47</t>
  </si>
  <si>
    <t>BOTRAN ANEJO 18Y 70/40</t>
  </si>
  <si>
    <t>ST JAMES SERIE MAGNUM 70/45 15</t>
  </si>
  <si>
    <t>OUZO 7  1/1  40gr</t>
  </si>
  <si>
    <t>JODHPUR SPICY 70/43</t>
  </si>
  <si>
    <t>CRAFTER'S GIN 70/43</t>
  </si>
  <si>
    <t>ABERLOUR 10Y FOREST RES.70/40</t>
  </si>
  <si>
    <t>RICASOLI FEUDO DELLA TRAPPOLA</t>
  </si>
  <si>
    <t>RICASOLI ALBIA ROSE'</t>
  </si>
  <si>
    <t>CHAMP.HENRIOT SOUVERAIN</t>
  </si>
  <si>
    <t>KILCHOMAN SMALL BATCH 70/47,2</t>
  </si>
  <si>
    <t>COMP.VINO INSOGLIOCINGHIALE3lt</t>
  </si>
  <si>
    <t>NATURAE GIN FRUCTETUM 70/43</t>
  </si>
  <si>
    <t>HAMPDEN ESTATE PAGOS 70/52</t>
  </si>
  <si>
    <t>GIACOSA BARBERESCO</t>
  </si>
  <si>
    <t>BERLUCCHI ZILIANI DOSAGE ZERO</t>
  </si>
  <si>
    <t>CALDARO CARNED KERNER</t>
  </si>
  <si>
    <t>ARARAT 20Y 70/40</t>
  </si>
  <si>
    <t>CHOPIN VODKA 70/40</t>
  </si>
  <si>
    <t>TENJAKU BLENDED 70/40</t>
  </si>
  <si>
    <t>TORRES 15Y 0,70/40</t>
  </si>
  <si>
    <t>DEKUYPER PEACHTREE 1LT 20</t>
  </si>
  <si>
    <t>GLEN GRANT 12Y 70/43</t>
  </si>
  <si>
    <t>VIETTI COLLI TORTONESI TIMORAS</t>
  </si>
  <si>
    <t>ANTIQUARY 15Y 70/43</t>
  </si>
  <si>
    <t>MARTIN MILLER SUMMERFU 0,70/40</t>
  </si>
  <si>
    <t>NATION RUM DEMERARA SOL.70/40</t>
  </si>
  <si>
    <t>NATION RUM PANAMA 10Y 70/40</t>
  </si>
  <si>
    <t>NATION RUM PERUANO 8Y 70/42</t>
  </si>
  <si>
    <t>NATION RUM GUATEMALA 70/40</t>
  </si>
  <si>
    <t>NATION RUM BARBADOS 8Y 70/40</t>
  </si>
  <si>
    <t>NATION RUM JAMAICA 5Y 70/50</t>
  </si>
  <si>
    <t>BELLAVISTA VITTORIO MORETT 1,5</t>
  </si>
  <si>
    <t>CONTADI BLANC 0,75</t>
  </si>
  <si>
    <t>GRAPPA MAROLO BARBARESCO 70/44</t>
  </si>
  <si>
    <t>BUSHMILL'S AMERICAN OAK 70/40</t>
  </si>
  <si>
    <t>JHON B.STETSON 70/42</t>
  </si>
  <si>
    <t>TAMNAVULIN SHERRY CASK70/40</t>
  </si>
  <si>
    <t>DOORLY'S  3Y  HS 70/40</t>
  </si>
  <si>
    <t>CHAMP.CHARL.HEIDSIEK 0,75</t>
  </si>
  <si>
    <t>CHAMP.CHARL.HEIDSIEK ROSE'</t>
  </si>
  <si>
    <t>CHAMP.CHARL.HEIDSIEK BLdeBL</t>
  </si>
  <si>
    <t>CHARL.HEIDSIEK AMBONNAY ROUGE</t>
  </si>
  <si>
    <t>BANFI CUM LAUDE</t>
  </si>
  <si>
    <t>BANFI FONTANELLE</t>
  </si>
  <si>
    <t>BANFI MOSCADELLO FLORUS</t>
  </si>
  <si>
    <t>BANFI BEL NERO</t>
  </si>
  <si>
    <t>BANFI LA PETTEGOLINA ,375</t>
  </si>
  <si>
    <t>BANFI LE RIME ,375</t>
  </si>
  <si>
    <t>BANFI COL DI SASSO</t>
  </si>
  <si>
    <t>MEREGALLI DIMAJO TINTILIA</t>
  </si>
  <si>
    <t>MEREGALLI DIMAJO DONLUIGI RIS</t>
  </si>
  <si>
    <t>CHAMP.AYALA BRUT</t>
  </si>
  <si>
    <t>CHAMP.AYALA BRUT NATURE</t>
  </si>
  <si>
    <t>J.M.RHUM FUMEE VOLCANIQ. 70/49</t>
  </si>
  <si>
    <t>J.M.RHUM JARDIN FRUITE 70/42</t>
  </si>
  <si>
    <t>J.M.RHUM EPICE CREOLE 70/46</t>
  </si>
  <si>
    <t>J.M.RHUM BLANC 1/1 50</t>
  </si>
  <si>
    <t>GRAHAM PORTO WHITE 0,75</t>
  </si>
  <si>
    <t>PRINCES ABBES RIESLING</t>
  </si>
  <si>
    <t>CHAMP.BOLLINGER LAGRAND ANNE</t>
  </si>
  <si>
    <t>CHAMP.LEROY BRUT</t>
  </si>
  <si>
    <t>PELLEGRINI GRACI ETNA B/R</t>
  </si>
  <si>
    <t>PELLEGRINI BREUER RIESLING</t>
  </si>
  <si>
    <t>PELLEGRINI RAUMLAND BRUT NATUR</t>
  </si>
  <si>
    <t>PELLEGRINI CASEALTE CATARRATO</t>
  </si>
  <si>
    <t>TERLAN PINOT BIANCO</t>
  </si>
  <si>
    <t>TERLAN PINOT NERO</t>
  </si>
  <si>
    <t>TERLAN PINOT GRIGIO</t>
  </si>
  <si>
    <t>TERLAN CHARDONNAY</t>
  </si>
  <si>
    <t>TERLAN CHARDONNAY KREUTH</t>
  </si>
  <si>
    <t>TERLAN SANTAMADDALENA</t>
  </si>
  <si>
    <t>TERLAN LAGREIN</t>
  </si>
  <si>
    <t>TERLAN TERLANER</t>
  </si>
  <si>
    <t>TERLAN TERLANER RIS.NUOVADOMUS</t>
  </si>
  <si>
    <t>TERLAN CHAMPAGNER BLdeBLmille</t>
  </si>
  <si>
    <t>TERLAN CHAMPAGNER BLdeBL cru</t>
  </si>
  <si>
    <t>TERLAN SAUVIGNON WINKI</t>
  </si>
  <si>
    <t>KINOBI KINOTEA GIN 70/45,1</t>
  </si>
  <si>
    <t>BLACK COW PURE MILK VODKA70/40</t>
  </si>
  <si>
    <t>FOUR PILLARS GIN BLOODY70/37,8</t>
  </si>
  <si>
    <t>HENDRICKS GIN NEPTUN 0,70/43,4</t>
  </si>
  <si>
    <t>SIR EDMOND GIN 70/40</t>
  </si>
  <si>
    <t>BY OTT VINO PROVENCE ROSE'</t>
  </si>
  <si>
    <t>RAMOINO SERRO DEI BECCHI</t>
  </si>
  <si>
    <t>MONDIANESE ONIRO RUCHE</t>
  </si>
  <si>
    <t>MONDIANESE BARBERA LA BELLA</t>
  </si>
  <si>
    <t>MASI FRESCOMASI ROSSO</t>
  </si>
  <si>
    <t>MASI FRESCOMASI BIANCO</t>
  </si>
  <si>
    <t>MASI POSSESSIONI SAUVIGNON</t>
  </si>
  <si>
    <t>MASI CONTE FEDERICO BRUT 1,5</t>
  </si>
  <si>
    <t>MARCH.BAROLO BARBERA PEIRAGAL</t>
  </si>
  <si>
    <t>MARCH.BAROLO BAROLO SARMASSA</t>
  </si>
  <si>
    <t>MARCH.BAROLO BAROLO COSTE ROSE</t>
  </si>
  <si>
    <t>MARCH.BAROLO NEBBIOLO MICHET</t>
  </si>
  <si>
    <t>MARCH.BAROLO DOLCETTO MADONNA</t>
  </si>
  <si>
    <t>MARCH.BAROLO BAROLO CHINATO,50</t>
  </si>
  <si>
    <t>MARCH.BAROLO BRUT RES.GR.CRU</t>
  </si>
  <si>
    <t>MASI LUNATIO</t>
  </si>
  <si>
    <t>RUFFINO ALAUDA TOSCANA ROSSO</t>
  </si>
  <si>
    <t>CHAMP.MINIERE INFLUENCE</t>
  </si>
  <si>
    <t>CHAMP.MINIERE BLANC ABSOLU</t>
  </si>
  <si>
    <t>CHAMP.PASCAL FLUENCE</t>
  </si>
  <si>
    <t>CHAMP.PERTOIS LES 4 TERROIRS</t>
  </si>
  <si>
    <t>CHAMP.PERTOIS ROSE BLANC</t>
  </si>
  <si>
    <t>CHAMP.PHILIPPONNAT ROYALE</t>
  </si>
  <si>
    <t>CHAMP.CHIQUET BLANCdeBLANC</t>
  </si>
  <si>
    <t>CHAMP.CHIQUET INSOLENT</t>
  </si>
  <si>
    <t>MISTRAL GIN 0,500/40</t>
  </si>
  <si>
    <t>BORSCI MISTRA ANICE 1/1 45</t>
  </si>
  <si>
    <t>FRESCOB.ALIE' ROSE' 3 LT</t>
  </si>
  <si>
    <t>LESKAJA VODKA 70/25</t>
  </si>
  <si>
    <t>J.WALKER 18Y ULTIMATE 70/40</t>
  </si>
  <si>
    <t>HERNO GIN JUNIPER 0,50/47</t>
  </si>
  <si>
    <t>PIEMME GIN COSTIERA 70/43</t>
  </si>
  <si>
    <t>ABERLOUR 14Y 70/40</t>
  </si>
  <si>
    <t>RIONDO SPRITZ COCKTAIL 75</t>
  </si>
  <si>
    <t>DAMILANO BAROLO CHINATO</t>
  </si>
  <si>
    <t>DAMILANO BAROLO LE LISTE</t>
  </si>
  <si>
    <t>DAMILANO BAROLO CEREQUIO</t>
  </si>
  <si>
    <t>DREAM CREATIVE BLEND 0,50/48,8</t>
  </si>
  <si>
    <t>BRUXO MEZCAL N.2 PECHUGA 70/46</t>
  </si>
  <si>
    <t>BRUXO MEZCAL N.1 ESPADIN 70/46</t>
  </si>
  <si>
    <t>BRUXO MEZCAL N.5 TOBALA 70/46</t>
  </si>
  <si>
    <t>TIO PEPE EN RAMA 0,75/15</t>
  </si>
  <si>
    <t>GLEN FIDDICH 30Y 0,70/43</t>
  </si>
  <si>
    <t>COMPASS BOX ORCHARD HOU.70/46</t>
  </si>
  <si>
    <t>VILLAMASSA AMARETTO 70/30</t>
  </si>
  <si>
    <t>BORDIGA GIN PREM.SMOKE 70/42</t>
  </si>
  <si>
    <t>MACALLAN ANIGHT ON EARTH 70/4</t>
  </si>
  <si>
    <t>FIREBALL 1LT 33</t>
  </si>
  <si>
    <t>TOSO GAMONDI VTH 1 LT</t>
  </si>
  <si>
    <t>BAILEYS BIRTHDAY CAKE 0,70/17</t>
  </si>
  <si>
    <t>ZALOWKA ASSORT 1LT/21</t>
  </si>
  <si>
    <t>GR.BONOLLO TRUCK 0,50/42</t>
  </si>
  <si>
    <t>GR.BONOLLO OROSCOPO ASS</t>
  </si>
  <si>
    <t>GR.BONOLLO VELA 0,50/40</t>
  </si>
  <si>
    <t>BONOLLO GIN BALLOR AST 70/40</t>
  </si>
  <si>
    <t>SOVVERSIVA MEDARDO</t>
  </si>
  <si>
    <t>SOVVERSIVA MONPIGAT</t>
  </si>
  <si>
    <t>SOVVERSIVA ASPIDE</t>
  </si>
  <si>
    <t>BAILEYS COLADA  0,70/17</t>
  </si>
  <si>
    <t>ZACAPA 23Y EL ALMA HEAV0,70/40</t>
  </si>
  <si>
    <t>JACK DANIEL'S 0,70  43gr</t>
  </si>
  <si>
    <t>CHAMP.ROEDERER COLLECT.242</t>
  </si>
  <si>
    <t>CHAMP.VEUVE CLIQUOT RESERVE</t>
  </si>
  <si>
    <t>CHAMP.MOET CHANDON RES.IMPERIA</t>
  </si>
  <si>
    <t>SIBONA CIVICO 10 VTH 0,75</t>
  </si>
  <si>
    <t>CHAMP.ORBAN RESERVE V.VIGNES</t>
  </si>
  <si>
    <t>PELLEGRINI POUILLON GR.VALEE</t>
  </si>
  <si>
    <t>CHAMP.INTUITION</t>
  </si>
  <si>
    <t>BENROMACH PEAT SMOKE 70/46</t>
  </si>
  <si>
    <t>BLACKBOTTLE 10Y  0,70/40</t>
  </si>
  <si>
    <t>FINLAGGAN PEATY ISLAY 70/40</t>
  </si>
  <si>
    <t>SCAPA GLANSA 0,70/40</t>
  </si>
  <si>
    <t>TERLAN SAUVIGNON QUARZ</t>
  </si>
  <si>
    <t>UMANI RONCHI SERRANO ROSSO CON</t>
  </si>
  <si>
    <t>HANBURY GIN 0,50/42</t>
  </si>
  <si>
    <t>QUAGLIA LIQ.VIOLA/LAMPON 70/20</t>
  </si>
  <si>
    <t>VILLA UGO GIN 1/1 40,4</t>
  </si>
  <si>
    <t>CICALUS BETRTRAND 0,75 GHILARD</t>
  </si>
  <si>
    <t>GRIS BLANC BETRTRAND  GHILARD</t>
  </si>
  <si>
    <t>SAUTERNS SICHEL 0,375 GHILARD</t>
  </si>
  <si>
    <t>CHAMP.GOSSET ROSE 0,75</t>
  </si>
  <si>
    <t>GAJA DOMAINE MOREY MEURSAULT</t>
  </si>
  <si>
    <t>GAJA DOMAINE FERRET POUILLY</t>
  </si>
  <si>
    <t>GAJA ALAIN PULIGNY MONTRACHET</t>
  </si>
  <si>
    <t>GAJA SAUTERNES PIADA</t>
  </si>
  <si>
    <t>GAJA MIRAVAL PREVENCE ROSE</t>
  </si>
  <si>
    <t>GAJA JOLIVET SANCERRE BLANC</t>
  </si>
  <si>
    <t>GAJA CHATEAU LYNCH BAGES</t>
  </si>
  <si>
    <t>GAJA CHATEAU LATOUR</t>
  </si>
  <si>
    <t>GAJA CHATEAU CHEVAL BLANC</t>
  </si>
  <si>
    <t>MEREGALLI CHANSON MEURSAULT</t>
  </si>
  <si>
    <t>BELOW VODKA 70/40</t>
  </si>
  <si>
    <t>BUSNEL CALVADOS 70/40</t>
  </si>
  <si>
    <t>CHATEAU DU BREUIL 20Y XO 70/41</t>
  </si>
  <si>
    <t>OPTHIMUS 15Y 70/38</t>
  </si>
  <si>
    <t>ROCHENAC VS 70/40</t>
  </si>
  <si>
    <t>RON MIEL GUANCHE AREUCHA 70 20</t>
  </si>
  <si>
    <t>SLIPKNOT N.9 WHISKY 70/45</t>
  </si>
  <si>
    <t>ARRAN ROBERT BURNS 070/43</t>
  </si>
  <si>
    <t>ASBACH URALT 1/1 36</t>
  </si>
  <si>
    <t>MALTECO RON 20Y 70/40</t>
  </si>
  <si>
    <t>OSBORNE VETERANO 1/1 30</t>
  </si>
  <si>
    <t>PERE MAGLOIRE XO 70/40</t>
  </si>
  <si>
    <t>WOLFBURN SMALL BATCH 70/46</t>
  </si>
  <si>
    <t>LOST DISTILLERY DALARUAN 70/43</t>
  </si>
  <si>
    <t>LOST DISTILLERY LOSSIT 70/43</t>
  </si>
  <si>
    <t>LOST DISTILLERY STRATHED 70/43</t>
  </si>
  <si>
    <t>LOST DISTILLERY TOWIEMOR 70/43</t>
  </si>
  <si>
    <t>BANFI FONTANELLE S.ANTIMO</t>
  </si>
  <si>
    <t>CHAMP.DEUTZ</t>
  </si>
  <si>
    <t>FEUDI S.GREGORIO GRECO DI TUFO</t>
  </si>
  <si>
    <t>CAMPARI BITTER  0,70   25 gr</t>
  </si>
  <si>
    <t>ARCHERS PEACH 70/18</t>
  </si>
  <si>
    <t>GLEN FIDDICH 12Y 0,20/40</t>
  </si>
  <si>
    <t>GLEN FIDDICH IPA 0,70/43</t>
  </si>
  <si>
    <t>GLEN FIDDICH**MASTERED 70/43</t>
  </si>
  <si>
    <t>GLEN LIVET 12Y DOUBLEOAK1L/40</t>
  </si>
  <si>
    <t>SAN MICHELE RIESLING</t>
  </si>
  <si>
    <t>HAUT PIERRE CHATEAU DU PAPE</t>
  </si>
  <si>
    <t>ALBERT PIC PETIT CHABLIS</t>
  </si>
  <si>
    <t>ALBERT PIC CHABLIS ST.PIERRE</t>
  </si>
  <si>
    <t>BARON DE L  BIANCO</t>
  </si>
  <si>
    <t>LEPANTO   O.V./ P.X. 0,70/36</t>
  </si>
  <si>
    <t>CHAMP.DEUTZ 1,5</t>
  </si>
  <si>
    <t>CHAMP.DEUTZ 3LT JEROBOAM</t>
  </si>
  <si>
    <t>CHAMP.KRUG 1,5 MAGNUM</t>
  </si>
  <si>
    <t>CHAMP.LANSON 1,5 MAGNUM</t>
  </si>
  <si>
    <t>CHAMP.LAUR.PERRIER CUVEE 1,5</t>
  </si>
  <si>
    <t>CHAMP.ROEREDER ROSE' 1,5</t>
  </si>
  <si>
    <t>CHAMP.MOET CHANDON ROSE 1,5</t>
  </si>
  <si>
    <t>CHAMP.PERRIER JOUET  3LT JEROB</t>
  </si>
  <si>
    <t>CHAMP.AYALA BRUT ROSE</t>
  </si>
  <si>
    <t>CANNABIS SATIVA RUM 70/37,5</t>
  </si>
  <si>
    <t>CAZADORES REPOSADO 70/40</t>
  </si>
  <si>
    <t>CRYSTAL BALL GIN 70/37,5</t>
  </si>
  <si>
    <t>GLORY OF SILENCE GIN 0,50/40</t>
  </si>
  <si>
    <t>ICELANDIC VODKA 70/40</t>
  </si>
  <si>
    <t>MAURITIUS DODO RUM 70/40</t>
  </si>
  <si>
    <t>NOSIO LE CAPANNE CHIANTI</t>
  </si>
  <si>
    <t>POLINI GRANDOVO GRANTON 1/1</t>
  </si>
  <si>
    <t>CHAMP.POMMERY ROSE' 0,75</t>
  </si>
  <si>
    <t>CHAMP.LAUR.PERRIER CUVEE ,200</t>
  </si>
  <si>
    <t>CHAMP.PIPER HEIDSIECK 3 LT</t>
  </si>
  <si>
    <t>CHAMP.VEUVE CLIQUOT ROSE'1,5</t>
  </si>
  <si>
    <t>CHAMP.DOM PERIGNON P3</t>
  </si>
  <si>
    <t>TERLAN PINOT BIANCO VORBERG</t>
  </si>
  <si>
    <t>HENRY NORMAN GIN 1/1 38</t>
  </si>
  <si>
    <t>EXCELLENCE PREM.VODKA 1/1 38</t>
  </si>
  <si>
    <t>4 WHITE SPIRITS 1/1 30</t>
  </si>
  <si>
    <t>ZONIN VALPOLICELLA RIPASSO 1,5</t>
  </si>
  <si>
    <t>ZONIN AMARONE 1,5</t>
  </si>
  <si>
    <t>CHAMP.LANSON ROSE  0,75</t>
  </si>
  <si>
    <t>CHAMP.VEUVE CLIQUOT EXTRA OLD</t>
  </si>
  <si>
    <t>CHAMP.ARMAND DE BRIGNAC demise</t>
  </si>
  <si>
    <t>CHAMP.MUMM CORDON GRAND 0,75</t>
  </si>
  <si>
    <t>CHAMP.ARMAND DE BRIGNAC ROSE</t>
  </si>
  <si>
    <t>CHAMP**.LAUR.PERRIER ,75</t>
  </si>
  <si>
    <t>ZONIN MERLOT FRIULI I CLASSICI</t>
  </si>
  <si>
    <t>ZONIN CABERNET FRIULI I CLASSI</t>
  </si>
  <si>
    <t>ZONIN PINOT BIANCO FRIULI</t>
  </si>
  <si>
    <t>ZONIN CHARDONNAY FRIULI CLASSI</t>
  </si>
  <si>
    <t>ZONIN BARDOLINO VENTI TERRE</t>
  </si>
  <si>
    <t>ZONIN SOAVE VENTI TERRE</t>
  </si>
  <si>
    <t>CHAMP.VEUVE CLIQUOT VINTAGE</t>
  </si>
  <si>
    <t>POWER MELON LIQU.MOUD 70/20</t>
  </si>
  <si>
    <t>CHAMP.POUILLON GRAND VALLEE</t>
  </si>
  <si>
    <t>CHAMP.GUIBORAT TETHYS</t>
  </si>
  <si>
    <t>CHAMP.GUIBORAT PRISME</t>
  </si>
  <si>
    <t>CHAMP.VEUVE CLIQUOT RICH ROSE</t>
  </si>
  <si>
    <t>CRYSTAL HEAD ALEXANDER AR70/40</t>
  </si>
  <si>
    <t>MEUKOW VS BLACK PANTER 70/40</t>
  </si>
  <si>
    <t>OLD ST.ANDREW 5Y CASK  70/40</t>
  </si>
  <si>
    <t>CHAMP.POMMERY BLUE SKY 0,75</t>
  </si>
  <si>
    <t>CHAMP.POMMERY 0,20</t>
  </si>
  <si>
    <t>CHAMP.TAITTINGER FOLLIES MARQU</t>
  </si>
  <si>
    <t>ANTINORI S.CRISTINA 75 MAESTRE</t>
  </si>
  <si>
    <t>MONTIFAUD  VSOP 70/40</t>
  </si>
  <si>
    <t>MALTECO RON 10Y 70/40</t>
  </si>
  <si>
    <t>INAMA BRADISSIMO CABERNET</t>
  </si>
  <si>
    <t>INAMA BRADISSIMO CABERNET 1,5</t>
  </si>
  <si>
    <t>INAMA CARMINIUM CARMENERE 75</t>
  </si>
  <si>
    <t>INAMA CARMENERE PIU</t>
  </si>
  <si>
    <t>INAMA CARMENERE PIU 1,5</t>
  </si>
  <si>
    <t>INAMA SAUVIGNON VULCAIA</t>
  </si>
  <si>
    <t>INAMA SAUVIGNON FUME VULCAIA</t>
  </si>
  <si>
    <t>INAMA CHARDONNAY</t>
  </si>
  <si>
    <t>CHAMP.DEUTZ ROSE</t>
  </si>
  <si>
    <t>MASSOLINO BAROLO</t>
  </si>
  <si>
    <t>MASSOLINO NEBBIOLO</t>
  </si>
  <si>
    <t>MASSOLINO BARBERA</t>
  </si>
  <si>
    <t>MASSOLINO DOLCETTO</t>
  </si>
  <si>
    <t>MASSOLINO BARBARESCO</t>
  </si>
  <si>
    <t>MASSOLINO CHARDONNAY</t>
  </si>
  <si>
    <t>CONTINI VERNACCIA ORISTANO</t>
  </si>
  <si>
    <t>CONTINI GIGANTI THARROS</t>
  </si>
  <si>
    <t>PLANETA CARRICANTE BIANCO</t>
  </si>
  <si>
    <t>PLANETA CARRICANTE ROSSO 1,5</t>
  </si>
  <si>
    <t>PLANETA CONTRODANZA 1,5</t>
  </si>
  <si>
    <t>PLANETA DIDACUS CHARDONNAY</t>
  </si>
  <si>
    <t>FRANZ HAAS LEPUS PINOT BIANCO</t>
  </si>
  <si>
    <t>FRANZ HAAS GEWURZTRAMINER</t>
  </si>
  <si>
    <t>FRANZ HAAS PETIT MANSENG</t>
  </si>
  <si>
    <t>FRANZ HAAS SOFI SCHIAVA</t>
  </si>
  <si>
    <t>FRANZ HAAS PINOT NERO</t>
  </si>
  <si>
    <t>SONG CAI VIETNAM GIN 70/45</t>
  </si>
  <si>
    <t>JAISALMER INDIAN  GIN 70/43</t>
  </si>
  <si>
    <t>GRAPPA CONTINI VERNACCIA 70/40</t>
  </si>
  <si>
    <t>VINOSIA EREMO  PRIMITIVO</t>
  </si>
  <si>
    <t>NEISSON BLANC 1/1 50</t>
  </si>
  <si>
    <t>AMARA LIQ.ARANCE SPEC RED50/30</t>
  </si>
  <si>
    <t>GRAPPA PLANETA ERUZIONE ,50/43</t>
  </si>
  <si>
    <t>SARACCO MOSCATO</t>
  </si>
  <si>
    <t>SANTA SOFIA VALPOLICELLA CLASS</t>
  </si>
  <si>
    <t>GR.BERTA ELISI 0,50 43</t>
  </si>
  <si>
    <t>GR.BERTA MONPRA INV. 70/40</t>
  </si>
  <si>
    <t>GR.BERTA ROCCANIVO COF  70/43</t>
  </si>
  <si>
    <t>RON MIEL INDIAS 70/20</t>
  </si>
  <si>
    <t>GLEN MORAY PEATED 0,70/40</t>
  </si>
  <si>
    <t>GR.BERTA RONDENA AMAR RIS 70/4</t>
  </si>
  <si>
    <t>FERRARI GIULIO FERRARI ROSE</t>
  </si>
  <si>
    <t>LIMONCELLO CAPRI 1/1 30</t>
  </si>
  <si>
    <t>MAROLO LIQUORE MIELE 0,50/35</t>
  </si>
  <si>
    <t>GRAPPA MAROLO NEBBIOLO 70/44</t>
  </si>
  <si>
    <t>GRAPPA MAROLO BARBERA 70/40</t>
  </si>
  <si>
    <t>GRAPPA MAROLO PELAVERGA 0,50/4</t>
  </si>
  <si>
    <t>GRAPPA MAROLO BAROLO 12Y 70/50</t>
  </si>
  <si>
    <t>NATION RUM PORT MOURANT 70/59</t>
  </si>
  <si>
    <t>NATION RUM VERSAILLES 0,70/59</t>
  </si>
  <si>
    <t>DONNAFUGATA FLORAMUNDI 1,5</t>
  </si>
  <si>
    <t>SIBONA CONF PRIMO PIANO</t>
  </si>
  <si>
    <t>FORESTI PIGATO</t>
  </si>
  <si>
    <t>FORESTI VERMENTINO</t>
  </si>
  <si>
    <t>FORESTI DOLCEACQUA ROSSESE</t>
  </si>
  <si>
    <t>BARBARASA GIN 0,50/43</t>
  </si>
  <si>
    <t>LA BIOCA NEBBIOLO STERMA'</t>
  </si>
  <si>
    <t>LA BIOCA NEBBIOLO ANFORA</t>
  </si>
  <si>
    <t>LA BIOCA BARBARESCO RONCHI</t>
  </si>
  <si>
    <t>LA BIOCA BAROLO ACULEI</t>
  </si>
  <si>
    <t>LA BIOCA BAROLO RAVERA</t>
  </si>
  <si>
    <t>LA BIOCA BAROLO BUSSIA</t>
  </si>
  <si>
    <t>LA BIOCA BARBERA D'ALBA ZABALD</t>
  </si>
  <si>
    <t>KILCHOMAN MEZCAL FINISH 70/54,</t>
  </si>
  <si>
    <t>KILCHOMAN BEIJA FLOR 70/59</t>
  </si>
  <si>
    <t>BIMBER APOGEE XII 70/46,3</t>
  </si>
  <si>
    <t>POWERSCOURT FERCULLENS 70/46</t>
  </si>
  <si>
    <t>BERTA DINERO LIQ. 70/25</t>
  </si>
  <si>
    <t>TOMMASI AMARONE SELETTI</t>
  </si>
  <si>
    <t>TOMMASI VALPOLICELLA</t>
  </si>
  <si>
    <t>TOMMASI VALPOLICELLA 0,375</t>
  </si>
  <si>
    <t>TOMMASI VALPOLIC.RIPASSO</t>
  </si>
  <si>
    <t>TOMMASI VALPOLIC. RIPASSO 1,5</t>
  </si>
  <si>
    <t>TOMMASI AMARONE TOMMASI</t>
  </si>
  <si>
    <t>TOMMASI AMARONE TOMMASI 0,375</t>
  </si>
  <si>
    <t>TOMMASI AMARONE CA FLORIAN</t>
  </si>
  <si>
    <t>TOMMASI ROSATO LE FORNACI</t>
  </si>
  <si>
    <t>TOMMASI VULCANICO PATERNOST</t>
  </si>
  <si>
    <t>TOMMASI PRIMITIVO SORANI</t>
  </si>
  <si>
    <t>TOMMASI AMARONE RISER DEBIURIS</t>
  </si>
  <si>
    <t>SAN LEONARDO S.LEONARDO</t>
  </si>
  <si>
    <t>SAN LEONARDO RIESLING</t>
  </si>
  <si>
    <t>SAN LEONARDO TERRE S.LEONARDO</t>
  </si>
  <si>
    <t>GRAPPA S.LEONARDO BIANCA 50/</t>
  </si>
  <si>
    <t>GRAPPA S.LEONARDO STRAV 50/</t>
  </si>
  <si>
    <t>S.FELICE CHIANTI IL GRIGIO 1,5</t>
  </si>
  <si>
    <t>TBWC SPEYSIDE BATCH 6Y 0,50/49</t>
  </si>
  <si>
    <t>TBWC WHITE PEACK 2Y 0,50/50</t>
  </si>
  <si>
    <t>TBWC JURA 20Y 0,50/48,2</t>
  </si>
  <si>
    <t>TBWC CUTLER&amp;STUBBS 0,50/44,1</t>
  </si>
  <si>
    <t>RUFFINO AQUA DI VENUS SPUM ROS</t>
  </si>
  <si>
    <t>TBGC RETRO GIN FRIDGE (8 mign)</t>
  </si>
  <si>
    <t>HATOZAKI BLEND  70/40</t>
  </si>
  <si>
    <t>KAIKYO EST GIN  70/42</t>
  </si>
  <si>
    <t>LORENZON RIBOLLA  VASSALLI</t>
  </si>
  <si>
    <t>COMPAGNIE INDES FLORIDA  70/44</t>
  </si>
  <si>
    <t>BIRDS GIN 0,50/42</t>
  </si>
  <si>
    <t>VITORIA REGIA GIN ASS 70/38-44</t>
  </si>
  <si>
    <t>DORAGROSSA MENTA PANCALIERI</t>
  </si>
  <si>
    <t>BOBBY'S GIN PINANG  70/42</t>
  </si>
  <si>
    <t>PIKESVILLE RYE 70/50</t>
  </si>
  <si>
    <t>SHANKY'S IRISH WHISKY LIQ 70</t>
  </si>
  <si>
    <t>CHAMP.POMMERY 0,375</t>
  </si>
  <si>
    <t>FRESCOB.TENUTA CALIMAIA</t>
  </si>
  <si>
    <t>FRESCOB.TENUTA PERANO 1,5</t>
  </si>
  <si>
    <t>FRESCOB.MORMORETO 1,5</t>
  </si>
  <si>
    <t>HAIG CLUB CLUBMAN 0,70 40</t>
  </si>
  <si>
    <t>POWER'S GOLD LABEL 0,70 43,2</t>
  </si>
  <si>
    <t>BANFI CONF 2 BT+DEC VL9022</t>
  </si>
  <si>
    <t>BANFI CONF 3 BT VL 301622</t>
  </si>
  <si>
    <t>BANFI CONF 2 BT JW 6022 PASTA</t>
  </si>
  <si>
    <t>BANFI CONF 3 BT VL 38922</t>
  </si>
  <si>
    <t>BANFI CONF 3 BT VV 3022</t>
  </si>
  <si>
    <t>BANFI CONF 1 GRAPPA GL 1022</t>
  </si>
  <si>
    <t>BANFI CONF DAMA VN 20222</t>
  </si>
  <si>
    <t>BANFI CONF 2 BT VF 2022</t>
  </si>
  <si>
    <t>ANTINORI ROSSO MONTALCINO 3LT</t>
  </si>
  <si>
    <t>ANTINORI CONTE DELLA VIPERA 1,</t>
  </si>
  <si>
    <t>ANTINORI DONNA CORA SATEN 1,5</t>
  </si>
  <si>
    <t>TOMMASI DE BURIS AMARONE RISER</t>
  </si>
  <si>
    <t>CANNINGN GIN PREMIUM 70</t>
  </si>
  <si>
    <t>TYRCONELL 0,70 43</t>
  </si>
  <si>
    <t>MONKEY SHOULDER SMOKY 70/40</t>
  </si>
  <si>
    <t>GET 27 VERT   1/1  17,9 gr</t>
  </si>
  <si>
    <t>CHIARLO BARBARESCO ASILI</t>
  </si>
  <si>
    <t>LOUIS TETE BEAUJOLAIS</t>
  </si>
  <si>
    <t>CANEROCK RUM 70/40</t>
  </si>
  <si>
    <t>BOND STREET GIN 1/1 40</t>
  </si>
  <si>
    <t>KINGSYAAD BLOOD DEVIL ED 70/40</t>
  </si>
  <si>
    <t>GIOCONDO CAFFE LIQ 70/23</t>
  </si>
  <si>
    <t>ARMORIK DOUBLE MATUR. 70/46</t>
  </si>
  <si>
    <t>BOTRAN COBRE 70/45</t>
  </si>
  <si>
    <t>CLAUDE CHANTELIER VSOP 70/40</t>
  </si>
  <si>
    <t>DEANSTON CASK MATURED 70/40</t>
  </si>
  <si>
    <t>HPNOTIC LIQUOR 70/17</t>
  </si>
  <si>
    <t>JANNEAU ARMAGNAC XO 70/40</t>
  </si>
  <si>
    <t>ISLE OF JURA 18Y 0,70/44</t>
  </si>
  <si>
    <t>CACHACA LEBLON 0,70/40</t>
  </si>
  <si>
    <t>MONTIFAUD  NAPOLEON  70/40</t>
  </si>
  <si>
    <t>NUCANO ESPADIN JOVEN 70/45</t>
  </si>
  <si>
    <t>NUCANO ESPADIN REPOSADO70/40</t>
  </si>
  <si>
    <t>PORT ASKAIG 8Y 70/45,8</t>
  </si>
  <si>
    <t>TITO'S VODKA 1/1 40</t>
  </si>
  <si>
    <t>YELLOWSTONESTRAIGHT PRO70/46,5</t>
  </si>
  <si>
    <t>TERLAN MERLOT RIS SIEBENEICH</t>
  </si>
  <si>
    <t>TAMNAVULIN DOUBLE CASK70/40</t>
  </si>
  <si>
    <t>GLEN ROTHES 12Y 70/40</t>
  </si>
  <si>
    <t>LANE GIN 1751 CLEMENTINE 70/40</t>
  </si>
  <si>
    <t>LANE GIN 1751 LONDON DRY 70/40</t>
  </si>
  <si>
    <t>LANE GIN 1751 STRENGHT 70/47</t>
  </si>
  <si>
    <t>LANE GIN 1751 OLD TOM 70/40</t>
  </si>
  <si>
    <t>LANE GIN 1751 VICT.PINK 70/40</t>
  </si>
  <si>
    <t>LANE GIN 1751 WATERM/CUC 70/40</t>
  </si>
  <si>
    <t>BARZOTTO LIQ 70/30</t>
  </si>
  <si>
    <t>SIBONA GRAPPA RIS 15Y  50/44</t>
  </si>
  <si>
    <t>MASSOLINO BAROLO 1,5</t>
  </si>
  <si>
    <t>ZONIN HONEYDEW MELON</t>
  </si>
  <si>
    <t>ZONIN BLUEBERRY</t>
  </si>
  <si>
    <t>ZONIN PEACH MOSCATO</t>
  </si>
  <si>
    <t>ZONIN SWEET RED</t>
  </si>
  <si>
    <t>ZONIN ROSE</t>
  </si>
  <si>
    <t>CAMPARI BITTER  0,75   28,5 gr</t>
  </si>
  <si>
    <t>J.WALKER BLU 75/40</t>
  </si>
  <si>
    <t>KAHLUA 0,75/16gr</t>
  </si>
  <si>
    <t>TRIBELLE TRIPLE SEC 0,70/35</t>
  </si>
  <si>
    <t>MOLINARI SAMBUCA EXTRA 0,70 40</t>
  </si>
  <si>
    <t>JACK DANIEL'S BARREL 0,35/45</t>
  </si>
  <si>
    <t>BALLANTINES 0,75 40gr.</t>
  </si>
  <si>
    <t>AMARULA CREAM 0,75/17</t>
  </si>
  <si>
    <t>CHIVAS 0,75/43</t>
  </si>
  <si>
    <t>CECI LAMBRUSCO ROSE OTELLO</t>
  </si>
  <si>
    <t>RIVETTI BARBARESCO BRICCONEIVE</t>
  </si>
  <si>
    <t>RIVETTI NEBBIOLO LANGHE</t>
  </si>
  <si>
    <t>ABBONA DOGLIANI PAPA CELSO</t>
  </si>
  <si>
    <t>ABBONA LANGHE BIANCO CINERINO</t>
  </si>
  <si>
    <t>ABBONA LANGHE NEBBIOLO</t>
  </si>
  <si>
    <t>ABBONA BARBERA RINALDI</t>
  </si>
  <si>
    <t>ABBONA BAROLO</t>
  </si>
  <si>
    <t>ABBONA BARBARESCO</t>
  </si>
  <si>
    <t>ABBONA ROERO ARNEIS</t>
  </si>
  <si>
    <t>PELLEGRINO ZIBIBBO 0,50</t>
  </si>
  <si>
    <t>PELLEGRINO MOSCATO PANT.0,50</t>
  </si>
  <si>
    <t>AMAZZONI MANIUARA 70/38</t>
  </si>
  <si>
    <t>AMRUT INDIAN SINGLEMALT 70/46</t>
  </si>
  <si>
    <t>BAILEYS SALTED CARAMEL 1/1 17</t>
  </si>
  <si>
    <t>BONPLAND XO 0,50/40</t>
  </si>
  <si>
    <t>BOWSAW BOURBON 70/40</t>
  </si>
  <si>
    <t>FOUR PILLARS SPIC NEGR 70/43,8</t>
  </si>
  <si>
    <t>GLEN SCOTIA 1832 CAMPBELL 1/46</t>
  </si>
  <si>
    <t>GREEN TREE ABSINTH 0,70/70</t>
  </si>
  <si>
    <t>KAVALAN GIN 70/40</t>
  </si>
  <si>
    <t>KING OF SOHO VARIORUM 0,70/37,</t>
  </si>
  <si>
    <t>MATUSALEM RHUM 15Y 1LT/40</t>
  </si>
  <si>
    <t>MOUNT GAY XO TRIPLESEC 0,70/43</t>
  </si>
  <si>
    <t>MOZART PUMPKING CREAM 0,50/17</t>
  </si>
  <si>
    <t>OPHIR GIN ARABIAN EDIT 70/43</t>
  </si>
  <si>
    <t>RAKI YENI 1LT/45</t>
  </si>
  <si>
    <t>REMY MARTIN 1738 ROYAL 0,70/40</t>
  </si>
  <si>
    <t>SPYTAIL BARREL FINISH 70/40</t>
  </si>
  <si>
    <t>STEAMPUNK OLD TOM 0,50/40</t>
  </si>
  <si>
    <t>YAMAZAKURA 0,50/40</t>
  </si>
  <si>
    <t>AALBORG AQUAVIT  70/45</t>
  </si>
  <si>
    <t>GAJA IDDA ETNA ROSSO</t>
  </si>
  <si>
    <t>GAJA IDDA SICILIA BIANCO</t>
  </si>
  <si>
    <t>KONIK'S TAIL VODKA 70/40</t>
  </si>
  <si>
    <t>ZAKA RUM TRINIDAD/MAURIT 70/42</t>
  </si>
  <si>
    <t>MARSURET PROSECCO ROSE</t>
  </si>
  <si>
    <t>MARSURET PROSECCO SOLLER</t>
  </si>
  <si>
    <t>MARSURET PROSECCO SOLLER 1,5</t>
  </si>
  <si>
    <t>DAMOISEAU  VO 3Y 70/42</t>
  </si>
  <si>
    <t>TARQUIN'S GIN PINK 0,70/42</t>
  </si>
  <si>
    <t>FONTODI PINOT NERO CASE VIA</t>
  </si>
  <si>
    <t>ANTINORI S.CRISTINA VERMENTINO</t>
  </si>
  <si>
    <t>FRANZ HAAS SAUVIGNON AL.ADIGE</t>
  </si>
  <si>
    <t>MARCH.BAROLO NEBBIOL BRIC AMEL</t>
  </si>
  <si>
    <t>INAMA CARMINIUM CARMENERE 1,5</t>
  </si>
  <si>
    <t>INAMA FOSCARINO SOAVE</t>
  </si>
  <si>
    <t>AKORI YUZU 70/40</t>
  </si>
  <si>
    <t>AALBORG JUBILEUM  70/40</t>
  </si>
  <si>
    <t>ARDBEG AN OA 1 LT/46,6</t>
  </si>
  <si>
    <t>BARON SPICED RUM 70/40</t>
  </si>
  <si>
    <t>PIET RON 10Y 0,50/40</t>
  </si>
  <si>
    <t>SIX SAINTS RUM FINISHI 70/41,7</t>
  </si>
  <si>
    <t>TURQUOISE BAY RUM 70/40</t>
  </si>
  <si>
    <t>WEST CORK BOURBON CASK 70/40</t>
  </si>
  <si>
    <t>INAMA FOSCARINO SOAVE1,5</t>
  </si>
  <si>
    <t>CAFFO LIQUORICE 0,50/27</t>
  </si>
  <si>
    <t>CAFFO NOCINO MONTE PORO 50/35</t>
  </si>
  <si>
    <t>TARQUIN'S GIN BLAKBERR 0,70/38</t>
  </si>
  <si>
    <t>DREAM CREATIVE BLEND 0,50/47,3</t>
  </si>
  <si>
    <t>MEUKOW DE LUXE 70/40</t>
  </si>
  <si>
    <t>TALISKER SURGE  70/45,8</t>
  </si>
  <si>
    <t>CAPANNELLE CHIANTI CL GR SELEZ</t>
  </si>
  <si>
    <t>BANFI COL DI SASSO 0,375</t>
  </si>
  <si>
    <t>BANFI BOLGHERI ROSSO ASKA 1,5</t>
  </si>
  <si>
    <t>SANTERO SPRITZ 0,75 readytodr</t>
  </si>
  <si>
    <t>RIVETTI LANGHE BIANCO</t>
  </si>
  <si>
    <t>DEPAZ VIEUX PLANTATION 70/45</t>
  </si>
  <si>
    <t>CLAIRIN LEROCHER 8 racc70/47,5</t>
  </si>
  <si>
    <t>CLAIRIN SONSON 8 racc 70/51,1</t>
  </si>
  <si>
    <t>PROVIDENCE AGED 3Y 70/52</t>
  </si>
  <si>
    <t>CLARENDELLE ROUGE</t>
  </si>
  <si>
    <t>CLARENDELLE MEDOC ROUGE</t>
  </si>
  <si>
    <t>CLARENDELLE ST EMILION ROUGE</t>
  </si>
  <si>
    <t>CLARENDELLE BLANC</t>
  </si>
  <si>
    <t>CLARENDELLE ROSE</t>
  </si>
  <si>
    <t>CLARENDELLE AMBERWINE BLANC</t>
  </si>
  <si>
    <t>RONDELLI ROSSESE</t>
  </si>
  <si>
    <t>DONATA BIANCHI PIGATO</t>
  </si>
  <si>
    <t>DONATA BIANCHI VERMENTINO</t>
  </si>
  <si>
    <t>VINOSIA C.TI UTTIERI PRIMITIVO</t>
  </si>
  <si>
    <t>VINOSIA C.TI UTTIERI NEGRAMARO</t>
  </si>
  <si>
    <t>TERRE BIANCHE BRICCO ARCAGNA</t>
  </si>
  <si>
    <t>SCAPEGRACE CHORUS MALT 70/46</t>
  </si>
  <si>
    <t>CENTRAL OTAGO GIN 70/40,8</t>
  </si>
  <si>
    <t>HAWKE'S BAY GIN 70/40,8</t>
  </si>
  <si>
    <t>CLEMENT AGRICOLE BLANC 0,70/40</t>
  </si>
  <si>
    <t>ROTHSCHILD MOUTON 75</t>
  </si>
  <si>
    <t>ROTHSCHILD PETIT  MOUTON 75</t>
  </si>
  <si>
    <t>DE LATOUR LE FORTS 75</t>
  </si>
  <si>
    <t>TULLIBARDINE500 SHERRYCS 70/43</t>
  </si>
  <si>
    <t>QUAGLIA LIQ.ROSA 70/25</t>
  </si>
  <si>
    <t>AGUARDIENTE SAN AZUCAR 70/29</t>
  </si>
  <si>
    <t>BENRIACH 21Y 0,70/46</t>
  </si>
  <si>
    <t>CIROC VODKA  1,75 40</t>
  </si>
  <si>
    <t>ENGINE 0,70/42</t>
  </si>
  <si>
    <t>ETSU PACIFIC OCEAN GIN 70/45</t>
  </si>
  <si>
    <t>OPTHIMUS 15Y 70/43</t>
  </si>
  <si>
    <t>DUPPY SHARE AGED 70/40</t>
  </si>
  <si>
    <t>DUPPY SHARE SPICED 70/37,5</t>
  </si>
  <si>
    <t>PLANTATION OFTD OVERPR 1LT/69</t>
  </si>
  <si>
    <t>SAN LINO RON DE CUBA 70/40</t>
  </si>
  <si>
    <t>TOMATIN 8Y 1/1 40</t>
  </si>
  <si>
    <t>XELLENT GIN 0,70/40</t>
  </si>
  <si>
    <t>LAKES GIN 70/46</t>
  </si>
  <si>
    <t>FABBRI GIN AMARENA 70/41</t>
  </si>
  <si>
    <t>BROKEN BONES GIN LONDON 50/43</t>
  </si>
  <si>
    <t>BROKEN BONES GIN DRAGON 50/45</t>
  </si>
  <si>
    <t>BROKEN BONES GIN OLDTOM 50/43</t>
  </si>
  <si>
    <t>BELFIORE ETNA TONIC ASS ,200</t>
  </si>
  <si>
    <t>BELFIORE AMARO 0,70/30</t>
  </si>
  <si>
    <t>BUTLER PORTO 20Y</t>
  </si>
  <si>
    <t>BUTLER PORTO 10Y</t>
  </si>
  <si>
    <t>RAW CASK RED SNAKE 0,70/62,2</t>
  </si>
  <si>
    <t>RAW CASK CAOL ILA 9Y 0,70/59,3</t>
  </si>
  <si>
    <t>RAW CASKGLENDULLAN 10Y 70/62,2</t>
  </si>
  <si>
    <t>RAW CASK CLAREND.JAMAI.70/65,8</t>
  </si>
  <si>
    <t>RAW CASK TRINIDAD 11Y 70/66,4</t>
  </si>
  <si>
    <t>RAW CASK BARBADOS 70/61,9</t>
  </si>
  <si>
    <t>VARADERO 3Y 70/38</t>
  </si>
  <si>
    <t>TEQ.CLANDESTINA BLANCO 70/38</t>
  </si>
  <si>
    <t>MEZCAL YULIA 70/40</t>
  </si>
  <si>
    <t>HAZELBURN 12Y 0,70/49,9 SHERRY</t>
  </si>
  <si>
    <t>FOURSQUARE 2010 70/60</t>
  </si>
  <si>
    <t>TORABHAIG ALLT GLEANN 70/46</t>
  </si>
  <si>
    <t>TULLIBARDINE MURRAY  0,70/46</t>
  </si>
  <si>
    <t>RAMOINO VERMENTINO 0,375</t>
  </si>
  <si>
    <t>RAMOINO PIGATO 0,375</t>
  </si>
  <si>
    <t>FABBRI MARENDRY 1 LT 21</t>
  </si>
  <si>
    <t>GENEPY DEL PIEMONTE BOSSO 70/3</t>
  </si>
  <si>
    <t>LAMBAY SMALL BATCH 70/40</t>
  </si>
  <si>
    <t>BAREKSTEN ABSINT 50/60</t>
  </si>
  <si>
    <t>BAREKSTEN BOTANICAL GIN 70/46</t>
  </si>
  <si>
    <t>ARDBEG ARDCORE ULTIMAT 0,70/46</t>
  </si>
  <si>
    <t>ARRAN BARREL RESERVE 070/43</t>
  </si>
  <si>
    <t>BELVEDERE HERITAGE 1 LT 40</t>
  </si>
  <si>
    <t>BENRIACH 12Y 0,70/46 CASK MATU</t>
  </si>
  <si>
    <t>FINLAGGAN CASK MATURED 70/46</t>
  </si>
  <si>
    <t>GLEN MORANGIE TALE FOREST70/46</t>
  </si>
  <si>
    <t>SMOKEHEAD W.RUM RIOT 0,70/43</t>
  </si>
  <si>
    <t>MACALLAN 30Y 0,70/47,9 BOURB.C</t>
  </si>
  <si>
    <t>MACALLAN HARMONY ARABICA 70/44</t>
  </si>
  <si>
    <t>TOGOUCHI PURE MALT  70/40</t>
  </si>
  <si>
    <t>TOGOUCHI SINGLE MALT 70/43</t>
  </si>
  <si>
    <t>YUNTAKU AMARO DI GOYA 70/25</t>
  </si>
  <si>
    <t>BOUKHA BOKOBSA 0,70/37,5</t>
  </si>
  <si>
    <t>BOTRAN N.8  70/40</t>
  </si>
  <si>
    <t>BRAULIO AMARO RISERVA  70/24,7</t>
  </si>
  <si>
    <t>LIQ LIQUORE LIQUIRIZIA 0,70/26</t>
  </si>
  <si>
    <t>MONTEVERRO monteverro</t>
  </si>
  <si>
    <t>MONTEVERRO TINATA</t>
  </si>
  <si>
    <t>MONTEVERRO VERRUZZO</t>
  </si>
  <si>
    <t>MONTEVERRO VERMENTINO</t>
  </si>
  <si>
    <t>MONTEVERRO TERRA DI MONTEVERRO</t>
  </si>
  <si>
    <t>CAPICHERA BIANCO</t>
  </si>
  <si>
    <t>CAPICHERA LIANTI ROSSO</t>
  </si>
  <si>
    <t>FOSS MARAI ULTRA BRUT</t>
  </si>
  <si>
    <t>MASSA PICCOLO DERTHONA</t>
  </si>
  <si>
    <t>CUOMO FIORDUVA FURORE</t>
  </si>
  <si>
    <t>CUOMO COSTA D'AMALFI R/B</t>
  </si>
  <si>
    <t>PISTUS ETNA ROSSO</t>
  </si>
  <si>
    <t>MONYMUSK  SPEC RES 10Y 70/40</t>
  </si>
  <si>
    <t>MONYMUSK  CLASS GOLD 5Y 70/40</t>
  </si>
  <si>
    <t>ANTINORI VILLA RISERVA 0,75</t>
  </si>
  <si>
    <t>TASCA FRAPPATO</t>
  </si>
  <si>
    <t>PELLEGRINI QUINTODECIMO V.CAMP</t>
  </si>
  <si>
    <t>BALADIN GIN 0,70/40</t>
  </si>
  <si>
    <t>PETRA HEBO ROSSO TOSCANA 1,5</t>
  </si>
  <si>
    <t>PETRA COLLA  FICO SYRAH</t>
  </si>
  <si>
    <t>HERRADURA BLANCO plata 70/40</t>
  </si>
  <si>
    <t>RIVETTI BARBERA ALABARDA ,75</t>
  </si>
  <si>
    <t>FACCOLI FRANCIACORTA BRUT</t>
  </si>
  <si>
    <t>FACCOLI FRANCIACORTA ROSE</t>
  </si>
  <si>
    <t>FACCOLI FRANCIACORTA MILLESIMA</t>
  </si>
  <si>
    <t>DONNAFUGATA CONTESA DEI VENTI</t>
  </si>
  <si>
    <t>ABERFELDY 18Y  CASKFINISH70/43</t>
  </si>
  <si>
    <t>ABSINTHE MR.JEKYLL  70/55</t>
  </si>
  <si>
    <t>ABSOLUT 1,75  40</t>
  </si>
  <si>
    <t>TEQ.AGAVITA BLANCO 70/38</t>
  </si>
  <si>
    <t>AMARULA ASS 0,70/15,5</t>
  </si>
  <si>
    <t>ARDMORE 12Y PORTWOOD 0,70/46</t>
  </si>
  <si>
    <t>BENRIACH 22Y tripledist70/46,8</t>
  </si>
  <si>
    <t>BIG MOUTH WHISKY 0,50/41,2</t>
  </si>
  <si>
    <t>BLACK BULL 12Y 0,70/50</t>
  </si>
  <si>
    <t>BLACK BULL 21Y 0,70/50</t>
  </si>
  <si>
    <t>BLACK BULL 8Y 0,70/50</t>
  </si>
  <si>
    <t>OCTOMORE 13.1  70/59,2</t>
  </si>
  <si>
    <t>BUTTERFLY CANNON ASS 0,50/40</t>
  </si>
  <si>
    <t>CANNABIS SATIVA VODKA 70/37,5</t>
  </si>
  <si>
    <t>JIM BEAM BLACK 70/43</t>
  </si>
  <si>
    <t>MARTELL COHIBA 70/43</t>
  </si>
  <si>
    <t>MEUKOW WILD BERRY 70/30</t>
  </si>
  <si>
    <t>OLD PULTENEY 15Y 0,70/46</t>
  </si>
  <si>
    <t>OLD PULTENEY 18Y 0,70/46</t>
  </si>
  <si>
    <t>KURAYOSHI RABBIT 70/43</t>
  </si>
  <si>
    <t>ANGOSTURA TAMBOO SPICE 70/40</t>
  </si>
  <si>
    <t>SAVOIA AMERICANO ROSSO 50/18,6</t>
  </si>
  <si>
    <t>SAKE JUNMAI 0,72/14,5</t>
  </si>
  <si>
    <t>FONTANAFREDDA ALTA LANGA BRUT</t>
  </si>
  <si>
    <t>APIUM LONDON GIN 70/40</t>
  </si>
  <si>
    <t>LINDT LIQUORE GIANDUIA 0,500</t>
  </si>
  <si>
    <t>TEQ.PADRE AZUL BIANCO 70/40</t>
  </si>
  <si>
    <t>TEQ.PADRE AZUL REPOSADO 70/40</t>
  </si>
  <si>
    <t>PEAKY BOURBON 70/40</t>
  </si>
  <si>
    <t>DON PAPA RYE CASK 0,70/45</t>
  </si>
  <si>
    <t>DOUGLAS LAING'S EPICUR. 70/46,</t>
  </si>
  <si>
    <t>EL DORADO  5Y 70/40</t>
  </si>
  <si>
    <t>FETTERCAIRN 16Y 0,70/46,4 3rel</t>
  </si>
  <si>
    <t>FETTERCAIRN 18Y 0,70/46,8</t>
  </si>
  <si>
    <t>GLEN CADAM 13Y 0,70/46</t>
  </si>
  <si>
    <t>GLEN GOYNE 25Y 70/48 WOODEN</t>
  </si>
  <si>
    <t>PRAVDA  0,70/40 VODKA</t>
  </si>
  <si>
    <t>STORK CLUB LIQ.WHISK.SOUR 70/2</t>
  </si>
  <si>
    <t>STORK CLUB ROSE RYE 70/18</t>
  </si>
  <si>
    <t>GLEN FIDDICH PERPETUAL  1/1 40</t>
  </si>
  <si>
    <t>HENDRICKS GIN FLORAD 0,70/43,4</t>
  </si>
  <si>
    <t>ERISTOFF RED 0,70/18</t>
  </si>
  <si>
    <t>MASI CAMPOLONGO AMARONE 0,75</t>
  </si>
  <si>
    <t>MASI MAZZANO AMARONE 0,75</t>
  </si>
  <si>
    <t>SAN MICHELE PINOT BIANCO 1,5</t>
  </si>
  <si>
    <t>S.FELICE TOSCANA VIGORELLO 1,5</t>
  </si>
  <si>
    <t>S.FELICE BRUNELLO QUERCIONE</t>
  </si>
  <si>
    <t>PEPE TREBBIANO D'ABRUZZO</t>
  </si>
  <si>
    <t>ANTIQUARY FINEST 70/40</t>
  </si>
  <si>
    <t>CASAMIGOS ANEJO 70/40</t>
  </si>
  <si>
    <t>TEQ.SAN LUIS GOLD/BLANCO 70/35</t>
  </si>
  <si>
    <t>SAN MICHELE SCHIAVA 1,5</t>
  </si>
  <si>
    <t>SCAPEGRACE FORTITUDE MAL 70/46</t>
  </si>
  <si>
    <t>SCAPEGRACE FORTUNA MALT 70/46</t>
  </si>
  <si>
    <t>MEREGALLI LAROCHE PETIT CHABLI</t>
  </si>
  <si>
    <t>PLANETA DIDACUS ROSSO</t>
  </si>
  <si>
    <t>GIACOSA BAROLO FALLETTO ROCCHE</t>
  </si>
  <si>
    <t>GIACOSA BAROLO FALLETTO</t>
  </si>
  <si>
    <t>CONTI D'ARCO TRENTO DOC</t>
  </si>
  <si>
    <t>ZYME HARLEQUIN 75</t>
  </si>
  <si>
    <t>ZYME VALPOLICELLA REVERIE 75</t>
  </si>
  <si>
    <t>ZYME VALPOLICELLA CLASSICO SUP</t>
  </si>
  <si>
    <t>ZYME AMARONE CLASS 75</t>
  </si>
  <si>
    <t>ZYME OSELETA VERONESE</t>
  </si>
  <si>
    <t>ZYME KAIROS VENETO ROSSO</t>
  </si>
  <si>
    <t>FELLUGA L FRIULANO</t>
  </si>
  <si>
    <t>SAN LEONARDO VETTE S.LEONARDO</t>
  </si>
  <si>
    <t>ORNELLAIA CASSA COLLEZIONE 3BT</t>
  </si>
  <si>
    <t>MURAGNI PIGATO</t>
  </si>
  <si>
    <t>MURAGNI ROSSESE</t>
  </si>
  <si>
    <t>CAPEZZANA VILLA DI CAPEZZANA</t>
  </si>
  <si>
    <t>CAPEZZANA GHIAIE DELLA FURBA</t>
  </si>
  <si>
    <t>CAPEZZANA BARCO REALE</t>
  </si>
  <si>
    <t>CAPEZZANA CHARDONNAY</t>
  </si>
  <si>
    <t>SARZI AMADE NAMBROT COSTA TOSC</t>
  </si>
  <si>
    <t>SARZI AMADE ROSSO IL GHIZZANO</t>
  </si>
  <si>
    <t>AMARA LIQ.ARANCE 70/30</t>
  </si>
  <si>
    <t>CLASE AZUL ANEJO 70/40</t>
  </si>
  <si>
    <t>CLASE AZUL GOLD 70/40</t>
  </si>
  <si>
    <t>GINARTE GIN UMAN 70/43,5</t>
  </si>
  <si>
    <t>GINARTE GIN MELOGRANO 70/43,5</t>
  </si>
  <si>
    <t>ERISTOFF PINK 0,70/18</t>
  </si>
  <si>
    <t>CAMATTI AMARO 70/20</t>
  </si>
  <si>
    <t>BENRIACH 1/1 46  QUARTER CASK</t>
  </si>
  <si>
    <t>JIM BEAM 0,70 40 gr.</t>
  </si>
  <si>
    <t>UMANI RONCHI CENTOVIE PECORINO</t>
  </si>
  <si>
    <t>FIORENTE ELDERFLOWER LIQ.70/20</t>
  </si>
  <si>
    <t>CONDESA GIN CLASICA 70/43</t>
  </si>
  <si>
    <t>BRANCAIA IL BIANCO</t>
  </si>
  <si>
    <t>GREY GOOSE VODKA 6LT/40</t>
  </si>
  <si>
    <t>BRANCAIA TRE</t>
  </si>
  <si>
    <t>BRANCAIA CHIANTI CLASSICO</t>
  </si>
  <si>
    <t>BRANCAIA CHIANTI CLASSICO RISE</t>
  </si>
  <si>
    <t>BRANCAIA IL BLU</t>
  </si>
  <si>
    <t>BRANCAIA ILATRAIA</t>
  </si>
  <si>
    <t>DILMOOR TRIPLESEC HURRICANE 70</t>
  </si>
  <si>
    <t>ANTINORI CALAFURIA SALENTO 3LT</t>
  </si>
  <si>
    <t>FLORIO SUPERIORE D/S 0,75 CL</t>
  </si>
  <si>
    <t>RUMP@BLIC 70/43 duca salaparut</t>
  </si>
  <si>
    <t>SALAPARUTA CALANICA CHARDONNAY</t>
  </si>
  <si>
    <t>SALAPARUTA CALANICA FRAPPATO</t>
  </si>
  <si>
    <t>SALAPARUTA BIANCA  VALGUARNER</t>
  </si>
  <si>
    <t>SALAPARUTA BRUNELLO CAPARZO</t>
  </si>
  <si>
    <t>ANTINORI MUFFATO 0,500</t>
  </si>
  <si>
    <t>SANTERO BRACHETTO ACQUI</t>
  </si>
  <si>
    <t>SANTERO CHARDONNAY HAND DIOS</t>
  </si>
  <si>
    <t>1800 CRISTALINO ANEJO  70/35</t>
  </si>
  <si>
    <t>FRESCOB.BENEFIZIO</t>
  </si>
  <si>
    <t>PENFOLDS BIN 407 CABERNET SAUV</t>
  </si>
  <si>
    <t>TOTTORI MATSUI WHISKY 70/43</t>
  </si>
  <si>
    <t>TORO CENTUCA 70/38</t>
  </si>
  <si>
    <t>TORO AMARO 70/27</t>
  </si>
  <si>
    <t>TORO LIMONCELLO 70/30</t>
  </si>
  <si>
    <t>TORO GRAPPA MONTEPULC.70/38</t>
  </si>
  <si>
    <t>TORO CENTERBA 1972 70/70</t>
  </si>
  <si>
    <t>TORO CENTERBA 70/70</t>
  </si>
  <si>
    <t>TORO CENTERBA 50/70</t>
  </si>
  <si>
    <t>TORO CENTERBA ESPRIT 70/40</t>
  </si>
  <si>
    <t>RUGGERI LADALTEMPO BRUT 75</t>
  </si>
  <si>
    <t>ABBONA BARBERA CASARET</t>
  </si>
  <si>
    <t>FRANZ HAAS MERLOT</t>
  </si>
  <si>
    <t>FRANZ HAAS PINOT N. SCHWEIZER</t>
  </si>
  <si>
    <t>FRANZ HAAS MOSCATO ROSA 0,5</t>
  </si>
  <si>
    <t>DON PAPA SHERRY CASK 70/45</t>
  </si>
  <si>
    <t>BARBANCOURT 15Y 0,70/43</t>
  </si>
  <si>
    <t>MILLONARIO KUYTCHI 70/40</t>
  </si>
  <si>
    <t>PALLINI LIMONCELLO 0,50/26</t>
  </si>
  <si>
    <t>DEL MAGUEY MEZCAL VIDA 70/42</t>
  </si>
  <si>
    <t>MINCHINOTTO 70/25</t>
  </si>
  <si>
    <t>POLI GIN MARCONI 44 70/44 agru</t>
  </si>
  <si>
    <t>TEELING BLACKPITTS PEATE 70/46</t>
  </si>
  <si>
    <t>MEREGALLI FERTUNA OLIO XV ,500</t>
  </si>
  <si>
    <t>CLAIRIN VAVAL 8recolte 70/53,5</t>
  </si>
  <si>
    <t>CLAIRIN SAJOUS 9recolte70/53,5</t>
  </si>
  <si>
    <t>SMOKEHEAD TEQUILA CASK 70/43</t>
  </si>
  <si>
    <t>MATTHEW FIREPLACE W. 70/46.6</t>
  </si>
  <si>
    <t>NOBUSHI SINGLE GRAIN 70/43</t>
  </si>
  <si>
    <t>GRAPPA MAROLO ARNEIS 70/42</t>
  </si>
  <si>
    <t>GRAPPA MAROLO DOLCETTO 70/44</t>
  </si>
  <si>
    <t>GRAPPA MAROLO PIGATO 70/42</t>
  </si>
  <si>
    <t>GRAPPA MAROLO VERMEN. 70/42</t>
  </si>
  <si>
    <t>HOFSTAETTER CABERNET 0,75</t>
  </si>
  <si>
    <t>GAJA TORRE ORIA BRUT</t>
  </si>
  <si>
    <t>GAJA CH. NICOLLE CHABLIS ASPER</t>
  </si>
  <si>
    <t>STRUCCHI VERMOUTH B/R 0,75</t>
  </si>
  <si>
    <t>STRUCCHI BITTER 70/27</t>
  </si>
  <si>
    <t>25ZERO14 GIN BOTANIC 70/43</t>
  </si>
  <si>
    <t>25ZERO14 GIN NAVY STR 50/57</t>
  </si>
  <si>
    <t>PETRA ALTO SANGIOVESE</t>
  </si>
  <si>
    <t>PETRA POTENTI CAB SAUVIGNON</t>
  </si>
  <si>
    <t>HATOZAKI PURE MALT 70/46 WHIS</t>
  </si>
  <si>
    <t>FOURSQUARE TOUCHSTONE 70/61</t>
  </si>
  <si>
    <t>KILCHOMAN FINO 2023 70/50</t>
  </si>
  <si>
    <t>KILCHOMAN COGNAC 70/50</t>
  </si>
  <si>
    <t>ARMORIK YEUN ELEZ JOBIC 70/46</t>
  </si>
  <si>
    <t>BIMBER GIN HONG PAO 0,50/51,8</t>
  </si>
  <si>
    <t>DELORD ARMAGNAC VSOP 70/40</t>
  </si>
  <si>
    <t>SPIRITO SARDO FICO IND 0,50/28</t>
  </si>
  <si>
    <t>DOGLIOTTI VERMOUTH B/R 70CL</t>
  </si>
  <si>
    <t>SILVA REIS PORTO</t>
  </si>
  <si>
    <t>PICCOLO DERTHONA</t>
  </si>
  <si>
    <t>VITOVSKA CARSO</t>
  </si>
  <si>
    <t>SIBONA MA E CO' GIN 70/32</t>
  </si>
  <si>
    <t>TERLAN PINOT NERO MONTICOL RIS</t>
  </si>
  <si>
    <t>TOSCHI GUARNITURA/MYTOPP 200G</t>
  </si>
  <si>
    <t>CLASSICA AVIGNONESI 50&amp;50</t>
  </si>
  <si>
    <t>NIRASCA VERMENTINO</t>
  </si>
  <si>
    <t>NIRASCA PIGATO</t>
  </si>
  <si>
    <t>NIRASCA SCIACTRA' ORMEASCO</t>
  </si>
  <si>
    <t>VIETTI BARBERA TRE VIGNE 1,5L</t>
  </si>
  <si>
    <t>FABBRI LEMONBAR 70G POLVERE</t>
  </si>
  <si>
    <t>FABBRI ZENZERO 600G OPALINE</t>
  </si>
  <si>
    <t>FABBRI ARIA + VELLUTO 800G</t>
  </si>
  <si>
    <t>ABERLOUR A'BUNADH 0,70/58,9</t>
  </si>
  <si>
    <t>ASBACH URALT 3Y 70/36</t>
  </si>
  <si>
    <t>BARCELO IMPERIAL ONYX 0,70/38</t>
  </si>
  <si>
    <t>BLOSSOM COSTA BLANCA 70/43</t>
  </si>
  <si>
    <t>BOWSAW RYE 70/40</t>
  </si>
  <si>
    <t>BOMBAY CITRON PRESSE 70/37,5</t>
  </si>
  <si>
    <t>FERRARI BRUNO LUNELLI BRUT</t>
  </si>
  <si>
    <t>CAPT.MORGAN WHITE 1/1 37,5</t>
  </si>
  <si>
    <t>CLEMENT SELECT BARREL 70/40</t>
  </si>
  <si>
    <t>DEKUYPER PEACHTREE 0,70/20</t>
  </si>
  <si>
    <t>DEBOWA MILITARY 50/40</t>
  </si>
  <si>
    <t>HUCKLEBERRY GIN 0,5/44</t>
  </si>
  <si>
    <t>JIM BEAM HONEY 0,70/32,5</t>
  </si>
  <si>
    <t>JIN JIJI INDIA DRY GIN 70/43</t>
  </si>
  <si>
    <t>LUXARDO CHERRY MORLACCO 70/30</t>
  </si>
  <si>
    <t>MERMAID SPICED RUM 70/40</t>
  </si>
  <si>
    <t>MERMAID ZEST 70/40</t>
  </si>
  <si>
    <t>SIPSMITH LEMON DRIZZLE 70/40,4</t>
  </si>
  <si>
    <t>ST.REMY VSOP 70/40</t>
  </si>
  <si>
    <t>TEELING SINGLE GRAIN 70/46</t>
  </si>
  <si>
    <t>UKIYO RICE VODKA 70/40</t>
  </si>
  <si>
    <t>ZUBROWKA CZARNA BLACK 0,5/40</t>
  </si>
  <si>
    <t>TRAVAGLINI GATTINARA RISERVA</t>
  </si>
  <si>
    <t>AMARA BLOOD OR. BARK 50/30</t>
  </si>
  <si>
    <t>LUNGAROTTI RUBESCO 1,5L CELEBR</t>
  </si>
  <si>
    <t>PIO CESARE IL NEBBIO</t>
  </si>
  <si>
    <t>JACK DANIEL'S APPLE1/1 35</t>
  </si>
  <si>
    <t>BELLAVISTA CONV.S.ANNUNCIATA</t>
  </si>
  <si>
    <t>VISCONTI PIGATO CYCNUS GORLERI</t>
  </si>
  <si>
    <t>CORMONS COLLIO PINOT BIANCO</t>
  </si>
  <si>
    <t>CORMONS RIESLING MEDEGIS</t>
  </si>
  <si>
    <t>BROCKMANS ORANGE KISS 70/40</t>
  </si>
  <si>
    <t>PLANTATION 3 STARS 0,70 41,2</t>
  </si>
  <si>
    <t>CA DEI FRATI CUVEE FRATI BRUT</t>
  </si>
  <si>
    <t>TOSOLINI UVE MISTE 0,70/40</t>
  </si>
  <si>
    <t>TOSOLINI VITE D'ORO 0,70/40</t>
  </si>
  <si>
    <t>GRAPPA TOSOLINI BAROLO 70/40</t>
  </si>
  <si>
    <t>TOSOLINI AMARO COFANETTO 70/30</t>
  </si>
  <si>
    <t>GRAPPA TOSOLINI AMARONE 70/40</t>
  </si>
  <si>
    <t>GRAPPA TOSOLINI BRUNELLO 70/40</t>
  </si>
  <si>
    <t>GRAPPA TOSOLINI MTECARLO 70/42</t>
  </si>
  <si>
    <t>TOSOLINI ALBERO NATALE 1/1 42</t>
  </si>
  <si>
    <t>TOSOLINI AMARO PREMIUM 70/30</t>
  </si>
  <si>
    <t>TOSOLINI AMARO 70/30</t>
  </si>
  <si>
    <t>GAGLIARDO BARBERA SUP LA MATTA</t>
  </si>
  <si>
    <t>CORMONS RIBOLLA GIALLA VINO</t>
  </si>
  <si>
    <t>MARZADRO SET COCKTAIL NEGRONI</t>
  </si>
  <si>
    <t>ABBONA NEBBIOLO D'ALBA</t>
  </si>
  <si>
    <t>VISCONTI TASSINAIA</t>
  </si>
  <si>
    <t>GLEN FIDDICH 12Y OAK 70/40</t>
  </si>
  <si>
    <t>GLEN FIDDICH 14Y 70/43</t>
  </si>
  <si>
    <t>MONTEVERRO CHARDONNAY</t>
  </si>
  <si>
    <t>VIEUX SAJOUS 5YO 0,70/57,5</t>
  </si>
  <si>
    <t>DAMILANO BAROLO RAVIOLE</t>
  </si>
  <si>
    <t>DAMILANO BAROLO BRUNATE</t>
  </si>
  <si>
    <t>DAMILANO BARBERA D'ASTI</t>
  </si>
  <si>
    <t>SAIGON GIN BAIGUR 70/43</t>
  </si>
  <si>
    <t>FONTODI SYRAH CASE VIA</t>
  </si>
  <si>
    <t>AMARO S.MARIA AL MONTE 70/40</t>
  </si>
  <si>
    <t>BERTANI VERONA ROSATO BERTAROS</t>
  </si>
  <si>
    <t>BERTANI MARCHE B ARKEZIA 0,50</t>
  </si>
  <si>
    <t>BERTANI AMARONE 2007-2010</t>
  </si>
  <si>
    <t>BERTANI AMARONE 2005</t>
  </si>
  <si>
    <t>SIBONA BITTER 20 APERIT 70/26</t>
  </si>
  <si>
    <t>Trova lo SKU di geko</t>
  </si>
  <si>
    <t>Prodotto</t>
  </si>
  <si>
    <t>Sku Geko</t>
  </si>
  <si>
    <t>Prezzo Ivato</t>
  </si>
  <si>
    <t>Costo Ivato</t>
  </si>
  <si>
    <t>Negozi</t>
  </si>
  <si>
    <t>Nordes Gin 3 Lt.</t>
  </si>
  <si>
    <t>ESISTENZA</t>
  </si>
  <si>
    <t>COSTO UNITARIO</t>
  </si>
  <si>
    <t>% VOL</t>
  </si>
  <si>
    <t>Enoteca</t>
  </si>
  <si>
    <t>Grossista</t>
  </si>
  <si>
    <t>NOME</t>
  </si>
  <si>
    <t>TIPO</t>
  </si>
  <si>
    <t>Id</t>
  </si>
  <si>
    <t>Btls/CS</t>
  </si>
  <si>
    <t>°Alc</t>
  </si>
  <si>
    <t>L</t>
  </si>
  <si>
    <t>Price / Bottle</t>
  </si>
  <si>
    <t>VODKFUU9TJ</t>
  </si>
  <si>
    <t>GIN344E44A</t>
  </si>
  <si>
    <t>PINKDE2681</t>
  </si>
  <si>
    <t>TEQU489791</t>
  </si>
  <si>
    <t>BELGDB9DA4</t>
  </si>
  <si>
    <t>EDIC952511</t>
  </si>
  <si>
    <t>ENKE456CA5</t>
  </si>
  <si>
    <t>ENKE6644C2</t>
  </si>
  <si>
    <t>DAYS72H1FS</t>
  </si>
  <si>
    <t>DAYSQUTUF1</t>
  </si>
  <si>
    <t>JOSSWDBU80</t>
  </si>
  <si>
    <t>OCLODN5B4C</t>
  </si>
  <si>
    <t>MILEY8IZXL</t>
  </si>
  <si>
    <t>NUEV77411D</t>
  </si>
  <si>
    <t>AHRISONLG5</t>
  </si>
  <si>
    <t>AHRISBPYNQ</t>
  </si>
  <si>
    <t>AALB1E9E37</t>
  </si>
  <si>
    <t>AALBAEN362</t>
  </si>
  <si>
    <t>AALB868BC4</t>
  </si>
  <si>
    <t>MAREXNFYKL</t>
  </si>
  <si>
    <t>MARE43GZ69</t>
  </si>
  <si>
    <t>MAREDEB3IQ</t>
  </si>
  <si>
    <t>MAREBQ2AUR</t>
  </si>
  <si>
    <t>MAREA2NA3J</t>
  </si>
  <si>
    <t>MARE7VFZRN</t>
  </si>
  <si>
    <t>MAREWCAC8X</t>
  </si>
  <si>
    <t>MAREVARGED</t>
  </si>
  <si>
    <t>MARERPWVQK</t>
  </si>
  <si>
    <t>MAREKBUQXF</t>
  </si>
  <si>
    <t>MARE49114B</t>
  </si>
  <si>
    <t>MARE4B2CR5</t>
  </si>
  <si>
    <t>ABELCAY9EW</t>
  </si>
  <si>
    <t>ABELCXCODN</t>
  </si>
  <si>
    <t>ABERBDD818</t>
  </si>
  <si>
    <t>ABERU7TTS7</t>
  </si>
  <si>
    <t>ABERH5C0R9</t>
  </si>
  <si>
    <t>ABER6JFAEA</t>
  </si>
  <si>
    <t>ABERHXJ69M</t>
  </si>
  <si>
    <t>3453</t>
  </si>
  <si>
    <t>ABERL6VFSX</t>
  </si>
  <si>
    <t>ABERQIF8GV</t>
  </si>
  <si>
    <t>ABERB75XQ5</t>
  </si>
  <si>
    <t>ABER098896</t>
  </si>
  <si>
    <t>ABER68IUCY</t>
  </si>
  <si>
    <t>ABER844EB3</t>
  </si>
  <si>
    <t>ABER3B804A</t>
  </si>
  <si>
    <t>ABERLO804U</t>
  </si>
  <si>
    <t>ABER0I5KOS</t>
  </si>
  <si>
    <t>ABER2D0908</t>
  </si>
  <si>
    <t>ABER47C1CC</t>
  </si>
  <si>
    <t>ABEROF662N</t>
  </si>
  <si>
    <t>ABLEDS7A42</t>
  </si>
  <si>
    <t>ABLEIHF5J6</t>
  </si>
  <si>
    <t>ABLEH1DYY3</t>
  </si>
  <si>
    <t>ABSEASB2S0</t>
  </si>
  <si>
    <t>ABSI4ABD86</t>
  </si>
  <si>
    <t>ABSO0B8511</t>
  </si>
  <si>
    <t>765</t>
  </si>
  <si>
    <t>ABSOLU920I</t>
  </si>
  <si>
    <t>ABSOID6O9F</t>
  </si>
  <si>
    <t>ABSO19650C</t>
  </si>
  <si>
    <t>ABSO0DA404</t>
  </si>
  <si>
    <t>ABSOJEGGT1</t>
  </si>
  <si>
    <t>ABSO6775DA</t>
  </si>
  <si>
    <t>ABSO1C66A3</t>
  </si>
  <si>
    <t>ABSOTL5GTK</t>
  </si>
  <si>
    <t>ABUEGDS373</t>
  </si>
  <si>
    <t>ADAMF63AC2</t>
  </si>
  <si>
    <t>ADMI6HJYSZ</t>
  </si>
  <si>
    <t>ADNA1A8641</t>
  </si>
  <si>
    <t>AEIJD70C17</t>
  </si>
  <si>
    <t>AIKA92696C</t>
  </si>
  <si>
    <t>AIKA7E9B93</t>
  </si>
  <si>
    <t>AILSHQDZCK</t>
  </si>
  <si>
    <t>AILS6C340F</t>
  </si>
  <si>
    <t>AIREE04R28</t>
  </si>
  <si>
    <t>AKAT64D368</t>
  </si>
  <si>
    <t>AKAS506CKL</t>
  </si>
  <si>
    <t>AKAS1WSFWL</t>
  </si>
  <si>
    <t>AKASI0CAYU</t>
  </si>
  <si>
    <t>AKAS56F5F6</t>
  </si>
  <si>
    <t>AKASDBB493</t>
  </si>
  <si>
    <t>AKASF04AD9</t>
  </si>
  <si>
    <t>AKASEIJGL2</t>
  </si>
  <si>
    <t>AKAS8E87E6</t>
  </si>
  <si>
    <t>AKAS3E0992</t>
  </si>
  <si>
    <t>AKAS0K3WNW</t>
  </si>
  <si>
    <t>AKAS3094AE</t>
  </si>
  <si>
    <t>AKDOT77F8I</t>
  </si>
  <si>
    <t>ALDA01BAC2</t>
  </si>
  <si>
    <t>ALFRFEEYT1</t>
  </si>
  <si>
    <t>ALFRNRQ5GH</t>
  </si>
  <si>
    <t>ALFRCVY3O1</t>
  </si>
  <si>
    <t>ALIZBECAE3</t>
  </si>
  <si>
    <t>ALKK03AC22</t>
  </si>
  <si>
    <t>ALLA1HY52I</t>
  </si>
  <si>
    <t>AMAH487N5T</t>
  </si>
  <si>
    <t>AMAHWH0LEB</t>
  </si>
  <si>
    <t>AMAROA332T</t>
  </si>
  <si>
    <t>AVER95JBYL</t>
  </si>
  <si>
    <t>AMAR46E690</t>
  </si>
  <si>
    <t>3686</t>
  </si>
  <si>
    <t>AMAR47048A</t>
  </si>
  <si>
    <t>366</t>
  </si>
  <si>
    <t>AMARTKPCDF</t>
  </si>
  <si>
    <t>AMARYBUBMX</t>
  </si>
  <si>
    <t>AMARLQQB7F</t>
  </si>
  <si>
    <t>AMAR5C7548</t>
  </si>
  <si>
    <t>AMBE6B0478</t>
  </si>
  <si>
    <t>AMOR8228BC</t>
  </si>
  <si>
    <t>GINAB6AA8F</t>
  </si>
  <si>
    <t>AMRU99BE4N</t>
  </si>
  <si>
    <t>AMRU6JSS3I</t>
  </si>
  <si>
    <t>AMRUQQSLIH</t>
  </si>
  <si>
    <t>AMRU484D79</t>
  </si>
  <si>
    <t>AMRUC4ZABA</t>
  </si>
  <si>
    <t>AMRU12E7A4</t>
  </si>
  <si>
    <t>ANCNOC804J</t>
  </si>
  <si>
    <t>ANDU5AA869</t>
  </si>
  <si>
    <t>ANGE6RT140</t>
  </si>
  <si>
    <t>ANGEFA67C5</t>
  </si>
  <si>
    <t>ANGO7CCFFA</t>
  </si>
  <si>
    <t>3575</t>
  </si>
  <si>
    <t>ANGOST100Y</t>
  </si>
  <si>
    <t>ANGOD3B671</t>
  </si>
  <si>
    <t>ANGOA8A11A</t>
  </si>
  <si>
    <t>ANTI1EGONL</t>
  </si>
  <si>
    <t>ANTINEQ76D</t>
  </si>
  <si>
    <t>APERE6AA0F</t>
  </si>
  <si>
    <t>APPLAC5144</t>
  </si>
  <si>
    <t>APPLYOBJH0</t>
  </si>
  <si>
    <t>APPLASIO8T</t>
  </si>
  <si>
    <t>AQUAWP7X0Y</t>
  </si>
  <si>
    <t>AQUA4UBQ8Y</t>
  </si>
  <si>
    <t>AQVAHDLFZ1</t>
  </si>
  <si>
    <t>AQVACC0UDY</t>
  </si>
  <si>
    <t>ARARFD8D24</t>
  </si>
  <si>
    <t>ARBI0685AE</t>
  </si>
  <si>
    <t>ARBI2E59D9</t>
  </si>
  <si>
    <t>ARBIAMKD7N</t>
  </si>
  <si>
    <t>ARBI59AE27</t>
  </si>
  <si>
    <t>ARBIAE7214</t>
  </si>
  <si>
    <t>ARBI470495</t>
  </si>
  <si>
    <t>ARCA71F71A</t>
  </si>
  <si>
    <t>ARCTC09085</t>
  </si>
  <si>
    <t>ARDBTNVBY9</t>
  </si>
  <si>
    <t>ARDB2BF084</t>
  </si>
  <si>
    <t>ARDB7RAT8A</t>
  </si>
  <si>
    <t>ARDBCBTYWF</t>
  </si>
  <si>
    <t>ARDMCC4011</t>
  </si>
  <si>
    <t>ARDM0C6F6F</t>
  </si>
  <si>
    <t>ARDUT4H7RZ</t>
  </si>
  <si>
    <t>ARMA2AYOXQ</t>
  </si>
  <si>
    <t>ARMA4WLOK1</t>
  </si>
  <si>
    <t>3220</t>
  </si>
  <si>
    <t>ARMAB39799</t>
  </si>
  <si>
    <t>ARMA224AC1</t>
  </si>
  <si>
    <t>ARMAF4B8C3</t>
  </si>
  <si>
    <t>ARMOYYN16E</t>
  </si>
  <si>
    <t>ARMOGE3KBJ</t>
  </si>
  <si>
    <t>21</t>
  </si>
  <si>
    <t>ARMOAB7E55</t>
  </si>
  <si>
    <t>ARMOCF4TL4</t>
  </si>
  <si>
    <t>ARRA9FDAB4</t>
  </si>
  <si>
    <t>3222</t>
  </si>
  <si>
    <t>ARTIVHLESJ</t>
  </si>
  <si>
    <t>ARVE3483B2</t>
  </si>
  <si>
    <t>ARVE6B15EF</t>
  </si>
  <si>
    <t>ASBA4B80B2</t>
  </si>
  <si>
    <t>ATHR422563</t>
  </si>
  <si>
    <t>ATHR359571</t>
  </si>
  <si>
    <t>AUFRWGR5UB</t>
  </si>
  <si>
    <t>3659</t>
  </si>
  <si>
    <t>AUCHEE68CF</t>
  </si>
  <si>
    <t>4172</t>
  </si>
  <si>
    <t>AUST56CC14</t>
  </si>
  <si>
    <t>AUTENMKVLW</t>
  </si>
  <si>
    <t>AUTEO4BHUK</t>
  </si>
  <si>
    <t>AVIA4B1574</t>
  </si>
  <si>
    <t>AVIOA4C929</t>
  </si>
  <si>
    <t>AYAL44098E</t>
  </si>
  <si>
    <t>AZAB81021C</t>
  </si>
  <si>
    <t>BACA7DD7E8</t>
  </si>
  <si>
    <t>676</t>
  </si>
  <si>
    <t>BACH28903A</t>
  </si>
  <si>
    <t>BACH98F751</t>
  </si>
  <si>
    <t>BACO87C8F4</t>
  </si>
  <si>
    <t>BAKEE58E1B</t>
  </si>
  <si>
    <t>BAKE809848</t>
  </si>
  <si>
    <t>BALBDBC4B2</t>
  </si>
  <si>
    <t>BALL74ZGWH</t>
  </si>
  <si>
    <t>BALL9514C3</t>
  </si>
  <si>
    <t>BALV8W4L7H</t>
  </si>
  <si>
    <t>836</t>
  </si>
  <si>
    <t>BALVDC9C69</t>
  </si>
  <si>
    <t>BALV23CFE4</t>
  </si>
  <si>
    <t>BALV189440</t>
  </si>
  <si>
    <t>BALV5U5DG2</t>
  </si>
  <si>
    <t>BALV1K4LAM</t>
  </si>
  <si>
    <t>BAND6082RL</t>
  </si>
  <si>
    <t>BAND64371A</t>
  </si>
  <si>
    <t>BANG9A9441</t>
  </si>
  <si>
    <t>BANK39439D</t>
  </si>
  <si>
    <t>BAOR91JWEY</t>
  </si>
  <si>
    <t>BAOR0PCX91</t>
  </si>
  <si>
    <t>4051</t>
  </si>
  <si>
    <t>BARCH1NX2E</t>
  </si>
  <si>
    <t>BARC31J611</t>
  </si>
  <si>
    <t>BARCDICBBX</t>
  </si>
  <si>
    <t>4052</t>
  </si>
  <si>
    <t>BARC805127</t>
  </si>
  <si>
    <t>BARCZ2J59E</t>
  </si>
  <si>
    <t>BARCYHX76G</t>
  </si>
  <si>
    <t>BARO5C7E30</t>
  </si>
  <si>
    <t>BARRAFE122</t>
  </si>
  <si>
    <t>BARR3DB15C</t>
  </si>
  <si>
    <t>BARRMF556Q</t>
  </si>
  <si>
    <t>BARRNGPLCV</t>
  </si>
  <si>
    <t>BASI249F00</t>
  </si>
  <si>
    <t>BASI9BB9TE</t>
  </si>
  <si>
    <t>BATH764D4E</t>
  </si>
  <si>
    <t>BATH5LHG1T</t>
  </si>
  <si>
    <t>BATH5D3C1A</t>
  </si>
  <si>
    <t>BATHB08247</t>
  </si>
  <si>
    <t>BATIB9LQEY</t>
  </si>
  <si>
    <t>376</t>
  </si>
  <si>
    <t>377</t>
  </si>
  <si>
    <t>BAVI9QEAGG</t>
  </si>
  <si>
    <t>BAVIOCHKHA</t>
  </si>
  <si>
    <t>BAVIOWNWXA</t>
  </si>
  <si>
    <t>BAYAA7KTCR</t>
  </si>
  <si>
    <t>BAYOEBKYVK</t>
  </si>
  <si>
    <t>BAYOR60E2U</t>
  </si>
  <si>
    <t>BAYO5F6A59</t>
  </si>
  <si>
    <t>BAYO8639E6</t>
  </si>
  <si>
    <t>BAYO072822</t>
  </si>
  <si>
    <t>BCREF84268</t>
  </si>
  <si>
    <t>BCNG7E8420</t>
  </si>
  <si>
    <t>BEAUGS8X20</t>
  </si>
  <si>
    <t>BEAU1DNEI3</t>
  </si>
  <si>
    <t>BEAU4ADNKR</t>
  </si>
  <si>
    <t>BEEF1D12DD</t>
  </si>
  <si>
    <t>BEINGQKC5S</t>
  </si>
  <si>
    <t>BELG952FAC</t>
  </si>
  <si>
    <t>BELG9FFF84</t>
  </si>
  <si>
    <t>BELLDGVXYL</t>
  </si>
  <si>
    <t>BELLB15356</t>
  </si>
  <si>
    <t>BELL9AFC22</t>
  </si>
  <si>
    <t>BELL7B7SZN</t>
  </si>
  <si>
    <t>BELLE3102D</t>
  </si>
  <si>
    <t>BELL8THAC4</t>
  </si>
  <si>
    <t>838</t>
  </si>
  <si>
    <t>BELM6BE200</t>
  </si>
  <si>
    <t>BELS3DDE4C</t>
  </si>
  <si>
    <t>BELSC41B78</t>
  </si>
  <si>
    <t>BELUB2BE0C</t>
  </si>
  <si>
    <t>BELUBCD733</t>
  </si>
  <si>
    <t>BELVED102C</t>
  </si>
  <si>
    <t>3702</t>
  </si>
  <si>
    <t>BELV48C706</t>
  </si>
  <si>
    <t>BELVUNLDZT</t>
  </si>
  <si>
    <t>BENNEV534T</t>
  </si>
  <si>
    <t>378</t>
  </si>
  <si>
    <t>BENR7S2A85</t>
  </si>
  <si>
    <t>BENR1GO77A</t>
  </si>
  <si>
    <t>BENR9T01EM</t>
  </si>
  <si>
    <t>BENR9BQ0A8</t>
  </si>
  <si>
    <t>BENR3ELRAV</t>
  </si>
  <si>
    <t>BENRR7WXS8</t>
  </si>
  <si>
    <t>BENRG5TC2R</t>
  </si>
  <si>
    <t>BENRK4UBH0</t>
  </si>
  <si>
    <t>BENRE088F1</t>
  </si>
  <si>
    <t>BENRR8DWTG</t>
  </si>
  <si>
    <t>BENRCJB25C</t>
  </si>
  <si>
    <t>BENRKDY9B0</t>
  </si>
  <si>
    <t>BENR1EA8KF</t>
  </si>
  <si>
    <t>BENR1E80A1</t>
  </si>
  <si>
    <t>BENRHHR5Y0</t>
  </si>
  <si>
    <t>BENRCC30EV</t>
  </si>
  <si>
    <t>BERDA835D1</t>
  </si>
  <si>
    <t>3629</t>
  </si>
  <si>
    <t>BERE4169BF</t>
  </si>
  <si>
    <t>BERL89E1E0</t>
  </si>
  <si>
    <t>BERL30BB66</t>
  </si>
  <si>
    <t>BERM119A3E</t>
  </si>
  <si>
    <t>BERMDUVJHG</t>
  </si>
  <si>
    <t>2000</t>
  </si>
  <si>
    <t>2001</t>
  </si>
  <si>
    <t>BERTC95260</t>
  </si>
  <si>
    <t>BEVE4A41A3</t>
  </si>
  <si>
    <t>BIBT576A11</t>
  </si>
  <si>
    <t>BIEL858478</t>
  </si>
  <si>
    <t>BIEL3EF04F</t>
  </si>
  <si>
    <t>BIELKYKIVR</t>
  </si>
  <si>
    <t>BIELRWPDAO</t>
  </si>
  <si>
    <t>BIGGE30BB6</t>
  </si>
  <si>
    <t>BIGPAD69BU</t>
  </si>
  <si>
    <t>BIGP3FA7A2</t>
  </si>
  <si>
    <t>BIGP3B90E7</t>
  </si>
  <si>
    <t>BIGPBD2EE7</t>
  </si>
  <si>
    <t>BITTCA9454</t>
  </si>
  <si>
    <t>BITT05E7ED</t>
  </si>
  <si>
    <t>BITT99A83F</t>
  </si>
  <si>
    <t>BITTA85C42</t>
  </si>
  <si>
    <t>BITTA72D13</t>
  </si>
  <si>
    <t>BLAC302934</t>
  </si>
  <si>
    <t>BLACF47A4F</t>
  </si>
  <si>
    <t>BLACWB1NUZ</t>
  </si>
  <si>
    <t>BLACCMCIBU</t>
  </si>
  <si>
    <t>BLAC2C42E1</t>
  </si>
  <si>
    <t>BLAC8C375D</t>
  </si>
  <si>
    <t>BLAC51BE8C</t>
  </si>
  <si>
    <t>BLACRLRBI7</t>
  </si>
  <si>
    <t>BLAC791866</t>
  </si>
  <si>
    <t>BLAC5M2YHD</t>
  </si>
  <si>
    <t>BLADVKJ2MH</t>
  </si>
  <si>
    <t>3868</t>
  </si>
  <si>
    <t>BLEU3A43F9</t>
  </si>
  <si>
    <t>BLINA41270</t>
  </si>
  <si>
    <t>BLIN642B3A</t>
  </si>
  <si>
    <t>BLOO113695</t>
  </si>
  <si>
    <t>BLOOD17Q95</t>
  </si>
  <si>
    <t>BLUERGMZ07</t>
  </si>
  <si>
    <t>BLUERKS8WY</t>
  </si>
  <si>
    <t>BOBB1F1AE6</t>
  </si>
  <si>
    <t>BOVI7A7F28</t>
  </si>
  <si>
    <t>282</t>
  </si>
  <si>
    <t>BOLO73A1A1</t>
  </si>
  <si>
    <t>BOLS58C060</t>
  </si>
  <si>
    <t>399</t>
  </si>
  <si>
    <t>BOLSBC4895</t>
  </si>
  <si>
    <t>BOLSD165BE</t>
  </si>
  <si>
    <t>BOLS76E796</t>
  </si>
  <si>
    <t>BOLS2A2C77</t>
  </si>
  <si>
    <t>285</t>
  </si>
  <si>
    <t>BOLSMUI0Y4</t>
  </si>
  <si>
    <t>474</t>
  </si>
  <si>
    <t>3493</t>
  </si>
  <si>
    <t>3489</t>
  </si>
  <si>
    <t>3484</t>
  </si>
  <si>
    <t>BOLS89F4D0</t>
  </si>
  <si>
    <t>BONAKI2UGM</t>
  </si>
  <si>
    <t>BONP1AICJM</t>
  </si>
  <si>
    <t>BONPIELRXV</t>
  </si>
  <si>
    <t>BONPHCXLWN</t>
  </si>
  <si>
    <t>BONPSDSX8D</t>
  </si>
  <si>
    <t>BOOM4AAF65</t>
  </si>
  <si>
    <t>BOOTF8ADB4</t>
  </si>
  <si>
    <t>BORG00125E</t>
  </si>
  <si>
    <t>BORG5C893F</t>
  </si>
  <si>
    <t>BORG5A6B99</t>
  </si>
  <si>
    <t>BORGF405D3</t>
  </si>
  <si>
    <t>BOTA9521E5</t>
  </si>
  <si>
    <t>BOTRFB0954</t>
  </si>
  <si>
    <t>BOTTDC520C</t>
  </si>
  <si>
    <t>BOTT60BE04</t>
  </si>
  <si>
    <t>4199</t>
  </si>
  <si>
    <t>4200</t>
  </si>
  <si>
    <t>BOUL4HSVYO</t>
  </si>
  <si>
    <t>BOULAR502S</t>
  </si>
  <si>
    <t>BOUNJSYA1H</t>
  </si>
  <si>
    <t>BOUN0FHIEN</t>
  </si>
  <si>
    <t>BOUNGODQ58</t>
  </si>
  <si>
    <t>BOUN60EUV7</t>
  </si>
  <si>
    <t>BOWM432881</t>
  </si>
  <si>
    <t>4173</t>
  </si>
  <si>
    <t>BOWM3BFA91</t>
  </si>
  <si>
    <t>BOWMOR806K</t>
  </si>
  <si>
    <t>BOZA01F5F4</t>
  </si>
  <si>
    <t>3859</t>
  </si>
  <si>
    <t>BREC6E04F0</t>
  </si>
  <si>
    <t>BREC137594</t>
  </si>
  <si>
    <t>BRECAC5517</t>
  </si>
  <si>
    <t>BREC27CB78</t>
  </si>
  <si>
    <t>BREC0B2719</t>
  </si>
  <si>
    <t>BREID68F61</t>
  </si>
  <si>
    <t>BRENC14060</t>
  </si>
  <si>
    <t>BRIC6E3F93</t>
  </si>
  <si>
    <t>BROK1D144D</t>
  </si>
  <si>
    <t>BROK8023D1</t>
  </si>
  <si>
    <t>BROK470CD8</t>
  </si>
  <si>
    <t>BROK8EF4EA</t>
  </si>
  <si>
    <t>BRUAA28E8E</t>
  </si>
  <si>
    <t>BRUG1LU10R</t>
  </si>
  <si>
    <t>BRUI8RSVN5</t>
  </si>
  <si>
    <t>BRUIG5IVCF</t>
  </si>
  <si>
    <t>BRUIAY63NF</t>
  </si>
  <si>
    <t>BRUIJS8DI2</t>
  </si>
  <si>
    <t>BRUMTUSELG</t>
  </si>
  <si>
    <t>BUFFAL456R</t>
  </si>
  <si>
    <t>BULL21403E</t>
  </si>
  <si>
    <t>BULLDO955B</t>
  </si>
  <si>
    <t>BULLFD4824</t>
  </si>
  <si>
    <t>BULL95CB30</t>
  </si>
  <si>
    <t>BUMBT5MZGI</t>
  </si>
  <si>
    <t>BUNNTDGN84</t>
  </si>
  <si>
    <t>BUNN0B51CB</t>
  </si>
  <si>
    <t>BUNN9111WJ</t>
  </si>
  <si>
    <t>BUNN94F11A</t>
  </si>
  <si>
    <t>BUNNC14439</t>
  </si>
  <si>
    <t>BURL585640</t>
  </si>
  <si>
    <t>BUSHSYOK77</t>
  </si>
  <si>
    <t>BUSHALVZDE</t>
  </si>
  <si>
    <t>3333</t>
  </si>
  <si>
    <t>BUSHX1IOXX</t>
  </si>
  <si>
    <t>BUSH7A4MS2</t>
  </si>
  <si>
    <t>841</t>
  </si>
  <si>
    <t>4109</t>
  </si>
  <si>
    <t>BUSH3F5873</t>
  </si>
  <si>
    <t>850</t>
  </si>
  <si>
    <t>BUSH23303B</t>
  </si>
  <si>
    <t>BUSNDLOKU8</t>
  </si>
  <si>
    <t>BUSNB9031A</t>
  </si>
  <si>
    <t>BUSNB7CDCB</t>
  </si>
  <si>
    <t>BUSSC331B9</t>
  </si>
  <si>
    <t>BUSSQPEBMU</t>
  </si>
  <si>
    <t>GIRL909B62</t>
  </si>
  <si>
    <t>BYRR078AA1</t>
  </si>
  <si>
    <t>680</t>
  </si>
  <si>
    <t>3668</t>
  </si>
  <si>
    <t>3872</t>
  </si>
  <si>
    <t>CACH56544E</t>
  </si>
  <si>
    <t>CACH846716</t>
  </si>
  <si>
    <t>CADEF42778</t>
  </si>
  <si>
    <t>CADESK1YRG</t>
  </si>
  <si>
    <t>384</t>
  </si>
  <si>
    <t>CALLEBD2EF</t>
  </si>
  <si>
    <t>5042</t>
  </si>
  <si>
    <t>CALVMTY2MH</t>
  </si>
  <si>
    <t>CAMB70A7AB</t>
  </si>
  <si>
    <t>CAMP78B198</t>
  </si>
  <si>
    <t>CAMUB30A76</t>
  </si>
  <si>
    <t>CAMUCK0VBS</t>
  </si>
  <si>
    <t>CAMUD84BF3</t>
  </si>
  <si>
    <t>CAMU4FHDBC</t>
  </si>
  <si>
    <t>CANAAEY5G9</t>
  </si>
  <si>
    <t>CANANTNOK7</t>
  </si>
  <si>
    <t>CANAGF1QHO</t>
  </si>
  <si>
    <t>CANAM1BV5B</t>
  </si>
  <si>
    <t>CANA81LZSD</t>
  </si>
  <si>
    <t>CANAK5OGQE</t>
  </si>
  <si>
    <t>CANDCH7R71</t>
  </si>
  <si>
    <t>CANEB99442</t>
  </si>
  <si>
    <t>CANEAA7F2C</t>
  </si>
  <si>
    <t>CANE64D5A7</t>
  </si>
  <si>
    <t>CANE964DE5</t>
  </si>
  <si>
    <t>CANE73A5CF</t>
  </si>
  <si>
    <t>CANE6B45D4</t>
  </si>
  <si>
    <t>CAERIG5040</t>
  </si>
  <si>
    <t>CANEE479A9</t>
  </si>
  <si>
    <t>CANTDQTCF1</t>
  </si>
  <si>
    <t>CANT35992D</t>
  </si>
  <si>
    <t>3345</t>
  </si>
  <si>
    <t>CAOLIL948O</t>
  </si>
  <si>
    <t>CAOL4KHV42</t>
  </si>
  <si>
    <t>CAOLS0LO5D</t>
  </si>
  <si>
    <t>CAOLIL738W</t>
  </si>
  <si>
    <t>CAOR78DF3C</t>
  </si>
  <si>
    <t>CAPEE7683D</t>
  </si>
  <si>
    <t>CAPE5A452A</t>
  </si>
  <si>
    <t>CAPEDWFMHZ</t>
  </si>
  <si>
    <t>CAPEJOPEYG</t>
  </si>
  <si>
    <t>CAPE7J7T19</t>
  </si>
  <si>
    <t>CAPI2BDFD2</t>
  </si>
  <si>
    <t>CAPI489B73</t>
  </si>
  <si>
    <t>CAPT45D2AD</t>
  </si>
  <si>
    <t>CARAYMXDS4</t>
  </si>
  <si>
    <t>CARA0F2263</t>
  </si>
  <si>
    <t>CARDI482AY</t>
  </si>
  <si>
    <t>CARD9E35AD</t>
  </si>
  <si>
    <t>CARD1ABB6D</t>
  </si>
  <si>
    <t>CARP52B32E</t>
  </si>
  <si>
    <t>CARPBB4C75</t>
  </si>
  <si>
    <t>3643</t>
  </si>
  <si>
    <t>CASA14ECE8</t>
  </si>
  <si>
    <t>CASA7984F9</t>
  </si>
  <si>
    <t>CASAD726BF</t>
  </si>
  <si>
    <t>CASCE5B3D1</t>
  </si>
  <si>
    <t>CASH00A7AF</t>
  </si>
  <si>
    <t>CASH615F76</t>
  </si>
  <si>
    <t>CASP1A4164</t>
  </si>
  <si>
    <t>CATODA3B03</t>
  </si>
  <si>
    <t>CATO5TRF6X</t>
  </si>
  <si>
    <t>CATT4385A7</t>
  </si>
  <si>
    <t>CEDA3148DB</t>
  </si>
  <si>
    <t>CENOI7M0IE</t>
  </si>
  <si>
    <t>CENO0BE975</t>
  </si>
  <si>
    <t>CENTEN724W</t>
  </si>
  <si>
    <t>CHALORK559</t>
  </si>
  <si>
    <t>CHAL89649B</t>
  </si>
  <si>
    <t>CHAL1BDBF4</t>
  </si>
  <si>
    <t>CHAL6F704D</t>
  </si>
  <si>
    <t>CHAL047445</t>
  </si>
  <si>
    <t>CHAL36449F</t>
  </si>
  <si>
    <t>CHAL07CCCD</t>
  </si>
  <si>
    <t>CHAL0GJSKE</t>
  </si>
  <si>
    <t>CHAL74C5B9</t>
  </si>
  <si>
    <t>CHALTGJ4CK</t>
  </si>
  <si>
    <t>CHAMDP41SQ</t>
  </si>
  <si>
    <t>CHAMJ92FTW</t>
  </si>
  <si>
    <t>CHAM98ZCEY</t>
  </si>
  <si>
    <t>CHAM28F147</t>
  </si>
  <si>
    <t>CHANZQSO87</t>
  </si>
  <si>
    <t>CHAPQXRRD0</t>
  </si>
  <si>
    <t>CHAPEAX3L2</t>
  </si>
  <si>
    <t>CHARF88B02</t>
  </si>
  <si>
    <t>CHARF90AC7</t>
  </si>
  <si>
    <t>CHTE123ISD</t>
  </si>
  <si>
    <t>CHTEVT2WJ1</t>
  </si>
  <si>
    <t>CHTEU60HTY</t>
  </si>
  <si>
    <t>CHTEFC3B41</t>
  </si>
  <si>
    <t>CHTE147B0A</t>
  </si>
  <si>
    <t>CHERD7F9D8</t>
  </si>
  <si>
    <t>CHIVB6AD5F</t>
  </si>
  <si>
    <t>CHIVFIDLNT</t>
  </si>
  <si>
    <t>859</t>
  </si>
  <si>
    <t>CHIVC95C96</t>
  </si>
  <si>
    <t>CHIV138868</t>
  </si>
  <si>
    <t>CHOP908A96</t>
  </si>
  <si>
    <t>CHOP811EEF</t>
  </si>
  <si>
    <t>CHOP48F441</t>
  </si>
  <si>
    <t>CHOP0F7492</t>
  </si>
  <si>
    <t>CHOP164AF0</t>
  </si>
  <si>
    <t>CHRI3JIFVK</t>
  </si>
  <si>
    <t>CHRIWS8Y65</t>
  </si>
  <si>
    <t>CHRITW2EB2</t>
  </si>
  <si>
    <t>COEU8D82A4</t>
  </si>
  <si>
    <t>CHRI1C431B</t>
  </si>
  <si>
    <t>CIMB0B351F</t>
  </si>
  <si>
    <t>CINZAA7B15</t>
  </si>
  <si>
    <t>CIQUE4A1FB</t>
  </si>
  <si>
    <t>CIRO2FF33D</t>
  </si>
  <si>
    <t>CIROEFC019</t>
  </si>
  <si>
    <t>CIROZE01JZ</t>
  </si>
  <si>
    <t>CIRO42C6CA</t>
  </si>
  <si>
    <t>CITAHOUD99</t>
  </si>
  <si>
    <t>CITYDQV8ID</t>
  </si>
  <si>
    <t>CITYANKK1G</t>
  </si>
  <si>
    <t>CITYKJXK9Z</t>
  </si>
  <si>
    <t>CITY3F8DB4</t>
  </si>
  <si>
    <t>CITY09B84F</t>
  </si>
  <si>
    <t>CLAN7DILUT</t>
  </si>
  <si>
    <t>CLANWGEL57</t>
  </si>
  <si>
    <t>CLANMO0KH5</t>
  </si>
  <si>
    <t>CLAN2KKCVR</t>
  </si>
  <si>
    <t>THECE4E9AA</t>
  </si>
  <si>
    <t>CLMEN65RHV</t>
  </si>
  <si>
    <t>CLME0DF58F</t>
  </si>
  <si>
    <t>CLME5E9E84</t>
  </si>
  <si>
    <t>CLMEE95C6A</t>
  </si>
  <si>
    <t>ARMA2242D3</t>
  </si>
  <si>
    <t>CLOU6AEF07</t>
  </si>
  <si>
    <t>CLYNGGKGXD</t>
  </si>
  <si>
    <t>3347</t>
  </si>
  <si>
    <t>CLYNF86C4D</t>
  </si>
  <si>
    <t>COCA4MIGWK</t>
  </si>
  <si>
    <t>COCKA4A0DA</t>
  </si>
  <si>
    <t>COEBCRHL1G</t>
  </si>
  <si>
    <t>3479</t>
  </si>
  <si>
    <t>COINTR617B</t>
  </si>
  <si>
    <t>COLO865FE7</t>
  </si>
  <si>
    <t>COLOE59E25</t>
  </si>
  <si>
    <t>COMBD03384</t>
  </si>
  <si>
    <t>COMBA11747</t>
  </si>
  <si>
    <t>COMPD2D242</t>
  </si>
  <si>
    <t>COMP2608E6</t>
  </si>
  <si>
    <t>COMPD95643</t>
  </si>
  <si>
    <t>COMPHQYTI3</t>
  </si>
  <si>
    <t>COMT8B1BE8</t>
  </si>
  <si>
    <t>COMTDB7525</t>
  </si>
  <si>
    <t>CONDF25BB4</t>
  </si>
  <si>
    <t>CONDF04FBA</t>
  </si>
  <si>
    <t>CONDBED4F1</t>
  </si>
  <si>
    <t>CONDA8422D</t>
  </si>
  <si>
    <t>CONFI2FLQA</t>
  </si>
  <si>
    <t>CONFRXK5S0</t>
  </si>
  <si>
    <t>CONFBYJJ6G</t>
  </si>
  <si>
    <t>CONFCDHX0W</t>
  </si>
  <si>
    <t>CONN1089CF</t>
  </si>
  <si>
    <t>CONT697586</t>
  </si>
  <si>
    <t>COPAA55709</t>
  </si>
  <si>
    <t>COPADVTNI6</t>
  </si>
  <si>
    <t>COPAC90E07</t>
  </si>
  <si>
    <t>COPPCCAF44</t>
  </si>
  <si>
    <t>COPPRP29G3</t>
  </si>
  <si>
    <t>COPPOMRMU3</t>
  </si>
  <si>
    <t>COQUAAD8A3</t>
  </si>
  <si>
    <t>CORAFY4Y90</t>
  </si>
  <si>
    <t>CORA43J0D3</t>
  </si>
  <si>
    <t>CORTACLDW3</t>
  </si>
  <si>
    <t>CORUBA724G</t>
  </si>
  <si>
    <t>COTOF6E717</t>
  </si>
  <si>
    <t>COTSKCCWD8</t>
  </si>
  <si>
    <t>COURHYRBRD</t>
  </si>
  <si>
    <t>COUR555572</t>
  </si>
  <si>
    <t>165</t>
  </si>
  <si>
    <t>COURBA64F7</t>
  </si>
  <si>
    <t>COURWBMXR3</t>
  </si>
  <si>
    <t>COUR0979BE</t>
  </si>
  <si>
    <t>CRAF3B4921</t>
  </si>
  <si>
    <t>865</t>
  </si>
  <si>
    <t>CRAID1EB4F</t>
  </si>
  <si>
    <t>CRAIWJK043</t>
  </si>
  <si>
    <t>CRAI5FC922</t>
  </si>
  <si>
    <t>CRAT0E14F4</t>
  </si>
  <si>
    <t>CRAT3C8BAB</t>
  </si>
  <si>
    <t>CRISRRKS3A</t>
  </si>
  <si>
    <t>CROF9VEG66</t>
  </si>
  <si>
    <t>CROF0EMM95</t>
  </si>
  <si>
    <t>CROFANWBTU</t>
  </si>
  <si>
    <t>CROS5767B9</t>
  </si>
  <si>
    <t>CRUZJ6TUS6</t>
  </si>
  <si>
    <t>CRUZTAUYZ4</t>
  </si>
  <si>
    <t>3339</t>
  </si>
  <si>
    <t>603</t>
  </si>
  <si>
    <t>CRUZ7B0BC7</t>
  </si>
  <si>
    <t>CUAT4861B7</t>
  </si>
  <si>
    <t>CUBAZIALF6</t>
  </si>
  <si>
    <t>CURA47BC87</t>
  </si>
  <si>
    <t>CURAF9ABA0</t>
  </si>
  <si>
    <t>CURRX9AK9M</t>
  </si>
  <si>
    <t>CUTTYS952S</t>
  </si>
  <si>
    <t>3444</t>
  </si>
  <si>
    <t>CUTT75B00A</t>
  </si>
  <si>
    <t>DALM9P23GQ</t>
  </si>
  <si>
    <t>DALMTGJE6G</t>
  </si>
  <si>
    <t>DALMF03ECC</t>
  </si>
  <si>
    <t>3194</t>
  </si>
  <si>
    <t>DALW8MAYX5</t>
  </si>
  <si>
    <t>DALW4CE990</t>
  </si>
  <si>
    <t>DAMO0810BC</t>
  </si>
  <si>
    <t>DAMO06A45J</t>
  </si>
  <si>
    <t>DAMOQJN07L</t>
  </si>
  <si>
    <t>DAMO393AA9</t>
  </si>
  <si>
    <t>DAMO261A1E</t>
  </si>
  <si>
    <t>DAMO3A849E</t>
  </si>
  <si>
    <t>DAMO39283C</t>
  </si>
  <si>
    <t>DAMO803143</t>
  </si>
  <si>
    <t>DAMR2D1541</t>
  </si>
  <si>
    <t>DANZ3F0E8B</t>
  </si>
  <si>
    <t>DANZFF4C09</t>
  </si>
  <si>
    <t>DARNQT2XWJ</t>
  </si>
  <si>
    <t>DARN4D2988</t>
  </si>
  <si>
    <t>DARR9AB34D</t>
  </si>
  <si>
    <t>DAUPACAD65</t>
  </si>
  <si>
    <t>DEADU2ER11</t>
  </si>
  <si>
    <t>DEAD700CA4</t>
  </si>
  <si>
    <t>DEADE2744B</t>
  </si>
  <si>
    <t>DEAD9B5904</t>
  </si>
  <si>
    <t>DEAD1958A8</t>
  </si>
  <si>
    <t>DEAN7V1B7I</t>
  </si>
  <si>
    <t>DEAT5IC668</t>
  </si>
  <si>
    <t>DEBO549EDB</t>
  </si>
  <si>
    <t>DELIH9TM9E</t>
  </si>
  <si>
    <t>DELO06N9E8</t>
  </si>
  <si>
    <t>DENK6CEIR4</t>
  </si>
  <si>
    <t>DEPA7E7A1B</t>
  </si>
  <si>
    <t>DEPAZR726Y</t>
  </si>
  <si>
    <t>DEPA72973E</t>
  </si>
  <si>
    <t>DESI59D4F3</t>
  </si>
  <si>
    <t>DEWAG82IAF</t>
  </si>
  <si>
    <t>DEWAXYKBMY</t>
  </si>
  <si>
    <t>DEWAED0AQV</t>
  </si>
  <si>
    <t>DEWA6DXJ3S</t>
  </si>
  <si>
    <t>DEWA87C895</t>
  </si>
  <si>
    <t>DICTE9IG97</t>
  </si>
  <si>
    <t>DICTAT256Q</t>
  </si>
  <si>
    <t>DILL35SEO4</t>
  </si>
  <si>
    <t>DILLWO06M0</t>
  </si>
  <si>
    <t>DIMPECC677</t>
  </si>
  <si>
    <t>DINGFK0UU3</t>
  </si>
  <si>
    <t>DIPLC8F543</t>
  </si>
  <si>
    <t>DIPLAA2463</t>
  </si>
  <si>
    <t>DIPL6D87A9</t>
  </si>
  <si>
    <t>DIPL4476A3</t>
  </si>
  <si>
    <t>DISA7BA2C9</t>
  </si>
  <si>
    <t>360</t>
  </si>
  <si>
    <t>DISAF1E2AC</t>
  </si>
  <si>
    <t>FRAIF188CA</t>
  </si>
  <si>
    <t>4192</t>
  </si>
  <si>
    <t>DONFG1PHNB</t>
  </si>
  <si>
    <t>DONJB8AA4C</t>
  </si>
  <si>
    <t>DONJ3FWQEJ</t>
  </si>
  <si>
    <t>DONJF2F39C</t>
  </si>
  <si>
    <t>DONJUL824C</t>
  </si>
  <si>
    <t>DONJ3GBDGS</t>
  </si>
  <si>
    <t>DONPEAB1CA</t>
  </si>
  <si>
    <t>DONPA86812</t>
  </si>
  <si>
    <t>DONQ37BB50</t>
  </si>
  <si>
    <t>DONQ6BAB93</t>
  </si>
  <si>
    <t>DOOL09E1CE</t>
  </si>
  <si>
    <t>DOOR18021A</t>
  </si>
  <si>
    <t>DOSM551268</t>
  </si>
  <si>
    <t>DOSMA1F333</t>
  </si>
  <si>
    <t>DOUBIGPHEU</t>
  </si>
  <si>
    <t>DOUBJ6LHCV</t>
  </si>
  <si>
    <t>DRAMA4E1CF</t>
  </si>
  <si>
    <t>DRAMF68C08</t>
  </si>
  <si>
    <t>DRUMEA8B8A</t>
  </si>
  <si>
    <t>DRUM7G0O54</t>
  </si>
  <si>
    <t>DRYSDC85A9</t>
  </si>
  <si>
    <t>DRYS7CFB38</t>
  </si>
  <si>
    <t>DUQUDA683R</t>
  </si>
  <si>
    <t>DUVASQQUG9</t>
  </si>
  <si>
    <t>DUVARIB3U3</t>
  </si>
  <si>
    <t>DYCYE7E66G</t>
  </si>
  <si>
    <t>DYCYC5645A</t>
  </si>
  <si>
    <t>DZAMDA1626</t>
  </si>
  <si>
    <t>DZAMH421H1</t>
  </si>
  <si>
    <t>DZAMD7AF46</t>
  </si>
  <si>
    <t>DZAMD6D401</t>
  </si>
  <si>
    <t>DZAM64FAAA</t>
  </si>
  <si>
    <t>DZAM4B5CAA</t>
  </si>
  <si>
    <t>DZAM9E498B</t>
  </si>
  <si>
    <t>DZAMONJNS1</t>
  </si>
  <si>
    <t>DZAM39DF3E</t>
  </si>
  <si>
    <t>DZAMB238CB</t>
  </si>
  <si>
    <t>DZAMN64I2E</t>
  </si>
  <si>
    <t>DZAM88D9F5</t>
  </si>
  <si>
    <t>DZAM764493</t>
  </si>
  <si>
    <t>DZAM2BA7F8</t>
  </si>
  <si>
    <t>EAGL0DA0C7</t>
  </si>
  <si>
    <t>3865</t>
  </si>
  <si>
    <t>ECHLHEKFYA</t>
  </si>
  <si>
    <t>EDGW439389</t>
  </si>
  <si>
    <t>EDDUWLGW4N</t>
  </si>
  <si>
    <t>EDDU46682B</t>
  </si>
  <si>
    <t>EDDU256710</t>
  </si>
  <si>
    <t>EDDUECKU99</t>
  </si>
  <si>
    <t>EDEN41D3B2</t>
  </si>
  <si>
    <t>EDEN8B8CF2</t>
  </si>
  <si>
    <t>EDGEX556EA</t>
  </si>
  <si>
    <t>EDIM7D75F8</t>
  </si>
  <si>
    <t>EDIN278983</t>
  </si>
  <si>
    <t>EDIMBDEF71</t>
  </si>
  <si>
    <t>EGAN0RIAY8</t>
  </si>
  <si>
    <t>EGMO64A7CB</t>
  </si>
  <si>
    <t>EGMOF191AE</t>
  </si>
  <si>
    <t>ELCA90PDMJ</t>
  </si>
  <si>
    <t>ELCAYMV54C</t>
  </si>
  <si>
    <t>3971</t>
  </si>
  <si>
    <t>ELDO1D1341</t>
  </si>
  <si>
    <t>ELDO5DA61C</t>
  </si>
  <si>
    <t>ELDO8C2A2A</t>
  </si>
  <si>
    <t>ELROF4B9C7</t>
  </si>
  <si>
    <t>ELBA82026B</t>
  </si>
  <si>
    <t>ELEPB53C41</t>
  </si>
  <si>
    <t>ELGN440956</t>
  </si>
  <si>
    <t>ELGN5A9493</t>
  </si>
  <si>
    <t>ELITF31464</t>
  </si>
  <si>
    <t>ELIX5464EE</t>
  </si>
  <si>
    <t>EMINQ3BZOS</t>
  </si>
  <si>
    <t>EMIN6JW0RK</t>
  </si>
  <si>
    <t>EMPER8B0RU</t>
  </si>
  <si>
    <t>ENCOM2JBNX</t>
  </si>
  <si>
    <t>ENGI5HD7S5</t>
  </si>
  <si>
    <t>ENSO742348</t>
  </si>
  <si>
    <t>OLEB1A6D5J</t>
  </si>
  <si>
    <t>ESCLDSC6NJ</t>
  </si>
  <si>
    <t>ESCLBC69A7</t>
  </si>
  <si>
    <t>ESCLAEE5JZ</t>
  </si>
  <si>
    <t>ESCLGLXSK3</t>
  </si>
  <si>
    <t>ETSU3464GH</t>
  </si>
  <si>
    <t>EVER632E51</t>
  </si>
  <si>
    <t>EXIL1DE445</t>
  </si>
  <si>
    <t>EXPLU9LVZ8</t>
  </si>
  <si>
    <t>CHTEOPN9UW</t>
  </si>
  <si>
    <t>FACU8BB843</t>
  </si>
  <si>
    <t>FAIROSN7VC</t>
  </si>
  <si>
    <t>FAIR7H1GVS</t>
  </si>
  <si>
    <t>FAIRULXWHD</t>
  </si>
  <si>
    <t>FAIRKXB3O8</t>
  </si>
  <si>
    <t>FAIRWOKBG1</t>
  </si>
  <si>
    <t>FALEA32277</t>
  </si>
  <si>
    <t>FAMG72F795</t>
  </si>
  <si>
    <t>FAMO464420</t>
  </si>
  <si>
    <t>FERD7B95F9</t>
  </si>
  <si>
    <t>FERDBWT5OZ</t>
  </si>
  <si>
    <t>FERDZL8UDQ</t>
  </si>
  <si>
    <t>FERDU3NQ22</t>
  </si>
  <si>
    <t>FERDF6SWRD</t>
  </si>
  <si>
    <t>FERD7J2BZE</t>
  </si>
  <si>
    <t>FERR288FVG</t>
  </si>
  <si>
    <t>FERRYEP7IV</t>
  </si>
  <si>
    <t>FERRZYQ5QU</t>
  </si>
  <si>
    <t>FERRAU27KR</t>
  </si>
  <si>
    <t>FETTWODQJ5</t>
  </si>
  <si>
    <t>FETT5BGGAN</t>
  </si>
  <si>
    <t>FEVEB6515C</t>
  </si>
  <si>
    <t>FEWA6DF640</t>
  </si>
  <si>
    <t>FILEX5X5XW</t>
  </si>
  <si>
    <t>FILEY4T3C5</t>
  </si>
  <si>
    <t>FILL24DF8A</t>
  </si>
  <si>
    <t>FILL97B92D</t>
  </si>
  <si>
    <t>FILLFCA842</t>
  </si>
  <si>
    <t>FILL4DB1BC</t>
  </si>
  <si>
    <t>FINLAG812T</t>
  </si>
  <si>
    <t>FINLA683FC</t>
  </si>
  <si>
    <t>FIRE936545</t>
  </si>
  <si>
    <t>FIRE1BC45F</t>
  </si>
  <si>
    <t>FIRECBAA4B</t>
  </si>
  <si>
    <t>FIVEC98B4D</t>
  </si>
  <si>
    <t>FLATJAQ991</t>
  </si>
  <si>
    <t>FLKIDP7SQ9</t>
  </si>
  <si>
    <t>FLORYITIE7</t>
  </si>
  <si>
    <t>FLORTFI70A</t>
  </si>
  <si>
    <t>FLOR3B6049</t>
  </si>
  <si>
    <t>FLORMTX8X7</t>
  </si>
  <si>
    <t>FLORSTU0MV</t>
  </si>
  <si>
    <t>FONSJDZOQG</t>
  </si>
  <si>
    <t>FONSF3I53C</t>
  </si>
  <si>
    <t>FORE87922B</t>
  </si>
  <si>
    <t>FORE6093F0</t>
  </si>
  <si>
    <t>FOURAO5U0R</t>
  </si>
  <si>
    <t>FOURC33471</t>
  </si>
  <si>
    <t>FOUROQ5S0H</t>
  </si>
  <si>
    <t>FOUR6GTAHT</t>
  </si>
  <si>
    <t>FOUR448747</t>
  </si>
  <si>
    <t>875</t>
  </si>
  <si>
    <t>FOUR3B2329</t>
  </si>
  <si>
    <t>FOXD48B8BC</t>
  </si>
  <si>
    <t>FRAM6VE1O2</t>
  </si>
  <si>
    <t>FRAPE71978</t>
  </si>
  <si>
    <t>FRATB4D9F3</t>
  </si>
  <si>
    <t>FREIA5BD1D</t>
  </si>
  <si>
    <t>FREIF41A0F</t>
  </si>
  <si>
    <t>FREIJEUUGE</t>
  </si>
  <si>
    <t>FRYNB8F3E9</t>
  </si>
  <si>
    <t>FRYN41GOAD</t>
  </si>
  <si>
    <t>FUEGA6784C</t>
  </si>
  <si>
    <t>FUNKA79598</t>
  </si>
  <si>
    <t>FUNKH7UG9Z</t>
  </si>
  <si>
    <t>FUNKA8ECB9</t>
  </si>
  <si>
    <t>FUYU865X5D</t>
  </si>
  <si>
    <t>GALA1VUIVX</t>
  </si>
  <si>
    <t>GAMBA9B9CC</t>
  </si>
  <si>
    <t>GAMBB22B84</t>
  </si>
  <si>
    <t>GAMB32A541</t>
  </si>
  <si>
    <t>GANCFDF79E</t>
  </si>
  <si>
    <t>GANSLAKQOU</t>
  </si>
  <si>
    <t>GANS24D81B</t>
  </si>
  <si>
    <t>GANSD64A3D</t>
  </si>
  <si>
    <t>GARDZVJN7Z</t>
  </si>
  <si>
    <t>GAUGVMO6CH</t>
  </si>
  <si>
    <t>GAUG150C6E</t>
  </si>
  <si>
    <t>GAUGDHY0BO</t>
  </si>
  <si>
    <t>GELSY2R7Y4</t>
  </si>
  <si>
    <t>GNPIKM4IWR</t>
  </si>
  <si>
    <t>GENE2B495B</t>
  </si>
  <si>
    <t>GERA7027B5</t>
  </si>
  <si>
    <t>GERM08CABA</t>
  </si>
  <si>
    <t>GETE7RZF92</t>
  </si>
  <si>
    <t>GIBSSFSJ69</t>
  </si>
  <si>
    <t>GIBSZ774LL</t>
  </si>
  <si>
    <t>GIBS9F60F4</t>
  </si>
  <si>
    <t>GILB8C1253</t>
  </si>
  <si>
    <t>GILP4ED383</t>
  </si>
  <si>
    <t>GINDS9V42O</t>
  </si>
  <si>
    <t>GINDC5AC43</t>
  </si>
  <si>
    <t>GINL55652F</t>
  </si>
  <si>
    <t>GINA9UEJ7X</t>
  </si>
  <si>
    <t>GINAHFAULT</t>
  </si>
  <si>
    <t>GINA6ACLLC</t>
  </si>
  <si>
    <t>GINAYLQUB0</t>
  </si>
  <si>
    <t>GINC29B3VM</t>
  </si>
  <si>
    <t>GINRF733A4</t>
  </si>
  <si>
    <t>GLANSLUOUZ</t>
  </si>
  <si>
    <t>3346</t>
  </si>
  <si>
    <t>GLENGA505B</t>
  </si>
  <si>
    <t>GLENGA353X</t>
  </si>
  <si>
    <t>GLENF4AA99</t>
  </si>
  <si>
    <t>GLEN0576A9</t>
  </si>
  <si>
    <t>GLEN59NMV7</t>
  </si>
  <si>
    <t>GLEN874ILM</t>
  </si>
  <si>
    <t>GLENDD252A</t>
  </si>
  <si>
    <t>GLEN028F3D</t>
  </si>
  <si>
    <t>GLEN63WL0G</t>
  </si>
  <si>
    <t>GLENLBCIDA</t>
  </si>
  <si>
    <t>GLENFB2C3F</t>
  </si>
  <si>
    <t>GLENSP814C</t>
  </si>
  <si>
    <t>GLENCA814F</t>
  </si>
  <si>
    <t>GLEN14833A</t>
  </si>
  <si>
    <t>GLENE18B64</t>
  </si>
  <si>
    <t>GLEN70841C</t>
  </si>
  <si>
    <t>GLEN43C4A7</t>
  </si>
  <si>
    <t>GLENKJJY34</t>
  </si>
  <si>
    <t>GLEN113B08</t>
  </si>
  <si>
    <t>887</t>
  </si>
  <si>
    <t>GLENFA815D</t>
  </si>
  <si>
    <t>GLENFA815V</t>
  </si>
  <si>
    <t>GLENFA950I</t>
  </si>
  <si>
    <t>894</t>
  </si>
  <si>
    <t>GLENV0F75F</t>
  </si>
  <si>
    <t>GLENDE1F04</t>
  </si>
  <si>
    <t>GLEN52E3C2</t>
  </si>
  <si>
    <t>GLEN2J0173</t>
  </si>
  <si>
    <t>GLENTEB0C2</t>
  </si>
  <si>
    <t>GLEN4LEY91</t>
  </si>
  <si>
    <t>GLENE5D2F3</t>
  </si>
  <si>
    <t>GLENUER7O5</t>
  </si>
  <si>
    <t>GLEN3N8FVF</t>
  </si>
  <si>
    <t>GLENK7DU8M</t>
  </si>
  <si>
    <t>GLEN08OFXS</t>
  </si>
  <si>
    <t>GLENT35UBB</t>
  </si>
  <si>
    <t>GLENEA0491</t>
  </si>
  <si>
    <t>GLENFF444D</t>
  </si>
  <si>
    <t>GLEN14D2D9</t>
  </si>
  <si>
    <t>GLENTF61IR</t>
  </si>
  <si>
    <t>GLEN5YTHVY</t>
  </si>
  <si>
    <t>GLENI3AL3Z</t>
  </si>
  <si>
    <t>GLENEFCC1E</t>
  </si>
  <si>
    <t>898</t>
  </si>
  <si>
    <t>GLENIE4VM2</t>
  </si>
  <si>
    <t>GLEN169A4E</t>
  </si>
  <si>
    <t>GLENNAAU6U</t>
  </si>
  <si>
    <t>GLENE2404E</t>
  </si>
  <si>
    <t>GLENVBWGR0</t>
  </si>
  <si>
    <t>GLEN4X0QRK</t>
  </si>
  <si>
    <t>GLEN377612</t>
  </si>
  <si>
    <t>GLENAFB138</t>
  </si>
  <si>
    <t>GLEN6D0586</t>
  </si>
  <si>
    <t>GLEN90975A</t>
  </si>
  <si>
    <t>GOONJ32OAN</t>
  </si>
  <si>
    <t>GODE114AD2</t>
  </si>
  <si>
    <t>GOLD2588M9</t>
  </si>
  <si>
    <t>GOLDE21CCA</t>
  </si>
  <si>
    <t>4167</t>
  </si>
  <si>
    <t>GONZ048874</t>
  </si>
  <si>
    <t>GORD23JSQB</t>
  </si>
  <si>
    <t>3351</t>
  </si>
  <si>
    <t>GORD3334A4</t>
  </si>
  <si>
    <t>GORD54106B</t>
  </si>
  <si>
    <t>GORD5CCD50</t>
  </si>
  <si>
    <t>GORD1CLGBL</t>
  </si>
  <si>
    <t>GOSSEKRNAA</t>
  </si>
  <si>
    <t>GOUDCCC473</t>
  </si>
  <si>
    <t>GRACT9SESU</t>
  </si>
  <si>
    <t>GRAHZL5ZDB</t>
  </si>
  <si>
    <t>GRAHAM541M</t>
  </si>
  <si>
    <t>GRAH076424</t>
  </si>
  <si>
    <t>GRAHCBB91D</t>
  </si>
  <si>
    <t>GRAHAM436I</t>
  </si>
  <si>
    <t>GRAH14DD67</t>
  </si>
  <si>
    <t>GRAN3ISCUY</t>
  </si>
  <si>
    <t>GRANC0NARV</t>
  </si>
  <si>
    <t>GRAN7PBXSV</t>
  </si>
  <si>
    <t>GRANU5W70C</t>
  </si>
  <si>
    <t>GRANGXLD3Q</t>
  </si>
  <si>
    <t>GRANIADITC</t>
  </si>
  <si>
    <t>GRANAD48BC</t>
  </si>
  <si>
    <t>GRANEAF136</t>
  </si>
  <si>
    <t>GRANHYASMY</t>
  </si>
  <si>
    <t>GRANXWUONB</t>
  </si>
  <si>
    <t>GRANF3FAD9</t>
  </si>
  <si>
    <t>GRAPZB5B06</t>
  </si>
  <si>
    <t>GRAPA8EEL7</t>
  </si>
  <si>
    <t>GREE3SGRUI</t>
  </si>
  <si>
    <t>GREE643867</t>
  </si>
  <si>
    <t>GREEFC35C0</t>
  </si>
  <si>
    <t>GREE802ED4</t>
  </si>
  <si>
    <t>GREI58AFEB</t>
  </si>
  <si>
    <t>GREY7B4F83</t>
  </si>
  <si>
    <t>3459</t>
  </si>
  <si>
    <t>GREYOT1KVF</t>
  </si>
  <si>
    <t>3227</t>
  </si>
  <si>
    <t>GUNRF25443</t>
  </si>
  <si>
    <t>GVINEE0A6F</t>
  </si>
  <si>
    <t>3925</t>
  </si>
  <si>
    <t>GVINE1C838</t>
  </si>
  <si>
    <t>GVIN5BFA49</t>
  </si>
  <si>
    <t>GVINGK58JS</t>
  </si>
  <si>
    <t>GVIN4721B0</t>
  </si>
  <si>
    <t>HABI4VTH91</t>
  </si>
  <si>
    <t>HABIODWSKC</t>
  </si>
  <si>
    <t>HABIYDZAST</t>
  </si>
  <si>
    <t>HAIG5525C5</t>
  </si>
  <si>
    <t>HAKU1D2BA7</t>
  </si>
  <si>
    <t>HAMPA34741</t>
  </si>
  <si>
    <t>HAMPSPVLUQ</t>
  </si>
  <si>
    <t>HAMP5LUTDQ</t>
  </si>
  <si>
    <t>HANK8EC11F</t>
  </si>
  <si>
    <t>HAPE99917D</t>
  </si>
  <si>
    <t>HARA4AAF4D</t>
  </si>
  <si>
    <t>HARD7PPOF7</t>
  </si>
  <si>
    <t>HAVA3YCCS1</t>
  </si>
  <si>
    <t>HAVN308CBA</t>
  </si>
  <si>
    <t>HAVN8FAE3B</t>
  </si>
  <si>
    <t>HAVNA61DAE</t>
  </si>
  <si>
    <t>HAVN0427CB</t>
  </si>
  <si>
    <t>HAYM286805</t>
  </si>
  <si>
    <t>HAYMLGTR89</t>
  </si>
  <si>
    <t>HEAVC8EE24</t>
  </si>
  <si>
    <t>HEEJY33I51</t>
  </si>
  <si>
    <t>HEEJGHAWCG</t>
  </si>
  <si>
    <t>HELLLRKI53</t>
  </si>
  <si>
    <t>HELL9AD567</t>
  </si>
  <si>
    <t>HELS9492AB</t>
  </si>
  <si>
    <t>HELS4F20B3</t>
  </si>
  <si>
    <t>HEND1E46F5</t>
  </si>
  <si>
    <t>HENDKTYW6S</t>
  </si>
  <si>
    <t>HENDI186U9</t>
  </si>
  <si>
    <t>HENDABB0LH</t>
  </si>
  <si>
    <t>HEND2D04D1</t>
  </si>
  <si>
    <t>HENNF242C1</t>
  </si>
  <si>
    <t>HENR7SRBOR</t>
  </si>
  <si>
    <t>HERN4593BC</t>
  </si>
  <si>
    <t>HERN7BXI2D</t>
  </si>
  <si>
    <t>HERN819D43</t>
  </si>
  <si>
    <t>HERN67C7D6</t>
  </si>
  <si>
    <t>HERTUIKRV5</t>
  </si>
  <si>
    <t>HIBIW2O7J2</t>
  </si>
  <si>
    <t>HIBIAE865A</t>
  </si>
  <si>
    <t>HIGH6SP2Z2</t>
  </si>
  <si>
    <t>HIGHO1HVM7</t>
  </si>
  <si>
    <t>HIGHBBV254</t>
  </si>
  <si>
    <t>HIGHBKMWID</t>
  </si>
  <si>
    <t>HIGH15EE62</t>
  </si>
  <si>
    <t>913</t>
  </si>
  <si>
    <t>HIGHFNRV2D</t>
  </si>
  <si>
    <t>914</t>
  </si>
  <si>
    <t>HIGH41E28B</t>
  </si>
  <si>
    <t>HIGHA40C18</t>
  </si>
  <si>
    <t>HIJO44D5A0</t>
  </si>
  <si>
    <t>HINCA3LARZ</t>
  </si>
  <si>
    <t>HINCDB754D</t>
  </si>
  <si>
    <t>HINC6FC447</t>
  </si>
  <si>
    <t>HINO84139A</t>
  </si>
  <si>
    <t>HOOGEF4BKD</t>
  </si>
  <si>
    <t>HOOG786617</t>
  </si>
  <si>
    <t>HOOG645A2A</t>
  </si>
  <si>
    <t>HOTE4B3A69</t>
  </si>
  <si>
    <t>HOXTA825AA</t>
  </si>
  <si>
    <t>HSEH9EE1CF</t>
  </si>
  <si>
    <t>STETC6D615</t>
  </si>
  <si>
    <t>HUNDBX5G78</t>
  </si>
  <si>
    <t>HUNTIN812J</t>
  </si>
  <si>
    <t>HWAYH4LCZE</t>
  </si>
  <si>
    <t>HYDE8OYS98</t>
  </si>
  <si>
    <t>ILGI9B5BB6</t>
  </si>
  <si>
    <t>INCHFAE3E5</t>
  </si>
  <si>
    <t>INCHBB4DA9</t>
  </si>
  <si>
    <t>3957</t>
  </si>
  <si>
    <t>ISAUNO5Q2M</t>
  </si>
  <si>
    <t>ISAUC20QBL</t>
  </si>
  <si>
    <t>ISAUA6GVMT</t>
  </si>
  <si>
    <t>ISAUL9U0AI</t>
  </si>
  <si>
    <t>ISAU6DB06A</t>
  </si>
  <si>
    <t>ISAUMMZS80</t>
  </si>
  <si>
    <t>ISAUXJK2FU</t>
  </si>
  <si>
    <t>ISAUU4XS9A</t>
  </si>
  <si>
    <t>ISFJU4BFXE</t>
  </si>
  <si>
    <t>ISHL522BC9</t>
  </si>
  <si>
    <t>ISLAXR37WD</t>
  </si>
  <si>
    <t>ISLAFPYVJO</t>
  </si>
  <si>
    <t>ISLAT4SNSG</t>
  </si>
  <si>
    <t>ISLABED89C</t>
  </si>
  <si>
    <t>ISLA929076</t>
  </si>
  <si>
    <t>ISLAJDE9W1</t>
  </si>
  <si>
    <t>ISLE997949</t>
  </si>
  <si>
    <t>ISLE944F9B</t>
  </si>
  <si>
    <t>ISLEK07VXS</t>
  </si>
  <si>
    <t>ISLE1XLX6Q</t>
  </si>
  <si>
    <t>ISLEOMF726</t>
  </si>
  <si>
    <t>ISLEXCN3O7</t>
  </si>
  <si>
    <t>ISLEE07D5D</t>
  </si>
  <si>
    <t>ISLEF39B71</t>
  </si>
  <si>
    <t>ISLE416D84</t>
  </si>
  <si>
    <t>ISLE6847A2</t>
  </si>
  <si>
    <t>ISLE0A8FW3</t>
  </si>
  <si>
    <t>ISLEHUFNML</t>
  </si>
  <si>
    <t>ISLEF956FD</t>
  </si>
  <si>
    <t>ISOLA8E8CC</t>
  </si>
  <si>
    <t>ISSA188A2D</t>
  </si>
  <si>
    <t>ISSA557977</t>
  </si>
  <si>
    <t>JBRARE217Z</t>
  </si>
  <si>
    <t>919</t>
  </si>
  <si>
    <t>JMRH2AZSWT</t>
  </si>
  <si>
    <t>JMRHUM727A</t>
  </si>
  <si>
    <t>JMRHR3UTX4</t>
  </si>
  <si>
    <t>JMATFBNESI</t>
  </si>
  <si>
    <t>JMCAS5PN7O</t>
  </si>
  <si>
    <t>JMCA9JVGLK</t>
  </si>
  <si>
    <t>JMPAGQ6A6N</t>
  </si>
  <si>
    <t>JACK2UUDUU</t>
  </si>
  <si>
    <t>JACK8JBOLZ</t>
  </si>
  <si>
    <t>JACK404C97</t>
  </si>
  <si>
    <t>JACKOCDO9M</t>
  </si>
  <si>
    <t>JACKDA93EC</t>
  </si>
  <si>
    <t>JACKA4C459</t>
  </si>
  <si>
    <t>JACKEM1WJM</t>
  </si>
  <si>
    <t>JACK7C3BE9</t>
  </si>
  <si>
    <t>JACK7FA3DE</t>
  </si>
  <si>
    <t>JAGE9E8C94</t>
  </si>
  <si>
    <t>JAGE18FDBF</t>
  </si>
  <si>
    <t>440</t>
  </si>
  <si>
    <t>JAGECB81DC</t>
  </si>
  <si>
    <t>JAGE7C932F</t>
  </si>
  <si>
    <t>JGERJQZCVD</t>
  </si>
  <si>
    <t>JGERE1F541</t>
  </si>
  <si>
    <t>JAGU4545E2</t>
  </si>
  <si>
    <t>JANNA7476A</t>
  </si>
  <si>
    <t>JANN53EBCF</t>
  </si>
  <si>
    <t>JANN192CBD</t>
  </si>
  <si>
    <t>JANN2361E1</t>
  </si>
  <si>
    <t>JENS4C26D0</t>
  </si>
  <si>
    <t>JIMB3DE458</t>
  </si>
  <si>
    <t>3927</t>
  </si>
  <si>
    <t>JIMB14C328</t>
  </si>
  <si>
    <t>JIMB198434</t>
  </si>
  <si>
    <t>JIMB8E565E</t>
  </si>
  <si>
    <t>JIMBDJN214</t>
  </si>
  <si>
    <t>JIMBE3HK5S</t>
  </si>
  <si>
    <t>JIMB3GNK7V</t>
  </si>
  <si>
    <t>JODHZF2C39</t>
  </si>
  <si>
    <t>JOEGBWLFGU</t>
  </si>
  <si>
    <t>JOEG1JNE5E</t>
  </si>
  <si>
    <t>JOHNRIYVZZ</t>
  </si>
  <si>
    <t>JOHNCAIA32</t>
  </si>
  <si>
    <t>JOHNLD6E93</t>
  </si>
  <si>
    <t>JOHNJBDREO</t>
  </si>
  <si>
    <t>JOHNNI325H</t>
  </si>
  <si>
    <t>JOHNGM7K1G</t>
  </si>
  <si>
    <t>JOHNNI957R</t>
  </si>
  <si>
    <t>JOHNNI939F</t>
  </si>
  <si>
    <t>JOHN4C6B86</t>
  </si>
  <si>
    <t>JOHN8CAB2F</t>
  </si>
  <si>
    <t>JOHN0D3A2F</t>
  </si>
  <si>
    <t>JOHNNI536J</t>
  </si>
  <si>
    <t>755</t>
  </si>
  <si>
    <t>CUERVO956K</t>
  </si>
  <si>
    <t>JOSCCBIDMW</t>
  </si>
  <si>
    <t>JOSE5798F2</t>
  </si>
  <si>
    <t>JOSECBC6F7</t>
  </si>
  <si>
    <t>JOSE2F4C48</t>
  </si>
  <si>
    <t>JOUROFEC8R</t>
  </si>
  <si>
    <t>JOURE9N3M7</t>
  </si>
  <si>
    <t>JOUR1XLUCH</t>
  </si>
  <si>
    <t>JUDAFBB697</t>
  </si>
  <si>
    <t>348</t>
  </si>
  <si>
    <t>JUNE6LBYAS</t>
  </si>
  <si>
    <t>JUNELH65XF</t>
  </si>
  <si>
    <t>JUNGBAACOO</t>
  </si>
  <si>
    <t>JUNI280XYT</t>
  </si>
  <si>
    <t>KAKU6EUSTD</t>
  </si>
  <si>
    <t>KANO95422B</t>
  </si>
  <si>
    <t>KANO44D079</t>
  </si>
  <si>
    <t>KARU166759</t>
  </si>
  <si>
    <t>KARU4151AC</t>
  </si>
  <si>
    <t>KARUD127C8</t>
  </si>
  <si>
    <t>KARUA5CC20</t>
  </si>
  <si>
    <t>KAVA0344C0</t>
  </si>
  <si>
    <t>KAVAZ4EAN4</t>
  </si>
  <si>
    <t>KEGL2844A5</t>
  </si>
  <si>
    <t>KENT842F66</t>
  </si>
  <si>
    <t>KINO848D39</t>
  </si>
  <si>
    <t>KIKUXI3A6Y</t>
  </si>
  <si>
    <t>KILBBS8L2Z</t>
  </si>
  <si>
    <t>KILC163HF9</t>
  </si>
  <si>
    <t>KILC0UN7E1</t>
  </si>
  <si>
    <t>KILCF9HD0O</t>
  </si>
  <si>
    <t>KILC272AME</t>
  </si>
  <si>
    <t>KILCHO357B</t>
  </si>
  <si>
    <t>KILC67F042</t>
  </si>
  <si>
    <t>KILCCEEJKV</t>
  </si>
  <si>
    <t>KILCAGHHM3</t>
  </si>
  <si>
    <t>KILCO6N1CB</t>
  </si>
  <si>
    <t>KIME501865</t>
  </si>
  <si>
    <t>KIMEB67E4F</t>
  </si>
  <si>
    <t>KIME83C36C</t>
  </si>
  <si>
    <t>KINGNXVNA8</t>
  </si>
  <si>
    <t>KIRKAOTJ9Y</t>
  </si>
  <si>
    <t>KIRK9HH5TK</t>
  </si>
  <si>
    <t>KIRKKEBEQN</t>
  </si>
  <si>
    <t>KIRSTFVYX7</t>
  </si>
  <si>
    <t>KLEIVADR62</t>
  </si>
  <si>
    <t>KNOBB0660D</t>
  </si>
  <si>
    <t>KNOBCR955A</t>
  </si>
  <si>
    <t>KNOCKA950S</t>
  </si>
  <si>
    <t>KOKOZFDU8X</t>
  </si>
  <si>
    <t>KOKOLT6UB1</t>
  </si>
  <si>
    <t>KOUM7526B4</t>
  </si>
  <si>
    <t>KOUM7D6F4B</t>
  </si>
  <si>
    <t>KOVACC3749</t>
  </si>
  <si>
    <t>KOZU1DBD11</t>
  </si>
  <si>
    <t>KUJI45DC96</t>
  </si>
  <si>
    <t>KUNA2CA126</t>
  </si>
  <si>
    <t>KURAGIT66F</t>
  </si>
  <si>
    <t>KURAIBKWF0</t>
  </si>
  <si>
    <t>KURAF89D42</t>
  </si>
  <si>
    <t>KURA2DCDDC</t>
  </si>
  <si>
    <t>KUYP2D4888</t>
  </si>
  <si>
    <t>KWEID07CFC</t>
  </si>
  <si>
    <t>LACECKBYHF</t>
  </si>
  <si>
    <t>LACEA0V71L</t>
  </si>
  <si>
    <t>LACOC56002</t>
  </si>
  <si>
    <t>LACO403699</t>
  </si>
  <si>
    <t>LACO0B4439</t>
  </si>
  <si>
    <t>LACO15A884</t>
  </si>
  <si>
    <t>LACRY77H9Z</t>
  </si>
  <si>
    <t>LACR4Q49IN</t>
  </si>
  <si>
    <t>LAFOK5D8OO</t>
  </si>
  <si>
    <t>LAHE6BA454</t>
  </si>
  <si>
    <t>LAMANPN6KD</t>
  </si>
  <si>
    <t>LAMALPB5RY</t>
  </si>
  <si>
    <t>LAMA29P2FY</t>
  </si>
  <si>
    <t>LAMA8804CA</t>
  </si>
  <si>
    <t>LAQUE3E9C7</t>
  </si>
  <si>
    <t>LAQU763AE0</t>
  </si>
  <si>
    <t>LAREHE589M</t>
  </si>
  <si>
    <t>LAREDC5IUB</t>
  </si>
  <si>
    <t>953</t>
  </si>
  <si>
    <t>954</t>
  </si>
  <si>
    <t>LABE77IRTT</t>
  </si>
  <si>
    <t>LABEC9NVCM</t>
  </si>
  <si>
    <t>LABOMO70CT</t>
  </si>
  <si>
    <t>LABOC01SVD</t>
  </si>
  <si>
    <t>LABOR601IV</t>
  </si>
  <si>
    <t>LABOY0YSAU</t>
  </si>
  <si>
    <t>LABOG2JOQQ</t>
  </si>
  <si>
    <t>LABO2L5VXC</t>
  </si>
  <si>
    <t>LABO9Q7BSO</t>
  </si>
  <si>
    <t>LAGAC2FDD9</t>
  </si>
  <si>
    <t>LAGA3AT427</t>
  </si>
  <si>
    <t>956</t>
  </si>
  <si>
    <t>LAGA37449F</t>
  </si>
  <si>
    <t>LAGA7EQ6ZK</t>
  </si>
  <si>
    <t>LALLA50S3W</t>
  </si>
  <si>
    <t>LALLYEWD8R</t>
  </si>
  <si>
    <t>LAMB9VM36Y</t>
  </si>
  <si>
    <t>LAMBQ77UNL</t>
  </si>
  <si>
    <t>LAMBBTTFZD</t>
  </si>
  <si>
    <t>LANGC2634B</t>
  </si>
  <si>
    <t>LANG0D7ON1</t>
  </si>
  <si>
    <t>LAPHQA1YE9</t>
  </si>
  <si>
    <t>LAPH4WZRMW</t>
  </si>
  <si>
    <t>LAPHEBDD70</t>
  </si>
  <si>
    <t>LAPHB09A87</t>
  </si>
  <si>
    <t>LAPH0B1F7B</t>
  </si>
  <si>
    <t>LARA8A8957</t>
  </si>
  <si>
    <t>LARC1S5JHD</t>
  </si>
  <si>
    <t>LARI1MF2N3</t>
  </si>
  <si>
    <t>LARIHSLR3E</t>
  </si>
  <si>
    <t>LARIF0IGZD</t>
  </si>
  <si>
    <t>LARI9OM27V</t>
  </si>
  <si>
    <t>LARI04A531</t>
  </si>
  <si>
    <t>LARI36C200</t>
  </si>
  <si>
    <t>LAUD59F67E</t>
  </si>
  <si>
    <t>LAZY73FB4D</t>
  </si>
  <si>
    <t>LAZZ4F349E</t>
  </si>
  <si>
    <t>LEBIC48D4A</t>
  </si>
  <si>
    <t>LEDA1F9F48</t>
  </si>
  <si>
    <t>LEGEFDCBC8</t>
  </si>
  <si>
    <t>LEGED8E5AF</t>
  </si>
  <si>
    <t>LEGE1CA461</t>
  </si>
  <si>
    <t>LEGED3C0F4</t>
  </si>
  <si>
    <t>LEOPOJ3XZA</t>
  </si>
  <si>
    <t>LHRICQME6I</t>
  </si>
  <si>
    <t>LHRIJ5G7UF</t>
  </si>
  <si>
    <t>LIBE65C5A4</t>
  </si>
  <si>
    <t>LIGI4HQT23</t>
  </si>
  <si>
    <t>JUNGE8ED91</t>
  </si>
  <si>
    <t>LILL007649</t>
  </si>
  <si>
    <t>LILL7FCFBE</t>
  </si>
  <si>
    <t>LILL7AFD25</t>
  </si>
  <si>
    <t>LIMOE46F3E</t>
  </si>
  <si>
    <t>3226</t>
  </si>
  <si>
    <t>LIND541368</t>
  </si>
  <si>
    <t>LINI3D434E</t>
  </si>
  <si>
    <t>LIONE21C84</t>
  </si>
  <si>
    <t>LIQUICY8O4</t>
  </si>
  <si>
    <t>LITTBE963A</t>
  </si>
  <si>
    <t>LOCH0BJ8T9</t>
  </si>
  <si>
    <t>LOCH7HO4BH</t>
  </si>
  <si>
    <t>LOCH596547</t>
  </si>
  <si>
    <t>LOCHE4B9DE</t>
  </si>
  <si>
    <t>LOCH22C044</t>
  </si>
  <si>
    <t>LOCHEA49C3</t>
  </si>
  <si>
    <t>LOND4334B6</t>
  </si>
  <si>
    <t>LONG8G55BO</t>
  </si>
  <si>
    <t>LONGDAD076</t>
  </si>
  <si>
    <t>LONGKUAUMG</t>
  </si>
  <si>
    <t>LONGBXY012</t>
  </si>
  <si>
    <t>LONGAB41D5</t>
  </si>
  <si>
    <t>LOOPEC187B</t>
  </si>
  <si>
    <t>LORGC3X9RW</t>
  </si>
  <si>
    <t>LORDT6OLCI</t>
  </si>
  <si>
    <t>LOTHTAOWTZ</t>
  </si>
  <si>
    <t>LOUEZKK4H2</t>
  </si>
  <si>
    <t>LUCB895E98</t>
  </si>
  <si>
    <t>LUCB120D50</t>
  </si>
  <si>
    <t>LYSH77F88D</t>
  </si>
  <si>
    <t>MHCLB0M4MK</t>
  </si>
  <si>
    <t>MHLEED8F89</t>
  </si>
  <si>
    <t>MABOGCHO05</t>
  </si>
  <si>
    <t>MACTZ1U5WK</t>
  </si>
  <si>
    <t>MACAE91E3A</t>
  </si>
  <si>
    <t>MACANSYTSW</t>
  </si>
  <si>
    <t>MACAFCF45F</t>
  </si>
  <si>
    <t>MACA9A984E</t>
  </si>
  <si>
    <t>MACAMV0781</t>
  </si>
  <si>
    <t>MACA0564AF</t>
  </si>
  <si>
    <t>MACA96D8C7</t>
  </si>
  <si>
    <t>MACA28641B</t>
  </si>
  <si>
    <t>MACA9D6212</t>
  </si>
  <si>
    <t>MACA40EEAD</t>
  </si>
  <si>
    <t>MACA09AAC6</t>
  </si>
  <si>
    <t>MACKB97F29</t>
  </si>
  <si>
    <t>MACK49EBBF</t>
  </si>
  <si>
    <t>MACK16Y558</t>
  </si>
  <si>
    <t>MACKUDGKDB</t>
  </si>
  <si>
    <t>MACKBJV4A3</t>
  </si>
  <si>
    <t>MACK8B39BC</t>
  </si>
  <si>
    <t>MACN217985</t>
  </si>
  <si>
    <t>MACOMKR215</t>
  </si>
  <si>
    <t>MADAB48A42</t>
  </si>
  <si>
    <t>MAGEECXKT9</t>
  </si>
  <si>
    <t>MAGUU03DMV</t>
  </si>
  <si>
    <t>MAINQ81ZAN</t>
  </si>
  <si>
    <t>GINJ5A555D</t>
  </si>
  <si>
    <t>ROOF305948</t>
  </si>
  <si>
    <t>72</t>
  </si>
  <si>
    <t>MAKEA3A922</t>
  </si>
  <si>
    <t>MALEC41D47</t>
  </si>
  <si>
    <t>MALF8F55AB</t>
  </si>
  <si>
    <t>MALFHMVKGM</t>
  </si>
  <si>
    <t>MALF600E3B</t>
  </si>
  <si>
    <t>MALIFAAD9A</t>
  </si>
  <si>
    <t>MALTZHDF57</t>
  </si>
  <si>
    <t>MALT3FA5AE</t>
  </si>
  <si>
    <t>MAMAMUS93N</t>
  </si>
  <si>
    <t>463</t>
  </si>
  <si>
    <t>MANNOC824H</t>
  </si>
  <si>
    <t>MARA44BGJ3</t>
  </si>
  <si>
    <t>MARA30RTNQ</t>
  </si>
  <si>
    <t>MARA0FAC9F</t>
  </si>
  <si>
    <t>GINM6C7520</t>
  </si>
  <si>
    <t>MARE8GNQMC</t>
  </si>
  <si>
    <t>MARI517CE7</t>
  </si>
  <si>
    <t>MARIFB0F47</t>
  </si>
  <si>
    <t>MARI98LQB3</t>
  </si>
  <si>
    <t>MARL4479E2</t>
  </si>
  <si>
    <t>MARSI9HAE3</t>
  </si>
  <si>
    <t>MARS43D7E8</t>
  </si>
  <si>
    <t>MARSHC85BL</t>
  </si>
  <si>
    <t>MARSAF5416</t>
  </si>
  <si>
    <t>MARSASW0S2</t>
  </si>
  <si>
    <t>3934</t>
  </si>
  <si>
    <t>MARTC40B0A</t>
  </si>
  <si>
    <t>83</t>
  </si>
  <si>
    <t>MARUE8638D</t>
  </si>
  <si>
    <t>MASA374MA3</t>
  </si>
  <si>
    <t>MATACX29QY</t>
  </si>
  <si>
    <t>4071</t>
  </si>
  <si>
    <t>700</t>
  </si>
  <si>
    <t>MAURC04C32</t>
  </si>
  <si>
    <t>MAUR501C12</t>
  </si>
  <si>
    <t>MCCLCF9434</t>
  </si>
  <si>
    <t>MERID47FC8</t>
  </si>
  <si>
    <t>MERM62HJVN</t>
  </si>
  <si>
    <t>META080D57</t>
  </si>
  <si>
    <t>METADAE26D</t>
  </si>
  <si>
    <t>MEUK5EEC78</t>
  </si>
  <si>
    <t>MEZA616FC6</t>
  </si>
  <si>
    <t>MEZAC6EFFC</t>
  </si>
  <si>
    <t>MGGI1888E3</t>
  </si>
  <si>
    <t>MGME3AE7C1</t>
  </si>
  <si>
    <t>MHOBNELK7Y</t>
  </si>
  <si>
    <t>MIDNU2Q9WA</t>
  </si>
  <si>
    <t>MIDNTPFSR3</t>
  </si>
  <si>
    <t>MIDNSDQW2E</t>
  </si>
  <si>
    <t>MIDNESXYQL</t>
  </si>
  <si>
    <t>MIDORI944T</t>
  </si>
  <si>
    <t>MIDORI853Q</t>
  </si>
  <si>
    <t>MILK032DE3</t>
  </si>
  <si>
    <t>MINTZ6JR9W</t>
  </si>
  <si>
    <t>MINTRFXR5B</t>
  </si>
  <si>
    <t>MINT40XG01</t>
  </si>
  <si>
    <t>MINT75QJ5D</t>
  </si>
  <si>
    <t>BOTR829833</t>
  </si>
  <si>
    <t>MIYA4PVE5U</t>
  </si>
  <si>
    <t>MIYAF83CFF</t>
  </si>
  <si>
    <t>MIZEJF2ABT</t>
  </si>
  <si>
    <t>MOTC5HZMCL</t>
  </si>
  <si>
    <t>MOTCF51572</t>
  </si>
  <si>
    <t>1780</t>
  </si>
  <si>
    <t>MOTC978CC9</t>
  </si>
  <si>
    <t>MOTC9FD93D</t>
  </si>
  <si>
    <t>MOKOB3F657</t>
  </si>
  <si>
    <t>MOMG54AD5F</t>
  </si>
  <si>
    <t>MOMR70413B</t>
  </si>
  <si>
    <t>MONB94BD2C</t>
  </si>
  <si>
    <t>MOMB65F0B4</t>
  </si>
  <si>
    <t>MOMBBC4F5F</t>
  </si>
  <si>
    <t>MOMB76AA46</t>
  </si>
  <si>
    <t>MOMB4DCD2D</t>
  </si>
  <si>
    <t>MONKEY337W</t>
  </si>
  <si>
    <t>MONK71CB3B</t>
  </si>
  <si>
    <t>MONKEY825N</t>
  </si>
  <si>
    <t>MONK484690</t>
  </si>
  <si>
    <t>MONK50A351</t>
  </si>
  <si>
    <t>MONSA7B694</t>
  </si>
  <si>
    <t>MONTUE4XFX</t>
  </si>
  <si>
    <t>MONTQXQWF0</t>
  </si>
  <si>
    <t>MONT35EC46</t>
  </si>
  <si>
    <t>MONT21VMIA</t>
  </si>
  <si>
    <t>MONY351D45</t>
  </si>
  <si>
    <t>MONY974EB6</t>
  </si>
  <si>
    <t>MONYE4828B</t>
  </si>
  <si>
    <t>MORT20B044</t>
  </si>
  <si>
    <t>MORT942544</t>
  </si>
  <si>
    <t>MOUT517S5D</t>
  </si>
  <si>
    <t>MOZART917A</t>
  </si>
  <si>
    <t>MOZA88ECE1</t>
  </si>
  <si>
    <t>MOZA3BAAB1</t>
  </si>
  <si>
    <t>MRBLA55D1D</t>
  </si>
  <si>
    <t>MRPEFF1EOT</t>
  </si>
  <si>
    <t>MUMMEABD41</t>
  </si>
  <si>
    <t>MUMMBG6R59</t>
  </si>
  <si>
    <t>MUYU5252AD</t>
  </si>
  <si>
    <t>NCHAH715SW</t>
  </si>
  <si>
    <t>NADAUG8XNO</t>
  </si>
  <si>
    <t>NAGA0PJTN0</t>
  </si>
  <si>
    <t>NAGAO5NH0V</t>
  </si>
  <si>
    <t>NAGAT2M0IU</t>
  </si>
  <si>
    <t>NAGUDB1149</t>
  </si>
  <si>
    <t>NARDC8E274</t>
  </si>
  <si>
    <t>NARD5EF1C5</t>
  </si>
  <si>
    <t>NARDCXPM67</t>
  </si>
  <si>
    <t>NARD468647</t>
  </si>
  <si>
    <t>NARD7359C1</t>
  </si>
  <si>
    <t>NARD806010</t>
  </si>
  <si>
    <t>NARD566CEF</t>
  </si>
  <si>
    <t>NARDBE7C76</t>
  </si>
  <si>
    <t>NARD0F8342</t>
  </si>
  <si>
    <t>NARDA72FE6</t>
  </si>
  <si>
    <t>NATIJOAEB3</t>
  </si>
  <si>
    <t>NATIC19934</t>
  </si>
  <si>
    <t>NATI50C78C</t>
  </si>
  <si>
    <t>NATIZRKDRL</t>
  </si>
  <si>
    <t>NATIB24B35</t>
  </si>
  <si>
    <t>NATIM3QRFB</t>
  </si>
  <si>
    <t>NAUDF2AED4</t>
  </si>
  <si>
    <t>NCNEDXKFII</t>
  </si>
  <si>
    <t>NCNE63CNR8</t>
  </si>
  <si>
    <t>704</t>
  </si>
  <si>
    <t>NEIS0C1FA7</t>
  </si>
  <si>
    <t>NEMIC86ACD</t>
  </si>
  <si>
    <t>5021</t>
  </si>
  <si>
    <t>NEWG4BA470</t>
  </si>
  <si>
    <t>NEWG84GV0F</t>
  </si>
  <si>
    <t>NEWGC6MDJX</t>
  </si>
  <si>
    <t>NEWG694161</t>
  </si>
  <si>
    <t>NEWGADE8D1</t>
  </si>
  <si>
    <t>NEWG432C8A</t>
  </si>
  <si>
    <t>NEWGKKAHQI</t>
  </si>
  <si>
    <t>NEWGRWKV1T</t>
  </si>
  <si>
    <t>NEWGAME6IH</t>
  </si>
  <si>
    <t>NGINF54348</t>
  </si>
  <si>
    <t>NGIN1KD3OM</t>
  </si>
  <si>
    <t>NGINXE466D</t>
  </si>
  <si>
    <t>NGINYU7GRH</t>
  </si>
  <si>
    <t>NGINC7BA09</t>
  </si>
  <si>
    <t>NICO91J4K9</t>
  </si>
  <si>
    <t>NICO5A4A55</t>
  </si>
  <si>
    <t>NIKK2CE48E</t>
  </si>
  <si>
    <t>NIKKS3LBZ6</t>
  </si>
  <si>
    <t>NIKKZ635RD</t>
  </si>
  <si>
    <t>NIKKJBAFS7</t>
  </si>
  <si>
    <t>NIKKD43C0F</t>
  </si>
  <si>
    <t>NIKKEEA6FE</t>
  </si>
  <si>
    <t>NIKKDA3EC7</t>
  </si>
  <si>
    <t>NIKKF816D4</t>
  </si>
  <si>
    <t>NIKK8209D9</t>
  </si>
  <si>
    <t>NIKKAF208D</t>
  </si>
  <si>
    <t>NIKKN47CEU</t>
  </si>
  <si>
    <t>NIKKAS736M</t>
  </si>
  <si>
    <t>NIKK4EBD95</t>
  </si>
  <si>
    <t>THEN0A6545</t>
  </si>
  <si>
    <t>NINKW137AL</t>
  </si>
  <si>
    <t>NOBUB4316A</t>
  </si>
  <si>
    <t>NOIL3A0C04</t>
  </si>
  <si>
    <t>NONID14839</t>
  </si>
  <si>
    <t>NONI63B60F</t>
  </si>
  <si>
    <t>NORDA2B732</t>
  </si>
  <si>
    <t>NORD9C01IG</t>
  </si>
  <si>
    <t>NORDD681DA</t>
  </si>
  <si>
    <t>NORD2FFC60</t>
  </si>
  <si>
    <t>TENDAN432I</t>
  </si>
  <si>
    <t>NUCA40D3D0</t>
  </si>
  <si>
    <t>NUCA562F56</t>
  </si>
  <si>
    <t>NUCAD23393</t>
  </si>
  <si>
    <t>NUCA21FC47</t>
  </si>
  <si>
    <t>NUCAE11416</t>
  </si>
  <si>
    <t>NUCKL1A8WL</t>
  </si>
  <si>
    <t>NYDI610AE6</t>
  </si>
  <si>
    <t>NYDIC8BACA</t>
  </si>
  <si>
    <t>OBANYG0BYR</t>
  </si>
  <si>
    <t>963</t>
  </si>
  <si>
    <t>OBAN0UEU0W</t>
  </si>
  <si>
    <t>OCCIAEYZH4</t>
  </si>
  <si>
    <t>OCEA1494D0</t>
  </si>
  <si>
    <t>OCUC3547E0</t>
  </si>
  <si>
    <t>OCUC4B348B</t>
  </si>
  <si>
    <t>OCUCDB88E5</t>
  </si>
  <si>
    <t>OCUC8240BF</t>
  </si>
  <si>
    <t>OCUMB13D1F</t>
  </si>
  <si>
    <t>615</t>
  </si>
  <si>
    <t>OFFL97A84C</t>
  </si>
  <si>
    <t>OFFL1AB866</t>
  </si>
  <si>
    <t>OFFL329230</t>
  </si>
  <si>
    <t>OFFR1X4K2L</t>
  </si>
  <si>
    <t>OKIN8B8F3F</t>
  </si>
  <si>
    <t>OKINJMDY0O</t>
  </si>
  <si>
    <t>OLDM094E11</t>
  </si>
  <si>
    <t>OLDMEAC2A1</t>
  </si>
  <si>
    <t>OLDMQ11ZO1</t>
  </si>
  <si>
    <t>OLDMZIZQNQ</t>
  </si>
  <si>
    <t>OLDMG460VQ</t>
  </si>
  <si>
    <t>OLDM7344E7</t>
  </si>
  <si>
    <t>OLDNBWTT8C</t>
  </si>
  <si>
    <t>OLDN5KLYTD</t>
  </si>
  <si>
    <t>OLDN1OROJ9</t>
  </si>
  <si>
    <t>OLDPZ5FWYX</t>
  </si>
  <si>
    <t>OLDP902288</t>
  </si>
  <si>
    <t>OLDP87F0AF</t>
  </si>
  <si>
    <t>OLDPX6J6DJ</t>
  </si>
  <si>
    <t>OLDP600B81</t>
  </si>
  <si>
    <t>OLDP5VCHZI</t>
  </si>
  <si>
    <t>OLES1F5C14</t>
  </si>
  <si>
    <t>OLESF40C7A</t>
  </si>
  <si>
    <t>OLESH50FZY</t>
  </si>
  <si>
    <t>OLES2E2345</t>
  </si>
  <si>
    <t>OLESZRSZXG</t>
  </si>
  <si>
    <t>OLESBQJSOZ</t>
  </si>
  <si>
    <t>OLIVF15D3E</t>
  </si>
  <si>
    <t>ONDE137ADB</t>
  </si>
  <si>
    <t>ONEGUDTWBV</t>
  </si>
  <si>
    <t>OPIHCE11BD</t>
  </si>
  <si>
    <t>OPTH794195</t>
  </si>
  <si>
    <t>OPTH0D8E4A</t>
  </si>
  <si>
    <t>OPTHIM729I</t>
  </si>
  <si>
    <t>ORIG9BZGAK</t>
  </si>
  <si>
    <t>ORIG4P6Z6K</t>
  </si>
  <si>
    <t>ORIG6RISZZ</t>
  </si>
  <si>
    <t>ORIG358F2D</t>
  </si>
  <si>
    <t>OROIF05139</t>
  </si>
  <si>
    <t>OSMOB4552B</t>
  </si>
  <si>
    <t>OSMO42FE85</t>
  </si>
  <si>
    <t>OXLE4AB589</t>
  </si>
  <si>
    <t>OXXIUVIA6A</t>
  </si>
  <si>
    <t>OXXIYECDFJ</t>
  </si>
  <si>
    <t>967</t>
  </si>
  <si>
    <t>VERV3UQ5DN</t>
  </si>
  <si>
    <t>VERVWV7682</t>
  </si>
  <si>
    <t>PAGE471288</t>
  </si>
  <si>
    <t>PAGE3C4861</t>
  </si>
  <si>
    <t>PAMAHX17MN</t>
  </si>
  <si>
    <t>PANC82D45C</t>
  </si>
  <si>
    <t>PANDHE1YR2</t>
  </si>
  <si>
    <t>PAND18ZL9D</t>
  </si>
  <si>
    <t>PAPAIJY5GE</t>
  </si>
  <si>
    <t>PARK741769</t>
  </si>
  <si>
    <t>PAST55AE63</t>
  </si>
  <si>
    <t>PAST5E39E0</t>
  </si>
  <si>
    <t>PATRON728Z</t>
  </si>
  <si>
    <t>PATRC6823F</t>
  </si>
  <si>
    <t>PATRA32932</t>
  </si>
  <si>
    <t>PATRON003L</t>
  </si>
  <si>
    <t>PATRFBAC4E</t>
  </si>
  <si>
    <t>PAULLBPBE3</t>
  </si>
  <si>
    <t>PEAT42FS68</t>
  </si>
  <si>
    <t>PENDU44BR0</t>
  </si>
  <si>
    <t>PEND8LEV9F</t>
  </si>
  <si>
    <t>PENDU71XLT</t>
  </si>
  <si>
    <t>PEND399B63</t>
  </si>
  <si>
    <t>PENDCWBMJK</t>
  </si>
  <si>
    <t>PENDKMWKLS</t>
  </si>
  <si>
    <t>PREL25Q2J2</t>
  </si>
  <si>
    <t>PREL2F1961</t>
  </si>
  <si>
    <t>PRELRKHNYE</t>
  </si>
  <si>
    <t>PREL7LB9LI</t>
  </si>
  <si>
    <t>PRELW2C9YF</t>
  </si>
  <si>
    <t>PREL5249C8</t>
  </si>
  <si>
    <t>PEREB72D05</t>
  </si>
  <si>
    <t>PERE31C344</t>
  </si>
  <si>
    <t>PREL7ENW3W</t>
  </si>
  <si>
    <t>PRELB4A2DB</t>
  </si>
  <si>
    <t>PREM2E9A09</t>
  </si>
  <si>
    <t>PREM346959</t>
  </si>
  <si>
    <t>3948</t>
  </si>
  <si>
    <t>PERI5A369B</t>
  </si>
  <si>
    <t>PETEHT2DFV</t>
  </si>
  <si>
    <t>PETEIQ2BYS</t>
  </si>
  <si>
    <t>PETEIP8S0E</t>
  </si>
  <si>
    <t>PHOE6EA1ED</t>
  </si>
  <si>
    <t>95</t>
  </si>
  <si>
    <t>PIER6A8B60</t>
  </si>
  <si>
    <t>PIGS114402</t>
  </si>
  <si>
    <t>3579</t>
  </si>
  <si>
    <t>PIRA7ABFA3</t>
  </si>
  <si>
    <t>PIRAFA5BB8</t>
  </si>
  <si>
    <t>PIRA976F5F</t>
  </si>
  <si>
    <t>PIRA406444</t>
  </si>
  <si>
    <t>PIRA6180A7</t>
  </si>
  <si>
    <t>PIRA4419A4</t>
  </si>
  <si>
    <t>PIRAE44161</t>
  </si>
  <si>
    <t>PIRAA77229</t>
  </si>
  <si>
    <t>PISA235E6E</t>
  </si>
  <si>
    <t>PISC1A278F</t>
  </si>
  <si>
    <t>PISCD96444</t>
  </si>
  <si>
    <t>PIXI9PV4AK</t>
  </si>
  <si>
    <t>PLANA7F8DD</t>
  </si>
  <si>
    <t>PLAN54A2C5</t>
  </si>
  <si>
    <t>PLAT07AB30</t>
  </si>
  <si>
    <t>POLIEWEG1C</t>
  </si>
  <si>
    <t>POLI2X0CYT</t>
  </si>
  <si>
    <t>POLIC1M3CN</t>
  </si>
  <si>
    <t>POLI6X7S4X</t>
  </si>
  <si>
    <t>PORTFYGN18</t>
  </si>
  <si>
    <t>PORTBL0NG1</t>
  </si>
  <si>
    <t>PORTC5TT8Z</t>
  </si>
  <si>
    <t>POSE15678A</t>
  </si>
  <si>
    <t>PRES8C4932</t>
  </si>
  <si>
    <t>PRIN49A381</t>
  </si>
  <si>
    <t>PRINKK8NDL</t>
  </si>
  <si>
    <t>PROF3046CC</t>
  </si>
  <si>
    <t>PROPAA7D8B</t>
  </si>
  <si>
    <t>PUNT4ADE6C</t>
  </si>
  <si>
    <t>PURIXDU5O4</t>
  </si>
  <si>
    <t>PURIURXCJK</t>
  </si>
  <si>
    <t>PUSC5F043F</t>
  </si>
  <si>
    <t>QVER01E21F</t>
  </si>
  <si>
    <t>QUIEB08468</t>
  </si>
  <si>
    <t>QUIE97D507</t>
  </si>
  <si>
    <t>QUIEDF22C1</t>
  </si>
  <si>
    <t>QUINT5SJWE</t>
  </si>
  <si>
    <t>QUORDA315F</t>
  </si>
  <si>
    <t>RAKIKOIC8Y</t>
  </si>
  <si>
    <t>RAMA569361</t>
  </si>
  <si>
    <t>RAMA0ABA6H</t>
  </si>
  <si>
    <t>RAMA87EC4D</t>
  </si>
  <si>
    <t>RATU7B24C3</t>
  </si>
  <si>
    <t>REBE97193D</t>
  </si>
  <si>
    <t>REDD86F858</t>
  </si>
  <si>
    <t>REDB755994</t>
  </si>
  <si>
    <t>REDBB30517</t>
  </si>
  <si>
    <t>REDB5A9AB3</t>
  </si>
  <si>
    <t>REIMEE8442</t>
  </si>
  <si>
    <t>REIM94439D</t>
  </si>
  <si>
    <t>REIM547B59</t>
  </si>
  <si>
    <t>RELIF4B0AA</t>
  </si>
  <si>
    <t>REMYDWPF1U</t>
  </si>
  <si>
    <t>REMYCB9D1B</t>
  </si>
  <si>
    <t>REMY15369D</t>
  </si>
  <si>
    <t>REMYGIA55T</t>
  </si>
  <si>
    <t>REMYSAA961</t>
  </si>
  <si>
    <t>REMYCC4DF3</t>
  </si>
  <si>
    <t>RENACF567E</t>
  </si>
  <si>
    <t>RENEK7OJTJ</t>
  </si>
  <si>
    <t>RSER41F8D6</t>
  </si>
  <si>
    <t>RESEK03LYV</t>
  </si>
  <si>
    <t>RESEXNQQUJ</t>
  </si>
  <si>
    <t>RTHAYDTOFO</t>
  </si>
  <si>
    <t>REVE3117DE</t>
  </si>
  <si>
    <t>REVED0B703</t>
  </si>
  <si>
    <t>REYC26EADC</t>
  </si>
  <si>
    <t>REYC5CCA45</t>
  </si>
  <si>
    <t>REYC6304A3</t>
  </si>
  <si>
    <t>30</t>
  </si>
  <si>
    <t>RICA0A1046</t>
  </si>
  <si>
    <t>RICKRE2G1M</t>
  </si>
  <si>
    <t>RICK9E91A4</t>
  </si>
  <si>
    <t>RICK5D0416</t>
  </si>
  <si>
    <t>RIGAAC0EA7</t>
  </si>
  <si>
    <t>RIGAN6Q27R</t>
  </si>
  <si>
    <t>RIVIQNRY0E</t>
  </si>
  <si>
    <t>RIVIXD2UJV</t>
  </si>
  <si>
    <t>RIVI0P6DYF</t>
  </si>
  <si>
    <t>RIVIZ3WNHW</t>
  </si>
  <si>
    <t>RIVI60B742</t>
  </si>
  <si>
    <t>RIVI28BF58</t>
  </si>
  <si>
    <t>ROBYHKGQ7L</t>
  </si>
  <si>
    <t>ROBYLJREBX</t>
  </si>
  <si>
    <t>ROCK65A0D0</t>
  </si>
  <si>
    <t>ROCK8C59B2</t>
  </si>
  <si>
    <t>ROCKT0KI2F</t>
  </si>
  <si>
    <t>ROCKAV5CWK</t>
  </si>
  <si>
    <t>ROCKA6V0BL</t>
  </si>
  <si>
    <t>ROCK3K5XMY</t>
  </si>
  <si>
    <t>ROECAA44D7</t>
  </si>
  <si>
    <t>ROEDJOO6YZ</t>
  </si>
  <si>
    <t>ROKUD9AF4B</t>
  </si>
  <si>
    <t>RONC6P3YTD</t>
  </si>
  <si>
    <t>RONCM16KCO</t>
  </si>
  <si>
    <t>RONC580D84</t>
  </si>
  <si>
    <t>RONC93CYFJ</t>
  </si>
  <si>
    <t>ROND6E04C5</t>
  </si>
  <si>
    <t>ROND41F449</t>
  </si>
  <si>
    <t>RONDHGYVDQ</t>
  </si>
  <si>
    <t>RONI239302</t>
  </si>
  <si>
    <t>RONJAC009F</t>
  </si>
  <si>
    <t>RONJ47E932</t>
  </si>
  <si>
    <t>RONJE1147D</t>
  </si>
  <si>
    <t>RONJ4A1D5F</t>
  </si>
  <si>
    <t>RONJB74B93</t>
  </si>
  <si>
    <t>RONPB82UFW</t>
  </si>
  <si>
    <t>RONRBB3F90</t>
  </si>
  <si>
    <t>RONR6B030F</t>
  </si>
  <si>
    <t>RONVNPTOO3</t>
  </si>
  <si>
    <t>ROSEEQD1T7</t>
  </si>
  <si>
    <t>ROYADFGGVY</t>
  </si>
  <si>
    <t>ROYA703C3K</t>
  </si>
  <si>
    <t>ROYALL825C</t>
  </si>
  <si>
    <t>ROYAFC3B90</t>
  </si>
  <si>
    <t>ROZE95E8FF</t>
  </si>
  <si>
    <t>ROZEJRDILY</t>
  </si>
  <si>
    <t>RUMDFTHQMZ</t>
  </si>
  <si>
    <t>RUMB6BFCE6</t>
  </si>
  <si>
    <t>RUMSZ4MIAN</t>
  </si>
  <si>
    <t>RUMSC8NZKI</t>
  </si>
  <si>
    <t>RUMURN731R</t>
  </si>
  <si>
    <t>RUMU71S24Q</t>
  </si>
  <si>
    <t>RUMU69AZ1H</t>
  </si>
  <si>
    <t>RUOT981CD4</t>
  </si>
  <si>
    <t>RUTT4193D4</t>
  </si>
  <si>
    <t>TOGO8FDD1A</t>
  </si>
  <si>
    <t>SABA5B0EDC</t>
  </si>
  <si>
    <t>SACR49ABA9</t>
  </si>
  <si>
    <t>SAIGWF5HWW</t>
  </si>
  <si>
    <t>SAILOR857O</t>
  </si>
  <si>
    <t>SAINJFF7CU</t>
  </si>
  <si>
    <t>SAINRISFLF</t>
  </si>
  <si>
    <t>SAINUE6B4K</t>
  </si>
  <si>
    <t>SAINMA8N3D</t>
  </si>
  <si>
    <t>SAINU2R614</t>
  </si>
  <si>
    <t>SAINB656ED</t>
  </si>
  <si>
    <t>SAIN8856C4</t>
  </si>
  <si>
    <t>SAIN4SBSRF</t>
  </si>
  <si>
    <t>SAIN4A7889</t>
  </si>
  <si>
    <t>SAIN4F4983</t>
  </si>
  <si>
    <t>SAINR1SIBW</t>
  </si>
  <si>
    <t>SAINXHA4FC</t>
  </si>
  <si>
    <t>SAINSUJL11</t>
  </si>
  <si>
    <t>SAINC3BB28</t>
  </si>
  <si>
    <t>SAINKLTYWU</t>
  </si>
  <si>
    <t>SAIN79VXT8</t>
  </si>
  <si>
    <t>SAIN828C9A</t>
  </si>
  <si>
    <t>SAIN93EFB1</t>
  </si>
  <si>
    <t>SAIS761E5C</t>
  </si>
  <si>
    <t>SAISDDC085</t>
  </si>
  <si>
    <t>SAKE8691EC</t>
  </si>
  <si>
    <t>SAKU5E3LSR</t>
  </si>
  <si>
    <t>SALE4F4744</t>
  </si>
  <si>
    <t>SAMA6F2847</t>
  </si>
  <si>
    <t>3864</t>
  </si>
  <si>
    <t>SANL8UO851</t>
  </si>
  <si>
    <t>SANDH5XV3J</t>
  </si>
  <si>
    <t>SANDBXFDXH</t>
  </si>
  <si>
    <t>SANDEU0YIS</t>
  </si>
  <si>
    <t>SANDEPIHLQ</t>
  </si>
  <si>
    <t>3918</t>
  </si>
  <si>
    <t>SANT01Q9B9</t>
  </si>
  <si>
    <t>SANT4XJE10</t>
  </si>
  <si>
    <t>SANTCXUQAX</t>
  </si>
  <si>
    <t>SARAW7TH5M</t>
  </si>
  <si>
    <t>SATAEA8536</t>
  </si>
  <si>
    <t>SATAMWXIRM</t>
  </si>
  <si>
    <t>SATRE0T0ZF</t>
  </si>
  <si>
    <t>SATR04059B</t>
  </si>
  <si>
    <t>SATR071608</t>
  </si>
  <si>
    <t>SATRIIAUY2</t>
  </si>
  <si>
    <t>SAVABV8GYU</t>
  </si>
  <si>
    <t>SCALDC47BD</t>
  </si>
  <si>
    <t>SCAL2CA64D</t>
  </si>
  <si>
    <t>SCALKB1O5M</t>
  </si>
  <si>
    <t>SCALE0X1NB</t>
  </si>
  <si>
    <t>SCAP4072E4</t>
  </si>
  <si>
    <t>SCRA981308</t>
  </si>
  <si>
    <t>SCRA7A629E</t>
  </si>
  <si>
    <t>SCRA56938E</t>
  </si>
  <si>
    <t>SCRA52BD9F</t>
  </si>
  <si>
    <t>SEBU0N1YY2</t>
  </si>
  <si>
    <t>SEBULN4L63</t>
  </si>
  <si>
    <t>SEBUDKJM79</t>
  </si>
  <si>
    <t>SEAG863F34</t>
  </si>
  <si>
    <t>SEAM4CCQQJ</t>
  </si>
  <si>
    <t>SECH9QVL0H</t>
  </si>
  <si>
    <t>SVER8F2C7E</t>
  </si>
  <si>
    <t>SEXY394654</t>
  </si>
  <si>
    <t>SHEFNS315M</t>
  </si>
  <si>
    <t>3552</t>
  </si>
  <si>
    <t>505</t>
  </si>
  <si>
    <t>SHIN667044</t>
  </si>
  <si>
    <t>SIBO1D4416</t>
  </si>
  <si>
    <t>SIBOH3KKCR</t>
  </si>
  <si>
    <t>SIDE14B448</t>
  </si>
  <si>
    <t>SIDE0F98F1</t>
  </si>
  <si>
    <t>SIER8211E5</t>
  </si>
  <si>
    <t>SIERGCOG7K</t>
  </si>
  <si>
    <t>SIEREB351C</t>
  </si>
  <si>
    <t>3991</t>
  </si>
  <si>
    <t>3993</t>
  </si>
  <si>
    <t>SIKK3E86E8</t>
  </si>
  <si>
    <t>SIKKBBF7F6</t>
  </si>
  <si>
    <t>SILEFMSTF9</t>
  </si>
  <si>
    <t>SILE8A7BCF</t>
  </si>
  <si>
    <t>THEL618A9A</t>
  </si>
  <si>
    <t>SINGV0CRJK</t>
  </si>
  <si>
    <t>SING171W9M</t>
  </si>
  <si>
    <t>SING0SK69B</t>
  </si>
  <si>
    <t>SINGA4AD49</t>
  </si>
  <si>
    <t>SIPSF584E4</t>
  </si>
  <si>
    <t>SIPSBAFD85</t>
  </si>
  <si>
    <t>SIRC1CJ8VS</t>
  </si>
  <si>
    <t>3674</t>
  </si>
  <si>
    <t>SIRE4A1FKT</t>
  </si>
  <si>
    <t>SIXIXHWNGG</t>
  </si>
  <si>
    <t>SIXS8Y0XQ4</t>
  </si>
  <si>
    <t>SKAN60294B</t>
  </si>
  <si>
    <t>SKIN30C8A1</t>
  </si>
  <si>
    <t>SKIN75F5B5</t>
  </si>
  <si>
    <t>SKYY45C3EE</t>
  </si>
  <si>
    <t>SKYY862F10</t>
  </si>
  <si>
    <t>SLYR5B8BF1</t>
  </si>
  <si>
    <t>SLYRF6C481</t>
  </si>
  <si>
    <t>SMEEBLW6X6</t>
  </si>
  <si>
    <t>SMIR8E4200</t>
  </si>
  <si>
    <t>SMIR13C236</t>
  </si>
  <si>
    <t>SMIR9F94DA</t>
  </si>
  <si>
    <t>SMIREE4598</t>
  </si>
  <si>
    <t>SMIRE4C4C1</t>
  </si>
  <si>
    <t>SMIRNO359Q</t>
  </si>
  <si>
    <t>SMGEMJMUC7</t>
  </si>
  <si>
    <t>SMOK0BF467</t>
  </si>
  <si>
    <t>SMUGA93941</t>
  </si>
  <si>
    <t>SOGG482D80</t>
  </si>
  <si>
    <t>SOGGE3E954</t>
  </si>
  <si>
    <t>SOLTU68U4V</t>
  </si>
  <si>
    <t>SOLTND75UT</t>
  </si>
  <si>
    <t>SORGD128EB</t>
  </si>
  <si>
    <t>SORG493895</t>
  </si>
  <si>
    <t>SOURRIG06U</t>
  </si>
  <si>
    <t>SOURD8DF9E</t>
  </si>
  <si>
    <t>SOURF55004</t>
  </si>
  <si>
    <t>508</t>
  </si>
  <si>
    <t>507</t>
  </si>
  <si>
    <t>SPAG4A99B6</t>
  </si>
  <si>
    <t>SPEY985SOL</t>
  </si>
  <si>
    <t>SPEYI8Q25D</t>
  </si>
  <si>
    <t>SPIRC02205</t>
  </si>
  <si>
    <t>SPIRSPHABI</t>
  </si>
  <si>
    <t>SPITCB6D5E</t>
  </si>
  <si>
    <t>STARD91094</t>
  </si>
  <si>
    <t>STARA74F46</t>
  </si>
  <si>
    <t>STAUE7D7B5</t>
  </si>
  <si>
    <t>STOCK3951H</t>
  </si>
  <si>
    <t>STOCK0223U</t>
  </si>
  <si>
    <t>STOCFD0090</t>
  </si>
  <si>
    <t>STRABXKV4B</t>
  </si>
  <si>
    <t>STRAN4H8BQ</t>
  </si>
  <si>
    <t>STRAB03AD0</t>
  </si>
  <si>
    <t>STRAEE6D0A</t>
  </si>
  <si>
    <t>STRAD53609</t>
  </si>
  <si>
    <t>STRATH415B</t>
  </si>
  <si>
    <t>STRA5LY97C</t>
  </si>
  <si>
    <t>STRO1425BF</t>
  </si>
  <si>
    <t>STROC4C05A</t>
  </si>
  <si>
    <t>SUNK12E98C</t>
  </si>
  <si>
    <t>SUNKNGMVSL</t>
  </si>
  <si>
    <t>SUNTGIF7J2</t>
  </si>
  <si>
    <t>SUNTD3TY2S</t>
  </si>
  <si>
    <t>SUNT3367H3</t>
  </si>
  <si>
    <t>TABU4D0B9F</t>
  </si>
  <si>
    <t>TABUA91648</t>
  </si>
  <si>
    <t>TAHIAC7G2T</t>
  </si>
  <si>
    <t>TAHIQJ2IEG</t>
  </si>
  <si>
    <t>NIKKAT737Y</t>
  </si>
  <si>
    <t>TAKE6412B9</t>
  </si>
  <si>
    <t>TALIEX8JYM</t>
  </si>
  <si>
    <t>3343</t>
  </si>
  <si>
    <t>TALIB6F9C7</t>
  </si>
  <si>
    <t>TALIHMWH1O</t>
  </si>
  <si>
    <t>TALI2V5UAU</t>
  </si>
  <si>
    <t>TALI97CB8B</t>
  </si>
  <si>
    <t>TALI93F683</t>
  </si>
  <si>
    <t>TALIDEB8CF</t>
  </si>
  <si>
    <t>TALIDSH20Z</t>
  </si>
  <si>
    <t>TALIB8AC2D</t>
  </si>
  <si>
    <t>TALIVJGJ1G</t>
  </si>
  <si>
    <t>TAMD60CJM2</t>
  </si>
  <si>
    <t>TAMD66947B</t>
  </si>
  <si>
    <t>TAMN62XYJA</t>
  </si>
  <si>
    <t>TAMNJXWKZ3</t>
  </si>
  <si>
    <t>TAND48ESJG</t>
  </si>
  <si>
    <t>TANAW8GZ3C</t>
  </si>
  <si>
    <t>TANDXFUEJJ</t>
  </si>
  <si>
    <t>TANQ64144B</t>
  </si>
  <si>
    <t>TANQ8EEC4E</t>
  </si>
  <si>
    <t>3356</t>
  </si>
  <si>
    <t>TANQ1EA442</t>
  </si>
  <si>
    <t>3357</t>
  </si>
  <si>
    <t>TANQUE743E</t>
  </si>
  <si>
    <t>TARQD1E4D0</t>
  </si>
  <si>
    <t>TARQM63VDA</t>
  </si>
  <si>
    <t>TARQBA44DC</t>
  </si>
  <si>
    <t>TARQF79832</t>
  </si>
  <si>
    <t>TARQA04055</t>
  </si>
  <si>
    <t>TARQ4A3DEF</t>
  </si>
  <si>
    <t>TARQR0IOKC</t>
  </si>
  <si>
    <t>TATR5K8O9Y</t>
  </si>
  <si>
    <t>TAYL76619F</t>
  </si>
  <si>
    <t>TAYL4B4AF5</t>
  </si>
  <si>
    <t>TAYL21761A</t>
  </si>
  <si>
    <t>TAYLFUHNKC</t>
  </si>
  <si>
    <t>TEANIN827J</t>
  </si>
  <si>
    <t>TEAR3PKTVZ</t>
  </si>
  <si>
    <t>TEEDB56E73</t>
  </si>
  <si>
    <t>TEELYNGO1G</t>
  </si>
  <si>
    <t>TEELMCNN1D</t>
  </si>
  <si>
    <t>TEELAA98DB</t>
  </si>
  <si>
    <t>TEEL31PJJE</t>
  </si>
  <si>
    <t>TEERCEF88A</t>
  </si>
  <si>
    <t>TEER1ABAF3</t>
  </si>
  <si>
    <t>TEERTPE9V3</t>
  </si>
  <si>
    <t>TEERJV0K8R</t>
  </si>
  <si>
    <t>TEKIRD714W</t>
  </si>
  <si>
    <t>TELM0HU9QB</t>
  </si>
  <si>
    <t>TENUDAA9CF</t>
  </si>
  <si>
    <t>TEPAVRJ5ON</t>
  </si>
  <si>
    <t>THAR5ADGAI</t>
  </si>
  <si>
    <t>THEB21B151</t>
  </si>
  <si>
    <t>THEBDB73B2</t>
  </si>
  <si>
    <t>THEBOT511Q</t>
  </si>
  <si>
    <t>THEBY4CHWU</t>
  </si>
  <si>
    <t>THEBH3EOUQ</t>
  </si>
  <si>
    <t>THEBMQ5Y18</t>
  </si>
  <si>
    <t>THEBBK5MWC</t>
  </si>
  <si>
    <t>THEDN41Y8I</t>
  </si>
  <si>
    <t>THED7VMG30</t>
  </si>
  <si>
    <t>THED0BGM8V</t>
  </si>
  <si>
    <t>THEDEF7D77</t>
  </si>
  <si>
    <t>THEDF313QK</t>
  </si>
  <si>
    <t>THED68F085</t>
  </si>
  <si>
    <t>THEDSGVHEI</t>
  </si>
  <si>
    <t>THEE97CA27</t>
  </si>
  <si>
    <t>THEEI8UT37</t>
  </si>
  <si>
    <t>THEEL75R7K</t>
  </si>
  <si>
    <t>THEEEF4B8B</t>
  </si>
  <si>
    <t>THEEDBMGA0</t>
  </si>
  <si>
    <t>THEE5TQE1D</t>
  </si>
  <si>
    <t>THEEERS6FE</t>
  </si>
  <si>
    <t>THEETL41BK</t>
  </si>
  <si>
    <t>THEG271666</t>
  </si>
  <si>
    <t>THEGA03GEN</t>
  </si>
  <si>
    <t>THEG6HAQ4W</t>
  </si>
  <si>
    <t>THEGA7CI06</t>
  </si>
  <si>
    <t>THEG50D0FF</t>
  </si>
  <si>
    <t>THEIWWM0EY</t>
  </si>
  <si>
    <t>THEJG9F1HA</t>
  </si>
  <si>
    <t>THEK309BC4</t>
  </si>
  <si>
    <t>THEKAE5A15</t>
  </si>
  <si>
    <t>THEO8CFB34</t>
  </si>
  <si>
    <t>THEL87BB10</t>
  </si>
  <si>
    <t>THELBA72FF</t>
  </si>
  <si>
    <t>THELI7YY5T</t>
  </si>
  <si>
    <t>THEM8A67CE</t>
  </si>
  <si>
    <t>THERAILCZL</t>
  </si>
  <si>
    <t>THER6X02XY</t>
  </si>
  <si>
    <t>THER9G3J2M</t>
  </si>
  <si>
    <t>THES7EAJ6B</t>
  </si>
  <si>
    <t>THES86ABD9</t>
  </si>
  <si>
    <t>THES22EC28</t>
  </si>
  <si>
    <t>THESBB800F</t>
  </si>
  <si>
    <t>THETFA3943</t>
  </si>
  <si>
    <t>THETC60A41</t>
  </si>
  <si>
    <t>THEWGPSV0R</t>
  </si>
  <si>
    <t>THEWT7RRSS</t>
  </si>
  <si>
    <t>THEW1VAQHT</t>
  </si>
  <si>
    <t>THEW45JUDQ</t>
  </si>
  <si>
    <t>THEWB58048</t>
  </si>
  <si>
    <t>THEWSFSFRY</t>
  </si>
  <si>
    <t>THEO63BC8A</t>
  </si>
  <si>
    <t>THOM3F497C</t>
  </si>
  <si>
    <t>THOQMHO69A</t>
  </si>
  <si>
    <t>THRED465F3</t>
  </si>
  <si>
    <t>TIER70B845</t>
  </si>
  <si>
    <t>TIMOOGR4DA</t>
  </si>
  <si>
    <t>TIMO40DD55</t>
  </si>
  <si>
    <t>TIMO4KO09I</t>
  </si>
  <si>
    <t>TIMOCBFC17</t>
  </si>
  <si>
    <t>TIMO6A1437</t>
  </si>
  <si>
    <t>TIMO43WD8W</t>
  </si>
  <si>
    <t>TIPPVYNCD0</t>
  </si>
  <si>
    <t>TOBE040624</t>
  </si>
  <si>
    <t>TOBE27317A</t>
  </si>
  <si>
    <t>TOBEN7C5AM</t>
  </si>
  <si>
    <t>TOGO125ACD</t>
  </si>
  <si>
    <t>TOGONG2WG4</t>
  </si>
  <si>
    <t>TOKICNNKXV</t>
  </si>
  <si>
    <t>TOKID44482</t>
  </si>
  <si>
    <t>TOKI54051E</t>
  </si>
  <si>
    <t>TOKIBBZ4XI</t>
  </si>
  <si>
    <t>TOKYOQQFT9</t>
  </si>
  <si>
    <t>TOKYCG8C6X</t>
  </si>
  <si>
    <t>TOMAFBB17E</t>
  </si>
  <si>
    <t>TOMI87F142</t>
  </si>
  <si>
    <t>TOMITGQ5T3</t>
  </si>
  <si>
    <t>TOMIAF6816</t>
  </si>
  <si>
    <t>TOMIIQA977</t>
  </si>
  <si>
    <t>TOMIHIF9HY</t>
  </si>
  <si>
    <t>TORA4Y0VA1</t>
  </si>
  <si>
    <t>TOUCGPL4KY</t>
  </si>
  <si>
    <t>TOUCEYQZY2</t>
  </si>
  <si>
    <t>TOUCMIB8EN</t>
  </si>
  <si>
    <t>TOVA9A1B89</t>
  </si>
  <si>
    <t>TRES57A188</t>
  </si>
  <si>
    <t>TRESA1BEA4</t>
  </si>
  <si>
    <t>TRIP84BD0E</t>
  </si>
  <si>
    <t>TRIP7ABD1E</t>
  </si>
  <si>
    <t>TRIPD98338</t>
  </si>
  <si>
    <t>3860</t>
  </si>
  <si>
    <t>TROIFA0764</t>
  </si>
  <si>
    <t>TROI8BA455</t>
  </si>
  <si>
    <t>TROIMFW01V</t>
  </si>
  <si>
    <t>TROIB820D9</t>
  </si>
  <si>
    <t>4945</t>
  </si>
  <si>
    <t>TULL464C05</t>
  </si>
  <si>
    <t>TULL82UNV6</t>
  </si>
  <si>
    <t>TULLBT4U66</t>
  </si>
  <si>
    <t>TULLA7ABBE</t>
  </si>
  <si>
    <t>982</t>
  </si>
  <si>
    <t>TULLBEE454</t>
  </si>
  <si>
    <t>TULLDV1FIQ</t>
  </si>
  <si>
    <t>HIERD42490</t>
  </si>
  <si>
    <t>TWILV7RTST</t>
  </si>
  <si>
    <t>TWIL9YIG9D</t>
  </si>
  <si>
    <t>TWIN127915</t>
  </si>
  <si>
    <t>TYRCON922Z</t>
  </si>
  <si>
    <t>ULUV7EAB07</t>
  </si>
  <si>
    <t>UMIK1516HG</t>
  </si>
  <si>
    <t>UNCLB48DE8</t>
  </si>
  <si>
    <t>VCCLD4995A</t>
  </si>
  <si>
    <t>VALTDABE8E</t>
  </si>
  <si>
    <t>VANGVTG0R0</t>
  </si>
  <si>
    <t>VANGAA113A</t>
  </si>
  <si>
    <t>VANA891B26</t>
  </si>
  <si>
    <t>VEDR914519</t>
  </si>
  <si>
    <t>VELH3A2F7A</t>
  </si>
  <si>
    <t>VERMAEF852</t>
  </si>
  <si>
    <t>VERM079616</t>
  </si>
  <si>
    <t>1806</t>
  </si>
  <si>
    <t>VEUV3B84AE</t>
  </si>
  <si>
    <t>VIEUU0C2ES</t>
  </si>
  <si>
    <t>VILL7718E2</t>
  </si>
  <si>
    <t>VILL7RYNYA</t>
  </si>
  <si>
    <t>VIRU509B47</t>
  </si>
  <si>
    <t>VLGIE9B7BA</t>
  </si>
  <si>
    <t>VOLBSWEU7B</t>
  </si>
  <si>
    <t>VOLCA37EB4</t>
  </si>
  <si>
    <t>VOLCFFE741</t>
  </si>
  <si>
    <t>VONH60XQTD</t>
  </si>
  <si>
    <t>VULSLC768R</t>
  </si>
  <si>
    <t>VULSYYNJX6</t>
  </si>
  <si>
    <t>WARN6203B4</t>
  </si>
  <si>
    <t>WATELKCIL3</t>
  </si>
  <si>
    <t>WATEO10QLN</t>
  </si>
  <si>
    <t>WATE194QQZ</t>
  </si>
  <si>
    <t>WATEEQGUGR</t>
  </si>
  <si>
    <t>WATE3GTJKR</t>
  </si>
  <si>
    <t>WATE534SGQ</t>
  </si>
  <si>
    <t>WATEE2M28J</t>
  </si>
  <si>
    <t>WATEC2WOVY</t>
  </si>
  <si>
    <t>WATE9463ZO</t>
  </si>
  <si>
    <t>WATEVDRDGS</t>
  </si>
  <si>
    <t>WATE1B3478</t>
  </si>
  <si>
    <t>WATEI9AV2K</t>
  </si>
  <si>
    <t>WATE49J2K4</t>
  </si>
  <si>
    <t>WEMYEC6761</t>
  </si>
  <si>
    <t>WEST253D44</t>
  </si>
  <si>
    <t>WEST68B285</t>
  </si>
  <si>
    <t>WEST8D3AE6</t>
  </si>
  <si>
    <t>WEST5FCE02</t>
  </si>
  <si>
    <t>WEST511WDY</t>
  </si>
  <si>
    <t>WHITKCM5J2</t>
  </si>
  <si>
    <t>WHIT8B86CF</t>
  </si>
  <si>
    <t>WHIT496BA9</t>
  </si>
  <si>
    <t>WILD9B14ED</t>
  </si>
  <si>
    <t>WILLJVKNIG</t>
  </si>
  <si>
    <t>997</t>
  </si>
  <si>
    <t>998</t>
  </si>
  <si>
    <t>WILL3AD36D</t>
  </si>
  <si>
    <t>WILL8A3CDA</t>
  </si>
  <si>
    <t>WILLD77860</t>
  </si>
  <si>
    <t>WINDA24896</t>
  </si>
  <si>
    <t>WIND48A894</t>
  </si>
  <si>
    <t>WOOD4C1418</t>
  </si>
  <si>
    <t>WOODH90E8G</t>
  </si>
  <si>
    <t>WOOD4F0043</t>
  </si>
  <si>
    <t>WOOD293D13</t>
  </si>
  <si>
    <t>WORTOWHXFT</t>
  </si>
  <si>
    <t>WORTOR2HET</t>
  </si>
  <si>
    <t>WORT20FBUI</t>
  </si>
  <si>
    <t>WORT0E54ED</t>
  </si>
  <si>
    <t>XANTF94E74</t>
  </si>
  <si>
    <t>XANTD49509</t>
  </si>
  <si>
    <t>XIIDEAE72A</t>
  </si>
  <si>
    <t>XMYE2EEDE8</t>
  </si>
  <si>
    <t>YAMA3M25SO</t>
  </si>
  <si>
    <t>YAMA8E6F22</t>
  </si>
  <si>
    <t>YELL1077CD</t>
  </si>
  <si>
    <t>YENIRA607A</t>
  </si>
  <si>
    <t>3943</t>
  </si>
  <si>
    <t>4137</t>
  </si>
  <si>
    <t>YENID0447E</t>
  </si>
  <si>
    <t>YENI7F659F</t>
  </si>
  <si>
    <t>YOICHI516W</t>
  </si>
  <si>
    <t>YOICLBJHSH</t>
  </si>
  <si>
    <t>YOICAD0NN3</t>
  </si>
  <si>
    <t>YOIC700247</t>
  </si>
  <si>
    <t>YPIO7RH14D</t>
  </si>
  <si>
    <t>YPIO2FF444</t>
  </si>
  <si>
    <t>YPIOE70A43</t>
  </si>
  <si>
    <t>YSABD6419D</t>
  </si>
  <si>
    <t>YULAE5DFRD</t>
  </si>
  <si>
    <t>YULA5OJTAU</t>
  </si>
  <si>
    <t>YUSHF98C98</t>
  </si>
  <si>
    <t>YUSH1BC2EA</t>
  </si>
  <si>
    <t>YUSH46CACD</t>
  </si>
  <si>
    <t>YUSH2M7L5W</t>
  </si>
  <si>
    <t>YUZUO61V2X</t>
  </si>
  <si>
    <t>ZACAE904D6</t>
  </si>
  <si>
    <t>ZACA60F6E3</t>
  </si>
  <si>
    <t>ZACA4LZ9Z2</t>
  </si>
  <si>
    <t>ZACA7H22GZ</t>
  </si>
  <si>
    <t>ZACA68E758</t>
  </si>
  <si>
    <t>ZACAEB2CF0</t>
  </si>
  <si>
    <t>ZAKA0B6A21</t>
  </si>
  <si>
    <t>ZAKA4F16FF</t>
  </si>
  <si>
    <t>ZAKA388466</t>
  </si>
  <si>
    <t>ZAPAFE08EA</t>
  </si>
  <si>
    <t>ZAPA62B461</t>
  </si>
  <si>
    <t>ZOLA1DB752</t>
  </si>
  <si>
    <t>ZOUT4DD2A5</t>
  </si>
  <si>
    <t>ZUBRAPL8VW</t>
  </si>
  <si>
    <t>LT.</t>
  </si>
  <si>
    <t>CARTONI</t>
  </si>
  <si>
    <t>CLIENTE</t>
  </si>
  <si>
    <t>DATA</t>
  </si>
  <si>
    <t>NOME CLI/FOR</t>
  </si>
  <si>
    <t>PREZZO UNITARIO</t>
  </si>
  <si>
    <t>Fornitura</t>
  </si>
  <si>
    <t>Fornitore Italia</t>
  </si>
  <si>
    <t>PREZZO
ANKER</t>
  </si>
  <si>
    <t>PREZZO
ITALIA</t>
  </si>
  <si>
    <t>INDIRIZZO RIGA 1</t>
  </si>
  <si>
    <t>INDIRIZZO RIGA 2</t>
  </si>
  <si>
    <t>INDIRIZZO RIGA 3</t>
  </si>
  <si>
    <t>INDIRIZZO RIGA 4</t>
  </si>
  <si>
    <t>METODO DI PAGAMENTO</t>
  </si>
  <si>
    <t>INCOTERMS</t>
  </si>
  <si>
    <t>IVA</t>
  </si>
  <si>
    <t>DA COMPILARE / MODIFICABILI</t>
  </si>
  <si>
    <t>FORMULE AUTOMATICHE / NON MODIFICARE</t>
  </si>
  <si>
    <t>COPPO1896</t>
  </si>
  <si>
    <t>022</t>
  </si>
  <si>
    <t>ALIQUOTA 22%</t>
  </si>
  <si>
    <t>CONTO PAGAMENTO</t>
  </si>
  <si>
    <t>Codice Destinatario: W7YVJK9</t>
  </si>
  <si>
    <t>TIPO DOCUMENTO</t>
  </si>
  <si>
    <t>NUMERO</t>
  </si>
  <si>
    <t>PAGAMENTO</t>
  </si>
  <si>
    <t>VALUTA</t>
  </si>
  <si>
    <t>NOSTRA BANCA</t>
  </si>
  <si>
    <t>TOTALE SCONTI</t>
  </si>
  <si>
    <t>TOTALE MERCE</t>
  </si>
  <si>
    <t>IMPONIBILE</t>
  </si>
  <si>
    <t>% IVA</t>
  </si>
  <si>
    <t>TOTALE IMPONIBILE</t>
  </si>
  <si>
    <t>TOTALE IVA</t>
  </si>
  <si>
    <t>Il presente documento vale anche quale espressa accettazione del vostro ordine ai sensi dell'Art. 62, comma 1, 
del decreto legge 24 gennaio 2012 n. 1, covertito, con modificazioni, dalla legge 24 marzo 2012, n. 27.</t>
  </si>
  <si>
    <t>NOTE :     CONTRIBUTO CONAI ASSOLTO DOVE DOVUTO</t>
  </si>
  <si>
    <t>Le parti concordano che, a parziale deroga di quanto previsto dal D.Lgs.281/02 l'obbligo di corresponsione degli interessi maturati a favore
della COPPO 1896 S.p.a. in qualità di creditore, è subordinato dall'apposita richiesta scritta dalla stessa formulata.
P.IVA N. IT13348030159 - Cod.Fiscale N. 00144340080 - Capitale Sociale 100.000 Euro</t>
  </si>
  <si>
    <t>EUR</t>
  </si>
  <si>
    <t>INTESTATARIO 1</t>
  </si>
  <si>
    <t>INTESTATARIO 2</t>
  </si>
  <si>
    <t>069</t>
  </si>
  <si>
    <t>NON IMP. ART 71. (SAN MARINO)</t>
  </si>
  <si>
    <t>INCOTERMS : DAP VS. DEPOSITO GALAZZANO</t>
  </si>
  <si>
    <t>Codice Destinatario: XL13LG4</t>
  </si>
  <si>
    <t>INCOTERMS : DAP VS. DEPOSITO TORINO</t>
  </si>
  <si>
    <t>CODICE PRODOTTO</t>
  </si>
  <si>
    <t>DESCRIZIONE PRODOTTO</t>
  </si>
  <si>
    <t>CONTR. 
DI STATO</t>
  </si>
  <si>
    <t>IMPORTO</t>
  </si>
  <si>
    <t>TOTALE FATTURA</t>
  </si>
  <si>
    <t>RIFERIMENTI DI LEGGE</t>
  </si>
  <si>
    <t>Dictador Platinum + GB</t>
  </si>
  <si>
    <t>Clase Azul Plata + GB</t>
  </si>
  <si>
    <t>El Ron Prohibido Silver</t>
  </si>
  <si>
    <t>Menard VSOP + GB</t>
  </si>
  <si>
    <t>G'vine Floraison Df-Label</t>
  </si>
  <si>
    <t>The Dalmore Trio + GB</t>
  </si>
  <si>
    <t>Tomintoul Tundra + GB</t>
  </si>
  <si>
    <t>Butterfly Cannon Rosa</t>
  </si>
  <si>
    <t>Ararat 3 Years + GB</t>
  </si>
  <si>
    <t>Patron Gran Platinum + GB</t>
  </si>
  <si>
    <t>Rumbullion! 15 Years XO</t>
  </si>
  <si>
    <t>Bowmore 15 Years Golden &amp; Elegant + GB</t>
  </si>
  <si>
    <t>Julischka Likör</t>
  </si>
  <si>
    <t>Aberlour A'Bunadh - Batch 76 + GB</t>
  </si>
  <si>
    <t>Amrut Cask Strength + GB</t>
  </si>
  <si>
    <t>Asbach Coffee Cream</t>
  </si>
  <si>
    <t>Berliner Luft Eisbonbon</t>
  </si>
  <si>
    <t>Blackwoods Vintage 2017 Dry Gin</t>
  </si>
  <si>
    <t>Braulio Amaro</t>
  </si>
  <si>
    <t>Caperdonich 18 Years Peated + GB</t>
  </si>
  <si>
    <t>Dooley's White Chocolate Cream Liqueur</t>
  </si>
  <si>
    <t>Elvis Straight Rye Whiskey</t>
  </si>
  <si>
    <t>Jack Daniel's Single Barrel + Metal GB</t>
  </si>
  <si>
    <t>Paul John Peated Select Cask + GB</t>
  </si>
  <si>
    <t>Santa Ana</t>
  </si>
  <si>
    <t>Smokehead High Voltage + GB</t>
  </si>
  <si>
    <t>Finlaggan Sherry Finish + GB</t>
  </si>
  <si>
    <t>Smokehead Rum Rebel + GB</t>
  </si>
  <si>
    <t>Teeling Small Batch + GB</t>
  </si>
  <si>
    <t>El Dorado 21 Years + GB</t>
  </si>
  <si>
    <t>Whitley Neill Lemongrass &amp; Ginger</t>
  </si>
  <si>
    <t>TOTALE SPESE</t>
  </si>
  <si>
    <t>BELG6EF7DD</t>
  </si>
  <si>
    <t>BELG74B439</t>
  </si>
  <si>
    <t>MILE623163</t>
  </si>
  <si>
    <t>AHRIUHBGQX</t>
  </si>
  <si>
    <t>AKVAVI820N</t>
  </si>
  <si>
    <t>ABAS5J7MCA</t>
  </si>
  <si>
    <t>MARETM1WM8</t>
  </si>
  <si>
    <t>MARE0BEBF2</t>
  </si>
  <si>
    <t>ABEL0H6IOR</t>
  </si>
  <si>
    <t>3452</t>
  </si>
  <si>
    <t>ABERGXN445</t>
  </si>
  <si>
    <t>ABERZGS3N0</t>
  </si>
  <si>
    <t>ABERT7ZG5S</t>
  </si>
  <si>
    <t>ABER648IGS</t>
  </si>
  <si>
    <t>ABERYWQSYZ</t>
  </si>
  <si>
    <t>ABERCEBFH1</t>
  </si>
  <si>
    <t>ABER5BF8EF</t>
  </si>
  <si>
    <t>ABSY521319</t>
  </si>
  <si>
    <t>ABSOLU617Y</t>
  </si>
  <si>
    <t>ABSOD33B7F</t>
  </si>
  <si>
    <t>ABUE99A693</t>
  </si>
  <si>
    <t>ABYS348A34</t>
  </si>
  <si>
    <t>AERSE8ECDA</t>
  </si>
  <si>
    <t>AERSDD67F4</t>
  </si>
  <si>
    <t>AKASDABEA7</t>
  </si>
  <si>
    <t>AKASHI536B</t>
  </si>
  <si>
    <t>ALFR8GEADG</t>
  </si>
  <si>
    <t>ALFRF5O1UI</t>
  </si>
  <si>
    <t>3863</t>
  </si>
  <si>
    <t>AMOR0181C1</t>
  </si>
  <si>
    <t>AMRUTF929P</t>
  </si>
  <si>
    <t>AMRUHBFL3Y</t>
  </si>
  <si>
    <t>AMRU45A286</t>
  </si>
  <si>
    <t>AMRUORS6U3</t>
  </si>
  <si>
    <t>ANCNF5FD35</t>
  </si>
  <si>
    <t>ANCH8BC29B</t>
  </si>
  <si>
    <t>ANGO78H6BZ</t>
  </si>
  <si>
    <t>3639</t>
  </si>
  <si>
    <t>APPLZYDLUT</t>
  </si>
  <si>
    <t>826</t>
  </si>
  <si>
    <t>ARMO4XJEMH</t>
  </si>
  <si>
    <t>ARMOC24ERA</t>
  </si>
  <si>
    <t>ARMO7EA14C</t>
  </si>
  <si>
    <t>ARMOFCBA10</t>
  </si>
  <si>
    <t>ARRA3E046A</t>
  </si>
  <si>
    <t>AUCHM51EF2</t>
  </si>
  <si>
    <t>AUCH5365A0</t>
  </si>
  <si>
    <t>AURUA4184A</t>
  </si>
  <si>
    <t>BDEBIE007I</t>
  </si>
  <si>
    <t>BACAF73F83</t>
  </si>
  <si>
    <t>BACA178599</t>
  </si>
  <si>
    <t>BACAA4B09A</t>
  </si>
  <si>
    <t>372</t>
  </si>
  <si>
    <t>BAKE034C65</t>
  </si>
  <si>
    <t>BALLDAAD23</t>
  </si>
  <si>
    <t>BALLEA6C1A</t>
  </si>
  <si>
    <t>BALLD1KAEJ</t>
  </si>
  <si>
    <t>BALVQYA9BK</t>
  </si>
  <si>
    <t>BARCM2K3R1</t>
  </si>
  <si>
    <t>BARSED7CFB</t>
  </si>
  <si>
    <t>BARS274783</t>
  </si>
  <si>
    <t>BAYOH07FRZ</t>
  </si>
  <si>
    <t>BEEF0DKD6M</t>
  </si>
  <si>
    <t>BEEF1D17D3</t>
  </si>
  <si>
    <t>BEINAE5DCB</t>
  </si>
  <si>
    <t>BELSD36188</t>
  </si>
  <si>
    <t>BELVTHB6LF</t>
  </si>
  <si>
    <t>BENROF0R8F</t>
  </si>
  <si>
    <t>3635</t>
  </si>
  <si>
    <t>BIGPQXOQHQ</t>
  </si>
  <si>
    <t>BIRDRNF689</t>
  </si>
  <si>
    <t>BIRDYP566M</t>
  </si>
  <si>
    <t>BIRD3T3I2O</t>
  </si>
  <si>
    <t>BISQ0815A8</t>
  </si>
  <si>
    <t>BITT4C4E85</t>
  </si>
  <si>
    <t>BIVR2572ED</t>
  </si>
  <si>
    <t>BLAC2BW6V4</t>
  </si>
  <si>
    <t>BLACUUQ88V</t>
  </si>
  <si>
    <t>BLADB51B84</t>
  </si>
  <si>
    <t>BOCAOOGN3Y</t>
  </si>
  <si>
    <t>BOAP5UATUZ</t>
  </si>
  <si>
    <t>BOPE8E9C34</t>
  </si>
  <si>
    <t>BOES1ED951</t>
  </si>
  <si>
    <t>BOSU79DBE3</t>
  </si>
  <si>
    <t>BOGA5EB1F8</t>
  </si>
  <si>
    <t>3066</t>
  </si>
  <si>
    <t>BOWMIKBSG5</t>
  </si>
  <si>
    <t>BOWMK0PCE2</t>
  </si>
  <si>
    <t>BOWM4C7960</t>
  </si>
  <si>
    <t>BRAU16C428</t>
  </si>
  <si>
    <t>BROK46ACBC</t>
  </si>
  <si>
    <t>BROKCAFD37</t>
  </si>
  <si>
    <t>BRUIZX15ZC</t>
  </si>
  <si>
    <t>BUIME040E8</t>
  </si>
  <si>
    <t>BULLUQ4DIN</t>
  </si>
  <si>
    <t>BUMB8OZMKQ</t>
  </si>
  <si>
    <t>BUNNAH204E</t>
  </si>
  <si>
    <t>BUNNE478CB</t>
  </si>
  <si>
    <t>BUNNMPA14E</t>
  </si>
  <si>
    <t>BURGDD3EBB</t>
  </si>
  <si>
    <t>BURL4CED82</t>
  </si>
  <si>
    <t>BUSH3GRWKJ</t>
  </si>
  <si>
    <t>BUSHYEV2OM</t>
  </si>
  <si>
    <t>383</t>
  </si>
  <si>
    <t>CALA1620A0</t>
  </si>
  <si>
    <t>CAMPT9PX8C</t>
  </si>
  <si>
    <t>CAMPD0984F</t>
  </si>
  <si>
    <t>CAMU5BF51E</t>
  </si>
  <si>
    <t>CANA707942</t>
  </si>
  <si>
    <t>CANEDLPQQN</t>
  </si>
  <si>
    <t>3344</t>
  </si>
  <si>
    <t>CAPT52LDW4</t>
  </si>
  <si>
    <t>CAPT70388F</t>
  </si>
  <si>
    <t>4061</t>
  </si>
  <si>
    <t>CAPTBC4749</t>
  </si>
  <si>
    <t>CAPTB3104C</t>
  </si>
  <si>
    <t>CARLBC2148</t>
  </si>
  <si>
    <t>CARLZW0GOY</t>
  </si>
  <si>
    <t>CASA48F129</t>
  </si>
  <si>
    <t>CASA06B29D</t>
  </si>
  <si>
    <t>CASAD4AA68</t>
  </si>
  <si>
    <t>6</t>
  </si>
  <si>
    <t>CATTC43A68</t>
  </si>
  <si>
    <t>CENTEN517K</t>
  </si>
  <si>
    <t>CENTEB6536</t>
  </si>
  <si>
    <t>CENT58E513</t>
  </si>
  <si>
    <t>CENTF3UEM2</t>
  </si>
  <si>
    <t>CENT80F870</t>
  </si>
  <si>
    <t>CENTEN724C</t>
  </si>
  <si>
    <t>CHAM7978E4</t>
  </si>
  <si>
    <t>CHAMGN4J8S</t>
  </si>
  <si>
    <t>CHAM763F94</t>
  </si>
  <si>
    <t>CHAM3C9244</t>
  </si>
  <si>
    <t>CHAMF9BC87</t>
  </si>
  <si>
    <t>CHAM60B41B</t>
  </si>
  <si>
    <t>CHTEKSASLU</t>
  </si>
  <si>
    <t>CHIV488A3C</t>
  </si>
  <si>
    <t>CHIV880027</t>
  </si>
  <si>
    <t>CHIV5B32E2</t>
  </si>
  <si>
    <t>CHIVAS809B</t>
  </si>
  <si>
    <t>CHOUE51392</t>
  </si>
  <si>
    <t>47</t>
  </si>
  <si>
    <t>3337</t>
  </si>
  <si>
    <t>CIRO41033E</t>
  </si>
  <si>
    <t>COCKA074AC</t>
  </si>
  <si>
    <t>COINXXPWO2</t>
  </si>
  <si>
    <t>COMP27A41C</t>
  </si>
  <si>
    <t>COPP4D8390</t>
  </si>
  <si>
    <t>CORSNDT5X4</t>
  </si>
  <si>
    <t>COTS42FE91</t>
  </si>
  <si>
    <t>164</t>
  </si>
  <si>
    <t>CRAG9K7LY3</t>
  </si>
  <si>
    <t>CROF9910AB</t>
  </si>
  <si>
    <t>CRUZ0N56AE</t>
  </si>
  <si>
    <t>CRUZE35US8</t>
  </si>
  <si>
    <t>CUBANPK1Q8</t>
  </si>
  <si>
    <t>CURR6F1D3H</t>
  </si>
  <si>
    <t>DADA8GAE2W</t>
  </si>
  <si>
    <t>DAFFE421F3</t>
  </si>
  <si>
    <t>DALEB9A2BA</t>
  </si>
  <si>
    <t>DARR5B91F4</t>
  </si>
  <si>
    <t>DAVIF82232</t>
  </si>
  <si>
    <t>DEANI8GLNI</t>
  </si>
  <si>
    <t>DEAN7DA856</t>
  </si>
  <si>
    <t>DELIZ3YFJE</t>
  </si>
  <si>
    <t>DEPA8BE925</t>
  </si>
  <si>
    <t>DEWACPKBWJ</t>
  </si>
  <si>
    <t>DEWA4A6C8A</t>
  </si>
  <si>
    <t>DEWA66947C</t>
  </si>
  <si>
    <t>DILLE7366B</t>
  </si>
  <si>
    <t>DILLBMP7TA</t>
  </si>
  <si>
    <t>DIPLWDMH6A</t>
  </si>
  <si>
    <t>DIPL4182F0</t>
  </si>
  <si>
    <t>DISA2XW23Q</t>
  </si>
  <si>
    <t>DOMPOW4BAN</t>
  </si>
  <si>
    <t>DONQ43080D</t>
  </si>
  <si>
    <t>3955</t>
  </si>
  <si>
    <t>DOSM73E488</t>
  </si>
  <si>
    <t>DRUM8E78D3</t>
  </si>
  <si>
    <t>DRUM2AYOHA</t>
  </si>
  <si>
    <t>DUNV7F5B77</t>
  </si>
  <si>
    <t>DZAMFDA796</t>
  </si>
  <si>
    <t>DZAM9BA8D7</t>
  </si>
  <si>
    <t>DZAM7AB25D</t>
  </si>
  <si>
    <t>DZAM4DE87F</t>
  </si>
  <si>
    <t>EDDUUMDZH3</t>
  </si>
  <si>
    <t>EDDUCEBB33</t>
  </si>
  <si>
    <t>EDRA8AAFBD</t>
  </si>
  <si>
    <t>EIKO9A954D</t>
  </si>
  <si>
    <t>ELGGCF544E</t>
  </si>
  <si>
    <t>ENGL648BA2</t>
  </si>
  <si>
    <t>ESCL0N3DYB</t>
  </si>
  <si>
    <t>ESPO38AC48</t>
  </si>
  <si>
    <t>978</t>
  </si>
  <si>
    <t>FAMO618B10</t>
  </si>
  <si>
    <t>FERCVMGQKJ</t>
  </si>
  <si>
    <t>FERDC8184D</t>
  </si>
  <si>
    <t>FETTD2F9FA</t>
  </si>
  <si>
    <t>FILLKE4XXG</t>
  </si>
  <si>
    <t>4142</t>
  </si>
  <si>
    <t>FINL50F78B</t>
  </si>
  <si>
    <t>FINL1452D9</t>
  </si>
  <si>
    <t>FIOR29ECF0</t>
  </si>
  <si>
    <t>FIRE57D402</t>
  </si>
  <si>
    <t>FISK9C67BD</t>
  </si>
  <si>
    <t>FLEM6IBXS1</t>
  </si>
  <si>
    <t>FLORDE727I</t>
  </si>
  <si>
    <t>876</t>
  </si>
  <si>
    <t>FOUR7O4LQ9</t>
  </si>
  <si>
    <t>FRAPD0CWUB</t>
  </si>
  <si>
    <t>FRAP6BFBF9</t>
  </si>
  <si>
    <t>FRAP8OF1IG</t>
  </si>
  <si>
    <t>FRAP19B4D7</t>
  </si>
  <si>
    <t>FREIEF5D3B</t>
  </si>
  <si>
    <t>GALL55E8BF</t>
  </si>
  <si>
    <t>GANC8E609F</t>
  </si>
  <si>
    <t>GAUT8JXTLM</t>
  </si>
  <si>
    <t>GIBS1F29FA</t>
  </si>
  <si>
    <t>GILL5JY1JL</t>
  </si>
  <si>
    <t>GIMMANPLRS</t>
  </si>
  <si>
    <t>GINDUOZYN3</t>
  </si>
  <si>
    <t>GINS3CF99F</t>
  </si>
  <si>
    <t>GIRV594008</t>
  </si>
  <si>
    <t>GLAYVA351G</t>
  </si>
  <si>
    <t>GLEN524547</t>
  </si>
  <si>
    <t>GLEN6NB9TX</t>
  </si>
  <si>
    <t>GLEN407ZSF</t>
  </si>
  <si>
    <t>GLEN53D053</t>
  </si>
  <si>
    <t>GLENCA814I</t>
  </si>
  <si>
    <t>GLENDEF505</t>
  </si>
  <si>
    <t>GLEND4F5DA</t>
  </si>
  <si>
    <t>4176</t>
  </si>
  <si>
    <t>896</t>
  </si>
  <si>
    <t>GLENDBXLZ1</t>
  </si>
  <si>
    <t>GLENGL235C</t>
  </si>
  <si>
    <t>GLEN7E566F</t>
  </si>
  <si>
    <t>GLENRR4B6U</t>
  </si>
  <si>
    <t>GLENE670EB</t>
  </si>
  <si>
    <t>THEG7454B4</t>
  </si>
  <si>
    <t>GONZAL715Z</t>
  </si>
  <si>
    <t>GRANV5JMQ0</t>
  </si>
  <si>
    <t>GRAN944C9D</t>
  </si>
  <si>
    <t>GRAN38BE89</t>
  </si>
  <si>
    <t>GRAN8781CA</t>
  </si>
  <si>
    <t>GRAN8553A9</t>
  </si>
  <si>
    <t>GRANHPQCH8</t>
  </si>
  <si>
    <t>GRAN90EC7E</t>
  </si>
  <si>
    <t>3237</t>
  </si>
  <si>
    <t>GUNR2A5DEA</t>
  </si>
  <si>
    <t>HANKA402FF</t>
  </si>
  <si>
    <t>HAPP416DBA</t>
  </si>
  <si>
    <t>HAVANA829K</t>
  </si>
  <si>
    <t>HAYM68685E</t>
  </si>
  <si>
    <t>HAYM4BCC80</t>
  </si>
  <si>
    <t>HAYMA99EEC</t>
  </si>
  <si>
    <t>HAYMAN742A</t>
  </si>
  <si>
    <t>HEAV466EBB</t>
  </si>
  <si>
    <t>HEAV332470</t>
  </si>
  <si>
    <t>HEEJD13B46</t>
  </si>
  <si>
    <t>HENDE69810</t>
  </si>
  <si>
    <t>HEND4626A9</t>
  </si>
  <si>
    <t>HENRE9D44B</t>
  </si>
  <si>
    <t>PAST26972C</t>
  </si>
  <si>
    <t>HERRE983A9</t>
  </si>
  <si>
    <t>HERTQEPFQL</t>
  </si>
  <si>
    <t>HINCA100C4</t>
  </si>
  <si>
    <t>SAIN83378C</t>
  </si>
  <si>
    <t>SAINB3CE79</t>
  </si>
  <si>
    <t>SAINE14773</t>
  </si>
  <si>
    <t>ILGI18EE24</t>
  </si>
  <si>
    <t>IRIS79MLUR</t>
  </si>
  <si>
    <t>IRISOLNV74</t>
  </si>
  <si>
    <t>IRIS4FB8A4</t>
  </si>
  <si>
    <t>IRISQJHHFB</t>
  </si>
  <si>
    <t>ISAUZJN1V7</t>
  </si>
  <si>
    <t>ISAUDKNSAW</t>
  </si>
  <si>
    <t>ISLA6EA4DC</t>
  </si>
  <si>
    <t>ISLEEE478A</t>
  </si>
  <si>
    <t>ISLE7JQ5KS</t>
  </si>
  <si>
    <t>ISOL98E7B9</t>
  </si>
  <si>
    <t>ISOL6A5486</t>
  </si>
  <si>
    <t>JBRA14FC1D</t>
  </si>
  <si>
    <t>JMRHBSPQM1</t>
  </si>
  <si>
    <t>JGER1EA969</t>
  </si>
  <si>
    <t>JGER445A6B</t>
  </si>
  <si>
    <t>JAGE8BEE53</t>
  </si>
  <si>
    <t>JAIS862BDF</t>
  </si>
  <si>
    <t>JAMEI2XZIE</t>
  </si>
  <si>
    <t>JAME4B55B9</t>
  </si>
  <si>
    <t>JANN7THKLZ</t>
  </si>
  <si>
    <t>JIMBCCNJ5M</t>
  </si>
  <si>
    <t>JODHD020D4</t>
  </si>
  <si>
    <t>JODH914753</t>
  </si>
  <si>
    <t>3353</t>
  </si>
  <si>
    <t>JOHN678147</t>
  </si>
  <si>
    <t>JOHN925A06</t>
  </si>
  <si>
    <t>JOHNFEJAK3</t>
  </si>
  <si>
    <t>CUERVO956E</t>
  </si>
  <si>
    <t>KAHTLO2KI3</t>
  </si>
  <si>
    <t>KAHTH10WVK</t>
  </si>
  <si>
    <t>KANE7IMZU3</t>
  </si>
  <si>
    <t>KAVA791B9C</t>
  </si>
  <si>
    <t>KILC95U4RC</t>
  </si>
  <si>
    <t>KIRKZI1YB5</t>
  </si>
  <si>
    <t>3354</t>
  </si>
  <si>
    <t>KOPK429317</t>
  </si>
  <si>
    <t>KRAKGINU1U</t>
  </si>
  <si>
    <t>KRAK42ABE0</t>
  </si>
  <si>
    <t>KUMQFFE9A1</t>
  </si>
  <si>
    <t>LACOF27338</t>
  </si>
  <si>
    <t>LACO7FA3B5</t>
  </si>
  <si>
    <t>LACOD31928</t>
  </si>
  <si>
    <t>LACOA0ACE4</t>
  </si>
  <si>
    <t>LAMA8C5813</t>
  </si>
  <si>
    <t>692</t>
  </si>
  <si>
    <t>LAMAB4BXAA</t>
  </si>
  <si>
    <t>LAPE2C51B7</t>
  </si>
  <si>
    <t>LAQUB04C11</t>
  </si>
  <si>
    <t>LADYF1I9A1</t>
  </si>
  <si>
    <t>LAMB5EA95J</t>
  </si>
  <si>
    <t>4005</t>
  </si>
  <si>
    <t>LARSD223D5</t>
  </si>
  <si>
    <t>LAZYKFCMWJ</t>
  </si>
  <si>
    <t>LERH53MXRH</t>
  </si>
  <si>
    <t>LEDAEFDFBB</t>
  </si>
  <si>
    <t>LEPAD5432C</t>
  </si>
  <si>
    <t>LHRIY26TQF</t>
  </si>
  <si>
    <t>LICOE9583B</t>
  </si>
  <si>
    <t>LIGI461B4A</t>
  </si>
  <si>
    <t>LONG239EE1</t>
  </si>
  <si>
    <t>LONGTC1G7K</t>
  </si>
  <si>
    <t>LONG7FW075</t>
  </si>
  <si>
    <t>LONGVY0O7N</t>
  </si>
  <si>
    <t>LUCB978774</t>
  </si>
  <si>
    <t>LUISD77615</t>
  </si>
  <si>
    <t>LUXAA59A40</t>
  </si>
  <si>
    <t>MACALL824V</t>
  </si>
  <si>
    <t>MACALL824B</t>
  </si>
  <si>
    <t>MACAA80X6H</t>
  </si>
  <si>
    <t>MACA1E8MYD</t>
  </si>
  <si>
    <t>MACK466C9D</t>
  </si>
  <si>
    <t>MACK43142A</t>
  </si>
  <si>
    <t>69</t>
  </si>
  <si>
    <t>MAKUAXC694</t>
  </si>
  <si>
    <t>MALI9401DF</t>
  </si>
  <si>
    <t>3166</t>
  </si>
  <si>
    <t>462</t>
  </si>
  <si>
    <t>GINM59368E</t>
  </si>
  <si>
    <t>MARSEF70DD</t>
  </si>
  <si>
    <t>MARS134A7C</t>
  </si>
  <si>
    <t>MASSFBUYR7</t>
  </si>
  <si>
    <t>META7592CA</t>
  </si>
  <si>
    <t>MILKOHS98A</t>
  </si>
  <si>
    <t>MINI14691B</t>
  </si>
  <si>
    <t>MINTF83AA3</t>
  </si>
  <si>
    <t>MINTA495D9</t>
  </si>
  <si>
    <t>MOTC2FD4C4</t>
  </si>
  <si>
    <t>MOMG590DF2</t>
  </si>
  <si>
    <t>MOML143ECB</t>
  </si>
  <si>
    <t>MONTDI4OC6</t>
  </si>
  <si>
    <t>MOZA243BF2</t>
  </si>
  <si>
    <t>NAGAS2QCK3</t>
  </si>
  <si>
    <t>NEGRF71554</t>
  </si>
  <si>
    <t>NEISOGGLXO</t>
  </si>
  <si>
    <t>NEISC8F5C6</t>
  </si>
  <si>
    <t>NEISOWX1HY</t>
  </si>
  <si>
    <t>NIKK8FCF1A</t>
  </si>
  <si>
    <t>NONI39B55C</t>
  </si>
  <si>
    <t>OCUCB80B1D</t>
  </si>
  <si>
    <t>OFFRNXM6AS</t>
  </si>
  <si>
    <t>OLDNF7B768</t>
  </si>
  <si>
    <t>OLDPBA415E</t>
  </si>
  <si>
    <t>OLDPF601C7</t>
  </si>
  <si>
    <t>JAMEYW5QOF</t>
  </si>
  <si>
    <t>OLDV5D9A54</t>
  </si>
  <si>
    <t>OLESD2C471</t>
  </si>
  <si>
    <t>OSLO489320</t>
  </si>
  <si>
    <t>PAPAR6BZ9L</t>
  </si>
  <si>
    <t>PAPAC4TRX7</t>
  </si>
  <si>
    <t>PAPIBA3555</t>
  </si>
  <si>
    <t>PAPIEA900B</t>
  </si>
  <si>
    <t>PATRUMA8X3</t>
  </si>
  <si>
    <t>PAUL336558</t>
  </si>
  <si>
    <t>PEND0LA3KX</t>
  </si>
  <si>
    <t>PRELT1RDQQ</t>
  </si>
  <si>
    <t>PERE3DA383</t>
  </si>
  <si>
    <t>PRELRBRC7R</t>
  </si>
  <si>
    <t>ABSI754302</t>
  </si>
  <si>
    <t>97</t>
  </si>
  <si>
    <t>PIER2953F7</t>
  </si>
  <si>
    <t>PIPEA4903B</t>
  </si>
  <si>
    <t>PIPEQRM2NF</t>
  </si>
  <si>
    <t>PIRAD4360B</t>
  </si>
  <si>
    <t>PIXASCGDIV</t>
  </si>
  <si>
    <t>PLANF78624</t>
  </si>
  <si>
    <t>PLAN6UXNWU</t>
  </si>
  <si>
    <t>PLAN475591</t>
  </si>
  <si>
    <t>PLANB46FA6</t>
  </si>
  <si>
    <t>POMMER308O</t>
  </si>
  <si>
    <t>POPPA443E9</t>
  </si>
  <si>
    <t>PORT2BBA98</t>
  </si>
  <si>
    <t>PROC3AYCCR</t>
  </si>
  <si>
    <t>PROPDE2E8F</t>
  </si>
  <si>
    <t>PUNTST82IU</t>
  </si>
  <si>
    <t>PUSSFKCM4R</t>
  </si>
  <si>
    <t>REMYJTNMYI</t>
  </si>
  <si>
    <t>REMYMA419X</t>
  </si>
  <si>
    <t>RENAA65EC4</t>
  </si>
  <si>
    <t>RICARD222G</t>
  </si>
  <si>
    <t>29</t>
  </si>
  <si>
    <t>3710</t>
  </si>
  <si>
    <t>RIVI955Y74</t>
  </si>
  <si>
    <t>RIVI16J4WF</t>
  </si>
  <si>
    <t>ROCK48AB6D</t>
  </si>
  <si>
    <t>ROED9SUAVA</t>
  </si>
  <si>
    <t>ROKUT706CW</t>
  </si>
  <si>
    <t>ROKUOA2BDJ</t>
  </si>
  <si>
    <t>RONG0609ZY</t>
  </si>
  <si>
    <t>ROYAZ2YE98</t>
  </si>
  <si>
    <t>500</t>
  </si>
  <si>
    <t>499</t>
  </si>
  <si>
    <t>SAINE86749</t>
  </si>
  <si>
    <t>SAKUJWFUS4</t>
  </si>
  <si>
    <t>SAMA0616QQ</t>
  </si>
  <si>
    <t>350</t>
  </si>
  <si>
    <t>SANLYF4ZHR</t>
  </si>
  <si>
    <t>SANDESA1RE</t>
  </si>
  <si>
    <t>SAVAD57875</t>
  </si>
  <si>
    <t>3553</t>
  </si>
  <si>
    <t>SIBOE227DD</t>
  </si>
  <si>
    <t>SING1B71D7</t>
  </si>
  <si>
    <t>SMIR0125C0</t>
  </si>
  <si>
    <t>STGE8AE695</t>
  </si>
  <si>
    <t>STROH0929M</t>
  </si>
  <si>
    <t>SUZECDA4A7</t>
  </si>
  <si>
    <t>TAIT6408C9</t>
  </si>
  <si>
    <t>TALI0A36BB</t>
  </si>
  <si>
    <t>TAMD1VS6HU</t>
  </si>
  <si>
    <t>TAMN74360B</t>
  </si>
  <si>
    <t>TAND8WMDRG</t>
  </si>
  <si>
    <t>TANQ076892</t>
  </si>
  <si>
    <t>4956</t>
  </si>
  <si>
    <t>TANQLMWSV1</t>
  </si>
  <si>
    <t>TAYL5B8040</t>
  </si>
  <si>
    <t>TAYL2PLKZN</t>
  </si>
  <si>
    <t>TEELO9127Z</t>
  </si>
  <si>
    <t>TEELR7H1A2</t>
  </si>
  <si>
    <t>TERRLXU2U7</t>
  </si>
  <si>
    <t>THEB643489</t>
  </si>
  <si>
    <t>THEDUVKA8G</t>
  </si>
  <si>
    <t>THED3KU9OK</t>
  </si>
  <si>
    <t>THED82A803</t>
  </si>
  <si>
    <t>THEDMKULJT</t>
  </si>
  <si>
    <t>THEK094B71</t>
  </si>
  <si>
    <t>THEOE88973</t>
  </si>
  <si>
    <t>THEPB7E93F</t>
  </si>
  <si>
    <t>TIMOEJ0QG3</t>
  </si>
  <si>
    <t>TOKIE24EE8</t>
  </si>
  <si>
    <t>TOMAE79A0B</t>
  </si>
  <si>
    <t>TOMATI828K</t>
  </si>
  <si>
    <t>TROITNL7LU</t>
  </si>
  <si>
    <t>TROIFB01E8</t>
  </si>
  <si>
    <t>3240</t>
  </si>
  <si>
    <t>TULLQ9T30S</t>
  </si>
  <si>
    <t>TULL31F4DA</t>
  </si>
  <si>
    <t>TURQVT5GKX</t>
  </si>
  <si>
    <t>ULTIA30ED0</t>
  </si>
  <si>
    <t>UNGA4EC3C9</t>
  </si>
  <si>
    <t>VECCHI901A</t>
  </si>
  <si>
    <t>VERM6B9441</t>
  </si>
  <si>
    <t>VERM95178C</t>
  </si>
  <si>
    <t>VILLQWUBGF</t>
  </si>
  <si>
    <t>WESTC2F7AB</t>
  </si>
  <si>
    <t>WILD0B924A</t>
  </si>
  <si>
    <t>WILD93BEF8</t>
  </si>
  <si>
    <t>WOODFO519X</t>
  </si>
  <si>
    <t>XIBAVKHT0S</t>
  </si>
  <si>
    <t>YPIOW9A3V1</t>
  </si>
  <si>
    <t>ZACADK5UEY</t>
  </si>
  <si>
    <t>3984</t>
  </si>
  <si>
    <t>ZAFRAM736G</t>
  </si>
  <si>
    <t>L-11-471-00</t>
  </si>
  <si>
    <t>Aberfeldy 12 Years Goldbar + GB</t>
  </si>
  <si>
    <t>L-59-617-00</t>
  </si>
  <si>
    <t>L-02-747-00</t>
  </si>
  <si>
    <t>Absolut Wild Berri</t>
  </si>
  <si>
    <t>L-11-673-00</t>
  </si>
  <si>
    <t>L-19-580-00</t>
  </si>
  <si>
    <t>L-62-186-00</t>
  </si>
  <si>
    <t>L-57-011-00</t>
  </si>
  <si>
    <t>L-52-961-00</t>
  </si>
  <si>
    <t>L-24-847-00</t>
  </si>
  <si>
    <t>Ararat Brandy Vaspurakan 15 Years + GB</t>
  </si>
  <si>
    <t>L-19-604-00</t>
  </si>
  <si>
    <t>L-55-891-00</t>
  </si>
  <si>
    <t>L-08-882-00</t>
  </si>
  <si>
    <t>L-57-463-00</t>
  </si>
  <si>
    <t>Ballantines 12 Years + GB</t>
  </si>
  <si>
    <t>L-23-656-00</t>
  </si>
  <si>
    <t>L-56-881-00</t>
  </si>
  <si>
    <t>Baron Spiced Rum</t>
  </si>
  <si>
    <t>L-11-750-00</t>
  </si>
  <si>
    <t>Bathtub Old Tom</t>
  </si>
  <si>
    <t>L-04-185-00</t>
  </si>
  <si>
    <t>L-56-130-00</t>
  </si>
  <si>
    <t>L-23-958-00</t>
  </si>
  <si>
    <t>L-52-592-00</t>
  </si>
  <si>
    <t>L-62-158-00</t>
  </si>
  <si>
    <t>L-51-273-00</t>
  </si>
  <si>
    <t>L-58-652-00</t>
  </si>
  <si>
    <t>L-62-028-00</t>
  </si>
  <si>
    <t>Borgoe 8 Reserve Collection + GB</t>
  </si>
  <si>
    <t>L-61-796-00</t>
  </si>
  <si>
    <t>L-14-746-00</t>
  </si>
  <si>
    <t>L-55-626-00</t>
  </si>
  <si>
    <t>L-62-046-00</t>
  </si>
  <si>
    <t>Bruichladdich Octomore 14.1 + GB</t>
  </si>
  <si>
    <t>L-58-601-00</t>
  </si>
  <si>
    <t>Bumbu + GB</t>
  </si>
  <si>
    <t>L-58-687-00</t>
  </si>
  <si>
    <t>L-25-390-00</t>
  </si>
  <si>
    <t>L-19-396-00</t>
  </si>
  <si>
    <t>L-06-191-00</t>
  </si>
  <si>
    <t>L-59-813-00</t>
  </si>
  <si>
    <t>L-58-729-00</t>
  </si>
  <si>
    <t>Clase Azul Reposado + GB</t>
  </si>
  <si>
    <t>L-56-413-00</t>
  </si>
  <si>
    <t>L-61-977-00</t>
  </si>
  <si>
    <t>Disaronno Velvet + 2 Batida Glasses</t>
  </si>
  <si>
    <t>L-61-871-00</t>
  </si>
  <si>
    <t>L-09-184-00</t>
  </si>
  <si>
    <t>L-58-536-00</t>
  </si>
  <si>
    <t>L-61-872-00</t>
  </si>
  <si>
    <t>L-61-853-00</t>
  </si>
  <si>
    <t>L-00-394-00</t>
  </si>
  <si>
    <t>Fratello - Hazelnut Liqueur</t>
  </si>
  <si>
    <t>L-51-909-00</t>
  </si>
  <si>
    <t>L-57-405-00</t>
  </si>
  <si>
    <t>L-23-046-00</t>
  </si>
  <si>
    <t>L-08-034-00</t>
  </si>
  <si>
    <t>Highland Park Spirit Of The Bear + GB</t>
  </si>
  <si>
    <t>L-06-493-00</t>
  </si>
  <si>
    <t>L-54-381-00</t>
  </si>
  <si>
    <t>L-60-862-00</t>
  </si>
  <si>
    <t>L-05-615-00</t>
  </si>
  <si>
    <t>L-06-474-00</t>
  </si>
  <si>
    <t>L-25-004-00</t>
  </si>
  <si>
    <t>L-56-280-00</t>
  </si>
  <si>
    <t>L-20-796-00</t>
  </si>
  <si>
    <t>Johnnie Walker Blender’s Batch Bourbon Cask + GB</t>
  </si>
  <si>
    <t>L-60-850-00</t>
  </si>
  <si>
    <t>L-20-936-00</t>
  </si>
  <si>
    <t>L-61-896-00</t>
  </si>
  <si>
    <t>Laphroaig 10 Years Cask Strength Batch 16 + GB</t>
  </si>
  <si>
    <t>L-62-113-00</t>
  </si>
  <si>
    <t>L-52-383-00</t>
  </si>
  <si>
    <t>L-57-717-00</t>
  </si>
  <si>
    <t>L-51-785-00</t>
  </si>
  <si>
    <t>L-57-615-00</t>
  </si>
  <si>
    <t>L-53-726-00</t>
  </si>
  <si>
    <t>L-59-304-00</t>
  </si>
  <si>
    <t>Macnair's Peated + GB</t>
  </si>
  <si>
    <t>L-59-305-00</t>
  </si>
  <si>
    <t>Macnair's Unpeated + GB</t>
  </si>
  <si>
    <t>L-91-982-00</t>
  </si>
  <si>
    <t>L-62-193-00</t>
  </si>
  <si>
    <t>L-50-485-00</t>
  </si>
  <si>
    <t>Martell Cordon Bleu Chinese New Year Edition 2023 + GB</t>
  </si>
  <si>
    <t>L-61-551-00</t>
  </si>
  <si>
    <t>Martell Cordon Limited Edition 2023 + GB</t>
  </si>
  <si>
    <t>L-55-370-00</t>
  </si>
  <si>
    <t>L-13-928-00</t>
  </si>
  <si>
    <t>L-58-388-00</t>
  </si>
  <si>
    <t>L-50-119-00</t>
  </si>
  <si>
    <t>Minttu Choco Mint</t>
  </si>
  <si>
    <t>L-61-079-00</t>
  </si>
  <si>
    <t>L-59-959-00</t>
  </si>
  <si>
    <t>L-62-166-00</t>
  </si>
  <si>
    <t>L-57-448-00</t>
  </si>
  <si>
    <t>L-05-027-00</t>
  </si>
  <si>
    <t>Pacharan Zoco</t>
  </si>
  <si>
    <t>L-50-895-00</t>
  </si>
  <si>
    <t>L-59-348-00</t>
  </si>
  <si>
    <t>Penderyn Faraday + GB</t>
  </si>
  <si>
    <t>L-15-794-00</t>
  </si>
  <si>
    <t>L-53-483-00</t>
  </si>
  <si>
    <t>L-02-331-00</t>
  </si>
  <si>
    <t>L-53-111-00</t>
  </si>
  <si>
    <t>Porter's Tropical Old Tom</t>
  </si>
  <si>
    <t>L-18-772-00</t>
  </si>
  <si>
    <t>Pravda Citron</t>
  </si>
  <si>
    <t>L-18-777-00</t>
  </si>
  <si>
    <t>Pravda Raspberry</t>
  </si>
  <si>
    <t>L-61-950-00</t>
  </si>
  <si>
    <t>L-57-656-00</t>
  </si>
  <si>
    <t>L-26-073-00</t>
  </si>
  <si>
    <t>L-54-796-00</t>
  </si>
  <si>
    <t>L-21-416-00</t>
  </si>
  <si>
    <t>Sir Dam Vodka</t>
  </si>
  <si>
    <t>L-15-878-00</t>
  </si>
  <si>
    <t>L-62-185-00</t>
  </si>
  <si>
    <t>Soberano Brandy Sherry Cask NRF</t>
  </si>
  <si>
    <t>L-62-109-00</t>
  </si>
  <si>
    <t>L-05-947-00</t>
  </si>
  <si>
    <t>L-58-337-00</t>
  </si>
  <si>
    <t>Suntory Roku Gin + Glass</t>
  </si>
  <si>
    <t>L-50-761-00</t>
  </si>
  <si>
    <t>Tanduay Gold + GB</t>
  </si>
  <si>
    <t>L-06-945-00</t>
  </si>
  <si>
    <t>L-50-071-00</t>
  </si>
  <si>
    <t>L-20-097-00</t>
  </si>
  <si>
    <t>The Dalmore Quintet + GB</t>
  </si>
  <si>
    <t>L-50-151-00</t>
  </si>
  <si>
    <t>L-50-978-00</t>
  </si>
  <si>
    <t>L-06-933-00</t>
  </si>
  <si>
    <t>L-57-471-00</t>
  </si>
  <si>
    <t>L-57-470-00</t>
  </si>
  <si>
    <t>L-51-530-00</t>
  </si>
  <si>
    <t>Wild Turkey Rye</t>
  </si>
  <si>
    <t>L-12-305-00</t>
  </si>
  <si>
    <t>Writers Tears Double Oak + GB</t>
  </si>
  <si>
    <t>L-12-296-00</t>
  </si>
  <si>
    <t>Valori</t>
  </si>
  <si>
    <t>DISPONIBILITA</t>
  </si>
  <si>
    <t>Totale complessivo</t>
  </si>
  <si>
    <t>TOTALE
ANKER</t>
  </si>
  <si>
    <t>TOTALE
IMPORT</t>
  </si>
  <si>
    <t>TOTALE
VENDITA</t>
  </si>
  <si>
    <t>TOTALE VENDITA</t>
  </si>
  <si>
    <t>Comment/remark</t>
  </si>
  <si>
    <t>L-60-092-00</t>
  </si>
  <si>
    <t>L-59-662-00</t>
  </si>
  <si>
    <t>L-58-057-00</t>
  </si>
  <si>
    <t>L-50-590-00</t>
  </si>
  <si>
    <t>L-26-523-00</t>
  </si>
  <si>
    <t>Big Peat Blended Malt Scotch Whiskey + GB</t>
  </si>
  <si>
    <t>L-04-228-00</t>
  </si>
  <si>
    <t>L-19-758-00</t>
  </si>
  <si>
    <t>L-52-637-00</t>
  </si>
  <si>
    <t>L-00-809-00</t>
  </si>
  <si>
    <t>Coquerel XO</t>
  </si>
  <si>
    <t>L-19-445-00</t>
  </si>
  <si>
    <t>L-57-227-00</t>
  </si>
  <si>
    <t>L-04-757-00</t>
  </si>
  <si>
    <t>L-00-700-00</t>
  </si>
  <si>
    <t>L-05-476-00</t>
  </si>
  <si>
    <t>Espolon Tequila Blanco</t>
  </si>
  <si>
    <t>L-05-477-00</t>
  </si>
  <si>
    <t>Espolon Tequila Reposado</t>
  </si>
  <si>
    <t>L-61-733-00</t>
  </si>
  <si>
    <t>Glenfiddich 12 Years</t>
  </si>
  <si>
    <t>L-51-016-00</t>
  </si>
  <si>
    <t>Hatozaki Pure Malt + GB</t>
  </si>
  <si>
    <t>L-20-570-00</t>
  </si>
  <si>
    <t>L-56-117-00</t>
  </si>
  <si>
    <t>L-51-595-00</t>
  </si>
  <si>
    <t>Jack Daniel's NRF</t>
  </si>
  <si>
    <t>L-06-420-00</t>
  </si>
  <si>
    <t>L-20-795-00</t>
  </si>
  <si>
    <t>Johnnie Walker Black Triple Cask + GB</t>
  </si>
  <si>
    <t>L-15-224-00</t>
  </si>
  <si>
    <t>L-59-588-00</t>
  </si>
  <si>
    <t>L-59-080-00</t>
  </si>
  <si>
    <t>L-61-765-00</t>
  </si>
  <si>
    <t>L-61-767-00</t>
  </si>
  <si>
    <t>L-61-766-00</t>
  </si>
  <si>
    <t>L-58-282-00</t>
  </si>
  <si>
    <t>Mozart Chocolate Cream Pumpkin Spice</t>
  </si>
  <si>
    <t>L-19-264-00</t>
  </si>
  <si>
    <t>L-52-648-00</t>
  </si>
  <si>
    <t>L-17-643-00</t>
  </si>
  <si>
    <t>L-54-274-00</t>
  </si>
  <si>
    <t>L-61-373-00</t>
  </si>
  <si>
    <t>L-52-422-00</t>
  </si>
  <si>
    <t>L-56-433-00</t>
  </si>
  <si>
    <t>L-50-757-00</t>
  </si>
  <si>
    <t>L-06-922-00</t>
  </si>
  <si>
    <t>L-58-795-00</t>
  </si>
  <si>
    <t>L-00-295-00</t>
  </si>
  <si>
    <t>Tokkelroom</t>
  </si>
  <si>
    <t>L-05-968-00</t>
  </si>
  <si>
    <t>Torres 10</t>
  </si>
  <si>
    <t>L-51-372-00</t>
  </si>
  <si>
    <t>L-00-302-00</t>
  </si>
  <si>
    <t>L-51-618-00</t>
  </si>
  <si>
    <t>L-53-939-00</t>
  </si>
  <si>
    <t>Armorik Sherry Cask  + GB</t>
  </si>
  <si>
    <t>L-58-211-00</t>
  </si>
  <si>
    <t>Ballantine's 10 Years American Barrel NRF</t>
  </si>
  <si>
    <t>L-59-472-00</t>
  </si>
  <si>
    <t>L-56-743-00</t>
  </si>
  <si>
    <t>Balvenie 15 Years Madeira + GB</t>
  </si>
  <si>
    <t>L-61-359-00</t>
  </si>
  <si>
    <t>L-51-830-00</t>
  </si>
  <si>
    <t>Benriach 12 Years Three Cask Matured + GB</t>
  </si>
  <si>
    <t>L-59-316-00</t>
  </si>
  <si>
    <t>L-11-365-00</t>
  </si>
  <si>
    <t>L-54-342-00</t>
  </si>
  <si>
    <t>L-55-559-00</t>
  </si>
  <si>
    <t>Camus VSOP Intensely Aromatic + GB</t>
  </si>
  <si>
    <t>L-58-447-00</t>
  </si>
  <si>
    <t>L-17-105-00</t>
  </si>
  <si>
    <t>L-50-078-00</t>
  </si>
  <si>
    <t>Dewar's 25 Years + GB</t>
  </si>
  <si>
    <t>L-06-258-00</t>
  </si>
  <si>
    <t>Dimple 15 Years + GB</t>
  </si>
  <si>
    <t>L-52-530-00</t>
  </si>
  <si>
    <t>L-12-178-00</t>
  </si>
  <si>
    <t>L-11-287-00</t>
  </si>
  <si>
    <t>L-58-535-00</t>
  </si>
  <si>
    <t>Elvis Straight Tennessee Whiskey</t>
  </si>
  <si>
    <t>L-55-217-00</t>
  </si>
  <si>
    <t>L-25-057-00</t>
  </si>
  <si>
    <t>L-14-644-00</t>
  </si>
  <si>
    <t>L-07-635-00</t>
  </si>
  <si>
    <t>Glen Deveron 20 Years + GB</t>
  </si>
  <si>
    <t>L-50-964-00</t>
  </si>
  <si>
    <t>Glencadam Origin 1825 + GB</t>
  </si>
  <si>
    <t>L-20-393-00</t>
  </si>
  <si>
    <t>L-61-043-00</t>
  </si>
  <si>
    <t>L-17-251-00</t>
  </si>
  <si>
    <t>L-54-019-00</t>
  </si>
  <si>
    <t>Greenalls Original London Dry Gin</t>
  </si>
  <si>
    <t>L-57-574-00</t>
  </si>
  <si>
    <t>L-15-177-00</t>
  </si>
  <si>
    <t>Highland Park 16 Years Wings Of The Eagle + GB</t>
  </si>
  <si>
    <t>L-21-928-00</t>
  </si>
  <si>
    <t>L-50-571-00</t>
  </si>
  <si>
    <t>L-06-572-00</t>
  </si>
  <si>
    <t>L-13-838-00</t>
  </si>
  <si>
    <t>L-56-300-00</t>
  </si>
  <si>
    <t>L-52-807-00</t>
  </si>
  <si>
    <t>L-53-223-00</t>
  </si>
  <si>
    <t>L-54-669-00</t>
  </si>
  <si>
    <t>L-58-048-00</t>
  </si>
  <si>
    <t>Laphroaig 10 Years Cask Strength Batch 15 + GB</t>
  </si>
  <si>
    <t>L-51-806-00</t>
  </si>
  <si>
    <t>L-08-112-00</t>
  </si>
  <si>
    <t>Loch Lomond Inchmurrin 12 Years + GB</t>
  </si>
  <si>
    <t>L-05-692-00</t>
  </si>
  <si>
    <t>L-59-503-00</t>
  </si>
  <si>
    <t>L-58-357-00</t>
  </si>
  <si>
    <t>L-15-686-00</t>
  </si>
  <si>
    <t>Michter's Bourbon</t>
  </si>
  <si>
    <t>L-08-310-00</t>
  </si>
  <si>
    <t>L-59-036-00</t>
  </si>
  <si>
    <t>L-53-951-00</t>
  </si>
  <si>
    <t>Old Virginia 6 Years Kentucky Straight Bourbon</t>
  </si>
  <si>
    <t>L-15-793-00</t>
  </si>
  <si>
    <t>L-09-717-00</t>
  </si>
  <si>
    <t>Plymouth Sloe Gin</t>
  </si>
  <si>
    <t>L-54-869-00</t>
  </si>
  <si>
    <t>Rooster Rojo Anejo</t>
  </si>
  <si>
    <t>L-57-051-00</t>
  </si>
  <si>
    <t>L-54-074-00</t>
  </si>
  <si>
    <t>L-05-940-00</t>
  </si>
  <si>
    <t>L-57-452-00</t>
  </si>
  <si>
    <t>L-23-194-00</t>
  </si>
  <si>
    <t>L-58-189-00</t>
  </si>
  <si>
    <t>Tamnavulin White Wine finish Sauvignon Blanc + GB</t>
  </si>
  <si>
    <t>L-16-135-00</t>
  </si>
  <si>
    <t>L-05-963-00</t>
  </si>
  <si>
    <t>L-08-506-00</t>
  </si>
  <si>
    <t>Tomintoul 16 Years + GB</t>
  </si>
  <si>
    <t>L-50-931-00</t>
  </si>
  <si>
    <t>Tomintoul Seiridh + GB</t>
  </si>
  <si>
    <t>L-21-731-00</t>
  </si>
  <si>
    <t>L-57-797-00</t>
  </si>
  <si>
    <t>L-01-662-00</t>
  </si>
  <si>
    <t>L-13-581-00</t>
  </si>
  <si>
    <t>L-54-375-00</t>
  </si>
  <si>
    <t>L-02-167-00</t>
  </si>
  <si>
    <t>L-04-374-00</t>
  </si>
  <si>
    <t>L-56-487-00</t>
  </si>
  <si>
    <t>L-18-161-00</t>
  </si>
  <si>
    <t>L-51-992-00</t>
  </si>
  <si>
    <t>L-09-845-00</t>
  </si>
  <si>
    <t>L-51-415-00</t>
  </si>
  <si>
    <t>L-56-373-00</t>
  </si>
  <si>
    <t>Total Sold</t>
  </si>
  <si>
    <t>Etichette di riga</t>
  </si>
  <si>
    <t>Henkes Bessen</t>
  </si>
  <si>
    <t>Pravda Pineapple</t>
  </si>
  <si>
    <t>Talisker 18 Years + GB</t>
  </si>
  <si>
    <t>Bruichladdich Octomore 12.2 Limited Edition Release 2021 +GB</t>
  </si>
  <si>
    <t>Glenmorangie A Tale Of Tokyo + GB</t>
  </si>
  <si>
    <t>Jagermeister Scharf Hot Ginger</t>
  </si>
  <si>
    <t>Kavalan Ex Bourbon Oak + GB</t>
  </si>
  <si>
    <t>Kilchoman Machir Bay + 2 Tasting Glasses</t>
  </si>
  <si>
    <t>Laphroaig 10 Years Cask Strength Batch 14 + GB</t>
  </si>
  <si>
    <t>Tullamore Dew 18 Years + GB</t>
  </si>
  <si>
    <t>Order Data Recovery Mode</t>
  </si>
  <si>
    <t>Numero Referenze</t>
  </si>
  <si>
    <t>TOTALE ANKER</t>
  </si>
  <si>
    <t>TOTALE IMPORT</t>
  </si>
  <si>
    <t>% 
VOL</t>
  </si>
  <si>
    <t>Nota</t>
  </si>
  <si>
    <t>BT/
CS</t>
  </si>
  <si>
    <t>PREZZO
VIN.UX</t>
  </si>
  <si>
    <t>CTS</t>
  </si>
  <si>
    <t>SKU 
GEKO</t>
  </si>
  <si>
    <t>SKU
VINOLUX</t>
  </si>
  <si>
    <t>SKU
ANKER</t>
  </si>
  <si>
    <t>Codice Destinatario: M5UXCR1</t>
  </si>
  <si>
    <t>Codice Destinatario: 2R4GTO8</t>
  </si>
  <si>
    <t>INCOTERMS : DAP VS. DEPOSITO NOVARA</t>
  </si>
  <si>
    <t>INCOTERMS : DAP VS. DEPOSITO CAMAIORE</t>
  </si>
  <si>
    <t>INCOTERMS : DAP VS. DEPOSITO CIRIE' (TO)</t>
  </si>
  <si>
    <t>INCOTERMS : DAP VS. DEPOSITO PISA</t>
  </si>
  <si>
    <t>INCOTERMS : DAP VS. DEPOSITO TRENTO</t>
  </si>
  <si>
    <t>Codice Destinatario: SUBM70N</t>
  </si>
  <si>
    <t>INCOTERMS : DAP VS. DEPOSITO MACHERIO (MB)</t>
  </si>
  <si>
    <t>FATTURA PROFORMA</t>
  </si>
  <si>
    <t>INDIRIZZO RIGA 5</t>
  </si>
  <si>
    <t>Codice Destinatario: P62QHVQ</t>
  </si>
  <si>
    <t>Codice Destinatario: USAL8PV</t>
  </si>
  <si>
    <t>L-62-534-00</t>
  </si>
  <si>
    <t>Aberlour A'Bunadh Batch 80 + GB</t>
  </si>
  <si>
    <t>L-62-515-00</t>
  </si>
  <si>
    <t>L-26-625-00</t>
  </si>
  <si>
    <t>L-61-987-00</t>
  </si>
  <si>
    <t>L-62-129-00</t>
  </si>
  <si>
    <t>L-61-693-00</t>
  </si>
  <si>
    <t>Le Freak</t>
  </si>
  <si>
    <t>L-62-272-00</t>
  </si>
  <si>
    <t>Teeling Blackpitts Peated + GB</t>
  </si>
  <si>
    <t>L-58-379-00</t>
  </si>
  <si>
    <t>L-61-691-00</t>
  </si>
  <si>
    <t>L-68-864-01</t>
  </si>
  <si>
    <t>Lavish Bubblegum Kush</t>
  </si>
  <si>
    <t>L-09-938-00</t>
  </si>
  <si>
    <t>L-60-404-00</t>
  </si>
  <si>
    <t>Two Shores Rum Peated Cask Finish</t>
  </si>
  <si>
    <t>L-61-779-00</t>
  </si>
  <si>
    <t>L-61-690-00</t>
  </si>
  <si>
    <t>Marquis de Montesquiou VS Armagnac</t>
  </si>
  <si>
    <t>L-57-726-00</t>
  </si>
  <si>
    <t>Famous Grouse + GB</t>
  </si>
  <si>
    <t>L-16-960-00</t>
  </si>
  <si>
    <t>Botucal 12 Years Reserva Exclusiva</t>
  </si>
  <si>
    <t>L-62-337-00</t>
  </si>
  <si>
    <t>Tobermory 21 Years + GB</t>
  </si>
  <si>
    <t>L-09-900-00</t>
  </si>
  <si>
    <t>L-61-838-00</t>
  </si>
  <si>
    <t>L-25-580-00</t>
  </si>
  <si>
    <t>L-61-607-00</t>
  </si>
  <si>
    <t>Glenallachie 10 Years Batch No. 10 + GB</t>
  </si>
  <si>
    <t>L-23-045-00</t>
  </si>
  <si>
    <t>Auchentoshan Blood Oak + GB</t>
  </si>
  <si>
    <t>L-52-465-00</t>
  </si>
  <si>
    <t>Roberto Cavalli Vodka Gold Edition</t>
  </si>
  <si>
    <t>L-61-554-00</t>
  </si>
  <si>
    <t>Roberto Cavalli Vodka</t>
  </si>
  <si>
    <t>L-61-789-00</t>
  </si>
  <si>
    <t>L-21-630-00</t>
  </si>
  <si>
    <t>The Handmade Gin Company Strawberry Candy Floss Gi</t>
  </si>
  <si>
    <t>L-62-155-00</t>
  </si>
  <si>
    <t>L-54-171-00</t>
  </si>
  <si>
    <t>L-07-176-00</t>
  </si>
  <si>
    <t>Glenallachie 10 Years Cuvee Wine Cask Finish Batch 2 + GB</t>
  </si>
  <si>
    <t>L-62-449-00</t>
  </si>
  <si>
    <t>L-62-423-00</t>
  </si>
  <si>
    <t>L-68-863-01</t>
  </si>
  <si>
    <t>Lavish Hemp Vodka</t>
  </si>
  <si>
    <t>L-60-403-00</t>
  </si>
  <si>
    <t>Two Shores Rum Oloroso Finish</t>
  </si>
  <si>
    <t>Havana Club 3 Anos</t>
  </si>
  <si>
    <t>L-26-804-00</t>
  </si>
  <si>
    <t>L-52-964-00</t>
  </si>
  <si>
    <t>Old Monk 7 Years NRF</t>
  </si>
  <si>
    <t>L-62-303-00</t>
  </si>
  <si>
    <t>Beluga Transatlantic Racing</t>
  </si>
  <si>
    <t>L-50-035-00</t>
  </si>
  <si>
    <t>Highland Park 25 Years + GB</t>
  </si>
  <si>
    <t>L-57-872-00</t>
  </si>
  <si>
    <t>Mozart Chocolate Strawberry</t>
  </si>
  <si>
    <t>L-62-259-00</t>
  </si>
  <si>
    <t>Ukiyo Japanese Tokyo Dry Gin</t>
  </si>
  <si>
    <t>L-62-199-00</t>
  </si>
  <si>
    <t>L-59-315-00</t>
  </si>
  <si>
    <t>Black Bottle Andean Oak The Alchemy Series</t>
  </si>
  <si>
    <t>L-51-127-00</t>
  </si>
  <si>
    <t>Saint Vivant VS</t>
  </si>
  <si>
    <t>L-62-143-00</t>
  </si>
  <si>
    <t>Kilchoman PX Sherry Cask Matured + GB</t>
  </si>
  <si>
    <t>L-52-564-00</t>
  </si>
  <si>
    <t>Horse With No Name Bourbon</t>
  </si>
  <si>
    <t>L-62-316-00</t>
  </si>
  <si>
    <t>Amrut Indian Single Malt + GB</t>
  </si>
  <si>
    <t>Roberto Cavalli Vodka Night/Black Edition</t>
  </si>
  <si>
    <t>L-62-477-00</t>
  </si>
  <si>
    <t>L-62-216-00</t>
  </si>
  <si>
    <t>Tarsier Calamansi Citrus</t>
  </si>
  <si>
    <t>L-62-422-00</t>
  </si>
  <si>
    <t>L-62-458-00</t>
  </si>
  <si>
    <t>Dos Hombres Mezcal Joven</t>
  </si>
  <si>
    <t>L-62-306-00</t>
  </si>
  <si>
    <t>Lavish Vodka</t>
  </si>
  <si>
    <t>Camino Real Blanco Tequila</t>
  </si>
  <si>
    <t>Panda Gin Organic</t>
  </si>
  <si>
    <t>L-51-758-00</t>
  </si>
  <si>
    <t>Loch Lomond 12 Years Inchmoan + GB</t>
  </si>
  <si>
    <t>L-27-011-00</t>
  </si>
  <si>
    <t>L-08-042-00</t>
  </si>
  <si>
    <t>L-05-286-00</t>
  </si>
  <si>
    <t>L-62-196-00</t>
  </si>
  <si>
    <t>L-62-508-00</t>
  </si>
  <si>
    <t>L-62-290-00</t>
  </si>
  <si>
    <t>L-61-503-00</t>
  </si>
  <si>
    <t>L-56-652-00</t>
  </si>
  <si>
    <t>Torres 5 Years</t>
  </si>
  <si>
    <t>L-52-784-00</t>
  </si>
  <si>
    <t>L-54-469-00</t>
  </si>
  <si>
    <t>L-62-154-00</t>
  </si>
  <si>
    <t>L-51-675-00</t>
  </si>
  <si>
    <t>L-13-114-00</t>
  </si>
  <si>
    <t>Berliner Luft Ananas Cocos</t>
  </si>
  <si>
    <t>L-56-819-00</t>
  </si>
  <si>
    <t>L-62-180-00</t>
  </si>
  <si>
    <t>Glenallachie 12 Years Moscatel Wood Finish + GB</t>
  </si>
  <si>
    <t>L-62-293-00</t>
  </si>
  <si>
    <t>Koval Single Barrel Rye Whiskey Amburana Barrel Finished</t>
  </si>
  <si>
    <t>L-61-692-00</t>
  </si>
  <si>
    <t>L-52-117-00</t>
  </si>
  <si>
    <t>Finlandia 101 NRF</t>
  </si>
  <si>
    <t>L-09-299-00</t>
  </si>
  <si>
    <t>Gibson's London Dry</t>
  </si>
  <si>
    <t>L-52-576-00</t>
  </si>
  <si>
    <t>L-59-355-00</t>
  </si>
  <si>
    <t>Peddlers Barrel Aged Gin</t>
  </si>
  <si>
    <t>L-21-546-00</t>
  </si>
  <si>
    <t>Tarsier South East Asian Dry Gin</t>
  </si>
  <si>
    <t>L-62-096-00</t>
  </si>
  <si>
    <t>June Watermelon</t>
  </si>
  <si>
    <t>L-51-368-00</t>
  </si>
  <si>
    <t>Saint Vivant VSOP</t>
  </si>
  <si>
    <t>L-62-345-00</t>
  </si>
  <si>
    <t>Zoladkowa Gorzka Black Cherry</t>
  </si>
  <si>
    <t>L-51-128-00</t>
  </si>
  <si>
    <t>Saint Vivant XO + GB</t>
  </si>
  <si>
    <t>L-51-869-00</t>
  </si>
  <si>
    <t>Kaikyo 135 East Hyogo Dry Gin</t>
  </si>
  <si>
    <t>L-55-489-00</t>
  </si>
  <si>
    <t>Benriach 25 Years + GB</t>
  </si>
  <si>
    <t>Mortlach Special Release 2023 + GB</t>
  </si>
  <si>
    <t>Chivas Regal 12 Years + GB 40 Lt.</t>
  </si>
  <si>
    <t>Grey Goose 40 Lt.</t>
  </si>
  <si>
    <t>Martell VSOP</t>
  </si>
  <si>
    <t>Jack Daniel's 1,5 Lt.</t>
  </si>
  <si>
    <t>Jack Daniel's 3 Lt.</t>
  </si>
  <si>
    <t>PREZZO VINOLUX</t>
  </si>
  <si>
    <t>CODICE IVA</t>
  </si>
  <si>
    <t>COD.
IVA</t>
  </si>
  <si>
    <t>ANTICIPATO SCONTO 2%</t>
  </si>
  <si>
    <t>BOTT.</t>
  </si>
  <si>
    <t>CART.</t>
  </si>
  <si>
    <t>Ultimo Update Inventario Geko</t>
  </si>
  <si>
    <t>L-04-087-00</t>
  </si>
  <si>
    <t>L-52-299-00</t>
  </si>
  <si>
    <t>L-11-585-00</t>
  </si>
  <si>
    <t>L-11-584-00</t>
  </si>
  <si>
    <t>L-50-934-00</t>
  </si>
  <si>
    <t>L-25-280-00</t>
  </si>
  <si>
    <t>Aman Tequila Anejo Cristalino</t>
  </si>
  <si>
    <t>L-04-614-00</t>
  </si>
  <si>
    <t>Amrut Peated + GB</t>
  </si>
  <si>
    <t>L-08-775-00</t>
  </si>
  <si>
    <t>L-11-890-00</t>
  </si>
  <si>
    <t>L-24-603-00</t>
  </si>
  <si>
    <t>L-59-750-00</t>
  </si>
  <si>
    <t>L-54-207-00</t>
  </si>
  <si>
    <t>L-16-753-00</t>
  </si>
  <si>
    <t>L-04-216-00</t>
  </si>
  <si>
    <t>L-56-734-00</t>
  </si>
  <si>
    <t>L-08-823-00</t>
  </si>
  <si>
    <t>L-50-443-00</t>
  </si>
  <si>
    <t>L-23-789-00</t>
  </si>
  <si>
    <t>L-56-735-00</t>
  </si>
  <si>
    <t>L-56-733-00</t>
  </si>
  <si>
    <t>L-19-036-00</t>
  </si>
  <si>
    <t>L-03-207-00</t>
  </si>
  <si>
    <t>L-06-057-00</t>
  </si>
  <si>
    <t>L-10-083-00</t>
  </si>
  <si>
    <t>L-13-077-00</t>
  </si>
  <si>
    <t>L-55-936-00</t>
  </si>
  <si>
    <t>L-05-252-00</t>
  </si>
  <si>
    <t>L-05-253-00</t>
  </si>
  <si>
    <t>L-05-255-00</t>
  </si>
  <si>
    <t>L-05-256-00</t>
  </si>
  <si>
    <t>L-05-257-00</t>
  </si>
  <si>
    <t>L-05-259-00</t>
  </si>
  <si>
    <t>L-05-260-00</t>
  </si>
  <si>
    <t>L-55-962-00</t>
  </si>
  <si>
    <t>L-24-173-00</t>
  </si>
  <si>
    <t>L-11-730-00</t>
  </si>
  <si>
    <t>L-11-360-00</t>
  </si>
  <si>
    <t>L-54-208-00</t>
  </si>
  <si>
    <t>L-53-255-00</t>
  </si>
  <si>
    <t>L-19-857-00</t>
  </si>
  <si>
    <t>L-52-656-00</t>
  </si>
  <si>
    <t>L-52-021-00</t>
  </si>
  <si>
    <t>L-51-171-00</t>
  </si>
  <si>
    <t>L-51-172-00</t>
  </si>
  <si>
    <t>L-19-086-00</t>
  </si>
  <si>
    <t>L-10-193-00</t>
  </si>
  <si>
    <t>L-10-197-00</t>
  </si>
  <si>
    <t>L-52-298-00</t>
  </si>
  <si>
    <t>L-50-492-00</t>
  </si>
  <si>
    <t>L-20-124-00</t>
  </si>
  <si>
    <t>L-20-128-00</t>
  </si>
  <si>
    <t>L-56-318-00</t>
  </si>
  <si>
    <t>L-51-465-00</t>
  </si>
  <si>
    <t>L-04-654-00</t>
  </si>
  <si>
    <t>L-56-025-00</t>
  </si>
  <si>
    <t>L-09-200-00</t>
  </si>
  <si>
    <t>L-18-556-00</t>
  </si>
  <si>
    <t>L-25-216-00</t>
  </si>
  <si>
    <t>L-18-300-00</t>
  </si>
  <si>
    <t>L-11-401-00</t>
  </si>
  <si>
    <t>L-04-109-00</t>
  </si>
  <si>
    <t>L-52-620-00</t>
  </si>
  <si>
    <t>L-54-180-00</t>
  </si>
  <si>
    <t>L-04-120-00</t>
  </si>
  <si>
    <t>L-55-146-00</t>
  </si>
  <si>
    <t>L-55-144-00</t>
  </si>
  <si>
    <t>L-53-909-00</t>
  </si>
  <si>
    <t>L-52-625-00</t>
  </si>
  <si>
    <t>L-55-145-00</t>
  </si>
  <si>
    <t>L-25-300-00</t>
  </si>
  <si>
    <t>L-55-514-00</t>
  </si>
  <si>
    <t>L-12-237-00</t>
  </si>
  <si>
    <t>L-20-257-00</t>
  </si>
  <si>
    <t>L-25-191-00</t>
  </si>
  <si>
    <t>L-53-333-00</t>
  </si>
  <si>
    <t>L-25-192-00</t>
  </si>
  <si>
    <t>L-25-193-00</t>
  </si>
  <si>
    <t>L-25-211-00</t>
  </si>
  <si>
    <t>L-25-075-00</t>
  </si>
  <si>
    <t>L-23-870-00</t>
  </si>
  <si>
    <t>L-12-658-00</t>
  </si>
  <si>
    <t>L-52-226-00</t>
  </si>
  <si>
    <t>L-00-953-00</t>
  </si>
  <si>
    <t>L-00-951-00</t>
  </si>
  <si>
    <t>L-25-491-00</t>
  </si>
  <si>
    <t>L-06-953-00</t>
  </si>
  <si>
    <t>L-07-728-00</t>
  </si>
  <si>
    <t>L-52-602-00</t>
  </si>
  <si>
    <t>L-52-175-00</t>
  </si>
  <si>
    <t>L-04-849-00</t>
  </si>
  <si>
    <t>L-58-367-00</t>
  </si>
  <si>
    <t>L-06-343-00</t>
  </si>
  <si>
    <t>L-25-088-00</t>
  </si>
  <si>
    <t>L-60-751-00</t>
  </si>
  <si>
    <t>L-18-618-00</t>
  </si>
  <si>
    <t>L-04-307-00</t>
  </si>
  <si>
    <t>L-05-541-00</t>
  </si>
  <si>
    <t>L-05-542-00</t>
  </si>
  <si>
    <t>L-07-979-00</t>
  </si>
  <si>
    <t>L-00-719-00</t>
  </si>
  <si>
    <t>L-00-720-00</t>
  </si>
  <si>
    <t>L-20-631-00</t>
  </si>
  <si>
    <t>L-20-643-00</t>
  </si>
  <si>
    <t>L-20-648-00</t>
  </si>
  <si>
    <t>L-05-597-00</t>
  </si>
  <si>
    <t>L-01-261-00</t>
  </si>
  <si>
    <t>L-01-260-00</t>
  </si>
  <si>
    <t>L-20-678-00</t>
  </si>
  <si>
    <t>L-58-153-00</t>
  </si>
  <si>
    <t>L-50-005-00</t>
  </si>
  <si>
    <t>L-23-137-00</t>
  </si>
  <si>
    <t>L-25-286-00</t>
  </si>
  <si>
    <t>L-53-266-00</t>
  </si>
  <si>
    <t>L-60-737-00</t>
  </si>
  <si>
    <t>L-04-881-00</t>
  </si>
  <si>
    <t>L-54-614-00</t>
  </si>
  <si>
    <t>L-04-885-00</t>
  </si>
  <si>
    <t>L-54-285-00</t>
  </si>
  <si>
    <t>L-56-672-00</t>
  </si>
  <si>
    <t>L-59-918-00</t>
  </si>
  <si>
    <t>L-58-444-00</t>
  </si>
  <si>
    <t>L-06-603-00</t>
  </si>
  <si>
    <t>L-06-606-00</t>
  </si>
  <si>
    <t>L-20-850-00</t>
  </si>
  <si>
    <t>L-20-849-00</t>
  </si>
  <si>
    <t>L-06-565-00</t>
  </si>
  <si>
    <t>L-20-860-00</t>
  </si>
  <si>
    <t>L-25-291-00</t>
  </si>
  <si>
    <t>L-13-451-00</t>
  </si>
  <si>
    <t>L-19-185-00</t>
  </si>
  <si>
    <t>L-20-935-00</t>
  </si>
  <si>
    <t>L-19-203-00</t>
  </si>
  <si>
    <t>L-25-400-00</t>
  </si>
  <si>
    <t>L-11-328-00</t>
  </si>
  <si>
    <t>L-19-214-00</t>
  </si>
  <si>
    <t>L-18-694-00</t>
  </si>
  <si>
    <t>L-04-381-00</t>
  </si>
  <si>
    <t>L-18-304-00</t>
  </si>
  <si>
    <t>L-04-414-00</t>
  </si>
  <si>
    <t>L-25-275-00</t>
  </si>
  <si>
    <t>L-18-167-00</t>
  </si>
  <si>
    <t>L-23-738-00</t>
  </si>
  <si>
    <t>L-24-355-00</t>
  </si>
  <si>
    <t>L-25-220-00</t>
  </si>
  <si>
    <t>L-18-735-00</t>
  </si>
  <si>
    <t>L-51-551-00</t>
  </si>
  <si>
    <t>L-59-620-00</t>
  </si>
  <si>
    <t>L-58-887-00</t>
  </si>
  <si>
    <t>L-58-537-00</t>
  </si>
  <si>
    <t>L-58-543-00</t>
  </si>
  <si>
    <t>L-11-019-00</t>
  </si>
  <si>
    <t>L-00-892-00</t>
  </si>
  <si>
    <t>L-25-178-00</t>
  </si>
  <si>
    <t>L-59-453-00</t>
  </si>
  <si>
    <t>L-53-898-00</t>
  </si>
  <si>
    <t>L-21-291-00</t>
  </si>
  <si>
    <t>L-61-012-00</t>
  </si>
  <si>
    <t>L-24-367-00</t>
  </si>
  <si>
    <t>L-24-368-00</t>
  </si>
  <si>
    <t>L-25-298-00</t>
  </si>
  <si>
    <t>L-58-916-00</t>
  </si>
  <si>
    <t>L-54-879-00</t>
  </si>
  <si>
    <t>L-10-208-00</t>
  </si>
  <si>
    <t>L-25-303-00</t>
  </si>
  <si>
    <t>L-56-249-00</t>
  </si>
  <si>
    <t>L-56-250-00</t>
  </si>
  <si>
    <t>L-56-247-00</t>
  </si>
  <si>
    <t>L-57-400-00</t>
  </si>
  <si>
    <t>L-25-297-00</t>
  </si>
  <si>
    <t>L-51-805-00</t>
  </si>
  <si>
    <t>L-12-940-00</t>
  </si>
  <si>
    <t>L-25-231-NL</t>
  </si>
  <si>
    <t>L-21-385-00</t>
  </si>
  <si>
    <t>L-60-810-00</t>
  </si>
  <si>
    <t>L-24-612-00</t>
  </si>
  <si>
    <t>L-24-613-00</t>
  </si>
  <si>
    <t>L-54-560-00</t>
  </si>
  <si>
    <t>L-25-021-00</t>
  </si>
  <si>
    <t>L-52-289-00</t>
  </si>
  <si>
    <t>L-58-296-00</t>
  </si>
  <si>
    <t>L-21-434-00</t>
  </si>
  <si>
    <t>L-21-441-00</t>
  </si>
  <si>
    <t>L-56-006-00</t>
  </si>
  <si>
    <t>L-56-001-00</t>
  </si>
  <si>
    <t>L-56-005-00</t>
  </si>
  <si>
    <t>L-56-004-00</t>
  </si>
  <si>
    <t>L-56-009-00</t>
  </si>
  <si>
    <t>L-56-003-00</t>
  </si>
  <si>
    <t>L-56-010-00</t>
  </si>
  <si>
    <t>L-56-002-00</t>
  </si>
  <si>
    <t>L-55-955-00</t>
  </si>
  <si>
    <t>L-21-449-00</t>
  </si>
  <si>
    <t>L-58-888-00</t>
  </si>
  <si>
    <t>L-11-213-00</t>
  </si>
  <si>
    <t>L-25-301-00</t>
  </si>
  <si>
    <t>L-13-322-00</t>
  </si>
  <si>
    <t>L-52-120-00</t>
  </si>
  <si>
    <t>L-09-997-00</t>
  </si>
  <si>
    <t>L-58-063-00</t>
  </si>
  <si>
    <t>L-59-675-00</t>
  </si>
  <si>
    <t>L-04-181-00</t>
  </si>
  <si>
    <t>L-19-292-00</t>
  </si>
  <si>
    <t>L-24-892-00</t>
  </si>
  <si>
    <t>L-18-948-00</t>
  </si>
  <si>
    <t>L-18-936-00</t>
  </si>
  <si>
    <t>L-52-438-00</t>
  </si>
  <si>
    <t>L-53-601-00</t>
  </si>
  <si>
    <t>L-59-297-00</t>
  </si>
  <si>
    <t>L-55-627-00</t>
  </si>
  <si>
    <t>L-01-404-00</t>
  </si>
  <si>
    <t>L-59-578-00</t>
  </si>
  <si>
    <t>L-60-656-00</t>
  </si>
  <si>
    <t>L-57-380-00</t>
  </si>
  <si>
    <t>L-59-773-00</t>
  </si>
  <si>
    <t>L-60-909-00</t>
  </si>
  <si>
    <t>L-61-031-00</t>
  </si>
  <si>
    <t>L-61-030-00</t>
  </si>
  <si>
    <t>L-61-028-00</t>
  </si>
  <si>
    <t>L-52-239-00</t>
  </si>
  <si>
    <t>L-18-172-00</t>
  </si>
  <si>
    <t>L-61-227-00</t>
  </si>
  <si>
    <t>L-57-664-00</t>
  </si>
  <si>
    <t>L-17-594-00</t>
  </si>
  <si>
    <t>L-25-901-00</t>
  </si>
  <si>
    <t>L-55-977-00</t>
  </si>
  <si>
    <t>L-59-650-00</t>
  </si>
  <si>
    <t>L-61-392-00</t>
  </si>
  <si>
    <t>L-54-284-00</t>
  </si>
  <si>
    <t>L-61-527-00</t>
  </si>
  <si>
    <t>L-59-740-00</t>
  </si>
  <si>
    <t>L-59-705-00</t>
  </si>
  <si>
    <t>L-61-667-00</t>
  </si>
  <si>
    <t>L-61-778-00</t>
  </si>
  <si>
    <t>L-61-649-00</t>
  </si>
  <si>
    <t>L-25-290-00</t>
  </si>
  <si>
    <t>L-61-923-00</t>
  </si>
  <si>
    <t>L-61-924-00</t>
  </si>
  <si>
    <t>L-62-101-00</t>
  </si>
  <si>
    <t>L-61-927-00</t>
  </si>
  <si>
    <t>L-62-098-00</t>
  </si>
  <si>
    <t>L-62-097-00</t>
  </si>
  <si>
    <t>L-62-100-00</t>
  </si>
  <si>
    <t>L-61-931-00</t>
  </si>
  <si>
    <t>Olmeca Silver</t>
  </si>
  <si>
    <t>L-57-235-00</t>
  </si>
  <si>
    <t>L-62-157-00</t>
  </si>
  <si>
    <t>L-18-251-00</t>
  </si>
  <si>
    <t>L-61-078-00</t>
  </si>
  <si>
    <t>Talisker NAD Special Release 2023 + GB</t>
  </si>
  <si>
    <t>L-61-074-00</t>
  </si>
  <si>
    <t>L-62-296-00</t>
  </si>
  <si>
    <t>The Standard 1894</t>
  </si>
  <si>
    <t>L-62-295-00</t>
  </si>
  <si>
    <t>L-21-294-00</t>
  </si>
  <si>
    <t>L-62-141-00</t>
  </si>
  <si>
    <t>L-62-139-00</t>
  </si>
  <si>
    <t>L-62-140-00</t>
  </si>
  <si>
    <t>L-59-186-00</t>
  </si>
  <si>
    <t>L-62-138-00</t>
  </si>
  <si>
    <t>L-61-081-00</t>
  </si>
  <si>
    <t>L-59-770-00</t>
  </si>
  <si>
    <t>L-62-128-00</t>
  </si>
  <si>
    <t>L-62-513-00</t>
  </si>
  <si>
    <t>L-05-116-00</t>
  </si>
  <si>
    <t>L-11-897-00</t>
  </si>
  <si>
    <t>L-62-626-00</t>
  </si>
  <si>
    <t>Arran Machrie Moor 10 Years +  GB</t>
  </si>
  <si>
    <t>L-68-865-00</t>
  </si>
  <si>
    <t>L-61-549-00</t>
  </si>
  <si>
    <t>L-62-247-00</t>
  </si>
  <si>
    <t>L-62-135-00</t>
  </si>
  <si>
    <t>L-62-624-00</t>
  </si>
  <si>
    <t>L-19-729-00</t>
  </si>
  <si>
    <t>L-53-578-00</t>
  </si>
  <si>
    <t>L-62-362-00</t>
  </si>
  <si>
    <t>Brugal Leyenda Seleccion Homenaje + GB</t>
  </si>
  <si>
    <t>L-62-518-00</t>
  </si>
  <si>
    <t>L-61-210-00</t>
  </si>
  <si>
    <t>L-61-390-00</t>
  </si>
  <si>
    <t>L-61-211-00</t>
  </si>
  <si>
    <t>L-61-891-00</t>
  </si>
  <si>
    <t>L-61-593-00</t>
  </si>
  <si>
    <t>L-62-208-00</t>
  </si>
  <si>
    <t>L-61-707-00</t>
  </si>
  <si>
    <t>L-59-927-00</t>
  </si>
  <si>
    <t>L-62-514-00</t>
  </si>
  <si>
    <t>L-52-294-00</t>
  </si>
  <si>
    <t>L-61-836-00</t>
  </si>
  <si>
    <t>L-62-283-00</t>
  </si>
  <si>
    <t>Choya Kokuto</t>
  </si>
  <si>
    <t>L-23-065-00</t>
  </si>
  <si>
    <t>L-61-207-00</t>
  </si>
  <si>
    <t>Clynelish 10 Years Special Release 2023 + GB</t>
  </si>
  <si>
    <t>L-62-478-00</t>
  </si>
  <si>
    <t>L-62-152-00</t>
  </si>
  <si>
    <t>L-62-142-00</t>
  </si>
  <si>
    <t>L-10-202-00</t>
  </si>
  <si>
    <t>L-62-533-00</t>
  </si>
  <si>
    <t>L-59-019-00</t>
  </si>
  <si>
    <t>L-61-874-00</t>
  </si>
  <si>
    <t>L-61-875-00</t>
  </si>
  <si>
    <t>L-61-829-00</t>
  </si>
  <si>
    <t>L-61-880-00</t>
  </si>
  <si>
    <t>L-61-937-00</t>
  </si>
  <si>
    <t>L-19-452-00</t>
  </si>
  <si>
    <t>L-24-792-00</t>
  </si>
  <si>
    <t>L-19-453-00</t>
  </si>
  <si>
    <t>L-17-885-00</t>
  </si>
  <si>
    <t>L-62-348-00</t>
  </si>
  <si>
    <t>L-62-333-00</t>
  </si>
  <si>
    <t>L-59-194-00</t>
  </si>
  <si>
    <t>L-62-134-00</t>
  </si>
  <si>
    <t>Glenfiddich Fire &amp; Cane + GB</t>
  </si>
  <si>
    <t>L-62-375-00</t>
  </si>
  <si>
    <t>L-61-513-00</t>
  </si>
  <si>
    <t>Glenmorangie 16 years The Nectar + GB</t>
  </si>
  <si>
    <t>L-60-040-00</t>
  </si>
  <si>
    <t>L-62-239-00</t>
  </si>
  <si>
    <t>Hennessy VS NBA Limited Edition Black + GB</t>
  </si>
  <si>
    <t>L-59-126-00</t>
  </si>
  <si>
    <t>L-59-125-00</t>
  </si>
  <si>
    <t>L-59-124-00</t>
  </si>
  <si>
    <t>L-25-468-00</t>
  </si>
  <si>
    <t>L-61-029-00</t>
  </si>
  <si>
    <t>L-62-346-00</t>
  </si>
  <si>
    <t>L-62-347-00</t>
  </si>
  <si>
    <t>L-62-126-00</t>
  </si>
  <si>
    <t>L-62-646-00</t>
  </si>
  <si>
    <t>L-62-237-00</t>
  </si>
  <si>
    <t>L-61-976-00</t>
  </si>
  <si>
    <t>L-61-971-00</t>
  </si>
  <si>
    <t>L-61-970-00</t>
  </si>
  <si>
    <t>L-24-595-00</t>
  </si>
  <si>
    <t>L-11-329-00</t>
  </si>
  <si>
    <t>L-61-443-00</t>
  </si>
  <si>
    <t>L-61-213-00</t>
  </si>
  <si>
    <t>L-61-748-00</t>
  </si>
  <si>
    <t>L-61-747-00</t>
  </si>
  <si>
    <t>L-60-213-00</t>
  </si>
  <si>
    <t>L-61-212-00</t>
  </si>
  <si>
    <t>L-61-442-00</t>
  </si>
  <si>
    <t>L-61-959-00</t>
  </si>
  <si>
    <t>Mata Hari Gold Rum</t>
  </si>
  <si>
    <t>L-61-960-00</t>
  </si>
  <si>
    <t>Mata Hari Red Rum</t>
  </si>
  <si>
    <t>L-62-344-00</t>
  </si>
  <si>
    <t>Michter's Straight Rye</t>
  </si>
  <si>
    <t>L-15-684-00</t>
  </si>
  <si>
    <t>Michter's Us 1 Original Sour Mash</t>
  </si>
  <si>
    <t>L-62-304-00</t>
  </si>
  <si>
    <t>L-04-435-00</t>
  </si>
  <si>
    <t>L-58-433-00</t>
  </si>
  <si>
    <t>L-62-424-00</t>
  </si>
  <si>
    <t>L-21-090-00</t>
  </si>
  <si>
    <t>L-62-490-00</t>
  </si>
  <si>
    <t>Nemiroff Original</t>
  </si>
  <si>
    <t>L-61-737-00</t>
  </si>
  <si>
    <t>L-61-736-00</t>
  </si>
  <si>
    <t>L-61-738-00</t>
  </si>
  <si>
    <t>L-61-764-00</t>
  </si>
  <si>
    <t>L-62-011-00</t>
  </si>
  <si>
    <t>L-13-979-00</t>
  </si>
  <si>
    <t>L-62-236-00</t>
  </si>
  <si>
    <t>L-02-330-00</t>
  </si>
  <si>
    <t>L-61-375-00</t>
  </si>
  <si>
    <t>L-61-370-00</t>
  </si>
  <si>
    <t>L-61-372-00</t>
  </si>
  <si>
    <t>L-61-377-00</t>
  </si>
  <si>
    <t>L-59-489-00</t>
  </si>
  <si>
    <t>L-60-007-00</t>
  </si>
  <si>
    <t>L-61-869-00</t>
  </si>
  <si>
    <t>L-62-250-00</t>
  </si>
  <si>
    <t>L-61-862-00</t>
  </si>
  <si>
    <t>L-58-144-00</t>
  </si>
  <si>
    <t>L-62-246-00</t>
  </si>
  <si>
    <t>L-61-953-00</t>
  </si>
  <si>
    <t>L-62-625-00</t>
  </si>
  <si>
    <t>Smokehead Rum Cask Rebel Limited Edition + GB</t>
  </si>
  <si>
    <t>L-22-430-00</t>
  </si>
  <si>
    <t>L-62-276-00</t>
  </si>
  <si>
    <t>L-62-274-00</t>
  </si>
  <si>
    <t>L-62-273-00</t>
  </si>
  <si>
    <t>L-62-277-00</t>
  </si>
  <si>
    <t>L-62-271-00</t>
  </si>
  <si>
    <t>L-61-973-00</t>
  </si>
  <si>
    <t>L-61-974-00</t>
  </si>
  <si>
    <t>L-61-972-00</t>
  </si>
  <si>
    <t>L-07-023-00</t>
  </si>
  <si>
    <t>L-62-617-00</t>
  </si>
  <si>
    <t>L-56-053-00</t>
  </si>
  <si>
    <t>Tomintoul 15 Years Peaty Tang + GB</t>
  </si>
  <si>
    <t>L-61-085-00</t>
  </si>
  <si>
    <t>Ararat 15 Years Vaspurakan + GB</t>
  </si>
  <si>
    <t>L-51-033-00</t>
  </si>
  <si>
    <t>L-04-594-00</t>
  </si>
  <si>
    <t>L-62-263-00</t>
  </si>
  <si>
    <t>Baileys Apfelstrudel</t>
  </si>
  <si>
    <t>L-57-644-00</t>
  </si>
  <si>
    <t>L-62-582-00</t>
  </si>
  <si>
    <t>L-51-762-00</t>
  </si>
  <si>
    <t>L-62-647-00</t>
  </si>
  <si>
    <t>L-62-857-00</t>
  </si>
  <si>
    <t>Buchanan's 12 Years NRF</t>
  </si>
  <si>
    <t>L-57-781-00</t>
  </si>
  <si>
    <t>L-25-391-00</t>
  </si>
  <si>
    <t>Caperdonich 21 Years Peated + GB</t>
  </si>
  <si>
    <t>Casa Dragones Reposado Mizunara + GB</t>
  </si>
  <si>
    <t>L-05-399-00</t>
  </si>
  <si>
    <t>L-51-578-00</t>
  </si>
  <si>
    <t>Dictador 10 Years</t>
  </si>
  <si>
    <t>Elijah Craig Small Batch Ryder Cup Commemorative Bottle</t>
  </si>
  <si>
    <t>Engine Pure Organic No. 1 Gin</t>
  </si>
  <si>
    <t>L-20-222-00</t>
  </si>
  <si>
    <t>Famous Grouse Bourbon Cask</t>
  </si>
  <si>
    <t>L-06-307-00</t>
  </si>
  <si>
    <t>Famous Grouse Toasted Cask + GB</t>
  </si>
  <si>
    <t>L-62-688-00</t>
  </si>
  <si>
    <t>L-62-529-00</t>
  </si>
  <si>
    <t>Glenmorangie 12 Years Barrel Select Calvados Cask Finish</t>
  </si>
  <si>
    <t>L-62-503-00</t>
  </si>
  <si>
    <t>Hendrick's Grand Cabaret</t>
  </si>
  <si>
    <t>Ignite Tequila Anejo By Dan Bilzerian</t>
  </si>
  <si>
    <t>Ignite Tequila Blanco By Dan Bilzerian</t>
  </si>
  <si>
    <t>Ignite Tequila Reposado By Dan Bilzerian</t>
  </si>
  <si>
    <t>L-57-486-00</t>
  </si>
  <si>
    <t>L-16-639-00</t>
  </si>
  <si>
    <t>Johnnie Walker Red Label NRF</t>
  </si>
  <si>
    <t>L-62-704-00</t>
  </si>
  <si>
    <t>Martell Cordon Bleu Chinese New Year Edition 2024 + GB</t>
  </si>
  <si>
    <t>L-62-655-00</t>
  </si>
  <si>
    <t>Nikka Discovery The Grain Whisky + GB</t>
  </si>
  <si>
    <t>L-62-708-00</t>
  </si>
  <si>
    <t>L-56-890-00</t>
  </si>
  <si>
    <t>Plantation 10 Years Jamaica</t>
  </si>
  <si>
    <t>L-18-774-00</t>
  </si>
  <si>
    <t>Pravda Espresso</t>
  </si>
  <si>
    <t>Rammstein Schwarz Gin</t>
  </si>
  <si>
    <t>L-62-711-00</t>
  </si>
  <si>
    <t>L-23-736-00</t>
  </si>
  <si>
    <t>Strega Liquore Limited Edition</t>
  </si>
  <si>
    <t>L-14-438-00</t>
  </si>
  <si>
    <t>L-59-728-00</t>
  </si>
  <si>
    <t>L-07-890-00</t>
  </si>
  <si>
    <t>L-53-645-00</t>
  </si>
  <si>
    <t>L-62-687-00</t>
  </si>
  <si>
    <t>William Lawson's Vanille</t>
  </si>
  <si>
    <t>L-62-528-00</t>
  </si>
  <si>
    <t>Wolfburn 10 Years + GB</t>
  </si>
  <si>
    <t>L-62-526-00</t>
  </si>
  <si>
    <t>Wolfburn Cask Strength 2023 + GB</t>
  </si>
  <si>
    <t>06Vodka 37.5° 0.7L</t>
  </si>
  <si>
    <t>1689 Gin 42° 0.7L</t>
  </si>
  <si>
    <t>1689 Pink Gin 38.5° 0.7L</t>
  </si>
  <si>
    <t>GLASAHQVRI</t>
  </si>
  <si>
    <t>JOSEBD7367</t>
  </si>
  <si>
    <t>1800 Jose Cuervo Silver 40° 1L</t>
  </si>
  <si>
    <t>1800 Tequila Jose Cuervo Anejo Reserva 100% Agave 38° 0.7L</t>
  </si>
  <si>
    <t>1836 Belgian Organic Barrel Aged Gin 42° 0.7L</t>
  </si>
  <si>
    <t>1836 Belgian Organic Gin Pink 37.5° 0.7L</t>
  </si>
  <si>
    <t>1836 Belgian Organic Rum 40° 0.7L</t>
  </si>
  <si>
    <t>BELG6RJ431</t>
  </si>
  <si>
    <t>1836 Belgian Organic Winter Gin 37.5° 0.7L</t>
  </si>
  <si>
    <t>GRANF14A61</t>
  </si>
  <si>
    <t>1-Enkelt 35° 1L</t>
  </si>
  <si>
    <t>1-Enkelt Bitter 35° 0.7L</t>
  </si>
  <si>
    <t>3 Josés Tequila Reposado 100% Agave Azul 40° 0.7L</t>
  </si>
  <si>
    <t>BELO67891B</t>
  </si>
  <si>
    <t>42 Below Pure Vodka 40° 0.7L</t>
  </si>
  <si>
    <t>NGRA99XVX9</t>
  </si>
  <si>
    <t>5 O'Clock Peanut Butter Whiskey 35° 0.7L</t>
  </si>
  <si>
    <t>APERKUFR12</t>
  </si>
  <si>
    <t>9 Mile 37.5° 0.7L</t>
  </si>
  <si>
    <t>9 Mile Vodka 37.5° 1L</t>
  </si>
  <si>
    <t>987 Nueveochosiete London Dry Gin 40° 0.7L</t>
  </si>
  <si>
    <t>AHRI7N80J9</t>
  </si>
  <si>
    <t>A.H. Riise Pharmacy Liquorice Shot Hot 18° 0.7L</t>
  </si>
  <si>
    <t>Aalborg Grill Akvavit 37.5° 0.7L</t>
  </si>
  <si>
    <t>AKVABDE814</t>
  </si>
  <si>
    <t>Aalborg Jubilaeums Akvavit 40° 1L</t>
  </si>
  <si>
    <t>Aalborg Nordguld Akvavit 40° 0.7L</t>
  </si>
  <si>
    <t>Aalborg Taffel Akvavit 45° 1L</t>
  </si>
  <si>
    <t>Abasolo El Whisky De Mexico 43° 0.7L</t>
  </si>
  <si>
    <t>MAREC9069C</t>
  </si>
  <si>
    <t>Abbaye de Maredsous Aéquatis - Organic Gin 40° 0.5L</t>
  </si>
  <si>
    <t>Abbaye de Maredsous Aéquatis - Organic Gin 40° 1L</t>
  </si>
  <si>
    <t>Abbaye de Maredsous Elixir des Moines Bio 32° 0.5L</t>
  </si>
  <si>
    <t>Abbaye de Maredsous Elixir des Moines Bio 32° 1L</t>
  </si>
  <si>
    <t>MARE9BN17C</t>
  </si>
  <si>
    <t>Abbaye de Maredsous Fleur d'Elixir Bio 14° 0.5L</t>
  </si>
  <si>
    <t>Abbaye de Maredsous Garden Honey - Bio Liqueur de Malt 32° 0.5L</t>
  </si>
  <si>
    <t>Abbaye de Maredsous Invictus - Organic Gin 40° 0.5L</t>
  </si>
  <si>
    <t>Abbaye de Maredsous Invictus - Organic Gin 40° 1L</t>
  </si>
  <si>
    <t>Abbaye de Maredsous Single Malt - Organic Whisky 47° 0.5L</t>
  </si>
  <si>
    <t>Abbaye de Maredsous Valéo - Organic Gin 40° 0.5L</t>
  </si>
  <si>
    <t>Abbaye de Maredsous Valéo - Organic Gin 40° 1L</t>
  </si>
  <si>
    <t>Abelé 1757 Blanc De Blancs 12° 0.75L</t>
  </si>
  <si>
    <t>Abelé 1757 Brut 12.5° 0.75L</t>
  </si>
  <si>
    <t>ABER2AKA96</t>
  </si>
  <si>
    <t>ABERFE716I</t>
  </si>
  <si>
    <t>ABERQYJI2W</t>
  </si>
  <si>
    <t>Aberlour 12 Years Double Cask Matured 40° 0.7L</t>
  </si>
  <si>
    <t>ABERBE6AED</t>
  </si>
  <si>
    <t>Aberlour 14 Years  Double Cask Matured 40° 0.7L</t>
  </si>
  <si>
    <t>ABERSNB8I0</t>
  </si>
  <si>
    <t>ABER9568A2</t>
  </si>
  <si>
    <t>ABERF96754</t>
  </si>
  <si>
    <t>Aberlour Triple Cask 40° 0.7L</t>
  </si>
  <si>
    <t>ABER76IYF6</t>
  </si>
  <si>
    <t>Aberlour White Oak 2012 40° 0.7L</t>
  </si>
  <si>
    <t>Ableforth's Cherry Brandy 27.8° 0.5L</t>
  </si>
  <si>
    <t>Ableforth's Dark Chocolate VSOP 38.1° 0.5L</t>
  </si>
  <si>
    <t>Ableforth's Summer Fruit Cup 31.2° 0.5L</t>
  </si>
  <si>
    <t>ABSE8D474D</t>
  </si>
  <si>
    <t>Absente Absinthe 55° 0.7L</t>
  </si>
  <si>
    <t>ABSEA4C870</t>
  </si>
  <si>
    <t>Absente Absinthe Fluo 26° 0.7L</t>
  </si>
  <si>
    <t>Absinthe Tabu Red 55° 0.7L</t>
  </si>
  <si>
    <t>ABSOLU515Q</t>
  </si>
  <si>
    <t>Absolut 100 50° 1L</t>
  </si>
  <si>
    <t>Absolut Blue ( cs x 12 ) 40° 1L</t>
  </si>
  <si>
    <t>Absolut Blue 40° 0.5L</t>
  </si>
  <si>
    <t>Absolut Blue 40° 0.7L</t>
  </si>
  <si>
    <t>Absolut Blue 40° 1.75L</t>
  </si>
  <si>
    <t>Absolut Blue 40° 4.5L</t>
  </si>
  <si>
    <t>ABSO5NHDIE</t>
  </si>
  <si>
    <t>Absolut Blue Mosaic Limited Edition 40° 0.7L</t>
  </si>
  <si>
    <t>Absolut Blue Spirit of Togetherness Limited Edition 2022 40° 0.7L</t>
  </si>
  <si>
    <t>Absolut Elyx 42.3° 0.7L</t>
  </si>
  <si>
    <t>Absolut Elyx 42.3° 4.5L</t>
  </si>
  <si>
    <t>ABSO8848A8</t>
  </si>
  <si>
    <t>Absolut Grapefruit 40° 1L</t>
  </si>
  <si>
    <t>Absolut Lime 40° 0.7L</t>
  </si>
  <si>
    <t>Absolut Rainbow 40° 1L</t>
  </si>
  <si>
    <t>Absolut Raspberri 38° 0.7L</t>
  </si>
  <si>
    <t>ABSO1ASKVL</t>
  </si>
  <si>
    <t>Absolut Vanilia 38° 0.7L</t>
  </si>
  <si>
    <t>ABUEBCF2AA</t>
  </si>
  <si>
    <t>Abyssal Vodka 40° 0.7L</t>
  </si>
  <si>
    <t>Adamus Organic Dry Gin 44.4° 0.7L</t>
  </si>
  <si>
    <t>ADICLU6AN0</t>
  </si>
  <si>
    <t>ADMIE80707</t>
  </si>
  <si>
    <t>Admirals Rum Cask Diamond Bottle Edition 40° 0.7L</t>
  </si>
  <si>
    <t>Adnams First Rate Gin 48° 0.7L</t>
  </si>
  <si>
    <t>Aeijst Styrian Pale Gin 43.5° 0.5L</t>
  </si>
  <si>
    <t>AFTEDA21A4</t>
  </si>
  <si>
    <t>After Shock Blue 30° 0.7L</t>
  </si>
  <si>
    <t>AFTE1E948C</t>
  </si>
  <si>
    <t>After Shock Red 30° 0.7L</t>
  </si>
  <si>
    <t>Ailsa Bay Sweet Smoke Single Malt 48.9° 0.7L</t>
  </si>
  <si>
    <t>Airem Ultra Premium Gin 40° 0.7L</t>
  </si>
  <si>
    <t>AKA The Secret British Vodka 40° 0.7L</t>
  </si>
  <si>
    <t>Akdov Original Vodka 40° 0.5L</t>
  </si>
  <si>
    <t>3425</t>
  </si>
  <si>
    <t>Alexander Grappa Cru Prosecco &amp; Moscato 38° 0.7L</t>
  </si>
  <si>
    <t>ALEXLHLO2V</t>
  </si>
  <si>
    <t>Alfred Rothschild Brut 12.5° 0.75L</t>
  </si>
  <si>
    <t>Alfred Rothschild Demi-Sec 12° 0.75L</t>
  </si>
  <si>
    <t>ALFROOA2SD</t>
  </si>
  <si>
    <t>Alfred Rothschild Excellence 12.5° 0.75L</t>
  </si>
  <si>
    <t>Alfred Rothschild Rosé Excellence 12.5° 0.75L</t>
  </si>
  <si>
    <t>Alizé Liqueur Passion 16° 0.7L</t>
  </si>
  <si>
    <t>Alkkemist Gin 40° 0.7L</t>
  </si>
  <si>
    <t>Allaire Aged Crystal 40° 0.7L</t>
  </si>
  <si>
    <t>ALMA94172A</t>
  </si>
  <si>
    <t>Alma de Magno NREF 36° 0.7L</t>
  </si>
  <si>
    <t>AMANHPYF2C</t>
  </si>
  <si>
    <t>AMANTK86NZ</t>
  </si>
  <si>
    <t>Amaretto Galatti 20° 1L</t>
  </si>
  <si>
    <t>Amaro Averna 29° 0.7L</t>
  </si>
  <si>
    <t>Amaro Averna Riserva Don Salvatore 34° 0.7L</t>
  </si>
  <si>
    <t>Amaro Centerba Toro 70° 0.7L</t>
  </si>
  <si>
    <t>AMAR4A5699</t>
  </si>
  <si>
    <t>Amaro Di Angostura 35° 0.7L</t>
  </si>
  <si>
    <t>AMAROL809F</t>
  </si>
  <si>
    <t>Amaro Lucano 28° 0.7L</t>
  </si>
  <si>
    <t>AMARZQ6ODW</t>
  </si>
  <si>
    <t>Amaro Mandragola 45° 0.5L</t>
  </si>
  <si>
    <t>Amaro Montenegro 23° 0.7L</t>
  </si>
  <si>
    <t>AMAROM203V</t>
  </si>
  <si>
    <t>Amaro Montenegro 23° 1L</t>
  </si>
  <si>
    <t>Amaro Ramazzotti 30° 0.03L</t>
  </si>
  <si>
    <t>Amaro Ramazzotti 30° 0.7L</t>
  </si>
  <si>
    <t>365</t>
  </si>
  <si>
    <t>Amaro Ramazzotti 30° 1L</t>
  </si>
  <si>
    <t>Amaro Stambecco 35° 0.7L</t>
  </si>
  <si>
    <t>AMARB5WGA5</t>
  </si>
  <si>
    <t>Amarula Chocolate 15.5° 1L</t>
  </si>
  <si>
    <t>3095</t>
  </si>
  <si>
    <t>Amarula Cream 17° 0.7L</t>
  </si>
  <si>
    <t>Amarula Ethiopian Coffee 15.5° 0.7L</t>
  </si>
  <si>
    <t>Amarula Gin 43° 0.7L</t>
  </si>
  <si>
    <t>Amarula Vanilla Spice Cream 15.5° 1L</t>
  </si>
  <si>
    <t>AMAZ252D04</t>
  </si>
  <si>
    <t>Amazonian Gin Company 41° 0.7L</t>
  </si>
  <si>
    <t>Amber Gold Smooth 40° 1L</t>
  </si>
  <si>
    <t>Ampersand Gin 40° 0.7L</t>
  </si>
  <si>
    <t>Amrut Nilgiris Indian Dry Gin 42.8° 0.7L</t>
  </si>
  <si>
    <t>AMRUTS828Q</t>
  </si>
  <si>
    <t>Amrut Two Indies Rum 42.8° 0.7L</t>
  </si>
  <si>
    <t>AMUEBC0XF8</t>
  </si>
  <si>
    <t>Amuerte Coca Gin Green Edition 43° 0.7L</t>
  </si>
  <si>
    <t>AMUE25D136</t>
  </si>
  <si>
    <t>Amuerte Coca Leaf Gin Black Edition 43° 0.7L</t>
  </si>
  <si>
    <t>AMUE507GCQ</t>
  </si>
  <si>
    <t>AMUE46FCAE</t>
  </si>
  <si>
    <t>Amuerte Coca Leaf Gin White Edition 43° 0.7L</t>
  </si>
  <si>
    <t>ANCNSJJJ2G</t>
  </si>
  <si>
    <t>ANCNH032K9</t>
  </si>
  <si>
    <t>ANACF0851F</t>
  </si>
  <si>
    <t>Anacaona Amber Rum 40° 0.7L</t>
  </si>
  <si>
    <t>Ancho Reyes Red 40° 0.7L</t>
  </si>
  <si>
    <t>Andrea da Ponte 10 Years 40° 0.7L</t>
  </si>
  <si>
    <t>Angel's Envy Port Cask Finish 43.3° 0.7L</t>
  </si>
  <si>
    <t>Angels Nectar Blended Malt Whisky Original 40° 0.7L</t>
  </si>
  <si>
    <t>ANGO8422BA</t>
  </si>
  <si>
    <t>ANGOST954Q</t>
  </si>
  <si>
    <t>Angostura Aromatic Bitters 44.7° 0.2L</t>
  </si>
  <si>
    <t>Angostura Cocoa Bitter 48° 0.1L</t>
  </si>
  <si>
    <t>Angostura Dark Rum 7 Years 40° 0.7L</t>
  </si>
  <si>
    <t>ANGOABD95C</t>
  </si>
  <si>
    <t>Angostura Orange Aromatic Bitters 28° 0.1L</t>
  </si>
  <si>
    <t>Angostura Reserva White Rum 3 Years 37.5° 0.7L</t>
  </si>
  <si>
    <t>ANGOXDKNJG</t>
  </si>
  <si>
    <t>Angostura Tamboo Spiced Rum 40° 0.7L</t>
  </si>
  <si>
    <t>Antica Sambuca Vanilla 38° 0.7L</t>
  </si>
  <si>
    <t>ANTI565YLN</t>
  </si>
  <si>
    <t>Antidote Gin Le Mediterraneen 40° 0.7L</t>
  </si>
  <si>
    <t>ANTIBGT3HS</t>
  </si>
  <si>
    <t>Antidote Gin Orange de Corse 40° 0.7L</t>
  </si>
  <si>
    <t>Antidote Premium London Dry Gin 40° 0.7L</t>
  </si>
  <si>
    <t>Aperol 11° 0.7L</t>
  </si>
  <si>
    <t>Aperol Barbieri 11° 3L</t>
  </si>
  <si>
    <t>Appleton Estate 12 Years Rare Casks 43° 0.7L</t>
  </si>
  <si>
    <t>Appleton Estate Signature Blend (New Bottle) 40° 0.7L</t>
  </si>
  <si>
    <t>Aqua Ambre 42° 0.7L</t>
  </si>
  <si>
    <t>Aqua Cristal 41.7° 0.7L</t>
  </si>
  <si>
    <t>Aqva Lvce Gin 47° 0.7L</t>
  </si>
  <si>
    <t>Aqva Lvce Navy Strength Gin 57° 0.7L</t>
  </si>
  <si>
    <t>Ararat Akhtamar 10 Years 40° 0.25L</t>
  </si>
  <si>
    <t>Arbikie Ak's Gin 43° 0.7L</t>
  </si>
  <si>
    <t>Arbikie Chilli Vodka 43° 0.7L</t>
  </si>
  <si>
    <t>Arbikie Kirsty's Gin 43° 0.7L</t>
  </si>
  <si>
    <t>Arbikie Strawberry Vodka 50° 0.5L</t>
  </si>
  <si>
    <t>ARCAC2UITE</t>
  </si>
  <si>
    <t>Arcane Arrangé Banane Flambée 40° 0.7L</t>
  </si>
  <si>
    <t>Arcane Blanc Cane Crush 43.8° 0.7L</t>
  </si>
  <si>
    <t>Arctic Blue Gin Navy Strength 58.5° 0.5L</t>
  </si>
  <si>
    <t>Ardbeg 5 Years Wee Beastie 47.4° 0.7L</t>
  </si>
  <si>
    <t>Ardbeg 8 Years For Discussion 50.8° 0.7L</t>
  </si>
  <si>
    <t>ARDB6DACEF</t>
  </si>
  <si>
    <t>ARDBEG946W</t>
  </si>
  <si>
    <t>ARDBA7PT6G</t>
  </si>
  <si>
    <t>Ardbeg Smoketrails Côtes Rôties Edition 46° 1L</t>
  </si>
  <si>
    <t>Ardbeg Smoketrails Manzanilla Edition 46° 1L</t>
  </si>
  <si>
    <t>3905</t>
  </si>
  <si>
    <t>ARDMD43104</t>
  </si>
  <si>
    <t>AREHCC91ED</t>
  </si>
  <si>
    <t>AREHB3F041</t>
  </si>
  <si>
    <t>Armagnac Saint Vivant VS 40° 0.7L</t>
  </si>
  <si>
    <t>Armagnac Saint Vivant VSOP 40° 0.7L</t>
  </si>
  <si>
    <t>ARMA51563A</t>
  </si>
  <si>
    <t>ARMAA787FA</t>
  </si>
  <si>
    <t>Armand de Brignac Rosé Velvet Bag 12.5° 0.75L</t>
  </si>
  <si>
    <t>ARMAASYWQQ</t>
  </si>
  <si>
    <t>Arran Gold Cream 17° 0.7L</t>
  </si>
  <si>
    <t>Artic Vodka (New Bottle) 37.5° 1L</t>
  </si>
  <si>
    <t>Arvesolvet Aquavit 40° 1L</t>
  </si>
  <si>
    <t>Arvesolvet Helt Klar Aquavit 38° 1L</t>
  </si>
  <si>
    <t>Asbach Aperitif Rose 15° 0.75L</t>
  </si>
  <si>
    <t>ASBA84EK1X</t>
  </si>
  <si>
    <t>Au Vodka Fruit Punch 35.2° 0.7L</t>
  </si>
  <si>
    <t>BOWMCC3303</t>
  </si>
  <si>
    <t>Auchentoshan American Oak 40° 0.7L</t>
  </si>
  <si>
    <t>Auchroisk 10 Years (Flora &amp; Fauna) 43° 0.7L</t>
  </si>
  <si>
    <t>Aurum Golden Orange 40° 0.7L</t>
  </si>
  <si>
    <t>AUST8A05E7</t>
  </si>
  <si>
    <t>AUST67D369</t>
  </si>
  <si>
    <t>AUST84BC68</t>
  </si>
  <si>
    <t>Aviation Gin 42° 0.7L</t>
  </si>
  <si>
    <t>Avion Tequila Silver 40° 0.7L</t>
  </si>
  <si>
    <t>B de Biercée 33° 0.7L</t>
  </si>
  <si>
    <t>BACAF2GW9U</t>
  </si>
  <si>
    <t>Bacardi Caribbean Spiced 40° 0.7L</t>
  </si>
  <si>
    <t>Bacardi Carta Blanca PET 37.5° 0.05L</t>
  </si>
  <si>
    <t>Bacardi Cuatro Sherry Cask 40° 1L</t>
  </si>
  <si>
    <t>Bacardi Gran Reserva Diez 40° 1L</t>
  </si>
  <si>
    <t>BACADEBC09</t>
  </si>
  <si>
    <t>Bacardi Heritage 1909 44.5° 0.7L</t>
  </si>
  <si>
    <t>Bacardi Limon 32° 1L</t>
  </si>
  <si>
    <t>BACAD742DA</t>
  </si>
  <si>
    <t>BACASILIY8</t>
  </si>
  <si>
    <t>Bacardi Reserva Ocho Rye Cask 45° 0.7L</t>
  </si>
  <si>
    <t>BACH863C20</t>
  </si>
  <si>
    <t>Bache Gabrielsen American Oak 40° 1L</t>
  </si>
  <si>
    <t>BACH2D465E</t>
  </si>
  <si>
    <t>Bache-Gabrielsen Signature 40° 1L</t>
  </si>
  <si>
    <t>Bache-Gabrielsen Thomas XO Prestige Réserve Edition 40° 1L</t>
  </si>
  <si>
    <t>BACHA4E6FA</t>
  </si>
  <si>
    <t>Bache-Gabrielsen VS 40° 1L</t>
  </si>
  <si>
    <t>Bache-Gabrielsen VSOP 40° 1L</t>
  </si>
  <si>
    <t>BACHBSIE6I</t>
  </si>
  <si>
    <t>Bacoo 7 Years 40° 0.7L</t>
  </si>
  <si>
    <t>BADEAAB158</t>
  </si>
  <si>
    <t>Badel Pelinkovac Croatia 31° 1L</t>
  </si>
  <si>
    <t>BAILE5FAA7</t>
  </si>
  <si>
    <t>BAIL1B5F66</t>
  </si>
  <si>
    <t>Baileys 17° 0.35L</t>
  </si>
  <si>
    <t>Baileys 17° 0.7L</t>
  </si>
  <si>
    <t>BAILBAAD61</t>
  </si>
  <si>
    <t>Baileys 17° 1.5L</t>
  </si>
  <si>
    <t>370</t>
  </si>
  <si>
    <t>Baileys 17° 1L</t>
  </si>
  <si>
    <t>BAILB99622</t>
  </si>
  <si>
    <t>Baileys Chocolat Luxe 15.7° 0.5L</t>
  </si>
  <si>
    <t>BAIN2DC474</t>
  </si>
  <si>
    <t>Bain's Cape Mountain 43° 1L</t>
  </si>
  <si>
    <t>Baker's 7 Years 53.5° 0.7L</t>
  </si>
  <si>
    <t>Bakery Hill Classic 46° 0.5L</t>
  </si>
  <si>
    <t>Bakery Hill Peated 46° 0.5L</t>
  </si>
  <si>
    <t>BALB6A1253</t>
  </si>
  <si>
    <t>Ballantine's 12 Years 40° 0.7L</t>
  </si>
  <si>
    <t>BALL3AB857</t>
  </si>
  <si>
    <t>Ballantine's Brasil 35° 1L</t>
  </si>
  <si>
    <t>831</t>
  </si>
  <si>
    <t>Ballantine's Finest 40° 1L</t>
  </si>
  <si>
    <t>BALL26MXRK</t>
  </si>
  <si>
    <t>Ballantine's Finest Borderlands Edition MOXXIS Bar 2.0 40° 0.7L</t>
  </si>
  <si>
    <t>Ballyhoo 43° 0.7L</t>
  </si>
  <si>
    <t>BALVF6B86F</t>
  </si>
  <si>
    <t>BALV85ZM23</t>
  </si>
  <si>
    <t>BALV0BF81D</t>
  </si>
  <si>
    <t>Bandoeng 22 Pandan Liqueur 22° 0.5L</t>
  </si>
  <si>
    <t>Bandoeng 22 Pandan Liquor 23° 0.7L</t>
  </si>
  <si>
    <t>Bang Bang Apple Jack 40° 0.7L</t>
  </si>
  <si>
    <t>Banks 5 Island 43° 0.7L</t>
  </si>
  <si>
    <t>Baoruco Edicion Parque Nectar Gran Anejo 37.5° 0.7L</t>
  </si>
  <si>
    <t>Baoruco Gran Añejo 12 Years Reserva Especial Edición Parque 37.5° 0.7L</t>
  </si>
  <si>
    <t>BARCNYIF1E</t>
  </si>
  <si>
    <t>Barcelo Blanco 37.5° 1L</t>
  </si>
  <si>
    <t>BARC4RIDSK</t>
  </si>
  <si>
    <t>Barcelo Dorado 37.5° 1L</t>
  </si>
  <si>
    <t>BARCCDUJGY</t>
  </si>
  <si>
    <t>Barcelo Gran Anejo 37.5° 0.7L</t>
  </si>
  <si>
    <t>Barcelo Gran Anejo 37.5° 1L</t>
  </si>
  <si>
    <t>Barcelo Gran Anejo Dark 37.5° 0.7L</t>
  </si>
  <si>
    <t>BARC8628E1</t>
  </si>
  <si>
    <t>BARC70LCOS</t>
  </si>
  <si>
    <t>BARCHLI3DS</t>
  </si>
  <si>
    <t>BARE34910E</t>
  </si>
  <si>
    <t>Bareksten Botanical Aquavit 40° 1L</t>
  </si>
  <si>
    <t>BARE334180</t>
  </si>
  <si>
    <t>Bareksten Botanical Gin 46° 0.5L</t>
  </si>
  <si>
    <t>Barra Atlantic Gin 46° 0.7L</t>
  </si>
  <si>
    <t>Barracuda Cay Reserve 8 Years 40° 0.7L</t>
  </si>
  <si>
    <t>Barsol Pisco Supremo Mosto Verde Italia 41.8° 0.7L</t>
  </si>
  <si>
    <t>Barsol Pisco Supremo Mosto Verde Quebranta 41.8° 0.7L</t>
  </si>
  <si>
    <t>Basil Hayden's Small Batch Bourbon Collection 40° 0.7L</t>
  </si>
  <si>
    <t>Basilico Elixirum Aperitivum 20° 1L</t>
  </si>
  <si>
    <t>Bathtub Gin 43.3° 0.7L</t>
  </si>
  <si>
    <t>Bathtub Gin Cask Aged Export 43.3° 0.5L</t>
  </si>
  <si>
    <t>BATH3TIX66</t>
  </si>
  <si>
    <t>Bathtub Gin PX Cask Aged 50.2° 0.7L</t>
  </si>
  <si>
    <t>Bathtub Old Tom Gin 42.4° 0.5L</t>
  </si>
  <si>
    <t>Bathtub Professor Cornelius Ampleforth's 43.3° 1.5L</t>
  </si>
  <si>
    <t>BATHAE538F</t>
  </si>
  <si>
    <t>Bathtub Sloe Gin 33.8° 0.5L</t>
  </si>
  <si>
    <t>Batida Con Rum 21° 0.7L</t>
  </si>
  <si>
    <t>Batida de Coco 16° 0.7L</t>
  </si>
  <si>
    <t>Batida de Coco 16° 1L</t>
  </si>
  <si>
    <t>Bavion Gin Luminous 45° 0.5L</t>
  </si>
  <si>
    <t>Bavion Gin Original 45° 0.5L</t>
  </si>
  <si>
    <t>Bavion Gin Prestige 47° 0.5L</t>
  </si>
  <si>
    <t>Bayab Burnt Small Batch Orange 43° 0.7L</t>
  </si>
  <si>
    <t>Bayou Pink 37.5° 0.7L</t>
  </si>
  <si>
    <t>Bayou Reserve 40° 0.7L</t>
  </si>
  <si>
    <t>Bayou Satsuma Rum Liqueur 30° 1L</t>
  </si>
  <si>
    <t>Bayou Select 40° 0.7L</t>
  </si>
  <si>
    <t>Bayou Single Barrel 40° 0.7L</t>
  </si>
  <si>
    <t>BAYOBDFDB9</t>
  </si>
  <si>
    <t>Bayou White 40° 0.7L</t>
  </si>
  <si>
    <t>Bayou White 40° 1L</t>
  </si>
  <si>
    <t>BAYO7F8FBB</t>
  </si>
  <si>
    <t>Bayou XO Mardi Gras Edition 40° 0.7L</t>
  </si>
  <si>
    <t>BC Reserve Collection Caribbean Dark Rum 8 Years 40° 0.7L</t>
  </si>
  <si>
    <t>BCN Gin 40° 0.7L</t>
  </si>
  <si>
    <t>BEACHAKGL8</t>
  </si>
  <si>
    <t>Beach House Pink Spiced Rum Mauritius 40° 0.7L</t>
  </si>
  <si>
    <t>Beaulieu Rhum Arrangé Epices 35° 0.7L</t>
  </si>
  <si>
    <t>Beaulieu Rhum Blanc 37.5° 0.7L</t>
  </si>
  <si>
    <t>Beaulieu Rhum Brun 37.5° 0.7L</t>
  </si>
  <si>
    <t>Beefeater 24 Dry Gin 45° 0.7L</t>
  </si>
  <si>
    <t>Beefeater 40° 0.05L</t>
  </si>
  <si>
    <t>3502</t>
  </si>
  <si>
    <t>Beefeater 40° 1L</t>
  </si>
  <si>
    <t>BEINGOJGX1</t>
  </si>
  <si>
    <t>Belgin St Cruyt 43° 0.5L</t>
  </si>
  <si>
    <t>Belgin Ultra 13 41.4° 0.5L</t>
  </si>
  <si>
    <t>Bellamy's Reserve Rum Guadeloupe Cask Finish 40° 0.7L</t>
  </si>
  <si>
    <t>BELLVHHG14</t>
  </si>
  <si>
    <t>Belle De Brillet 30° 0.7L</t>
  </si>
  <si>
    <t>Bell's 40° 0.05L</t>
  </si>
  <si>
    <t>Bell's 40° 1L</t>
  </si>
  <si>
    <t>Belmont Estate White Coconut Rhum 30° 0.7L</t>
  </si>
  <si>
    <t>Belsazar Dry 19° 0.75L</t>
  </si>
  <si>
    <t>Belsazar Red 18° 0.75L</t>
  </si>
  <si>
    <t>Belsazar Riesling Summer Edition 16° 0.75L</t>
  </si>
  <si>
    <t>BELSUPZH2G</t>
  </si>
  <si>
    <t>Belsazar Rosé 14.5° 0.75L</t>
  </si>
  <si>
    <t>BELU4DF599</t>
  </si>
  <si>
    <t>Beluga Hunting Berry 38° 0.5L</t>
  </si>
  <si>
    <t>Beluga Hunting Herbal 40° 0.5L</t>
  </si>
  <si>
    <t>4054</t>
  </si>
  <si>
    <t>Beluga Noble 40° 1L</t>
  </si>
  <si>
    <t>BELV85P3QM</t>
  </si>
  <si>
    <t>Belvedere 10 40° 0.7L</t>
  </si>
  <si>
    <t>BELVA9824F</t>
  </si>
  <si>
    <t>Belvedere 40° 0.2L</t>
  </si>
  <si>
    <t>4009</t>
  </si>
  <si>
    <t>Belvedere 40° 0.7L</t>
  </si>
  <si>
    <t>Belvedere 40° 1.75L</t>
  </si>
  <si>
    <t>Belvedere 40° 1L</t>
  </si>
  <si>
    <t>BELVED027D</t>
  </si>
  <si>
    <t>Belvedere 40° 3L</t>
  </si>
  <si>
    <t>Belvedere Bartezek 40° 0.7L</t>
  </si>
  <si>
    <t>BELVD8650E</t>
  </si>
  <si>
    <t>Belvedere Heritage 176 40° 0.7L</t>
  </si>
  <si>
    <t>Belvedere Heritage 40° 1L</t>
  </si>
  <si>
    <t>Belvedere Summer Edition 40° 0.7L</t>
  </si>
  <si>
    <t>BENNBBLA64</t>
  </si>
  <si>
    <t>BENE427126</t>
  </si>
  <si>
    <t>Bénédictine B&amp;B 40° 1L</t>
  </si>
  <si>
    <t>BENERWJN3B</t>
  </si>
  <si>
    <t>Bénédictine D.O.M. 40° 0.7L</t>
  </si>
  <si>
    <t>3443</t>
  </si>
  <si>
    <t>Beneva Mezcal 38° 0.7L</t>
  </si>
  <si>
    <t>BENR7CTHLB</t>
  </si>
  <si>
    <t>BENRZUC3CM</t>
  </si>
  <si>
    <t>BENRZ689XU</t>
  </si>
  <si>
    <t>BER Dry Gin 43° 0.5L</t>
  </si>
  <si>
    <t>Berentzen Apfelkorn 18° 1L</t>
  </si>
  <si>
    <t>Berentzen Caramel Cream 17° 0.7L</t>
  </si>
  <si>
    <t>BERE14F837</t>
  </si>
  <si>
    <t>Berentzen Coco Pineapple 15° 0.7L</t>
  </si>
  <si>
    <t>Berentzen Saurer Apfel 16° 1L</t>
  </si>
  <si>
    <t>Berliner Brandstifter Aged Gin 50.3° 0.7L</t>
  </si>
  <si>
    <t>BERLWHZ4QJ</t>
  </si>
  <si>
    <t>Berliner Brandstifter Dark Dry Gin 43.3° 0.7L</t>
  </si>
  <si>
    <t>Berliner Brandstifter Wheat Grain Spirit 38° 0.7L</t>
  </si>
  <si>
    <t>Bermudez Don Armando 8 Years Envejecido 37.5° 0.7L</t>
  </si>
  <si>
    <t>Bermudez Ron Añejo Selecto Ron Dominicano 37.5° 0.7L</t>
  </si>
  <si>
    <t>Bernard Massard Brut 12° 0.75L</t>
  </si>
  <si>
    <t>Bernard Massard demi-sec 12° 0.75L</t>
  </si>
  <si>
    <t>Beverbach Whiskey &amp; Coffee Liqueur 30° 0.7L</t>
  </si>
  <si>
    <t>Bib &amp; Tucker Small Batch 46° 0.7L</t>
  </si>
  <si>
    <t>BIELLBH91I</t>
  </si>
  <si>
    <t>Bielle Blanc 40° 0.7L</t>
  </si>
  <si>
    <t>Bielle Canne Grise 59° 0.5L</t>
  </si>
  <si>
    <t>Bielle Liqueur Chocolat 24° 0.5L</t>
  </si>
  <si>
    <t>Bielle Vieux Agricole 3 Years 41° 0.7L</t>
  </si>
  <si>
    <t>Big Gino Italian Gin 40° 1L</t>
  </si>
  <si>
    <t>Big Peat 46° 0.05L</t>
  </si>
  <si>
    <t>Big Peat 46° 0.7L</t>
  </si>
  <si>
    <t>Birdie Cedron 44° 0.7L</t>
  </si>
  <si>
    <t>Birdie Kaffir 44° 0.7L</t>
  </si>
  <si>
    <t>Birdie Shiso 44° 0.7L</t>
  </si>
  <si>
    <t>BIRD6RKLID</t>
  </si>
  <si>
    <t>Birdie Timut 44° 0.7L</t>
  </si>
  <si>
    <t>Bisquit Dubouche VS 40° 0.7L</t>
  </si>
  <si>
    <t>BISQ490507</t>
  </si>
  <si>
    <t>Bitter Orange - Plus Oultre Distillery 20° 0.7L</t>
  </si>
  <si>
    <t>BITT446B19</t>
  </si>
  <si>
    <t>Bitter Truth Cucumber 39° 0.2L</t>
  </si>
  <si>
    <t>Bitter Truth Elixier 30° 0.5L</t>
  </si>
  <si>
    <t>Bitter Truth Jerry Thomas 30° 0.2L</t>
  </si>
  <si>
    <t>Bitter Truth Navy Pink Gin 40° 0.7L</t>
  </si>
  <si>
    <t>BITTF4BF69</t>
  </si>
  <si>
    <t>Bitter Truth Peach Bitter 39° 0.2L</t>
  </si>
  <si>
    <t>Bitter Truth Pimento Dram 22° 0.5L</t>
  </si>
  <si>
    <t>Bitter Truth Spiced Chocolate 44° 0.2L</t>
  </si>
  <si>
    <t>BIVRQOKD4R</t>
  </si>
  <si>
    <t>Bivrost Arctic Gin 44° 0.7L</t>
  </si>
  <si>
    <t>Bivrost Vodka 40° 0.5L</t>
  </si>
  <si>
    <t>Black &amp; White 40° 1L</t>
  </si>
  <si>
    <t>Black Bottle Andean Oak 46.3° 0.7L</t>
  </si>
  <si>
    <t>Black Bottle Double Cask 46.3° 0.7L</t>
  </si>
  <si>
    <t>Black Bottle Island Smoke 46.3° 0.7L</t>
  </si>
  <si>
    <t>BLACDB0487</t>
  </si>
  <si>
    <t>Black Bull Kyloe 50° 0.7L</t>
  </si>
  <si>
    <t>Black Cow Pure Milk Vodka 40° 0.7L</t>
  </si>
  <si>
    <t>BLAC72D47M</t>
  </si>
  <si>
    <t>Black Forest Dry Gin (Neutral Case) 47° 0.7L</t>
  </si>
  <si>
    <t>BLACV46Z6Q</t>
  </si>
  <si>
    <t>BLACAI36H1</t>
  </si>
  <si>
    <t>Black Hawk Rhum 40° 0.5L</t>
  </si>
  <si>
    <t>Black Moth Truffle Vodka 40° 0.7L</t>
  </si>
  <si>
    <t>BLAC4D9462</t>
  </si>
  <si>
    <t>Black Tot Rum 46.2° 0.7L</t>
  </si>
  <si>
    <t>BLACJF6L0J</t>
  </si>
  <si>
    <t>BLACLSGQFV</t>
  </si>
  <si>
    <t>Black Velvet 40° 0.7L</t>
  </si>
  <si>
    <t>BLAC4A7B28</t>
  </si>
  <si>
    <t>Black Velvet 40° 1L</t>
  </si>
  <si>
    <t>Black Velvet Reserve 8 Years 40° 1L</t>
  </si>
  <si>
    <t>BLAC3B78F9</t>
  </si>
  <si>
    <t>Black Velvet Toasted Caramel 35° 1L</t>
  </si>
  <si>
    <t>Blackwell 007 Bond 40° 0.7L</t>
  </si>
  <si>
    <t>BLADS8KSLC</t>
  </si>
  <si>
    <t>BLAD1O2ZX5</t>
  </si>
  <si>
    <t>4998</t>
  </si>
  <si>
    <t>Blended Whisky Dunstone 40° 1L</t>
  </si>
  <si>
    <t>Bleu D'Argent Gin 40° 0.7L</t>
  </si>
  <si>
    <t>Blind Tiger Imperial Secrets 45° 0.5L</t>
  </si>
  <si>
    <t>Blind Tiger Piper Cubeba 47° 0.5L</t>
  </si>
  <si>
    <t>Bloom Jasmine &amp; Rose 40° 0.7L</t>
  </si>
  <si>
    <t>BLOOH27LM9</t>
  </si>
  <si>
    <t>Bloom Passionfruit &amp; Vanillablossom 40° 0.7L</t>
  </si>
  <si>
    <t>Bloom Strawerry Cup 25° 0.7L</t>
  </si>
  <si>
    <t>BLUEFBRFI9</t>
  </si>
  <si>
    <t>Blue Velvet Gin (New Bottle) 40° 0.7L</t>
  </si>
  <si>
    <t>Blue Velvet Gin 40° 0.7L</t>
  </si>
  <si>
    <t>Bluecoat Elderflower 47° 0.7L</t>
  </si>
  <si>
    <t>BOAR44F6AB</t>
  </si>
  <si>
    <t>BOAR Blackforest Premium Dry Gin 43° 0.5L</t>
  </si>
  <si>
    <t>Bobby's Gin 42° 0.7L</t>
  </si>
  <si>
    <t>BOBBFF5345</t>
  </si>
  <si>
    <t>Bobby's Gin 42° 1L</t>
  </si>
  <si>
    <t>BOCAXR5YA4</t>
  </si>
  <si>
    <t>Boë Apple Lime 41.5° 0.7L</t>
  </si>
  <si>
    <t>Boë Peach &amp; Hibiscus Gin Liqueur 20° 0.5L</t>
  </si>
  <si>
    <t>Boe Scottish Bramble Gin Liqueur 20° 0.5L</t>
  </si>
  <si>
    <t>Boë Superior Gin 41.5° 0.7L</t>
  </si>
  <si>
    <t>Boë Violet 41.5° 0.7L</t>
  </si>
  <si>
    <t>Bogart's Real English Gin 45° 0.7L</t>
  </si>
  <si>
    <t>Bokma Jonge 35° 0.7L</t>
  </si>
  <si>
    <t>281</t>
  </si>
  <si>
    <t>Bokma Jonge 35° 1L</t>
  </si>
  <si>
    <t>BOKMF16DE8</t>
  </si>
  <si>
    <t>Bokma Oude (New Bottle) 38° 1L</t>
  </si>
  <si>
    <t>283</t>
  </si>
  <si>
    <t>Bokma Oude 38° 1L</t>
  </si>
  <si>
    <t>BOLL368BDB</t>
  </si>
  <si>
    <t>Bols Amaretto 24° 0.7L</t>
  </si>
  <si>
    <t>Bols Apricot 24° 0.7L</t>
  </si>
  <si>
    <t>BOLSB99A78</t>
  </si>
  <si>
    <t>Bols Barrel Aged Genever 42° 1L</t>
  </si>
  <si>
    <t>Bols Cacao Brown 24° 0.7L</t>
  </si>
  <si>
    <t>390</t>
  </si>
  <si>
    <t>Bols Cherry Brandy 24° 0.7L</t>
  </si>
  <si>
    <t>Bols Coconut 17° 0.7L</t>
  </si>
  <si>
    <t>287</t>
  </si>
  <si>
    <t>3483</t>
  </si>
  <si>
    <t>Bols Crème de Cassis 17° 0.7L</t>
  </si>
  <si>
    <t>Bols Elderflower 17° 0.7L</t>
  </si>
  <si>
    <t>Bols Genever 21 38° 0.7L</t>
  </si>
  <si>
    <t>Bols Green Banana 17° 0.7L</t>
  </si>
  <si>
    <t>Bols Jonge 35° 1L</t>
  </si>
  <si>
    <t>Bols Margarita Azul 14.9° 0.7L</t>
  </si>
  <si>
    <t>Bols Parfait Amour 24° 0.7L</t>
  </si>
  <si>
    <t>BOLS9DEA47</t>
  </si>
  <si>
    <t>Bols Passion Fruit 17° 0.7L</t>
  </si>
  <si>
    <t>Bols Peppermint Green 24° 0.7L</t>
  </si>
  <si>
    <t>Bols Raspberry 17° 0.7L</t>
  </si>
  <si>
    <t>Bols Sour Appel 17° 0.7L</t>
  </si>
  <si>
    <t>3492</t>
  </si>
  <si>
    <t>Bols Vanilla 24° 0.7L</t>
  </si>
  <si>
    <t>Bols Vodka 37.5° 1L</t>
  </si>
  <si>
    <t>3715</t>
  </si>
  <si>
    <t>Bommerlunder Aquavit 38° 0.7L</t>
  </si>
  <si>
    <t>BOMMC61455</t>
  </si>
  <si>
    <t>Bommerlunder Gold 38° 0.7L</t>
  </si>
  <si>
    <t>BONA96VZ49</t>
  </si>
  <si>
    <t>Bonailie Blended Malt 40° 0.7L</t>
  </si>
  <si>
    <t>Bonanto Aperitivo 22° 0.75L</t>
  </si>
  <si>
    <t>BONEXOQGIC</t>
  </si>
  <si>
    <t>Bonespéreuse 35° 0.5L</t>
  </si>
  <si>
    <t>Bonpland Rum Forte Jamaica Overproof 55° 0.7L</t>
  </si>
  <si>
    <t>Bonpland Rum Rouge VSOP 40° 0.5L</t>
  </si>
  <si>
    <t>Bonpland Suave Falernum Spiced Rum 18° 0.5L</t>
  </si>
  <si>
    <t>Boomsma Dry Gin 45° 0.7L</t>
  </si>
  <si>
    <t>Bootlegger 47° 0.7L</t>
  </si>
  <si>
    <t>Borghetti Espresso 25° 0.7L</t>
  </si>
  <si>
    <t>Borgoe 82 38° 0.7L</t>
  </si>
  <si>
    <t>Borgoe Extra 2000 40° 0.7L</t>
  </si>
  <si>
    <t>Borgoe Gold 38° 0.7L</t>
  </si>
  <si>
    <t>3630</t>
  </si>
  <si>
    <t>Boswandeling 15° 0.7L</t>
  </si>
  <si>
    <t>Botafogo Dark Rum Caribbean 40° 0.7L</t>
  </si>
  <si>
    <t>BOTR8WI5GD</t>
  </si>
  <si>
    <t>Botran N°12 Reserva Superior 40° 0.7L</t>
  </si>
  <si>
    <t>Bottega Bacûr Gin 40° 1L</t>
  </si>
  <si>
    <t>BOTTAF08B8</t>
  </si>
  <si>
    <t>Bottega Latte Machiato 15° 0.5L</t>
  </si>
  <si>
    <t>BOTT1927BC</t>
  </si>
  <si>
    <t>Bottega Limoncino Liquor 30° 0.5L</t>
  </si>
  <si>
    <t>BOTTE7A304</t>
  </si>
  <si>
    <t>Bottega Nero Liquor 15° 0.5L</t>
  </si>
  <si>
    <t>BOTT1C7331</t>
  </si>
  <si>
    <t>Bottega Prosecco Gold 11° 0.75L</t>
  </si>
  <si>
    <t>BOTTRP26I6</t>
  </si>
  <si>
    <t>Bottega Prosecco Rose Gold 11.5° 0.75L</t>
  </si>
  <si>
    <t>BOTT533EHK</t>
  </si>
  <si>
    <t>Bottega Prosecco Rose Gold 11° 0.75L</t>
  </si>
  <si>
    <t>BOUK0D9FCC</t>
  </si>
  <si>
    <t>Boukman Haiti Botanical Rhum 45° 0.7L</t>
  </si>
  <si>
    <t>Boulard Grand Solage 40° 0.7L</t>
  </si>
  <si>
    <t>Boulard Grand Solage 40° 1L</t>
  </si>
  <si>
    <t>BOULF4F79A</t>
  </si>
  <si>
    <t>BOUL7F97F9</t>
  </si>
  <si>
    <t>Boulard VSOP Wheat Cask Finish 44° 0.7L</t>
  </si>
  <si>
    <t>Bounty Coconut 25° 0.7L</t>
  </si>
  <si>
    <t>Bounty Dark 43° 0.7L</t>
  </si>
  <si>
    <t>Bounty Spiced 40° 0.7L</t>
  </si>
  <si>
    <t>Bounty White 40° 0.7L</t>
  </si>
  <si>
    <t>BOWM8SEF0H</t>
  </si>
  <si>
    <t>BOWM17F170</t>
  </si>
  <si>
    <t>4970</t>
  </si>
  <si>
    <t>BOWMOR947K</t>
  </si>
  <si>
    <t>BOWM3IEDIB</t>
  </si>
  <si>
    <t>BOWS3TP1MW</t>
  </si>
  <si>
    <t>Bowsaw Straight Rye 40° 0.7L</t>
  </si>
  <si>
    <t>Bozal Pechuga Mezcal 45.5° 0.7L</t>
  </si>
  <si>
    <t>BOZA3CB010</t>
  </si>
  <si>
    <t>Bozal Tobasiche Mezcal 47° 0.7L</t>
  </si>
  <si>
    <t>BRAAC2F228</t>
  </si>
  <si>
    <t>Braastad VS 40° 1L</t>
  </si>
  <si>
    <t>Brandy Le Brun VSOP 36° 0.7L</t>
  </si>
  <si>
    <t>BRAU9F8BC3</t>
  </si>
  <si>
    <t>Braulio Amaro 21° 1L</t>
  </si>
  <si>
    <t>Braulio Riserva Amaro 24.7° 0.7L</t>
  </si>
  <si>
    <t>Brecon Botanicals Gin 43° 0.7L</t>
  </si>
  <si>
    <t>Brecon Five Premium Vodka 43° 0.7L</t>
  </si>
  <si>
    <t>Brecon Rhubarb &amp; Cranberry Gin 37.5° 0.7L</t>
  </si>
  <si>
    <t>Brecon Rose Petal Gin 37.5° 0.7L</t>
  </si>
  <si>
    <t>Breiz Ile - Tradition Ananas Citron 23° 0.7L</t>
  </si>
  <si>
    <t>Brenne French Single Malt Estate Cask 40° 0.7L</t>
  </si>
  <si>
    <t>BRHUM0OKCB</t>
  </si>
  <si>
    <t>Brick Gin 40° 1L</t>
  </si>
  <si>
    <t>BROCB65AC4</t>
  </si>
  <si>
    <t>BROCF5SZAB</t>
  </si>
  <si>
    <t>BROC38BAE3</t>
  </si>
  <si>
    <t>Brockmans Intensly Smooth Premium Gin 40° 0.7L</t>
  </si>
  <si>
    <t>BROCMIAOGI</t>
  </si>
  <si>
    <t>Brockmans Orange Kiss Gin 40° 0.7L</t>
  </si>
  <si>
    <t>Broker's Gin 40° 0.7L</t>
  </si>
  <si>
    <t>Broker's Gin 47° 0.7L</t>
  </si>
  <si>
    <t>Broker's Pink Gin 40° 0.7L</t>
  </si>
  <si>
    <t>BROOC6CA78</t>
  </si>
  <si>
    <t>Brooklyn Gin 40° 0.7L</t>
  </si>
  <si>
    <t>Bruadar Scottish Liqueur 22° 0.7L</t>
  </si>
  <si>
    <t>Bruichladdich Port Charlotte Islay Barley 2014 50° 0.7L</t>
  </si>
  <si>
    <t>Bruichladdich Scottish Barley The Classic Laddie 50° 0.7L</t>
  </si>
  <si>
    <t>Brumbear Rhum Disillerie Rubbens 38° 0.7L</t>
  </si>
  <si>
    <t>BUCH0UHR2N</t>
  </si>
  <si>
    <t>Buffalo Trace 40° 0.7L</t>
  </si>
  <si>
    <t>Bui Mezcal Joven 45° 0.7L</t>
  </si>
  <si>
    <t>Bulldog Gin *** 40° 1L</t>
  </si>
  <si>
    <t>Bulldog Gin 40° 0.7L</t>
  </si>
  <si>
    <t>Bulleit 10 Years 45.6° 0.7L</t>
  </si>
  <si>
    <t>BULLFED690</t>
  </si>
  <si>
    <t>Bulleit 45° 0.7L</t>
  </si>
  <si>
    <t>Bumbu Cream 15° 0.7L</t>
  </si>
  <si>
    <t>BUMBLFCDXS</t>
  </si>
  <si>
    <t>BUMBA44D12</t>
  </si>
  <si>
    <t>Bumbu Rum The Original 40° 0.7L</t>
  </si>
  <si>
    <t>BUMB2ALNEJ</t>
  </si>
  <si>
    <t>BUMBLS7HTZ</t>
  </si>
  <si>
    <t>Bumbu XO Rum 40° 0.7L</t>
  </si>
  <si>
    <t>BUMBW5IUAN</t>
  </si>
  <si>
    <t>BUNNC2EBCA</t>
  </si>
  <si>
    <t>BUNR5VQETW</t>
  </si>
  <si>
    <t>Bunratty Poteen 40° 0.7L</t>
  </si>
  <si>
    <t>Burgleighs Signature Gin 40° 0.7L</t>
  </si>
  <si>
    <t>BURL9D34F0</t>
  </si>
  <si>
    <t>Burleighs Gin "Marilyn Monroe Edition" 40° 0.7L</t>
  </si>
  <si>
    <t>Burleighs London Dry Gin 40° 0.7L</t>
  </si>
  <si>
    <t>Burleigh's London Dry Gin Distiller's Cut 47° 0.7L</t>
  </si>
  <si>
    <t>Bushmills American Oak Cask Finish 40° 0.7L</t>
  </si>
  <si>
    <t>Bushmills Black Bush 40° 0.7L</t>
  </si>
  <si>
    <t>Bushmills Black Bush 40° 1L</t>
  </si>
  <si>
    <t>BUSH3E1GOH</t>
  </si>
  <si>
    <t>BUSHGL65IA</t>
  </si>
  <si>
    <t>BUSH4B3D01</t>
  </si>
  <si>
    <t>BUSHB1CD0F</t>
  </si>
  <si>
    <t>Bushmills Original 40° 0.5L</t>
  </si>
  <si>
    <t>Bushmills Original 40° 0.7L</t>
  </si>
  <si>
    <t>BUSH05DCF3</t>
  </si>
  <si>
    <t>Bushmills Red Bush 40° 0.7L</t>
  </si>
  <si>
    <t>BUSHMI809P</t>
  </si>
  <si>
    <t>Busnel Calvados My Spirits Corner 40° 0.2L</t>
  </si>
  <si>
    <t>Busnel Fine Calvados Pays d'Auge 40° 0.7L</t>
  </si>
  <si>
    <t>CALV3464D4</t>
  </si>
  <si>
    <t>BUSNIMILJ0</t>
  </si>
  <si>
    <t>Busnel Trois Lys Calvados 40° 0.7L</t>
  </si>
  <si>
    <t>Busnel VSOP Calvados Pays d' Auge 40° 0.7L</t>
  </si>
  <si>
    <t>BUSS8EF8A4</t>
  </si>
  <si>
    <t>BUSS34E42A</t>
  </si>
  <si>
    <t>Buss 509  White Rain 50° 0.7L</t>
  </si>
  <si>
    <t>By Necker Bleu Coco 21° 0.7L</t>
  </si>
  <si>
    <t>Byrrh 17° 1L</t>
  </si>
  <si>
    <t>Cachaça 51 40° 0.7L</t>
  </si>
  <si>
    <t>Cachaça 51 40° 1L</t>
  </si>
  <si>
    <t>Cachaça Jacinto 40° 1L</t>
  </si>
  <si>
    <t>Cachaça Leblon 40° 0.7L</t>
  </si>
  <si>
    <t>Cachaça Pitu 38° 0.7L</t>
  </si>
  <si>
    <t>CACH86C050</t>
  </si>
  <si>
    <t>Cachaça Pitu 38° 1L</t>
  </si>
  <si>
    <t>CACI0E78EE</t>
  </si>
  <si>
    <t>Cacique Anejo NRF 37.5° 0.7L</t>
  </si>
  <si>
    <t>Café Ardennais 30° 0.7L</t>
  </si>
  <si>
    <t>Café Oriental 21.5° 0.5L</t>
  </si>
  <si>
    <t>CAIS3T5AEU</t>
  </si>
  <si>
    <t>Cala Kumquat Gin 40° 0.7L</t>
  </si>
  <si>
    <t>Calle 23 Reposado 40° 0.7L</t>
  </si>
  <si>
    <t>Calvados Père Preaux 40° 0.7L</t>
  </si>
  <si>
    <t>Calvet Aperitif 17° 0.75L</t>
  </si>
  <si>
    <t>Cambridge Japanese Gin 42° 0.7L</t>
  </si>
  <si>
    <t>CAMBU5K1RW</t>
  </si>
  <si>
    <t>Cambridge Three Seasons Gin 45° 0.7L</t>
  </si>
  <si>
    <t>CAMP209E54</t>
  </si>
  <si>
    <t>Campari 5 cl 25° 0.05L</t>
  </si>
  <si>
    <t>Campari Bitter *** 25° 1L</t>
  </si>
  <si>
    <t>CAMUZCPZ7B</t>
  </si>
  <si>
    <t>Canaima Small Batch Gin 47° 0.7L</t>
  </si>
  <si>
    <t>Canard Duchêne Brut 12° 0.75L</t>
  </si>
  <si>
    <t>Canard Duchêne Brut Bio 12° 0.75L</t>
  </si>
  <si>
    <t>Canard Duchêne Brut Charles VII 12° 0.75L</t>
  </si>
  <si>
    <t>Canard Duchêne Brut Réserve 12° 0.75L</t>
  </si>
  <si>
    <t>Canard Duchêne Demi-Sec 12° 0.75L</t>
  </si>
  <si>
    <t>Canard Duchêne Rosé 12° 0.75L</t>
  </si>
  <si>
    <t>Candolini Grappa Bianca 40° 0.7L</t>
  </si>
  <si>
    <t>Cane Island Barbados 40° 0.7L</t>
  </si>
  <si>
    <t>Cane Island Jamaica 40° 0.7L</t>
  </si>
  <si>
    <t>Cane Island Single Estate Australia 4 Years 43° 0.7L</t>
  </si>
  <si>
    <t>Cane Island Single Estate Barbados 8 Years 43° 0.7L</t>
  </si>
  <si>
    <t>CANE7XCRGI</t>
  </si>
  <si>
    <t>Cane Island Thailand Single Estate 5 Years 43° 0.7L</t>
  </si>
  <si>
    <t>Cane Island Trinidad Single Estate Rum 8 Years 43° 0.7L</t>
  </si>
  <si>
    <t>Canerock Jamaican Spiced Rum 40° 0.7L</t>
  </si>
  <si>
    <t>CANNR6EU39</t>
  </si>
  <si>
    <t>CANT31CUK0</t>
  </si>
  <si>
    <t>Cantarelle Gin De Provence Exclusive 40° 0.7L</t>
  </si>
  <si>
    <t>Cantarelle Gin De Provence Exclusive 43° 0.7L</t>
  </si>
  <si>
    <t>Cantares Pasel de Nata 15° 0.7L</t>
  </si>
  <si>
    <t>CAOL8566B6</t>
  </si>
  <si>
    <t>CAOLZSXOZI</t>
  </si>
  <si>
    <t>Caorunn Gin 41.8° 0.7L</t>
  </si>
  <si>
    <t>CAORC89D04</t>
  </si>
  <si>
    <t>Caorunn Gin 41.8° 1L</t>
  </si>
  <si>
    <t>CAOR044CFA</t>
  </si>
  <si>
    <t>Caorunn Raspberry Gin 41.8° 0.5L</t>
  </si>
  <si>
    <t>Capitan Bucanero Blanco 38° 0.7L</t>
  </si>
  <si>
    <t>Capitan General Anejo 10 Years 40° 0.7L</t>
  </si>
  <si>
    <t>Captain Morgan Dark Rum 40° 1L</t>
  </si>
  <si>
    <t>Captain Morgan Spiced Gold (New Bottle) 35° 1L</t>
  </si>
  <si>
    <t>Captain Morgan Spiced Gold 35° 0.2L</t>
  </si>
  <si>
    <t>Captain Morgan Spiced Gold 35° 0.7L</t>
  </si>
  <si>
    <t>Captain Morgan Spiced Gold 35° 3L</t>
  </si>
  <si>
    <t>CAPT0CEBFE</t>
  </si>
  <si>
    <t>Captain Morgan Spiced Gold Barrel Bottle 35° 1.5L</t>
  </si>
  <si>
    <t>Captain Morgan White 37.5° 0.7L</t>
  </si>
  <si>
    <t>CAPTC699EB</t>
  </si>
  <si>
    <t>Captain Morgan White 37.5° 1L</t>
  </si>
  <si>
    <t>Caracas Rum Nectar 40° 0.7L</t>
  </si>
  <si>
    <t>Caramol Caramel Flavoured Vodka 24° 0.5L</t>
  </si>
  <si>
    <t>CARD07W79L</t>
  </si>
  <si>
    <t>CARDKVBTRG</t>
  </si>
  <si>
    <t>CARLC1448D</t>
  </si>
  <si>
    <t>Carlos III Solera Reserve 36° 0.7L</t>
  </si>
  <si>
    <t>4115</t>
  </si>
  <si>
    <t>4023</t>
  </si>
  <si>
    <t>Carolans Finest 17° 1L</t>
  </si>
  <si>
    <t>Carpano Antica Formula 16.5° 1L</t>
  </si>
  <si>
    <t>Carpano Bianco 14.9° 1L</t>
  </si>
  <si>
    <t>CARP5AE5BF</t>
  </si>
  <si>
    <t>Carpano Botanic Bitter 25° 1L</t>
  </si>
  <si>
    <t>3642</t>
  </si>
  <si>
    <t>Casa Da Lousa Tawny 19° 0.75L</t>
  </si>
  <si>
    <t>Casa Da Lousa White 19° 0.75L</t>
  </si>
  <si>
    <t>Casa La Cofradia Cerámica Añejo 38° 0.7L</t>
  </si>
  <si>
    <t>CASAA020CC</t>
  </si>
  <si>
    <t>Casa La Cofradia Cerámica Blanco 38° 0.7L</t>
  </si>
  <si>
    <t>Casa La Cofradia Cerámica Reposado 38° 0.7L</t>
  </si>
  <si>
    <t>Casamigos Anejo 40° 0.7L</t>
  </si>
  <si>
    <t>Casamigos Blanco 40° 0.7L</t>
  </si>
  <si>
    <t>Casamigos Mezcal 40° 0.7L</t>
  </si>
  <si>
    <t>Casamigos Reposado 40° 0.7L</t>
  </si>
  <si>
    <t>Casanis Pastis 45° 1L</t>
  </si>
  <si>
    <t>Casco Viejo Blanco 38° 0.7L</t>
  </si>
  <si>
    <t>Cashcane Extra Old 40° 0.7L</t>
  </si>
  <si>
    <t>Cashcane Saloon Cask 55° 0.7L</t>
  </si>
  <si>
    <t>Caspyn Midsummer Dry Gin 40° 0.7L</t>
  </si>
  <si>
    <t>Catoctin Creek Cask Proof Rye 58° 0.7L</t>
  </si>
  <si>
    <t>Catoctin Creek Distiller's Edition Rye 46° 0.7L</t>
  </si>
  <si>
    <t>Catto´S Blended Scotch Whisky 12 Years 40° 0.7L</t>
  </si>
  <si>
    <t>Catto's Blended Scotch 40° 0.7L</t>
  </si>
  <si>
    <t>CATT27FD96</t>
  </si>
  <si>
    <t>Catto's Rare Old Scottish 40° 1L</t>
  </si>
  <si>
    <t>CEDAC9CFE4</t>
  </si>
  <si>
    <t>Cedar Ridge Iowa Bourbon 40° 0.7L</t>
  </si>
  <si>
    <t>CEDAF26F54</t>
  </si>
  <si>
    <t>Cedar Ridge Rye 43° 0.7L</t>
  </si>
  <si>
    <t>Cedar Ridge Single Malt 40° 0.7L</t>
  </si>
  <si>
    <t>CEDACC998E</t>
  </si>
  <si>
    <t>Cedar Ridge Wheat 40° 0.7L</t>
  </si>
  <si>
    <t>Cenote Green Orange Liqueur 40° 0.7L</t>
  </si>
  <si>
    <t>Cenote Reposado 40° 0.7L</t>
  </si>
  <si>
    <t>Centenario Anejo Especial 7 Years 40° 0.7L</t>
  </si>
  <si>
    <t>Centenario Anejo Selecto 5 Years 40° 0.7L</t>
  </si>
  <si>
    <t>CENTLDAXVD</t>
  </si>
  <si>
    <t>Centenario Gran Legado 12 Secretos 40° 0.7L</t>
  </si>
  <si>
    <t>Centenario Licor Ron Café 26.5° 0.7L</t>
  </si>
  <si>
    <t>CEYL3BBADB</t>
  </si>
  <si>
    <t>Ceylon Arrack 40° 0.7L</t>
  </si>
  <si>
    <t>Chalong Bay High Proof 57° 0.7L</t>
  </si>
  <si>
    <t>Chalong Bay Infuse Cinnamon 40° 0.7L</t>
  </si>
  <si>
    <t>Chalong Bay Infuse Kaffir Lime 40° 0.7L</t>
  </si>
  <si>
    <t>Chalong Bay Infuse Lemongrass 40° 0.7L</t>
  </si>
  <si>
    <t>Chalong Bay Infuse Lime 40° 0.7L</t>
  </si>
  <si>
    <t>Chalong Bay Infuse Sweet Basil 40° 0.7L</t>
  </si>
  <si>
    <t>Chalong Bay Rum 40° 0.7L</t>
  </si>
  <si>
    <t>Chalong Bay White Spiced 40° 0.7L</t>
  </si>
  <si>
    <t>Chalong Bay Wild Fermentation 49° 0.7L</t>
  </si>
  <si>
    <t>CHAM67E994</t>
  </si>
  <si>
    <t>Chamarel Coffee Liqueur 35° 0.5L</t>
  </si>
  <si>
    <t>CHAM8GC0FM</t>
  </si>
  <si>
    <t>Chandon Garden Spritz 11.5° 0.75L</t>
  </si>
  <si>
    <t>CHAPOP89X9</t>
  </si>
  <si>
    <t>Chapeu de Palha Cachaça Gold 39° 0.7L</t>
  </si>
  <si>
    <t>Chapeu de Palha Cachaçaa Prata 38° 0.7L</t>
  </si>
  <si>
    <t>Chapeu de Palha Cachaçaa Prata 38° 1L</t>
  </si>
  <si>
    <t>1750</t>
  </si>
  <si>
    <t>Charles d'Embrun Brut 12.5° 0.75L</t>
  </si>
  <si>
    <t>Charrette Ambré 40° 0.7L</t>
  </si>
  <si>
    <t>CHAT6778B2</t>
  </si>
  <si>
    <t>Chata Rum 15° 0.7L</t>
  </si>
  <si>
    <t>Château du Breuil L'Insoumis 44° 0.7L</t>
  </si>
  <si>
    <t>CHTEDJ8J8T</t>
  </si>
  <si>
    <t>Château du Breuil Pommeau de Normandie 17° 0.7L</t>
  </si>
  <si>
    <t>Château du Breuil Res.Château 8 Years 40° 0.7L</t>
  </si>
  <si>
    <t>Cherryblossom Gin Classic 45° 0.5L</t>
  </si>
  <si>
    <t>CHIVIRZEX7</t>
  </si>
  <si>
    <t>CHIV7VS721</t>
  </si>
  <si>
    <t>CHIV27FBU4</t>
  </si>
  <si>
    <t>Chivas Regal 12 Years 40° 0.7L</t>
  </si>
  <si>
    <t>Chivas Regal 12 Years 40° 1L</t>
  </si>
  <si>
    <t>CHIVKYVTAR</t>
  </si>
  <si>
    <t>CHIV2F884C</t>
  </si>
  <si>
    <t>CHIV441198</t>
  </si>
  <si>
    <t>CHIV8CC255</t>
  </si>
  <si>
    <t>CHIV31A622</t>
  </si>
  <si>
    <t>CHOP76851C</t>
  </si>
  <si>
    <t>Chopin Rye Vodka 40° 0.7L</t>
  </si>
  <si>
    <t>Chopin Single Barley 40° 0.35L</t>
  </si>
  <si>
    <t>Chopin Single Corn 40° 0.35L</t>
  </si>
  <si>
    <t>Chopin Single Potato 40° 0.35L</t>
  </si>
  <si>
    <t>Chopin Single Rye 40° 0.35L</t>
  </si>
  <si>
    <t>Chopin Single Wheat 40° 0.35L</t>
  </si>
  <si>
    <t>CHOU5008D7</t>
  </si>
  <si>
    <t>Chouffe  Cream 20° 0.7L</t>
  </si>
  <si>
    <t>Chouffe Coffee 20° 0.7L</t>
  </si>
  <si>
    <t>Christian Drouin La Blanche 46° 0.7L</t>
  </si>
  <si>
    <t>Christian Drouin Le Gin Calvados Cask Finish Gin 42° 0.7L</t>
  </si>
  <si>
    <t>Christian Drouin Le Gin Carmina Edition 42° 0.7L</t>
  </si>
  <si>
    <t>CHRIYMYV5S</t>
  </si>
  <si>
    <t>Christian Drouin Le Gin Pira 42° 0.7L</t>
  </si>
  <si>
    <t>Christiania 40° 0.7L</t>
  </si>
  <si>
    <t>CIHUDYJNFM</t>
  </si>
  <si>
    <t>Cihuatán 8 Solera Gran Reserva 40° 0.7L</t>
  </si>
  <si>
    <t>CIHU57B1BO</t>
  </si>
  <si>
    <t>CIHU6BCCA4</t>
  </si>
  <si>
    <t>CIMALFN1FH</t>
  </si>
  <si>
    <t>Cimarrón Tequila Blanco 100% De Agave 40° 1L</t>
  </si>
  <si>
    <t>Cinzano Bianco 15° 0.75L</t>
  </si>
  <si>
    <t>Cinzano Rosso 15° 0.75L</t>
  </si>
  <si>
    <t>Ciquena Carta 1975 45° 0.5L</t>
  </si>
  <si>
    <t>Ciroc 40° 0.7L</t>
  </si>
  <si>
    <t>CIRO2231B1</t>
  </si>
  <si>
    <t>Ciroc 40° 1.75L</t>
  </si>
  <si>
    <t>CIROBE8E0F</t>
  </si>
  <si>
    <t>Ciroc 40° 3L</t>
  </si>
  <si>
    <t>CIROC90C78</t>
  </si>
  <si>
    <t>Ciroc Apple 37.5° 0.7L</t>
  </si>
  <si>
    <t>Ciroc Coconut 37.5° 0.7L</t>
  </si>
  <si>
    <t>CIRO540E9B</t>
  </si>
  <si>
    <t>Ciroc Mango 37.5° 0.7L</t>
  </si>
  <si>
    <t>Ciroc Peach 37.5° 0.7L</t>
  </si>
  <si>
    <t>Ciroc Pineapple 37.5° 0.7L</t>
  </si>
  <si>
    <t>CIRO4EC1A6</t>
  </si>
  <si>
    <t>Ciroc Red Berry 37.5° 0.7L</t>
  </si>
  <si>
    <t>Ciroc Summer Citrus 37.5° 0.7L</t>
  </si>
  <si>
    <t>Ciroc Watermelon 37.5° 0.7L</t>
  </si>
  <si>
    <t>CITAE5A5AE</t>
  </si>
  <si>
    <t>CITAX8PHXZ</t>
  </si>
  <si>
    <t>Citadelle Gin Rouge 41.7° 0.7L</t>
  </si>
  <si>
    <t>Citadelle Juniper Decadence 44.4° 0.7L</t>
  </si>
  <si>
    <t>City Of London Gin Murcian Orange 40.3° 0.7L</t>
  </si>
  <si>
    <t>City of London Gin Old Tom 40.3° 0.7L</t>
  </si>
  <si>
    <t>City Of London Gin Sicillian Lemon 40.3° 0.7L</t>
  </si>
  <si>
    <t>City Of London Six Bells Lemon 41.3° 0.7L</t>
  </si>
  <si>
    <t>City Of London Six Bells Murcian Orange 41.3° 0.7L</t>
  </si>
  <si>
    <t>CLAI7B9578</t>
  </si>
  <si>
    <t>Clairin Communal 43° 0.7L</t>
  </si>
  <si>
    <t>Clan Campbell 40° 1.5L</t>
  </si>
  <si>
    <t>Clandestino Cannelle 32° 0.5L</t>
  </si>
  <si>
    <t>Clandestino Coco 15° 0.5L</t>
  </si>
  <si>
    <t>Clandestino Gingembre 32° 0.5L</t>
  </si>
  <si>
    <t>CLAS46411K</t>
  </si>
  <si>
    <t>CLASZ8CHA6</t>
  </si>
  <si>
    <t>CLASWJVF4Y</t>
  </si>
  <si>
    <t>CLAS4251A0</t>
  </si>
  <si>
    <t>CLME0959E7</t>
  </si>
  <si>
    <t>CLME86A96D</t>
  </si>
  <si>
    <t>Clément Créole Shrubb Orange Liqueur 40° 0.7L</t>
  </si>
  <si>
    <t>CLME474141</t>
  </si>
  <si>
    <t>Clément Rhum Agricole Blanc 40° 0.7L</t>
  </si>
  <si>
    <t>CLME7D547F</t>
  </si>
  <si>
    <t>Clément Rhum Agricole Blanc 55° 1L</t>
  </si>
  <si>
    <t>CLMEB034BC</t>
  </si>
  <si>
    <t>Clément VO Rhum Vieux Agricole 40° 0.7L</t>
  </si>
  <si>
    <t>CLMEDDCD0E</t>
  </si>
  <si>
    <t>Clouds Gin 42° 0.7L</t>
  </si>
  <si>
    <t>CLOVMAYYBI</t>
  </si>
  <si>
    <t>CLOV0CPUER</t>
  </si>
  <si>
    <t>Clover Limonetta 30° 0.5L</t>
  </si>
  <si>
    <t>Cocalero de Altura 40° 0.7L</t>
  </si>
  <si>
    <t>COCKXJ5GE2</t>
  </si>
  <si>
    <t>COCKA2FC1E</t>
  </si>
  <si>
    <t>Cockburns Fine Ruby 19° 0.75L</t>
  </si>
  <si>
    <t>COCK4D189A</t>
  </si>
  <si>
    <t>Cockburns Special Reserve 20° 1L</t>
  </si>
  <si>
    <t>Cockspur Old Gold Special Reserve Rum 43° 0.7L</t>
  </si>
  <si>
    <t>Cockspur XO Masters Select Rum 43° 0.7L</t>
  </si>
  <si>
    <t>Coeberg Red Fruit 14.5° 1L</t>
  </si>
  <si>
    <t>Coebergh 20° 1L</t>
  </si>
  <si>
    <t>COFF6BB0A6</t>
  </si>
  <si>
    <t>Cointreau 40° 0.35L</t>
  </si>
  <si>
    <t>Cointreau 40° 0.7L</t>
  </si>
  <si>
    <t>Cointreau 40° 1L</t>
  </si>
  <si>
    <t>COIN90HDWY</t>
  </si>
  <si>
    <t>Colombian Aged Gin Ortodoxy 43° 0.7L</t>
  </si>
  <si>
    <t>Combier Original 40° 0.7L</t>
  </si>
  <si>
    <t>Combier Royal 38° 0.7L</t>
  </si>
  <si>
    <t>Compagnie des Indes Barbados 8 Years Cask Strenght Rum 61.2° 0.7L</t>
  </si>
  <si>
    <t>COMPA542F0</t>
  </si>
  <si>
    <t>Compagnie des Indes Tricorne 43° 0.7L</t>
  </si>
  <si>
    <t>COMPUH0S02</t>
  </si>
  <si>
    <t>Compass Box Orchard House 46° 0.7L</t>
  </si>
  <si>
    <t>Comte Joseph VS 40° 0.7L</t>
  </si>
  <si>
    <t>COMT5WBL01</t>
  </si>
  <si>
    <t>Conde de Cuba 3 Years 38° 0.7L</t>
  </si>
  <si>
    <t>Conde de Cuba 5 Years 38° 0.7L</t>
  </si>
  <si>
    <t>Conde de Cuba 7 Years 38° 0.7L</t>
  </si>
  <si>
    <t>Conde de Cuba Silver 38° 0.7L</t>
  </si>
  <si>
    <t>COND341B5B</t>
  </si>
  <si>
    <t>Confidential Gin 40° 0.7L</t>
  </si>
  <si>
    <t>CONNWGKIX8</t>
  </si>
  <si>
    <t>CONNEM809T</t>
  </si>
  <si>
    <t>Contadora Elixir 34° 0.7L</t>
  </si>
  <si>
    <t>Copalli Barrel Rested Rum 44° 0.7L</t>
  </si>
  <si>
    <t>Copalli Cacao 40° 0.7L</t>
  </si>
  <si>
    <t>Copalli White Rum 42° 0.7L</t>
  </si>
  <si>
    <t>Copper Dog Speyside Blended 40° 1L</t>
  </si>
  <si>
    <t>COPP62B9A2</t>
  </si>
  <si>
    <t>Copper Head 40° 0.5L</t>
  </si>
  <si>
    <t>Copper Head Black 42° 0.5L</t>
  </si>
  <si>
    <t>Copper Head Gin Limited Edition Barrel Aged II 46° 0.5L</t>
  </si>
  <si>
    <t>Copper Head Scarfes 41° 0.5L</t>
  </si>
  <si>
    <t>Coquerel VSOP Calvados 40° 0.7L</t>
  </si>
  <si>
    <t>Corazon Blanco 40° 0.7L</t>
  </si>
  <si>
    <t>Corazon Reposado 40° 0.7L</t>
  </si>
  <si>
    <t>CORR029060</t>
  </si>
  <si>
    <t>Corralejo Anejo 99.000 Horas Edicion Conmemorativa 38° 0.7L</t>
  </si>
  <si>
    <t>CORR9DC7E4</t>
  </si>
  <si>
    <t>Corralejo Reposado 38° 0.7L</t>
  </si>
  <si>
    <t>Corsieri Del Palio Vermouth Rosso 16.5° 0.75L</t>
  </si>
  <si>
    <t>Coruba 18 Years 40° 0.7L</t>
  </si>
  <si>
    <t>COSA1A5E45</t>
  </si>
  <si>
    <t>Cotswolds Wild Flower Gin N°2 41.7° 0.7L</t>
  </si>
  <si>
    <t>Courcel Cognac My Spirits Corner 40° 0.2L</t>
  </si>
  <si>
    <t>COURLX1UIY</t>
  </si>
  <si>
    <t>Courvoisier VS 40° 0.7L</t>
  </si>
  <si>
    <t>Courvoisier VS 40° 1L</t>
  </si>
  <si>
    <t>Courvoisier VS Double Oak 40° 1L</t>
  </si>
  <si>
    <t>162</t>
  </si>
  <si>
    <t>COURRWNTT6</t>
  </si>
  <si>
    <t>Crafters London Dry Gin 43° 0.7L</t>
  </si>
  <si>
    <t>CRAF81DC09</t>
  </si>
  <si>
    <t>Crafters London Dry Gin 43° 1L</t>
  </si>
  <si>
    <t>CRAGVP0H9D</t>
  </si>
  <si>
    <t>CRAIMDQOY3</t>
  </si>
  <si>
    <t>Crater Lake Gin 47.5° 0.7L</t>
  </si>
  <si>
    <t>Crater Lake Rye 40° 0.7L</t>
  </si>
  <si>
    <t>Cristóbal Gran Añejo Rum 40° 0.7L</t>
  </si>
  <si>
    <t>Croft Pink Port 19.5° 0.75L</t>
  </si>
  <si>
    <t>Croft Distinction Ruby Reserve 20° 0.75L</t>
  </si>
  <si>
    <t>Croft Fine Ruby 20° 0.75L</t>
  </si>
  <si>
    <t>Croft Fine White 20° 0.75L</t>
  </si>
  <si>
    <t>Crossbill Highland Dry Gin 43.8° 0.7L</t>
  </si>
  <si>
    <t>Cruz Espumante Bruto 12° 0.75L</t>
  </si>
  <si>
    <t>Cruz Malaga 15° 0.75L</t>
  </si>
  <si>
    <t>Cruz Special Reserve 19° 0.75L</t>
  </si>
  <si>
    <t>Cruz Tawny 19° 0.75L</t>
  </si>
  <si>
    <t>Cruz Tawny My Spirits Corner 19° 0.2L</t>
  </si>
  <si>
    <t>602</t>
  </si>
  <si>
    <t>Cruz White 19° 0.75L</t>
  </si>
  <si>
    <t>CRYSTA812F</t>
  </si>
  <si>
    <t>CRYS6451FB</t>
  </si>
  <si>
    <t>Crystal Head 40° 1.75L</t>
  </si>
  <si>
    <t>Cuate 01 Rum 38.4° 0.7L</t>
  </si>
  <si>
    <t>CUBANE725W</t>
  </si>
  <si>
    <t>Cubaney 12 Years Elixir Orangerie 30° 0.7L</t>
  </si>
  <si>
    <t>CUBA6IBS3Z</t>
  </si>
  <si>
    <t>CUBANE725Q</t>
  </si>
  <si>
    <t>Cubaney Elixir del Caribe 34° 0.7L</t>
  </si>
  <si>
    <t>Cubaney Spiced 34° 0.7L</t>
  </si>
  <si>
    <t>Curado Tequila Cupreata 40° 0.7L</t>
  </si>
  <si>
    <t>Curado Tequila Espadin 40° 0.7L</t>
  </si>
  <si>
    <t>Currach Single Malt 46° 0.7L</t>
  </si>
  <si>
    <t>Currach Single Malt Atlantic Wakame Seaweed Cask 46° 0.7L</t>
  </si>
  <si>
    <t>Cutty Sark 12 Years 40° 0.7L</t>
  </si>
  <si>
    <t>Cutty Sark 40° 0.7L</t>
  </si>
  <si>
    <t>Cutty Sark 40° 1L</t>
  </si>
  <si>
    <t>CYNA9EA520</t>
  </si>
  <si>
    <t>Dada Chapel Organic Raspberry Gin 40° 0.7L</t>
  </si>
  <si>
    <t>Daffy’s Gin 43.4° 0.7L</t>
  </si>
  <si>
    <t>Dale Degroff's Pimento Aromatic Bitter 45° 0.15L</t>
  </si>
  <si>
    <t>DALMOR810I</t>
  </si>
  <si>
    <t>DALMTHI1G2</t>
  </si>
  <si>
    <t>DALM48CAD7</t>
  </si>
  <si>
    <t>DALMA1JINC</t>
  </si>
  <si>
    <t>DALMED4EF9</t>
  </si>
  <si>
    <t>DALMC48058</t>
  </si>
  <si>
    <t>Damoiseau Ambré 40° 1L</t>
  </si>
  <si>
    <t>Damoiseau Blanc 40° 0.7L</t>
  </si>
  <si>
    <t>Damoiseau Gold 40° 0.7L</t>
  </si>
  <si>
    <t>Damoiseau Les Arranges Ananas Victoria 30° 0.7L</t>
  </si>
  <si>
    <t>Damrak Amsterdam Original Gin 41.8° 0.7L</t>
  </si>
  <si>
    <t>DANZ92D7B4</t>
  </si>
  <si>
    <t>Danzka Citron 40° 1L</t>
  </si>
  <si>
    <t>Danzka Grapefruit 40° 1L</t>
  </si>
  <si>
    <t>Danzka the Spirit 44° 1L</t>
  </si>
  <si>
    <t>DARKC3DLJX</t>
  </si>
  <si>
    <t>Darnley's  Berry 41.5° 0.5L</t>
  </si>
  <si>
    <t>Darnley's  Smoked 42.5° 0.5L</t>
  </si>
  <si>
    <t>DARN4C066A</t>
  </si>
  <si>
    <t>Darnley's View Navy Strength Gin 57.1° 0.7L</t>
  </si>
  <si>
    <t>DARN788440</t>
  </si>
  <si>
    <t>Darnley's View Spiced Gin 42.7° 0.7L</t>
  </si>
  <si>
    <t>Dauphin Calvados VSOP 40° 0.7L</t>
  </si>
  <si>
    <t>DELO9F8L3V</t>
  </si>
  <si>
    <t>De Louvard Pineau des Charentes Red 17° 0.75L</t>
  </si>
  <si>
    <t>Dead Island 2 Irish Whysky By Dunvile's Distillery 40° 0.7L</t>
  </si>
  <si>
    <t>Dead Man's Fingers Coffee Rum 37.5° 0.7L</t>
  </si>
  <si>
    <t>Dead Man's Fingers Hazelnut 37.5° 0.7L</t>
  </si>
  <si>
    <t>DEADDBC97D</t>
  </si>
  <si>
    <t>Dead Man's Fingers Raspberry 37.5° 0.7L</t>
  </si>
  <si>
    <t>Dead Mans Fingers Spiced Rum 37.5° 1L</t>
  </si>
  <si>
    <t>DEADFLHLF5</t>
  </si>
  <si>
    <t>Dead Man's Fingers White Rum 37.5° 0.7L</t>
  </si>
  <si>
    <t>DEADFFQT2Z</t>
  </si>
  <si>
    <t>DeadHead 10 Years 40° 0.7L</t>
  </si>
  <si>
    <t>Deadhead Cask Aged 40° 0.05L</t>
  </si>
  <si>
    <t>DEAN886BF8</t>
  </si>
  <si>
    <t>DEANST811J</t>
  </si>
  <si>
    <t>DEAND484E9</t>
  </si>
  <si>
    <t>Deanston Bourbon Cask Matured 40° 0.7L</t>
  </si>
  <si>
    <t>Death's Door New Make Spirit 40° 0.7L</t>
  </si>
  <si>
    <t>Debowa Polska Botte 40° 1L</t>
  </si>
  <si>
    <t>DELM44DC79</t>
  </si>
  <si>
    <t>Del Maguey Chichicapa Mezcal 48° 0.7L</t>
  </si>
  <si>
    <t>DELP4A4481</t>
  </si>
  <si>
    <t>Del Professore Aperitivo 15° 0.7L</t>
  </si>
  <si>
    <t>Delixir Pisco Italia 42° 0.7L</t>
  </si>
  <si>
    <t>Delixir Pisco Quebranta 43° 0.7L</t>
  </si>
  <si>
    <t>Deloyre Triple Cask French Whisky 41° 0.7L</t>
  </si>
  <si>
    <t>Denki Bran 40° 0.7L</t>
  </si>
  <si>
    <t>Depaz Blanc Cuvée de la Montagne 45° 0.7L</t>
  </si>
  <si>
    <t>DEPA1F6824</t>
  </si>
  <si>
    <t>Depaz Vieux Plantation 45° 0.7L</t>
  </si>
  <si>
    <t>DEPAGMPFI6</t>
  </si>
  <si>
    <t>Desilver Spiced Rhum White 40° 0.7L</t>
  </si>
  <si>
    <t>DEVIQVV7MZ</t>
  </si>
  <si>
    <t>Devilshot 14.9° 0.7L</t>
  </si>
  <si>
    <t>4110</t>
  </si>
  <si>
    <t>DEWA421BC7</t>
  </si>
  <si>
    <t>Dewar's 8 Years Caribbean Smooth 40° 0.7L</t>
  </si>
  <si>
    <t>Dewar's 8 Years French Smooth Apple 40° 0.7L</t>
  </si>
  <si>
    <t>Dewar's 8 Years Japanese Smooth 40° 0.7L</t>
  </si>
  <si>
    <t>Dewar's 8 Years Portuguese Smooth 40° 0.7L</t>
  </si>
  <si>
    <t>DEWARS349T</t>
  </si>
  <si>
    <t>Dewar's White Label 40° 1L</t>
  </si>
  <si>
    <t>DICTAT943J</t>
  </si>
  <si>
    <t>Dictador 12 Years 40° 0.7L</t>
  </si>
  <si>
    <t>DILLIYY4S5</t>
  </si>
  <si>
    <t>Dillon Blanc Brut De Colonne 71.3° 0.7L</t>
  </si>
  <si>
    <t>DILLU7ZWHY</t>
  </si>
  <si>
    <t>Dillon Blanc Canne Rouge 50° 0.7L</t>
  </si>
  <si>
    <t>Dillon Bourbon Barrel 41° 0.7L</t>
  </si>
  <si>
    <t>Dillon Très Vieux VSOP 43° 0.7L</t>
  </si>
  <si>
    <t>DILLYE2WU6</t>
  </si>
  <si>
    <t>Dillon Vieux VS 43° 0.7L</t>
  </si>
  <si>
    <t>Dillon Vieux XO 43° 0.7L</t>
  </si>
  <si>
    <t>Dimple 15 Years 43° 1L</t>
  </si>
  <si>
    <t>DIMPIPIQRI</t>
  </si>
  <si>
    <t>Dimple Golden Selection 40° 0.7L</t>
  </si>
  <si>
    <t>Diplomatico Reserva Exclusiva 12 Years *** 40° 0.7L</t>
  </si>
  <si>
    <t>DIPLW6GSU3</t>
  </si>
  <si>
    <t>DIPLXXXH0Y</t>
  </si>
  <si>
    <t>Diplôme Dry Gin 44° 0.7L</t>
  </si>
  <si>
    <t>AMARET217B</t>
  </si>
  <si>
    <t>Disaronno Amaretto 28° 0.35L</t>
  </si>
  <si>
    <t>Disaronno Amaretto 28° 0.7L</t>
  </si>
  <si>
    <t>Dolfi Fraise des Bois 18° 0.7L</t>
  </si>
  <si>
    <t>DOMPTARJKN</t>
  </si>
  <si>
    <t>Dom Pérignon Vintage 2013 *** 12.5° 0.75L</t>
  </si>
  <si>
    <t>DOMP3EOXU2</t>
  </si>
  <si>
    <t>Dom Pérignon Vintage 2013 12.5° 0.75L</t>
  </si>
  <si>
    <t>4193</t>
  </si>
  <si>
    <t>Domecq Fino Sherry 15° 1L</t>
  </si>
  <si>
    <t>Domecq Medium Dry Sherry 15° 1L</t>
  </si>
  <si>
    <t>Don Fulano Blanco 40° 0.7L</t>
  </si>
  <si>
    <t>Don Julio Anejo 38° 0.7L</t>
  </si>
  <si>
    <t>Don Julio Blanco 100% Agave 38° 0.7L</t>
  </si>
  <si>
    <t>DONJ81431E</t>
  </si>
  <si>
    <t>Don Julio Reposado 38° 0.7L</t>
  </si>
  <si>
    <t>DONP6BB173</t>
  </si>
  <si>
    <t>Don Papa 40° 0.7L</t>
  </si>
  <si>
    <t>DONP27DOSQ</t>
  </si>
  <si>
    <t>DONP51H2DA</t>
  </si>
  <si>
    <t>DONP35FF5C</t>
  </si>
  <si>
    <t>Don Papa Baroko 40° 0.7L</t>
  </si>
  <si>
    <t>Don Papa Masskara 40° 0.7L</t>
  </si>
  <si>
    <t>DONPFF2284</t>
  </si>
  <si>
    <t>DONQ283424</t>
  </si>
  <si>
    <t>Don Q Anejo 40° 0.7L</t>
  </si>
  <si>
    <t>Don Q Cristal Rum 40° 0.7L</t>
  </si>
  <si>
    <t>Don Q Double Wood Sherry Cask Finish 41° 0.7L</t>
  </si>
  <si>
    <t>Don Q Oak Barrel Spiced 45° 0.7L</t>
  </si>
  <si>
    <t>Dooley's Liquorice Cream Liquer 15° 1L</t>
  </si>
  <si>
    <t>DOOL9F2A82</t>
  </si>
  <si>
    <t>Dooley's Original Toffee Liqueur 17° 1L</t>
  </si>
  <si>
    <t>Dooley's Toffee Cream Liqueur 17° 0.7L</t>
  </si>
  <si>
    <t>Doorly's 8 Years Gold 40° 0.7L</t>
  </si>
  <si>
    <t>Dos Maderas PX 5+3 Years 37.5° 0.7L</t>
  </si>
  <si>
    <t>DOUBYO23WC</t>
  </si>
  <si>
    <t>Double Cross Vodka 40° 0.7L</t>
  </si>
  <si>
    <t>DOUB978D2E</t>
  </si>
  <si>
    <t>Double You Gin 43.7° 0.7L</t>
  </si>
  <si>
    <t>DOUBT8NRO9</t>
  </si>
  <si>
    <t>Drambuie "The Isle of Skye" 40° 0.7L</t>
  </si>
  <si>
    <t>Drambuie "The Isle of Skye" 40° 1L</t>
  </si>
  <si>
    <t>DREY90AE4F</t>
  </si>
  <si>
    <t>Dreyberg Gin Red Berry 40° 0.7L</t>
  </si>
  <si>
    <t>Drumshanbo Gunpowder Gin 43° 0.7L</t>
  </si>
  <si>
    <t>DRUMR2LBX8</t>
  </si>
  <si>
    <t>Drumshanbo Gunpowder Gin Californian Orange 43° 0.7L</t>
  </si>
  <si>
    <t>Drumshanbo Gunpowder Gin Ceramic Edition 43° 0.7L</t>
  </si>
  <si>
    <t>Drumshanbo Gunpowder Gin Sardinian Citrus 43° 1L</t>
  </si>
  <si>
    <t>Dry Sack Fino 15° 0.75L</t>
  </si>
  <si>
    <t>Dry Sack Medium 15° 0.75L</t>
  </si>
  <si>
    <t>Dunvilles Three Crowns 43.5° 0.7L</t>
  </si>
  <si>
    <t>Duquesnes Ambré 40° 1L</t>
  </si>
  <si>
    <t>Duval Pastis 45° 0.7L</t>
  </si>
  <si>
    <t>DUVA5MC7HU</t>
  </si>
  <si>
    <t>Duval Pastis 45° 1L</t>
  </si>
  <si>
    <t>Duval Pastis My Spirits Corner 45° 0.2L</t>
  </si>
  <si>
    <t>DYC 10 Years 40° 0.7L</t>
  </si>
  <si>
    <t>DYC 8 Years 40° 0.7L</t>
  </si>
  <si>
    <t>Dzama 3 Years 52° 0.7L</t>
  </si>
  <si>
    <t>Dzama 6 Years 45° 0.7L</t>
  </si>
  <si>
    <t>Dzama Arrange Citronnelle 25° 0.5L</t>
  </si>
  <si>
    <t>Dzama Arrange Ecorce d'Orange Cannelle 25° 0.5L</t>
  </si>
  <si>
    <t>Dzama Arrange Leetche 25° 0.5L</t>
  </si>
  <si>
    <t>Dzama Arrange Vanille Mandarine Baie Rose 25° 0.5L</t>
  </si>
  <si>
    <t>Dzama Arrange Vanille PockPock Kaki 25° 0.5L</t>
  </si>
  <si>
    <t>Dzama Cuvee Blanche 40° 0.7L</t>
  </si>
  <si>
    <t>Dzama Cuvee Blanche Prestige 40° 0.7L</t>
  </si>
  <si>
    <t>Dzama Cuvée Noire 40° 0.7L</t>
  </si>
  <si>
    <t>Dzama Cuvée Noire Prestige 40° 0.7L</t>
  </si>
  <si>
    <t>Dzama Le Maki l'Authentique White 37.5° 1L</t>
  </si>
  <si>
    <t>Dzama Tsingy 40° 0.7L</t>
  </si>
  <si>
    <t>Dzama Vieux 1998 45° 0.7L</t>
  </si>
  <si>
    <t>Eagle Rare Single Barrel Bourbon 10 Years 45° 0.7L</t>
  </si>
  <si>
    <t>Earl Brown Dry Gin 37.5° 1L</t>
  </si>
  <si>
    <t>237</t>
  </si>
  <si>
    <t>Eau de Villée Distillerie de Biercée 40° 0.7L</t>
  </si>
  <si>
    <t>Echlinville Irish Pot Still Gin 46° 0.5L</t>
  </si>
  <si>
    <t>ECKE9DB4EE</t>
  </si>
  <si>
    <t>Eckes Edelkirsch 20° 0.5L</t>
  </si>
  <si>
    <t>Eddu Gwenaval Eau De Vie De Pomme 40° 0.7L</t>
  </si>
  <si>
    <t>Eddu Lambig De Bretagne AOC Hors d'Âge 40° 0.7L</t>
  </si>
  <si>
    <t>EDDUCJ6NG1</t>
  </si>
  <si>
    <t>EDENE40212</t>
  </si>
  <si>
    <t>Eden Mill Love Gin 42° 0.5L</t>
  </si>
  <si>
    <t>Eden Mill Passion Fruit Gin 40° 0.5L</t>
  </si>
  <si>
    <t>Eden Mill Spiced Rhubarb &amp; Vanilla Gin 40° 0.5L</t>
  </si>
  <si>
    <t>Edge Gin 40° 0.5L</t>
  </si>
  <si>
    <t>EDIM4E5CB5</t>
  </si>
  <si>
    <t>Edinburgh Gin Elderflower Infused 20° 0.5L</t>
  </si>
  <si>
    <t>Edinburgh Gin Raspberry Infused 20° 0.5L</t>
  </si>
  <si>
    <t>EDINAHTOTD</t>
  </si>
  <si>
    <t>Edinburgh Gooseberry &amp; Elderflower Gin 40° 0.7L</t>
  </si>
  <si>
    <t>Edinburgh Orange Blossom &amp; Mandarin Liqueur 20° 0.5L</t>
  </si>
  <si>
    <t>Edinburgh Rhubarb &amp; Ginger Liqueur 20° 0.5L</t>
  </si>
  <si>
    <t>Egans Fortitude 46° 0.7L</t>
  </si>
  <si>
    <t>Egmont's Garden Gin Herb Garden 42° 0.5L</t>
  </si>
  <si>
    <t>Egmont's Garden Gin The Orchard 42° 0.5L</t>
  </si>
  <si>
    <t>El Dorado 5 Years 40° 0.7L</t>
  </si>
  <si>
    <t>El Dorado Plinth 12 Years + 15 Years + 21 Years 42° 2.1L</t>
  </si>
  <si>
    <t>El Ron Prohibido 15 Years 40° 0.7L</t>
  </si>
  <si>
    <t>RESE2A3DB0</t>
  </si>
  <si>
    <t>El Ron Prohibido 22 Years 40° 0.7L</t>
  </si>
  <si>
    <t>Elba White Dry Rum 47° 0.5L</t>
  </si>
  <si>
    <t>Elephant Sloe Gin 35° 0.5L</t>
  </si>
  <si>
    <t>ELG Gin N°1 47.2° 0.5L</t>
  </si>
  <si>
    <t>Elg N°3 Gin Navy Strength 57.2° 0.5L</t>
  </si>
  <si>
    <t>Elg N°4 Gin 46.5° 0.5L</t>
  </si>
  <si>
    <t>ELIJE80E04</t>
  </si>
  <si>
    <t>Elijah Craig Small Batch 47° 0.7L</t>
  </si>
  <si>
    <t>Elit Vodka 40° 0.7L</t>
  </si>
  <si>
    <t>Elixir Combier 38° 0.5L</t>
  </si>
  <si>
    <t>Eminente Ambar Claro 3 Years 40° 0.7L</t>
  </si>
  <si>
    <t>Eminente Reserva 7 Years 41.3° 0.7L</t>
  </si>
  <si>
    <t>EMPEJQQ8RR</t>
  </si>
  <si>
    <t>Encore Premium Vodka 41° 0.5L</t>
  </si>
  <si>
    <t>ENGIVWBO6M</t>
  </si>
  <si>
    <t>Engine Gin 42° 0.7L</t>
  </si>
  <si>
    <t>English Harbour 5 Years 40° 0.7L</t>
  </si>
  <si>
    <t>Enso Blend Japanese Whisky 40° 0.7L</t>
  </si>
  <si>
    <t>Éole Belgian Spritz 20° 0.5L</t>
  </si>
  <si>
    <t>Esclavo Gran Reserva 40° 0.7L</t>
  </si>
  <si>
    <t>Esclavo Gran Reserva Overproof 57.5° 0.5L</t>
  </si>
  <si>
    <t>ESCL6UJOER</t>
  </si>
  <si>
    <t>Espolon Blanco 40° 0.7L</t>
  </si>
  <si>
    <t>ETSUVA05JL</t>
  </si>
  <si>
    <t>EVAD44A525</t>
  </si>
  <si>
    <t>EVADB1138D</t>
  </si>
  <si>
    <t>EVANIKRK52</t>
  </si>
  <si>
    <t>Evan Williams Bottled in Bond White Label 50° 0.7L</t>
  </si>
  <si>
    <t>EVANE24C2A</t>
  </si>
  <si>
    <t>Evan Williams Single Barrel 43.3° 0.7L</t>
  </si>
  <si>
    <t>Everclear Lightning Original Corn 40° 0.5L</t>
  </si>
  <si>
    <t>Exiles Gin 41.3° 0.7L</t>
  </si>
  <si>
    <t>FABUQ3IIKR</t>
  </si>
  <si>
    <t>Fabullous Gin 40° 0.7L</t>
  </si>
  <si>
    <t>FABO9R7TWA</t>
  </si>
  <si>
    <t>Fabullous Rumble 37.5° 0.7L</t>
  </si>
  <si>
    <t>Fair Acail 22° 0.35L</t>
  </si>
  <si>
    <t>Fair Cacao 22° 0.35L</t>
  </si>
  <si>
    <t>Fair Pomegranate 22° 0.35L</t>
  </si>
  <si>
    <t>Fair Spiced Coffee 40° 0.7L</t>
  </si>
  <si>
    <t>Falernum Intense 20° 0.5L</t>
  </si>
  <si>
    <t>FamGin 40° 0.5L</t>
  </si>
  <si>
    <t>977</t>
  </si>
  <si>
    <t>Famous Grouse 40° 1L</t>
  </si>
  <si>
    <t>Famous Grouse Ruby Cask 40° 1L</t>
  </si>
  <si>
    <t>Famous Grouse Sherry Cask Finish 40° 1L</t>
  </si>
  <si>
    <t>FARI9CVFGA</t>
  </si>
  <si>
    <t>FARM3KNQ8C</t>
  </si>
  <si>
    <t>Farmer's Organic 46.7° 0.7L</t>
  </si>
  <si>
    <t>Ferdinands Quince Gin 30° 0.5L</t>
  </si>
  <si>
    <t>Ferdinands Red 18° 0.5L</t>
  </si>
  <si>
    <t>Ferdinands Red 19° 0.5L</t>
  </si>
  <si>
    <t>Ferdinand's Saar Dry Gin 44° 0.5L</t>
  </si>
  <si>
    <t>Ferdinands Saar Dry Riesling 18° 0.5L</t>
  </si>
  <si>
    <t>Ferdinands Saar White 18° 0.5L</t>
  </si>
  <si>
    <t>FERNET700O</t>
  </si>
  <si>
    <t>Fernet Branca Menta 28° 0.7L</t>
  </si>
  <si>
    <t>Ferrum Cherry Elixir 35° 0.7L</t>
  </si>
  <si>
    <t>Ferrum Honey Elixir 35° 0.7L</t>
  </si>
  <si>
    <t>Ferrum Reserva 40° 0.7L</t>
  </si>
  <si>
    <t>Ferrum Vanilla Elixir 35° 0.7L</t>
  </si>
  <si>
    <t>FETTT4A1MJ</t>
  </si>
  <si>
    <t>Fever Island Gin 40° 0.7L</t>
  </si>
  <si>
    <t>FEW American Gin 40° 0.7L</t>
  </si>
  <si>
    <t>FILL8D3D52</t>
  </si>
  <si>
    <t>FILL3BE765</t>
  </si>
  <si>
    <t>FILLAA559C</t>
  </si>
  <si>
    <t>Filliers Barrel Aged Gin 43.7° 0.5L</t>
  </si>
  <si>
    <t>5033</t>
  </si>
  <si>
    <t>Filliers Coffee 17° 0.7L</t>
  </si>
  <si>
    <t>Filliers Dry Gin 28 "1928 Tribute" 48° 0.5L</t>
  </si>
  <si>
    <t>Filliers Lemon Vodka 40° 0.5L</t>
  </si>
  <si>
    <t>Filliers Vieux Genièvre de grain 5 Years Eco 38° 0.7L</t>
  </si>
  <si>
    <t>FINL5E02F3</t>
  </si>
  <si>
    <t>FINLAG812W</t>
  </si>
  <si>
    <t>Finlaggan Original Peaty 40° 0.7L</t>
  </si>
  <si>
    <t>Finlandia 40° 1L</t>
  </si>
  <si>
    <t>FINSF6E040</t>
  </si>
  <si>
    <t>Finsbury 47 Platinum Dry Gin 47° 0.7L</t>
  </si>
  <si>
    <t>Fiorente Elderflower Liqueur 20° 0.7L</t>
  </si>
  <si>
    <t>Fireball 33° 0.7L</t>
  </si>
  <si>
    <t>Fireball 33° 1L</t>
  </si>
  <si>
    <t>Fireball Cinnamon 33° 0.5L</t>
  </si>
  <si>
    <t>FIREMA350H</t>
  </si>
  <si>
    <t>Fireman 30° 0.7L</t>
  </si>
  <si>
    <t>Firestarter 40° 0.7L</t>
  </si>
  <si>
    <t>FIREUABNNB</t>
  </si>
  <si>
    <t>Firestarter Gin 40° 0.7L</t>
  </si>
  <si>
    <t>Fisk The Classic 30° 1L</t>
  </si>
  <si>
    <t>Five Farms Irish Cream Liquor 17° 0.7L</t>
  </si>
  <si>
    <t>FLORDE035Y</t>
  </si>
  <si>
    <t>Flor de Cana Centenario 12 Years 40° 0.7L</t>
  </si>
  <si>
    <t>FLORLB2JZH</t>
  </si>
  <si>
    <t>FLORHJUY7M</t>
  </si>
  <si>
    <t>Flor De Cana Coco 17° 0.7L</t>
  </si>
  <si>
    <t>FLORDE727O</t>
  </si>
  <si>
    <t>Flor de Cana Grand Reserve 7 Years 40° 0.7L</t>
  </si>
  <si>
    <t>FLUG85FEF5</t>
  </si>
  <si>
    <t>Flugel 10° 0.02L</t>
  </si>
  <si>
    <t>Fonseca Terra Prima Organic Reserve 20° 0.75L</t>
  </si>
  <si>
    <t>Forest Dry Gin Spring 42° 0.5L</t>
  </si>
  <si>
    <t>Forest Dry Gin Winter 45° 0.5L</t>
  </si>
  <si>
    <t>FORTB320E7</t>
  </si>
  <si>
    <t>Fortaleza Anejo 40° 0.7L</t>
  </si>
  <si>
    <t>FORT0EAE31</t>
  </si>
  <si>
    <t>Fortaleza Blanco 40° 0.7L</t>
  </si>
  <si>
    <t>FOUR57164C</t>
  </si>
  <si>
    <t>Four Pillars Chardonnay Barrel 43.8° 0.5L</t>
  </si>
  <si>
    <t>Four Pillars Modern 41.8° 0.7L</t>
  </si>
  <si>
    <t>Four Pillars Navy Strenght Gin 58.8° 0.7L</t>
  </si>
  <si>
    <t>Four Pillars Olive Leaf 43.8° 0.7L</t>
  </si>
  <si>
    <t>Four Pillars Spice Trade 43.8° 0.7L</t>
  </si>
  <si>
    <t>Four Pillars Spiced Negroni 43.8° 0.7L</t>
  </si>
  <si>
    <t>Four Roses 40° 0.7L</t>
  </si>
  <si>
    <t>Four Roses 40° 1L</t>
  </si>
  <si>
    <t>Four Roses Small Batch Bourbon 45° 0.7L</t>
  </si>
  <si>
    <t>FOURHBQ6O0</t>
  </si>
  <si>
    <t>Foursquare Veritas 47° 0.7L</t>
  </si>
  <si>
    <t>Foxdenton Rhurbarb 21.5° 0.7L</t>
  </si>
  <si>
    <t>FOXT49F689</t>
  </si>
  <si>
    <t>Foxtale Dry Gin 40° 0.7L</t>
  </si>
  <si>
    <t>Framboise Distillerie de Biercée 43° 0.2L</t>
  </si>
  <si>
    <t>FRAP4DD58E</t>
  </si>
  <si>
    <t>FRAPEK2OJS</t>
  </si>
  <si>
    <t>Fratello Hazelnut Liquor 20° 0.7L</t>
  </si>
  <si>
    <t>Freixenet Carta Nevada Semi Seco 11.5° 0.2L</t>
  </si>
  <si>
    <t>2013</t>
  </si>
  <si>
    <t>Freixenet Carta Nevada Semi Seco 11.5° 0.75L</t>
  </si>
  <si>
    <t>3350</t>
  </si>
  <si>
    <t>Freixenet Cordon Negro 11.5° 0.2L</t>
  </si>
  <si>
    <t>Freixenet Cordon Negro 11.5° 0.375L</t>
  </si>
  <si>
    <t>3209</t>
  </si>
  <si>
    <t>Freixenet Cordon Negro 11.5° 1.5L</t>
  </si>
  <si>
    <t>1757</t>
  </si>
  <si>
    <t>Freixenet Cordon Rosado 12° 0.75L</t>
  </si>
  <si>
    <t>FREI25F413</t>
  </si>
  <si>
    <t>Freixenet Ice 11.5° 0.75L</t>
  </si>
  <si>
    <t>Freixenet Ice Rosé 12.5° 0.75L</t>
  </si>
  <si>
    <t>Freixenet Prosecco DOC 11° 0.2L</t>
  </si>
  <si>
    <t>Fryns Forgotten 22° 0.7L</t>
  </si>
  <si>
    <t>Fuego Valyrio 33° 0.7L</t>
  </si>
  <si>
    <t>FUNDB84D3F</t>
  </si>
  <si>
    <t>FUNDUYFVXH</t>
  </si>
  <si>
    <t>Funky Pump Barbados XO Rum 45° 0.5L</t>
  </si>
  <si>
    <t>Funky Pump Bloody Orange 45° 0.5L</t>
  </si>
  <si>
    <t>Funky Pump London Dry Gin 45° 0.5L</t>
  </si>
  <si>
    <t>Fuyu Mizunara Finish 45° 0.7L</t>
  </si>
  <si>
    <t>3956</t>
  </si>
  <si>
    <t>Galliano l'Autentico 42.3° 0.7L</t>
  </si>
  <si>
    <t>Galliano Vanilla 30° 0.5L</t>
  </si>
  <si>
    <t>Gambrinus Elisir 27° 0.7L</t>
  </si>
  <si>
    <t>Gambrinus Elisir Gold 27° 0.7L</t>
  </si>
  <si>
    <t>Gambrinus Grappa Barricata di Raboso 40° 0.7L</t>
  </si>
  <si>
    <t>GAMMDF04DE</t>
  </si>
  <si>
    <t>Gammel Opland Aquavit 41.5° 1L</t>
  </si>
  <si>
    <t>67</t>
  </si>
  <si>
    <t>Gancia 14.5° 1L</t>
  </si>
  <si>
    <t>Gancia Asti D.O.C.G 7.5° 0.75L</t>
  </si>
  <si>
    <t>Gancia Vermouth Bianco 16° 1L</t>
  </si>
  <si>
    <t>GANSB744D5</t>
  </si>
  <si>
    <t>Gansloser Black Gin 45° 0.7L</t>
  </si>
  <si>
    <t>Gansloser Black Gin Distiller's Cut 60° 0.7L</t>
  </si>
  <si>
    <t>GANS6CIBLC</t>
  </si>
  <si>
    <t>Gansloser Black Vodka 40° 0.7L</t>
  </si>
  <si>
    <t>Garden Shed Gin 45° 0.7L</t>
  </si>
  <si>
    <t>GARY3YCDBK</t>
  </si>
  <si>
    <t>Gary Regan's Orange 45° 0.148L</t>
  </si>
  <si>
    <t>GauGin Beach 46° 0.5L</t>
  </si>
  <si>
    <t>GauGin Classic 46° 0.5L</t>
  </si>
  <si>
    <t>GauGin Mountain 46° 0.5L</t>
  </si>
  <si>
    <t>GAUT729E75</t>
  </si>
  <si>
    <t>Gautier Cognac VSOP 40° 0.7L</t>
  </si>
  <si>
    <t>GAUTA0451A</t>
  </si>
  <si>
    <t>GAUTSDOU5Q</t>
  </si>
  <si>
    <t>Gautier VS 40° 0.7L</t>
  </si>
  <si>
    <t>Gelston’S Single Pot Still Bourbon Cask 40° 0.7L</t>
  </si>
  <si>
    <t>GELSIGBVU2</t>
  </si>
  <si>
    <t>Gelston's Single Malt 40° 0.7L</t>
  </si>
  <si>
    <t>Génépi des Alpes 40° 0.5L</t>
  </si>
  <si>
    <t>GENEAEF8R0</t>
  </si>
  <si>
    <t>Generous Azur Citrus 40° 0.7L</t>
  </si>
  <si>
    <t>Generous Gin Organic 44° 0.7L</t>
  </si>
  <si>
    <t>GENE6K33KQ</t>
  </si>
  <si>
    <t>Generous Purple Gin 44° 0.7L</t>
  </si>
  <si>
    <t>GENTQUMXGS</t>
  </si>
  <si>
    <t>Geranium Premium Gin 55° 0.7L</t>
  </si>
  <si>
    <t>Germana Heritage 43° 0.7L</t>
  </si>
  <si>
    <t>Get Essentiel 17.9° 0.7L</t>
  </si>
  <si>
    <t>Gibson's Gin 37.5° 0.7L</t>
  </si>
  <si>
    <t>Gibson's Gin Blood Orange 37.5° 0.7L</t>
  </si>
  <si>
    <t>Gibson's Gin My Spirits Corner 37.5° 0.2L</t>
  </si>
  <si>
    <t>Gibson's Gin New 37.5° 1L</t>
  </si>
  <si>
    <t>Gilbey's 37.5° 0.7L</t>
  </si>
  <si>
    <t>Gilliam's Gin 41° 0.5L</t>
  </si>
  <si>
    <t>Gilpin's Westmorland Extra Dry Gin 47° 0.7L</t>
  </si>
  <si>
    <t>GIMBICM7UN</t>
  </si>
  <si>
    <t>Gimber N°1 Original Bio  0.7L</t>
  </si>
  <si>
    <t>Gimmius Gin 41° 0.7L</t>
  </si>
  <si>
    <t>GIMMBFCBVR</t>
  </si>
  <si>
    <t>Gimmius Rum 40° 0.7L</t>
  </si>
  <si>
    <t>Gin de France 40° 0.5L</t>
  </si>
  <si>
    <t>Gin de Monaco 40° 0.7L</t>
  </si>
  <si>
    <t>Gin des Géants 40° 0.5L</t>
  </si>
  <si>
    <t>GINLT0ZA5F</t>
  </si>
  <si>
    <t>Gin Lane 1751 Pink Grapefruit 40° 0.7L</t>
  </si>
  <si>
    <t>Gin Lane 1751 Victoria Pink Gin 40° 0.7L</t>
  </si>
  <si>
    <t>Gin Sul 43° 0.5L</t>
  </si>
  <si>
    <t>GINS5RZM5H</t>
  </si>
  <si>
    <t>Gin Sul Laranjal 43° 0.5L</t>
  </si>
  <si>
    <t>GINAXXKJHX</t>
  </si>
  <si>
    <t>Ginato Clementino Orange 43° 0.7L</t>
  </si>
  <si>
    <t>Ginato Melograno Pomegranate 43° 0.7L</t>
  </si>
  <si>
    <t>Ginato Pinot Grigio &amp; Sicilian Lemon 43° 0.7L</t>
  </si>
  <si>
    <t>Ginato Pompelmo Pink Grapefruit 43° 0.7L</t>
  </si>
  <si>
    <t>Gin'Ca Small Batch Gin 40° 0.7L</t>
  </si>
  <si>
    <t>Ginraw 42.3° 0.7L</t>
  </si>
  <si>
    <t>Glayva 35° 0.7L</t>
  </si>
  <si>
    <t>GLENGA812I</t>
  </si>
  <si>
    <t>GLENFBA5F1</t>
  </si>
  <si>
    <t>GLENMO845F</t>
  </si>
  <si>
    <t>GLENCYA2U7</t>
  </si>
  <si>
    <t>Glen Scanlan12 Years 40° 0.7L</t>
  </si>
  <si>
    <t>Glen Spey 12 Years 43° 0.7L</t>
  </si>
  <si>
    <t>GLENGYWRG4</t>
  </si>
  <si>
    <t>GLEN35A038</t>
  </si>
  <si>
    <t>GLEN2VKO5A</t>
  </si>
  <si>
    <t>GLENIG1ORW</t>
  </si>
  <si>
    <t>GLEND9B548</t>
  </si>
  <si>
    <t>Glendalough Burgundy Cask 42° 0.7L</t>
  </si>
  <si>
    <t>Glendalough Calvados Cask 42° 0.7L</t>
  </si>
  <si>
    <t>Glendalough Double Barrel 42° 0.7L</t>
  </si>
  <si>
    <t>GLEN22A6CF</t>
  </si>
  <si>
    <t>Glendalough Wild Botanical Irish Gin 41° 0.7L</t>
  </si>
  <si>
    <t>GLENFA815G</t>
  </si>
  <si>
    <t>GLENFA815B</t>
  </si>
  <si>
    <t>890</t>
  </si>
  <si>
    <t>897</t>
  </si>
  <si>
    <t>GLEND9B135</t>
  </si>
  <si>
    <t>Glenfiddich Fire &amp; Cane 43° 0.7L</t>
  </si>
  <si>
    <t>GLEN6I7JTS</t>
  </si>
  <si>
    <t>GLEN3EVSV0</t>
  </si>
  <si>
    <t>Glenglassaugh 12 Years 45° 0.7L</t>
  </si>
  <si>
    <t>Glenglassaugh Portsoy 49.1° 0.7L</t>
  </si>
  <si>
    <t>Glenglassaugh Sandend 50.5° 0.7L</t>
  </si>
  <si>
    <t>GLENGO817F</t>
  </si>
  <si>
    <t>GLENKI442H</t>
  </si>
  <si>
    <t>GLENECA08C</t>
  </si>
  <si>
    <t>GLENC4F582</t>
  </si>
  <si>
    <t>GLEN9A36F5</t>
  </si>
  <si>
    <t>GLENXNS1ZH</t>
  </si>
  <si>
    <t>Glenlossie 10 Years (Fauna &amp; Flora) 43° 0.7L</t>
  </si>
  <si>
    <t>3886</t>
  </si>
  <si>
    <t>GLENFO660E</t>
  </si>
  <si>
    <t>Glenmorangie A Tale Of Tokyo 46° 0.7L</t>
  </si>
  <si>
    <t>GLEN01T1T3</t>
  </si>
  <si>
    <t>GLENMAEVL3</t>
  </si>
  <si>
    <t>Glenmorangie Palo Cortado Cask Finish 12 Years 46° 0.7L</t>
  </si>
  <si>
    <t>GLENMO817U</t>
  </si>
  <si>
    <t>GLEN4C2F91</t>
  </si>
  <si>
    <t>GLENSFTZ34</t>
  </si>
  <si>
    <t>Glenturret Triplewood Batch N°2 43° 0.7L</t>
  </si>
  <si>
    <t>GOLDBGNDV0</t>
  </si>
  <si>
    <t>Gold Bar The Original 40° 0.7L</t>
  </si>
  <si>
    <t>GOLDBF1B1F</t>
  </si>
  <si>
    <t>Gold Bar The Original 40° 1L</t>
  </si>
  <si>
    <t>Gold Cock Peated 49.2° 0.7L</t>
  </si>
  <si>
    <t>Gold Grail 42° 0.5L</t>
  </si>
  <si>
    <t>GOLD56E18E</t>
  </si>
  <si>
    <t>Goldlys Family Reserve 40° 0.7L</t>
  </si>
  <si>
    <t>Gonzalez Byass la Copa 15.5° 0.75L</t>
  </si>
  <si>
    <t>Gordon's 37.5° 0.2L</t>
  </si>
  <si>
    <t>Gordon's 37.5° 0.35L</t>
  </si>
  <si>
    <t>Gordon's 37.5° 0.7L</t>
  </si>
  <si>
    <t>Gordon's 37.5° 1L</t>
  </si>
  <si>
    <t>Gordon's Pink  Gin 37.5° 1L</t>
  </si>
  <si>
    <t>GORD0C7DBB</t>
  </si>
  <si>
    <t>Gordon's Sicilian Lemon 37.5° 0.7L</t>
  </si>
  <si>
    <t>Gordon's Tropical Passionfruit 37.5° 0.7L</t>
  </si>
  <si>
    <t>Grace Gin 45.7° 0.7L</t>
  </si>
  <si>
    <t>GRAHLPTWLW</t>
  </si>
  <si>
    <t>GRAHEUYVR7</t>
  </si>
  <si>
    <t>GRAH762B62</t>
  </si>
  <si>
    <t>Graham's Fine Tawny 19° 0.75L</t>
  </si>
  <si>
    <t>Graham's Fine White 19° 0.75L</t>
  </si>
  <si>
    <t>GRAH5DB51D</t>
  </si>
  <si>
    <t>Graham's Late Bottled Vintage 20° 1L</t>
  </si>
  <si>
    <t>Graham's Six Grapes Reserve 20° 0.75L</t>
  </si>
  <si>
    <t>GRAH3SOUF6</t>
  </si>
  <si>
    <t>GRAH84BD49</t>
  </si>
  <si>
    <t>GRAH0F5434</t>
  </si>
  <si>
    <t>GRAH9124B0</t>
  </si>
  <si>
    <t>Graham's Tawny Pack (Graham´s The Tawny, Graham's 10 Years Old, Graham's 20 Years Old ) 3x20 cl 20° 0.6L</t>
  </si>
  <si>
    <t>Gran Chaco Argentina 44° 0.7L</t>
  </si>
  <si>
    <t>GRANO93CVK</t>
  </si>
  <si>
    <t>GRANIGV432</t>
  </si>
  <si>
    <t>Grand Elixir Noblesse 30° 0.7L</t>
  </si>
  <si>
    <t>Grand Kadoo 3 Years Golden 40° 0.7L</t>
  </si>
  <si>
    <t>Grand Kadoo 8 Years Golden 40° 0.7L</t>
  </si>
  <si>
    <t>Grand Kadoo Banana Flavoured 38° 0.7L</t>
  </si>
  <si>
    <t>Grand Kadoo Coconut Flavoured 38° 0.7L</t>
  </si>
  <si>
    <t>Grand Kadoo Pineapple Flavoured 38° 0.7L</t>
  </si>
  <si>
    <t>Grand Kadoo Spiced 38° 0.7L</t>
  </si>
  <si>
    <t>Grand Marnier ( cs x 12 ) 40° 1L</t>
  </si>
  <si>
    <t>Grand Marnier Louis Alexandre 40° 0.7L</t>
  </si>
  <si>
    <t>Grande Absente Absinthe 69° 0.1L</t>
  </si>
  <si>
    <t>Grande Absente Absinthe 69° 0.7L</t>
  </si>
  <si>
    <t>Grant's Summer Orange 35° 0.7L</t>
  </si>
  <si>
    <t>Grant's Triple Wood 12 Years 40° 1L</t>
  </si>
  <si>
    <t>Grant's Triple Wood 40° 0.7L</t>
  </si>
  <si>
    <t>Grant's Triple Wood 40° 1L</t>
  </si>
  <si>
    <t>Grappa Amaro 35.5° 0.5L</t>
  </si>
  <si>
    <t>Grappa del Castello Banfi Capsula Nera 45° 0.7L</t>
  </si>
  <si>
    <t>GRAP6B56N9</t>
  </si>
  <si>
    <t>Grappa di Brunello Torre Castello Banfi 45° 0.7L</t>
  </si>
  <si>
    <t>Green Baboon 43° 0.7L</t>
  </si>
  <si>
    <t>GREE438BEE</t>
  </si>
  <si>
    <t>Greenall's Wild Berry Pink 37.5° 0.7L</t>
  </si>
  <si>
    <t>Grey Goose le Citron 40° 0.7L</t>
  </si>
  <si>
    <t>Grey Goose L'Orange 40° 0.7L</t>
  </si>
  <si>
    <t>Grey Goose Original 40° 0.7L</t>
  </si>
  <si>
    <t>Grey Goose Original 40° 1.75L</t>
  </si>
  <si>
    <t>Guignoley Kirsch Peureux 15° 1L</t>
  </si>
  <si>
    <t>Gunroom 2 Ports Rum 40° 0.7L</t>
  </si>
  <si>
    <t>Gunroom London Dry Gin 43° 0.5L</t>
  </si>
  <si>
    <t>GUNS9DF260</t>
  </si>
  <si>
    <t>Gun's Bell Spiced 40° 0.7L</t>
  </si>
  <si>
    <t>G-Vine Floraison 40° 0.7L</t>
  </si>
  <si>
    <t>G-Vine Floraison 40° 1L</t>
  </si>
  <si>
    <t>G-Vine Floraison Pack 4 Bottles + 4 Copa Glasses 40° 2.8L</t>
  </si>
  <si>
    <t>G-Vine Nouaison "Reserve" 42° 0.5L</t>
  </si>
  <si>
    <t>G-Vine Nouaison 45° 0.7L</t>
  </si>
  <si>
    <t>Haig Club Clubman 40° 0.7L</t>
  </si>
  <si>
    <t>HAKUB87847</t>
  </si>
  <si>
    <t>HAMPC2EFAB</t>
  </si>
  <si>
    <t>Hampden Fire Overproof 63° 0.7L</t>
  </si>
  <si>
    <t>Hankey Bannister Heritage 46° 0.7L</t>
  </si>
  <si>
    <t>Ha'Penny 4 Years Four Casked 43° 0.7L</t>
  </si>
  <si>
    <t>Happy Gin 40° 0.7L</t>
  </si>
  <si>
    <t>Harahorn White Lemon Gin 42° 0.5L</t>
  </si>
  <si>
    <t>Hardenberg Club Straight Rye 42.5° 0.7L</t>
  </si>
  <si>
    <t>HASSXGEXH6</t>
  </si>
  <si>
    <t>Hasselt Kaffe 18° 0.7L</t>
  </si>
  <si>
    <t>HASSNBM8LC</t>
  </si>
  <si>
    <t>Hasselt Kaffe 18° 1L</t>
  </si>
  <si>
    <t>3977</t>
  </si>
  <si>
    <t>Havana Club Anejo 3 Years 40° 0.7L</t>
  </si>
  <si>
    <t>Havana Club Cuban Smokey Rum 40° 1L</t>
  </si>
  <si>
    <t>HAVAQO8KOO</t>
  </si>
  <si>
    <t>Havana Cuban Spiced 35° 0.7L</t>
  </si>
  <si>
    <t>Havn Antwerpen Gin 40° 0.7L</t>
  </si>
  <si>
    <t>Havn Rum Georgetown 40° 0.7L</t>
  </si>
  <si>
    <t>Havn Rum Mauritius 40° 0.7L</t>
  </si>
  <si>
    <t>Havn Rum Overproof 55° 0.7L</t>
  </si>
  <si>
    <t>Hayman's English Cordial Gin Cask Rested 42° 0.7L</t>
  </si>
  <si>
    <t>HAYMAA283A</t>
  </si>
  <si>
    <t>Hayman's Gently Rested 41.3° 0.7L</t>
  </si>
  <si>
    <t>Hayman's London Dry Gin 41.2° 0.7L</t>
  </si>
  <si>
    <t>Hayman's of London Gin Liqueur 40° 0.7L</t>
  </si>
  <si>
    <t>Hayman's Old Tom Gin 41.4° 0.7L</t>
  </si>
  <si>
    <t>Hayman's Royal Dock Gin 57° 0.7L</t>
  </si>
  <si>
    <t>Hayman's Sloe Gin 26° 0.7L</t>
  </si>
  <si>
    <t>Heaven's Door Double Barrel Whiskey 50° 0.7L</t>
  </si>
  <si>
    <t>Heaven's Door Tennesse Straight Bourbon 42° 0.7L</t>
  </si>
  <si>
    <t>Heaven's Door Tennesse Straight Rye Whiskey 43° 0.7L</t>
  </si>
  <si>
    <t>Hell or High Water Reserva 40° 0.7L</t>
  </si>
  <si>
    <t>HELLEEE54F</t>
  </si>
  <si>
    <t>Hellstrom Aquavit 40° 0.7L</t>
  </si>
  <si>
    <t>HelsinGin 46.3° 0.5L</t>
  </si>
  <si>
    <t>Helsinki Dry Gin 47° 0.5L</t>
  </si>
  <si>
    <t>Hendrick's Amazonia Gin 43.4° 1L</t>
  </si>
  <si>
    <t>Hendrick's Gin *** 41.4° 0.7L</t>
  </si>
  <si>
    <t>Hendrick's Gin 41.4° 0.05L</t>
  </si>
  <si>
    <t>Hendrick's Gin 41.4° 1.75L</t>
  </si>
  <si>
    <t>Hendrick's Gin Flora Adora 43.4° 0.7L</t>
  </si>
  <si>
    <t>HEND28Q5YK</t>
  </si>
  <si>
    <t>Hendrick's Lunar Gin 43.4° 0.7L</t>
  </si>
  <si>
    <t>Hendrick's Neptunia 43.4° 0.7L</t>
  </si>
  <si>
    <t>Hendrick's Orbium Gin 43.4° 0.7L</t>
  </si>
  <si>
    <t>Henri Bardouin Pastis 45° 0.7L</t>
  </si>
  <si>
    <t>HENR61UF8Q</t>
  </si>
  <si>
    <t>Henri Bardouin Pastis 45° 1.5L</t>
  </si>
  <si>
    <t>Henry's Gin 40° 0.7L</t>
  </si>
  <si>
    <t>Hernö Blackcurrant Organic 28° 0.5L</t>
  </si>
  <si>
    <t>HERNCE37EC</t>
  </si>
  <si>
    <t>Hernö Old Tom Gin 43° 0.5L</t>
  </si>
  <si>
    <t>Hernö Pink BTL Gin 42° 0.5L</t>
  </si>
  <si>
    <t>Hernö Pink BTL Gin BIO 42° 0.5L</t>
  </si>
  <si>
    <t>Hernö Sloe Gin Organic 30° 0.5L</t>
  </si>
  <si>
    <t>HERR062958</t>
  </si>
  <si>
    <t>HERR1591AA</t>
  </si>
  <si>
    <t>Hertekamp 35° 0.2L</t>
  </si>
  <si>
    <t>Hertekamp 35° 0.7L</t>
  </si>
  <si>
    <t>Highball Express 23 Years Blended 40° 0.7L</t>
  </si>
  <si>
    <t>Highland Park 15 Years Viking Heart 44° 0.7L</t>
  </si>
  <si>
    <t>HIGH3TH8QN</t>
  </si>
  <si>
    <t>HIGHHCG46R</t>
  </si>
  <si>
    <t>HIGH403D47</t>
  </si>
  <si>
    <t>HIGH7F7660</t>
  </si>
  <si>
    <t>Highland Queen 40° 1L</t>
  </si>
  <si>
    <t>Hijos De Vila Revolver 40° 0.2L</t>
  </si>
  <si>
    <t>Hinch 10 Years Sherry Finish 43° 0.7L</t>
  </si>
  <si>
    <t>Hinch 5 Years Double Wood 43° 0.7L</t>
  </si>
  <si>
    <t>Hinch Single Potstill 43° 0.7L</t>
  </si>
  <si>
    <t>HINEAN747Y</t>
  </si>
  <si>
    <t>Hinoki Bitter 24° 0.1L</t>
  </si>
  <si>
    <t>Hooghoudt 5 Years Aged Genever 40° 0.7L</t>
  </si>
  <si>
    <t>Hooghoudt Raw Genever Holland Gin 43° 0.7L</t>
  </si>
  <si>
    <t>Hooghoudt Sweet Spiced Genever 30° 0.7L</t>
  </si>
  <si>
    <t>Hotel Starlino Arancione Vermouth 17° 0.75L</t>
  </si>
  <si>
    <t>HOTEC6B630</t>
  </si>
  <si>
    <t>Hotel Starlino Rosso Vermouth 17° 0.75L</t>
  </si>
  <si>
    <t>Hoxton Banana Rum 40° 0.5L</t>
  </si>
  <si>
    <t>HSE Habitation Saint Etienne Blanc 50° 0.7L</t>
  </si>
  <si>
    <t>HSE Habitation Saint Etienne Blanc 55° 1L</t>
  </si>
  <si>
    <t>HSE Habitation Saint Etienne Blanc Parcellaire #1 2016 55° 0.7L</t>
  </si>
  <si>
    <t>HSE Habitation Saint Etienne Elevé sous bois 42° 42° 0.7L</t>
  </si>
  <si>
    <t>SAINTE733S</t>
  </si>
  <si>
    <t>HSE Habitation Saint Etienne Rhum Vieux Agricole 42° 0.7L</t>
  </si>
  <si>
    <t>Hundred Gin Limited Edition 40° 0.5L</t>
  </si>
  <si>
    <t>Hunting Lodge 40° 1L</t>
  </si>
  <si>
    <t>Hyde Cask Strenghth 59° 0.7L</t>
  </si>
  <si>
    <t>ICHI68FGOB</t>
  </si>
  <si>
    <t>Ichiros Malt &amp; Grain 46.5° 0.7L</t>
  </si>
  <si>
    <t>Il Gin Del Professore Madame 42.9° 0.7L</t>
  </si>
  <si>
    <t>Il Gin Del Professore Monsieur 43.7° 0.7L</t>
  </si>
  <si>
    <t>IMPA4WLZV1</t>
  </si>
  <si>
    <t>Inchgower 14 Years (Flora &amp; Fauna) 43° 0.7L</t>
  </si>
  <si>
    <t>Irish Mist 35° 0.7L</t>
  </si>
  <si>
    <t>IRISHM348W</t>
  </si>
  <si>
    <t>Irish Mist 35° 1L</t>
  </si>
  <si>
    <t>Isautier 10 Years 40° 0.7L</t>
  </si>
  <si>
    <t>Isautier Agent Double 01 55° 0.7L</t>
  </si>
  <si>
    <t>Isautier Agent Double 02 55° 0.7L</t>
  </si>
  <si>
    <t>Isautier Arrange Cahouete 17° 0.7L</t>
  </si>
  <si>
    <t>Isautier Arrangé Epicé Ananas Victoria 40° 0.5L</t>
  </si>
  <si>
    <t>Isautier Arrangé Litchi 40° 0.5L</t>
  </si>
  <si>
    <t>Isautier Secret de Canne 40° 0.7L</t>
  </si>
  <si>
    <t>Isautier Vieux 5 Years 40° 0.7L</t>
  </si>
  <si>
    <t>Isfjord Premium Arctic #1 42° 0.5L</t>
  </si>
  <si>
    <t>ISFJ361548</t>
  </si>
  <si>
    <t>Isfjord Premium Arctic Gin 44° 0.7L</t>
  </si>
  <si>
    <t>Ish Limed Gin 40° 0.7L</t>
  </si>
  <si>
    <t>Island Cane St Martin Blanc 50° 0.7L</t>
  </si>
  <si>
    <t>Island Cane St Martin VO 45° 0.7L</t>
  </si>
  <si>
    <t>Island Cane St Martin XO 45° 0.7L</t>
  </si>
  <si>
    <t>ISLARGWZ2O</t>
  </si>
  <si>
    <t>Islay Mist Deluxe 40° 1L</t>
  </si>
  <si>
    <t>ISLAE1G4FZ</t>
  </si>
  <si>
    <t>Islay Mist Double Peated 40° 0.7L</t>
  </si>
  <si>
    <t>Isolabella Mandarinetto 30° 0.7L</t>
  </si>
  <si>
    <t>Isolabella Sambuca 40° 1L</t>
  </si>
  <si>
    <t>Issan Rum Batch 2016 40° 0.7L</t>
  </si>
  <si>
    <t>J&amp;B Rare ( btl PET ) 40° 0.5L</t>
  </si>
  <si>
    <t>J&amp;B Rare 20 cl 40° 0.2L</t>
  </si>
  <si>
    <t>924</t>
  </si>
  <si>
    <t>J&amp;B Rare 40° 0.35L</t>
  </si>
  <si>
    <t>J&amp;B Rare 40° 1L</t>
  </si>
  <si>
    <t>J.M Rhum Atelier Epices Créoles 46° 0.7L</t>
  </si>
  <si>
    <t>JMSH09AD8A</t>
  </si>
  <si>
    <t>J.M Shrubb 35° 0.7L</t>
  </si>
  <si>
    <t>J.M Rhum Agricole Fumee Volcanique Atelier J.M. 49° 0.7L</t>
  </si>
  <si>
    <t>J.M. Atoumo Bitter 42.2° 0.1L</t>
  </si>
  <si>
    <t>JMBIZYPMYX</t>
  </si>
  <si>
    <t>J.M. Bitter Fleur D'Atoumo ( neutral case ) 48.6° 0.1L</t>
  </si>
  <si>
    <t>J.M. Cacao Bitter 48.6° 0.1L</t>
  </si>
  <si>
    <t>JACKE1492D</t>
  </si>
  <si>
    <t>Jack Daniel's 1905 Legacy Edition 1 43° 0.7L</t>
  </si>
  <si>
    <t>JACKD38B54</t>
  </si>
  <si>
    <t>Jack Daniel's Apple 35° 0.7L</t>
  </si>
  <si>
    <t>Jack Daniel's Bold &amp; Spicy 53.5° 0.5L</t>
  </si>
  <si>
    <t>Jack Daniel's Bonded 50° 0.7L</t>
  </si>
  <si>
    <t>JACKDC8352</t>
  </si>
  <si>
    <t>Jack Daniel's Fire 35° 1L</t>
  </si>
  <si>
    <t>JACKB5FD46</t>
  </si>
  <si>
    <t>JACKE8B75F</t>
  </si>
  <si>
    <t>Jack Daniel's Honey 35° 0.7L</t>
  </si>
  <si>
    <t>Jack Daniel's Old N°7  5 cl 40° 0.05L</t>
  </si>
  <si>
    <t>JACKE63AEE</t>
  </si>
  <si>
    <t>JACK6A194B</t>
  </si>
  <si>
    <t>Jack Daniel's Old N°7 40° 0.2L</t>
  </si>
  <si>
    <t>JACK48AE88</t>
  </si>
  <si>
    <t>Jack Daniel's Old N°7 40° 0.5L</t>
  </si>
  <si>
    <t>JACK9967A4</t>
  </si>
  <si>
    <t>Jack Daniel's Old N°7 40° 1.5L</t>
  </si>
  <si>
    <t>JACK355HT3</t>
  </si>
  <si>
    <t>Jack Daniel's Old N°7 Paula Scher Limited Edition 43° 0.7L</t>
  </si>
  <si>
    <t>Jack Daniel's Single Barrel Rye 45° 0.7L</t>
  </si>
  <si>
    <t>JACK94DB6F</t>
  </si>
  <si>
    <t>Jack Daniel's Straight Rye 45° 1L</t>
  </si>
  <si>
    <t>Jack Daniel's Sweet &amp; Oaky 53.5° 0.5L</t>
  </si>
  <si>
    <t>JACKAAU2W6</t>
  </si>
  <si>
    <t>Jägermeister ( DE ) 35° 0.7L</t>
  </si>
  <si>
    <t>Jägermeister ( DE ) 35° 1L</t>
  </si>
  <si>
    <t>442</t>
  </si>
  <si>
    <t>Jägermeister ( EN ) 35° 0.7L</t>
  </si>
  <si>
    <t>Jägermeister 35° 0.1L</t>
  </si>
  <si>
    <t>Jägermeister 35° 0.2L</t>
  </si>
  <si>
    <t>Jägermeister 35° 0.5L</t>
  </si>
  <si>
    <t>Jägermeister 35° 1.75L</t>
  </si>
  <si>
    <t>Jägermeister Manifest 38° 0.5L</t>
  </si>
  <si>
    <t>Jägermeister Manifest 38° 1L</t>
  </si>
  <si>
    <t>JGERF0F3F4</t>
  </si>
  <si>
    <t>Jägermeister Scharf 33° 0.7L</t>
  </si>
  <si>
    <t>Jaguar Edición Malacrianza 65° 0.5L</t>
  </si>
  <si>
    <t>Jaisalmer Indian Craft Gin 43° 0.7L</t>
  </si>
  <si>
    <t>3159</t>
  </si>
  <si>
    <t>JAME876BF7</t>
  </si>
  <si>
    <t>Jameson Caskmates Stout 40° 0.7L</t>
  </si>
  <si>
    <t>JAME9A7047</t>
  </si>
  <si>
    <t>Jameson Caskmates Stout 40° 1L</t>
  </si>
  <si>
    <t>JAMECJIZHL</t>
  </si>
  <si>
    <t>Jameson Triple Triple 40° 1L</t>
  </si>
  <si>
    <t>JANN7J72KM</t>
  </si>
  <si>
    <t>Janneau 25 Years 43° 0.7L</t>
  </si>
  <si>
    <t>Janneau VS Grand Tradition 40° 0.7L</t>
  </si>
  <si>
    <t>JAWB84505E</t>
  </si>
  <si>
    <t>Jawbox Small Batch 43° 0.7L</t>
  </si>
  <si>
    <t>JEFFHSKLZI</t>
  </si>
  <si>
    <t>Jefferson's Very Small Batch 41.15° 0.7L</t>
  </si>
  <si>
    <t>Jensen's Bermondsey Gin 43° 0.7L</t>
  </si>
  <si>
    <t>Jim Beam (PET) 40° 0.05L</t>
  </si>
  <si>
    <t>933</t>
  </si>
  <si>
    <t>Jim Beam 40° 1L</t>
  </si>
  <si>
    <t>Jim Beam Black Extra Aged 43° 0.7L</t>
  </si>
  <si>
    <t>Jim Beam Devil's Cut 90 Proof 45° 0.7L</t>
  </si>
  <si>
    <t>Jim Beam Double Oak 43° 0.7L</t>
  </si>
  <si>
    <t>Jim Beam Honey 32.5° 1L</t>
  </si>
  <si>
    <t>Jim Beam Peach 32.5° 0.7L</t>
  </si>
  <si>
    <t>JIMBH9ICMG</t>
  </si>
  <si>
    <t>Jim Beam Red Stag 32.5° 1L</t>
  </si>
  <si>
    <t>Jim Beam Red Stag Black Cherry 32.5° 0.7L</t>
  </si>
  <si>
    <t>JINZF8D5E1</t>
  </si>
  <si>
    <t>Jinzu Gin 41.3° 0.7L</t>
  </si>
  <si>
    <t>JODHZWZ359</t>
  </si>
  <si>
    <t>Jodhpur 43° 0.7L</t>
  </si>
  <si>
    <t>Jodhpur Gin 43° 1L</t>
  </si>
  <si>
    <t>JODHR6CV4E</t>
  </si>
  <si>
    <t>Jodhpur Mandore 43° 0.7L</t>
  </si>
  <si>
    <t>Jodhpur Spicey 43° 0.7L</t>
  </si>
  <si>
    <t>Joe Got a Gun 20 Barrels Selection Batch 1 40° 0.7L</t>
  </si>
  <si>
    <t>Joe Got a Gun Single Barrel 3 Years 45° 0.7L</t>
  </si>
  <si>
    <t>Johnnie Walker Black Label  (PET) 40° 0.05L</t>
  </si>
  <si>
    <t>Johnnie Walker Black Label 40° 0.2L</t>
  </si>
  <si>
    <t>Johnnie Walker Black Label 40° 0.35L</t>
  </si>
  <si>
    <t>JOHN4BB19E</t>
  </si>
  <si>
    <t>Johnnie Walker Black Label 40° 3L</t>
  </si>
  <si>
    <t>JOHN32FD4B</t>
  </si>
  <si>
    <t>Johnnie Walker Black Triple Cask 40° 1L</t>
  </si>
  <si>
    <t>938</t>
  </si>
  <si>
    <t>JOHNN01KX1</t>
  </si>
  <si>
    <t>Johnnie Walker Double Black Label 40° 0.7L</t>
  </si>
  <si>
    <t>Johnnie Walker Red Label 20 cl 40° 0.2L</t>
  </si>
  <si>
    <t>JOHN6D416A</t>
  </si>
  <si>
    <t>941</t>
  </si>
  <si>
    <t>Johnnie Walker Red Label 40° 0.35L</t>
  </si>
  <si>
    <t>Johnnie Walker Red Label 40° 3L</t>
  </si>
  <si>
    <t>JOHNF13B2E</t>
  </si>
  <si>
    <t>753</t>
  </si>
  <si>
    <t>José Cuervo Especial Reposado 38° 0.7L</t>
  </si>
  <si>
    <t>José Cuervo Especial Silver 38° 0.7L</t>
  </si>
  <si>
    <t>JOSCAL1R8G</t>
  </si>
  <si>
    <t>José Cuervo Especial Silver Day of The Death Edition 38° 0.7L</t>
  </si>
  <si>
    <t>José Cuervo Traditional Reposado 38° 0.7L</t>
  </si>
  <si>
    <t>Josef Gin Alpine Botanicals 42° 0.5L</t>
  </si>
  <si>
    <t>Joseph Guy 40° 0.7L</t>
  </si>
  <si>
    <t>Joseph Guy VSOP 40° 0.7L</t>
  </si>
  <si>
    <t>Journeyman Bilberry Black Hearts White 45° 0.5L</t>
  </si>
  <si>
    <t>Journeyman Last Feather Rye 45° 0.5L</t>
  </si>
  <si>
    <t>Journeyman W. R. White 45° 0.5L</t>
  </si>
  <si>
    <t>JPCHY1MJ4C</t>
  </si>
  <si>
    <t>JP Chenet Brandy VSOP 36° 0.7L</t>
  </si>
  <si>
    <t>Judas Priest Firepower 37.5° 0.5L</t>
  </si>
  <si>
    <t>Julia Grappa Invecchiata 40° 0.7L</t>
  </si>
  <si>
    <t>June by G-Vine Pear &amp; Cardamome Gin 37.5° 0.7L</t>
  </si>
  <si>
    <t>JUNENN8TBK</t>
  </si>
  <si>
    <t>June by G-Vine Watermelon Gin 37.5° 0.7L</t>
  </si>
  <si>
    <t>June by G-Vine Wild Peach Gin 37.5° 0.7L</t>
  </si>
  <si>
    <t>Jungle Whiskey 40° 1L</t>
  </si>
  <si>
    <t>Junimperium Rhubarb 40° 0.7L</t>
  </si>
  <si>
    <t>Kah Tequila Blanco (New Bottle) 40° 0.7L</t>
  </si>
  <si>
    <t>Kah Tequila Reposado (New Bottle) 40° 0.7L</t>
  </si>
  <si>
    <t>KAHL7Y3N1J</t>
  </si>
  <si>
    <t>Kahlua 16° 1L</t>
  </si>
  <si>
    <t>KAIZ7KW8O7</t>
  </si>
  <si>
    <t>Kaiza 5 Blue Gin 43° 0.5L</t>
  </si>
  <si>
    <t>Kakuzo Cherry Bitter 20° 0.7L</t>
  </si>
  <si>
    <t>Kanosuke New Born 58° 0.2L</t>
  </si>
  <si>
    <t>Kanosuke New Pot 59° 0.2L</t>
  </si>
  <si>
    <t>Karukera Black Edition Alligator 45° 1L</t>
  </si>
  <si>
    <t>KARUC6924A</t>
  </si>
  <si>
    <t>Karukera Blanc Agricole 'Canne bleue' 50° 0.7L</t>
  </si>
  <si>
    <t>Karukera Liqueur De Mandarine 18° 0.5L</t>
  </si>
  <si>
    <t>KARU6454CB</t>
  </si>
  <si>
    <t>Karukera Vieux Agricole Rhum 42° 0.7L</t>
  </si>
  <si>
    <t>KAVAAYGDFG</t>
  </si>
  <si>
    <t>Keglevitch Melone 18° 0.7L</t>
  </si>
  <si>
    <t>KETELV441R</t>
  </si>
  <si>
    <t>Ketel 1 Vodka Citron 40° 0.7L</t>
  </si>
  <si>
    <t>KINO834785</t>
  </si>
  <si>
    <t>Kilbeggan Single Pot Still 43° 0.7L</t>
  </si>
  <si>
    <t>Kilchoman Machir Bay 46° 0.2L</t>
  </si>
  <si>
    <t>KILCBFE3E6</t>
  </si>
  <si>
    <t>Kilchoman Sanaig 46° 0.2L</t>
  </si>
  <si>
    <t>Kimerud Hillside Aged Gin 42° 0.7L</t>
  </si>
  <si>
    <t>Kimerud Navy Strength Gin 57° 0.5L</t>
  </si>
  <si>
    <t>Kimerud Wild Grade Gin 47° 0.7L</t>
  </si>
  <si>
    <t>KINGTK3XIM</t>
  </si>
  <si>
    <t>KINRS70E17</t>
  </si>
  <si>
    <t>Kinross Pink 37.5° 0.7L</t>
  </si>
  <si>
    <t>KIRIU5ADLG</t>
  </si>
  <si>
    <t>Kirin Fuji Single Grain 46° 0.7L</t>
  </si>
  <si>
    <t>Kirk &amp; Sweeney Gran Reserva 40° 0.7L</t>
  </si>
  <si>
    <t>Kirk &amp; Sweeney Gran Reserva Superior 40° 0.7L</t>
  </si>
  <si>
    <t>Kirk &amp; Sweeney Reserva 40° 0.7L</t>
  </si>
  <si>
    <t>KIRK2BRSH7</t>
  </si>
  <si>
    <t>Kirker &amp; Greer Shamrock 10 Years Single Grain 43° 0.7L</t>
  </si>
  <si>
    <t>KIRKT4Z117</t>
  </si>
  <si>
    <t>Kirker &amp; Greer Single Malt 16 Years 43° 0.7L</t>
  </si>
  <si>
    <t>Kirsch Sylvain My Spirits Corner 18° 0.2L</t>
  </si>
  <si>
    <t>Kleiner Feigling 20° 0.02L</t>
  </si>
  <si>
    <t>Knob Creek Rye Small Batch 50° 0.7L</t>
  </si>
  <si>
    <t>Knob Creek Small Batch 50° 0.7L</t>
  </si>
  <si>
    <t>KNUTML7GZK</t>
  </si>
  <si>
    <t>KNUT58E411</t>
  </si>
  <si>
    <t>Knut Hansen Dry Gin 42° 0.5L</t>
  </si>
  <si>
    <t>Kokoro Gin Blueberry &amp; Lemongrass 20° 0.5L</t>
  </si>
  <si>
    <t>Kokoro Gin Cherry Blossom 20° 0.5L</t>
  </si>
  <si>
    <t>KOMA1E2F6D</t>
  </si>
  <si>
    <t>Kopke Ruby 20° 0.75L</t>
  </si>
  <si>
    <t>KOSK7D2451</t>
  </si>
  <si>
    <t>Koskenkorva 60° 1L</t>
  </si>
  <si>
    <t>KOSK584E18</t>
  </si>
  <si>
    <t>Koskenkorva Blueberry Juniper 37.5° 1L</t>
  </si>
  <si>
    <t>KOSKOM18J9</t>
  </si>
  <si>
    <t>Koskenkorva Climate Action (organic) 40° 1L</t>
  </si>
  <si>
    <t>KOSKD740B2</t>
  </si>
  <si>
    <t>Koskenkorva Sauna Barrel 37.5° 1L</t>
  </si>
  <si>
    <t>Koum Kouat Corfu 25° 0.5L</t>
  </si>
  <si>
    <t>Koum Kouat Corfu 25° 1L</t>
  </si>
  <si>
    <t>KOVA62714B</t>
  </si>
  <si>
    <t>Koval Four Grain 47° 0.5L</t>
  </si>
  <si>
    <t>Koval Single Barrel Bourbon 47° 0.5L</t>
  </si>
  <si>
    <t>KOYANC6A73</t>
  </si>
  <si>
    <t>Kozue Japanese Craft Gin 47° 0.7L</t>
  </si>
  <si>
    <t>KRAKX7BFRF</t>
  </si>
  <si>
    <t>Kraken Black Spiced Roast Coffee 40° 0.7L</t>
  </si>
  <si>
    <t>KRAK84D408</t>
  </si>
  <si>
    <t>Kraken Black Spiced Rum + 1 Glass 40° 1L</t>
  </si>
  <si>
    <t>Kraken Black Spiced Rum 40° 1L</t>
  </si>
  <si>
    <t>KRAKLVAKJ0</t>
  </si>
  <si>
    <t>Kraken Black Spiced Unknown Deep #03 40° 0.7L</t>
  </si>
  <si>
    <t>KUJIAUI651</t>
  </si>
  <si>
    <t>Kumquat 35° 0.7L</t>
  </si>
  <si>
    <t>Kuyper Dropshot 20° 0.7L</t>
  </si>
  <si>
    <t>KYRMR5J3A9</t>
  </si>
  <si>
    <t>KYRPNL6AT4</t>
  </si>
  <si>
    <t>Kyrö Pink 38.2° 0.5L</t>
  </si>
  <si>
    <t>La Certeza Tequila Añejo 100% Puro De Agave 40° 0.7L</t>
  </si>
  <si>
    <t>La Certeza Tequila Reposado 100% Puro De Agave 40° 0.7L</t>
  </si>
  <si>
    <t>La Cofradia Anejo Agave 38° 0.7L</t>
  </si>
  <si>
    <t>La Cofradia Añejo Single Barrel 38° 0.7L</t>
  </si>
  <si>
    <t>La Cofradia Blanco 38° 0.7L</t>
  </si>
  <si>
    <t>La Cofradia Catrina Vidrio Añejo 38° 0.7L</t>
  </si>
  <si>
    <t>La Cofradia Catrina Vidrio Blanco 38° 0.7L</t>
  </si>
  <si>
    <t>La Cofradia Cerámica Elemental Silver 38° 0.7L</t>
  </si>
  <si>
    <t>La Cofradia Cerámica Gema Silver 38° 0.7L</t>
  </si>
  <si>
    <t>La Cofradia Reposado 38° 0.7L</t>
  </si>
  <si>
    <t>La Cruz 7 Years Anejo 40° 0.7L</t>
  </si>
  <si>
    <t>LADIZWAKZA</t>
  </si>
  <si>
    <t>La Diablada 40° 0.5L</t>
  </si>
  <si>
    <t>La Forza Rum 47° 0.7L</t>
  </si>
  <si>
    <t>La Mauny 2018 45° 0.7L</t>
  </si>
  <si>
    <t>La Mauny Banana (neutral case) 30° 0.7L</t>
  </si>
  <si>
    <t>La Mauny Rhum Ambre Agricole 40° 0.7L</t>
  </si>
  <si>
    <t>La Mauny Rhum Blanc Agricole 40° 0.7L</t>
  </si>
  <si>
    <t>La Mauny Spicy 32° 0.7L</t>
  </si>
  <si>
    <t>LAMA01C9E9</t>
  </si>
  <si>
    <t>La Petite Merveille Gin 40° 0.5L</t>
  </si>
  <si>
    <t>LAPR7WH8OF</t>
  </si>
  <si>
    <t>La Progresiva De Vigia 13 Years Rum 41° 0.7L</t>
  </si>
  <si>
    <t>La Quintinye Royal Extra Dry 17° 0.75L</t>
  </si>
  <si>
    <t>La Quintinye Royal Red 16.5° 0.75L</t>
  </si>
  <si>
    <t>La Quintinye Royal White 16° 0.75L</t>
  </si>
  <si>
    <t>La Republica Amazonica 42° 0.7L</t>
  </si>
  <si>
    <t>La Republica Andina 42° 0.7L</t>
  </si>
  <si>
    <t>955</t>
  </si>
  <si>
    <t>Label 5 40° 0.7L</t>
  </si>
  <si>
    <t>Label 5 40° 1.5L</t>
  </si>
  <si>
    <t>952</t>
  </si>
  <si>
    <t>Label 5 40° 1L</t>
  </si>
  <si>
    <t>Label 5 40° 2L</t>
  </si>
  <si>
    <t>Label 5 Bourbon Barrel 40° 0.7L</t>
  </si>
  <si>
    <t>Label 5 Premium Black 40° 0.7L</t>
  </si>
  <si>
    <t>Labourdonnais Fusion Calamondin 37.5° 0.7L</t>
  </si>
  <si>
    <t>Labourdonnais Fusion Citrus 37.5° 0.7L</t>
  </si>
  <si>
    <t>Labourdonnais Fusion Coffee Vanilla 37.5° 0.7L</t>
  </si>
  <si>
    <t>Labourdonnais Fusion Orange 37.5° 0.7L</t>
  </si>
  <si>
    <t>Labourdonnais Fusion Orange Coffee 37.5° 0.7L</t>
  </si>
  <si>
    <t>Lady of Barbes Gin 45° 0.5L</t>
  </si>
  <si>
    <t>LAGGRHXOOW</t>
  </si>
  <si>
    <t>LAGGYN8C7H</t>
  </si>
  <si>
    <t>Lallier Brut Rosé Grand Cru 12.5° 0.75L</t>
  </si>
  <si>
    <t>Lallier Cuvée R.019 12.5° 0.75L</t>
  </si>
  <si>
    <t>LAMBU2U1DY</t>
  </si>
  <si>
    <t>LAMB15B01F</t>
  </si>
  <si>
    <t>Lambay Small Batch Blend 40° 0.7L</t>
  </si>
  <si>
    <t>Lambertus Single Malt (New Bottle) 46° 0.7L</t>
  </si>
  <si>
    <t>Langley's Old Tom Export Strength Gin 47° 0.7L</t>
  </si>
  <si>
    <t>Langs Banana Jamaican Rum 37.5° 0.7L</t>
  </si>
  <si>
    <t>LAPH32VRCT</t>
  </si>
  <si>
    <t>Lara Kruskovac 25° 1L</t>
  </si>
  <si>
    <t>Larceny Kentucky Straight Bourbon 46° 0.7L</t>
  </si>
  <si>
    <t>Larimar Ron Bourbon Cask Finish 40° 0.7L</t>
  </si>
  <si>
    <t>Larimar Ron Oloroso Sherry Cask Finish 40° 0.7L</t>
  </si>
  <si>
    <t>Larimar Ron Peated Single Malt Cask Finish 40° 0.7L</t>
  </si>
  <si>
    <t>Larimar Ron PX Cask Finish 40° 0.7L</t>
  </si>
  <si>
    <t>Larios 12 Botanicals Premium Gin 40° 0.7L</t>
  </si>
  <si>
    <t>Larios Gin 37.5° 0.7L</t>
  </si>
  <si>
    <t>LARI4RJ821</t>
  </si>
  <si>
    <t>Larios Provenzal 37.5° 0.7L</t>
  </si>
  <si>
    <t>LARSE50B64</t>
  </si>
  <si>
    <t>Larsen VS 40° 1L</t>
  </si>
  <si>
    <t>LARS8C83E7</t>
  </si>
  <si>
    <t>Larsen VSOP 40° 1L</t>
  </si>
  <si>
    <t>LAUDKC14KX</t>
  </si>
  <si>
    <t>Lauder's Finest 40° 0.7L</t>
  </si>
  <si>
    <t>Lauder's Sherry Cask 40° 1L</t>
  </si>
  <si>
    <t>LAZYR2AV8T</t>
  </si>
  <si>
    <t>Lazzaroni Limoncino 28° 1L</t>
  </si>
  <si>
    <t>Le Birlou 18° 0.7L</t>
  </si>
  <si>
    <t>Le Rhum De Namur 40° 0.5L</t>
  </si>
  <si>
    <t>LETRJPAU5U</t>
  </si>
  <si>
    <t>Le Tribute Gin 43° 0.7L</t>
  </si>
  <si>
    <t>Legendario Aguardiente Natural 40° 0.7L</t>
  </si>
  <si>
    <t>Legendario Carta Blanca Rhum 40° 0.7L</t>
  </si>
  <si>
    <t>LEGEND102W</t>
  </si>
  <si>
    <t>Legendario Dorado Rhum NRF 38° 0.7L</t>
  </si>
  <si>
    <t>LEGE181A37</t>
  </si>
  <si>
    <t>LEGEX6VM0O</t>
  </si>
  <si>
    <t>Legendario Vodka 9550 40° 0.7L</t>
  </si>
  <si>
    <t>Leopold Peach Whiskey 30° 0.7L</t>
  </si>
  <si>
    <t>LEPAE4D6F9</t>
  </si>
  <si>
    <t>5035</t>
  </si>
  <si>
    <t>L'Héritier Guyot Creme de Cassis 15° 0.7L</t>
  </si>
  <si>
    <t>L'Héritier Guyot Crème de Mure 15° 0.7L</t>
  </si>
  <si>
    <t>L'Héritier Guyot Triple Sec My Spirits Corner 25° 0.2L</t>
  </si>
  <si>
    <t>Liberator Gin 42° 0.7L</t>
  </si>
  <si>
    <t>Licor 43 ( cs x 12 ) 31° 1L</t>
  </si>
  <si>
    <t>LièGin Blood Orange 40° 0.5L</t>
  </si>
  <si>
    <t>LièGin Cupidon 40° 0.5L</t>
  </si>
  <si>
    <t>LIGI2A7KKQ</t>
  </si>
  <si>
    <t>LièGin Intense 40° 0.5L</t>
  </si>
  <si>
    <t>LièGin Jungle 40° 0.5L</t>
  </si>
  <si>
    <t>LIGIG5BUS2</t>
  </si>
  <si>
    <t>Lillet Red 17° 0.75L</t>
  </si>
  <si>
    <t>Lillet Rosé 17° 0.75L</t>
  </si>
  <si>
    <t>LILL5WXA2U</t>
  </si>
  <si>
    <t>Lillet White 17° 0.05L</t>
  </si>
  <si>
    <t>Lillet White 17° 0.75L</t>
  </si>
  <si>
    <t>Limoncé Liquore di Limoni 25° 0.5L</t>
  </si>
  <si>
    <t>Limoncello Radermacher 30° 0.7L</t>
  </si>
  <si>
    <t>Lindores Abbey Aqua Vitae 40° 0.7L</t>
  </si>
  <si>
    <t>Linie Akvavit 41.5° 1L</t>
  </si>
  <si>
    <t>Lion's Vodka BIO 42° 0.7L</t>
  </si>
  <si>
    <t>Liqueur Fleur d'Hibiscus Distillerie de Biercée 35° 0.7L</t>
  </si>
  <si>
    <t>Little G Rhum Spiced 40° 0.7L</t>
  </si>
  <si>
    <t>LOCH8X5MI9</t>
  </si>
  <si>
    <t>LOCHKUEMOG</t>
  </si>
  <si>
    <t>INCHCDACE2</t>
  </si>
  <si>
    <t>LONDJOFH3X</t>
  </si>
  <si>
    <t>London N°1 43° 1L</t>
  </si>
  <si>
    <t>London N°1 Gin Sherry Cask 43° 0.7L</t>
  </si>
  <si>
    <t>LONECAC5C6</t>
  </si>
  <si>
    <t>LoneWolf BrewDog 40° 0.7L</t>
  </si>
  <si>
    <t>Longueteau 62° 0.7L</t>
  </si>
  <si>
    <t>Longueteau Blanc 40° 0.7L</t>
  </si>
  <si>
    <t>Longueteau Blanc 55° 0.7L</t>
  </si>
  <si>
    <t>Longueteau Cuvée Solidaire 50° 0.7L</t>
  </si>
  <si>
    <t>Longueteau Maracudja 25° 1L</t>
  </si>
  <si>
    <t>Longueteau Shrubb 30° 0.7L</t>
  </si>
  <si>
    <t>Loopuyt Dry Gin 45.1° 0.7L</t>
  </si>
  <si>
    <t>L'or Gin 38° 0.5L</t>
  </si>
  <si>
    <t>Lord Byron's Melancholy Thistle Gin 43° 0.7L</t>
  </si>
  <si>
    <t>LOUG8JL76M</t>
  </si>
  <si>
    <t>Luc Belaire Luxe Rosé 12.5° 0.75L</t>
  </si>
  <si>
    <t>Luis The Marinero Vermouth Rood 15° 0.75L</t>
  </si>
  <si>
    <t>LUPEU0IFUN</t>
  </si>
  <si>
    <t>Luperia Gin 42° 0.5L</t>
  </si>
  <si>
    <t>LUPR59WINI</t>
  </si>
  <si>
    <t>Luperia Rum Cream 15° 0.5L</t>
  </si>
  <si>
    <t>LUSS7243F4</t>
  </si>
  <si>
    <t>Lussa Isle of Jura Gin 42° 0.7L</t>
  </si>
  <si>
    <t>LUSTF3AB73</t>
  </si>
  <si>
    <t>Lustau Amontillado Sherry Los Arcos 18.5° 0.75L</t>
  </si>
  <si>
    <t>LUSTGQZIYL</t>
  </si>
  <si>
    <t>Luxardo Sambuca dei Cesari 38° 0.7L</t>
  </si>
  <si>
    <t>Lysholm Linie Aquavit 41.5° 0.5L</t>
  </si>
  <si>
    <t>LYSHEEA332</t>
  </si>
  <si>
    <t>Lysholm Linie Double Cask Port 41.5° 0.5L</t>
  </si>
  <si>
    <t>M&amp;H Levantine Gin 46° 0.7L</t>
  </si>
  <si>
    <t>Maboroshi Junmai Ginjo 15° 0.72L</t>
  </si>
  <si>
    <t>MACA3EGH46</t>
  </si>
  <si>
    <t>MACA49B2B9</t>
  </si>
  <si>
    <t>MACAXKRH44</t>
  </si>
  <si>
    <t>MACAAMTL9L</t>
  </si>
  <si>
    <t>MACAVN0MQ8</t>
  </si>
  <si>
    <t>MACAG1XXWK</t>
  </si>
  <si>
    <t>MACACC5C0E</t>
  </si>
  <si>
    <t>MACAC6358F</t>
  </si>
  <si>
    <t>Macaronesian Cream Brownie 15.9° 0.7L</t>
  </si>
  <si>
    <t>MACA6CF5E6</t>
  </si>
  <si>
    <t>Macaya Belgian Chocolate Liqueur 15° 0.5L</t>
  </si>
  <si>
    <t>Macaya Belgian Chocolate Rhum 40° 0.5L</t>
  </si>
  <si>
    <t>Mackmyra Kreatör Gin 47.3° 0.5L</t>
  </si>
  <si>
    <t>MACNZ0TCT2</t>
  </si>
  <si>
    <t>Macorix Gran Reserva 37.5° 0.7L</t>
  </si>
  <si>
    <t>Madame Vodka 40° 0.7L</t>
  </si>
  <si>
    <t>Madeira Marvilla 19° 0.75L</t>
  </si>
  <si>
    <t>Magellan Gin 44° 1L</t>
  </si>
  <si>
    <t>Magua Extra Viejo 38° 0.7L</t>
  </si>
  <si>
    <t>Main Fields French Organic Whisky 40° 0.7L</t>
  </si>
  <si>
    <t>Maison Ferroni Juillet Gin de Provence 44° 0.5L</t>
  </si>
  <si>
    <t>Maison Ferroni Roof Rye 43° 0.5L</t>
  </si>
  <si>
    <t>Maître Pierre White 14.5° 0.75L</t>
  </si>
  <si>
    <t>3994</t>
  </si>
  <si>
    <t>Maker's Mark 45° 0.7L</t>
  </si>
  <si>
    <t>MAKE64187D</t>
  </si>
  <si>
    <t>Maker's Mark 45° 1L</t>
  </si>
  <si>
    <t>Maker's Mark 46 47° 0.7L</t>
  </si>
  <si>
    <t>Makuru Australian Spiced Rum 40° 0.7L</t>
  </si>
  <si>
    <t>Malecon 5 Years 40° 0.7L</t>
  </si>
  <si>
    <t>697</t>
  </si>
  <si>
    <t>MALE95CR91</t>
  </si>
  <si>
    <t>696</t>
  </si>
  <si>
    <t>Malecon Reserva Superior 15 Years 40° 0.7L</t>
  </si>
  <si>
    <t>MALEE1EF78</t>
  </si>
  <si>
    <t>MALFFDC21A</t>
  </si>
  <si>
    <t>Malfy Gin Con Arancia 41° 0.7L</t>
  </si>
  <si>
    <t>Malfy Gin Con Arancia 41° 1L</t>
  </si>
  <si>
    <t>MALF7E4FEE</t>
  </si>
  <si>
    <t>Malfy Gin Con Limone 41° 0.7L</t>
  </si>
  <si>
    <t>Malfy Gin Rosa 41° 0.7L</t>
  </si>
  <si>
    <t>Malibu 21° 0.7L</t>
  </si>
  <si>
    <t>Malibu 21° 1L</t>
  </si>
  <si>
    <t>Malteserkreuz 40° 1L</t>
  </si>
  <si>
    <t>Mama Quilla Rhum 40° 0.7L</t>
  </si>
  <si>
    <t>Mandarine Napoléon 38° 0.7L</t>
  </si>
  <si>
    <t>Mandarine Napoléon 38° 1L</t>
  </si>
  <si>
    <t>Mannochmore 12 Years (Flora &amp; Fauna) 43° 0.7L</t>
  </si>
  <si>
    <t>Maral Sloe Gin 27° 0.2L</t>
  </si>
  <si>
    <t>Maral Sloe Gin 27° 0.5L</t>
  </si>
  <si>
    <t>MARE75AYT8</t>
  </si>
  <si>
    <t>Mare Gin 42.7° 0.5L</t>
  </si>
  <si>
    <t>Mare Gin 42.7° 0.7L</t>
  </si>
  <si>
    <t>Mare Gin 42.7° 1L</t>
  </si>
  <si>
    <t>Mare Gin Capri 42.7° 0.7L</t>
  </si>
  <si>
    <t>MARE2M6IT0</t>
  </si>
  <si>
    <t>Mare Gin Capri 42.7° 1L</t>
  </si>
  <si>
    <t>Mari Mayans Hierbas Ibicencas 26° 1L</t>
  </si>
  <si>
    <t>Marie Brizard Crème de Cassis 15° 0.7L</t>
  </si>
  <si>
    <t>Marito Verde 27° 0.7L</t>
  </si>
  <si>
    <t>MarlinSpike Blended Aged Rum 40° 0.7L</t>
  </si>
  <si>
    <t>74</t>
  </si>
  <si>
    <t>Marsala aux amandes Radicati 15° 0.75L</t>
  </si>
  <si>
    <t>177</t>
  </si>
  <si>
    <t>MARTDE1F09</t>
  </si>
  <si>
    <t>Martell VS Single Distillery 40° 0.7L</t>
  </si>
  <si>
    <t>Martin Miller's Gin 40° 0.7L</t>
  </si>
  <si>
    <t>MARTD3FBD6</t>
  </si>
  <si>
    <t>Martini Fiero 14.4° 1L</t>
  </si>
  <si>
    <t>Martini Riserva Speciale Bitter 28.5° 0.7L</t>
  </si>
  <si>
    <t>Martini Rosato 15° 0.75L</t>
  </si>
  <si>
    <t>MARUEWDLCW</t>
  </si>
  <si>
    <t>Marula Gin 40° 0.5L</t>
  </si>
  <si>
    <t>MARUE7774A</t>
  </si>
  <si>
    <t>Marula Gin Pomme Grenade 40° 0.5L</t>
  </si>
  <si>
    <t>MARY39D243</t>
  </si>
  <si>
    <t>Mary White 40° 0.7L</t>
  </si>
  <si>
    <t>MASSC9YZ9F</t>
  </si>
  <si>
    <t>MASSBKQF1F</t>
  </si>
  <si>
    <t>Mata Hari Absinthe 60° 0.5L</t>
  </si>
  <si>
    <t>Matusalem 7 Years 40° 0.7L</t>
  </si>
  <si>
    <t>Mauritius Rom Club Classic Spiced 40° 0.7L</t>
  </si>
  <si>
    <t>Mauritius Rom Club White Rum 40° 0.7L</t>
  </si>
  <si>
    <t>MAYFAI742G</t>
  </si>
  <si>
    <t>Mayfair Gin 40° 0.7L</t>
  </si>
  <si>
    <t>MCQU4A28A4</t>
  </si>
  <si>
    <t>McQueen and the Violet Fog 40° 0.7L</t>
  </si>
  <si>
    <t>MEANHMFRU7</t>
  </si>
  <si>
    <t>Mean Louie's Rum 42° 0.5L</t>
  </si>
  <si>
    <t>Meridor Gin 41.9° 0.7L</t>
  </si>
  <si>
    <t>Mermaid Salt Vodka 40° 0.7L</t>
  </si>
  <si>
    <t>META1C2DD7</t>
  </si>
  <si>
    <t>Metaxa 5* 38° 1L</t>
  </si>
  <si>
    <t>META8NW4WK</t>
  </si>
  <si>
    <t>Metaxa 5* Greek Orange 38° 0.7L</t>
  </si>
  <si>
    <t>METAT2FYTF</t>
  </si>
  <si>
    <t>Metaxa 7* 40° 0.7L</t>
  </si>
  <si>
    <t>METAC41YMV</t>
  </si>
  <si>
    <t>Metaxa Ouzo 40° 0.7L</t>
  </si>
  <si>
    <t>MG Gin 40° 0.7L</t>
  </si>
  <si>
    <t>MG Mezcal 45° 0.7L</t>
  </si>
  <si>
    <t>Mhoba Pot Still White 43° 0.7L</t>
  </si>
  <si>
    <t>Midnight Moon Moonshine Blueberry 40° 0.35L</t>
  </si>
  <si>
    <t>Midnight Moon Moonshine Cherry 40° 0.35L</t>
  </si>
  <si>
    <t>Midnight Moon Moonshine Original 40° 0.35L</t>
  </si>
  <si>
    <t>Midnight Moon Moonshine Raspberry 40° 0.35L</t>
  </si>
  <si>
    <t>Midori Melon 20° 0.7L</t>
  </si>
  <si>
    <t>Midori Melon 20° 1L</t>
  </si>
  <si>
    <t>Minimalist Gin 38° 0.5L</t>
  </si>
  <si>
    <t>Mintis Gin Amarena 41.8° 0.7L</t>
  </si>
  <si>
    <t>Mintis Gin Clementina 41.8° 0.7L</t>
  </si>
  <si>
    <t>Mintis Gin Originale 41.8° 0.7L</t>
  </si>
  <si>
    <t>Mintis Gin Ribesa 41.8° 0.7L</t>
  </si>
  <si>
    <t>Minttu Black 35° 0.5L</t>
  </si>
  <si>
    <t>Minttu Choco Mint 35° 0.5L</t>
  </si>
  <si>
    <t>Miracielo Spiced Rum 38° 0.7L</t>
  </si>
  <si>
    <t>Mizen Head Blend 40° 0.7L</t>
  </si>
  <si>
    <t>MIZU1LO3FY</t>
  </si>
  <si>
    <t>Moët &amp; Chandon Ice Imperial 12° 0.75L</t>
  </si>
  <si>
    <t>MOTC187469</t>
  </si>
  <si>
    <t>Moët &amp; Chandon Ice Imperial Rosé 12° 0.75L</t>
  </si>
  <si>
    <t>Moët &amp; Chandon Impérial Brut (6 Btls + 6 glasses) 12° 4.5L</t>
  </si>
  <si>
    <t>MOTCC8SBI1</t>
  </si>
  <si>
    <t>Moët &amp; Chandon Impérial Brut *** 12° 1.5L</t>
  </si>
  <si>
    <t>3416</t>
  </si>
  <si>
    <t>Moët &amp; Chandon Impérial Brut 12° 0.375L</t>
  </si>
  <si>
    <t>Moët &amp; Chandon Impérial Brut 12° 0.75L</t>
  </si>
  <si>
    <t>Moët &amp; Chandon Nectar Impérial 12° 0.75L</t>
  </si>
  <si>
    <t>Moët &amp; Chandon Nectar Impérial Rosé 12° 0.75L</t>
  </si>
  <si>
    <t>Moët &amp; Chandon Rosé Imperial 12° 0.75L</t>
  </si>
  <si>
    <t>Mom Gin 39.5° 0.05L</t>
  </si>
  <si>
    <t>Mom Gin 39.5° 1L</t>
  </si>
  <si>
    <t>Mom Love Gin 37.5° 0.7L</t>
  </si>
  <si>
    <t>Mom Rocks Gin 37.5° 0.7L</t>
  </si>
  <si>
    <t>Mombacho  12 Years 40° 0.7L</t>
  </si>
  <si>
    <t>Mombacho 19 Years Nicaragua Rum 43° 0.7L</t>
  </si>
  <si>
    <t>Monkey 47 Gin 47° 0.5L</t>
  </si>
  <si>
    <t>THEME97772</t>
  </si>
  <si>
    <t>MONK31JFLS</t>
  </si>
  <si>
    <t>Monkey Balls 12.5° 0.7L</t>
  </si>
  <si>
    <t>Monkey Shoulder 40° 0.05L</t>
  </si>
  <si>
    <t>Monkey Shoulder 40° 0.7L</t>
  </si>
  <si>
    <t>Monkey Shoulder 40° 1L</t>
  </si>
  <si>
    <t>Monkey Shoulder Smokey Monkey 40° 0.7L</t>
  </si>
  <si>
    <t>Monsieur Gin 40° 0.7L</t>
  </si>
  <si>
    <t>MONSA2VS8S</t>
  </si>
  <si>
    <t>Monsieur Gin Organic 40° 0.7L</t>
  </si>
  <si>
    <t>Montanya Oro 40° 0.7L</t>
  </si>
  <si>
    <t>Montanya Platino 40° 0.7L</t>
  </si>
  <si>
    <t>MONTX6C4LV</t>
  </si>
  <si>
    <t>Montebello 10 Years Brut de Fût 45.3° 0.7L</t>
  </si>
  <si>
    <t>Montebello 3 Years 42° 0.7L</t>
  </si>
  <si>
    <t>MONT096CC6</t>
  </si>
  <si>
    <t>Montelobos 43.2° 0.7L</t>
  </si>
  <si>
    <t>Monymusk Plantation Classic Gold Rum 40° 0.7L</t>
  </si>
  <si>
    <t>Monymusk Plantation Platinum White Rum 40° 0.7L</t>
  </si>
  <si>
    <t>Monymusk Plantation Special Gold Rum 40° 0.7L</t>
  </si>
  <si>
    <t>MORA2SSMVX</t>
  </si>
  <si>
    <t>MORAJ2VZYZ</t>
  </si>
  <si>
    <t>3968</t>
  </si>
  <si>
    <t>MORT46P8HN</t>
  </si>
  <si>
    <t>MOUNAEFE62</t>
  </si>
  <si>
    <t>Mouton Cadet Red 2019 13.5° 0.75L</t>
  </si>
  <si>
    <t>MOZA6E0289</t>
  </si>
  <si>
    <t>Mozart Dark Chocolate 17° 0.5L</t>
  </si>
  <si>
    <t>Mozart Dark Chocolate 17° 0.7L</t>
  </si>
  <si>
    <t>MOZA4A0669</t>
  </si>
  <si>
    <t>Mozart Dark Chocolate 17° 1L</t>
  </si>
  <si>
    <t>Mozart Gold Chocolate Cream 17° 0.05L</t>
  </si>
  <si>
    <t>Mozart Gold Chocolate Cream 17° 0.5L</t>
  </si>
  <si>
    <t>Mozart Strawberry Chocolate 15° 0.5L</t>
  </si>
  <si>
    <t>Mr Black Cold Brew Coffee Liqueur 23° 0.7L</t>
  </si>
  <si>
    <t>MUMM152A76</t>
  </si>
  <si>
    <t>Mumm Cordon Rouge Brut 12.5° 0.75L</t>
  </si>
  <si>
    <t>MUMM1NN8KB</t>
  </si>
  <si>
    <t>Mumm Cordon Rouge Brut 12.5° 1.5L</t>
  </si>
  <si>
    <t>3920</t>
  </si>
  <si>
    <t>Mumm Cordon Rouge Brut 12° 1.5L</t>
  </si>
  <si>
    <t>MUMMW6BI27</t>
  </si>
  <si>
    <t>Mumm Cordon Rouge Brut CRD 1.5 L 12.5° 1.5L</t>
  </si>
  <si>
    <t>Mumm Cordon Rouge BrutCRD 12° 0.375L</t>
  </si>
  <si>
    <t>MUMM87CBFA</t>
  </si>
  <si>
    <t>Mumm Grand Cordon 12.5° 0.75L</t>
  </si>
  <si>
    <t>Muyu Chinotto Nero 24° 0.5L</t>
  </si>
  <si>
    <t>N° 209 Chardonnay Barrel Aged Gin 46° 0.7L</t>
  </si>
  <si>
    <t>Nadal Ron Tobacco Spiced 37.5° 1L</t>
  </si>
  <si>
    <t>Nagahama Mizunara 51.1° 0.5L</t>
  </si>
  <si>
    <t>Nagu Small Batch Dry Gin 47° 0.5L</t>
  </si>
  <si>
    <t>Nardini Ginepro Del Grappa 45° 0.7L</t>
  </si>
  <si>
    <t>Nardini Grappa Riserva 22 Years Single Cask Geschenk-Set 45° 0.7L</t>
  </si>
  <si>
    <t>Nardini Grappa Riserva 40 40° 1L</t>
  </si>
  <si>
    <t>Nardini Grappa Riserva 60 60° 1L</t>
  </si>
  <si>
    <t>Nardini Mezzo e Mezzo 22° 1L</t>
  </si>
  <si>
    <t>Nardini Mistra 47° 1L</t>
  </si>
  <si>
    <t>Nardini Tagliatella Cocktail 35° 1L</t>
  </si>
  <si>
    <t>Nation Jamaica 7 Years Cask Strength 61.2° 0.7L</t>
  </si>
  <si>
    <t>Naud Hidden Loot Spiced Rum 40° 0.7L</t>
  </si>
  <si>
    <t>NAUD3A174B</t>
  </si>
  <si>
    <t>Naud Ron Panama 15 Years 41.3° 0.7L</t>
  </si>
  <si>
    <t>NCNESG6KSH</t>
  </si>
  <si>
    <t>Nc’nean Organic Single Malt Batch 15 46° 0.7L</t>
  </si>
  <si>
    <t>NEGA4AD2E7</t>
  </si>
  <si>
    <t>Nega Fulo 41.5° 0.7L</t>
  </si>
  <si>
    <t>Negrita Brown 37.5° 0.7L</t>
  </si>
  <si>
    <t>Negrita Rhum My Spirits Corner 37.5° 0.2L</t>
  </si>
  <si>
    <t>Neisson 50° 1L</t>
  </si>
  <si>
    <t>NEISUWQUWC</t>
  </si>
  <si>
    <t>Neisson Clos Godinot 52.5° 0.7L</t>
  </si>
  <si>
    <t>Neisson Elevé Sous Bois 50° 1L</t>
  </si>
  <si>
    <t>Neisson Esprit De Neisson 70° 0.7L</t>
  </si>
  <si>
    <t>NEIS3FC22A</t>
  </si>
  <si>
    <t>Neisson Le Vieux Par Neisson 45° 0.7L</t>
  </si>
  <si>
    <t>Nemiroff De Luxe 40° 1L</t>
  </si>
  <si>
    <t>NEMI25PXIQ</t>
  </si>
  <si>
    <t>NEMI462289</t>
  </si>
  <si>
    <t>Nemiroff De Luxe Vodka 40° 0.7L</t>
  </si>
  <si>
    <t>Nemiroff Vodka Honey Pepper 40° 0.7L</t>
  </si>
  <si>
    <t>NEMI4F7LEO</t>
  </si>
  <si>
    <t>NEMIAWKSS0</t>
  </si>
  <si>
    <t>Nemiroff Vodka Wild Cranberry 40° 0.7L</t>
  </si>
  <si>
    <t>NEWG25143B</t>
  </si>
  <si>
    <t>New Grove Honey 26° 0.7L</t>
  </si>
  <si>
    <t>New Grove Plantation 40° 0.7L</t>
  </si>
  <si>
    <t>NEWGLPOHSQ</t>
  </si>
  <si>
    <t>New Grove Silver + 1 Glass 37.5° 0.7L</t>
  </si>
  <si>
    <t>New Grove Silver 37.5° 0.7L</t>
  </si>
  <si>
    <t>NEWG174C74</t>
  </si>
  <si>
    <t>New Grove Spiced Mauritius Island Rum 37.5° 0.7L</t>
  </si>
  <si>
    <t>Nginious! Calvados Cask Finish Select by Davidoff Gin 42° 0.5L</t>
  </si>
  <si>
    <t>Nginious! Colours Blue 42° 0.5L</t>
  </si>
  <si>
    <t>Nginious! Colours Green 42° 0.5L</t>
  </si>
  <si>
    <t>Nginious! Colours Violet 42° 0.5L</t>
  </si>
  <si>
    <t>Nginious! Vermouth Cask Finished Gin 43° 0.5L</t>
  </si>
  <si>
    <t>Nicolas Feuillatte Collection Organic Extra Brut 12° 0.75L</t>
  </si>
  <si>
    <t>Nicolas Feuillatte Cuvée Spéciale Brut Millésimé 12° 0.75L</t>
  </si>
  <si>
    <t>NICOFFE6C0</t>
  </si>
  <si>
    <t>Nicolas Feuillatte Grande Réserve Exclusive Rosé 12° 0.75L</t>
  </si>
  <si>
    <t>Nikka Black Clear 37° 0.7L</t>
  </si>
  <si>
    <t>Nikka Black Deep 45° 0.7L</t>
  </si>
  <si>
    <t>Nikka Black Rich Blend 40° 0.7L</t>
  </si>
  <si>
    <t>Nikka Coffey Grain 45° 0.7L</t>
  </si>
  <si>
    <t>Nikka Days 40° 0.7L</t>
  </si>
  <si>
    <t>Nikka From The Barrel 51.4° 0.5L</t>
  </si>
  <si>
    <t>Nikka Hi 39° 0.72L</t>
  </si>
  <si>
    <t>Nikka Super Nikka 43° 0.7L</t>
  </si>
  <si>
    <t>NIKK3VL8C9</t>
  </si>
  <si>
    <t>NINEB9BWFI</t>
  </si>
  <si>
    <t>Nine Falernum Rum Based Liquor 30° 0.7L</t>
  </si>
  <si>
    <t>Ninkasi Gin Houblon Saaz Organic 40° 0.7L</t>
  </si>
  <si>
    <t>NINKX1KG1K</t>
  </si>
  <si>
    <t>NOBU2SH6HT</t>
  </si>
  <si>
    <t>Nobushi Pure Malt 5 Years Whisky 46° 0.7L</t>
  </si>
  <si>
    <t>Noilly Prat (New Bottle) 18° 0.75L</t>
  </si>
  <si>
    <t>NONI09D146</t>
  </si>
  <si>
    <t>NONI8B343F</t>
  </si>
  <si>
    <t>NONI398454</t>
  </si>
  <si>
    <t>NONIB8540A</t>
  </si>
  <si>
    <t>Nonino Grappa Tradizionale 41° 1L</t>
  </si>
  <si>
    <t>Nonino ÙE Riserva 5 Years Barrique 43° 0.7L</t>
  </si>
  <si>
    <t>Nordcraft Dry Botanical Spirit Dill &amp; Cucumber 43° 0.7L</t>
  </si>
  <si>
    <t>Nordes Especial Santiago 40° 0.7L</t>
  </si>
  <si>
    <t>NORDXWQVZ8</t>
  </si>
  <si>
    <t>Nordes Gin 40° 0.05L</t>
  </si>
  <si>
    <t>NORD6864ED</t>
  </si>
  <si>
    <t>Nordes Gin 40° 0.7L</t>
  </si>
  <si>
    <t>NORDFD4090</t>
  </si>
  <si>
    <t>Nordes Gin 40° 1L</t>
  </si>
  <si>
    <t>Nordesia Bianco 16° 0.75L</t>
  </si>
  <si>
    <t>Nordesia Rojo 16° 0.75L</t>
  </si>
  <si>
    <t>Nova Fruit Speculoos 14.5° 0.7L</t>
  </si>
  <si>
    <t>NUCABHREHI</t>
  </si>
  <si>
    <t>Nucano Mezcal Arroqueno Joven 47.3° 0.7L</t>
  </si>
  <si>
    <t>NUCAR70SO7</t>
  </si>
  <si>
    <t>Nucano Mezcal Barril Joven 45° 0.7L</t>
  </si>
  <si>
    <t>Nucano Mezcal Cuishe Joven 46.4° 0.7L</t>
  </si>
  <si>
    <t>Nucano Mezcal Espadin Anejo 40° 0.7L</t>
  </si>
  <si>
    <t>Nucano Mezcal Espadin Joven 45° 0.7L</t>
  </si>
  <si>
    <t>NUCAYP6ZUN</t>
  </si>
  <si>
    <t>Nucano Mezcal Espadin Reposado 40° 0.7L</t>
  </si>
  <si>
    <t>Nucano Mezcal Tepextate Joven 46.7° 0.7L</t>
  </si>
  <si>
    <t>Nucano Mezcal Tobala Joven 44.2° 0.7L</t>
  </si>
  <si>
    <t>Nucky Thompson 40° 0.7L</t>
  </si>
  <si>
    <t>NUSAS1JM20</t>
  </si>
  <si>
    <t>Nusa Cana Spiced Rum 40° 0.7L</t>
  </si>
  <si>
    <t>Ny Distilling 3 Years Co Ragtime Rye Whiskey 45.2° 0.7L</t>
  </si>
  <si>
    <t>Ny Distilling Chief Gowanus - New Netherland Gin 44° 0.7L</t>
  </si>
  <si>
    <t>OPAN43E0A2</t>
  </si>
  <si>
    <t>O.P. Anderson Akvavit 40° 1L</t>
  </si>
  <si>
    <t>OPAN73AB88</t>
  </si>
  <si>
    <t>O.P. Anderson Aquavit Klar 40° 1L</t>
  </si>
  <si>
    <t>Occitan London Dry Gin 42° 0.7L</t>
  </si>
  <si>
    <t>Ocean's Tasty Rum 7 Years 40° 0.7L</t>
  </si>
  <si>
    <t>Ocucaje Pisco Acholado 43° 0.7L</t>
  </si>
  <si>
    <t>OCUCK7TIW3</t>
  </si>
  <si>
    <t>Ocucaje Pisco Quebranta 40° 0.7L</t>
  </si>
  <si>
    <t>Ocucaje Pisco Quebranta 44° 0.7L</t>
  </si>
  <si>
    <t>Ocumare Anejo 3 Years 40° 0.7L</t>
  </si>
  <si>
    <t>OCUSC6714J</t>
  </si>
  <si>
    <t>OFFLFAB9BE</t>
  </si>
  <si>
    <t>Offley Boa Vista Vintage 21° 0.75L</t>
  </si>
  <si>
    <t>Offley Clink Pink 18° 0.75L</t>
  </si>
  <si>
    <t>Offley Clink White 17° 0.75L</t>
  </si>
  <si>
    <t>Okinawa Gin 47° 0.7L</t>
  </si>
  <si>
    <t>OLDDZA73W8</t>
  </si>
  <si>
    <t>Old Man Dark Expression 40° 0.7L</t>
  </si>
  <si>
    <t>Old Man Project Two Spiced Orange Spirit 40° 0.7L</t>
  </si>
  <si>
    <t>Old Man Rum Project Five Leisure Harbour 40° 0.7L</t>
  </si>
  <si>
    <t>Old Man Rum Project One Caribbean Rum 40° 0.7L</t>
  </si>
  <si>
    <t>Old Man Rum Project Three Dark Expression 40° 0.7L</t>
  </si>
  <si>
    <t>OLDM24C648</t>
  </si>
  <si>
    <t>Old Monk 7 Years 42.8° 0.7L</t>
  </si>
  <si>
    <t>Old Nick Coco 16° 0.7L</t>
  </si>
  <si>
    <t>OLDN13TWOL</t>
  </si>
  <si>
    <t>Old Nick Dark Rum 37.5° 0.7L</t>
  </si>
  <si>
    <t>Old Nick Planteur 16° 0.7L</t>
  </si>
  <si>
    <t>Old Nick White Rum 37.5° 0.7L</t>
  </si>
  <si>
    <t>Old Nick White Rum 40° 0.7L</t>
  </si>
  <si>
    <t>OLDPE7BACE</t>
  </si>
  <si>
    <t>OLDPWNR8WC</t>
  </si>
  <si>
    <t>Old Virginia 40° 0.7L</t>
  </si>
  <si>
    <t>Ole Smoky Moonshine Apple Pie 20° 0.5L</t>
  </si>
  <si>
    <t>Ole Smoky Moonshine Blackberry 20° 0.5L</t>
  </si>
  <si>
    <t>Ole Smoky Moonshine Blackberry 20° 0.7L</t>
  </si>
  <si>
    <t>Ole Smoky Moonshine Cinnamon 40° 0.5L</t>
  </si>
  <si>
    <t>Ole Smoky Moonshine Hunch Punch 40° 0.7L</t>
  </si>
  <si>
    <t>Ole Smoky Moonshine Lemon Drop 32.5° 0.7L</t>
  </si>
  <si>
    <t>O'live Gin 40° 0.5L</t>
  </si>
  <si>
    <t>OLME4829A5</t>
  </si>
  <si>
    <t>Olmeca Altos Reposado 38° 0.7L</t>
  </si>
  <si>
    <t>On Deck 15 Years Rum 40° 0.7L</t>
  </si>
  <si>
    <t>ONE Gin Sage and Apple 43° 0.7L</t>
  </si>
  <si>
    <t>ONIKJ5B2M4</t>
  </si>
  <si>
    <t>OPIHCYGAI0</t>
  </si>
  <si>
    <t>OPIH8B52CD</t>
  </si>
  <si>
    <t>Opihr Oriental Spiced Gin 42.5° 1L</t>
  </si>
  <si>
    <t>ORAN8F4B80</t>
  </si>
  <si>
    <t>Origen Altitude Gin 43° 0.7L</t>
  </si>
  <si>
    <t>ORI-Gin 1848 Strawberry 45° 0.5L</t>
  </si>
  <si>
    <t>Oro Ibiza Gin 43.2° 0.7L</t>
  </si>
  <si>
    <t>OSBODFAB85</t>
  </si>
  <si>
    <t>Osborne Magno 36° 1L</t>
  </si>
  <si>
    <t>Oslo Gin 45.8° 0.5L</t>
  </si>
  <si>
    <t>Osmoz Citrus Grape Gin 46° 0.7L</t>
  </si>
  <si>
    <t>Osmoz Classic Grape Gin 43° 0.7L</t>
  </si>
  <si>
    <t>Oxley Gin 47° 0.7L</t>
  </si>
  <si>
    <t>OXLE4414A1</t>
  </si>
  <si>
    <t>Oxley Gin 47° 1L</t>
  </si>
  <si>
    <t>OXXiTAN Les Remparts 40° 0.5L</t>
  </si>
  <si>
    <t>OXXiTAN Littoral 40° 0.5L</t>
  </si>
  <si>
    <t>Paddy 40° 0.7L</t>
  </si>
  <si>
    <t>PADRB1A642</t>
  </si>
  <si>
    <t>Padre Azul Super Premium Tequila Blanco 38° 1L</t>
  </si>
  <si>
    <t>Pages Verveine Du Velay 5 Years 40° 0.7L</t>
  </si>
  <si>
    <t>Pages Verveine Du Velay Extra 40° 0.5L</t>
  </si>
  <si>
    <t>Pages Verveine du Velay Gold 40° 0.7L</t>
  </si>
  <si>
    <t>Pages Verveine du Velay Verte 55° 0.7L</t>
  </si>
  <si>
    <t>Pama Pomegranate Liqueur 17° 0.7L</t>
  </si>
  <si>
    <t>Pancho Villa 1988 40° 0.7L</t>
  </si>
  <si>
    <t>Pandor Absinthe  White Bottle 40° 0.7L</t>
  </si>
  <si>
    <t>Pandor Absinthe Black bottle 60° 0.7L</t>
  </si>
  <si>
    <t>Papa'S Pilar 24 Solera Profile Dark Rum Spanish Sherry Casks Limited Edition 43° 0.7L</t>
  </si>
  <si>
    <t>Papa'S Pilar 7 Solera Profile Blonde Rum 42° 0.7L</t>
  </si>
  <si>
    <t>Papidoux Fine Calvados 40° 0.7L</t>
  </si>
  <si>
    <t>Papidoux VSOP Calvados 40° 0.7L</t>
  </si>
  <si>
    <t>PASO4FB0EE</t>
  </si>
  <si>
    <t>Pasote Anejo Tequila 40° 0.7L</t>
  </si>
  <si>
    <t>PASOA93838</t>
  </si>
  <si>
    <t>Pasote Reposado Tequila 40° 0.7L</t>
  </si>
  <si>
    <t>475</t>
  </si>
  <si>
    <t>Passoa 17° 1L</t>
  </si>
  <si>
    <t>PASTHOVESW</t>
  </si>
  <si>
    <t>Pastis 12/12 Edition Pétanque 45° 0.7L</t>
  </si>
  <si>
    <t>PASTIS711R</t>
  </si>
  <si>
    <t>Pastis 51 45° 0.7L</t>
  </si>
  <si>
    <t>15</t>
  </si>
  <si>
    <t>Pastis 51 45° 1L</t>
  </si>
  <si>
    <t>Pastis Ardent Bio 45° 0.5L</t>
  </si>
  <si>
    <t>Pastis Diamant Bleu 45° 0.7L</t>
  </si>
  <si>
    <t>23</t>
  </si>
  <si>
    <t>Pastis Prado 45° 1L</t>
  </si>
  <si>
    <t>PATRVBLCNS</t>
  </si>
  <si>
    <t>PATR0224D2</t>
  </si>
  <si>
    <t>PAULEC83C7</t>
  </si>
  <si>
    <t>PAULE0627D</t>
  </si>
  <si>
    <t>PAUL974DD4</t>
  </si>
  <si>
    <t>PAUL77VI7A</t>
  </si>
  <si>
    <t>PAULF8B4F9</t>
  </si>
  <si>
    <t>Père Labat Blanc 40° 1L</t>
  </si>
  <si>
    <t>Père Labat Blanc 59° 0.7L</t>
  </si>
  <si>
    <t>PREL4E79AF</t>
  </si>
  <si>
    <t>Père Labat Cuvée Spéciale 42° 0.7L</t>
  </si>
  <si>
    <t>Père Labat Doré 50° 0.7L</t>
  </si>
  <si>
    <t>Père Labat L'Or 45° 0.7L</t>
  </si>
  <si>
    <t>Pere Labat Rhum Blanc 40 40° 0.7L</t>
  </si>
  <si>
    <t>Pere Labat Rhum Blanc 50 50° 0.7L</t>
  </si>
  <si>
    <t>Pere Labat Rhum Soleil 55 55° 1L</t>
  </si>
  <si>
    <t>Père Labat Vieux 8 Years 42° 0.7L</t>
  </si>
  <si>
    <t>3423</t>
  </si>
  <si>
    <t>Père Magloire VS 40° 1L</t>
  </si>
  <si>
    <t>Père Magloire VSOP 40° 0.7L</t>
  </si>
  <si>
    <t>Perique Liqueur De Tabac 31° 0.5L</t>
  </si>
  <si>
    <t>4027</t>
  </si>
  <si>
    <t>Pernod 40° 0.7L</t>
  </si>
  <si>
    <t>Pernod Absinthe 68° 0.7L</t>
  </si>
  <si>
    <t>PERR41ZCD3</t>
  </si>
  <si>
    <t>Perrier Jouët Belle Epoque Brut 12.5° 0.75L</t>
  </si>
  <si>
    <t>PERRD724F6</t>
  </si>
  <si>
    <t>Perrier Jouët Blason Rosé 12° 0.75L</t>
  </si>
  <si>
    <t>4088</t>
  </si>
  <si>
    <t>Peterman Graan 30° 1L</t>
  </si>
  <si>
    <t>Peterman My Spirits Corner 30° 0.2L</t>
  </si>
  <si>
    <t>Peterman Tropical 14.9° 0.7L</t>
  </si>
  <si>
    <t>AMAR8F413C</t>
  </si>
  <si>
    <t>Petrus Boonekamp 45° 0.7L</t>
  </si>
  <si>
    <t>Phoenix Tears Spiced 40° 0.5L</t>
  </si>
  <si>
    <t>Picon Amer 21° 0.7L</t>
  </si>
  <si>
    <t>98</t>
  </si>
  <si>
    <t>Picon Orange 18° 0.7L</t>
  </si>
  <si>
    <t>Picon Orange 18° 1L</t>
  </si>
  <si>
    <t>Pigskin 40° 0.7L</t>
  </si>
  <si>
    <t>PIKE699CCC</t>
  </si>
  <si>
    <t>Pikesville Straight Rye 110 Proof 55° 0.7L</t>
  </si>
  <si>
    <t>99</t>
  </si>
  <si>
    <t>Pimm's N°1 Cup 25° 0.7L</t>
  </si>
  <si>
    <t>Pimm's N°1 Cup 25° 1L</t>
  </si>
  <si>
    <t>Piper-Heidsieck Rosé Sauvage + CRD 12° 0.75L</t>
  </si>
  <si>
    <t>Pirate's Grog 37.5° 0.7L</t>
  </si>
  <si>
    <t>Pirate's Grog Black Ei8Ht Coffee Rum Liqueur 25° 0.5L</t>
  </si>
  <si>
    <t>Pirate's Grog N° 13 Single Batch 13 Years Aged 40° 0.7L</t>
  </si>
  <si>
    <t>Pirate's Grog Spiced Rum 37.5° 0.7L</t>
  </si>
  <si>
    <t>PIRA43F7IO</t>
  </si>
  <si>
    <t>Pirathas Black Spiced 35° 0.7L</t>
  </si>
  <si>
    <t>Pisang Ambon 17° 1L</t>
  </si>
  <si>
    <t>Pisco Capel Especial Doble Destilado 35° 0.7L</t>
  </si>
  <si>
    <t>PISC29CBC0</t>
  </si>
  <si>
    <t>Pisco de Ica Demonio de Los Andes Acholada 40° 0.7L</t>
  </si>
  <si>
    <t>Pisco Porton La Caravedo Puro Quebranta 41° 0.7L</t>
  </si>
  <si>
    <t>Pixie Tears Elderflower And Cucumber Gin 40° 0.5L</t>
  </si>
  <si>
    <t>PLANV3LD7V</t>
  </si>
  <si>
    <t>Plantation 3 Stars White 41.2° 0.7L</t>
  </si>
  <si>
    <t>Plantation Rum Barbados 5 Years 40° 0.7L</t>
  </si>
  <si>
    <t>PLANF7AFC9</t>
  </si>
  <si>
    <t>PLANTA730U</t>
  </si>
  <si>
    <t>PLAN8564A1</t>
  </si>
  <si>
    <t>Plantation Rum Isle of Fiji 40° 0.7L</t>
  </si>
  <si>
    <t>Plantation Rum OFTD 69° 0.7L</t>
  </si>
  <si>
    <t>Plantation Rum Pineapple 40° 0.7L</t>
  </si>
  <si>
    <t>PLANF35M1N</t>
  </si>
  <si>
    <t>Plantation Rum Sealander 40° 0.7L</t>
  </si>
  <si>
    <t>Plantation Rum Xaymaca 43° 0.7L</t>
  </si>
  <si>
    <t>Platu Gin 39° 0.7L</t>
  </si>
  <si>
    <t>POIR1R1NQW</t>
  </si>
  <si>
    <t>Poire &amp; Cognac de Namur 24° 0.5L</t>
  </si>
  <si>
    <t>Poliakov Cranberry Vodka 37.5° 0.7L</t>
  </si>
  <si>
    <t>Poliakov My Spirits Corner 37.5° 0.2L</t>
  </si>
  <si>
    <t>Poliakov Peach Vodka 37.5° 0.7L</t>
  </si>
  <si>
    <t>Poliakov Strawberry Vodka 37.5° 0.7L</t>
  </si>
  <si>
    <t>Pommery Brut Royal 12.5° 0.375L</t>
  </si>
  <si>
    <t>PORT21B6F8</t>
  </si>
  <si>
    <t>Port Askaig 8 Years 45.8° 0.7L</t>
  </si>
  <si>
    <t>PORTZ753D6</t>
  </si>
  <si>
    <t>Port of Dragons Pure Gin 40° 0.7L</t>
  </si>
  <si>
    <t>Portobello Road Sloeberry 28° 0.7L</t>
  </si>
  <si>
    <t>Portobello Road Temperance 4.2° 0.7L</t>
  </si>
  <si>
    <t>Poseidon Dry Gin 40° 0.7L</t>
  </si>
  <si>
    <t>PRES95QL51</t>
  </si>
  <si>
    <t>Principe De Los Apostoles 40.5° 0.7L</t>
  </si>
  <si>
    <t>Professor Cornelius Ampleforth´s Drinks by the Dram Set  5 x 3 cl 50.66° 0.15L</t>
  </si>
  <si>
    <t>Proper N° Twelve 40° 0.7L</t>
  </si>
  <si>
    <t>Proper N° Twelve 40° 1L</t>
  </si>
  <si>
    <t>PURI66EHCL</t>
  </si>
  <si>
    <t>Purity Organic Craft Nordic 43° 0.7L</t>
  </si>
  <si>
    <t>Purity Organic Craft Nordic Navy Strength 57.1° 0.7L</t>
  </si>
  <si>
    <t>Purity Spritz Mediterranean Citrus 30° 0.7L</t>
  </si>
  <si>
    <t>Puschkin Coffee &amp; Caramel 17.5° 0.7L</t>
  </si>
  <si>
    <t>795</t>
  </si>
  <si>
    <t>Puschkin Vodka 37.5° 0.7L</t>
  </si>
  <si>
    <t>Pusser's Overproof 75.5° 0.7L</t>
  </si>
  <si>
    <t>PYRATX832N</t>
  </si>
  <si>
    <t>Pyrat XO 40° 0.7L</t>
  </si>
  <si>
    <t>Q Vermouth Bianco 16° 0.75L</t>
  </si>
  <si>
    <t>Quinta de Ventozelo 45° 0.5L</t>
  </si>
  <si>
    <t>QUOR3B8633</t>
  </si>
  <si>
    <t>Raki Rrushi Grappa Stonecastle 42° 0.75L</t>
  </si>
  <si>
    <t>Ramazzotti Aperitivo 15° 1L</t>
  </si>
  <si>
    <t>Ramazzotti Cappuccino Crema 17° 0.7L</t>
  </si>
  <si>
    <t>Ramazzotti Il Premio 35° 0.7L</t>
  </si>
  <si>
    <t>Ratu Spiced Rum 5 Years 40° 0.7L</t>
  </si>
  <si>
    <t>Rebel Yell 40° 1L</t>
  </si>
  <si>
    <t>Red Door Gin 45° 0.7L</t>
  </si>
  <si>
    <t>REDL849C74</t>
  </si>
  <si>
    <t>Red Leg Spiced Rum 37.5° 0.7L</t>
  </si>
  <si>
    <t>REDB4D2797</t>
  </si>
  <si>
    <t>Reimonenq Coeur De Chauffe Cuvee Du Centenaire 50° 0.7L</t>
  </si>
  <si>
    <t>Reimonenq Premiere Cuvee 40° 0.7L</t>
  </si>
  <si>
    <t>REMYM6A0JY</t>
  </si>
  <si>
    <t>Remy Martin Accord Royal 1738 40° 1L</t>
  </si>
  <si>
    <t>REMYY11S0Z</t>
  </si>
  <si>
    <t>Remy Martin VSOP 40° 0.7L</t>
  </si>
  <si>
    <t>Remy Martin VSOP 40° 1L</t>
  </si>
  <si>
    <t>RENE6HV7OI</t>
  </si>
  <si>
    <t>RENEFDXUQ0</t>
  </si>
  <si>
    <t>Réserve Légendaire Fût de Vin de Paille 44° 0.5L</t>
  </si>
  <si>
    <t>Reservoir 50° 0.7L</t>
  </si>
  <si>
    <t>Reservoir Rye Whiskey 50° 0.7L</t>
  </si>
  <si>
    <t>Rétha Oceanic Gin 40° 0.5L</t>
  </si>
  <si>
    <t>Revenge Navy Gin 57° 0.7L</t>
  </si>
  <si>
    <t>Revenge Navy Old Tom Gin 47° 0.7L</t>
  </si>
  <si>
    <t>Rey Campero Mezcal Espadin 47° 0.7L</t>
  </si>
  <si>
    <t>Rey Campero Mezcal Madre Cuishe 48.9° 0.7L</t>
  </si>
  <si>
    <t>Rey Campero Mezcal Tepextate 48.7° 0.7L</t>
  </si>
  <si>
    <t>RICA1022A8</t>
  </si>
  <si>
    <t>Ricard ( cs x 12 ) 45° 1L</t>
  </si>
  <si>
    <t>Ricard 45° 0.2L</t>
  </si>
  <si>
    <t>33</t>
  </si>
  <si>
    <t>Ricard 45° 0.7L</t>
  </si>
  <si>
    <t>Ricard 45° 1.5L</t>
  </si>
  <si>
    <t>Ricard 45° 1L</t>
  </si>
  <si>
    <t>RICAQCDN8C</t>
  </si>
  <si>
    <t>Ricard Almond 45° 0.7L</t>
  </si>
  <si>
    <t>Ricard Plantes Fraiches 45° 0.7L</t>
  </si>
  <si>
    <t>Rick Brave Gin 47° 0.5L</t>
  </si>
  <si>
    <t>Rick Mediterranean Gin 41° 0.5L</t>
  </si>
  <si>
    <t>Rick Rich Dry Gin 43° 0.5L</t>
  </si>
  <si>
    <t>Riga Black Balsam Espresso 40° 0.5L</t>
  </si>
  <si>
    <t>RIVIDP2Z15</t>
  </si>
  <si>
    <t>Rivière du Mat Arrangé Ananas 35° 0.7L</t>
  </si>
  <si>
    <t>RIVIM5ZOJ1</t>
  </si>
  <si>
    <t>Rivière du Mat Arrangé Banane 35° 0.7L</t>
  </si>
  <si>
    <t>Rivière du Mat Arrangé Coco 35° 0.7L</t>
  </si>
  <si>
    <t>RIVI9BNO92</t>
  </si>
  <si>
    <t>Rivière du Mat Arrangé Vanille 35° 0.7L</t>
  </si>
  <si>
    <t>Rivière du Mat Black Spiced 35° 0.7L</t>
  </si>
  <si>
    <t>Rivière Du Mat Blanc 50° 0.7L</t>
  </si>
  <si>
    <t>RIVI862F08</t>
  </si>
  <si>
    <t>Rivière Du Mat Rhum Blanc 40° 0.7L</t>
  </si>
  <si>
    <t>Rivière Du Mat Rhum Doré 40° 0.7L</t>
  </si>
  <si>
    <t>Rivière Du Mat Vieux Royal Reserve 42° 0.7L</t>
  </si>
  <si>
    <t>RIVIZOU37U</t>
  </si>
  <si>
    <t>ROBERT753G</t>
  </si>
  <si>
    <t>Roberto Cavalli 40° 0.7L</t>
  </si>
  <si>
    <t>Roby Marton Gin Exclusive White Label 47° 0.7L</t>
  </si>
  <si>
    <t>Roby Marton Gin Original High Proof 55.5° 0.7L</t>
  </si>
  <si>
    <t>Rocketshot 14° 0.7L</t>
  </si>
  <si>
    <t>Roe &amp; Co Blended Irish Whiskey 45° 0.7L</t>
  </si>
  <si>
    <t>Roederer Collection 244 12.5° 0.75L</t>
  </si>
  <si>
    <t>Roederer Cristal Brut 2015 12.5° 0.75L</t>
  </si>
  <si>
    <t>Roku Gin 43° 0.2L</t>
  </si>
  <si>
    <t>Roku Gin 43° 0.7L</t>
  </si>
  <si>
    <t>Ron Cristóbal Blanco 38° 0.7L</t>
  </si>
  <si>
    <t>Ron Cristóbal Oro 38° 0.7L</t>
  </si>
  <si>
    <t>Ron de Jeremy Hedgehog Gin 43° 0.7L</t>
  </si>
  <si>
    <t>Ron De Jeremy Hedgehog Pink Gin 38° 0.7L</t>
  </si>
  <si>
    <t>Ron Del Barrilito Superior Especial 43° 0.7L</t>
  </si>
  <si>
    <t>RONJSFAM90</t>
  </si>
  <si>
    <t>Ron Johan Dark Rum 42° 0.7L</t>
  </si>
  <si>
    <t>Ron Johan Old Plum Rum 41° 0.7L</t>
  </si>
  <si>
    <t>Ron Johan Overproof Rum 64° 0.7L</t>
  </si>
  <si>
    <t>Ron Johan Strong Rum 55° 0.7L</t>
  </si>
  <si>
    <t>Ron Johan White Rum 40° 0.7L</t>
  </si>
  <si>
    <t>Ron Piet 10 Years Bourbon Barrel 40° 0.5L</t>
  </si>
  <si>
    <t>RONPAKD090</t>
  </si>
  <si>
    <t>Ron Vacilon Anejo 7 Years 40° 0.7L</t>
  </si>
  <si>
    <t>ROOM77A4FC</t>
  </si>
  <si>
    <t>RoomeR 15° 0.5L</t>
  </si>
  <si>
    <t>ROSEIREGLE</t>
  </si>
  <si>
    <t>Rosemont Gin de Montréal 40° 0.7L</t>
  </si>
  <si>
    <t>ROSEHSUH76</t>
  </si>
  <si>
    <t>Rosemont L'Après-Ski 37° 0.7L</t>
  </si>
  <si>
    <t>ROSEUWUWOT</t>
  </si>
  <si>
    <t>Rosemont Orange Electrique 23.5° 0.7L</t>
  </si>
  <si>
    <t>ROSE47UYMO</t>
  </si>
  <si>
    <t>Rosemont Rhum Ananas 40° 0.7L</t>
  </si>
  <si>
    <t>ROSESTL2S4</t>
  </si>
  <si>
    <t>Rosemont Rhum Blanc 43° 0.7L</t>
  </si>
  <si>
    <t>ROSEWCD2VO</t>
  </si>
  <si>
    <t>Rosemont Rhum Epicé 40° 0.7L</t>
  </si>
  <si>
    <t>ROSE51GNHQ</t>
  </si>
  <si>
    <t>Rosemont Sureau 23.5° 0.7L</t>
  </si>
  <si>
    <t>ROSESKWB3O</t>
  </si>
  <si>
    <t>Rosemont Whisky de Montréal 42° 0.7L</t>
  </si>
  <si>
    <t>ROYA3J7449</t>
  </si>
  <si>
    <t>Royal Oporto White 19° 1L</t>
  </si>
  <si>
    <t>RUINAR300R</t>
  </si>
  <si>
    <t>Ruinart Blanc de Blancs 12.5° 0.75L</t>
  </si>
  <si>
    <t>Rumbullion Navy Strength 57° 0.7L</t>
  </si>
  <si>
    <t>RUMSXR5EEA</t>
  </si>
  <si>
    <t>Rumsons Original 40° 0.7L</t>
  </si>
  <si>
    <t>Rumsons Spiced 40° 0.7L</t>
  </si>
  <si>
    <t>RUOTRLK7X3</t>
  </si>
  <si>
    <t>RUOTA1NAYB</t>
  </si>
  <si>
    <t>Rutte Dry Gin 43° 0.7L</t>
  </si>
  <si>
    <t>Sabatini Gin 41.3° 0.7L</t>
  </si>
  <si>
    <t>Sacred Spiced Vodka 40° 0.7L</t>
  </si>
  <si>
    <t>Safari 20° 0.7L</t>
  </si>
  <si>
    <t>Safari 20° 1L</t>
  </si>
  <si>
    <t>Saigon Baigur Dry Gin 43° 0.7L</t>
  </si>
  <si>
    <t>Sailor Jerry Spiced 40° 0.7L</t>
  </si>
  <si>
    <t>Saint Aubin Coconut 40° 0.5L</t>
  </si>
  <si>
    <t>SAINOVQKUH</t>
  </si>
  <si>
    <t>Saint Aubin Rhum Agricole Blanc 50° 0.5L</t>
  </si>
  <si>
    <t>SAINUXIV25</t>
  </si>
  <si>
    <t>Saint Aubin Spiced 40° 0.7L</t>
  </si>
  <si>
    <t>Saint Aubin White Premium Rum 50° 0.7L</t>
  </si>
  <si>
    <t>Saint James Bitter 44.5° 0.2L</t>
  </si>
  <si>
    <t>Saint James Blanc 40° 0.7L</t>
  </si>
  <si>
    <t>Saint James Blanc Fleur de Canne 50° 0.7L</t>
  </si>
  <si>
    <t>SAINO0FH49</t>
  </si>
  <si>
    <t>Saint James Blanc Organic 56.5° 0.7L</t>
  </si>
  <si>
    <t>SAIN11NUFK</t>
  </si>
  <si>
    <t>Saint James Brut de Colonne Organic 74.2° 0.7L</t>
  </si>
  <si>
    <t>Saint James Coeur De Chauffe 60° 0.7L</t>
  </si>
  <si>
    <t>SAINA23BE9</t>
  </si>
  <si>
    <t>Saint James Cuvée  1765 42° 0.7L</t>
  </si>
  <si>
    <t>Saint James Rum vieux Fleur Canne 42° 0.7L</t>
  </si>
  <si>
    <t>Saint James VO 42° 0.7L</t>
  </si>
  <si>
    <t>Saint James VSOP 43° 0.7L</t>
  </si>
  <si>
    <t>Saint Nicholas Abbey Blanc 40° 0.7L</t>
  </si>
  <si>
    <t>Sake Hakushika Junmai Ginjo 14.7° 0.5L</t>
  </si>
  <si>
    <t>SAKU112F25</t>
  </si>
  <si>
    <t>Salers 16° 1L</t>
  </si>
  <si>
    <t>Samai White Rum 41° 0.7L</t>
  </si>
  <si>
    <t>4059</t>
  </si>
  <si>
    <t>Sambuca Molinari 40° 0.7L</t>
  </si>
  <si>
    <t>Sambuca Molinari 40° 1L</t>
  </si>
  <si>
    <t>SAMB861FE7</t>
  </si>
  <si>
    <t>Sambuca Romana 40° 1L</t>
  </si>
  <si>
    <t>SAMP9RXGIK</t>
  </si>
  <si>
    <t>San Lino Carta Blanca 40° 0.7L</t>
  </si>
  <si>
    <t>San Lino Carta Oro Anejo 40° 0.7L</t>
  </si>
  <si>
    <t>Sandeman Armada 17.5° 0.5L</t>
  </si>
  <si>
    <t>Sandeman Character 17.5° 0.5L</t>
  </si>
  <si>
    <t>Sandeman Don Fino 15° 0.5L</t>
  </si>
  <si>
    <t>625</t>
  </si>
  <si>
    <t>Sandeman Fine White 19.5° 0.75L</t>
  </si>
  <si>
    <t>Sandeman Founders Reserve 20° 0.75L</t>
  </si>
  <si>
    <t>Sandeman Porto Fine Ruby 19.5° 1L</t>
  </si>
  <si>
    <t>SANDXJK7MR</t>
  </si>
  <si>
    <t>SANDDISEZV</t>
  </si>
  <si>
    <t>SANDQSEYET</t>
  </si>
  <si>
    <t>SANTAT734E</t>
  </si>
  <si>
    <t>Santiago de Cuba 11 Years 40° 0.7L</t>
  </si>
  <si>
    <t>Santos Dumont Rum Gewurztraminer 40° 0.7L</t>
  </si>
  <si>
    <t>Satao Gin 45° 0.5L</t>
  </si>
  <si>
    <t>Satao Orange Cacao Gin 40° 0.5L</t>
  </si>
  <si>
    <t>Satryna Tequila Cristalino 38° 0.7L</t>
  </si>
  <si>
    <t>Satryna Xpresso 35° 0.7L</t>
  </si>
  <si>
    <t>SAVA8946D6</t>
  </si>
  <si>
    <t>SAVAFAC4E4</t>
  </si>
  <si>
    <t>Savanna Intense 40° 0.7L</t>
  </si>
  <si>
    <t>SAVAGFCA0T</t>
  </si>
  <si>
    <t>Scrappy’s Bitters Aromatic 46.6° 0.15L</t>
  </si>
  <si>
    <t>Scrappy’S Bitters Orange 43.9° 0.15L</t>
  </si>
  <si>
    <t>Scrappy’S Bitters Orleans 47° 0.15L</t>
  </si>
  <si>
    <t>Scrappy’S Bitters Seville Orange 47.5° 0.15L</t>
  </si>
  <si>
    <t>Se Busca Mezcal Anejo 40° 0.7L</t>
  </si>
  <si>
    <t>Se Busca Mezcal Artesanal Añejo . 40° 0.7L</t>
  </si>
  <si>
    <t>Se Busca Mezcal Reposado 40° 0.7L</t>
  </si>
  <si>
    <t>Seagram's VO 40° 0.7L</t>
  </si>
  <si>
    <t>Secha de la Silva 40° 0.7L</t>
  </si>
  <si>
    <t>SEQUUKARUL</t>
  </si>
  <si>
    <t>SEQUV3B7L3</t>
  </si>
  <si>
    <t>SERUA2XVJU</t>
  </si>
  <si>
    <t>Séverin VSOP 4 Years 42° 0.7L</t>
  </si>
  <si>
    <t>Sexy Bitters 40° 0.1L</t>
  </si>
  <si>
    <t>SHANXHYFLF</t>
  </si>
  <si>
    <t>Shanky's Whip 33° 0.7L</t>
  </si>
  <si>
    <t>Shefford Mannor Rye 40° 0.7L</t>
  </si>
  <si>
    <t>Sheridan's 15.5° 0.5L</t>
  </si>
  <si>
    <t>Sheridan's 15.5° 0.7L</t>
  </si>
  <si>
    <t>Sheridan's 15.5° 1L</t>
  </si>
  <si>
    <t>SHINEA1415</t>
  </si>
  <si>
    <t>SIBO93E049</t>
  </si>
  <si>
    <t>Sibona Grappa Barolo 40° 0.5L</t>
  </si>
  <si>
    <t>Sibona Grappa Di Barbera 40° 0.5L</t>
  </si>
  <si>
    <t>Siderit Cool Tankard 43° 0.7L</t>
  </si>
  <si>
    <t>Siderit Gingerlime 43° 0.7L</t>
  </si>
  <si>
    <t>SIER000B5C</t>
  </si>
  <si>
    <t>Sierra Antiguo Anejo 40° 0.7L</t>
  </si>
  <si>
    <t>SIER42BBF5</t>
  </si>
  <si>
    <t>Sierra Antiguo Plata 40° 0.7L</t>
  </si>
  <si>
    <t>SIEROUEHLE</t>
  </si>
  <si>
    <t>Sierra Blanco 38° 0.7L</t>
  </si>
  <si>
    <t>Sierra Milenario  Café 35° 0.7L</t>
  </si>
  <si>
    <t>SIER4YGJUD</t>
  </si>
  <si>
    <t>Sierra Norte Maiz Blanco 45° 0.7L</t>
  </si>
  <si>
    <t>SIER2L26Z2</t>
  </si>
  <si>
    <t>Sierra Norte Maiz Morado 45° 0.7L</t>
  </si>
  <si>
    <t>Sierra Norte Mexican Black Corn Whisky 45° 0.7L</t>
  </si>
  <si>
    <t>3990</t>
  </si>
  <si>
    <t>Sierra Reposado 38° 0.7L</t>
  </si>
  <si>
    <t>Sierra Silver 38° 0.04L</t>
  </si>
  <si>
    <t>Sierra Silver 38° 0.7L</t>
  </si>
  <si>
    <t>Sierra Silver 38° 1L</t>
  </si>
  <si>
    <t>Sikkim Privée Premium Gin 40° 0.7L</t>
  </si>
  <si>
    <t>Sikkim Strawberry Gin 40° 0.7L</t>
  </si>
  <si>
    <t>Silent Pool 43° 1L</t>
  </si>
  <si>
    <t>Silent Pool Gin 43° 0.7L</t>
  </si>
  <si>
    <t>Silkie The Legendary Silkie Dark Blended Irish Whiskey Non Chill Filtered 46° 0.7L</t>
  </si>
  <si>
    <t>Singleton of Dufftown 12 Years Luscious Nectar 40° 0.7L</t>
  </si>
  <si>
    <t>Singleton of Dufftown Malt Master's Selection 40° 0.7L</t>
  </si>
  <si>
    <t>SINGCA9244</t>
  </si>
  <si>
    <t>Sipsmith Damson Vodka 28° 0.5L</t>
  </si>
  <si>
    <t>Sipsmith London Dry Gin 41.6° 0.7L</t>
  </si>
  <si>
    <t>SIRCA8P6QE</t>
  </si>
  <si>
    <t>SIRCLAA7MJ</t>
  </si>
  <si>
    <t>Sir Chill Gin Black Edition 43° 0.5L</t>
  </si>
  <si>
    <t>SIRC9LQ5R8</t>
  </si>
  <si>
    <t>Sir Chill Gin in France 39° 0.5L</t>
  </si>
  <si>
    <t>Sir Chill Gin Limited Winter Edition 60° 0.5L</t>
  </si>
  <si>
    <t>SIRE46C04E</t>
  </si>
  <si>
    <t>Sir Edmond Gin 40° 0.7L</t>
  </si>
  <si>
    <t>Sir Edward's 40° 1L</t>
  </si>
  <si>
    <t>SISTXX2WYI</t>
  </si>
  <si>
    <t>Sister Isles Wine Barrel Reserva 40° 0.7L</t>
  </si>
  <si>
    <t>SIXDH0M44Z</t>
  </si>
  <si>
    <t>Skane Akvavit 38° 1L</t>
  </si>
  <si>
    <t>Skin Gin Brown 42° 0.5L</t>
  </si>
  <si>
    <t>SKIN86DRV9</t>
  </si>
  <si>
    <t>Skin Gin Hamburg Edition 42° 0.5L</t>
  </si>
  <si>
    <t>Skin Gin Handcrafted German Dry Gin Reptile 42° 0.5L</t>
  </si>
  <si>
    <t>4012</t>
  </si>
  <si>
    <t>Skyy 40° 0.7L</t>
  </si>
  <si>
    <t>Skyy 40° 1L</t>
  </si>
  <si>
    <t>Skyy Infusions Citrus 37.5° 1L</t>
  </si>
  <si>
    <t>SLYRLPX8OT</t>
  </si>
  <si>
    <t>Smeets Hasselt 30° 1L</t>
  </si>
  <si>
    <t>Smirnoff 37.5° 0.2L</t>
  </si>
  <si>
    <t>SMIR4890B6</t>
  </si>
  <si>
    <t>Smirnoff 37.5° 0.35L</t>
  </si>
  <si>
    <t>Smirnoff 37.5° 0.5L</t>
  </si>
  <si>
    <t>Smirnoff 37.5° 0.7L</t>
  </si>
  <si>
    <t>Smirnoff 37.5° 1.5L</t>
  </si>
  <si>
    <t>Smirnoff 37.5° 1L</t>
  </si>
  <si>
    <t>804</t>
  </si>
  <si>
    <t>Smirnoff 37.5° 3L</t>
  </si>
  <si>
    <t>4018</t>
  </si>
  <si>
    <t>3719</t>
  </si>
  <si>
    <t>Smirnoff 40° 3L</t>
  </si>
  <si>
    <t>807</t>
  </si>
  <si>
    <t>Smirnoff Blue 50° 1L</t>
  </si>
  <si>
    <t>Smirnoff Ice 4° 0.7L</t>
  </si>
  <si>
    <t>Smögen PX Twin 6 Years 58.5° 0.5L</t>
  </si>
  <si>
    <t>SMOK7DC19D</t>
  </si>
  <si>
    <t>SMOK07X68L</t>
  </si>
  <si>
    <t>Smuggler's Strength Gin 40° 0.7L</t>
  </si>
  <si>
    <t>Soggy Dollar Island Spiced 35° 0.7L</t>
  </si>
  <si>
    <t>Soggy Dollar Old Dark Rum 40° 0.7L</t>
  </si>
  <si>
    <t>Sol Tarasco 10 Years 42° 0.7L</t>
  </si>
  <si>
    <t>Sol Tarasco 4 Years 40° 0.7L</t>
  </si>
  <si>
    <t>Sorgin Premium Sauvignon Distilled Gin 43° 0.7L</t>
  </si>
  <si>
    <t>Sorgin Yellow Gin 42.3° 0.7L</t>
  </si>
  <si>
    <t>SORT0E2534</t>
  </si>
  <si>
    <t>Sortilège 30° 0.7L</t>
  </si>
  <si>
    <t>SORT9AMNHK</t>
  </si>
  <si>
    <t>Sortilège Crème de Whisky 17° 0.75L</t>
  </si>
  <si>
    <t>SORTBBC9D4</t>
  </si>
  <si>
    <t>Sortilège Prestige 40.9° 0.75L</t>
  </si>
  <si>
    <t>Source Gin 43° 0.7L</t>
  </si>
  <si>
    <t>Sourz Mango 15° 0.7L</t>
  </si>
  <si>
    <t>SOURB3E520</t>
  </si>
  <si>
    <t>Sourz Raspberry 15° 0.7L</t>
  </si>
  <si>
    <t>Sourz Red Berry 15° 0.7L</t>
  </si>
  <si>
    <t>Southern Comfort 35° 0.7L</t>
  </si>
  <si>
    <t>Southern Comfort 35° 1L</t>
  </si>
  <si>
    <t>SOUTDE3F8F</t>
  </si>
  <si>
    <t>Southern Comfort Black 40° 1L</t>
  </si>
  <si>
    <t>Spagnolo Vodka 40° 0.7L</t>
  </si>
  <si>
    <t>SPEY49EC89</t>
  </si>
  <si>
    <t>SPIC0EB5F7</t>
  </si>
  <si>
    <t>Spicebox Whisky 37° 0.7L</t>
  </si>
  <si>
    <t>Spirited Union Lemon and Leaf 38° 0.7L</t>
  </si>
  <si>
    <t>Spirited Union Spice &amp; Sea Salt 38° 0.7L</t>
  </si>
  <si>
    <t>Spitzmund New Western 47° 0.5L</t>
  </si>
  <si>
    <t>Starlino Arancione Vermouth 17° 0.75L</t>
  </si>
  <si>
    <t>Starlino Rosso Vermouth 17° 0.75L</t>
  </si>
  <si>
    <t>STAUNXK0M0</t>
  </si>
  <si>
    <t>Stauning Danish Kaos Batch 1 46° 0.7L</t>
  </si>
  <si>
    <t>St-Germain Elderflower 20° 0.5L</t>
  </si>
  <si>
    <t>STGEC41144</t>
  </si>
  <si>
    <t>St-Germain Elderflower 20° 0.7L</t>
  </si>
  <si>
    <t>Stock 84 38° 0.7L</t>
  </si>
  <si>
    <t>Stock 84 38° 1L</t>
  </si>
  <si>
    <t>Stock XO 40° 0.7L</t>
  </si>
  <si>
    <t>Strange Donkey Ginger 39° 0.5L</t>
  </si>
  <si>
    <t>Strange Donkey Pink 37.5° 0.5L</t>
  </si>
  <si>
    <t>Strathmill 12 Years (Flora &amp; Fauna) 43° 0.7L</t>
  </si>
  <si>
    <t>Stravecchio Branca  6-8 Years 38° 0.7L</t>
  </si>
  <si>
    <t>STRANXUWZY</t>
  </si>
  <si>
    <t>Stravecchio Branca XO 38° 0.7L</t>
  </si>
  <si>
    <t>STROD74B6E</t>
  </si>
  <si>
    <t>Stroh 40° 0.7L</t>
  </si>
  <si>
    <t>Stroh 60° 1L</t>
  </si>
  <si>
    <t>3445</t>
  </si>
  <si>
    <t>Stroh 80° 0.5L</t>
  </si>
  <si>
    <t>722</t>
  </si>
  <si>
    <t>Stroh 80° 0.7L</t>
  </si>
  <si>
    <t>Stroh 80° 1L</t>
  </si>
  <si>
    <t>Stroh Jagertee 40° 0.5L</t>
  </si>
  <si>
    <t>STRODBD1DB</t>
  </si>
  <si>
    <t>Stroh Jagertee 40° 1L</t>
  </si>
  <si>
    <t>STRO9C30CB</t>
  </si>
  <si>
    <t>SUBLF66CBA</t>
  </si>
  <si>
    <t>Sublime Absente Absinthe 89° 0.7L</t>
  </si>
  <si>
    <t>Sunken Still Rye 42° 0.5L</t>
  </si>
  <si>
    <t>Sunken Still Rye 46.5° 0.5L</t>
  </si>
  <si>
    <t>Suntory AO 43° 0.35L</t>
  </si>
  <si>
    <t>Suntory AO 43° 0.7L</t>
  </si>
  <si>
    <t>Suze 20° 0.7L</t>
  </si>
  <si>
    <t>Tabu Absinth 73 Classic Strong 73° 0.5L</t>
  </si>
  <si>
    <t>Tahiti Rock N Rhum 15 Years 45° 0.7L</t>
  </si>
  <si>
    <t>Tahiti Rock N Rhum 6 Years 45° 0.7L</t>
  </si>
  <si>
    <t>TAIL52E702</t>
  </si>
  <si>
    <t>Tails Garden Cocktail 20° 1L</t>
  </si>
  <si>
    <t>TAIT3Q8H1S</t>
  </si>
  <si>
    <t>TAIT874EA3</t>
  </si>
  <si>
    <t>TAKA34061D</t>
  </si>
  <si>
    <t>Takamaka Overproof 69° 0.7L</t>
  </si>
  <si>
    <t>TAKAVRH9G9</t>
  </si>
  <si>
    <t>5045</t>
  </si>
  <si>
    <t>TALICID1VV</t>
  </si>
  <si>
    <t>TALI99B74F</t>
  </si>
  <si>
    <t>Talisker Parley Wilder Seas 48.6° 0.7L</t>
  </si>
  <si>
    <t>TALI6DUSKL</t>
  </si>
  <si>
    <t>Tan Dowr Sea Salt Vodka 40° 0.7L</t>
  </si>
  <si>
    <t>Tanduay Gold Rum 40° 0.7L</t>
  </si>
  <si>
    <t>Tanduay Silver Rum 40° 0.7L</t>
  </si>
  <si>
    <t>TAND9ATTIA</t>
  </si>
  <si>
    <t>Tanqueray 43.1° 0.35L</t>
  </si>
  <si>
    <t>Tanqueray 43.1° 0.7L</t>
  </si>
  <si>
    <t>Tanqueray 43.1° 1L</t>
  </si>
  <si>
    <t>Tanqueray 47.3° 1L</t>
  </si>
  <si>
    <t>Tanqueray Malacca 41.3° 1L</t>
  </si>
  <si>
    <t>Tanqueray N° Ten 47.3° 0.7L</t>
  </si>
  <si>
    <t>TANQ1CD5AB</t>
  </si>
  <si>
    <t>Tanqueray N° Ten Grapefruit &amp; Rosemary 45.3° 1L</t>
  </si>
  <si>
    <t>Tanqueray PET 47.3° 0.05L</t>
  </si>
  <si>
    <t>Tanqueray Rangpur 41.3° 1L</t>
  </si>
  <si>
    <t>TANQIAR01Z</t>
  </si>
  <si>
    <t>Tanqueray Royale Blackcurrant 41.3° 0.7L</t>
  </si>
  <si>
    <t>Tanqueray Royale Blackcurrant 41.3° 1L</t>
  </si>
  <si>
    <t>Tarquin's Blackberry Gin 38° 0.7L</t>
  </si>
  <si>
    <t>Tarquin's Cornish Pastis 42° 0.7L</t>
  </si>
  <si>
    <t>Tarquin's Elderflower &amp; Pink Grapefruit Gin 42% 42° 0.7L</t>
  </si>
  <si>
    <t>Tarquin's Rhubarb &amp; Raspberry Gin 38° 0.7L</t>
  </si>
  <si>
    <t>Tarquin's Seadog Navy Strenght Gin 57° 0.7L</t>
  </si>
  <si>
    <t>Tarquin's Strawberry &amp; LIme Gin 38° 0.7L</t>
  </si>
  <si>
    <t>Tarquin's The Cornish Sunshine Blood Orange 38° 0.7L</t>
  </si>
  <si>
    <t>TATR15C12D</t>
  </si>
  <si>
    <t>Tatratea Citrus Tea 32° 0.7L</t>
  </si>
  <si>
    <t>Tatratea Milk &amp; Tea Liqueur 17° 0.7L</t>
  </si>
  <si>
    <t>Taylor's 10 Years 20° 0.75L</t>
  </si>
  <si>
    <t>TAYLF912BF</t>
  </si>
  <si>
    <t>Taylor's 20 Years 20° 0.75L</t>
  </si>
  <si>
    <t>TAYL77E03E</t>
  </si>
  <si>
    <t>Taylor's Fine Tawny 20° 0.75L</t>
  </si>
  <si>
    <t>Taylor's Fine White 20° 0.75L</t>
  </si>
  <si>
    <t>Taylor's Select 20° 0.75L</t>
  </si>
  <si>
    <t>Taylor's Select 20° 1L</t>
  </si>
  <si>
    <t>Taylor's Chip Dry 20° 0.75L</t>
  </si>
  <si>
    <t>Teaninich 10 Years (Flora &amp; Fauna) 43° 0.7L</t>
  </si>
  <si>
    <t>Tears From Heaven 46° 0.5L</t>
  </si>
  <si>
    <t>TEEL24B1FA</t>
  </si>
  <si>
    <t>TEEL7E29DB</t>
  </si>
  <si>
    <t>TEELOTG3VE</t>
  </si>
  <si>
    <t>Teerenpeli PRKL 40° 0.5L</t>
  </si>
  <si>
    <t>Tekirdag Raki Rakisi 45° 0.35L</t>
  </si>
  <si>
    <t>5126</t>
  </si>
  <si>
    <t>Tekirdag Raki Rakisi 45° 0.7L</t>
  </si>
  <si>
    <t>Telmont Brut 12° 0.75L</t>
  </si>
  <si>
    <t>TEMPHTDE9O</t>
  </si>
  <si>
    <t>Templeton 10 Years Rye 52° 0.7L</t>
  </si>
  <si>
    <t>Tenu Gin 47° 0.5L</t>
  </si>
  <si>
    <t>Tepaluma Gin 43° 0.5L</t>
  </si>
  <si>
    <t>TQUIB27CB4</t>
  </si>
  <si>
    <t>Tequila Rose Strawberry 15° 0.7L</t>
  </si>
  <si>
    <t>Terra Nova Gin de Namur 40° 0.5L</t>
  </si>
  <si>
    <t>THEB90C449</t>
  </si>
  <si>
    <t>The Blackbird's Gin 40° 0.5L</t>
  </si>
  <si>
    <t>The Botanical's premium London Dry Gin 42.5° 0.7L</t>
  </si>
  <si>
    <t>The Botanist 46° 0.05L</t>
  </si>
  <si>
    <t>The Botanist Gin 46° 0.7L</t>
  </si>
  <si>
    <t>THEB3C3ZUQ</t>
  </si>
  <si>
    <t>The Botanist Gin 46° 1.5L</t>
  </si>
  <si>
    <t>The Bush Original 37.5° 0.7L</t>
  </si>
  <si>
    <t>The Bush Passio &amp; Guavia 37.5° 0.7L</t>
  </si>
  <si>
    <t>The Bush Tropical Citrus 37.5° 0.7L</t>
  </si>
  <si>
    <t>THEB0S6DI5</t>
  </si>
  <si>
    <t>The Busker Single Grain 44.3° 0.7L</t>
  </si>
  <si>
    <t>The Butterfly Cannon Tequila Cristalino 40° 0.5L</t>
  </si>
  <si>
    <t>The Deacon 40° 0.7L</t>
  </si>
  <si>
    <t>THED52BVM3</t>
  </si>
  <si>
    <t>THED5CB32F</t>
  </si>
  <si>
    <t>The Dubliner Rascal Stout 40° 0.7L</t>
  </si>
  <si>
    <t>The Duke Munich Dry Gin 45° 0.7L</t>
  </si>
  <si>
    <t>THEE241F1A</t>
  </si>
  <si>
    <t>THEEB3EFE2</t>
  </si>
  <si>
    <t>The Equiano Light 43° 0.7L</t>
  </si>
  <si>
    <t>THEG4JX33K</t>
  </si>
  <si>
    <t>The Gardener Gin 42° 0.7L</t>
  </si>
  <si>
    <t>The Gladstone Axe The American Oak 41° 0.7L</t>
  </si>
  <si>
    <t>The Gladstone Axe The Black Axe 41° 0.7L</t>
  </si>
  <si>
    <t>The King of Soho London Dry Gin 42° 0.7L</t>
  </si>
  <si>
    <t>The King of Soho Variorum Gin 37.5° 0.7L</t>
  </si>
  <si>
    <t>The Lost Distillery Auchnagie Classic Selection 43° 0.7L</t>
  </si>
  <si>
    <t>The Lost Distillery Lossit Classic Selection 43° 0.7L</t>
  </si>
  <si>
    <t>The Lost Distillery Towiemore Classic Selection 43° 0.7L</t>
  </si>
  <si>
    <t>The Pogues Blend 40° 0.7L</t>
  </si>
  <si>
    <t>The Rhum Factory Black Cask 40° 0.7L</t>
  </si>
  <si>
    <t>The Rum Factory 10 Years 41° 0.7L</t>
  </si>
  <si>
    <t>The Rum Factory 15 Years 43° 0.7L</t>
  </si>
  <si>
    <t>The STIN Styrian Dry Gin 47° 0.5L</t>
  </si>
  <si>
    <t>The STIN Styrian Sloe Gin 27° 0.5L</t>
  </si>
  <si>
    <t>The Sting Small Batch London Dry Gin 40° 0.7L</t>
  </si>
  <si>
    <t>The Whistler Irish Cream 20° 0.7L</t>
  </si>
  <si>
    <t>The Wild Geese  Premium Rum 40° 0.7L</t>
  </si>
  <si>
    <t>The Wild Geese Irish Honey Liquor 35° 0.5L</t>
  </si>
  <si>
    <t>Thomas Dakin Gin 42° 0.7L</t>
  </si>
  <si>
    <t>Thoquino Cachaça  2 Years 40° 0.7L</t>
  </si>
  <si>
    <t>THREE6A499</t>
  </si>
  <si>
    <t>Three Sixty 37.5° 0.7L</t>
  </si>
  <si>
    <t>Three Sixty 37.5° 1L</t>
  </si>
  <si>
    <t>THRELQLHXB</t>
  </si>
  <si>
    <t>Three Sixty Vodka Black 42° 0.7L</t>
  </si>
  <si>
    <t>TIAMMUV9KN</t>
  </si>
  <si>
    <t>Tia Maria 20° 0.7L</t>
  </si>
  <si>
    <t>510</t>
  </si>
  <si>
    <t>Tia Maria 20° 1L</t>
  </si>
  <si>
    <t>TIMO501AA6</t>
  </si>
  <si>
    <t>TOBE6JB6K2</t>
  </si>
  <si>
    <t>TOGO9A2CB0</t>
  </si>
  <si>
    <t>TOGOQGI0MI</t>
  </si>
  <si>
    <t>TOGO323E50</t>
  </si>
  <si>
    <t>Tokiiro Niigata Gin 47° 0.7L</t>
  </si>
  <si>
    <t>Tokinoka 40° 0.5L</t>
  </si>
  <si>
    <t>Tokinoka Black 50° 0.5L</t>
  </si>
  <si>
    <t>Tokyo Nights Japanese Gin 43° 0.7L</t>
  </si>
  <si>
    <t>Tokyo Nights Yuzu Vodka 40° 0.7L</t>
  </si>
  <si>
    <t>TOMAE215CD</t>
  </si>
  <si>
    <t>TOMA2AA987</t>
  </si>
  <si>
    <t>TOMAA3BB2B</t>
  </si>
  <si>
    <t>Toucan Blanc 50° 0.7L</t>
  </si>
  <si>
    <t>Tovaritch 40° 0.7L</t>
  </si>
  <si>
    <t>TRAN0AE4D2</t>
  </si>
  <si>
    <t>Tranquebar Colonial Gin 45° 0.7L</t>
  </si>
  <si>
    <t>TRAN72CDB6</t>
  </si>
  <si>
    <t>Tranquebar Colonial Navy Gin 52° 0.7L</t>
  </si>
  <si>
    <t>Tres Hombres République Dominicaine Premium XVII 42° 0.7L</t>
  </si>
  <si>
    <t>Tres Paises 40° 0.7L</t>
  </si>
  <si>
    <t>Triple 3 Three Gin African Botanicals 43° 0.5L</t>
  </si>
  <si>
    <t>Triple 3 Three Gin Citrus Infusion 43° 0.5L</t>
  </si>
  <si>
    <t>Triple 3 Three Gin Just Juniper Berry 43° 0.5L</t>
  </si>
  <si>
    <t>Triple Sec Cabo Bay 30° 1L</t>
  </si>
  <si>
    <t>TROICDCD4A</t>
  </si>
  <si>
    <t>Trois Rivières 55 Origines 55° 0.7L</t>
  </si>
  <si>
    <t>TROIA1DA06</t>
  </si>
  <si>
    <t>Trois Rivières Cuvée Océan 42° 0.7L</t>
  </si>
  <si>
    <t>Trois Rivières Doublewood 43° 0.7L</t>
  </si>
  <si>
    <t>Trois Rivières Rhum Ambre Agricole 40° 0.7L</t>
  </si>
  <si>
    <t>TROIC1J6UF</t>
  </si>
  <si>
    <t>Trois Rivières VO Cuvée de Moulin 40° 0.7L</t>
  </si>
  <si>
    <t>Tullamore Dew 12 Years 40° 0.7L</t>
  </si>
  <si>
    <t>Tullamore Dew 13 Years Rouge 40° 0.7L</t>
  </si>
  <si>
    <t>Tullamore Dew 40° 0.7L</t>
  </si>
  <si>
    <t>Tullamore Dew 40° 1L</t>
  </si>
  <si>
    <t>Tullamore Dew Honey 35° 0.7L</t>
  </si>
  <si>
    <t>Tullamore Dew XO Rum Cask Finish 43° 0.7L</t>
  </si>
  <si>
    <t>Tunel Hierbas Secas 40° 0.7L</t>
  </si>
  <si>
    <t>TWEZ7K73RO</t>
  </si>
  <si>
    <t>Twezo Barbardos 40° 0.7L</t>
  </si>
  <si>
    <t>TWILDF2E02</t>
  </si>
  <si>
    <t>Twilight Diamond 10 Years 40° 0.7L</t>
  </si>
  <si>
    <t>Twilight Whisky Barrel 40° 0.7L</t>
  </si>
  <si>
    <t>Twin Fin Rum 38° 0.7L</t>
  </si>
  <si>
    <t>Ultimatum Infinitum 12 40° 0.7L</t>
  </si>
  <si>
    <t>U'Luvka 40° 0.7L</t>
  </si>
  <si>
    <t>Umiki Ocean Fused Japanese Whisky Finished in Pine Barrels 46° 0.5L</t>
  </si>
  <si>
    <t>Uncle Val's Peppered Gin 45° 0.7L</t>
  </si>
  <si>
    <t>Ungava Gin 43.1° 0.7L</t>
  </si>
  <si>
    <t>V2C Classic Gin 41.5° 0.7L</t>
  </si>
  <si>
    <t>VALH4BBF35</t>
  </si>
  <si>
    <t>Valhalla Koskenkorva 35° 1L</t>
  </si>
  <si>
    <t>Valt Single Malt Vodka 40° 0.7L</t>
  </si>
  <si>
    <t>Van Gogh Gin 40° 0.7L</t>
  </si>
  <si>
    <t>Van Gogh Gin 47° 1L</t>
  </si>
  <si>
    <t>VANA4B7EBB</t>
  </si>
  <si>
    <t>Vana Tallinn 40° 1L</t>
  </si>
  <si>
    <t>Vanûa Rum 40° 0.7L</t>
  </si>
  <si>
    <t>4066</t>
  </si>
  <si>
    <t>VAT 69 40° 1L</t>
  </si>
  <si>
    <t>Vecchia Romagna Etichetta Bianca 37.2° 0.7L</t>
  </si>
  <si>
    <t>133</t>
  </si>
  <si>
    <t>Vecchia Romagna Etichetta Nera 38° 0.7L</t>
  </si>
  <si>
    <t>VECCCXHYUZ</t>
  </si>
  <si>
    <t>Vedrenne Crème de Cassis 15° 0.7L</t>
  </si>
  <si>
    <t>DELP40FB81</t>
  </si>
  <si>
    <t>Vermouth Del Professore Chinato 18° 0.75L</t>
  </si>
  <si>
    <t>Vermouth del Professore Rosso 18° 0.75L</t>
  </si>
  <si>
    <t>VERMB8YMC4</t>
  </si>
  <si>
    <t>Vermouth Forcalquier 18° 0.75L</t>
  </si>
  <si>
    <t>Veuve Clicquot Brut Demi 12° 0.375L</t>
  </si>
  <si>
    <t>Veuve Clicquot Rich Rosé 12° 0.75L</t>
  </si>
  <si>
    <t>VIEJ4G4TVR</t>
  </si>
  <si>
    <t>Vieux Carré Absinthe Supérieure 60° 0.7L</t>
  </si>
  <si>
    <t>Villa Ascenti Gin 41° 0.7L</t>
  </si>
  <si>
    <t>Virunga Gin 43° 0.5L</t>
  </si>
  <si>
    <t>VL 92 Gin YY Reserve 45° 1L</t>
  </si>
  <si>
    <t>Volbeat Rum III 43° 0.7L</t>
  </si>
  <si>
    <t>VOLCL81XXI</t>
  </si>
  <si>
    <t>VOLC84YVYD</t>
  </si>
  <si>
    <t>Volcano Collection Telica 42° 0.7L</t>
  </si>
  <si>
    <t>Von Hallers Gin Blush 44° 0.5L</t>
  </si>
  <si>
    <t>VORIOYQB7L</t>
  </si>
  <si>
    <t>VOR Iceland Navy Strength Gin 57° 0.5L</t>
  </si>
  <si>
    <t>Warner Edwards Melissa Gin 43° 0.7L</t>
  </si>
  <si>
    <t>Waterford Argot 47° 0.7L</t>
  </si>
  <si>
    <t>WATE93XL0Z</t>
  </si>
  <si>
    <t>Waterloo Gin 42° 0.5L</t>
  </si>
  <si>
    <t>Waterproof 45.8° 0.7L</t>
  </si>
  <si>
    <t>Waterproof 45.8° 1L</t>
  </si>
  <si>
    <t>West Cork Cask Strength Barrel Proof 62° 0.7L</t>
  </si>
  <si>
    <t>West Cork Single Malt Virgin Oak 43° 0.7L</t>
  </si>
  <si>
    <t>WEST7AA847</t>
  </si>
  <si>
    <t>West Cork Single Malt Whiskey Rum Cask Finish 43° 0.7L</t>
  </si>
  <si>
    <t>WHISKGBV6D</t>
  </si>
  <si>
    <t>Whistle Pig 15 Years Vermont Estate Rye 46° 0.7L</t>
  </si>
  <si>
    <t>4073</t>
  </si>
  <si>
    <t>White Horse 40° 1L</t>
  </si>
  <si>
    <t>Whitley Neill Connaisseur's Cut 47° 1L</t>
  </si>
  <si>
    <t>Whitley Neill Gooseberry 43° 0.7L</t>
  </si>
  <si>
    <t>Whitley Neill Lemongrass &amp; Ginger 43° 1L</t>
  </si>
  <si>
    <t>WIENSYXFDG</t>
  </si>
  <si>
    <t>Wild Island High Croft Gin 43.4° 0.7L</t>
  </si>
  <si>
    <t>Wild Tiger 40° 0.7L</t>
  </si>
  <si>
    <t>Wild Turkey 101 Proof 50.5° 0.7L</t>
  </si>
  <si>
    <t>Wild Turkey American Honey 35.5° 0.7L</t>
  </si>
  <si>
    <t>WILDEAAIDC</t>
  </si>
  <si>
    <t>Wild Wombat Australian Legend Coffee Liqueur 30° 0.7L</t>
  </si>
  <si>
    <t>WILD6T6QTC</t>
  </si>
  <si>
    <t>Wild Wombat Australian Legend Wild Berry Vodka 40° 0.7L</t>
  </si>
  <si>
    <t>William Lawson's Vanilla Spiced 35° 0.7L</t>
  </si>
  <si>
    <t>William Peel 40° 1.5L</t>
  </si>
  <si>
    <t>William Peel 40° 2L</t>
  </si>
  <si>
    <t>William Peel Honey 35° 0.7L</t>
  </si>
  <si>
    <t>Williams Chase Seville Orange 40° 0.7L</t>
  </si>
  <si>
    <t>Williams Chase Summer Fruit Cup 20° 0.7L</t>
  </si>
  <si>
    <t>Windspiel Navy Strength Gin 57° 0.5L</t>
  </si>
  <si>
    <t>Windspiel Premium Sloe Gin 33.3° 0.5L</t>
  </si>
  <si>
    <t>WOLF74898C</t>
  </si>
  <si>
    <t>WOLFF3AC17</t>
  </si>
  <si>
    <t>Woodford Reserve Distiller's Select 43.2° 0.7L</t>
  </si>
  <si>
    <t>Woodford Reserve Distiller's Select 43.2° 1L</t>
  </si>
  <si>
    <t>WOOD7VVGR7</t>
  </si>
  <si>
    <t>Woodford Reserve Historic Barrel Entry 45.2° 0.7L</t>
  </si>
  <si>
    <t>WOODVNOU6N</t>
  </si>
  <si>
    <t>Woodford Reserve Malt Whiskey 45.2° 0.7L</t>
  </si>
  <si>
    <t>Woodland Navy Strength 57.2° 0.5L</t>
  </si>
  <si>
    <t>Worthy Park Gold 40° 0.7L</t>
  </si>
  <si>
    <t>Worthy Park Rum Cream 15° 0.7L</t>
  </si>
  <si>
    <t>WRIT179CD2</t>
  </si>
  <si>
    <t>WRIT96E238</t>
  </si>
  <si>
    <t>WYBO90986C</t>
  </si>
  <si>
    <t>Wyborowa 37.5° 0.7L</t>
  </si>
  <si>
    <t>Xanté Pear Mojito 14.9° 1L</t>
  </si>
  <si>
    <t>Xanté Sour &amp; Pear 15° 0.5L</t>
  </si>
  <si>
    <t>Xibal Gin 45° 0.7L</t>
  </si>
  <si>
    <t>XII Dry Gin 42° 0.7L</t>
  </si>
  <si>
    <t>XIIGU4QTXW</t>
  </si>
  <si>
    <t>XII Gin Café 38° 0.7L</t>
  </si>
  <si>
    <t>XMYEDA6B5A</t>
  </si>
  <si>
    <t>YELL8DC4CA</t>
  </si>
  <si>
    <t>Yellow Rose Outlaw Bourbon 46° 0.7L</t>
  </si>
  <si>
    <t>Yeni Raki 45° 0.35L</t>
  </si>
  <si>
    <t>Yeni Raki 45° 0.7L</t>
  </si>
  <si>
    <t>Yeni Raki 45° 1L</t>
  </si>
  <si>
    <t>Yeni Raki Ala 47° 0.35L</t>
  </si>
  <si>
    <t>YENIC83CAE</t>
  </si>
  <si>
    <t>Yeni Raki Ala 47° 0.7L</t>
  </si>
  <si>
    <t>YENID008B5</t>
  </si>
  <si>
    <t>Yeni Raki Ustalarin Karismi 45.5° 0.7L</t>
  </si>
  <si>
    <t>Yeni Raki Yeni Seri 45° 0.7L</t>
  </si>
  <si>
    <t>Ypioca Lime NREF 30° 1L</t>
  </si>
  <si>
    <t>YPIO4A048E</t>
  </si>
  <si>
    <t>Ypioca Prata 38° 1L</t>
  </si>
  <si>
    <t>Ypioca Red Fruits NREF 30° 1L</t>
  </si>
  <si>
    <t>Ypioca Reserva Castanheira 38° 0.7L</t>
  </si>
  <si>
    <t>Ysabel Regina 42° 0.7L</t>
  </si>
  <si>
    <t>Yuzu Bitter 27° 0.1L</t>
  </si>
  <si>
    <t>ZACAFB55C7</t>
  </si>
  <si>
    <t>Zacapa Centenario 23 40° 0.35L</t>
  </si>
  <si>
    <t>4965</t>
  </si>
  <si>
    <t>Zacapa Centenario Ambar 12 Solera 40° 1L</t>
  </si>
  <si>
    <t>ZACARXBMYV</t>
  </si>
  <si>
    <t>Zafra Master Reserve 21 Years 40° 0.7L</t>
  </si>
  <si>
    <t>ZAND72R1RI</t>
  </si>
  <si>
    <t>ZANDB1JT20</t>
  </si>
  <si>
    <t>Zapatera Gran Reserva Vintage 1989 42° 0.7L</t>
  </si>
  <si>
    <t>Zapatera Reserva Especial Vintage 1992 40° 0.7L</t>
  </si>
  <si>
    <t>ZAYAE97409</t>
  </si>
  <si>
    <t>ZIGNYB1BLO</t>
  </si>
  <si>
    <t>Zignum Joven (New Bottle) 40° 0.7L</t>
  </si>
  <si>
    <t>Zoladkowa Czysta de Luxe 40° 0.7L</t>
  </si>
  <si>
    <t>Zoute Grand Prix Gin 40° 0.5L</t>
  </si>
  <si>
    <t>Zubrowka Rosé 32° 1L</t>
  </si>
  <si>
    <t>ZWACX2Z283</t>
  </si>
  <si>
    <t>Zwack Unicum Zwetschke 34.5° 0.7L</t>
  </si>
  <si>
    <t>Codice Destinatario: C3UCNRB</t>
  </si>
  <si>
    <t>INCOTERMS : DAP VS. DEPOSITO COMO</t>
  </si>
  <si>
    <t>RI.BA 60 GG. DATA FATTURA</t>
  </si>
  <si>
    <t>FEVER TREE ASS 0,200</t>
  </si>
  <si>
    <t>BACARDI DRAGON 0,70/32 RAZZ</t>
  </si>
  <si>
    <t>BOWMORE 15Y DARK 0,70/43 SH.WO</t>
  </si>
  <si>
    <t>DUVAL PASTIS 2,0 45gr</t>
  </si>
  <si>
    <t>DUVAL PASTIS 0,5 45 gr</t>
  </si>
  <si>
    <t>CILENTANE LIQ.MELONE/MAND/FRAG</t>
  </si>
  <si>
    <t>FABBRI CILIEGIE/UVA/ CHOC0,200</t>
  </si>
  <si>
    <t>GLEN MORANG NEC/LAS/RUB 1/1 46</t>
  </si>
  <si>
    <t>GLEN MORANGIE NEC/SAU/LAS70/46</t>
  </si>
  <si>
    <t>BRUICHLADDICH SCOT.BARL 1/1 50</t>
  </si>
  <si>
    <t>MACALLAN 12Y 1/1 40gr SELE OAK</t>
  </si>
  <si>
    <t>BUSHMILL'S ORIGINAL 1/1 40 TRP</t>
  </si>
  <si>
    <t>TULLIBARDINE SAUTERNES 70/43</t>
  </si>
  <si>
    <t>SMIRNOFF TWIST 1/1 37,5</t>
  </si>
  <si>
    <t>WYBOROWA **1/1 40g.</t>
  </si>
  <si>
    <t>WYBOROWA **0,70/40</t>
  </si>
  <si>
    <t>ANTINORI NOBILE MONTEPULCIANO</t>
  </si>
  <si>
    <t>SERAFINO BARBERA 0,75</t>
  </si>
  <si>
    <t>CRYSTAL HEAD AURO/RAIN 0,70/40</t>
  </si>
  <si>
    <t>FOLONARI PARETO NOZZOLE 0,75</t>
  </si>
  <si>
    <t>ORNELLAIA MASSETINO</t>
  </si>
  <si>
    <t>BORTOLOMIOL BANDAROSSA 3 LT</t>
  </si>
  <si>
    <t>FEUDI S.GREGORIO STUPORE BOLG</t>
  </si>
  <si>
    <t>TEQ.REVANCHA/CHANCLA 0,70/35</t>
  </si>
  <si>
    <t>JIM BEAM APPLE/PEACH 0,70 32,5</t>
  </si>
  <si>
    <t>ETSU GIN AROM.70/43 ORAN/YUZU</t>
  </si>
  <si>
    <t>FERRARI MAXIMUM B. BLANC 1,5LT</t>
  </si>
  <si>
    <t>FERRARI MAXIMUM B. DE BLANC 3L</t>
  </si>
  <si>
    <t>ORNELLAIA ESSENZA BOLGHERI 75</t>
  </si>
  <si>
    <t>COLLEMASSARI MONTECUCCO RIS</t>
  </si>
  <si>
    <t>JAGERMEISTER 3,00/35</t>
  </si>
  <si>
    <t>CLASSICA AVIGN CANTALORO ROSSO</t>
  </si>
  <si>
    <t>CONNEMARA DIST. ED. 70/43</t>
  </si>
  <si>
    <t>TOSOLINI LE SFERE 0,20/40</t>
  </si>
  <si>
    <t>PELLEGRINO MARSALA HORATIO 75</t>
  </si>
  <si>
    <t>PELLEGRINO MARSALA ANITA 75</t>
  </si>
  <si>
    <t>PAPALIN HAITI 6Y 70/54,1 SHERR</t>
  </si>
  <si>
    <t>GR.BERTA CAST.ANNUNZ. 70/43</t>
  </si>
  <si>
    <t>UNICUM AMARO 1/1 40</t>
  </si>
  <si>
    <t>COLLEMASSARI G.MACCO BOLG. 1,5</t>
  </si>
  <si>
    <t>UMANI RONCHI HISTOR VERDICCHIO</t>
  </si>
  <si>
    <t>UMANI RONCHI LH2 EXTRA BRUT</t>
  </si>
  <si>
    <t>FRANZ HAAS PINOT SPUM PAS DOSE</t>
  </si>
  <si>
    <t>SERAFINO ROSATO BRUT OUDEIS</t>
  </si>
  <si>
    <t>SERAFINO SPUMANTE 1,5 PAS DOSE</t>
  </si>
  <si>
    <t>MOSNEL FRANCIACORTA BRUT</t>
  </si>
  <si>
    <t>MOSNEL FRANCIACORTA PAS DOSE'</t>
  </si>
  <si>
    <t>MOSNEL FRANCIACORTA ROSE' BRUT</t>
  </si>
  <si>
    <t>MOSNEL FRANCIACORTA SATEN</t>
  </si>
  <si>
    <t>MOSNEL F.TA  DEMI BRUT 0,375</t>
  </si>
  <si>
    <t>MALEY CIDRE DU SAINT BERNARD</t>
  </si>
  <si>
    <t>GIGI EN PROVENCE DRY GIN 70/44</t>
  </si>
  <si>
    <t>ETNEUM VOLCANIC GIN 70/42</t>
  </si>
  <si>
    <t>TRAVAGLINI NEBBIOLO COSTESESIA</t>
  </si>
  <si>
    <t>MOTTURA ORVIETO TAPPO VITE</t>
  </si>
  <si>
    <t>MOTTURA GRECHETTO POGGIO COSTA</t>
  </si>
  <si>
    <t>DOMAINE VICO LE BOIS DU CERF</t>
  </si>
  <si>
    <t>SAN MARTINO AGLIANICO VULTURE</t>
  </si>
  <si>
    <t>EL ZEREMIA MAOR</t>
  </si>
  <si>
    <t>DROUIN GIN CARMINA 70/42</t>
  </si>
  <si>
    <t>ARDBEG GALILEO 70/49</t>
  </si>
  <si>
    <t>FAMOUS GROUSE DECANTED 70/40</t>
  </si>
  <si>
    <t>GLEN ROTHES 1994 70/43</t>
  </si>
  <si>
    <t>J &amp; B ULTIMA 70/43</t>
  </si>
  <si>
    <t>LINKWOOD 12Y FLORA&amp;FAUNA 70/43</t>
  </si>
  <si>
    <t>MACALLAN ELEGANCIA 12Y 1/1 43</t>
  </si>
  <si>
    <t>PUNI ALBA 70/43</t>
  </si>
  <si>
    <t>TALISKER 25Y 70/58</t>
  </si>
  <si>
    <t>WHITE &amp; MACKAY 30Y 70/43</t>
  </si>
  <si>
    <t>KNOCKANDO 12Y 1972 70/43</t>
  </si>
  <si>
    <t>KNOCKANDO 12Y 1973 70/43</t>
  </si>
  <si>
    <t>KNOCKANDO 12Y 1974 70/43</t>
  </si>
  <si>
    <t>KNOCKANDO 12Y 1976 70/43</t>
  </si>
  <si>
    <t>KNOCKANDO 12Y 1980 70/43</t>
  </si>
  <si>
    <t>KNOCKANDO 12Y 1982 70/43</t>
  </si>
  <si>
    <t>SPRINGBANG 10Y 70/46 NAZARI</t>
  </si>
  <si>
    <t>ANDRE RENARD VSOP 70/40</t>
  </si>
  <si>
    <t>AU VODKA 70/40</t>
  </si>
  <si>
    <t>CITADELLE GIN ROUGE 70/41,7</t>
  </si>
  <si>
    <t>PELLEGRINO TARENI GRILLO</t>
  </si>
  <si>
    <t>CLES DES DUCS VSOP 70/40</t>
  </si>
  <si>
    <t>PELLEGRINO MALBEC GAZZ.TANAUR.</t>
  </si>
  <si>
    <t>CZAR PETER VODKA 1/1 40</t>
  </si>
  <si>
    <t>PROHIBIDO RON 22 YO 70/40</t>
  </si>
  <si>
    <t>GRASOWKA BISON VODKA 70/38</t>
  </si>
  <si>
    <t>HARDY VS 70/40</t>
  </si>
  <si>
    <t>HARDY VSOP 70/40</t>
  </si>
  <si>
    <t>JACK DANIEL'S LIM.EDIT. 70/40</t>
  </si>
  <si>
    <t>ISLE OF JURA 14Y 70/40</t>
  </si>
  <si>
    <t>MENARD COGNAC 70/40</t>
  </si>
  <si>
    <t>METAXA BRANDY 5 STELLE 1/1 38</t>
  </si>
  <si>
    <t>MEUKOW VS 1/1 40</t>
  </si>
  <si>
    <t>NO. 209 GIN 1/1 46</t>
  </si>
  <si>
    <t>NORDES GIN 3LT 40</t>
  </si>
  <si>
    <t>PRESIDENTE MARTI G.ANEJO 70/40</t>
  </si>
  <si>
    <t>TAKAMAKA DARK SPICED RUM 70/38</t>
  </si>
  <si>
    <t>DEMON'S SHARE 3Y 70/40</t>
  </si>
  <si>
    <t>DEMON'S SHARE 6Y 70/40</t>
  </si>
  <si>
    <t>WHITLEY NEILL R&amp;G GIN 70/41,3</t>
  </si>
  <si>
    <t>ZUBROWKA BIALA 0,50/40</t>
  </si>
  <si>
    <t>GRAN DUCA D'ALBA G.RIS 70/40</t>
  </si>
  <si>
    <t>JACK DANIEL'S SINGLE B. 70/47</t>
  </si>
  <si>
    <t>MILLONARIO RON XO 1,50/40</t>
  </si>
  <si>
    <t>SAKE MIYAKO NIHONSHU 72/14,5</t>
  </si>
  <si>
    <t>FRANCHETTI PINOT NERO SANCABA</t>
  </si>
  <si>
    <t>MASI CAMPOFIORIN 0,375</t>
  </si>
  <si>
    <t>MASI CAMPOFIORIN 1,5</t>
  </si>
  <si>
    <t>MASI BROLO CAMPOFIORIN</t>
  </si>
  <si>
    <t>MASI COSTASERA RISERVA</t>
  </si>
  <si>
    <t>MASI POSSESSIONI ROSSO VALPOL</t>
  </si>
  <si>
    <t>MASI BROLO CAMPOFIORIN 1,5</t>
  </si>
  <si>
    <t>ENGINE READYTODRINK 23,7/7,5</t>
  </si>
  <si>
    <t>CONTRATTINO APERITIVO 20/5,5</t>
  </si>
  <si>
    <t>DIST.MONACO L'ORANGERIE 50/30</t>
  </si>
  <si>
    <t>DIST.MONACO CARRUBA 50/24</t>
  </si>
  <si>
    <t>CHARTREUSE ELIXIR 70/56</t>
  </si>
  <si>
    <t>TOGOUCHI WHISKY SAKE 70//40</t>
  </si>
  <si>
    <t>TOGOUCHI WHISKY BEER 70/40</t>
  </si>
  <si>
    <t>TEELING SINGLE POT STILL 70/46</t>
  </si>
  <si>
    <t>601 TRENTO</t>
  </si>
  <si>
    <t>601 TRENTO ROSE'</t>
  </si>
  <si>
    <t>SANTA ANA GIN 70/42,3</t>
  </si>
  <si>
    <t>HINOTORI GOLDRAKE BLEND. 70/45</t>
  </si>
  <si>
    <t>HINOTORI GOLDRAKE PEATED 70/50</t>
  </si>
  <si>
    <t>HOFSTAETTER STEINBOCK NO ALCOL</t>
  </si>
  <si>
    <t>CAPICHERA ASSAJE' ROSSO</t>
  </si>
  <si>
    <t>COROCHINATO 1/1 16°</t>
  </si>
  <si>
    <t>EL PASADOR DE ORO RUM XO 70/40</t>
  </si>
  <si>
    <t>TERLAN PINOT BIANCO RARITY</t>
  </si>
  <si>
    <t>LA TORRE BAG IN BOX 5LT R/B/RS</t>
  </si>
  <si>
    <t>LA TORRE ROSATO CA' DI LIA</t>
  </si>
  <si>
    <t>LA TORRE CORTESE</t>
  </si>
  <si>
    <t>CESARINI 1673 EXTRABRUT 1,5</t>
  </si>
  <si>
    <t>FOLONARI BOLGHERI C.A.M. 1,5</t>
  </si>
  <si>
    <t>FOLONARI VERMENTINO C.A.M.</t>
  </si>
  <si>
    <t>FOLONARI CHIANTI NOZZOLE</t>
  </si>
  <si>
    <t>FOLONARI CHIANTI 0,375 NOZZOLE</t>
  </si>
  <si>
    <t>FOLONARI CHIANTI LA FORRA</t>
  </si>
  <si>
    <t>FOLONARI CABREO MYTHO</t>
  </si>
  <si>
    <t>FOLONARI CABREO IL BORGO</t>
  </si>
  <si>
    <t>FOLONARI CABREO IL BORGO 1,5</t>
  </si>
  <si>
    <t>FOLONARI BOLGHERI C.A.M.</t>
  </si>
  <si>
    <t>CESARINI BRUT AQUILA REALE</t>
  </si>
  <si>
    <t>CESARINI 1673 EXTRABRUT</t>
  </si>
  <si>
    <t>CESARINI 1673 NOIR NATURE</t>
  </si>
  <si>
    <t>CESARINI 1673 BRUT ROSE'</t>
  </si>
  <si>
    <t>CESARINI ORO ROSSO DOS. ZERO</t>
  </si>
  <si>
    <t>MASO MARTIS SPUMANTE BRUT</t>
  </si>
  <si>
    <t>MASO MARTIS SPUMANTE ROSE'</t>
  </si>
  <si>
    <t>COMITISSA PAS DOSE' RISERVA</t>
  </si>
  <si>
    <t>SODI DEL PARETAIO CHIANTI</t>
  </si>
  <si>
    <t>SODI DEL PARETAIO CHIANTI RIS</t>
  </si>
  <si>
    <t>HIGUANA RON SILVER 70/38</t>
  </si>
  <si>
    <t>HIGUANA RON 5Y ORO 70/38</t>
  </si>
  <si>
    <t>HIGUANA RON 9Y RESERVA 70/40</t>
  </si>
  <si>
    <t>HIGUANA RON 12Y EXTRA V 70/40</t>
  </si>
  <si>
    <t>TERRE ROSSE VERMENTINO</t>
  </si>
  <si>
    <t>TERRE ROSSE PIGATO</t>
  </si>
  <si>
    <t>TERRE ROSSE APOGEO</t>
  </si>
  <si>
    <t>MONSUPELLO PINOT NERO ROSE'</t>
  </si>
  <si>
    <t>QUINTARELLI VALPOLICELLA SUP</t>
  </si>
  <si>
    <t>REVI' BRUT TRENTO</t>
  </si>
  <si>
    <t>ARBORY GIN 70/42</t>
  </si>
  <si>
    <t>LANE GIN 1751 VIOLET 70/40</t>
  </si>
  <si>
    <t>MONTIFAUD COGNAC VS 70/40</t>
  </si>
  <si>
    <t>TAMNAVULIN WINE FINISH 70/40</t>
  </si>
  <si>
    <t>TOBERMORY 12YO 70/46,3</t>
  </si>
  <si>
    <t>KRUPNIK OLD HONEY 50/38</t>
  </si>
  <si>
    <t>ZOLADKOWA GORZKA 70/34</t>
  </si>
  <si>
    <t>INCOTERMS : DAP VS. DEPOSITO CURMAYEUR (15€ EXTRA CONSEGNA IN CANTINA)</t>
  </si>
  <si>
    <t>Item</t>
  </si>
  <si>
    <t>GBX</t>
  </si>
  <si>
    <t>EAN bottle</t>
  </si>
  <si>
    <t>EAN case</t>
  </si>
  <si>
    <t>Weight/Case</t>
  </si>
  <si>
    <t>3770011756148</t>
  </si>
  <si>
    <t>13770011756145</t>
  </si>
  <si>
    <t>EAST15DDC2</t>
  </si>
  <si>
    <t>135 East Hyogo Dry Gin 42° 0.7L</t>
  </si>
  <si>
    <t>4970860858003;4970860858102</t>
  </si>
  <si>
    <t>14970860858000;14970860858109</t>
  </si>
  <si>
    <t>GINCD5937E</t>
  </si>
  <si>
    <t>1528 Gin Cocoa 40° 0.7L</t>
  </si>
  <si>
    <t>8426294400029;8437014541014</t>
  </si>
  <si>
    <t>28426294400023</t>
  </si>
  <si>
    <t>QAHW9F598E</t>
  </si>
  <si>
    <t>1528 Qahwa 40° 0.7L</t>
  </si>
  <si>
    <t>8426294400036</t>
  </si>
  <si>
    <t>38426294400037</t>
  </si>
  <si>
    <t>8710631120009</t>
  </si>
  <si>
    <t>8710631620004</t>
  </si>
  <si>
    <t>8710631220006</t>
  </si>
  <si>
    <t>8710631820008</t>
  </si>
  <si>
    <t>1770 Glasgow Single Malt Original 46° 0.7L</t>
  </si>
  <si>
    <t>5060411501256</t>
  </si>
  <si>
    <t>17501035013824;811538010146</t>
  </si>
  <si>
    <t>5029977351026</t>
  </si>
  <si>
    <t>05029977821024;5029977821024</t>
  </si>
  <si>
    <t>TEQUMHOLEF</t>
  </si>
  <si>
    <t>1800 Tequila Jose Cuervo Reposado 100% Agave 40° 1L</t>
  </si>
  <si>
    <t>10818844022068</t>
  </si>
  <si>
    <t>5411772000368</t>
  </si>
  <si>
    <t>5411772000375</t>
  </si>
  <si>
    <t>BELGIFFYW3</t>
  </si>
  <si>
    <t>1836 Belgian Organic Clementine Gin 37.5° 0.7L</t>
  </si>
  <si>
    <t>5411772000832</t>
  </si>
  <si>
    <t>5411772000849</t>
  </si>
  <si>
    <t>BELGE79EB4</t>
  </si>
  <si>
    <t>1836 Belgian Organic Gin 43° 0.7L</t>
  </si>
  <si>
    <t>5411772000313</t>
  </si>
  <si>
    <t>5411772000320</t>
  </si>
  <si>
    <t>5411772000641</t>
  </si>
  <si>
    <t>5411772000658</t>
  </si>
  <si>
    <t>5411772000245</t>
  </si>
  <si>
    <t>5411772000252</t>
  </si>
  <si>
    <t>BELGAA2EE9</t>
  </si>
  <si>
    <t>1836 Belgian Organic Vodka 40° 0.7L</t>
  </si>
  <si>
    <t>5411772000436</t>
  </si>
  <si>
    <t>5411772000443</t>
  </si>
  <si>
    <t>5411772000894</t>
  </si>
  <si>
    <t>5411772000900</t>
  </si>
  <si>
    <t>1914 Edicion Gatun Anejado Interoceanico Barrel Aged Rum 41.3° 0.7L</t>
  </si>
  <si>
    <t>7452103930013</t>
  </si>
  <si>
    <t>15710778001209</t>
  </si>
  <si>
    <t>15710778001155</t>
  </si>
  <si>
    <t>24 Days Of Rum Advent Calendar 43.2° 0.48L</t>
  </si>
  <si>
    <t>5712718004397</t>
  </si>
  <si>
    <t>5712718004403</t>
  </si>
  <si>
    <t>DAYS3SPALN</t>
  </si>
  <si>
    <t>24 Days Of Rum Blue Edition 42.5° 0.48L</t>
  </si>
  <si>
    <t>5712718007824</t>
  </si>
  <si>
    <t>5712718007831</t>
  </si>
  <si>
    <t>24 Days Of Rum Green Edition 43.69° 0.48L</t>
  </si>
  <si>
    <t>5712718006780</t>
  </si>
  <si>
    <t>5712718006803</t>
  </si>
  <si>
    <t>37503011148432</t>
  </si>
  <si>
    <t>9421012620207</t>
  </si>
  <si>
    <t>07640175750008;07640175750091;29421012620201;7640175750008;7640175750091</t>
  </si>
  <si>
    <t>44° N Grasse Gin 44° 0.5L</t>
  </si>
  <si>
    <t>3770011756100</t>
  </si>
  <si>
    <t>13770011756015;13770011756107</t>
  </si>
  <si>
    <t>8414037932616</t>
  </si>
  <si>
    <t>18414037932613</t>
  </si>
  <si>
    <t>694 Aperitivo + 2 Glasses 20° 0.5L</t>
  </si>
  <si>
    <t>735745133965</t>
  </si>
  <si>
    <t>735745133958</t>
  </si>
  <si>
    <t>4025127090976</t>
  </si>
  <si>
    <t>4025127047000</t>
  </si>
  <si>
    <t>4025127047109</t>
  </si>
  <si>
    <t>8437015745015</t>
  </si>
  <si>
    <t>18437015745012</t>
  </si>
  <si>
    <t>A.H. Riise 24 Experiences Calendar 24 x 2 cl 43.92° 0.48L</t>
  </si>
  <si>
    <t>5712421111009</t>
  </si>
  <si>
    <t>5712421112006</t>
  </si>
  <si>
    <t>A.H. Riise Advent Calendar 24 x 2 cl 41.92° 0.48L</t>
  </si>
  <si>
    <t>5712421640004;5712421760009</t>
  </si>
  <si>
    <t>5712421660002</t>
  </si>
  <si>
    <t>A.H. Riise Old St. Croix Non Plus Ultra La Galante 43.4° 0.7L</t>
  </si>
  <si>
    <t>5712421105008</t>
  </si>
  <si>
    <t>5712421106005</t>
  </si>
  <si>
    <t>5712421540007</t>
  </si>
  <si>
    <t>5712421370000</t>
  </si>
  <si>
    <t>7048352053322</t>
  </si>
  <si>
    <t>Aalborg Jule Akvavit Edition 2020 47° 0.7L</t>
  </si>
  <si>
    <t>7048352070220</t>
  </si>
  <si>
    <t>5700359304945</t>
  </si>
  <si>
    <t>5700350011101;5700359309919</t>
  </si>
  <si>
    <t>Abbaye de Maredsous Aéquatis - Organic Gin + 2 Glasses 40° 0.5L</t>
  </si>
  <si>
    <t>5430002411118</t>
  </si>
  <si>
    <t>5430002411378</t>
  </si>
  <si>
    <t>5430002411071</t>
  </si>
  <si>
    <t>5430002411279</t>
  </si>
  <si>
    <t>5430002411040</t>
  </si>
  <si>
    <t>5413216200433</t>
  </si>
  <si>
    <t>5430002411088</t>
  </si>
  <si>
    <t>5430002411323</t>
  </si>
  <si>
    <t>Abbaye de Maredsous Fleur d'Elixir Bio + 2 Glasses 14° 0.5L</t>
  </si>
  <si>
    <t>5430002411187</t>
  </si>
  <si>
    <t>5430002411392</t>
  </si>
  <si>
    <t>5430002411033</t>
  </si>
  <si>
    <t>5413216200457</t>
  </si>
  <si>
    <t>5430002411224</t>
  </si>
  <si>
    <t>5430002411347</t>
  </si>
  <si>
    <t>Abbaye de Maredsous Gin Bio Giftbox 3 x 50 cl 40° 1.5L</t>
  </si>
  <si>
    <t>5430002411354</t>
  </si>
  <si>
    <t>Abbaye de Maredsous Invictus - Organic Gin + 2 Glasses 40° 0.5L</t>
  </si>
  <si>
    <t>5430002411194</t>
  </si>
  <si>
    <t>5430002411361</t>
  </si>
  <si>
    <t>5430002411057</t>
  </si>
  <si>
    <t>5430002411262</t>
  </si>
  <si>
    <t>5430002411217</t>
  </si>
  <si>
    <t>5430002411330</t>
  </si>
  <si>
    <t>Abbaye de Maredsous Valéo - Organic Gin + 2 Glasses 40° 0.5L</t>
  </si>
  <si>
    <t>5430002411200</t>
  </si>
  <si>
    <t>5430002411385</t>
  </si>
  <si>
    <t>5413216200297;5430002411026</t>
  </si>
  <si>
    <t>5413216200303</t>
  </si>
  <si>
    <t>5430002411064</t>
  </si>
  <si>
    <t>5430002411286</t>
  </si>
  <si>
    <t>3760337450141</t>
  </si>
  <si>
    <t>3760337450202</t>
  </si>
  <si>
    <t>3760337450004</t>
  </si>
  <si>
    <t>3760337450011</t>
  </si>
  <si>
    <t>3760337450134;3760337450240</t>
  </si>
  <si>
    <t>ABER4C3B68</t>
  </si>
  <si>
    <t>Aber Falls Welsh Dry Gin 41.3° 0.7L</t>
  </si>
  <si>
    <t>5011166056324</t>
  </si>
  <si>
    <t>05011166039976;5011166039976</t>
  </si>
  <si>
    <t>ABERECB9F0</t>
  </si>
  <si>
    <t>Aber Falls Welsh Orange &amp; Marmelade Gin 41.3° 0.7L</t>
  </si>
  <si>
    <t>5011166056034</t>
  </si>
  <si>
    <t>05011166039617;5011166039617</t>
  </si>
  <si>
    <t>Aberfeldy 12 Years 40° 0.2L</t>
  </si>
  <si>
    <t>7640171037219</t>
  </si>
  <si>
    <t>07640171037202;7640171037202</t>
  </si>
  <si>
    <t>Aberfeldy 12 Years 40° 1L</t>
  </si>
  <si>
    <t>5000277001637</t>
  </si>
  <si>
    <t>5000277001644</t>
  </si>
  <si>
    <t>Aberfeldy 12 Years Happy New Year Waxed Bottle 40° 0.7L</t>
  </si>
  <si>
    <t>5000277000982</t>
  </si>
  <si>
    <t>5000277001033;54888880035838</t>
  </si>
  <si>
    <t>Aberfeldy 15 Years Napa Valley Cask Limited Edition 43° 0.7L</t>
  </si>
  <si>
    <t>7640171039329</t>
  </si>
  <si>
    <t>07640171039312;7640171039312</t>
  </si>
  <si>
    <t>Aberfeldy 15 Years Ruby Port Single Cask 55.5° 0.7L</t>
  </si>
  <si>
    <t>7640330380378</t>
  </si>
  <si>
    <t>ABERE1BC2B</t>
  </si>
  <si>
    <t>Aberfeldy 16 Years 40° 0.7L</t>
  </si>
  <si>
    <t>5000277000579</t>
  </si>
  <si>
    <t>5000277000586</t>
  </si>
  <si>
    <t>Aberfeldy 16 Years Exceptionnal Cask Saint Julian red Wine Finish 43° 0.7L</t>
  </si>
  <si>
    <t>7640171037752</t>
  </si>
  <si>
    <t>Aberfeldy 18 Years Bolgheri 43° 0.7L</t>
  </si>
  <si>
    <t>7640171039343</t>
  </si>
  <si>
    <t>07640171039336;7640171039336</t>
  </si>
  <si>
    <t>Aberfeldy 19 Years Sherry Cask 43° 0.7L</t>
  </si>
  <si>
    <t>7640171030234</t>
  </si>
  <si>
    <t>Aberfeldy 21 Years 40° 0.7L</t>
  </si>
  <si>
    <t>5000277003563;7640171031439</t>
  </si>
  <si>
    <t>5000277003570;7640171031422</t>
  </si>
  <si>
    <t>Aberfeldy 21 Years Le Argmal Edition 46° 0.7L</t>
  </si>
  <si>
    <t>7640330382549</t>
  </si>
  <si>
    <t>07640330382532;7640330382532</t>
  </si>
  <si>
    <t>Aberfeldy 25 Years 125th Anniversary Edition 46° 0.7L</t>
  </si>
  <si>
    <t>54888880035951;7640330382303</t>
  </si>
  <si>
    <t>Aberfeldy 25 Years 46° 0.7L</t>
  </si>
  <si>
    <t>7640330382310</t>
  </si>
  <si>
    <t>07640330382303;7640330382303</t>
  </si>
  <si>
    <t>Aberfeldy Discovery Pack (12 Years + 16 Years + 21 Years) 3x5 cl 40° 0.15L</t>
  </si>
  <si>
    <t>7610113014684</t>
  </si>
  <si>
    <t>07610113014691;7610113014691</t>
  </si>
  <si>
    <t>Aberfeldy The Golden Dram Tasting Collection (12 Years + 16 Years + 21 Years) 3x20 cl 40° 0.6L</t>
  </si>
  <si>
    <t>7610113014660</t>
  </si>
  <si>
    <t>07610113014677;7610113014677</t>
  </si>
  <si>
    <t>3047100243774</t>
  </si>
  <si>
    <t>5000299298060</t>
  </si>
  <si>
    <t>Aberlour 12 Years Double Cask Matured 40° 1L</t>
  </si>
  <si>
    <t>5000299298558</t>
  </si>
  <si>
    <t>5000299298541</t>
  </si>
  <si>
    <t>Aberlour 12 Years Non Chill-Filtered 48° 0.7L</t>
  </si>
  <si>
    <t>5000299298275</t>
  </si>
  <si>
    <t>05000299298275</t>
  </si>
  <si>
    <t>5000299620922</t>
  </si>
  <si>
    <t>Aberlour 14 Years 40° 0.7L</t>
  </si>
  <si>
    <t>5000299620915</t>
  </si>
  <si>
    <t>05000299620946;5000299620946;54888880030468</t>
  </si>
  <si>
    <t>Aberlour 14 Years Double Cask 40° 1L</t>
  </si>
  <si>
    <t>5000299632208</t>
  </si>
  <si>
    <t>Aberlour 16 Years 43° 0.7L</t>
  </si>
  <si>
    <t>5000299298022</t>
  </si>
  <si>
    <t>05000299298084;5000299298084;54888880010996</t>
  </si>
  <si>
    <t>Aberlour 16 Years Double Cask Matured 40° 0.7L</t>
  </si>
  <si>
    <t>130115175600128;5000299298084</t>
  </si>
  <si>
    <t>Aberlour 18 Years Double Sherry Cask (PX &amp; Oloroso) Finish 43° 0.7L</t>
  </si>
  <si>
    <t>5000299298190;5000299632765</t>
  </si>
  <si>
    <t>05000299298206;05000299632772;5000299632772</t>
  </si>
  <si>
    <t>Aberlour A' Bunadh 60.7° 0.7L</t>
  </si>
  <si>
    <t>5010739261523</t>
  </si>
  <si>
    <t>5010739261882;54888880010958</t>
  </si>
  <si>
    <t>Aberlour A Bunadh 60.8° 0.7L</t>
  </si>
  <si>
    <t>5000299620182</t>
  </si>
  <si>
    <t>05000299620199;5010739261882</t>
  </si>
  <si>
    <t>Aberlour A Bunadh 61.3° 0.7L</t>
  </si>
  <si>
    <t>5010739261882</t>
  </si>
  <si>
    <t>Aberlour A Bunadh 61° 70 cl 61° 0.7L</t>
  </si>
  <si>
    <t>5010739261882;54888880015199</t>
  </si>
  <si>
    <t>Aberlour A Bunadh Alba 58.9° 0.7L</t>
  </si>
  <si>
    <t>5000299632789</t>
  </si>
  <si>
    <t>05000299632796;5000299632796</t>
  </si>
  <si>
    <t>ABER04CO3U</t>
  </si>
  <si>
    <t>Aberlour A'Bunadh Alba 60.1° 0.7L</t>
  </si>
  <si>
    <t>5000299632796</t>
  </si>
  <si>
    <t>Aberlour Casg Annamh 48° 0.7L</t>
  </si>
  <si>
    <t>5000299620168</t>
  </si>
  <si>
    <t>05000299620175;5000299620175</t>
  </si>
  <si>
    <t>Aberlour Casg Annamh 48° 1L</t>
  </si>
  <si>
    <t>5000299620212</t>
  </si>
  <si>
    <t>5000299620120</t>
  </si>
  <si>
    <t>5000299620137</t>
  </si>
  <si>
    <t>5052598060138</t>
  </si>
  <si>
    <t>5052598189853</t>
  </si>
  <si>
    <t>5052598010133</t>
  </si>
  <si>
    <t>3379974200813</t>
  </si>
  <si>
    <t>43379974200811</t>
  </si>
  <si>
    <t>3379974200011</t>
  </si>
  <si>
    <t>43379974200019;54888880019593</t>
  </si>
  <si>
    <t>43379974200019</t>
  </si>
  <si>
    <t>3379974203005</t>
  </si>
  <si>
    <t>43379974203003</t>
  </si>
  <si>
    <t>ABSIWBBHK5</t>
  </si>
  <si>
    <t>Absinthe Pere Kermann's 60° 0.7L</t>
  </si>
  <si>
    <t xml:space="preserve"> 3014400016186;3014400016186</t>
  </si>
  <si>
    <t>4076700104573</t>
  </si>
  <si>
    <t>4076700204570</t>
  </si>
  <si>
    <t>7312040014040</t>
  </si>
  <si>
    <t>27312040014044</t>
  </si>
  <si>
    <t>27312040017038</t>
  </si>
  <si>
    <t>ABSO5CBF89</t>
  </si>
  <si>
    <t>Absolut Blue 40° 0.2L</t>
  </si>
  <si>
    <t>7312040017201</t>
  </si>
  <si>
    <t>37312040017202</t>
  </si>
  <si>
    <t>7312040017072</t>
  </si>
  <si>
    <t>27312040017076</t>
  </si>
  <si>
    <t>7312040017683</t>
  </si>
  <si>
    <t>17312040017680;7312040097685</t>
  </si>
  <si>
    <t>7312040017171</t>
  </si>
  <si>
    <t>00373120400033157661;17312040017178</t>
  </si>
  <si>
    <t>7312040014507</t>
  </si>
  <si>
    <t>7312040553068</t>
  </si>
  <si>
    <t>87312040553071</t>
  </si>
  <si>
    <t>7312040552962</t>
  </si>
  <si>
    <t>54888880034008;87312040552975</t>
  </si>
  <si>
    <t>17312040217011</t>
  </si>
  <si>
    <t>7312040214518</t>
  </si>
  <si>
    <t>Absolut Five 5 x 5 cl 38.8° 0.25L</t>
  </si>
  <si>
    <t>87312040552791</t>
  </si>
  <si>
    <t>7312040552177</t>
  </si>
  <si>
    <t>27312040552171</t>
  </si>
  <si>
    <t>7312040551668</t>
  </si>
  <si>
    <t>17312040551665;7312040551835</t>
  </si>
  <si>
    <t>7312040551958</t>
  </si>
  <si>
    <t>87312040551954</t>
  </si>
  <si>
    <t>ABUE0CA490</t>
  </si>
  <si>
    <t>Abuelo Anejo 40° 0.7L</t>
  </si>
  <si>
    <t>088291100364;7451101210097</t>
  </si>
  <si>
    <t>10088291100361;7451101210165</t>
  </si>
  <si>
    <t>7451101210639</t>
  </si>
  <si>
    <t>ABUE7D1DD4</t>
  </si>
  <si>
    <t>Abuelo Anejo XV Anos Napoleon 40° 0.7L</t>
  </si>
  <si>
    <t>7451101210523</t>
  </si>
  <si>
    <t>7451101210530</t>
  </si>
  <si>
    <t>ABUEB5DB78</t>
  </si>
  <si>
    <t>Abuelo Anejo XV Anos Olorosso 40° 0.7L</t>
  </si>
  <si>
    <t>7451101210486</t>
  </si>
  <si>
    <t>7451101210493</t>
  </si>
  <si>
    <t>ABUE224F04</t>
  </si>
  <si>
    <t>Abuelo Anejo XV Anos Tawny 40° 0.7L</t>
  </si>
  <si>
    <t>7451101210509</t>
  </si>
  <si>
    <t>7451101210516</t>
  </si>
  <si>
    <t>Abuelo Centuria 30 Years 40° 0.7L</t>
  </si>
  <si>
    <t>7451101210158</t>
  </si>
  <si>
    <t>7451101210189</t>
  </si>
  <si>
    <t>Abuelo XII Two Oaks 40° 0.7L</t>
  </si>
  <si>
    <t>7451101210646</t>
  </si>
  <si>
    <t>7  451101 210653;7451101210653</t>
  </si>
  <si>
    <t>Abuelo XV Napoleon+Oloroso+Tawny 3x20 cl 40° 0.6L</t>
  </si>
  <si>
    <t>54888880028083;7451101210622</t>
  </si>
  <si>
    <t>8410028901463</t>
  </si>
  <si>
    <t>8410028901470</t>
  </si>
  <si>
    <t>Adiccion Mezcal 40° 0.7L</t>
  </si>
  <si>
    <t>3701420696695</t>
  </si>
  <si>
    <t>ADMI45B1B9</t>
  </si>
  <si>
    <t>Admiral Rodney HMS Formidable 40° 0.7L</t>
  </si>
  <si>
    <t>5060184940863;786992212248</t>
  </si>
  <si>
    <t>05060184948708;10786992212245</t>
  </si>
  <si>
    <t>ADMIE4BFFA</t>
  </si>
  <si>
    <t>Admirals Rum Large Barrel 40° 0.7L</t>
  </si>
  <si>
    <t>5011995002530</t>
  </si>
  <si>
    <t>5011995002691</t>
  </si>
  <si>
    <t>5016878600421</t>
  </si>
  <si>
    <t>AEROQN7FMQ</t>
  </si>
  <si>
    <t>Aerolite Lyndsay 10 Years Islay 46° 0.7L</t>
  </si>
  <si>
    <t>5052598184261</t>
  </si>
  <si>
    <t>5052598184162</t>
  </si>
  <si>
    <t>Aerstone 10 Years Land Cask 40° 0.7L</t>
  </si>
  <si>
    <t>5010327415291</t>
  </si>
  <si>
    <t>05010327415307;5010327415307</t>
  </si>
  <si>
    <t>Aerstone 10 Years Sea Cask 40° 0.7L</t>
  </si>
  <si>
    <t>5010327415277</t>
  </si>
  <si>
    <t>05010327415284;5010327415284</t>
  </si>
  <si>
    <t>Aikan Whisky Blend Collection Batch No. 2 43° 0.5L</t>
  </si>
  <si>
    <t>3770008657014</t>
  </si>
  <si>
    <t>3770008657038</t>
  </si>
  <si>
    <t>Aikan Whisky Extra Collection Batch No. 1 43° 0.5L</t>
  </si>
  <si>
    <t>3770008657007</t>
  </si>
  <si>
    <t>3770008657069;3770008657120</t>
  </si>
  <si>
    <t>Ailsa Bay Sweet Smoke Single Malt + 1 glass 48.9° 0.7L</t>
  </si>
  <si>
    <t>3500870067396</t>
  </si>
  <si>
    <t>0113500879067394</t>
  </si>
  <si>
    <t>5010327655697</t>
  </si>
  <si>
    <t>05010327655215;5010327655215</t>
  </si>
  <si>
    <t>8437003085642</t>
  </si>
  <si>
    <t>5060239270020</t>
  </si>
  <si>
    <t>Akashi Meïsei Blended Whisky 40° 0.5L</t>
  </si>
  <si>
    <t>4969265728189</t>
  </si>
  <si>
    <t>14969265528182;4969265528185</t>
  </si>
  <si>
    <t>Akashi Meïsei Deluxe Sherry Cask 50° 0.5L</t>
  </si>
  <si>
    <t>4969265772854</t>
  </si>
  <si>
    <t>14969265572857</t>
  </si>
  <si>
    <t>Akashi Single Malt 10 Years Sherry 55.6° 0.5L</t>
  </si>
  <si>
    <t>4969265731356</t>
  </si>
  <si>
    <t>Akashi Single Malt 12 Years Sherry 60.7° 0.5L</t>
  </si>
  <si>
    <t>4969265731400</t>
  </si>
  <si>
    <t>Akashi Single Malt 4 Years Red Wine 50° 0.5L</t>
  </si>
  <si>
    <t>4969265729513</t>
  </si>
  <si>
    <t>Akashi Single Malt 4 Years White Wine 50° 0.5L</t>
  </si>
  <si>
    <t>4969265729476</t>
  </si>
  <si>
    <t>Akashi Single Malt 46° 0.5L</t>
  </si>
  <si>
    <t>4969265721241</t>
  </si>
  <si>
    <t>14969265521244;4969265521247</t>
  </si>
  <si>
    <t>Akashi Single Malt 5 Years Bourbon Cask 50° 0.5L</t>
  </si>
  <si>
    <t>4969265727809</t>
  </si>
  <si>
    <t>Akashi Single Malt 5 Years Red Wine 50° 0.5L</t>
  </si>
  <si>
    <t>4969265756977</t>
  </si>
  <si>
    <t>4969265723504</t>
  </si>
  <si>
    <t>Akashi Single Malt 5 Years Sherry 50° 0.5L</t>
  </si>
  <si>
    <t>4969265727120</t>
  </si>
  <si>
    <t>4969265756595</t>
  </si>
  <si>
    <t>Akashi Single Malt 5 Years White Wine 50° 0.5L</t>
  </si>
  <si>
    <t>4969265723559</t>
  </si>
  <si>
    <t>Akashi Single Malt 6 Years White Wine 50° 0.5L</t>
  </si>
  <si>
    <t>4969265777002</t>
  </si>
  <si>
    <t>4604661015814</t>
  </si>
  <si>
    <t>ALCO5142F9</t>
  </si>
  <si>
    <t>Alcool Filliers 96.2° 0.7L</t>
  </si>
  <si>
    <t>5415200001118;5415200001163;54611100004969</t>
  </si>
  <si>
    <t>05415200001170;5415200001170;54611100003733;54611100004976</t>
  </si>
  <si>
    <t>Aldéa Ron Cana Pura 42° 0.7L</t>
  </si>
  <si>
    <t>8420128000065</t>
  </si>
  <si>
    <t>18420128000918</t>
  </si>
  <si>
    <t>8005829056001</t>
  </si>
  <si>
    <t>0108005829056612</t>
  </si>
  <si>
    <t>Alexander Grappolo 38° 0.35L</t>
  </si>
  <si>
    <t>8005829000356</t>
  </si>
  <si>
    <t>0108005829021610</t>
  </si>
  <si>
    <t>Alfred Giraud Harmonie French Malt 46.1° 0.7L</t>
  </si>
  <si>
    <t>3770012925017</t>
  </si>
  <si>
    <t>13770012925014</t>
  </si>
  <si>
    <t>Alfred Giraud Heritage French Malt 45.9° 0.7L</t>
  </si>
  <si>
    <t>13770012925007</t>
  </si>
  <si>
    <t>3113910312013</t>
  </si>
  <si>
    <t>3113911312012</t>
  </si>
  <si>
    <t>3113911322011</t>
  </si>
  <si>
    <t>3113910313010</t>
  </si>
  <si>
    <t>3113911313019</t>
  </si>
  <si>
    <t>3113910314017</t>
  </si>
  <si>
    <t>3113911314016</t>
  </si>
  <si>
    <t>ALIZ4B3325</t>
  </si>
  <si>
    <t>Alizé Gold 16° 0.7L</t>
  </si>
  <si>
    <t>3334751007009</t>
  </si>
  <si>
    <t>3334751010092</t>
  </si>
  <si>
    <t>3334751007412</t>
  </si>
  <si>
    <t>13334751007419</t>
  </si>
  <si>
    <t>ALIZ17A93A</t>
  </si>
  <si>
    <t>Alizé Red 16° 0.7L</t>
  </si>
  <si>
    <t>3334751007214</t>
  </si>
  <si>
    <t>3334751010153</t>
  </si>
  <si>
    <t>8437013863049</t>
  </si>
  <si>
    <t>7503021384041</t>
  </si>
  <si>
    <t>28410337001087</t>
  </si>
  <si>
    <t>Amahagan Edition N°1 47° 0.7L</t>
  </si>
  <si>
    <t>4573286170300</t>
  </si>
  <si>
    <t>4573286170638</t>
  </si>
  <si>
    <t>AMAH7PNL7W</t>
  </si>
  <si>
    <t>Amahagan Edition N°2 Red Wine Wood Finish 47° 0.7L</t>
  </si>
  <si>
    <t>Amahagan Yamazakura Wood Finish 47° 0.7L</t>
  </si>
  <si>
    <t>4573286170454</t>
  </si>
  <si>
    <t>Aman Tequila Anejo 40° 0.7L</t>
  </si>
  <si>
    <t>17503038185126</t>
  </si>
  <si>
    <t>Aman Tequila Anejo Cristalino 40° 0.7L</t>
  </si>
  <si>
    <t>17503038185133</t>
  </si>
  <si>
    <t>4009872021119</t>
  </si>
  <si>
    <t>4009872021126</t>
  </si>
  <si>
    <t>AMARET809I</t>
  </si>
  <si>
    <t>Amaretto Galatti 21° 0.7L</t>
  </si>
  <si>
    <t>4009872013619</t>
  </si>
  <si>
    <t>4009872013626</t>
  </si>
  <si>
    <t>AMAROA543V</t>
  </si>
  <si>
    <t>Amaro Averna 29° 1L</t>
  </si>
  <si>
    <t>8000400203799</t>
  </si>
  <si>
    <t>8000400203812</t>
  </si>
  <si>
    <t>8000400203416</t>
  </si>
  <si>
    <t>8000400203423</t>
  </si>
  <si>
    <t>8000765001405</t>
  </si>
  <si>
    <t>075496331945</t>
  </si>
  <si>
    <t>10075496331942</t>
  </si>
  <si>
    <t>8005240900037</t>
  </si>
  <si>
    <t>8005240906206</t>
  </si>
  <si>
    <t>8055731570362</t>
  </si>
  <si>
    <t>8000330001175</t>
  </si>
  <si>
    <t>8000330013611;8000330015486</t>
  </si>
  <si>
    <t>8006550941475</t>
  </si>
  <si>
    <t>4005971388795;8006550301040</t>
  </si>
  <si>
    <t>8006550301644</t>
  </si>
  <si>
    <t>8006550302016</t>
  </si>
  <si>
    <t>08006550302573;8006550302573</t>
  </si>
  <si>
    <t>810035510005</t>
  </si>
  <si>
    <t>10810035510002</t>
  </si>
  <si>
    <t>AMAR754C40</t>
  </si>
  <si>
    <t>Amaro Ulrich 32° 0.7L</t>
  </si>
  <si>
    <t>8019005100563</t>
  </si>
  <si>
    <t>8019005900316</t>
  </si>
  <si>
    <t>6001108108692</t>
  </si>
  <si>
    <t>AMARMGZVI2</t>
  </si>
  <si>
    <t>Amarula Chocolate Mousse 15.5° 1L</t>
  </si>
  <si>
    <t>6001108108708</t>
  </si>
  <si>
    <t>6001495062577;6001495062584</t>
  </si>
  <si>
    <t>6001108101631</t>
  </si>
  <si>
    <t>6001108101648</t>
  </si>
  <si>
    <t>5029704220700</t>
  </si>
  <si>
    <t>5029704701025</t>
  </si>
  <si>
    <t>6001108093783</t>
  </si>
  <si>
    <t>6001108093851;6001108105981</t>
  </si>
  <si>
    <t>14750021226554</t>
  </si>
  <si>
    <t>7503016596145;7503016596299;7503016596312;7503016596831;819749020121</t>
  </si>
  <si>
    <t>17503016596838;27503016596084;27503016596299;27503016596312;5415281064491</t>
  </si>
  <si>
    <t>00819749020602;7503016596084;7503016596848</t>
  </si>
  <si>
    <t>10819749020111;17503016596210;17503016596845;200819749020602;27503016596084;27503016596749</t>
  </si>
  <si>
    <t>8410337038089</t>
  </si>
  <si>
    <t>28410337038083</t>
  </si>
  <si>
    <t>GINAB51419</t>
  </si>
  <si>
    <t>Ampersand Gin Strawberry 37.5° 0.7L</t>
  </si>
  <si>
    <t>8410337045087</t>
  </si>
  <si>
    <t>28410337045081</t>
  </si>
  <si>
    <t>Amrut 2014 Brandy Finish 60° 0.7L</t>
  </si>
  <si>
    <t>8901193505711</t>
  </si>
  <si>
    <t>Amrut 2014 Ex Bourbon Slightly Peated 60° 0.7L</t>
  </si>
  <si>
    <t>Amrut 2014 Ex Bourbon Triple Distilled 60° 0.7L</t>
  </si>
  <si>
    <t>AMRUTC722B</t>
  </si>
  <si>
    <t>Amrut Cask Strength 61.8° 0.7L</t>
  </si>
  <si>
    <t>8901193001640</t>
  </si>
  <si>
    <t>8901193001647;8901193503830</t>
  </si>
  <si>
    <t>Amrut Fusion 50° 0.7L</t>
  </si>
  <si>
    <t>8901193006041</t>
  </si>
  <si>
    <t>Amrut Indian Bagheera + 2 glasses 46° 0.7L</t>
  </si>
  <si>
    <t>8901193504479</t>
  </si>
  <si>
    <t>8901193504486</t>
  </si>
  <si>
    <t>Amrut Kadhambam 50° 0.7L</t>
  </si>
  <si>
    <t>8901193111110</t>
  </si>
  <si>
    <t>8901193111165</t>
  </si>
  <si>
    <t>AMRUG08MXW</t>
  </si>
  <si>
    <t>Amrut Neidhal 46° 0.7L</t>
  </si>
  <si>
    <t>8901193504929</t>
  </si>
  <si>
    <t>8901193504295</t>
  </si>
  <si>
    <t>AMRU3CBD24</t>
  </si>
  <si>
    <t>Amrut Peated Single Malt 46° 0.7L</t>
  </si>
  <si>
    <t>8901193003828</t>
  </si>
  <si>
    <t>8901193063822</t>
  </si>
  <si>
    <t>Amrut Peated Single Malt Cask Strength 62.8° 0.7L</t>
  </si>
  <si>
    <t>8901193002531</t>
  </si>
  <si>
    <t>8901193006027</t>
  </si>
  <si>
    <t>Amrut Raj Igala 40° 0.7L</t>
  </si>
  <si>
    <t>8901193501522</t>
  </si>
  <si>
    <t>8901193501539</t>
  </si>
  <si>
    <t>Amrut Single Malt 46° 0.7L</t>
  </si>
  <si>
    <t>8901193007765</t>
  </si>
  <si>
    <t>8901193006072</t>
  </si>
  <si>
    <t>Amrut Triparva 50° 0.7L</t>
  </si>
  <si>
    <t>8901193504035</t>
  </si>
  <si>
    <t>8901193504042</t>
  </si>
  <si>
    <t>AMRUHCJQFA</t>
  </si>
  <si>
    <t>Amrut Two Indies Dark Rum 42.8° 0.7L</t>
  </si>
  <si>
    <t>8901193505896</t>
  </si>
  <si>
    <t>AMRUH2QKJX</t>
  </si>
  <si>
    <t>AMRUMP3YQD</t>
  </si>
  <si>
    <t>Amrut Two Indies White Rum 42.8° 0.7L</t>
  </si>
  <si>
    <t>8901193507210</t>
  </si>
  <si>
    <t>Amuerte Coca Leaf Gin White Edition + 2 Glasses 43° 0.7L</t>
  </si>
  <si>
    <t>7422250960942</t>
  </si>
  <si>
    <t>54888880029639</t>
  </si>
  <si>
    <t>5412185104070</t>
  </si>
  <si>
    <t>5412185104131</t>
  </si>
  <si>
    <t>An Cnoc 12 Years 40° 0.7L</t>
  </si>
  <si>
    <t>5010509427067</t>
  </si>
  <si>
    <t>05010509427869;5010509427869</t>
  </si>
  <si>
    <t>An Cnoc Peatheart Batch 1 46° 0.7L</t>
  </si>
  <si>
    <t>05010509802987;5010509805384</t>
  </si>
  <si>
    <t>An Cnoc Peatheart Batch 3 46° 0.7L</t>
  </si>
  <si>
    <t>5010509883368</t>
  </si>
  <si>
    <t>5010509805384</t>
  </si>
  <si>
    <t>An Cnoc Sherry Cask Peated 43° 0.7L</t>
  </si>
  <si>
    <t>5010509805391</t>
  </si>
  <si>
    <t>An Dulaman Santa Ana Armada Strenght Gin 57° 0.5L</t>
  </si>
  <si>
    <t>5391532620145</t>
  </si>
  <si>
    <t>5391532620152</t>
  </si>
  <si>
    <t>3760258230112</t>
  </si>
  <si>
    <t>3760258230129</t>
  </si>
  <si>
    <t>7503018819068</t>
  </si>
  <si>
    <t>17503018819065</t>
  </si>
  <si>
    <t>ANDRA2C006</t>
  </si>
  <si>
    <t>Andrea Da Ponte Vecchia Grappa di Prosecco 42° 0.7L</t>
  </si>
  <si>
    <t>8002266000017</t>
  </si>
  <si>
    <t>8002266060028</t>
  </si>
  <si>
    <t>7640171031170</t>
  </si>
  <si>
    <t>7640171034041</t>
  </si>
  <si>
    <t>15060406640028</t>
  </si>
  <si>
    <t>Angostura 1787 15 Years 40° 0.7L</t>
  </si>
  <si>
    <t>075496332218</t>
  </si>
  <si>
    <t>10075496332116</t>
  </si>
  <si>
    <t>Angostura 1824 40° 0.7L</t>
  </si>
  <si>
    <t>075496331952;075496637009</t>
  </si>
  <si>
    <t>10075496331959;10075496637006;5029704717163</t>
  </si>
  <si>
    <t>Angostura 1919 Premium Gold Rum + GBX 40° 0.7L</t>
  </si>
  <si>
    <t>075496331969;075496332256</t>
  </si>
  <si>
    <t>10075496331966;10075496332161</t>
  </si>
  <si>
    <t>075496002005</t>
  </si>
  <si>
    <t>00075496122000;0075496122000</t>
  </si>
  <si>
    <t>075496332829</t>
  </si>
  <si>
    <t>10075496332833</t>
  </si>
  <si>
    <t>05029704702619;075496331891;5029704217120</t>
  </si>
  <si>
    <t>10075496331898;5029704717149</t>
  </si>
  <si>
    <t>ANGOST204O</t>
  </si>
  <si>
    <t>Angostura Gold Rum 5 Years 40° 0.7L</t>
  </si>
  <si>
    <t>075496331884;5029704217113</t>
  </si>
  <si>
    <t>05029704702602;10075496331881</t>
  </si>
  <si>
    <t>Angostura N°1 Cask Collection First Fill Oloroso Sherry Cask 40° 0.7L</t>
  </si>
  <si>
    <t>075496332515</t>
  </si>
  <si>
    <t>10075496332284</t>
  </si>
  <si>
    <t>075496331075</t>
  </si>
  <si>
    <t>20075496331079</t>
  </si>
  <si>
    <t>075496332201;5029704217106</t>
  </si>
  <si>
    <t>05029704702596;10075496332093;5029704717200</t>
  </si>
  <si>
    <t>10075496333540</t>
  </si>
  <si>
    <t>8004747006877</t>
  </si>
  <si>
    <t>3263280123105</t>
  </si>
  <si>
    <t>3263281756593</t>
  </si>
  <si>
    <t>3263280123129</t>
  </si>
  <si>
    <t>3263281756616</t>
  </si>
  <si>
    <t>3263280117807</t>
  </si>
  <si>
    <t>3263281747089</t>
  </si>
  <si>
    <t>8002230340729</t>
  </si>
  <si>
    <t>APPEHTNRIM</t>
  </si>
  <si>
    <t>Appleton Estate 12 Years + 2 glasses 43° 0.7L</t>
  </si>
  <si>
    <t>3068682393008</t>
  </si>
  <si>
    <t>3068682395033</t>
  </si>
  <si>
    <t>5024576191103</t>
  </si>
  <si>
    <t>05024576191110;3068682395033;5024576191110</t>
  </si>
  <si>
    <t>Appleton Estate 15 Years Black River Casks + GBX 43° 0.7L</t>
  </si>
  <si>
    <t>5024576212105</t>
  </si>
  <si>
    <t>05024576212112;5024576212112</t>
  </si>
  <si>
    <t>APPLA8BD51</t>
  </si>
  <si>
    <t>Appleton Estate Rare Blend 12 Years (No GBX) 43° 0.7L</t>
  </si>
  <si>
    <t>54888880014222</t>
  </si>
  <si>
    <t>3760224906058</t>
  </si>
  <si>
    <t>3760224900650</t>
  </si>
  <si>
    <t>3760224907031</t>
  </si>
  <si>
    <t>3760224907055</t>
  </si>
  <si>
    <t>8004595048708</t>
  </si>
  <si>
    <t>18004595048705</t>
  </si>
  <si>
    <t>18004595148771</t>
  </si>
  <si>
    <t>ARAR9342C8</t>
  </si>
  <si>
    <t>Ararat 5 Years 40° 0.7L</t>
  </si>
  <si>
    <t>4850001002314</t>
  </si>
  <si>
    <t>4850001002758</t>
  </si>
  <si>
    <t>4850001003465</t>
  </si>
  <si>
    <t>5060398440050</t>
  </si>
  <si>
    <t>15060398440057</t>
  </si>
  <si>
    <t>5060398440043</t>
  </si>
  <si>
    <t>15060398440040</t>
  </si>
  <si>
    <t>Arbikie Highland Rye 1794 Single Grain Release 2020 48° 0.7L</t>
  </si>
  <si>
    <t>5060398440616</t>
  </si>
  <si>
    <t>15060398440613</t>
  </si>
  <si>
    <t>Arbikie Highland Rye 46° 0.7L</t>
  </si>
  <si>
    <t>5060398440364</t>
  </si>
  <si>
    <t>15060398440361</t>
  </si>
  <si>
    <t>5060398440012</t>
  </si>
  <si>
    <t>25060398440009</t>
  </si>
  <si>
    <t>5060398440067</t>
  </si>
  <si>
    <t>15060398440064</t>
  </si>
  <si>
    <t>3760194540023</t>
  </si>
  <si>
    <t>13760194540020</t>
  </si>
  <si>
    <t>3760194540474</t>
  </si>
  <si>
    <t>3760194540429</t>
  </si>
  <si>
    <t>ARCAEBD48A</t>
  </si>
  <si>
    <t>Arcane Extraroma 12 Years 40° 0.7L</t>
  </si>
  <si>
    <t>3760194540481</t>
  </si>
  <si>
    <t>3760194540450</t>
  </si>
  <si>
    <t>6430037859106</t>
  </si>
  <si>
    <t>6430037859113</t>
  </si>
  <si>
    <t>Ardbeg 10 Years 46° 0.7L</t>
  </si>
  <si>
    <t>5010494195286;5010494952926</t>
  </si>
  <si>
    <t>5010494905274;5010494905281;5010494939101</t>
  </si>
  <si>
    <t>Ardbeg 25 Years 46° 0.7L</t>
  </si>
  <si>
    <t>5010494964011</t>
  </si>
  <si>
    <t>5010494961577</t>
  </si>
  <si>
    <t>5010494961621;5010494961638;54888880020438</t>
  </si>
  <si>
    <t>5010494971040</t>
  </si>
  <si>
    <t>111111111111;5010494971071</t>
  </si>
  <si>
    <t>Ardbeg AN OA 46.6° 0.7L</t>
  </si>
  <si>
    <t>5010494938326;5010494982923</t>
  </si>
  <si>
    <t>5010494938364;5010494952940</t>
  </si>
  <si>
    <t>Ardbeg Corryvreckan 57.1° 0.7L</t>
  </si>
  <si>
    <t>5010494296280</t>
  </si>
  <si>
    <t>5010494296631;5010494905557;5010494939620;5010494952988</t>
  </si>
  <si>
    <t>5010494982497</t>
  </si>
  <si>
    <t>5010494979527</t>
  </si>
  <si>
    <t>ARDBYND5K6</t>
  </si>
  <si>
    <t>Ardbeg The Three Monsters of Smoke 3 x 20 cl 46.67° 0.6L</t>
  </si>
  <si>
    <t>5010494972788</t>
  </si>
  <si>
    <t>5010494972818</t>
  </si>
  <si>
    <t>Ardbeg Uigeadail 54.2° 0.7L</t>
  </si>
  <si>
    <t>5010494220278</t>
  </si>
  <si>
    <t>5010494220452;5010494905380;5010494905441;5010494939897;5010494952964</t>
  </si>
  <si>
    <t>Ardmore 12 Years Port Wood Finish 46° 0.7L</t>
  </si>
  <si>
    <t>5010019637956</t>
  </si>
  <si>
    <t>05010019637963;5010019637963</t>
  </si>
  <si>
    <t>Ardmore Legacy 40° 0.7L</t>
  </si>
  <si>
    <t>5010019637666</t>
  </si>
  <si>
    <t>05010019637673;5010019637673</t>
  </si>
  <si>
    <t>Ardmore Triple Wood 46° 1L</t>
  </si>
  <si>
    <t>5010019637789</t>
  </si>
  <si>
    <t>05010019637796;5010019637796</t>
  </si>
  <si>
    <t>ARDUG2WI7J</t>
  </si>
  <si>
    <t>Arduenna Gin 40° 1L</t>
  </si>
  <si>
    <t>725765221292</t>
  </si>
  <si>
    <t>54888880035517;725765839145;735745133927</t>
  </si>
  <si>
    <t>Arehucas Anejo Reserva 12 Years 40° 0.7L</t>
  </si>
  <si>
    <t>8410382001083</t>
  </si>
  <si>
    <t>28410382001087</t>
  </si>
  <si>
    <t>Arehucas Anejo Reserva Especial 18 Years 40° 0.7L</t>
  </si>
  <si>
    <t>8410382000840</t>
  </si>
  <si>
    <t>28410382000844</t>
  </si>
  <si>
    <t xml:space="preserve"> 3147690083207;3147690083207</t>
  </si>
  <si>
    <t>3147690083306</t>
  </si>
  <si>
    <t>Armagnac Saint Vivant XO 40° 0.7L</t>
  </si>
  <si>
    <t>3147690019602</t>
  </si>
  <si>
    <t>Armand de Brignac Brut Gold 12.5° 0.75L</t>
  </si>
  <si>
    <t>3380203414895;9010330003009</t>
  </si>
  <si>
    <t>3760350601537;3760350601544;54888880011085;63380203414897</t>
  </si>
  <si>
    <t>Armand de Brignac Brut Gold Velvet Bag 12.5° 0.75L</t>
  </si>
  <si>
    <t>3760350601537;63380203412893</t>
  </si>
  <si>
    <t>3760350601926</t>
  </si>
  <si>
    <t>Armazem Vieira Onix 40° 0.7L</t>
  </si>
  <si>
    <t>Armazem Vieira Terra 40° 0.7L</t>
  </si>
  <si>
    <t>7898033890667</t>
  </si>
  <si>
    <t>Armazem Vieira Turmalina 40° 0.7L</t>
  </si>
  <si>
    <t>7898033890612</t>
  </si>
  <si>
    <t>Armorik 10 Years Malt 46° 0.7L</t>
  </si>
  <si>
    <t>3233990004377;3233990004704;3233990005114</t>
  </si>
  <si>
    <t>Armorik 15 Years 46° 0.7L</t>
  </si>
  <si>
    <t>3233990004797</t>
  </si>
  <si>
    <t>Armorik 16 Years 45.2° 0.7L</t>
  </si>
  <si>
    <t>3233990004636</t>
  </si>
  <si>
    <t>Armorik 2016 Sherry Cask 48.7° 0.7L</t>
  </si>
  <si>
    <t>3233990004766</t>
  </si>
  <si>
    <t>Armorik Classic 46° 0.7L</t>
  </si>
  <si>
    <t>3233990002328;3233990004469</t>
  </si>
  <si>
    <t>Armorik Double Maturation 46° 0.7L</t>
  </si>
  <si>
    <t>3233990002366;3233990004483</t>
  </si>
  <si>
    <t>ARMOJHB0CS</t>
  </si>
  <si>
    <t>Armorik Maître de Chai 50° 0.7L</t>
  </si>
  <si>
    <t>Armorik Sherry Cask 46° 0.7L</t>
  </si>
  <si>
    <t>3233990003707;3233990004476</t>
  </si>
  <si>
    <t>Armorik Yeun Elez 46° 0.7L</t>
  </si>
  <si>
    <t>3233990004346</t>
  </si>
  <si>
    <t>827</t>
  </si>
  <si>
    <t>Arran 10 Years 46° 0.7L</t>
  </si>
  <si>
    <t>5060044480638</t>
  </si>
  <si>
    <t>05060044480645;5060044480645</t>
  </si>
  <si>
    <t>ARRABHVX01</t>
  </si>
  <si>
    <t>Arran Amarone Cask Finish (New Bottle) 50° 0.7L</t>
  </si>
  <si>
    <t>5060044481901</t>
  </si>
  <si>
    <t>05060044481918;5060044481918;54888880020995</t>
  </si>
  <si>
    <t>Arran Barrel Reserve 43° 0.7L</t>
  </si>
  <si>
    <t>5060044483738</t>
  </si>
  <si>
    <t>05060044483745;5060044483745</t>
  </si>
  <si>
    <t>5060044480270</t>
  </si>
  <si>
    <t>05060044480287;5060044480287</t>
  </si>
  <si>
    <t>Arran Quarter Cask 56.2° 0.7L</t>
  </si>
  <si>
    <t>5060044483790</t>
  </si>
  <si>
    <t>05060044483806;5060044483806</t>
  </si>
  <si>
    <t>08001110820252;8001110820252</t>
  </si>
  <si>
    <t>7024975621902</t>
  </si>
  <si>
    <t>7024975621933</t>
  </si>
  <si>
    <t>4016500015259</t>
  </si>
  <si>
    <t>4016500115256</t>
  </si>
  <si>
    <t>Asbach Cellarmaster's Collection (8 Years + 15 Years + 21 Years) 3x20 cl 40° 0.6L</t>
  </si>
  <si>
    <t>4016500013552</t>
  </si>
  <si>
    <t>Athru Annacoone 14 Years 48° 0.7L</t>
  </si>
  <si>
    <t>5391533670019</t>
  </si>
  <si>
    <t>Athru Knocknarea 14 Years 48° 0.7L</t>
  </si>
  <si>
    <t>5391533670033</t>
  </si>
  <si>
    <t>5051175738170</t>
  </si>
  <si>
    <t>5051175738187</t>
  </si>
  <si>
    <t>5010496003565</t>
  </si>
  <si>
    <t>Auchentoshan Blood Oak 46° 1L</t>
  </si>
  <si>
    <t>5010496005439</t>
  </si>
  <si>
    <t>15010496105815</t>
  </si>
  <si>
    <t>22;5000281066776</t>
  </si>
  <si>
    <t>08001110810796;8001110810796</t>
  </si>
  <si>
    <t>Austrian Empire Navy Cognac Cask 46.5° 0.7L</t>
  </si>
  <si>
    <t>742832137331</t>
  </si>
  <si>
    <t>Austrian Empire Navy Rum Reserve Double Cask Oloroso 49.5° 0.7L</t>
  </si>
  <si>
    <t>742832954945</t>
  </si>
  <si>
    <t>742832137348</t>
  </si>
  <si>
    <t>Austrian Empire Navy Rum Solera 18 Years 40° 0.7L</t>
  </si>
  <si>
    <t>742832644648</t>
  </si>
  <si>
    <t>742832672221</t>
  </si>
  <si>
    <t>Autentico Nativo 15 Years 40° 0.7L</t>
  </si>
  <si>
    <t>7451105850640;7451105850657</t>
  </si>
  <si>
    <t>Autentico Nativo 20 Years 40° 0.7L</t>
  </si>
  <si>
    <t>7451105850879</t>
  </si>
  <si>
    <t>853507000123</t>
  </si>
  <si>
    <t>20853507000127</t>
  </si>
  <si>
    <t>0080432107621;080432107621</t>
  </si>
  <si>
    <t>04005971388542;10736040520471;4005971388542</t>
  </si>
  <si>
    <t>AYAL370477</t>
  </si>
  <si>
    <t>Ayala Brut Majeur 12° 0.75L</t>
  </si>
  <si>
    <t>3113841001000</t>
  </si>
  <si>
    <t>3113841301001</t>
  </si>
  <si>
    <t>Ayala Rosé Majeur 12° 0.75L</t>
  </si>
  <si>
    <t>3113841004001;3113841080043</t>
  </si>
  <si>
    <t>3113841304002;3113841374005</t>
  </si>
  <si>
    <t>Azabu Pure Malt 40° 0.7L</t>
  </si>
  <si>
    <t>4573474216001</t>
  </si>
  <si>
    <t>14573474216022</t>
  </si>
  <si>
    <t>5425024400400</t>
  </si>
  <si>
    <t>7610113005408</t>
  </si>
  <si>
    <t>7610113004678</t>
  </si>
  <si>
    <t>7610113009987</t>
  </si>
  <si>
    <t>7610113009994</t>
  </si>
  <si>
    <t>5010677105125;7610113007310</t>
  </si>
  <si>
    <t>07610113001578;07610113007327;7610113007327</t>
  </si>
  <si>
    <t>5010677046107;5010677048125</t>
  </si>
  <si>
    <t>05010677048149;5010677046220;5010677048149</t>
  </si>
  <si>
    <t>Bacardi Reserva Limitada 40° 1L 40° 1L</t>
  </si>
  <si>
    <t>5010677406314</t>
  </si>
  <si>
    <t>05010677406321;5010677406321;5010677406376</t>
  </si>
  <si>
    <t>7610113022993</t>
  </si>
  <si>
    <t>07610113023051;7610113023051</t>
  </si>
  <si>
    <t>13428681000784</t>
  </si>
  <si>
    <t>BACHBFB323</t>
  </si>
  <si>
    <t>Bache Gabrielsen TRE KORS 40° 1L</t>
  </si>
  <si>
    <t>3428681004129</t>
  </si>
  <si>
    <t>53428681004124</t>
  </si>
  <si>
    <t>13428681007004</t>
  </si>
  <si>
    <t>3428681000619</t>
  </si>
  <si>
    <t>13428681000616</t>
  </si>
  <si>
    <t>015918050191</t>
  </si>
  <si>
    <t>00159180501910;0159180501910</t>
  </si>
  <si>
    <t>3850112110039</t>
  </si>
  <si>
    <t>Baileys 17° 0.05L</t>
  </si>
  <si>
    <t>5011013100309</t>
  </si>
  <si>
    <t>05011013101016;5011013101016</t>
  </si>
  <si>
    <t>05011013100712;5011013100712</t>
  </si>
  <si>
    <t>5011013100156</t>
  </si>
  <si>
    <t>05011013100613;5011013100613;54611100000541</t>
  </si>
  <si>
    <t>5011013100040</t>
  </si>
  <si>
    <t>05011013100675;5011013100675</t>
  </si>
  <si>
    <t>5011013999064</t>
  </si>
  <si>
    <t>05011013999903;5011013929979;5011013999903</t>
  </si>
  <si>
    <t>6001108091550</t>
  </si>
  <si>
    <t>5060045585097</t>
  </si>
  <si>
    <t>BAKEX9FRVL</t>
  </si>
  <si>
    <t>5060045585080</t>
  </si>
  <si>
    <t>3700597351536</t>
  </si>
  <si>
    <t>54888880035302</t>
  </si>
  <si>
    <t>Bakery Hill Double Wood 46° 0.5L</t>
  </si>
  <si>
    <t>3700597351550</t>
  </si>
  <si>
    <t>3700597351543</t>
  </si>
  <si>
    <t>Balblair 12 Years 46° 0.7L</t>
  </si>
  <si>
    <t>5010509881548</t>
  </si>
  <si>
    <t>05010509803595;5010509803595</t>
  </si>
  <si>
    <t>Balblair 25 Years 46° 0.7L</t>
  </si>
  <si>
    <t>05010509803922;5010509803922</t>
  </si>
  <si>
    <t>5010106110225;5010106110232</t>
  </si>
  <si>
    <t>05010106010235;5010106010235</t>
  </si>
  <si>
    <t>BALLIS048W</t>
  </si>
  <si>
    <t>Ballantine's 7 Years Bourbon Finish 40° 0.7L</t>
  </si>
  <si>
    <t>05000299628041;5000299628041</t>
  </si>
  <si>
    <t>5000299603949</t>
  </si>
  <si>
    <t>BALL28B37E</t>
  </si>
  <si>
    <t>Ballantine's Finest ( cs x 12 ) 40° 1L</t>
  </si>
  <si>
    <t>05010106011959;5010106111956</t>
  </si>
  <si>
    <t>05000299610909;5000299610909;5010106011959</t>
  </si>
  <si>
    <t>5000299606070;5010106111956</t>
  </si>
  <si>
    <t>05010106011522;250215082300757;5010106011522</t>
  </si>
  <si>
    <t>5000299629505</t>
  </si>
  <si>
    <t>5000299629512</t>
  </si>
  <si>
    <t>BALLF4E138</t>
  </si>
  <si>
    <t>Ballantine's 17 Years 40° 0.7L</t>
  </si>
  <si>
    <t>5010106110126</t>
  </si>
  <si>
    <t>05010106010112;5010106010112</t>
  </si>
  <si>
    <t>Ballechin 10 Years 46° 0.05L</t>
  </si>
  <si>
    <t>5021944073948</t>
  </si>
  <si>
    <t>Ballechin 10 Years 46° 0.7L</t>
  </si>
  <si>
    <t>5021944087846;873094002096;873094002430</t>
  </si>
  <si>
    <t>05021944073740;5021944073740</t>
  </si>
  <si>
    <t>BALL99558F</t>
  </si>
  <si>
    <t>Bally 2002 43° 0.7L</t>
  </si>
  <si>
    <t>3306230200119</t>
  </si>
  <si>
    <t>BALL9AB18A</t>
  </si>
  <si>
    <t>Bally Blanc 50° 0.7L</t>
  </si>
  <si>
    <t>3306230030068</t>
  </si>
  <si>
    <t>BALLZKR8C7</t>
  </si>
  <si>
    <t>Bally Blanc 55° 1L</t>
  </si>
  <si>
    <t>3306230030037</t>
  </si>
  <si>
    <t>5391529170240</t>
  </si>
  <si>
    <t>14;793591320410</t>
  </si>
  <si>
    <t>Balvenie 12 Years Double Wood + 2 glasses 40° 0.7L</t>
  </si>
  <si>
    <t>3500870067105;3500870067495</t>
  </si>
  <si>
    <t>03500870067105;13500879067103;13500879067493</t>
  </si>
  <si>
    <t>Balvenie 12 Years Double Wood 40° 0.7L</t>
  </si>
  <si>
    <t>5010327505138</t>
  </si>
  <si>
    <t>05010327525105;5010327505121;5010327525105</t>
  </si>
  <si>
    <t>Balvenie 12 Years Sweet Toast of American Oak 43° 0.7L</t>
  </si>
  <si>
    <t>5010327525167</t>
  </si>
  <si>
    <t>05010327525181;5010327525181</t>
  </si>
  <si>
    <t>Balvenie 14 Years Carribean Cask + 2 glasses 43° 0.7L</t>
  </si>
  <si>
    <t>13500879067509</t>
  </si>
  <si>
    <t>Balvenie 14 Years Carribean Cask 43° 0.7L</t>
  </si>
  <si>
    <t>3500870066382;5010327524566</t>
  </si>
  <si>
    <t>05010327524573;13500879066380;5010327524573;5010327555010</t>
  </si>
  <si>
    <t>Balvenie 14 Years the Week of Peat 48.3° 0.7L</t>
  </si>
  <si>
    <t>5010327525198</t>
  </si>
  <si>
    <t>05010327525273;5010327525273;54888880017759</t>
  </si>
  <si>
    <t>Balvenie 15 Years Madeira Cask 43° 0.7L</t>
  </si>
  <si>
    <t>5010327505022</t>
  </si>
  <si>
    <t>05010327505039;5010327505039</t>
  </si>
  <si>
    <t>Balvenie 16 Years Pineau Cask French Oak 47.6° 0.7L</t>
  </si>
  <si>
    <t>5010327525464</t>
  </si>
  <si>
    <t>05010327525471;5010327525471</t>
  </si>
  <si>
    <t>Balvenie 19 Years The Edge of Burnhead Wood 48.7° 0.7L</t>
  </si>
  <si>
    <t>5010327525358</t>
  </si>
  <si>
    <t>05010327525365;5010327525365</t>
  </si>
  <si>
    <t>837</t>
  </si>
  <si>
    <t>Balvenie 25 Years 48° 0.7L</t>
  </si>
  <si>
    <t>5010327515892</t>
  </si>
  <si>
    <t>05010327515908;5010327515908</t>
  </si>
  <si>
    <t>Balvenie The Creation of a Classic 43° 0.7L</t>
  </si>
  <si>
    <t>5010327525396</t>
  </si>
  <si>
    <t>05010327525402;5010327525402</t>
  </si>
  <si>
    <t>8710631621063</t>
  </si>
  <si>
    <t>8710631620332</t>
  </si>
  <si>
    <t>4260381740629</t>
  </si>
  <si>
    <t>3182361009216;7610113000045</t>
  </si>
  <si>
    <t>07610113000052;3182362042632;7610113000052</t>
  </si>
  <si>
    <t>BANK670E36</t>
  </si>
  <si>
    <t>Banks 7 Golden Age 43° 0.7L</t>
  </si>
  <si>
    <t>3182361009919;3182361009988;7610113000069</t>
  </si>
  <si>
    <t>3182362043363;7610113000076</t>
  </si>
  <si>
    <t>18412148006322</t>
  </si>
  <si>
    <t>8412148006202</t>
  </si>
  <si>
    <t>BARB3DF3CF</t>
  </si>
  <si>
    <t>Barbancourt 15 Years 43° 0.7L</t>
  </si>
  <si>
    <t>081440872310</t>
  </si>
  <si>
    <t>13770025583034</t>
  </si>
  <si>
    <t>BARB602JRH</t>
  </si>
  <si>
    <t>Barbancourt 8 Years 43° 0.7L</t>
  </si>
  <si>
    <t>13770025583027</t>
  </si>
  <si>
    <t>BARC600071</t>
  </si>
  <si>
    <t>Barcelo Blanco 37.5° 0.7L</t>
  </si>
  <si>
    <t>7461323129480</t>
  </si>
  <si>
    <t>47461323129488</t>
  </si>
  <si>
    <t>7461323129565</t>
  </si>
  <si>
    <t>47461323129563</t>
  </si>
  <si>
    <t>7461323129534</t>
  </si>
  <si>
    <t>Barcelo Gran Anejo  + 2 Glasses 37.5° 0.7L</t>
  </si>
  <si>
    <t>7461323129442</t>
  </si>
  <si>
    <t>47461323129440</t>
  </si>
  <si>
    <t>47461323129358;7461323129350</t>
  </si>
  <si>
    <t>17461323129357;7461323129961</t>
  </si>
  <si>
    <t>7461323129329</t>
  </si>
  <si>
    <t>47461323129327</t>
  </si>
  <si>
    <t>7461323129695</t>
  </si>
  <si>
    <t>47461323129693</t>
  </si>
  <si>
    <t>Barcelo Gran Anejo Travel Exclusive 37.5° 1L</t>
  </si>
  <si>
    <t>7461281118892</t>
  </si>
  <si>
    <t>7461281118861</t>
  </si>
  <si>
    <t>Barcelo Imperial + 2 Glasses 38° 0.7L</t>
  </si>
  <si>
    <t>7461323129138</t>
  </si>
  <si>
    <t>47461323129136</t>
  </si>
  <si>
    <t>Barcelo Imperial 38° 0.7L</t>
  </si>
  <si>
    <t>7461323129459</t>
  </si>
  <si>
    <t>47461323129457;7461323129954</t>
  </si>
  <si>
    <t>Barcelo Imperial Onyx + 2 Glasses 38° 0.7L</t>
  </si>
  <si>
    <t>7461323129060</t>
  </si>
  <si>
    <t>47461323129068</t>
  </si>
  <si>
    <t>Barcelo Imperial Onyx 38° 0.7L</t>
  </si>
  <si>
    <t>7461323129183</t>
  </si>
  <si>
    <t>47461323129181</t>
  </si>
  <si>
    <t>Barcelo Imperial Premium Blend 40 Years 43° 0.7L</t>
  </si>
  <si>
    <t>7461323129473</t>
  </si>
  <si>
    <t>37461323129474</t>
  </si>
  <si>
    <t>Barcelo Imperial Rare Blends Maple Cask 40° 0.7L</t>
  </si>
  <si>
    <t>7461281118601</t>
  </si>
  <si>
    <t>47461281118609</t>
  </si>
  <si>
    <t>Barcelo Imperial Rare Blends Porto Cask 40° 0.7L</t>
  </si>
  <si>
    <t>7461281118526</t>
  </si>
  <si>
    <t>47461281118524</t>
  </si>
  <si>
    <t>Barcelo Organic 37.5° 0.7L</t>
  </si>
  <si>
    <t>7461323129336</t>
  </si>
  <si>
    <t>47461323129334</t>
  </si>
  <si>
    <t>7072431900115</t>
  </si>
  <si>
    <t>BARE7547BF</t>
  </si>
  <si>
    <t>Bareksten Botanical Gin 46° 1L</t>
  </si>
  <si>
    <t>7072431500124</t>
  </si>
  <si>
    <t>Baron Otard XO Gold 40° 1L</t>
  </si>
  <si>
    <t>3253781250103</t>
  </si>
  <si>
    <t>5060539150008</t>
  </si>
  <si>
    <t>736983294821;736983295033</t>
  </si>
  <si>
    <t>Barrum Barrels 42° 0.7L</t>
  </si>
  <si>
    <t>6091316903714</t>
  </si>
  <si>
    <t>Barrum Classic Dark 7 Years 2018 40° 0.7L</t>
  </si>
  <si>
    <t>6091316901710</t>
  </si>
  <si>
    <t>7750323000159</t>
  </si>
  <si>
    <t>17750323000156</t>
  </si>
  <si>
    <t>5060045585073</t>
  </si>
  <si>
    <t>05060045585066;05060045591951;5060045591951</t>
  </si>
  <si>
    <t>4260074675085</t>
  </si>
  <si>
    <t>5052598008628</t>
  </si>
  <si>
    <t>5052598009199</t>
  </si>
  <si>
    <t>5052598041380</t>
  </si>
  <si>
    <t>5052598132361</t>
  </si>
  <si>
    <t>5052598009168</t>
  </si>
  <si>
    <t>5052598040109</t>
  </si>
  <si>
    <t>5052598070670</t>
  </si>
  <si>
    <t>5052598072391</t>
  </si>
  <si>
    <t>5052598048310</t>
  </si>
  <si>
    <t>5052598053192</t>
  </si>
  <si>
    <t>4003310016118</t>
  </si>
  <si>
    <t>4003310016125</t>
  </si>
  <si>
    <t>4003310016095;7640109120051</t>
  </si>
  <si>
    <t>4003310016101;7640109120105</t>
  </si>
  <si>
    <t>4003310016354;7640109120204</t>
  </si>
  <si>
    <t>4003310016361;7640109120358</t>
  </si>
  <si>
    <t>7104382015904</t>
  </si>
  <si>
    <t>7104386699780</t>
  </si>
  <si>
    <t>7104381796491</t>
  </si>
  <si>
    <t>5060713960041</t>
  </si>
  <si>
    <t>25060713960045</t>
  </si>
  <si>
    <t>849113021102</t>
  </si>
  <si>
    <t>849113016511</t>
  </si>
  <si>
    <t>849113016559</t>
  </si>
  <si>
    <t>849113014807</t>
  </si>
  <si>
    <t>849113018591</t>
  </si>
  <si>
    <t>00849113018607</t>
  </si>
  <si>
    <t>BAYOE94602</t>
  </si>
  <si>
    <t>Bayou Silver 40° 0.7L</t>
  </si>
  <si>
    <t>849113016528</t>
  </si>
  <si>
    <t>00849113016566;849113016566</t>
  </si>
  <si>
    <t>849113021140</t>
  </si>
  <si>
    <t>0849113021157</t>
  </si>
  <si>
    <t>00849113020112;849113020105</t>
  </si>
  <si>
    <t>849113020129</t>
  </si>
  <si>
    <t>12</t>
  </si>
  <si>
    <t>849113020563</t>
  </si>
  <si>
    <t>00849113020570;0849113020570</t>
  </si>
  <si>
    <t>736983295033</t>
  </si>
  <si>
    <t>736983294821</t>
  </si>
  <si>
    <t>8437000658481</t>
  </si>
  <si>
    <t>18437000658488;8424659102700</t>
  </si>
  <si>
    <t>3760194540054</t>
  </si>
  <si>
    <t>3263280123167</t>
  </si>
  <si>
    <t xml:space="preserve"> 3263281756654;3263281756654</t>
  </si>
  <si>
    <t>3263280123136</t>
  </si>
  <si>
    <t>3263281756623</t>
  </si>
  <si>
    <t>3263280123273</t>
  </si>
  <si>
    <t>3263281756791</t>
  </si>
  <si>
    <t>BECH4DD394</t>
  </si>
  <si>
    <t>Becherovka 38° 0.7L</t>
  </si>
  <si>
    <t>8594405101049</t>
  </si>
  <si>
    <t>8594405101643</t>
  </si>
  <si>
    <t>5000329001141</t>
  </si>
  <si>
    <t>5000329002278</t>
  </si>
  <si>
    <t>5000329001295</t>
  </si>
  <si>
    <t>Beinn Dubh he Black 43° 0.7L</t>
  </si>
  <si>
    <t>Beinn Dubh Ruby 43° 0.7L</t>
  </si>
  <si>
    <t>Beinn Dubh Thunder in the Glens Anniversary 43° 0.7L</t>
  </si>
  <si>
    <t>5413999139036</t>
  </si>
  <si>
    <t>5413999139531</t>
  </si>
  <si>
    <t>5413999135038</t>
  </si>
  <si>
    <t>5413999135533</t>
  </si>
  <si>
    <t>4260253760021</t>
  </si>
  <si>
    <t>3380140240854</t>
  </si>
  <si>
    <t>03035540010339;3035540010339</t>
  </si>
  <si>
    <t>Bellevoye Black 43° 0.7L</t>
  </si>
  <si>
    <t>3770005053109</t>
  </si>
  <si>
    <t>Bellevoye Blue Triple Malt 40° 0.7L</t>
  </si>
  <si>
    <t>23770005053080</t>
  </si>
  <si>
    <t>Bellevoye Green Calvados Finished 43° 0.7L</t>
  </si>
  <si>
    <t>3770005053345</t>
  </si>
  <si>
    <t>23770005053356</t>
  </si>
  <si>
    <t>Bellevoye Red 43° 0.7L</t>
  </si>
  <si>
    <t>23770005053073</t>
  </si>
  <si>
    <t>5000387905368</t>
  </si>
  <si>
    <t>05000387905382;5000387905382</t>
  </si>
  <si>
    <t>5000387905504</t>
  </si>
  <si>
    <t>05000387905528;05000387908529;5000387908529</t>
  </si>
  <si>
    <t>792073000192</t>
  </si>
  <si>
    <t>4260127771481</t>
  </si>
  <si>
    <t>4260370120012</t>
  </si>
  <si>
    <t>4260370120098</t>
  </si>
  <si>
    <t>4260370120340</t>
  </si>
  <si>
    <t>4260370120357</t>
  </si>
  <si>
    <t>5010103946193</t>
  </si>
  <si>
    <t>05010103946209;5010103946209</t>
  </si>
  <si>
    <t>Beluga + 1 glass Highball 40° 1L</t>
  </si>
  <si>
    <t>3890000781545;4603928004639</t>
  </si>
  <si>
    <t>24603928004633</t>
  </si>
  <si>
    <t>BELU6RA7W8</t>
  </si>
  <si>
    <t>Beluga Allure 40° 0.7L</t>
  </si>
  <si>
    <t>3890000781415</t>
  </si>
  <si>
    <t>54888880034480</t>
  </si>
  <si>
    <t>BELUFAF1BB</t>
  </si>
  <si>
    <t>Beluga Celebration 40° 1L</t>
  </si>
  <si>
    <t>4603928005476</t>
  </si>
  <si>
    <t>13890000781177;14603928005282;14603928005473</t>
  </si>
  <si>
    <t>4603928005308</t>
  </si>
  <si>
    <t>14603928005305</t>
  </si>
  <si>
    <t>4603928005322</t>
  </si>
  <si>
    <t>14603928005329</t>
  </si>
  <si>
    <t>4603928000983</t>
  </si>
  <si>
    <t>10850346005019;13890000781092;24603928000987</t>
  </si>
  <si>
    <t>BELUYF4W7H</t>
  </si>
  <si>
    <t>Beluga Noble Vodka 40° 0.7L</t>
  </si>
  <si>
    <t>3890000781019;4603928000976</t>
  </si>
  <si>
    <t>13890000781016;24603928000970</t>
  </si>
  <si>
    <t>BELVCBF170</t>
  </si>
  <si>
    <t>Belvedere 40° 0.05L</t>
  </si>
  <si>
    <t>5901041003324</t>
  </si>
  <si>
    <t>087116069756;15901041003321</t>
  </si>
  <si>
    <t>5901041003430</t>
  </si>
  <si>
    <t>10087116069791;15901041003437;5901041010643</t>
  </si>
  <si>
    <t>5901041003003;5901041003454</t>
  </si>
  <si>
    <t>15901041003000;15901041003451;5901041014030</t>
  </si>
  <si>
    <t>087116069817;10081753826625;5901041003362</t>
  </si>
  <si>
    <t>15901041003369;5901041016744</t>
  </si>
  <si>
    <t>5901867806451</t>
  </si>
  <si>
    <t>15901867806526;5901867806475;5901867806512</t>
  </si>
  <si>
    <t>5901867812063</t>
  </si>
  <si>
    <t>15901867812060</t>
  </si>
  <si>
    <t>5901867811103</t>
  </si>
  <si>
    <t>15901867811100</t>
  </si>
  <si>
    <t>BELV4FB15E</t>
  </si>
  <si>
    <t>Belvedere Purelight 40° 1.75L</t>
  </si>
  <si>
    <t>5901041003423;5901867811295</t>
  </si>
  <si>
    <t>15901041016048;15901867811292;54611100006888;5901041016041;5901867811301</t>
  </si>
  <si>
    <t>BELV36496A</t>
  </si>
  <si>
    <t>Belvedere Smogory 40° 0.7L</t>
  </si>
  <si>
    <t>5901867804532</t>
  </si>
  <si>
    <t>15901867804539</t>
  </si>
  <si>
    <t>5901867815347</t>
  </si>
  <si>
    <t>15901867815344;5901867815484</t>
  </si>
  <si>
    <t>Ben Nevis 10 Years 46° 0.7L</t>
  </si>
  <si>
    <t>5026673000234</t>
  </si>
  <si>
    <t>15026673000231;5026673000333</t>
  </si>
  <si>
    <t>Ben Nevis Coire Leis 46° 0.7L</t>
  </si>
  <si>
    <t>15026673000989</t>
  </si>
  <si>
    <t>3035551311005;3035552311004</t>
  </si>
  <si>
    <t>5010677823326</t>
  </si>
  <si>
    <t>3035551511009</t>
  </si>
  <si>
    <t>05010677823210;5010677823210</t>
  </si>
  <si>
    <t>3014400001502</t>
  </si>
  <si>
    <t>Benriach 10 Years The Original Ten (new bottle) 43° 0.7L</t>
  </si>
  <si>
    <t>5060399680547</t>
  </si>
  <si>
    <t>05060716140518;25060716140512</t>
  </si>
  <si>
    <t>BenRiach 10 Years Triple Distilled 43° 1L</t>
  </si>
  <si>
    <t>5060716140402</t>
  </si>
  <si>
    <t>25060716140406</t>
  </si>
  <si>
    <t>Benriach 12 Years Smoky 46° 0.7L</t>
  </si>
  <si>
    <t>5060716140259</t>
  </si>
  <si>
    <t>25060716140253</t>
  </si>
  <si>
    <t>Benriach 12 Years The Twelve (new bottle) 46° 0.7L</t>
  </si>
  <si>
    <t>25060716140529;54888880020964</t>
  </si>
  <si>
    <t>BENR9DE787</t>
  </si>
  <si>
    <t>Benriach 16 Years 43° 0.7L</t>
  </si>
  <si>
    <t>5060088790120</t>
  </si>
  <si>
    <t>25060088790124;25060716140321</t>
  </si>
  <si>
    <t>Benriach 21 Years (Edition 2020) 46° 0.7L</t>
  </si>
  <si>
    <t>5060716140013</t>
  </si>
  <si>
    <t>25060716140017</t>
  </si>
  <si>
    <t>Benriach 24 Years Single Cask 1997 55.7° 0.7L</t>
  </si>
  <si>
    <t>5060716143243</t>
  </si>
  <si>
    <t>25060716143247</t>
  </si>
  <si>
    <t>BENR8ANTM3</t>
  </si>
  <si>
    <t>Benriach 25 Years (Edition 2020) 46° 0.7L</t>
  </si>
  <si>
    <t>5060716140020</t>
  </si>
  <si>
    <t>45060716140028</t>
  </si>
  <si>
    <t>Benriach 27 Years 1994 Oloroso Sherry Cask 53° 0.7L</t>
  </si>
  <si>
    <t>5060716143137</t>
  </si>
  <si>
    <t>25060716143131</t>
  </si>
  <si>
    <t>Benriach 30 Years (Edition 2020) 46° 0.7L</t>
  </si>
  <si>
    <t>5060716140044</t>
  </si>
  <si>
    <t>65060716140046</t>
  </si>
  <si>
    <t>Benriach Batch N°1 Malting Season 1st Edition 48.7° 0.7L</t>
  </si>
  <si>
    <t>25060716140062</t>
  </si>
  <si>
    <t>Benriach Batch N°2 Malting Season 2nd Edition 48.9° 0.7L</t>
  </si>
  <si>
    <t>5060716143229</t>
  </si>
  <si>
    <t>25060716143223</t>
  </si>
  <si>
    <t>Benriach Peated Quarter Casks 46° 0.7L</t>
  </si>
  <si>
    <t>5060399682619</t>
  </si>
  <si>
    <t>25060399682613</t>
  </si>
  <si>
    <t>Benriach Quarter Cask Classic 46° 1L</t>
  </si>
  <si>
    <t>5060716140419</t>
  </si>
  <si>
    <t>25060716140413</t>
  </si>
  <si>
    <t>Benriach Smoke Season 52.8° 0.7L</t>
  </si>
  <si>
    <t>5060716142291</t>
  </si>
  <si>
    <t>25060716142295</t>
  </si>
  <si>
    <t>Benriach Smoky Quarter Cask 46° 1L</t>
  </si>
  <si>
    <t>5060716140426</t>
  </si>
  <si>
    <t>25060716140420</t>
  </si>
  <si>
    <t>Benriach The Smoky Ten Three Cask Matured 46° 0.7L</t>
  </si>
  <si>
    <t>5060399687300</t>
  </si>
  <si>
    <t>05060716140617;25060716140611</t>
  </si>
  <si>
    <t>Benromach 10 Years (New bottle) 43° 0.7L</t>
  </si>
  <si>
    <t>05020613023697;5020613023680</t>
  </si>
  <si>
    <t>54888880021251</t>
  </si>
  <si>
    <t>Benromach 15 Years 43° 0.7L</t>
  </si>
  <si>
    <t>5020613051485</t>
  </si>
  <si>
    <t>05020613051492;5020613051492</t>
  </si>
  <si>
    <t>Benromach Organic 2013 46° 0.7L</t>
  </si>
  <si>
    <t>5020613091160</t>
  </si>
  <si>
    <t>25020613091164</t>
  </si>
  <si>
    <t>Benromach Peat Smoke 2010 Bottled 2021 46° 0.7L</t>
  </si>
  <si>
    <t>5020613082694</t>
  </si>
  <si>
    <t>05020613082700;5020613082700</t>
  </si>
  <si>
    <t>Benromach Peat Smoke 2010 Bottled 2022 46° 0.7L</t>
  </si>
  <si>
    <t>5020613082700</t>
  </si>
  <si>
    <t>BENR0SOZLL</t>
  </si>
  <si>
    <t>Benromach Triple Distilled 46° 0.7L</t>
  </si>
  <si>
    <t>25020613092871</t>
  </si>
  <si>
    <t>736724464612</t>
  </si>
  <si>
    <t>4041500251208;4041500285128</t>
  </si>
  <si>
    <t>4041500843205</t>
  </si>
  <si>
    <t>4260393531109</t>
  </si>
  <si>
    <t>4260393530232</t>
  </si>
  <si>
    <t>BERL294437</t>
  </si>
  <si>
    <t>Berliner Brandstifter Gin 43.3° 0.7L</t>
  </si>
  <si>
    <t>4013228493208</t>
  </si>
  <si>
    <t>4013228493215</t>
  </si>
  <si>
    <t>4013228029216</t>
  </si>
  <si>
    <t>7460522300447</t>
  </si>
  <si>
    <t>27460522300441</t>
  </si>
  <si>
    <t>7460522300164</t>
  </si>
  <si>
    <t>17460522300161</t>
  </si>
  <si>
    <t>5450013130105</t>
  </si>
  <si>
    <t>25450013130109</t>
  </si>
  <si>
    <t>5450013110107</t>
  </si>
  <si>
    <t>25450013110101</t>
  </si>
  <si>
    <t>Berta Grappa Oltre il Vallo 43° 0.7L</t>
  </si>
  <si>
    <t>8033028701453</t>
  </si>
  <si>
    <t>4055800071701</t>
  </si>
  <si>
    <t>031259004440</t>
  </si>
  <si>
    <t>BIELHHVOX0</t>
  </si>
  <si>
    <t>Bielle Agricole Vieux 2017 42° 0.5L</t>
  </si>
  <si>
    <t>3760002990767</t>
  </si>
  <si>
    <t>3760002990163</t>
  </si>
  <si>
    <t>3760002990835</t>
  </si>
  <si>
    <t>3361622010073</t>
  </si>
  <si>
    <t>3361622100002</t>
  </si>
  <si>
    <t>3760002990606</t>
  </si>
  <si>
    <t>Bielle Vieux Agricole Millésime 10 Years 2011/2021 45° 0.7L</t>
  </si>
  <si>
    <t>3760002990354</t>
  </si>
  <si>
    <t>8005873000050</t>
  </si>
  <si>
    <t>54888880035739</t>
  </si>
  <si>
    <t>Big Peat 12 Years 46° 0.7L</t>
  </si>
  <si>
    <t>5014218814903</t>
  </si>
  <si>
    <t>25014218814907</t>
  </si>
  <si>
    <t>5014218799248</t>
  </si>
  <si>
    <t>5014218774702</t>
  </si>
  <si>
    <t>25014218774706</t>
  </si>
  <si>
    <t>05014218795509;5014218776256</t>
  </si>
  <si>
    <t>5014218795509</t>
  </si>
  <si>
    <t>Big Peat Vaterdag Batch 2 48° 0.7L</t>
  </si>
  <si>
    <t>5014218818505</t>
  </si>
  <si>
    <t>25014218818509</t>
  </si>
  <si>
    <t>3770014464064</t>
  </si>
  <si>
    <t>3770014464088</t>
  </si>
  <si>
    <t>3770014464002</t>
  </si>
  <si>
    <t>3770014464026</t>
  </si>
  <si>
    <t>3770014464101</t>
  </si>
  <si>
    <t>3770014464125</t>
  </si>
  <si>
    <t>3770014464019</t>
  </si>
  <si>
    <t>3770014464040</t>
  </si>
  <si>
    <t>Bisquit Dubouche VSOP 40° 0.7L</t>
  </si>
  <si>
    <t>3700637910686</t>
  </si>
  <si>
    <t>0113700637910683</t>
  </si>
  <si>
    <t>BITTXHG3RE</t>
  </si>
  <si>
    <t>Bitter End Memphis Barbecue 45° 0.059L</t>
  </si>
  <si>
    <t>628586709515</t>
  </si>
  <si>
    <t>5407006900023</t>
  </si>
  <si>
    <t>15407006900020;5407006900160</t>
  </si>
  <si>
    <t>BITT664C81</t>
  </si>
  <si>
    <t>Bitter Truth Aromatic Old Time 39° 0.2L</t>
  </si>
  <si>
    <t>4260167660004</t>
  </si>
  <si>
    <t>4260167660318</t>
  </si>
  <si>
    <t>BITTE121FF</t>
  </si>
  <si>
    <t>Bitter Truth Cocktail Bitters Traveler's Set 5 x 2 cl 38.2° 0.1L</t>
  </si>
  <si>
    <t>810255020216</t>
  </si>
  <si>
    <t>4260167660752</t>
  </si>
  <si>
    <t>BITTC8F17B</t>
  </si>
  <si>
    <t>Bitter Truth Creole Bitter 39° 0.2L</t>
  </si>
  <si>
    <t>4260167660158</t>
  </si>
  <si>
    <t>4260167660387</t>
  </si>
  <si>
    <t>4260167661377</t>
  </si>
  <si>
    <t>4260167661384</t>
  </si>
  <si>
    <t>Bitter Truth Drops &amp; Dashes Roots Bitter 42° 0.1L</t>
  </si>
  <si>
    <t>4260167661438</t>
  </si>
  <si>
    <t>4260167661445</t>
  </si>
  <si>
    <t>BITTAC2748</t>
  </si>
  <si>
    <t>Bitter Truth Elderflower Liqueur 22° 0.5L</t>
  </si>
  <si>
    <t>4260167660417</t>
  </si>
  <si>
    <t>4260167660400</t>
  </si>
  <si>
    <t>4260167660127</t>
  </si>
  <si>
    <t>4260167660141;4260167660653</t>
  </si>
  <si>
    <t>BITTD08F36</t>
  </si>
  <si>
    <t>Bitter Truth Grapefruit 44° 0.2L</t>
  </si>
  <si>
    <t>4260167660110</t>
  </si>
  <si>
    <t>4260167660271;4260167660356</t>
  </si>
  <si>
    <t>4260167660059</t>
  </si>
  <si>
    <t>4260167660370</t>
  </si>
  <si>
    <t>BITTF16094</t>
  </si>
  <si>
    <t>Bitter Truth Lemon 39° 0.2L</t>
  </si>
  <si>
    <t>4260167660028</t>
  </si>
  <si>
    <t>4260167660332</t>
  </si>
  <si>
    <t>4260167660691</t>
  </si>
  <si>
    <t>4260167660707</t>
  </si>
  <si>
    <t>BITTC2173E</t>
  </si>
  <si>
    <t>Bitter Truth Olive 39° 0.2L</t>
  </si>
  <si>
    <t>4260167661506</t>
  </si>
  <si>
    <t>30810255020361;4260167661513</t>
  </si>
  <si>
    <t>4260167661025</t>
  </si>
  <si>
    <t>4260167661018</t>
  </si>
  <si>
    <t>BITT4EED9D</t>
  </si>
  <si>
    <t>4260167660097</t>
  </si>
  <si>
    <t>4260167660189</t>
  </si>
  <si>
    <t>4260167660103</t>
  </si>
  <si>
    <t>4260167660363;54611100001937</t>
  </si>
  <si>
    <t>7090040062598</t>
  </si>
  <si>
    <t>7090040060020</t>
  </si>
  <si>
    <t>5000196001305</t>
  </si>
  <si>
    <t>Black Bottle 10 Years 40° 0.7L</t>
  </si>
  <si>
    <t>5029704700042</t>
  </si>
  <si>
    <t>BLACKB204L</t>
  </si>
  <si>
    <t>Black Bottle 40° 0.7L</t>
  </si>
  <si>
    <t>5029704111442</t>
  </si>
  <si>
    <t>05029704613328;5029704613328</t>
  </si>
  <si>
    <t>BLAC14EE20</t>
  </si>
  <si>
    <t>Black Bottle 40° 1L</t>
  </si>
  <si>
    <t>5029704217953</t>
  </si>
  <si>
    <t>05029704703470;5029704703470</t>
  </si>
  <si>
    <t>5029704220861</t>
  </si>
  <si>
    <t>5029704701193</t>
  </si>
  <si>
    <t>5029704700660</t>
  </si>
  <si>
    <t>5029704220458</t>
  </si>
  <si>
    <t>05029704700677;5029704700677</t>
  </si>
  <si>
    <t>Black Bull 12 Years 50° 0.7L</t>
  </si>
  <si>
    <t>5060165353729</t>
  </si>
  <si>
    <t>15060165353726</t>
  </si>
  <si>
    <t>5060294564188</t>
  </si>
  <si>
    <t>5060323760000</t>
  </si>
  <si>
    <t>25060323760004;5060323760017</t>
  </si>
  <si>
    <t>4006498617498</t>
  </si>
  <si>
    <t>769503625010</t>
  </si>
  <si>
    <t>5060209600017</t>
  </si>
  <si>
    <t>5060532806100;5060880924747</t>
  </si>
  <si>
    <t>5060532806162;5060880925331</t>
  </si>
  <si>
    <t>5060532805899</t>
  </si>
  <si>
    <t>5060532806155</t>
  </si>
  <si>
    <t>Black Tot Rum Master Blender's Reserve 2022 54.5° 0.7L</t>
  </si>
  <si>
    <t>5060880922569</t>
  </si>
  <si>
    <t>5060880922576</t>
  </si>
  <si>
    <t>Black Tot Rum Master Blender's Reserve 54.5° 0.7L</t>
  </si>
  <si>
    <t>5060188989639</t>
  </si>
  <si>
    <t>683899838871</t>
  </si>
  <si>
    <t>8718819838180</t>
  </si>
  <si>
    <t>096749003129;683899838864</t>
  </si>
  <si>
    <t>10096749003126;10683899838861</t>
  </si>
  <si>
    <t>10096749003263</t>
  </si>
  <si>
    <t>5060741980011</t>
  </si>
  <si>
    <t>15060741980018</t>
  </si>
  <si>
    <t>Bladnoch 11 Years 46.7° 0.7L</t>
  </si>
  <si>
    <t>851370006587</t>
  </si>
  <si>
    <t>10851370006584</t>
  </si>
  <si>
    <t>BLADDWH6DB</t>
  </si>
  <si>
    <t>Bladnoch Alinta 47° 0.7L</t>
  </si>
  <si>
    <t>851370006822</t>
  </si>
  <si>
    <t>10851370006829</t>
  </si>
  <si>
    <t>Bladnoch Liora Virgin Oak Cask 52.2° 0.7L</t>
  </si>
  <si>
    <t>10857921006058</t>
  </si>
  <si>
    <t>BLADO3F674</t>
  </si>
  <si>
    <t>Bladnoch Pure Scot Blended 40° 0.7L</t>
  </si>
  <si>
    <t>Bladnoch Samsara 46.7° 0.7L</t>
  </si>
  <si>
    <t>851370006044</t>
  </si>
  <si>
    <t>10851370006041</t>
  </si>
  <si>
    <t>Bladnoch Vinaya 46.7° 0.7L</t>
  </si>
  <si>
    <t>851370006655</t>
  </si>
  <si>
    <t>10851370006652</t>
  </si>
  <si>
    <t>BLAN32EDF5</t>
  </si>
  <si>
    <t>Blanton's Gold 51.5° 0.7L</t>
  </si>
  <si>
    <t>080244009274;4904670304399</t>
  </si>
  <si>
    <t>20080244004969</t>
  </si>
  <si>
    <t>Blanton's Original 46.5° 0.7L</t>
  </si>
  <si>
    <t>080244002039</t>
  </si>
  <si>
    <t>20080244001692;20080244004761</t>
  </si>
  <si>
    <t>BLAN0YUD4T</t>
  </si>
  <si>
    <t>Blanton's Straight from the Barrel 60.1° 0.7L</t>
  </si>
  <si>
    <t>080244002015</t>
  </si>
  <si>
    <t>3263280110280</t>
  </si>
  <si>
    <t>3263281736427</t>
  </si>
  <si>
    <t>5430000098014</t>
  </si>
  <si>
    <t>5430000098113</t>
  </si>
  <si>
    <t>BLOO3OZ4CD</t>
  </si>
  <si>
    <t>Blood Monkey 40° 0.7L</t>
  </si>
  <si>
    <t>5391524713817</t>
  </si>
  <si>
    <t>BLOOMG225F</t>
  </si>
  <si>
    <t>Bloom Gin 40° 0.7L</t>
  </si>
  <si>
    <t>5010296169249</t>
  </si>
  <si>
    <t>05010296169409;5010296169409</t>
  </si>
  <si>
    <t>5010296010763</t>
  </si>
  <si>
    <t>05010296010770;5010296010770</t>
  </si>
  <si>
    <t>5010296002942</t>
  </si>
  <si>
    <t>8425402482384</t>
  </si>
  <si>
    <t>7427246075327</t>
  </si>
  <si>
    <t>858198001923</t>
  </si>
  <si>
    <t>10858198001920</t>
  </si>
  <si>
    <t>725163699990</t>
  </si>
  <si>
    <t>BOBBBC5118</t>
  </si>
  <si>
    <t>Bobby's Gin + 2 Glasses 42° 0.7L</t>
  </si>
  <si>
    <t>8710631119034</t>
  </si>
  <si>
    <t>8710631420864</t>
  </si>
  <si>
    <t>8710631539030;8710631639037</t>
  </si>
  <si>
    <t>8710631120184</t>
  </si>
  <si>
    <t>8710631620189</t>
  </si>
  <si>
    <t>BOBBJ65W1H</t>
  </si>
  <si>
    <t>Bobby's Gin Pinang Raci 42° 0.7L</t>
  </si>
  <si>
    <t>Bocatheva Panama 6 Years 45° 0.7L</t>
  </si>
  <si>
    <t>3700631900034</t>
  </si>
  <si>
    <t>3700631900065</t>
  </si>
  <si>
    <t>BOCAEI5WHT</t>
  </si>
  <si>
    <t>Bocatheva Rum Barbados &amp; Jamaica 3 Years 45° 0.7L</t>
  </si>
  <si>
    <t>3700631900041</t>
  </si>
  <si>
    <t>Bocatheva Venezuela 5 Years 45° 0.7L</t>
  </si>
  <si>
    <t>3700631900027</t>
  </si>
  <si>
    <t>3700631900058</t>
  </si>
  <si>
    <t>5060075960857</t>
  </si>
  <si>
    <t>5060075960833</t>
  </si>
  <si>
    <t>5060075960840</t>
  </si>
  <si>
    <t>5060075960192</t>
  </si>
  <si>
    <t>5060075960208;54888880019821</t>
  </si>
  <si>
    <t>5060217980101</t>
  </si>
  <si>
    <t>05060413530070</t>
  </si>
  <si>
    <t>8716000013866</t>
  </si>
  <si>
    <t>08716000013873;8716000013873</t>
  </si>
  <si>
    <t>8716000014313</t>
  </si>
  <si>
    <t>08716000102485;8716000102485</t>
  </si>
  <si>
    <t>8716000011411</t>
  </si>
  <si>
    <t>08716000023827;8716000023827</t>
  </si>
  <si>
    <t>8716000023827</t>
  </si>
  <si>
    <t>BOLL2LKCWI</t>
  </si>
  <si>
    <t>Bollinger PN AYC 18 CRD 12.5° 0.75L</t>
  </si>
  <si>
    <t>3052853084864</t>
  </si>
  <si>
    <t>Bollinger Spécial Cuvée Brut (DF Label) 12° 0.75L</t>
  </si>
  <si>
    <t>3052853077682</t>
  </si>
  <si>
    <t>3052853076098</t>
  </si>
  <si>
    <t>Bologne XO 42° 0.7L</t>
  </si>
  <si>
    <t>3305106430032</t>
  </si>
  <si>
    <t>13305106430039</t>
  </si>
  <si>
    <t>3079</t>
  </si>
  <si>
    <t>Bols Advokaat Dik 14° 0.7L</t>
  </si>
  <si>
    <t>8716000953070</t>
  </si>
  <si>
    <t>08716000133458;3000133458;7770026307433;7770026307434;7770026948441;7770027005785;7770027005787;7770027005791;7770037541784;8716000133458</t>
  </si>
  <si>
    <t>8716000964694</t>
  </si>
  <si>
    <t>08716000076625;8716000076625</t>
  </si>
  <si>
    <t>8716000965240</t>
  </si>
  <si>
    <t>08716000076632;8716000076632</t>
  </si>
  <si>
    <t>8716000112651</t>
  </si>
  <si>
    <t>8716000964984</t>
  </si>
  <si>
    <t>08716000076717;8716000076717</t>
  </si>
  <si>
    <t>8716000965165</t>
  </si>
  <si>
    <t>08716000076663;8716000076663</t>
  </si>
  <si>
    <t>8716000965141</t>
  </si>
  <si>
    <t>08716000076670;8716000076670</t>
  </si>
  <si>
    <t>8716000964922</t>
  </si>
  <si>
    <t>08716000076700;8716000076700</t>
  </si>
  <si>
    <t>8716000967992</t>
  </si>
  <si>
    <t>08716000112897;08716000112934;8716000112897</t>
  </si>
  <si>
    <t>8716000968364</t>
  </si>
  <si>
    <t>8716000114693</t>
  </si>
  <si>
    <t>8716000964885</t>
  </si>
  <si>
    <t>08716000077424;8716000077424</t>
  </si>
  <si>
    <t>8710415910109</t>
  </si>
  <si>
    <t>08716000034090;8716000034090</t>
  </si>
  <si>
    <t>3494</t>
  </si>
  <si>
    <t>Bols Maraschino 24° 0.7L</t>
  </si>
  <si>
    <t>8716000964793</t>
  </si>
  <si>
    <t>08716000076793;8716000076793</t>
  </si>
  <si>
    <t>8716000970183</t>
  </si>
  <si>
    <t>08716000155559;8716000155559</t>
  </si>
  <si>
    <t>8716000964717</t>
  </si>
  <si>
    <t>08716000076816;8716000076816</t>
  </si>
  <si>
    <t>8716000965271</t>
  </si>
  <si>
    <t>08716000076823;8716000076823</t>
  </si>
  <si>
    <t>8716000965417</t>
  </si>
  <si>
    <t>08716000076854;08716000109408;8716000109408</t>
  </si>
  <si>
    <t>8716000965370</t>
  </si>
  <si>
    <t>08716000076861;8716000076861</t>
  </si>
  <si>
    <t>8716000966414</t>
  </si>
  <si>
    <t>08716000099334;8716000099334</t>
  </si>
  <si>
    <t>8716000965318</t>
  </si>
  <si>
    <t>08716000076892;8716000076892</t>
  </si>
  <si>
    <t>8716000968913</t>
  </si>
  <si>
    <t>08716000118547</t>
  </si>
  <si>
    <t>4038600001017</t>
  </si>
  <si>
    <t>4038600001734</t>
  </si>
  <si>
    <t>4038600046797</t>
  </si>
  <si>
    <t>4038600046896</t>
  </si>
  <si>
    <t>851370006648</t>
  </si>
  <si>
    <t>10851370006645</t>
  </si>
  <si>
    <t>18413884102194</t>
  </si>
  <si>
    <t>5407006900191</t>
  </si>
  <si>
    <t>5407006900290</t>
  </si>
  <si>
    <t>4260270192614</t>
  </si>
  <si>
    <t>4260270193604</t>
  </si>
  <si>
    <t>Bonpland Rum Guatemala 11 Years Old 45° 0.5L</t>
  </si>
  <si>
    <t>4260270194069</t>
  </si>
  <si>
    <t>4260270194939</t>
  </si>
  <si>
    <t>4260270194946</t>
  </si>
  <si>
    <t>BONPK2XUCL</t>
  </si>
  <si>
    <t>Bonpland Rum Trinidad 16 Years 45° 0.5L</t>
  </si>
  <si>
    <t>4260270192584</t>
  </si>
  <si>
    <t>4260270193956</t>
  </si>
  <si>
    <t>4260270192638</t>
  </si>
  <si>
    <t>4260270193499</t>
  </si>
  <si>
    <t>8711114488340</t>
  </si>
  <si>
    <t>8711114788341</t>
  </si>
  <si>
    <t>857483002010</t>
  </si>
  <si>
    <t>10857483002017</t>
  </si>
  <si>
    <t>8004400007111;8004400071594</t>
  </si>
  <si>
    <t>8004400071570;8004400074120</t>
  </si>
  <si>
    <t>658731202004</t>
  </si>
  <si>
    <t>658731222002</t>
  </si>
  <si>
    <t>658731102021</t>
  </si>
  <si>
    <t>658731122029</t>
  </si>
  <si>
    <t>8714432000607</t>
  </si>
  <si>
    <t>8714432001604</t>
  </si>
  <si>
    <t>3700631997713</t>
  </si>
  <si>
    <t>5414145138071</t>
  </si>
  <si>
    <t>BOTAEC588A</t>
  </si>
  <si>
    <t>Botafogo Spiced Rum Caribbean 40° 0.7L</t>
  </si>
  <si>
    <t>3700631902472</t>
  </si>
  <si>
    <t>5414145139016</t>
  </si>
  <si>
    <t>BOTIB0Y1LX</t>
  </si>
  <si>
    <t>Botica Orange Small Batch Distilled Gin 37.5° 0.7L</t>
  </si>
  <si>
    <t>18437014338093</t>
  </si>
  <si>
    <t>BOTI2VKTHN</t>
  </si>
  <si>
    <t>Botica Pink Small Batch Distilled Gin 37.5° 0.7L</t>
  </si>
  <si>
    <t>18437014338086;8437014338126</t>
  </si>
  <si>
    <t>Botran Cobre 45° 0.7L</t>
  </si>
  <si>
    <t>7401005011344</t>
  </si>
  <si>
    <t>77401005011343</t>
  </si>
  <si>
    <t>BOTR7NOXVF</t>
  </si>
  <si>
    <t>Botran N°15 Reserva Especial 40° 0.7L</t>
  </si>
  <si>
    <t>7401005015502</t>
  </si>
  <si>
    <t>17401005015509</t>
  </si>
  <si>
    <t>8005829982065</t>
  </si>
  <si>
    <t>0108005829126810</t>
  </si>
  <si>
    <t>0108005829510640</t>
  </si>
  <si>
    <t>8005829120474</t>
  </si>
  <si>
    <t>0108005829236694</t>
  </si>
  <si>
    <t>8005829230388</t>
  </si>
  <si>
    <t>0108005829011611</t>
  </si>
  <si>
    <t>8516450066494</t>
  </si>
  <si>
    <t>10851645006646</t>
  </si>
  <si>
    <t>3152900001155</t>
  </si>
  <si>
    <t>0123152900001159;23152900001159</t>
  </si>
  <si>
    <t>3152900001162</t>
  </si>
  <si>
    <t>0123152900001166;23152900001166</t>
  </si>
  <si>
    <t>63152900001164</t>
  </si>
  <si>
    <t>Boulard VSOP 40° 1L</t>
  </si>
  <si>
    <t>63152900001140</t>
  </si>
  <si>
    <t>3152900001858</t>
  </si>
  <si>
    <t>Boulard XO 40° 0.7L</t>
  </si>
  <si>
    <t>3152900051310</t>
  </si>
  <si>
    <t>0163152900051312;63152900051312</t>
  </si>
  <si>
    <t>5060184940580</t>
  </si>
  <si>
    <t>0105060184941815</t>
  </si>
  <si>
    <t>0105060184941808</t>
  </si>
  <si>
    <t>5060184940566</t>
  </si>
  <si>
    <t>0105060184941792</t>
  </si>
  <si>
    <t>5060184941785</t>
  </si>
  <si>
    <t>BOUR9GI880</t>
  </si>
  <si>
    <t>Bourgogne des Flandres Jonge Genever 35° 0.7L</t>
  </si>
  <si>
    <t>5410218008340</t>
  </si>
  <si>
    <t>Bowmore 10 Years Aston Martin Edition 40° 1L</t>
  </si>
  <si>
    <t>15010496000189</t>
  </si>
  <si>
    <t>Bowmore 10 Years Dark &amp; Intense 40° 1L</t>
  </si>
  <si>
    <t>5010496004531</t>
  </si>
  <si>
    <t>15010496104863</t>
  </si>
  <si>
    <t>Bowmore 12 Years + 2 Glasses 40° 0.7L</t>
  </si>
  <si>
    <t>5010496006047;5060045591920</t>
  </si>
  <si>
    <t>05060045591937;15010496106447</t>
  </si>
  <si>
    <t>Bowmore 15 Years 43° 0.7L</t>
  </si>
  <si>
    <t>5010496020821</t>
  </si>
  <si>
    <t>05010496182628;5010496182628</t>
  </si>
  <si>
    <t>Bowmore 15 Years Darkest + 2 glasses 43° 0.7L</t>
  </si>
  <si>
    <t>15010496106478</t>
  </si>
  <si>
    <t>Bowmore 15 Years Golden &amp; Elegant 43° 1L</t>
  </si>
  <si>
    <t>5010496004548</t>
  </si>
  <si>
    <t>15010496104870</t>
  </si>
  <si>
    <t>Bowmore 18 Years 43° 0.7L</t>
  </si>
  <si>
    <t>5010496001400</t>
  </si>
  <si>
    <t>05010496101322;5010496101322</t>
  </si>
  <si>
    <t>BOWM4C3FA9</t>
  </si>
  <si>
    <t>Bowmore 18 Years Deep &amp; Complex 43° 0.7L</t>
  </si>
  <si>
    <t>15010496104887;5010496004555</t>
  </si>
  <si>
    <t>Bowmore 25 Years 43° 0.7L</t>
  </si>
  <si>
    <t>5010496150825</t>
  </si>
  <si>
    <t>05010496102626;5010496102626</t>
  </si>
  <si>
    <t>Bowmore 30 Years 45.1° 0.7L</t>
  </si>
  <si>
    <t>5010496006337</t>
  </si>
  <si>
    <t>15010496106836</t>
  </si>
  <si>
    <t>Bowmore 9 Years 40° 0.7L</t>
  </si>
  <si>
    <t>5010496006191</t>
  </si>
  <si>
    <t>15010496106591</t>
  </si>
  <si>
    <t>Bowmore Legend 40° 0.7L</t>
  </si>
  <si>
    <t>5010496004685</t>
  </si>
  <si>
    <t>15010496105037;5010496012611</t>
  </si>
  <si>
    <t>Bowmore Vaults 1st Release "Limited Edition 2016" 51.5° 0.7L</t>
  </si>
  <si>
    <t>5010496004418</t>
  </si>
  <si>
    <t>15010496104726;5010496104729</t>
  </si>
  <si>
    <t>5060434134431</t>
  </si>
  <si>
    <t>10856442005229</t>
  </si>
  <si>
    <t>856442005406</t>
  </si>
  <si>
    <t>10856442005403</t>
  </si>
  <si>
    <t>3364041111055</t>
  </si>
  <si>
    <t>4009872025124</t>
  </si>
  <si>
    <t>4009872027906</t>
  </si>
  <si>
    <t>8007010001029</t>
  </si>
  <si>
    <t>8000400100029</t>
  </si>
  <si>
    <t>5011594000340</t>
  </si>
  <si>
    <t>05011594000371;5011594000371</t>
  </si>
  <si>
    <t>5011594010431</t>
  </si>
  <si>
    <t>5011594010486</t>
  </si>
  <si>
    <t>Brecon Limited Special Edition Gin + copa glass 43° 0.7L</t>
  </si>
  <si>
    <t>5011594000289</t>
  </si>
  <si>
    <t>5011594000722</t>
  </si>
  <si>
    <t>05011594000739;5011594000739</t>
  </si>
  <si>
    <t>5011594000517</t>
  </si>
  <si>
    <t>05011594000524;5011594000524</t>
  </si>
  <si>
    <t>3760127531173</t>
  </si>
  <si>
    <t>742832317412;851532004000</t>
  </si>
  <si>
    <t>10742832317419;10851532004007</t>
  </si>
  <si>
    <t>4260476552007</t>
  </si>
  <si>
    <t>4260476552106</t>
  </si>
  <si>
    <t>Brockmans Intensly Smooth Premium Gin + Glass 40° 0.7L</t>
  </si>
  <si>
    <t>5033931604868;5060708470012</t>
  </si>
  <si>
    <t>05033931804879;55060708470017</t>
  </si>
  <si>
    <t>Brockmans Intensly Smooth Premium Gin + Negroni Glass 40° 0.7L</t>
  </si>
  <si>
    <t>5060708470036</t>
  </si>
  <si>
    <t>55060708470031</t>
  </si>
  <si>
    <t>5010296169164</t>
  </si>
  <si>
    <t>05010296169300;5010296169300</t>
  </si>
  <si>
    <t>5060708470043</t>
  </si>
  <si>
    <t>55060708470048</t>
  </si>
  <si>
    <t>Broken Bones Ljubljana Dragon 45° 0.5L</t>
  </si>
  <si>
    <t>3830071820019;3830071820071</t>
  </si>
  <si>
    <t>Broken Bones London Dry 45° 0.5L</t>
  </si>
  <si>
    <t>Broken Bones Navy Strength 57° 0.5L</t>
  </si>
  <si>
    <t>3830071820033</t>
  </si>
  <si>
    <t>5060017740011</t>
  </si>
  <si>
    <t>05060017740028;4008049082007;5060017740028</t>
  </si>
  <si>
    <t>5060017740035</t>
  </si>
  <si>
    <t>05060017740042;5060017740042</t>
  </si>
  <si>
    <t>5060017740158</t>
  </si>
  <si>
    <t>05060017740165;5060017740165</t>
  </si>
  <si>
    <t>4002547110743;852176003343</t>
  </si>
  <si>
    <t>10852176003340;4002547163381</t>
  </si>
  <si>
    <t>5060109220049</t>
  </si>
  <si>
    <t>15060109220046</t>
  </si>
  <si>
    <t>Brugal 1888 Gran Reserva + GBX 40° 0.7L</t>
  </si>
  <si>
    <t>7460855230206</t>
  </si>
  <si>
    <t>17460855230210</t>
  </si>
  <si>
    <t>BRUGF5484D</t>
  </si>
  <si>
    <t>Brugal Anejo Reserva 38° 1L</t>
  </si>
  <si>
    <t>7460855202487</t>
  </si>
  <si>
    <t>BRUGKII88S</t>
  </si>
  <si>
    <t>Brugal Colección Visionaria Edición 01 45° 0.7L</t>
  </si>
  <si>
    <t>7460855236413</t>
  </si>
  <si>
    <t>17460855236533</t>
  </si>
  <si>
    <t>Bruichladdich Islay Barley 2013 50° 0.7L</t>
  </si>
  <si>
    <t>5055807415460</t>
  </si>
  <si>
    <t>05055807415477;5055807415477</t>
  </si>
  <si>
    <t>5055807415972</t>
  </si>
  <si>
    <t>Bruichladdich Port Charlotte PAC 01 2011 56.1° 0.7L</t>
  </si>
  <si>
    <t>5055807413701</t>
  </si>
  <si>
    <t>05055807413718;5055807413718</t>
  </si>
  <si>
    <t>Bruichladdich Port Charlotte SC 01 55.2° 0.7L</t>
  </si>
  <si>
    <t>5055807414586</t>
  </si>
  <si>
    <t>05055807414593;5055807414593</t>
  </si>
  <si>
    <t>BRUI337455</t>
  </si>
  <si>
    <t>5055807400312;518105003159</t>
  </si>
  <si>
    <t>05055807400328;05055807400329;5055807400329;5055807400664</t>
  </si>
  <si>
    <t>5055807416948</t>
  </si>
  <si>
    <t>05055807416955;5055807416955</t>
  </si>
  <si>
    <t>5411018006369</t>
  </si>
  <si>
    <t>Buchanan's Deluxe 12 Years 40° 1L</t>
  </si>
  <si>
    <t>50196364</t>
  </si>
  <si>
    <t>5000196001046</t>
  </si>
  <si>
    <t>BUFF8A15CE</t>
  </si>
  <si>
    <t>Buffalo Trace 45° 1L</t>
  </si>
  <si>
    <t>080244009229</t>
  </si>
  <si>
    <t>10080244009226</t>
  </si>
  <si>
    <t>BUFFFS57S0</t>
  </si>
  <si>
    <t>Buffalo Trace 90 Proof 45° 0.7L</t>
  </si>
  <si>
    <t>080244009205</t>
  </si>
  <si>
    <t>10088004041554</t>
  </si>
  <si>
    <t>BUFFIAJRJI</t>
  </si>
  <si>
    <t>897076002041</t>
  </si>
  <si>
    <t>10897076002048;54611100009773</t>
  </si>
  <si>
    <t>897076002010</t>
  </si>
  <si>
    <t>10897076002017;4008958500630</t>
  </si>
  <si>
    <t>Bulleit 10 Years + Lunch Box 45.6° 0.7L</t>
  </si>
  <si>
    <t>5000281067667</t>
  </si>
  <si>
    <t>5000281048406</t>
  </si>
  <si>
    <t>5000281048413</t>
  </si>
  <si>
    <t>5000281057293</t>
  </si>
  <si>
    <t>05000281057309;5000281048413;5000281057309</t>
  </si>
  <si>
    <t>082000765578;082000789611;5000281038018</t>
  </si>
  <si>
    <t>10082000765575;5000281038100</t>
  </si>
  <si>
    <t>813497006376</t>
  </si>
  <si>
    <t>30813497006360</t>
  </si>
  <si>
    <t>813497006192</t>
  </si>
  <si>
    <t>30813497006193</t>
  </si>
  <si>
    <t>813497006215</t>
  </si>
  <si>
    <t>30813497006216;54888880022364</t>
  </si>
  <si>
    <t>Bumbu Rum The Original Limited Edition Gift Set 40° 0.7L</t>
  </si>
  <si>
    <t>813497006383</t>
  </si>
  <si>
    <t>30813497006391</t>
  </si>
  <si>
    <t>Bumbu XO Rum + GBX 40° 0.7L</t>
  </si>
  <si>
    <t>813497006147;813497006406</t>
  </si>
  <si>
    <t>30813497006223;30813497006230</t>
  </si>
  <si>
    <t>813497006154;813497006406</t>
  </si>
  <si>
    <t>30813497006230</t>
  </si>
  <si>
    <t>Bunnahabhain 12 Years 46.3° 0.7L</t>
  </si>
  <si>
    <t>5029704217366</t>
  </si>
  <si>
    <t>05029704702909;5029704702909;5029704917457</t>
  </si>
  <si>
    <t>Bunnahabhain 1998 Manzanilla Cask 52.3° 0.7L</t>
  </si>
  <si>
    <t>5029704701315</t>
  </si>
  <si>
    <t>Bunnahabhain 40 Years 41.9° 0.7L</t>
  </si>
  <si>
    <t>5029704218950</t>
  </si>
  <si>
    <t>05029704704477</t>
  </si>
  <si>
    <t>Bunnahabhain Cruach Mhona 50° 1L</t>
  </si>
  <si>
    <t>5029704217540</t>
  </si>
  <si>
    <t>05029704703098;5029704703098</t>
  </si>
  <si>
    <t>Bunnahabhain Stiùireadair 46.3° 0.7L</t>
  </si>
  <si>
    <t>5029704218639</t>
  </si>
  <si>
    <t>05029704704187;5029704704187</t>
  </si>
  <si>
    <t>Bunnahabhain 18 Years 46.3° 0.7L</t>
  </si>
  <si>
    <t>5029704217373</t>
  </si>
  <si>
    <t>05029704702916;5029704702916;5029704717071</t>
  </si>
  <si>
    <t>Bunnahabhain Toiteach A Dha 46.3° 0.7L</t>
  </si>
  <si>
    <t>5029704219063</t>
  </si>
  <si>
    <t>05029704704583;5029704704583</t>
  </si>
  <si>
    <t>22222222222222222</t>
  </si>
  <si>
    <t>5029704704583</t>
  </si>
  <si>
    <t>5060393030003</t>
  </si>
  <si>
    <t>05060393030034</t>
  </si>
  <si>
    <t>5060393030553</t>
  </si>
  <si>
    <t>5060393030560</t>
  </si>
  <si>
    <t>5060393030027</t>
  </si>
  <si>
    <t>05060393030058;5060393030058</t>
  </si>
  <si>
    <t>849</t>
  </si>
  <si>
    <t>Bushmills 10 Years 40° 0.7L</t>
  </si>
  <si>
    <t>5010103917797;5010103917803;5055966820037</t>
  </si>
  <si>
    <t>05010103917889;25055966820031</t>
  </si>
  <si>
    <t>BUSH79A914</t>
  </si>
  <si>
    <t>35055966820038;54888880011405</t>
  </si>
  <si>
    <t>Bushmills 10 Years Sherry Cask 46° 1L</t>
  </si>
  <si>
    <t>5055966830050</t>
  </si>
  <si>
    <t>15055966830057</t>
  </si>
  <si>
    <t>BUSHCR6IM7</t>
  </si>
  <si>
    <t>Bushmills 10 Years Vino Dulce 43° 0.7L</t>
  </si>
  <si>
    <t>5055966820266</t>
  </si>
  <si>
    <t>15055966820263</t>
  </si>
  <si>
    <t>Bushmills 11 Years Cognac Cask 47° 0.7L</t>
  </si>
  <si>
    <t>15055966830521</t>
  </si>
  <si>
    <t>Bushmills 16 Years 40° 0.7L</t>
  </si>
  <si>
    <t>5010103917926;5055966825025</t>
  </si>
  <si>
    <t>05010103917933;15055966825022;5011007008499</t>
  </si>
  <si>
    <t>Bushmills 2008 Jupille Cask 55.1° 0.7L</t>
  </si>
  <si>
    <t>5055966830340</t>
  </si>
  <si>
    <t>15055966830347</t>
  </si>
  <si>
    <t>Bushmills 25 Years 46° 0.7L</t>
  </si>
  <si>
    <t>5055966820150</t>
  </si>
  <si>
    <t>15055966820157</t>
  </si>
  <si>
    <t>Bushmills 30 Years 46° 0.7L</t>
  </si>
  <si>
    <t>5055966820167</t>
  </si>
  <si>
    <t>15055966820164</t>
  </si>
  <si>
    <t>5055966830159</t>
  </si>
  <si>
    <t>15055966830156</t>
  </si>
  <si>
    <t>5055966810076</t>
  </si>
  <si>
    <t>15055966810134;54611100009841</t>
  </si>
  <si>
    <t>15055966810073</t>
  </si>
  <si>
    <t>Bushmills Black Bush 80/20, 80% Malt Irish Whisky Pedro Ximenez Sherry Cask Reserve 40° 1L</t>
  </si>
  <si>
    <t>5055966810243</t>
  </si>
  <si>
    <t>15055966810240</t>
  </si>
  <si>
    <t>BUSHI62W7I</t>
  </si>
  <si>
    <t>Bushmills Caribbean Rum Cask 40° 0.7L</t>
  </si>
  <si>
    <t>5055966830142</t>
  </si>
  <si>
    <t>15055966830149</t>
  </si>
  <si>
    <t>Bushmills Original + 2 Glasses 40° 1L</t>
  </si>
  <si>
    <t>5055966800046</t>
  </si>
  <si>
    <t>15055966800043;15055966800135</t>
  </si>
  <si>
    <t>5010103934015</t>
  </si>
  <si>
    <t>05010103934022;15055966801095</t>
  </si>
  <si>
    <t>5010103917087;5055966800022;5055966801159</t>
  </si>
  <si>
    <t>05010103917193;15055966800029</t>
  </si>
  <si>
    <t>5055966801210</t>
  </si>
  <si>
    <t>15055966801217</t>
  </si>
  <si>
    <t>BUSHF4E37B</t>
  </si>
  <si>
    <t>Bushmills Steamship Bourbon Cask 40° 1L</t>
  </si>
  <si>
    <t>5055966820129</t>
  </si>
  <si>
    <t>15055966820126</t>
  </si>
  <si>
    <t>Bushmills Steamship Rum Cask 40° 0.7L</t>
  </si>
  <si>
    <t>5055966820136</t>
  </si>
  <si>
    <t>15055966820133</t>
  </si>
  <si>
    <t>BUSHYT0Z8G</t>
  </si>
  <si>
    <t>Bushmills 14 Years Malaga Casks 40° 0.7L</t>
  </si>
  <si>
    <t>5055966820211</t>
  </si>
  <si>
    <t>15055966820218</t>
  </si>
  <si>
    <t>Bushmills 21 Years Madeira Wood 40° 0.7L</t>
  </si>
  <si>
    <t>5010103917940;5010103917957;5055966830036</t>
  </si>
  <si>
    <t>05010103918268;15055966830033</t>
  </si>
  <si>
    <t>3147690071105</t>
  </si>
  <si>
    <t>3192200003381</t>
  </si>
  <si>
    <t>Busnel Hors d'Age 12 Years 43° 0.7L</t>
  </si>
  <si>
    <t>3256557156814</t>
  </si>
  <si>
    <t>13256557156811</t>
  </si>
  <si>
    <t>3192200003190</t>
  </si>
  <si>
    <t>5425035390028</t>
  </si>
  <si>
    <t>5425035391025</t>
  </si>
  <si>
    <t>Buss N°509 Master Cut 45° 0.7L</t>
  </si>
  <si>
    <t>5425035390059;5425035390066</t>
  </si>
  <si>
    <t>5425035391056</t>
  </si>
  <si>
    <t>Buss N°509 Midi Cut 45° 0.7L</t>
  </si>
  <si>
    <t>5425035390073</t>
  </si>
  <si>
    <t>5425035391070</t>
  </si>
  <si>
    <t>Buss N°One Platinum Red Vodka 37.5° 0.7L</t>
  </si>
  <si>
    <t>5425035399045</t>
  </si>
  <si>
    <t>5425035399144</t>
  </si>
  <si>
    <t>3760144181023</t>
  </si>
  <si>
    <t>3013010040758;3047100001237;3047100040755</t>
  </si>
  <si>
    <t>03047100101760;3047100101760</t>
  </si>
  <si>
    <t>7896002100441</t>
  </si>
  <si>
    <t>17896002100448;7896002110693</t>
  </si>
  <si>
    <t>7896002108133</t>
  </si>
  <si>
    <t>27896002108137</t>
  </si>
  <si>
    <t>4009872020310</t>
  </si>
  <si>
    <t>4009872020327</t>
  </si>
  <si>
    <t>4000269003428</t>
  </si>
  <si>
    <t>4000269003435</t>
  </si>
  <si>
    <t>5000281030838</t>
  </si>
  <si>
    <t>05000281030845;5000281030845</t>
  </si>
  <si>
    <t>Cadenheads Classic Gin 50° 0.7L</t>
  </si>
  <si>
    <t>610854177003</t>
  </si>
  <si>
    <t>Cadenhead's Classic Rum 50° 0.7L</t>
  </si>
  <si>
    <t>5415281038874;610854167066</t>
  </si>
  <si>
    <t>5413214000011</t>
  </si>
  <si>
    <t>5411772001907;54611100002705</t>
  </si>
  <si>
    <t>4038600064999</t>
  </si>
  <si>
    <t>4038600065095</t>
  </si>
  <si>
    <t>Caisteal Chamuis Bourbon Blended 46° 0.7L</t>
  </si>
  <si>
    <t>2015003</t>
  </si>
  <si>
    <t>5425024409106</t>
  </si>
  <si>
    <t>15425024409103</t>
  </si>
  <si>
    <t>673446001551</t>
  </si>
  <si>
    <t>10673446001558</t>
  </si>
  <si>
    <t>3378970702000</t>
  </si>
  <si>
    <t>3500610153839</t>
  </si>
  <si>
    <t>3500611198006</t>
  </si>
  <si>
    <t>15060543770299</t>
  </si>
  <si>
    <t>15060543770312</t>
  </si>
  <si>
    <t>Campari + Tin Box 25° 0.7L</t>
  </si>
  <si>
    <t>5425008644578</t>
  </si>
  <si>
    <t>05425008644714;5425008644714</t>
  </si>
  <si>
    <t>8000040003575;8000040003582</t>
  </si>
  <si>
    <t>8000040000802</t>
  </si>
  <si>
    <t>54611100008028;8000040011105</t>
  </si>
  <si>
    <t>Camus Ile de Ré Fine Island + GBX 40° 0.7L</t>
  </si>
  <si>
    <t>3028130066311;3028130078598</t>
  </si>
  <si>
    <t>23028130066315;23028130078592</t>
  </si>
  <si>
    <t>Camus Port Cask Finish 43.2° 0.7L</t>
  </si>
  <si>
    <t>3028130077256</t>
  </si>
  <si>
    <t>3028132059557</t>
  </si>
  <si>
    <t>Camus Special Dry Borderies (PET) 40° 0.5L</t>
  </si>
  <si>
    <t>3028130078420</t>
  </si>
  <si>
    <t>33028130078421</t>
  </si>
  <si>
    <t>Camus Special Dry Borderies 40° 0.5L</t>
  </si>
  <si>
    <t>CAMU218A53</t>
  </si>
  <si>
    <t>Camus VSOP Intensely Aromatic 40° 0.7L</t>
  </si>
  <si>
    <t>3028130076457;3028130076839</t>
  </si>
  <si>
    <t>23028130076451;23028130076833</t>
  </si>
  <si>
    <t>CAMUU2DXLN</t>
  </si>
  <si>
    <t>Camus VSOP Intensely Aromatic 40° 1L</t>
  </si>
  <si>
    <t>23028130076413</t>
  </si>
  <si>
    <t>Camus XO Intensely Aromatic 40° 0.7L</t>
  </si>
  <si>
    <t>3028130076563</t>
  </si>
  <si>
    <t>23028130076567;23028130076864;3028132057942</t>
  </si>
  <si>
    <t>Camus XO Prestige 40° 0.7L</t>
  </si>
  <si>
    <t>3028130078918</t>
  </si>
  <si>
    <t>23028130078912</t>
  </si>
  <si>
    <t>7594003627942</t>
  </si>
  <si>
    <t>17594003627949</t>
  </si>
  <si>
    <t>3113934004147</t>
  </si>
  <si>
    <t>11111;3113934004277</t>
  </si>
  <si>
    <t>3113934002365</t>
  </si>
  <si>
    <t>3113936499101</t>
  </si>
  <si>
    <t>3113934002280</t>
  </si>
  <si>
    <t>3113934004321</t>
  </si>
  <si>
    <t>332503908709939208</t>
  </si>
  <si>
    <t>8009460000058</t>
  </si>
  <si>
    <t>8004400072768</t>
  </si>
  <si>
    <t>8719322640260</t>
  </si>
  <si>
    <t>Cane Island Five Icon Blend 44° 0.7L</t>
  </si>
  <si>
    <t>78</t>
  </si>
  <si>
    <t>8719322640253</t>
  </si>
  <si>
    <t>8719322640390</t>
  </si>
  <si>
    <t>8719322640291</t>
  </si>
  <si>
    <t>8719322640710</t>
  </si>
  <si>
    <t>8712983527178</t>
  </si>
  <si>
    <t>Cañero 12 Solera Dominicano Malt Whisky Cask Finish 43° 0.7L</t>
  </si>
  <si>
    <t>8438001407245</t>
  </si>
  <si>
    <t>Canero Essential 12 Years Malt Whisky Finish + GBX 43° 0.7L</t>
  </si>
  <si>
    <t>3460410533388</t>
  </si>
  <si>
    <t>43460410533508</t>
  </si>
  <si>
    <t>CannaGin Premium 38° 0.7L</t>
  </si>
  <si>
    <t>18436572051215</t>
  </si>
  <si>
    <t>3760125945866</t>
  </si>
  <si>
    <t>3760125946511</t>
  </si>
  <si>
    <t>15607943006056</t>
  </si>
  <si>
    <t>Caol Ila 12 Years 43° 0.7L</t>
  </si>
  <si>
    <t>5000281016283;5000281016290;5000281016306</t>
  </si>
  <si>
    <t>05000281016306</t>
  </si>
  <si>
    <t>Caol Ila 12 Years 43° 1L</t>
  </si>
  <si>
    <t>5000281019406</t>
  </si>
  <si>
    <t>5000281019413</t>
  </si>
  <si>
    <t>Caol Ila 18 Years 43° 0.7L</t>
  </si>
  <si>
    <t>5000281016344;5000281016351</t>
  </si>
  <si>
    <t>05000281016368;5000281016368</t>
  </si>
  <si>
    <t>Caol Ila 25 Years 43° 0.7L</t>
  </si>
  <si>
    <t>05000281027111;5000281027098;5000281027104;5000281027111</t>
  </si>
  <si>
    <t>Caol Ila Distiller's Edition 43° 0.7L</t>
  </si>
  <si>
    <t>5000281072104</t>
  </si>
  <si>
    <t>05000281072111;5000281072111</t>
  </si>
  <si>
    <t>Caol Ila Moch + 2 glasses 43° 0.7L</t>
  </si>
  <si>
    <t>5000281074214</t>
  </si>
  <si>
    <t>5000281074221</t>
  </si>
  <si>
    <t>Caol Ila Moch 43° 0.7L</t>
  </si>
  <si>
    <t>5000281028026;5000281028033</t>
  </si>
  <si>
    <t>05000281028040;5000281028040</t>
  </si>
  <si>
    <t>5010509800068</t>
  </si>
  <si>
    <t>05010509800211;5010509800211</t>
  </si>
  <si>
    <t>5010509800587</t>
  </si>
  <si>
    <t>05010509801249</t>
  </si>
  <si>
    <t>5010509881616</t>
  </si>
  <si>
    <t>05010509803816</t>
  </si>
  <si>
    <t>Cape Fynbos Gin 45° 0.5L</t>
  </si>
  <si>
    <t>6009880016365</t>
  </si>
  <si>
    <t>6009880016372</t>
  </si>
  <si>
    <t>Caperdonich Peated 18 Years 48° 0.7L</t>
  </si>
  <si>
    <t>5000299613900</t>
  </si>
  <si>
    <t>05000299625057;5000299625057</t>
  </si>
  <si>
    <t>Caperdonich Peated 21 Years 48° 0.7L</t>
  </si>
  <si>
    <t>5000299613917</t>
  </si>
  <si>
    <t>05000299625064;5000299625064</t>
  </si>
  <si>
    <t>Caperdonich Peated 25 Years 45.5° 0.7L</t>
  </si>
  <si>
    <t>5000299613924</t>
  </si>
  <si>
    <t>5000299625071</t>
  </si>
  <si>
    <t>Caperdonich Unpeated 25 Years 48° 0.7L</t>
  </si>
  <si>
    <t>5000299613887</t>
  </si>
  <si>
    <t>05000299625033;5000299625033</t>
  </si>
  <si>
    <t>8414771861494</t>
  </si>
  <si>
    <t>087000006935</t>
  </si>
  <si>
    <t>10087000006932</t>
  </si>
  <si>
    <t>5000299223062;54888880035319</t>
  </si>
  <si>
    <t>5000281025346</t>
  </si>
  <si>
    <t>05000281028644;5000281028644;5000281045450</t>
  </si>
  <si>
    <t>5000299223017</t>
  </si>
  <si>
    <t>000299223000;05000299223000;5000299223000</t>
  </si>
  <si>
    <t>5000281033181</t>
  </si>
  <si>
    <t>05000281033198;5000281033198</t>
  </si>
  <si>
    <t>5000281035338</t>
  </si>
  <si>
    <t>05000281035321</t>
  </si>
  <si>
    <t>5000281040899</t>
  </si>
  <si>
    <t>05000281040882;5000281040882</t>
  </si>
  <si>
    <t>5000281040912</t>
  </si>
  <si>
    <t>05000281040905;5000281040905</t>
  </si>
  <si>
    <t>8438001408181</t>
  </si>
  <si>
    <t>8710631619879</t>
  </si>
  <si>
    <t>Cardenal Mendoza Nebulis 40° 0.7L</t>
  </si>
  <si>
    <t>38410161203319</t>
  </si>
  <si>
    <t>Cardhu 12 Years + 2 Glasses 40° 0.7L</t>
  </si>
  <si>
    <t>5000267187020;5000267189659</t>
  </si>
  <si>
    <t>0105000267187037102107IX003;05000267189666;5000267187037</t>
  </si>
  <si>
    <t>Cardhu 12 Years 200 Anniversary Wine Cask Edition 40° 0.7L</t>
  </si>
  <si>
    <t>5000267195087</t>
  </si>
  <si>
    <t>Cardhu Amber Rock + 2 Glasses 40° 0.7L</t>
  </si>
  <si>
    <t>5000267177113</t>
  </si>
  <si>
    <t>05000267177120;5000267194868</t>
  </si>
  <si>
    <t>Cardhu Amber Rock 40° 0.7L</t>
  </si>
  <si>
    <t>05000267124292;5000267124278</t>
  </si>
  <si>
    <t>5000267124292</t>
  </si>
  <si>
    <t>Carlos Primero 40° 1L</t>
  </si>
  <si>
    <t>8410337017121</t>
  </si>
  <si>
    <t>28410337017125</t>
  </si>
  <si>
    <t>CARL0BA97F</t>
  </si>
  <si>
    <t>Carlos Primero Amontillado 40.3° 0.7L</t>
  </si>
  <si>
    <t>8410337089166</t>
  </si>
  <si>
    <t>28410337089160</t>
  </si>
  <si>
    <t>8410337016810</t>
  </si>
  <si>
    <t>Carlos Primero Imperial XO 40° 0.7L</t>
  </si>
  <si>
    <t>010841033701688910l36422901162</t>
  </si>
  <si>
    <t>5011026106046</t>
  </si>
  <si>
    <t>8004400072133</t>
  </si>
  <si>
    <t>8004400072157</t>
  </si>
  <si>
    <t>8004400009023;8004400009047</t>
  </si>
  <si>
    <t>8004400090021;8004400090045</t>
  </si>
  <si>
    <t>5603196000516</t>
  </si>
  <si>
    <t>15603196000513</t>
  </si>
  <si>
    <t>07506214710566;7506214710566</t>
  </si>
  <si>
    <t>7506214710412</t>
  </si>
  <si>
    <t>07506214710542;7506214710542</t>
  </si>
  <si>
    <t>7506214710559</t>
  </si>
  <si>
    <t>07506214710436</t>
  </si>
  <si>
    <t>5000281058313;6523414090138</t>
  </si>
  <si>
    <t>05000281058344;40652341409011;5000281058344</t>
  </si>
  <si>
    <t>CASAE82020</t>
  </si>
  <si>
    <t>Casamigos Anejo Tequila 40° 1L</t>
  </si>
  <si>
    <t>5000281073941</t>
  </si>
  <si>
    <t>5000281073958</t>
  </si>
  <si>
    <t>CASA899BD2</t>
  </si>
  <si>
    <t>Casamigos Blanco 40° 1L</t>
  </si>
  <si>
    <t>5000281073903</t>
  </si>
  <si>
    <t>5000281073910</t>
  </si>
  <si>
    <t>858677006371</t>
  </si>
  <si>
    <t>10858677006378</t>
  </si>
  <si>
    <t>5000281058337;6523414090060</t>
  </si>
  <si>
    <t>05000281058368;40652341409004;5000281058368</t>
  </si>
  <si>
    <t>CASA598955</t>
  </si>
  <si>
    <t>Casamigos Reposado Tequila 40° 1L</t>
  </si>
  <si>
    <t>5000281073927</t>
  </si>
  <si>
    <t>5000281073934</t>
  </si>
  <si>
    <t>3394215741160</t>
  </si>
  <si>
    <t>010314769124013599093010523203</t>
  </si>
  <si>
    <t>54611100002583;54611100003443</t>
  </si>
  <si>
    <t>10698450500040;698450500040</t>
  </si>
  <si>
    <t>8710631619848</t>
  </si>
  <si>
    <t>8710631719845</t>
  </si>
  <si>
    <t>10855397002116</t>
  </si>
  <si>
    <t>855397002133</t>
  </si>
  <si>
    <t>10855397002130</t>
  </si>
  <si>
    <t>5010509880671</t>
  </si>
  <si>
    <t>5010509802444</t>
  </si>
  <si>
    <t>5010509880084</t>
  </si>
  <si>
    <t>5010509880190</t>
  </si>
  <si>
    <t>10059824001806</t>
  </si>
  <si>
    <t>859824001126</t>
  </si>
  <si>
    <t>10059824001813</t>
  </si>
  <si>
    <t>859824001119</t>
  </si>
  <si>
    <t>10059824001912</t>
  </si>
  <si>
    <t>17503023613412</t>
  </si>
  <si>
    <t>7503023613255</t>
  </si>
  <si>
    <t>17503023613252</t>
  </si>
  <si>
    <t>7441001110948;7441001115561</t>
  </si>
  <si>
    <t>17441001110945;17441001115568</t>
  </si>
  <si>
    <t>7441001176944</t>
  </si>
  <si>
    <t>17441001176941</t>
  </si>
  <si>
    <t>Centenario Edición Limitada 30 Years 40° 0.7L</t>
  </si>
  <si>
    <t>17441001174244</t>
  </si>
  <si>
    <t>Centenario Fundacion Reserva 20 Years + 2 glasses 40° 0.7L</t>
  </si>
  <si>
    <t>4260099734170</t>
  </si>
  <si>
    <t>11111111;4260099734187</t>
  </si>
  <si>
    <t>7441001112447</t>
  </si>
  <si>
    <t>17441001112444</t>
  </si>
  <si>
    <t>7441001174322;7441001174513</t>
  </si>
  <si>
    <t>17441001174329</t>
  </si>
  <si>
    <t>CENT5WWX0O</t>
  </si>
  <si>
    <t>Centenario N°12 Gran Legado 40° 0.7L</t>
  </si>
  <si>
    <t>CENT4A26B9</t>
  </si>
  <si>
    <t>Centenario Real 30 Years 40° 0.7L</t>
  </si>
  <si>
    <t>7441001174315</t>
  </si>
  <si>
    <t>17441001174312</t>
  </si>
  <si>
    <t>Centenario Solera 25 Years Gran Reserva 40° 70 cl 40° 0.7L</t>
  </si>
  <si>
    <t>7441001174216</t>
  </si>
  <si>
    <t>17441001174213</t>
  </si>
  <si>
    <t>Centenario Solera 30 Years Edicion Limitada 40° 0.7L</t>
  </si>
  <si>
    <t>7441001174247</t>
  </si>
  <si>
    <t>5060244031234</t>
  </si>
  <si>
    <t>05060244030060;10634158579575</t>
  </si>
  <si>
    <t>8859073700032</t>
  </si>
  <si>
    <t>8859073700148</t>
  </si>
  <si>
    <t>8859073700285</t>
  </si>
  <si>
    <t>8859073700193</t>
  </si>
  <si>
    <t>8859073700308</t>
  </si>
  <si>
    <t>8859073700117</t>
  </si>
  <si>
    <t>8859073700322</t>
  </si>
  <si>
    <t>8859073700742</t>
  </si>
  <si>
    <t>Chamarel Coconut Liqueur 35° 0.5L</t>
  </si>
  <si>
    <t>6091309050579</t>
  </si>
  <si>
    <t>6091309050432</t>
  </si>
  <si>
    <t>CHAMXSGA8K</t>
  </si>
  <si>
    <t>Chamarel Double Distilled 44° 0.7L</t>
  </si>
  <si>
    <t>Chamarel Gold Rum 42° 0.7L</t>
  </si>
  <si>
    <t>6091309050593</t>
  </si>
  <si>
    <t>Chamarel Mandarin Liqueur 35° 0.5L</t>
  </si>
  <si>
    <t>6091309050760</t>
  </si>
  <si>
    <t>CHAMM7TUAS</t>
  </si>
  <si>
    <t>Chamarel Premium Classic White 42° 0.7L</t>
  </si>
  <si>
    <t>6091309050609</t>
  </si>
  <si>
    <t>Chamarel Spiced Exotic Spices 40° 0.7L</t>
  </si>
  <si>
    <t>6091309051071;6091309051095</t>
  </si>
  <si>
    <t>Chamarel Vanilla Liqueur 35° 0.5L</t>
  </si>
  <si>
    <t>6091309050449</t>
  </si>
  <si>
    <t>Chamarel VS 40° 0.7L</t>
  </si>
  <si>
    <t>6091309051019</t>
  </si>
  <si>
    <t>Chamarel VSOP 4 Years 41° 0.7L</t>
  </si>
  <si>
    <t>6091309050852</t>
  </si>
  <si>
    <t>CHAMB08BB4</t>
  </si>
  <si>
    <t>Chamarel XO 43° 0.7L</t>
  </si>
  <si>
    <t>6091309050869</t>
  </si>
  <si>
    <t>Chambord + GBX 16.5° 0.5L</t>
  </si>
  <si>
    <t>8004027034361</t>
  </si>
  <si>
    <t>08004027134368;18004027100155</t>
  </si>
  <si>
    <t>7790975197456</t>
  </si>
  <si>
    <t>7790975197463</t>
  </si>
  <si>
    <t>37896092503826</t>
  </si>
  <si>
    <t>7896092501449</t>
  </si>
  <si>
    <t>3432702010754</t>
  </si>
  <si>
    <t>3432702100011</t>
  </si>
  <si>
    <t>3377450000681</t>
  </si>
  <si>
    <t>Charrette Traditional Vieux 5 Years 40° 0.7L</t>
  </si>
  <si>
    <t>3377450000452</t>
  </si>
  <si>
    <t>CHAR6A0E83</t>
  </si>
  <si>
    <t>Charrette Vanille 40° 0.7L</t>
  </si>
  <si>
    <t>3770003553571</t>
  </si>
  <si>
    <t>CHAT5A875C</t>
  </si>
  <si>
    <t>Château du Breuil 15 Years 41° 0.7L</t>
  </si>
  <si>
    <t>3103821004008;3103821004107</t>
  </si>
  <si>
    <t>3103821004206</t>
  </si>
  <si>
    <t>Château du Breuil 8 Years Port Cask 42° 0.7L</t>
  </si>
  <si>
    <t>3103826604005</t>
  </si>
  <si>
    <t>Château du Breuil Belize Explorer Rum 41° 0.7L</t>
  </si>
  <si>
    <t>3103829504005</t>
  </si>
  <si>
    <t>Château du Breuil Dominicano Explorer Rum 41° 0.7L</t>
  </si>
  <si>
    <t>3103820200111</t>
  </si>
  <si>
    <t>3103829304209</t>
  </si>
  <si>
    <t>3103823604008</t>
  </si>
  <si>
    <t>3103823604206;54888880026348</t>
  </si>
  <si>
    <t>3103821704106</t>
  </si>
  <si>
    <t>3103821704007</t>
  </si>
  <si>
    <t>Château du Breuil Réserve des Seigneurs 41° 0.7L</t>
  </si>
  <si>
    <t>3103821204101</t>
  </si>
  <si>
    <t>3103821204507</t>
  </si>
  <si>
    <t>4260601510018</t>
  </si>
  <si>
    <t>Chivas 13 Years Extra American Bourbon Finish 40° 0.7L</t>
  </si>
  <si>
    <t>5000299626993</t>
  </si>
  <si>
    <t>5000299635001</t>
  </si>
  <si>
    <t>Chivas 13 Years Extra Oloroso Sherry Finish 40° 0.7L</t>
  </si>
  <si>
    <t>6C590016</t>
  </si>
  <si>
    <t>5000299611111</t>
  </si>
  <si>
    <t>Chivas Regal 12 Years (New Bottle) 40° 1L</t>
  </si>
  <si>
    <t>10080432400439</t>
  </si>
  <si>
    <t>CHIVAS238S</t>
  </si>
  <si>
    <t>Chivas Regal 12 Years + Craddle 40° 4.5L</t>
  </si>
  <si>
    <t>080432402719;080432403518</t>
  </si>
  <si>
    <t>10080432403515</t>
  </si>
  <si>
    <t>20080432402935;54888880019487</t>
  </si>
  <si>
    <t>Chivas Regal 13 Years Extra American Rye Finish 40° 0.7L</t>
  </si>
  <si>
    <t>5000299626276</t>
  </si>
  <si>
    <t>05000299626283</t>
  </si>
  <si>
    <t>Chivas Regal 13 Years Extra Mexican Tequila Finish 40° 0.7L</t>
  </si>
  <si>
    <t>5000299626214</t>
  </si>
  <si>
    <t>05000299626221;5000299626221</t>
  </si>
  <si>
    <t>Chivas Regal 13 Years Extra Oloroso Sherry Finish 40° 0.7L</t>
  </si>
  <si>
    <t>5000299611104</t>
  </si>
  <si>
    <t>5000299611111;54888880022807</t>
  </si>
  <si>
    <t>Chivas Regal 18 Years Wine Cask Series 48° 1L</t>
  </si>
  <si>
    <t>5000299255223</t>
  </si>
  <si>
    <t>Chivas Regal Extra 40° 0.7L</t>
  </si>
  <si>
    <t>05000299611111;5000299611111</t>
  </si>
  <si>
    <t>Chivas Regal Mizunara 40° 0.7L</t>
  </si>
  <si>
    <t>05000299601709;5000299601709</t>
  </si>
  <si>
    <t>Chivas Regal Royal Salute  21 Years Peated Blend 40° 0.7L</t>
  </si>
  <si>
    <t>5000299614860</t>
  </si>
  <si>
    <t>5000299614877</t>
  </si>
  <si>
    <t>Chivas Regal Royal Salute 21 Years 40° 0.7L</t>
  </si>
  <si>
    <t>5000299211243</t>
  </si>
  <si>
    <t>05000299211236;05000299211267;5000299211236</t>
  </si>
  <si>
    <t>Chivas Regal Ultis 40° 0.7L</t>
  </si>
  <si>
    <t>5000299611524;5000299611982</t>
  </si>
  <si>
    <t>0500029961;05000299611531;05000299611999;5000299611531</t>
  </si>
  <si>
    <t>Chivas Regal XV 15 Years 40° 0.7L</t>
  </si>
  <si>
    <t>5000299622049;5000299622162</t>
  </si>
  <si>
    <t>05000299622056;05000299622179;5000299622056;5000299622179</t>
  </si>
  <si>
    <t>Chivas Regal XV 15 Years 40° 1L</t>
  </si>
  <si>
    <t>5000299622032</t>
  </si>
  <si>
    <t>Chivas Regal 25 Years 40° 0.7L</t>
  </si>
  <si>
    <t>5000299284926</t>
  </si>
  <si>
    <t>05000299284933;5000299284933</t>
  </si>
  <si>
    <t>5900640051521</t>
  </si>
  <si>
    <t>5900640037235</t>
  </si>
  <si>
    <t>5900640038737</t>
  </si>
  <si>
    <t>5900640038744</t>
  </si>
  <si>
    <t>5900640038768</t>
  </si>
  <si>
    <t>5900640038775</t>
  </si>
  <si>
    <t>5900640038782</t>
  </si>
  <si>
    <t>CHOUD6WWZR</t>
  </si>
  <si>
    <t>Chouchen de Merlin 14° 0.75L</t>
  </si>
  <si>
    <t>3484700000169</t>
  </si>
  <si>
    <t>5411018004761</t>
  </si>
  <si>
    <t>5411018352008</t>
  </si>
  <si>
    <t>5411018006567</t>
  </si>
  <si>
    <t>5411018379005</t>
  </si>
  <si>
    <t>3297364070399;3297365370115</t>
  </si>
  <si>
    <t>3297364270034</t>
  </si>
  <si>
    <t>3297364273516</t>
  </si>
  <si>
    <t>3297364273561</t>
  </si>
  <si>
    <t>3297362470009</t>
  </si>
  <si>
    <t>3297362470092</t>
  </si>
  <si>
    <t>COEUD50D95</t>
  </si>
  <si>
    <t>Christian Drouin Reserve 40° 0.7L</t>
  </si>
  <si>
    <t>3297364070474</t>
  </si>
  <si>
    <t>3297364076476;54611100002231</t>
  </si>
  <si>
    <t>Christian Drouin VSOP 40° 0.7L</t>
  </si>
  <si>
    <t>3297364070023</t>
  </si>
  <si>
    <t>3297364076063</t>
  </si>
  <si>
    <t>COEUF4E5F0</t>
  </si>
  <si>
    <t>Christian Drouin XO 40° 0.7L</t>
  </si>
  <si>
    <t>3297364070610;3297364075349</t>
  </si>
  <si>
    <t>3297364076346</t>
  </si>
  <si>
    <t>736040018025</t>
  </si>
  <si>
    <t>736040503194</t>
  </si>
  <si>
    <t>CIHUSCWJM9</t>
  </si>
  <si>
    <t>Cihuatán 12 Years Cinabrio 40° 0.7L</t>
  </si>
  <si>
    <t>7410010594179</t>
  </si>
  <si>
    <t>17410010594176</t>
  </si>
  <si>
    <t>17410010594015</t>
  </si>
  <si>
    <t>Cihuatán Sahumerio 45.2° 0.7L</t>
  </si>
  <si>
    <t>7410010594216</t>
  </si>
  <si>
    <t>0117410010594213</t>
  </si>
  <si>
    <t>Cihuatán Solera 12 Years Rum 40° 0.7L</t>
  </si>
  <si>
    <t>7410010594063</t>
  </si>
  <si>
    <t>17410010594060</t>
  </si>
  <si>
    <t>CIHUZIKYSG</t>
  </si>
  <si>
    <t>Cihuatán Xaman XO 40° 0.7L</t>
  </si>
  <si>
    <t>7410010594223</t>
  </si>
  <si>
    <t>0117410010594220</t>
  </si>
  <si>
    <t>741638311006</t>
  </si>
  <si>
    <t>11741638311002</t>
  </si>
  <si>
    <t>Cimborazo 12 Years Rum 40° 0.7L</t>
  </si>
  <si>
    <t>7861003464366</t>
  </si>
  <si>
    <t>8000020000365</t>
  </si>
  <si>
    <t>08000020001416;08000020002826;8000020001416;8000020002826;8000020002925</t>
  </si>
  <si>
    <t>8000020000372</t>
  </si>
  <si>
    <t>08000020002840;8000020002840;8000020002932</t>
  </si>
  <si>
    <t>8714682001508</t>
  </si>
  <si>
    <t>8714682002819</t>
  </si>
  <si>
    <t>5010103916738</t>
  </si>
  <si>
    <t>010103916745;05010103916745;5010103916745</t>
  </si>
  <si>
    <t>5010103932967</t>
  </si>
  <si>
    <t>5010103997454</t>
  </si>
  <si>
    <t>5010103932851</t>
  </si>
  <si>
    <t>5010103932875</t>
  </si>
  <si>
    <t>5010103938235</t>
  </si>
  <si>
    <t>5010103938242</t>
  </si>
  <si>
    <t>5010103995641</t>
  </si>
  <si>
    <t>05010103995665;5010103995665</t>
  </si>
  <si>
    <t>5010103939874</t>
  </si>
  <si>
    <t>5010103939881</t>
  </si>
  <si>
    <t>5010103934374</t>
  </si>
  <si>
    <t>05010103934367;5010103934367</t>
  </si>
  <si>
    <t>5010103937146</t>
  </si>
  <si>
    <t>05010103937153;5010103937153</t>
  </si>
  <si>
    <t>5010103999991</t>
  </si>
  <si>
    <t>05010103933193;5010103933193</t>
  </si>
  <si>
    <t>CIROFC872F</t>
  </si>
  <si>
    <t>Ciroc Red Berry 37.5° 1L</t>
  </si>
  <si>
    <t>5010103933209</t>
  </si>
  <si>
    <t>05010103933216;5010103933216</t>
  </si>
  <si>
    <t>5010103945950</t>
  </si>
  <si>
    <t>05010103945967;5010103945967</t>
  </si>
  <si>
    <t>5010103943574</t>
  </si>
  <si>
    <t>05010103943581;5010103943581</t>
  </si>
  <si>
    <t>Citadelle Gin No Mistake Old Tom 46° 0.5L</t>
  </si>
  <si>
    <t>3460410530707</t>
  </si>
  <si>
    <t>43460410530705</t>
  </si>
  <si>
    <t>43460410535236</t>
  </si>
  <si>
    <t>3460410533340</t>
  </si>
  <si>
    <t>43460410533461</t>
  </si>
  <si>
    <t>5010375000470</t>
  </si>
  <si>
    <t>5010375020652</t>
  </si>
  <si>
    <t>5010375000456;5010375000463</t>
  </si>
  <si>
    <t>5010375020645</t>
  </si>
  <si>
    <t>5010375020676</t>
  </si>
  <si>
    <t>5010375000159</t>
  </si>
  <si>
    <t>5010375020386</t>
  </si>
  <si>
    <t>5010375000135</t>
  </si>
  <si>
    <t>5010375020355</t>
  </si>
  <si>
    <t>3700597303870</t>
  </si>
  <si>
    <t>13700597303174</t>
  </si>
  <si>
    <t>863</t>
  </si>
  <si>
    <t>Clan Campbell 40° 0.7L</t>
  </si>
  <si>
    <t>5010739670400</t>
  </si>
  <si>
    <t>05000299297315;3163937063405;5000299297315</t>
  </si>
  <si>
    <t>13163937630109</t>
  </si>
  <si>
    <t>8423183969612</t>
  </si>
  <si>
    <t>18423183969619</t>
  </si>
  <si>
    <t>8423183969636</t>
  </si>
  <si>
    <t>18423183969633</t>
  </si>
  <si>
    <t>8423183969629</t>
  </si>
  <si>
    <t>18423183969626</t>
  </si>
  <si>
    <t>Clase Azul Añejo 40° 0.7L</t>
  </si>
  <si>
    <t>Clase Azul Mezcal Durango 44° 0.7L</t>
  </si>
  <si>
    <t>0812405011068</t>
  </si>
  <si>
    <t>812405122801</t>
  </si>
  <si>
    <t>Clase Azul Mezcal Guerrero 42° 0.7L</t>
  </si>
  <si>
    <t>812521002247</t>
  </si>
  <si>
    <t>1812521002246</t>
  </si>
  <si>
    <t>Clase Azul Reposado 40° 0.7L</t>
  </si>
  <si>
    <t>1230000130011;812400495160</t>
  </si>
  <si>
    <t>1123000013005;1812405099942</t>
  </si>
  <si>
    <t>Classic Malt Coastal Col. ( Caol Ila 12 Y, Clynelich 14 Y, Talisker 10 Y) 44.9° 0.6L</t>
  </si>
  <si>
    <t>5000281021454</t>
  </si>
  <si>
    <t>5000281021584</t>
  </si>
  <si>
    <t>Clément 10 Years Rhum Agricole Très Vieux 42° 0.7L</t>
  </si>
  <si>
    <t>182972000537;3107460004542</t>
  </si>
  <si>
    <t>3107460004597</t>
  </si>
  <si>
    <t>CLME6466D4</t>
  </si>
  <si>
    <t>Clément Agricole Ambré 40° 0.7L</t>
  </si>
  <si>
    <t>3107460000179;3107460009233</t>
  </si>
  <si>
    <t>3107460000186;3107460009240</t>
  </si>
  <si>
    <t>CLMEXWPL3I</t>
  </si>
  <si>
    <t>Clément Canne Bleue 2020 Limited Edition 50° 0.7L</t>
  </si>
  <si>
    <t>3107460009370</t>
  </si>
  <si>
    <t>3107460009387</t>
  </si>
  <si>
    <t>3107463602455</t>
  </si>
  <si>
    <t>3107463061016</t>
  </si>
  <si>
    <t>Clément Cuvee "Colonne Creole" 40.7° 0.7L</t>
  </si>
  <si>
    <t>3107460007130</t>
  </si>
  <si>
    <t>3107460004474</t>
  </si>
  <si>
    <t>Clément Cuvée Homére  Rhum Vieux Agricole Hors D'Âge 44° 0.7L</t>
  </si>
  <si>
    <t>182972000155;3107460000049</t>
  </si>
  <si>
    <t>3107460000285</t>
  </si>
  <si>
    <t>Clément l'Elixir 42° 0.7L</t>
  </si>
  <si>
    <t>3107460005211</t>
  </si>
  <si>
    <t>Clément Rare 15 Years 42° 0.7L</t>
  </si>
  <si>
    <t>3107460004559;3107460004603</t>
  </si>
  <si>
    <t>3107463306247</t>
  </si>
  <si>
    <t>3107463306254</t>
  </si>
  <si>
    <t>3107463040103</t>
  </si>
  <si>
    <t>3107463060057</t>
  </si>
  <si>
    <t>3107460004511</t>
  </si>
  <si>
    <t>3107460004566</t>
  </si>
  <si>
    <t>Clément VSOP + GBX 40° 0.7L</t>
  </si>
  <si>
    <t>182972000513;182972002081;3107460004528</t>
  </si>
  <si>
    <t>010310746000457310L166/23;3107460001565;3107460004573</t>
  </si>
  <si>
    <t>Clés des Ducs VSOP Armagnac 40° 0.7L</t>
  </si>
  <si>
    <t>3760176210456</t>
  </si>
  <si>
    <t>7611650816076</t>
  </si>
  <si>
    <t>7611650816670</t>
  </si>
  <si>
    <t>Clover Gin Giftbox (Clover Gin 50 cl + Jigger + 2 Glasses 40° 0.5L</t>
  </si>
  <si>
    <t>5430000442183</t>
  </si>
  <si>
    <t>5430000442220</t>
  </si>
  <si>
    <t>Clynelish 12 Years Special Release 2022 58.5° 0.7L</t>
  </si>
  <si>
    <t>5000281070810</t>
  </si>
  <si>
    <t>05000281070827;5000281070827</t>
  </si>
  <si>
    <t>Clynelish 14 Years 46° 0.7L</t>
  </si>
  <si>
    <t>5000281016535</t>
  </si>
  <si>
    <t>05000281016542;5000281016542</t>
  </si>
  <si>
    <t>Clynelish Select Reserve 54.9° 0.7L</t>
  </si>
  <si>
    <t>5000281039060</t>
  </si>
  <si>
    <t>5391532440019</t>
  </si>
  <si>
    <t>Cockburns 10 Years 20° 0.75L</t>
  </si>
  <si>
    <t>5010867801066</t>
  </si>
  <si>
    <t>5010867801967</t>
  </si>
  <si>
    <t>5010867801011</t>
  </si>
  <si>
    <t>5010867801172</t>
  </si>
  <si>
    <t>5033931606367</t>
  </si>
  <si>
    <t>05033931806378</t>
  </si>
  <si>
    <t>5033931804671</t>
  </si>
  <si>
    <t>8716000032843</t>
  </si>
  <si>
    <t>8716000021212</t>
  </si>
  <si>
    <t>08716000030153;8716000030153</t>
  </si>
  <si>
    <t>Coffret Taste Belgium 20 cl ( p'tit pecket + eau de villée + griotte ) 30° 0.6L</t>
  </si>
  <si>
    <t>5425024405078</t>
  </si>
  <si>
    <t>15425024405075</t>
  </si>
  <si>
    <t>3035542012607</t>
  </si>
  <si>
    <t>23035542012601</t>
  </si>
  <si>
    <t>3035542004206</t>
  </si>
  <si>
    <t>13035542004203;3035549004209;54888880035098</t>
  </si>
  <si>
    <t>3035542001908</t>
  </si>
  <si>
    <t>13035542001905;3035549001901</t>
  </si>
  <si>
    <t>Coloma 15 Years 40° 0.7L</t>
  </si>
  <si>
    <t>7702559060575</t>
  </si>
  <si>
    <t>17702559060572</t>
  </si>
  <si>
    <t>5902596700379;5902670845095</t>
  </si>
  <si>
    <t>3055150002067</t>
  </si>
  <si>
    <t>30551500100154</t>
  </si>
  <si>
    <t>3055150000711</t>
  </si>
  <si>
    <t>30551500100048</t>
  </si>
  <si>
    <t>3760255021362</t>
  </si>
  <si>
    <t>Compagnie des Indes Jamaica 5 Years 43° 0.7L</t>
  </si>
  <si>
    <t>3760255020037</t>
  </si>
  <si>
    <t>43322719010008</t>
  </si>
  <si>
    <t>Compagnie des Indes Panama Rum 11 Years 61.2° 0.7L</t>
  </si>
  <si>
    <t>3760255021324</t>
  </si>
  <si>
    <t>3760255020006</t>
  </si>
  <si>
    <t>13760255020003</t>
  </si>
  <si>
    <t>COMPKROXF6</t>
  </si>
  <si>
    <t>Compass Box Hedonism 43° 0.7L</t>
  </si>
  <si>
    <t>Compass Box Malt Collection 3x5 cl 45° 0.15L</t>
  </si>
  <si>
    <t>5065000482671</t>
  </si>
  <si>
    <t>05065000482503;5065000482503</t>
  </si>
  <si>
    <t>5060632880574</t>
  </si>
  <si>
    <t>05060632880581;5060632880581</t>
  </si>
  <si>
    <t>COMP8Y6QLF</t>
  </si>
  <si>
    <t>Compass Box Peat Monster 46° 0.7L</t>
  </si>
  <si>
    <t>5065000482190</t>
  </si>
  <si>
    <t>3263286100452</t>
  </si>
  <si>
    <t>3263287054839</t>
  </si>
  <si>
    <t>Comte Joseph VSOP + GBX 40° 0.7L</t>
  </si>
  <si>
    <t>3263289313002</t>
  </si>
  <si>
    <t>3263287054594</t>
  </si>
  <si>
    <t>Comte Joseph XO + GBX 40° 0.7L</t>
  </si>
  <si>
    <t>3263280111195</t>
  </si>
  <si>
    <t>3263281737653</t>
  </si>
  <si>
    <t>8500000652084</t>
  </si>
  <si>
    <t>28500000652088</t>
  </si>
  <si>
    <t>8500000652091</t>
  </si>
  <si>
    <t>28500000652095</t>
  </si>
  <si>
    <t>8500000652107</t>
  </si>
  <si>
    <t>28500000652101</t>
  </si>
  <si>
    <t>28500000652064</t>
  </si>
  <si>
    <t>Conde de Osborne Gran Reserva 40.5° 0.7L</t>
  </si>
  <si>
    <t>8410337007160</t>
  </si>
  <si>
    <t>28410337007089;8410337007412</t>
  </si>
  <si>
    <t>54888880025822</t>
  </si>
  <si>
    <t>Confidential Rhum Finition en Fût de Bourbon 40° 0.7L</t>
  </si>
  <si>
    <t>54888880028953</t>
  </si>
  <si>
    <t>Confidential Rhum Finition en Fût de Cognac 38° 0.7L</t>
  </si>
  <si>
    <t>54888880028946</t>
  </si>
  <si>
    <t>Confidential Trinidad Rhum 40° 0.7L</t>
  </si>
  <si>
    <t>54888880025815</t>
  </si>
  <si>
    <t>Connemara Distillers Edition + 2 glasses 43° 0.7L</t>
  </si>
  <si>
    <t>03068680065020</t>
  </si>
  <si>
    <t>Connemara Distillers Edition 43° 0.7L</t>
  </si>
  <si>
    <t>5099357003364</t>
  </si>
  <si>
    <t>5099357003371</t>
  </si>
  <si>
    <t>Connemara Peated Single Malt 40° 0.7L</t>
  </si>
  <si>
    <t>5099357002305</t>
  </si>
  <si>
    <t>5099357002404</t>
  </si>
  <si>
    <t>8009366300351</t>
  </si>
  <si>
    <t>816136023833</t>
  </si>
  <si>
    <t>10816136023830</t>
  </si>
  <si>
    <t>745125008981</t>
  </si>
  <si>
    <t>10745125008988</t>
  </si>
  <si>
    <t>816136023826</t>
  </si>
  <si>
    <t>10816136023823</t>
  </si>
  <si>
    <t>5000267168234</t>
  </si>
  <si>
    <t>05000267168227;5000267168227</t>
  </si>
  <si>
    <t>5425036320017</t>
  </si>
  <si>
    <t>5425036320055;5425036320314</t>
  </si>
  <si>
    <t>5425036320161</t>
  </si>
  <si>
    <t>5425036320178</t>
  </si>
  <si>
    <t>5425036320413</t>
  </si>
  <si>
    <t>5425036320451</t>
  </si>
  <si>
    <t>5425036320482</t>
  </si>
  <si>
    <t>0142070516002</t>
  </si>
  <si>
    <t>COPP9985EA</t>
  </si>
  <si>
    <t>Copper Head The Gibson Edition 40° 0.5L</t>
  </si>
  <si>
    <t>5425036320321</t>
  </si>
  <si>
    <t>5425036320338</t>
  </si>
  <si>
    <t>3559620035109</t>
  </si>
  <si>
    <t>088004027803</t>
  </si>
  <si>
    <t>088004027810;10088004027817</t>
  </si>
  <si>
    <t>17503000677970</t>
  </si>
  <si>
    <t>8000428033200</t>
  </si>
  <si>
    <t>8000428033217</t>
  </si>
  <si>
    <t>Cortoisie Exhalation 43° 0.7L</t>
  </si>
  <si>
    <t>3760258230426</t>
  </si>
  <si>
    <t>7610107065531</t>
  </si>
  <si>
    <t>7610107021797</t>
  </si>
  <si>
    <t>Cotopaxi 13 Years Single Barrel Rum 40° 0.7L</t>
  </si>
  <si>
    <t>7861003424254</t>
  </si>
  <si>
    <t>COTSJOROZS</t>
  </si>
  <si>
    <t>Cotswolds Peated Cask 59.6° 0.7L</t>
  </si>
  <si>
    <t>05060404511354;5060404511354;5060404511361</t>
  </si>
  <si>
    <t>COTSFP55JB</t>
  </si>
  <si>
    <t>Cotswolds Sherry Cask 57.4° 0.7L</t>
  </si>
  <si>
    <t>5060404511569</t>
  </si>
  <si>
    <t>5060404511576</t>
  </si>
  <si>
    <t>Cotswolds Single Malt Whisky 46° 0.7L</t>
  </si>
  <si>
    <t>5060404510241</t>
  </si>
  <si>
    <t>05060404510272;2017311;5060404510272</t>
  </si>
  <si>
    <t>5060404511583</t>
  </si>
  <si>
    <t>2021126;5060404511590</t>
  </si>
  <si>
    <t>3147690071600</t>
  </si>
  <si>
    <t>010314769124535299085210317204</t>
  </si>
  <si>
    <t>Courvoisier Initiale Extra 40° 0.7L</t>
  </si>
  <si>
    <t>3049197700048</t>
  </si>
  <si>
    <t>13049197700045;13049197710709</t>
  </si>
  <si>
    <t>Courvoisier Rouge Luxe 40° 0.7L</t>
  </si>
  <si>
    <t>3049197710924</t>
  </si>
  <si>
    <t>13049197710921</t>
  </si>
  <si>
    <t>3049197110076</t>
  </si>
  <si>
    <t>13049197110073;54611100005256</t>
  </si>
  <si>
    <t>3049197110106</t>
  </si>
  <si>
    <t>13049197110103</t>
  </si>
  <si>
    <t>3049197110779</t>
  </si>
  <si>
    <t>13049197110776;23049197110100</t>
  </si>
  <si>
    <t>13049197110776</t>
  </si>
  <si>
    <t>Courvoisier VSOP 40° 0.7L</t>
  </si>
  <si>
    <t>3049197210202;3049197210776</t>
  </si>
  <si>
    <t>13049197110073;13049197210773;3049197210387;3049197210820;33049197210203</t>
  </si>
  <si>
    <t>Courvoisier VSOP 40° 1L</t>
  </si>
  <si>
    <t>13049197210797</t>
  </si>
  <si>
    <t>Courvoisier VSOP Triple Oak 40° 1L</t>
  </si>
  <si>
    <t>3049197211018</t>
  </si>
  <si>
    <t>13049197211015</t>
  </si>
  <si>
    <t>4101</t>
  </si>
  <si>
    <t>Courvoisier XO 40° 0.7L</t>
  </si>
  <si>
    <t>3049197800090;3049197860018;33049197800091</t>
  </si>
  <si>
    <t>13049197800097;23049197800094;23049197860012;3049197800144</t>
  </si>
  <si>
    <t>4740050004950</t>
  </si>
  <si>
    <t>14740050004957</t>
  </si>
  <si>
    <t>Cragganmore 12 Years 40° 0.7L</t>
  </si>
  <si>
    <t>5000281005430</t>
  </si>
  <si>
    <t>05000281005508;5000281005508</t>
  </si>
  <si>
    <t>3172</t>
  </si>
  <si>
    <t>Cragganmore 12 Years 40° 1L</t>
  </si>
  <si>
    <t>5000281003597</t>
  </si>
  <si>
    <t>5000281003658</t>
  </si>
  <si>
    <t>Cragganmore Distillers Edition 2021 40° 0.7L</t>
  </si>
  <si>
    <t>5000281068398</t>
  </si>
  <si>
    <t>05000281068404</t>
  </si>
  <si>
    <t>Cragganmore Distiller's Edition 40° 0.7L</t>
  </si>
  <si>
    <t>5000281072142</t>
  </si>
  <si>
    <t>05000281072159;5000281072159</t>
  </si>
  <si>
    <t>Craigellachie 13 Years + GBX 46° 0.7L</t>
  </si>
  <si>
    <t>5000277003389</t>
  </si>
  <si>
    <t>05000277003396;5000277003396</t>
  </si>
  <si>
    <t>Craigellachie 13 Years Armagnac Cask Finish 46° 0.7L</t>
  </si>
  <si>
    <t>7640171039206</t>
  </si>
  <si>
    <t>07640171039190;7640171039190</t>
  </si>
  <si>
    <t>Craigellachie 15 Years Oloroso Sherry Cask Finish 58.8° 0.7L</t>
  </si>
  <si>
    <t>7640330380750</t>
  </si>
  <si>
    <t>Craigellachie 19 Years 46° 0.7L</t>
  </si>
  <si>
    <t>7640330381061</t>
  </si>
  <si>
    <t>612484170003</t>
  </si>
  <si>
    <t>10612484750097</t>
  </si>
  <si>
    <t>612484750083</t>
  </si>
  <si>
    <t>5712718001457</t>
  </si>
  <si>
    <t>5602418002963</t>
  </si>
  <si>
    <t>15602418002960</t>
  </si>
  <si>
    <t>5602418000181</t>
  </si>
  <si>
    <t>55602418001794</t>
  </si>
  <si>
    <t>5602418000150</t>
  </si>
  <si>
    <t>1411259380;1510946130</t>
  </si>
  <si>
    <t>5602418000112</t>
  </si>
  <si>
    <t>1511043720</t>
  </si>
  <si>
    <t>5060084950177</t>
  </si>
  <si>
    <t>Cruz Colheita 2011 20° 0.75L</t>
  </si>
  <si>
    <t>3147699121405</t>
  </si>
  <si>
    <t>3147699119464</t>
  </si>
  <si>
    <t>3147690035008</t>
  </si>
  <si>
    <t>3147690024804</t>
  </si>
  <si>
    <t>3147690089704</t>
  </si>
  <si>
    <t>3147690096108;3147699118405</t>
  </si>
  <si>
    <t>Cruz Vintage 2014 20° 0.75L</t>
  </si>
  <si>
    <t>3147699116203</t>
  </si>
  <si>
    <t>Crystal Head 40° 0.7L</t>
  </si>
  <si>
    <t xml:space="preserve">           6 2704041 1469;627040411469</t>
  </si>
  <si>
    <t>30627040114163</t>
  </si>
  <si>
    <t>4260500250015</t>
  </si>
  <si>
    <t>7466871110249</t>
  </si>
  <si>
    <t>17466871110246;8000060000387</t>
  </si>
  <si>
    <t>Cubaney 18 Years Selecto Sistema Solera 38° 0.7L</t>
  </si>
  <si>
    <t>7466871100240</t>
  </si>
  <si>
    <t>17466871100247</t>
  </si>
  <si>
    <t>Cubaney 25 Years Tesoro Systema Solera 38° 0.7L</t>
  </si>
  <si>
    <t>17466871100292</t>
  </si>
  <si>
    <t>7466871100325;7466871110232</t>
  </si>
  <si>
    <t>17466871100322</t>
  </si>
  <si>
    <t>17466871100414</t>
  </si>
  <si>
    <t>CUBI2CA87A</t>
  </si>
  <si>
    <t>Cubical Premium Gin by Botanic + 1 glass 40° 0.7L</t>
  </si>
  <si>
    <t>54888880013287</t>
  </si>
  <si>
    <t>CUBIBEAD98</t>
  </si>
  <si>
    <t>Cubical Ultra Premium Gin By Botanic 45° 0.7L</t>
  </si>
  <si>
    <t>8410028900442</t>
  </si>
  <si>
    <t>8410028900404</t>
  </si>
  <si>
    <t>8437009805855</t>
  </si>
  <si>
    <t>18437009805852</t>
  </si>
  <si>
    <t>8437009805831</t>
  </si>
  <si>
    <t>18437009805838</t>
  </si>
  <si>
    <t>793591862576</t>
  </si>
  <si>
    <t>794712299400</t>
  </si>
  <si>
    <t>10794712299407</t>
  </si>
  <si>
    <t>5060116324396</t>
  </si>
  <si>
    <t>5010504100095</t>
  </si>
  <si>
    <t>05010504200115;5010504200115</t>
  </si>
  <si>
    <t>5010504100057</t>
  </si>
  <si>
    <t>05010504200061;5010504200061</t>
  </si>
  <si>
    <t>52</t>
  </si>
  <si>
    <t>Cynar 16.5° 0.7L</t>
  </si>
  <si>
    <t>8002240001023</t>
  </si>
  <si>
    <t>18002240001020;8002250800074</t>
  </si>
  <si>
    <t>Cynar Original 16.5° 1L</t>
  </si>
  <si>
    <t>8002240001009</t>
  </si>
  <si>
    <t>28002240001003;8002240121004</t>
  </si>
  <si>
    <t>Dada Chapel Brhum 40° 0.7L</t>
  </si>
  <si>
    <t>5430002133027</t>
  </si>
  <si>
    <t>5430002133034</t>
  </si>
  <si>
    <t>5411681412146</t>
  </si>
  <si>
    <t>POTA2NYXDC</t>
  </si>
  <si>
    <t>Dada Chapel Potato Vodka 40.7° 0.7L</t>
  </si>
  <si>
    <t>5430002133003</t>
  </si>
  <si>
    <t>5430002133010</t>
  </si>
  <si>
    <t>96116630</t>
  </si>
  <si>
    <t>5060417770007</t>
  </si>
  <si>
    <t>091037310309</t>
  </si>
  <si>
    <t>30551500330117</t>
  </si>
  <si>
    <t>Dalmore 12 Years 40° 0.7L</t>
  </si>
  <si>
    <t>5010196111010</t>
  </si>
  <si>
    <t>05010196911016;5010196911016</t>
  </si>
  <si>
    <t>Dalmore 12 Years Sherry Cask Select 43° 0.7L</t>
  </si>
  <si>
    <t>5013967016354</t>
  </si>
  <si>
    <t>05013967016361;5013967016361</t>
  </si>
  <si>
    <t>Dalmore 21 Years 43.8° 0.7L</t>
  </si>
  <si>
    <t>5013967018228</t>
  </si>
  <si>
    <t>05013967010482;5013967010482</t>
  </si>
  <si>
    <t>Dalmore 25 Years 42° 0.7L</t>
  </si>
  <si>
    <t>5013967009653</t>
  </si>
  <si>
    <t>Dalmore 30 Years 43.2° 0.7L</t>
  </si>
  <si>
    <t>5013967018938</t>
  </si>
  <si>
    <t>05013967018938</t>
  </si>
  <si>
    <t>DALMOR738O</t>
  </si>
  <si>
    <t>Dalmore Cigar Malt 44° 0.7L</t>
  </si>
  <si>
    <t>5013967008427</t>
  </si>
  <si>
    <t>05013967008434;5013967008434</t>
  </si>
  <si>
    <t>Dalmore Cigar Malt 44° 1L</t>
  </si>
  <si>
    <t>5013967008861</t>
  </si>
  <si>
    <t>5013967018198</t>
  </si>
  <si>
    <t>Dalmore Port Wood 46.5° 0.7L</t>
  </si>
  <si>
    <t>5013967013445</t>
  </si>
  <si>
    <t>05013967013452;5013967013452</t>
  </si>
  <si>
    <t>Dalmore Quartet 41.5° 1L</t>
  </si>
  <si>
    <t>5013967016309</t>
  </si>
  <si>
    <t>Dalmore Quintet 44.5° 0.7L</t>
  </si>
  <si>
    <t>5013967016316</t>
  </si>
  <si>
    <t>05013967016323;5013967016323</t>
  </si>
  <si>
    <t>DALW844FDF</t>
  </si>
  <si>
    <t>Dalwhinnie 15 Years 43° 1L</t>
  </si>
  <si>
    <t>5000281003603</t>
  </si>
  <si>
    <t>5000281003665</t>
  </si>
  <si>
    <t>Dalwhinnie Distiller's Edition 43° 0.7L</t>
  </si>
  <si>
    <t>5000281072180</t>
  </si>
  <si>
    <t>05000281072197;5000281072197</t>
  </si>
  <si>
    <t>Dalwhinnie Winter's Gold 43° 0.7L</t>
  </si>
  <si>
    <t>5000281041094</t>
  </si>
  <si>
    <t>05000281041117;5000281041117</t>
  </si>
  <si>
    <t>Damoiseau 8 Years 42° 0.7L</t>
  </si>
  <si>
    <t>3290370000619</t>
  </si>
  <si>
    <t>3290370000244</t>
  </si>
  <si>
    <t>3290370030227</t>
  </si>
  <si>
    <t>3290370000275</t>
  </si>
  <si>
    <t>3290370007304</t>
  </si>
  <si>
    <t>DAMO071C52</t>
  </si>
  <si>
    <t>Damoiseau Blanc 50° 0.7L</t>
  </si>
  <si>
    <t>3290370000251</t>
  </si>
  <si>
    <t>3290370007700;54888880030574</t>
  </si>
  <si>
    <t>DAMO1G2VHC</t>
  </si>
  <si>
    <t>Damoiseau Crème De Rhum Vieux 18° 0.7L</t>
  </si>
  <si>
    <t>3290370000596</t>
  </si>
  <si>
    <t>3290370006048</t>
  </si>
  <si>
    <t>3290370000282</t>
  </si>
  <si>
    <t>3290370006055</t>
  </si>
  <si>
    <t>3290370005584</t>
  </si>
  <si>
    <t>Damoiseau Rhum Concordia 40° 0.7L</t>
  </si>
  <si>
    <t>3290370007212</t>
  </si>
  <si>
    <t>Damoiseau Rhum Statera 40° 0.7L</t>
  </si>
  <si>
    <t>3290370007229</t>
  </si>
  <si>
    <t>Damoiseau VSOP 42° 0.7L</t>
  </si>
  <si>
    <t>3290370000039</t>
  </si>
  <si>
    <t>8716000968517</t>
  </si>
  <si>
    <t>08716000116598;8716000116598</t>
  </si>
  <si>
    <t>5710707930009</t>
  </si>
  <si>
    <t>5700359300855</t>
  </si>
  <si>
    <t>4004752621007</t>
  </si>
  <si>
    <t>Darkness 8 Years Single Malt Sherry 47.8° 0.7L</t>
  </si>
  <si>
    <t>5052598184278</t>
  </si>
  <si>
    <t>5052598184186</t>
  </si>
  <si>
    <t>811929030104</t>
  </si>
  <si>
    <t>10811929030101</t>
  </si>
  <si>
    <t>811929030524</t>
  </si>
  <si>
    <t>040232515569</t>
  </si>
  <si>
    <t>10040232515566</t>
  </si>
  <si>
    <t>040232515552;793573128256</t>
  </si>
  <si>
    <t>10040232515559;10793573128253</t>
  </si>
  <si>
    <t>Darroze Grands Assemblages 20 Years 43° 0.7L</t>
  </si>
  <si>
    <t>3760070601176</t>
  </si>
  <si>
    <t>DARR4ACF87</t>
  </si>
  <si>
    <t>Darroze Grands Assemblages 30 Years 43° 0.7L</t>
  </si>
  <si>
    <t>3760070601251</t>
  </si>
  <si>
    <t>Darroze Grands Assemblages 40 Years 43° 0.7L</t>
  </si>
  <si>
    <t>3760070601183</t>
  </si>
  <si>
    <t>DARR0B2AA9</t>
  </si>
  <si>
    <t>Darroze Grands Assemblages 8 Years 43° 0.7L</t>
  </si>
  <si>
    <t>3760070601152</t>
  </si>
  <si>
    <t>4002859254616</t>
  </si>
  <si>
    <t>David Premium Vodka 40° 0.7L</t>
  </si>
  <si>
    <t>8056099240027</t>
  </si>
  <si>
    <t>8056099240041</t>
  </si>
  <si>
    <t>DBGIYG4QF3</t>
  </si>
  <si>
    <t>Db'Gin.Be 44° 0.5L</t>
  </si>
  <si>
    <t>5425024407010</t>
  </si>
  <si>
    <t>54888880036132;l%24024j%=2</t>
  </si>
  <si>
    <t>3044422200218;54888880034497</t>
  </si>
  <si>
    <t>23044422200212</t>
  </si>
  <si>
    <t>15060142991439</t>
  </si>
  <si>
    <t>5011166045441</t>
  </si>
  <si>
    <t>5011166048244</t>
  </si>
  <si>
    <t>5011166048909</t>
  </si>
  <si>
    <t>5011166068402</t>
  </si>
  <si>
    <t>5011166075370</t>
  </si>
  <si>
    <t>5011166073796</t>
  </si>
  <si>
    <t>851120004542</t>
  </si>
  <si>
    <t>10851120004549</t>
  </si>
  <si>
    <t>DEADC48149</t>
  </si>
  <si>
    <t>Deadhead 6 Years Rum 40° 0.7L</t>
  </si>
  <si>
    <t>851120004009;851120004283</t>
  </si>
  <si>
    <t>10851120004280</t>
  </si>
  <si>
    <t>851120004085</t>
  </si>
  <si>
    <t>DEADA92A9D</t>
  </si>
  <si>
    <t>Deadhead Chocolate 35° 0.7L</t>
  </si>
  <si>
    <t>851120004474</t>
  </si>
  <si>
    <t>10851120004471;10851120004488</t>
  </si>
  <si>
    <t>Deanston 10 Years Bordeaux Red Wine Cask 46.3° 0.7L</t>
  </si>
  <si>
    <t>5029704219193</t>
  </si>
  <si>
    <t>05029704704712</t>
  </si>
  <si>
    <t>Deanston 12 Years Unchillfiltered 46.3° 0.7L</t>
  </si>
  <si>
    <t>5029704217175</t>
  </si>
  <si>
    <t>05029704603398;5029704603398</t>
  </si>
  <si>
    <t>Deanston 15 Years Organic 46.3° 0.7L</t>
  </si>
  <si>
    <t>5029704218264</t>
  </si>
  <si>
    <t>05029704703814;5029704703814</t>
  </si>
  <si>
    <t>Deanston 15 Years Tequila Cask Finish 52.5° 0.7L</t>
  </si>
  <si>
    <t>5029704701360</t>
  </si>
  <si>
    <t>5029704220137</t>
  </si>
  <si>
    <t>05029704700479;5029704700479</t>
  </si>
  <si>
    <t>Deanston Virgin Oak 46.3° 0.7L</t>
  </si>
  <si>
    <t>5029704217458</t>
  </si>
  <si>
    <t>05029704703005;5029704703005</t>
  </si>
  <si>
    <t>859266003085</t>
  </si>
  <si>
    <t>20859266003089</t>
  </si>
  <si>
    <t>5903983402142</t>
  </si>
  <si>
    <t>618397950022</t>
  </si>
  <si>
    <t>5415281058650</t>
  </si>
  <si>
    <t>DELM8BFD44</t>
  </si>
  <si>
    <t>Del Maguey Santo Domingo Albarradas Special Cask Finish Mezcal 48° 0.7L</t>
  </si>
  <si>
    <t>618397960014</t>
  </si>
  <si>
    <t>8011701090025</t>
  </si>
  <si>
    <t>7758708000022</t>
  </si>
  <si>
    <t>17758708000029</t>
  </si>
  <si>
    <t>7758708000039</t>
  </si>
  <si>
    <t>17758708000036</t>
  </si>
  <si>
    <t>15580</t>
  </si>
  <si>
    <t>14971980545474</t>
  </si>
  <si>
    <t>3275130009026</t>
  </si>
  <si>
    <t>DEPABF78B2</t>
  </si>
  <si>
    <t>Depaz Cuvée Prestige XO 45° 0.7L</t>
  </si>
  <si>
    <t>3275130010060</t>
  </si>
  <si>
    <t>Depaz Rhum Agricole Vieux VSOP 45° 0.7L</t>
  </si>
  <si>
    <t>3275130008005</t>
  </si>
  <si>
    <t>Depaz Rhum Vieux Agricole Hors D'Age Port Cask Finish 45° 0.7L</t>
  </si>
  <si>
    <t>3275130009705</t>
  </si>
  <si>
    <t>3275130007985</t>
  </si>
  <si>
    <t>Depaz VSOP Très Vieux Rhum Agricole Réserve Spéciale 45° 0.7L</t>
  </si>
  <si>
    <t>Depaz XO Grande Réserve 45° 0.7L</t>
  </si>
  <si>
    <t>3275130008012</t>
  </si>
  <si>
    <t>3760016045705</t>
  </si>
  <si>
    <t>DEUTZB627L</t>
  </si>
  <si>
    <t>Deutz Brut Classic 75 cl 12° 0.75L</t>
  </si>
  <si>
    <t>3359952005005</t>
  </si>
  <si>
    <t>3359950186119</t>
  </si>
  <si>
    <t>8714432171888</t>
  </si>
  <si>
    <t>8714432171871</t>
  </si>
  <si>
    <t>Dewar's 12 Years Special Reserve 40° 1L</t>
  </si>
  <si>
    <t>5000277002610;5000277002627</t>
  </si>
  <si>
    <t>05000277002634;5000277002634</t>
  </si>
  <si>
    <t>DEWA3F8214</t>
  </si>
  <si>
    <t>Dewar's 15 Years 40° 0.7L</t>
  </si>
  <si>
    <t>7640171030609;7640171031873</t>
  </si>
  <si>
    <t>07640171031866;7640171030616</t>
  </si>
  <si>
    <t>Dewar's 15 Years 40° 1L</t>
  </si>
  <si>
    <t>5000277003280</t>
  </si>
  <si>
    <t>05000277003297;5000277003297</t>
  </si>
  <si>
    <t>Dewar's 16 Years Double Age 40° 1L</t>
  </si>
  <si>
    <t>7640171037370</t>
  </si>
  <si>
    <t>07640171037387;7640171037387</t>
  </si>
  <si>
    <t>7640171038438</t>
  </si>
  <si>
    <t>07640171038421;7640171038421</t>
  </si>
  <si>
    <t>7640171038001</t>
  </si>
  <si>
    <t>07640171037646;7640171037646</t>
  </si>
  <si>
    <t>7640171036540</t>
  </si>
  <si>
    <t>07640171036533;7640171036533</t>
  </si>
  <si>
    <t>Dewar's Double Double 21 Years 46° 0.5L</t>
  </si>
  <si>
    <t>7640171033013</t>
  </si>
  <si>
    <t>7640171033020</t>
  </si>
  <si>
    <t>Dewar's Double Double 27 Years 46° 0.5L</t>
  </si>
  <si>
    <t>7640171033037</t>
  </si>
  <si>
    <t>7640171033051</t>
  </si>
  <si>
    <t>Dewar's Double Double 32 Years 46° 0.5L</t>
  </si>
  <si>
    <t>7640171033044</t>
  </si>
  <si>
    <t>7640171033068</t>
  </si>
  <si>
    <t>DEWA86E64A</t>
  </si>
  <si>
    <t>Dewar's White Label 40° 0.7L</t>
  </si>
  <si>
    <t>5000277000906</t>
  </si>
  <si>
    <t>07640171032450;5000277000944;7640171032450</t>
  </si>
  <si>
    <t>5000277001200</t>
  </si>
  <si>
    <t>5000277001231</t>
  </si>
  <si>
    <t>DICT52F944</t>
  </si>
  <si>
    <t>Dictador 10 Years 40° 0.7L</t>
  </si>
  <si>
    <t>5902596700287</t>
  </si>
  <si>
    <t>5902596700294;5902670843527</t>
  </si>
  <si>
    <t>Dictador 16 Years 40° 0.7L</t>
  </si>
  <si>
    <t>5902670843466</t>
  </si>
  <si>
    <t>5902670844654</t>
  </si>
  <si>
    <t>DICT1JX2NU</t>
  </si>
  <si>
    <t>Dictador Aurum 40° 0.7L</t>
  </si>
  <si>
    <t>5902670847174</t>
  </si>
  <si>
    <t>5902670847181</t>
  </si>
  <si>
    <t>3275130010640</t>
  </si>
  <si>
    <t>3275130011043</t>
  </si>
  <si>
    <t>3275130010435</t>
  </si>
  <si>
    <t>3012997716304</t>
  </si>
  <si>
    <t>3275130009613</t>
  </si>
  <si>
    <t>5000281072678;54888880034527</t>
  </si>
  <si>
    <t>5000281037462</t>
  </si>
  <si>
    <t>05000281072692;5000281072692;54888880021817</t>
  </si>
  <si>
    <t>DINGC8D3F4</t>
  </si>
  <si>
    <t>Dingle Single Malt 46.5° 0.7L</t>
  </si>
  <si>
    <t>7545903676080</t>
  </si>
  <si>
    <t>Dingle Single Malt Triple Distilled 46.3° 0.7L</t>
  </si>
  <si>
    <t>15391518566358</t>
  </si>
  <si>
    <t>Diplomatico Distillery Collection N°2 Barbet 47° 0.7L</t>
  </si>
  <si>
    <t>7594003626716</t>
  </si>
  <si>
    <t>17594003626713</t>
  </si>
  <si>
    <t>Diplomatico Reserva Exclusiva 12 Years ***  with + GBX 40° 0.7L</t>
  </si>
  <si>
    <t>7594003624903;7594003624927</t>
  </si>
  <si>
    <t>17594003624924;54611100007953</t>
  </si>
  <si>
    <t>17594003620056;54888880022173</t>
  </si>
  <si>
    <t>Diplomatico Reserva Exclusiva 12 Years + 4 coasters + GBX 40° 0.7L</t>
  </si>
  <si>
    <t>DIPLC8C64C</t>
  </si>
  <si>
    <t>Diplomatico Reserva Exclusiva 12 Years Limited Edition Don Juancho + GBX 40° 0.7L</t>
  </si>
  <si>
    <t>7594003629045;7594003629069</t>
  </si>
  <si>
    <t>17594003629042</t>
  </si>
  <si>
    <t>Diplomatico Seleccion de Familia + 2 glasses 43° 0.7L</t>
  </si>
  <si>
    <t>3432379000591;3432379001444</t>
  </si>
  <si>
    <t>0113432379001441;0114323790014440</t>
  </si>
  <si>
    <t>Diplomatico Seleccion de Familia 43° 0.7L</t>
  </si>
  <si>
    <t>7594003629441</t>
  </si>
  <si>
    <t>17594003629448</t>
  </si>
  <si>
    <t>DIPL9VA97G</t>
  </si>
  <si>
    <t>Diplomatico Single Vintage 2007 43° 0.7L</t>
  </si>
  <si>
    <t>7594003629809</t>
  </si>
  <si>
    <t>17594003629806;340509049377451353</t>
  </si>
  <si>
    <t>Diplomatico Single Vintage 2008 43° 0.7L</t>
  </si>
  <si>
    <t>7594003628673</t>
  </si>
  <si>
    <t>17594003628670</t>
  </si>
  <si>
    <t>3045050086274</t>
  </si>
  <si>
    <t>13252560901257</t>
  </si>
  <si>
    <t>AMARET306H</t>
  </si>
  <si>
    <t>Disaronno Amaretto (Duty Free Mark) 28° 1L</t>
  </si>
  <si>
    <t>8001110016341</t>
  </si>
  <si>
    <t>08001110006694;08001110733019;08001110811953;8001110006694;8001110811953</t>
  </si>
  <si>
    <t>Disaronno Amaretto + 2 Glasses 28° 0.7L</t>
  </si>
  <si>
    <t>8001110175543;8001110175604;8001110186112;8001110186167;8001110186174</t>
  </si>
  <si>
    <t>08001110550029;08001110831197;08001110860418;08001110860494;08001110860548;08001110860562;8001110550029</t>
  </si>
  <si>
    <t>8001110015450</t>
  </si>
  <si>
    <t>08001110005451;8001110005451</t>
  </si>
  <si>
    <t>8001110016303</t>
  </si>
  <si>
    <t>08001110722211;08001110830053;08001110860036;08001110860425;08001110870011;8001110830053;8001110880096;8001110880201</t>
  </si>
  <si>
    <t>Disaronno Riserva 50 cl 40° 0.5L</t>
  </si>
  <si>
    <t>8007063130714</t>
  </si>
  <si>
    <t>Disaronno Velvet + 2 Glasses 17° 0.7L</t>
  </si>
  <si>
    <t>8001110183012;8001110183050</t>
  </si>
  <si>
    <t>08001110812912;08001110831142;08001110831180;8001110812974;8001110831180</t>
  </si>
  <si>
    <t>DISA2MR7X8</t>
  </si>
  <si>
    <t>Disaronno Velvet 17° 0.05L</t>
  </si>
  <si>
    <t>8001110381043</t>
  </si>
  <si>
    <t>08001110812899;8001110281046;8001110812899</t>
  </si>
  <si>
    <t>DISA71E77D</t>
  </si>
  <si>
    <t>Disaronno Velvet 17° 0.7L</t>
  </si>
  <si>
    <t>8001110589708</t>
  </si>
  <si>
    <t>08001110831081;08001110860555;8001110831081;8001110860555</t>
  </si>
  <si>
    <t>3376370109030</t>
  </si>
  <si>
    <t>15655;23376370109010;23376370109034;L22178</t>
  </si>
  <si>
    <t>Dom Pérignon Vintage 2013 ***  + GBX 12.5° 0.75L</t>
  </si>
  <si>
    <t>3185370774007</t>
  </si>
  <si>
    <t>3185370774205;54888880034459</t>
  </si>
  <si>
    <t>3185370736982;54888880034794</t>
  </si>
  <si>
    <t>3185370735695</t>
  </si>
  <si>
    <t>3185370736982</t>
  </si>
  <si>
    <t>DOMP305CB6</t>
  </si>
  <si>
    <t>Dom Pérignon Vintage Rosé 2006 + GBX 12.5° 0.75L</t>
  </si>
  <si>
    <t>3185370658864</t>
  </si>
  <si>
    <t>3185370658895;3185370660805;3185370661079</t>
  </si>
  <si>
    <t>DOMPRWGRHK</t>
  </si>
  <si>
    <t>Dom Pérignon Vintage Rosé 2008 12.5° 0.75L</t>
  </si>
  <si>
    <t>3185370704233</t>
  </si>
  <si>
    <t>3185370704387</t>
  </si>
  <si>
    <t>DOMP31YG7W</t>
  </si>
  <si>
    <t>Dom Pérignon Vintage Rosé 2009 12.5° 0.75L</t>
  </si>
  <si>
    <t>3185370759714</t>
  </si>
  <si>
    <t>8410023094115;8410024010541</t>
  </si>
  <si>
    <t>08410023094740;18410023094112;28410024010545;8410023094740</t>
  </si>
  <si>
    <t>4191</t>
  </si>
  <si>
    <t>Domecq Medium Dry Sherry 15° 0.75L</t>
  </si>
  <si>
    <t>8410023094122;8410024013535</t>
  </si>
  <si>
    <t>08410023094672;18410023094129;28410024013539;8410023094672;8410024013539</t>
  </si>
  <si>
    <t>8410023094139;8410024013542</t>
  </si>
  <si>
    <t>18410023094136;28410024013560</t>
  </si>
  <si>
    <t>7416388130506</t>
  </si>
  <si>
    <t>0110741638813057</t>
  </si>
  <si>
    <t>Don Julio 1942 38° 0.7L</t>
  </si>
  <si>
    <t>7506064300191</t>
  </si>
  <si>
    <t>17506064300402;17506064300440</t>
  </si>
  <si>
    <t>17506064300433</t>
  </si>
  <si>
    <t>17506064300419;54888880015779</t>
  </si>
  <si>
    <t>7506064300160</t>
  </si>
  <si>
    <t>17506064300419;7506064300306</t>
  </si>
  <si>
    <t>17506064300426</t>
  </si>
  <si>
    <t>7506064300177</t>
  </si>
  <si>
    <t>07506064300313;10674545001197;17506064300426;4003922009416;7506064300313</t>
  </si>
  <si>
    <t>4809015157756</t>
  </si>
  <si>
    <t>24809015157019;24809015157514;24809015157750;24809016757010;54611100005386</t>
  </si>
  <si>
    <t>Don Papa Baroko + GBX 40° 0.7L</t>
  </si>
  <si>
    <t>4809015157497</t>
  </si>
  <si>
    <t>24809015157484;24809015157491</t>
  </si>
  <si>
    <t>Don Papa Baroko + Hip Flask 40° 0.7L</t>
  </si>
  <si>
    <t>4809015157916</t>
  </si>
  <si>
    <t>24809015157910</t>
  </si>
  <si>
    <t>24809015157484;4809015157480</t>
  </si>
  <si>
    <t>8710631621490</t>
  </si>
  <si>
    <t>Don Papa Masskara + GBX 40° 0.7L</t>
  </si>
  <si>
    <t>4809015157695</t>
  </si>
  <si>
    <t>24809015157477;24809015157699</t>
  </si>
  <si>
    <t>4809015157183</t>
  </si>
  <si>
    <t>24809015157187</t>
  </si>
  <si>
    <t>DONPSBTKIY</t>
  </si>
  <si>
    <t>Don Papa Masskara Street Art Canister 40° 0.7L</t>
  </si>
  <si>
    <t>4809015157985</t>
  </si>
  <si>
    <t>24809015157996</t>
  </si>
  <si>
    <t>Don Papa Sherry Cask 45° 0.7L</t>
  </si>
  <si>
    <t>4809015157152</t>
  </si>
  <si>
    <t>14809015157159</t>
  </si>
  <si>
    <t>DONPMSLL67</t>
  </si>
  <si>
    <t>Don Papa Single Island 40° 0.7L</t>
  </si>
  <si>
    <t>8414606730438</t>
  </si>
  <si>
    <t>10082301706505</t>
  </si>
  <si>
    <t>8414606730391</t>
  </si>
  <si>
    <t>10082301707533</t>
  </si>
  <si>
    <t>8414606732210</t>
  </si>
  <si>
    <t>10082301002416</t>
  </si>
  <si>
    <t>8414606874002</t>
  </si>
  <si>
    <t>10082301005004</t>
  </si>
  <si>
    <t>DONQZ1RMCH</t>
  </si>
  <si>
    <t>Don Q Reserva 7 Years 40° 0.7L</t>
  </si>
  <si>
    <t>7751304238745</t>
  </si>
  <si>
    <t>10082301002461</t>
  </si>
  <si>
    <t>4004752298025</t>
  </si>
  <si>
    <t>4004752598026</t>
  </si>
  <si>
    <t>4004752225106</t>
  </si>
  <si>
    <t>4004752525107</t>
  </si>
  <si>
    <t>4004752284615</t>
  </si>
  <si>
    <t>0224511503740;4004752584616</t>
  </si>
  <si>
    <t>724803018061</t>
  </si>
  <si>
    <t>724803002060</t>
  </si>
  <si>
    <t>8410028000807</t>
  </si>
  <si>
    <t>18410028000866</t>
  </si>
  <si>
    <t>Dos Maderas PX 5+5 Years 40° 0.7L</t>
  </si>
  <si>
    <t>8410028000814</t>
  </si>
  <si>
    <t>8410028000975;8410028901739</t>
  </si>
  <si>
    <t>Dos Maderas Seleccion 42° 0.7L</t>
  </si>
  <si>
    <t>8410028902149</t>
  </si>
  <si>
    <t>8410028902156</t>
  </si>
  <si>
    <t>Double Barrel Islay &amp; Highland 46° 0.7L</t>
  </si>
  <si>
    <t>5014218818444</t>
  </si>
  <si>
    <t>25014218818448</t>
  </si>
  <si>
    <t>Double Barrel Lowland &amp; Speyside 46° 0.7L</t>
  </si>
  <si>
    <t>5014218818451</t>
  </si>
  <si>
    <t>25014218818455</t>
  </si>
  <si>
    <t>8586005331612</t>
  </si>
  <si>
    <t>5420061400185;5420061400710</t>
  </si>
  <si>
    <t>5420061400192;5420061400727</t>
  </si>
  <si>
    <t>Double You Gin Vintage Vanilla 43.7° 0.5L</t>
  </si>
  <si>
    <t>5420061400710</t>
  </si>
  <si>
    <t>5420061400727</t>
  </si>
  <si>
    <t>05010391201356;5010391100703</t>
  </si>
  <si>
    <t>5010391201356;54611100008905</t>
  </si>
  <si>
    <t>05010327403274;5010327403274;54611100007397</t>
  </si>
  <si>
    <t>DREB353691</t>
  </si>
  <si>
    <t>Drebbel Small Batch London Dry Gin 40° 0.7L</t>
  </si>
  <si>
    <t>8712436141715</t>
  </si>
  <si>
    <t>8712436151714</t>
  </si>
  <si>
    <t>4260270191815</t>
  </si>
  <si>
    <t>5060434130228</t>
  </si>
  <si>
    <t>05060434130235;5060434130235</t>
  </si>
  <si>
    <t>DRUMHCLMY4</t>
  </si>
  <si>
    <t>Drumshanbo Gunpowder Gin 43° 1L</t>
  </si>
  <si>
    <t>00850000389021;0850000389021;086785056784;850000389014</t>
  </si>
  <si>
    <t>5391530350563</t>
  </si>
  <si>
    <t>5391530350327</t>
  </si>
  <si>
    <t>05391530350334;5391530350334</t>
  </si>
  <si>
    <t>086785091181</t>
  </si>
  <si>
    <t>DRUM5VNNJB</t>
  </si>
  <si>
    <t>Drumshanbo Single Malt Galanta Release 2022 46° 0.7L</t>
  </si>
  <si>
    <t>086785091136</t>
  </si>
  <si>
    <t>8410028071906</t>
  </si>
  <si>
    <t>18410028071965;8410028071968</t>
  </si>
  <si>
    <t>8410028010905</t>
  </si>
  <si>
    <t>18410028010964;8410028010967</t>
  </si>
  <si>
    <t>DUNP644A3A</t>
  </si>
  <si>
    <t>Dunphys 40° 0.7L</t>
  </si>
  <si>
    <t>5011007014766</t>
  </si>
  <si>
    <t>3267130002114</t>
  </si>
  <si>
    <t>3267130913656</t>
  </si>
  <si>
    <t>3394210003751</t>
  </si>
  <si>
    <t>3147691243839;3147699107850</t>
  </si>
  <si>
    <t>3394210004994;3394215961483</t>
  </si>
  <si>
    <t>3147699107850</t>
  </si>
  <si>
    <t>8410854525468</t>
  </si>
  <si>
    <t>28410854525462</t>
  </si>
  <si>
    <t>8410854012319</t>
  </si>
  <si>
    <t>28410854012313</t>
  </si>
  <si>
    <t>9501101192508</t>
  </si>
  <si>
    <t>9501101199705</t>
  </si>
  <si>
    <t>9501101192515</t>
  </si>
  <si>
    <t>9501101199712</t>
  </si>
  <si>
    <t>Dzama 8 Years Finish Cognac 40° 0.7L</t>
  </si>
  <si>
    <t>9501101194441</t>
  </si>
  <si>
    <t>9501101194564</t>
  </si>
  <si>
    <t>9501101194212</t>
  </si>
  <si>
    <t>9501101191785</t>
  </si>
  <si>
    <t>9501101191730</t>
  </si>
  <si>
    <t>9501101194168</t>
  </si>
  <si>
    <t>9501101191853</t>
  </si>
  <si>
    <t>9501101194236</t>
  </si>
  <si>
    <t>9501101194250</t>
  </si>
  <si>
    <t>9501101191815</t>
  </si>
  <si>
    <t>9501101197954</t>
  </si>
  <si>
    <t>9501101191167</t>
  </si>
  <si>
    <t>9501101198166</t>
  </si>
  <si>
    <t>9501101191822</t>
  </si>
  <si>
    <t>9501101198951</t>
  </si>
  <si>
    <t>9501101192263</t>
  </si>
  <si>
    <t>9501101198760</t>
  </si>
  <si>
    <t>9501101191884</t>
  </si>
  <si>
    <t>Dzama Maki Ambré 37.5° 0.7L</t>
  </si>
  <si>
    <t>9501101192577</t>
  </si>
  <si>
    <t>9501101198975</t>
  </si>
  <si>
    <t>9501101191501</t>
  </si>
  <si>
    <t>9501101198500</t>
  </si>
  <si>
    <t>Dzama Vieux 15 Years 45° 0.7L</t>
  </si>
  <si>
    <t>9501101194328</t>
  </si>
  <si>
    <t>9501101192522</t>
  </si>
  <si>
    <t>9501101199729</t>
  </si>
  <si>
    <t>Dzama Vieux 5 Years Cognac Finish 40° 0.7L</t>
  </si>
  <si>
    <t>9501101191976</t>
  </si>
  <si>
    <t>9501101194557</t>
  </si>
  <si>
    <t>088004005764</t>
  </si>
  <si>
    <t>20088004005768;4004726003976</t>
  </si>
  <si>
    <t>4009872020419</t>
  </si>
  <si>
    <t>4009872020426</t>
  </si>
  <si>
    <t>5425024400004</t>
  </si>
  <si>
    <t>0115425024400001;15425024400001</t>
  </si>
  <si>
    <t>5060142990336</t>
  </si>
  <si>
    <t>15060142990333</t>
  </si>
  <si>
    <t>4045144750509</t>
  </si>
  <si>
    <t>4045144759502</t>
  </si>
  <si>
    <t>Ed Gwenn 45° 0.7L</t>
  </si>
  <si>
    <t>3426390801091</t>
  </si>
  <si>
    <t>13426390801098</t>
  </si>
  <si>
    <t>Eddu Brocéliande 43° 0.7L</t>
  </si>
  <si>
    <t>3426390901029</t>
  </si>
  <si>
    <t>13426390901026</t>
  </si>
  <si>
    <t>Eddu Ed Gwenn 45° 0.7L</t>
  </si>
  <si>
    <t>EDDUVTD4ZM</t>
  </si>
  <si>
    <t>Eddu Famille Le Lay 46° 0.7L</t>
  </si>
  <si>
    <t>Eddu Grey Rock Brocéliande 40° 0.7L</t>
  </si>
  <si>
    <t>3426390801053</t>
  </si>
  <si>
    <t>13426390801050</t>
  </si>
  <si>
    <t>0113426390503046</t>
  </si>
  <si>
    <t>0113426390503022</t>
  </si>
  <si>
    <t>Eddu Nolwenn Korbell 46° 0.7L</t>
  </si>
  <si>
    <t>Eddu Silver 43° 0.7L</t>
  </si>
  <si>
    <t>13426390901019</t>
  </si>
  <si>
    <t>5060334032783</t>
  </si>
  <si>
    <t>15060334030458</t>
  </si>
  <si>
    <t>15060334032445</t>
  </si>
  <si>
    <t>15060334032490</t>
  </si>
  <si>
    <t>5430001833034</t>
  </si>
  <si>
    <t>5060232070245</t>
  </si>
  <si>
    <t>5060232070252</t>
  </si>
  <si>
    <t>5060232070238</t>
  </si>
  <si>
    <t>5010852043815;54888880035746</t>
  </si>
  <si>
    <t>5060232070634</t>
  </si>
  <si>
    <t>5060232070931</t>
  </si>
  <si>
    <t>Edradour 10 Years 40° 0.7L</t>
  </si>
  <si>
    <t>5010739261981</t>
  </si>
  <si>
    <t>05010739261943;5010739261943</t>
  </si>
  <si>
    <t>EDRADO624L</t>
  </si>
  <si>
    <t>Edradour 12 Years Caledonia 46° 0.7L</t>
  </si>
  <si>
    <t>5021944081219;873094001181</t>
  </si>
  <si>
    <t>05021944070831;5021944070831</t>
  </si>
  <si>
    <t>5391532440224</t>
  </si>
  <si>
    <t>5430000868013</t>
  </si>
  <si>
    <t>5430000868099</t>
  </si>
  <si>
    <t>5430000868112</t>
  </si>
  <si>
    <t>5430000868198</t>
  </si>
  <si>
    <t>Eiko Japanese Vodka 40° 0.7L</t>
  </si>
  <si>
    <t>4971980260516</t>
  </si>
  <si>
    <t>5414145135445</t>
  </si>
  <si>
    <t>El Cabron XO Rum 43° 0.7L</t>
  </si>
  <si>
    <t>5419980175625</t>
  </si>
  <si>
    <t>5419980175632</t>
  </si>
  <si>
    <t>El Dorado 12 Years 40° 0.7L</t>
  </si>
  <si>
    <t>8715151120799</t>
  </si>
  <si>
    <t>8715151720791</t>
  </si>
  <si>
    <t>El Dorado 50 Years 43° 0.75L</t>
  </si>
  <si>
    <t>8715151507514</t>
  </si>
  <si>
    <t>ELDOE702A8</t>
  </si>
  <si>
    <t>El Dorado 8 Years 40° 0.7L</t>
  </si>
  <si>
    <t>54888880011917;8715151680705</t>
  </si>
  <si>
    <t>ELDO1NTQEH</t>
  </si>
  <si>
    <t>El Dorado Collection (12 Years + 15 Years + 21 Years)  3x35 cl 42° 1.05L</t>
  </si>
  <si>
    <t>8715151263533</t>
  </si>
  <si>
    <t>8715151863566</t>
  </si>
  <si>
    <t>8715151260730;8715151860732</t>
  </si>
  <si>
    <t>ELDOBAB09A</t>
  </si>
  <si>
    <t>El Dorado Special Reserve 21 Years 43° 0.7L</t>
  </si>
  <si>
    <t>5014396212034;8715151210780</t>
  </si>
  <si>
    <t>5014396212638;8715151810782</t>
  </si>
  <si>
    <t>ELRO684EBD</t>
  </si>
  <si>
    <t>El Ron Prohibido 12 Years 40° 0.7L</t>
  </si>
  <si>
    <t>7501033200038</t>
  </si>
  <si>
    <t>17501033200035</t>
  </si>
  <si>
    <t>7501033200243</t>
  </si>
  <si>
    <t>17501033200240</t>
  </si>
  <si>
    <t>4280001377028</t>
  </si>
  <si>
    <t>5060351330541</t>
  </si>
  <si>
    <t>5060351330077</t>
  </si>
  <si>
    <t>5060351330169</t>
  </si>
  <si>
    <t>ELEP5LSRGH</t>
  </si>
  <si>
    <t>Elephantom 43° 0.7L</t>
  </si>
  <si>
    <t>6009880128662</t>
  </si>
  <si>
    <t>5712510100099</t>
  </si>
  <si>
    <t>5712510000146</t>
  </si>
  <si>
    <t>5712510000153;5712510100150</t>
  </si>
  <si>
    <t>096749000067;096749001576;4062400158510</t>
  </si>
  <si>
    <t>10096749000064;20096749000061</t>
  </si>
  <si>
    <t>096749001613</t>
  </si>
  <si>
    <t>3096749001610</t>
  </si>
  <si>
    <t>4750021000799;4750021004339</t>
  </si>
  <si>
    <t>14750021000796;14750021004336</t>
  </si>
  <si>
    <t>3055150010048</t>
  </si>
  <si>
    <t>03770015612044</t>
  </si>
  <si>
    <t>3770015612013</t>
  </si>
  <si>
    <t xml:space="preserve"> 03770015612068;03770015612037;03770015612068</t>
  </si>
  <si>
    <t>Emperor Jubilee 40° 0.7L</t>
  </si>
  <si>
    <t>6091319580066</t>
  </si>
  <si>
    <t>6091319581056</t>
  </si>
  <si>
    <t>Emperor London Bridge 40° 0.7L</t>
  </si>
  <si>
    <t>6091319581063</t>
  </si>
  <si>
    <t>4260507930033</t>
  </si>
  <si>
    <t>Engine Gin + 2 Glasses 42° 0.5L</t>
  </si>
  <si>
    <t>18052107550444</t>
  </si>
  <si>
    <t>ENGIONNZCI</t>
  </si>
  <si>
    <t>Engine Gin 42° 0.5L</t>
  </si>
  <si>
    <t>8052107551604</t>
  </si>
  <si>
    <t>38052107551605</t>
  </si>
  <si>
    <t>8052107559549</t>
  </si>
  <si>
    <t>28052107559543</t>
  </si>
  <si>
    <t>ENGL0041A1</t>
  </si>
  <si>
    <t>English Harbour 10 Years 40° 0.7L</t>
  </si>
  <si>
    <t>7239610050126</t>
  </si>
  <si>
    <t>17239610050123</t>
  </si>
  <si>
    <t>7239610003092;723961003117</t>
  </si>
  <si>
    <t>17239610003099</t>
  </si>
  <si>
    <t>5425038350104</t>
  </si>
  <si>
    <t>Esclavo 12  Speyside 46° 0.7L</t>
  </si>
  <si>
    <t>5712718002126</t>
  </si>
  <si>
    <t>5712718002393</t>
  </si>
  <si>
    <t>Esclavo 12 Years 40° 0.7L</t>
  </si>
  <si>
    <t>5712718002249</t>
  </si>
  <si>
    <t>5712718002522</t>
  </si>
  <si>
    <t>Esclavo 4x20 cl 46.25° 0.8L</t>
  </si>
  <si>
    <t>5712718000252</t>
  </si>
  <si>
    <t>5712718002232</t>
  </si>
  <si>
    <t>5712718002492</t>
  </si>
  <si>
    <t>5712718002669</t>
  </si>
  <si>
    <t>5712718002829</t>
  </si>
  <si>
    <t>Esclavo XO Cask Dominicana 65° 0.5L</t>
  </si>
  <si>
    <t>5712718002263</t>
  </si>
  <si>
    <t>5712718002546</t>
  </si>
  <si>
    <t>8000040510028</t>
  </si>
  <si>
    <t>18000040510025;8000040510035</t>
  </si>
  <si>
    <t>ESPO00B737</t>
  </si>
  <si>
    <t>Espolon Reposado 40° 0.7L</t>
  </si>
  <si>
    <t>8000040510004</t>
  </si>
  <si>
    <t>18000040510001;8000040510011</t>
  </si>
  <si>
    <t>Etsu Double Orange 43° 0.7L</t>
  </si>
  <si>
    <t>14971980638374</t>
  </si>
  <si>
    <t>Evade Peated Single Malt 43° 0.7L</t>
  </si>
  <si>
    <t>3760042529927</t>
  </si>
  <si>
    <t>13760042529924</t>
  </si>
  <si>
    <t>Evade Single Malt 40° 0.7L</t>
  </si>
  <si>
    <t>3760042529934</t>
  </si>
  <si>
    <t>13760042529931</t>
  </si>
  <si>
    <t>20096749021363</t>
  </si>
  <si>
    <t>096749750009</t>
  </si>
  <si>
    <t>0100967497500026;10096749750006</t>
  </si>
  <si>
    <t>088352131344</t>
  </si>
  <si>
    <t>10088352131341</t>
  </si>
  <si>
    <t>0813548003514</t>
  </si>
  <si>
    <t>Explorer Domanican Republic + GBX 41° 0.7L</t>
  </si>
  <si>
    <t>Explorer Rum Trinidad by Château du Breuil 41° 0.7L</t>
  </si>
  <si>
    <t>3103829704009</t>
  </si>
  <si>
    <t>5412185103196</t>
  </si>
  <si>
    <t>5412185104407</t>
  </si>
  <si>
    <t>FACU6AE604</t>
  </si>
  <si>
    <t>Facundo Eximo 40° 0.7L</t>
  </si>
  <si>
    <t>7501008660409</t>
  </si>
  <si>
    <t>07501008692790;7501008692790</t>
  </si>
  <si>
    <t>Facundo Exquisito 40° 0.7L</t>
  </si>
  <si>
    <t>7501008660393</t>
  </si>
  <si>
    <t>07501008692806;7501008692806</t>
  </si>
  <si>
    <t>3760227760428</t>
  </si>
  <si>
    <t>3760227760435</t>
  </si>
  <si>
    <t>3760227760879</t>
  </si>
  <si>
    <t>3760227760886</t>
  </si>
  <si>
    <t>3760227760527</t>
  </si>
  <si>
    <t>3760227760534</t>
  </si>
  <si>
    <t>3760227760152</t>
  </si>
  <si>
    <t>Fair XO 40° 0.7L</t>
  </si>
  <si>
    <t>3760227761463</t>
  </si>
  <si>
    <t>4260381740490</t>
  </si>
  <si>
    <t>4260381740506</t>
  </si>
  <si>
    <t>5411018007205</t>
  </si>
  <si>
    <t>5411018430065</t>
  </si>
  <si>
    <t>5010314101015</t>
  </si>
  <si>
    <t>05010314100094;5010314100094</t>
  </si>
  <si>
    <t>Famous Grouse 40° 4.5L</t>
  </si>
  <si>
    <t>05010314450106;5010314450007</t>
  </si>
  <si>
    <t>05010314450090;05010314450991;5010314450991</t>
  </si>
  <si>
    <t>05010314205799;5010314205799</t>
  </si>
  <si>
    <t>5010314092504</t>
  </si>
  <si>
    <t>05010314084394;5010314210908</t>
  </si>
  <si>
    <t>Farigoule de Forcalquier 40° 0.5L</t>
  </si>
  <si>
    <t>43379974174013</t>
  </si>
  <si>
    <t>039383009775</t>
  </si>
  <si>
    <t>039383009782</t>
  </si>
  <si>
    <t>Fercullen 10 Years 40° 0.7L</t>
  </si>
  <si>
    <t>5391533850039</t>
  </si>
  <si>
    <t>05391533850152</t>
  </si>
  <si>
    <t>4260270190627</t>
  </si>
  <si>
    <t>4260270190634</t>
  </si>
  <si>
    <t>4260270194663</t>
  </si>
  <si>
    <t>4260270194724</t>
  </si>
  <si>
    <t>4260270190450</t>
  </si>
  <si>
    <t>4260270190467</t>
  </si>
  <si>
    <t>4260270191730</t>
  </si>
  <si>
    <t>4260270191778</t>
  </si>
  <si>
    <t>4260270191785</t>
  </si>
  <si>
    <t>Ferdinand's Summer Grape Gin 44° 0.7L</t>
  </si>
  <si>
    <t>4260270194700</t>
  </si>
  <si>
    <t>4260270194717</t>
  </si>
  <si>
    <t>8004400023722</t>
  </si>
  <si>
    <t>FERN7B3A9B</t>
  </si>
  <si>
    <t>Fernet Branca Menta 28° 1L</t>
  </si>
  <si>
    <t>8004400023739</t>
  </si>
  <si>
    <t>8004400023760</t>
  </si>
  <si>
    <t>8594024925422</t>
  </si>
  <si>
    <t>8594024925446</t>
  </si>
  <si>
    <t>8594024925408</t>
  </si>
  <si>
    <t>8594024925460</t>
  </si>
  <si>
    <t>Fettercairn 12 Years 40° 0.7L</t>
  </si>
  <si>
    <t>5013967013957</t>
  </si>
  <si>
    <t>05013967013964;5013967013964</t>
  </si>
  <si>
    <t>FETT7KLYQ7</t>
  </si>
  <si>
    <t>Fettercairn 16 Years 4e Release 2023 46.4° 0.7L</t>
  </si>
  <si>
    <t>5013967020306</t>
  </si>
  <si>
    <t>5013967020313</t>
  </si>
  <si>
    <t>Fettercairn 18 Years 46.8° 0.7L</t>
  </si>
  <si>
    <t>5013967019492</t>
  </si>
  <si>
    <t>Fettercairn 22 Years 47° 0.7L</t>
  </si>
  <si>
    <t>5013967016781</t>
  </si>
  <si>
    <t>05013967016798;5013967016798</t>
  </si>
  <si>
    <t>Fettercairn Warehouse 2 Batch 3 50.6° 0.7L</t>
  </si>
  <si>
    <t>5013967018914</t>
  </si>
  <si>
    <t>05013967018921;5013967018921</t>
  </si>
  <si>
    <t>8411139152133</t>
  </si>
  <si>
    <t>18411139152130</t>
  </si>
  <si>
    <t>634324891886</t>
  </si>
  <si>
    <t>10634324891883</t>
  </si>
  <si>
    <t>Filey Bay Flagship 46° 0.7L</t>
  </si>
  <si>
    <t>5060560480594</t>
  </si>
  <si>
    <t>Filey Bay Strength Cask Finish 46° 0.7L</t>
  </si>
  <si>
    <t>5060560480259</t>
  </si>
  <si>
    <t>5060560480556</t>
  </si>
  <si>
    <t>Filliers Barrel Aged 12 Years + GBX 42° 0.7L</t>
  </si>
  <si>
    <t>5415200003112</t>
  </si>
  <si>
    <t>05415200002559;05415200003143;5415200003143</t>
  </si>
  <si>
    <t>Filliers Barrel Aged 17 Years + GBX 44° 0.7L</t>
  </si>
  <si>
    <t>5415200003129</t>
  </si>
  <si>
    <t>05415200003150;5415200003150</t>
  </si>
  <si>
    <t>Filliers Barrel Aged 21 Years + GBX 46° 0.7L</t>
  </si>
  <si>
    <t>5415200003136</t>
  </si>
  <si>
    <t>05415200003167;5415200003167</t>
  </si>
  <si>
    <t>Filliers Barrel Aged 8 Years + GBX 40° 0.7L</t>
  </si>
  <si>
    <t>5415200002917</t>
  </si>
  <si>
    <t>05415200002955;5415200002955</t>
  </si>
  <si>
    <t>5415200000111</t>
  </si>
  <si>
    <t>05415200000128;5415200000128</t>
  </si>
  <si>
    <t>5412166030206;5412166040311;5412166040380</t>
  </si>
  <si>
    <t>05412166041325;5312166041325;5412166041325</t>
  </si>
  <si>
    <t>5415200002474;5415200003181</t>
  </si>
  <si>
    <t>05415200002481;05415200003198;5415200003198</t>
  </si>
  <si>
    <t>FILLC85D75</t>
  </si>
  <si>
    <t>Filliers Dry Gin 28 + Glas + GBX 46° 0.5L</t>
  </si>
  <si>
    <t>5415200000746;5415200003532</t>
  </si>
  <si>
    <t>05415200000753;05415200003563;5415200003563</t>
  </si>
  <si>
    <t>5415200003471</t>
  </si>
  <si>
    <t>05415200003488</t>
  </si>
  <si>
    <t>FILLDN3GOC</t>
  </si>
  <si>
    <t>Filliers Pure Vodka 40° 0.5L</t>
  </si>
  <si>
    <t>5415200003457</t>
  </si>
  <si>
    <t>05415200003464;5415200003464</t>
  </si>
  <si>
    <t>4152</t>
  </si>
  <si>
    <t>Filliers Red berries 20° 0.7L</t>
  </si>
  <si>
    <t>5412166060708</t>
  </si>
  <si>
    <t>05412166060715;5412166060715</t>
  </si>
  <si>
    <t>FINL544389</t>
  </si>
  <si>
    <t>Finlaggan Cask Strength 58° 0.7L</t>
  </si>
  <si>
    <t>5024720460000</t>
  </si>
  <si>
    <t>05024720450001;5024720450001</t>
  </si>
  <si>
    <t>Finlaggan Eilean Mor 46° 0.7L</t>
  </si>
  <si>
    <t>5024720311005</t>
  </si>
  <si>
    <t>05024720312002;5024720312002</t>
  </si>
  <si>
    <t>Finlaggan Old Reserve 40° 0.7L</t>
  </si>
  <si>
    <t>5024720900001</t>
  </si>
  <si>
    <t>05024720911403;5024720911403</t>
  </si>
  <si>
    <t>FINL923C8F</t>
  </si>
  <si>
    <t>Finlaggan Port Finish 46° 0.7L</t>
  </si>
  <si>
    <t>5024720313009</t>
  </si>
  <si>
    <t>05024720314006;5024720314006</t>
  </si>
  <si>
    <t>Finlaggan Red Wine Cask Matured Small Batch Release 46° 0.7L</t>
  </si>
  <si>
    <t>5024720323008;54888880030598</t>
  </si>
  <si>
    <t>Finlaggan Sherry Finish 46° 0.7L</t>
  </si>
  <si>
    <t>5024720315003</t>
  </si>
  <si>
    <t>05024720316000;5024720316000</t>
  </si>
  <si>
    <t>6412700021027</t>
  </si>
  <si>
    <t>26412700021021;6412700021034</t>
  </si>
  <si>
    <t>FINL9E0083</t>
  </si>
  <si>
    <t>Finlandia Platinum 40° 1L</t>
  </si>
  <si>
    <t>6412700310602</t>
  </si>
  <si>
    <t>16412700310609</t>
  </si>
  <si>
    <t>4062400311700</t>
  </si>
  <si>
    <t>4062400237314;4062400311717</t>
  </si>
  <si>
    <t>8003405006501</t>
  </si>
  <si>
    <t>08003405116507</t>
  </si>
  <si>
    <t>088004144678</t>
  </si>
  <si>
    <t>10088004027381</t>
  </si>
  <si>
    <t>10088004027374</t>
  </si>
  <si>
    <t>8714432100147</t>
  </si>
  <si>
    <t>8714432100154;8714432170621</t>
  </si>
  <si>
    <t>4840500003448;4840500004452</t>
  </si>
  <si>
    <t>14840500003438;14840500004459;24810039023464</t>
  </si>
  <si>
    <t>19350823000014</t>
  </si>
  <si>
    <t>5703586260343</t>
  </si>
  <si>
    <t>5703586260442</t>
  </si>
  <si>
    <t>085592157066</t>
  </si>
  <si>
    <t>10085592157063</t>
  </si>
  <si>
    <t>Flatnöse Blended Malt Scotch Whisky 46° 0.7L</t>
  </si>
  <si>
    <t>5060406110081</t>
  </si>
  <si>
    <t>15060406110088</t>
  </si>
  <si>
    <t>Flemish Gin 23 Book of Distillation Giftbox + Glass 46° 0.7L</t>
  </si>
  <si>
    <t>5400025095008;5400025095107</t>
  </si>
  <si>
    <t>3663777024067</t>
  </si>
  <si>
    <t>Flóki Icelandic Double Wood Reserve 45° 0.5L</t>
  </si>
  <si>
    <t>5694310860611</t>
  </si>
  <si>
    <t>7431008107003</t>
  </si>
  <si>
    <t>17431008107574</t>
  </si>
  <si>
    <t>Flor de Cana Centenario 14 Years 43° 0.7L</t>
  </si>
  <si>
    <t>7431008105511</t>
  </si>
  <si>
    <t>17431008105518</t>
  </si>
  <si>
    <t>Flor de Cana Centenario 18 Years 40° 0.7L</t>
  </si>
  <si>
    <t>3367710614101;7431008107027</t>
  </si>
  <si>
    <t>3367770614118;54888880022562;7431008107034</t>
  </si>
  <si>
    <t>FLOR1C243B</t>
  </si>
  <si>
    <t>Flor de Cana Centenario 18 Years 40° 1L</t>
  </si>
  <si>
    <t>7431008108345</t>
  </si>
  <si>
    <t>17431008108342;54888880021176</t>
  </si>
  <si>
    <t>Flor de Cana Centenario 19 Years Travel Retail 45° 0.7L</t>
  </si>
  <si>
    <t>7431008105634</t>
  </si>
  <si>
    <t>17431008110000</t>
  </si>
  <si>
    <t>Flor de Cana Eco 40° 0.7L</t>
  </si>
  <si>
    <t>7431008107560</t>
  </si>
  <si>
    <t>7431008105009</t>
  </si>
  <si>
    <t>7431008105030</t>
  </si>
  <si>
    <t>Flor De Cana Tasting Set 6x2,5 cl 39.58° 0.15L</t>
  </si>
  <si>
    <t>8720299061729</t>
  </si>
  <si>
    <t>FLORVXVBZB</t>
  </si>
  <si>
    <t>Flor de Cana V Generaciones 30 Years 1988 Single Barrel 45° 0.7L</t>
  </si>
  <si>
    <t>17431008107123</t>
  </si>
  <si>
    <t>Flor de Cana Volcanic Bourbon Cask 40° 1L</t>
  </si>
  <si>
    <t>17431008105624</t>
  </si>
  <si>
    <t>87296020</t>
  </si>
  <si>
    <t>54888880029448;8714432000010</t>
  </si>
  <si>
    <t>Fonseca Vintage 2017 20° 0.75L</t>
  </si>
  <si>
    <t>5013521103575</t>
  </si>
  <si>
    <t>1510948670</t>
  </si>
  <si>
    <t>5013521101908</t>
  </si>
  <si>
    <t>1511050820;1511259350</t>
  </si>
  <si>
    <t>FOREC842A8</t>
  </si>
  <si>
    <t>Forest Dry Gin Autumn 42° 0.5L</t>
  </si>
  <si>
    <t>5415281033152</t>
  </si>
  <si>
    <t>15415281033159</t>
  </si>
  <si>
    <t>5415281034142</t>
  </si>
  <si>
    <t>15415281034149</t>
  </si>
  <si>
    <t>5415281033169</t>
  </si>
  <si>
    <t>15415281033166</t>
  </si>
  <si>
    <t>7502221969218</t>
  </si>
  <si>
    <t>7502221969126;7502221969249</t>
  </si>
  <si>
    <t>9349749000775</t>
  </si>
  <si>
    <t>9349749000317</t>
  </si>
  <si>
    <t>9345209000248</t>
  </si>
  <si>
    <t>9349749001246</t>
  </si>
  <si>
    <t>9349749001536</t>
  </si>
  <si>
    <t>9349749001543</t>
  </si>
  <si>
    <t>9349749000171</t>
  </si>
  <si>
    <t>9349749000263</t>
  </si>
  <si>
    <t>5000299101209</t>
  </si>
  <si>
    <t>05000299101216;5000299101216</t>
  </si>
  <si>
    <t>Four Roses Small Batch Bourbon + 2 Glasses 45° 0.7L</t>
  </si>
  <si>
    <t>798190221731</t>
  </si>
  <si>
    <t>10051497333178</t>
  </si>
  <si>
    <t>5000299284865</t>
  </si>
  <si>
    <t>05000299602003;5000299602003</t>
  </si>
  <si>
    <t>3700597308189</t>
  </si>
  <si>
    <t>13700597303884</t>
  </si>
  <si>
    <t>5060366741066</t>
  </si>
  <si>
    <t>5600702555324</t>
  </si>
  <si>
    <t>15600702555321</t>
  </si>
  <si>
    <t>5425024401025</t>
  </si>
  <si>
    <t>Frapin 1270 1er Cru de Cognac 40° 0.7L</t>
  </si>
  <si>
    <t>3275852865702</t>
  </si>
  <si>
    <t>32758588606709</t>
  </si>
  <si>
    <t>FRAPFF95BA</t>
  </si>
  <si>
    <t>Frapin 15 Years 45.3° 0.7L</t>
  </si>
  <si>
    <t>3275852671709</t>
  </si>
  <si>
    <t>32758586706708</t>
  </si>
  <si>
    <t>Frapin Château Fontpinot XO + GBX 41° 0.35L</t>
  </si>
  <si>
    <t>3305484401587</t>
  </si>
  <si>
    <t>33054884006359</t>
  </si>
  <si>
    <t>Frapin Château Fontpinot XO 41° 0.7L</t>
  </si>
  <si>
    <t>3305484401709</t>
  </si>
  <si>
    <t>33054884006700</t>
  </si>
  <si>
    <t>Frapin Cigar Blend XO 40° 0.7L</t>
  </si>
  <si>
    <t>3275852131708</t>
  </si>
  <si>
    <t>32758581306705</t>
  </si>
  <si>
    <t>Frapin VIP XO 40° 0.7L</t>
  </si>
  <si>
    <t>3275852498702</t>
  </si>
  <si>
    <t>32758584906704</t>
  </si>
  <si>
    <t>Frapin VSOP + 2 Glasses 40° 0.7L</t>
  </si>
  <si>
    <t>3275856855709</t>
  </si>
  <si>
    <t>32758586850678</t>
  </si>
  <si>
    <t>Frapin VSOP 40° 0.7L</t>
  </si>
  <si>
    <t>3275852855703</t>
  </si>
  <si>
    <t>32758588506702;4002859292717</t>
  </si>
  <si>
    <t>8003405117511</t>
  </si>
  <si>
    <t>8410036002015</t>
  </si>
  <si>
    <t>8410036102111</t>
  </si>
  <si>
    <t>8410036009298;8410036039295</t>
  </si>
  <si>
    <t>8410036109295;8410036109448</t>
  </si>
  <si>
    <t>8410036009199</t>
  </si>
  <si>
    <t>8410036109332</t>
  </si>
  <si>
    <t>3358</t>
  </si>
  <si>
    <t>Freixenet Cordon Negro 11.5° 0.75L</t>
  </si>
  <si>
    <t>8410036009090</t>
  </si>
  <si>
    <t>8410036109196</t>
  </si>
  <si>
    <t>8410036009991</t>
  </si>
  <si>
    <t>8410036109998</t>
  </si>
  <si>
    <t>8410036805807</t>
  </si>
  <si>
    <t>8410036805814;8410036805852</t>
  </si>
  <si>
    <t>FREIT7NRU9</t>
  </si>
  <si>
    <t>Freixenet Ice Rosé 11.5° 0.75L</t>
  </si>
  <si>
    <t>8410036806521</t>
  </si>
  <si>
    <t>8410036806538</t>
  </si>
  <si>
    <t>FREI1NW6JQ</t>
  </si>
  <si>
    <t>Freixenet Italian Rosé 11° 0.2L</t>
  </si>
  <si>
    <t>8410036807634</t>
  </si>
  <si>
    <t>8410036807641</t>
  </si>
  <si>
    <t>5407006400042</t>
  </si>
  <si>
    <t>15407006400049</t>
  </si>
  <si>
    <t>Fryns Premium Belgian Genever + Vieux Systeme Duopack 38° 0.4L</t>
  </si>
  <si>
    <t>5407006400349</t>
  </si>
  <si>
    <t>15407006400346</t>
  </si>
  <si>
    <t>18428259102709</t>
  </si>
  <si>
    <t>Fundador Exclusivo 40° 0.7L</t>
  </si>
  <si>
    <t>48410162130017</t>
  </si>
  <si>
    <t>Fundador Supremo 12 Years Sherry Cask 40° 0.7L</t>
  </si>
  <si>
    <t>28410162360045</t>
  </si>
  <si>
    <t>767523533148</t>
  </si>
  <si>
    <t>767523532998</t>
  </si>
  <si>
    <t>7103291938243</t>
  </si>
  <si>
    <t>729389320560</t>
  </si>
  <si>
    <t>4589891960557</t>
  </si>
  <si>
    <t>Galaad Origine Vintage 2017 44.5° 0.7L</t>
  </si>
  <si>
    <t>3484703000807</t>
  </si>
  <si>
    <t>GALA0TG3JA</t>
  </si>
  <si>
    <t>Galaad Prélude Brocéliande 43° 0.7L</t>
  </si>
  <si>
    <t>3770027937036</t>
  </si>
  <si>
    <t>GALA3MBKVR</t>
  </si>
  <si>
    <t>Galaad Table des Chefs 46.4° 0.7L</t>
  </si>
  <si>
    <t>3770027937005</t>
  </si>
  <si>
    <t>8716000967169</t>
  </si>
  <si>
    <t>08716000107039;8716000107039</t>
  </si>
  <si>
    <t>8024419000019</t>
  </si>
  <si>
    <t>28024419000013</t>
  </si>
  <si>
    <t>8024419000095</t>
  </si>
  <si>
    <t>28024419000099</t>
  </si>
  <si>
    <t>28024419010098</t>
  </si>
  <si>
    <t>7048350166413</t>
  </si>
  <si>
    <t>8000420011312</t>
  </si>
  <si>
    <t>08000420411433;08000420622365;28000420022367;8000420022363;80004206113140;80004206223658</t>
  </si>
  <si>
    <t>8000420000491</t>
  </si>
  <si>
    <t>08000420000507;8000420000507</t>
  </si>
  <si>
    <t>8000420201300</t>
  </si>
  <si>
    <t>08000420601308;8000420601308</t>
  </si>
  <si>
    <t>4260083083314;4270000942235</t>
  </si>
  <si>
    <t>4270000942174</t>
  </si>
  <si>
    <t>4260115080397</t>
  </si>
  <si>
    <t>4260083082997</t>
  </si>
  <si>
    <t>5412674050116</t>
  </si>
  <si>
    <t>5412674050017</t>
  </si>
  <si>
    <t>5412674050215</t>
  </si>
  <si>
    <t>3269550100104;3269551455517;95824456</t>
  </si>
  <si>
    <t>3269554555016</t>
  </si>
  <si>
    <t>Gautier Pinar Del Rio 41.2° 0.7L</t>
  </si>
  <si>
    <t>3269555814969</t>
  </si>
  <si>
    <t>13269555814966;95803049</t>
  </si>
  <si>
    <t>3269550254913</t>
  </si>
  <si>
    <t>95853505</t>
  </si>
  <si>
    <t>5011166046905</t>
  </si>
  <si>
    <t>5011166063308</t>
  </si>
  <si>
    <t>5011166048565</t>
  </si>
  <si>
    <t>3379974184014</t>
  </si>
  <si>
    <t>43379974184012</t>
  </si>
  <si>
    <t>3760258230440</t>
  </si>
  <si>
    <t>03760258230457;3760258230457</t>
  </si>
  <si>
    <t>3760258230013</t>
  </si>
  <si>
    <t>3760258230020</t>
  </si>
  <si>
    <t>3760258230402</t>
  </si>
  <si>
    <t>03760258230419;3760258230419</t>
  </si>
  <si>
    <t>Gentiane De Lure 16° 0.75L</t>
  </si>
  <si>
    <t>5700004004664</t>
  </si>
  <si>
    <t>0115700004004661;15700004004664</t>
  </si>
  <si>
    <t>7898007610413</t>
  </si>
  <si>
    <t>7610113013700</t>
  </si>
  <si>
    <t>7610113013717</t>
  </si>
  <si>
    <t>3147690060703</t>
  </si>
  <si>
    <t>3147699122563</t>
  </si>
  <si>
    <t>3147690070306</t>
  </si>
  <si>
    <t>3147690059103</t>
  </si>
  <si>
    <t>5010103261609</t>
  </si>
  <si>
    <t>05010103126168;5010103126168</t>
  </si>
  <si>
    <t>5401042551164</t>
  </si>
  <si>
    <t>5430000063159</t>
  </si>
  <si>
    <t>5060284190007</t>
  </si>
  <si>
    <t>5060284190014</t>
  </si>
  <si>
    <t>5430001598018</t>
  </si>
  <si>
    <t>05430001598056;5430001598056</t>
  </si>
  <si>
    <t>5411353001487</t>
  </si>
  <si>
    <t>15411353001484</t>
  </si>
  <si>
    <t>GIND514134</t>
  </si>
  <si>
    <t>Gin de Binche 40° 0.7L</t>
  </si>
  <si>
    <t>5407006900030;5425024409069</t>
  </si>
  <si>
    <t>0115425024409066;5407006900139</t>
  </si>
  <si>
    <t>3760106450419</t>
  </si>
  <si>
    <t>608597931556</t>
  </si>
  <si>
    <t>608597931563</t>
  </si>
  <si>
    <t>5060119771029</t>
  </si>
  <si>
    <t>15060119771026</t>
  </si>
  <si>
    <t>65060119770284</t>
  </si>
  <si>
    <t>4260372980010</t>
  </si>
  <si>
    <t>4260372980027</t>
  </si>
  <si>
    <t>Ginarte Dry Gin 43.5° 0.7L</t>
  </si>
  <si>
    <t>8059306000285</t>
  </si>
  <si>
    <t>5060434132147</t>
  </si>
  <si>
    <t>5060434132154</t>
  </si>
  <si>
    <t>5060434132130</t>
  </si>
  <si>
    <t>5060434132123</t>
  </si>
  <si>
    <t>GINC72702E</t>
  </si>
  <si>
    <t>Gin'Ca Berries Edition 40° 0.7L</t>
  </si>
  <si>
    <t>7756936000074</t>
  </si>
  <si>
    <t>0117756936000071</t>
  </si>
  <si>
    <t>0117756936000132</t>
  </si>
  <si>
    <t>8423426000959</t>
  </si>
  <si>
    <t>68423426000951</t>
  </si>
  <si>
    <t>Girvan Proof Strength 57.1° 0.7L</t>
  </si>
  <si>
    <t>5010327445144</t>
  </si>
  <si>
    <t>05010327445137;5010327445137</t>
  </si>
  <si>
    <t>Glann Ar Mor Bourbon Cask 46° 0.7L</t>
  </si>
  <si>
    <t>3760178660037</t>
  </si>
  <si>
    <t>5011311779030</t>
  </si>
  <si>
    <t>05011311839185;5011311839185</t>
  </si>
  <si>
    <t>Glen Elgin 12 Years 43° 0.7L</t>
  </si>
  <si>
    <t>5000281016467;5000281016474</t>
  </si>
  <si>
    <t>05000281016481;5000281016481</t>
  </si>
  <si>
    <t>Glen Garioch 12 Years 48° 0.7L</t>
  </si>
  <si>
    <t>5010496002186</t>
  </si>
  <si>
    <t>05010496102053;5010496102053</t>
  </si>
  <si>
    <t>Glen Garioch 15 Years Sherry Cask Matured 53.7° 0.7L</t>
  </si>
  <si>
    <t>5010496004319</t>
  </si>
  <si>
    <t>15010496104542</t>
  </si>
  <si>
    <t>Glen Garioch 1797 Founder's Reserve 48° 0.7L</t>
  </si>
  <si>
    <t>5010496002155</t>
  </si>
  <si>
    <t>05010496102022;5010496102022</t>
  </si>
  <si>
    <t>Glen Grant 10 Years ( New Bottle ) 40° 0.7L</t>
  </si>
  <si>
    <t>080432402979;3068680160060</t>
  </si>
  <si>
    <t>03068680165096;10080432402976</t>
  </si>
  <si>
    <t>Glen Grant 12 Years + 2 glasses 43° 0.7L</t>
  </si>
  <si>
    <t>8000040630269</t>
  </si>
  <si>
    <t>03068680165126</t>
  </si>
  <si>
    <t>Glen Grant 12 Years 43° 0.7L</t>
  </si>
  <si>
    <t>18000040630266</t>
  </si>
  <si>
    <t>Glen Grant 15 Years 50° 0.7L</t>
  </si>
  <si>
    <t>5024576000191</t>
  </si>
  <si>
    <t>15024576000198</t>
  </si>
  <si>
    <t>GLEN29B597</t>
  </si>
  <si>
    <t>Glen Grant 18 Years 43° 0.7L</t>
  </si>
  <si>
    <t>8000040630382</t>
  </si>
  <si>
    <t>18000040630389;8000040630399</t>
  </si>
  <si>
    <t>Glen Grant Arboralis 40° 0.7L</t>
  </si>
  <si>
    <t>5024576000054</t>
  </si>
  <si>
    <t>15024576000051</t>
  </si>
  <si>
    <t>Glen Moray 12 Years Elgin Signature American Cask 48° 1L</t>
  </si>
  <si>
    <t>5060116322255</t>
  </si>
  <si>
    <t>Glen Moray 18 Years 47.2° 0.7L</t>
  </si>
  <si>
    <t>5060116321661</t>
  </si>
  <si>
    <t>010506011634028099083510110558</t>
  </si>
  <si>
    <t>Glen Moray 21 Years 46.3° 0.7L</t>
  </si>
  <si>
    <t>5060116323115</t>
  </si>
  <si>
    <t>Glen Moray Classic Chardonnay Cask Finish + 2 Glasses 40° 0.7L</t>
  </si>
  <si>
    <t>5060116321500</t>
  </si>
  <si>
    <t>Glen Moray Classic Elgin + 2 Glasses 40° 0.7L</t>
  </si>
  <si>
    <t>5060116320787</t>
  </si>
  <si>
    <t>Glen Moray Curiosity Rye Cask Finish 46.3° 0.7L</t>
  </si>
  <si>
    <t>5060116324495</t>
  </si>
  <si>
    <t>3014400189873</t>
  </si>
  <si>
    <t>Glen Scotia 10 Years Unpeated 40° 0.7L</t>
  </si>
  <si>
    <t>5016840872269</t>
  </si>
  <si>
    <t>Glen Scotia Harbour 40° 0.7L</t>
  </si>
  <si>
    <t>5016840161202</t>
  </si>
  <si>
    <t>5000281016108</t>
  </si>
  <si>
    <t>5000281066752</t>
  </si>
  <si>
    <t>884</t>
  </si>
  <si>
    <t>Glen Turner 12 Years 40° 0.7L</t>
  </si>
  <si>
    <t>3147697523508</t>
  </si>
  <si>
    <t>Glenallachie 10 Years Ruby Port Wood 48° 0.7L</t>
  </si>
  <si>
    <t>15060568326617</t>
  </si>
  <si>
    <t>Glenallachie 12 Years 46° 0.7L</t>
  </si>
  <si>
    <t>5060568320076</t>
  </si>
  <si>
    <t>15060568320073</t>
  </si>
  <si>
    <t>GLEN4MMQK2</t>
  </si>
  <si>
    <t>Glenallachie 12 Years Moscatel Wood 48° 0.7L</t>
  </si>
  <si>
    <t>15060568326587</t>
  </si>
  <si>
    <t>Glenallachie 15 Years 46° 0.7L</t>
  </si>
  <si>
    <t>5060568321080</t>
  </si>
  <si>
    <t>25060568321084</t>
  </si>
  <si>
    <t>Glenallachie 8 Years 46° 0.7L</t>
  </si>
  <si>
    <t>5060568324906</t>
  </si>
  <si>
    <t>15060568324903</t>
  </si>
  <si>
    <t>GLEN1NJL76</t>
  </si>
  <si>
    <t>Glenallachie 8 Years Rye Finish 46° 0.7L</t>
  </si>
  <si>
    <t>5021349761327</t>
  </si>
  <si>
    <t>Glencadam 15 Years 46° 0.7L</t>
  </si>
  <si>
    <t>5021349761334</t>
  </si>
  <si>
    <t>05021349841333;5021349841333</t>
  </si>
  <si>
    <t>Glencadam 17 Years Port Finish 46° 0.7L</t>
  </si>
  <si>
    <t>5021349712633;5021349732631</t>
  </si>
  <si>
    <t>05021349432630;05021349442639;05021349452638</t>
  </si>
  <si>
    <t>Glencadam American Oak Reserve 40° 0.7L</t>
  </si>
  <si>
    <t>5021349705642</t>
  </si>
  <si>
    <t>05021349435648;5021349435648</t>
  </si>
  <si>
    <t>Glencadam Origin 1825 40° 0.7L</t>
  </si>
  <si>
    <t>5021349702832</t>
  </si>
  <si>
    <t>05021349422839;5021349422839</t>
  </si>
  <si>
    <t>735850483856</t>
  </si>
  <si>
    <t>5391537391019;735850483870</t>
  </si>
  <si>
    <t>05391537391026;735850483832</t>
  </si>
  <si>
    <t>Glendronach 10 Years Forgue 43° 1L</t>
  </si>
  <si>
    <t>5060399686761</t>
  </si>
  <si>
    <t>25060399686765</t>
  </si>
  <si>
    <t>Glendronach 12 Years 43° 0.7L</t>
  </si>
  <si>
    <t>25060088791640;5060088791646</t>
  </si>
  <si>
    <t>Glendronach Port Wood 46° 0.7L</t>
  </si>
  <si>
    <t>5060399687195</t>
  </si>
  <si>
    <t>25060399687199</t>
  </si>
  <si>
    <t>Glendronach Traditionally Peated 48° 0.7L</t>
  </si>
  <si>
    <t>5060399689199</t>
  </si>
  <si>
    <t>25060399689193</t>
  </si>
  <si>
    <t>Glenfarclas 10 Years 40° 0.7L</t>
  </si>
  <si>
    <t>5018066104018</t>
  </si>
  <si>
    <t>05018066104063;5018066104063</t>
  </si>
  <si>
    <t>Glenfarclas 105 60° 0.7L</t>
  </si>
  <si>
    <t>5018066105701</t>
  </si>
  <si>
    <t>05018066105602;20088004033648;5018066105602</t>
  </si>
  <si>
    <t>Glenfarclas 12 Years 43° 1L</t>
  </si>
  <si>
    <t>5018066124313</t>
  </si>
  <si>
    <t>05018066124320;5018066124320</t>
  </si>
  <si>
    <t>Glenfarclas 25 Years 43° 0.7L</t>
  </si>
  <si>
    <t>5018066254317</t>
  </si>
  <si>
    <t>05018066254362;5018066254362</t>
  </si>
  <si>
    <t>Glenfarclas 8 Years 40° 0.7L</t>
  </si>
  <si>
    <t>5018066704089</t>
  </si>
  <si>
    <t>05018066840701;5018066840701</t>
  </si>
  <si>
    <t>Glenfarclas Heritage 40° 0.7L</t>
  </si>
  <si>
    <t>5018066070405</t>
  </si>
  <si>
    <t>05018066124061;5018066124061</t>
  </si>
  <si>
    <t>5010327302201</t>
  </si>
  <si>
    <t>05010327323084;5010327001319;5010327323084</t>
  </si>
  <si>
    <t>Glenfiddich 14 Years Bourbon Barrel 43° 0.7L</t>
  </si>
  <si>
    <t>5010327324333</t>
  </si>
  <si>
    <t>5010327324340</t>
  </si>
  <si>
    <t>Glenfiddich 15 Years Solera Reserve 40° 0.7L</t>
  </si>
  <si>
    <t>5010327325125</t>
  </si>
  <si>
    <t>05010327325217;5010327325217</t>
  </si>
  <si>
    <t>Glenfiddich 18 Years Small Batch Reserve 40° 0.7L</t>
  </si>
  <si>
    <t>5010327325132;5010327325323</t>
  </si>
  <si>
    <t>05010327325187;05010327325408;13500879064256;4008958500456;5010327325187</t>
  </si>
  <si>
    <t>Glenfiddich 21 Years Reserva Rum Cask Finish 40° 0.7L</t>
  </si>
  <si>
    <t>5010327324081</t>
  </si>
  <si>
    <t>05010327324098;5010327324098;54888880012952</t>
  </si>
  <si>
    <t>Glenfiddich 21 Years Reserva Rum Cask Finish 43.2° 0.7L</t>
  </si>
  <si>
    <t>5010327324098;54888880016691</t>
  </si>
  <si>
    <t>Glenfiddich 23 Years Grand Cru 40° 0.7L</t>
  </si>
  <si>
    <t>5010327015859</t>
  </si>
  <si>
    <t>05010327015866;5010327015866</t>
  </si>
  <si>
    <t>Glenfiddich 26 Years Grande Couronne 43.8° 0.7L</t>
  </si>
  <si>
    <t>5010327015897</t>
  </si>
  <si>
    <t>05010327015903;5010327015903</t>
  </si>
  <si>
    <t>Glenfiddich 29 Years Yozakura 45.1° 0.7L</t>
  </si>
  <si>
    <t>5010327375311</t>
  </si>
  <si>
    <t>5010327375328</t>
  </si>
  <si>
    <t>GLEN839632</t>
  </si>
  <si>
    <t>Glenfiddich 30 Years 43° 0.7L</t>
  </si>
  <si>
    <t>5010327345215</t>
  </si>
  <si>
    <t>05010327345222;05010327375526;5010327375526</t>
  </si>
  <si>
    <t>Glenfiddich 40 Years 48.2° 0.7L</t>
  </si>
  <si>
    <t>5010327075013</t>
  </si>
  <si>
    <t>05010327075013</t>
  </si>
  <si>
    <t>5010327305585</t>
  </si>
  <si>
    <t>05010327305592;5010327305592</t>
  </si>
  <si>
    <t>5010327325712</t>
  </si>
  <si>
    <t>05010327325729;5010327325729</t>
  </si>
  <si>
    <t>Glenfiddich Malt Master's Edition 43° 0.7L</t>
  </si>
  <si>
    <t>05010327325774;5010327325774</t>
  </si>
  <si>
    <t>Glenfiddich Perpetual Collection VAT N°1 40° 1L</t>
  </si>
  <si>
    <t>5010327323541</t>
  </si>
  <si>
    <t>Glenfiddich Perpetual Collection VAT N°2 43° 1L</t>
  </si>
  <si>
    <t>5010327323527</t>
  </si>
  <si>
    <t>Glenfiddich Perpetual Collection VAT N°3 15 Years 50.2° 0.7L</t>
  </si>
  <si>
    <t>5010327325781</t>
  </si>
  <si>
    <t>05010327325798;5010327325798</t>
  </si>
  <si>
    <t>Glenfiddich Project Twenty XX 47° 0.7L</t>
  </si>
  <si>
    <t>5010327325613</t>
  </si>
  <si>
    <t>05010327325620;4008958501286;5010327325620</t>
  </si>
  <si>
    <t>Glenfiddich Rare Cask Reserve Vintage 1978 56.3° 0.7L</t>
  </si>
  <si>
    <t>5010327045603</t>
  </si>
  <si>
    <t>05010327045610</t>
  </si>
  <si>
    <t>5060716144202</t>
  </si>
  <si>
    <t>25060716144206</t>
  </si>
  <si>
    <t>Glenglassaugh Evolution 50° 0.7L</t>
  </si>
  <si>
    <t>5060193841625</t>
  </si>
  <si>
    <t>05060193841632;5060193841632</t>
  </si>
  <si>
    <t>5060716144189</t>
  </si>
  <si>
    <t>25060716144183</t>
  </si>
  <si>
    <t>Glenglassaugh Revival 46° 0.7L</t>
  </si>
  <si>
    <t>5060193840970</t>
  </si>
  <si>
    <t>05060193840987;5060193840987</t>
  </si>
  <si>
    <t>Glengoyne 18 Years 43° 0.7L</t>
  </si>
  <si>
    <t>5010852026672</t>
  </si>
  <si>
    <t>05010852026764;5010852026764</t>
  </si>
  <si>
    <t>Glengoyne 36 Years The Russell Family 50.7° 0.7L</t>
  </si>
  <si>
    <t>05010852047103;5010852047103</t>
  </si>
  <si>
    <t>Glengoyne 10 Years 40° 0.7L</t>
  </si>
  <si>
    <t>5010852026634</t>
  </si>
  <si>
    <t>05010852026733;5010852026733</t>
  </si>
  <si>
    <t>Glengoyne 12 Years 43° 0.7L</t>
  </si>
  <si>
    <t>5010852026641</t>
  </si>
  <si>
    <t>05010852026740;5010852026740</t>
  </si>
  <si>
    <t>Glenkinchie 12 Years 43° 0.7L</t>
  </si>
  <si>
    <t>5000281021935;5000281021942</t>
  </si>
  <si>
    <t>05000281021966;5000281021966</t>
  </si>
  <si>
    <t>Glenkinchie Distillers Edition 43° 1L</t>
  </si>
  <si>
    <t>5000281022628</t>
  </si>
  <si>
    <t>05000281022635;5000281022635</t>
  </si>
  <si>
    <t>Glenlivet 13 Years First Fill American Oak 40° 0.7L</t>
  </si>
  <si>
    <t>5000299633281</t>
  </si>
  <si>
    <t>05000299633298;5000299633298</t>
  </si>
  <si>
    <t>Glenlivet 21 Years 43° 0.7L</t>
  </si>
  <si>
    <t>5000299226216</t>
  </si>
  <si>
    <t>GLENAB7AC2</t>
  </si>
  <si>
    <t>Glenlivet 25 Years 43° 0.7L</t>
  </si>
  <si>
    <t>5000299226438</t>
  </si>
  <si>
    <t>Glenlivet Captain's Reserve 40° 0.7L</t>
  </si>
  <si>
    <t>5000299621158</t>
  </si>
  <si>
    <t>05000299621165;5000299621165</t>
  </si>
  <si>
    <t>Glenlivet Caribbean Reserve 40° 0.7L</t>
  </si>
  <si>
    <t>5000299627471</t>
  </si>
  <si>
    <t>05000299627488;5000299627488</t>
  </si>
  <si>
    <t>Glenlivet Spectra ( 3 x 20 cl ) 40° 0.6L</t>
  </si>
  <si>
    <t>5000299623299</t>
  </si>
  <si>
    <t>Glenlivet Triple Cask Mature Distillers Rerserve 40° 1L</t>
  </si>
  <si>
    <t>5000299609309</t>
  </si>
  <si>
    <t>Glenlivet Triple Cask Matured Rare Cask 40° 1L</t>
  </si>
  <si>
    <t>5000299609316</t>
  </si>
  <si>
    <t>Glenlivet Triple Cask Rare Cask 40° 1L</t>
  </si>
  <si>
    <t>5000281067612</t>
  </si>
  <si>
    <t>5000281067605</t>
  </si>
  <si>
    <t>900</t>
  </si>
  <si>
    <t>Glenmorangie 10 Years 40° 0.7L</t>
  </si>
  <si>
    <t>5010494560282</t>
  </si>
  <si>
    <t>5010494560633;5010494975079;5010494975086</t>
  </si>
  <si>
    <t>Glenmorangie 10 Years 40° 1L</t>
  </si>
  <si>
    <t>5010494560121</t>
  </si>
  <si>
    <t>5010494905915;5010494905922;5010494944433;5010494944440</t>
  </si>
  <si>
    <t>Glenmorangie A Tale Of The Forest 46° 0.7L</t>
  </si>
  <si>
    <t>5010494979640</t>
  </si>
  <si>
    <t>5010494979695</t>
  </si>
  <si>
    <t>5010494985498</t>
  </si>
  <si>
    <t>5010494986853</t>
  </si>
  <si>
    <t>5010494985559;5010494986853</t>
  </si>
  <si>
    <t>Glenmorangie A Tale Of Winter 46° 0.7L</t>
  </si>
  <si>
    <t>5010494973693</t>
  </si>
  <si>
    <t>5010494973754</t>
  </si>
  <si>
    <t>Glenmorangie Lasanta 12 Years 43° 0.7L</t>
  </si>
  <si>
    <t>5010494917840</t>
  </si>
  <si>
    <t>5010494917857;5010494953466;5010494977370;54888880019159</t>
  </si>
  <si>
    <t>Glenmorangie Nectar D´Or 46° 0.7L</t>
  </si>
  <si>
    <t>5010494951837;5010494953480</t>
  </si>
  <si>
    <t>5010494948509</t>
  </si>
  <si>
    <t>5010494979855</t>
  </si>
  <si>
    <t>5010494979916</t>
  </si>
  <si>
    <t>Glenmorangie Quinta Ruban 14 Years 46° 0.7L</t>
  </si>
  <si>
    <t>5010494951813</t>
  </si>
  <si>
    <t>5010494948134;5010494953763;5010494977592</t>
  </si>
  <si>
    <t>Glenmorangie Signet 46° 0.7L</t>
  </si>
  <si>
    <t>5010494574272</t>
  </si>
  <si>
    <t>05010494906790;5010494574982;5010494906790</t>
  </si>
  <si>
    <t>Glenmorangie The Accord 12 Years 43° 1L</t>
  </si>
  <si>
    <t>5010494955255</t>
  </si>
  <si>
    <t>5010494955262;5010494955279;5010494955286</t>
  </si>
  <si>
    <t>GLENEADB59</t>
  </si>
  <si>
    <t>Glenmorangie The Elementa 14 Years 43° 1L</t>
  </si>
  <si>
    <t>5010494955385</t>
  </si>
  <si>
    <t>5010494955392;5010494955408;5010494955415</t>
  </si>
  <si>
    <t>Glenmorangie The Tribute 16 Years 43° 1L</t>
  </si>
  <si>
    <t>5010494955514</t>
  </si>
  <si>
    <t>5010494955521;5010494955538</t>
  </si>
  <si>
    <t>Glenrothes 10 Years 40° 0.7L</t>
  </si>
  <si>
    <t>5010314306823</t>
  </si>
  <si>
    <t>05010314205928;5010314205928</t>
  </si>
  <si>
    <t>THEG848856</t>
  </si>
  <si>
    <t>Glenrothes 12 Years 40° 0.7L</t>
  </si>
  <si>
    <t>5010314306830</t>
  </si>
  <si>
    <t>05010314205935;5010314205935</t>
  </si>
  <si>
    <t>THEG6F9B3C</t>
  </si>
  <si>
    <t>Glenrothes 18 Years 43° 0.7L</t>
  </si>
  <si>
    <t>5010314306854</t>
  </si>
  <si>
    <t>05010314205959;5010314205959</t>
  </si>
  <si>
    <t>THEG27943B</t>
  </si>
  <si>
    <t>Glenrothes 25 Years 43° 0.7L</t>
  </si>
  <si>
    <t>5010314306861</t>
  </si>
  <si>
    <t>05010314205966</t>
  </si>
  <si>
    <t>THEG71699F</t>
  </si>
  <si>
    <t>Glenrothes Maker's Cut 48.8° 0.7L</t>
  </si>
  <si>
    <t>5010314306847</t>
  </si>
  <si>
    <t>05010314205942;5010314205942</t>
  </si>
  <si>
    <t>Go On Japanese Rum 38° 0.7L</t>
  </si>
  <si>
    <t>3701182604709</t>
  </si>
  <si>
    <t>Godet Antarctica Folle Blanche 40° 0.5L</t>
  </si>
  <si>
    <t>3278481003002</t>
  </si>
  <si>
    <t>3278483901061</t>
  </si>
  <si>
    <t>10816136020426</t>
  </si>
  <si>
    <t>10816136024387</t>
  </si>
  <si>
    <t>8595198855010</t>
  </si>
  <si>
    <t>8595198821343</t>
  </si>
  <si>
    <t>5600702555294</t>
  </si>
  <si>
    <t>0115600702555291;15600702555291</t>
  </si>
  <si>
    <t>Gold Of Mauritius Dark 40° 0.7L</t>
  </si>
  <si>
    <t>6091313661709;6091313661907</t>
  </si>
  <si>
    <t>16091313661904</t>
  </si>
  <si>
    <t>5412166404038</t>
  </si>
  <si>
    <t>05412166404632;5412166404632</t>
  </si>
  <si>
    <t>8410023035682</t>
  </si>
  <si>
    <t>08410023035675;8410023035675</t>
  </si>
  <si>
    <t>Gonzalez Noe Pedro Ximenez 30 Years 15.5° 0.75L</t>
  </si>
  <si>
    <t>8410023090636</t>
  </si>
  <si>
    <t>08410023850834;8410023850834</t>
  </si>
  <si>
    <t>GORD6F6C6B</t>
  </si>
  <si>
    <t>Gordon's  5 cl 37.5° 0.05L</t>
  </si>
  <si>
    <t>5000289020107</t>
  </si>
  <si>
    <t>5000289020121</t>
  </si>
  <si>
    <t>05000289112215;5000289112208</t>
  </si>
  <si>
    <t>05000289112222;5000289112222;54888880029653</t>
  </si>
  <si>
    <t>5000289020305</t>
  </si>
  <si>
    <t>5000289020329</t>
  </si>
  <si>
    <t>5000289925440</t>
  </si>
  <si>
    <t>05000289927000;5000289927000;5000289930239;54888880011573</t>
  </si>
  <si>
    <t>5000289925433</t>
  </si>
  <si>
    <t>05000289110853;5000289110853;54611100007199</t>
  </si>
  <si>
    <t>5000289929981</t>
  </si>
  <si>
    <t>05000289929998;5000289929998</t>
  </si>
  <si>
    <t>5000289932479</t>
  </si>
  <si>
    <t>05000289932462;5000289932462</t>
  </si>
  <si>
    <t>Gosset Extra Brut 12° 0.75L</t>
  </si>
  <si>
    <t>3353210019995;3353210020090</t>
  </si>
  <si>
    <t>Gouden Carolus Whisky 46° 0.7L</t>
  </si>
  <si>
    <t>5425006243513</t>
  </si>
  <si>
    <t>5200133930013</t>
  </si>
  <si>
    <t>5200133930020</t>
  </si>
  <si>
    <t>Graham's 1997 Single Harvest Tawny Port 20° 0.75L</t>
  </si>
  <si>
    <t>5608309013575</t>
  </si>
  <si>
    <t>Graham's 5 x 5 cl 19.8° 0.25L</t>
  </si>
  <si>
    <t>5010867402423</t>
  </si>
  <si>
    <t>5010867403925</t>
  </si>
  <si>
    <t>GRAHA4MYAY</t>
  </si>
  <si>
    <t>Graham's Blend N°12 Ruby 19° 0.75L</t>
  </si>
  <si>
    <t>5608309010109</t>
  </si>
  <si>
    <t>5608309010116</t>
  </si>
  <si>
    <t>Graham's Crusted Port 2015 20° 0.75L</t>
  </si>
  <si>
    <t>5010867402447;54888880035548</t>
  </si>
  <si>
    <t>5010867400054</t>
  </si>
  <si>
    <t>5010867430150</t>
  </si>
  <si>
    <t>5010867400061</t>
  </si>
  <si>
    <t>5010867400566</t>
  </si>
  <si>
    <t>GRAH5E1562</t>
  </si>
  <si>
    <t>Graham's First Flight 2003 + GBX 20° 0.75L</t>
  </si>
  <si>
    <t>5608309002579</t>
  </si>
  <si>
    <t>5608309002685</t>
  </si>
  <si>
    <t>5608309002982</t>
  </si>
  <si>
    <t>5608309002999</t>
  </si>
  <si>
    <t>GRAH290259</t>
  </si>
  <si>
    <t>Graham's Late Bottled Vintage Port 20° 0.75L</t>
  </si>
  <si>
    <t>5608309002951</t>
  </si>
  <si>
    <t>5608309002968</t>
  </si>
  <si>
    <t>Graham's Selection Pack 5 x 20 cl 19.8° 1L</t>
  </si>
  <si>
    <t>5010867404410</t>
  </si>
  <si>
    <t>5010867404427</t>
  </si>
  <si>
    <t>5010867400245</t>
  </si>
  <si>
    <t>5010867400436</t>
  </si>
  <si>
    <t>Graham's Tawny 10 Years 20° 0.75L</t>
  </si>
  <si>
    <t>5010867410220</t>
  </si>
  <si>
    <t>5010867400870;54611100008967</t>
  </si>
  <si>
    <t>Graham's Tawny 10 Years 20° 4.5L</t>
  </si>
  <si>
    <t>5010867404953</t>
  </si>
  <si>
    <t>Graham's Tawny 20 Years 20° 0.75L</t>
  </si>
  <si>
    <t>5010867410329</t>
  </si>
  <si>
    <t>5010867401778</t>
  </si>
  <si>
    <t>Graham's Tawny 30 Years 20° 0.75L</t>
  </si>
  <si>
    <t>5010867400146</t>
  </si>
  <si>
    <t>0322063783;5010867401785</t>
  </si>
  <si>
    <t>Graham's Tawny 40 Years 20° 0.75L</t>
  </si>
  <si>
    <t>5010867401105</t>
  </si>
  <si>
    <t>5010867404175</t>
  </si>
  <si>
    <t>5608309005259;5608309005266</t>
  </si>
  <si>
    <t>GRAN25DD13</t>
  </si>
  <si>
    <t>Gran Chaco Paraguay 42° 0.7L</t>
  </si>
  <si>
    <t>5413216100412</t>
  </si>
  <si>
    <t>5413216100429</t>
  </si>
  <si>
    <t>GRANGE1IYV</t>
  </si>
  <si>
    <t>Gran Duque D'Alba Solera Gran Reserva 40° 0.7L</t>
  </si>
  <si>
    <t>Gran Duque De Alba Oro 40° 0.7L</t>
  </si>
  <si>
    <t>8410028539703</t>
  </si>
  <si>
    <t>8410028539734</t>
  </si>
  <si>
    <t>5419980041180</t>
  </si>
  <si>
    <t>5060434131997</t>
  </si>
  <si>
    <t>5060434132017</t>
  </si>
  <si>
    <t>5060434131973</t>
  </si>
  <si>
    <t>5060434131942</t>
  </si>
  <si>
    <t>5060434131959</t>
  </si>
  <si>
    <t>5060434131935</t>
  </si>
  <si>
    <t>5060434131911</t>
  </si>
  <si>
    <t>0103018600003823;3018300000139</t>
  </si>
  <si>
    <t>013018600003823;0153018300020705</t>
  </si>
  <si>
    <t>Grand Marnier Cuvée du Centenaire 40° 0.7L</t>
  </si>
  <si>
    <t>3018300014167;3018304019885</t>
  </si>
  <si>
    <t>0143018300019887;3018300014495;3018300019889</t>
  </si>
  <si>
    <t>GRANCXJBMD</t>
  </si>
  <si>
    <t>Grand Marnier Révélation Grande Cuvée 40° 0.7L</t>
  </si>
  <si>
    <t>3018300020878</t>
  </si>
  <si>
    <t>013018300020885</t>
  </si>
  <si>
    <t>Grande Absente Absinthe + Spoon + GBX 69° 0.7L</t>
  </si>
  <si>
    <t>3379974201001</t>
  </si>
  <si>
    <t>43379974201009</t>
  </si>
  <si>
    <t>3379974201018</t>
  </si>
  <si>
    <t>63379974201010</t>
  </si>
  <si>
    <t>GRAN70947E</t>
  </si>
  <si>
    <t>Grant's Rum Cask 40° 0.7L</t>
  </si>
  <si>
    <t>5010327255026</t>
  </si>
  <si>
    <t>05010327255040;5010327255040</t>
  </si>
  <si>
    <t>Grant's Rum Cask Finish 40° 1L</t>
  </si>
  <si>
    <t>5010327213590</t>
  </si>
  <si>
    <t>5010327213606</t>
  </si>
  <si>
    <t>5010327253848</t>
  </si>
  <si>
    <t>05010327253855;5010327253855</t>
  </si>
  <si>
    <t>5010327253824</t>
  </si>
  <si>
    <t>05010327253831;5010327253831</t>
  </si>
  <si>
    <t>5010327000404</t>
  </si>
  <si>
    <t>05010327000374;4008958201520;5010327000374</t>
  </si>
  <si>
    <t>5010327250007</t>
  </si>
  <si>
    <t>05010327250014;5010327250014</t>
  </si>
  <si>
    <t>5430002901008</t>
  </si>
  <si>
    <t>15430002901005</t>
  </si>
  <si>
    <t>8015674077960</t>
  </si>
  <si>
    <t>8015674077915</t>
  </si>
  <si>
    <t>4602486003078</t>
  </si>
  <si>
    <t>14602486003075</t>
  </si>
  <si>
    <t>Green Spot 40° 0.7L</t>
  </si>
  <si>
    <t>5011007008482</t>
  </si>
  <si>
    <t>05011007008499;5011007008499</t>
  </si>
  <si>
    <t>Green Spot Château Leoville Barton 46° 0.7L</t>
  </si>
  <si>
    <t>5011007025694</t>
  </si>
  <si>
    <t>05011007025687;5011007025687</t>
  </si>
  <si>
    <t>Green Spot Montelena Finish 46° 0.7L</t>
  </si>
  <si>
    <t>5011007025922</t>
  </si>
  <si>
    <t>05011007025915;5011007025915</t>
  </si>
  <si>
    <t>5010296003260</t>
  </si>
  <si>
    <t>05010296003147;5010296003147</t>
  </si>
  <si>
    <t>Greign 20 Years 40° 0.7L</t>
  </si>
  <si>
    <t>7640171033242</t>
  </si>
  <si>
    <t>07640171033235;7640171033235</t>
  </si>
  <si>
    <t>5010677870207</t>
  </si>
  <si>
    <t>05010677872003;5010677872003</t>
  </si>
  <si>
    <t>5010677854238</t>
  </si>
  <si>
    <t>7350048361018</t>
  </si>
  <si>
    <t>7350048361131</t>
  </si>
  <si>
    <t>7350048361216</t>
  </si>
  <si>
    <t>3770003515517</t>
  </si>
  <si>
    <t>37700035155402</t>
  </si>
  <si>
    <t>G-Vine Floraison + 1 glass 40° 0.7L</t>
  </si>
  <si>
    <t>3700209650026;3700209691524</t>
  </si>
  <si>
    <t>23700209650020;23700209691528</t>
  </si>
  <si>
    <t>3700209600106</t>
  </si>
  <si>
    <t>23700209600100</t>
  </si>
  <si>
    <t>3700209691401;3700209691487</t>
  </si>
  <si>
    <t>3700209601127</t>
  </si>
  <si>
    <t>23700209601121</t>
  </si>
  <si>
    <t>3700209600359</t>
  </si>
  <si>
    <t>23700209600353</t>
  </si>
  <si>
    <t>GWALE3ONBY</t>
  </si>
  <si>
    <t>Gwalarn Pure Malt 40° 0.7L</t>
  </si>
  <si>
    <t>37601786603962</t>
  </si>
  <si>
    <t>Habitation Bellevue 10 Years 45° 0.7L</t>
  </si>
  <si>
    <t>3760173550036</t>
  </si>
  <si>
    <t>Habitation Bellevue 12 Years 45° 0.7L</t>
  </si>
  <si>
    <t>3760173551132</t>
  </si>
  <si>
    <t>Habitation Bellevue 6 Years 45° 0.7L</t>
  </si>
  <si>
    <t>3760173550005</t>
  </si>
  <si>
    <t>5000281045627</t>
  </si>
  <si>
    <t>05000281045634;5000281045634</t>
  </si>
  <si>
    <t>HAKU09175D</t>
  </si>
  <si>
    <t>Haku Vodka 40° 0.7L</t>
  </si>
  <si>
    <t>4901777284920</t>
  </si>
  <si>
    <t>04901777284937;4901777284937</t>
  </si>
  <si>
    <t>Hakushu 12 Years 43° 0.7L</t>
  </si>
  <si>
    <t>4901777228894</t>
  </si>
  <si>
    <t>14901777228891;24901777228898</t>
  </si>
  <si>
    <t>Hakushu Distiller's Reserve 43° 0.7L</t>
  </si>
  <si>
    <t>4901777254695</t>
  </si>
  <si>
    <t>14901777254692;24901777254699</t>
  </si>
  <si>
    <t>Hampden 8 Years 46° 0.7L</t>
  </si>
  <si>
    <t>3700597351307</t>
  </si>
  <si>
    <t>13700597305857</t>
  </si>
  <si>
    <t>HAMPC0C9DE</t>
  </si>
  <si>
    <t>Hampden Estate 60° 0.7L</t>
  </si>
  <si>
    <t>3700597303849;3700597357347</t>
  </si>
  <si>
    <t>13700597303310;13700597316341;5415281052627</t>
  </si>
  <si>
    <t>Hampden Estate Pure Single Jamaican Rum 46° 0.7L</t>
  </si>
  <si>
    <t>3700597303832;3700597351307</t>
  </si>
  <si>
    <t>13700597303327;13700597305857;5415281052610</t>
  </si>
  <si>
    <t>3700597351772</t>
  </si>
  <si>
    <t>13700597306281</t>
  </si>
  <si>
    <t>5010509880237</t>
  </si>
  <si>
    <t>05010509802062;5010509802062</t>
  </si>
  <si>
    <t>5010509001229</t>
  </si>
  <si>
    <t>5391528372287</t>
  </si>
  <si>
    <t>5411018006246</t>
  </si>
  <si>
    <t>5411018369006</t>
  </si>
  <si>
    <t>7024975625580</t>
  </si>
  <si>
    <t>7024975625597</t>
  </si>
  <si>
    <t>4055800078502</t>
  </si>
  <si>
    <t>5410293032025</t>
  </si>
  <si>
    <t>15410293032039</t>
  </si>
  <si>
    <t>5410293032018</t>
  </si>
  <si>
    <t>15410293032015</t>
  </si>
  <si>
    <t>HAST7D4BD8</t>
  </si>
  <si>
    <t>Hastings 1066 Distilled London Gin 40° 0.7L</t>
  </si>
  <si>
    <t>5060156170038</t>
  </si>
  <si>
    <t>05060156170045;5060156170045</t>
  </si>
  <si>
    <t>8501110080231</t>
  </si>
  <si>
    <t>28501110080235;8501110081030</t>
  </si>
  <si>
    <t>689</t>
  </si>
  <si>
    <t>Havana Club Brown 7 Years 40° 0.7L</t>
  </si>
  <si>
    <t>8501110080439</t>
  </si>
  <si>
    <t>28501110080433;8501110081092</t>
  </si>
  <si>
    <t>8501110086301</t>
  </si>
  <si>
    <t>18501110086308;54888880035449</t>
  </si>
  <si>
    <t>Havana Club Seleccion de Maestros 45° 0.7L</t>
  </si>
  <si>
    <t>8501110089852</t>
  </si>
  <si>
    <t>28501110089856;8501110089869</t>
  </si>
  <si>
    <t>HAVA8FDE3A</t>
  </si>
  <si>
    <t>Havana Club Verde 35° 0.7L</t>
  </si>
  <si>
    <t>8501110086165</t>
  </si>
  <si>
    <t>8501110086240</t>
  </si>
  <si>
    <t>8501110084185</t>
  </si>
  <si>
    <t>18501110084182</t>
  </si>
  <si>
    <t>5430000311106</t>
  </si>
  <si>
    <t>5430000311014</t>
  </si>
  <si>
    <t>HAVN0056A4</t>
  </si>
  <si>
    <t>Havn Copenhagen Gin 40° 0.7L</t>
  </si>
  <si>
    <t>5430000311304</t>
  </si>
  <si>
    <t>5430000311038</t>
  </si>
  <si>
    <t>HAVND1B70C</t>
  </si>
  <si>
    <t>Havn Marseille Gin 40° 0.7L</t>
  </si>
  <si>
    <t>5430000311205</t>
  </si>
  <si>
    <t>5430000311021</t>
  </si>
  <si>
    <t>5430000311700</t>
  </si>
  <si>
    <t>5430000311717</t>
  </si>
  <si>
    <t>5430000311809</t>
  </si>
  <si>
    <t>5430000311816</t>
  </si>
  <si>
    <t>5430000311502</t>
  </si>
  <si>
    <t>5430000311519</t>
  </si>
  <si>
    <t>5021692000791</t>
  </si>
  <si>
    <t>HAYM0JQNMY</t>
  </si>
  <si>
    <t>Hayman's Exotic Citrus 41.1° 0.7L</t>
  </si>
  <si>
    <t>5021692001224</t>
  </si>
  <si>
    <t>05021692001231;5021692001231</t>
  </si>
  <si>
    <t>5021692000227</t>
  </si>
  <si>
    <t>05021692000234;5021692000234</t>
  </si>
  <si>
    <t>5021692000241</t>
  </si>
  <si>
    <t>05021692000258;5021692000258</t>
  </si>
  <si>
    <t>5021692000593</t>
  </si>
  <si>
    <t>05021692000609;5021692000609</t>
  </si>
  <si>
    <t>5021692000340</t>
  </si>
  <si>
    <t>05021692000357;5021692000357</t>
  </si>
  <si>
    <t>5021692900732</t>
  </si>
  <si>
    <t>05021692900749;5021692900749</t>
  </si>
  <si>
    <t>5021692650132;5021692650149</t>
  </si>
  <si>
    <t>05021692650149</t>
  </si>
  <si>
    <t>1220000180048</t>
  </si>
  <si>
    <t>11220000180045</t>
  </si>
  <si>
    <t>1220000180031</t>
  </si>
  <si>
    <t>11220000180038;1230000083003</t>
  </si>
  <si>
    <t>Hee Joy Origins 40° 0.7L</t>
  </si>
  <si>
    <t>3770003515326</t>
  </si>
  <si>
    <t>37700035154207</t>
  </si>
  <si>
    <t>Hee Joy VSOP Dominican Republic 41.6° 0.7L</t>
  </si>
  <si>
    <t>3770003515722</t>
  </si>
  <si>
    <t>Hee Joy VSOP Jamaica 41.3° 0.7L</t>
  </si>
  <si>
    <t>37700035156300</t>
  </si>
  <si>
    <t>6430043090012</t>
  </si>
  <si>
    <t>7024975621285</t>
  </si>
  <si>
    <t>Hellyers Road 15 Years 46.2° 0.7L</t>
  </si>
  <si>
    <t>9337782002955</t>
  </si>
  <si>
    <t>9337782003068</t>
  </si>
  <si>
    <t>16430055040064</t>
  </si>
  <si>
    <t>16430057030018;6430057030011</t>
  </si>
  <si>
    <t>HENDZCKTZM</t>
  </si>
  <si>
    <t>Hendrick's Absinthe 48° 0.7L</t>
  </si>
  <si>
    <t>5010327755090</t>
  </si>
  <si>
    <t>05010327755564;5010327755564</t>
  </si>
  <si>
    <t>5010327755106</t>
  </si>
  <si>
    <t>05010327755571;5010327755571</t>
  </si>
  <si>
    <t>5010327755014</t>
  </si>
  <si>
    <t>5010327755502;54611100009704</t>
  </si>
  <si>
    <t>5010327709000</t>
  </si>
  <si>
    <t>05010327709505;5010327709505;54888880028601</t>
  </si>
  <si>
    <t>5010327701028</t>
  </si>
  <si>
    <t>05010327701011;5010327701011</t>
  </si>
  <si>
    <t>4135</t>
  </si>
  <si>
    <t>Hendrick's Gin 44° 1L</t>
  </si>
  <si>
    <t>5010327703053</t>
  </si>
  <si>
    <t>05010327703527;5010327703527</t>
  </si>
  <si>
    <t>5010327705866</t>
  </si>
  <si>
    <t>05010327705873;5010327705873</t>
  </si>
  <si>
    <t>5010327753003</t>
  </si>
  <si>
    <t>05010327753508;5010327753508</t>
  </si>
  <si>
    <t>5010327705453</t>
  </si>
  <si>
    <t>05010327705460;5010327705460</t>
  </si>
  <si>
    <t>5010327705170</t>
  </si>
  <si>
    <t>05010327705187;5010327705187</t>
  </si>
  <si>
    <t>Hennessy James 40° 1L</t>
  </si>
  <si>
    <t>3245996757812</t>
  </si>
  <si>
    <t>3245996757829;3245997853926</t>
  </si>
  <si>
    <t>3923</t>
  </si>
  <si>
    <t>Hennessy Paradis 40° 0.7L</t>
  </si>
  <si>
    <t>3245996126311</t>
  </si>
  <si>
    <t>HENN01D75C</t>
  </si>
  <si>
    <t>Hennessy VS ( cs x 12 ) 40° 0.7L</t>
  </si>
  <si>
    <t>3245990250203</t>
  </si>
  <si>
    <t>3245999724026</t>
  </si>
  <si>
    <t>HENN4A10B3</t>
  </si>
  <si>
    <t>3245990250203;3245995960015</t>
  </si>
  <si>
    <t>3245995960022;3245997435726;3245999723920</t>
  </si>
  <si>
    <t>HENNA2A3DB</t>
  </si>
  <si>
    <t>Hennessy VS + GBX 40° 1L</t>
  </si>
  <si>
    <t>3245990255307</t>
  </si>
  <si>
    <t>3245996764728;3245999729229</t>
  </si>
  <si>
    <t>173</t>
  </si>
  <si>
    <t>Hennessy VS 40° 0.7L</t>
  </si>
  <si>
    <t>1060340721060340702583;3245995959729;3245996067126</t>
  </si>
  <si>
    <t>4084</t>
  </si>
  <si>
    <t>Hennessy VS 40° 1L</t>
  </si>
  <si>
    <t>3245990255215;3245990255307</t>
  </si>
  <si>
    <t>1051800721051800701229;3245995962323;3245996055123;3245999724125</t>
  </si>
  <si>
    <t>171</t>
  </si>
  <si>
    <t>Hennessy XO 40° 0.7L</t>
  </si>
  <si>
    <t>03245990024521;3245990001218</t>
  </si>
  <si>
    <t>3245990024521;3245999734421</t>
  </si>
  <si>
    <t>HENNA0E1C3</t>
  </si>
  <si>
    <t>3245990001218</t>
  </si>
  <si>
    <t>3245990195122</t>
  </si>
  <si>
    <t>4080</t>
  </si>
  <si>
    <t>Hennessy XO 40° 1L</t>
  </si>
  <si>
    <t>3245990117117</t>
  </si>
  <si>
    <t>3245990926726;3245995528727;3245999708224</t>
  </si>
  <si>
    <t>Henri Bardouin Pastis + 2 Glasses 45° 0.7L</t>
  </si>
  <si>
    <t>3379971000539</t>
  </si>
  <si>
    <t>33379971000530</t>
  </si>
  <si>
    <t>3379974406017</t>
  </si>
  <si>
    <t>43379974406015</t>
  </si>
  <si>
    <t>43379974406015;54888880011603</t>
  </si>
  <si>
    <t>3379974406253</t>
  </si>
  <si>
    <t>33379974406254</t>
  </si>
  <si>
    <t>742832199421</t>
  </si>
  <si>
    <t>7350064520055</t>
  </si>
  <si>
    <t>17350064520106</t>
  </si>
  <si>
    <t>7350064520079</t>
  </si>
  <si>
    <t>17350064520045;17350064520076</t>
  </si>
  <si>
    <t>7350064520284</t>
  </si>
  <si>
    <t>17350064520342</t>
  </si>
  <si>
    <t>17350064520069</t>
  </si>
  <si>
    <t>Herradura Anejo 40° 0.7L</t>
  </si>
  <si>
    <t>7501145233399</t>
  </si>
  <si>
    <t>10744607106235</t>
  </si>
  <si>
    <t>Herradura Reposado + GBX 40° 0.7L</t>
  </si>
  <si>
    <t>7501145233382</t>
  </si>
  <si>
    <t>10744607106280</t>
  </si>
  <si>
    <t>5410293023610</t>
  </si>
  <si>
    <t>15410293002360</t>
  </si>
  <si>
    <t>5410293002288</t>
  </si>
  <si>
    <t>15410293002872</t>
  </si>
  <si>
    <t>Hibiki Blossom Harmony Limited Edition 2022 43° 0.7L</t>
  </si>
  <si>
    <t>080686002673</t>
  </si>
  <si>
    <t>10080686002670;10080686004308</t>
  </si>
  <si>
    <t>Hibiki Suntory Harmony 43° 0.7L</t>
  </si>
  <si>
    <t>4901777275652</t>
  </si>
  <si>
    <t>04901777275669;04901777276130;04901777315655;04901777315822;4901777315655;4901777315822</t>
  </si>
  <si>
    <t>High Coast ALV 46° 0.7L</t>
  </si>
  <si>
    <t>7340191509955</t>
  </si>
  <si>
    <t>7340191509962</t>
  </si>
  <si>
    <t>High Coast Dalvve Sherry Influence 48° 0.7L</t>
  </si>
  <si>
    <t>7350076380586</t>
  </si>
  <si>
    <t>High Coast HAV Light Peated 48° 0.7L</t>
  </si>
  <si>
    <t>7350076383945</t>
  </si>
  <si>
    <t>7350076383952</t>
  </si>
  <si>
    <t>5060434133649</t>
  </si>
  <si>
    <t>Highland Park 10 Years Viking Scars 40° 0.7L</t>
  </si>
  <si>
    <t>5010314303556</t>
  </si>
  <si>
    <t>05010314203795;5010314203795</t>
  </si>
  <si>
    <t>Highland Park 12 Years Viking Honour 40° 0.7L</t>
  </si>
  <si>
    <t>5010314570101</t>
  </si>
  <si>
    <t>05010314570996;5010314570996</t>
  </si>
  <si>
    <t>5010314311315</t>
  </si>
  <si>
    <t>05010314210489;5010314210489</t>
  </si>
  <si>
    <t>Highland Park 21 Years 46° 0.7L</t>
  </si>
  <si>
    <t>5010314309114</t>
  </si>
  <si>
    <t>05010314208394;5010314208394</t>
  </si>
  <si>
    <t>Highland Park Cask Strength Release N°3 64.1° 0.7L</t>
  </si>
  <si>
    <t>5010314312046</t>
  </si>
  <si>
    <t>05010314211158;5010314211158</t>
  </si>
  <si>
    <t>Highland Park Cask Strength Release N°4 64.3° 0.7L</t>
  </si>
  <si>
    <t>5010314312787</t>
  </si>
  <si>
    <t>05010314211844;5010314211844</t>
  </si>
  <si>
    <t>Highland Park Dragon Legend 43.1° 0.7L</t>
  </si>
  <si>
    <t>5010314305277</t>
  </si>
  <si>
    <t>05010314204358;5010314204358</t>
  </si>
  <si>
    <t>HIGH9D1AA4</t>
  </si>
  <si>
    <t>Highland Park Harald 40° 0.7L</t>
  </si>
  <si>
    <t>5010314300340</t>
  </si>
  <si>
    <t>05010314200534;5010314200534</t>
  </si>
  <si>
    <t>HIGH80F795</t>
  </si>
  <si>
    <t>Highland Park Spirit of the Bear 40° 1L</t>
  </si>
  <si>
    <t>5010314306397</t>
  </si>
  <si>
    <t>05010314205638;5010314205638</t>
  </si>
  <si>
    <t>Highland Park Thorfinn 45.1° 0.7L</t>
  </si>
  <si>
    <t>5010314300395</t>
  </si>
  <si>
    <t>05010314200596;5010314200596</t>
  </si>
  <si>
    <t>5016978101446</t>
  </si>
  <si>
    <t>5060673440041</t>
  </si>
  <si>
    <t>5060673440805</t>
  </si>
  <si>
    <t>5060673440058</t>
  </si>
  <si>
    <t>5060673440034</t>
  </si>
  <si>
    <t>5060673440072</t>
  </si>
  <si>
    <t>Hine Antique XO Premier Cru Grande Champagne 40° 0.7L</t>
  </si>
  <si>
    <t>087229191054;3251370046953;3760107310910</t>
  </si>
  <si>
    <t>23251370046957;23760107310921</t>
  </si>
  <si>
    <t>HINEC0B85F</t>
  </si>
  <si>
    <t>Hine H by Hine 40° 1L</t>
  </si>
  <si>
    <t>23760107310433</t>
  </si>
  <si>
    <t>4573489980072</t>
  </si>
  <si>
    <t>8710924108639</t>
  </si>
  <si>
    <t>8710924608634</t>
  </si>
  <si>
    <t>8710924108608</t>
  </si>
  <si>
    <t>8710924608603</t>
  </si>
  <si>
    <t>8710924109322</t>
  </si>
  <si>
    <t>8710924609327</t>
  </si>
  <si>
    <t>10810035510033</t>
  </si>
  <si>
    <t>810035510029</t>
  </si>
  <si>
    <t>10810035510026</t>
  </si>
  <si>
    <t>5060430730132</t>
  </si>
  <si>
    <t>HPNOTI755Q</t>
  </si>
  <si>
    <t>Hpnotiq 17° 0.7L</t>
  </si>
  <si>
    <t>3760119350010</t>
  </si>
  <si>
    <t>07360400110642;7360400110642</t>
  </si>
  <si>
    <t>SAINTE733M</t>
  </si>
  <si>
    <t>HSE Habitation Saint Etienne Rhum Extra Vieux XO 43° 0.7L</t>
  </si>
  <si>
    <t>3328731101818</t>
  </si>
  <si>
    <t>13328731101815</t>
  </si>
  <si>
    <t>5425038580990</t>
  </si>
  <si>
    <t>3162040125291</t>
  </si>
  <si>
    <t>03162049002524;3162049002524</t>
  </si>
  <si>
    <t>Hwayo X Premium 41° 0.5L</t>
  </si>
  <si>
    <t>8809158900123</t>
  </si>
  <si>
    <t>8809158909188</t>
  </si>
  <si>
    <t>5391528960316</t>
  </si>
  <si>
    <t>5391528960323;5391528960408</t>
  </si>
  <si>
    <t>3700597306451</t>
  </si>
  <si>
    <t>13700597303143</t>
  </si>
  <si>
    <t>8011701089456</t>
  </si>
  <si>
    <t>18011701089453</t>
  </si>
  <si>
    <t>Impavid Gin 40° 0.7L</t>
  </si>
  <si>
    <t>8056099240058</t>
  </si>
  <si>
    <t>8056099240065</t>
  </si>
  <si>
    <t>5000281024387</t>
  </si>
  <si>
    <t>5000281066738</t>
  </si>
  <si>
    <t>Inchgower 27 Years Special Release 2018 55.3° 0.7L</t>
  </si>
  <si>
    <t>5000281051789</t>
  </si>
  <si>
    <t>05000281051963;5000281051963</t>
  </si>
  <si>
    <t>5011019100037</t>
  </si>
  <si>
    <t>050110;05011019250046;5011019250046</t>
  </si>
  <si>
    <t>5011019100013</t>
  </si>
  <si>
    <t>05011019260038;5011019260038</t>
  </si>
  <si>
    <t>Irishman Founder's Reserve Caribbean Cask Finish 46° 0.7L</t>
  </si>
  <si>
    <t>5099811906385</t>
  </si>
  <si>
    <t>Irishman Marsala Cask 46° 0.7L</t>
  </si>
  <si>
    <t>5099811906408</t>
  </si>
  <si>
    <t>Irishman Single Malt 40° 0.7L</t>
  </si>
  <si>
    <t>5099811905401;5099811905692</t>
  </si>
  <si>
    <t>5099811905708</t>
  </si>
  <si>
    <t>Irishman Trilogy Pack 3 x 5 cl 42° 0.15L</t>
  </si>
  <si>
    <t>5099811090947</t>
  </si>
  <si>
    <t>8718819834397</t>
  </si>
  <si>
    <t>3283770111191</t>
  </si>
  <si>
    <t>Isautier 7 Years 40° 0.7L</t>
  </si>
  <si>
    <t>3283770111184</t>
  </si>
  <si>
    <t>3283770111368</t>
  </si>
  <si>
    <t>3283770111375</t>
  </si>
  <si>
    <t>3283770211303</t>
  </si>
  <si>
    <t>3283770211648</t>
  </si>
  <si>
    <t>3283770211402</t>
  </si>
  <si>
    <t>3283770211419</t>
  </si>
  <si>
    <t>3283770111276</t>
  </si>
  <si>
    <t>13283770111153</t>
  </si>
  <si>
    <t>5704815600114;5704815600121</t>
  </si>
  <si>
    <t>5060239270037</t>
  </si>
  <si>
    <t>3770008807013</t>
  </si>
  <si>
    <t>3770008807143</t>
  </si>
  <si>
    <t>3770008807037</t>
  </si>
  <si>
    <t>3770008807044</t>
  </si>
  <si>
    <t>3770008807150;3770008807167</t>
  </si>
  <si>
    <t>Islay Journey 46° 1L</t>
  </si>
  <si>
    <t>5060354267226</t>
  </si>
  <si>
    <t>Islay Mist 10 Years 40° 0.7L</t>
  </si>
  <si>
    <t>5024546376813</t>
  </si>
  <si>
    <t>05024546378787;5024546378787</t>
  </si>
  <si>
    <t>Islay Mist 17 Years 40° 0.7L</t>
  </si>
  <si>
    <t>5024546376646</t>
  </si>
  <si>
    <t>05024546378701;5024546378701</t>
  </si>
  <si>
    <t>Islay Mist 8 Years Amontillado Napoleon Cask 43° 0.7L</t>
  </si>
  <si>
    <t>5024546376776</t>
  </si>
  <si>
    <t>5024546378817</t>
  </si>
  <si>
    <t>ISLE8EMMZ7</t>
  </si>
  <si>
    <t>Isle of Harris The Hearach Single Malt Whisky 46° 0.7L</t>
  </si>
  <si>
    <t>5060527740174</t>
  </si>
  <si>
    <t>15060527740171</t>
  </si>
  <si>
    <t>ISLE372057</t>
  </si>
  <si>
    <t>Isle Of Jura 10 Years ( New bottle ) 40° 0.7L</t>
  </si>
  <si>
    <t>5013967012486</t>
  </si>
  <si>
    <t>05013967012493;5013967012493</t>
  </si>
  <si>
    <t>Isle Of Jura 12 Years ( New bottle ) 40° 0.7L</t>
  </si>
  <si>
    <t>5013967012509</t>
  </si>
  <si>
    <t>05013967012516;5013967012516</t>
  </si>
  <si>
    <t>Isle Of Jura 13 Years 212 Two-one-Two 47.5° 0.7L</t>
  </si>
  <si>
    <t>5013967015654</t>
  </si>
  <si>
    <t>05013967015661;5013967015661</t>
  </si>
  <si>
    <t>Isle Of Jura 18 Years 44° 0.7L</t>
  </si>
  <si>
    <t>5013967012547</t>
  </si>
  <si>
    <t>05013967012554;5013967012554</t>
  </si>
  <si>
    <t>Isle Of Jura 1989 53.5° 0.7L</t>
  </si>
  <si>
    <t>05013967015319;5013967015319</t>
  </si>
  <si>
    <t>Isle Of Jura French Oak 42° 0.7L</t>
  </si>
  <si>
    <t>5013967015388</t>
  </si>
  <si>
    <t>05013967015395;5013967015395</t>
  </si>
  <si>
    <t>Isle of Jura Islanders Expressions N°1 Barbados Rum Cask 40° 1L</t>
  </si>
  <si>
    <t>5013967018853</t>
  </si>
  <si>
    <t>5013967018860</t>
  </si>
  <si>
    <t>Isle of Jura Red Wine Cask 40° 0.7L</t>
  </si>
  <si>
    <t>5013967016514</t>
  </si>
  <si>
    <t>Isle Of Jura Seven Wood 42° 0.7L</t>
  </si>
  <si>
    <t>5013967012523</t>
  </si>
  <si>
    <t>05013967012530;5013967012530</t>
  </si>
  <si>
    <t>Isle of Jura The Bay 12 Years 44° 1L</t>
  </si>
  <si>
    <t>5013967013520</t>
  </si>
  <si>
    <t>05013967013537;5013967013537</t>
  </si>
  <si>
    <t>Isle Of Jura The Road 43.6° 1L</t>
  </si>
  <si>
    <t>05013967013155;5013967013148;5013967013155</t>
  </si>
  <si>
    <t>Isle Of Jura The Sound 42.5° 1L</t>
  </si>
  <si>
    <t>5013967013100</t>
  </si>
  <si>
    <t>05013967013117;5013967013117</t>
  </si>
  <si>
    <t>Isle Of Jura Winter Edition 40° 0.7L</t>
  </si>
  <si>
    <t>5013967016774</t>
  </si>
  <si>
    <t>Isle of Raasay Core Release Batch 01.1 46.4° 0.7L</t>
  </si>
  <si>
    <t>5060221850629</t>
  </si>
  <si>
    <t>15060221850626</t>
  </si>
  <si>
    <t>Isle of Raasay Gin 46° 0.7L</t>
  </si>
  <si>
    <t>5060221851077</t>
  </si>
  <si>
    <t>15060221851074</t>
  </si>
  <si>
    <t>Isle of Skye 12 Years 40° 0.7L</t>
  </si>
  <si>
    <t>5010852000580</t>
  </si>
  <si>
    <t>Isolabella Limoncello + 2 Glasses 30° 0.7L</t>
  </si>
  <si>
    <t>8001110138005</t>
  </si>
  <si>
    <t>08001110831135;8001110831135</t>
  </si>
  <si>
    <t>ISOLD67ED6</t>
  </si>
  <si>
    <t>Isolabella Sambuca + 2 Glasses 40° 0.7L</t>
  </si>
  <si>
    <t>8001110161393</t>
  </si>
  <si>
    <t>08001110830947;8001110830947</t>
  </si>
  <si>
    <t>8001110830367</t>
  </si>
  <si>
    <t>54888880012891</t>
  </si>
  <si>
    <t>Issan Silver 40° 0.7L</t>
  </si>
  <si>
    <t>54888880024955</t>
  </si>
  <si>
    <t>438</t>
  </si>
  <si>
    <t>Izarra Yellow 40° 0.7L</t>
  </si>
  <si>
    <t>13049160140700;3049160140703</t>
  </si>
  <si>
    <t>5010103800204</t>
  </si>
  <si>
    <t>05010103810586;5010103810586</t>
  </si>
  <si>
    <t>5010103800853</t>
  </si>
  <si>
    <t>05010103804622;5010103804622</t>
  </si>
  <si>
    <t>925</t>
  </si>
  <si>
    <t>J&amp;B Rare 40° 0.7L</t>
  </si>
  <si>
    <t>5010103940917</t>
  </si>
  <si>
    <t>05010103800273;5010103800259;5010103800273</t>
  </si>
  <si>
    <t>920</t>
  </si>
  <si>
    <t>J&amp;B Rare 40° 1.5L</t>
  </si>
  <si>
    <t>5010103804073</t>
  </si>
  <si>
    <t>05010103800907;5010103800907</t>
  </si>
  <si>
    <t>5010103800457</t>
  </si>
  <si>
    <t>05010103800471;5010103800471;5010103936552;5010103937276</t>
  </si>
  <si>
    <t>3329060002357</t>
  </si>
  <si>
    <t>3329060002364</t>
  </si>
  <si>
    <t>J.M Rhum Très Vieux Millésime 2011 41.87° 0.7L</t>
  </si>
  <si>
    <t>3329060003491</t>
  </si>
  <si>
    <t>3329060003507</t>
  </si>
  <si>
    <t>J.M Rhum Très Vieux XO 45° 0.7L</t>
  </si>
  <si>
    <t>182972000346;3329069990075</t>
  </si>
  <si>
    <t>3329069990082</t>
  </si>
  <si>
    <t>JMRHUM728M</t>
  </si>
  <si>
    <t>J.M Rhum Vieux Agricole VSOP 43° 0.7L</t>
  </si>
  <si>
    <t>3329069990044</t>
  </si>
  <si>
    <t>3329069990051</t>
  </si>
  <si>
    <t>3329060001008</t>
  </si>
  <si>
    <t>3329060001015</t>
  </si>
  <si>
    <t>3329060002296</t>
  </si>
  <si>
    <t>3329060002302</t>
  </si>
  <si>
    <t>3329060002050</t>
  </si>
  <si>
    <t>3329060002074</t>
  </si>
  <si>
    <t>J.M. Pack 3 Bitters Pack 3X10 cl 45.6° 0.3L</t>
  </si>
  <si>
    <t>3329060002166</t>
  </si>
  <si>
    <t>3329060003484</t>
  </si>
  <si>
    <t>15099873112967;5099873012963;54888880019197</t>
  </si>
  <si>
    <t>5099873020982</t>
  </si>
  <si>
    <t>15099873120986</t>
  </si>
  <si>
    <t>5099873023358</t>
  </si>
  <si>
    <t>15099873123352</t>
  </si>
  <si>
    <t>5099873006498</t>
  </si>
  <si>
    <t>15099873117221</t>
  </si>
  <si>
    <t>JACKB7A0QT</t>
  </si>
  <si>
    <t>Jack Daniel's Gentleman Jack + 2 Inox Drinking Straws 40° 0.7L</t>
  </si>
  <si>
    <t>Jack Daniel's Honey (PET) 35° 0.05L</t>
  </si>
  <si>
    <t>5099873101391</t>
  </si>
  <si>
    <t>5099873046296;5099873901601</t>
  </si>
  <si>
    <t>05099873190166;05099873199718;5099873199718</t>
  </si>
  <si>
    <t>Jack Daniel's Old N°7 + 2 glasses 40° 0.7L</t>
  </si>
  <si>
    <t>5099873045848;5410098610336</t>
  </si>
  <si>
    <t>05410098609996;15099873107253</t>
  </si>
  <si>
    <t>2644</t>
  </si>
  <si>
    <t>Jack Daniel's Old N°7 + Craddle 40° 3L</t>
  </si>
  <si>
    <t>05099873146170;5099873046173;5099873090527;5410098614327</t>
  </si>
  <si>
    <t>05410098614334;15099873116897;5099873146170</t>
  </si>
  <si>
    <t>928</t>
  </si>
  <si>
    <t>Jack Daniel's Old N°7 40° 0.7L</t>
  </si>
  <si>
    <t>3099873045864;5099873089798;5099873090473</t>
  </si>
  <si>
    <t>000044677640;000044964429;000045040337;000045074080;000045193088;05099873123454;05099873127360;05099873289792;05099873290415;05099873345870;5099873127360;5099873245910</t>
  </si>
  <si>
    <t>927</t>
  </si>
  <si>
    <t>Jack Daniel's Old N°7 40° 1L</t>
  </si>
  <si>
    <t>3099873045369;5099873045367</t>
  </si>
  <si>
    <t>000044734169;000045023989;000045050992;000045086496;000045192951;000047648838;05099873124543;05099873286265;5099873124543;5099873286265</t>
  </si>
  <si>
    <t>4116</t>
  </si>
  <si>
    <t>Jack Daniel's Old N°7 40° 3L</t>
  </si>
  <si>
    <t>5099873045114;5099873083598</t>
  </si>
  <si>
    <t>926</t>
  </si>
  <si>
    <t>Jack Daniel's Single Barrel + GBX 45° 0.7L</t>
  </si>
  <si>
    <t>5099873210925;5099873388655</t>
  </si>
  <si>
    <t>000044640071;000045066337;0509987318;0509987318865;15099873105907;15099873110925;15099873114985</t>
  </si>
  <si>
    <t>Jack Daniel's Single Barrel 100 Proof 50° 0.7L</t>
  </si>
  <si>
    <t>5099873006061</t>
  </si>
  <si>
    <t>000048172592;15099873106065</t>
  </si>
  <si>
    <t>5099873011737</t>
  </si>
  <si>
    <t>000048141369;15099873111731</t>
  </si>
  <si>
    <t>5099873020784</t>
  </si>
  <si>
    <t>05099873120781;5099873120781</t>
  </si>
  <si>
    <t>Jack Ryan 12 Years 46° 0.7L</t>
  </si>
  <si>
    <t>5391515830653</t>
  </si>
  <si>
    <t>Jack Ryan 15 Years 46° 0.7L</t>
  </si>
  <si>
    <t>5391515830783</t>
  </si>
  <si>
    <t>4067700011015</t>
  </si>
  <si>
    <t>4067700061010</t>
  </si>
  <si>
    <t>4067700013019;4067700014726</t>
  </si>
  <si>
    <t>4067700015754;4067700063014</t>
  </si>
  <si>
    <t>40677767;40677996</t>
  </si>
  <si>
    <t>4067700015785;4067700015792;4067700024718</t>
  </si>
  <si>
    <t>4067700002136;4067700014566;4067700018144;4067700063052;5701125800104</t>
  </si>
  <si>
    <t>4067700015761;5701125800111</t>
  </si>
  <si>
    <t>4067700011077;4067700014702;4067700015365</t>
  </si>
  <si>
    <t>05413976001684;4067700016461;4067700061072;4067700065360</t>
  </si>
  <si>
    <t>4067700025814</t>
  </si>
  <si>
    <t>4067700025821</t>
  </si>
  <si>
    <t>4067700018014</t>
  </si>
  <si>
    <t>4067700017918</t>
  </si>
  <si>
    <t>Jägermeister Party Box 35° 1.75L</t>
  </si>
  <si>
    <t>4067700017031;4067700019363;4067700022103;4067700024176;4067700027191</t>
  </si>
  <si>
    <t>4067700019370;4067700022110;4067700023858;4067700027252</t>
  </si>
  <si>
    <t>4067700020178;9001554267018</t>
  </si>
  <si>
    <t>4067700020833;4067700020925;9001554670122</t>
  </si>
  <si>
    <t>17443025220013</t>
  </si>
  <si>
    <t>8902147019599</t>
  </si>
  <si>
    <t>8902147003741</t>
  </si>
  <si>
    <t>Jameson 18 Years Triple Distilled 46° 0.7L</t>
  </si>
  <si>
    <t>5011007022891</t>
  </si>
  <si>
    <t>05011007022907;5011007022907</t>
  </si>
  <si>
    <t>JAME0C74A4</t>
  </si>
  <si>
    <t>Jameson Black Barrel 40° 0.7L</t>
  </si>
  <si>
    <t>5011007024000</t>
  </si>
  <si>
    <t>05011007024185;5011007025458;54611100007113</t>
  </si>
  <si>
    <t>5011007025649</t>
  </si>
  <si>
    <t>05011007025427;3163937168209;5011007025410</t>
  </si>
  <si>
    <t>13163937168206;5011007025427</t>
  </si>
  <si>
    <t>JAMEEKQNTH</t>
  </si>
  <si>
    <t>Jameson Orange 30° 0.7L</t>
  </si>
  <si>
    <t>5011007020637</t>
  </si>
  <si>
    <t>Jameson Single Pot Still 46° 0.7L</t>
  </si>
  <si>
    <t>5011007017965</t>
  </si>
  <si>
    <t>05011007017972;5011007017972</t>
  </si>
  <si>
    <t>5011007022778</t>
  </si>
  <si>
    <t>05011007022785;5011007022785</t>
  </si>
  <si>
    <t>Janneau 12 Years 40° 0.7L</t>
  </si>
  <si>
    <t>3219940002556;3219940006783</t>
  </si>
  <si>
    <t>0132199400067832;3219940002570;32199400067832</t>
  </si>
  <si>
    <t>Janneau 18 Years 43° 0.7L</t>
  </si>
  <si>
    <t>3219940002617;3219940006806</t>
  </si>
  <si>
    <t>3219940002600;32199400026006</t>
  </si>
  <si>
    <t>3219940002747</t>
  </si>
  <si>
    <t>3219941030107</t>
  </si>
  <si>
    <t>3219941030527</t>
  </si>
  <si>
    <t>Janneau VSOP 40° 0.7L</t>
  </si>
  <si>
    <t>3219940005823</t>
  </si>
  <si>
    <t>3219940006134;32199400061342</t>
  </si>
  <si>
    <t>Janneau XO 40° 1L</t>
  </si>
  <si>
    <t>3219947040230</t>
  </si>
  <si>
    <t>5060434130211</t>
  </si>
  <si>
    <t>610370674185</t>
  </si>
  <si>
    <t>610370676608</t>
  </si>
  <si>
    <t>JIMBZ061TQ</t>
  </si>
  <si>
    <t>Jim Beam 40° 0.5L</t>
  </si>
  <si>
    <t>5060045583154</t>
  </si>
  <si>
    <t>080686000266;5010196092142</t>
  </si>
  <si>
    <t>05010196992145;10080686000287</t>
  </si>
  <si>
    <t>5010196092142;5010278100789</t>
  </si>
  <si>
    <t>05060045582126;10080686000270;10080686000331;5060045582126</t>
  </si>
  <si>
    <t>05060045586827;5060045586810</t>
  </si>
  <si>
    <t>5060045586827</t>
  </si>
  <si>
    <t>JIMBISSJJ4</t>
  </si>
  <si>
    <t>Jim Beam Black Extra Aged 43° 1L</t>
  </si>
  <si>
    <t>10080686034398</t>
  </si>
  <si>
    <t>5060045582669</t>
  </si>
  <si>
    <t>05060045582676;5060045582676;566606</t>
  </si>
  <si>
    <t>5060045585912</t>
  </si>
  <si>
    <t>05060045585929;5060045585929</t>
  </si>
  <si>
    <t>5060045590299</t>
  </si>
  <si>
    <t>05060045590282;5060045590282</t>
  </si>
  <si>
    <t>080686043171</t>
  </si>
  <si>
    <t>10080686043178</t>
  </si>
  <si>
    <t>05060045590305;10080686021923;15010278101165</t>
  </si>
  <si>
    <t>5010103936026</t>
  </si>
  <si>
    <t>05010103936033;5010103936033</t>
  </si>
  <si>
    <t>Jodhpur + 1 glass 43° 0.7L</t>
  </si>
  <si>
    <t>8438001408549</t>
  </si>
  <si>
    <t>8414771863719</t>
  </si>
  <si>
    <t>8438001407108</t>
  </si>
  <si>
    <t>18438001408577</t>
  </si>
  <si>
    <t>JODHA6BBB9</t>
  </si>
  <si>
    <t>Jodhpur Reserve 43° 0.5L</t>
  </si>
  <si>
    <t>8414771864907</t>
  </si>
  <si>
    <t>8438001407931</t>
  </si>
  <si>
    <t>860002271408</t>
  </si>
  <si>
    <t>860002271408;860002271422</t>
  </si>
  <si>
    <t>10860002271429</t>
  </si>
  <si>
    <t>5000267025575;5000267096261</t>
  </si>
  <si>
    <t>5000267025537</t>
  </si>
  <si>
    <t>5000267025209</t>
  </si>
  <si>
    <t>5000267126869</t>
  </si>
  <si>
    <t>5000267024806</t>
  </si>
  <si>
    <t>5000267024837</t>
  </si>
  <si>
    <t>JOHNU95Z1I</t>
  </si>
  <si>
    <t>Johnnie Walker Blue Elusive Umami 43° 0.7L</t>
  </si>
  <si>
    <t>05000267192895;5000267192895</t>
  </si>
  <si>
    <t>Johnnie Walker Blue Label 40° 0.2L</t>
  </si>
  <si>
    <t>5000267120294</t>
  </si>
  <si>
    <t>Johnnie Walker Blue Label 40° 0.7L</t>
  </si>
  <si>
    <t>5000267115245;5000267195612</t>
  </si>
  <si>
    <t>5000267115252;5000267194998</t>
  </si>
  <si>
    <t>Johnnie Walker Blue Label Ghost and Rare Batch III Glenury Royal 43.8° 1L</t>
  </si>
  <si>
    <t>5000267190242</t>
  </si>
  <si>
    <t>05000267190273;5000267190273</t>
  </si>
  <si>
    <t>Johnnie Walker Blue Label Ghost and Rare V Port Dundas 43.8° 0.7L</t>
  </si>
  <si>
    <t>5000267190259</t>
  </si>
  <si>
    <t>Johnnie Walker Blue Label Nomad Cities Berlin 40° 0.7L</t>
  </si>
  <si>
    <t>5000267188751</t>
  </si>
  <si>
    <t>05000267188935;5000267188935</t>
  </si>
  <si>
    <t>Johnnie Walker Blue Label Nomad Cities Mars 40° 0.7L</t>
  </si>
  <si>
    <t>5000267188768</t>
  </si>
  <si>
    <t>05000267188942;5000267188942</t>
  </si>
  <si>
    <t>Johnnie Walker Blue Label Year of the Rabbit 40° 0.7L</t>
  </si>
  <si>
    <t>5000267191195</t>
  </si>
  <si>
    <t>05000267191201;5000267191201</t>
  </si>
  <si>
    <t>Johnnie Walker Double Black Label - Travel Retail label 40° 1L</t>
  </si>
  <si>
    <t>5000267112077</t>
  </si>
  <si>
    <t>5000267112084</t>
  </si>
  <si>
    <t>5000267116426</t>
  </si>
  <si>
    <t>05000267192284;5000267192284</t>
  </si>
  <si>
    <t>Johnnie Walker Gold Reserve - Travel Retail Label 40° 1L</t>
  </si>
  <si>
    <t>5000267117584</t>
  </si>
  <si>
    <t>05000267117294;05000267127941;5000267127941</t>
  </si>
  <si>
    <t>Johnnie Walker Gold Reserve + GBX 40° 0.7L</t>
  </si>
  <si>
    <t>5000267117560</t>
  </si>
  <si>
    <t>05000267117928;5000267117928</t>
  </si>
  <si>
    <t>Johnnie Walker Island Green 43° 1L 43° 1L</t>
  </si>
  <si>
    <t>5000267163413</t>
  </si>
  <si>
    <t>05000267163406;5000267163406</t>
  </si>
  <si>
    <t>Johnnie Walker Red Label (PET) 40° 0.05L</t>
  </si>
  <si>
    <t>5000267096278;50267026</t>
  </si>
  <si>
    <t>5000267015729;5000267015736</t>
  </si>
  <si>
    <t>5000267014807</t>
  </si>
  <si>
    <t>5000267014814</t>
  </si>
  <si>
    <t>5000267129778</t>
  </si>
  <si>
    <t>5000267129808</t>
  </si>
  <si>
    <t>Johnnie Walker Swing 40° 0.7L</t>
  </si>
  <si>
    <t>5000267054063</t>
  </si>
  <si>
    <t>5000267054070</t>
  </si>
  <si>
    <t>Johnnie Walker The Ultimate 18 Years 40° 0.7L</t>
  </si>
  <si>
    <t>5000267165783</t>
  </si>
  <si>
    <t>05000267165790;5000267165790</t>
  </si>
  <si>
    <t>JOHN6A7162</t>
  </si>
  <si>
    <t>Johnnie Walker The Ultimate 18 Years 40° 1L</t>
  </si>
  <si>
    <t>5000267165844</t>
  </si>
  <si>
    <t>5000267165851</t>
  </si>
  <si>
    <t>JOHNFCCEA8</t>
  </si>
  <si>
    <t>Johnny Drum Private Stock 50.5° 0.7L</t>
  </si>
  <si>
    <t>680203021561</t>
  </si>
  <si>
    <t>7501035042131</t>
  </si>
  <si>
    <t>17501035042138;7501035042353</t>
  </si>
  <si>
    <t>7501035042308</t>
  </si>
  <si>
    <t>17501035042305;7501035042377</t>
  </si>
  <si>
    <t>José Cuervo Platino 40° 0.7L</t>
  </si>
  <si>
    <t>7501035010833</t>
  </si>
  <si>
    <t>17501035010830</t>
  </si>
  <si>
    <t>José Cuervo Reserva de la Familia 2022 38° 0.7L</t>
  </si>
  <si>
    <t>5029977341003</t>
  </si>
  <si>
    <t>05029977821031;10083960726866;5029977821031</t>
  </si>
  <si>
    <t>7501035012219</t>
  </si>
  <si>
    <t>17501035012216</t>
  </si>
  <si>
    <t>4018395180203</t>
  </si>
  <si>
    <t>15410293752012</t>
  </si>
  <si>
    <t>15410293782040</t>
  </si>
  <si>
    <t>091037064684</t>
  </si>
  <si>
    <t>091037064691</t>
  </si>
  <si>
    <t>091037064837</t>
  </si>
  <si>
    <t>3263281729870</t>
  </si>
  <si>
    <t>17350064820237</t>
  </si>
  <si>
    <t>8000440179504</t>
  </si>
  <si>
    <t>08000440112228;8000440112228</t>
  </si>
  <si>
    <t>5116</t>
  </si>
  <si>
    <t>Julia Grappa Superiore 38° 0.7L</t>
  </si>
  <si>
    <t>8000440113089</t>
  </si>
  <si>
    <t>08000440133803;8000440133803</t>
  </si>
  <si>
    <t>3700209603190</t>
  </si>
  <si>
    <t>23700209603194</t>
  </si>
  <si>
    <t>3700209603138</t>
  </si>
  <si>
    <t>23700209603132</t>
  </si>
  <si>
    <t>18414037933153</t>
  </si>
  <si>
    <t>4742022270042</t>
  </si>
  <si>
    <t>7503023613453</t>
  </si>
  <si>
    <t>17503023613450</t>
  </si>
  <si>
    <t>7503023613460</t>
  </si>
  <si>
    <t>17503023613467</t>
  </si>
  <si>
    <t>17610594252152</t>
  </si>
  <si>
    <t>6009908838726</t>
  </si>
  <si>
    <t>16009900299003</t>
  </si>
  <si>
    <t>4260600040080</t>
  </si>
  <si>
    <t>4260600040103</t>
  </si>
  <si>
    <t>KAMAF1D783</t>
  </si>
  <si>
    <t>Kamasutra Ginseng &amp; Vodka 25° 0.5L</t>
  </si>
  <si>
    <t>4000811471101</t>
  </si>
  <si>
    <t>4000811471118</t>
  </si>
  <si>
    <t>Kanekou Okinawa 43° 0.7L</t>
  </si>
  <si>
    <t>4957494002095</t>
  </si>
  <si>
    <t>14905991399238</t>
  </si>
  <si>
    <t>4905991399026</t>
  </si>
  <si>
    <t>KARU593V6X</t>
  </si>
  <si>
    <t>Karukera Blanc Agricole 40° 0.7L</t>
  </si>
  <si>
    <t>3760159470075</t>
  </si>
  <si>
    <t>3760159470174</t>
  </si>
  <si>
    <t>3760159470037</t>
  </si>
  <si>
    <t>3760159470938</t>
  </si>
  <si>
    <t>Karukera Hors D'Age Cuvée Chr. Colomb 45° 0.7L</t>
  </si>
  <si>
    <t>3760159470303</t>
  </si>
  <si>
    <t>3760159470402</t>
  </si>
  <si>
    <t>Karukera L'Intense Blanc 60.3° 0.7L</t>
  </si>
  <si>
    <t>3760159470877</t>
  </si>
  <si>
    <t>3760159470976</t>
  </si>
  <si>
    <t>3760159478330</t>
  </si>
  <si>
    <t>3760159478439</t>
  </si>
  <si>
    <t>3760159470105;3760159470860</t>
  </si>
  <si>
    <t>3760159470204;3760159470969</t>
  </si>
  <si>
    <t>Kavalan Port Cask Finish 40° 0.7L</t>
  </si>
  <si>
    <t>4710085208456</t>
  </si>
  <si>
    <t>4710085209354</t>
  </si>
  <si>
    <t>Kavalan Select N°1 40° 0.7L</t>
  </si>
  <si>
    <t>4710085230471</t>
  </si>
  <si>
    <t>4710085230723;54888880029851</t>
  </si>
  <si>
    <t>Kavalan Select N°2 40° 0.7L</t>
  </si>
  <si>
    <t>4710085236893</t>
  </si>
  <si>
    <t>4710085236749</t>
  </si>
  <si>
    <t>Kavalan Single Malt 40° 0.7L</t>
  </si>
  <si>
    <t>4710085206711</t>
  </si>
  <si>
    <t>4710085207817</t>
  </si>
  <si>
    <t>KAVAC4ITLV</t>
  </si>
  <si>
    <t>Kavalan Triple Sherry Cask 40° 0.7L</t>
  </si>
  <si>
    <t>4710085240593</t>
  </si>
  <si>
    <t>14710085240590</t>
  </si>
  <si>
    <t>8000440112426</t>
  </si>
  <si>
    <t>08000440133100;8000440133100</t>
  </si>
  <si>
    <t>Kentucky Owl Batch 9 Straight 63.8° 0.7L</t>
  </si>
  <si>
    <t>857361007045</t>
  </si>
  <si>
    <t>10857361007042</t>
  </si>
  <si>
    <t>8711566070018</t>
  </si>
  <si>
    <t>8711566170039</t>
  </si>
  <si>
    <t>Ki No Tea Gin 45.1° 0.7L</t>
  </si>
  <si>
    <t>4589633900155</t>
  </si>
  <si>
    <t>14589633900145</t>
  </si>
  <si>
    <t>Kiku Apple Gin 42° 0.5L</t>
  </si>
  <si>
    <t>8002345168584</t>
  </si>
  <si>
    <t>KILB489567</t>
  </si>
  <si>
    <t>Kilbeggan Small Batch Rye Whiskey 43° 0.7L</t>
  </si>
  <si>
    <t>5099357091576</t>
  </si>
  <si>
    <t>05099357091583</t>
  </si>
  <si>
    <t>KILBU333YZ</t>
  </si>
  <si>
    <t>Kilbeggan Triple Cask 43° 0.7L</t>
  </si>
  <si>
    <t>5099357091774</t>
  </si>
  <si>
    <t>05099357091781;5099357091781</t>
  </si>
  <si>
    <t>Kilchoman 5 Years 2017 58.4° 0.7L</t>
  </si>
  <si>
    <t>15060210706323</t>
  </si>
  <si>
    <t>Kilchoman Fino Sherry Cask Matured 50° 0.7L</t>
  </si>
  <si>
    <t>5060210706685</t>
  </si>
  <si>
    <t>15060210706682</t>
  </si>
  <si>
    <t>Kilchoman Genesis Harvest Stage 3 Peating (Neutral case) 49.4° 0.7L</t>
  </si>
  <si>
    <t>15060210706637</t>
  </si>
  <si>
    <t>Kilchoman Loch Gruinart 46° 0.7L</t>
  </si>
  <si>
    <t>5060210703110</t>
  </si>
  <si>
    <t>15060210703117</t>
  </si>
  <si>
    <t>5060210701246</t>
  </si>
  <si>
    <t>35060210701247</t>
  </si>
  <si>
    <t>Kilchoman Machir Bay 46° 0.7L</t>
  </si>
  <si>
    <t>5060210700522</t>
  </si>
  <si>
    <t>15060210700529;50602107002878</t>
  </si>
  <si>
    <t>5060210701239</t>
  </si>
  <si>
    <t>35060210701230</t>
  </si>
  <si>
    <t>Kilchoman Sanaig 46° 0.7L</t>
  </si>
  <si>
    <t>5060210700607</t>
  </si>
  <si>
    <t>15060210700604</t>
  </si>
  <si>
    <t>Kilchoman Small Batch Cognac 50.6° 0.7L</t>
  </si>
  <si>
    <t>15060210706484</t>
  </si>
  <si>
    <t>Kilchoman Small Batch Fino Sherry 49.2° 0.7L</t>
  </si>
  <si>
    <t>5060210706470</t>
  </si>
  <si>
    <t>15060210706477</t>
  </si>
  <si>
    <t>Kilchoman Small Batch French Inspiration #2 Bourbon / Oloroso / Sauternes 49.1° 0.7L</t>
  </si>
  <si>
    <t>5060210705855</t>
  </si>
  <si>
    <t>15060210705852</t>
  </si>
  <si>
    <t>7090036090208</t>
  </si>
  <si>
    <t>7090036092097</t>
  </si>
  <si>
    <t>7090036092202</t>
  </si>
  <si>
    <t>7090036092219</t>
  </si>
  <si>
    <t>Kingsbarn Bell Rock 46° 0.7L</t>
  </si>
  <si>
    <t>811929030746</t>
  </si>
  <si>
    <t>10811929030743</t>
  </si>
  <si>
    <t>Kingsbarns Balcomie Sherry Matured 46° 0.7L</t>
  </si>
  <si>
    <t>10811929030569</t>
  </si>
  <si>
    <t>8413425014088</t>
  </si>
  <si>
    <t>18413425014085</t>
  </si>
  <si>
    <t>KIRIAJRB70</t>
  </si>
  <si>
    <t>Kirin Fuji Single Blended + 2 glasses 43° 0.7L</t>
  </si>
  <si>
    <t>3432370002594</t>
  </si>
  <si>
    <t>0113432370002591</t>
  </si>
  <si>
    <t>856442005093</t>
  </si>
  <si>
    <t>54888880035975</t>
  </si>
  <si>
    <t>10856442005106</t>
  </si>
  <si>
    <t>856442005086</t>
  </si>
  <si>
    <t>10856442005083</t>
  </si>
  <si>
    <t>5060434131027</t>
  </si>
  <si>
    <t>5060434131034</t>
  </si>
  <si>
    <t>5060434131041</t>
  </si>
  <si>
    <t>5060434131058</t>
  </si>
  <si>
    <t>3147690033509</t>
  </si>
  <si>
    <t>KISSG8WMSQ</t>
  </si>
  <si>
    <t>Kiss Black Diamond Rum 40° 0.5L</t>
  </si>
  <si>
    <t>7350064820384</t>
  </si>
  <si>
    <t>17350064820381</t>
  </si>
  <si>
    <t>54888880034138</t>
  </si>
  <si>
    <t>0258512230530;0258512335330</t>
  </si>
  <si>
    <t>5060045584304;5060045589644</t>
  </si>
  <si>
    <t>05060045584298;05060045589651;5060045589651</t>
  </si>
  <si>
    <t>5060045580184;5060045589620</t>
  </si>
  <si>
    <t>05010196991964;05060045589637;5060045589637</t>
  </si>
  <si>
    <t>Knockando 12 Years + GBX 43° 0.7L</t>
  </si>
  <si>
    <t>5010103802291;5010103940535</t>
  </si>
  <si>
    <t>05010103802284;05010103940542;05010103940627;5010103802284;5010103940542;5010103940610;5010103940627;5010103946568</t>
  </si>
  <si>
    <t>Knockando 15 Years Richly Matured 43° 0.7L</t>
  </si>
  <si>
    <t>5010103927956;5010103995252</t>
  </si>
  <si>
    <t>05010103927963;5010103927963;5010103995269</t>
  </si>
  <si>
    <t>5060476220123</t>
  </si>
  <si>
    <t>5060476220161</t>
  </si>
  <si>
    <t>5060476220130</t>
  </si>
  <si>
    <t>5060476220154</t>
  </si>
  <si>
    <t>Komasa Hojicha Gin 40° 0.5L</t>
  </si>
  <si>
    <t>4905991399149</t>
  </si>
  <si>
    <t>14905991399146</t>
  </si>
  <si>
    <t>KORN2C3403</t>
  </si>
  <si>
    <t>Kornog Roc'h Hir 46° 0.7L</t>
  </si>
  <si>
    <t>3760178660013</t>
  </si>
  <si>
    <t>37601786602040</t>
  </si>
  <si>
    <t>26412705660003</t>
  </si>
  <si>
    <t>26412700511003</t>
  </si>
  <si>
    <t>26412700014030</t>
  </si>
  <si>
    <t>KOSK14395A</t>
  </si>
  <si>
    <t>Koskenkorva Lemon Lime Yarrow 37.5° 1L</t>
  </si>
  <si>
    <t>26412700512000</t>
  </si>
  <si>
    <t>6412700513003</t>
  </si>
  <si>
    <t>26412700513007</t>
  </si>
  <si>
    <t>5201422130107</t>
  </si>
  <si>
    <t>5201422130121</t>
  </si>
  <si>
    <t>850786006211</t>
  </si>
  <si>
    <t>10850786006218</t>
  </si>
  <si>
    <t>Koya XO 10 Years 40° 0.7L</t>
  </si>
  <si>
    <t>6901584011090</t>
  </si>
  <si>
    <t>6901584011106</t>
  </si>
  <si>
    <t>14904250230176</t>
  </si>
  <si>
    <t>Kraken Black Spiced Candle box 40° 1L</t>
  </si>
  <si>
    <t>10811538010686</t>
  </si>
  <si>
    <t>10818844026431</t>
  </si>
  <si>
    <t>KRAKEN728Y</t>
  </si>
  <si>
    <t>Kraken Black Spiced Rum 40° 0.7L</t>
  </si>
  <si>
    <t>811538013062</t>
  </si>
  <si>
    <t>10811538013069;811538013069</t>
  </si>
  <si>
    <t>811538010689</t>
  </si>
  <si>
    <t>818844021330</t>
  </si>
  <si>
    <t>10818844021337;10818844024260</t>
  </si>
  <si>
    <t>KRUG9410E9</t>
  </si>
  <si>
    <t>Krug Grande Cuvée 12° 0.75L</t>
  </si>
  <si>
    <t>3258064092432;3258064099370</t>
  </si>
  <si>
    <t>3258064092586;3258064099752;3258064115124</t>
  </si>
  <si>
    <t>KRUGVQHZSJ</t>
  </si>
  <si>
    <t>Krug Rosé 12.5° 0.75L</t>
  </si>
  <si>
    <t>3258064116527</t>
  </si>
  <si>
    <t>Kujira 10 Years 43° 0.7L</t>
  </si>
  <si>
    <t>14955066435064</t>
  </si>
  <si>
    <t>Kujira 12 Years 40° 0.7L</t>
  </si>
  <si>
    <t>4994997404315</t>
  </si>
  <si>
    <t>KUJIN5F08V</t>
  </si>
  <si>
    <t>Kujira 5 Years 43° 0.7L</t>
  </si>
  <si>
    <t>14955066435071</t>
  </si>
  <si>
    <t>5425024404804</t>
  </si>
  <si>
    <t>15425024404801</t>
  </si>
  <si>
    <t>Kuna Panama Aged Ron 40° 0.7L</t>
  </si>
  <si>
    <t>8710631119836</t>
  </si>
  <si>
    <t>8710631619831</t>
  </si>
  <si>
    <t>Kura 12 Years White Oak 40° 0.7L</t>
  </si>
  <si>
    <t>4920321004517</t>
  </si>
  <si>
    <t>24920321004511</t>
  </si>
  <si>
    <t>Kura 8 Years White Oak 40° 0.7L</t>
  </si>
  <si>
    <t>4920321004524</t>
  </si>
  <si>
    <t>24920321004528</t>
  </si>
  <si>
    <t>Kura Blended Malt Rum Cask 40° 0.7L</t>
  </si>
  <si>
    <t>4920321004265</t>
  </si>
  <si>
    <t>24920321004269</t>
  </si>
  <si>
    <t>Kura Pure Malt 40° 0.7L</t>
  </si>
  <si>
    <t>4920321004012</t>
  </si>
  <si>
    <t>8710625060700</t>
  </si>
  <si>
    <t>08710625300066;8710625300066</t>
  </si>
  <si>
    <t>Kweichow Maotaizhen 3 Years 53° 0.5L</t>
  </si>
  <si>
    <t>6947828002080</t>
  </si>
  <si>
    <t>NAPU884101</t>
  </si>
  <si>
    <t>Kyro Gin 46.3° 0.5L</t>
  </si>
  <si>
    <t>6430055040012</t>
  </si>
  <si>
    <t>16430055040019</t>
  </si>
  <si>
    <t>Kyrö Malt Rye 47.2° 0.5L</t>
  </si>
  <si>
    <t>6430055041132</t>
  </si>
  <si>
    <t>16430055041139</t>
  </si>
  <si>
    <t>KYROH1G85G</t>
  </si>
  <si>
    <t>Kyro Peat Smoke 47.2° 0.7L</t>
  </si>
  <si>
    <t>16430055042273</t>
  </si>
  <si>
    <t>6430055041125</t>
  </si>
  <si>
    <t>16430055041122</t>
  </si>
  <si>
    <t>17503011148858</t>
  </si>
  <si>
    <t>17503011148841</t>
  </si>
  <si>
    <t>7506214714083</t>
  </si>
  <si>
    <t>07506214714083</t>
  </si>
  <si>
    <t>7506214714151;7506214715806</t>
  </si>
  <si>
    <t>07506214715806;7506214710566</t>
  </si>
  <si>
    <t>7506214714069</t>
  </si>
  <si>
    <t>07506214714069</t>
  </si>
  <si>
    <t>7506214701281</t>
  </si>
  <si>
    <t>07506214701281</t>
  </si>
  <si>
    <t>LACOF71C0B</t>
  </si>
  <si>
    <t>La Cofradia Catrina Vidrio Reposado 38° 0.7L</t>
  </si>
  <si>
    <t>7506214701274</t>
  </si>
  <si>
    <t>07506214701274</t>
  </si>
  <si>
    <t>7506214720107;7506214720121</t>
  </si>
  <si>
    <t>07506214720121</t>
  </si>
  <si>
    <t>7506214713208;7506214713215</t>
  </si>
  <si>
    <t>07506214713215</t>
  </si>
  <si>
    <t>54611100007816;7506214714076</t>
  </si>
  <si>
    <t>8009366300375</t>
  </si>
  <si>
    <t>8009366991870</t>
  </si>
  <si>
    <t>La Cruz Ron de Panama 21 Years 40° 0.7L</t>
  </si>
  <si>
    <t>8009366300702</t>
  </si>
  <si>
    <t>8009366992327</t>
  </si>
  <si>
    <t>7750152000078</t>
  </si>
  <si>
    <t>17750152000075</t>
  </si>
  <si>
    <t>8710631121174</t>
  </si>
  <si>
    <t>54888880034657;8710631621179</t>
  </si>
  <si>
    <t>La Hechicera Colombian Rum + GBX 40° 0.7L</t>
  </si>
  <si>
    <t>7707180703013</t>
  </si>
  <si>
    <t>0117707180703010;17707180703010;17707180703058</t>
  </si>
  <si>
    <t>La Maison du Rhum Guatemala Batch 3 42° 0.7L</t>
  </si>
  <si>
    <t>3432379001000</t>
  </si>
  <si>
    <t>0134323790010002</t>
  </si>
  <si>
    <t>03255610949462</t>
  </si>
  <si>
    <t>3255610043573</t>
  </si>
  <si>
    <t>3255610017260</t>
  </si>
  <si>
    <t>03255610985743;3255610985743</t>
  </si>
  <si>
    <t>3255610031495</t>
  </si>
  <si>
    <t>03255610931498</t>
  </si>
  <si>
    <t>La Mauny Vieux Signature 40° 0.7L</t>
  </si>
  <si>
    <t>3255610037220</t>
  </si>
  <si>
    <t>03255610937223</t>
  </si>
  <si>
    <t>LAMA76RJ87</t>
  </si>
  <si>
    <t>La Mauny VS/VO + 2 glasses 40° 0.7L</t>
  </si>
  <si>
    <t>3068682533015</t>
  </si>
  <si>
    <t>03068682535019;3068682535019</t>
  </si>
  <si>
    <t>La Mauny VSOP 40° 0.7L</t>
  </si>
  <si>
    <t>3255610041807</t>
  </si>
  <si>
    <t>03255610941800</t>
  </si>
  <si>
    <t>5430000283137</t>
  </si>
  <si>
    <t>5430000283151</t>
  </si>
  <si>
    <t>3700209604203</t>
  </si>
  <si>
    <t>23700209604207</t>
  </si>
  <si>
    <t>7772115550079</t>
  </si>
  <si>
    <t>7772115550062</t>
  </si>
  <si>
    <t>3147690051206</t>
  </si>
  <si>
    <t>3147690051008</t>
  </si>
  <si>
    <t>010314769113223299114610310905;3147691132232</t>
  </si>
  <si>
    <t>3147697523904</t>
  </si>
  <si>
    <t>3147691174928</t>
  </si>
  <si>
    <t>3147699119044</t>
  </si>
  <si>
    <t>3147699115718</t>
  </si>
  <si>
    <t>6091115001246</t>
  </si>
  <si>
    <t>6091115001109</t>
  </si>
  <si>
    <t>6091115001093</t>
  </si>
  <si>
    <t>6091115001116</t>
  </si>
  <si>
    <t>6091307500014</t>
  </si>
  <si>
    <t>Labourdonnais XO Single Cask 42.2° 0.7L</t>
  </si>
  <si>
    <t>6091307500144</t>
  </si>
  <si>
    <t>Labourdonnais XO Vintage 2010 41.3° 0.7L</t>
  </si>
  <si>
    <t>6091307500151</t>
  </si>
  <si>
    <t>3701251300167</t>
  </si>
  <si>
    <t>Lagavulin 10 Years 43° 0.7L</t>
  </si>
  <si>
    <t>5000281056425</t>
  </si>
  <si>
    <t>05000281056432;5000281056432</t>
  </si>
  <si>
    <t>Lagavulin 12 Years Special Release 2023 56.4° 0.7L</t>
  </si>
  <si>
    <t>5000281073668</t>
  </si>
  <si>
    <t>05000281073675;5000281073675</t>
  </si>
  <si>
    <t>Lagavulin 16 Years 43° 0.7L</t>
  </si>
  <si>
    <t>5000281005409</t>
  </si>
  <si>
    <t>05000281005478;5000281005478</t>
  </si>
  <si>
    <t>Lagavulin 8 Years 48° 0.7L</t>
  </si>
  <si>
    <t>5000281050553</t>
  </si>
  <si>
    <t>5000281050560</t>
  </si>
  <si>
    <t>Lagavulin Distiller's Edition 43° 0.7L</t>
  </si>
  <si>
    <t>5000281072227</t>
  </si>
  <si>
    <t>05000281072234;5000281072234</t>
  </si>
  <si>
    <t>Lagg Corriecravie Edition 55° 0.7L</t>
  </si>
  <si>
    <t>5060044487200</t>
  </si>
  <si>
    <t>Lagg Kilmory Edition 46° 0.7L</t>
  </si>
  <si>
    <t>5060044487187</t>
  </si>
  <si>
    <t>3554560011404</t>
  </si>
  <si>
    <t>LALLIDXELR</t>
  </si>
  <si>
    <t>3554569000058;3554569000430</t>
  </si>
  <si>
    <t>Lambay Single Malt Cognac Casks 43° 0.7L</t>
  </si>
  <si>
    <t>25391532290311</t>
  </si>
  <si>
    <t>5391532290072;5391532290140</t>
  </si>
  <si>
    <t>25391532290076;25391532290144</t>
  </si>
  <si>
    <t>LAMB9LIEC9</t>
  </si>
  <si>
    <t>Lambertus 10 Years Founders Reserve 43° 0.7L</t>
  </si>
  <si>
    <t>5411772230475</t>
  </si>
  <si>
    <t>5411772230482</t>
  </si>
  <si>
    <t>Lambertus 3 Years Bio Limited Edition 47° 0.7L</t>
  </si>
  <si>
    <t>5411772230420</t>
  </si>
  <si>
    <t>Lambertus 5 Years Sherry Finish 44° 0.7L</t>
  </si>
  <si>
    <t>5411772230437</t>
  </si>
  <si>
    <t>5411772230444</t>
  </si>
  <si>
    <t>Lambertus 5 Years Tequila Finish 47° 0.7L</t>
  </si>
  <si>
    <t>5411772230468</t>
  </si>
  <si>
    <t>5411772212112</t>
  </si>
  <si>
    <t>5411772212129;54888880034756</t>
  </si>
  <si>
    <t>5060324780052</t>
  </si>
  <si>
    <t>5010852044751</t>
  </si>
  <si>
    <t>Laphroaig 10 Years Cask Strength Batch 15 56.5° 0.7L</t>
  </si>
  <si>
    <t>5010019641007</t>
  </si>
  <si>
    <t>5010019641014</t>
  </si>
  <si>
    <t>Laphroaig 34 Years Ian Hunter Edition # 4 46.2° 0.7L</t>
  </si>
  <si>
    <t>5010019640901</t>
  </si>
  <si>
    <t>5010019640918</t>
  </si>
  <si>
    <t>Laphroaig Elements 1.0 58.6° 0.7L</t>
  </si>
  <si>
    <t>15010019000511</t>
  </si>
  <si>
    <t>Laphroaig Four Oak 40° 1L</t>
  </si>
  <si>
    <t>5010019638144</t>
  </si>
  <si>
    <t>05010019638151;15010019000573;5010019638151</t>
  </si>
  <si>
    <t>LAPH68F7F0</t>
  </si>
  <si>
    <t>Laphroaig Lore 48° 0.7L</t>
  </si>
  <si>
    <t>5010019637543</t>
  </si>
  <si>
    <t>05010019637550;5010019637550</t>
  </si>
  <si>
    <t>Laphroaig Quarter Cask 48° 0.7L</t>
  </si>
  <si>
    <t>5010019640161</t>
  </si>
  <si>
    <t>05010019641892;5010019641892</t>
  </si>
  <si>
    <t>Laphroaig Select 40° 0.7L</t>
  </si>
  <si>
    <t>5010019637604</t>
  </si>
  <si>
    <t>05010019637611;5010019637611</t>
  </si>
  <si>
    <t>8717344613453</t>
  </si>
  <si>
    <t>096749001484</t>
  </si>
  <si>
    <t>20096749001488</t>
  </si>
  <si>
    <t>5021349704720</t>
  </si>
  <si>
    <t>05021349424727;5021349424727</t>
  </si>
  <si>
    <t>5021349704706</t>
  </si>
  <si>
    <t>05021349424703;5021349424703</t>
  </si>
  <si>
    <t>5021349704737</t>
  </si>
  <si>
    <t>05021349424734;5021349424734</t>
  </si>
  <si>
    <t>5021349704713</t>
  </si>
  <si>
    <t>05021349424710;5021349424710</t>
  </si>
  <si>
    <t>8411144100198</t>
  </si>
  <si>
    <t>08411144110234;28411144100192;8411144110234</t>
  </si>
  <si>
    <t>8411144100068;8411144101249</t>
  </si>
  <si>
    <t>08411144100181;08411144101256;8411144101256</t>
  </si>
  <si>
    <t>8411144100990</t>
  </si>
  <si>
    <t>3272511020489</t>
  </si>
  <si>
    <t>3272512001012</t>
  </si>
  <si>
    <t>Larsen XO 40° 1L</t>
  </si>
  <si>
    <t>3272513030332</t>
  </si>
  <si>
    <t>5024546368580</t>
  </si>
  <si>
    <t>5024546368887</t>
  </si>
  <si>
    <t>Lazy Dodo XO Chronicles 40° 0.7L</t>
  </si>
  <si>
    <t>6091023025495</t>
  </si>
  <si>
    <t>6091023025501</t>
  </si>
  <si>
    <t>11111111111111111;6091023025495</t>
  </si>
  <si>
    <t>18002873013315</t>
  </si>
  <si>
    <t>23376370109492</t>
  </si>
  <si>
    <t>5419980371614;764460701777</t>
  </si>
  <si>
    <t>Ledaig 10 Years 46.3° 0.7L</t>
  </si>
  <si>
    <t>5029704217434</t>
  </si>
  <si>
    <t>05029704702978;5029704702978</t>
  </si>
  <si>
    <t>Ledaig 18 Years 46.3° 0.7L</t>
  </si>
  <si>
    <t>5029704218059</t>
  </si>
  <si>
    <t>05029704703562;5029704703562</t>
  </si>
  <si>
    <t>8500000194522</t>
  </si>
  <si>
    <t>18500000194529</t>
  </si>
  <si>
    <t>8500000194362</t>
  </si>
  <si>
    <t>18500000194369</t>
  </si>
  <si>
    <t>8500000194201</t>
  </si>
  <si>
    <t>18500000194208</t>
  </si>
  <si>
    <t>Legendario Gran Reserva 15 Years 40° 0.7L</t>
  </si>
  <si>
    <t>8500000038086</t>
  </si>
  <si>
    <t>Legendario Reserva Especial 40° 0.7L</t>
  </si>
  <si>
    <t>8500000195284</t>
  </si>
  <si>
    <t>18500000194536</t>
  </si>
  <si>
    <t>861370000911</t>
  </si>
  <si>
    <t>836137000916</t>
  </si>
  <si>
    <t>Lepanto OV 36° 0.7L</t>
  </si>
  <si>
    <t>8410023100083</t>
  </si>
  <si>
    <t>Lepanto PX 36° 0.7L</t>
  </si>
  <si>
    <t>8410023000819</t>
  </si>
  <si>
    <t>08410023100076;8410023035286;8410023100076</t>
  </si>
  <si>
    <t>3104760003855</t>
  </si>
  <si>
    <t>3104760003862</t>
  </si>
  <si>
    <t>LHRIRNLCN8</t>
  </si>
  <si>
    <t>L'Héritier Guyot Creme de Violette 15° 0.7L</t>
  </si>
  <si>
    <t>3104760004128</t>
  </si>
  <si>
    <t>3012993042032</t>
  </si>
  <si>
    <t>000123</t>
  </si>
  <si>
    <t>450</t>
  </si>
  <si>
    <t>Licor 43 31° 0.7L</t>
  </si>
  <si>
    <t>8410221110150</t>
  </si>
  <si>
    <t xml:space="preserve">  28410221110154;28410221110154;8410221315043</t>
  </si>
  <si>
    <t>5413214100407</t>
  </si>
  <si>
    <t>5413214100445</t>
  </si>
  <si>
    <t>5413214100742</t>
  </si>
  <si>
    <t>5413214100759</t>
  </si>
  <si>
    <t>5413214100483</t>
  </si>
  <si>
    <t>5413214100490</t>
  </si>
  <si>
    <t>5413214100476</t>
  </si>
  <si>
    <t>5413214100506;54888880022586</t>
  </si>
  <si>
    <t>LièGin Original + 2 Glasses 43° 0.5L</t>
  </si>
  <si>
    <t xml:space="preserve">             5413214100360;5413214100384</t>
  </si>
  <si>
    <t>54888880026393</t>
  </si>
  <si>
    <t>3057230000284</t>
  </si>
  <si>
    <t>13057230000274;3057230001724;3057230001748</t>
  </si>
  <si>
    <t>3057230000277</t>
  </si>
  <si>
    <t>13057230000267;13057230001769;3057230001755</t>
  </si>
  <si>
    <t>3057230004459</t>
  </si>
  <si>
    <t>8000440112815</t>
  </si>
  <si>
    <t>08000440133476;8000440133476</t>
  </si>
  <si>
    <t>5060552420003</t>
  </si>
  <si>
    <t>15060552420000</t>
  </si>
  <si>
    <t>LINKM955MA</t>
  </si>
  <si>
    <t>Linkwood 12 Years (Flora &amp; Fauna) 43° 0.7L</t>
  </si>
  <si>
    <t>5000281010649</t>
  </si>
  <si>
    <t>5000281067599</t>
  </si>
  <si>
    <t>4260166960204</t>
  </si>
  <si>
    <t>4260166960228</t>
  </si>
  <si>
    <t>54888880029974</t>
  </si>
  <si>
    <t>5425030380253</t>
  </si>
  <si>
    <t>5425030381168</t>
  </si>
  <si>
    <t>Loch Lomond 12 Years + 2 glasses 46° 0.7L</t>
  </si>
  <si>
    <t>5016840852575</t>
  </si>
  <si>
    <t>Loch Lomond 20 Years The Open St. George´s 50.2° 0.7L</t>
  </si>
  <si>
    <t>5016840845652</t>
  </si>
  <si>
    <t>Loch Lomond 8 Years Edition 2022 61.1° 0.7L</t>
  </si>
  <si>
    <t>5016840811299</t>
  </si>
  <si>
    <t>Loch Lomond Inchmoan 12 Years Peated 46° 0.7L</t>
  </si>
  <si>
    <t>5016840155300</t>
  </si>
  <si>
    <t>05016840855323;5016840855323</t>
  </si>
  <si>
    <t>Loch Lomond Original 40° 0.7L</t>
  </si>
  <si>
    <t>5016840033219</t>
  </si>
  <si>
    <t>05016840033202;5016840033202</t>
  </si>
  <si>
    <t>Loch Lomond Original 40° 1L</t>
  </si>
  <si>
    <t>5016840033615</t>
  </si>
  <si>
    <t>05016840033608</t>
  </si>
  <si>
    <t>Loch Lomond Signature + GBX 40° 0.7L</t>
  </si>
  <si>
    <t>5016840034230</t>
  </si>
  <si>
    <t>05016840034209;5016840034209</t>
  </si>
  <si>
    <t>Loch Lomond The Open Special Edition 46° 0.7L</t>
  </si>
  <si>
    <t>5016840842514;5016840882510</t>
  </si>
  <si>
    <t>18410023095584;8410023095587</t>
  </si>
  <si>
    <t>LONEC5HIH3</t>
  </si>
  <si>
    <t>Lone Wolf Cactus and Lime Gin 38° 0.7L</t>
  </si>
  <si>
    <t>5056025474802</t>
  </si>
  <si>
    <t>5056025420984</t>
  </si>
  <si>
    <t>05056025422315</t>
  </si>
  <si>
    <t>LONEB0D970</t>
  </si>
  <si>
    <t>LoneWolf Cloudy Lemon Gin- Brewdog 40° 0.7L</t>
  </si>
  <si>
    <t>5056025422292</t>
  </si>
  <si>
    <t>05056025422308</t>
  </si>
  <si>
    <t>Longmorn 18 Years 48° 0.7L</t>
  </si>
  <si>
    <t>5000299625149</t>
  </si>
  <si>
    <t>Longmorn 23 Years 48° 0.7L</t>
  </si>
  <si>
    <t>5000299607107</t>
  </si>
  <si>
    <t>05000299607121;5000299607121</t>
  </si>
  <si>
    <t>Longmorn 23 Years Double Cask 48° 0.7L</t>
  </si>
  <si>
    <t>5000299625002</t>
  </si>
  <si>
    <t>5000299625156</t>
  </si>
  <si>
    <t>LONGEQXSB2</t>
  </si>
  <si>
    <t>Longmorn 25 Years 53.7° 0.7L</t>
  </si>
  <si>
    <t>5000299625163</t>
  </si>
  <si>
    <t>LONGAE6A11</t>
  </si>
  <si>
    <t>Longmorn Distillers Choice 40° 0.7L</t>
  </si>
  <si>
    <t>5000299602065</t>
  </si>
  <si>
    <t>05000299602102;5000299602102</t>
  </si>
  <si>
    <t>3171870039326</t>
  </si>
  <si>
    <t>3357900002205</t>
  </si>
  <si>
    <t>3357900009785</t>
  </si>
  <si>
    <t>3357900010316</t>
  </si>
  <si>
    <t>3357900008900</t>
  </si>
  <si>
    <t>3357900010378</t>
  </si>
  <si>
    <t>3357900001574</t>
  </si>
  <si>
    <t>3357900001680</t>
  </si>
  <si>
    <t>8710631419172</t>
  </si>
  <si>
    <t>5411018007915</t>
  </si>
  <si>
    <t>5411018429212</t>
  </si>
  <si>
    <t>5022069011785</t>
  </si>
  <si>
    <t>Lothaire French Fruity Whisky 40° 0.7L</t>
  </si>
  <si>
    <t>3263280119955</t>
  </si>
  <si>
    <t>3263281751154</t>
  </si>
  <si>
    <t>Lou Gal French Whisky 40° 0.7L</t>
  </si>
  <si>
    <t>3701182602736</t>
  </si>
  <si>
    <t>3701182603153</t>
  </si>
  <si>
    <t>Louers 40° 1L</t>
  </si>
  <si>
    <t>8711574787465</t>
  </si>
  <si>
    <t>0108711574742006</t>
  </si>
  <si>
    <t>Luc Belaire Luxe Rose 12.5° 0.75L</t>
  </si>
  <si>
    <t>813497004310</t>
  </si>
  <si>
    <t>50813497004315;50813497004414</t>
  </si>
  <si>
    <t>Luc Belaire Rosé 12.5° 0.75L</t>
  </si>
  <si>
    <t>50813497005176</t>
  </si>
  <si>
    <t>8411155922598</t>
  </si>
  <si>
    <t>18411155922595</t>
  </si>
  <si>
    <t>745114866790</t>
  </si>
  <si>
    <t>745110441502</t>
  </si>
  <si>
    <t>745110441588</t>
  </si>
  <si>
    <t>5060487460013</t>
  </si>
  <si>
    <t>68412325003507</t>
  </si>
  <si>
    <t>Lustau Solera Gran Reserva Finest Selection 40° 0.7L</t>
  </si>
  <si>
    <t>8412325003048</t>
  </si>
  <si>
    <t>68412325003040</t>
  </si>
  <si>
    <t>8000353000056</t>
  </si>
  <si>
    <t>08000353100060;8000353100060</t>
  </si>
  <si>
    <t>7048351680215</t>
  </si>
  <si>
    <t>7048352059287</t>
  </si>
  <si>
    <t>M&amp;H Classic 46° 0.7L</t>
  </si>
  <si>
    <t>7290109230719</t>
  </si>
  <si>
    <t>7290109230276</t>
  </si>
  <si>
    <t>4904088140046</t>
  </si>
  <si>
    <t>MACTLRRUK9</t>
  </si>
  <si>
    <t>Mac Talla Morrison Mara Cask Strength 58.2° 0.7L</t>
  </si>
  <si>
    <t>5060109227666</t>
  </si>
  <si>
    <t>15060109227656</t>
  </si>
  <si>
    <t>MACTTN750R</t>
  </si>
  <si>
    <t>Mac Talla Morrison Terra Classic 46° 0.7L</t>
  </si>
  <si>
    <t>5060109227680;5060109227703</t>
  </si>
  <si>
    <t>15060109227700</t>
  </si>
  <si>
    <t>MACT59QVCG</t>
  </si>
  <si>
    <t>Mac Talla Red Wine Barriques 53.8° 0.7L</t>
  </si>
  <si>
    <t>Mac Talla Strata 15 Years 46° 0.7L</t>
  </si>
  <si>
    <t>5060109227680</t>
  </si>
  <si>
    <t>15060109227687</t>
  </si>
  <si>
    <t>Macallan 12 Years Sherry Oak Cask 40° 0.7L</t>
  </si>
  <si>
    <t>5010314017408</t>
  </si>
  <si>
    <t>05010314017491;05010314017996;5010314017996</t>
  </si>
  <si>
    <t>Macallan 18 Years Sherry Oak 43° 0.7L</t>
  </si>
  <si>
    <t>5010719187003</t>
  </si>
  <si>
    <t>05010719187065;5010719187065</t>
  </si>
  <si>
    <t>Macallan 25 Years Sherry Oak 43° 0.7L</t>
  </si>
  <si>
    <t>5010314003807</t>
  </si>
  <si>
    <t>03383260013643;05010314206031;5010314206031</t>
  </si>
  <si>
    <t>Macallan A Night On Earth In Scotland 40° 0.7L</t>
  </si>
  <si>
    <t>5010314311155</t>
  </si>
  <si>
    <t>05010314210472;5010314210472</t>
  </si>
  <si>
    <t>Macallan A Night On Earth in Scotland 43° 0.7L</t>
  </si>
  <si>
    <t>5010314311971</t>
  </si>
  <si>
    <t>05010314211080;5010314211080</t>
  </si>
  <si>
    <t>Macallan A Night On Earth The Journey 43° 0.7L</t>
  </si>
  <si>
    <t>5010314311971;5010314312749</t>
  </si>
  <si>
    <t>05010314211806;5010314211080;5010314211806</t>
  </si>
  <si>
    <t>Macallan Classic Cut 2023 50.3° 0.7L</t>
  </si>
  <si>
    <t>5010314313029</t>
  </si>
  <si>
    <t>05010314212049;5010314212049</t>
  </si>
  <si>
    <t>Macallan Double Cask 12 Years 40° 0.7L</t>
  </si>
  <si>
    <t>5010314302863</t>
  </si>
  <si>
    <t>05010314203214;5010314203214</t>
  </si>
  <si>
    <t>Macallan Double Cask 18 Years 43° 0.7L</t>
  </si>
  <si>
    <t>5010314309862</t>
  </si>
  <si>
    <t>05010314209254;5010314209254</t>
  </si>
  <si>
    <t>Macallan Estate Reserve 43° 0.7L</t>
  </si>
  <si>
    <t>5010314307899</t>
  </si>
  <si>
    <t>05010314208349;5010314208349</t>
  </si>
  <si>
    <t>Macallan Harmony Collection 3 Amber Meadow 44.2° 0.7L</t>
  </si>
  <si>
    <t>5010314313395</t>
  </si>
  <si>
    <t>05010314212322;5010314212322</t>
  </si>
  <si>
    <t>Macallan Harmony Collection Arabica 44° 0.7L</t>
  </si>
  <si>
    <t>5010314312114</t>
  </si>
  <si>
    <t>05010314211226;5010314211226</t>
  </si>
  <si>
    <t>Macallan Harmony Collection Rich Cacao 44° 0.7L</t>
  </si>
  <si>
    <t>5010314311278</t>
  </si>
  <si>
    <t>05010314210557;5010314210557</t>
  </si>
  <si>
    <t>Macallan M Decanter 45° 0.7L</t>
  </si>
  <si>
    <t>05010314209568;05010314210151;5010314209568;5010314210151</t>
  </si>
  <si>
    <t>Macallan M Decanter Black 45° 0.7L</t>
  </si>
  <si>
    <t>5010314310189;5010314310929</t>
  </si>
  <si>
    <t>05010314209575;CSFFKHXKP</t>
  </si>
  <si>
    <t>Macallan M Decanter Black Release 2019 MMXIX 46.5° 0.7L</t>
  </si>
  <si>
    <t>5010314308919</t>
  </si>
  <si>
    <t>C9RTFBGP4</t>
  </si>
  <si>
    <t>Macallan Rare Cask 2022 43° 0.7L</t>
  </si>
  <si>
    <t>5010314301712</t>
  </si>
  <si>
    <t>05010314207984;5010314207984</t>
  </si>
  <si>
    <t>Macallan Rare Cask 2023 43° 0.7L</t>
  </si>
  <si>
    <t>5010314207984;54888880035036</t>
  </si>
  <si>
    <t>Macallan Rare Cask 43° 0.7L</t>
  </si>
  <si>
    <t>05010314201876;5010314207984</t>
  </si>
  <si>
    <t>Macallan Triple Cask 12 Years 40° 0.7L</t>
  </si>
  <si>
    <t>5010314048907</t>
  </si>
  <si>
    <t>05010314041090;5010314041090;54888880017315</t>
  </si>
  <si>
    <t>Macallan 12 Years Sherry Oak 40° 0.7L</t>
  </si>
  <si>
    <t>5010314017996;54888880011498</t>
  </si>
  <si>
    <t>8437011073341</t>
  </si>
  <si>
    <t>8437011073358</t>
  </si>
  <si>
    <t>5411772003567;5411772003574</t>
  </si>
  <si>
    <t>5411772003611</t>
  </si>
  <si>
    <t>5411772003628</t>
  </si>
  <si>
    <t>Mackmyra Expedition 46.1° 0.5L</t>
  </si>
  <si>
    <t>7350029669256</t>
  </si>
  <si>
    <t>7350029662011</t>
  </si>
  <si>
    <t>0117350029662018</t>
  </si>
  <si>
    <t>Mackmyra Moment - Karibien 44.4° 0.7L</t>
  </si>
  <si>
    <t>7350029668280</t>
  </si>
  <si>
    <t>Mackmyra Moment Fjällmark 42° 0.7L</t>
  </si>
  <si>
    <t>7350029668259</t>
  </si>
  <si>
    <t>Mackmyra Moment Skog 52.4° 0.7L</t>
  </si>
  <si>
    <t>7350029668075</t>
  </si>
  <si>
    <t>Mackmyra Moment Solsken 52.6° 0.7L</t>
  </si>
  <si>
    <t>7350029668082</t>
  </si>
  <si>
    <t>Mackmyra Moment Tolv 12 Years 47° 0.7L</t>
  </si>
  <si>
    <t>7350029668211</t>
  </si>
  <si>
    <t>Mackmyra Scorpions Rock And Roll Star 40° 0.7L</t>
  </si>
  <si>
    <t>7350064820186</t>
  </si>
  <si>
    <t>17350064820183</t>
  </si>
  <si>
    <t>MacNair's Lum Reek 10 Years Cask Strength Batch 1 55.4° 0.7L</t>
  </si>
  <si>
    <t>15060568324767</t>
  </si>
  <si>
    <t>MacNair's Lum Reek 21 Years Peated 48° 0.7L</t>
  </si>
  <si>
    <t>5060568320120</t>
  </si>
  <si>
    <t>15060568320127</t>
  </si>
  <si>
    <t>7460736903502</t>
  </si>
  <si>
    <t>17460736903509</t>
  </si>
  <si>
    <t>3770012739003</t>
  </si>
  <si>
    <t>MAGE44179F</t>
  </si>
  <si>
    <t>Magellan Gin 44° 0.7L</t>
  </si>
  <si>
    <t>3460410531483</t>
  </si>
  <si>
    <t>10689768903005;43460410531481</t>
  </si>
  <si>
    <t>3460410531452;689768902001</t>
  </si>
  <si>
    <t>10689768902008;43460410531450</t>
  </si>
  <si>
    <t>8413425010509</t>
  </si>
  <si>
    <t>3047960010479</t>
  </si>
  <si>
    <t>13047960010476</t>
  </si>
  <si>
    <t>3770002876138</t>
  </si>
  <si>
    <t>54888880012877</t>
  </si>
  <si>
    <t>3233990002793</t>
  </si>
  <si>
    <t>5425004670021;5425004671011</t>
  </si>
  <si>
    <t>5425004670052;5425004671028</t>
  </si>
  <si>
    <t>085246502327;5060045586209</t>
  </si>
  <si>
    <t>05060045586216;10085246502324</t>
  </si>
  <si>
    <t>745110866473</t>
  </si>
  <si>
    <t>769503645117</t>
  </si>
  <si>
    <t>MALEA4032B</t>
  </si>
  <si>
    <t>Malecon 3 Years Carta Oro 40° 0.7L</t>
  </si>
  <si>
    <t>8009366295657</t>
  </si>
  <si>
    <t>8009366991450</t>
  </si>
  <si>
    <t>8009366295756</t>
  </si>
  <si>
    <t>8009366991467</t>
  </si>
  <si>
    <t>MALEFBF9EF</t>
  </si>
  <si>
    <t>Malecon Rare Proof 17 Years Rum 51.2° 0.7L</t>
  </si>
  <si>
    <t>8009366300597</t>
  </si>
  <si>
    <t>8009366992174</t>
  </si>
  <si>
    <t>Malecon Reserva Imperial 18 Years 40° 0.7L</t>
  </si>
  <si>
    <t>8009366295350</t>
  </si>
  <si>
    <t>8009366990354</t>
  </si>
  <si>
    <t>Malecon Reserva Superior 15 Years + 2 Glasses 40° 0.7L</t>
  </si>
  <si>
    <t>8009366300771</t>
  </si>
  <si>
    <t>8009366992686</t>
  </si>
  <si>
    <t>MALE2OQ8UJ</t>
  </si>
  <si>
    <t>8009366295251</t>
  </si>
  <si>
    <t>Malecon Reserva Superior Anejo 10 Years 40° 0.7L</t>
  </si>
  <si>
    <t>8009366300146</t>
  </si>
  <si>
    <t>8009366991085</t>
  </si>
  <si>
    <t>5000299296493</t>
  </si>
  <si>
    <t>5000299296042;853222006042</t>
  </si>
  <si>
    <t>05000299296059;10853222006049;5000299296059</t>
  </si>
  <si>
    <t>Malfy Gin Mix Pack 4 x 5 cl 41° 0.2L</t>
  </si>
  <si>
    <t>5000299296721</t>
  </si>
  <si>
    <t>05000299296738;5000299296738</t>
  </si>
  <si>
    <t>MALFB71836</t>
  </si>
  <si>
    <t>Malfy Gin Rosa 41° 1L</t>
  </si>
  <si>
    <t>5000299296479</t>
  </si>
  <si>
    <t>8410024700015</t>
  </si>
  <si>
    <t>54888880017155;8410024701029</t>
  </si>
  <si>
    <t>5010284100025</t>
  </si>
  <si>
    <t>05010284151096;5010284151096;54888880016912;8410024701005</t>
  </si>
  <si>
    <t>Malteco 1990 40° 0.7L</t>
  </si>
  <si>
    <t>8009366300191</t>
  </si>
  <si>
    <t>8009366991610</t>
  </si>
  <si>
    <t>Malteco 20 Years 40° 0.7L</t>
  </si>
  <si>
    <t>8009366297354</t>
  </si>
  <si>
    <t>8009366990149</t>
  </si>
  <si>
    <t>MALT95C492</t>
  </si>
  <si>
    <t>Malteco Reserva Maya 15 Years 40° 0.7L</t>
  </si>
  <si>
    <t>8009366297255</t>
  </si>
  <si>
    <t>54888880016929;8009366990132</t>
  </si>
  <si>
    <t>4000188135514</t>
  </si>
  <si>
    <t>23770005053233</t>
  </si>
  <si>
    <t>MAMOF45B58</t>
  </si>
  <si>
    <t>Mamont Vodka 40° 0.7L</t>
  </si>
  <si>
    <t>4602726004360</t>
  </si>
  <si>
    <t>14602726004367</t>
  </si>
  <si>
    <t>8710625700026</t>
  </si>
  <si>
    <t>08710625300035;8710625300035</t>
  </si>
  <si>
    <t>8710625700057</t>
  </si>
  <si>
    <t>08710625300059;8710625300059</t>
  </si>
  <si>
    <t>5000281024394</t>
  </si>
  <si>
    <t>5000281066745</t>
  </si>
  <si>
    <t>7452400699804</t>
  </si>
  <si>
    <t>745240069997</t>
  </si>
  <si>
    <t>Marama Spiced Fijian 40° 70 cl + GBX 40° 0.7L</t>
  </si>
  <si>
    <t>8438001406842;8438001408396</t>
  </si>
  <si>
    <t>18411640000463</t>
  </si>
  <si>
    <t>8411640000459</t>
  </si>
  <si>
    <t>28411640000453;2841164000453</t>
  </si>
  <si>
    <t>8411640000480</t>
  </si>
  <si>
    <t>18411640000487</t>
  </si>
  <si>
    <t>8411640011578</t>
  </si>
  <si>
    <t>18411640011575</t>
  </si>
  <si>
    <t>8411640011059</t>
  </si>
  <si>
    <t>18411640011056</t>
  </si>
  <si>
    <t>MAREFCB44F</t>
  </si>
  <si>
    <t>Mare Gin Lantern Metal Giftbox 42.7° 0.7L</t>
  </si>
  <si>
    <t>8437009805503;8437009805633</t>
  </si>
  <si>
    <t>18437009805050;18437009805500;18437009805630</t>
  </si>
  <si>
    <t>18436534140032;8436534140035</t>
  </si>
  <si>
    <t>3041311028427</t>
  </si>
  <si>
    <t>95244204</t>
  </si>
  <si>
    <t>7617700923534</t>
  </si>
  <si>
    <t>8710631119959</t>
  </si>
  <si>
    <t>8710631619954</t>
  </si>
  <si>
    <t>Mars Cosmo Wine Cask Finish 43° 0.7L</t>
  </si>
  <si>
    <t>24976881504060</t>
  </si>
  <si>
    <t>Mars Komagatake Edition 2018 + GBX 48° 0.7L</t>
  </si>
  <si>
    <t>4976881501584</t>
  </si>
  <si>
    <t>24976881501588</t>
  </si>
  <si>
    <t>Mars Komagatake Edition 2019 48° 0.7L</t>
  </si>
  <si>
    <t>4976881502895</t>
  </si>
  <si>
    <t>24976881502899</t>
  </si>
  <si>
    <t>Mars Komagatake Edition 2020 50° 0.7L</t>
  </si>
  <si>
    <t>4976881504134</t>
  </si>
  <si>
    <t>24976881504138</t>
  </si>
  <si>
    <t>Mars Komagatake Tsunuki Aging Edition 2019 56° 0.7L</t>
  </si>
  <si>
    <t>4976881502901</t>
  </si>
  <si>
    <t>24976881502905</t>
  </si>
  <si>
    <t>Mars Maltage Hombo Cosmo 43° 0.7L</t>
  </si>
  <si>
    <t>4976881501164</t>
  </si>
  <si>
    <t>04976881502642;24976881501168;4976881502642</t>
  </si>
  <si>
    <t>Mars Tsunuki Peated 50° 0.7L</t>
  </si>
  <si>
    <t>4976881504332</t>
  </si>
  <si>
    <t>24976881504336</t>
  </si>
  <si>
    <t>75</t>
  </si>
  <si>
    <t>Marsala aux oeufs Radicati 15° 0.75L</t>
  </si>
  <si>
    <t>3132590045004</t>
  </si>
  <si>
    <t>Martell Cordon Bleu 40° 0.7L</t>
  </si>
  <si>
    <t>3219820000382</t>
  </si>
  <si>
    <t>43219820000380</t>
  </si>
  <si>
    <t>3219820000078</t>
  </si>
  <si>
    <t>23219820005640;4005971391757;54888880011740</t>
  </si>
  <si>
    <t>3917</t>
  </si>
  <si>
    <t>Martell XO Extra 40° 0.7L</t>
  </si>
  <si>
    <t>3219820003703;3219820006186</t>
  </si>
  <si>
    <t>0432198200037010;43219820003701;43219820006184</t>
  </si>
  <si>
    <t>MART97BA86</t>
  </si>
  <si>
    <t>Martin Miller's 9 Moons Gin 40° 0.35L</t>
  </si>
  <si>
    <t>698929000708</t>
  </si>
  <si>
    <t>00698929000715;0698929000715</t>
  </si>
  <si>
    <t>698929000395</t>
  </si>
  <si>
    <t>00698929000432;0698929000432</t>
  </si>
  <si>
    <t>7630040401340</t>
  </si>
  <si>
    <t>7630040400343</t>
  </si>
  <si>
    <t>07630040400350;7630040400350</t>
  </si>
  <si>
    <t>Marula Gin + Glass 40° 0.5L</t>
  </si>
  <si>
    <t>5430001056006</t>
  </si>
  <si>
    <t>5430001056020</t>
  </si>
  <si>
    <t>5419980009708</t>
  </si>
  <si>
    <t>4004061238842</t>
  </si>
  <si>
    <t>4076700246396;5419980009715</t>
  </si>
  <si>
    <t>5419980009746</t>
  </si>
  <si>
    <t>5430000098052</t>
  </si>
  <si>
    <t>01054300000981511018115;5430000098151</t>
  </si>
  <si>
    <t>Masahiro 12 Years Pure Malt Oloroso Sherry Cask 43° 0.7L</t>
  </si>
  <si>
    <t>4955066431069</t>
  </si>
  <si>
    <t>14955066431066</t>
  </si>
  <si>
    <t>Massenez Mirabelle 40° 0.7L</t>
  </si>
  <si>
    <t>3265120050367</t>
  </si>
  <si>
    <t>13265120050364</t>
  </si>
  <si>
    <t>Massenez Poire Prisonniere IN Pear Shape Bottle 40° 0.7L</t>
  </si>
  <si>
    <t>3265120018077</t>
  </si>
  <si>
    <t>13265120018074</t>
  </si>
  <si>
    <t>Massenez Poire Williams 40° 0.7L</t>
  </si>
  <si>
    <t>MASS3640CB</t>
  </si>
  <si>
    <t>Massenez Poire Williams VEP 40° 0.5L</t>
  </si>
  <si>
    <t>3265120003912</t>
  </si>
  <si>
    <t>13265120003919</t>
  </si>
  <si>
    <t>9120050280908</t>
  </si>
  <si>
    <t>9120005022720</t>
  </si>
  <si>
    <t>4070</t>
  </si>
  <si>
    <t>Matusalem 10 Years 40° 0.7L</t>
  </si>
  <si>
    <t>766094070052</t>
  </si>
  <si>
    <t>10066094060051;10766094070059</t>
  </si>
  <si>
    <t>MATUWHW5S6</t>
  </si>
  <si>
    <t>Matusalem 15 Years + 1 glass 40° 0.7L</t>
  </si>
  <si>
    <t>766094160050</t>
  </si>
  <si>
    <t>10766094160057</t>
  </si>
  <si>
    <t>Matusalem 15 Years 40° 0.7L</t>
  </si>
  <si>
    <t>766094010058</t>
  </si>
  <si>
    <t>766094100056</t>
  </si>
  <si>
    <t>10066094100054;10766094100053</t>
  </si>
  <si>
    <t>6091313665707</t>
  </si>
  <si>
    <t>6091313665721</t>
  </si>
  <si>
    <t>5060334550034</t>
  </si>
  <si>
    <t>15060334550031</t>
  </si>
  <si>
    <t>McClellands Lowland 40° 0.7L</t>
  </si>
  <si>
    <t>5010496540817</t>
  </si>
  <si>
    <t>5010496552711</t>
  </si>
  <si>
    <t>813497007175</t>
  </si>
  <si>
    <t>50813497007170</t>
  </si>
  <si>
    <t>5430000812139</t>
  </si>
  <si>
    <t>5430000812122</t>
  </si>
  <si>
    <t>3055150000018</t>
  </si>
  <si>
    <t>30551500332043</t>
  </si>
  <si>
    <t>5060508970088</t>
  </si>
  <si>
    <t>15060508970085</t>
  </si>
  <si>
    <t>5202795150280</t>
  </si>
  <si>
    <t>5202795160784</t>
  </si>
  <si>
    <t>3238</t>
  </si>
  <si>
    <t>5202795130022</t>
  </si>
  <si>
    <t>25202795130057;5202795130053</t>
  </si>
  <si>
    <t>35202795130146</t>
  </si>
  <si>
    <t>Metaxa 7* 40° 1L</t>
  </si>
  <si>
    <t>5202795130046</t>
  </si>
  <si>
    <t>35202795130047</t>
  </si>
  <si>
    <t>5202795160814</t>
  </si>
  <si>
    <t>15202795160811</t>
  </si>
  <si>
    <t>Meukow VS + VSOP + XO 3 x 5 cl 40° 0.15L</t>
  </si>
  <si>
    <t>3257150101065</t>
  </si>
  <si>
    <t>3257151101057</t>
  </si>
  <si>
    <t>MEUK04C37A</t>
  </si>
  <si>
    <t>Meukow VS 40° 0.7L</t>
  </si>
  <si>
    <t>3257150100228</t>
  </si>
  <si>
    <t>3257151100234</t>
  </si>
  <si>
    <t>Mezan Guyana 2005 40° 0.7L</t>
  </si>
  <si>
    <t>5060033841501</t>
  </si>
  <si>
    <t>50600338412121</t>
  </si>
  <si>
    <t>Mezan Panama 2006 40° 0.7L</t>
  </si>
  <si>
    <t>5060033841549</t>
  </si>
  <si>
    <t>50600338412169</t>
  </si>
  <si>
    <t>18411640010349</t>
  </si>
  <si>
    <t>7500326522680</t>
  </si>
  <si>
    <t>606110084611</t>
  </si>
  <si>
    <t>10606110084618</t>
  </si>
  <si>
    <t>MICH49BDB8</t>
  </si>
  <si>
    <t>Michter's US 1 Rye Whiskey Single Barrel 42.4° 0.7L</t>
  </si>
  <si>
    <t>039383009591;4002547107569</t>
  </si>
  <si>
    <t>039383009607;039383010085;4002547107576</t>
  </si>
  <si>
    <t>851767001485</t>
  </si>
  <si>
    <t>10851767001482</t>
  </si>
  <si>
    <t>851767001652</t>
  </si>
  <si>
    <t>10851767001659</t>
  </si>
  <si>
    <t>851767001508</t>
  </si>
  <si>
    <t>10851767001505</t>
  </si>
  <si>
    <t>851767001539</t>
  </si>
  <si>
    <t>4901777047914</t>
  </si>
  <si>
    <t>00088857328423;0088857328423;200096576</t>
  </si>
  <si>
    <t>Milk &amp; Honey Classic Israeli Single Malt 46° 0.7L</t>
  </si>
  <si>
    <t>7290109230566</t>
  </si>
  <si>
    <t>Milk &amp; Honey New Make 50° 0.7L</t>
  </si>
  <si>
    <t>7290109230078;7290109230245</t>
  </si>
  <si>
    <t>7290109230504</t>
  </si>
  <si>
    <t>5411018006703</t>
  </si>
  <si>
    <t>8595676600170</t>
  </si>
  <si>
    <t>8595676600187</t>
  </si>
  <si>
    <t>8595676600156</t>
  </si>
  <si>
    <t>8595676600163</t>
  </si>
  <si>
    <t>8595676600132</t>
  </si>
  <si>
    <t>8595676600149</t>
  </si>
  <si>
    <t>8595676600200</t>
  </si>
  <si>
    <t>8595676600217</t>
  </si>
  <si>
    <t>46420614681969</t>
  </si>
  <si>
    <t>6420614682746</t>
  </si>
  <si>
    <t>46420614682744</t>
  </si>
  <si>
    <t>MINT12AF3E</t>
  </si>
  <si>
    <t>Minttu Peppermint Liqueur 50° 0.5L</t>
  </si>
  <si>
    <t>6420614681879</t>
  </si>
  <si>
    <t>46420614681877</t>
  </si>
  <si>
    <t>7401005012617</t>
  </si>
  <si>
    <t>77401005012616</t>
  </si>
  <si>
    <t>Miyagikyo Discovery Aromatic Yeast 47° 0.7L</t>
  </si>
  <si>
    <t>4904230071235</t>
  </si>
  <si>
    <t>14904230071232</t>
  </si>
  <si>
    <t>Miyagikyo Single Malt + GBX 45° 0.7L</t>
  </si>
  <si>
    <t>3700597302286</t>
  </si>
  <si>
    <t>4904230044567</t>
  </si>
  <si>
    <t>5391524712971</t>
  </si>
  <si>
    <t>05391524713091;5391524713091</t>
  </si>
  <si>
    <t>Mizuho Ori-Gin Honey 1848 45° 0.5L</t>
  </si>
  <si>
    <t>4935329402036</t>
  </si>
  <si>
    <t>14935329402026</t>
  </si>
  <si>
    <t>3185370457054</t>
  </si>
  <si>
    <t>3185370457030;3185370507766;3185370507780</t>
  </si>
  <si>
    <t>MOTC90469E</t>
  </si>
  <si>
    <t>Moët &amp; Chandon Ice Imperial 12° 1.5L</t>
  </si>
  <si>
    <t>3185370507308</t>
  </si>
  <si>
    <t>3185370506585;3185370507315;3185370654262;3185370654507</t>
  </si>
  <si>
    <t>3185370615492</t>
  </si>
  <si>
    <t>3185370615706;3185370616024</t>
  </si>
  <si>
    <t>3185370439685</t>
  </si>
  <si>
    <t>MOTCS9KIM0</t>
  </si>
  <si>
    <t>Moët &amp; Chandon Impérial Brut *** 12.5° 0.75L</t>
  </si>
  <si>
    <t>3185370729960</t>
  </si>
  <si>
    <t>3185370770603</t>
  </si>
  <si>
    <t>3185370000038</t>
  </si>
  <si>
    <t>3185370613528;54888880034350</t>
  </si>
  <si>
    <t>Moët &amp; Chandon Impérial Brut + GBX 12° 1.5L</t>
  </si>
  <si>
    <t>3185370031124</t>
  </si>
  <si>
    <t>3185370418390</t>
  </si>
  <si>
    <t>Moët &amp; Chandon Impérial Brut 12.5° 0.75L</t>
  </si>
  <si>
    <t>3185370000335;3185370729960</t>
  </si>
  <si>
    <t>3185370374733;3185370421703;3185370770603</t>
  </si>
  <si>
    <t>MOTCRS7A14</t>
  </si>
  <si>
    <t>3185370763957</t>
  </si>
  <si>
    <t>3185370770627</t>
  </si>
  <si>
    <t>3185370000021</t>
  </si>
  <si>
    <t>3185370417805</t>
  </si>
  <si>
    <t>3417</t>
  </si>
  <si>
    <t>Moët &amp; Chandon Impérial Brut 12° 1.5L</t>
  </si>
  <si>
    <t>3185370000038;3185370588727</t>
  </si>
  <si>
    <t>3185370418314;3185370588734;3185370613528</t>
  </si>
  <si>
    <t>3185370000397</t>
  </si>
  <si>
    <t>3185370396391;3185370396537</t>
  </si>
  <si>
    <t>3185370377369</t>
  </si>
  <si>
    <t>3185370396421;3185370397077</t>
  </si>
  <si>
    <t>MOTC49CB43</t>
  </si>
  <si>
    <t>3185370061503</t>
  </si>
  <si>
    <t>3185370405833;3185370405857</t>
  </si>
  <si>
    <t>MOTCHA450G</t>
  </si>
  <si>
    <t>Moët &amp; Chandon Rosé Imperial 12° 1.5L</t>
  </si>
  <si>
    <t>3185370181607</t>
  </si>
  <si>
    <t>3185370307182;3185370611265</t>
  </si>
  <si>
    <t>MOTC5B8D37</t>
  </si>
  <si>
    <t>Moët &amp; Chandon Rosé Nectar 75 cl 12° 0.75L</t>
  </si>
  <si>
    <t>3185370396421</t>
  </si>
  <si>
    <t>Moko Rum 15 Years Panama 42° 0.7L</t>
  </si>
  <si>
    <t>3554873120701</t>
  </si>
  <si>
    <t>08410023034807;8410023034807;8410023034814</t>
  </si>
  <si>
    <t>MOMG02B9E4</t>
  </si>
  <si>
    <t>Mom Gin 39.5° 0.7L</t>
  </si>
  <si>
    <t>8410023032230</t>
  </si>
  <si>
    <t>08410023032247;8410023032247</t>
  </si>
  <si>
    <t>8410023094450</t>
  </si>
  <si>
    <t>18410023094457</t>
  </si>
  <si>
    <t>8410023095402</t>
  </si>
  <si>
    <t>18410023095409</t>
  </si>
  <si>
    <t>8410023095983</t>
  </si>
  <si>
    <t>18410023095997</t>
  </si>
  <si>
    <t>8003230063854</t>
  </si>
  <si>
    <t>Mombacho 12 Years Sauternes Finish 40° 0.7L</t>
  </si>
  <si>
    <t>8003230000774</t>
  </si>
  <si>
    <t>8003230000019;8003230000408</t>
  </si>
  <si>
    <t>Mombacho 21 Years Port Wood Finish 40° 0.7L</t>
  </si>
  <si>
    <t>8003230000217</t>
  </si>
  <si>
    <t>Mombacho 21 Years Sherry Wood Finish 43° 0.7L</t>
  </si>
  <si>
    <t>8003230000224</t>
  </si>
  <si>
    <t>MOMB7D48A9</t>
  </si>
  <si>
    <t>Mombasa Club Gin + Glass 41.5° 0.7L</t>
  </si>
  <si>
    <t>8437011284051</t>
  </si>
  <si>
    <t>18437011284058</t>
  </si>
  <si>
    <t>42213277</t>
  </si>
  <si>
    <t>4260218310018</t>
  </si>
  <si>
    <t>Monkey 47 The Monkey Kiosk (Dry gin,Sloe gin, Barrel Cut) 3 x 5 cl 41° 0.15L</t>
  </si>
  <si>
    <t>4260218311268</t>
  </si>
  <si>
    <t>4260218311275</t>
  </si>
  <si>
    <t>5410293620123</t>
  </si>
  <si>
    <t>0115410293620120;15410293620120</t>
  </si>
  <si>
    <t>5010327609003</t>
  </si>
  <si>
    <t>05010327109015;5010327109015</t>
  </si>
  <si>
    <t>5010327105215</t>
  </si>
  <si>
    <t>05010327105000;4008958500173;5010327105000</t>
  </si>
  <si>
    <t>5010327603056</t>
  </si>
  <si>
    <t>05010327603506;5010327603506</t>
  </si>
  <si>
    <t>5010327655628</t>
  </si>
  <si>
    <t>05010327655109;5010327655109</t>
  </si>
  <si>
    <t>3770012739058</t>
  </si>
  <si>
    <t>859062002121</t>
  </si>
  <si>
    <t>859062002206</t>
  </si>
  <si>
    <t>3327420000272</t>
  </si>
  <si>
    <t>Montebello 8 Years 42° 0.7L</t>
  </si>
  <si>
    <t>3327420000128</t>
  </si>
  <si>
    <t>Montebello Zenga Blanc 60° 0.7L</t>
  </si>
  <si>
    <t>3327420000081</t>
  </si>
  <si>
    <t>309550521134</t>
  </si>
  <si>
    <t>602573722343</t>
  </si>
  <si>
    <t>309550521684</t>
  </si>
  <si>
    <t>309550521516</t>
  </si>
  <si>
    <t>602573722329</t>
  </si>
  <si>
    <t>Morand Framboise 43° 0.7L</t>
  </si>
  <si>
    <t>7610173001075</t>
  </si>
  <si>
    <t>7610173061079</t>
  </si>
  <si>
    <t>Morand Mirabelle 43° 0.7L</t>
  </si>
  <si>
    <t>7610173011333</t>
  </si>
  <si>
    <t>7610173611335</t>
  </si>
  <si>
    <t>Mortlach 12 Years 43.4° 0.7L</t>
  </si>
  <si>
    <t>5000281054674</t>
  </si>
  <si>
    <t>05000281054681;5000281054681</t>
  </si>
  <si>
    <t>Mortlach 16 Years 43.4° 0.7L</t>
  </si>
  <si>
    <t>5000281054698</t>
  </si>
  <si>
    <t>05000281054704;5000281054704</t>
  </si>
  <si>
    <t>Mortlach Special Release 2022 57.8° 0.7L</t>
  </si>
  <si>
    <t>5000281070919</t>
  </si>
  <si>
    <t>5000281070926</t>
  </si>
  <si>
    <t>Mount Gay Black Barrel + GBX 43° 1L</t>
  </si>
  <si>
    <t>9501007223306</t>
  </si>
  <si>
    <t>19501007223303;29501007233309</t>
  </si>
  <si>
    <t>3262151001757</t>
  </si>
  <si>
    <t>3262151001078</t>
  </si>
  <si>
    <t>MOZAVM6KEA</t>
  </si>
  <si>
    <t>Mozart Coconut Chocolate 15° 0.5L</t>
  </si>
  <si>
    <t>9013100513265</t>
  </si>
  <si>
    <t>9013100040280</t>
  </si>
  <si>
    <t>9013100540230</t>
  </si>
  <si>
    <t>9013100040020</t>
  </si>
  <si>
    <t>9013100540070</t>
  </si>
  <si>
    <t>9013100003230</t>
  </si>
  <si>
    <t>9013100510943</t>
  </si>
  <si>
    <t>9013100062053</t>
  </si>
  <si>
    <t>9013100562003</t>
  </si>
  <si>
    <t>9369999045401</t>
  </si>
  <si>
    <t>19369999045408;39369999045402</t>
  </si>
  <si>
    <t>Mr Peat 46° 0.7L</t>
  </si>
  <si>
    <t>5060414942599</t>
  </si>
  <si>
    <t>5060414942742</t>
  </si>
  <si>
    <t>Mumm Cordon Rosé 12.5° 0.75L</t>
  </si>
  <si>
    <t>3043700104613</t>
  </si>
  <si>
    <t>03043709000695;13043702104335;13043706104331</t>
  </si>
  <si>
    <t>3043700103814</t>
  </si>
  <si>
    <t>13043702103819;54888880012198</t>
  </si>
  <si>
    <t>3043700103302</t>
  </si>
  <si>
    <t>MUMMU6QFHE</t>
  </si>
  <si>
    <t>13043703103306</t>
  </si>
  <si>
    <t>13043707103821</t>
  </si>
  <si>
    <t>3043700103319</t>
  </si>
  <si>
    <t>03043709000381;3043709000381;54888880021114</t>
  </si>
  <si>
    <t>8710625530524</t>
  </si>
  <si>
    <t>3987</t>
  </si>
  <si>
    <t>Myers's Rum 40° 1L</t>
  </si>
  <si>
    <t>087000007123</t>
  </si>
  <si>
    <t>10087000007120</t>
  </si>
  <si>
    <t>891811000132</t>
  </si>
  <si>
    <t>10891811000139</t>
  </si>
  <si>
    <t>NADA8YXHJR</t>
  </si>
  <si>
    <t>Nadal Ron Tobacco 37.5° 1L</t>
  </si>
  <si>
    <t>8414037115132</t>
  </si>
  <si>
    <t>28414037115136</t>
  </si>
  <si>
    <t>8414037925984</t>
  </si>
  <si>
    <t>NAGAA0B69A</t>
  </si>
  <si>
    <t>Naga Rum Java Reserve 40° 0.7L</t>
  </si>
  <si>
    <t>8438001406996</t>
  </si>
  <si>
    <t>18438001406993;18438001408386</t>
  </si>
  <si>
    <t>Naga Rum Java Reserve Celebration 40° 0.7L</t>
  </si>
  <si>
    <t>Naga Siam 10 Years 40° 0.7L</t>
  </si>
  <si>
    <t>8438001408471</t>
  </si>
  <si>
    <t>18438001408478</t>
  </si>
  <si>
    <t>4573286171727</t>
  </si>
  <si>
    <t>4573286171826</t>
  </si>
  <si>
    <t>6429830007319</t>
  </si>
  <si>
    <t>Nardini 15 Years 50° 0.7L</t>
  </si>
  <si>
    <t>8000513200791</t>
  </si>
  <si>
    <t>8000513200951</t>
  </si>
  <si>
    <t>8000513000124</t>
  </si>
  <si>
    <t>8000513200333</t>
  </si>
  <si>
    <t>Nardini Grappa Extrafina Selezione 42° 0.7L</t>
  </si>
  <si>
    <t>8000513201811;8000513202061</t>
  </si>
  <si>
    <t>Nardini Grappa Riserva 15 anni 45° 0.7L</t>
  </si>
  <si>
    <t>8000513201842;8000513202092</t>
  </si>
  <si>
    <t>08000513201880</t>
  </si>
  <si>
    <t>8000513202108</t>
  </si>
  <si>
    <t>8000513201378</t>
  </si>
  <si>
    <t>8000513201170</t>
  </si>
  <si>
    <t>8000513200371</t>
  </si>
  <si>
    <t>8000513201484</t>
  </si>
  <si>
    <t>8000513201637</t>
  </si>
  <si>
    <t>8000513000049</t>
  </si>
  <si>
    <t>8000513201002</t>
  </si>
  <si>
    <t>Nation British Guyana 10 Years Limited Edition 56.4° 0.7L</t>
  </si>
  <si>
    <t>8033749405739</t>
  </si>
  <si>
    <t>Nation Jamaica 5 Years + GBX 50° 0.7L</t>
  </si>
  <si>
    <t>8033749403476</t>
  </si>
  <si>
    <t>8033749403483</t>
  </si>
  <si>
    <t>Nation Jamaica 7 Years Cask Strength + GBX 61.2° 0.7L</t>
  </si>
  <si>
    <t>8033749405081</t>
  </si>
  <si>
    <t>8033749405098</t>
  </si>
  <si>
    <t>Nation Panama 10 Years 40° 0.7L</t>
  </si>
  <si>
    <t>8033749402929</t>
  </si>
  <si>
    <t>8033749402936</t>
  </si>
  <si>
    <t>Nation Panama 21 Years Black Edition 43° 0.7L</t>
  </si>
  <si>
    <t>8033749406347</t>
  </si>
  <si>
    <t>3524780000892</t>
  </si>
  <si>
    <t>3524780002148</t>
  </si>
  <si>
    <t>3701394500066</t>
  </si>
  <si>
    <t>3701394500462</t>
  </si>
  <si>
    <t>Nc’nean Organic Single Malt Batch 07 46° 0.7L</t>
  </si>
  <si>
    <t>15060608100030</t>
  </si>
  <si>
    <t>5060608100033</t>
  </si>
  <si>
    <t>Nc'nean Huntress Organic Single Malt Spring 2022 48.5° 0.7L</t>
  </si>
  <si>
    <t>15060608100108</t>
  </si>
  <si>
    <t>4062400471138</t>
  </si>
  <si>
    <t>3012991022005</t>
  </si>
  <si>
    <t>03012998300649;03012998464204;3012998464204;3012998496694</t>
  </si>
  <si>
    <t>3012993052031</t>
  </si>
  <si>
    <t>3287480000042</t>
  </si>
  <si>
    <t>3287480000325</t>
  </si>
  <si>
    <t>3287480000332</t>
  </si>
  <si>
    <t>Neisson Le Rhum Bio Par Neisson 52.5° 0.7L</t>
  </si>
  <si>
    <t>3287480000684</t>
  </si>
  <si>
    <t>3287480000776;54888880025099</t>
  </si>
  <si>
    <t>3287480000653</t>
  </si>
  <si>
    <t>3287480000691</t>
  </si>
  <si>
    <t>Nemiroff De Luxe Vodka + 2 Glasses 40° 0.7L</t>
  </si>
  <si>
    <t>4820181427870</t>
  </si>
  <si>
    <t>4820181427887</t>
  </si>
  <si>
    <t>4820181424916</t>
  </si>
  <si>
    <t>4820181424923</t>
  </si>
  <si>
    <t>4820181425005</t>
  </si>
  <si>
    <t>4820181425012</t>
  </si>
  <si>
    <t>Nemiroff Vodka Mix Pack 5 x 10 cl 40° 0.5L</t>
  </si>
  <si>
    <t>4820181427306</t>
  </si>
  <si>
    <t>4820181427375</t>
  </si>
  <si>
    <t>4820181425968</t>
  </si>
  <si>
    <t>4820181425982</t>
  </si>
  <si>
    <t>New Grove 10 Years 40° 0.7L</t>
  </si>
  <si>
    <t>6091023020919</t>
  </si>
  <si>
    <t>6091023020926</t>
  </si>
  <si>
    <t>New Grove Beau Plan 2007 45° 0.7L</t>
  </si>
  <si>
    <t>6091023021787</t>
  </si>
  <si>
    <t>6091023022494</t>
  </si>
  <si>
    <t>New Grove Belle Vue 2005 45° 0.7L</t>
  </si>
  <si>
    <t>6091023022487</t>
  </si>
  <si>
    <t>NEWGD4C653</t>
  </si>
  <si>
    <t>New Grove Café 26° 0.7L</t>
  </si>
  <si>
    <t>6091023016752</t>
  </si>
  <si>
    <t>6091023017476</t>
  </si>
  <si>
    <t>New Grove Double Cask Acacia 47° 0.7L</t>
  </si>
  <si>
    <t>54888880015144</t>
  </si>
  <si>
    <t>New Grove Double Cask Moscatel 47° 0.7L</t>
  </si>
  <si>
    <t>6091023018466</t>
  </si>
  <si>
    <t>54888880015175;6091023019081</t>
  </si>
  <si>
    <t>6091023016776</t>
  </si>
  <si>
    <t>6091023017483</t>
  </si>
  <si>
    <t>6091023016431</t>
  </si>
  <si>
    <t>6091023017421</t>
  </si>
  <si>
    <t>6091023020957</t>
  </si>
  <si>
    <t>6091023016202</t>
  </si>
  <si>
    <t>New Grove Small Batch Acacia 8 Years 47° 0.7L</t>
  </si>
  <si>
    <t>6091023021114</t>
  </si>
  <si>
    <t>6091023016059</t>
  </si>
  <si>
    <t>New Grove Villa Bague 2004 45° 0.7L</t>
  </si>
  <si>
    <t>5415281061681;6091023022470</t>
  </si>
  <si>
    <t>7640164980072</t>
  </si>
  <si>
    <t>7640164980324</t>
  </si>
  <si>
    <t>7640164980331</t>
  </si>
  <si>
    <t>7640164980348</t>
  </si>
  <si>
    <t>7640164980355</t>
  </si>
  <si>
    <t>7640164980300</t>
  </si>
  <si>
    <t>7640164980034</t>
  </si>
  <si>
    <t>3282946069458</t>
  </si>
  <si>
    <t>3282946055789</t>
  </si>
  <si>
    <t>3282946104630</t>
  </si>
  <si>
    <t>3282946012065</t>
  </si>
  <si>
    <t>54888880015762</t>
  </si>
  <si>
    <t>Nikka Black 43° 0.5L</t>
  </si>
  <si>
    <t>3700597302392</t>
  </si>
  <si>
    <t>14904230101458</t>
  </si>
  <si>
    <t>4904230027621</t>
  </si>
  <si>
    <t>14904230027628;4904230066422</t>
  </si>
  <si>
    <t>4904230041160</t>
  </si>
  <si>
    <t>14904230033247</t>
  </si>
  <si>
    <t>Nikka Coffey Gin 47° 0.7L</t>
  </si>
  <si>
    <t>14904230048661;3700597303269;4904230048664</t>
  </si>
  <si>
    <t>4904230032731</t>
  </si>
  <si>
    <t>14904230032738;3700597302316</t>
  </si>
  <si>
    <t>Nikka Coffey Malt 45° 0.7L</t>
  </si>
  <si>
    <t>3700597302323</t>
  </si>
  <si>
    <t>14904230035722;54611100005515</t>
  </si>
  <si>
    <t>Nikka Coffey Vodka 40° 0.7L</t>
  </si>
  <si>
    <t>3700597303276</t>
  </si>
  <si>
    <t>14904230048678</t>
  </si>
  <si>
    <t>3700597306383</t>
  </si>
  <si>
    <t>04904230054177;4904230054177</t>
  </si>
  <si>
    <t>3700597302378;4904230100683</t>
  </si>
  <si>
    <t>14904230100680</t>
  </si>
  <si>
    <t>Nikka From The Barrel Special Edition + 2 Glasses + Serving Cap 51.4° 0.5L</t>
  </si>
  <si>
    <t>3700597303245;3700597342060;3700597361603</t>
  </si>
  <si>
    <t>13700597311537;13700597320959;3663777001198;3700597353349;54888880010576</t>
  </si>
  <si>
    <t>4904230042303</t>
  </si>
  <si>
    <t>14904230042300</t>
  </si>
  <si>
    <t>Nikka Super Nikka + GBX 43° 0.7L</t>
  </si>
  <si>
    <t>3700597302347;4904230040385;4904230042358</t>
  </si>
  <si>
    <t>14904230040382;14904230042355</t>
  </si>
  <si>
    <t>14904230042355;54611100007618</t>
  </si>
  <si>
    <t>Nikka The Grain Whisky 48° 0.7L</t>
  </si>
  <si>
    <t>14904230072147</t>
  </si>
  <si>
    <t>Nikka The Nikka Tailored 43° 0.7L</t>
  </si>
  <si>
    <t>37;3700597351246</t>
  </si>
  <si>
    <t>14904230057915</t>
  </si>
  <si>
    <t>54888880026133</t>
  </si>
  <si>
    <t>3760029981410</t>
  </si>
  <si>
    <t>0113760029981417</t>
  </si>
  <si>
    <t>Ninkasi Whisky Chardonnay 46° 0.7L</t>
  </si>
  <si>
    <t>3760029981403</t>
  </si>
  <si>
    <t>0113760029981400</t>
  </si>
  <si>
    <t>LOND1A84E4</t>
  </si>
  <si>
    <t>No.3 London Dry Gin 46° 0.7L</t>
  </si>
  <si>
    <t>5010493025775</t>
  </si>
  <si>
    <t>05010493026017;5010493026017</t>
  </si>
  <si>
    <t>Nobushi Japanese Whisky 40° 0.7L</t>
  </si>
  <si>
    <t>16061108923913;606110892391</t>
  </si>
  <si>
    <t>06061108924216</t>
  </si>
  <si>
    <t>606110894321</t>
  </si>
  <si>
    <t>0106061108912347</t>
  </si>
  <si>
    <t>3023010003592</t>
  </si>
  <si>
    <t>07640175720094;7640175720094</t>
  </si>
  <si>
    <t>NOILAKP086</t>
  </si>
  <si>
    <t>Noilly Prat (New Bottle) 18° 1L</t>
  </si>
  <si>
    <t>3023010003585</t>
  </si>
  <si>
    <t>0399165793;07640175720148;7640175720148</t>
  </si>
  <si>
    <t>3379973316010</t>
  </si>
  <si>
    <t>NOIXF3C9B7</t>
  </si>
  <si>
    <t>Noix de la Saint Jean 15° 0.75L</t>
  </si>
  <si>
    <t>43379973316018</t>
  </si>
  <si>
    <t>3427</t>
  </si>
  <si>
    <t>Nonino Grappa Monovitigno Prosecco Riserva 41° 0.7L</t>
  </si>
  <si>
    <t>8002092013892</t>
  </si>
  <si>
    <t>08002092013939;466576;8002092013939</t>
  </si>
  <si>
    <t>Nonino Grappa Prosecco Barrique 41° 0.7L</t>
  </si>
  <si>
    <t>54888880014543;8002092013939</t>
  </si>
  <si>
    <t>Nonino Grappa Riserva 8 Years Barrique 43° 0.7L</t>
  </si>
  <si>
    <t>8002092015391</t>
  </si>
  <si>
    <t>80631750</t>
  </si>
  <si>
    <t>08002092011485;8002092011485</t>
  </si>
  <si>
    <t>Nonino Prunus 43° 0.7L</t>
  </si>
  <si>
    <t>80543107</t>
  </si>
  <si>
    <t>8002092012864</t>
  </si>
  <si>
    <t>8002092014462</t>
  </si>
  <si>
    <t>08002092014479;8002092014479</t>
  </si>
  <si>
    <t>4260331320185</t>
  </si>
  <si>
    <t>8435449501238</t>
  </si>
  <si>
    <t>28435449501232</t>
  </si>
  <si>
    <t>58435449500021</t>
  </si>
  <si>
    <t>8425027000321</t>
  </si>
  <si>
    <t>28425027001582</t>
  </si>
  <si>
    <t>8425027000314</t>
  </si>
  <si>
    <t>28425027001575</t>
  </si>
  <si>
    <t>NORMB2A2EC</t>
  </si>
  <si>
    <t>Normindia 41.4° 0.7L</t>
  </si>
  <si>
    <t>3559627011816</t>
  </si>
  <si>
    <t>5411772003048</t>
  </si>
  <si>
    <t>5411772003147</t>
  </si>
  <si>
    <t>7503030338073</t>
  </si>
  <si>
    <t>7503030338172</t>
  </si>
  <si>
    <t>7500326739187</t>
  </si>
  <si>
    <t>7500464063649</t>
  </si>
  <si>
    <t>7500326739132</t>
  </si>
  <si>
    <t>7500464063625</t>
  </si>
  <si>
    <t>7500464063601</t>
  </si>
  <si>
    <t>7500464063656</t>
  </si>
  <si>
    <t>7500326739170</t>
  </si>
  <si>
    <t>7500464063632</t>
  </si>
  <si>
    <t>18437005781136</t>
  </si>
  <si>
    <t>857343003225</t>
  </si>
  <si>
    <t>857343003164</t>
  </si>
  <si>
    <t>10857343003178</t>
  </si>
  <si>
    <t>5710778001394</t>
  </si>
  <si>
    <t>15710778001391</t>
  </si>
  <si>
    <t>OPANB2B8A5</t>
  </si>
  <si>
    <t>O.P. Anderson Aquavit 40° 0.7L</t>
  </si>
  <si>
    <t>25710778001350</t>
  </si>
  <si>
    <t>6412700060101</t>
  </si>
  <si>
    <t>16412700060108</t>
  </si>
  <si>
    <t>Oban 11 Years Special Release 2023 58° 0.7L</t>
  </si>
  <si>
    <t>5000281073705</t>
  </si>
  <si>
    <t>5000281073712</t>
  </si>
  <si>
    <t>Oban 14 Years 43° 0.7L</t>
  </si>
  <si>
    <t>5000281005447</t>
  </si>
  <si>
    <t>05000281005485;5000281005485</t>
  </si>
  <si>
    <t>Oban Distillers Edition 43° 0.7L</t>
  </si>
  <si>
    <t>5000281068411</t>
  </si>
  <si>
    <t>05000281068428;5000281072173</t>
  </si>
  <si>
    <t>8414606405213</t>
  </si>
  <si>
    <t>Ocucaje Mosto Verde Quebranta 42.5° 0.5L</t>
  </si>
  <si>
    <t>7752933001571</t>
  </si>
  <si>
    <t>7752933001281</t>
  </si>
  <si>
    <t>17752933001288</t>
  </si>
  <si>
    <t>Ocucaje Pisco Mosto Verde Acholado 42.5° 0.5L</t>
  </si>
  <si>
    <t>7752933001472</t>
  </si>
  <si>
    <t>Ocucaje Pisco Mosto Verde Italia 42.5° 0.5L</t>
  </si>
  <si>
    <t>7752933001489</t>
  </si>
  <si>
    <t>7752933001304</t>
  </si>
  <si>
    <t>7591834201709</t>
  </si>
  <si>
    <t>7591834201761</t>
  </si>
  <si>
    <t>Ocus Bio Gin + 2 Glasses 40° 0.5L</t>
  </si>
  <si>
    <t>5420061401656</t>
  </si>
  <si>
    <t>5420061401700</t>
  </si>
  <si>
    <t>OCUSW561GT</t>
  </si>
  <si>
    <t>Ocus Bio Gin 40° 0.5L</t>
  </si>
  <si>
    <t>5420061411846</t>
  </si>
  <si>
    <t>5420061401229</t>
  </si>
  <si>
    <t>Offley 10 Years 20° 0.75L</t>
  </si>
  <si>
    <t>5601034008502</t>
  </si>
  <si>
    <t>5601034008533</t>
  </si>
  <si>
    <t>Offley 30 Years 20° 0.75L</t>
  </si>
  <si>
    <t>5601034010505</t>
  </si>
  <si>
    <t>5601034010536</t>
  </si>
  <si>
    <t>5601034000636</t>
  </si>
  <si>
    <t>55601034000631</t>
  </si>
  <si>
    <t>5601012006476</t>
  </si>
  <si>
    <t>55601012006471;5601012006490</t>
  </si>
  <si>
    <t>5601012006469</t>
  </si>
  <si>
    <t>55601012006464;5601012006483</t>
  </si>
  <si>
    <t>OFFL79E001</t>
  </si>
  <si>
    <t>Offley Reserva 20° 0.75L</t>
  </si>
  <si>
    <t>5601034027503</t>
  </si>
  <si>
    <t>5601034027527</t>
  </si>
  <si>
    <t>Offrian 12 Years 40° 0.7L</t>
  </si>
  <si>
    <t>3760261820041</t>
  </si>
  <si>
    <t>Offrian 8 Years 40° 0.7L</t>
  </si>
  <si>
    <t>3760261820010</t>
  </si>
  <si>
    <t>3760261820034</t>
  </si>
  <si>
    <t>4955066447015</t>
  </si>
  <si>
    <t>14955066447012</t>
  </si>
  <si>
    <t>Old Deer Classic Whisky 40° 0.7L</t>
  </si>
  <si>
    <t>7640149330014</t>
  </si>
  <si>
    <t>7640149330120</t>
  </si>
  <si>
    <t>040232897894</t>
  </si>
  <si>
    <t>040232835223</t>
  </si>
  <si>
    <t>040232943225</t>
  </si>
  <si>
    <t>040232835216</t>
  </si>
  <si>
    <t>3012992132048</t>
  </si>
  <si>
    <t>3012998445678</t>
  </si>
  <si>
    <t>3012992112033</t>
  </si>
  <si>
    <t>03012998445654;3012998445654</t>
  </si>
  <si>
    <t>3012993039759</t>
  </si>
  <si>
    <t>03012998476566;03012998542599;3012998542599</t>
  </si>
  <si>
    <t>3012991302039</t>
  </si>
  <si>
    <t>3012998538400</t>
  </si>
  <si>
    <t>Old Parr 12 Years (Travel Retail label) 40° 1L</t>
  </si>
  <si>
    <t>5000281004020</t>
  </si>
  <si>
    <t>5000281004068</t>
  </si>
  <si>
    <t>Old Parr 12 Years 40° 1L</t>
  </si>
  <si>
    <t>OLDPDVW79T</t>
  </si>
  <si>
    <t>Old Perth Original 46° 0.7L</t>
  </si>
  <si>
    <t>5060109227628</t>
  </si>
  <si>
    <t>15060109227625</t>
  </si>
  <si>
    <t>Old Pulteney 10 Years 40° 1L</t>
  </si>
  <si>
    <t>5010509803571</t>
  </si>
  <si>
    <t>4006</t>
  </si>
  <si>
    <t>Old Pulteney 12 Years 40° 0.7L</t>
  </si>
  <si>
    <t>05010509060059;5010509060028</t>
  </si>
  <si>
    <t>050105090600;5010509060059</t>
  </si>
  <si>
    <t>Old Pulteney 15 Years 46° 0.7L</t>
  </si>
  <si>
    <t>5010509881678</t>
  </si>
  <si>
    <t>05010509803373;5010509803373</t>
  </si>
  <si>
    <t>Old Pulteney 16 Years Single Cask #1927 2006 (Bottled 2022) First Fill American Oak 53.8° 0.7L</t>
  </si>
  <si>
    <t>5010509883450</t>
  </si>
  <si>
    <t>05010509805476</t>
  </si>
  <si>
    <t>Old Pulteney 18 Years 46° 0.7L</t>
  </si>
  <si>
    <t>5010509881685</t>
  </si>
  <si>
    <t>05010509803380;5010509803380</t>
  </si>
  <si>
    <t>Old Pulteney 18 Years Single Cask #222 2004 (Bottled 2022) First Fill American Oak 54.2° 0.7L</t>
  </si>
  <si>
    <t>5010509883467</t>
  </si>
  <si>
    <t>05010509805483;5010509805483</t>
  </si>
  <si>
    <t>Old Pulteney 25 Years 46° 0.7L</t>
  </si>
  <si>
    <t>5010509881203;5010509881517</t>
  </si>
  <si>
    <t>05010509802833;05010509803526;5010509803526</t>
  </si>
  <si>
    <t>Old Pulteney Huddart 46° 0.7L</t>
  </si>
  <si>
    <t>5010509881692</t>
  </si>
  <si>
    <t>05010509803397;5010509803397</t>
  </si>
  <si>
    <t>3640</t>
  </si>
  <si>
    <t>Old Smuggler 40° 0.7L</t>
  </si>
  <si>
    <t>5010327605005</t>
  </si>
  <si>
    <t>05010327605012;5010327605012</t>
  </si>
  <si>
    <t>Old St Andrews Nightcap 15 Years 40° 0.7L</t>
  </si>
  <si>
    <t>5011995001274</t>
  </si>
  <si>
    <t>5011995001809</t>
  </si>
  <si>
    <t>3147699105412</t>
  </si>
  <si>
    <t>856011004519</t>
  </si>
  <si>
    <t>10856011004516</t>
  </si>
  <si>
    <t>856011004557</t>
  </si>
  <si>
    <t>10856011004554</t>
  </si>
  <si>
    <t>856011004434</t>
  </si>
  <si>
    <t>10856011004431</t>
  </si>
  <si>
    <t>854628006018</t>
  </si>
  <si>
    <t>10854628006015</t>
  </si>
  <si>
    <t>10856011004943</t>
  </si>
  <si>
    <t>10856011004455</t>
  </si>
  <si>
    <t>5430001672015</t>
  </si>
  <si>
    <t>5430001672107</t>
  </si>
  <si>
    <t>OLME5DF958</t>
  </si>
  <si>
    <t>Olmeca Altos Plata 38° 0.7L</t>
  </si>
  <si>
    <t>080432106037</t>
  </si>
  <si>
    <t>00871052227642;30080432106038</t>
  </si>
  <si>
    <t>080432105528</t>
  </si>
  <si>
    <t>30080432105529</t>
  </si>
  <si>
    <t>OLMEA29241</t>
  </si>
  <si>
    <t>Olmeca Gold 38° 1L</t>
  </si>
  <si>
    <t>10080432115272</t>
  </si>
  <si>
    <t>OMER64EAEA</t>
  </si>
  <si>
    <t>Omerta Belgian Rum 35° 0.7L</t>
  </si>
  <si>
    <t>5420061400468</t>
  </si>
  <si>
    <t>5420061400659</t>
  </si>
  <si>
    <t>4260381740537</t>
  </si>
  <si>
    <t>5060576750087</t>
  </si>
  <si>
    <t>Onikishi Blended Whisky 43° 0.7L</t>
  </si>
  <si>
    <t>0793420176652</t>
  </si>
  <si>
    <t>Opihr Gin 3 x 5 cl (Far East Edition, European Edition, Arabian Edition) 43° 0.15L</t>
  </si>
  <si>
    <t>5010296009392</t>
  </si>
  <si>
    <t>05010296009842;5010296009842</t>
  </si>
  <si>
    <t>Opihr Oriental Spiced Gin + Glass 42.5° 0.7L</t>
  </si>
  <si>
    <t>5010296005912;5010296009651</t>
  </si>
  <si>
    <t>05010296005929;5010296005929</t>
  </si>
  <si>
    <t>OPIHA15144</t>
  </si>
  <si>
    <t>Opihr Oriental Spiced Gin 42.5° 0.7L</t>
  </si>
  <si>
    <t>5010296001020</t>
  </si>
  <si>
    <t>05010296000887;5010296000887</t>
  </si>
  <si>
    <t>5010296002270</t>
  </si>
  <si>
    <t>05010296002287;5010296002287</t>
  </si>
  <si>
    <t>OPTHIM729W</t>
  </si>
  <si>
    <t>Opthimus 18 Years 38° 0.7L</t>
  </si>
  <si>
    <t>7466871102244</t>
  </si>
  <si>
    <t>17466871102241;17466871102289</t>
  </si>
  <si>
    <t>OPTHIM729C</t>
  </si>
  <si>
    <t>Opthimus 21 Years 38° 0.7L</t>
  </si>
  <si>
    <t>7466871102251</t>
  </si>
  <si>
    <t>17466871102296</t>
  </si>
  <si>
    <t>Opthimus 25 Years Malt Finished 43° 0.7L</t>
  </si>
  <si>
    <t>7466871100516</t>
  </si>
  <si>
    <t>17466871100513</t>
  </si>
  <si>
    <t>Opthimus 25 Years Oporto + GBX 43° 0.7L</t>
  </si>
  <si>
    <t>17466871100520;54888880020605</t>
  </si>
  <si>
    <t>Opthimus 25 Years Summa Cum Laude 38° 0.7L</t>
  </si>
  <si>
    <t>7466871102268</t>
  </si>
  <si>
    <t>17466871102265</t>
  </si>
  <si>
    <t>Orange Colombo 15° 0.75L</t>
  </si>
  <si>
    <t>3379973326019</t>
  </si>
  <si>
    <t>43379973326017</t>
  </si>
  <si>
    <t>012345678950</t>
  </si>
  <si>
    <t>5413214000080</t>
  </si>
  <si>
    <t>ORI-Gin 1848 48° 0.5L</t>
  </si>
  <si>
    <t>4935329402029</t>
  </si>
  <si>
    <t>4935329402043</t>
  </si>
  <si>
    <t>Original Wikinger + glass 11° 0.5L</t>
  </si>
  <si>
    <t>4004752233064</t>
  </si>
  <si>
    <t>4004752533065</t>
  </si>
  <si>
    <t>7024975623883</t>
  </si>
  <si>
    <t>7024975623890</t>
  </si>
  <si>
    <t>3550143000100</t>
  </si>
  <si>
    <t>3550143100107</t>
  </si>
  <si>
    <t>3550143100091</t>
  </si>
  <si>
    <t>3929</t>
  </si>
  <si>
    <t>Ouzo 12 40° 1L</t>
  </si>
  <si>
    <t>5201003111006</t>
  </si>
  <si>
    <t>5201003121005</t>
  </si>
  <si>
    <t>7640175740467</t>
  </si>
  <si>
    <t>07640175740450;7640175740450</t>
  </si>
  <si>
    <t>5413214101459</t>
  </si>
  <si>
    <t>5413214101466</t>
  </si>
  <si>
    <t>5413214101473</t>
  </si>
  <si>
    <t>5413214101480</t>
  </si>
  <si>
    <t>1210000100771;5011007005009</t>
  </si>
  <si>
    <t>05011007005160;11210000100785</t>
  </si>
  <si>
    <t>9120066430588</t>
  </si>
  <si>
    <t>9120066430618</t>
  </si>
  <si>
    <t>54888880024924</t>
  </si>
  <si>
    <t>3394540438209</t>
  </si>
  <si>
    <t>3048631106507</t>
  </si>
  <si>
    <t>l18207</t>
  </si>
  <si>
    <t>23048631207000</t>
  </si>
  <si>
    <t>3760119351000</t>
  </si>
  <si>
    <t>13760119351007</t>
  </si>
  <si>
    <t>17466871104603</t>
  </si>
  <si>
    <t>3760178480000</t>
  </si>
  <si>
    <t>010301440316833210909811</t>
  </si>
  <si>
    <t>3760178489997</t>
  </si>
  <si>
    <t>Papa Rouyo Eritaj 50.3° 0.7L</t>
  </si>
  <si>
    <t>3760104810628</t>
  </si>
  <si>
    <t>13770027775055</t>
  </si>
  <si>
    <t>5060617790027</t>
  </si>
  <si>
    <t>50606177900249</t>
  </si>
  <si>
    <t>5060617790010</t>
  </si>
  <si>
    <t>50606177900171</t>
  </si>
  <si>
    <t>4062400123525</t>
  </si>
  <si>
    <t>4062400123754</t>
  </si>
  <si>
    <t>4062400484107</t>
  </si>
  <si>
    <t>4062400484114</t>
  </si>
  <si>
    <t>PAPI75E7D6</t>
  </si>
  <si>
    <t>Papidoux XO Calvados 40° 0.7L</t>
  </si>
  <si>
    <t>4062400485135</t>
  </si>
  <si>
    <t>4062400485142</t>
  </si>
  <si>
    <t>Park Borderies Mizunara Finished 43.5° 0.7L</t>
  </si>
  <si>
    <t>695937262432</t>
  </si>
  <si>
    <t>856442005901</t>
  </si>
  <si>
    <t>10856442005908</t>
  </si>
  <si>
    <t>856442005895</t>
  </si>
  <si>
    <t>10856442005892</t>
  </si>
  <si>
    <t>3047100000230;3047100097209;3047100097544</t>
  </si>
  <si>
    <t>03047100100213;15413585002512;3047100100213;5413585002515</t>
  </si>
  <si>
    <t>PASTCUM55U</t>
  </si>
  <si>
    <t>3047100100190</t>
  </si>
  <si>
    <t>745114175922</t>
  </si>
  <si>
    <t>5419980041142</t>
  </si>
  <si>
    <t>3379974406260</t>
  </si>
  <si>
    <t>43379974406268</t>
  </si>
  <si>
    <t>3014400001038</t>
  </si>
  <si>
    <t>010301440304389910620816</t>
  </si>
  <si>
    <t>Patridom XO 42° 0.7L</t>
  </si>
  <si>
    <t>5712718005240</t>
  </si>
  <si>
    <t>5712718005257</t>
  </si>
  <si>
    <t>Patron Anejo 40° 1L</t>
  </si>
  <si>
    <t>721733002573</t>
  </si>
  <si>
    <t>10721733002570;721733502578</t>
  </si>
  <si>
    <t>Patron El Cielo 40° 0.7L</t>
  </si>
  <si>
    <t>721733005956</t>
  </si>
  <si>
    <t>07217330059568;7217330059568</t>
  </si>
  <si>
    <t>Patron Gran Burdeos 40° 0.7L</t>
  </si>
  <si>
    <t>721733000999;721733001361</t>
  </si>
  <si>
    <t>10721733001368;7217330053146;721733201365</t>
  </si>
  <si>
    <t>Patron Reposado 40° 1L</t>
  </si>
  <si>
    <t>721733002566</t>
  </si>
  <si>
    <t>10721733002563;721733502561</t>
  </si>
  <si>
    <t>Patron Silver 40° 0.7L</t>
  </si>
  <si>
    <t>721733000739;7217330051470;721733200733</t>
  </si>
  <si>
    <t>07217330051470;10721733000736</t>
  </si>
  <si>
    <t>Patron Silver 40° 1L</t>
  </si>
  <si>
    <t>721733002634</t>
  </si>
  <si>
    <t>10721733002631;721733502639</t>
  </si>
  <si>
    <t>Paul John Bold Indian Single Malt 46° 0.7L</t>
  </si>
  <si>
    <t>8904014800712</t>
  </si>
  <si>
    <t>8904014800729</t>
  </si>
  <si>
    <t>Paul John Brilliance Indian Single Malt 46° 0.7L</t>
  </si>
  <si>
    <t>8904014800699</t>
  </si>
  <si>
    <t>8904014800705</t>
  </si>
  <si>
    <t>Paul John Christmas Edition 2020 46° 0.7L</t>
  </si>
  <si>
    <t>8904014806325</t>
  </si>
  <si>
    <t>2;8904014806578</t>
  </si>
  <si>
    <t>Paul John Indian Single Malt Christmas Edition 46° 0.7L</t>
  </si>
  <si>
    <t>8904014803157;8904014806325</t>
  </si>
  <si>
    <t>8904014803164;8904014806578</t>
  </si>
  <si>
    <t>Paul John Nirvana Single Malt 40° 0.7L</t>
  </si>
  <si>
    <t>8904014802730</t>
  </si>
  <si>
    <t>8904014802846</t>
  </si>
  <si>
    <t>Paul John PX Select Cask 48° 0.7L</t>
  </si>
  <si>
    <t>8904014803300;8904014803461</t>
  </si>
  <si>
    <t>PEAK97B542</t>
  </si>
  <si>
    <t>Peaky Blinder Irish Whisky 40° 0.7L</t>
  </si>
  <si>
    <t>5011166058953</t>
  </si>
  <si>
    <t>05011166038887;5011166038887</t>
  </si>
  <si>
    <t>Peat's Beast 30 Years 50.6° 0.7L</t>
  </si>
  <si>
    <t>5060414942513</t>
  </si>
  <si>
    <t>5060414942520</t>
  </si>
  <si>
    <t>Penderyn Hiraeth 46° 0.7L</t>
  </si>
  <si>
    <t>5011594001026</t>
  </si>
  <si>
    <t>05011594001033;5011594001033</t>
  </si>
  <si>
    <t>Penderyn Madeira + 2 glasses 46° 0.35L</t>
  </si>
  <si>
    <t>5011594000609</t>
  </si>
  <si>
    <t>05011594000616</t>
  </si>
  <si>
    <t>PEND5D0213</t>
  </si>
  <si>
    <t>Penderyn Portwood 46° 0.7L</t>
  </si>
  <si>
    <t>5011594060658</t>
  </si>
  <si>
    <t>05011594060641;5011594000760</t>
  </si>
  <si>
    <t>Penderyn Rich Oak 46° 0.7L</t>
  </si>
  <si>
    <t>5011594000142</t>
  </si>
  <si>
    <t>05011594000753;5011594000753</t>
  </si>
  <si>
    <t>Penderyn Rum Finish Edition 2021 50° 0.7L</t>
  </si>
  <si>
    <t>5011594001125</t>
  </si>
  <si>
    <t>Penderyn Sherry Wood 46° 0.7L</t>
  </si>
  <si>
    <t>5011594010752</t>
  </si>
  <si>
    <t>05011594060740;5011594060740</t>
  </si>
  <si>
    <t>05011594000692;5011594000692</t>
  </si>
  <si>
    <t>Penderyn Small Batch Edition 2022 50° 0.7L</t>
  </si>
  <si>
    <t>5011594002115</t>
  </si>
  <si>
    <t>Père Labat 707 70.7° 0.7L</t>
  </si>
  <si>
    <t>3343970000074</t>
  </si>
  <si>
    <t>3343971000059</t>
  </si>
  <si>
    <t>3229020006527;3343970212828</t>
  </si>
  <si>
    <t>03012998221425</t>
  </si>
  <si>
    <t>Père Labat Blanc Organic 52° 0.7L</t>
  </si>
  <si>
    <t>3343970000098</t>
  </si>
  <si>
    <t>PREL4AHV1O</t>
  </si>
  <si>
    <t>Père Labat Canne Jaune 51° 0.7L</t>
  </si>
  <si>
    <t>3343970000241</t>
  </si>
  <si>
    <t>Père Labat Clos Parcellaire Les Mangles 53° 0.7L</t>
  </si>
  <si>
    <t>3343970000104</t>
  </si>
  <si>
    <t>3343971000066</t>
  </si>
  <si>
    <t>3343970212859</t>
  </si>
  <si>
    <t>3343970212835</t>
  </si>
  <si>
    <t>3343970212804</t>
  </si>
  <si>
    <t>3343971000097</t>
  </si>
  <si>
    <t>Père Labat Rhum Vieux XO 42° 0.7L</t>
  </si>
  <si>
    <t>3343970000197</t>
  </si>
  <si>
    <t>Père Labat Vieux 2010 45° 0.7L</t>
  </si>
  <si>
    <t>3343971000110</t>
  </si>
  <si>
    <t>3343970212866</t>
  </si>
  <si>
    <t>Père Magloire 12 Years 40° 0.7L</t>
  </si>
  <si>
    <t>3181250069409</t>
  </si>
  <si>
    <t>Père Magloire Pays d'Auge XO 40° 0.7L</t>
  </si>
  <si>
    <t>3181250113119</t>
  </si>
  <si>
    <t>03181256113113</t>
  </si>
  <si>
    <t>3181250060208</t>
  </si>
  <si>
    <t>03181256060202;3181256060202;31812560602026</t>
  </si>
  <si>
    <t>3181250067405</t>
  </si>
  <si>
    <t>0103181256067409;03181256067409;3181256067409</t>
  </si>
  <si>
    <t>3113880104212</t>
  </si>
  <si>
    <t>13113886104213;3113886104216;54888880027147</t>
  </si>
  <si>
    <t>3113880105318</t>
  </si>
  <si>
    <t>13113886105319;54888880011610</t>
  </si>
  <si>
    <t>Perrier Jouët Grand Brut 12.5° 0.75L</t>
  </si>
  <si>
    <t>3113880103819;3113880105110</t>
  </si>
  <si>
    <t>13113886103810;13113886105111;13113886113819</t>
  </si>
  <si>
    <t>5410293000000</t>
  </si>
  <si>
    <t>8000060366520</t>
  </si>
  <si>
    <t>08000060000387</t>
  </si>
  <si>
    <t>5060243077301</t>
  </si>
  <si>
    <t>5060564621085</t>
  </si>
  <si>
    <t>5010103234979</t>
  </si>
  <si>
    <t>05010103234986;5010103234986</t>
  </si>
  <si>
    <t>94</t>
  </si>
  <si>
    <t>Picon Amer 21° 1L</t>
  </si>
  <si>
    <t>5010103234993</t>
  </si>
  <si>
    <t>05010103235006;5010103235006</t>
  </si>
  <si>
    <t>5010103931908</t>
  </si>
  <si>
    <t>05010103909044;5010103909044</t>
  </si>
  <si>
    <t>5010103931519;5010103931915</t>
  </si>
  <si>
    <t>PIER266E11</t>
  </si>
  <si>
    <t>Pierre Ferrand Ambré 40° 0.7L</t>
  </si>
  <si>
    <t>3460410505071</t>
  </si>
  <si>
    <t>43460410505079</t>
  </si>
  <si>
    <t>Pierre Ferrand Reserve 42.3° 0.7L</t>
  </si>
  <si>
    <t>3460410530424;695521152194</t>
  </si>
  <si>
    <t>43460410530422;76460410530422</t>
  </si>
  <si>
    <t>PIERF79BE4</t>
  </si>
  <si>
    <t>Pierre Ferrand Selection Des Anges 41.8° 0.7L</t>
  </si>
  <si>
    <t>3460410531179</t>
  </si>
  <si>
    <t>43460410531177</t>
  </si>
  <si>
    <t>8005765968192</t>
  </si>
  <si>
    <t>096749001453</t>
  </si>
  <si>
    <t>20096749000818</t>
  </si>
  <si>
    <t>5010262070043;5010262070074</t>
  </si>
  <si>
    <t>05010262700094;5010262700094</t>
  </si>
  <si>
    <t>5010262100030</t>
  </si>
  <si>
    <t>05010262700131;5010262700131</t>
  </si>
  <si>
    <t>PINK65110R</t>
  </si>
  <si>
    <t>Pink 47 Gin 47° 0.7L</t>
  </si>
  <si>
    <t>5011995000802</t>
  </si>
  <si>
    <t>5011995000994</t>
  </si>
  <si>
    <t>Piper-Heidsieck Cuvée Brut Perfume 12° 0.75L</t>
  </si>
  <si>
    <t>3018333009178;3018333009666</t>
  </si>
  <si>
    <t>3018333009642</t>
  </si>
  <si>
    <t>3018333005149</t>
  </si>
  <si>
    <t>5573063218231</t>
  </si>
  <si>
    <t>643380164582</t>
  </si>
  <si>
    <t>Pirate's Grog 5 Years 37.5° 0.7L</t>
  </si>
  <si>
    <t>606719624720</t>
  </si>
  <si>
    <t>Pirate's Grog Miniatures Mixed Set 3x5cl 34.17° 0.15L</t>
  </si>
  <si>
    <t>643380164520</t>
  </si>
  <si>
    <t>643380164537</t>
  </si>
  <si>
    <t>606719624744</t>
  </si>
  <si>
    <t>604565185617</t>
  </si>
  <si>
    <t>Pirate's Legend Collection Black Bart XO Rum 45° 0.7L</t>
  </si>
  <si>
    <t>8003230624710</t>
  </si>
  <si>
    <t>Pirate's Legend Collection Francois L'Ollonais Rhum 46° 0.7L</t>
  </si>
  <si>
    <t>Pirate's Legend Collection Sir Francis Drake XO Rum 40° 0.7L</t>
  </si>
  <si>
    <t>8003230624727</t>
  </si>
  <si>
    <t>604565185600</t>
  </si>
  <si>
    <t>17466871102104</t>
  </si>
  <si>
    <t>8716000968876</t>
  </si>
  <si>
    <t>08716000118769;8716000118769</t>
  </si>
  <si>
    <t>7802110002591</t>
  </si>
  <si>
    <t>27802110002595;54888880010880</t>
  </si>
  <si>
    <t>7750359000062</t>
  </si>
  <si>
    <t>27750359000066</t>
  </si>
  <si>
    <t>17755321000726;7755321000729</t>
  </si>
  <si>
    <t>Pixan 6 Years Solera Wine Finish 40° 0.7L</t>
  </si>
  <si>
    <t>606110425544</t>
  </si>
  <si>
    <t>5060564620804</t>
  </si>
  <si>
    <t>05033931806811</t>
  </si>
  <si>
    <t>3460410529053</t>
  </si>
  <si>
    <t>43460410529051</t>
  </si>
  <si>
    <t>3460410527868;695521151135</t>
  </si>
  <si>
    <t>4305268721;43460410527866</t>
  </si>
  <si>
    <t>Plantation Rum Barbados Extra 20th Anniversary + 2 Glasses 40° 0.7L</t>
  </si>
  <si>
    <t>3460410528711;3460410533524;695521151371</t>
  </si>
  <si>
    <t>43460410528719;43460410533645</t>
  </si>
  <si>
    <t>Plantation Rum Guatemala &amp; Bélize Gran Anejo 42° 0.7L</t>
  </si>
  <si>
    <t>3460410529909;695521151944</t>
  </si>
  <si>
    <t>43460410529907</t>
  </si>
  <si>
    <t>3460410530493</t>
  </si>
  <si>
    <t>43460410530491</t>
  </si>
  <si>
    <t>3460410537799</t>
  </si>
  <si>
    <t>43460410537919</t>
  </si>
  <si>
    <t>3460410530981</t>
  </si>
  <si>
    <t>43460410530989</t>
  </si>
  <si>
    <t>8410490263212</t>
  </si>
  <si>
    <t>18410490263219</t>
  </si>
  <si>
    <t>5413216100580</t>
  </si>
  <si>
    <t>POLI9A9353</t>
  </si>
  <si>
    <t>Poli Marconi 46 Dry Gin 46° 0.7L</t>
  </si>
  <si>
    <t>18014115001646;8014115001649</t>
  </si>
  <si>
    <t>POLIA43937</t>
  </si>
  <si>
    <t>Poliakov 37.5° 0.2L</t>
  </si>
  <si>
    <t>3147697510607;3147697511505</t>
  </si>
  <si>
    <t>3147699103913</t>
  </si>
  <si>
    <t>3147690070405</t>
  </si>
  <si>
    <t>3147699105085</t>
  </si>
  <si>
    <t>3147699110966</t>
  </si>
  <si>
    <t>3352370003134</t>
  </si>
  <si>
    <t>3352370004544;3352370004551</t>
  </si>
  <si>
    <t>Poppies Gin 40° 0.5L</t>
  </si>
  <si>
    <t>5411018006048</t>
  </si>
  <si>
    <t>5411018344003</t>
  </si>
  <si>
    <t>Port Askaig 8 Years + 2 Glasses 45.8° 0.7L</t>
  </si>
  <si>
    <t>5060532801341</t>
  </si>
  <si>
    <t>5060532801334;5415281051330</t>
  </si>
  <si>
    <t>Port Askaig Sherry Cask 57.1° 0.7L</t>
  </si>
  <si>
    <t>5060880924778</t>
  </si>
  <si>
    <t>5060880924822</t>
  </si>
  <si>
    <t>837654992760</t>
  </si>
  <si>
    <t>10837654992767</t>
  </si>
  <si>
    <t>0150602925502581</t>
  </si>
  <si>
    <t>05060292550220</t>
  </si>
  <si>
    <t>8710631620318</t>
  </si>
  <si>
    <t>POWEWF5CWR</t>
  </si>
  <si>
    <t>Power's 12 Years John's Lane Release (New Label) 46° 0.7L</t>
  </si>
  <si>
    <t>5011007001926;54888880035593</t>
  </si>
  <si>
    <t>POWE6Q1FM4</t>
  </si>
  <si>
    <t>Power's Three Swallow 40° 0.7L</t>
  </si>
  <si>
    <t>5011007002084</t>
  </si>
  <si>
    <t>5011007002091</t>
  </si>
  <si>
    <t>Presidente Marti Gran Anejo 40° 0.7L</t>
  </si>
  <si>
    <t>17466871101787</t>
  </si>
  <si>
    <t>Presidente Marti Rhum Vieux Gran Anejo 40° 0.7L</t>
  </si>
  <si>
    <t>17466871102418</t>
  </si>
  <si>
    <t>PRIM6E6BAF</t>
  </si>
  <si>
    <t>Primakov Vodka *** 37.5° 1L</t>
  </si>
  <si>
    <t>4009872011370</t>
  </si>
  <si>
    <t>4009872011387;54888880017452</t>
  </si>
  <si>
    <t>Prince Hubert Polignac VSOP 40° 0.7L</t>
  </si>
  <si>
    <t>3770016663151</t>
  </si>
  <si>
    <t>33770016663152</t>
  </si>
  <si>
    <t>7798196850013</t>
  </si>
  <si>
    <t>7798196850020</t>
  </si>
  <si>
    <t>Proclamation Irish Whiskey 40.7° 0.7L</t>
  </si>
  <si>
    <t>5391534150329</t>
  </si>
  <si>
    <t>5391534150398</t>
  </si>
  <si>
    <t>5052598032036</t>
  </si>
  <si>
    <t>811538019576</t>
  </si>
  <si>
    <t>10811538019573</t>
  </si>
  <si>
    <t>5391533970072;811538019668</t>
  </si>
  <si>
    <t>05391533970089;10811538019665;5391533970089</t>
  </si>
  <si>
    <t>Punta Cana Club Black Rum 38° 0.7L</t>
  </si>
  <si>
    <t>7466871104415</t>
  </si>
  <si>
    <t>17466871104412</t>
  </si>
  <si>
    <t>Punta Cana Club Esplandido 12 Years 38° 0.7L</t>
  </si>
  <si>
    <t>7466871100677</t>
  </si>
  <si>
    <t>17466871100674</t>
  </si>
  <si>
    <t>PUNT292D50</t>
  </si>
  <si>
    <t>Punta Cana Club Plata 37.5° 0.7L</t>
  </si>
  <si>
    <t>7466871100646</t>
  </si>
  <si>
    <t>17466871100643</t>
  </si>
  <si>
    <t>7350043200282</t>
  </si>
  <si>
    <t>7350043200305</t>
  </si>
  <si>
    <t>7350043200237</t>
  </si>
  <si>
    <t>7350043200244</t>
  </si>
  <si>
    <t>PUSCHK740L</t>
  </si>
  <si>
    <t>Puschkin Black Sun 16.6° 1L</t>
  </si>
  <si>
    <t>4008669023015</t>
  </si>
  <si>
    <t>4008669123012</t>
  </si>
  <si>
    <t>4008669320206</t>
  </si>
  <si>
    <t>4008669016024</t>
  </si>
  <si>
    <t>4008669516074</t>
  </si>
  <si>
    <t>088320005134</t>
  </si>
  <si>
    <t>54888880034718</t>
  </si>
  <si>
    <t>721733100088</t>
  </si>
  <si>
    <t>30721733100089;721733600083</t>
  </si>
  <si>
    <t>8011701089913</t>
  </si>
  <si>
    <t>QUEEZM13CB</t>
  </si>
  <si>
    <t>Queen's Caviar Vodka 42° 0.7L</t>
  </si>
  <si>
    <t>5430000063272</t>
  </si>
  <si>
    <t>Quiet Man 12 Years An Culchiste 46° 0.7L</t>
  </si>
  <si>
    <t>5000401020442</t>
  </si>
  <si>
    <t>Quiet Man 12 Years Sherry Finish 46° 0.7L</t>
  </si>
  <si>
    <t>5000401020404</t>
  </si>
  <si>
    <t>Quiet Man 8 Years 40° 0.7L</t>
  </si>
  <si>
    <t>5000401020428;5000401020602</t>
  </si>
  <si>
    <t>05000401020459;05000401020619;5000401020619</t>
  </si>
  <si>
    <t>5601920114058</t>
  </si>
  <si>
    <t>0125601920114076109184;25601920114052</t>
  </si>
  <si>
    <t>Quorhum 30 Aniversario Old Vintage Rums Sistema Solera 40° 0.7L</t>
  </si>
  <si>
    <t>7466871100042</t>
  </si>
  <si>
    <t>17466871100049;54888880022272</t>
  </si>
  <si>
    <t>7466871100073</t>
  </si>
  <si>
    <t>17466871100070;54888880020544</t>
  </si>
  <si>
    <t>RABBHW1LRO</t>
  </si>
  <si>
    <t>Rabbit Hole Boxergrail 47.5° 0.7L</t>
  </si>
  <si>
    <t>5060755700100</t>
  </si>
  <si>
    <t>15060755700107</t>
  </si>
  <si>
    <t>RABBF7UA3J</t>
  </si>
  <si>
    <t>Rabbit Hole Cavehill 47.5° 0.7L</t>
  </si>
  <si>
    <t>5060755700094</t>
  </si>
  <si>
    <t>15060755700091</t>
  </si>
  <si>
    <t>RABBJOOM84</t>
  </si>
  <si>
    <t>Rabbit Hole Dareringer 46.5° 0.7L</t>
  </si>
  <si>
    <t>5060755700087</t>
  </si>
  <si>
    <t>15060755700084</t>
  </si>
  <si>
    <t>3905183920060</t>
  </si>
  <si>
    <t>8720387401536</t>
  </si>
  <si>
    <t>8006550382018</t>
  </si>
  <si>
    <t>08006550382513;8006550340247</t>
  </si>
  <si>
    <t>4005971394406</t>
  </si>
  <si>
    <t>4005971394413</t>
  </si>
  <si>
    <t>4005971392440</t>
  </si>
  <si>
    <t>4005971392457</t>
  </si>
  <si>
    <t>9421901704209</t>
  </si>
  <si>
    <t>9421901704216</t>
  </si>
  <si>
    <t>088352131115</t>
  </si>
  <si>
    <t>5020613068063</t>
  </si>
  <si>
    <t>05020613068070;5020613068070</t>
  </si>
  <si>
    <t>5032482409069</t>
  </si>
  <si>
    <t>Redbreast 12 Years Pot Still Single Malt 40° 0.7L</t>
  </si>
  <si>
    <t>05011007016333</t>
  </si>
  <si>
    <t>5011007008345;5011007016333</t>
  </si>
  <si>
    <t>REDBBD2D22</t>
  </si>
  <si>
    <t>Redbreast 15 Years Pott Still Single Malt 46° 0.7L</t>
  </si>
  <si>
    <t>05011007019532;5011007019518</t>
  </si>
  <si>
    <t>5011007019532</t>
  </si>
  <si>
    <t>Redbreast 21 Years Pott Still Single Malt 46° 0.7L</t>
  </si>
  <si>
    <t>5011007024970</t>
  </si>
  <si>
    <t>05011007024987;5011007024987</t>
  </si>
  <si>
    <t>Redbreast Lustau 46° 0.7L</t>
  </si>
  <si>
    <t>5011007015787</t>
  </si>
  <si>
    <t>05011007015794;5011007015794</t>
  </si>
  <si>
    <t>Reimonenq 7 Years Grande Reserve 40° 0.7L</t>
  </si>
  <si>
    <t>3326351590371</t>
  </si>
  <si>
    <t>13326351590286</t>
  </si>
  <si>
    <t>3326351590388</t>
  </si>
  <si>
    <t>RELI01B41A</t>
  </si>
  <si>
    <t>Relicario Peated Finish 40° 0.7L</t>
  </si>
  <si>
    <t>8438001407757</t>
  </si>
  <si>
    <t>18438001407754</t>
  </si>
  <si>
    <t>Relicario Supremo 40° 0.7L</t>
  </si>
  <si>
    <t>8438001406620</t>
  </si>
  <si>
    <t>REMAZRUUWN</t>
  </si>
  <si>
    <t>Remarkable Regional Malts 6 x 5 cl (Scallywag, Rock Oyster, Big Peat, Timorous Beastie, Gauldrons &amp; Epicurean) 48° 0.3L</t>
  </si>
  <si>
    <t>Remy Martin Accord Royal 1738 + Shaker 40° 0.7L</t>
  </si>
  <si>
    <t>3024480017263</t>
  </si>
  <si>
    <t>13024480011831</t>
  </si>
  <si>
    <t>Remy Martin Accord Royal 1738 40° 0.7L</t>
  </si>
  <si>
    <t>3024480001781;3024480010233;3024480011148</t>
  </si>
  <si>
    <t>1302448000;13024480001795;13024480010001;3024480010271</t>
  </si>
  <si>
    <t>13024480011725</t>
  </si>
  <si>
    <t>Remy Martin Club 40° 1L</t>
  </si>
  <si>
    <t>3024480295128</t>
  </si>
  <si>
    <t>13024480295422</t>
  </si>
  <si>
    <t>Remy Martin Merpins Cellar Edition II 44.1° 0.7L</t>
  </si>
  <si>
    <t>13024480010469</t>
  </si>
  <si>
    <t>Remy Martin VSOP + Limited Edition GBX 40° 0.7L</t>
  </si>
  <si>
    <t>3024480016983</t>
  </si>
  <si>
    <t>Remy Martin VSOP 300 Year Anniversary Edition 40° 0.7L</t>
  </si>
  <si>
    <t>3024480017997</t>
  </si>
  <si>
    <t>13024480012067</t>
  </si>
  <si>
    <t>3024482270109</t>
  </si>
  <si>
    <t>130244;13024480006875;13024482270601;3024480012718;54888880014086</t>
  </si>
  <si>
    <t>13024480007230</t>
  </si>
  <si>
    <t>REMYQ14B5E</t>
  </si>
  <si>
    <t>Remy Martin XO EOY Limited Edition 2022 40° 0.7L</t>
  </si>
  <si>
    <t>3024480017058</t>
  </si>
  <si>
    <t>13024480011817</t>
  </si>
  <si>
    <t>200</t>
  </si>
  <si>
    <t>Remy Martin XO Excellence 40° 0.7L</t>
  </si>
  <si>
    <t>13024480008923;3024480004522;3024480009244;3024480010400</t>
  </si>
  <si>
    <t>13024480004796;3024480005581</t>
  </si>
  <si>
    <t>Remy Martin XO Excellence 40° 1L</t>
  </si>
  <si>
    <t>3024480006472</t>
  </si>
  <si>
    <t>13024480006547</t>
  </si>
  <si>
    <t>REMY3881AM</t>
  </si>
  <si>
    <t>Remy Martin XO Lee Broom 40° 0.7L</t>
  </si>
  <si>
    <t>13024480011794</t>
  </si>
  <si>
    <t>Renault Carte Noire Extra Old 40° 1L</t>
  </si>
  <si>
    <t>6412703100002</t>
  </si>
  <si>
    <t>16412703100009</t>
  </si>
  <si>
    <t>RENAUHO7KO</t>
  </si>
  <si>
    <t>Renault Carte Noire VSOP 40° 1L</t>
  </si>
  <si>
    <t>Renault Cognac Extra Old Carte Noire 40° 0.7L</t>
  </si>
  <si>
    <t>16412703100047</t>
  </si>
  <si>
    <t>Renegade Dunfermline Column 50° 0.7L</t>
  </si>
  <si>
    <t>5391536630645</t>
  </si>
  <si>
    <t>5391536630652</t>
  </si>
  <si>
    <t>Renegade Dunfermline Pot 50° 0.7L</t>
  </si>
  <si>
    <t>5391536630621</t>
  </si>
  <si>
    <t>5391536630638</t>
  </si>
  <si>
    <t>Renegade New Bacolet 50° 0.7L</t>
  </si>
  <si>
    <t>5391536631451</t>
  </si>
  <si>
    <t>3570590109720</t>
  </si>
  <si>
    <t>3570591013491</t>
  </si>
  <si>
    <t>859620002396</t>
  </si>
  <si>
    <t>10859620002393</t>
  </si>
  <si>
    <t>859620002402</t>
  </si>
  <si>
    <t>3770007749048</t>
  </si>
  <si>
    <t>3770007749055</t>
  </si>
  <si>
    <t>8001625901095</t>
  </si>
  <si>
    <t>8003230888129</t>
  </si>
  <si>
    <t>REVO8NNN6C</t>
  </si>
  <si>
    <t>Revolucion Extra Anejo 40° 0.7L</t>
  </si>
  <si>
    <t>602831910406</t>
  </si>
  <si>
    <t>602831960401</t>
  </si>
  <si>
    <t>17503018107018</t>
  </si>
  <si>
    <t>7503018107189</t>
  </si>
  <si>
    <t>7503018107066</t>
  </si>
  <si>
    <t>17503018107063;5415281068666</t>
  </si>
  <si>
    <t>13163937010000;23163937010007;33163937010004</t>
  </si>
  <si>
    <t>3163937013004;3163937013608</t>
  </si>
  <si>
    <t>63163937013006</t>
  </si>
  <si>
    <t>13163937016002;3163937016005</t>
  </si>
  <si>
    <t>23163937016009</t>
  </si>
  <si>
    <t>3163937010003</t>
  </si>
  <si>
    <t>33163937010004</t>
  </si>
  <si>
    <t>13163937104655</t>
  </si>
  <si>
    <t>RICAGV179I</t>
  </si>
  <si>
    <t>Ricard Lemon 45° 0.7L</t>
  </si>
  <si>
    <t>3163937104641</t>
  </si>
  <si>
    <t>13163937104648</t>
  </si>
  <si>
    <t>9120083090031</t>
  </si>
  <si>
    <t>9120083090055</t>
  </si>
  <si>
    <t>9120083090048</t>
  </si>
  <si>
    <t>4750021007859</t>
  </si>
  <si>
    <t>Riga Black Balsam XO 43° 0.7L</t>
  </si>
  <si>
    <t>4750021008771</t>
  </si>
  <si>
    <t>4750021008764</t>
  </si>
  <si>
    <t>Rinquniquin 15° 0.75L</t>
  </si>
  <si>
    <t>3379973306011</t>
  </si>
  <si>
    <t>43379973306019</t>
  </si>
  <si>
    <t>968</t>
  </si>
  <si>
    <t>River Queen 40° 0.7L</t>
  </si>
  <si>
    <t>3014400008792</t>
  </si>
  <si>
    <t>3147699116647</t>
  </si>
  <si>
    <t>3147699116630</t>
  </si>
  <si>
    <t>3147699120613</t>
  </si>
  <si>
    <t>RIVIWRXF1V</t>
  </si>
  <si>
    <t>Rivière Du Mat Grande Réserve 40° 0.7L</t>
  </si>
  <si>
    <t>3290082020172</t>
  </si>
  <si>
    <t>RIVISTMU0Q</t>
  </si>
  <si>
    <t>Rivière Du Mat Millesime 2006 43° 0.7L</t>
  </si>
  <si>
    <t>3290082028505</t>
  </si>
  <si>
    <t>Rivière du Mat Reserve Speciale Rum Vieux Agricole 6 Years 42° 0.7L</t>
  </si>
  <si>
    <t>3290082020905</t>
  </si>
  <si>
    <t>3147699115374</t>
  </si>
  <si>
    <t>010314769125510899113410011203</t>
  </si>
  <si>
    <t>3147699115381</t>
  </si>
  <si>
    <t>010314769128185599143010011203</t>
  </si>
  <si>
    <t>Rivière Du Mat Vieux Grande Réserve 40° 0.7L</t>
  </si>
  <si>
    <t>3147699115367</t>
  </si>
  <si>
    <t>010314769128154199115210106234</t>
  </si>
  <si>
    <t>Rivière Du Mat VSOP 43° 0.7L</t>
  </si>
  <si>
    <t>3147699121733</t>
  </si>
  <si>
    <t>9010330015224</t>
  </si>
  <si>
    <t>8005873000036</t>
  </si>
  <si>
    <t>Rock Island + Cradle 46.8° 4.5L</t>
  </si>
  <si>
    <t>25014218810985</t>
  </si>
  <si>
    <t>Rock Island 10 Years 46° 0.7L</t>
  </si>
  <si>
    <t>5014218810912</t>
  </si>
  <si>
    <t>25014218810916</t>
  </si>
  <si>
    <t>Rock Island 48° 1L</t>
  </si>
  <si>
    <t>5014218811551</t>
  </si>
  <si>
    <t>25014218811555</t>
  </si>
  <si>
    <t>Rock Island Island Blended Malt Cask Strength Limited Edition 57.4° 0.7L</t>
  </si>
  <si>
    <t>5014218798470</t>
  </si>
  <si>
    <t>25014218798474</t>
  </si>
  <si>
    <t>Rock Island Sherry Edition Small Batch 46.8° 0.7L</t>
  </si>
  <si>
    <t>5014218815818</t>
  </si>
  <si>
    <t>25014218815812</t>
  </si>
  <si>
    <t>Rock Oyster Blended Malt Cask Strength Limited Edition N° 2 56.1° 0.7L</t>
  </si>
  <si>
    <t>5014218806830</t>
  </si>
  <si>
    <t>25014218806834</t>
  </si>
  <si>
    <t>8714432170102</t>
  </si>
  <si>
    <t>08714432170119;8714432170119</t>
  </si>
  <si>
    <t>5010103940184</t>
  </si>
  <si>
    <t>05010103940191;5010103940191</t>
  </si>
  <si>
    <t>3114080404454</t>
  </si>
  <si>
    <t>3114086404458</t>
  </si>
  <si>
    <t>3114080701553</t>
  </si>
  <si>
    <t>3114080761557</t>
  </si>
  <si>
    <t>080686958109</t>
  </si>
  <si>
    <t>10080686958106</t>
  </si>
  <si>
    <t>05425030390818;10080686958106</t>
  </si>
  <si>
    <t>080686976011;4901777305359</t>
  </si>
  <si>
    <t>04901777305366;10080686976018;4901777305366</t>
  </si>
  <si>
    <t>5712718001440</t>
  </si>
  <si>
    <t>Ron Cristóbal Nina Rum 40° 0.7L</t>
  </si>
  <si>
    <t>5712718000627</t>
  </si>
  <si>
    <t>5712718001211</t>
  </si>
  <si>
    <t>5712718001051</t>
  </si>
  <si>
    <t>5712718001433</t>
  </si>
  <si>
    <t>Ron Cristóbal Pinta Rum 40° 0.7L</t>
  </si>
  <si>
    <t>5712718000610</t>
  </si>
  <si>
    <t>5712718001228</t>
  </si>
  <si>
    <t>6430043091118</t>
  </si>
  <si>
    <t>6430043091125</t>
  </si>
  <si>
    <t>6430043091187</t>
  </si>
  <si>
    <t>6430043091194</t>
  </si>
  <si>
    <t>082869000247</t>
  </si>
  <si>
    <t>Ron Isla Del Tesoro 40° 0.7L</t>
  </si>
  <si>
    <t>54888880011115</t>
  </si>
  <si>
    <t>Ron Jaguar Edicion Cordillera Extra Anejo 43° 0.7L</t>
  </si>
  <si>
    <t>7443025220023</t>
  </si>
  <si>
    <t>9007203005802</t>
  </si>
  <si>
    <t>9007203805808</t>
  </si>
  <si>
    <t>9007203005833</t>
  </si>
  <si>
    <t>9007203805839</t>
  </si>
  <si>
    <t>9007203805846</t>
  </si>
  <si>
    <t>9007203005826</t>
  </si>
  <si>
    <t>9007203805822</t>
  </si>
  <si>
    <t>9007203005819</t>
  </si>
  <si>
    <t>9007203805815</t>
  </si>
  <si>
    <t>RONPK6XGWM</t>
  </si>
  <si>
    <t>Ron Piet 10 Years 40° 0.7L</t>
  </si>
  <si>
    <t>4280001759879</t>
  </si>
  <si>
    <t>4280001759923;54888880033681</t>
  </si>
  <si>
    <t>4280001759619</t>
  </si>
  <si>
    <t>Ron Piet 20 Years Limited Edition 40° 0.7L</t>
  </si>
  <si>
    <t>4280001759862</t>
  </si>
  <si>
    <t>4280001759923</t>
  </si>
  <si>
    <t>Ron Roble Viejo Extra Anejo 40° 0.7L</t>
  </si>
  <si>
    <t>7451105850602</t>
  </si>
  <si>
    <t>Ron Roble Viejo Ultra Anejo 40° 0.7L</t>
  </si>
  <si>
    <t>7451105850619;7591834800711</t>
  </si>
  <si>
    <t>4062400150514</t>
  </si>
  <si>
    <t>Rong Tai He Maotaizhen 53° 0.5L</t>
  </si>
  <si>
    <t>6920897000362</t>
  </si>
  <si>
    <t>5425032490011</t>
  </si>
  <si>
    <t>05425032490028;5425032490028</t>
  </si>
  <si>
    <t>Rose Garden Dry Gin 44° 0.5L</t>
  </si>
  <si>
    <t>9120078200070</t>
  </si>
  <si>
    <t>9120078200360</t>
  </si>
  <si>
    <t>627843872689</t>
  </si>
  <si>
    <t>628176471013</t>
  </si>
  <si>
    <t>10628176471010</t>
  </si>
  <si>
    <t>10627843872662</t>
  </si>
  <si>
    <t>10628176471164</t>
  </si>
  <si>
    <t>627843872627</t>
  </si>
  <si>
    <t>66278438726274</t>
  </si>
  <si>
    <t>627843872610</t>
  </si>
  <si>
    <t>66278438726106</t>
  </si>
  <si>
    <t>10628176471157</t>
  </si>
  <si>
    <t>10628176471027</t>
  </si>
  <si>
    <t>Royal Brackla 18 Years 46° 0.7L</t>
  </si>
  <si>
    <t>7640171035604</t>
  </si>
  <si>
    <t>07640171034447;7640171034447</t>
  </si>
  <si>
    <t>Royal Brackla 18 Years Small Batch PX Finish 46° 0.7L</t>
  </si>
  <si>
    <t>7640171035352</t>
  </si>
  <si>
    <t>7640171035741</t>
  </si>
  <si>
    <t>7640171035758</t>
  </si>
  <si>
    <t>Royal Lochnagar 12 Years 40° 0.7L</t>
  </si>
  <si>
    <t>5000281004686</t>
  </si>
  <si>
    <t>05000281001524;5000281001524</t>
  </si>
  <si>
    <t>Royal Oporto 10 Years Tawny 20° 0.75L</t>
  </si>
  <si>
    <t>5601109131005</t>
  </si>
  <si>
    <t>4062400736114</t>
  </si>
  <si>
    <t>ROYA3PW42D</t>
  </si>
  <si>
    <t>Royal Oporto 20 Years Tawny 20° 0.75L</t>
  </si>
  <si>
    <t>5601109131111</t>
  </si>
  <si>
    <t>5601109134112</t>
  </si>
  <si>
    <t>1510971870</t>
  </si>
  <si>
    <t>Rozelieures Rare Collection 40° 0.7L</t>
  </si>
  <si>
    <t>377000458200</t>
  </si>
  <si>
    <t>3770004582136</t>
  </si>
  <si>
    <t>Rozelieures Subtil Collection 40° 0.7L</t>
  </si>
  <si>
    <t>3770004582075</t>
  </si>
  <si>
    <t>RUIN3HJZES</t>
  </si>
  <si>
    <t>Ruinart Rosé + Neoprene Jacket 12.5° 0.75L</t>
  </si>
  <si>
    <t>3185370712016</t>
  </si>
  <si>
    <t>3185370695302</t>
  </si>
  <si>
    <t>RUINH54EQG</t>
  </si>
  <si>
    <t>Rum D'Arche 43° 0.7L</t>
  </si>
  <si>
    <t>3760138254887</t>
  </si>
  <si>
    <t>RUMB290DB5</t>
  </si>
  <si>
    <t>Rumbullion 42.6° 0.7L</t>
  </si>
  <si>
    <t>5052598008666</t>
  </si>
  <si>
    <t>5052598041366</t>
  </si>
  <si>
    <t>5052598010331</t>
  </si>
  <si>
    <t>5052598099893</t>
  </si>
  <si>
    <t>Rumsons Grande Réserve 40° 0.7L</t>
  </si>
  <si>
    <t>10855576004047</t>
  </si>
  <si>
    <t>10855576004061</t>
  </si>
  <si>
    <t>Rumult Blanco 43° 0.7L</t>
  </si>
  <si>
    <t>4018395084051</t>
  </si>
  <si>
    <t>4018395184058</t>
  </si>
  <si>
    <t>Rumult Signature Cask Selection 43° 0.7L</t>
  </si>
  <si>
    <t>4018395084006</t>
  </si>
  <si>
    <t>4018395184003</t>
  </si>
  <si>
    <t>Rumult Special Cask Selection Cuba 48° 0.7L</t>
  </si>
  <si>
    <t>4018395084082</t>
  </si>
  <si>
    <t>4018395184089</t>
  </si>
  <si>
    <t>Ruotkers Oloroso Sherry Cask 40.3° 0.7L</t>
  </si>
  <si>
    <t>9007203805402</t>
  </si>
  <si>
    <t>Ruotkers Ruediger 43.3° 0.7L</t>
  </si>
  <si>
    <t>9007203805303</t>
  </si>
  <si>
    <t>Ruotkers Rye 51.3° 0.7L</t>
  </si>
  <si>
    <t>9007203005451</t>
  </si>
  <si>
    <t>9007203805457</t>
  </si>
  <si>
    <t>8710625011719;8710625013706;8718215011712</t>
  </si>
  <si>
    <t>08710625313707;08710625411717;08718215311713;8710625313707</t>
  </si>
  <si>
    <t>Ryoma 7 Years 40° 0.7L</t>
  </si>
  <si>
    <t>4989501110615;4989501114569</t>
  </si>
  <si>
    <t>14989501110612;14989501114566;54611100003016;54611100004952</t>
  </si>
  <si>
    <t>5060221000604</t>
  </si>
  <si>
    <t>8711300776244</t>
  </si>
  <si>
    <t>08711300776565;8711300776565</t>
  </si>
  <si>
    <t>8711300776220</t>
  </si>
  <si>
    <t>08711300776329;8711300776329</t>
  </si>
  <si>
    <t>5010327405223</t>
  </si>
  <si>
    <t>05010327405063;154070107300932303;4008958500470;5010327405063</t>
  </si>
  <si>
    <t>6091010909081</t>
  </si>
  <si>
    <t>6091307110084</t>
  </si>
  <si>
    <t>Saint Aubin Isle De France Cuvée Spéciale History Collection Rhum Royal 40° 0.7L</t>
  </si>
  <si>
    <t>6091307111739</t>
  </si>
  <si>
    <t>6091307110343</t>
  </si>
  <si>
    <t>719</t>
  </si>
  <si>
    <t>Saint James Ambré 45° 0.7L</t>
  </si>
  <si>
    <t>3147699101032;3255537503075</t>
  </si>
  <si>
    <t>3147691134328</t>
  </si>
  <si>
    <t>SAIN65E0RC</t>
  </si>
  <si>
    <t>Saint James Ambré My Spirirts Corner 40° 0.2L</t>
  </si>
  <si>
    <t>3147699114209</t>
  </si>
  <si>
    <t>SAINMLHY9X</t>
  </si>
  <si>
    <t>Saint James Ananas Vanille 35° 0.7L</t>
  </si>
  <si>
    <t>3147699121252</t>
  </si>
  <si>
    <t>3123020009161</t>
  </si>
  <si>
    <t>03147691277360;3147691277360</t>
  </si>
  <si>
    <t>3147699120675</t>
  </si>
  <si>
    <t>3322177150706</t>
  </si>
  <si>
    <t>3322177174702</t>
  </si>
  <si>
    <t>3322177501041</t>
  </si>
  <si>
    <t>3322177176508</t>
  </si>
  <si>
    <t>SAIN9212A2</t>
  </si>
  <si>
    <t>Saint James Rum Ambre 40° 1L</t>
  </si>
  <si>
    <t>3147699114360</t>
  </si>
  <si>
    <t>3322177113428;54888880025938</t>
  </si>
  <si>
    <t>Saint James Très Vieux 12 Years 43° 0.7L</t>
  </si>
  <si>
    <t>3322177127029</t>
  </si>
  <si>
    <t>Saint James Très Vieux 15 Years 43° 0.7L</t>
  </si>
  <si>
    <t>3322177157026</t>
  </si>
  <si>
    <t>3147699119198</t>
  </si>
  <si>
    <t>Saint James VSOP + 2 glasses 43° 0.7L</t>
  </si>
  <si>
    <t>3147699121641</t>
  </si>
  <si>
    <t>Saint Nicholas Abbey 5 Years 40° 0.7L</t>
  </si>
  <si>
    <t>Saint Nicholas Abbey 8 Years 40° 0.7L</t>
  </si>
  <si>
    <t>Saint Remy XO 40° 1L</t>
  </si>
  <si>
    <t>3161420002580</t>
  </si>
  <si>
    <t>Saison Reserve Rum 43.5° 0.7L</t>
  </si>
  <si>
    <t>3760045044199</t>
  </si>
  <si>
    <t>Saison Rum Barbados 5 Years Triple Cask 46° 0.7L</t>
  </si>
  <si>
    <t>3760045044465</t>
  </si>
  <si>
    <t>4902051031391;4902051031414</t>
  </si>
  <si>
    <t>14902051031398;14902051031411</t>
  </si>
  <si>
    <t>Sakurao Japanese Gin 40° 0.7L</t>
  </si>
  <si>
    <t>4901903074623</t>
  </si>
  <si>
    <t>14901903074620</t>
  </si>
  <si>
    <t>Sakurao Japanese Gin 47° 0.7L</t>
  </si>
  <si>
    <t>14901903074538</t>
  </si>
  <si>
    <t>Sakurao Single Malt 43° 0.7L</t>
  </si>
  <si>
    <t>14901903068001</t>
  </si>
  <si>
    <t>3267571000014</t>
  </si>
  <si>
    <t>18847102754719</t>
  </si>
  <si>
    <t>Samalens VS 40° 0.7L</t>
  </si>
  <si>
    <t>3107192072284</t>
  </si>
  <si>
    <t>3107191423711;3107192423710</t>
  </si>
  <si>
    <t>8002095100001</t>
  </si>
  <si>
    <t>8002095160005;8002095706401</t>
  </si>
  <si>
    <t>8005713144067</t>
  </si>
  <si>
    <t>08005713645939;8005713645939</t>
  </si>
  <si>
    <t>Sampan 54° 0.7L</t>
  </si>
  <si>
    <t>8938531112010</t>
  </si>
  <si>
    <t>3257150411003</t>
  </si>
  <si>
    <t>3257151411002</t>
  </si>
  <si>
    <t>3257150411010</t>
  </si>
  <si>
    <t>3257151411019</t>
  </si>
  <si>
    <t>8421150657029</t>
  </si>
  <si>
    <t>18421150656029</t>
  </si>
  <si>
    <t>8421150655025</t>
  </si>
  <si>
    <t>5601083653104</t>
  </si>
  <si>
    <t>35601083653105</t>
  </si>
  <si>
    <t>5601083001592</t>
  </si>
  <si>
    <t>65601083001594</t>
  </si>
  <si>
    <t>Sandeman Porto Late Bottled Vintage 2017 20° 0.75L</t>
  </si>
  <si>
    <t>5601083001448</t>
  </si>
  <si>
    <t>35601083001449</t>
  </si>
  <si>
    <t>Sandeman Porto Vintage Collection 225th Anniversary  6 x 75 cl 20° 4.5L</t>
  </si>
  <si>
    <t>35601083000510</t>
  </si>
  <si>
    <t>Sandeman Tawny 10 Years 20° 0.75L</t>
  </si>
  <si>
    <t>35601083002125;5601083002124</t>
  </si>
  <si>
    <t>Sandeman Tawny 20 Years + 2 Glasses 20° 0.75L</t>
  </si>
  <si>
    <t>5601083003336</t>
  </si>
  <si>
    <t>35601083003337;5601083003343</t>
  </si>
  <si>
    <t>Santa Teresa 1796 Ron Antiguo de Solera 40° 0.7L</t>
  </si>
  <si>
    <t>024223000319;7591156404819</t>
  </si>
  <si>
    <t>17591156404816;20024223000313</t>
  </si>
  <si>
    <t>Santos Dumont Heritage 43.8° 0.7L</t>
  </si>
  <si>
    <t>5712421750000</t>
  </si>
  <si>
    <t>5712421960003</t>
  </si>
  <si>
    <t>5712421580003</t>
  </si>
  <si>
    <t>5712421610007</t>
  </si>
  <si>
    <t>SANT93FDA5</t>
  </si>
  <si>
    <t>Santos Dumont XO 40° 0.7L</t>
  </si>
  <si>
    <t>5712421040002</t>
  </si>
  <si>
    <t>5712421040026</t>
  </si>
  <si>
    <t>Sarajishvili VS 40° 0.7L</t>
  </si>
  <si>
    <t>4860018004478</t>
  </si>
  <si>
    <t>4860018005499</t>
  </si>
  <si>
    <t>5060351330152;54888880012136</t>
  </si>
  <si>
    <t>45060351330206;5060351330206</t>
  </si>
  <si>
    <t>Satryna Tequila Anejo 38° 0.7L</t>
  </si>
  <si>
    <t>5060620530146</t>
  </si>
  <si>
    <t>Satryna Tequila Blanco 38° 0.7L</t>
  </si>
  <si>
    <t>5060620530009</t>
  </si>
  <si>
    <t>5060620530047</t>
  </si>
  <si>
    <t>5060620530078</t>
  </si>
  <si>
    <t>5060620531150</t>
  </si>
  <si>
    <t>Savanna 10 Years 43° 0.7L</t>
  </si>
  <si>
    <t>3760077780232;3760077780447</t>
  </si>
  <si>
    <t>3760077780683</t>
  </si>
  <si>
    <t>Savanna 5 Years 43° 0.7L</t>
  </si>
  <si>
    <t>3760077780119;3760077781178</t>
  </si>
  <si>
    <t>3760077780140;3760077781208</t>
  </si>
  <si>
    <t>Savanna Grand Arome Lontan 40° 0.7L</t>
  </si>
  <si>
    <t>54888880027949</t>
  </si>
  <si>
    <t>3760077780089</t>
  </si>
  <si>
    <t>3760077780270;54888880027796</t>
  </si>
  <si>
    <t>3760077780270</t>
  </si>
  <si>
    <t>SAZEZXK6NK</t>
  </si>
  <si>
    <t>Sazerac Rye Straight Rye Whiskey 45° 0.7L</t>
  </si>
  <si>
    <t>1210000100733</t>
  </si>
  <si>
    <t>11210000100730</t>
  </si>
  <si>
    <t>Scallywag  Fathers Day + Socks 46° 0.7L</t>
  </si>
  <si>
    <t>25014218811036</t>
  </si>
  <si>
    <t>Scallywag 12 Years 53.6° 0.7L</t>
  </si>
  <si>
    <t>5014218809411</t>
  </si>
  <si>
    <t>25014218809415</t>
  </si>
  <si>
    <t>SCAL2CB5A4</t>
  </si>
  <si>
    <t>Scallywag 13 Years 46° 0.7L</t>
  </si>
  <si>
    <t>5014218802177</t>
  </si>
  <si>
    <t>25014218802171</t>
  </si>
  <si>
    <t>Scallywag 48° 1L</t>
  </si>
  <si>
    <t>25014218811562</t>
  </si>
  <si>
    <t>Scallywag Speyside Blended Chocolate Edition 48° 0.7L</t>
  </si>
  <si>
    <t>25014218821981</t>
  </si>
  <si>
    <t>Scapa The Orcadian Glansa 40° 0.7L</t>
  </si>
  <si>
    <t>5000299607176</t>
  </si>
  <si>
    <t>05000299607183;160818225600758;5000299607183</t>
  </si>
  <si>
    <t>SCAPA73CB0</t>
  </si>
  <si>
    <t>Scapegrace Classic 42.2° 0.7L</t>
  </si>
  <si>
    <t>9421903387233</t>
  </si>
  <si>
    <t>09421903387271;9421903387271</t>
  </si>
  <si>
    <t>851561005047</t>
  </si>
  <si>
    <t>851561005009</t>
  </si>
  <si>
    <t>851561005092</t>
  </si>
  <si>
    <t>851561005115</t>
  </si>
  <si>
    <t>17500463109239</t>
  </si>
  <si>
    <t>7500463109218</t>
  </si>
  <si>
    <t>17500463109215</t>
  </si>
  <si>
    <t>SEAGD94C82</t>
  </si>
  <si>
    <t>Sea Gin 40° 0.7L</t>
  </si>
  <si>
    <t>6752039014001;8414037934092</t>
  </si>
  <si>
    <t>16752039014008</t>
  </si>
  <si>
    <t>088004037215</t>
  </si>
  <si>
    <t>10088004037212</t>
  </si>
  <si>
    <t>Seamrog 12 Years The Last Cask 48° 0.7L</t>
  </si>
  <si>
    <t>4005563848423</t>
  </si>
  <si>
    <t>5010327755625</t>
  </si>
  <si>
    <t>Sequoia Peated Organic Single Malt 46° 0.5L</t>
  </si>
  <si>
    <t>54888880036347</t>
  </si>
  <si>
    <t>Sequoia Whisky Single Malt Organic 42° 0.5L</t>
  </si>
  <si>
    <t>54888880036019</t>
  </si>
  <si>
    <t>Serum ron de Panama Puente Centenario 2005 Vintage 40° 0.7L</t>
  </si>
  <si>
    <t>8595676600231</t>
  </si>
  <si>
    <t>8595676600224</t>
  </si>
  <si>
    <t>3340790000727;3340790100212</t>
  </si>
  <si>
    <t>33407901002122</t>
  </si>
  <si>
    <t>SEXTA4FF8A</t>
  </si>
  <si>
    <t>Sexton Single Malt 40° 0.7L</t>
  </si>
  <si>
    <t>5391533970003</t>
  </si>
  <si>
    <t>05391533970010;5391533970010</t>
  </si>
  <si>
    <t>839307000594</t>
  </si>
  <si>
    <t>5011013500680</t>
  </si>
  <si>
    <t>05011013500697;5011013500697</t>
  </si>
  <si>
    <t>5011013500604</t>
  </si>
  <si>
    <t>05011013500611;5011013500611</t>
  </si>
  <si>
    <t>Shinobu 15 Years 43° 0.7L</t>
  </si>
  <si>
    <t>4520971500126</t>
  </si>
  <si>
    <t>14520971500123</t>
  </si>
  <si>
    <t>4520971500010</t>
  </si>
  <si>
    <t>Shinobu Pure Malt Whisky 43° 0.7L</t>
  </si>
  <si>
    <t>24520971500038</t>
  </si>
  <si>
    <t>8021425308801</t>
  </si>
  <si>
    <t>8021425308863;8021425454560</t>
  </si>
  <si>
    <t>8021425301109</t>
  </si>
  <si>
    <t>8021425301161</t>
  </si>
  <si>
    <t>Sibona Grappa Riserva Botti da Rum 44° 0.5L</t>
  </si>
  <si>
    <t>8021425752963</t>
  </si>
  <si>
    <t>Siboney 1920 Gran Reserva Familiar Dominicano 37.5° 0.7L</t>
  </si>
  <si>
    <t>7467325360166</t>
  </si>
  <si>
    <t>18415001099141</t>
  </si>
  <si>
    <t>8437018098033</t>
  </si>
  <si>
    <t>18415001099028</t>
  </si>
  <si>
    <t>4062400148603</t>
  </si>
  <si>
    <t>4062400544115</t>
  </si>
  <si>
    <t>4062400148702;4062400544207</t>
  </si>
  <si>
    <t>4062400205214;4062400544214</t>
  </si>
  <si>
    <t>4062400542104</t>
  </si>
  <si>
    <t>4062400542111;54888880035579</t>
  </si>
  <si>
    <t>4062400100304</t>
  </si>
  <si>
    <t>4062400138611</t>
  </si>
  <si>
    <t>7501805331342</t>
  </si>
  <si>
    <t>7501805351340</t>
  </si>
  <si>
    <t>7501805311344</t>
  </si>
  <si>
    <t>4062400543125</t>
  </si>
  <si>
    <t>4062400543118;4062400543132</t>
  </si>
  <si>
    <t>4062400542388;41</t>
  </si>
  <si>
    <t>4062400115483;4062400542104</t>
  </si>
  <si>
    <t>4062400115643;4062400542111</t>
  </si>
  <si>
    <t>8410512008081</t>
  </si>
  <si>
    <t>18410512008088</t>
  </si>
  <si>
    <t>8412145901203</t>
  </si>
  <si>
    <t>18412145901200</t>
  </si>
  <si>
    <t>SILEHP008F</t>
  </si>
  <si>
    <t>Silent Pool 43° 0.7L</t>
  </si>
  <si>
    <t>5060411480001</t>
  </si>
  <si>
    <t>5060411480285</t>
  </si>
  <si>
    <t>05060411480292;5060411480292</t>
  </si>
  <si>
    <t>4025127090594;5060411480001</t>
  </si>
  <si>
    <t>0105060411480049;05060411480049;4025127043804;54888880013645</t>
  </si>
  <si>
    <t>SILEHNZE4U</t>
  </si>
  <si>
    <t>Silent Pool Rose Gin 43° 0.7L</t>
  </si>
  <si>
    <t>5060411480605</t>
  </si>
  <si>
    <t>15060411480602</t>
  </si>
  <si>
    <t>5391532620244</t>
  </si>
  <si>
    <t>Singleton Glen Ord 15 Years Special Release 2022 54.2° 0.7L</t>
  </si>
  <si>
    <t>5000281070995</t>
  </si>
  <si>
    <t>05000281071008;5000281071008</t>
  </si>
  <si>
    <t>5000281021621</t>
  </si>
  <si>
    <t>5000281022413;54888880021022</t>
  </si>
  <si>
    <t>Singleton of Dufftown 21 Years + GBX 43° 0.7L</t>
  </si>
  <si>
    <t>05000281065922;5000281065922</t>
  </si>
  <si>
    <t>Singleton of Dufftown 25 Years + GBX 43° 0.7L</t>
  </si>
  <si>
    <t>5000281043791</t>
  </si>
  <si>
    <t>05000281065939;5000281065939</t>
  </si>
  <si>
    <t>5000281051413</t>
  </si>
  <si>
    <t>05000281051420;5000281051420</t>
  </si>
  <si>
    <t>SINGV7TYGL</t>
  </si>
  <si>
    <t>Singleton of Glendullan 14 Years Special Release 2023 55° 0.7L</t>
  </si>
  <si>
    <t>05000281073637;5000281073620</t>
  </si>
  <si>
    <t>Singleton of Glendullan Classic 40° 1L</t>
  </si>
  <si>
    <t>05000281041735</t>
  </si>
  <si>
    <t>5060204340116</t>
  </si>
  <si>
    <t>5060204340000</t>
  </si>
  <si>
    <t>05060204340048;5060204340048</t>
  </si>
  <si>
    <t>SIPS30CA73</t>
  </si>
  <si>
    <t>Sipsmith VJOP London Dry Gin 57.7° 0.7L</t>
  </si>
  <si>
    <t>5060204340246</t>
  </si>
  <si>
    <t>05060204340253;5060204340253;54611100007762;54611100008936</t>
  </si>
  <si>
    <t>Sir Chill Gin + Verre &amp; Presentation Plinth 37.5° 0.5L</t>
  </si>
  <si>
    <t>7436949999922</t>
  </si>
  <si>
    <t>SIRC4745A2</t>
  </si>
  <si>
    <t>Sir Chill Gin 37.5° 0.5L</t>
  </si>
  <si>
    <t>841161106497</t>
  </si>
  <si>
    <t>54888880016790;841161106541</t>
  </si>
  <si>
    <t>7436950010029</t>
  </si>
  <si>
    <t>7436950010043</t>
  </si>
  <si>
    <t>SIRCIO15RQ</t>
  </si>
  <si>
    <t>Sir Chill Gin Limited Summer Edition 2024 42° 0.5L</t>
  </si>
  <si>
    <t>9509165948895</t>
  </si>
  <si>
    <t>9509599552392</t>
  </si>
  <si>
    <t>9505692142379;9507775741929</t>
  </si>
  <si>
    <t>9509123619447</t>
  </si>
  <si>
    <t>8710631119614</t>
  </si>
  <si>
    <t>8710631619619</t>
  </si>
  <si>
    <t>3012992421005</t>
  </si>
  <si>
    <t>3012998561408;3012998561446</t>
  </si>
  <si>
    <t>Sir Edward'S Smoky 40° 0.7L</t>
  </si>
  <si>
    <t>3012998396376</t>
  </si>
  <si>
    <t>68410396990108</t>
  </si>
  <si>
    <t>Six Dogs Blue 43° 0.7L</t>
  </si>
  <si>
    <t>6009900311937</t>
  </si>
  <si>
    <t>Six Isles Malt 46° 0.7L</t>
  </si>
  <si>
    <t>5010852046311</t>
  </si>
  <si>
    <t>05010852046328;5010852046328</t>
  </si>
  <si>
    <t>Six Saints Madeira Finish 41.7° 0.7L</t>
  </si>
  <si>
    <t>5060638580409</t>
  </si>
  <si>
    <t>5060638580430</t>
  </si>
  <si>
    <t>SKAGAVIS5N</t>
  </si>
  <si>
    <t>Skagerrak Nordic Dry Gin 44.9° 0.7L</t>
  </si>
  <si>
    <t>7048352067527</t>
  </si>
  <si>
    <t>15710778002626</t>
  </si>
  <si>
    <t>4280001116023</t>
  </si>
  <si>
    <t>4280001116184</t>
  </si>
  <si>
    <t>4280001116634</t>
  </si>
  <si>
    <t>4280001116948</t>
  </si>
  <si>
    <t>SKINFF9ACE</t>
  </si>
  <si>
    <t>Skinos Mastiha 30° 0.7L</t>
  </si>
  <si>
    <t>5291732000016</t>
  </si>
  <si>
    <t>15291732000013</t>
  </si>
  <si>
    <t>8000040007009</t>
  </si>
  <si>
    <t>08000040067003;8000040067003</t>
  </si>
  <si>
    <t>8000040001007</t>
  </si>
  <si>
    <t>08000040121002;8000040121002</t>
  </si>
  <si>
    <t>18000040801017</t>
  </si>
  <si>
    <t>Slyrs Madeira Cask Finish Limited Edition 46° 0.7L</t>
  </si>
  <si>
    <t>4250826902583</t>
  </si>
  <si>
    <t>4250826902613</t>
  </si>
  <si>
    <t>Slyrs Oloroso Sherry Edition 46° 0.7L</t>
  </si>
  <si>
    <t>4250826901982</t>
  </si>
  <si>
    <t>4250826902019</t>
  </si>
  <si>
    <t>Slyrs Sauternes Edition 46° 0.7L</t>
  </si>
  <si>
    <t>4250826902101</t>
  </si>
  <si>
    <t>4250826902132</t>
  </si>
  <si>
    <t>5410293814096</t>
  </si>
  <si>
    <t>15410293814093</t>
  </si>
  <si>
    <t>05410316000031</t>
  </si>
  <si>
    <t>05410316044332;05410316968430;5410316044332;54888880020001</t>
  </si>
  <si>
    <t>5410316642811;5410316671286</t>
  </si>
  <si>
    <t>05410316471688;5410316471688</t>
  </si>
  <si>
    <t>05410316986946;5410316986946</t>
  </si>
  <si>
    <t>5410316671118</t>
  </si>
  <si>
    <t>05410316296564;5410316296564</t>
  </si>
  <si>
    <t>5410316442558</t>
  </si>
  <si>
    <t>05410316044257;5410316044257</t>
  </si>
  <si>
    <t>5410316442930</t>
  </si>
  <si>
    <t>05410316301862;5410316301862</t>
  </si>
  <si>
    <t>5410316442862</t>
  </si>
  <si>
    <t>05410316902311;5410316902311</t>
  </si>
  <si>
    <t>5410316070690</t>
  </si>
  <si>
    <t>5410316902311;54888880013928</t>
  </si>
  <si>
    <t>Smirnoff 5 cl (PET) 37.5° 0.05L</t>
  </si>
  <si>
    <t>5410316985215;5410316986489</t>
  </si>
  <si>
    <t>05410316985222;5410316985222</t>
  </si>
  <si>
    <t>5410316501675</t>
  </si>
  <si>
    <t>05410316520911;5410316520911</t>
  </si>
  <si>
    <t>5410316983730</t>
  </si>
  <si>
    <t>05410316983747;5410316983747</t>
  </si>
  <si>
    <t>7350076131539</t>
  </si>
  <si>
    <t>Smokehead Extra Rare 40° 1L</t>
  </si>
  <si>
    <t>5010852014310;5010852040456</t>
  </si>
  <si>
    <t>05010852014631;05010852040463;5010852040463</t>
  </si>
  <si>
    <t>Smokehead Twisted Stout 43° 0.7L</t>
  </si>
  <si>
    <t>5010852047172</t>
  </si>
  <si>
    <t>05010852047189;5010852053111</t>
  </si>
  <si>
    <t>5900274006713</t>
  </si>
  <si>
    <t>1270352407607</t>
  </si>
  <si>
    <t>5033931606138</t>
  </si>
  <si>
    <t>634114043211</t>
  </si>
  <si>
    <t>5033931806125</t>
  </si>
  <si>
    <t>7503007479280</t>
  </si>
  <si>
    <t>17503007479287</t>
  </si>
  <si>
    <t>17503007479324;7503007479327</t>
  </si>
  <si>
    <t>SOPL9E48E8</t>
  </si>
  <si>
    <t>Soplica Szlachetna 40° 0.5L</t>
  </si>
  <si>
    <t>5900471035318</t>
  </si>
  <si>
    <t>3760273000059</t>
  </si>
  <si>
    <t>23760273000053</t>
  </si>
  <si>
    <t>057496522400</t>
  </si>
  <si>
    <t>40057496522408</t>
  </si>
  <si>
    <t>13259680009023</t>
  </si>
  <si>
    <t>5060045582447</t>
  </si>
  <si>
    <t>05060045582454;5060045582454</t>
  </si>
  <si>
    <t>5060045581129</t>
  </si>
  <si>
    <t>05060045581136;5060045581136</t>
  </si>
  <si>
    <t>SOURDXOVBI</t>
  </si>
  <si>
    <t>Sourz Watermelon 15° 0.7L</t>
  </si>
  <si>
    <t>8410854525406</t>
  </si>
  <si>
    <t>08410854525413;8410854525413</t>
  </si>
  <si>
    <t>1210000100443;1210000100511;5099873015407;5099873015506</t>
  </si>
  <si>
    <t>05099873215500;11210000100211;15099873105655</t>
  </si>
  <si>
    <t>1210000100436;1210000100504;5099873016763</t>
  </si>
  <si>
    <t>05099873214442;11210000100198;15099873105686</t>
  </si>
  <si>
    <t>1210000101136</t>
  </si>
  <si>
    <t>11210000101133</t>
  </si>
  <si>
    <t>8437011073501</t>
  </si>
  <si>
    <t>8437011073518</t>
  </si>
  <si>
    <t>SPEAI2K27F</t>
  </si>
  <si>
    <t>Speakeasy Mentha 24° 0.7L</t>
  </si>
  <si>
    <t>3484703000579</t>
  </si>
  <si>
    <t>Spey Royal Choice Whisky 46° 0.7L</t>
  </si>
  <si>
    <t>5060024904611</t>
  </si>
  <si>
    <t>5060024905199</t>
  </si>
  <si>
    <t>Spey Trutina Batch 3 Cask Strength 59.1° 0.7L</t>
  </si>
  <si>
    <t>5022069012348</t>
  </si>
  <si>
    <t>SPEYA93560</t>
  </si>
  <si>
    <t>Speyburn 16 Years 43° 1L</t>
  </si>
  <si>
    <t>5010509881463</t>
  </si>
  <si>
    <t>5010509803793</t>
  </si>
  <si>
    <t>Speyburn Hopkins Reserve 46° 1L</t>
  </si>
  <si>
    <t>5010509881289</t>
  </si>
  <si>
    <t>05010509802956;5010509802956</t>
  </si>
  <si>
    <t>057496008652</t>
  </si>
  <si>
    <t>30057496008653</t>
  </si>
  <si>
    <t>8720299046344</t>
  </si>
  <si>
    <t>8720299046351</t>
  </si>
  <si>
    <t>8720299046320</t>
  </si>
  <si>
    <t>8720299046337</t>
  </si>
  <si>
    <t>4260420930028</t>
  </si>
  <si>
    <t>4260420930127</t>
  </si>
  <si>
    <t>810035510036</t>
  </si>
  <si>
    <t>5711978010643</t>
  </si>
  <si>
    <t>5711978010650</t>
  </si>
  <si>
    <t>Stauning KAOS April 2019 Danish Whisky 47.1° 0.5L</t>
  </si>
  <si>
    <t>5711978010520</t>
  </si>
  <si>
    <t>5014271796185</t>
  </si>
  <si>
    <t>05014271796406;5014271796406</t>
  </si>
  <si>
    <t>3492390008877;5014271796161</t>
  </si>
  <si>
    <t>014271796178;05014271796178;23492390008888;5014271796178</t>
  </si>
  <si>
    <t>8000440133995;8000440396390</t>
  </si>
  <si>
    <t>08000440133995</t>
  </si>
  <si>
    <t>8000440396383</t>
  </si>
  <si>
    <t>08000440133988;8000440133988</t>
  </si>
  <si>
    <t>8000440134268</t>
  </si>
  <si>
    <t>5419980005670</t>
  </si>
  <si>
    <t>5430001061000</t>
  </si>
  <si>
    <t>5419980005694</t>
  </si>
  <si>
    <t>5430001061017</t>
  </si>
  <si>
    <t>Strathcolm 12 Years 40° 0.7L</t>
  </si>
  <si>
    <t>5021349422730</t>
  </si>
  <si>
    <t>Strathcolm 8 Years 40° 0.7L</t>
  </si>
  <si>
    <t>5021349702726</t>
  </si>
  <si>
    <t>5021349422723</t>
  </si>
  <si>
    <t>Strathcolm Single Grain Scotch Whisky 40° 0.7L</t>
  </si>
  <si>
    <t>5021349422716</t>
  </si>
  <si>
    <t>5000281016115</t>
  </si>
  <si>
    <t>5000281066769</t>
  </si>
  <si>
    <t>8004400003113</t>
  </si>
  <si>
    <t>9001700000612</t>
  </si>
  <si>
    <t>9001700800618</t>
  </si>
  <si>
    <t>9001700000209</t>
  </si>
  <si>
    <t>9001700800205</t>
  </si>
  <si>
    <t>9001700000032;9001700090361</t>
  </si>
  <si>
    <t>9001700800038;9001700890367</t>
  </si>
  <si>
    <t>9001700000018</t>
  </si>
  <si>
    <t>9001700800014</t>
  </si>
  <si>
    <t>9001700090620</t>
  </si>
  <si>
    <t>9001700890626</t>
  </si>
  <si>
    <t>STRO5RJE8Z</t>
  </si>
  <si>
    <t>Stroh Punch Classic 30° 0.7L</t>
  </si>
  <si>
    <t>9001700006966</t>
  </si>
  <si>
    <t>Stronachie 10 Years 43° 0.7L</t>
  </si>
  <si>
    <t>5060056921495</t>
  </si>
  <si>
    <t>05060056921532</t>
  </si>
  <si>
    <t>3379974202008</t>
  </si>
  <si>
    <t>43379974202006</t>
  </si>
  <si>
    <t>5415200002986</t>
  </si>
  <si>
    <t>05415200002993;5415200002993</t>
  </si>
  <si>
    <t>5415200003518</t>
  </si>
  <si>
    <t>05415200003525</t>
  </si>
  <si>
    <t>4901777356825</t>
  </si>
  <si>
    <t>4901777356832</t>
  </si>
  <si>
    <t>4901777329843;4901777334359</t>
  </si>
  <si>
    <t>04901777329850;04901777334366;4901777334366</t>
  </si>
  <si>
    <t>4901777329850</t>
  </si>
  <si>
    <t>54888880035432</t>
  </si>
  <si>
    <t>3047101881463</t>
  </si>
  <si>
    <t>13047101881460</t>
  </si>
  <si>
    <t>Tabu ( Classic, Dry, Red ) 3x4 cl 55° 0.12L</t>
  </si>
  <si>
    <t>4076700306878</t>
  </si>
  <si>
    <t>4076700104580</t>
  </si>
  <si>
    <t>4076700204587</t>
  </si>
  <si>
    <t>54888880024979</t>
  </si>
  <si>
    <t>54888880024962</t>
  </si>
  <si>
    <t>5060236500786</t>
  </si>
  <si>
    <t>05060236500977;25060236500780;5060236500977</t>
  </si>
  <si>
    <t>Taittinger Brut Réserve + GBX 12.5° 0.75L</t>
  </si>
  <si>
    <t>084692501649;3016570000019;3016570001054</t>
  </si>
  <si>
    <t>0103016570031662;03016570007742;03016570008695;03016572160049;3016570007087;3016570007742;3016572160148</t>
  </si>
  <si>
    <t>Taittinger Les Folies De La Marquetterie 12.5° 0.75L</t>
  </si>
  <si>
    <t>TAIT2A9F82</t>
  </si>
  <si>
    <t>Taittinger Prélude Brut 12.5° 0.75L</t>
  </si>
  <si>
    <t>3016570023247</t>
  </si>
  <si>
    <t>Taittinger Rosé Prestige Brut + GBX 12.5° 0.75L</t>
  </si>
  <si>
    <t>084692506545;3016570002020;3016570002716</t>
  </si>
  <si>
    <t>03016570007391;03016572160056;1000276687;54888880014987</t>
  </si>
  <si>
    <t>TAKA779A3D</t>
  </si>
  <si>
    <t>Takamaka Coco 25° 0.7L</t>
  </si>
  <si>
    <t>60913194901812</t>
  </si>
  <si>
    <t>6091319490211</t>
  </si>
  <si>
    <t>Takamaka Zepis Kreol (neutral case) 43° 0.7L</t>
  </si>
  <si>
    <t>Taketsuru 17 Years 43° 0.7L</t>
  </si>
  <si>
    <t>3700597302354;4904230104575</t>
  </si>
  <si>
    <t>14904230104572;3700597303290</t>
  </si>
  <si>
    <t>Taketsuru Pure Malt  + GBX 43° 0.7L</t>
  </si>
  <si>
    <t>3700597302293;3700597351703;4904230034971</t>
  </si>
  <si>
    <t>04904230064541;14904230034978;4904230064541</t>
  </si>
  <si>
    <t>Talisker 10 Years 45.8° 0.2L</t>
  </si>
  <si>
    <t>5000281015767</t>
  </si>
  <si>
    <t>5000281015521;54888880017735</t>
  </si>
  <si>
    <t>Talisker 10 Years 45.8° 1L</t>
  </si>
  <si>
    <t>5000281003641</t>
  </si>
  <si>
    <t>05000281003702;5000281003702</t>
  </si>
  <si>
    <t>Talisker 10 Years La Route des Saveurs + 2 glasses 45.8° 0.7L</t>
  </si>
  <si>
    <t>5000281067865</t>
  </si>
  <si>
    <t>Talisker 10 Years Saveurs d'Ecosse + 2 glasses 45.8° 0.7L</t>
  </si>
  <si>
    <t>4003922017015</t>
  </si>
  <si>
    <t>4003922017022;5000281074191</t>
  </si>
  <si>
    <t>Talisker 11 Years Special Release 2022 55.1° 0.7L</t>
  </si>
  <si>
    <t>5000281071053</t>
  </si>
  <si>
    <t>05000281071060;5000281071060</t>
  </si>
  <si>
    <t>Talisker 18 Years 45.8° 0.7L</t>
  </si>
  <si>
    <t>5000281018874;5000281018881</t>
  </si>
  <si>
    <t>05000281018898;5000281018898</t>
  </si>
  <si>
    <t>Talisker 25 Years 45.8° 0.7L</t>
  </si>
  <si>
    <t>5000281030043</t>
  </si>
  <si>
    <t>05000281030050;05000281066073;5000281030050;5000281066073</t>
  </si>
  <si>
    <t>Talisker Distiller's Edition 45.8° 0.7L</t>
  </si>
  <si>
    <t>5000281072128</t>
  </si>
  <si>
    <t>5000281072135</t>
  </si>
  <si>
    <t>5000281073255</t>
  </si>
  <si>
    <t>05000281073538;5000281073538</t>
  </si>
  <si>
    <t>Talisker Port Ruighe 45.8° 0.7L</t>
  </si>
  <si>
    <t>5000281033143;5000281064147</t>
  </si>
  <si>
    <t>05000281033136;5000281033136</t>
  </si>
  <si>
    <t>Talisker Skye (New Bottle) 45.8° 1L</t>
  </si>
  <si>
    <t>5000281040370</t>
  </si>
  <si>
    <t>Talisker Skye 45.8° 0.7L</t>
  </si>
  <si>
    <t>5000281038094</t>
  </si>
  <si>
    <t>05000281038087;5000281038087</t>
  </si>
  <si>
    <t>Talisker Skye 45.8° 1L</t>
  </si>
  <si>
    <t>5000281040363</t>
  </si>
  <si>
    <t>05000281040370;5000281040370</t>
  </si>
  <si>
    <t>Talisker Special Release 2023 59.7° 0.7L</t>
  </si>
  <si>
    <t>5000281073767</t>
  </si>
  <si>
    <t>05000281073774;5000281073774</t>
  </si>
  <si>
    <t>Talisker Storm 45.8° 0.7L</t>
  </si>
  <si>
    <t>5000281032733</t>
  </si>
  <si>
    <t>05000281032740;05000381032740;5000281032740</t>
  </si>
  <si>
    <t>Talisker Surge 45.8° 0.7L</t>
  </si>
  <si>
    <t>5000281071572;5000281071596</t>
  </si>
  <si>
    <t>05000281071596</t>
  </si>
  <si>
    <t>Tamdhu 10 Years + Lantern GBX 40° 0.7L</t>
  </si>
  <si>
    <t>5010852028447</t>
  </si>
  <si>
    <t>5010852028454</t>
  </si>
  <si>
    <t>Tamdhu 12 Years 43° 0.7L</t>
  </si>
  <si>
    <t>5010852036688</t>
  </si>
  <si>
    <t>05010852038231;5010852038231</t>
  </si>
  <si>
    <t>Tamdhu Cask Strenght Batch 7 57.5° 0.7L</t>
  </si>
  <si>
    <t>5010852050301</t>
  </si>
  <si>
    <t>5010852050318</t>
  </si>
  <si>
    <t>Tamnavulin Double Cask 40° 0.7L</t>
  </si>
  <si>
    <t>5013967011557</t>
  </si>
  <si>
    <t>05013967011564;5013967011564</t>
  </si>
  <si>
    <t>TAMNLDTTAI</t>
  </si>
  <si>
    <t>Tamnavulin Germain Pinot Noir Cask 40° 0.7L</t>
  </si>
  <si>
    <t>TAMNIKH706</t>
  </si>
  <si>
    <t>Tamnavulin Oloroso Cask 40° 1L</t>
  </si>
  <si>
    <t>5013967018693</t>
  </si>
  <si>
    <t>TAMNV8VBO2</t>
  </si>
  <si>
    <t>Tamnavulin Red Wine Cabernet Sauvignon Cask 40° 0.7L</t>
  </si>
  <si>
    <t>Tamnavulin Red Wine Spanish Grenache Cask 40° 0.7L</t>
  </si>
  <si>
    <t>5013967016613</t>
  </si>
  <si>
    <t>05013967016644;5013967016644</t>
  </si>
  <si>
    <t>TAMNBC5C90</t>
  </si>
  <si>
    <t>Tamnavulin Sherry Cask 40° 0.7L</t>
  </si>
  <si>
    <t>5013967015401</t>
  </si>
  <si>
    <t>TAMN8FB0A6</t>
  </si>
  <si>
    <t>Tamnavulin Tempranillo Cask 40° 1L</t>
  </si>
  <si>
    <t>5013967013759</t>
  </si>
  <si>
    <t>05013967013766;5013967013766</t>
  </si>
  <si>
    <t>Tamnavulin White Wine Sauvignon Cask 40° 0.7L</t>
  </si>
  <si>
    <t>5013967018907</t>
  </si>
  <si>
    <t>716053204639</t>
  </si>
  <si>
    <t>Tanaka Vietnamese Blended Whisky 40° 0.7L</t>
  </si>
  <si>
    <t>3701182602637</t>
  </si>
  <si>
    <t>Tanduay Double Rum 40° 0.7L</t>
  </si>
  <si>
    <t>4800220619756</t>
  </si>
  <si>
    <t>14800220619753</t>
  </si>
  <si>
    <t>4800220605759</t>
  </si>
  <si>
    <t>14800220605756</t>
  </si>
  <si>
    <t>Tanduay Spiced Rum 40° 0.7L</t>
  </si>
  <si>
    <t>5000291021963</t>
  </si>
  <si>
    <t>05000291022120;5000291022120</t>
  </si>
  <si>
    <t>5000281015248</t>
  </si>
  <si>
    <t>05000281015279;5000281015279</t>
  </si>
  <si>
    <t>5000291021857</t>
  </si>
  <si>
    <t>05000291021918;5000291021918</t>
  </si>
  <si>
    <t>5000291020805</t>
  </si>
  <si>
    <t>05000291021147;5000291021147</t>
  </si>
  <si>
    <t>5000291023417</t>
  </si>
  <si>
    <t>05000291023424;5000291023424</t>
  </si>
  <si>
    <t>5000281020761</t>
  </si>
  <si>
    <t>05000281020778;5000281020778;5000291022229;5000291022380</t>
  </si>
  <si>
    <t>5000291025176</t>
  </si>
  <si>
    <t>5000291025183</t>
  </si>
  <si>
    <t>088110110017</t>
  </si>
  <si>
    <t>05000291020133;5000291020133</t>
  </si>
  <si>
    <t>5000291022663</t>
  </si>
  <si>
    <t>05000291022670;5000291022670</t>
  </si>
  <si>
    <t>5000291025824</t>
  </si>
  <si>
    <t>05000291025817;5000291025817</t>
  </si>
  <si>
    <t>5000291026753</t>
  </si>
  <si>
    <t>05000291026760;5000291026760</t>
  </si>
  <si>
    <t>5060353070513</t>
  </si>
  <si>
    <t>0115060353070282</t>
  </si>
  <si>
    <t>0115060353070534</t>
  </si>
  <si>
    <t>5060353071039</t>
  </si>
  <si>
    <t>0115060353071036</t>
  </si>
  <si>
    <t>5060353070520</t>
  </si>
  <si>
    <t>0115060353070381</t>
  </si>
  <si>
    <t>5060353070544</t>
  </si>
  <si>
    <t>15060353070138</t>
  </si>
  <si>
    <t>5060353070551</t>
  </si>
  <si>
    <t>0115060353070794</t>
  </si>
  <si>
    <t>8588003786371</t>
  </si>
  <si>
    <t>8588005128148</t>
  </si>
  <si>
    <t>8588005128193</t>
  </si>
  <si>
    <t>8588005128339</t>
  </si>
  <si>
    <t>5013626111284</t>
  </si>
  <si>
    <t>05013626000465;1510829030;1511234830;1511265410;5013626111321</t>
  </si>
  <si>
    <t>05013626000687;1511260770</t>
  </si>
  <si>
    <t>5013626110065;5013626111222</t>
  </si>
  <si>
    <t>05013626000281;1510836730;1511143030;1511167340</t>
  </si>
  <si>
    <t>5013626111239</t>
  </si>
  <si>
    <t>05013626000526;05013626001011;1510804290;1510836750</t>
  </si>
  <si>
    <t>TAYLHYM56U</t>
  </si>
  <si>
    <t>Taylor's Late Bottled Vintage Port 2015 20° 0.75L</t>
  </si>
  <si>
    <t>5013626111277</t>
  </si>
  <si>
    <t>1511013680</t>
  </si>
  <si>
    <t>5013626111246</t>
  </si>
  <si>
    <t>05013626000632;1510809340;1510836740;1510881430;1511002550;1511079740</t>
  </si>
  <si>
    <t>5013626111581</t>
  </si>
  <si>
    <t>05013626001073;1072830;1511088860</t>
  </si>
  <si>
    <t>Taylor's 40 Years 20° 0.75L</t>
  </si>
  <si>
    <t>5013626113288</t>
  </si>
  <si>
    <t>5013626111253</t>
  </si>
  <si>
    <t>1511218880</t>
  </si>
  <si>
    <t>3597</t>
  </si>
  <si>
    <t>Teacher's Highland Cream 40° 0.7L</t>
  </si>
  <si>
    <t>5010093259006</t>
  </si>
  <si>
    <t>05010093291044;5010093291044</t>
  </si>
  <si>
    <t>5000281066783</t>
  </si>
  <si>
    <t>5468060415014</t>
  </si>
  <si>
    <t>Teeda 21 Years Japanese Aged Rum 48° 0.7L</t>
  </si>
  <si>
    <t>4920321004692</t>
  </si>
  <si>
    <t>84920321004698</t>
  </si>
  <si>
    <t>TEED82A0C8</t>
  </si>
  <si>
    <t>Teeda 5 Years Japanese Rum 40° 0.7L</t>
  </si>
  <si>
    <t>4920321004418</t>
  </si>
  <si>
    <t>24920321004412</t>
  </si>
  <si>
    <t>Teeling 32 Years 46° 0.7L</t>
  </si>
  <si>
    <t>5391523277488</t>
  </si>
  <si>
    <t>5391523277495</t>
  </si>
  <si>
    <t>Teeling Loupiac Edition 2022 59.6° 0.7L</t>
  </si>
  <si>
    <t>5391543180034</t>
  </si>
  <si>
    <t>05391543180041;5391543180041</t>
  </si>
  <si>
    <t>TEEL31U7YC</t>
  </si>
  <si>
    <t>Teeling Pinot Noir Cask 46° 0.7L</t>
  </si>
  <si>
    <t>5391543180621</t>
  </si>
  <si>
    <t>Teeling Single Grain + GBX 46° 1L</t>
  </si>
  <si>
    <t>5391523270793</t>
  </si>
  <si>
    <t>15391523275382</t>
  </si>
  <si>
    <t>Teeling Single Grain 15 Years 50° 0.7L</t>
  </si>
  <si>
    <t>5391523279970</t>
  </si>
  <si>
    <t>53915232799870</t>
  </si>
  <si>
    <t>Teeling Single Grain 46° 0.7L</t>
  </si>
  <si>
    <t>5391523270175</t>
  </si>
  <si>
    <t>53915232702207;54888880013539</t>
  </si>
  <si>
    <t>Teeling Single Malt 46° 0.7L</t>
  </si>
  <si>
    <t>5391523270304</t>
  </si>
  <si>
    <t>53915232703006</t>
  </si>
  <si>
    <t>Teeling Small Batch Amber Ale 46° 0.7L</t>
  </si>
  <si>
    <t>5391523277402</t>
  </si>
  <si>
    <t>05391523277419;5391523277419</t>
  </si>
  <si>
    <t>Teeling Small Batch IPA Beer Cask 46° 0.7L</t>
  </si>
  <si>
    <t>5391523279819</t>
  </si>
  <si>
    <t>5391523279826</t>
  </si>
  <si>
    <t>TEELM4CJZT</t>
  </si>
  <si>
    <t>Teeling Small Batch Pinot Noir 46° 0.7L</t>
  </si>
  <si>
    <t>TEEL07BB8B</t>
  </si>
  <si>
    <t>Teeling Stout Cask 46° 0.7L</t>
  </si>
  <si>
    <t>5391523270694</t>
  </si>
  <si>
    <t>5391523275248</t>
  </si>
  <si>
    <t>Teeling Wonder of Wood Serie N°2 Virgin Portuguese Oak 50° 0.7L</t>
  </si>
  <si>
    <t>5391523279475</t>
  </si>
  <si>
    <t>05391523279482;5391523279482</t>
  </si>
  <si>
    <t>Teerenpeli Portti 43° 0.5L</t>
  </si>
  <si>
    <t>6420615511014</t>
  </si>
  <si>
    <t>6420615511229</t>
  </si>
  <si>
    <t>Teerenpeli Savu 43° 0.5L</t>
  </si>
  <si>
    <t>6420615511519</t>
  </si>
  <si>
    <t>6420615511366</t>
  </si>
  <si>
    <t>8697530011006;8697530200066</t>
  </si>
  <si>
    <t>08697530206730;8697530206730</t>
  </si>
  <si>
    <t>8697530201582</t>
  </si>
  <si>
    <t>08697530202916;8697530201605;8697530202916</t>
  </si>
  <si>
    <t>03421950000594;3421950000013;3421950000587</t>
  </si>
  <si>
    <t>03421950000211;3421950000594</t>
  </si>
  <si>
    <t>720815922532</t>
  </si>
  <si>
    <t>20720815922536</t>
  </si>
  <si>
    <t>6417661009305</t>
  </si>
  <si>
    <t>6417661009312</t>
  </si>
  <si>
    <t>794712633174</t>
  </si>
  <si>
    <t>085592140358</t>
  </si>
  <si>
    <t>5413216100610</t>
  </si>
  <si>
    <t>Tharcis Hepp Whisky Alsacien 42° 0.7L</t>
  </si>
  <si>
    <t>3303280701429</t>
  </si>
  <si>
    <t>The Big Strand Islay 46° 0.7L</t>
  </si>
  <si>
    <t>5060109224108</t>
  </si>
  <si>
    <t>15060109224105</t>
  </si>
  <si>
    <t>5060160110013;5060160110020</t>
  </si>
  <si>
    <t>5055807402743</t>
  </si>
  <si>
    <t>5055807400596</t>
  </si>
  <si>
    <t>05055807400602;5055807400602</t>
  </si>
  <si>
    <t>5055807407625</t>
  </si>
  <si>
    <t>05055807409872;5055807409872</t>
  </si>
  <si>
    <t>5021692000982</t>
  </si>
  <si>
    <t>05021692000999;5021692000999</t>
  </si>
  <si>
    <t>5021692001248</t>
  </si>
  <si>
    <t>05021692001255;5021692001255</t>
  </si>
  <si>
    <t>5021692001262</t>
  </si>
  <si>
    <t>05021692001279;5021692001279</t>
  </si>
  <si>
    <t>8001110596072</t>
  </si>
  <si>
    <t>08001110960026;8001110960026</t>
  </si>
  <si>
    <t>THEBT5033W</t>
  </si>
  <si>
    <t>The Busker Triple Cask 40° 0.7L</t>
  </si>
  <si>
    <t>8001110596034</t>
  </si>
  <si>
    <t>08001110960019;8001110960019</t>
  </si>
  <si>
    <t>810035510296</t>
  </si>
  <si>
    <t>10810035510293</t>
  </si>
  <si>
    <t>813497003047</t>
  </si>
  <si>
    <t>50813497003042</t>
  </si>
  <si>
    <t>The Demon's Share 12 Years 41° 0.7L</t>
  </si>
  <si>
    <t>8009366980508</t>
  </si>
  <si>
    <t>8009366992495</t>
  </si>
  <si>
    <t>The Deveron 12 Years ( Old bottle ) 40° 0.7L</t>
  </si>
  <si>
    <t>07640171037523;7640171037523</t>
  </si>
  <si>
    <t>The Deveron 12 Years Madeira Casks 40° 0.7L</t>
  </si>
  <si>
    <t>07640171039374;7640171039374</t>
  </si>
  <si>
    <t>The Deveron 12 Years Sherry Casks 40° 0.7L</t>
  </si>
  <si>
    <t>7640171038032</t>
  </si>
  <si>
    <t>07640171038049;7640171038049</t>
  </si>
  <si>
    <t>The Dublin Liberties Copper Alley 10 Years 46° 0.7L</t>
  </si>
  <si>
    <t>5010296002522</t>
  </si>
  <si>
    <t>05010296002539;5390424123368</t>
  </si>
  <si>
    <t>The Dublin Liberties King Of Hell 46° 0.7L</t>
  </si>
  <si>
    <t>5390424123467</t>
  </si>
  <si>
    <t>05390424123474;5390424123474</t>
  </si>
  <si>
    <t>The Dubliner Liberties Copper Alley 46° 0.7L</t>
  </si>
  <si>
    <t>5010296002539</t>
  </si>
  <si>
    <t>5390424123504</t>
  </si>
  <si>
    <t>5390424123511</t>
  </si>
  <si>
    <t>The Duke Munich Dry Gin + Metal GBX 45° 0.7L</t>
  </si>
  <si>
    <t>54888880035470</t>
  </si>
  <si>
    <t>4260166960013</t>
  </si>
  <si>
    <t>4260166960143</t>
  </si>
  <si>
    <t>The Epicurean + Cradle 46.2° 4.5L</t>
  </si>
  <si>
    <t>25014218797729</t>
  </si>
  <si>
    <t>The Epicurean 12 Years 46° 0.7L</t>
  </si>
  <si>
    <t>5014218814897</t>
  </si>
  <si>
    <t>The Epicurean 46.2° 0.7L</t>
  </si>
  <si>
    <t>5014218797749</t>
  </si>
  <si>
    <t>25014218797743</t>
  </si>
  <si>
    <t>The Epicurean 48° 1L</t>
  </si>
  <si>
    <t>25014218811586</t>
  </si>
  <si>
    <t>The Epicurean Cask Strenght Glasgow 58.6° 0.7L</t>
  </si>
  <si>
    <t>5014218806861</t>
  </si>
  <si>
    <t>25014218806865</t>
  </si>
  <si>
    <t>The Epicurean Ruby Port Edition 48° 0.7L</t>
  </si>
  <si>
    <t>5014218818468</t>
  </si>
  <si>
    <t>25014218818462</t>
  </si>
  <si>
    <t>The Epicurean Single Rivesaltes Wine Cask Finish 48° 0.7L</t>
  </si>
  <si>
    <t>5014218815641</t>
  </si>
  <si>
    <t>25014218815645</t>
  </si>
  <si>
    <t>The Epicurean Tawny Port Finish 48° 0.7L</t>
  </si>
  <si>
    <t>5014218818482</t>
  </si>
  <si>
    <t>658556015810</t>
  </si>
  <si>
    <t>3296181026381</t>
  </si>
  <si>
    <t>The Gauldrons 46.2° 0.7L</t>
  </si>
  <si>
    <t>25014218803123</t>
  </si>
  <si>
    <t>The Gauldrons Campbeltown Vatted Malt Batch N°3 46.2° 0.7L</t>
  </si>
  <si>
    <t>5014218803129</t>
  </si>
  <si>
    <t>54888880024948</t>
  </si>
  <si>
    <t>The Gauldrons Campbeltown Vatted Malt Batch N°4 46.2° 0.7L</t>
  </si>
  <si>
    <t>10810035510200</t>
  </si>
  <si>
    <t>810035510241</t>
  </si>
  <si>
    <t>10810035510248</t>
  </si>
  <si>
    <t>The Illusionist Mysterium Box 45° 0.5L</t>
  </si>
  <si>
    <t>The Johnny Hepp Whisky 40° 0.7L</t>
  </si>
  <si>
    <t>3303281101402</t>
  </si>
  <si>
    <t>5060341581700</t>
  </si>
  <si>
    <t>05060341587061;5060341587061</t>
  </si>
  <si>
    <t>5060341581717</t>
  </si>
  <si>
    <t>The Kurayoshi Malt Whisky 8 Years 43° 0.7L</t>
  </si>
  <si>
    <t>4954621000986;4954621001686</t>
  </si>
  <si>
    <t>04954621001617;4954621001617;4954621001754</t>
  </si>
  <si>
    <t>The Lakes The One Signature Blend 46.6° 0.7L</t>
  </si>
  <si>
    <t>5060307843729</t>
  </si>
  <si>
    <t>25060307843723</t>
  </si>
  <si>
    <t>610370680568</t>
  </si>
  <si>
    <t>610370680728</t>
  </si>
  <si>
    <t>610370680766</t>
  </si>
  <si>
    <t>0610370680773</t>
  </si>
  <si>
    <t>The Matsui The Peated 48° 0.7L</t>
  </si>
  <si>
    <t>4954621002201</t>
  </si>
  <si>
    <t>4954621002232</t>
  </si>
  <si>
    <t>The Observatory 20 Years 40° 0.7L</t>
  </si>
  <si>
    <t>7640171033228</t>
  </si>
  <si>
    <t>07640171032832;7640171032832</t>
  </si>
  <si>
    <t>5011166055693;5011166055709</t>
  </si>
  <si>
    <t>05011166037712;05011166037729;5011166037729;54888880019913</t>
  </si>
  <si>
    <t>742832198684</t>
  </si>
  <si>
    <t>8009366300313</t>
  </si>
  <si>
    <t>8009366991825</t>
  </si>
  <si>
    <t>The Shin Mizunara 48° 0.7L</t>
  </si>
  <si>
    <t>14520971500284</t>
  </si>
  <si>
    <t>9120084240015</t>
  </si>
  <si>
    <t>9120084240022</t>
  </si>
  <si>
    <t>9120084240053</t>
  </si>
  <si>
    <t>5060160110037</t>
  </si>
  <si>
    <t>5060160110044</t>
  </si>
  <si>
    <t>The Tottori Blended 43° 0.5L</t>
  </si>
  <si>
    <t>4954621001235</t>
  </si>
  <si>
    <t>04954621001488;4954621001488</t>
  </si>
  <si>
    <t>The Tottori Blended Aged in Bourbon Barrel 43° 0.5L</t>
  </si>
  <si>
    <t>4954621001228</t>
  </si>
  <si>
    <t>04954621001495;4954621001495</t>
  </si>
  <si>
    <t>The Whistler Bodega Cask 46° 0.7L</t>
  </si>
  <si>
    <t>5391528259168</t>
  </si>
  <si>
    <t>The Whistler Calvados Cask Finish 43° 0.7L</t>
  </si>
  <si>
    <t>5391528252145</t>
  </si>
  <si>
    <t>5391528259151</t>
  </si>
  <si>
    <t>THEW38JMF4</t>
  </si>
  <si>
    <t>The Whistler Oloroso Sherry Cask 43° 0.7L</t>
  </si>
  <si>
    <t>5391528259137</t>
  </si>
  <si>
    <t>The Whistler The Good, the bad and the Smoky 48° 0.7L</t>
  </si>
  <si>
    <t>5391528259465</t>
  </si>
  <si>
    <t>0813548002517</t>
  </si>
  <si>
    <t>THEW372024</t>
  </si>
  <si>
    <t>The Wild Geese Golden Rum 37.5° 0.7L</t>
  </si>
  <si>
    <t>813548002203</t>
  </si>
  <si>
    <t>0813548002425</t>
  </si>
  <si>
    <t>0813548005013</t>
  </si>
  <si>
    <t>Theodore Pictish Gin 43° 0.7L</t>
  </si>
  <si>
    <t>5060599730035</t>
  </si>
  <si>
    <t>5010296002065</t>
  </si>
  <si>
    <t>05010296002072;5010296002072</t>
  </si>
  <si>
    <t>3180294000294</t>
  </si>
  <si>
    <t>THRE6448B3</t>
  </si>
  <si>
    <t>Three Scottish Brothers 20 Years 40° 0.7L</t>
  </si>
  <si>
    <t>7640171033273</t>
  </si>
  <si>
    <t>07640171033266;7640171033266</t>
  </si>
  <si>
    <t>4007675400001;4025127040995</t>
  </si>
  <si>
    <t>4007675400308;4025127040001</t>
  </si>
  <si>
    <t>4007675040146;4025127040988</t>
  </si>
  <si>
    <t>4007675440137;4025127040100</t>
  </si>
  <si>
    <t>4007675050008</t>
  </si>
  <si>
    <t>4007675050039</t>
  </si>
  <si>
    <t>5012523233129</t>
  </si>
  <si>
    <t>08001110812189;08001110830398;8001110812189</t>
  </si>
  <si>
    <t>Tierra Madre Guatemala Rum 40° 0.7L</t>
  </si>
  <si>
    <t>3760258230365</t>
  </si>
  <si>
    <t>3760258230433</t>
  </si>
  <si>
    <t>Timorous Beastie 12 Years Highland Cask Strength 54.4° 0.7L</t>
  </si>
  <si>
    <t>5014218809404</t>
  </si>
  <si>
    <t>25014218809408</t>
  </si>
  <si>
    <t>Timorous Beastie 25 Years 46.8° 0.7L</t>
  </si>
  <si>
    <t>5014218811599</t>
  </si>
  <si>
    <t>25014218811593</t>
  </si>
  <si>
    <t>Timorous Beastie 48° 1L</t>
  </si>
  <si>
    <t>5014218811575</t>
  </si>
  <si>
    <t>Timorous Beastie Highland + Cradle 46.8° 4.5L</t>
  </si>
  <si>
    <t>25014218797057</t>
  </si>
  <si>
    <t>Timorous Beastie Highland 10 Years 46.8° 0.7L</t>
  </si>
  <si>
    <t>5014218805444</t>
  </si>
  <si>
    <t>25014218805448</t>
  </si>
  <si>
    <t>Timorous Beastie Highland 21 Years Blended Malt 46.8° 0.7L</t>
  </si>
  <si>
    <t>5014218800548</t>
  </si>
  <si>
    <t>25014218800542</t>
  </si>
  <si>
    <t>Timorous Beastie Highland 46.8° 0.7L</t>
  </si>
  <si>
    <t>5014218794564</t>
  </si>
  <si>
    <t>05014218795226;5014218795226</t>
  </si>
  <si>
    <t>Timorous Beastie Meet The Beast 54.9° 0.7L</t>
  </si>
  <si>
    <t>5014218817881</t>
  </si>
  <si>
    <t>25014218817885</t>
  </si>
  <si>
    <t>Tipperary Home Grown Barley 50° 0.7L</t>
  </si>
  <si>
    <t>5391529330835</t>
  </si>
  <si>
    <t>05391529330873</t>
  </si>
  <si>
    <t>Tobermory 12 Years American Oak 46.3° 0.7L</t>
  </si>
  <si>
    <t>05029704705184;5029704219612</t>
  </si>
  <si>
    <t>5029704705184</t>
  </si>
  <si>
    <t>Tobermory 21 Years Un-Chillfiltered 46.3° 0.7L</t>
  </si>
  <si>
    <t>5029704218691</t>
  </si>
  <si>
    <t>05029704704248;5029704704248</t>
  </si>
  <si>
    <t>Tobermory 23 Years 1996 Oloroso Cask 46.3° 0.7L</t>
  </si>
  <si>
    <t>5029704219926</t>
  </si>
  <si>
    <t>05029704700172;5029704700172</t>
  </si>
  <si>
    <t>Tobermory 24 Years 52.5° 0.7L</t>
  </si>
  <si>
    <t>5029704700967</t>
  </si>
  <si>
    <t>TOBE8P7UCN</t>
  </si>
  <si>
    <t>Tobermory 25 Years 48.1° 0.7L</t>
  </si>
  <si>
    <t>5029704220854</t>
  </si>
  <si>
    <t>5029704701186</t>
  </si>
  <si>
    <t>Togouchi 9 Years 40° 0.7L</t>
  </si>
  <si>
    <t>4901903064136</t>
  </si>
  <si>
    <t>14901903064133</t>
  </si>
  <si>
    <t>Togouchi Kiwami Blended 40° 0.7L</t>
  </si>
  <si>
    <t>4901903064099</t>
  </si>
  <si>
    <t>14901903064096</t>
  </si>
  <si>
    <t>Togouchi Saké Cask Finish 40° 0.7L</t>
  </si>
  <si>
    <t>4901903064518</t>
  </si>
  <si>
    <t>14901903064515</t>
  </si>
  <si>
    <t>TOGO0DW0JS</t>
  </si>
  <si>
    <t>Togouchi Single Malt 1st release 52° 0.7L</t>
  </si>
  <si>
    <t>4901903067113</t>
  </si>
  <si>
    <t>14901903067110</t>
  </si>
  <si>
    <t>Togouchi Single Malt 43° 0.7L</t>
  </si>
  <si>
    <t>4901903067106</t>
  </si>
  <si>
    <t>14901903067103</t>
  </si>
  <si>
    <t>14520971400010</t>
  </si>
  <si>
    <t>3014323700513</t>
  </si>
  <si>
    <t>0130143237005132;14969265502014;4969265502017;54611100007960</t>
  </si>
  <si>
    <t>Tokinoka Black + GBX 50° 0.5L</t>
  </si>
  <si>
    <t>3014323711502;3432370002068</t>
  </si>
  <si>
    <t>0130143237115022;14969265549842</t>
  </si>
  <si>
    <t>54888880014963</t>
  </si>
  <si>
    <t>Tokinoka Blended + 2 glasses 40° 0.5L</t>
  </si>
  <si>
    <t>3432370001894</t>
  </si>
  <si>
    <t>0113432370001891</t>
  </si>
  <si>
    <t>14971980569975</t>
  </si>
  <si>
    <t>4971980569893</t>
  </si>
  <si>
    <t>14971980569890</t>
  </si>
  <si>
    <t>Tomatin 14 Years 46° 0.7L</t>
  </si>
  <si>
    <t>5018481023345</t>
  </si>
  <si>
    <t>05018481023352;5018481023352</t>
  </si>
  <si>
    <t>Tomatin 18 Years 46° 0.7L</t>
  </si>
  <si>
    <t>5018481110212</t>
  </si>
  <si>
    <t>05018481150010;5018481150010</t>
  </si>
  <si>
    <t>Tomatin 21 Years 46° 0.7L</t>
  </si>
  <si>
    <t>5018481100817</t>
  </si>
  <si>
    <t>TOMAHBZFTZ</t>
  </si>
  <si>
    <t>Tomatin Cu Bocan 12 Years 46° 0.7L</t>
  </si>
  <si>
    <t>TOMAA4TTWG</t>
  </si>
  <si>
    <t>Tomatin Cu Bocan 15 Years 50° 0.7L</t>
  </si>
  <si>
    <t>TOMAF67A81</t>
  </si>
  <si>
    <t>Tomatin Cu Bocan Signature 46° 0.7L</t>
  </si>
  <si>
    <t>5018481100237</t>
  </si>
  <si>
    <t>05018481100244;5018481100244</t>
  </si>
  <si>
    <t>Tomatin Legacy 43° 0.7L</t>
  </si>
  <si>
    <t>5018481022003</t>
  </si>
  <si>
    <t>05018481022010;5018481022010</t>
  </si>
  <si>
    <t>Tomatin 12 Years 43° 0.7L</t>
  </si>
  <si>
    <t>05018481150003;5018481100213</t>
  </si>
  <si>
    <t>5018481150003</t>
  </si>
  <si>
    <t>TOMA9822D1</t>
  </si>
  <si>
    <t>Tomatin 12 Years 43° 1L</t>
  </si>
  <si>
    <t>5018481025622</t>
  </si>
  <si>
    <t>05018481025639;5018481025639</t>
  </si>
  <si>
    <t>Tomatin 8 Years 40° 1L</t>
  </si>
  <si>
    <t>5018481025608</t>
  </si>
  <si>
    <t>05018481025615;5018481025615</t>
  </si>
  <si>
    <t>Tomintoul 18 Years + 2 Glasses 40° 0.7L</t>
  </si>
  <si>
    <t>5021349704133</t>
  </si>
  <si>
    <t>05021349284130;05021349704133;5021349284130</t>
  </si>
  <si>
    <t>Tomintoul PX Sherry Cask 40° 0.7L</t>
  </si>
  <si>
    <t>5021349592709</t>
  </si>
  <si>
    <t>5021349425922</t>
  </si>
  <si>
    <t>Tomintoul Seiridh 40° 0.7L</t>
  </si>
  <si>
    <t>05021349703976;5021349703976</t>
  </si>
  <si>
    <t>Tomintoul Tarn 40° 1L</t>
  </si>
  <si>
    <t>5021349104513</t>
  </si>
  <si>
    <t>05021349604518;5021349604518</t>
  </si>
  <si>
    <t>Tomintoul Tundra 40° 1L</t>
  </si>
  <si>
    <t>5021349104537</t>
  </si>
  <si>
    <t>05021349604532;5021349604532</t>
  </si>
  <si>
    <t>Torabhaig Allt Gleann 46° 0.7L</t>
  </si>
  <si>
    <t>5060033848012</t>
  </si>
  <si>
    <t>15060033848019</t>
  </si>
  <si>
    <t>TORRFCB850</t>
  </si>
  <si>
    <t>Torres 10 Years 38° 1L</t>
  </si>
  <si>
    <t>8410113000125</t>
  </si>
  <si>
    <t>28410113000129</t>
  </si>
  <si>
    <t>TORRNX7HG0</t>
  </si>
  <si>
    <t>Torres 10 Years Double Barrel 38° 1L</t>
  </si>
  <si>
    <t>8410113995032</t>
  </si>
  <si>
    <t>3770005113001</t>
  </si>
  <si>
    <t>54888880028717</t>
  </si>
  <si>
    <t>Toucan N°4 40° 0.7L</t>
  </si>
  <si>
    <t>3770005113025</t>
  </si>
  <si>
    <t>7640143460038;7640143460472</t>
  </si>
  <si>
    <t>7640143460489</t>
  </si>
  <si>
    <t>5712421080213</t>
  </si>
  <si>
    <t>5712421080008</t>
  </si>
  <si>
    <t>5712421080206</t>
  </si>
  <si>
    <t>8712983120706</t>
  </si>
  <si>
    <t>8712983120713</t>
  </si>
  <si>
    <t>4041500409029</t>
  </si>
  <si>
    <t>4041500090203</t>
  </si>
  <si>
    <t>16009879904212</t>
  </si>
  <si>
    <t>16009879904205</t>
  </si>
  <si>
    <t>16009879904199</t>
  </si>
  <si>
    <t>4009872021515</t>
  </si>
  <si>
    <t>4009872021522</t>
  </si>
  <si>
    <t>Trois Rivières 12 Years 42° 0.7L</t>
  </si>
  <si>
    <t>3267130034535;3267130034641</t>
  </si>
  <si>
    <t>03255610945336;03267130934644</t>
  </si>
  <si>
    <t>Trois Rivières 1999 42° 0.7L</t>
  </si>
  <si>
    <t>3267130047016</t>
  </si>
  <si>
    <t>03267130947019</t>
  </si>
  <si>
    <t>3267130045494</t>
  </si>
  <si>
    <t>03267130945497</t>
  </si>
  <si>
    <t>3267130032432</t>
  </si>
  <si>
    <t>03255610932435;03267130932435</t>
  </si>
  <si>
    <t>3267130045470</t>
  </si>
  <si>
    <t>03267130945473</t>
  </si>
  <si>
    <t>3267130027933</t>
  </si>
  <si>
    <t>03267130927936;54611100006925</t>
  </si>
  <si>
    <t>TROIE0CE4B</t>
  </si>
  <si>
    <t>Trois Rivières Rhum Blanc Agricole 40° 0.7L</t>
  </si>
  <si>
    <t>3267130032456</t>
  </si>
  <si>
    <t>03267130932459;3267130932473</t>
  </si>
  <si>
    <t>Trois Rivières Triple Millésime 2005-2010-2015 42° 0.7L</t>
  </si>
  <si>
    <t>3267130049720</t>
  </si>
  <si>
    <t>03267130949723</t>
  </si>
  <si>
    <t>5011026108163</t>
  </si>
  <si>
    <t>05011026108989;5011026108989</t>
  </si>
  <si>
    <t>0501032740;05010327405964;5010327405964</t>
  </si>
  <si>
    <t>5010327405735</t>
  </si>
  <si>
    <t>Tullamore Dew 18 Years Single Malt 41.3° 0.7L</t>
  </si>
  <si>
    <t>5391516892162</t>
  </si>
  <si>
    <t>05391516892179;5391516892179</t>
  </si>
  <si>
    <t>3500870062971;5011026108033</t>
  </si>
  <si>
    <t>03500870062971;05011026108323;5011026108323;5011026108439</t>
  </si>
  <si>
    <t>Tullamore Dew 40° 4.5L</t>
  </si>
  <si>
    <t>05391516891479;5391516891479</t>
  </si>
  <si>
    <t>05391516891677;5391516891677</t>
  </si>
  <si>
    <t>5010327605401</t>
  </si>
  <si>
    <t>5010327605395</t>
  </si>
  <si>
    <t>5010327655635</t>
  </si>
  <si>
    <t>05010327655116;5010327655116</t>
  </si>
  <si>
    <t>Tullibardine The Murray 2008 56.1° 0.7L</t>
  </si>
  <si>
    <t>5060074864118</t>
  </si>
  <si>
    <t>TURQAE14C4</t>
  </si>
  <si>
    <t>Turquoise Bay Amber Rum 40° 0.7L</t>
  </si>
  <si>
    <t>3760194510330;3760194540337</t>
  </si>
  <si>
    <t>3760258230266</t>
  </si>
  <si>
    <t>Turquoise Bay Mauritius Amber Rum + 4 shooter glasses 40° 0.7L</t>
  </si>
  <si>
    <t>3760258230174</t>
  </si>
  <si>
    <t>3760258230242</t>
  </si>
  <si>
    <t>3544680002130</t>
  </si>
  <si>
    <t>3544680102137</t>
  </si>
  <si>
    <t>Twilight 10 Years 40° 0.7L</t>
  </si>
  <si>
    <t>5011995001014</t>
  </si>
  <si>
    <t>5011995003575</t>
  </si>
  <si>
    <t>5011995003551</t>
  </si>
  <si>
    <t>5011995001083</t>
  </si>
  <si>
    <t>5011995000666</t>
  </si>
  <si>
    <t>5060353070674</t>
  </si>
  <si>
    <t>Tyrconnel 10 Years Port Finish 46° 0.7L</t>
  </si>
  <si>
    <t>5099357005627</t>
  </si>
  <si>
    <t>05099357005634;5099357005634</t>
  </si>
  <si>
    <t>8719689209070</t>
  </si>
  <si>
    <t>5060103020003</t>
  </si>
  <si>
    <t>15060103020024</t>
  </si>
  <si>
    <t>4589858890880</t>
  </si>
  <si>
    <t>14589858890887</t>
  </si>
  <si>
    <t>856442005024</t>
  </si>
  <si>
    <t>854745000104</t>
  </si>
  <si>
    <t>10854745000101</t>
  </si>
  <si>
    <t>8718868273000</t>
  </si>
  <si>
    <t>8718868273017</t>
  </si>
  <si>
    <t>VALHEF12EB</t>
  </si>
  <si>
    <t>Valhalla 35° 0.7L</t>
  </si>
  <si>
    <t>16412700318704</t>
  </si>
  <si>
    <t>5022069555050</t>
  </si>
  <si>
    <t>05022069008747</t>
  </si>
  <si>
    <t>8711209734864</t>
  </si>
  <si>
    <t>60633824801670</t>
  </si>
  <si>
    <t>18410837520272</t>
  </si>
  <si>
    <t>5000292262716</t>
  </si>
  <si>
    <t>05000292262709;5000292262709</t>
  </si>
  <si>
    <t>8000330125079;80195573</t>
  </si>
  <si>
    <t>08000060000110;8000060000110</t>
  </si>
  <si>
    <t>8000060100247</t>
  </si>
  <si>
    <t>8000060000073</t>
  </si>
  <si>
    <t>134</t>
  </si>
  <si>
    <t>Vecchia Romagna Etichetta Nera 40° 1L</t>
  </si>
  <si>
    <t>8000060113049</t>
  </si>
  <si>
    <t>18000330;18000330128060;8000060113056</t>
  </si>
  <si>
    <t>54888880027123;8000330513043</t>
  </si>
  <si>
    <t>3376370097085;3376370175417</t>
  </si>
  <si>
    <t>17541;23376370097089;23376370175411</t>
  </si>
  <si>
    <t>Velho Barreiro Cachaca Diamond 40° 0.7L</t>
  </si>
  <si>
    <t>7896050200780</t>
  </si>
  <si>
    <t>8011701090230</t>
  </si>
  <si>
    <t>18011701090237</t>
  </si>
  <si>
    <t>Vermouth Del Professore Jamaican Rum Finish 20.6° 0.5L</t>
  </si>
  <si>
    <t>5415281041430</t>
  </si>
  <si>
    <t>8011701089340</t>
  </si>
  <si>
    <t>18011701089347</t>
  </si>
  <si>
    <t>Vermouth Del Professore Whisky Finish 17° 0.5L</t>
  </si>
  <si>
    <t>8011701091015</t>
  </si>
  <si>
    <t>Vermouth Del Professore Whisky Finish 18° 0.75L</t>
  </si>
  <si>
    <t>5415281041447</t>
  </si>
  <si>
    <t>3379973346031</t>
  </si>
  <si>
    <t>43379973346039</t>
  </si>
  <si>
    <t>VEUVX24F5R</t>
  </si>
  <si>
    <t>Veuve Clicquot Brut *** 12.5° 0.75L</t>
  </si>
  <si>
    <t>3049614222245</t>
  </si>
  <si>
    <t>3049614222764</t>
  </si>
  <si>
    <t>VEUV16NSSK</t>
  </si>
  <si>
    <t>3049610004104</t>
  </si>
  <si>
    <t>3049614033810;3049614222764;54888880034824</t>
  </si>
  <si>
    <t>1807</t>
  </si>
  <si>
    <t>Veuve Clicquot Brut 12.5° 0.75L</t>
  </si>
  <si>
    <t>3049610004104;3049614222245</t>
  </si>
  <si>
    <t>3049614033810;3049614033872;3049614190070;3049614222764</t>
  </si>
  <si>
    <t>3049610004203</t>
  </si>
  <si>
    <t>3049614069451</t>
  </si>
  <si>
    <t>1804</t>
  </si>
  <si>
    <t>Veuve Clicquot Brut Magnum 1.5 L 12° 1.5L</t>
  </si>
  <si>
    <t>3049610004500</t>
  </si>
  <si>
    <t>3049614034091;3049614034152</t>
  </si>
  <si>
    <t>1803</t>
  </si>
  <si>
    <t>Veuve Clicquot Demi-Sec 12° 0.75L</t>
  </si>
  <si>
    <t>3049610000106</t>
  </si>
  <si>
    <t>3049614037238</t>
  </si>
  <si>
    <t>3049614164811</t>
  </si>
  <si>
    <t>3049614164828;3049614164842</t>
  </si>
  <si>
    <t>1808</t>
  </si>
  <si>
    <t>Veuve Clicquot Rosé 75 cl 12.5° 0.75L</t>
  </si>
  <si>
    <t>3049614003417;3049614223389</t>
  </si>
  <si>
    <t>3049614028410;3049614036651;3049614223648</t>
  </si>
  <si>
    <t>Viejo Corsario Rum 40° 0.7L</t>
  </si>
  <si>
    <t>8438001406675</t>
  </si>
  <si>
    <t>0858198001022</t>
  </si>
  <si>
    <t>5000289931366</t>
  </si>
  <si>
    <t>05000289931373;5000289931373</t>
  </si>
  <si>
    <t>Villa Massa Amaretto + 1 glass 30° 0.7L</t>
  </si>
  <si>
    <t>8033413430814</t>
  </si>
  <si>
    <t>Villa N°16 French Single Malt 43° 0.7L</t>
  </si>
  <si>
    <t>3554875110700</t>
  </si>
  <si>
    <t>705632995983</t>
  </si>
  <si>
    <t>54888880022487</t>
  </si>
  <si>
    <t>VODK6B83A9</t>
  </si>
  <si>
    <t>Vodka Blue 42 Luxury 42° 0.7L</t>
  </si>
  <si>
    <t>5011995002202</t>
  </si>
  <si>
    <t>501195002301;5011995002301</t>
  </si>
  <si>
    <t>8712436132423</t>
  </si>
  <si>
    <t>8712436152421</t>
  </si>
  <si>
    <t>Volcan de Mi Tierra Tequila Anejo Cristalino 40° 0.7L</t>
  </si>
  <si>
    <t>7503023842419</t>
  </si>
  <si>
    <t>Volcano Collection Concepcion Vintage 1990 40° 0.7L</t>
  </si>
  <si>
    <t>8003230000446</t>
  </si>
  <si>
    <t>Volcano Collection San Cristobal 38° 0.7L</t>
  </si>
  <si>
    <t>8003230000477</t>
  </si>
  <si>
    <t>8003230000460</t>
  </si>
  <si>
    <t>4251243716098</t>
  </si>
  <si>
    <t>5694310861403</t>
  </si>
  <si>
    <t>Vulson Old Rhino Rye Spirit Organic 45° 0.7L</t>
  </si>
  <si>
    <t>3770003841029</t>
  </si>
  <si>
    <t>Vulson Rhino's Pastoral 44° 0.7L</t>
  </si>
  <si>
    <t>3770003841036</t>
  </si>
  <si>
    <t>15060327910101</t>
  </si>
  <si>
    <t>5391536631673</t>
  </si>
  <si>
    <t>0105391536631680</t>
  </si>
  <si>
    <t>Waterford Ballybannon Peated 50° 0.7L</t>
  </si>
  <si>
    <t>05391536632045</t>
  </si>
  <si>
    <t>Waterford Ballymorgan 1.2 50° 0.7L</t>
  </si>
  <si>
    <t>5391536630423</t>
  </si>
  <si>
    <t>05391536630430;5391536630430</t>
  </si>
  <si>
    <t>Waterford Ballyroe 1.1 50° 0.7L</t>
  </si>
  <si>
    <t>5391536631017</t>
  </si>
  <si>
    <t>Waterford Broomlands 1.2 50° 0.7L</t>
  </si>
  <si>
    <t>5391536630447</t>
  </si>
  <si>
    <t>05391536630454;5391536630454</t>
  </si>
  <si>
    <t>Waterford Lacken 1.1 50° 0.7L</t>
  </si>
  <si>
    <t>5391536630980</t>
  </si>
  <si>
    <t>5391536630997</t>
  </si>
  <si>
    <t>Waterford Lake Field 1.1 50° 0.7L</t>
  </si>
  <si>
    <t>5391536630874</t>
  </si>
  <si>
    <t>Waterford Rue du Nil 50° 0.7L</t>
  </si>
  <si>
    <t>5391536631246</t>
  </si>
  <si>
    <t>05391536631987</t>
  </si>
  <si>
    <t>Waterford Sheestown 1.1 50° 0.7L</t>
  </si>
  <si>
    <t>5391536630188</t>
  </si>
  <si>
    <t>5391536630096</t>
  </si>
  <si>
    <t>Waterford Sheestown 1.2 50° 0.7L</t>
  </si>
  <si>
    <t>5391536630409</t>
  </si>
  <si>
    <t>05391536630416;5391536630416</t>
  </si>
  <si>
    <t>Waterford The Cuvée 1.1 50° 0.7L</t>
  </si>
  <si>
    <t>5391536631208</t>
  </si>
  <si>
    <t>05391536631215;5391536631215</t>
  </si>
  <si>
    <t>5410218004748;5415118018079</t>
  </si>
  <si>
    <t>5410218005448;5410218006612;5410518006612</t>
  </si>
  <si>
    <t>5024546367118</t>
  </si>
  <si>
    <t>05024546369266;5024546369266</t>
  </si>
  <si>
    <t>5024546369327</t>
  </si>
  <si>
    <t>Wemyss Family Collection Treacle Chest 46° 0.7L</t>
  </si>
  <si>
    <t>10793573851816</t>
  </si>
  <si>
    <t>5391524712193</t>
  </si>
  <si>
    <t>05391524712247;5391524712247</t>
  </si>
  <si>
    <t>West Cork Glengarriff Series Bog Oak Charred Cask 43° 0.7L</t>
  </si>
  <si>
    <t>5391524712711</t>
  </si>
  <si>
    <t>05391524712759</t>
  </si>
  <si>
    <t>5391524714395</t>
  </si>
  <si>
    <t>05391524714517;5391524714517</t>
  </si>
  <si>
    <t>WESTBA7BCD</t>
  </si>
  <si>
    <t>West Cork Single Malt Whiskey Port Cask Finish 43° 0.7L</t>
  </si>
  <si>
    <t>5391524714388</t>
  </si>
  <si>
    <t>05391524714500;5391524714500</t>
  </si>
  <si>
    <t>5391524714357</t>
  </si>
  <si>
    <t>05391524712612;5391524712612</t>
  </si>
  <si>
    <t>Westland 3x20 cl 46° 0.6L</t>
  </si>
  <si>
    <t>855410003376</t>
  </si>
  <si>
    <t>Westland American Oak 46° 0.7L</t>
  </si>
  <si>
    <t>850004266342;855410003499</t>
  </si>
  <si>
    <t>10850004266349;70855410003498</t>
  </si>
  <si>
    <t>WESTA4SART</t>
  </si>
  <si>
    <t>10850004266349;54888880036040</t>
  </si>
  <si>
    <t>Westland Garryana 50° 0.7L</t>
  </si>
  <si>
    <t>850004266304</t>
  </si>
  <si>
    <t>50850004266309</t>
  </si>
  <si>
    <t>851460002369</t>
  </si>
  <si>
    <t>10858964006791</t>
  </si>
  <si>
    <t>WHIT7V6SZ8</t>
  </si>
  <si>
    <t>White Heather 15 Years 46° 0.7L</t>
  </si>
  <si>
    <t>15060568324644</t>
  </si>
  <si>
    <t>5000265001335</t>
  </si>
  <si>
    <t>5000265100212</t>
  </si>
  <si>
    <t>5011166068204</t>
  </si>
  <si>
    <t>5011166075165</t>
  </si>
  <si>
    <t>5011166057185</t>
  </si>
  <si>
    <t>5011166040590</t>
  </si>
  <si>
    <t>Wien Gin Klimt Edition Vienna Dry Gin 43° 0.7L</t>
  </si>
  <si>
    <t>9120069110081</t>
  </si>
  <si>
    <t>5060146650175</t>
  </si>
  <si>
    <t>WILDWB8M6R</t>
  </si>
  <si>
    <t>Wild Turkey 81 Proof 40.5° 0.7L</t>
  </si>
  <si>
    <t>8000040500241</t>
  </si>
  <si>
    <t>8000040500265</t>
  </si>
  <si>
    <t>731275819430</t>
  </si>
  <si>
    <t>731275819416</t>
  </si>
  <si>
    <t>7640171035666</t>
  </si>
  <si>
    <t>07640171035864;7640171035864</t>
  </si>
  <si>
    <t>3107872002808</t>
  </si>
  <si>
    <t>9500114612;95832309</t>
  </si>
  <si>
    <t>3107872002723</t>
  </si>
  <si>
    <t>95832211</t>
  </si>
  <si>
    <t>95813731</t>
  </si>
  <si>
    <t>5060183130821</t>
  </si>
  <si>
    <t>05060183131064;5060183131064</t>
  </si>
  <si>
    <t>5060183130586</t>
  </si>
  <si>
    <t>05060183130562;5060183130562</t>
  </si>
  <si>
    <t>4260273133874</t>
  </si>
  <si>
    <t>4260273133720</t>
  </si>
  <si>
    <t>WINT985EE1</t>
  </si>
  <si>
    <t>Wint &amp; Lila 40° 0.7L</t>
  </si>
  <si>
    <t>8437009934418</t>
  </si>
  <si>
    <t>18437009934415</t>
  </si>
  <si>
    <t>WOLF021551</t>
  </si>
  <si>
    <t>Wolfburn Aurora Sherry Oak 46° 0.7L</t>
  </si>
  <si>
    <t>634158496363</t>
  </si>
  <si>
    <t>10634158579582</t>
  </si>
  <si>
    <t>Wolfburn Langskip 58° 0.7L</t>
  </si>
  <si>
    <t>634158496400</t>
  </si>
  <si>
    <t>10634158579643</t>
  </si>
  <si>
    <t>Wolfburn Morven 46° 0.7L</t>
  </si>
  <si>
    <t>634158496370</t>
  </si>
  <si>
    <t>00054888880000977327;10634158579605</t>
  </si>
  <si>
    <t>RADERM735J</t>
  </si>
  <si>
    <t>Woodberries Radermacher 12° 0.7L</t>
  </si>
  <si>
    <t>5411772001112</t>
  </si>
  <si>
    <t>5411772070101</t>
  </si>
  <si>
    <t>Woodford Reserve Baccarat Edition 45.2° 0.7L</t>
  </si>
  <si>
    <t>5099873014769</t>
  </si>
  <si>
    <t>15099873114763</t>
  </si>
  <si>
    <t>05099873120187;5099873120187</t>
  </si>
  <si>
    <t>5099873006092</t>
  </si>
  <si>
    <t>15099873106096;15099873108571;15099873108588</t>
  </si>
  <si>
    <t>WOODFA5B27</t>
  </si>
  <si>
    <t>Woodford Reserve Double Oaked 43.2° 0.7L</t>
  </si>
  <si>
    <t>5099873008522</t>
  </si>
  <si>
    <t>15099873108564</t>
  </si>
  <si>
    <t>5099873012512</t>
  </si>
  <si>
    <t>15099873112516</t>
  </si>
  <si>
    <t>WOOD646179</t>
  </si>
  <si>
    <t>Woodford Reserve Rye 45.2° 0.7L</t>
  </si>
  <si>
    <t>5099873005767;5099873009505</t>
  </si>
  <si>
    <t>15099873105761;15099873109509</t>
  </si>
  <si>
    <t>4260546650145</t>
  </si>
  <si>
    <t>WORL37E19E</t>
  </si>
  <si>
    <t>World's End Rum Falernum 35° 0.7L</t>
  </si>
  <si>
    <t>5430000081405</t>
  </si>
  <si>
    <t>WORLFE6E4D</t>
  </si>
  <si>
    <t>World's End Rum Navy 57 57° 0.7L</t>
  </si>
  <si>
    <t>5430000081504</t>
  </si>
  <si>
    <t>329</t>
  </si>
  <si>
    <t>Wortegemsen Lemon 24.2° 1L</t>
  </si>
  <si>
    <t>5412166600102;54611100007342</t>
  </si>
  <si>
    <t>05412166600157;05415200003341;5415200003341</t>
  </si>
  <si>
    <t>Worthy Park 12 Years Single Estate 2006 56° 0.7L</t>
  </si>
  <si>
    <t>894108001447</t>
  </si>
  <si>
    <t>894108001379;984108001261</t>
  </si>
  <si>
    <t>894108001362</t>
  </si>
  <si>
    <t>Worthy Park Single Estate Reserve 45° 0.7L</t>
  </si>
  <si>
    <t>894108001317</t>
  </si>
  <si>
    <t>00894108001317;10894108001314</t>
  </si>
  <si>
    <t>Writers Tears 40° 0.7L</t>
  </si>
  <si>
    <t>5099811905739</t>
  </si>
  <si>
    <t>5099811905746</t>
  </si>
  <si>
    <t>Writer's Tears Double Oak 46° 0.7L</t>
  </si>
  <si>
    <t>5099811906477</t>
  </si>
  <si>
    <t>05099811906484;5099811906484</t>
  </si>
  <si>
    <t>6412703120093</t>
  </si>
  <si>
    <t>26412703120028</t>
  </si>
  <si>
    <t>7401005012136</t>
  </si>
  <si>
    <t>77401005012135</t>
  </si>
  <si>
    <t>3379974300056</t>
  </si>
  <si>
    <t>43379974300054</t>
  </si>
  <si>
    <t>43379974300221</t>
  </si>
  <si>
    <t>XM 12 Years Special 40° 0.7L</t>
  </si>
  <si>
    <t>5060223371030</t>
  </si>
  <si>
    <t>35060223371031</t>
  </si>
  <si>
    <t>Yamazaki 12 Years 100th Birthday Limited Edition 43° 0.7L</t>
  </si>
  <si>
    <t>080686004592</t>
  </si>
  <si>
    <t>10080686004599</t>
  </si>
  <si>
    <t>YAMA4FF04D</t>
  </si>
  <si>
    <t>Yamazakura Blend 40° 0.7L</t>
  </si>
  <si>
    <t>4973373500285</t>
  </si>
  <si>
    <t>14973373500282;4973373500247</t>
  </si>
  <si>
    <t>Yamazakura Fine Blend 40° 0.7L</t>
  </si>
  <si>
    <t>4973373500247</t>
  </si>
  <si>
    <t>857186006308</t>
  </si>
  <si>
    <t>10857186006305</t>
  </si>
  <si>
    <t>YELL576C04</t>
  </si>
  <si>
    <t>Yellow Rose Premium American 40° 0.7L</t>
  </si>
  <si>
    <t>857186006285</t>
  </si>
  <si>
    <t>10857186006282</t>
  </si>
  <si>
    <t>Yellow Spot 12 Years 46° 0.7L</t>
  </si>
  <si>
    <t>5011007024475</t>
  </si>
  <si>
    <t>05011007024482;5011007024482</t>
  </si>
  <si>
    <t>8697530200011</t>
  </si>
  <si>
    <t>08697530201575;8697530201575</t>
  </si>
  <si>
    <t>8697530200103</t>
  </si>
  <si>
    <t>08697530201605;8697530201605</t>
  </si>
  <si>
    <t>8697530200226</t>
  </si>
  <si>
    <t>08697530200264;8697530200264</t>
  </si>
  <si>
    <t>8697530212557</t>
  </si>
  <si>
    <t>08697530212564;8697530212564</t>
  </si>
  <si>
    <t>8697530211239</t>
  </si>
  <si>
    <t>08697530211246;8697530211246</t>
  </si>
  <si>
    <t>8697530215022</t>
  </si>
  <si>
    <t>08697530215039;8697530215039</t>
  </si>
  <si>
    <t>8697530209441</t>
  </si>
  <si>
    <t>08697530210539;8697530210539</t>
  </si>
  <si>
    <t>Yoichi Discovery Aromatic Yeast 48° 0.7L</t>
  </si>
  <si>
    <t>4904230071228</t>
  </si>
  <si>
    <t>14904230071225</t>
  </si>
  <si>
    <t>Yoichi Discovery Non Peated 47° 0.7L</t>
  </si>
  <si>
    <t>4904230068259</t>
  </si>
  <si>
    <t>14904230068256</t>
  </si>
  <si>
    <t>Yoichi Single Malt + GBX 45° 0.7L</t>
  </si>
  <si>
    <t>3700597302279</t>
  </si>
  <si>
    <t>04904230044550;4904230044550</t>
  </si>
  <si>
    <t>Ypioca Historica 5 Chaves 39° 0.7L</t>
  </si>
  <si>
    <t>7896383700858</t>
  </si>
  <si>
    <t>27896383700852</t>
  </si>
  <si>
    <t>7896383700520</t>
  </si>
  <si>
    <t>7896383700728</t>
  </si>
  <si>
    <t>27896383700722</t>
  </si>
  <si>
    <t>27896383700456</t>
  </si>
  <si>
    <t>7896383700780</t>
  </si>
  <si>
    <t>27896383700784</t>
  </si>
  <si>
    <t>18437009805395</t>
  </si>
  <si>
    <t>Yula 21 Years Blended Malt 52.3° 0.7L</t>
  </si>
  <si>
    <t>5014218799880</t>
  </si>
  <si>
    <t>25014218799884</t>
  </si>
  <si>
    <t>Yula 22 Years Blended Malt 51.2° 0.7L</t>
  </si>
  <si>
    <t>5014218803792</t>
  </si>
  <si>
    <t>25014218803796</t>
  </si>
  <si>
    <t>Yushan Blended Malt 40° 0.7L</t>
  </si>
  <si>
    <t>4711588858490</t>
  </si>
  <si>
    <t>4711588558499</t>
  </si>
  <si>
    <t>Yushan Single Malt Bourbon Cask + GBX 46° 0.7L</t>
  </si>
  <si>
    <t>4711588860066</t>
  </si>
  <si>
    <t>04711588560065;4711588560065</t>
  </si>
  <si>
    <t>Yushan Single Malt Sherry Cask 46° 0.7L</t>
  </si>
  <si>
    <t>4711588860073</t>
  </si>
  <si>
    <t>Yushan Single Malt Smoky 46° 0.7L</t>
  </si>
  <si>
    <t>4711588863074</t>
  </si>
  <si>
    <t>4711588563073</t>
  </si>
  <si>
    <t>4573489980027</t>
  </si>
  <si>
    <t>Zacapa Centenario 23 40° 0.7L</t>
  </si>
  <si>
    <t>7401005004506;7401005008580</t>
  </si>
  <si>
    <t>4003922011099;5010103944595;67401005004508;77401005008589</t>
  </si>
  <si>
    <t>Zacapa Centenario 23 40° 1L</t>
  </si>
  <si>
    <t>67401005004539;7401005004537;7401005008603</t>
  </si>
  <si>
    <t>77401005008602</t>
  </si>
  <si>
    <t>7401005010590</t>
  </si>
  <si>
    <t>77401005010599</t>
  </si>
  <si>
    <t>Zacapa Edicion Negra 43° 0.7L</t>
  </si>
  <si>
    <t>7401005008634</t>
  </si>
  <si>
    <t>77401005008633</t>
  </si>
  <si>
    <t>Zacapa Heavenly Cask El Alma 40° 0.7L</t>
  </si>
  <si>
    <t>7401005015137</t>
  </si>
  <si>
    <t>47401005015135</t>
  </si>
  <si>
    <t>Zacapa Heavenly Cask La Pasion 40° 0.7L</t>
  </si>
  <si>
    <t>7406341000021</t>
  </si>
  <si>
    <t>17406341000028</t>
  </si>
  <si>
    <t>Zacapa La Armonia 40° 0.7L</t>
  </si>
  <si>
    <t>7406341000014</t>
  </si>
  <si>
    <t>17406341000011</t>
  </si>
  <si>
    <t>Zacapa Royal 45° 0.7L</t>
  </si>
  <si>
    <t>7401005009754</t>
  </si>
  <si>
    <t>17401005009751</t>
  </si>
  <si>
    <t>Zacapa XO - Travel Retail Label 40° 0.7L</t>
  </si>
  <si>
    <t>7401005008610</t>
  </si>
  <si>
    <t>54888880018480;77401005008619</t>
  </si>
  <si>
    <t>3985</t>
  </si>
  <si>
    <t>Zacapa XO 40° 0.7L</t>
  </si>
  <si>
    <t>7401005004544;7401005008610</t>
  </si>
  <si>
    <t>67401005004546;774010050086;77401005008619</t>
  </si>
  <si>
    <t>851119002023</t>
  </si>
  <si>
    <t>10851119002020</t>
  </si>
  <si>
    <t>ZAFR46ED9C</t>
  </si>
  <si>
    <t>Zafra Master Series 30 Years 40° 0.7L</t>
  </si>
  <si>
    <t>851119002085</t>
  </si>
  <si>
    <t>10851119002082</t>
  </si>
  <si>
    <t>Zaka Mauritius 42° 0.7L</t>
  </si>
  <si>
    <t>8712436141326</t>
  </si>
  <si>
    <t>8712436151325</t>
  </si>
  <si>
    <t>Zaka Panama 42° 0.7L</t>
  </si>
  <si>
    <t>8712436141296</t>
  </si>
  <si>
    <t>8712436151295</t>
  </si>
  <si>
    <t>Zaka Trinidad 42° 0.7L</t>
  </si>
  <si>
    <t>8712436141302</t>
  </si>
  <si>
    <t>8712436151301</t>
  </si>
  <si>
    <t>Zandoli Martinique + 2 Glasses 40° 0.5L</t>
  </si>
  <si>
    <t>5413214100988</t>
  </si>
  <si>
    <t>Zandoli Reunion Island + 2 Glasses 40° 0.5L</t>
  </si>
  <si>
    <t>5413214100995</t>
  </si>
  <si>
    <t>8199730996805</t>
  </si>
  <si>
    <t>8003230003027</t>
  </si>
  <si>
    <t>Zaya Gran Reserva 40° 0.7L</t>
  </si>
  <si>
    <t>720815950597</t>
  </si>
  <si>
    <t>40720815950595</t>
  </si>
  <si>
    <t>519</t>
  </si>
  <si>
    <t>Zizi Coin Coin 10° 1L</t>
  </si>
  <si>
    <t>5410293620031;5425002713218</t>
  </si>
  <si>
    <t>0115410293620038;15410293620038;5425002710033;54888880014109</t>
  </si>
  <si>
    <t>5902573503085</t>
  </si>
  <si>
    <t>5430000283304</t>
  </si>
  <si>
    <t>15900343008003</t>
  </si>
  <si>
    <t>ZWAC5E42FF</t>
  </si>
  <si>
    <t>Zwack Unicum 40° 0.7L</t>
  </si>
  <si>
    <t>5995099191720</t>
  </si>
  <si>
    <t>9001797231029</t>
  </si>
  <si>
    <t>PESO</t>
  </si>
  <si>
    <t>Peso Parziale</t>
  </si>
  <si>
    <t>Aberfeldy 12 Years 40° 0.7L</t>
  </si>
  <si>
    <t>ANDUA5F195</t>
  </si>
  <si>
    <t>An Dulaman Irish Gin 43.2° 0.5L</t>
  </si>
  <si>
    <t>ANDRB1AECC</t>
  </si>
  <si>
    <t>APPLA9F1C6</t>
  </si>
  <si>
    <t>Appleton Estate 8 Years Reserve 43° 0.7L</t>
  </si>
  <si>
    <t>Appleton Estate Tripack Master's Selection Signature + 8 Years + 12 Years 3 x 20 cl 42° 0.6L</t>
  </si>
  <si>
    <t>Arduenna Gin + 2 Glasses 40° 0.5L</t>
  </si>
  <si>
    <t>AUCHDFFA49</t>
  </si>
  <si>
    <t>Auchentoshan Three Wood 43° 0.7L</t>
  </si>
  <si>
    <t>Austrian Empire Navy Reserve 1863 40° 0.7L</t>
  </si>
  <si>
    <t>Bally 12 Years Pyramide 45° 0.7L</t>
  </si>
  <si>
    <t>BLADFC9F77</t>
  </si>
  <si>
    <t>BRAEW1GG4N</t>
  </si>
  <si>
    <t>Braes of Glenlivet 27 Years 48° 0.7L</t>
  </si>
  <si>
    <t>3867</t>
  </si>
  <si>
    <t>Brown Rhum Cabo Bay 37.5° 1L</t>
  </si>
  <si>
    <t>3975</t>
  </si>
  <si>
    <t>Brugal Extra Viejo 38° 0.7L</t>
  </si>
  <si>
    <t>Bushmills Black Bush Special Edition "43%" + 2 glasses 43° 0.7L</t>
  </si>
  <si>
    <t>Campari 25° 0.7L</t>
  </si>
  <si>
    <t>CANEDF261B</t>
  </si>
  <si>
    <t>Canero Ron Sauterne Finish + GBX 41° 0.7L</t>
  </si>
  <si>
    <t>Carlos Primero 40° 0.7L</t>
  </si>
  <si>
    <t>CHOYKJAUW0</t>
  </si>
  <si>
    <t>Choya Sake 14.5° 0.75L</t>
  </si>
  <si>
    <t>COLOC4F4CB</t>
  </si>
  <si>
    <t>Coloma 8 Years 40° 0.7L</t>
  </si>
  <si>
    <t>Compagnie des Indes West Indies 8 Years 40° 0.7L</t>
  </si>
  <si>
    <t>CORAY1MTCK</t>
  </si>
  <si>
    <t>Corazon Anejo 40° 0.7L</t>
  </si>
  <si>
    <t>Cosa Nostra 40° 0.7L</t>
  </si>
  <si>
    <t>DALM7L1VG1</t>
  </si>
  <si>
    <t>Dalmore Vintage 2008 15 Years 45.8° 0.7L</t>
  </si>
  <si>
    <t>Dalwhinnie 15 Years 43° 0.7L</t>
  </si>
  <si>
    <t>577</t>
  </si>
  <si>
    <t>De Louvard Pineau des Charentes White 17° 0.75L</t>
  </si>
  <si>
    <t>Dictador 20 Years + GBX 40° 0.7L</t>
  </si>
  <si>
    <t>El Cabron Rum 40° 0.7L</t>
  </si>
  <si>
    <t>ETSUJ9VJM4</t>
  </si>
  <si>
    <t>Etsu Double Yuzu 43° 0.7L</t>
  </si>
  <si>
    <t>Filliers 10 Years Single Malt 43° 0.7L</t>
  </si>
  <si>
    <t>FINL7E118D</t>
  </si>
  <si>
    <t>Finlandia Cranberry 37.5° 1L</t>
  </si>
  <si>
    <t>FINLD777FC</t>
  </si>
  <si>
    <t>Finlandia Grapefruit 37.5° 1L</t>
  </si>
  <si>
    <t>FINLA7F561</t>
  </si>
  <si>
    <t>Finlandia Lime 37.5° 1L</t>
  </si>
  <si>
    <t>FIRED3B74B</t>
  </si>
  <si>
    <t>Fireball 33° 0.05L</t>
  </si>
  <si>
    <t>238</t>
  </si>
  <si>
    <t>Glen Moray 12 Years 40° 0.7L</t>
  </si>
  <si>
    <t>Glencadam 10 Years 46° 0.7L</t>
  </si>
  <si>
    <t>Glendalough Potstill Irish Oak 43° 0.7L</t>
  </si>
  <si>
    <t>GLENDR814R</t>
  </si>
  <si>
    <t>Glendronach 15 Years Revival 46° 0.7L</t>
  </si>
  <si>
    <t>Glenfiddich 12 Years Triple Oak 40° 0.7L</t>
  </si>
  <si>
    <t>Glenfiddich Orchard Experiment 43° 0.7L</t>
  </si>
  <si>
    <t>Glenmorangie 19 Years 43° 0.7L</t>
  </si>
  <si>
    <t>428</t>
  </si>
  <si>
    <t>Grand Marnier 40° 0.7L</t>
  </si>
  <si>
    <t>Hankey Bannister 12 Years 40° 0.7L</t>
  </si>
  <si>
    <t>ISLA405XZV</t>
  </si>
  <si>
    <t>Islay Mist the Original Peated Blend 40° 1L</t>
  </si>
  <si>
    <t>ISOLA0B52B</t>
  </si>
  <si>
    <t>Isolabella Limoncello 30° 0.7L</t>
  </si>
  <si>
    <t>JBRA90F538</t>
  </si>
  <si>
    <t>J&amp;B Rare 5 cl 40° 0.05L</t>
  </si>
  <si>
    <t>JIMB97QJ4W</t>
  </si>
  <si>
    <t>Jim Beam Honey 32.5° 0.7L</t>
  </si>
  <si>
    <t>KARLA3B6CF</t>
  </si>
  <si>
    <t>Karls Koekie 14.7° 0.7L</t>
  </si>
  <si>
    <t>Ki No Bi Gin 45.7° 0.7L</t>
  </si>
  <si>
    <t>KINOF3A8D7</t>
  </si>
  <si>
    <t>Ki No Bi Sei Gin 54.5° 0.7L</t>
  </si>
  <si>
    <t>Kirk &amp; Sweeney XO Santiago de Caballeros 65.5° 0.7L</t>
  </si>
  <si>
    <t>Knut Hansen Dry Gin + Mug 42° 0.5L</t>
  </si>
  <si>
    <t>KYRK747441</t>
  </si>
  <si>
    <t>Kyrö Koskue Gin 42.6° 0.5L</t>
  </si>
  <si>
    <t>3855</t>
  </si>
  <si>
    <t>Laphroaig 10 Years 40° 0.7L</t>
  </si>
  <si>
    <t>Laphroaig PX Cask 48° 1L</t>
  </si>
  <si>
    <t>Lazy Dodo Single Estate Rum + GBX 40° 0.7L</t>
  </si>
  <si>
    <t>LEDA4S5LVN</t>
  </si>
  <si>
    <t>Ledaig Sinclair Series Rioja Cask Finish 46.3° 0.7L</t>
  </si>
  <si>
    <t>LEODWOODJH</t>
  </si>
  <si>
    <t>Leodium Gin 40° 0.5L</t>
  </si>
  <si>
    <t>LHRI6DWDRH</t>
  </si>
  <si>
    <t>L'Héritier Guyot Creme de Peche 15° 0.7L</t>
  </si>
  <si>
    <t>LICO8238DE</t>
  </si>
  <si>
    <t>Licor Beirao 22° 0.7L</t>
  </si>
  <si>
    <t>Loch Lomond 21 Years 46° 0.7L</t>
  </si>
  <si>
    <t>MAESWBM6NE</t>
  </si>
  <si>
    <t>Maestro Dobel Diamante Reposado 38° 0.7L</t>
  </si>
  <si>
    <t>MALF547AB3</t>
  </si>
  <si>
    <t>Malfy Originale 41° 1L</t>
  </si>
  <si>
    <t>MALI6CSMX1</t>
  </si>
  <si>
    <t>Malibu Watermelon 21° 0.7L</t>
  </si>
  <si>
    <t>MATA194TE6</t>
  </si>
  <si>
    <t>Mataroa Mediterranean Dry Gin 41.5° 0.7L</t>
  </si>
  <si>
    <t>Metaxa 12* (No GBX) 40° 0.7L</t>
  </si>
  <si>
    <t>MIDLT46WM9</t>
  </si>
  <si>
    <t>Midleton Very Rare 2023 40° 0.7L</t>
  </si>
  <si>
    <t>3953</t>
  </si>
  <si>
    <t>Mozart White Chocolate 15° 0.5L</t>
  </si>
  <si>
    <t>NAGA0XYWTT</t>
  </si>
  <si>
    <t>Naga Double Cask Indonesia Rum 40° 0.7L</t>
  </si>
  <si>
    <t>NEIS6E9A17</t>
  </si>
  <si>
    <t>Neisson Le Rhum Par Neisson 52.5° 0.7L</t>
  </si>
  <si>
    <t>Nonino Grappa Chardonnay Barrique 41° 0.7L</t>
  </si>
  <si>
    <t>711</t>
  </si>
  <si>
    <t>Patron Anejo 40° 0.7L</t>
  </si>
  <si>
    <t>2844</t>
  </si>
  <si>
    <t>Picon Bière 18° 1L</t>
  </si>
  <si>
    <t>Pierre Ferrand 10 Generations 46° 0.5L</t>
  </si>
  <si>
    <t>Plantation 10 Years Barbados 50.9° 0.7L</t>
  </si>
  <si>
    <t>POLID4C74B</t>
  </si>
  <si>
    <t>Poliakov Red 18° 0.7L</t>
  </si>
  <si>
    <t>ROCK34A909</t>
  </si>
  <si>
    <t>Rocketshot Sour 14.9° 0.7L</t>
  </si>
  <si>
    <t>626</t>
  </si>
  <si>
    <t>SCARFE5E2E</t>
  </si>
  <si>
    <t>Scarabus Islay 46° 0.7L</t>
  </si>
  <si>
    <t>SIREDW430C</t>
  </si>
  <si>
    <t>Sir Edward's 40° 0.7L</t>
  </si>
  <si>
    <t>SMOKVD11UO</t>
  </si>
  <si>
    <t>Smokehead Single Islay Malt + GBX 43° 0.7L</t>
  </si>
  <si>
    <t>The Deveron 10 Years 40° 0.7L</t>
  </si>
  <si>
    <t>Togouchi Pure Malt 40° 0.7L</t>
  </si>
  <si>
    <t>Trois Rivières VSOP 40° 0.7L</t>
  </si>
  <si>
    <t>4942</t>
  </si>
  <si>
    <t>Trojka Blue 20° 0.7L</t>
  </si>
  <si>
    <t>TULLTUNB1M</t>
  </si>
  <si>
    <t>Tullibardine 18 Years 43° 0.7L</t>
  </si>
  <si>
    <t>985</t>
  </si>
  <si>
    <t>VAT 69 40° 0.7L</t>
  </si>
  <si>
    <t>DELPWDIR13</t>
  </si>
  <si>
    <t>3866</t>
  </si>
  <si>
    <t>White Rum Cabo Bay 37.5° 1L</t>
  </si>
  <si>
    <t>WILL9617BA</t>
  </si>
  <si>
    <t>Willett Pot Still Reserve 47° 0.7L</t>
  </si>
  <si>
    <t>WYBOCD382F</t>
  </si>
  <si>
    <t>Wyborowa 37.5° 1L</t>
  </si>
  <si>
    <t>XANTZTSN7E</t>
  </si>
  <si>
    <t>Xanté Pear &amp; Cognac 35° 0.5L</t>
  </si>
  <si>
    <t>XM 10 Years Royal Demerara 40° 0.7L</t>
  </si>
  <si>
    <t>YAMA5985D8</t>
  </si>
  <si>
    <t>Yamazaki Distiller's Reserve 43° 0.7L</t>
  </si>
  <si>
    <t>1866 Gran Reserva 40° 0.7L</t>
  </si>
  <si>
    <t>Aberfeldy 12 Years Gold Bar 40° 0.7L</t>
  </si>
  <si>
    <t>Admiral Rodney HMS Princessa 40° 0.7L</t>
  </si>
  <si>
    <t>Auchentoshan 3 x 5 cl ( American Oak/12Y/Three Wood) 41° 0.15L</t>
  </si>
  <si>
    <t>Bacardi Reserva Limitada 40° 1L</t>
  </si>
  <si>
    <t>Brugal 1888 Gran Reserva Familiar 40° 0.7L</t>
  </si>
  <si>
    <t>Campari 25° 3L</t>
  </si>
  <si>
    <t>Caol Ila Distillers Edition Moscatel Finish 43° 0.7L</t>
  </si>
  <si>
    <t>Chamarel Spiced Vanilla 40° 0.7L</t>
  </si>
  <si>
    <t>Dillon Vieux Millésime 2004 43° 0.7L</t>
  </si>
  <si>
    <t>Diplomatico Mantuano 8 Years 40° 0.7L</t>
  </si>
  <si>
    <t>Drumshanbo Gunpowder Gin Sardinian Citrus + Glass 43° 0.7L</t>
  </si>
  <si>
    <t>Etsu Pacific Ocean Water 45° 0.7L</t>
  </si>
  <si>
    <t>Hankey Bannister 40° 0.7L</t>
  </si>
  <si>
    <t>Herradura Blanco 40° 0.7L</t>
  </si>
  <si>
    <t>HSE Habitation Saint Etienne VSOP 45° 0.7L</t>
  </si>
  <si>
    <t>Jack Daniel's Variety Pack 5 x 5 cl 39° 0.25L</t>
  </si>
  <si>
    <t>Lepanto Solera Gran Reserva 36° 0.7L</t>
  </si>
  <si>
    <t>Metaxa 12* 40° 0.7L</t>
  </si>
  <si>
    <t>Naga Rum Pearl of Jakarta 42.7° 0.7L</t>
  </si>
  <si>
    <t>Old Monk 12 Years 42.8° 0.7L</t>
  </si>
  <si>
    <t>Old Pulteney 13 Years 43° 1L</t>
  </si>
  <si>
    <t>Paul John Select Classic Indian Single Malt 55.2° 0.7L</t>
  </si>
  <si>
    <t>Plantation Rum Barbados Extra 20th Anniversary 40° 0.7L</t>
  </si>
  <si>
    <t>Redbreast 12 Years Cask Strenght 57.2° 0.7L</t>
  </si>
  <si>
    <t>Rivière Du Mat Opus 5 43° 0.7L</t>
  </si>
  <si>
    <t>Saint James Rum Vieux  XO 43° 0.7L</t>
  </si>
  <si>
    <t>Smokehead Single Islay Malt + Metal GBX 43° 0.7L</t>
  </si>
  <si>
    <t>The Epicurean + 2 Glasses 46.2° 0.7L</t>
  </si>
  <si>
    <t>Yoichi 10 Years 45° 0.7L</t>
  </si>
  <si>
    <t>Zacapa Centenario 23 + 6 Coasters 40° 0.7L</t>
  </si>
  <si>
    <t>Akashi White Oak Blended Whisky 40° 0.5L</t>
  </si>
  <si>
    <t>GINAB7757A</t>
  </si>
  <si>
    <t>Ampersand Gin Blueberry 37.5° 0.7L</t>
  </si>
  <si>
    <t>GINA7A419D</t>
  </si>
  <si>
    <t>Ampersand Gin Melon 37.5° 0.7L</t>
  </si>
  <si>
    <t>BALB873A39</t>
  </si>
  <si>
    <t>Balblair 15 Years 46° 0.7L</t>
  </si>
  <si>
    <t>BALLAN246L</t>
  </si>
  <si>
    <t>Ballantine's Finest 40° 0.05L</t>
  </si>
  <si>
    <t>BLAC5B73FA</t>
  </si>
  <si>
    <t>Blackwood Vintage 2017 Gin 40° 0.7L</t>
  </si>
  <si>
    <t>BOLS68DE4E</t>
  </si>
  <si>
    <t>Bols Kirsch 38° 0.7L</t>
  </si>
  <si>
    <t>BOMBV1PN01</t>
  </si>
  <si>
    <t>Bombay Sapphire Premier Cru 47° 0.7L</t>
  </si>
  <si>
    <t>BRUGDB6751</t>
  </si>
  <si>
    <t>Brugal Ron Leyenda Rum 38° 0.7L</t>
  </si>
  <si>
    <t>BUSSF0C684</t>
  </si>
  <si>
    <t>BUSS389F73</t>
  </si>
  <si>
    <t>CORR687E5C</t>
  </si>
  <si>
    <t>Corralejo Blanco 38° 0.7L</t>
  </si>
  <si>
    <t>51</t>
  </si>
  <si>
    <t>Cynar 16.5° 1L</t>
  </si>
  <si>
    <t>3976</t>
  </si>
  <si>
    <t>El Dorado Special Reserve 15 Years 43° 0.7L</t>
  </si>
  <si>
    <t>979</t>
  </si>
  <si>
    <t>Famous Grouse 40° 0.7L</t>
  </si>
  <si>
    <t>FILEKCX6LH</t>
  </si>
  <si>
    <t>Filey Bay Moscatel Finish 46° 0.7L</t>
  </si>
  <si>
    <t>FLAM7074DC</t>
  </si>
  <si>
    <t>Flaming Pig Black Cask 40° 0.7L</t>
  </si>
  <si>
    <t>GLEN1JSDKM</t>
  </si>
  <si>
    <t>Glenmorangie X 40° 0.7L</t>
  </si>
  <si>
    <t>GRANB0WHCT</t>
  </si>
  <si>
    <t>Gran Chaco Brasil 43° 0.7L</t>
  </si>
  <si>
    <t>HARV347DC9</t>
  </si>
  <si>
    <t>Harveys Bristol Cream 17.5° 0.75L</t>
  </si>
  <si>
    <t>SAIN0B977E</t>
  </si>
  <si>
    <t>HSE Habitation Saint Etienne Blanc 50° 1L</t>
  </si>
  <si>
    <t>HUNDUBY6NE</t>
  </si>
  <si>
    <t>Hundred Gin Infinity 40° 0.5L</t>
  </si>
  <si>
    <t>KAHLKB8RMV</t>
  </si>
  <si>
    <t>Kahlua 16° 0.7L</t>
  </si>
  <si>
    <t>KAMI67B8E5</t>
  </si>
  <si>
    <t>Kamiki Sakura Wood Finish 48° 0.5L</t>
  </si>
  <si>
    <t>KILBC80771</t>
  </si>
  <si>
    <t>Kilbeggan 40° 0.7L</t>
  </si>
  <si>
    <t>MALIA41AEB</t>
  </si>
  <si>
    <t>Malibu Passion Fruit 21° 0.7L</t>
  </si>
  <si>
    <t>MARTASM7KW</t>
  </si>
  <si>
    <t>Martell Blue Swift 40° 0.7L</t>
  </si>
  <si>
    <t>MOTCXW8XQ4</t>
  </si>
  <si>
    <t>3967</t>
  </si>
  <si>
    <t>NOMA0637A6</t>
  </si>
  <si>
    <t>Nomad Outland Whisky 41.3° 0.7L</t>
  </si>
  <si>
    <t>OLDF7A21E7</t>
  </si>
  <si>
    <t>Old Forester 43° 1L</t>
  </si>
  <si>
    <t>11</t>
  </si>
  <si>
    <t>Ouzo 12 38° 0.7L</t>
  </si>
  <si>
    <t>ROSS74D008</t>
  </si>
  <si>
    <t>Rosso Antico (New Bottle) 16° 0.75L</t>
  </si>
  <si>
    <t>SMOKQAFF98</t>
  </si>
  <si>
    <t>Smokehead Sherry Cask Blast 48° 0.7L</t>
  </si>
  <si>
    <t>TANDNU2T6I</t>
  </si>
  <si>
    <t>THEDFFRLIO</t>
  </si>
  <si>
    <t>The Drunken Horse Gin 42° 0.5L</t>
  </si>
  <si>
    <t>THRE34B9FB</t>
  </si>
  <si>
    <t>Three Sixty Vodka Black 42° 1L</t>
  </si>
  <si>
    <t>TOKYSVP6V5</t>
  </si>
  <si>
    <t>Tokyo Nights Gin 40° 0.7L</t>
  </si>
  <si>
    <t>TOMA4DABAF</t>
  </si>
  <si>
    <t>Tomatin Cu Bocan 46° 0.7L</t>
  </si>
  <si>
    <t>764</t>
  </si>
  <si>
    <t>Absolut Blue 40° 1L</t>
  </si>
  <si>
    <t>AMAROL154E</t>
  </si>
  <si>
    <t>Amaro Lucano 28° 1L</t>
  </si>
  <si>
    <t>BITTDEC5C3</t>
  </si>
  <si>
    <t>Bitter Truth Creme de Violette 22° 0.5L</t>
  </si>
  <si>
    <t>291</t>
  </si>
  <si>
    <t>Bols Very Old 35° 1L</t>
  </si>
  <si>
    <t>BRUG95AA73</t>
  </si>
  <si>
    <t>Brugal 1888 Gran Reserva 40° 0.7L</t>
  </si>
  <si>
    <t>FARI364E6A</t>
  </si>
  <si>
    <t>4145</t>
  </si>
  <si>
    <t>GALL7BBD2A</t>
  </si>
  <si>
    <t>Galliano L'Aperitivo Amaro Bitter 24° 0.5L</t>
  </si>
  <si>
    <t>GALL43008B</t>
  </si>
  <si>
    <t>Galliano Ristretto Espresso Liqueur 30° 0.5L</t>
  </si>
  <si>
    <t>GRAHA9B260</t>
  </si>
  <si>
    <t>Graham's Fine Ruby 19° 0.75L</t>
  </si>
  <si>
    <t>JACK92A7F3</t>
  </si>
  <si>
    <t>Jack Daniel's Fire 35° 0.7L</t>
  </si>
  <si>
    <t>JACKC384FB</t>
  </si>
  <si>
    <t>Jack Daniel's Honey 35° 1L</t>
  </si>
  <si>
    <t>JIMBVEO8ON</t>
  </si>
  <si>
    <t>Jim Beam Apple 32.5° 1L</t>
  </si>
  <si>
    <t>JOHNA57C70</t>
  </si>
  <si>
    <t>Johnnie Walker Black Label 40° 0.7L</t>
  </si>
  <si>
    <t>LICODB4B57</t>
  </si>
  <si>
    <t>Licor 43 Orochata 16° 1L</t>
  </si>
  <si>
    <t>MOSS557940</t>
  </si>
  <si>
    <t>Mossburn Islay Blended Malt 46° 0.7L</t>
  </si>
  <si>
    <t>NEMIE0EB4D</t>
  </si>
  <si>
    <t>Nemiroff De Luxe Vodka 40° 1L</t>
  </si>
  <si>
    <t>PUNTB4F7E3</t>
  </si>
  <si>
    <t>Punt E Mes 16° 0.75L</t>
  </si>
  <si>
    <t>REISCB44B4</t>
  </si>
  <si>
    <t>Reisetbauer Blue Gin 43° 0.7L</t>
  </si>
  <si>
    <t>720</t>
  </si>
  <si>
    <t>Stroh 60° 0.7L</t>
  </si>
  <si>
    <t>ZACCAGNINI MONTEPUL.CHRONIC</t>
  </si>
  <si>
    <t>PELISSERO BARBARESCO NUBIOLA</t>
  </si>
  <si>
    <t>PELISSERO LANGHE NEBBIOLO</t>
  </si>
  <si>
    <t>PELISSERO BARBERA D'ALBA PIANI</t>
  </si>
  <si>
    <t>INAMA CARMENERE ORATORIO</t>
  </si>
  <si>
    <t>BENRIACH 25Y 70/46</t>
  </si>
  <si>
    <t>ZACCAGNINI TRALCETTO RISERVA</t>
  </si>
  <si>
    <t>1800 Cristalino Anejo</t>
  </si>
  <si>
    <t>L-62-919-00</t>
  </si>
  <si>
    <t>L-63-172-00</t>
  </si>
  <si>
    <t>Amuerte Coca Leaf Gin Black Edition</t>
  </si>
  <si>
    <t>L-62-855-00</t>
  </si>
  <si>
    <t>L-62-854-00</t>
  </si>
  <si>
    <t>L-62-949-00</t>
  </si>
  <si>
    <t>L-63-242-00</t>
  </si>
  <si>
    <t>Ardbeg Spectacular</t>
  </si>
  <si>
    <t>L-57-721-00</t>
  </si>
  <si>
    <t>L-63-206-00</t>
  </si>
  <si>
    <t>L-62-864-00</t>
  </si>
  <si>
    <t>Bally VO Pyramide + GB</t>
  </si>
  <si>
    <t>L-62-692-00</t>
  </si>
  <si>
    <t>Belvedere Organic</t>
  </si>
  <si>
    <t>L-62-668-00</t>
  </si>
  <si>
    <t>L-60-134-00</t>
  </si>
  <si>
    <t>Berliner Luft Bubble Gum</t>
  </si>
  <si>
    <t>L-58-873-00</t>
  </si>
  <si>
    <t>Berliner Luft Peppermint Peach</t>
  </si>
  <si>
    <t>L-13-129-00</t>
  </si>
  <si>
    <t>Berliner Luft Schoko Likör</t>
  </si>
  <si>
    <t>L-55-914-00</t>
  </si>
  <si>
    <t>Berliner Persico</t>
  </si>
  <si>
    <t>L-62-782-00</t>
  </si>
  <si>
    <t>Black Tot Finest Caribbean Rum + GB</t>
  </si>
  <si>
    <t>L-63-258-00</t>
  </si>
  <si>
    <t>Blue Sail Cruise Edition</t>
  </si>
  <si>
    <t>L-07-291-00</t>
  </si>
  <si>
    <t>Bowmore Vault Edition 1 + GB</t>
  </si>
  <si>
    <t>L-62-473-00</t>
  </si>
  <si>
    <t>L-53-532-00</t>
  </si>
  <si>
    <t>Cihuatan 8 Years Indigo + GB</t>
  </si>
  <si>
    <t>L-63-109-00</t>
  </si>
  <si>
    <t>Ciroc Limonata</t>
  </si>
  <si>
    <t>L-62-630-00</t>
  </si>
  <si>
    <t>Deanston Virgin Oak Cask Strength 2023 Edition Batch 1 + GB</t>
  </si>
  <si>
    <t>L-63-090-00</t>
  </si>
  <si>
    <t>Def Leppard Animal London Dry Gin</t>
  </si>
  <si>
    <t>L-63-096-00</t>
  </si>
  <si>
    <t>Def Leppard Rocket Premium Gin</t>
  </si>
  <si>
    <t>L-53-093-00</t>
  </si>
  <si>
    <t>L-54-671-00</t>
  </si>
  <si>
    <t>L-62-817-00</t>
  </si>
  <si>
    <t>Don Papa Single Island Rum + Playing Cards Giftset</t>
  </si>
  <si>
    <t>L-62-201-00</t>
  </si>
  <si>
    <t>Dutch Head RAW edition</t>
  </si>
  <si>
    <t>Ezra Brooks Straight Rye Whiskey</t>
  </si>
  <si>
    <t>L-61-932-00</t>
  </si>
  <si>
    <t>Flicken Likor Pirat + GB</t>
  </si>
  <si>
    <t>L-52-906-00</t>
  </si>
  <si>
    <t>Flor de Cana 15 Years Terra + GB</t>
  </si>
  <si>
    <t>L-24-439-00</t>
  </si>
  <si>
    <t>Flor de Cana 20 Years 130th Anniversary + GB</t>
  </si>
  <si>
    <t>L-09-282-00</t>
  </si>
  <si>
    <t>Flor de Cana Spresso</t>
  </si>
  <si>
    <t>L-54-979-00</t>
  </si>
  <si>
    <t>L-58-155-00</t>
  </si>
  <si>
    <t>Glenfarclas 35 Years + GB</t>
  </si>
  <si>
    <t>L-07-685-00</t>
  </si>
  <si>
    <t>L-58-051-00</t>
  </si>
  <si>
    <t>Glenfiddich Perpetual Collection 18 Years Vat 4  + GB</t>
  </si>
  <si>
    <t>Glenglassaugh Sandend + GB</t>
  </si>
  <si>
    <t>L-63-161-00</t>
  </si>
  <si>
    <t>L-63-164-00</t>
  </si>
  <si>
    <t>Hardy Legend 1863</t>
  </si>
  <si>
    <t>L-63-100-00</t>
  </si>
  <si>
    <t>L-08-020-00</t>
  </si>
  <si>
    <t>L-62-735-00</t>
  </si>
  <si>
    <t>Isle of Harris The Hearach + GB</t>
  </si>
  <si>
    <t>L-62-750-00</t>
  </si>
  <si>
    <t>L-55-586-00</t>
  </si>
  <si>
    <t>L-57-819-00</t>
  </si>
  <si>
    <t>L-63-263-00</t>
  </si>
  <si>
    <t>Joseph Guy XO + GB</t>
  </si>
  <si>
    <t>KI NO BI TEA Kyoto Dry Gin +GB</t>
  </si>
  <si>
    <t>L-62-796-00</t>
  </si>
  <si>
    <t>L-63-083-00</t>
  </si>
  <si>
    <t>L-61-076-00</t>
  </si>
  <si>
    <t>Lagavulin 12 Years Special Release 2023 + GB</t>
  </si>
  <si>
    <t>L-00-913-00</t>
  </si>
  <si>
    <t>Lauder's Oloroso Cask Finish</t>
  </si>
  <si>
    <t>L-53-267-00</t>
  </si>
  <si>
    <t>L-63-231-00</t>
  </si>
  <si>
    <t>L-25-288-00</t>
  </si>
  <si>
    <t>L-62-930-00</t>
  </si>
  <si>
    <t>Muja Irish Whiskey + GB</t>
  </si>
  <si>
    <t>L-13-340-00</t>
  </si>
  <si>
    <t>Pepino Peach Likör</t>
  </si>
  <si>
    <t>Primakov Vodka</t>
  </si>
  <si>
    <t>L-17-658-00</t>
  </si>
  <si>
    <t>L-62-749-00</t>
  </si>
  <si>
    <t>Rabbit Hole Dareringer</t>
  </si>
  <si>
    <t>L-62-410-00</t>
  </si>
  <si>
    <t>Roberto Cavalli Vodka Almond</t>
  </si>
  <si>
    <t>L-62-405-00</t>
  </si>
  <si>
    <t>L-62-408-00</t>
  </si>
  <si>
    <t>Roberto Cavalli Vodka Coconut</t>
  </si>
  <si>
    <t>L-62-406-00</t>
  </si>
  <si>
    <t>Roberto Cavalli Vodka Orange</t>
  </si>
  <si>
    <t>L-62-407-00</t>
  </si>
  <si>
    <t>Roberto Cavalli Vodka Rosemary</t>
  </si>
  <si>
    <t>L-63-075-00</t>
  </si>
  <si>
    <t>Sierra Reposado Limited Edition</t>
  </si>
  <si>
    <t>L-62-944-00</t>
  </si>
  <si>
    <t>L-63-250-00</t>
  </si>
  <si>
    <t>L-63-098-00</t>
  </si>
  <si>
    <t>St. Kilian Grave Digger Berry Metal Liqueur Limited Edition</t>
  </si>
  <si>
    <t>L-57-102-00</t>
  </si>
  <si>
    <t>Tamdhu Distinction + GB</t>
  </si>
  <si>
    <t>L-63-218-00</t>
  </si>
  <si>
    <t>L-62-373-00</t>
  </si>
  <si>
    <t>The Glenrothes Ancestors Reserve + GB</t>
  </si>
  <si>
    <t>L-62-875-00</t>
  </si>
  <si>
    <t>Tullibardine 500 Sherry Finish + GB</t>
  </si>
  <si>
    <t>L-60-373-00</t>
  </si>
  <si>
    <t>L-57-907-00</t>
  </si>
  <si>
    <t>L-10-109-00</t>
  </si>
  <si>
    <t>Windspiel Premium Dry Gin</t>
  </si>
  <si>
    <t>Belvedere Organic 0,7 Lt.</t>
  </si>
  <si>
    <t>Glen Scanlan Finest Scotch 1,5 Lt.</t>
  </si>
  <si>
    <t>Zytnia Poolse Graanwodka 1 Lt.</t>
  </si>
  <si>
    <t>LUCCA</t>
  </si>
  <si>
    <t>TORINO</t>
  </si>
  <si>
    <t>TRENTO</t>
  </si>
  <si>
    <t>SAN MARINO</t>
  </si>
  <si>
    <t>NOVARA</t>
  </si>
  <si>
    <t>PISA</t>
  </si>
  <si>
    <t>MONZA BRIANZA</t>
  </si>
  <si>
    <t>AOSTA</t>
  </si>
  <si>
    <t>COMO</t>
  </si>
  <si>
    <t>PROVINCIA</t>
  </si>
  <si>
    <t>A VISTA</t>
  </si>
  <si>
    <t>Codice Destinatario: KRRH6B9</t>
  </si>
  <si>
    <t>INCOTERMS : DAP VS. DEPOSITO POLLEIN (AO)</t>
  </si>
  <si>
    <t>L-63-505-00</t>
  </si>
  <si>
    <t>818 Reserve Tequila By Kendall Jenner + GB</t>
  </si>
  <si>
    <t>L-61-770-00</t>
  </si>
  <si>
    <t>Aberfeldy 21 Years Wine Cask + GB</t>
  </si>
  <si>
    <t>L-63-304-00</t>
  </si>
  <si>
    <t>L-63-298-00</t>
  </si>
  <si>
    <t>L-63-297-00</t>
  </si>
  <si>
    <t>Amarguinha Amendoa Creamy Almond</t>
  </si>
  <si>
    <t>L-62-629-00</t>
  </si>
  <si>
    <t>Angostura Tamboo Spiced</t>
  </si>
  <si>
    <t>L-63-357-00</t>
  </si>
  <si>
    <t>Au Vodka Strawberry Burst</t>
  </si>
  <si>
    <t>Ballantine's Finest Queen Edition</t>
  </si>
  <si>
    <t>L-63-261-00</t>
  </si>
  <si>
    <t>Beluga Adriatic Botanicals Cucumber &amp; Mint</t>
  </si>
  <si>
    <t>L-63-260-00</t>
  </si>
  <si>
    <t>Beluga Adriatic Botanicals Pear &amp; Linden</t>
  </si>
  <si>
    <t>Berliner Brandstifter Berlin Dry Gin</t>
  </si>
  <si>
    <t>L-63-299-00</t>
  </si>
  <si>
    <t>Bonailie Blended Malt</t>
  </si>
  <si>
    <t>Botran Reserva de la Familia No. 18</t>
  </si>
  <si>
    <t>L-53-170-00</t>
  </si>
  <si>
    <t>L-22-965-00</t>
  </si>
  <si>
    <t>Burla Negra Caribbean Rum</t>
  </si>
  <si>
    <t>L-62-300-00</t>
  </si>
  <si>
    <t>Camikara 8 Years Cask Aged Rum</t>
  </si>
  <si>
    <t>L-61-088-00</t>
  </si>
  <si>
    <t>L-63-435-00</t>
  </si>
  <si>
    <t>L-53-533-00</t>
  </si>
  <si>
    <t>Cihuatan 12 Years Cinabrio + GB</t>
  </si>
  <si>
    <t>L-63-360-00</t>
  </si>
  <si>
    <t>Cihuatan 15 Years Alux + GB</t>
  </si>
  <si>
    <t>L-53-916-00</t>
  </si>
  <si>
    <t>Cihuatan Xaman XO + GB</t>
  </si>
  <si>
    <t>L-17-108-00</t>
  </si>
  <si>
    <t>L-61-164-00</t>
  </si>
  <si>
    <t>L-63-222-00</t>
  </si>
  <si>
    <t>Dead Man's Fingers Raspberry Rum Cream</t>
  </si>
  <si>
    <t>L-63-223-00</t>
  </si>
  <si>
    <t>L-56-885-00</t>
  </si>
  <si>
    <t>Discarded Chardonnay Vodka</t>
  </si>
  <si>
    <t>L-05-451-00</t>
  </si>
  <si>
    <t>L-63-241-00</t>
  </si>
  <si>
    <t>Doorly's 3 Years</t>
  </si>
  <si>
    <t>L-63-531-00</t>
  </si>
  <si>
    <t>L-54-576-00</t>
  </si>
  <si>
    <t>Edinburgh Gin Raspberry</t>
  </si>
  <si>
    <t>L-51-278-00</t>
  </si>
  <si>
    <t>Gin MG Classic Extra Seco</t>
  </si>
  <si>
    <t>L-57-868-00</t>
  </si>
  <si>
    <t>Gold Bar Black</t>
  </si>
  <si>
    <t>L-53-294-00</t>
  </si>
  <si>
    <t>L-63-329-00</t>
  </si>
  <si>
    <t>Highland Park Cask Strength Batch 4 + GB</t>
  </si>
  <si>
    <t>L-62-297-00</t>
  </si>
  <si>
    <t>Indri Single Malt - Dru Cask Strength + GB</t>
  </si>
  <si>
    <t>L-62-299-00</t>
  </si>
  <si>
    <t>Indri Trini Single Malt + GB</t>
  </si>
  <si>
    <t>L-63-501-00</t>
  </si>
  <si>
    <t>Jack Daniel's + GB</t>
  </si>
  <si>
    <t>L-63-331-00</t>
  </si>
  <si>
    <t>Johnnie Walker Black Triple Cask</t>
  </si>
  <si>
    <t>L-63-445-00</t>
  </si>
  <si>
    <t>Jura Bourbon Cask + GB</t>
  </si>
  <si>
    <t>L-51-199-00</t>
  </si>
  <si>
    <t>Legendario Ronssé Punch au Rhum</t>
  </si>
  <si>
    <t>L-63-185-00</t>
  </si>
  <si>
    <t>Lochlea Our Barley + GB</t>
  </si>
  <si>
    <t>McQueen And The Violet Fog</t>
  </si>
  <si>
    <t>L-61-893-00</t>
  </si>
  <si>
    <t>L-62-897-00</t>
  </si>
  <si>
    <t>L-63-366-00</t>
  </si>
  <si>
    <t>Nemiroff Bold Orange</t>
  </si>
  <si>
    <t>L-63-367-00</t>
  </si>
  <si>
    <t>Nemiroff Burning Pear</t>
  </si>
  <si>
    <t>L-63-365-00</t>
  </si>
  <si>
    <t>Nemiroff Wild Cranberry</t>
  </si>
  <si>
    <t>L-61-077-00</t>
  </si>
  <si>
    <t>L-05-282-00</t>
  </si>
  <si>
    <t>L-21-201-00</t>
  </si>
  <si>
    <t>L-54-853-00</t>
  </si>
  <si>
    <t>L-62-409-00</t>
  </si>
  <si>
    <t>Roberto Cavalli Vodka Coffee</t>
  </si>
  <si>
    <t>L-62-404-00</t>
  </si>
  <si>
    <t>Roberto Cavalli Vodka Mango</t>
  </si>
  <si>
    <t>L-62-400-00</t>
  </si>
  <si>
    <t>Roberto Cavalli Vodka Melon</t>
  </si>
  <si>
    <t>L-62-402-00</t>
  </si>
  <si>
    <t>Roberto Cavalli Vodka Pineapple</t>
  </si>
  <si>
    <t>L-62-401-00</t>
  </si>
  <si>
    <t>Roberto Cavalli Vodka Watermelon</t>
  </si>
  <si>
    <t>L-62-489-00</t>
  </si>
  <si>
    <t>L-61-075-00</t>
  </si>
  <si>
    <t>L-63-159-00</t>
  </si>
  <si>
    <t>L-63-337-00</t>
  </si>
  <si>
    <t>Scapegrace Blood Orange Gin</t>
  </si>
  <si>
    <t>L-52-970-00</t>
  </si>
  <si>
    <t>Sipsmith Zesty Orange Gin</t>
  </si>
  <si>
    <t>L-11-224-00</t>
  </si>
  <si>
    <t>L-63-255-00</t>
  </si>
  <si>
    <t>L-63-394-00</t>
  </si>
  <si>
    <t>Talisker Skye</t>
  </si>
  <si>
    <t>L-52-301-00</t>
  </si>
  <si>
    <t>The Glenlivet 21 Years Sample Room + GB</t>
  </si>
  <si>
    <t>The Illusionist Dry Gin</t>
  </si>
  <si>
    <t>L-63-302-00</t>
  </si>
  <si>
    <t>The Illusionist Gin FC Bayern München Edition</t>
  </si>
  <si>
    <t>L-63-502-00</t>
  </si>
  <si>
    <t>The Kraken Black Spiced Roast Coffee</t>
  </si>
  <si>
    <t>L-63-568-00</t>
  </si>
  <si>
    <t>L-63-233-00</t>
  </si>
  <si>
    <t>L-63-239-00</t>
  </si>
  <si>
    <t>COO</t>
  </si>
  <si>
    <t>barcode bottle</t>
  </si>
  <si>
    <t>MEXICO</t>
  </si>
  <si>
    <t>THE NETHERLANDS</t>
  </si>
  <si>
    <t>NEW ZEALAND</t>
  </si>
  <si>
    <t>SPAIN</t>
  </si>
  <si>
    <t>DENMARK</t>
  </si>
  <si>
    <t>UNITED KINGDOM</t>
  </si>
  <si>
    <t>GERMANY</t>
  </si>
  <si>
    <t>FRANCE</t>
  </si>
  <si>
    <t>SWEDEN</t>
  </si>
  <si>
    <t>7312040350056</t>
  </si>
  <si>
    <t>7312040017034</t>
  </si>
  <si>
    <t>PANAMA</t>
  </si>
  <si>
    <t>ITALY</t>
  </si>
  <si>
    <t>5060045581570</t>
  </si>
  <si>
    <t>COLOMBIA</t>
  </si>
  <si>
    <t>JAPAN</t>
  </si>
  <si>
    <t>AUSTRIA</t>
  </si>
  <si>
    <t>CHILE</t>
  </si>
  <si>
    <t>PORTUGAL</t>
  </si>
  <si>
    <t>8000330001748</t>
  </si>
  <si>
    <t>SOUTH AFRICA</t>
  </si>
  <si>
    <t>BRAZIL</t>
  </si>
  <si>
    <t>GREECE</t>
  </si>
  <si>
    <t>INDIA</t>
  </si>
  <si>
    <t>8901193004122</t>
  </si>
  <si>
    <t>BELGIUM</t>
  </si>
  <si>
    <t>5010509883375</t>
  </si>
  <si>
    <t>UNITED STATES</t>
  </si>
  <si>
    <t>TRINIDAD AND TOBAGO</t>
  </si>
  <si>
    <t>L-62-895-00</t>
  </si>
  <si>
    <t>8002230000302</t>
  </si>
  <si>
    <t>JAMAICA</t>
  </si>
  <si>
    <t>ARMENIA</t>
  </si>
  <si>
    <t>L-03-197-00</t>
  </si>
  <si>
    <t>L-04-597-00</t>
  </si>
  <si>
    <t>5010494938531</t>
  </si>
  <si>
    <t>POLAND</t>
  </si>
  <si>
    <t>5060044481949</t>
  </si>
  <si>
    <t>4016500512406</t>
  </si>
  <si>
    <t>MOLDOVA</t>
  </si>
  <si>
    <t>5011333150824</t>
  </si>
  <si>
    <t>8000400203782</t>
  </si>
  <si>
    <t>PUERTO RICO</t>
  </si>
  <si>
    <t>7610113021187</t>
  </si>
  <si>
    <t>L-92-734-00</t>
  </si>
  <si>
    <t>5010677406369</t>
  </si>
  <si>
    <t>CUBA</t>
  </si>
  <si>
    <t>CROATIA</t>
  </si>
  <si>
    <t>IRELAND</t>
  </si>
  <si>
    <t>5011013100118</t>
  </si>
  <si>
    <t>L-62-308-00</t>
  </si>
  <si>
    <t>MARTINIQUE</t>
  </si>
  <si>
    <t>DOMINICAN REPUBLIC</t>
  </si>
  <si>
    <t>L-25-571-00</t>
  </si>
  <si>
    <t>DOMINICA</t>
  </si>
  <si>
    <t>5000299605004</t>
  </si>
  <si>
    <t>MONTENEGRO</t>
  </si>
  <si>
    <t>15901041003161</t>
  </si>
  <si>
    <t>5901041003423</t>
  </si>
  <si>
    <t>L-24-065-00</t>
  </si>
  <si>
    <t>L-13-127-00</t>
  </si>
  <si>
    <t>L-63-174-00</t>
  </si>
  <si>
    <t>Black Bull 18 Years Limited Edition</t>
  </si>
  <si>
    <t>CANADA</t>
  </si>
  <si>
    <t>5010296004595</t>
  </si>
  <si>
    <t>811538010696</t>
  </si>
  <si>
    <t>SURINAME</t>
  </si>
  <si>
    <t>GUATEMALA</t>
  </si>
  <si>
    <t>VENEZUELA</t>
  </si>
  <si>
    <t>7460855209141</t>
  </si>
  <si>
    <t>7460855208694</t>
  </si>
  <si>
    <t>AUSTRALIA</t>
  </si>
  <si>
    <t>080244009984</t>
  </si>
  <si>
    <t>BARBADOS</t>
  </si>
  <si>
    <t>L-62-321-00</t>
  </si>
  <si>
    <t>8410337088169</t>
  </si>
  <si>
    <t>5011026105223</t>
  </si>
  <si>
    <t>COSTA RICA</t>
  </si>
  <si>
    <t>ST. LUCIA</t>
  </si>
  <si>
    <t>EL SALVADOR</t>
  </si>
  <si>
    <t>5010103947718</t>
  </si>
  <si>
    <t>7503000677331</t>
  </si>
  <si>
    <t>7503000677232</t>
  </si>
  <si>
    <t>5901617010626</t>
  </si>
  <si>
    <t>L-05-407-00</t>
  </si>
  <si>
    <t>GUYANA</t>
  </si>
  <si>
    <t>L-63-224-00</t>
  </si>
  <si>
    <t>PERU</t>
  </si>
  <si>
    <t>7640171033730</t>
  </si>
  <si>
    <t>L-63-076-00</t>
  </si>
  <si>
    <t>Dictador Au Aurum + GB</t>
  </si>
  <si>
    <t>7594003626624</t>
  </si>
  <si>
    <t>PHILIPPINES</t>
  </si>
  <si>
    <t>5391530350556</t>
  </si>
  <si>
    <t>8715151150734</t>
  </si>
  <si>
    <t>7501033200137</t>
  </si>
  <si>
    <t>4971980636519</t>
  </si>
  <si>
    <t>CZECH REPUBLIC</t>
  </si>
  <si>
    <t>UNITED STATES OF AMERICA</t>
  </si>
  <si>
    <t>5010314700003</t>
  </si>
  <si>
    <t>5024720350004</t>
  </si>
  <si>
    <t>FINLAND</t>
  </si>
  <si>
    <t>5099873001929</t>
  </si>
  <si>
    <t>5099873002063</t>
  </si>
  <si>
    <t>NICARAGUA</t>
  </si>
  <si>
    <t>5000299101100</t>
  </si>
  <si>
    <t>5010494506303</t>
  </si>
  <si>
    <t>5016840161219</t>
  </si>
  <si>
    <t>5010327325828</t>
  </si>
  <si>
    <t>5060716144165</t>
  </si>
  <si>
    <t>BERMUDAS</t>
  </si>
  <si>
    <t>L-04-854-00</t>
  </si>
  <si>
    <t>L-04-855-00</t>
  </si>
  <si>
    <t>L-14-417-00</t>
  </si>
  <si>
    <t>5010677850100</t>
  </si>
  <si>
    <t>5010677860208</t>
  </si>
  <si>
    <t>3700209600144</t>
  </si>
  <si>
    <t>NORWAY</t>
  </si>
  <si>
    <t>CURAÇAO</t>
  </si>
  <si>
    <t>Hollandse Stroopwafel Likeur</t>
  </si>
  <si>
    <t>5099873017647</t>
  </si>
  <si>
    <t>5099873017623</t>
  </si>
  <si>
    <t>5099873006504</t>
  </si>
  <si>
    <t>5099873001370</t>
  </si>
  <si>
    <t>5099873046968</t>
  </si>
  <si>
    <t>L-62-482-00</t>
  </si>
  <si>
    <t>L-51-892-00</t>
  </si>
  <si>
    <t>L-24-968-00</t>
  </si>
  <si>
    <t>L-50-223-00</t>
  </si>
  <si>
    <t>5011007003005</t>
  </si>
  <si>
    <t>080686043492</t>
  </si>
  <si>
    <t>5000267023601</t>
  </si>
  <si>
    <t>5000267170251</t>
  </si>
  <si>
    <t>L-55-354-00</t>
  </si>
  <si>
    <t>3700209603145</t>
  </si>
  <si>
    <t>7610594252148</t>
  </si>
  <si>
    <t>8594405101063</t>
  </si>
  <si>
    <t>TAIWAN</t>
  </si>
  <si>
    <t>4589633900025</t>
  </si>
  <si>
    <t>4280001759015</t>
  </si>
  <si>
    <t>8710631619398</t>
  </si>
  <si>
    <t>850786006198</t>
  </si>
  <si>
    <t>Kum Quat Corfu Liqueur</t>
  </si>
  <si>
    <t>MAURITIUS</t>
  </si>
  <si>
    <t>3147690051107</t>
  </si>
  <si>
    <t>5010019640260</t>
  </si>
  <si>
    <t>5010019637291</t>
  </si>
  <si>
    <t>6091023019258</t>
  </si>
  <si>
    <t>5029704220243</t>
  </si>
  <si>
    <t>8410023152228</t>
  </si>
  <si>
    <t>5602042100707</t>
  </si>
  <si>
    <t>085246342978</t>
  </si>
  <si>
    <t>L-63-469-00</t>
  </si>
  <si>
    <t>8410024711028</t>
  </si>
  <si>
    <t>8410024711097</t>
  </si>
  <si>
    <t>Mangaroca Batida De Coco</t>
  </si>
  <si>
    <t>SWITZERLAND</t>
  </si>
  <si>
    <t>5202795120085</t>
  </si>
  <si>
    <t>7500326039317</t>
  </si>
  <si>
    <t>9501007863502</t>
  </si>
  <si>
    <t>9013100003490</t>
  </si>
  <si>
    <t>9013100053303</t>
  </si>
  <si>
    <t>UKRAINE</t>
  </si>
  <si>
    <t>4820181424947</t>
  </si>
  <si>
    <t>8410023031912</t>
  </si>
  <si>
    <t>L-63-102-00</t>
  </si>
  <si>
    <t>8901131170063</t>
  </si>
  <si>
    <t>L-63-443-00</t>
  </si>
  <si>
    <t>L-62-682-00</t>
  </si>
  <si>
    <t>Olmeca Silver NRF</t>
  </si>
  <si>
    <t>8028286000202</t>
  </si>
  <si>
    <t>721733000715</t>
  </si>
  <si>
    <t>5010103931502</t>
  </si>
  <si>
    <t>FIJI</t>
  </si>
  <si>
    <t>3460410531650</t>
  </si>
  <si>
    <t>3460410529862</t>
  </si>
  <si>
    <t>BULGARIA</t>
  </si>
  <si>
    <t>8714432171208</t>
  </si>
  <si>
    <t>VIETNAM</t>
  </si>
  <si>
    <t>8936188540033</t>
  </si>
  <si>
    <t>5060354267301</t>
  </si>
  <si>
    <t>810035510104</t>
  </si>
  <si>
    <t>5011013500703</t>
  </si>
  <si>
    <t>L-63-259-00</t>
  </si>
  <si>
    <t>L-09-929-00</t>
  </si>
  <si>
    <t>9001700000025</t>
  </si>
  <si>
    <t>SEYCHELLES</t>
  </si>
  <si>
    <t>4800220606756</t>
  </si>
  <si>
    <t>5010752000826</t>
  </si>
  <si>
    <t>4901777254800</t>
  </si>
  <si>
    <t>5012523231958</t>
  </si>
  <si>
    <t>ISRAEL</t>
  </si>
  <si>
    <t>5011026108019</t>
  </si>
  <si>
    <t>8414037104075</t>
  </si>
  <si>
    <t>HUNGARY</t>
  </si>
  <si>
    <t>4740050002543</t>
  </si>
  <si>
    <t>680203719352</t>
  </si>
  <si>
    <t>5099873025871</t>
  </si>
  <si>
    <t>6412703120147</t>
  </si>
  <si>
    <t>LEMONDORO***2 LT. 24 gr.</t>
  </si>
  <si>
    <t>BALLANTINES***1 LT.43 gr.</t>
  </si>
  <si>
    <t>GORDON'S DRY GIN***0,70/40</t>
  </si>
  <si>
    <t>J.WALKER BLACK 12Y***0,75/43</t>
  </si>
  <si>
    <t>J.WALKER RED***1/1 43gr</t>
  </si>
  <si>
    <t>J.WALKER SWING***0,70/43</t>
  </si>
  <si>
    <t>LAPHROAIG 10Y***1/1 43 gr</t>
  </si>
  <si>
    <t>TEQ.CUERVO ESP/CLS/SL/RP**1 38</t>
  </si>
  <si>
    <t>BOMBAY SAPPHIRE GIN**1lt 47gr</t>
  </si>
  <si>
    <t>J.WALKER SWING***0,75/43</t>
  </si>
  <si>
    <t>J.WALKER 15Y GREEN***0,75/43</t>
  </si>
  <si>
    <t>CHIVAS REGAL***1/1 43 gr</t>
  </si>
  <si>
    <t>J.WALKER 18Y GOLD***75/40</t>
  </si>
  <si>
    <t>J.WALKER BLU***1/1 43</t>
  </si>
  <si>
    <t>CHAMP.JACQUESSON</t>
  </si>
  <si>
    <t>BELVEDERE VODKA 3 LT 40</t>
  </si>
  <si>
    <t>BELVEDERE VODKA 6 LT 40</t>
  </si>
  <si>
    <t>BELVEDERE VODKA 0,20/40</t>
  </si>
  <si>
    <t>VIETTI DOLCETTO TREVIGNE/VIE</t>
  </si>
  <si>
    <t>HERRADURA BLANCO***70/40</t>
  </si>
  <si>
    <t>BOMBAY SAPPHIRE GIN**0,70/42</t>
  </si>
  <si>
    <t>BOMBAY SAPPHIRE GIN**1lt 41gr</t>
  </si>
  <si>
    <t>FABBRIZII LIMONC.STEFANO 70/30</t>
  </si>
  <si>
    <t>FABBRIZII GIN RUSAGNI 70/35</t>
  </si>
  <si>
    <t>FABBRIZII AMARO 70/35</t>
  </si>
  <si>
    <t>BELVEDERE VODKA 0,70/40</t>
  </si>
  <si>
    <t>QUAGLIA LIQ.NOCC/TAM/CIL 70/25</t>
  </si>
  <si>
    <t>BOBBY'S GIN JENEVER 70/38</t>
  </si>
  <si>
    <t>CA' DI FREI CHARDONNAY NOMADE</t>
  </si>
  <si>
    <t>RIPORTA PRIMITIVO</t>
  </si>
  <si>
    <t>HENRY NORMAN GIN 70/41</t>
  </si>
  <si>
    <t>FRESCOB.NIPOZZANO RISERVA 3,0</t>
  </si>
  <si>
    <t>ANCNOC SHERRY PEATED 70/43</t>
  </si>
  <si>
    <t>BLACKBOTTLE ALCHEMY 70/46,3</t>
  </si>
  <si>
    <t>COMPASS BOX SPICE TREE 70/46</t>
  </si>
  <si>
    <t>GLEN SCOTIA 10Y 70/40</t>
  </si>
  <si>
    <t>HENDRICK'S GIN G.CABAR 70/43,4</t>
  </si>
  <si>
    <t>LAGG KILMORY 70/46</t>
  </si>
  <si>
    <t>PISCO CAPEL DOB.RES.TRNS 70/40</t>
  </si>
  <si>
    <t>DEMON'S SHARE 12Y 70/41</t>
  </si>
  <si>
    <t>NAKED MALT 70/40</t>
  </si>
  <si>
    <t>BARCELO GRAN ANEJO 1/1 37,5</t>
  </si>
  <si>
    <t>ROKU GIN 1/1 43</t>
  </si>
  <si>
    <t>NEISSON PROFIL 105 70/53,3</t>
  </si>
  <si>
    <t>PAPALIN 10Y REUNION 70/50</t>
  </si>
  <si>
    <t>KILCHOMAN ITAL.CITIES 70/57,5</t>
  </si>
  <si>
    <t>CAMPBELTOWN LOCH 70/46</t>
  </si>
  <si>
    <t>CALLERI RIVIERA PONENTE PIGATO</t>
  </si>
  <si>
    <t>CALLERI RIV.PONENTE VERMENTINO</t>
  </si>
  <si>
    <t>DONNAFUGATA OPERA UNICA CHARD.</t>
  </si>
  <si>
    <t>DONNAFUGATA ROSA D&amp;G 1,5</t>
  </si>
  <si>
    <t>BANFI ROSSO DI MONTALC. 0,375</t>
  </si>
  <si>
    <t>BELISARIO VERDICCHIO</t>
  </si>
  <si>
    <t>BELISARIO VERDICCHIO RISERVA</t>
  </si>
  <si>
    <t>MONTEVERTINE PIAN DI CIAMPOLO</t>
  </si>
  <si>
    <t>TEQ.CUERVO ESP. GOLD 1/1 38</t>
  </si>
  <si>
    <t>TEQ.CUERVO SILVER 1/1 38</t>
  </si>
  <si>
    <t>TERRA DELLE LAME VERDICCHIO</t>
  </si>
  <si>
    <t>LUNGAROTTI RUBESCO 0,375</t>
  </si>
  <si>
    <t>RIVETTI BARBARESCO</t>
  </si>
  <si>
    <t>GR.AQUA VITAE P.TORTE 50/42</t>
  </si>
  <si>
    <t>BELLAVISTA BRUT (ALMA)ROSE 1,5</t>
  </si>
  <si>
    <t>BELLAVISTA BRUT (ALMA) COF 3X2</t>
  </si>
  <si>
    <t>BELLAVISTA BRUT (ALMA) COF 2X3</t>
  </si>
  <si>
    <t>JACK&amp;COLA 0,33/5</t>
  </si>
  <si>
    <t>LA TORRE CORTESE ED FIURI'</t>
  </si>
  <si>
    <t>LA TORRE NEBBIOLO</t>
  </si>
  <si>
    <t>LA TORRE ACQUI ROSE'</t>
  </si>
  <si>
    <t>CAMPAGNOLA AMARONE ZARDINI RIS</t>
  </si>
  <si>
    <t>CAMPAGNOLA VALPOLICELLA MISSOJ</t>
  </si>
  <si>
    <t>CA DEL BOSCO CUVE'PRESTIGE 6LT</t>
  </si>
  <si>
    <t>ELEPHANT GIN AFRICAN 50/40</t>
  </si>
  <si>
    <t>GARDENER GIN 70/42</t>
  </si>
  <si>
    <t>FOURSQUARE COVENANT 70/58</t>
  </si>
  <si>
    <t>TORABHAIG CNOC NA MOINE 70/46</t>
  </si>
  <si>
    <t>HATOZAKI UMESHU CASK 12Y 70/46</t>
  </si>
  <si>
    <t>DOS HOMBRES MEZCAL 70/42</t>
  </si>
  <si>
    <t>QUAGLIA ORANGE BRANDY 70/40</t>
  </si>
  <si>
    <t>QUAGLIA LIQ. ZENZERO 70/16</t>
  </si>
  <si>
    <t>CA' DI FREI VERMENTINO IMPERO</t>
  </si>
  <si>
    <t>DT# DOC#</t>
  </si>
  <si>
    <t>9</t>
  </si>
  <si>
    <t>TOSO GAMONDI APERITIVO</t>
  </si>
  <si>
    <t>AGRICOLESELVI CHIANTI 75 PAGLI</t>
  </si>
  <si>
    <t>8</t>
  </si>
  <si>
    <t>CITADELLE GIN 0,70/41,5</t>
  </si>
  <si>
    <t>LIQ. DELL'EDEN IL FINOCCHIETTO</t>
  </si>
  <si>
    <t>LIQ. DELL'EDEN I MANDARINI</t>
  </si>
  <si>
    <t>CLANDESTINA LICOR DE CAFE'</t>
  </si>
  <si>
    <t>PALTRINIERI LAMBRUSCO SOLCO</t>
  </si>
  <si>
    <t>LUNGAROTTI UMBRIA GRECHETTO</t>
  </si>
  <si>
    <t>CASTELLARI ANSONICA CALZO VIGN</t>
  </si>
  <si>
    <t>CENATIEMPO FALANGHINA</t>
  </si>
  <si>
    <t>PALTRINIERI LAMBRUSCO SORBARA</t>
  </si>
  <si>
    <t>MEREGALLI RINALDINI LAMBRUSCO</t>
  </si>
  <si>
    <t>MEREGALLI C.ZECCA PRIMITIVO</t>
  </si>
  <si>
    <t>MICHTER'S SINGLE BARREL RYE</t>
  </si>
  <si>
    <t>PORT ASKAIG CASK STRENGHT</t>
  </si>
  <si>
    <t>DROUIN AOC SELECTION 70/40</t>
  </si>
  <si>
    <t>DIST.MONACO GIN AGRUMES</t>
  </si>
  <si>
    <t>HAMPDEN GREAT HOUSE DIST. EDIT</t>
  </si>
  <si>
    <t>ANTINORI NEPRICA PRIMITIVO</t>
  </si>
  <si>
    <t>DONNAFUGATA PRIO CATARRATO</t>
  </si>
  <si>
    <t>DONNAFUGATA BEN RYE' PASSITO</t>
  </si>
  <si>
    <t>ZACCAGNINI ROSATO CHIETI</t>
  </si>
  <si>
    <t>ANTINORI ROSSO MONTALCINO 75</t>
  </si>
  <si>
    <t>ANTINORI VILLA ROSSO CHIANTI</t>
  </si>
  <si>
    <t>ANTINORI BARBERA D'ALBA 75cl.</t>
  </si>
  <si>
    <t>CALDARO QUINTESSENZ</t>
  </si>
  <si>
    <t>MEREGALLI SANGUIDO SASSICAIA</t>
  </si>
  <si>
    <t>MEREGALLI C.ZECCA NEGRAMARO</t>
  </si>
  <si>
    <t>POLINI CREMA PIST/CIOCC/MELONE</t>
  </si>
  <si>
    <t>CAVICCHIOLI LAMBRUSCO SORBARA</t>
  </si>
  <si>
    <t>ANTINORI BRUNELLO MONT.0,75</t>
  </si>
  <si>
    <t>ANTINORI S.GIOVANNI DELLA SALA</t>
  </si>
  <si>
    <t>ANTINORI BARBARESCO 0,750</t>
  </si>
  <si>
    <t>COROCHINATO 1/1 16░</t>
  </si>
  <si>
    <t>CORVEZZO PROSECCO BIO MILLES</t>
  </si>
  <si>
    <t>FIRRIATO SABBIE DELL'ETNA B/R</t>
  </si>
  <si>
    <t>RUFFINO AQUA DI VENUS ROSATO</t>
  </si>
  <si>
    <t>SIEGFRIED WONDERLEAF 0,50</t>
  </si>
  <si>
    <t>SAN MICHELE PINOT BIANCO 75</t>
  </si>
  <si>
    <t>COLLEMASSARI GRATTAMACCO</t>
  </si>
  <si>
    <t>GRAPPA NARDINI RISER/ORO 50gr.</t>
  </si>
  <si>
    <t>SERAFINO BRUT ALTA LANGA</t>
  </si>
  <si>
    <t>UMANI RONCHI LACRIMA MORRO</t>
  </si>
  <si>
    <t>UMANI RONCHI CASALDISERRA</t>
  </si>
  <si>
    <t>ZACAPA CENTENARIO 23Y 1/1 40</t>
  </si>
  <si>
    <t>BRUICHLADDICH 14Y SASSICAIA</t>
  </si>
  <si>
    <t>TAMDHU FINE S.MALT OLD STYLE</t>
  </si>
  <si>
    <t>PORT ELLEN 1980 GORDON&amp;MCPHAIL</t>
  </si>
  <si>
    <t>PORT CHARLOTTE PEAT PROJECT</t>
  </si>
  <si>
    <t>GLEN ROTHES DUN BHEAGAN 12YO</t>
  </si>
  <si>
    <t>BRUICHLADDICH ISL.BARLEY 70/50</t>
  </si>
  <si>
    <t>VEDRENNE GUIGNOLET  K 1/1 16░</t>
  </si>
  <si>
    <t>COBALTE VODKA 70/40</t>
  </si>
  <si>
    <t>BERLUCCHI MIX 61 CASSA NATURE</t>
  </si>
  <si>
    <t>PLATTE VALLEY 3Y 70/40</t>
  </si>
  <si>
    <t>FRESCOB.CONF.ALIE'.ATMOSFERE</t>
  </si>
  <si>
    <t>FRESCOB.CONF.APPARTENENZA</t>
  </si>
  <si>
    <t>FRESCOB.CONF.HERITAGE</t>
  </si>
  <si>
    <t>ANTINORI NEBBIOLO 0,75 PRUNOTT</t>
  </si>
  <si>
    <t>GATORADE/ACQ.VITAMIN/MONSTER</t>
  </si>
  <si>
    <t>FRESCOB.CONF.NIPOZZANO+POMINO</t>
  </si>
  <si>
    <t>FRESCOB.CONF.CASTIGL.CHIANTI</t>
  </si>
  <si>
    <t>FRESCOB.CONF.SPECIALE NIPOZZAN</t>
  </si>
  <si>
    <t>FRESCOB.CONF.CAST.NIPOZZ. LUX</t>
  </si>
  <si>
    <t>FRESCOB.CONF.NIP.DAMA YD012303</t>
  </si>
  <si>
    <t>FRESCOB.CONF.TERREMORE</t>
  </si>
  <si>
    <t>FRESCOB.CONF.TENUTA PERANO</t>
  </si>
  <si>
    <t>SAN MICHELE PINOT NERO ST.VALE</t>
  </si>
  <si>
    <t>SAN MICHELE GEWURZTRAMINER 75</t>
  </si>
  <si>
    <t>COTARELLA ROSSO MONTIANO</t>
  </si>
  <si>
    <t>COTARELLA MERLOT SODALE</t>
  </si>
  <si>
    <t>VISCONTI VERMENTINO APRICUS</t>
  </si>
  <si>
    <t>ORNELLAIA VERTICALE SERRENUOVE</t>
  </si>
  <si>
    <t>PETER IN FLORENCE BOTANICAL</t>
  </si>
  <si>
    <t>BROKEN BONES GIN NAVI STRENGHT</t>
  </si>
  <si>
    <t>FEUDI S.GREGORIO VISIONE ROSAT</t>
  </si>
  <si>
    <t>PETER IN FLORENCE GIN NAVY ST</t>
  </si>
  <si>
    <t>GRAPPA TIMORASSO DERTHONA</t>
  </si>
  <si>
    <t>MONTECRISTO RUM ANEJO SUP</t>
  </si>
  <si>
    <t>POLI GIN MARCONI 42 70/42</t>
  </si>
  <si>
    <t>GRAPPA BONAVENT.PRIMEUVE ,70</t>
  </si>
  <si>
    <t>SARZI AMADE GUTTURNIO TERRE</t>
  </si>
  <si>
    <t>SARZI AMADE LUNA SELVATICA</t>
  </si>
  <si>
    <t>SARZI AMADE OMBRASENZOMBRA</t>
  </si>
  <si>
    <t>ANTINORI GRANADIE' LANGHE ROSA</t>
  </si>
  <si>
    <t>DILMOOR TRIPLESEC 0,70/38</t>
  </si>
  <si>
    <t>ANTIN.CONF.3 BOTT SC032303001</t>
  </si>
  <si>
    <t>ANTIN.CONF.3 BOTT SC012303001</t>
  </si>
  <si>
    <t>ANTIN.CONF.2 BOTT SC0423020001</t>
  </si>
  <si>
    <t>ANTIN.CONF.BELLE PJ15NV060003</t>
  </si>
  <si>
    <t>ANTIN.CONF.2 BOTT AN0423020001</t>
  </si>
  <si>
    <t>ANTIN.CONF.2 BOT. AN3523020001</t>
  </si>
  <si>
    <t>MEREGALLI RINALDINI LAMB VECCH</t>
  </si>
  <si>
    <t>MEREGALLI SANGUIDO DIFESE 0,75</t>
  </si>
  <si>
    <t>SAN MICHELE LAGREIN RISERVA 75</t>
  </si>
  <si>
    <t>SAN MICHELE PINOT NERO  TWC</t>
  </si>
  <si>
    <t>GIACOSA BAROLO FALLETTO RISERV</t>
  </si>
  <si>
    <t>BANFI CHIANTI COLLI SENESI</t>
  </si>
  <si>
    <t>GINARTE GIN FRIDAKAHLO 70/43,5</t>
  </si>
  <si>
    <t>SIBONA CONF XO</t>
  </si>
  <si>
    <t>BERLUCCHI RUIT HORA BOLGHERI</t>
  </si>
  <si>
    <t>PELLEGRINI PETROGNANO MEME</t>
  </si>
  <si>
    <t>PELLEGRINI PETROGNANO RISERVA</t>
  </si>
  <si>
    <t>PELLEGRINI QUINTODECIMO EXULTE</t>
  </si>
  <si>
    <t>PELLEGRINI QUINTODECIMO GIALLO</t>
  </si>
  <si>
    <t>ANTINORI ACHELO LA BRACCESCA</t>
  </si>
  <si>
    <t>ANTINORI BOTROSECCO LE MORTELL</t>
  </si>
  <si>
    <t>RAW CASK GUYANA DIAMOND 9Y</t>
  </si>
  <si>
    <t>PICO MACCARIO GR.TOKAJ HARVEST</t>
  </si>
  <si>
    <t>PICO MACCARIO GR.TOKAJ PUTTONY</t>
  </si>
  <si>
    <t>BANFI ROSSO DI MONTALCINO 1,5</t>
  </si>
  <si>
    <t>FRESCOB.CONF.VERTICALE BRUNELL</t>
  </si>
  <si>
    <t>MARCH.BAROLO LANGHE BRIC AMEL</t>
  </si>
  <si>
    <t>BELVEDERE  0,70/40</t>
  </si>
  <si>
    <t>BORTOLOMIOL BANDAROSA 3 LT</t>
  </si>
  <si>
    <t>CHAMP.VEUVE CLIQUOT ST.PETERSB</t>
  </si>
  <si>
    <t>SIBONA CONF MOMENTI PREZIOSI</t>
  </si>
  <si>
    <t>BERLUCCHI 61 1,5</t>
  </si>
  <si>
    <t>BERLUCCHI 61 0,75</t>
  </si>
  <si>
    <t>BERLUCCHI 61 SATEN 0,75</t>
  </si>
  <si>
    <t>BERLUCCHI 61 ROSE' 1,5</t>
  </si>
  <si>
    <t>COINTREAU 1/1  40gr.</t>
  </si>
  <si>
    <t>MEREGALLI ROCCAFABBRI ROSSO</t>
  </si>
  <si>
    <t>ZACAPA CENTENARIO 23Y 0,70/40</t>
  </si>
  <si>
    <t>DUVAL PASTIS 2 LT 45gr</t>
  </si>
  <si>
    <t>TEQ.LA REVANCHA 0,70/35</t>
  </si>
  <si>
    <t>TOSO BRACCHETTO  FIOCCO D'UVA</t>
  </si>
  <si>
    <t>TOSO SPUMANTE MORRA</t>
  </si>
  <si>
    <t>ANTIN.CONF.4 BT AN3422040001</t>
  </si>
  <si>
    <t>ANTIN.CONF.3 BOTT SC032203001</t>
  </si>
  <si>
    <t>ANTIN.CONF.2 BOTT MS011220001</t>
  </si>
  <si>
    <t>TOMMASI BARILLIOT PETERNOSTE</t>
  </si>
  <si>
    <t>ANTIN.CONF.3 BT AN0222030001</t>
  </si>
  <si>
    <t>ANTIN.CONF.3 BOTT SC012203001</t>
  </si>
  <si>
    <t>ANTIN.CONF.2 BOTT MA0722020001</t>
  </si>
  <si>
    <t>ANTIN.CONF.3 BOTT PR0422030001</t>
  </si>
  <si>
    <t>ANTIN.CONF.2 BOTT AN0422020001</t>
  </si>
  <si>
    <t>ANTIN.CONF.2 BOTT SC0422020001</t>
  </si>
  <si>
    <t>KAHLUA 1/1  20gr.</t>
  </si>
  <si>
    <t>BOBBY'S GIN GENEVER 70/38</t>
  </si>
  <si>
    <t>RUFFINO CONF.ROSSO DI MARTE</t>
  </si>
  <si>
    <t>RUFFINO CONF.RIS.DUCALE</t>
  </si>
  <si>
    <t>FRESCOB.CONF.MOMENTI ROSE</t>
  </si>
  <si>
    <t>FRESCOB.CONF.LEONIA</t>
  </si>
  <si>
    <t>S.FELICE TOSCANA VIGORELLO</t>
  </si>
  <si>
    <t>FRESCOB.CONF.NIPOZZANO RISERVA</t>
  </si>
  <si>
    <t>FRESCOB.CONF.ALIE'</t>
  </si>
  <si>
    <t>KILKERRAN 12Y 0,70/46</t>
  </si>
  <si>
    <t>SAN LEONARDO RIELING</t>
  </si>
  <si>
    <t>LA BIOCA BARBERA D'ALBA</t>
  </si>
  <si>
    <t>SIBONA GRAPPE RIS SPEC 50/44</t>
  </si>
  <si>
    <t>NOSIO CAST FIRMIAN PINOT GRIGI</t>
  </si>
  <si>
    <t>NOSIO FEUDO ARANCIO TINCHITE</t>
  </si>
  <si>
    <t>BERLUCCHI 61 ROSE' 0,75</t>
  </si>
  <si>
    <t>ANTINORI VILLA ROSSOCHIANTI 75</t>
  </si>
  <si>
    <t>CHAMP.PIPER HEIDSIEK RIVIERA</t>
  </si>
  <si>
    <t>POLINI VITTONE ALKERMES 70/21</t>
  </si>
  <si>
    <t>MASSOLINO BAROLO VIGNA RIONDA</t>
  </si>
  <si>
    <t>CONTINI GIGANTI B.ISOLA NURAGH</t>
  </si>
  <si>
    <t>LUNGAROTTI UMBRIA ROSSO</t>
  </si>
  <si>
    <t>INAMA CARMINIUM CARMENERE</t>
  </si>
  <si>
    <t>CONTADI BRUT 0, 75</t>
  </si>
  <si>
    <t>CONTADI BLANC 0, 75</t>
  </si>
  <si>
    <t>FEVER THREE ASS ,200</t>
  </si>
  <si>
    <t>TEQ.CUERVO ESP/CLS/SL/RP 1l.38</t>
  </si>
  <si>
    <t>ANTINORI FRANCIACORTA ROSE'</t>
  </si>
  <si>
    <t>CHAMP.HEIDSIEK &amp; CO. MONOPOLE</t>
  </si>
  <si>
    <t>BORTOLOMIOL SENIOR  PROSECCO M</t>
  </si>
  <si>
    <t>PELLEGRINI DESANCTIS ABELOT</t>
  </si>
  <si>
    <t>SAN MICHELE SAUVIGNON DOC</t>
  </si>
  <si>
    <t>SAN MICHELE PINOT NERO  DOC</t>
  </si>
  <si>
    <t>FABBRI AMARENA 1 KG. VETRO</t>
  </si>
  <si>
    <t>BANFI POGGIO ALLE MURA BRUNEL</t>
  </si>
  <si>
    <t>MEREGALLI CHANSON CHASSAGNE</t>
  </si>
  <si>
    <t>QUAGLIA LIQ. NOCCIOLA 70/25</t>
  </si>
  <si>
    <t>QUAGLIA LIQ. VIOLA 70/20</t>
  </si>
  <si>
    <t>QUAGLIA LIQ. BERGAMOTTO 70/35</t>
  </si>
  <si>
    <t>GLEN FIDDICH MASTER ED 0,70/43</t>
  </si>
  <si>
    <t>UMANI RONCHI PASSERINA</t>
  </si>
  <si>
    <t>LE VIEUX LABBE'20TH 70/58,9</t>
  </si>
  <si>
    <t>CHIARLO BARBERA D ASTI</t>
  </si>
  <si>
    <t>GR.BONOLLO LIGNEUM PROS/MOSC</t>
  </si>
  <si>
    <t>GIN DEL PROFESSORE FIGHTBEAR</t>
  </si>
  <si>
    <t>AGRICOLESELVI CHIANTI 1,5 PAGL</t>
  </si>
  <si>
    <t>NONINO QUNTESSENTIA 0,70/35</t>
  </si>
  <si>
    <t>RUFFINO BRUNELLO MONTALCINO</t>
  </si>
  <si>
    <t>KRAKEN BLACK SP.RHUM 70/40</t>
  </si>
  <si>
    <t>CHAMP.JAQUESSON</t>
  </si>
  <si>
    <t>J.M.RHUM VIEUX AGRICOLE 70/43</t>
  </si>
  <si>
    <t>KINOTEA KYOTO GIN 70/45,1</t>
  </si>
  <si>
    <t>KINOBI GIN 70/54,5</t>
  </si>
  <si>
    <t>PRINCESSA ADMIRAL RODNEY 70/40</t>
  </si>
  <si>
    <t>ORNELLAIA MASSETTINO</t>
  </si>
  <si>
    <t>SMIRNOFF VODKA 1/1  37,5gr.</t>
  </si>
  <si>
    <t>CALDARO QUINTESSENZ MOSCATO</t>
  </si>
  <si>
    <t>CALDARO QUINTESSENZ 1,5</t>
  </si>
  <si>
    <t>LUNGAROTTI MONTEFALCO</t>
  </si>
  <si>
    <t>RUFFINO CONF LATTA TRILOGIA</t>
  </si>
  <si>
    <t>ANTINORI PIETRABIANCA CHARDONN</t>
  </si>
  <si>
    <t>SMOKEHEAD BOMB 0,70/48</t>
  </si>
  <si>
    <t>SAMBUCA AURELIA DILMOOR 70/38</t>
  </si>
  <si>
    <t>BELLAVISTA ROSE' 0,75</t>
  </si>
  <si>
    <t>BELLAVISTA VIGNE (UCCELLANDA</t>
  </si>
  <si>
    <t>LUNGAROTTI SAGRANTINO MONTEF</t>
  </si>
  <si>
    <t>VIETTI DOLCETTO TREVIGNE</t>
  </si>
  <si>
    <t>MEREGALLI CIACCI PICCOLOMINI</t>
  </si>
  <si>
    <t>MEREGALLI ARGIOLAS IS SOLINAS</t>
  </si>
  <si>
    <t>ANTINORI ROSSO MONTALCINO 1,5</t>
  </si>
  <si>
    <t>SAN MICHELE LAGREIN ROSATO 75</t>
  </si>
  <si>
    <t>ZACCAGNINI MONEPUL.CHRONIC</t>
  </si>
  <si>
    <t>L-63-439-00</t>
  </si>
  <si>
    <t>Absolut Mosaik</t>
  </si>
  <si>
    <t>5600175195041</t>
  </si>
  <si>
    <t>L-55-802-00</t>
  </si>
  <si>
    <t>L-63-540-00</t>
  </si>
  <si>
    <t>L-62-725-00</t>
  </si>
  <si>
    <t>Beach House White Spiced</t>
  </si>
  <si>
    <t>L-18-416-00</t>
  </si>
  <si>
    <t>L-63-652-00</t>
  </si>
  <si>
    <t>L-08-937-00</t>
  </si>
  <si>
    <t>L-63-561-00</t>
  </si>
  <si>
    <t>L-63-547-00</t>
  </si>
  <si>
    <t>L-63-103-00</t>
  </si>
  <si>
    <t>Belvedere 10</t>
  </si>
  <si>
    <t>L-62-664-00</t>
  </si>
  <si>
    <t>7640175743642</t>
  </si>
  <si>
    <t>Botran Reserva de la Familia No. 18 + GB</t>
  </si>
  <si>
    <t>L-02-011-00</t>
  </si>
  <si>
    <t>L-62-042-00</t>
  </si>
  <si>
    <t>Bunnahabhain 12 Years Cask Strength 2023 Edition + GB</t>
  </si>
  <si>
    <t>L-63-671-00</t>
  </si>
  <si>
    <t>Bushmills 14 Years</t>
  </si>
  <si>
    <t>L-26-026-00</t>
  </si>
  <si>
    <t>L-05-356-00</t>
  </si>
  <si>
    <t>Carlos I Solera Gran Reserva + GB</t>
  </si>
  <si>
    <t>Clement Rhum Select Barrel</t>
  </si>
  <si>
    <t>Clement Rhum VSOP + GB</t>
  </si>
  <si>
    <t>Clement Rhum XO + GB</t>
  </si>
  <si>
    <t>Da Demonio De Los Andes Acholado Pisco</t>
  </si>
  <si>
    <t>Da Demonio De Los Andes Italia Pisco</t>
  </si>
  <si>
    <t>Da Demonio De Los Andes Quebranta Pisco</t>
  </si>
  <si>
    <t>Darkness Tennesse  5 Years Rye + GB</t>
  </si>
  <si>
    <t>L-63-559-00</t>
  </si>
  <si>
    <t>Dik &amp; Schil Passievrucht Likeur</t>
  </si>
  <si>
    <t>L-62-251-00</t>
  </si>
  <si>
    <t>L-07-559-00</t>
  </si>
  <si>
    <t>Douglas Laing's Big Peat</t>
  </si>
  <si>
    <t>L-50-990-00</t>
  </si>
  <si>
    <t>Dragon Blood Superior Strength</t>
  </si>
  <si>
    <t>L-54-873-00</t>
  </si>
  <si>
    <t>L-63-664-00</t>
  </si>
  <si>
    <t>L-53-354-00</t>
  </si>
  <si>
    <t>Ficken likör Drachenflasche</t>
  </si>
  <si>
    <t>855153005033</t>
  </si>
  <si>
    <t>L-63-660-00</t>
  </si>
  <si>
    <t>Gin Mare + Glass</t>
  </si>
  <si>
    <t>5010494970395</t>
  </si>
  <si>
    <t>5000289934800</t>
  </si>
  <si>
    <t>Goslings Gold Seal Rum</t>
  </si>
  <si>
    <t>Gran Duque D'Alba + GB</t>
  </si>
  <si>
    <t>Gran Duque D'Alba Oro + GB</t>
  </si>
  <si>
    <t>8501110089982</t>
  </si>
  <si>
    <t>L-63-219-00</t>
  </si>
  <si>
    <t>L-63-548-00</t>
  </si>
  <si>
    <t>Hierbas Destiladas Xoriguer Menorca</t>
  </si>
  <si>
    <t>L-63-189-00</t>
  </si>
  <si>
    <t>L-63-626-00</t>
  </si>
  <si>
    <t>Jack Daniel’s McLaren X JD Limited Edition 2024</t>
  </si>
  <si>
    <t>L-06-506-00</t>
  </si>
  <si>
    <t>L-63-362-00</t>
  </si>
  <si>
    <t>L-63-475-00</t>
  </si>
  <si>
    <t>Jagermeister Orange</t>
  </si>
  <si>
    <t>L-62-835-00</t>
  </si>
  <si>
    <t>L-61-394-00</t>
  </si>
  <si>
    <t>Jameson Black Barrel</t>
  </si>
  <si>
    <t>L-63-691-00</t>
  </si>
  <si>
    <t>Jameson NRF</t>
  </si>
  <si>
    <t>Johnnie Walker Gold Reserve</t>
  </si>
  <si>
    <t>L-20-819-00</t>
  </si>
  <si>
    <t>Johnnie Walker Gold Route + GB</t>
  </si>
  <si>
    <t>4589858890118</t>
  </si>
  <si>
    <t>L-63-593-00</t>
  </si>
  <si>
    <t>Kilchoman Loch Gorm Limited Edition 2024 + GB</t>
  </si>
  <si>
    <t>L-63-595-00</t>
  </si>
  <si>
    <t>L-62-608-00</t>
  </si>
  <si>
    <t>L-63-780-00</t>
  </si>
  <si>
    <t>La Gauloise Jaune</t>
  </si>
  <si>
    <t>L-68-862-01</t>
  </si>
  <si>
    <t>L-61-427-00</t>
  </si>
  <si>
    <t>8411640010243</t>
  </si>
  <si>
    <t>L-62-044-00</t>
  </si>
  <si>
    <t>L-63-535-00</t>
  </si>
  <si>
    <t>Mackmyra Rabadam Gin</t>
  </si>
  <si>
    <t>L-63-542-00</t>
  </si>
  <si>
    <t>Meikle Toir 5 Year The Sherry Speyside Single + GB</t>
  </si>
  <si>
    <t>L-63-541-00</t>
  </si>
  <si>
    <t>Meikle Toir 5 years The Chinquapin One + GB</t>
  </si>
  <si>
    <t>Melody Crema Catalana</t>
  </si>
  <si>
    <t>L-62-908-00</t>
  </si>
  <si>
    <t>Neuken Liqueur Orignal</t>
  </si>
  <si>
    <t>Olmeca Reposado</t>
  </si>
  <si>
    <t>L-63-549-00</t>
  </si>
  <si>
    <t>L-63-600-00</t>
  </si>
  <si>
    <t>Panda Gin Organic + Glass</t>
  </si>
  <si>
    <t>CHINA</t>
  </si>
  <si>
    <t>L-63-592-00</t>
  </si>
  <si>
    <t>Penderyn Celt + GB</t>
  </si>
  <si>
    <t>L-62-353-00</t>
  </si>
  <si>
    <t>5011594010707</t>
  </si>
  <si>
    <t>L-63-641-00</t>
  </si>
  <si>
    <t>L-62-639-00</t>
  </si>
  <si>
    <t>L-63-738-00</t>
  </si>
  <si>
    <t>Port Askaig Islay 8 Years</t>
  </si>
  <si>
    <t>5060880924877</t>
  </si>
  <si>
    <t>L-63-789-00</t>
  </si>
  <si>
    <t>Redbreast Lustau Edition Sherry Finish + GB</t>
  </si>
  <si>
    <t>Royal Salute 30 Years Key To The Kingdom + GB</t>
  </si>
  <si>
    <t>L-51-025-00</t>
  </si>
  <si>
    <t>L-59-563-00</t>
  </si>
  <si>
    <t>Spirited Union Panama Reserve Rum</t>
  </si>
  <si>
    <t>9001700090408</t>
  </si>
  <si>
    <t>L-63-602-00</t>
  </si>
  <si>
    <t>Teeling Plantation Pineapple Rum Cask + GB</t>
  </si>
  <si>
    <t>L-63-594-00</t>
  </si>
  <si>
    <t>Teeling Single Malt Calvados Drouin Cask B&amp;T Edition + GB</t>
  </si>
  <si>
    <t>L-57-957-00</t>
  </si>
  <si>
    <t>The Bitter Truth Elixer</t>
  </si>
  <si>
    <t>The Bitter Truth Pimento Dram</t>
  </si>
  <si>
    <t>L-63-612-00</t>
  </si>
  <si>
    <t>The Famous One</t>
  </si>
  <si>
    <t>L-63-207-00</t>
  </si>
  <si>
    <t>The Macallan M Copper 2024 Release + GB</t>
  </si>
  <si>
    <t>Tullibardine 228 Burgundy Finish + GB</t>
  </si>
  <si>
    <t>L-63-583-00</t>
  </si>
  <si>
    <t>L-63-699-00</t>
  </si>
  <si>
    <t>Whitley Neill Distiller's Cut London Dry Gin</t>
  </si>
  <si>
    <t>L-62-754-00</t>
  </si>
  <si>
    <t>L-63-613-00</t>
  </si>
  <si>
    <t>L-07-003-00</t>
  </si>
  <si>
    <t>L-53-085-00</t>
  </si>
  <si>
    <t>Amarula Cream 1 Lt.</t>
  </si>
  <si>
    <t>Jack Daniel's 0,7 Lt.</t>
  </si>
  <si>
    <t>Jack Daniel's 1 Lt.</t>
  </si>
  <si>
    <t>Malibu 1 Lt.</t>
  </si>
  <si>
    <t>5584</t>
  </si>
  <si>
    <t>212</t>
  </si>
  <si>
    <t>6659</t>
  </si>
  <si>
    <t>7484</t>
  </si>
  <si>
    <t>2034</t>
  </si>
  <si>
    <t>4241</t>
  </si>
  <si>
    <t>6527</t>
  </si>
  <si>
    <t>7030</t>
  </si>
  <si>
    <t>7022</t>
  </si>
  <si>
    <t>274</t>
  </si>
  <si>
    <t>2710</t>
  </si>
  <si>
    <t>3745</t>
  </si>
  <si>
    <t>7446</t>
  </si>
  <si>
    <t>7445</t>
  </si>
  <si>
    <t>7444</t>
  </si>
  <si>
    <t>2717</t>
  </si>
  <si>
    <t>2643</t>
  </si>
  <si>
    <t>266</t>
  </si>
  <si>
    <t>4959</t>
  </si>
  <si>
    <t>6788</t>
  </si>
  <si>
    <t>4383</t>
  </si>
  <si>
    <t>2720</t>
  </si>
  <si>
    <t>264</t>
  </si>
  <si>
    <t>2722</t>
  </si>
  <si>
    <t>5417</t>
  </si>
  <si>
    <t>6871</t>
  </si>
  <si>
    <t>5534</t>
  </si>
  <si>
    <t>6867</t>
  </si>
  <si>
    <t>6869</t>
  </si>
  <si>
    <t>6873</t>
  </si>
  <si>
    <t>6324</t>
  </si>
  <si>
    <t>270</t>
  </si>
  <si>
    <t>240</t>
  </si>
  <si>
    <t>233</t>
  </si>
  <si>
    <t>298</t>
  </si>
  <si>
    <t>7151</t>
  </si>
  <si>
    <t>280</t>
  </si>
  <si>
    <t>279</t>
  </si>
  <si>
    <t>278</t>
  </si>
  <si>
    <t>1974</t>
  </si>
  <si>
    <t>3695</t>
  </si>
  <si>
    <t>3536</t>
  </si>
  <si>
    <t>3732</t>
  </si>
  <si>
    <t>3763</t>
  </si>
  <si>
    <t>2599</t>
  </si>
  <si>
    <t>6684</t>
  </si>
  <si>
    <t>6685</t>
  </si>
  <si>
    <t>6686</t>
  </si>
  <si>
    <t>6687</t>
  </si>
  <si>
    <t>4406</t>
  </si>
  <si>
    <t>5402</t>
  </si>
  <si>
    <t>5413</t>
  </si>
  <si>
    <t>6377</t>
  </si>
  <si>
    <t>1367</t>
  </si>
  <si>
    <t>5404</t>
  </si>
  <si>
    <t>2529</t>
  </si>
  <si>
    <t>7322</t>
  </si>
  <si>
    <t>1737</t>
  </si>
  <si>
    <t>7164</t>
  </si>
  <si>
    <t>1212</t>
  </si>
  <si>
    <t>716</t>
  </si>
  <si>
    <t>1207</t>
  </si>
  <si>
    <t>652</t>
  </si>
  <si>
    <t>1711</t>
  </si>
  <si>
    <t>1457</t>
  </si>
  <si>
    <t>2528</t>
  </si>
  <si>
    <t>1406</t>
  </si>
  <si>
    <t>1208</t>
  </si>
  <si>
    <t>1547</t>
  </si>
  <si>
    <t>635</t>
  </si>
  <si>
    <t>1707</t>
  </si>
  <si>
    <t>712</t>
  </si>
  <si>
    <t>634</t>
  </si>
  <si>
    <t>5597</t>
  </si>
  <si>
    <t>784</t>
  </si>
  <si>
    <t>1545</t>
  </si>
  <si>
    <t>1404</t>
  </si>
  <si>
    <t>785</t>
  </si>
  <si>
    <t>648</t>
  </si>
  <si>
    <t>531</t>
  </si>
  <si>
    <t>528</t>
  </si>
  <si>
    <t>656</t>
  </si>
  <si>
    <t>538</t>
  </si>
  <si>
    <t>1567</t>
  </si>
  <si>
    <t>3317</t>
  </si>
  <si>
    <t>1716</t>
  </si>
  <si>
    <t>1108</t>
  </si>
  <si>
    <t>6492</t>
  </si>
  <si>
    <t>4156</t>
  </si>
  <si>
    <t>916</t>
  </si>
  <si>
    <t>1609</t>
  </si>
  <si>
    <t>540</t>
  </si>
  <si>
    <t>1741</t>
  </si>
  <si>
    <t>3316</t>
  </si>
  <si>
    <t>569</t>
  </si>
  <si>
    <t>1346</t>
  </si>
  <si>
    <t>1335</t>
  </si>
  <si>
    <t>1429</t>
  </si>
  <si>
    <t>7516</t>
  </si>
  <si>
    <t>4507</t>
  </si>
  <si>
    <t>7503</t>
  </si>
  <si>
    <t>6085</t>
  </si>
  <si>
    <t>210</t>
  </si>
  <si>
    <t>7104</t>
  </si>
  <si>
    <t>6083</t>
  </si>
  <si>
    <t>4855</t>
  </si>
  <si>
    <t>623</t>
  </si>
  <si>
    <t>4870</t>
  </si>
  <si>
    <t>277</t>
  </si>
  <si>
    <t>275</t>
  </si>
  <si>
    <t>6707</t>
  </si>
  <si>
    <t>7504</t>
  </si>
  <si>
    <t>7496</t>
  </si>
  <si>
    <t>10</t>
  </si>
  <si>
    <t>6730</t>
  </si>
  <si>
    <t>6731</t>
  </si>
  <si>
    <t>6732</t>
  </si>
  <si>
    <t>4414</t>
  </si>
  <si>
    <t>1600</t>
  </si>
  <si>
    <t>3009</t>
  </si>
  <si>
    <t>7191</t>
  </si>
  <si>
    <t>3919</t>
  </si>
  <si>
    <t>5743</t>
  </si>
  <si>
    <t>3880</t>
  </si>
  <si>
    <t>7009</t>
  </si>
  <si>
    <t>437</t>
  </si>
  <si>
    <t>643</t>
  </si>
  <si>
    <t>6834</t>
  </si>
  <si>
    <t>503</t>
  </si>
  <si>
    <t>4662</t>
  </si>
  <si>
    <t>562</t>
  </si>
  <si>
    <t>4832</t>
  </si>
  <si>
    <t>493</t>
  </si>
  <si>
    <t>6272</t>
  </si>
  <si>
    <t>5752</t>
  </si>
  <si>
    <t>6469</t>
  </si>
  <si>
    <t>4003</t>
  </si>
  <si>
    <t>642</t>
  </si>
  <si>
    <t>5795</t>
  </si>
  <si>
    <t>4451</t>
  </si>
  <si>
    <t>539</t>
  </si>
  <si>
    <t>3937</t>
  </si>
  <si>
    <t>2980</t>
  </si>
  <si>
    <t>1113</t>
  </si>
  <si>
    <t>2759</t>
  </si>
  <si>
    <t>2764</t>
  </si>
  <si>
    <t>1733</t>
  </si>
  <si>
    <t>1699</t>
  </si>
  <si>
    <t>1424</t>
  </si>
  <si>
    <t>1630</t>
  </si>
  <si>
    <t>1880</t>
  </si>
  <si>
    <t>1319</t>
  </si>
  <si>
    <t>1368</t>
  </si>
  <si>
    <t>1411</t>
  </si>
  <si>
    <t>3224</t>
  </si>
  <si>
    <t>899</t>
  </si>
  <si>
    <t>751</t>
  </si>
  <si>
    <t>234</t>
  </si>
  <si>
    <t>250</t>
  </si>
  <si>
    <t>262</t>
  </si>
  <si>
    <t>5500</t>
  </si>
  <si>
    <t>3321</t>
  </si>
  <si>
    <t>2360</t>
  </si>
  <si>
    <t>1118</t>
  </si>
  <si>
    <t>2562</t>
  </si>
  <si>
    <t>6398</t>
  </si>
  <si>
    <t>7439</t>
  </si>
  <si>
    <t>7028</t>
  </si>
  <si>
    <t>7029</t>
  </si>
  <si>
    <t>6408</t>
  </si>
  <si>
    <t>2385</t>
  </si>
  <si>
    <t>3708</t>
  </si>
  <si>
    <t>4979</t>
  </si>
  <si>
    <t>7201</t>
  </si>
  <si>
    <t>5762</t>
  </si>
  <si>
    <t>7216</t>
  </si>
  <si>
    <t>7217</t>
  </si>
  <si>
    <t>3282</t>
  </si>
  <si>
    <t>3280</t>
  </si>
  <si>
    <t>7232</t>
  </si>
  <si>
    <t>7234</t>
  </si>
  <si>
    <t>4982</t>
  </si>
  <si>
    <t>2073</t>
  </si>
  <si>
    <t>4980</t>
  </si>
  <si>
    <t>3707</t>
  </si>
  <si>
    <t>3251</t>
  </si>
  <si>
    <t>2052</t>
  </si>
  <si>
    <t>7281</t>
  </si>
  <si>
    <t>2060</t>
  </si>
  <si>
    <t>3703</t>
  </si>
  <si>
    <t>3704</t>
  </si>
  <si>
    <t>3705</t>
  </si>
  <si>
    <t>3706</t>
  </si>
  <si>
    <t>4981</t>
  </si>
  <si>
    <t>7349</t>
  </si>
  <si>
    <t>7358</t>
  </si>
  <si>
    <t>7355</t>
  </si>
  <si>
    <t>7347</t>
  </si>
  <si>
    <t>7357</t>
  </si>
  <si>
    <t>7352</t>
  </si>
  <si>
    <t>7348</t>
  </si>
  <si>
    <t>7359</t>
  </si>
  <si>
    <t>7353</t>
  </si>
  <si>
    <t>7346</t>
  </si>
  <si>
    <t>7345</t>
  </si>
  <si>
    <t>3779</t>
  </si>
  <si>
    <t>7354</t>
  </si>
  <si>
    <t>4429</t>
  </si>
  <si>
    <t>7356</t>
  </si>
  <si>
    <t>2574</t>
  </si>
  <si>
    <t>7351</t>
  </si>
  <si>
    <t>7350</t>
  </si>
  <si>
    <t>7360</t>
  </si>
  <si>
    <t>3713</t>
  </si>
  <si>
    <t>3189</t>
  </si>
  <si>
    <t>6981</t>
  </si>
  <si>
    <t>3195</t>
  </si>
  <si>
    <t>6221</t>
  </si>
  <si>
    <t>6771</t>
  </si>
  <si>
    <t>6219</t>
  </si>
  <si>
    <t>600</t>
  </si>
  <si>
    <t>1454</t>
  </si>
  <si>
    <t>6556</t>
  </si>
  <si>
    <t>276</t>
  </si>
  <si>
    <t>7538</t>
  </si>
  <si>
    <t>4539</t>
  </si>
  <si>
    <t>7223</t>
  </si>
  <si>
    <t>7537</t>
  </si>
  <si>
    <t>7536</t>
  </si>
  <si>
    <t>7535</t>
  </si>
  <si>
    <t>7534</t>
  </si>
  <si>
    <t>4579</t>
  </si>
  <si>
    <t>5733</t>
  </si>
  <si>
    <t>2289</t>
  </si>
  <si>
    <t>6555</t>
  </si>
  <si>
    <t>5734</t>
  </si>
  <si>
    <t>7533</t>
  </si>
  <si>
    <t>7532</t>
  </si>
  <si>
    <t>4240</t>
  </si>
  <si>
    <t>332</t>
  </si>
  <si>
    <t>1825</t>
  </si>
  <si>
    <t>1516</t>
  </si>
  <si>
    <t>2251</t>
  </si>
  <si>
    <t>1577</t>
  </si>
  <si>
    <t>6813</t>
  </si>
  <si>
    <t>1614</t>
  </si>
  <si>
    <t>1576</t>
  </si>
  <si>
    <t>5570</t>
  </si>
  <si>
    <t>5573</t>
  </si>
  <si>
    <t>4947</t>
  </si>
  <si>
    <t>3827</t>
  </si>
  <si>
    <t>4856</t>
  </si>
  <si>
    <t>2746</t>
  </si>
  <si>
    <t>7052</t>
  </si>
  <si>
    <t>7361</t>
  </si>
  <si>
    <t>5794</t>
  </si>
  <si>
    <t>5884</t>
  </si>
  <si>
    <t>7363</t>
  </si>
  <si>
    <t>7054</t>
  </si>
  <si>
    <t>7362</t>
  </si>
  <si>
    <t>7200</t>
  </si>
  <si>
    <t>7053</t>
  </si>
  <si>
    <t>7364</t>
  </si>
  <si>
    <t>6835</t>
  </si>
  <si>
    <t>246</t>
  </si>
  <si>
    <t>7365</t>
  </si>
  <si>
    <t>6400</t>
  </si>
  <si>
    <t>6352</t>
  </si>
  <si>
    <t>204</t>
  </si>
  <si>
    <t>1020</t>
  </si>
  <si>
    <t>3613</t>
  </si>
  <si>
    <t>321</t>
  </si>
  <si>
    <t>3612</t>
  </si>
  <si>
    <t>1517</t>
  </si>
  <si>
    <t>322</t>
  </si>
  <si>
    <t>3120</t>
  </si>
  <si>
    <t>6259</t>
  </si>
  <si>
    <t>4549</t>
  </si>
  <si>
    <t>4377</t>
  </si>
  <si>
    <t>4053</t>
  </si>
  <si>
    <t>3714</t>
  </si>
  <si>
    <t>7124</t>
  </si>
  <si>
    <t>3638</t>
  </si>
  <si>
    <t>3439</t>
  </si>
  <si>
    <t>7173</t>
  </si>
  <si>
    <t>5525</t>
  </si>
  <si>
    <t>2033</t>
  </si>
  <si>
    <t>2133</t>
  </si>
  <si>
    <t>5694</t>
  </si>
  <si>
    <t>7514</t>
  </si>
  <si>
    <t>5666</t>
  </si>
  <si>
    <t>7524</t>
  </si>
  <si>
    <t>5667</t>
  </si>
  <si>
    <t>6951</t>
  </si>
  <si>
    <t>3870</t>
  </si>
  <si>
    <t>4997</t>
  </si>
  <si>
    <t>5669</t>
  </si>
  <si>
    <t>5670</t>
  </si>
  <si>
    <t>1613</t>
  </si>
  <si>
    <t>504</t>
  </si>
  <si>
    <t>5693</t>
  </si>
  <si>
    <t>3881</t>
  </si>
  <si>
    <t>2271</t>
  </si>
  <si>
    <t>2259</t>
  </si>
  <si>
    <t>2257</t>
  </si>
  <si>
    <t>5695</t>
  </si>
  <si>
    <t>296</t>
  </si>
  <si>
    <t>3391</t>
  </si>
  <si>
    <t>3718</t>
  </si>
  <si>
    <t>2865</t>
  </si>
  <si>
    <t>1204</t>
  </si>
  <si>
    <t>4404</t>
  </si>
  <si>
    <t>259</t>
  </si>
  <si>
    <t>2770</t>
  </si>
  <si>
    <t>2186</t>
  </si>
  <si>
    <t>2776</t>
  </si>
  <si>
    <t>4412</t>
  </si>
  <si>
    <t>4411</t>
  </si>
  <si>
    <t>6949</t>
  </si>
  <si>
    <t>2189</t>
  </si>
  <si>
    <t>6950</t>
  </si>
  <si>
    <t>4359</t>
  </si>
  <si>
    <t>2185</t>
  </si>
  <si>
    <t>2190</t>
  </si>
  <si>
    <t>3045</t>
  </si>
  <si>
    <t>2191</t>
  </si>
  <si>
    <t>1176</t>
  </si>
  <si>
    <t>7280</t>
  </si>
  <si>
    <t>7518</t>
  </si>
  <si>
    <t>3438</t>
  </si>
  <si>
    <t>4410</t>
  </si>
  <si>
    <t>5522</t>
  </si>
  <si>
    <t>4976</t>
  </si>
  <si>
    <t>5748</t>
  </si>
  <si>
    <t>6376</t>
  </si>
  <si>
    <t>4933</t>
  </si>
  <si>
    <t>205</t>
  </si>
  <si>
    <t>550</t>
  </si>
  <si>
    <t>235</t>
  </si>
  <si>
    <t>7519</t>
  </si>
  <si>
    <t>2560</t>
  </si>
  <si>
    <t>2556</t>
  </si>
  <si>
    <t>2675</t>
  </si>
  <si>
    <t>3049</t>
  </si>
  <si>
    <t>7047</t>
  </si>
  <si>
    <t>7048</t>
  </si>
  <si>
    <t>7222</t>
  </si>
  <si>
    <t>7221</t>
  </si>
  <si>
    <t>7521</t>
  </si>
  <si>
    <t>7523</t>
  </si>
  <si>
    <t>7522</t>
  </si>
  <si>
    <t>7035</t>
  </si>
  <si>
    <t>7034</t>
  </si>
  <si>
    <t>7036</t>
  </si>
  <si>
    <t>411</t>
  </si>
  <si>
    <t>7517</t>
  </si>
  <si>
    <t>684</t>
  </si>
  <si>
    <t>2065</t>
  </si>
  <si>
    <t>3441</t>
  </si>
  <si>
    <t>4518</t>
  </si>
  <si>
    <t>6261</t>
  </si>
  <si>
    <t>5787</t>
  </si>
  <si>
    <t>5788</t>
  </si>
  <si>
    <t>3060</t>
  </si>
  <si>
    <t>6929</t>
  </si>
  <si>
    <t>7520</t>
  </si>
  <si>
    <t>7511</t>
  </si>
  <si>
    <t>7507</t>
  </si>
  <si>
    <t>7508</t>
  </si>
  <si>
    <t>7132</t>
  </si>
  <si>
    <t>6363</t>
  </si>
  <si>
    <t>7512</t>
  </si>
  <si>
    <t>7505</t>
  </si>
  <si>
    <t>7513</t>
  </si>
  <si>
    <t>1039</t>
  </si>
  <si>
    <t>7506</t>
  </si>
  <si>
    <t>2461</t>
  </si>
  <si>
    <t>3853</t>
  </si>
  <si>
    <t>4266</t>
  </si>
  <si>
    <t>5486</t>
  </si>
  <si>
    <t>5489</t>
  </si>
  <si>
    <t>3023</t>
  </si>
  <si>
    <t>1612</t>
  </si>
  <si>
    <t>5901</t>
  </si>
  <si>
    <t>3658</t>
  </si>
  <si>
    <t>3661</t>
  </si>
  <si>
    <t>7509</t>
  </si>
  <si>
    <t>4510</t>
  </si>
  <si>
    <t>3021</t>
  </si>
  <si>
    <t>5572</t>
  </si>
  <si>
    <t>7055</t>
  </si>
  <si>
    <t>3663</t>
  </si>
  <si>
    <t>3662</t>
  </si>
  <si>
    <t>4522</t>
  </si>
  <si>
    <t>3044</t>
  </si>
  <si>
    <t>7510</t>
  </si>
  <si>
    <t>3022</t>
  </si>
  <si>
    <t>3064</t>
  </si>
  <si>
    <t>3018</t>
  </si>
  <si>
    <t>3017</t>
  </si>
  <si>
    <t>5574</t>
  </si>
  <si>
    <t>3016</t>
  </si>
  <si>
    <t>1610</t>
  </si>
  <si>
    <t>1162</t>
  </si>
  <si>
    <t>609</t>
  </si>
  <si>
    <t>1105</t>
  </si>
  <si>
    <t>1103</t>
  </si>
  <si>
    <t>703</t>
  </si>
  <si>
    <t>3455</t>
  </si>
  <si>
    <t>1131</t>
  </si>
  <si>
    <t>1409</t>
  </si>
  <si>
    <t>367</t>
  </si>
  <si>
    <t>1513</t>
  </si>
  <si>
    <t>1722</t>
  </si>
  <si>
    <t>327</t>
  </si>
  <si>
    <t>2871</t>
  </si>
  <si>
    <t>3442</t>
  </si>
  <si>
    <t>4243</t>
  </si>
  <si>
    <t>7530</t>
  </si>
  <si>
    <t>4361</t>
  </si>
  <si>
    <t>1350</t>
  </si>
  <si>
    <t>5815</t>
  </si>
  <si>
    <t>3766</t>
  </si>
  <si>
    <t>3891</t>
  </si>
  <si>
    <t>6350</t>
  </si>
  <si>
    <t>4509</t>
  </si>
  <si>
    <t>6346</t>
  </si>
  <si>
    <t>2514</t>
  </si>
  <si>
    <t>6157</t>
  </si>
  <si>
    <t>7531</t>
  </si>
  <si>
    <t>1114</t>
  </si>
  <si>
    <t>734</t>
  </si>
  <si>
    <t>910</t>
  </si>
  <si>
    <t>5502</t>
  </si>
  <si>
    <t>2749</t>
  </si>
  <si>
    <t>7229</t>
  </si>
  <si>
    <t>3184</t>
  </si>
  <si>
    <t>1363</t>
  </si>
  <si>
    <t>2035</t>
  </si>
  <si>
    <t>7476</t>
  </si>
  <si>
    <t>2460</t>
  </si>
  <si>
    <t>3372</t>
  </si>
  <si>
    <t>3182</t>
  </si>
  <si>
    <t>7485</t>
  </si>
  <si>
    <t>3314</t>
  </si>
  <si>
    <t>7486</t>
  </si>
  <si>
    <t>1345</t>
  </si>
  <si>
    <t>7487</t>
  </si>
  <si>
    <t>206</t>
  </si>
  <si>
    <t>1510</t>
  </si>
  <si>
    <t>2428</t>
  </si>
  <si>
    <t>7049</t>
  </si>
  <si>
    <t>4253</t>
  </si>
  <si>
    <t>3626</t>
  </si>
  <si>
    <t>3787</t>
  </si>
  <si>
    <t>4043</t>
  </si>
  <si>
    <t>4044</t>
  </si>
  <si>
    <t>4508</t>
  </si>
  <si>
    <t>6866</t>
  </si>
  <si>
    <t>3748</t>
  </si>
  <si>
    <t>2719</t>
  </si>
  <si>
    <t>2721</t>
  </si>
  <si>
    <t>7491</t>
  </si>
  <si>
    <t>6504</t>
  </si>
  <si>
    <t>7489</t>
  </si>
  <si>
    <t>5803</t>
  </si>
  <si>
    <t>4251</t>
  </si>
  <si>
    <t>4968</t>
  </si>
  <si>
    <t>4935</t>
  </si>
  <si>
    <t>7008</t>
  </si>
  <si>
    <t>5885</t>
  </si>
  <si>
    <t>4322</t>
  </si>
  <si>
    <t>6962</t>
  </si>
  <si>
    <t>3744</t>
  </si>
  <si>
    <t>5600</t>
  </si>
  <si>
    <t>2712</t>
  </si>
  <si>
    <t>2716</t>
  </si>
  <si>
    <t>7178</t>
  </si>
  <si>
    <t>4938</t>
  </si>
  <si>
    <t>4384</t>
  </si>
  <si>
    <t>2715</t>
  </si>
  <si>
    <t>245</t>
  </si>
  <si>
    <t>6680</t>
  </si>
  <si>
    <t>6678</t>
  </si>
  <si>
    <t>6682</t>
  </si>
  <si>
    <t>7488</t>
  </si>
  <si>
    <t>6681</t>
  </si>
  <si>
    <t>4315</t>
  </si>
  <si>
    <t>4314</t>
  </si>
  <si>
    <t>4317</t>
  </si>
  <si>
    <t>6711</t>
  </si>
  <si>
    <t>5537</t>
  </si>
  <si>
    <t>4318</t>
  </si>
  <si>
    <t>4319</t>
  </si>
  <si>
    <t>5496</t>
  </si>
  <si>
    <t>3155</t>
  </si>
  <si>
    <t>3151</t>
  </si>
  <si>
    <t>1337</t>
  </si>
  <si>
    <t>555</t>
  </si>
  <si>
    <t>2288</t>
  </si>
  <si>
    <t>7490</t>
  </si>
  <si>
    <t>6005</t>
  </si>
  <si>
    <t>556</t>
  </si>
  <si>
    <t>3689</t>
  </si>
  <si>
    <t>3156</t>
  </si>
  <si>
    <t>667</t>
  </si>
  <si>
    <t>668</t>
  </si>
  <si>
    <t>7040</t>
  </si>
  <si>
    <t>3157</t>
  </si>
  <si>
    <t>3158</t>
  </si>
  <si>
    <t>3380</t>
  </si>
  <si>
    <t>1264</t>
  </si>
  <si>
    <t>1499</t>
  </si>
  <si>
    <t>4355</t>
  </si>
  <si>
    <t>7306</t>
  </si>
  <si>
    <t>520</t>
  </si>
  <si>
    <t>4873</t>
  </si>
  <si>
    <t>425</t>
  </si>
  <si>
    <t>4356</t>
  </si>
  <si>
    <t>1347</t>
  </si>
  <si>
    <t>1394</t>
  </si>
  <si>
    <t>4354</t>
  </si>
  <si>
    <t>2897</t>
  </si>
  <si>
    <t>3801</t>
  </si>
  <si>
    <t>2532</t>
  </si>
  <si>
    <t>6084</t>
  </si>
  <si>
    <t>308</t>
  </si>
  <si>
    <t>3605</t>
  </si>
  <si>
    <t>1975</t>
  </si>
  <si>
    <t>1995</t>
  </si>
  <si>
    <t>5529</t>
  </si>
  <si>
    <t>867</t>
  </si>
  <si>
    <t>4033</t>
  </si>
  <si>
    <t>1973</t>
  </si>
  <si>
    <t>1972</t>
  </si>
  <si>
    <t>3861</t>
  </si>
  <si>
    <t>7031</t>
  </si>
  <si>
    <t>1977</t>
  </si>
  <si>
    <t>4951</t>
  </si>
  <si>
    <t>7172</t>
  </si>
  <si>
    <t>6109</t>
  </si>
  <si>
    <t>3862</t>
  </si>
  <si>
    <t>1122</t>
  </si>
  <si>
    <t>2076</t>
  </si>
  <si>
    <t>2075</t>
  </si>
  <si>
    <t>4952</t>
  </si>
  <si>
    <t>7039</t>
  </si>
  <si>
    <t>6306</t>
  </si>
  <si>
    <t>2246</t>
  </si>
  <si>
    <t>665</t>
  </si>
  <si>
    <t>6307</t>
  </si>
  <si>
    <t>6305</t>
  </si>
  <si>
    <t>4215</t>
  </si>
  <si>
    <t>4853</t>
  </si>
  <si>
    <t>4214</t>
  </si>
  <si>
    <t>4216</t>
  </si>
  <si>
    <t>4218</t>
  </si>
  <si>
    <t>4863</t>
  </si>
  <si>
    <t>4219</t>
  </si>
  <si>
    <t>4217</t>
  </si>
  <si>
    <t>6484</t>
  </si>
  <si>
    <t>2462</t>
  </si>
  <si>
    <t>7526</t>
  </si>
  <si>
    <t>6482</t>
  </si>
  <si>
    <t>7527</t>
  </si>
  <si>
    <t>7525</t>
  </si>
  <si>
    <t>2598</t>
  </si>
  <si>
    <t>2083</t>
  </si>
  <si>
    <t>3667</t>
  </si>
  <si>
    <t>6486</t>
  </si>
  <si>
    <t>3186</t>
  </si>
  <si>
    <t>6485</t>
  </si>
  <si>
    <t>2673</t>
  </si>
  <si>
    <t>3352</t>
  </si>
  <si>
    <t>391</t>
  </si>
  <si>
    <t>1140</t>
  </si>
  <si>
    <t>1139</t>
  </si>
  <si>
    <t>608</t>
  </si>
  <si>
    <t>992</t>
  </si>
  <si>
    <t>2105</t>
  </si>
  <si>
    <t>2106</t>
  </si>
  <si>
    <t>7472</t>
  </si>
  <si>
    <t>7471</t>
  </si>
  <si>
    <t>7473</t>
  </si>
  <si>
    <t>2601</t>
  </si>
  <si>
    <t>3253</t>
  </si>
  <si>
    <t>3250</t>
  </si>
  <si>
    <t>2602</t>
  </si>
  <si>
    <t>3437</t>
  </si>
  <si>
    <t>2166</t>
  </si>
  <si>
    <t>6475</t>
  </si>
  <si>
    <t>2165</t>
  </si>
  <si>
    <t>7477</t>
  </si>
  <si>
    <t>7467</t>
  </si>
  <si>
    <t>3515</t>
  </si>
  <si>
    <t>7469</t>
  </si>
  <si>
    <t>7470</t>
  </si>
  <si>
    <t>1663</t>
  </si>
  <si>
    <t>943</t>
  </si>
  <si>
    <t>3570</t>
  </si>
  <si>
    <t>7468</t>
  </si>
  <si>
    <t>6948</t>
  </si>
  <si>
    <t>1016</t>
  </si>
  <si>
    <t>5760</t>
  </si>
  <si>
    <t>6593</t>
  </si>
  <si>
    <t>2255</t>
  </si>
  <si>
    <t>5548</t>
  </si>
  <si>
    <t>5450</t>
  </si>
  <si>
    <t>2254</t>
  </si>
  <si>
    <t>267</t>
  </si>
  <si>
    <t>120</t>
  </si>
  <si>
    <t>1976</t>
  </si>
  <si>
    <t>3109</t>
  </si>
  <si>
    <t>2563</t>
  </si>
  <si>
    <t>5530</t>
  </si>
  <si>
    <t>2600</t>
  </si>
  <si>
    <t>6906</t>
  </si>
  <si>
    <t>4386</t>
  </si>
  <si>
    <t>4284</t>
  </si>
  <si>
    <t>4283</t>
  </si>
  <si>
    <t>4282</t>
  </si>
  <si>
    <t>3124</t>
  </si>
  <si>
    <t>1980</t>
  </si>
  <si>
    <t>6672</t>
  </si>
  <si>
    <t>1982</t>
  </si>
  <si>
    <t>2077</t>
  </si>
  <si>
    <t>1998</t>
  </si>
  <si>
    <t>2215</t>
  </si>
  <si>
    <t>2636</t>
  </si>
  <si>
    <t>2605</t>
  </si>
  <si>
    <t>7462</t>
  </si>
  <si>
    <t>7245</t>
  </si>
  <si>
    <t>6947</t>
  </si>
  <si>
    <t>7244</t>
  </si>
  <si>
    <t>2290</t>
  </si>
  <si>
    <t>7466</t>
  </si>
  <si>
    <t>7463</t>
  </si>
  <si>
    <t>7465</t>
  </si>
  <si>
    <t>6946</t>
  </si>
  <si>
    <t>631</t>
  </si>
  <si>
    <t>524</t>
  </si>
  <si>
    <t>1048</t>
  </si>
  <si>
    <t>7447</t>
  </si>
  <si>
    <t>6719</t>
  </si>
  <si>
    <t>4578</t>
  </si>
  <si>
    <t>7461</t>
  </si>
  <si>
    <t>873</t>
  </si>
  <si>
    <t>7457</t>
  </si>
  <si>
    <t>7458</t>
  </si>
  <si>
    <t>7459</t>
  </si>
  <si>
    <t>1311</t>
  </si>
  <si>
    <t>1952</t>
  </si>
  <si>
    <t>7460</t>
  </si>
  <si>
    <t>655</t>
  </si>
  <si>
    <t>7464</t>
  </si>
  <si>
    <t>714</t>
  </si>
  <si>
    <t>2829</t>
  </si>
  <si>
    <t>4295</t>
  </si>
  <si>
    <t>7210</t>
  </si>
  <si>
    <t>6721</t>
  </si>
  <si>
    <t>4572</t>
  </si>
  <si>
    <t>7209</t>
  </si>
  <si>
    <t>4294</t>
  </si>
  <si>
    <t>4291</t>
  </si>
  <si>
    <t>518</t>
  </si>
  <si>
    <t>6551</t>
  </si>
  <si>
    <t>6460</t>
  </si>
  <si>
    <t>6468</t>
  </si>
  <si>
    <t>7443</t>
  </si>
  <si>
    <t>6462</t>
  </si>
  <si>
    <t>6461</t>
  </si>
  <si>
    <t>6458</t>
  </si>
  <si>
    <t>6457</t>
  </si>
  <si>
    <t>6464</t>
  </si>
  <si>
    <t>1739</t>
  </si>
  <si>
    <t>5952</t>
  </si>
  <si>
    <t>7440</t>
  </si>
  <si>
    <t>5376</t>
  </si>
  <si>
    <t>7448</t>
  </si>
  <si>
    <t>420</t>
  </si>
  <si>
    <t>7084</t>
  </si>
  <si>
    <t>7442</t>
  </si>
  <si>
    <t>7449</t>
  </si>
  <si>
    <t>7455</t>
  </si>
  <si>
    <t>2580</t>
  </si>
  <si>
    <t>7451</t>
  </si>
  <si>
    <t>7452</t>
  </si>
  <si>
    <t>7453</t>
  </si>
  <si>
    <t>2639</t>
  </si>
  <si>
    <t>7454</t>
  </si>
  <si>
    <t>7450</t>
  </si>
  <si>
    <t>7441</t>
  </si>
  <si>
    <t>7456</t>
  </si>
  <si>
    <t>5488</t>
  </si>
  <si>
    <t>5675</t>
  </si>
  <si>
    <t>5676</t>
  </si>
  <si>
    <t>2197</t>
  </si>
  <si>
    <t>5674</t>
  </si>
  <si>
    <t>3729</t>
  </si>
  <si>
    <t>3104</t>
  </si>
  <si>
    <t>3102</t>
  </si>
  <si>
    <t>2198</t>
  </si>
  <si>
    <t>7528</t>
  </si>
  <si>
    <t>7529</t>
  </si>
  <si>
    <t>3103</t>
  </si>
  <si>
    <t>7475</t>
  </si>
  <si>
    <t>7474</t>
  </si>
  <si>
    <t>5471</t>
  </si>
  <si>
    <t>5839</t>
  </si>
  <si>
    <t>1846</t>
  </si>
  <si>
    <t>1857</t>
  </si>
  <si>
    <t>1858</t>
  </si>
  <si>
    <t>7437</t>
  </si>
  <si>
    <t>1862</t>
  </si>
  <si>
    <t>5947</t>
  </si>
  <si>
    <t>3262</t>
  </si>
  <si>
    <t>6525</t>
  </si>
  <si>
    <t>5551</t>
  </si>
  <si>
    <t>3641</t>
  </si>
  <si>
    <t>7436</t>
  </si>
  <si>
    <t>7435</t>
  </si>
  <si>
    <t>2671</t>
  </si>
  <si>
    <t>7423</t>
  </si>
  <si>
    <t>6478</t>
  </si>
  <si>
    <t>6480</t>
  </si>
  <si>
    <t>7426</t>
  </si>
  <si>
    <t>7432</t>
  </si>
  <si>
    <t>7433</t>
  </si>
  <si>
    <t>6383</t>
  </si>
  <si>
    <t>3547</t>
  </si>
  <si>
    <t>6380</t>
  </si>
  <si>
    <t>7425</t>
  </si>
  <si>
    <t>7424</t>
  </si>
  <si>
    <t>7418</t>
  </si>
  <si>
    <t>7419</t>
  </si>
  <si>
    <t>7420</t>
  </si>
  <si>
    <t>7421</t>
  </si>
  <si>
    <t>7422</t>
  </si>
  <si>
    <t>7434</t>
  </si>
  <si>
    <t>4544</t>
  </si>
  <si>
    <t>7428</t>
  </si>
  <si>
    <t>7427</t>
  </si>
  <si>
    <t>4860</t>
  </si>
  <si>
    <t>4859</t>
  </si>
  <si>
    <t>7429</t>
  </si>
  <si>
    <t>4547</t>
  </si>
  <si>
    <t>7430</t>
  </si>
  <si>
    <t>3813</t>
  </si>
  <si>
    <t>2706</t>
  </si>
  <si>
    <t>4182</t>
  </si>
  <si>
    <t>2705</t>
  </si>
  <si>
    <t>5699</t>
  </si>
  <si>
    <t>7431</t>
  </si>
  <si>
    <t>3972</t>
  </si>
  <si>
    <t>2367</t>
  </si>
  <si>
    <t>2703</t>
  </si>
  <si>
    <t>1708</t>
  </si>
  <si>
    <t>436</t>
  </si>
  <si>
    <t>497</t>
  </si>
  <si>
    <t>533</t>
  </si>
  <si>
    <t>604</t>
  </si>
  <si>
    <t>1512</t>
  </si>
  <si>
    <t>271</t>
  </si>
  <si>
    <t>1021</t>
  </si>
  <si>
    <t>1654</t>
  </si>
  <si>
    <t>1253</t>
  </si>
  <si>
    <t>1324</t>
  </si>
  <si>
    <t>1615</t>
  </si>
  <si>
    <t>1618</t>
  </si>
  <si>
    <t>1704</t>
  </si>
  <si>
    <t>4503</t>
  </si>
  <si>
    <t>2224</t>
  </si>
  <si>
    <t>6228</t>
  </si>
  <si>
    <t>6035</t>
  </si>
  <si>
    <t>2214</t>
  </si>
  <si>
    <t>2217</t>
  </si>
  <si>
    <t>2216</t>
  </si>
  <si>
    <t>7415</t>
  </si>
  <si>
    <t>7088</t>
  </si>
  <si>
    <t>568</t>
  </si>
  <si>
    <t>6158</t>
  </si>
  <si>
    <t>4606</t>
  </si>
  <si>
    <t>4607</t>
  </si>
  <si>
    <t>7416</t>
  </si>
  <si>
    <t>4937</t>
  </si>
  <si>
    <t>1479</t>
  </si>
  <si>
    <t>4934</t>
  </si>
  <si>
    <t>1478</t>
  </si>
  <si>
    <t>1473</t>
  </si>
  <si>
    <t>1472</t>
  </si>
  <si>
    <t>1469</t>
  </si>
  <si>
    <t>59</t>
  </si>
  <si>
    <t>1013</t>
  </si>
  <si>
    <t>1710</t>
  </si>
  <si>
    <t>4946</t>
  </si>
  <si>
    <t>5946</t>
  </si>
  <si>
    <t>5941</t>
  </si>
  <si>
    <t>7394</t>
  </si>
  <si>
    <t>7417</t>
  </si>
  <si>
    <t>4031</t>
  </si>
  <si>
    <t>4030</t>
  </si>
  <si>
    <t>7392</t>
  </si>
  <si>
    <t>7313</t>
  </si>
  <si>
    <t>7314</t>
  </si>
  <si>
    <t>715</t>
  </si>
  <si>
    <t>4864</t>
  </si>
  <si>
    <t>6931</t>
  </si>
  <si>
    <t>2753</t>
  </si>
  <si>
    <t>4117</t>
  </si>
  <si>
    <t>6548</t>
  </si>
  <si>
    <t>705</t>
  </si>
  <si>
    <t>885</t>
  </si>
  <si>
    <t>2340</t>
  </si>
  <si>
    <t>7108</t>
  </si>
  <si>
    <t>2475</t>
  </si>
  <si>
    <t>7109</t>
  </si>
  <si>
    <t>5567</t>
  </si>
  <si>
    <t>2335</t>
  </si>
  <si>
    <t>2477</t>
  </si>
  <si>
    <t>5891</t>
  </si>
  <si>
    <t>4894</t>
  </si>
  <si>
    <t>4893</t>
  </si>
  <si>
    <t>1979</t>
  </si>
  <si>
    <t>5517</t>
  </si>
  <si>
    <t>1983</t>
  </si>
  <si>
    <t>6262</t>
  </si>
  <si>
    <t>5518</t>
  </si>
  <si>
    <t>6379</t>
  </si>
  <si>
    <t>4948</t>
  </si>
  <si>
    <t>1994</t>
  </si>
  <si>
    <t>6096</t>
  </si>
  <si>
    <t>3107</t>
  </si>
  <si>
    <t>2036</t>
  </si>
  <si>
    <t>4244</t>
  </si>
  <si>
    <t>3885</t>
  </si>
  <si>
    <t>3108</t>
  </si>
  <si>
    <t>3116</t>
  </si>
  <si>
    <t>3121</t>
  </si>
  <si>
    <t>3134</t>
  </si>
  <si>
    <t>4967</t>
  </si>
  <si>
    <t>4892</t>
  </si>
  <si>
    <t>4587</t>
  </si>
  <si>
    <t>2597</t>
  </si>
  <si>
    <t>2531</t>
  </si>
  <si>
    <t>4939</t>
  </si>
  <si>
    <t>3068</t>
  </si>
  <si>
    <t>3852</t>
  </si>
  <si>
    <t>7333</t>
  </si>
  <si>
    <t>4993</t>
  </si>
  <si>
    <t>4085</t>
  </si>
  <si>
    <t>7218</t>
  </si>
  <si>
    <t>5175</t>
  </si>
  <si>
    <t>441</t>
  </si>
  <si>
    <t>944</t>
  </si>
  <si>
    <t>2207</t>
  </si>
  <si>
    <t>7337</t>
  </si>
  <si>
    <t>537</t>
  </si>
  <si>
    <t>1507</t>
  </si>
  <si>
    <t>2435</t>
  </si>
  <si>
    <t>1215</t>
  </si>
  <si>
    <t>559</t>
  </si>
  <si>
    <t>946</t>
  </si>
  <si>
    <t>3954</t>
  </si>
  <si>
    <t>7338</t>
  </si>
  <si>
    <t>3802</t>
  </si>
  <si>
    <t>5423</t>
  </si>
  <si>
    <t>2849</t>
  </si>
  <si>
    <t>2078</t>
  </si>
  <si>
    <t>3175</t>
  </si>
  <si>
    <t>3446</t>
  </si>
  <si>
    <t>2851</t>
  </si>
  <si>
    <t>7343</t>
  </si>
  <si>
    <t>7342</t>
  </si>
  <si>
    <t>7341</t>
  </si>
  <si>
    <t>7339</t>
  </si>
  <si>
    <t>3261</t>
  </si>
  <si>
    <t>3176</t>
  </si>
  <si>
    <t>7340</t>
  </si>
  <si>
    <t>6696</t>
  </si>
  <si>
    <t>7192</t>
  </si>
  <si>
    <t>5431</t>
  </si>
  <si>
    <t>3970</t>
  </si>
  <si>
    <t>7336</t>
  </si>
  <si>
    <t>6553</t>
  </si>
  <si>
    <t>7334</t>
  </si>
  <si>
    <t>415</t>
  </si>
  <si>
    <t>912</t>
  </si>
  <si>
    <t>6849</t>
  </si>
  <si>
    <t>6688</t>
  </si>
  <si>
    <t>6700</t>
  </si>
  <si>
    <t>6699</t>
  </si>
  <si>
    <t>7335</t>
  </si>
  <si>
    <t>6907</t>
  </si>
  <si>
    <t>535</t>
  </si>
  <si>
    <t>672</t>
  </si>
  <si>
    <t>2771</t>
  </si>
  <si>
    <t>2773</t>
  </si>
  <si>
    <t>1745</t>
  </si>
  <si>
    <t>621</t>
  </si>
  <si>
    <t>1505</t>
  </si>
  <si>
    <t>1106</t>
  </si>
  <si>
    <t>4263</t>
  </si>
  <si>
    <t>2204</t>
  </si>
  <si>
    <t>5949</t>
  </si>
  <si>
    <t>1748</t>
  </si>
  <si>
    <t>2623</t>
  </si>
  <si>
    <t>800</t>
  </si>
  <si>
    <t>4325</t>
  </si>
  <si>
    <t>457</t>
  </si>
  <si>
    <t>402</t>
  </si>
  <si>
    <t>1197</t>
  </si>
  <si>
    <t>1119</t>
  </si>
  <si>
    <t>4341</t>
  </si>
  <si>
    <t>1656</t>
  </si>
  <si>
    <t>1174</t>
  </si>
  <si>
    <t>476</t>
  </si>
  <si>
    <t>490</t>
  </si>
  <si>
    <t>494</t>
  </si>
  <si>
    <t>5429</t>
  </si>
  <si>
    <t>495</t>
  </si>
  <si>
    <t>1155</t>
  </si>
  <si>
    <t>515</t>
  </si>
  <si>
    <t>1555</t>
  </si>
  <si>
    <t>1659</t>
  </si>
  <si>
    <t>1655</t>
  </si>
  <si>
    <t>1203</t>
  </si>
  <si>
    <t>7371</t>
  </si>
  <si>
    <t>1422</t>
  </si>
  <si>
    <t>7378</t>
  </si>
  <si>
    <t>7377</t>
  </si>
  <si>
    <t>3687</t>
  </si>
  <si>
    <t>7376</t>
  </si>
  <si>
    <t>7375</t>
  </si>
  <si>
    <t>7374</t>
  </si>
  <si>
    <t>1819</t>
  </si>
  <si>
    <t>7373</t>
  </si>
  <si>
    <t>7380</t>
  </si>
  <si>
    <t>1797</t>
  </si>
  <si>
    <t>7370</t>
  </si>
  <si>
    <t>7369</t>
  </si>
  <si>
    <t>7368</t>
  </si>
  <si>
    <t>7367</t>
  </si>
  <si>
    <t>7366</t>
  </si>
  <si>
    <t>735</t>
  </si>
  <si>
    <t>736</t>
  </si>
  <si>
    <t>7372</t>
  </si>
  <si>
    <t>7387</t>
  </si>
  <si>
    <t>2900</t>
  </si>
  <si>
    <t>3011</t>
  </si>
  <si>
    <t>1415</t>
  </si>
  <si>
    <t>1416</t>
  </si>
  <si>
    <t>586</t>
  </si>
  <si>
    <t>6030</t>
  </si>
  <si>
    <t>7379</t>
  </si>
  <si>
    <t>1413</t>
  </si>
  <si>
    <t>2875</t>
  </si>
  <si>
    <t>3892</t>
  </si>
  <si>
    <t>7386</t>
  </si>
  <si>
    <t>7385</t>
  </si>
  <si>
    <t>1412</t>
  </si>
  <si>
    <t>6529</t>
  </si>
  <si>
    <t>7384</t>
  </si>
  <si>
    <t>7383</t>
  </si>
  <si>
    <t>7382</t>
  </si>
  <si>
    <t>7381</t>
  </si>
  <si>
    <t>6361</t>
  </si>
  <si>
    <t>7332</t>
  </si>
  <si>
    <t>7153</t>
  </si>
  <si>
    <t>775</t>
  </si>
  <si>
    <t>1911</t>
  </si>
  <si>
    <t>1386</t>
  </si>
  <si>
    <t>1910</t>
  </si>
  <si>
    <t>3206</t>
  </si>
  <si>
    <t>7331</t>
  </si>
  <si>
    <t>203</t>
  </si>
  <si>
    <t>6345</t>
  </si>
  <si>
    <t>7330</t>
  </si>
  <si>
    <t>1102</t>
  </si>
  <si>
    <t>1117</t>
  </si>
  <si>
    <t>1954</t>
  </si>
  <si>
    <t>1870</t>
  </si>
  <si>
    <t>416</t>
  </si>
  <si>
    <t>3644</t>
  </si>
  <si>
    <t>7113</t>
  </si>
  <si>
    <t>6055</t>
  </si>
  <si>
    <t>2859</t>
  </si>
  <si>
    <t>2164</t>
  </si>
  <si>
    <t>2578</t>
  </si>
  <si>
    <t>6057</t>
  </si>
  <si>
    <t>2748</t>
  </si>
  <si>
    <t>6056</t>
  </si>
  <si>
    <t>6059</t>
  </si>
  <si>
    <t>6905</t>
  </si>
  <si>
    <t>7328</t>
  </si>
  <si>
    <t>7327</t>
  </si>
  <si>
    <t>7326</t>
  </si>
  <si>
    <t>7325</t>
  </si>
  <si>
    <t>7323</t>
  </si>
  <si>
    <t>1914</t>
  </si>
  <si>
    <t>6140</t>
  </si>
  <si>
    <t>1852</t>
  </si>
  <si>
    <t>3782</t>
  </si>
  <si>
    <t>345</t>
  </si>
  <si>
    <t>241</t>
  </si>
  <si>
    <t>6717</t>
  </si>
  <si>
    <t>4139</t>
  </si>
  <si>
    <t>4138</t>
  </si>
  <si>
    <t>6513</t>
  </si>
  <si>
    <t>6512</t>
  </si>
  <si>
    <t>4140</t>
  </si>
  <si>
    <t>806</t>
  </si>
  <si>
    <t>6713</t>
  </si>
  <si>
    <t>4141</t>
  </si>
  <si>
    <t>6712</t>
  </si>
  <si>
    <t>6503</t>
  </si>
  <si>
    <t>5672</t>
  </si>
  <si>
    <t>5442</t>
  </si>
  <si>
    <t>5443</t>
  </si>
  <si>
    <t>5658</t>
  </si>
  <si>
    <t>5659</t>
  </si>
  <si>
    <t>5671</t>
  </si>
  <si>
    <t>5906</t>
  </si>
  <si>
    <t>5915</t>
  </si>
  <si>
    <t>5913</t>
  </si>
  <si>
    <t>5911</t>
  </si>
  <si>
    <t>5904</t>
  </si>
  <si>
    <t>7319</t>
  </si>
  <si>
    <t>6921</t>
  </si>
  <si>
    <t>7318</t>
  </si>
  <si>
    <t>7320</t>
  </si>
  <si>
    <t>7321</t>
  </si>
  <si>
    <t>7324</t>
  </si>
  <si>
    <t>4548</t>
  </si>
  <si>
    <t>3001</t>
  </si>
  <si>
    <t>5847</t>
  </si>
  <si>
    <t>4545</t>
  </si>
  <si>
    <t>4546</t>
  </si>
  <si>
    <t>3753</t>
  </si>
  <si>
    <t>1171</t>
  </si>
  <si>
    <t>7315</t>
  </si>
  <si>
    <t>7027</t>
  </si>
  <si>
    <t>7025</t>
  </si>
  <si>
    <t>7023</t>
  </si>
  <si>
    <t>7026</t>
  </si>
  <si>
    <t>3278</t>
  </si>
  <si>
    <t>3283</t>
  </si>
  <si>
    <t>6139</t>
  </si>
  <si>
    <t>4876</t>
  </si>
  <si>
    <t>3277</t>
  </si>
  <si>
    <t>7316</t>
  </si>
  <si>
    <t>7317</t>
  </si>
  <si>
    <t>6820</t>
  </si>
  <si>
    <t>4925</t>
  </si>
  <si>
    <t>1520</t>
  </si>
  <si>
    <t>6874</t>
  </si>
  <si>
    <t>6875</t>
  </si>
  <si>
    <t>7174</t>
  </si>
  <si>
    <t>7087</t>
  </si>
  <si>
    <t>4252</t>
  </si>
  <si>
    <t>3265</t>
  </si>
  <si>
    <t>2731</t>
  </si>
  <si>
    <t>6872</t>
  </si>
  <si>
    <t>2701</t>
  </si>
  <si>
    <t>3950</t>
  </si>
  <si>
    <t>6868</t>
  </si>
  <si>
    <t>7308</t>
  </si>
  <si>
    <t>7309</t>
  </si>
  <si>
    <t>5656</t>
  </si>
  <si>
    <t>1727</t>
  </si>
  <si>
    <t>5652</t>
  </si>
  <si>
    <t>1724</t>
  </si>
  <si>
    <t>5650</t>
  </si>
  <si>
    <t>5655</t>
  </si>
  <si>
    <t>7305</t>
  </si>
  <si>
    <t>7307</t>
  </si>
  <si>
    <t>2178</t>
  </si>
  <si>
    <t>2071</t>
  </si>
  <si>
    <t>2177</t>
  </si>
  <si>
    <t>3396</t>
  </si>
  <si>
    <t>2176</t>
  </si>
  <si>
    <t>3681</t>
  </si>
  <si>
    <t>2181</t>
  </si>
  <si>
    <t>7239</t>
  </si>
  <si>
    <t>7329</t>
  </si>
  <si>
    <t>2130</t>
  </si>
  <si>
    <t>7247</t>
  </si>
  <si>
    <t>6086</t>
  </si>
  <si>
    <t>220</t>
  </si>
  <si>
    <t>3730</t>
  </si>
  <si>
    <t>3688</t>
  </si>
  <si>
    <t>1061</t>
  </si>
  <si>
    <t>683</t>
  </si>
  <si>
    <t>6710</t>
  </si>
  <si>
    <t>1730</t>
  </si>
  <si>
    <t>3664</t>
  </si>
  <si>
    <t>7278</t>
  </si>
  <si>
    <t>7148</t>
  </si>
  <si>
    <t>7149</t>
  </si>
  <si>
    <t>1859</t>
  </si>
  <si>
    <t>5598</t>
  </si>
  <si>
    <t>823</t>
  </si>
  <si>
    <t>792</t>
  </si>
  <si>
    <t>815</t>
  </si>
  <si>
    <t>819</t>
  </si>
  <si>
    <t>824</t>
  </si>
  <si>
    <t>862</t>
  </si>
  <si>
    <t>825</t>
  </si>
  <si>
    <t>816</t>
  </si>
  <si>
    <t>7249</t>
  </si>
  <si>
    <t>7250</t>
  </si>
  <si>
    <t>7248</t>
  </si>
  <si>
    <t>6764</t>
  </si>
  <si>
    <t>3757</t>
  </si>
  <si>
    <t>4898</t>
  </si>
  <si>
    <t>3752</t>
  </si>
  <si>
    <t>3754</t>
  </si>
  <si>
    <t>7254</t>
  </si>
  <si>
    <t>7252</t>
  </si>
  <si>
    <t>7246</t>
  </si>
  <si>
    <t>7251</t>
  </si>
  <si>
    <t>6263</t>
  </si>
  <si>
    <t>7165</t>
  </si>
  <si>
    <t>2679</t>
  </si>
  <si>
    <t>2140</t>
  </si>
  <si>
    <t>7242</t>
  </si>
  <si>
    <t>7243</t>
  </si>
  <si>
    <t>6459</t>
  </si>
  <si>
    <t>6837</t>
  </si>
  <si>
    <t>6463</t>
  </si>
  <si>
    <t>6640</t>
  </si>
  <si>
    <t>7240</t>
  </si>
  <si>
    <t>7089</t>
  </si>
  <si>
    <t>6812</t>
  </si>
  <si>
    <t>5931</t>
  </si>
  <si>
    <t>5596</t>
  </si>
  <si>
    <t>5593</t>
  </si>
  <si>
    <t>6392</t>
  </si>
  <si>
    <t>5827</t>
  </si>
  <si>
    <t>3877</t>
  </si>
  <si>
    <t>6328</t>
  </si>
  <si>
    <t>6509</t>
  </si>
  <si>
    <t>1188</t>
  </si>
  <si>
    <t>1764</t>
  </si>
  <si>
    <t>4195</t>
  </si>
  <si>
    <t>7289</t>
  </si>
  <si>
    <t>7311</t>
  </si>
  <si>
    <t>7288</t>
  </si>
  <si>
    <t>7312</t>
  </si>
  <si>
    <t>6227</t>
  </si>
  <si>
    <t>1811</t>
  </si>
  <si>
    <t>3737</t>
  </si>
  <si>
    <t>1813</t>
  </si>
  <si>
    <t>1816</t>
  </si>
  <si>
    <t>1838</t>
  </si>
  <si>
    <t>7241</t>
  </si>
  <si>
    <t>14</t>
  </si>
  <si>
    <t>5533</t>
  </si>
  <si>
    <t>5532</t>
  </si>
  <si>
    <t>4078</t>
  </si>
  <si>
    <t>4077</t>
  </si>
  <si>
    <t>4076</t>
  </si>
  <si>
    <t>6928</t>
  </si>
  <si>
    <t>2797</t>
  </si>
  <si>
    <t>4328</t>
  </si>
  <si>
    <t>1842</t>
  </si>
  <si>
    <t>6428</t>
  </si>
  <si>
    <t>6772</t>
  </si>
  <si>
    <t>6065</t>
  </si>
  <si>
    <t>5741</t>
  </si>
  <si>
    <t>5668</t>
  </si>
  <si>
    <t>7224</t>
  </si>
  <si>
    <t>7213</t>
  </si>
  <si>
    <t>6960</t>
  </si>
  <si>
    <t>2681</t>
  </si>
  <si>
    <t>2596</t>
  </si>
  <si>
    <t>6378</t>
  </si>
  <si>
    <t>7187</t>
  </si>
  <si>
    <t>7182</t>
  </si>
  <si>
    <t>7183</t>
  </si>
  <si>
    <t>7184</t>
  </si>
  <si>
    <t>7186</t>
  </si>
  <si>
    <t>7188</t>
  </si>
  <si>
    <t>7189</t>
  </si>
  <si>
    <t>7185</t>
  </si>
  <si>
    <t>1355</t>
  </si>
  <si>
    <t>6554</t>
  </si>
  <si>
    <t>551</t>
  </si>
  <si>
    <t>2341</t>
  </si>
  <si>
    <t>2338</t>
  </si>
  <si>
    <t>6600</t>
  </si>
  <si>
    <t>6095</t>
  </si>
  <si>
    <t>6094</t>
  </si>
  <si>
    <t>2342</t>
  </si>
  <si>
    <t>6565</t>
  </si>
  <si>
    <t>7215</t>
  </si>
  <si>
    <t>7214</t>
  </si>
  <si>
    <t>6897</t>
  </si>
  <si>
    <t>6896</t>
  </si>
  <si>
    <t>6521</t>
  </si>
  <si>
    <t>6198</t>
  </si>
  <si>
    <t>4046</t>
  </si>
  <si>
    <t>530</t>
  </si>
  <si>
    <t>4292</t>
  </si>
  <si>
    <t>4304</t>
  </si>
  <si>
    <t>2843</t>
  </si>
  <si>
    <t>4926</t>
  </si>
  <si>
    <t>6722</t>
  </si>
  <si>
    <t>6424</t>
  </si>
  <si>
    <t>6724</t>
  </si>
  <si>
    <t>7211</t>
  </si>
  <si>
    <t>7212</t>
  </si>
  <si>
    <t>458</t>
  </si>
  <si>
    <t>5391</t>
  </si>
  <si>
    <t>5392</t>
  </si>
  <si>
    <t>6968</t>
  </si>
  <si>
    <t>7206</t>
  </si>
  <si>
    <t>7197</t>
  </si>
  <si>
    <t>7190</t>
  </si>
  <si>
    <t>548</t>
  </si>
  <si>
    <t>549</t>
  </si>
  <si>
    <t>7196</t>
  </si>
  <si>
    <t>7195</t>
  </si>
  <si>
    <t>6702</t>
  </si>
  <si>
    <t>7194</t>
  </si>
  <si>
    <t>7193</t>
  </si>
  <si>
    <t>4106</t>
  </si>
  <si>
    <t>1666</t>
  </si>
  <si>
    <t>2375</t>
  </si>
  <si>
    <t>6778</t>
  </si>
  <si>
    <t>3910</t>
  </si>
  <si>
    <t>5957</t>
  </si>
  <si>
    <t>1414</t>
  </si>
  <si>
    <t>1420</t>
  </si>
  <si>
    <t>6904</t>
  </si>
  <si>
    <t>7207</t>
  </si>
  <si>
    <t>7208</t>
  </si>
  <si>
    <t>6399</t>
  </si>
  <si>
    <t>3143</t>
  </si>
  <si>
    <t>1101</t>
  </si>
  <si>
    <t>7287</t>
  </si>
  <si>
    <t>7286</t>
  </si>
  <si>
    <t>7219</t>
  </si>
  <si>
    <t>7220</t>
  </si>
  <si>
    <t>7310</t>
  </si>
  <si>
    <t>5761</t>
  </si>
  <si>
    <t>2714</t>
  </si>
  <si>
    <t>6979</t>
  </si>
  <si>
    <t>7238</t>
  </si>
  <si>
    <t>6975</t>
  </si>
  <si>
    <t>6976</t>
  </si>
  <si>
    <t>7237</t>
  </si>
  <si>
    <t>7236</t>
  </si>
  <si>
    <t>6978</t>
  </si>
  <si>
    <t>7235</t>
  </si>
  <si>
    <t>7230</t>
  </si>
  <si>
    <t>7231</t>
  </si>
  <si>
    <t>7233</t>
  </si>
  <si>
    <t>6977</t>
  </si>
  <si>
    <t>6319</t>
  </si>
  <si>
    <t>3611</t>
  </si>
  <si>
    <t>1068</t>
  </si>
  <si>
    <t>6013</t>
  </si>
  <si>
    <t>6012</t>
  </si>
  <si>
    <t>5506</t>
  </si>
  <si>
    <t>1460</t>
  </si>
  <si>
    <t>1043</t>
  </si>
  <si>
    <t>2899</t>
  </si>
  <si>
    <t>1149</t>
  </si>
  <si>
    <t>5968</t>
  </si>
  <si>
    <t>6029</t>
  </si>
  <si>
    <t>2624</t>
  </si>
  <si>
    <t>226</t>
  </si>
  <si>
    <t>6847</t>
  </si>
  <si>
    <t>1327</t>
  </si>
  <si>
    <t>6375</t>
  </si>
  <si>
    <t>3070</t>
  </si>
  <si>
    <t>6374</t>
  </si>
  <si>
    <t>1318</t>
  </si>
  <si>
    <t>3545</t>
  </si>
  <si>
    <t>2557</t>
  </si>
  <si>
    <t>3734</t>
  </si>
  <si>
    <t>5487</t>
  </si>
  <si>
    <t>6373</t>
  </si>
  <si>
    <t>2295</t>
  </si>
  <si>
    <t>1453</t>
  </si>
  <si>
    <t>612</t>
  </si>
  <si>
    <t>2294</t>
  </si>
  <si>
    <t>624</t>
  </si>
  <si>
    <t>7293</t>
  </si>
  <si>
    <t>7284</t>
  </si>
  <si>
    <t>410</t>
  </si>
  <si>
    <t>2387</t>
  </si>
  <si>
    <t>6543</t>
  </si>
  <si>
    <t>3349</t>
  </si>
  <si>
    <t>2898</t>
  </si>
  <si>
    <t>1677</t>
  </si>
  <si>
    <t>2193</t>
  </si>
  <si>
    <t>3680</t>
  </si>
  <si>
    <t>1679</t>
  </si>
  <si>
    <t>5452</t>
  </si>
  <si>
    <t>4430</t>
  </si>
  <si>
    <t>5495</t>
  </si>
  <si>
    <t>1005</t>
  </si>
  <si>
    <t>6689</t>
  </si>
  <si>
    <t>1200</t>
  </si>
  <si>
    <t>3153</t>
  </si>
  <si>
    <t>1841</t>
  </si>
  <si>
    <t>7141</t>
  </si>
  <si>
    <t>7142</t>
  </si>
  <si>
    <t>7143</t>
  </si>
  <si>
    <t>7144</t>
  </si>
  <si>
    <t>6999</t>
  </si>
  <si>
    <t>7140</t>
  </si>
  <si>
    <t>379</t>
  </si>
  <si>
    <t>473</t>
  </si>
  <si>
    <t>5648</t>
  </si>
  <si>
    <t>5651</t>
  </si>
  <si>
    <t>5653</t>
  </si>
  <si>
    <t>2275</t>
  </si>
  <si>
    <t>3130</t>
  </si>
  <si>
    <t>5757</t>
  </si>
  <si>
    <t>4105</t>
  </si>
  <si>
    <t>7156</t>
  </si>
  <si>
    <t>4936</t>
  </si>
  <si>
    <t>7159</t>
  </si>
  <si>
    <t>7163</t>
  </si>
  <si>
    <t>7162</t>
  </si>
  <si>
    <t>7161</t>
  </si>
  <si>
    <t>7160</t>
  </si>
  <si>
    <t>7157</t>
  </si>
  <si>
    <t>852</t>
  </si>
  <si>
    <t>2323</t>
  </si>
  <si>
    <t>2317</t>
  </si>
  <si>
    <t>7171</t>
  </si>
  <si>
    <t>7155</t>
  </si>
  <si>
    <t>7170</t>
  </si>
  <si>
    <t>7169</t>
  </si>
  <si>
    <t>7166</t>
  </si>
  <si>
    <t>7168</t>
  </si>
  <si>
    <t>7167</t>
  </si>
  <si>
    <t>7112</t>
  </si>
  <si>
    <t>4841</t>
  </si>
  <si>
    <t>2003</t>
  </si>
  <si>
    <t>4523</t>
  </si>
  <si>
    <t>2775</t>
  </si>
  <si>
    <t>6186</t>
  </si>
  <si>
    <t>4842</t>
  </si>
  <si>
    <t>4846</t>
  </si>
  <si>
    <t>879</t>
  </si>
  <si>
    <t>6801</t>
  </si>
  <si>
    <t>6806</t>
  </si>
  <si>
    <t>7282</t>
  </si>
  <si>
    <t>7285</t>
  </si>
  <si>
    <t>7279</t>
  </si>
  <si>
    <t>3244</t>
  </si>
  <si>
    <t>5791</t>
  </si>
  <si>
    <t>1905</t>
  </si>
  <si>
    <t>2603</t>
  </si>
  <si>
    <t>4335</t>
  </si>
  <si>
    <t>7203</t>
  </si>
  <si>
    <t>6606</t>
  </si>
  <si>
    <t>2336</t>
  </si>
  <si>
    <t>2339</t>
  </si>
  <si>
    <t>7117</t>
  </si>
  <si>
    <t>6998</t>
  </si>
  <si>
    <t>6945</t>
  </si>
  <si>
    <t>2104</t>
  </si>
  <si>
    <t>6372</t>
  </si>
  <si>
    <t>6368</t>
  </si>
  <si>
    <t>2709</t>
  </si>
  <si>
    <t>2704</t>
  </si>
  <si>
    <t>3183</t>
  </si>
  <si>
    <t>2728</t>
  </si>
  <si>
    <t>3267</t>
  </si>
  <si>
    <t>4506</t>
  </si>
  <si>
    <t>1664</t>
  </si>
  <si>
    <t>6490</t>
  </si>
  <si>
    <t>6402</t>
  </si>
  <si>
    <t>6382</t>
  </si>
  <si>
    <t>1419</t>
  </si>
  <si>
    <t>7106</t>
  </si>
  <si>
    <t>7131</t>
  </si>
  <si>
    <t>7107</t>
  </si>
  <si>
    <t>7154</t>
  </si>
  <si>
    <t>7123</t>
  </si>
  <si>
    <t>7122</t>
  </si>
  <si>
    <t>644</t>
  </si>
  <si>
    <t>1348</t>
  </si>
  <si>
    <t>2411</t>
  </si>
  <si>
    <t>7133</t>
  </si>
  <si>
    <t>7126</t>
  </si>
  <si>
    <t>7130</t>
  </si>
  <si>
    <t>7129</t>
  </si>
  <si>
    <t>7128</t>
  </si>
  <si>
    <t>7125</t>
  </si>
  <si>
    <t>7127</t>
  </si>
  <si>
    <t>6437</t>
  </si>
  <si>
    <t>6436</t>
  </si>
  <si>
    <t>6434</t>
  </si>
  <si>
    <t>6433</t>
  </si>
  <si>
    <t>6226</t>
  </si>
  <si>
    <t>5587</t>
  </si>
  <si>
    <t>5984</t>
  </si>
  <si>
    <t>6225</t>
  </si>
  <si>
    <t>6438</t>
  </si>
  <si>
    <t>5589</t>
  </si>
  <si>
    <t>5714</t>
  </si>
  <si>
    <t>4029</t>
  </si>
  <si>
    <t>5715</t>
  </si>
  <si>
    <t>2604</t>
  </si>
  <si>
    <t>4550</t>
  </si>
  <si>
    <t>6260</t>
  </si>
  <si>
    <t>651</t>
  </si>
  <si>
    <t>7118</t>
  </si>
  <si>
    <t>7120</t>
  </si>
  <si>
    <t>7119</t>
  </si>
  <si>
    <t>1343</t>
  </si>
  <si>
    <t>2081</t>
  </si>
  <si>
    <t>2080</t>
  </si>
  <si>
    <t>2079</t>
  </si>
  <si>
    <t>6697</t>
  </si>
  <si>
    <t>3716</t>
  </si>
  <si>
    <t>4250</t>
  </si>
  <si>
    <t>7121</t>
  </si>
  <si>
    <t>1810</t>
  </si>
  <si>
    <t>2533</t>
  </si>
  <si>
    <t>776</t>
  </si>
  <si>
    <t>3029</t>
  </si>
  <si>
    <t>936</t>
  </si>
  <si>
    <t>1585</t>
  </si>
  <si>
    <t>957</t>
  </si>
  <si>
    <t>1097</t>
  </si>
  <si>
    <t>5843</t>
  </si>
  <si>
    <t>6815</t>
  </si>
  <si>
    <t>3504</t>
  </si>
  <si>
    <t>4472</t>
  </si>
  <si>
    <t>4159</t>
  </si>
  <si>
    <t>7261</t>
  </si>
  <si>
    <t>7283</t>
  </si>
  <si>
    <t>3672</t>
  </si>
  <si>
    <t>2996</t>
  </si>
  <si>
    <t>3294</t>
  </si>
  <si>
    <t>4904</t>
  </si>
  <si>
    <t>1705</t>
  </si>
  <si>
    <t>942</t>
  </si>
  <si>
    <t>2751</t>
  </si>
  <si>
    <t>7228</t>
  </si>
  <si>
    <t>7227</t>
  </si>
  <si>
    <t>7226</t>
  </si>
  <si>
    <t>7225</t>
  </si>
  <si>
    <t>284</t>
  </si>
  <si>
    <t>7139</t>
  </si>
  <si>
    <t>7138</t>
  </si>
  <si>
    <t>7137</t>
  </si>
  <si>
    <t>7136</t>
  </si>
  <si>
    <t>1729</t>
  </si>
  <si>
    <t>3768</t>
  </si>
  <si>
    <t>5900</t>
  </si>
  <si>
    <t>2569</t>
  </si>
  <si>
    <t>4623</t>
  </si>
  <si>
    <t>1002</t>
  </si>
  <si>
    <t>4902</t>
  </si>
  <si>
    <t>814</t>
  </si>
  <si>
    <t>1087</t>
  </si>
  <si>
    <t>7111</t>
  </si>
  <si>
    <t>7110</t>
  </si>
  <si>
    <t>3587</t>
  </si>
  <si>
    <t>4704</t>
  </si>
  <si>
    <t>6159</t>
  </si>
  <si>
    <t>4521</t>
  </si>
  <si>
    <t>4520</t>
  </si>
  <si>
    <t>2835</t>
  </si>
  <si>
    <t>6775</t>
  </si>
  <si>
    <t>3379</t>
  </si>
  <si>
    <t>4483</t>
  </si>
  <si>
    <t>7045</t>
  </si>
  <si>
    <t>7042</t>
  </si>
  <si>
    <t>7044</t>
  </si>
  <si>
    <t>7043</t>
  </si>
  <si>
    <t>7086</t>
  </si>
  <si>
    <t>7085</t>
  </si>
  <si>
    <t>7041</t>
  </si>
  <si>
    <t>1410</t>
  </si>
  <si>
    <t>3138</t>
  </si>
  <si>
    <t>2476</t>
  </si>
  <si>
    <t>7083</t>
  </si>
  <si>
    <t>4041</t>
  </si>
  <si>
    <t>2434</t>
  </si>
  <si>
    <t>2450</t>
  </si>
  <si>
    <t>2772</t>
  </si>
  <si>
    <t>2222</t>
  </si>
  <si>
    <t>2847</t>
  </si>
  <si>
    <t>4039</t>
  </si>
  <si>
    <t>6675</t>
  </si>
  <si>
    <t>5617</t>
  </si>
  <si>
    <t>5618</t>
  </si>
  <si>
    <t>5621</t>
  </si>
  <si>
    <t>5616</t>
  </si>
  <si>
    <t>6865</t>
  </si>
  <si>
    <t>5615</t>
  </si>
  <si>
    <t>4267</t>
  </si>
  <si>
    <t>5614</t>
  </si>
  <si>
    <t>7051</t>
  </si>
  <si>
    <t>5543</t>
  </si>
  <si>
    <t>2276</t>
  </si>
  <si>
    <t>7046</t>
  </si>
  <si>
    <t>288</t>
  </si>
  <si>
    <t>6740</t>
  </si>
  <si>
    <t>1515</t>
  </si>
  <si>
    <t>6735</t>
  </si>
  <si>
    <t>6734</t>
  </si>
  <si>
    <t>7050</t>
  </si>
  <si>
    <t>4220</t>
  </si>
  <si>
    <t>6677</t>
  </si>
  <si>
    <t>6910</t>
  </si>
  <si>
    <t>1714</t>
  </si>
  <si>
    <t>3114</t>
  </si>
  <si>
    <t>3115</t>
  </si>
  <si>
    <t>5433</t>
  </si>
  <si>
    <t>6816</t>
  </si>
  <si>
    <t>7024</t>
  </si>
  <si>
    <t>7037</t>
  </si>
  <si>
    <t>7038</t>
  </si>
  <si>
    <t>1127</t>
  </si>
  <si>
    <t>2171</t>
  </si>
  <si>
    <t>6996</t>
  </si>
  <si>
    <t>6995</t>
  </si>
  <si>
    <t>6997</t>
  </si>
  <si>
    <t>6718</t>
  </si>
  <si>
    <t>7032</t>
  </si>
  <si>
    <t>1934</t>
  </si>
  <si>
    <t>3761</t>
  </si>
  <si>
    <t>1164</t>
  </si>
  <si>
    <t>3566</t>
  </si>
  <si>
    <t>2409</t>
  </si>
  <si>
    <t>7021</t>
  </si>
  <si>
    <t>7017</t>
  </si>
  <si>
    <t>7019</t>
  </si>
  <si>
    <t>6514</t>
  </si>
  <si>
    <t>7003</t>
  </si>
  <si>
    <t>7004</t>
  </si>
  <si>
    <t>7002</t>
  </si>
  <si>
    <t>7001</t>
  </si>
  <si>
    <t>6870</t>
  </si>
  <si>
    <t>2632</t>
  </si>
  <si>
    <t>5819</t>
  </si>
  <si>
    <t>3762</t>
  </si>
  <si>
    <t>7204</t>
  </si>
  <si>
    <t>7205</t>
  </si>
  <si>
    <t>6706</t>
  </si>
  <si>
    <t>7145</t>
  </si>
  <si>
    <t>6483</t>
  </si>
  <si>
    <t>6908</t>
  </si>
  <si>
    <t>6098</t>
  </si>
  <si>
    <t>1063</t>
  </si>
  <si>
    <t>682</t>
  </si>
  <si>
    <t>5643</t>
  </si>
  <si>
    <t>5640</t>
  </si>
  <si>
    <t>5642</t>
  </si>
  <si>
    <t>4858</t>
  </si>
  <si>
    <t>691</t>
  </si>
  <si>
    <t>6900</t>
  </si>
  <si>
    <t>6901</t>
  </si>
  <si>
    <t>835</t>
  </si>
  <si>
    <t>6974</t>
  </si>
  <si>
    <t>7000</t>
  </si>
  <si>
    <t>1918</t>
  </si>
  <si>
    <t>1925</t>
  </si>
  <si>
    <t>6986</t>
  </si>
  <si>
    <t>6983</t>
  </si>
  <si>
    <t>6994</t>
  </si>
  <si>
    <t>6993</t>
  </si>
  <si>
    <t>6992</t>
  </si>
  <si>
    <t>6991</t>
  </si>
  <si>
    <t>6990</t>
  </si>
  <si>
    <t>6989</t>
  </si>
  <si>
    <t>6988</t>
  </si>
  <si>
    <t>6984</t>
  </si>
  <si>
    <t>6985</t>
  </si>
  <si>
    <t>6973</t>
  </si>
  <si>
    <t>6982</t>
  </si>
  <si>
    <t>6980</t>
  </si>
  <si>
    <t>6987</t>
  </si>
  <si>
    <t>6407</t>
  </si>
  <si>
    <t>6967</t>
  </si>
  <si>
    <t>6311</t>
  </si>
  <si>
    <t>4437</t>
  </si>
  <si>
    <t>4016</t>
  </si>
  <si>
    <t>6954</t>
  </si>
  <si>
    <t>6953</t>
  </si>
  <si>
    <t>6952</t>
  </si>
  <si>
    <t>6955</t>
  </si>
  <si>
    <t>2061</t>
  </si>
  <si>
    <t>6956</t>
  </si>
  <si>
    <t>6957</t>
  </si>
  <si>
    <t>6958</t>
  </si>
  <si>
    <t>6959</t>
  </si>
  <si>
    <t>4709</t>
  </si>
  <si>
    <t>4708</t>
  </si>
  <si>
    <t>3000</t>
  </si>
  <si>
    <t>5546</t>
  </si>
  <si>
    <t>6381</t>
  </si>
  <si>
    <t>6762</t>
  </si>
  <si>
    <t>7134</t>
  </si>
  <si>
    <t>7135</t>
  </si>
  <si>
    <t>7033</t>
  </si>
  <si>
    <t>5531</t>
  </si>
  <si>
    <t>4261</t>
  </si>
  <si>
    <t>6597</t>
  </si>
  <si>
    <t>5772</t>
  </si>
  <si>
    <t>6937</t>
  </si>
  <si>
    <t>6936</t>
  </si>
  <si>
    <t>6935</t>
  </si>
  <si>
    <t>6938</t>
  </si>
  <si>
    <t>3067</t>
  </si>
  <si>
    <t>1133</t>
  </si>
  <si>
    <t>4865</t>
  </si>
  <si>
    <t>6523</t>
  </si>
  <si>
    <t>6902</t>
  </si>
  <si>
    <t>6809</t>
  </si>
  <si>
    <t>5538</t>
  </si>
  <si>
    <t>4608</t>
  </si>
  <si>
    <t>6934</t>
  </si>
  <si>
    <t>6933</t>
  </si>
  <si>
    <t>1213</t>
  </si>
  <si>
    <t>6736</t>
  </si>
  <si>
    <t>6932</t>
  </si>
  <si>
    <t>5583</t>
  </si>
  <si>
    <t>5985</t>
  </si>
  <si>
    <t>6930</t>
  </si>
  <si>
    <t>6141</t>
  </si>
  <si>
    <t>1112</t>
  </si>
  <si>
    <t>2374</t>
  </si>
  <si>
    <t>2543</t>
  </si>
  <si>
    <t>6923</t>
  </si>
  <si>
    <t>6903</t>
  </si>
  <si>
    <t>6924</t>
  </si>
  <si>
    <t>5524</t>
  </si>
  <si>
    <t>5523</t>
  </si>
  <si>
    <t>2552</t>
  </si>
  <si>
    <t>7304</t>
  </si>
  <si>
    <t>7303</t>
  </si>
  <si>
    <t>7294</t>
  </si>
  <si>
    <t>7295</t>
  </si>
  <si>
    <t>7296</t>
  </si>
  <si>
    <t>7302</t>
  </si>
  <si>
    <t>7298</t>
  </si>
  <si>
    <t>7299</t>
  </si>
  <si>
    <t>7300</t>
  </si>
  <si>
    <t>7301</t>
  </si>
  <si>
    <t>7297</t>
  </si>
  <si>
    <t>5451</t>
  </si>
  <si>
    <t>6749</t>
  </si>
  <si>
    <t>5635</t>
  </si>
  <si>
    <t>2774</t>
  </si>
  <si>
    <t>2465</t>
  </si>
  <si>
    <t>6757</t>
  </si>
  <si>
    <t>6751</t>
  </si>
  <si>
    <t>6701</t>
  </si>
  <si>
    <t>6698</t>
  </si>
  <si>
    <t>6531</t>
  </si>
  <si>
    <t>6746</t>
  </si>
  <si>
    <t>6753</t>
  </si>
  <si>
    <t>5441</t>
  </si>
  <si>
    <t>6679</t>
  </si>
  <si>
    <t>6528</t>
  </si>
  <si>
    <t>5810</t>
  </si>
  <si>
    <t>6048</t>
  </si>
  <si>
    <t>6922</t>
  </si>
  <si>
    <t>6909</t>
  </si>
  <si>
    <t>6920</t>
  </si>
  <si>
    <t>6861</t>
  </si>
  <si>
    <t>1051</t>
  </si>
  <si>
    <t>2593</t>
  </si>
  <si>
    <t>1541</t>
  </si>
  <si>
    <t>6860</t>
  </si>
  <si>
    <t>3401</t>
  </si>
  <si>
    <t>6862</t>
  </si>
  <si>
    <t>1052</t>
  </si>
  <si>
    <t>6863</t>
  </si>
  <si>
    <t>6855</t>
  </si>
  <si>
    <t>1041</t>
  </si>
  <si>
    <t>6856</t>
  </si>
  <si>
    <t>1015</t>
  </si>
  <si>
    <t>1110</t>
  </si>
  <si>
    <t>521</t>
  </si>
  <si>
    <t>777</t>
  </si>
  <si>
    <t>6857</t>
  </si>
  <si>
    <t>6858</t>
  </si>
  <si>
    <t>6859</t>
  </si>
  <si>
    <t>2688</t>
  </si>
  <si>
    <t>6229</t>
  </si>
  <si>
    <t>3245</t>
  </si>
  <si>
    <t>6487</t>
  </si>
  <si>
    <t>6440</t>
  </si>
  <si>
    <t>1338</t>
  </si>
  <si>
    <t>3308</t>
  </si>
  <si>
    <t>5999</t>
  </si>
  <si>
    <t>6919</t>
  </si>
  <si>
    <t>6364</t>
  </si>
  <si>
    <t>6415</t>
  </si>
  <si>
    <t>4989</t>
  </si>
  <si>
    <t>6417</t>
  </si>
  <si>
    <t>6419</t>
  </si>
  <si>
    <t>6420</t>
  </si>
  <si>
    <t>6726</t>
  </si>
  <si>
    <t>6725</t>
  </si>
  <si>
    <t>5979</t>
  </si>
  <si>
    <t>6898</t>
  </si>
  <si>
    <t>6899</t>
  </si>
  <si>
    <t>4996</t>
  </si>
  <si>
    <t>5673</t>
  </si>
  <si>
    <t>6727</t>
  </si>
  <si>
    <t>58</t>
  </si>
  <si>
    <t>2474</t>
  </si>
  <si>
    <t>2540</t>
  </si>
  <si>
    <t>1792</t>
  </si>
  <si>
    <t>4396</t>
  </si>
  <si>
    <t>6864</t>
  </si>
  <si>
    <t>2032</t>
  </si>
  <si>
    <t>5478</t>
  </si>
  <si>
    <t>2231</t>
  </si>
  <si>
    <t>1853</t>
  </si>
  <si>
    <t>1864</t>
  </si>
  <si>
    <t>1389</t>
  </si>
  <si>
    <t>698</t>
  </si>
  <si>
    <t>2379</t>
  </si>
  <si>
    <t>6541</t>
  </si>
  <si>
    <t>6638</t>
  </si>
  <si>
    <t>1387</t>
  </si>
  <si>
    <t>6848</t>
  </si>
  <si>
    <t>3293</t>
  </si>
  <si>
    <t>6542</t>
  </si>
  <si>
    <t>6416</t>
  </si>
  <si>
    <t>6418</t>
  </si>
  <si>
    <t>6421</t>
  </si>
  <si>
    <t>686</t>
  </si>
  <si>
    <t>3005</t>
  </si>
  <si>
    <t>6663</t>
  </si>
  <si>
    <t>6611</t>
  </si>
  <si>
    <t>3008</t>
  </si>
  <si>
    <t>1481</t>
  </si>
  <si>
    <t>1056</t>
  </si>
  <si>
    <t>2566</t>
  </si>
  <si>
    <t>5350</t>
  </si>
  <si>
    <t>4696</t>
  </si>
  <si>
    <t>6450</t>
  </si>
  <si>
    <t>6443</t>
  </si>
  <si>
    <t>6442</t>
  </si>
  <si>
    <t>4019</t>
  </si>
  <si>
    <t>5727</t>
  </si>
  <si>
    <t>5497</t>
  </si>
  <si>
    <t>6441</t>
  </si>
  <si>
    <t>6465</t>
  </si>
  <si>
    <t>2017</t>
  </si>
  <si>
    <t>5924</t>
  </si>
  <si>
    <t>3947</t>
  </si>
  <si>
    <t>4405</t>
  </si>
  <si>
    <t>5477</t>
  </si>
  <si>
    <t>6609</t>
  </si>
  <si>
    <t>6610</t>
  </si>
  <si>
    <t>6100</t>
  </si>
  <si>
    <t>4289</t>
  </si>
  <si>
    <t>6612</t>
  </si>
  <si>
    <t>6613</t>
  </si>
  <si>
    <t>6614</t>
  </si>
  <si>
    <t>6615</t>
  </si>
  <si>
    <t>6616</t>
  </si>
  <si>
    <t>4324</t>
  </si>
  <si>
    <t>6617</t>
  </si>
  <si>
    <t>6618</t>
  </si>
  <si>
    <t>6620</t>
  </si>
  <si>
    <t>6101</t>
  </si>
  <si>
    <t>6619</t>
  </si>
  <si>
    <t>5639</t>
  </si>
  <si>
    <t>2839</t>
  </si>
  <si>
    <t>6132</t>
  </si>
  <si>
    <t>2565</t>
  </si>
  <si>
    <t>6354</t>
  </si>
  <si>
    <t>6356</t>
  </si>
  <si>
    <t>6353</t>
  </si>
  <si>
    <t>6273</t>
  </si>
  <si>
    <t>2780</t>
  </si>
  <si>
    <t>5622</t>
  </si>
  <si>
    <t>1177</t>
  </si>
  <si>
    <t>6752</t>
  </si>
  <si>
    <t>6756</t>
  </si>
  <si>
    <t>6754</t>
  </si>
  <si>
    <t>6758</t>
  </si>
  <si>
    <t>6803</t>
  </si>
  <si>
    <t>4838</t>
  </si>
  <si>
    <t>6750</t>
  </si>
  <si>
    <t>6755</t>
  </si>
  <si>
    <t>6805</t>
  </si>
  <si>
    <t>6748</t>
  </si>
  <si>
    <t>6747</t>
  </si>
  <si>
    <t>4885</t>
  </si>
  <si>
    <t>6069</t>
  </si>
  <si>
    <t>6804</t>
  </si>
  <si>
    <t>6802</t>
  </si>
  <si>
    <t>6807</t>
  </si>
  <si>
    <t>6799</t>
  </si>
  <si>
    <t>6800</t>
  </si>
  <si>
    <t>6797</t>
  </si>
  <si>
    <t>6798</t>
  </si>
  <si>
    <t>6796</t>
  </si>
  <si>
    <t>6795</t>
  </si>
  <si>
    <t>6794</t>
  </si>
  <si>
    <t>6793</t>
  </si>
  <si>
    <t>4478</t>
  </si>
  <si>
    <t>6780</t>
  </si>
  <si>
    <t>6779</t>
  </si>
  <si>
    <t>6776</t>
  </si>
  <si>
    <t>3909</t>
  </si>
  <si>
    <t>6782</t>
  </si>
  <si>
    <t>6781</t>
  </si>
  <si>
    <t>6784</t>
  </si>
  <si>
    <t>6783</t>
  </si>
  <si>
    <t>2220</t>
  </si>
  <si>
    <t>6038</t>
  </si>
  <si>
    <t>6773</t>
  </si>
  <si>
    <t>6769</t>
  </si>
  <si>
    <t>3882</t>
  </si>
  <si>
    <t>6774</t>
  </si>
  <si>
    <t>5545</t>
  </si>
  <si>
    <t>5544</t>
  </si>
  <si>
    <t>6790</t>
  </si>
  <si>
    <t>6789</t>
  </si>
  <si>
    <t>4897</t>
  </si>
  <si>
    <t>6153</t>
  </si>
  <si>
    <t>6787</t>
  </si>
  <si>
    <t>6745</t>
  </si>
  <si>
    <t>5945</t>
  </si>
  <si>
    <t>1580</t>
  </si>
  <si>
    <t>6760</t>
  </si>
  <si>
    <t>6759</t>
  </si>
  <si>
    <t>6766</t>
  </si>
  <si>
    <t>4327</t>
  </si>
  <si>
    <t>6744</t>
  </si>
  <si>
    <t>6767</t>
  </si>
  <si>
    <t>6765</t>
  </si>
  <si>
    <t>6768</t>
  </si>
  <si>
    <t>6743</t>
  </si>
  <si>
    <t>6763</t>
  </si>
  <si>
    <t>6733</t>
  </si>
  <si>
    <t>6770</t>
  </si>
  <si>
    <t>6742</t>
  </si>
  <si>
    <t>6741</t>
  </si>
  <si>
    <t>6761</t>
  </si>
  <si>
    <t>6737</t>
  </si>
  <si>
    <t>6739</t>
  </si>
  <si>
    <t>6738</t>
  </si>
  <si>
    <t>1500</t>
  </si>
  <si>
    <t>1223</t>
  </si>
  <si>
    <t>3815</t>
  </si>
  <si>
    <t>4499</t>
  </si>
  <si>
    <t>4498</t>
  </si>
  <si>
    <t>3609</t>
  </si>
  <si>
    <t>3814</t>
  </si>
  <si>
    <t>1680</t>
  </si>
  <si>
    <t>6729</t>
  </si>
  <si>
    <t>6728</t>
  </si>
  <si>
    <t>3348</t>
  </si>
  <si>
    <t>2961</t>
  </si>
  <si>
    <t>6315</t>
  </si>
  <si>
    <t>6819</t>
  </si>
  <si>
    <t>6818</t>
  </si>
  <si>
    <t>6817</t>
  </si>
  <si>
    <t>6814</t>
  </si>
  <si>
    <t>5620</t>
  </si>
  <si>
    <t>5619</t>
  </si>
  <si>
    <t>201</t>
  </si>
  <si>
    <t>6628</t>
  </si>
  <si>
    <t>6631</t>
  </si>
  <si>
    <t>6630</t>
  </si>
  <si>
    <t>6629</t>
  </si>
  <si>
    <t>5846</t>
  </si>
  <si>
    <t>6412</t>
  </si>
  <si>
    <t>6217</t>
  </si>
  <si>
    <t>6308</t>
  </si>
  <si>
    <t>6304</t>
  </si>
  <si>
    <t>693</t>
  </si>
  <si>
    <t>5440</t>
  </si>
  <si>
    <t>5582</t>
  </si>
  <si>
    <t>6661</t>
  </si>
  <si>
    <t>6662</t>
  </si>
  <si>
    <t>6660</t>
  </si>
  <si>
    <t>6068</t>
  </si>
  <si>
    <t>6786</t>
  </si>
  <si>
    <t>6785</t>
  </si>
  <si>
    <t>6635</t>
  </si>
  <si>
    <t>6634</t>
  </si>
  <si>
    <t>6633</t>
  </si>
  <si>
    <t>6142</t>
  </si>
  <si>
    <t>6144</t>
  </si>
  <si>
    <t>6151</t>
  </si>
  <si>
    <t>6152</t>
  </si>
  <si>
    <t>4530</t>
  </si>
  <si>
    <t>6088</t>
  </si>
  <si>
    <t>6708</t>
  </si>
  <si>
    <t>5681</t>
  </si>
  <si>
    <t>5682</t>
  </si>
  <si>
    <t>4923</t>
  </si>
  <si>
    <t>1738</t>
  </si>
  <si>
    <t>6690</t>
  </si>
  <si>
    <t>6709</t>
  </si>
  <si>
    <t>6683</t>
  </si>
  <si>
    <t>6592</t>
  </si>
  <si>
    <t>6694</t>
  </si>
  <si>
    <t>2863</t>
  </si>
  <si>
    <t>6676</t>
  </si>
  <si>
    <t>6705</t>
  </si>
  <si>
    <t>6692</t>
  </si>
  <si>
    <t>6693</t>
  </si>
  <si>
    <t>6691</t>
  </si>
  <si>
    <t>3162</t>
  </si>
  <si>
    <t>1496</t>
  </si>
  <si>
    <t>3202</t>
  </si>
  <si>
    <t>2676</t>
  </si>
  <si>
    <t>4588</t>
  </si>
  <si>
    <t>5943</t>
  </si>
  <si>
    <t>6049</t>
  </si>
  <si>
    <t>4891</t>
  </si>
  <si>
    <t>6423</t>
  </si>
  <si>
    <t>3771</t>
  </si>
  <si>
    <t>6534</t>
  </si>
  <si>
    <t>3135</t>
  </si>
  <si>
    <t>6532</t>
  </si>
  <si>
    <t>6053</t>
  </si>
  <si>
    <t>6422</t>
  </si>
  <si>
    <t>5909</t>
  </si>
  <si>
    <t>5910</t>
  </si>
  <si>
    <t>5912</t>
  </si>
  <si>
    <t>5916</t>
  </si>
  <si>
    <t>5917</t>
  </si>
  <si>
    <t>1886</t>
  </si>
  <si>
    <t>6351</t>
  </si>
  <si>
    <t>6309</t>
  </si>
  <si>
    <t>3698</t>
  </si>
  <si>
    <t>6177</t>
  </si>
  <si>
    <t>6658</t>
  </si>
  <si>
    <t>1250</t>
  </si>
  <si>
    <t>6644</t>
  </si>
  <si>
    <t>5882</t>
  </si>
  <si>
    <t>6655</t>
  </si>
  <si>
    <t>6654</t>
  </si>
  <si>
    <t>6653</t>
  </si>
  <si>
    <t>6652</t>
  </si>
  <si>
    <t>5878</t>
  </si>
  <si>
    <t>6645</t>
  </si>
  <si>
    <t>5881</t>
  </si>
  <si>
    <t>4868</t>
  </si>
  <si>
    <t>3072</t>
  </si>
  <si>
    <t>6540</t>
  </si>
  <si>
    <t>3093</t>
  </si>
  <si>
    <t>2845</t>
  </si>
  <si>
    <t>6657</t>
  </si>
  <si>
    <t>2842</t>
  </si>
  <si>
    <t>6656</t>
  </si>
  <si>
    <t>5874</t>
  </si>
  <si>
    <t>5877</t>
  </si>
  <si>
    <t>5875</t>
  </si>
  <si>
    <t>5871</t>
  </si>
  <si>
    <t>5873</t>
  </si>
  <si>
    <t>5872</t>
  </si>
  <si>
    <t>5876</t>
  </si>
  <si>
    <t>6647</t>
  </si>
  <si>
    <t>695</t>
  </si>
  <si>
    <t>773</t>
  </si>
  <si>
    <t>779</t>
  </si>
  <si>
    <t>6621</t>
  </si>
  <si>
    <t>4707</t>
  </si>
  <si>
    <t>6431</t>
  </si>
  <si>
    <t>6430</t>
  </si>
  <si>
    <t>3378</t>
  </si>
  <si>
    <t>6639</t>
  </si>
  <si>
    <t>2798</t>
  </si>
  <si>
    <t>214</t>
  </si>
  <si>
    <t>6636</t>
  </si>
  <si>
    <t>6642</t>
  </si>
  <si>
    <t>6641</t>
  </si>
  <si>
    <t>6643</t>
  </si>
  <si>
    <t>6637</t>
  </si>
  <si>
    <t>681</t>
  </si>
  <si>
    <t>6143</t>
  </si>
  <si>
    <t>6669</t>
  </si>
  <si>
    <t>6670</t>
  </si>
  <si>
    <t>6671</t>
  </si>
  <si>
    <t>6668</t>
  </si>
  <si>
    <t>213</t>
  </si>
  <si>
    <t>6632</t>
  </si>
  <si>
    <t>5855</t>
  </si>
  <si>
    <t>5854</t>
  </si>
  <si>
    <t>5851</t>
  </si>
  <si>
    <t>5852</t>
  </si>
  <si>
    <t>5853</t>
  </si>
  <si>
    <t>4316</t>
  </si>
  <si>
    <t>1924</t>
  </si>
  <si>
    <t>6545</t>
  </si>
  <si>
    <t>6544</t>
  </si>
  <si>
    <t>5887</t>
  </si>
  <si>
    <t>6607</t>
  </si>
  <si>
    <t>6365</t>
  </si>
  <si>
    <t>6454</t>
  </si>
  <si>
    <t>6456</t>
  </si>
  <si>
    <t>6603</t>
  </si>
  <si>
    <t>6601</t>
  </si>
  <si>
    <t>6602</t>
  </si>
  <si>
    <t>4421</t>
  </si>
  <si>
    <t>6474</t>
  </si>
  <si>
    <t>6604</t>
  </si>
  <si>
    <t>860</t>
  </si>
  <si>
    <t>666</t>
  </si>
  <si>
    <t>5590</t>
  </si>
  <si>
    <t>6439</t>
  </si>
  <si>
    <t>6591</t>
  </si>
  <si>
    <t>5986</t>
  </si>
  <si>
    <t>5581</t>
  </si>
  <si>
    <t>6429</t>
  </si>
  <si>
    <t>6559</t>
  </si>
  <si>
    <t>6066</t>
  </si>
  <si>
    <t>6558</t>
  </si>
  <si>
    <t>6557</t>
  </si>
  <si>
    <t>6560</t>
  </si>
  <si>
    <t>6572</t>
  </si>
  <si>
    <t>6224</t>
  </si>
  <si>
    <t>6067</t>
  </si>
  <si>
    <t>6571</t>
  </si>
  <si>
    <t>2082</t>
  </si>
  <si>
    <t>2238</t>
  </si>
  <si>
    <t>1173</t>
  </si>
  <si>
    <t>1540</t>
  </si>
  <si>
    <t>907</t>
  </si>
  <si>
    <t>6598</t>
  </si>
  <si>
    <t>2965</t>
  </si>
  <si>
    <t>4477</t>
  </si>
  <si>
    <t>3930</t>
  </si>
  <si>
    <t>6594</t>
  </si>
  <si>
    <t>6599</t>
  </si>
  <si>
    <t>6596</t>
  </si>
  <si>
    <t>6595</t>
  </si>
  <si>
    <t>3969</t>
  </si>
  <si>
    <t>6394</t>
  </si>
  <si>
    <t>6562</t>
  </si>
  <si>
    <t>6566</t>
  </si>
  <si>
    <t>5483</t>
  </si>
  <si>
    <t>6564</t>
  </si>
  <si>
    <t>6563</t>
  </si>
  <si>
    <t>6568</t>
  </si>
  <si>
    <t>6552</t>
  </si>
  <si>
    <t>6570</t>
  </si>
  <si>
    <t>6567</t>
  </si>
  <si>
    <t>6561</t>
  </si>
  <si>
    <t>6569</t>
  </si>
  <si>
    <t>6546</t>
  </si>
  <si>
    <t>6723</t>
  </si>
  <si>
    <t>6720</t>
  </si>
  <si>
    <t>5934</t>
  </si>
  <si>
    <t>3266</t>
  </si>
  <si>
    <t>3086</t>
  </si>
  <si>
    <t>3083</t>
  </si>
  <si>
    <t>4257</t>
  </si>
  <si>
    <t>1712</t>
  </si>
  <si>
    <t>6349</t>
  </si>
  <si>
    <t>6348</t>
  </si>
  <si>
    <t>6347</t>
  </si>
  <si>
    <t>1370</t>
  </si>
  <si>
    <t>6117</t>
  </si>
  <si>
    <t>5898</t>
  </si>
  <si>
    <t>6511</t>
  </si>
  <si>
    <t>6533</t>
  </si>
  <si>
    <t>2830</t>
  </si>
  <si>
    <t>6044</t>
  </si>
  <si>
    <t>5387</t>
  </si>
  <si>
    <t>6176</t>
  </si>
  <si>
    <t>6547</t>
  </si>
  <si>
    <t>6047</t>
  </si>
  <si>
    <t>6530</t>
  </si>
  <si>
    <t>6549</t>
  </si>
  <si>
    <t>6550</t>
  </si>
  <si>
    <t>6043</t>
  </si>
  <si>
    <t>6054</t>
  </si>
  <si>
    <t>6171</t>
  </si>
  <si>
    <t>6168</t>
  </si>
  <si>
    <t>5800</t>
  </si>
  <si>
    <t>6170</t>
  </si>
  <si>
    <t>1887</t>
  </si>
  <si>
    <t>1185</t>
  </si>
  <si>
    <t>6520</t>
  </si>
  <si>
    <t>4542</t>
  </si>
  <si>
    <t>6522</t>
  </si>
  <si>
    <t>3399</t>
  </si>
  <si>
    <t>6510</t>
  </si>
  <si>
    <t>6519</t>
  </si>
  <si>
    <t>5444</t>
  </si>
  <si>
    <t>6524</t>
  </si>
  <si>
    <t>5627</t>
  </si>
  <si>
    <t>5437</t>
  </si>
  <si>
    <t>6515</t>
  </si>
  <si>
    <t>6517</t>
  </si>
  <si>
    <t>5797</t>
  </si>
  <si>
    <t>6518</t>
  </si>
  <si>
    <t>5645</t>
  </si>
  <si>
    <t>3475</t>
  </si>
  <si>
    <t>6360</t>
  </si>
  <si>
    <t>5953</t>
  </si>
  <si>
    <t>6516</t>
  </si>
  <si>
    <t>911</t>
  </si>
  <si>
    <t>6508</t>
  </si>
  <si>
    <t>6201</t>
  </si>
  <si>
    <t>4854</t>
  </si>
  <si>
    <t>6495</t>
  </si>
  <si>
    <t>6505</t>
  </si>
  <si>
    <t>6494</t>
  </si>
  <si>
    <t>6507</t>
  </si>
  <si>
    <t>6497</t>
  </si>
  <si>
    <t>6502</t>
  </si>
  <si>
    <t>6496</t>
  </si>
  <si>
    <t>6498</t>
  </si>
  <si>
    <t>6500</t>
  </si>
  <si>
    <t>6501</t>
  </si>
  <si>
    <t>6493</t>
  </si>
  <si>
    <t>6499</t>
  </si>
  <si>
    <t>937</t>
  </si>
  <si>
    <t>959</t>
  </si>
  <si>
    <t>3722</t>
  </si>
  <si>
    <t>4004</t>
  </si>
  <si>
    <t>5527</t>
  </si>
  <si>
    <t>2226</t>
  </si>
  <si>
    <t>2647</t>
  </si>
  <si>
    <t>6491</t>
  </si>
  <si>
    <t>6034</t>
  </si>
  <si>
    <t>6481</t>
  </si>
  <si>
    <t>6479</t>
  </si>
  <si>
    <t>6488</t>
  </si>
  <si>
    <t>6489</t>
  </si>
  <si>
    <t>3111</t>
  </si>
  <si>
    <t>5528</t>
  </si>
  <si>
    <t>5566</t>
  </si>
  <si>
    <t>6467</t>
  </si>
  <si>
    <t>6466</t>
  </si>
  <si>
    <t>5889</t>
  </si>
  <si>
    <t>6453</t>
  </si>
  <si>
    <t>6455</t>
  </si>
  <si>
    <t>6452</t>
  </si>
  <si>
    <t>6451</t>
  </si>
  <si>
    <t>5493</t>
  </si>
  <si>
    <t>3414</t>
  </si>
  <si>
    <t>4837</t>
  </si>
  <si>
    <t>5811</t>
  </si>
  <si>
    <t>6435</t>
  </si>
  <si>
    <t>6447</t>
  </si>
  <si>
    <t>6446</t>
  </si>
  <si>
    <t>4420</t>
  </si>
  <si>
    <t>6448</t>
  </si>
  <si>
    <t>6449</t>
  </si>
  <si>
    <t>6444</t>
  </si>
  <si>
    <t>4388</t>
  </si>
  <si>
    <t>3585</t>
  </si>
  <si>
    <t>6445</t>
  </si>
  <si>
    <t>694</t>
  </si>
  <si>
    <t>6646</t>
  </si>
  <si>
    <t>557</t>
  </si>
  <si>
    <t>6393</t>
  </si>
  <si>
    <t>4490</t>
  </si>
  <si>
    <t>6395</t>
  </si>
  <si>
    <t>6181</t>
  </si>
  <si>
    <t>6145</t>
  </si>
  <si>
    <t>3181</t>
  </si>
  <si>
    <t>6432</t>
  </si>
  <si>
    <t>6401</t>
  </si>
  <si>
    <t>1421</t>
  </si>
  <si>
    <t>1417</t>
  </si>
  <si>
    <t>5403</t>
  </si>
  <si>
    <t>5717</t>
  </si>
  <si>
    <t>3789</t>
  </si>
  <si>
    <t>5718</t>
  </si>
  <si>
    <t>6403</t>
  </si>
  <si>
    <t>6160</t>
  </si>
  <si>
    <t>4613</t>
  </si>
  <si>
    <t>4943</t>
  </si>
  <si>
    <t>6405</t>
  </si>
  <si>
    <t>6404</t>
  </si>
  <si>
    <t>5765</t>
  </si>
  <si>
    <t>5631</t>
  </si>
  <si>
    <t>6397</t>
  </si>
  <si>
    <t>5563</t>
  </si>
  <si>
    <t>6396</t>
  </si>
  <si>
    <t>2249</t>
  </si>
  <si>
    <t>6944</t>
  </si>
  <si>
    <t>6940</t>
  </si>
  <si>
    <t>6941</t>
  </si>
  <si>
    <t>6811</t>
  </si>
  <si>
    <t>6810</t>
  </si>
  <si>
    <t>4600</t>
  </si>
  <si>
    <t>5802</t>
  </si>
  <si>
    <t>6942</t>
  </si>
  <si>
    <t>6939</t>
  </si>
  <si>
    <t>6943</t>
  </si>
  <si>
    <t>6714</t>
  </si>
  <si>
    <t>5907</t>
  </si>
  <si>
    <t>5919</t>
  </si>
  <si>
    <t>4950</t>
  </si>
  <si>
    <t>3119</t>
  </si>
  <si>
    <t>48</t>
  </si>
  <si>
    <t>109</t>
  </si>
  <si>
    <t>1904</t>
  </si>
  <si>
    <t>2253</t>
  </si>
  <si>
    <t>6388</t>
  </si>
  <si>
    <t>2103</t>
  </si>
  <si>
    <t>6371</t>
  </si>
  <si>
    <t>6370</t>
  </si>
  <si>
    <t>6369</t>
  </si>
  <si>
    <t>6366</t>
  </si>
  <si>
    <t>6367</t>
  </si>
  <si>
    <t>6362</t>
  </si>
  <si>
    <t>5826</t>
  </si>
  <si>
    <t>6218</t>
  </si>
  <si>
    <t>6359</t>
  </si>
  <si>
    <t>6357</t>
  </si>
  <si>
    <t>6358</t>
  </si>
  <si>
    <t>4025</t>
  </si>
  <si>
    <t>4242</t>
  </si>
  <si>
    <t>6703</t>
  </si>
  <si>
    <t>6704</t>
  </si>
  <si>
    <t>5770</t>
  </si>
  <si>
    <t>5768</t>
  </si>
  <si>
    <t>6477</t>
  </si>
  <si>
    <t>6476</t>
  </si>
  <si>
    <t>4921</t>
  </si>
  <si>
    <t>6343</t>
  </si>
  <si>
    <t>6156</t>
  </si>
  <si>
    <t>6344</t>
  </si>
  <si>
    <t>6154</t>
  </si>
  <si>
    <t>6342</t>
  </si>
  <si>
    <t>6265</t>
  </si>
  <si>
    <t>6264</t>
  </si>
  <si>
    <t>4526</t>
  </si>
  <si>
    <t>6323</t>
  </si>
  <si>
    <t>6321</t>
  </si>
  <si>
    <t>6322</t>
  </si>
  <si>
    <t>4083</t>
  </si>
  <si>
    <t>6320</t>
  </si>
  <si>
    <t>4082</t>
  </si>
  <si>
    <t>1514</t>
  </si>
  <si>
    <t>630</t>
  </si>
  <si>
    <t>5595</t>
  </si>
  <si>
    <t>6318</t>
  </si>
  <si>
    <t>6332</t>
  </si>
  <si>
    <t>6331</t>
  </si>
  <si>
    <t>6329</t>
  </si>
  <si>
    <t>6330</t>
  </si>
  <si>
    <t>6253</t>
  </si>
  <si>
    <t>2430</t>
  </si>
  <si>
    <t>6317</t>
  </si>
  <si>
    <t>1920</t>
  </si>
  <si>
    <t>6313</t>
  </si>
  <si>
    <t>6312</t>
  </si>
  <si>
    <t>6314</t>
  </si>
  <si>
    <t>6310</t>
  </si>
  <si>
    <t>55</t>
  </si>
  <si>
    <t>53</t>
  </si>
  <si>
    <t>49</t>
  </si>
  <si>
    <t>5948</t>
  </si>
  <si>
    <t>895</t>
  </si>
  <si>
    <t>6299</t>
  </si>
  <si>
    <t>6298</t>
  </si>
  <si>
    <t>6297</t>
  </si>
  <si>
    <t>6277</t>
  </si>
  <si>
    <t>2200</t>
  </si>
  <si>
    <t>6180</t>
  </si>
  <si>
    <t>6792</t>
  </si>
  <si>
    <t>6791</t>
  </si>
  <si>
    <t>2635</t>
  </si>
  <si>
    <t>1720</t>
  </si>
  <si>
    <t>2068</t>
  </si>
  <si>
    <t>4992</t>
  </si>
  <si>
    <t>6266</t>
  </si>
  <si>
    <t>3193</t>
  </si>
  <si>
    <t>2559</t>
  </si>
  <si>
    <t>4516</t>
  </si>
  <si>
    <t>4536</t>
  </si>
  <si>
    <t>6257</t>
  </si>
  <si>
    <t>2571</t>
  </si>
  <si>
    <t>4337</t>
  </si>
  <si>
    <t>6258</t>
  </si>
  <si>
    <t>4336</t>
  </si>
  <si>
    <t>4338</t>
  </si>
  <si>
    <t>526</t>
  </si>
  <si>
    <t>6252</t>
  </si>
  <si>
    <t>6197</t>
  </si>
  <si>
    <t>3254</t>
  </si>
  <si>
    <t>3228</t>
  </si>
  <si>
    <t>5629</t>
  </si>
  <si>
    <t>4589</t>
  </si>
  <si>
    <t>4034</t>
  </si>
  <si>
    <t>5944</t>
  </si>
  <si>
    <t>4024</t>
  </si>
  <si>
    <t>4036</t>
  </si>
  <si>
    <t>4305</t>
  </si>
  <si>
    <t>5755</t>
  </si>
  <si>
    <t>3171</t>
  </si>
  <si>
    <t>3169</t>
  </si>
  <si>
    <t>3168</t>
  </si>
  <si>
    <t>3690</t>
  </si>
  <si>
    <t>790</t>
  </si>
  <si>
    <t>6216</t>
  </si>
  <si>
    <t>6223</t>
  </si>
  <si>
    <t>6222</t>
  </si>
  <si>
    <t>6220</t>
  </si>
  <si>
    <t>4994</t>
  </si>
  <si>
    <t>5641</t>
  </si>
  <si>
    <t>5738</t>
  </si>
  <si>
    <t>6015</t>
  </si>
  <si>
    <t>6199</t>
  </si>
  <si>
    <t>6338</t>
  </si>
  <si>
    <t>6339</t>
  </si>
  <si>
    <t>6340</t>
  </si>
  <si>
    <t>6341</t>
  </si>
  <si>
    <t>BROKEN BONES GIN LONDON 50/45</t>
  </si>
  <si>
    <t>SILENT POOL RARE CITRUS 70/43</t>
  </si>
  <si>
    <t>ACQ.MIN.PANNA 0,75</t>
  </si>
  <si>
    <t>LA TORRE BARBERA DEL PREVE</t>
  </si>
  <si>
    <t>BARBANCOURT 160TH 70/43</t>
  </si>
  <si>
    <t>MADEIRA BORGES DRY 75/18</t>
  </si>
  <si>
    <t>MEZCAL OJO DE TIGRE 70/37</t>
  </si>
  <si>
    <t>CORMONS COLLIO RIBOLLA VINO</t>
  </si>
  <si>
    <t>GRAPPA MAROLO BAROLO 20Y 70/50</t>
  </si>
  <si>
    <t>GRAPPA MAROLO DEL PADRE 70/60</t>
  </si>
  <si>
    <t>GRAPPA MAROLO BRACHETTO 50/42</t>
  </si>
  <si>
    <t>MAROLO ACQUAVITE DI MELE 50/40</t>
  </si>
  <si>
    <t>article nr#</t>
  </si>
  <si>
    <t>quantity</t>
  </si>
  <si>
    <t>L-00-912-00</t>
  </si>
  <si>
    <t>L-01-668-00</t>
  </si>
  <si>
    <t>L-01-671-00</t>
  </si>
  <si>
    <t>L-01-967-00</t>
  </si>
  <si>
    <t>L-02-119-00</t>
  </si>
  <si>
    <t>L-04-340-00</t>
  </si>
  <si>
    <t>L-04-457-00</t>
  </si>
  <si>
    <t>L-05-827-00</t>
  </si>
  <si>
    <t>L-06-056-00</t>
  </si>
  <si>
    <t>L-06-229-00</t>
  </si>
  <si>
    <t>L-09-257-00</t>
  </si>
  <si>
    <t>L-09-912-00</t>
  </si>
  <si>
    <t>L-10-211-00</t>
  </si>
  <si>
    <t>L-11-309-00</t>
  </si>
  <si>
    <t>L-11-336-00</t>
  </si>
  <si>
    <t>L-11-370-00</t>
  </si>
  <si>
    <t>L-12-368-00</t>
  </si>
  <si>
    <t>L-12-747-00</t>
  </si>
  <si>
    <t>L-12-776-00</t>
  </si>
  <si>
    <t>L-12-841-00</t>
  </si>
  <si>
    <t>L-12-886-00</t>
  </si>
  <si>
    <t>L-12-995-00</t>
  </si>
  <si>
    <t>L-13-126-00</t>
  </si>
  <si>
    <t>L-14-071-00</t>
  </si>
  <si>
    <t>L-14-072-00</t>
  </si>
  <si>
    <t>L-14-073-00</t>
  </si>
  <si>
    <t>L-14-074-00</t>
  </si>
  <si>
    <t>L-14-077-00</t>
  </si>
  <si>
    <t>L-14-078-00</t>
  </si>
  <si>
    <t>L-14-079-00</t>
  </si>
  <si>
    <t>L-14-084-00</t>
  </si>
  <si>
    <t>L-16-198-00</t>
  </si>
  <si>
    <t>L-17-659-00</t>
  </si>
  <si>
    <t>L-18-089-00</t>
  </si>
  <si>
    <t>L-21-883-00</t>
  </si>
  <si>
    <t>L-24-390-00</t>
  </si>
  <si>
    <t>L-24-957-00</t>
  </si>
  <si>
    <t>L-25-674-00</t>
  </si>
  <si>
    <t>L-25-750-00</t>
  </si>
  <si>
    <t>L-25-752-00</t>
  </si>
  <si>
    <t>L-50-206-00</t>
  </si>
  <si>
    <t>L-50-208-00</t>
  </si>
  <si>
    <t>L-50-247-00</t>
  </si>
  <si>
    <t>L-52-439-00</t>
  </si>
  <si>
    <t>L-52-474-00</t>
  </si>
  <si>
    <t>L-52-476-00</t>
  </si>
  <si>
    <t>L-52-593-00</t>
  </si>
  <si>
    <t>L-53-099-00</t>
  </si>
  <si>
    <t>L-53-367-00</t>
  </si>
  <si>
    <t>L-54-128-00</t>
  </si>
  <si>
    <t>L-54-423-00</t>
  </si>
  <si>
    <t>L-54-490-00</t>
  </si>
  <si>
    <t>L-55-238-00</t>
  </si>
  <si>
    <t>L-55-345-00</t>
  </si>
  <si>
    <t>L-56-036-00</t>
  </si>
  <si>
    <t>L-56-074-00</t>
  </si>
  <si>
    <t>L-56-544-00</t>
  </si>
  <si>
    <t>L-57-578-00</t>
  </si>
  <si>
    <t>L-57-617-00</t>
  </si>
  <si>
    <t>L-58-700-00</t>
  </si>
  <si>
    <t>L-59-094-00</t>
  </si>
  <si>
    <t>L-59-868-00</t>
  </si>
  <si>
    <t>L-59-925-00</t>
  </si>
  <si>
    <t>L-59-985-00</t>
  </si>
  <si>
    <t>L-60-204-00</t>
  </si>
  <si>
    <t>L-60-255-00</t>
  </si>
  <si>
    <t>L-60-415-00</t>
  </si>
  <si>
    <t>L-60-740-00</t>
  </si>
  <si>
    <t>L-60-744-00</t>
  </si>
  <si>
    <t>L-60-785-00</t>
  </si>
  <si>
    <t>L-60-796-00</t>
  </si>
  <si>
    <t>L-60-894-00</t>
  </si>
  <si>
    <t>L-60-923-00</t>
  </si>
  <si>
    <t>L-61-245-00</t>
  </si>
  <si>
    <t>L-61-362-00</t>
  </si>
  <si>
    <t>L-62-076-00</t>
  </si>
  <si>
    <t>L-62-079-00</t>
  </si>
  <si>
    <t>L-62-231-00</t>
  </si>
  <si>
    <t>L-62-275-00</t>
  </si>
  <si>
    <t>L-62-314-00</t>
  </si>
  <si>
    <t>L-62-398-00</t>
  </si>
  <si>
    <t>L-62-399-00</t>
  </si>
  <si>
    <t>L-62-403-00</t>
  </si>
  <si>
    <t>L-62-486-00</t>
  </si>
  <si>
    <t>L-62-487-00</t>
  </si>
  <si>
    <t>L-62-511-00</t>
  </si>
  <si>
    <t>L-62-543-00</t>
  </si>
  <si>
    <t>L-62-544-00</t>
  </si>
  <si>
    <t>L-62-545-00</t>
  </si>
  <si>
    <t>L-62-546-00</t>
  </si>
  <si>
    <t>L-62-555-00</t>
  </si>
  <si>
    <t>L-62-585-00</t>
  </si>
  <si>
    <t>L-62-586-00</t>
  </si>
  <si>
    <t>L-62-587-00</t>
  </si>
  <si>
    <t>L-62-588-00</t>
  </si>
  <si>
    <t>L-62-589-00</t>
  </si>
  <si>
    <t>L-62-590-00</t>
  </si>
  <si>
    <t>L-62-591-00</t>
  </si>
  <si>
    <t>L-62-592-00</t>
  </si>
  <si>
    <t>L-62-593-00</t>
  </si>
  <si>
    <t>L-62-594-00</t>
  </si>
  <si>
    <t>L-62-595-00</t>
  </si>
  <si>
    <t>L-62-596-00</t>
  </si>
  <si>
    <t>L-62-597-00</t>
  </si>
  <si>
    <t>L-62-598-00</t>
  </si>
  <si>
    <t>L-62-599-00</t>
  </si>
  <si>
    <t>L-62-600-00</t>
  </si>
  <si>
    <t>L-62-601-00</t>
  </si>
  <si>
    <t>L-62-602-00</t>
  </si>
  <si>
    <t>L-62-603-00</t>
  </si>
  <si>
    <t>L-62-604-00</t>
  </si>
  <si>
    <t>L-62-605-00</t>
  </si>
  <si>
    <t>L-62-628-00</t>
  </si>
  <si>
    <t>L-62-638-00</t>
  </si>
  <si>
    <t>L-62-643-00</t>
  </si>
  <si>
    <t>L-62-645-00</t>
  </si>
  <si>
    <t>L-62-654-00</t>
  </si>
  <si>
    <t>L-62-660-00</t>
  </si>
  <si>
    <t>L-62-662-00</t>
  </si>
  <si>
    <t>L-62-665-00</t>
  </si>
  <si>
    <t>L-62-678-00</t>
  </si>
  <si>
    <t>L-62-683-00</t>
  </si>
  <si>
    <t>L-62-693-00</t>
  </si>
  <si>
    <t>L-62-697-00</t>
  </si>
  <si>
    <t>L-62-706-00</t>
  </si>
  <si>
    <t>L-62-719-00</t>
  </si>
  <si>
    <t>L-62-720-00</t>
  </si>
  <si>
    <t>L-62-721-00</t>
  </si>
  <si>
    <t>L-62-722-00</t>
  </si>
  <si>
    <t>L-62-737-00</t>
  </si>
  <si>
    <t>L-62-787-00</t>
  </si>
  <si>
    <t>L-62-791-00</t>
  </si>
  <si>
    <t>L-62-793-00</t>
  </si>
  <si>
    <t>L-62-798-00</t>
  </si>
  <si>
    <t>L-62-799-00</t>
  </si>
  <si>
    <t>L-62-836-00</t>
  </si>
  <si>
    <t>L-62-846-00</t>
  </si>
  <si>
    <t>L-62-848-00</t>
  </si>
  <si>
    <t>L-62-849-00</t>
  </si>
  <si>
    <t>L-62-852-00</t>
  </si>
  <si>
    <t>L-62-862-00</t>
  </si>
  <si>
    <t>L-62-863-00</t>
  </si>
  <si>
    <t>L-62-865-00</t>
  </si>
  <si>
    <t>L-62-877-00</t>
  </si>
  <si>
    <t>L-62-896-00</t>
  </si>
  <si>
    <t>L-62-899-00</t>
  </si>
  <si>
    <t>L-62-900-00</t>
  </si>
  <si>
    <t>L-62-901-00</t>
  </si>
  <si>
    <t>L-62-902-00</t>
  </si>
  <si>
    <t>L-62-903-00</t>
  </si>
  <si>
    <t>L-62-904-00</t>
  </si>
  <si>
    <t>L-62-905-00</t>
  </si>
  <si>
    <t>L-62-906-00</t>
  </si>
  <si>
    <t>L-62-907-00</t>
  </si>
  <si>
    <t>L-62-913-00</t>
  </si>
  <si>
    <t>L-62-914-00</t>
  </si>
  <si>
    <t>L-62-915-00</t>
  </si>
  <si>
    <t>L-62-928-00</t>
  </si>
  <si>
    <t>L-62-929-00</t>
  </si>
  <si>
    <t>L-62-931-00</t>
  </si>
  <si>
    <t>L-62-953-00</t>
  </si>
  <si>
    <t>L-63-078-00</t>
  </si>
  <si>
    <t>L-63-079-00</t>
  </si>
  <si>
    <t>L-63-088-00</t>
  </si>
  <si>
    <t>L-63-089-00</t>
  </si>
  <si>
    <t>L-63-101-00</t>
  </si>
  <si>
    <t>L-63-114-00</t>
  </si>
  <si>
    <t>L-63-118-00</t>
  </si>
  <si>
    <t>L-63-119-00</t>
  </si>
  <si>
    <t>L-63-121-00</t>
  </si>
  <si>
    <t>L-63-128-00</t>
  </si>
  <si>
    <t>L-63-129-00</t>
  </si>
  <si>
    <t>L-63-130-00</t>
  </si>
  <si>
    <t>L-63-131-00</t>
  </si>
  <si>
    <t>L-63-132-00</t>
  </si>
  <si>
    <t>L-63-133-00</t>
  </si>
  <si>
    <t>L-63-134-00</t>
  </si>
  <si>
    <t>L-63-137-00</t>
  </si>
  <si>
    <t>L-63-138-00</t>
  </si>
  <si>
    <t>L-63-152-00</t>
  </si>
  <si>
    <t>L-63-153-00</t>
  </si>
  <si>
    <t>L-63-154-00</t>
  </si>
  <si>
    <t>L-63-165-00</t>
  </si>
  <si>
    <t>L-63-169-00</t>
  </si>
  <si>
    <t>L-63-170-00</t>
  </si>
  <si>
    <t>L-63-171-00</t>
  </si>
  <si>
    <t>L-63-173-00</t>
  </si>
  <si>
    <t>L-63-184-00</t>
  </si>
  <si>
    <t>L-63-188-00</t>
  </si>
  <si>
    <t>L-63-203-00</t>
  </si>
  <si>
    <t>L-63-204-00</t>
  </si>
  <si>
    <t>L-63-210-00</t>
  </si>
  <si>
    <t>L-63-214-00</t>
  </si>
  <si>
    <t>L-63-215-00</t>
  </si>
  <si>
    <t>L-63-217-00</t>
  </si>
  <si>
    <t>L-63-220-00</t>
  </si>
  <si>
    <t>L-63-221-00</t>
  </si>
  <si>
    <t>L-63-247-00</t>
  </si>
  <si>
    <t>L-63-307-00</t>
  </si>
  <si>
    <t>L-63-319-00</t>
  </si>
  <si>
    <t>L-63-320-00</t>
  </si>
  <si>
    <t>L-63-321-00</t>
  </si>
  <si>
    <t>L-63-323-00</t>
  </si>
  <si>
    <t>L-63-324-00</t>
  </si>
  <si>
    <t>L-63-328-00</t>
  </si>
  <si>
    <t>L-63-363-00</t>
  </si>
  <si>
    <t>L-63-364-00</t>
  </si>
  <si>
    <t>L-63-370-00</t>
  </si>
  <si>
    <t>L-63-372-00</t>
  </si>
  <si>
    <t>L-63-373-00</t>
  </si>
  <si>
    <t>L-63-374-00</t>
  </si>
  <si>
    <t>L-63-375-00</t>
  </si>
  <si>
    <t>L-63-376-00</t>
  </si>
  <si>
    <t>L-63-398-00</t>
  </si>
  <si>
    <t>L-63-419-00</t>
  </si>
  <si>
    <t>L-63-420-00</t>
  </si>
  <si>
    <t>L-63-434-00</t>
  </si>
  <si>
    <t>L-63-436-00</t>
  </si>
  <si>
    <t>L-63-460-00</t>
  </si>
  <si>
    <t>L-63-461-00</t>
  </si>
  <si>
    <t>L-63-462-00</t>
  </si>
  <si>
    <t>L-63-468-00</t>
  </si>
  <si>
    <t>L-63-470-00</t>
  </si>
  <si>
    <t>L-63-471-00</t>
  </si>
  <si>
    <t>L-63-472-00</t>
  </si>
  <si>
    <t>L-63-486-00</t>
  </si>
  <si>
    <t>L-63-494-00</t>
  </si>
  <si>
    <t>L-63-507-00</t>
  </si>
  <si>
    <t>L-63-512-00</t>
  </si>
  <si>
    <t>L-63-513-00</t>
  </si>
  <si>
    <t>L-63-514-00</t>
  </si>
  <si>
    <t>L-63-517-00</t>
  </si>
  <si>
    <t>L-63-518-00</t>
  </si>
  <si>
    <t>L-63-534-00</t>
  </si>
  <si>
    <t>L-63-536-00</t>
  </si>
  <si>
    <t>L-63-550-00</t>
  </si>
  <si>
    <t>L-63-551-00</t>
  </si>
  <si>
    <t>L-63-552-00</t>
  </si>
  <si>
    <t>L-63-553-00</t>
  </si>
  <si>
    <t>L-63-554-00</t>
  </si>
  <si>
    <t>L-63-577-00</t>
  </si>
  <si>
    <t>L-63-578-00</t>
  </si>
  <si>
    <t>L-63-586-00</t>
  </si>
  <si>
    <t>L-63-591-00</t>
  </si>
  <si>
    <t>L-63-596-00</t>
  </si>
  <si>
    <t>L-63-604-00</t>
  </si>
  <si>
    <t>L-63-609-00</t>
  </si>
  <si>
    <t>L-63-615-00</t>
  </si>
  <si>
    <t>L-63-620-00</t>
  </si>
  <si>
    <t>L-63-622-00</t>
  </si>
  <si>
    <t>L-63-642-00</t>
  </si>
  <si>
    <t>L-63-643-00</t>
  </si>
  <si>
    <t>L-63-644-00</t>
  </si>
  <si>
    <t>L-63-645-00</t>
  </si>
  <si>
    <t>L-63-646-00</t>
  </si>
  <si>
    <t>L-63-647-00</t>
  </si>
  <si>
    <t>L-63-648-00</t>
  </si>
  <si>
    <t>L-63-649-00</t>
  </si>
  <si>
    <t>L-63-650-00</t>
  </si>
  <si>
    <t>L-63-651-00</t>
  </si>
  <si>
    <t>L-63-657-00</t>
  </si>
  <si>
    <t>L-63-669-00</t>
  </si>
  <si>
    <t>L-63-679-00</t>
  </si>
  <si>
    <t>L-63-695-00</t>
  </si>
  <si>
    <t>L-63-704-00</t>
  </si>
  <si>
    <t>L-63-706-00</t>
  </si>
  <si>
    <t>L-63-709-00</t>
  </si>
  <si>
    <t>L-63-710-00</t>
  </si>
  <si>
    <t>L-63-730-00</t>
  </si>
  <si>
    <t>L-63-731-00</t>
  </si>
  <si>
    <t>L-63-732-00</t>
  </si>
  <si>
    <t>L-63-733-00</t>
  </si>
  <si>
    <t>L-63-735-00</t>
  </si>
  <si>
    <t>L-63-736-00</t>
  </si>
  <si>
    <t>L-63-737-00</t>
  </si>
  <si>
    <t>L-63-739-00</t>
  </si>
  <si>
    <t>L-63-761-00</t>
  </si>
  <si>
    <t>L-63-762-00</t>
  </si>
  <si>
    <t>L-63-777-00</t>
  </si>
  <si>
    <t>L-63-797-00</t>
  </si>
  <si>
    <t>L-63-799-00</t>
  </si>
  <si>
    <t>L-63-827-00</t>
  </si>
  <si>
    <t>L-63-833-00</t>
  </si>
  <si>
    <t>L-63-844-00</t>
  </si>
  <si>
    <t>L-63-845-00</t>
  </si>
  <si>
    <t>L-63-850-00</t>
  </si>
  <si>
    <t>L-63-853-00</t>
  </si>
  <si>
    <t>L-63-854-00</t>
  </si>
  <si>
    <t>L-63-855-00</t>
  </si>
  <si>
    <t>L-63-858-00</t>
  </si>
  <si>
    <t>L-63-868-00</t>
  </si>
  <si>
    <t>L-63-872-00</t>
  </si>
  <si>
    <t>L-63-874-00</t>
  </si>
  <si>
    <t>L-63-879-00</t>
  </si>
  <si>
    <t>L-63-881-00</t>
  </si>
  <si>
    <t>L-63-884-00</t>
  </si>
  <si>
    <t>L-63-887-00</t>
  </si>
  <si>
    <t>L-63-895-00</t>
  </si>
  <si>
    <t>L-63-896-00</t>
  </si>
  <si>
    <t>L-63-897-00</t>
  </si>
  <si>
    <t>L-63-905-00</t>
  </si>
  <si>
    <t>L-63-910-00</t>
  </si>
  <si>
    <t>L-63-912-00</t>
  </si>
  <si>
    <t>L-63-914-00</t>
  </si>
  <si>
    <t>L-63-917-00</t>
  </si>
  <si>
    <t>8410337018166;8410337058162</t>
  </si>
  <si>
    <t>28410337018160;28410337058166</t>
  </si>
  <si>
    <t>AHRIC464A7</t>
  </si>
  <si>
    <t>A.H. Riise XO Reserve Christmas Rum 40° 0.7L</t>
  </si>
  <si>
    <t>4005563382521;5712421010708</t>
  </si>
  <si>
    <t>5700359304921</t>
  </si>
  <si>
    <t>5700359304938</t>
  </si>
  <si>
    <t>17503027709227</t>
  </si>
  <si>
    <t>5413216200273;5430002411019</t>
  </si>
  <si>
    <t>5413216200280</t>
  </si>
  <si>
    <t>5413216200259;5430002411002</t>
  </si>
  <si>
    <t>5413216200266</t>
  </si>
  <si>
    <t>Abelé 1757 Brut Rosé 12.5° 0.75L</t>
  </si>
  <si>
    <t>5000277001033;5000277005161</t>
  </si>
  <si>
    <t>5000277000982;7640171030524</t>
  </si>
  <si>
    <t>10104519;5000277001033;7640171030517</t>
  </si>
  <si>
    <t>5000299298381</t>
  </si>
  <si>
    <t>Absente Absinthe + spoon 55° 0.7L</t>
  </si>
  <si>
    <t>17312040017031;7312040097036</t>
  </si>
  <si>
    <t>17312040350053;7312040552863</t>
  </si>
  <si>
    <t>7312040350100</t>
  </si>
  <si>
    <t>17312040350107;7312040552870</t>
  </si>
  <si>
    <t>65600255237007</t>
  </si>
  <si>
    <t>5060184940825;786992212101</t>
  </si>
  <si>
    <t>05060184948326;10786992212108;5060184948326</t>
  </si>
  <si>
    <t>05060045581662;5060045581662</t>
  </si>
  <si>
    <t>5060045581594</t>
  </si>
  <si>
    <t>05060045581686;5060045581686</t>
  </si>
  <si>
    <t>AIKANKZTVD</t>
  </si>
  <si>
    <t>Aikan Whisky Blend Collection Batch No. 3 43° 0.5L</t>
  </si>
  <si>
    <t>AKAS8JKRG3</t>
  </si>
  <si>
    <t>Akashi Honjozo Tokubetsu 15° 0.72L</t>
  </si>
  <si>
    <t>4970860214014</t>
  </si>
  <si>
    <t>14970860214011</t>
  </si>
  <si>
    <t>AKAS73799D</t>
  </si>
  <si>
    <t>Akashi Toji Blended Whisky + GBX 40° 0.7L</t>
  </si>
  <si>
    <t>4969265725485</t>
  </si>
  <si>
    <t>14969265525488;4969265525481</t>
  </si>
  <si>
    <t>14969265503301;4969265703308</t>
  </si>
  <si>
    <t>4969265503304</t>
  </si>
  <si>
    <t>Amaras Cupreata Joven 41° 0.7L</t>
  </si>
  <si>
    <t>Amaras Espadin Joven 37° 0.7L</t>
  </si>
  <si>
    <t>8000400203805</t>
  </si>
  <si>
    <t>8005240900020</t>
  </si>
  <si>
    <t>8005240900174</t>
  </si>
  <si>
    <t>8000330001298</t>
  </si>
  <si>
    <t>7756936000067</t>
  </si>
  <si>
    <t>0117756936000064</t>
  </si>
  <si>
    <t>8410337078085</t>
  </si>
  <si>
    <t>28410337078089</t>
  </si>
  <si>
    <t>8410337079082</t>
  </si>
  <si>
    <t>28410337079086</t>
  </si>
  <si>
    <t>8901193503243</t>
  </si>
  <si>
    <t>7422250959991</t>
  </si>
  <si>
    <t>5407010420098;6095811093079</t>
  </si>
  <si>
    <t>AMUEC48872</t>
  </si>
  <si>
    <t>Amuerte Coca Gin Red Edition 43° 0.7L</t>
  </si>
  <si>
    <t>5412185104445</t>
  </si>
  <si>
    <t>5407010420111;7422250959977</t>
  </si>
  <si>
    <t>AMUEYUIFSX</t>
  </si>
  <si>
    <t>Amuerte Coca Leaf Gin Black Edition + 2 Glasses 43° 0.7L</t>
  </si>
  <si>
    <t>7422250960935</t>
  </si>
  <si>
    <t>5415281062251</t>
  </si>
  <si>
    <t>5412185900375</t>
  </si>
  <si>
    <t>5407010420050;5412185103882</t>
  </si>
  <si>
    <t>ANCN938714</t>
  </si>
  <si>
    <t>An Cnoc 18 Years 46° 0.7L</t>
  </si>
  <si>
    <t>5010509800204</t>
  </si>
  <si>
    <t>05010509801621;5010509801621</t>
  </si>
  <si>
    <t>ANCN0648E4</t>
  </si>
  <si>
    <t>An Cnoc 24 Years 46° 0.7L</t>
  </si>
  <si>
    <t>5010509880046</t>
  </si>
  <si>
    <t>05010509801645;5010509801645</t>
  </si>
  <si>
    <t>5010509881319;5010509883368</t>
  </si>
  <si>
    <t>5391532620008</t>
  </si>
  <si>
    <t>5391532620015</t>
  </si>
  <si>
    <t>8002266060356</t>
  </si>
  <si>
    <t>8002230350575</t>
  </si>
  <si>
    <t>APPLK4E19T</t>
  </si>
  <si>
    <t>54888880034626</t>
  </si>
  <si>
    <t>05024576008104;5024576008005;5024576207101</t>
  </si>
  <si>
    <t>05024576207118;5024576207118</t>
  </si>
  <si>
    <t>5024576189100</t>
  </si>
  <si>
    <t>05024576189117;5024576189117</t>
  </si>
  <si>
    <t>5024576170818</t>
  </si>
  <si>
    <t>03068682395064;3068682395064</t>
  </si>
  <si>
    <t>ARDBBDDEA7</t>
  </si>
  <si>
    <t>Ardbeg AN OA 46.6° 1L</t>
  </si>
  <si>
    <t>5010494938548;5010494953046</t>
  </si>
  <si>
    <t>745240237518</t>
  </si>
  <si>
    <t>3663777008951;735745133903</t>
  </si>
  <si>
    <t>ARRAUJEKMY</t>
  </si>
  <si>
    <t>Arran 25 Years 46° 0.7L</t>
  </si>
  <si>
    <t>5060044484018</t>
  </si>
  <si>
    <t>ARRA1H6KVA</t>
  </si>
  <si>
    <t>Arran Port Cask Finish (New Bottle) 50° 0.7L</t>
  </si>
  <si>
    <t>05060044481871;5060044481871;54888880020971</t>
  </si>
  <si>
    <t>ARRAK2G1SB</t>
  </si>
  <si>
    <t>Arran Sauternes Cask Finish (New Bottle) 50° 0.7L</t>
  </si>
  <si>
    <t>05060044481956;5060044481956;54888880022722</t>
  </si>
  <si>
    <t>ASBAD80A28</t>
  </si>
  <si>
    <t>Asbach 15 Years 40° 0.7L</t>
  </si>
  <si>
    <t>4016500313287</t>
  </si>
  <si>
    <t>5010496004012</t>
  </si>
  <si>
    <t>15010496104306</t>
  </si>
  <si>
    <t>15010496103682;15010496105716</t>
  </si>
  <si>
    <t>05011333142621;5011333142621</t>
  </si>
  <si>
    <t>742832500012;742832644655</t>
  </si>
  <si>
    <t>742832575591</t>
  </si>
  <si>
    <t>07610113021194;7610113021194</t>
  </si>
  <si>
    <t>5010677010474;5010677011792</t>
  </si>
  <si>
    <t>05010677011839;5010677010467;5010677011839</t>
  </si>
  <si>
    <t>5010677406376</t>
  </si>
  <si>
    <t>3428681005102</t>
  </si>
  <si>
    <t>13428681005109</t>
  </si>
  <si>
    <t>011013100514;05011013100514;5011013100514;5011013931149</t>
  </si>
  <si>
    <t>BAILJLAH31</t>
  </si>
  <si>
    <t>Baileys Apple Crumble 17° 0.5L</t>
  </si>
  <si>
    <t>5011013941032</t>
  </si>
  <si>
    <t>5010509881555</t>
  </si>
  <si>
    <t>05010509803601;5010509803601</t>
  </si>
  <si>
    <t>5010106014059</t>
  </si>
  <si>
    <t>5000299606414</t>
  </si>
  <si>
    <t>BALLKI7LAD</t>
  </si>
  <si>
    <t>Ballantine's Finest AC DC Special Edition 40° 1L</t>
  </si>
  <si>
    <t>BALLN06RBR</t>
  </si>
  <si>
    <t>Ballantine's Finest Queen Special Edition 40° 1L</t>
  </si>
  <si>
    <t>3147699105344;3306230020120</t>
  </si>
  <si>
    <t>7072431300014</t>
  </si>
  <si>
    <t>7072431900078</t>
  </si>
  <si>
    <t>BAROBI5R4R</t>
  </si>
  <si>
    <t>Barons de Rothschild Brut Rosé Premium "French Customs Seal" 12.5° 0.75L</t>
  </si>
  <si>
    <t>7750323000135</t>
  </si>
  <si>
    <t>17750323000132</t>
  </si>
  <si>
    <t>BECH4411E9</t>
  </si>
  <si>
    <t>Becherovka 38° 1L</t>
  </si>
  <si>
    <t>8594405102305</t>
  </si>
  <si>
    <t>05000299605011;5000299605011</t>
  </si>
  <si>
    <t>05000329001059;5000329001059</t>
  </si>
  <si>
    <t>4260370120029</t>
  </si>
  <si>
    <t>4260370120104</t>
  </si>
  <si>
    <t>BELSBB4299</t>
  </si>
  <si>
    <t>Belsazar Rosé 17.5° 0.75L</t>
  </si>
  <si>
    <t>4260370120036</t>
  </si>
  <si>
    <t>4260370120111</t>
  </si>
  <si>
    <t>15901867816082</t>
  </si>
  <si>
    <t>15901041011289;5901041012135</t>
  </si>
  <si>
    <t>4041500023652;4041500036157</t>
  </si>
  <si>
    <t>4041500123659;4041500436155</t>
  </si>
  <si>
    <t>4041500037017;4041500037543</t>
  </si>
  <si>
    <t>4041500137014;4041500137540</t>
  </si>
  <si>
    <t>3700637900663</t>
  </si>
  <si>
    <t>0113700637900660</t>
  </si>
  <si>
    <t>BITT2NWFCT</t>
  </si>
  <si>
    <t>Bitter End Mexican Mole 45° 0.059L</t>
  </si>
  <si>
    <t>628586709522</t>
  </si>
  <si>
    <t>4260167660073;4260167660196</t>
  </si>
  <si>
    <t>BITTD77496</t>
  </si>
  <si>
    <t>Bitter Truth Orange 39° 0.2L</t>
  </si>
  <si>
    <t>4260167660011</t>
  </si>
  <si>
    <t>4260167660325</t>
  </si>
  <si>
    <t>BLAC46AE21</t>
  </si>
  <si>
    <t>Black Death 37.5° 0.7L</t>
  </si>
  <si>
    <t>5021692900619</t>
  </si>
  <si>
    <t>5021692900626</t>
  </si>
  <si>
    <t>BLAC7330CD</t>
  </si>
  <si>
    <t>Black Death London Dry Gin 40° 0.7L</t>
  </si>
  <si>
    <t>5021692900596</t>
  </si>
  <si>
    <t>5021349844242</t>
  </si>
  <si>
    <t>096749003358;683899122529</t>
  </si>
  <si>
    <t>00683899122536;0683899122536;10096749003355</t>
  </si>
  <si>
    <t>5060069050014</t>
  </si>
  <si>
    <t>05060069050052;5060069050052</t>
  </si>
  <si>
    <t>851370006242</t>
  </si>
  <si>
    <t>10851370006249</t>
  </si>
  <si>
    <t>4009872021614</t>
  </si>
  <si>
    <t>4009872021621</t>
  </si>
  <si>
    <t>5430000098021</t>
  </si>
  <si>
    <t>5430000098120</t>
  </si>
  <si>
    <t>BLOO9648AB</t>
  </si>
  <si>
    <t>Bloom Gin 40° 1L</t>
  </si>
  <si>
    <t>5010296002256</t>
  </si>
  <si>
    <t>05010296002263</t>
  </si>
  <si>
    <t>05010296004601;5010296004601</t>
  </si>
  <si>
    <t>8710631121976</t>
  </si>
  <si>
    <t>8710631621971</t>
  </si>
  <si>
    <t>5060733490016</t>
  </si>
  <si>
    <t>5060733490009</t>
  </si>
  <si>
    <t>5060075960819</t>
  </si>
  <si>
    <t>05060075960826;5060075960826</t>
  </si>
  <si>
    <t>8716000964861</t>
  </si>
  <si>
    <t>08716000076762;8716000076762</t>
  </si>
  <si>
    <t>8716000960566</t>
  </si>
  <si>
    <t>08716000015839;8716000015839</t>
  </si>
  <si>
    <t>BOMB603FB1</t>
  </si>
  <si>
    <t>Bombay Bramble 37.5° 0.7L</t>
  </si>
  <si>
    <t>7640175742522</t>
  </si>
  <si>
    <t>07640175742508;7640175742508</t>
  </si>
  <si>
    <t>07640175743635;7640175743635</t>
  </si>
  <si>
    <t>BOODBACB88</t>
  </si>
  <si>
    <t>Boodle's Gin 40° 0.7L</t>
  </si>
  <si>
    <t>10811538010693</t>
  </si>
  <si>
    <t>BORGGRTYZG</t>
  </si>
  <si>
    <t>Borghetti Espresso 25° 1L</t>
  </si>
  <si>
    <t>BOTI8I4S80</t>
  </si>
  <si>
    <t>Botica London Dry Small Batch Distilled Gin 37.5° 0.7L</t>
  </si>
  <si>
    <t>8437014338119</t>
  </si>
  <si>
    <t>18437014338079</t>
  </si>
  <si>
    <t>17401005015493</t>
  </si>
  <si>
    <t>5060184940542</t>
  </si>
  <si>
    <t>5000299613948</t>
  </si>
  <si>
    <t>5000299625095</t>
  </si>
  <si>
    <t>BRAN4GK2T2</t>
  </si>
  <si>
    <t>Brandy of Stravecchio Barrique 40° 0.7L</t>
  </si>
  <si>
    <t>BRECB59EA4</t>
  </si>
  <si>
    <t>Brecon Special Reserve Gin + copa glass 40° 0.7L</t>
  </si>
  <si>
    <t>5011594000302</t>
  </si>
  <si>
    <t>5011594000296</t>
  </si>
  <si>
    <t>4009872020518</t>
  </si>
  <si>
    <t>4009872020525</t>
  </si>
  <si>
    <t>17460855209247</t>
  </si>
  <si>
    <t>BRUG0AD9A1</t>
  </si>
  <si>
    <t>17460855200695;4072500011493;54888880034558</t>
  </si>
  <si>
    <t>7460855200346;7460855202494</t>
  </si>
  <si>
    <t>37460855200347;4072500924007</t>
  </si>
  <si>
    <t>BRUG659E5B</t>
  </si>
  <si>
    <t>Brugal Reserva Anejo 38° 1L</t>
  </si>
  <si>
    <t>17460855208714</t>
  </si>
  <si>
    <t>BRUI4F350D</t>
  </si>
  <si>
    <t>Bruichladdich The Laddie 8 50° 0.7L</t>
  </si>
  <si>
    <t>5055807405850</t>
  </si>
  <si>
    <t>05055807405867;5055807405867</t>
  </si>
  <si>
    <t>20080244007717;4004726003938</t>
  </si>
  <si>
    <t>7506214735118</t>
  </si>
  <si>
    <t>07506214735101;7506214735101</t>
  </si>
  <si>
    <t>30813497006391;54888880035258</t>
  </si>
  <si>
    <t>BUNN868F53</t>
  </si>
  <si>
    <t>Bunnahabhain 25 Years 46.3° 0.7L</t>
  </si>
  <si>
    <t>5029704217397</t>
  </si>
  <si>
    <t>05029704701605;05029704704941;5029704704941</t>
  </si>
  <si>
    <t>BURL651489</t>
  </si>
  <si>
    <t>Burleighs London Dry Gin Export Strength 47° 0.7L</t>
  </si>
  <si>
    <t>5060393030010</t>
  </si>
  <si>
    <t>5060393030041</t>
  </si>
  <si>
    <t>5010103917292;5055966810120</t>
  </si>
  <si>
    <t>05010103917421;15055966810066</t>
  </si>
  <si>
    <t>7436946951961</t>
  </si>
  <si>
    <t>Buss N°509 Pink Grapefruit Gin 40° 0.7L</t>
  </si>
  <si>
    <t>5425035390011</t>
  </si>
  <si>
    <t>03383260011366;5425035391018</t>
  </si>
  <si>
    <t>Buss N°509 Raspberry Gin 37.5° 0.7L</t>
  </si>
  <si>
    <t>5425035390004</t>
  </si>
  <si>
    <t>5425035391001;54611100007540</t>
  </si>
  <si>
    <t>CACH334481</t>
  </si>
  <si>
    <t>Cachaca Capucana 42° 0.7L</t>
  </si>
  <si>
    <t>8437009805411;8437009805718</t>
  </si>
  <si>
    <t>18437009805418;18437009805715</t>
  </si>
  <si>
    <t>03443210401019;3443210401002</t>
  </si>
  <si>
    <t>3443210401019</t>
  </si>
  <si>
    <t>4000269003459</t>
  </si>
  <si>
    <t>CACIQU230M</t>
  </si>
  <si>
    <t>Cacique 500 Extra Anejo 40° 0.7L</t>
  </si>
  <si>
    <t>7591073000057</t>
  </si>
  <si>
    <t>7591073000064</t>
  </si>
  <si>
    <t>CAMPHV0Q0N</t>
  </si>
  <si>
    <t>8000040011372</t>
  </si>
  <si>
    <t>8438001407269</t>
  </si>
  <si>
    <t>0118438001407266</t>
  </si>
  <si>
    <t>5000281068350;5000281072104</t>
  </si>
  <si>
    <t>05000281068367;5000281072111</t>
  </si>
  <si>
    <t>CAPE3NLSAE</t>
  </si>
  <si>
    <t>Caperdonich Unpeated 21 Years 48° 0.7L</t>
  </si>
  <si>
    <t>5000299625026</t>
  </si>
  <si>
    <t>CAPTKAI5RC</t>
  </si>
  <si>
    <t>Captain Morgan &amp; Cola Cans 5° 0.25L</t>
  </si>
  <si>
    <t>5000281038445</t>
  </si>
  <si>
    <t>05000281038469;08711300999629;8711300999629</t>
  </si>
  <si>
    <t>CAPTX5D00C</t>
  </si>
  <si>
    <t>Captain Morgan Spiced Gold 0.0°  0.7L</t>
  </si>
  <si>
    <t>05000281070759;5000281070742</t>
  </si>
  <si>
    <t>5000281070759</t>
  </si>
  <si>
    <t>8410337072083</t>
  </si>
  <si>
    <t>28410337072087</t>
  </si>
  <si>
    <t>8410337017169;8410337070164</t>
  </si>
  <si>
    <t>8410337017411;8410337070416</t>
  </si>
  <si>
    <t>CARLB7599E</t>
  </si>
  <si>
    <t>Carlos Primero PX Casks 40.3° 0.7L</t>
  </si>
  <si>
    <t>28410337088163</t>
  </si>
  <si>
    <t>Carolans Finest 17° 0.7L</t>
  </si>
  <si>
    <t>05011026106091;5011026106091</t>
  </si>
  <si>
    <t>8004400007203</t>
  </si>
  <si>
    <t>8004400073420</t>
  </si>
  <si>
    <t>CARPBFF8D2</t>
  </si>
  <si>
    <t>Carpano Classico Rosso 16° 1L</t>
  </si>
  <si>
    <t>8004400007173</t>
  </si>
  <si>
    <t>8004400072072</t>
  </si>
  <si>
    <t>CARUX61LVB</t>
  </si>
  <si>
    <t>Carupano Reserva 18 40° 0.7L</t>
  </si>
  <si>
    <t>5603196000523</t>
  </si>
  <si>
    <t>15603196000520</t>
  </si>
  <si>
    <t>5000281058320;6523414089934</t>
  </si>
  <si>
    <t>05000281058351;40652341408991;5000281058351</t>
  </si>
  <si>
    <t>CASAMNLR3W</t>
  </si>
  <si>
    <t>Casoro Tequila Anejo 40° 0.7L</t>
  </si>
  <si>
    <t>8719326955933</t>
  </si>
  <si>
    <t>CASO8VYADK</t>
  </si>
  <si>
    <t>Casoro Tequila Blanco 40° 0.7L</t>
  </si>
  <si>
    <t>8719326955902</t>
  </si>
  <si>
    <t>CASAGXV7GI</t>
  </si>
  <si>
    <t>Casoro Tequila Reposado 40° 0.7L</t>
  </si>
  <si>
    <t>8719326955919</t>
  </si>
  <si>
    <t>700461260080</t>
  </si>
  <si>
    <t>700461260165</t>
  </si>
  <si>
    <t>CHAMQE1XLJ</t>
  </si>
  <si>
    <t>Chamarel Gold Rum 40° 0.7L</t>
  </si>
  <si>
    <t>6091309051088</t>
  </si>
  <si>
    <t>CHAR4268B0</t>
  </si>
  <si>
    <t>Chartreuse Yellow 43° 0.7L</t>
  </si>
  <si>
    <t>3023480140704</t>
  </si>
  <si>
    <t>4002547172840</t>
  </si>
  <si>
    <t>CHINVM8YDM</t>
  </si>
  <si>
    <t>Chinaco Anejo 40° 0.7L</t>
  </si>
  <si>
    <t>087229133122</t>
  </si>
  <si>
    <t>CHINVLA73L</t>
  </si>
  <si>
    <t>Chinaco Blanco 40° 0.7L</t>
  </si>
  <si>
    <t>087229133108</t>
  </si>
  <si>
    <t>10872291331081</t>
  </si>
  <si>
    <t>CHIN1P8MM1</t>
  </si>
  <si>
    <t>Chinaco Reposado 40° 0.7L</t>
  </si>
  <si>
    <t>087229133115</t>
  </si>
  <si>
    <t>05000299601341;5000299601341</t>
  </si>
  <si>
    <t>4017871800031</t>
  </si>
  <si>
    <t>4017871800048</t>
  </si>
  <si>
    <t>CIRO43ANUG</t>
  </si>
  <si>
    <t>Ciroc Limonata 37.5° 0.7L</t>
  </si>
  <si>
    <t>5010103947701</t>
  </si>
  <si>
    <t>3760176210494</t>
  </si>
  <si>
    <t>17702559060473;7702559060476</t>
  </si>
  <si>
    <t>3760255020853</t>
  </si>
  <si>
    <t>0133760255020854</t>
  </si>
  <si>
    <t>088004027797</t>
  </si>
  <si>
    <t>17503000677338</t>
  </si>
  <si>
    <t>17503000677239</t>
  </si>
  <si>
    <t>3147690089803</t>
  </si>
  <si>
    <t>627040411438;6270404114380</t>
  </si>
  <si>
    <t>30627040114132;6270404114397</t>
  </si>
  <si>
    <t>CRYSSP0VL1</t>
  </si>
  <si>
    <t>Crystal Head The Bone Edition 40° 0.7L</t>
  </si>
  <si>
    <t>30627040412603</t>
  </si>
  <si>
    <t>18002240001006;8002240061003</t>
  </si>
  <si>
    <t>DALMNSA150</t>
  </si>
  <si>
    <t>Dalmore Vintage 2005 18 Years 49.3° 0.7L</t>
  </si>
  <si>
    <t>5013967020061</t>
  </si>
  <si>
    <t>5013967020047</t>
  </si>
  <si>
    <t>5000281005423</t>
  </si>
  <si>
    <t>05000281005515;5000281005515</t>
  </si>
  <si>
    <t>3044422100204</t>
  </si>
  <si>
    <t>23044422100208</t>
  </si>
  <si>
    <t>DEAN18D142</t>
  </si>
  <si>
    <t>Deanston 18 Years Un-Chill Filtered 46.3° 0.7L</t>
  </si>
  <si>
    <t>5029704218073;54888880027383</t>
  </si>
  <si>
    <t>5029704703609</t>
  </si>
  <si>
    <t>07640171035895;7640171035895</t>
  </si>
  <si>
    <t>7707284029002</t>
  </si>
  <si>
    <t>17707284029368;54611100002101;5902670845705</t>
  </si>
  <si>
    <t>7707284029156</t>
  </si>
  <si>
    <t>17707284029153;5902670844685;5902670845330</t>
  </si>
  <si>
    <t>3275130010428</t>
  </si>
  <si>
    <t>DIPLD457A7</t>
  </si>
  <si>
    <t>17594003626621</t>
  </si>
  <si>
    <t>358</t>
  </si>
  <si>
    <t>Disaronno Amaretto 28° 1L</t>
  </si>
  <si>
    <t>08001110830046;08001110860029;08001110860432;3383260004979;8001110830046</t>
  </si>
  <si>
    <t>3580</t>
  </si>
  <si>
    <t>Domecq Fino Sherry 15° 0.75L</t>
  </si>
  <si>
    <t>8410023094108;8410024010534</t>
  </si>
  <si>
    <t>08410023094726;18410023094105;28410024010538;8410023094726</t>
  </si>
  <si>
    <t>DOOR12BD41</t>
  </si>
  <si>
    <t>Doorly's 3 Years White 40° 0.7L</t>
  </si>
  <si>
    <t>724803005115</t>
  </si>
  <si>
    <t>724803002015</t>
  </si>
  <si>
    <t>DOSMB4966A</t>
  </si>
  <si>
    <t>Dos Maderas PX Triple Aged 5+5 + 1 glass 40° 0.7L</t>
  </si>
  <si>
    <t>5391530350594</t>
  </si>
  <si>
    <t>05391530350600;5391530350600</t>
  </si>
  <si>
    <t>5060142990268</t>
  </si>
  <si>
    <t>15060142990265;15060142990739</t>
  </si>
  <si>
    <t>5010852042061</t>
  </si>
  <si>
    <t>5419980175601</t>
  </si>
  <si>
    <t>05419980175618;5419980175618</t>
  </si>
  <si>
    <t>8715151050782</t>
  </si>
  <si>
    <t>08715151650784;8715151650784</t>
  </si>
  <si>
    <t>8715151750736</t>
  </si>
  <si>
    <t>ELLI5FAE41</t>
  </si>
  <si>
    <t>El Libertad Chapter 2 Flavor of Freedom 8Y 41.8° 0.7L</t>
  </si>
  <si>
    <t>3770011869022</t>
  </si>
  <si>
    <t>3770011869039</t>
  </si>
  <si>
    <t>ELLI8083B6</t>
  </si>
  <si>
    <t>El Libertad Chapter 3 Flavor of Darkness 8Y 48.1° 0.7L</t>
  </si>
  <si>
    <t>3770011869084</t>
  </si>
  <si>
    <t>3770011869091</t>
  </si>
  <si>
    <t>ELLIO50557</t>
  </si>
  <si>
    <t>El Libertad Chapter 4 Flavor of Heaven Apple Pie 35° 0.7L</t>
  </si>
  <si>
    <t>3770011869107</t>
  </si>
  <si>
    <t>3770011869114</t>
  </si>
  <si>
    <t>ELLIB46KT2</t>
  </si>
  <si>
    <t>El Libertad Chapter 5 Flavor of Coffee 30° 0.7L</t>
  </si>
  <si>
    <t>3770011869206</t>
  </si>
  <si>
    <t>3770011869213</t>
  </si>
  <si>
    <t>17501033200134</t>
  </si>
  <si>
    <t>ELIJG50O3E</t>
  </si>
  <si>
    <t>Elijah Craig Small Batch Barrel Proof 62.4° 0.7L</t>
  </si>
  <si>
    <t>EMIN110VGA</t>
  </si>
  <si>
    <t>Eminente Reserva 10 Years 43.5° 0.7L</t>
  </si>
  <si>
    <t>4260099731926</t>
  </si>
  <si>
    <t>4260099732091</t>
  </si>
  <si>
    <t>14971980636516</t>
  </si>
  <si>
    <t>14971980636363;54888880035753</t>
  </si>
  <si>
    <t>05010314700997;5010314700997</t>
  </si>
  <si>
    <t>3379974174015</t>
  </si>
  <si>
    <t>8004400023661;8004400023753</t>
  </si>
  <si>
    <t>5060560480501</t>
  </si>
  <si>
    <t>5415200003204</t>
  </si>
  <si>
    <t>05415200003211;5415200003211</t>
  </si>
  <si>
    <t>5412166010772</t>
  </si>
  <si>
    <t>05412166017016;5412166017016</t>
  </si>
  <si>
    <t>05024720370002;5024720370002</t>
  </si>
  <si>
    <t>FINLB7EA70</t>
  </si>
  <si>
    <t>Finlandia Coconut 37.5° 1L</t>
  </si>
  <si>
    <t>15099873108410</t>
  </si>
  <si>
    <t>05099873101926;5099873101926</t>
  </si>
  <si>
    <t>5099873001998</t>
  </si>
  <si>
    <t>5099873101995</t>
  </si>
  <si>
    <t>05099873102060;5099873102060</t>
  </si>
  <si>
    <t>088004144708</t>
  </si>
  <si>
    <t>10088004029040</t>
  </si>
  <si>
    <t>088004023492;1210000101198;7048352046904</t>
  </si>
  <si>
    <t>10088004027367;11210000101195</t>
  </si>
  <si>
    <t>5390691018121</t>
  </si>
  <si>
    <t>05390691018138;5390691018138</t>
  </si>
  <si>
    <t>7431008107010</t>
  </si>
  <si>
    <t>FLUGGSJW7S</t>
  </si>
  <si>
    <t>8714432000409;8714432100284</t>
  </si>
  <si>
    <t>FONSBEB6F9</t>
  </si>
  <si>
    <t>Fonseca Bin 27 Finest Reserve Port 20° 0.75L</t>
  </si>
  <si>
    <t>5013521100451</t>
  </si>
  <si>
    <t>7502221969683</t>
  </si>
  <si>
    <t>7502221969690</t>
  </si>
  <si>
    <t>05000299101117;5000299101117</t>
  </si>
  <si>
    <t>8410036006297</t>
  </si>
  <si>
    <t>8410036106591</t>
  </si>
  <si>
    <t>FREIJ379UN</t>
  </si>
  <si>
    <t>Freixenet Cordon Rosado 11.5° 0.75L</t>
  </si>
  <si>
    <t>8410036001094;8410036001124</t>
  </si>
  <si>
    <t>8410036101121;8410036101206</t>
  </si>
  <si>
    <t>8410036807658</t>
  </si>
  <si>
    <t>8410036807665</t>
  </si>
  <si>
    <t>GALA47UMFM</t>
  </si>
  <si>
    <t>Galaad Vintage 2018 44.5° 0.7L</t>
  </si>
  <si>
    <t>8716000968753</t>
  </si>
  <si>
    <t>8716000118226</t>
  </si>
  <si>
    <t>GALL4163BF</t>
  </si>
  <si>
    <t>Galliano L'Autentico Liqueur 42.3° 0.5L</t>
  </si>
  <si>
    <t>8716000107084</t>
  </si>
  <si>
    <t>8716000967688</t>
  </si>
  <si>
    <t>08716000111661</t>
  </si>
  <si>
    <t>8716000099501</t>
  </si>
  <si>
    <t>4260083082027;4270000942112</t>
  </si>
  <si>
    <t>4270000942204</t>
  </si>
  <si>
    <t>5014218808032</t>
  </si>
  <si>
    <t>25014218808036</t>
  </si>
  <si>
    <t>088004190163</t>
  </si>
  <si>
    <t>10088004190160;54888880035227</t>
  </si>
  <si>
    <t>5480201442987</t>
  </si>
  <si>
    <t>5425024407409</t>
  </si>
  <si>
    <t>15425024407406</t>
  </si>
  <si>
    <t>5060116355550</t>
  </si>
  <si>
    <t>05021349841326;5021349841326</t>
  </si>
  <si>
    <t>GLEN46ABA3</t>
  </si>
  <si>
    <t>Glencadam 25 Years 46° 0.7L</t>
  </si>
  <si>
    <t>05021349142881;5021349142881</t>
  </si>
  <si>
    <t>5391537391040;735850483818</t>
  </si>
  <si>
    <t>5391537390906;799439682160</t>
  </si>
  <si>
    <t>05391537390173;799439682153</t>
  </si>
  <si>
    <t>5391537390920;735850483948</t>
  </si>
  <si>
    <t>05391537390180;5391537390180;735850483924</t>
  </si>
  <si>
    <t>5391537391156;797776188482</t>
  </si>
  <si>
    <t>05391537391163;797776462858</t>
  </si>
  <si>
    <t>25060088791671;5060088791677;5060399687287</t>
  </si>
  <si>
    <t>25060399687281</t>
  </si>
  <si>
    <t>Glenfiddich 12 Years 40° 1L</t>
  </si>
  <si>
    <t>5010327025155</t>
  </si>
  <si>
    <t>05010327025162;5010327025162</t>
  </si>
  <si>
    <t>05010327325835;5010327325835</t>
  </si>
  <si>
    <t>25060716144169;5060716144202</t>
  </si>
  <si>
    <t>GLEND2B5F1</t>
  </si>
  <si>
    <t>Glengoyne 15 Years 43° 0.7L</t>
  </si>
  <si>
    <t>5010852026658</t>
  </si>
  <si>
    <t>05010852026757</t>
  </si>
  <si>
    <t>5010494935905</t>
  </si>
  <si>
    <t>5010494935950;5010494953220</t>
  </si>
  <si>
    <t>5010494970449;5010494970456;5010494971606</t>
  </si>
  <si>
    <t>GLENQ9IAXY</t>
  </si>
  <si>
    <t>3383260008847;54888880034282</t>
  </si>
  <si>
    <t>5010314302627</t>
  </si>
  <si>
    <t>5010314202743</t>
  </si>
  <si>
    <t>05000289934817;5000289934817</t>
  </si>
  <si>
    <t>5010867400078</t>
  </si>
  <si>
    <t>5010867400559</t>
  </si>
  <si>
    <t>5413214000769</t>
  </si>
  <si>
    <t>5413214000776</t>
  </si>
  <si>
    <t>5413214000783</t>
  </si>
  <si>
    <t>5413214000790</t>
  </si>
  <si>
    <t>3018300000245;3018300004540;3018300004663</t>
  </si>
  <si>
    <t>3018300003758;3018304000241;5010103936569</t>
  </si>
  <si>
    <t>GRAN5055D3</t>
  </si>
  <si>
    <t>3018300006490;3018300019933</t>
  </si>
  <si>
    <t>3018300006506</t>
  </si>
  <si>
    <t>43379974201009;54888880033872</t>
  </si>
  <si>
    <t>5010327000497</t>
  </si>
  <si>
    <t>05010327203027;4008958201537;5010327203027</t>
  </si>
  <si>
    <t>GRAN8B43CF</t>
  </si>
  <si>
    <t>Grant's Triple Wood Smoky 40° 1L</t>
  </si>
  <si>
    <t>5010327203744</t>
  </si>
  <si>
    <t>GREE54B338</t>
  </si>
  <si>
    <t>Greenall's London Dry Gin 37.5° 1L</t>
  </si>
  <si>
    <t>5010296003475</t>
  </si>
  <si>
    <t>05010296003321;5010296003321</t>
  </si>
  <si>
    <t>05010677862004;5010677862004</t>
  </si>
  <si>
    <t>05010677851008;5010677851008</t>
  </si>
  <si>
    <t>3123021061151</t>
  </si>
  <si>
    <t>13123021061158</t>
  </si>
  <si>
    <t>GUTS8RG5IH</t>
  </si>
  <si>
    <t>Gutss Italian Bittersweet  0.7L</t>
  </si>
  <si>
    <t>5419980186805</t>
  </si>
  <si>
    <t>05419980186836;5419980186836</t>
  </si>
  <si>
    <t>23700209600148</t>
  </si>
  <si>
    <t>HAMPYR4NK7</t>
  </si>
  <si>
    <t>Hampden 2017 Pure Single Jamaican Rum 60° 0.7L</t>
  </si>
  <si>
    <t>13700597316341</t>
  </si>
  <si>
    <t>HANKFXK55M</t>
  </si>
  <si>
    <t>5010509419468</t>
  </si>
  <si>
    <t>5010509801805</t>
  </si>
  <si>
    <t>HANK5A38C6</t>
  </si>
  <si>
    <t>Hankey Bannister 21 Years Partners Reserve 40° 0.7L</t>
  </si>
  <si>
    <t>5010509883092</t>
  </si>
  <si>
    <t>5010509805193</t>
  </si>
  <si>
    <t>5010509415385</t>
  </si>
  <si>
    <t>5010277010164</t>
  </si>
  <si>
    <t>05010277010461;05010277010515;5010277010461;5010277010515</t>
  </si>
  <si>
    <t>HAVARDH40H</t>
  </si>
  <si>
    <t>Havana Club Anejo 3 Years 37.5° 0.7L</t>
  </si>
  <si>
    <t>28501110088835</t>
  </si>
  <si>
    <t>HAVAK1FES6</t>
  </si>
  <si>
    <t>Havana Club Anejo 3 Years 37.5° 1L</t>
  </si>
  <si>
    <t>28501110089986</t>
  </si>
  <si>
    <t>HAVAFLK0EL</t>
  </si>
  <si>
    <t>Havana Club Tributo 2023 40° 0.7L</t>
  </si>
  <si>
    <t>48501110084077</t>
  </si>
  <si>
    <t>HAYM3F6837</t>
  </si>
  <si>
    <t>Hayman's Family Reserve 41.3° 0.7L</t>
  </si>
  <si>
    <t>5021692000227;5021692118007</t>
  </si>
  <si>
    <t>05021692118014;5021692000234</t>
  </si>
  <si>
    <t>1220000180024</t>
  </si>
  <si>
    <t>11220000180021;1230000083027</t>
  </si>
  <si>
    <t>HENDK33SOO</t>
  </si>
  <si>
    <t>Hendrick's Gin 41.4° 1L</t>
  </si>
  <si>
    <t>5010327703138</t>
  </si>
  <si>
    <t>3245990125426;3245996126328;3245996126625;3245996126748</t>
  </si>
  <si>
    <t>HENN33C000</t>
  </si>
  <si>
    <t>Hennessy VSOP ( cs x 12 ) 40° 0.7L</t>
  </si>
  <si>
    <t>3245990070528</t>
  </si>
  <si>
    <t>HENN3FFBCD</t>
  </si>
  <si>
    <t>Hennessy VSOP 40° 0.7L</t>
  </si>
  <si>
    <t>3245990969419</t>
  </si>
  <si>
    <t>3245990001720</t>
  </si>
  <si>
    <t>HENNAE27E0</t>
  </si>
  <si>
    <t>Hennessy XO ( cs x 12 ) 40° 0.7L</t>
  </si>
  <si>
    <t>3245990921028;3245991386321;3245999708323;3245999734421</t>
  </si>
  <si>
    <t>HERI5B9015</t>
  </si>
  <si>
    <t>Heritage Brandy 1970 Riserva Heritage Caffo 42° 0.7L</t>
  </si>
  <si>
    <t>80044990947026</t>
  </si>
  <si>
    <t>10744607106259;54888880010545</t>
  </si>
  <si>
    <t>HIERFN4LZS</t>
  </si>
  <si>
    <t>Hierbas Tunel Mezcladas 30° 0.7L</t>
  </si>
  <si>
    <t>18414037104072</t>
  </si>
  <si>
    <t>3267682136176</t>
  </si>
  <si>
    <t>3267686951140</t>
  </si>
  <si>
    <t>3328731200016</t>
  </si>
  <si>
    <t>13328731200310</t>
  </si>
  <si>
    <t>3328731010011</t>
  </si>
  <si>
    <t>13328731010018</t>
  </si>
  <si>
    <t>3328731030019</t>
  </si>
  <si>
    <t>13328731030016</t>
  </si>
  <si>
    <t>3328731300723</t>
  </si>
  <si>
    <t>13328731300720</t>
  </si>
  <si>
    <t>3328731500055</t>
  </si>
  <si>
    <t>13328731500052</t>
  </si>
  <si>
    <t>3328731060443</t>
  </si>
  <si>
    <t>13328731060440</t>
  </si>
  <si>
    <t>3328731101801</t>
  </si>
  <si>
    <t>13328731101808</t>
  </si>
  <si>
    <t>HSEH3SXVZR</t>
  </si>
  <si>
    <t>HSE Habitation Saint Etienne VSOP Port Cask Finish 45° 0.7L</t>
  </si>
  <si>
    <t>5425038580761</t>
  </si>
  <si>
    <t>HUSS6R55JZ</t>
  </si>
  <si>
    <t>Hussong's Silver 40° 0.7L</t>
  </si>
  <si>
    <t>18011701089446;8011701089449</t>
  </si>
  <si>
    <t>ISAUB3E1F7</t>
  </si>
  <si>
    <t>Isautier Arrangé Gingembre Citron 40° 0.5L</t>
  </si>
  <si>
    <t>3283770211624</t>
  </si>
  <si>
    <t>ISAU43B791</t>
  </si>
  <si>
    <t>Isautier Rhum Traditionnel 40° 1L</t>
  </si>
  <si>
    <t>3283770111146</t>
  </si>
  <si>
    <t>13283770111143</t>
  </si>
  <si>
    <t>5704815600039</t>
  </si>
  <si>
    <t>5024546376882</t>
  </si>
  <si>
    <t>05024546378831;5024546378831</t>
  </si>
  <si>
    <t>5024546376608</t>
  </si>
  <si>
    <t>05024546378817;5024546378817</t>
  </si>
  <si>
    <t>ISLE4R4WFV</t>
  </si>
  <si>
    <t>Isle of Raasay Hebridean Single Malt 46.4° 0.7L</t>
  </si>
  <si>
    <t>8001110138159</t>
  </si>
  <si>
    <t>08001110820238;8001110820238</t>
  </si>
  <si>
    <t>8002070003983</t>
  </si>
  <si>
    <t>08001110810253;8001110810253</t>
  </si>
  <si>
    <t>5010103800051</t>
  </si>
  <si>
    <t>05010103804066;5010103804066;54888880010309</t>
  </si>
  <si>
    <t>5010103800044</t>
  </si>
  <si>
    <t>05010103804752;5010103804752</t>
  </si>
  <si>
    <t>5099873117620</t>
  </si>
  <si>
    <t>JACK712734</t>
  </si>
  <si>
    <t>Jack Daniel's Apple 35° 1L</t>
  </si>
  <si>
    <t>15099873117641</t>
  </si>
  <si>
    <t>15099873106508;15099873117146;15099873117214</t>
  </si>
  <si>
    <t>05099873101384;5099873101384;5099873103210</t>
  </si>
  <si>
    <t>05099873146965;5099873146965</t>
  </si>
  <si>
    <t>000046774521;000048007634;05099873125083;05099873167984;50998731139678;5099873125083;5099873167984</t>
  </si>
  <si>
    <t>082184090480;5099873046067</t>
  </si>
  <si>
    <t>000044636166;000045064715;000045117398;000047621657;00082184090572;05099873125397;05099873146064;5099873125397;5099873146064</t>
  </si>
  <si>
    <t>5099873045305;5099873089071</t>
  </si>
  <si>
    <t>000044725884;05099873123881;05099873189078;5099873123881;5099873189078</t>
  </si>
  <si>
    <t>000046718679;000046868657;000047706606;000047889231;05099873123867;05099873145111;05099873183595;5099873123867;5099873145111</t>
  </si>
  <si>
    <t>082184083598</t>
  </si>
  <si>
    <t>5099873145128</t>
  </si>
  <si>
    <t>000047763944;000048175111;15099873121877;15099873121884</t>
  </si>
  <si>
    <t>JACKB89DB2</t>
  </si>
  <si>
    <t>Jack Daniel's Old N°7 PET 40° 0.5L</t>
  </si>
  <si>
    <t>5099873046050</t>
  </si>
  <si>
    <t>05099873104446;5099873146057</t>
  </si>
  <si>
    <t>JACK3HHBBW</t>
  </si>
  <si>
    <t>Jack Daniel's Single Barrel + Metal Cage 45° 0.7L</t>
  </si>
  <si>
    <t>5099873218228</t>
  </si>
  <si>
    <t>15099873118228</t>
  </si>
  <si>
    <t>15099873109998;5099873007143</t>
  </si>
  <si>
    <t>000048365017</t>
  </si>
  <si>
    <t>5099873212691</t>
  </si>
  <si>
    <t>15099873112691</t>
  </si>
  <si>
    <t>4067700011008</t>
  </si>
  <si>
    <t>4067700015730;4067700061003</t>
  </si>
  <si>
    <t>40677033</t>
  </si>
  <si>
    <t>4067700121035</t>
  </si>
  <si>
    <t>JGERSQXQ5N</t>
  </si>
  <si>
    <t>Jägermeister 35° 3L</t>
  </si>
  <si>
    <t>4067700027764</t>
  </si>
  <si>
    <t>932</t>
  </si>
  <si>
    <t>Jameson 40° 0.7L</t>
  </si>
  <si>
    <t>011007003050;05011007003050;5011007003050</t>
  </si>
  <si>
    <t>814794011872</t>
  </si>
  <si>
    <t>10814794011879</t>
  </si>
  <si>
    <t>10080686001901</t>
  </si>
  <si>
    <t>10080686043475</t>
  </si>
  <si>
    <t>080686034391</t>
  </si>
  <si>
    <t>10080686034206</t>
  </si>
  <si>
    <t>080686021902;5060045590039</t>
  </si>
  <si>
    <t>05060045590022;10080686021909</t>
  </si>
  <si>
    <t>10080686043499</t>
  </si>
  <si>
    <t>JJWHOGY2MX</t>
  </si>
  <si>
    <t>Jj Whitley Pink Cherry Vodka 40° 0.7L</t>
  </si>
  <si>
    <t>5011166057925</t>
  </si>
  <si>
    <t>5011166041443</t>
  </si>
  <si>
    <t>JJWH51FCF6</t>
  </si>
  <si>
    <t>Jj Whitley Potato Vodka 40° 0.7L</t>
  </si>
  <si>
    <t>5011166054603</t>
  </si>
  <si>
    <t>5011166035978</t>
  </si>
  <si>
    <t>JOHNG82E4F</t>
  </si>
  <si>
    <t>Johnnie Walker Black Label - Travel Retail Label 40° 1L</t>
  </si>
  <si>
    <t>5000267023632</t>
  </si>
  <si>
    <t>5000267024325</t>
  </si>
  <si>
    <t>05000267024325</t>
  </si>
  <si>
    <t>5000267129723</t>
  </si>
  <si>
    <t>5000267129730</t>
  </si>
  <si>
    <t>05000267170268;5000267170268</t>
  </si>
  <si>
    <t>5000267126838;5000267132488</t>
  </si>
  <si>
    <t>23700209603149</t>
  </si>
  <si>
    <t>17610594252138;7610594252186</t>
  </si>
  <si>
    <t>KAIYDBC140</t>
  </si>
  <si>
    <t>KAIYO Signature Japanese Mizunara Oak 43° 0.7L</t>
  </si>
  <si>
    <t>5060292738215</t>
  </si>
  <si>
    <t>5060292738260</t>
  </si>
  <si>
    <t>4589858890132</t>
  </si>
  <si>
    <t>08710631119393;8710631119393</t>
  </si>
  <si>
    <t>3760159472062</t>
  </si>
  <si>
    <t>3760159472161</t>
  </si>
  <si>
    <t>14589633900015</t>
  </si>
  <si>
    <t>4589633900179</t>
  </si>
  <si>
    <t>14589633900169</t>
  </si>
  <si>
    <t>5099357003609;5099357003616</t>
  </si>
  <si>
    <t>5099357091668</t>
  </si>
  <si>
    <t>7090036090079</t>
  </si>
  <si>
    <t>7090036090086</t>
  </si>
  <si>
    <t>KINGOY4WQ2</t>
  </si>
  <si>
    <t>Kingsbarns Doocot 46° 0.7L</t>
  </si>
  <si>
    <t>KINGSQTTBF</t>
  </si>
  <si>
    <t>Kingsbarns Falkland 46° 0.7L</t>
  </si>
  <si>
    <t>10856442005922</t>
  </si>
  <si>
    <t>KIRS9AD22C</t>
  </si>
  <si>
    <t>Kirsberry Cherry 14.8° 1L</t>
  </si>
  <si>
    <t>5700359304648</t>
  </si>
  <si>
    <t>4280001759350</t>
  </si>
  <si>
    <t>4280001759053;4280001759367</t>
  </si>
  <si>
    <t>4280001759053</t>
  </si>
  <si>
    <t>15601194700879</t>
  </si>
  <si>
    <t>10850786006195</t>
  </si>
  <si>
    <t>54888880014475;7436946951947</t>
  </si>
  <si>
    <t>KRUG5Q3Y0A</t>
  </si>
  <si>
    <t>Krug Grande Cuvée 171ème Edition 12.5° 0.75L</t>
  </si>
  <si>
    <t>6430055040029</t>
  </si>
  <si>
    <t>16430055040026</t>
  </si>
  <si>
    <t>7506214701267</t>
  </si>
  <si>
    <t>07506214701267</t>
  </si>
  <si>
    <t>LACO578516</t>
  </si>
  <si>
    <t>La Cofradia Cerámica One Blanco 38° 0.7L</t>
  </si>
  <si>
    <t>07506214715561;7506214715561</t>
  </si>
  <si>
    <t>3255610085603;3255611153110</t>
  </si>
  <si>
    <t>03255610904263;03255610985606;03255610985705;3255610904263</t>
  </si>
  <si>
    <t>798190113104;798190113111</t>
  </si>
  <si>
    <t>3700209604005</t>
  </si>
  <si>
    <t>23700209604009</t>
  </si>
  <si>
    <t>3700209604104</t>
  </si>
  <si>
    <t>23700209604108</t>
  </si>
  <si>
    <t>010314769119529999161410324356;03147691125005;4113824904</t>
  </si>
  <si>
    <t>LANGZ8AKBU</t>
  </si>
  <si>
    <t>Langs Mango &amp; Ginger 37.5° 0.7L</t>
  </si>
  <si>
    <t>5010852046274</t>
  </si>
  <si>
    <t>LANGQG4GZ6</t>
  </si>
  <si>
    <t>Langs Pineapple 37.5° 0.7L</t>
  </si>
  <si>
    <t>5010852044775</t>
  </si>
  <si>
    <t>010501009330666399150710430957;05010019640277;5010019640277</t>
  </si>
  <si>
    <t>05010019637307;5010019637307;600000032487</t>
  </si>
  <si>
    <t>1772</t>
  </si>
  <si>
    <t>Laurent Perrier Rosé 12° 0.75L</t>
  </si>
  <si>
    <t>3258438000001</t>
  </si>
  <si>
    <t>3258430017809</t>
  </si>
  <si>
    <t>6091023020421</t>
  </si>
  <si>
    <t>18411640010240</t>
  </si>
  <si>
    <t>05029704700455;5029704700455</t>
  </si>
  <si>
    <t>745114469915</t>
  </si>
  <si>
    <t>745114469922</t>
  </si>
  <si>
    <t>08410023092586;8410023092586</t>
  </si>
  <si>
    <t>LHRI241NK2</t>
  </si>
  <si>
    <t>L'Héritier Guyot Amaretto My Spirits Corner 18° 0.2L</t>
  </si>
  <si>
    <t>3012993045637</t>
  </si>
  <si>
    <t>3104760003886</t>
  </si>
  <si>
    <t>18410221110003;8410221310000</t>
  </si>
  <si>
    <t>8410221801409</t>
  </si>
  <si>
    <t>28410221801403</t>
  </si>
  <si>
    <t>65602042100709</t>
  </si>
  <si>
    <t>3057230000253</t>
  </si>
  <si>
    <t>13057230000281;3057230001717;3057230001731</t>
  </si>
  <si>
    <t>5411772563450</t>
  </si>
  <si>
    <t>5411772565041</t>
  </si>
  <si>
    <t>7048351680116</t>
  </si>
  <si>
    <t>7048351680123</t>
  </si>
  <si>
    <t>5016840808251</t>
  </si>
  <si>
    <t>5056025474758</t>
  </si>
  <si>
    <t>3357900002304</t>
  </si>
  <si>
    <t>3357900002908</t>
  </si>
  <si>
    <t>LOSAFS4SM4</t>
  </si>
  <si>
    <t>Los Amantes Anejo 40° 0.7L</t>
  </si>
  <si>
    <t>7503035935192</t>
  </si>
  <si>
    <t>17503035935199</t>
  </si>
  <si>
    <t>LOSAYDNISG</t>
  </si>
  <si>
    <t>Los Amantes Joven 40° 0.7L</t>
  </si>
  <si>
    <t>7503035935178</t>
  </si>
  <si>
    <t>17503035935175</t>
  </si>
  <si>
    <t>LOSARDXCGD</t>
  </si>
  <si>
    <t>Los Amantes Reposado 40° 0.7L</t>
  </si>
  <si>
    <t>7503035935185</t>
  </si>
  <si>
    <t>17503035935182</t>
  </si>
  <si>
    <t>5060109229264;64</t>
  </si>
  <si>
    <t>5601889002267</t>
  </si>
  <si>
    <t>35601889002268</t>
  </si>
  <si>
    <t>7501035043039</t>
  </si>
  <si>
    <t>17501035043036</t>
  </si>
  <si>
    <t>10085246342975;4008637316958</t>
  </si>
  <si>
    <t>085246139424;10085246139421</t>
  </si>
  <si>
    <t>MALEBAF8F9</t>
  </si>
  <si>
    <t>Malecon Reserva Imperial 25 Years 40° 0.7L</t>
  </si>
  <si>
    <t>8009366990347</t>
  </si>
  <si>
    <t>5000299296080;853222006226</t>
  </si>
  <si>
    <t>05000299296097;10853222006223;5000299296097</t>
  </si>
  <si>
    <t>5000299296066;853222006394</t>
  </si>
  <si>
    <t>05000299296073;10853222006391;5000299296073</t>
  </si>
  <si>
    <t>5000299296509</t>
  </si>
  <si>
    <t>5000299296516</t>
  </si>
  <si>
    <t>28410024711022</t>
  </si>
  <si>
    <t>28410024711091</t>
  </si>
  <si>
    <t>7452400699668</t>
  </si>
  <si>
    <t>745240069973</t>
  </si>
  <si>
    <t>MARE40871D</t>
  </si>
  <si>
    <t>Mare Gin 42.7° 1.75L</t>
  </si>
  <si>
    <t>10855153005030</t>
  </si>
  <si>
    <t>MARS9O3Q4V</t>
  </si>
  <si>
    <t>Marsà Gran Vermouth 18° 0.75L</t>
  </si>
  <si>
    <t>5430002901138</t>
  </si>
  <si>
    <t>15430002901135</t>
  </si>
  <si>
    <t>3132590044908</t>
  </si>
  <si>
    <t>3219820006070</t>
  </si>
  <si>
    <t>23219820006074</t>
  </si>
  <si>
    <t>5010677944007</t>
  </si>
  <si>
    <t>05010677944014;07630040403054;5010677944014;7630040403054</t>
  </si>
  <si>
    <t>5201344004265</t>
  </si>
  <si>
    <t>5201344004272</t>
  </si>
  <si>
    <t>10066094010056;10766094010055</t>
  </si>
  <si>
    <t>5202795150358;54888880019685</t>
  </si>
  <si>
    <t>5202795150358;54888880019722</t>
  </si>
  <si>
    <t>META0B7C86</t>
  </si>
  <si>
    <t>Metaxa 12* 40° 1L</t>
  </si>
  <si>
    <t>35202795120086</t>
  </si>
  <si>
    <t>META453EA4</t>
  </si>
  <si>
    <t>5011007015039</t>
  </si>
  <si>
    <t>54888880035623</t>
  </si>
  <si>
    <t>04901777020658;200220718;200221541;4901777020320;4901777020658</t>
  </si>
  <si>
    <t>MILLA24163</t>
  </si>
  <si>
    <t>Millonario Solera Reserva Especial 15 Years 40° 0.7L</t>
  </si>
  <si>
    <t>54888880020599;8033749408532</t>
  </si>
  <si>
    <t>8033749400000</t>
  </si>
  <si>
    <t>MILLON729K</t>
  </si>
  <si>
    <t>8033749400000;8033749408532</t>
  </si>
  <si>
    <t>8033749400017;8033749408549;8033749408556</t>
  </si>
  <si>
    <t>3185370000335</t>
  </si>
  <si>
    <t>3185370421703;54888880034800</t>
  </si>
  <si>
    <t>MOIN5PFLCH</t>
  </si>
  <si>
    <t>Moin Rum 40° 0.5L</t>
  </si>
  <si>
    <t>4260698260025</t>
  </si>
  <si>
    <t>4260698261725</t>
  </si>
  <si>
    <t>17503018819072</t>
  </si>
  <si>
    <t>MOSSBVB8BY</t>
  </si>
  <si>
    <t>Mossburn 12 Years Foursquare Rum Casks 57.7° 0.7L</t>
  </si>
  <si>
    <t>5060033847619</t>
  </si>
  <si>
    <t>15060033847616</t>
  </si>
  <si>
    <t>5060033847114</t>
  </si>
  <si>
    <t>15060033847111</t>
  </si>
  <si>
    <t>MOUN1AA3F8</t>
  </si>
  <si>
    <t>Mount Gay XO Triple Cask Rum + GBX 43° 0.7L</t>
  </si>
  <si>
    <t>29501007803502;3035540005038</t>
  </si>
  <si>
    <t>9005701017211</t>
  </si>
  <si>
    <t>9013100511360</t>
  </si>
  <si>
    <t>9013100553353</t>
  </si>
  <si>
    <t>3043700103302;3043700103807</t>
  </si>
  <si>
    <t>03043709000213;13043703103306;13043703103801;3043703103804;3043703113803</t>
  </si>
  <si>
    <t>MUMM0P8ADH</t>
  </si>
  <si>
    <t>Mumm Ice Xtra Demi-Sec 12.5° 0.75L</t>
  </si>
  <si>
    <t>3043709000893</t>
  </si>
  <si>
    <t>18438001406993</t>
  </si>
  <si>
    <t>8438001407412</t>
  </si>
  <si>
    <t>18438001407419</t>
  </si>
  <si>
    <t>NARDU6XVJY</t>
  </si>
  <si>
    <t>Nardini Amaro 29° 0.7L</t>
  </si>
  <si>
    <t>8000513202375</t>
  </si>
  <si>
    <t>NARD64948A</t>
  </si>
  <si>
    <t>Nardini Grappa Riserva Selezione 7 anni 45° 0.7L</t>
  </si>
  <si>
    <t>8000513201835</t>
  </si>
  <si>
    <t>08000513201873;8000513201873</t>
  </si>
  <si>
    <t>3287480000011</t>
  </si>
  <si>
    <t>3287480001735</t>
  </si>
  <si>
    <t>3287480001742</t>
  </si>
  <si>
    <t>3287480001032;54888880026010</t>
  </si>
  <si>
    <t>4820181424961</t>
  </si>
  <si>
    <t>4820181424954</t>
  </si>
  <si>
    <t>NOIRDI003X</t>
  </si>
  <si>
    <t>Noir d'Ivoire Distillerie de Biercée 17° 0.7L</t>
  </si>
  <si>
    <t>15425024400308;5425024400301</t>
  </si>
  <si>
    <t>54611100003269</t>
  </si>
  <si>
    <t>08410023031929;8410023031929</t>
  </si>
  <si>
    <t>80104193</t>
  </si>
  <si>
    <t>08002092005712;8002092005712</t>
  </si>
  <si>
    <t>NONIC14795</t>
  </si>
  <si>
    <t>Nonino Grappa Sauvignon Blanc Monovitigno 41° 0.7L</t>
  </si>
  <si>
    <t>8002092016046</t>
  </si>
  <si>
    <t>8425027000215;8435449500002;8435449501054</t>
  </si>
  <si>
    <t>28425027001551;28435449500006;28435449501058</t>
  </si>
  <si>
    <t>8435449500040</t>
  </si>
  <si>
    <t>28435449500044</t>
  </si>
  <si>
    <t>27752933001308</t>
  </si>
  <si>
    <t>Okinawa Gin Recipe 2 47° 0.7L</t>
  </si>
  <si>
    <t>14955066447104</t>
  </si>
  <si>
    <t>OLDFYPL8VV</t>
  </si>
  <si>
    <t>Old Fine 30° 1L</t>
  </si>
  <si>
    <t>5410293008211</t>
  </si>
  <si>
    <t>15410293008249</t>
  </si>
  <si>
    <t>15099873108786</t>
  </si>
  <si>
    <t>8901131170070</t>
  </si>
  <si>
    <t>18901131170077</t>
  </si>
  <si>
    <t>3012993078338</t>
  </si>
  <si>
    <t>03012998542636;3012998542636</t>
  </si>
  <si>
    <t>5010509805469</t>
  </si>
  <si>
    <t>OLDPJ3BJZ5</t>
  </si>
  <si>
    <t>Old Pulteney Port Wine Cask 46° 0.7L</t>
  </si>
  <si>
    <t>5010509883757</t>
  </si>
  <si>
    <t>5010509805766</t>
  </si>
  <si>
    <t>OLDSAN618Q</t>
  </si>
  <si>
    <t>Old Saint Andrews Clubhouse 40° 0.7L</t>
  </si>
  <si>
    <t>5011995000505;5011995003155</t>
  </si>
  <si>
    <t>5011995000482;5011995003407</t>
  </si>
  <si>
    <t>OPIH5JFQEC</t>
  </si>
  <si>
    <t>Opihr Adventurers 42.5° 1L</t>
  </si>
  <si>
    <t>18410337001028</t>
  </si>
  <si>
    <t>5201003110702</t>
  </si>
  <si>
    <t>5201003160707</t>
  </si>
  <si>
    <t>7640175740481</t>
  </si>
  <si>
    <t>07640175740474;54888880014253;7640175740474</t>
  </si>
  <si>
    <t>3543</t>
  </si>
  <si>
    <t>Pampero Light dry Blanco 37.5° 0.7L</t>
  </si>
  <si>
    <t>08028286000219;8028286000219</t>
  </si>
  <si>
    <t>3035540001825;3035540009210</t>
  </si>
  <si>
    <t>03035540001832;03035540009227;3035540001832;3035540009227</t>
  </si>
  <si>
    <t>3770008238169</t>
  </si>
  <si>
    <t>13770008238166;3770018359076</t>
  </si>
  <si>
    <t>3047100000247;3047100097643</t>
  </si>
  <si>
    <t>03047100140585;3047100140585</t>
  </si>
  <si>
    <t>PASTFPN4OO</t>
  </si>
  <si>
    <t>Pastis de l'Abbaye 45° 0.5L</t>
  </si>
  <si>
    <t>5407006900634</t>
  </si>
  <si>
    <t>5407006900641</t>
  </si>
  <si>
    <t>07217330050794;10721733000712;7217330050794;721733200719</t>
  </si>
  <si>
    <t>8904014800798</t>
  </si>
  <si>
    <t>8904014800804</t>
  </si>
  <si>
    <t>PENDER356G</t>
  </si>
  <si>
    <t>Penderyn The Welsh Single Malt 46° 0.7L</t>
  </si>
  <si>
    <t>PERN5A46B4</t>
  </si>
  <si>
    <t>Pernod (cs x 12) 40° 1L</t>
  </si>
  <si>
    <t>13047100090306</t>
  </si>
  <si>
    <t>03047100290310;3047100090316</t>
  </si>
  <si>
    <t>03047101248662;3047100290310</t>
  </si>
  <si>
    <t>3047100052161</t>
  </si>
  <si>
    <t>03047101047494;3047101047494</t>
  </si>
  <si>
    <t>PETEFMSTY5</t>
  </si>
  <si>
    <t>Peterman Graan 30° 0.7L</t>
  </si>
  <si>
    <t>5410293001571</t>
  </si>
  <si>
    <t>0115410293001578;15410293001578;54888880034640</t>
  </si>
  <si>
    <t>5410293001519</t>
  </si>
  <si>
    <t>15410293001509</t>
  </si>
  <si>
    <t>5410293042109</t>
  </si>
  <si>
    <t>15410293042106</t>
  </si>
  <si>
    <t>05010103908399;05010103994521;4003922400220;5010103908399</t>
  </si>
  <si>
    <t>05010103908412;05010103909051;8000040210157</t>
  </si>
  <si>
    <t>3460410530714</t>
  </si>
  <si>
    <t>43460410530712</t>
  </si>
  <si>
    <t>PINKEC9428</t>
  </si>
  <si>
    <t>Pink 47 Gin + balloon glas 47° 0.7L</t>
  </si>
  <si>
    <t>5011995000413</t>
  </si>
  <si>
    <t>5011995001366</t>
  </si>
  <si>
    <t>PINKF2D7F1</t>
  </si>
  <si>
    <t>Pink Royal Dry Gin + balloon glass 40° 0.7L</t>
  </si>
  <si>
    <t>5011995002325</t>
  </si>
  <si>
    <t>5011995002264</t>
  </si>
  <si>
    <t>3460410535252</t>
  </si>
  <si>
    <t>43460410535373</t>
  </si>
  <si>
    <t>3460410528025;695521151203</t>
  </si>
  <si>
    <t>43460410528023</t>
  </si>
  <si>
    <t>43460410531764;54888880034879</t>
  </si>
  <si>
    <t>43460410529860</t>
  </si>
  <si>
    <t>PLAN0A425E</t>
  </si>
  <si>
    <t>Plantation Rum Trinidad Original Dark 40° 0.7L</t>
  </si>
  <si>
    <t>3460410524423;43460410524421</t>
  </si>
  <si>
    <t>03147691000791;3147691000791;3162040011297</t>
  </si>
  <si>
    <t>3147699110300</t>
  </si>
  <si>
    <t>POLIE8A33C</t>
  </si>
  <si>
    <t>Poliakov Vodka 37.5° 0.7L</t>
  </si>
  <si>
    <t>3147690061007</t>
  </si>
  <si>
    <t>5060880924884</t>
  </si>
  <si>
    <t>PRIM64C9CA</t>
  </si>
  <si>
    <t>Primakov Vodka 37.5° 0.7L</t>
  </si>
  <si>
    <t>4009872013930;54888880020049</t>
  </si>
  <si>
    <t>PUNI40BC53</t>
  </si>
  <si>
    <t>Puni Sole 46° 0.7L</t>
  </si>
  <si>
    <t>4260351650255</t>
  </si>
  <si>
    <t>4260351650187</t>
  </si>
  <si>
    <t>8001710100129</t>
  </si>
  <si>
    <t>8004400071938;8004400071945;8004400071952</t>
  </si>
  <si>
    <t>PYRA789669</t>
  </si>
  <si>
    <t>Pyrat XO + GBX 40° 0.7L</t>
  </si>
  <si>
    <t>30721733100089;40721733004469;54611100005614</t>
  </si>
  <si>
    <t>Quorhum Ron Solera 12 Years 40° 0.7L</t>
  </si>
  <si>
    <t>54611100007557</t>
  </si>
  <si>
    <t>REDB5BC63F</t>
  </si>
  <si>
    <t>Redbreast 22 Years Oloroso Sherry Single Cask New Vibrations 58.3° 0.7L</t>
  </si>
  <si>
    <t>9120008710037</t>
  </si>
  <si>
    <t>9120008710044</t>
  </si>
  <si>
    <t>6412703100118</t>
  </si>
  <si>
    <t>16412703100115</t>
  </si>
  <si>
    <t>3163937011000</t>
  </si>
  <si>
    <t>23163937011004</t>
  </si>
  <si>
    <t>3163937104061;3163937104139</t>
  </si>
  <si>
    <t>13163937104068;13163937104136</t>
  </si>
  <si>
    <t>3147699116760</t>
  </si>
  <si>
    <t>3147699116623</t>
  </si>
  <si>
    <t>3290082020158</t>
  </si>
  <si>
    <t>54888880025020</t>
  </si>
  <si>
    <t>3290082020509</t>
  </si>
  <si>
    <t>08003405111205;8003405002558;8003405007522;8007403002558</t>
  </si>
  <si>
    <t>08003405110024;8003405000028</t>
  </si>
  <si>
    <t>08714432171192;8714432171192</t>
  </si>
  <si>
    <t>8000330173216</t>
  </si>
  <si>
    <t>08000330173025;8000330173025</t>
  </si>
  <si>
    <t>Royal Brackla 21 Years Sherry Cask Finish 46° 0.7L</t>
  </si>
  <si>
    <t>3185370303405</t>
  </si>
  <si>
    <t>3185370379516;3185370566350;3185370569627</t>
  </si>
  <si>
    <t>Ruinart Rosé "French Customs Seal" 12.5° 0.75L</t>
  </si>
  <si>
    <t>806802810942</t>
  </si>
  <si>
    <t>806802811178</t>
  </si>
  <si>
    <t>8936188540057</t>
  </si>
  <si>
    <t>03322177103405;3322177103405</t>
  </si>
  <si>
    <t>3147699114384</t>
  </si>
  <si>
    <t>3147699119204</t>
  </si>
  <si>
    <t>3147699119013</t>
  </si>
  <si>
    <t>8002095200039</t>
  </si>
  <si>
    <t>10813840001000;8002095170004</t>
  </si>
  <si>
    <t>5601083641101</t>
  </si>
  <si>
    <t>35601083641102;5601083641118</t>
  </si>
  <si>
    <t>SAND0447CA</t>
  </si>
  <si>
    <t>Sandeman Founders Reserve 20° 1L</t>
  </si>
  <si>
    <t>5601083001417;65601083001419</t>
  </si>
  <si>
    <t>SANTITRF41</t>
  </si>
  <si>
    <t>Santa Teresa 1796 Ron Speyside Cask 46° 0.7L</t>
  </si>
  <si>
    <t>17591156000339</t>
  </si>
  <si>
    <t>8500000918241</t>
  </si>
  <si>
    <t>18500000918248;185000009182481</t>
  </si>
  <si>
    <t>10810035510101</t>
  </si>
  <si>
    <t>05011013500598;5011013500598</t>
  </si>
  <si>
    <t>SHIN9VLHGY</t>
  </si>
  <si>
    <t>Shinobu 10 Years Mizunara Oak Finish 43° 0.7L</t>
  </si>
  <si>
    <t>4062400157704;4062400542074;4062400542081</t>
  </si>
  <si>
    <t>4062400217712</t>
  </si>
  <si>
    <t>54888880026454;7436950011002</t>
  </si>
  <si>
    <t>7436949998994</t>
  </si>
  <si>
    <t>7436949999908</t>
  </si>
  <si>
    <t>3012992422022</t>
  </si>
  <si>
    <t>03012998029311;3012998561446</t>
  </si>
  <si>
    <t>SLYRYU677K</t>
  </si>
  <si>
    <t>Slyrs Bavarian Peat Single Malt Whisky 43° 0.7L</t>
  </si>
  <si>
    <t>4250826903443</t>
  </si>
  <si>
    <t>4250826903450</t>
  </si>
  <si>
    <t>SMOK0EF9D6</t>
  </si>
  <si>
    <t>Smokehead High Voltage 58° 0.7L</t>
  </si>
  <si>
    <t>5010852038712</t>
  </si>
  <si>
    <t>5010852038729</t>
  </si>
  <si>
    <t>SMOKEK6UN0</t>
  </si>
  <si>
    <t>Smokehead Rum Rebel 46° 0.7L</t>
  </si>
  <si>
    <t>5010852044720</t>
  </si>
  <si>
    <t>5010852044737</t>
  </si>
  <si>
    <t>5010852040470</t>
  </si>
  <si>
    <t>5010852040487</t>
  </si>
  <si>
    <t>5010852038699;5010852050905</t>
  </si>
  <si>
    <t>5010852038705;5010852052138</t>
  </si>
  <si>
    <t>5010852010701;5010852032048;5010852038699</t>
  </si>
  <si>
    <t>05010852010749;05010852032055;05010852038705;5010852038705;5010852052138</t>
  </si>
  <si>
    <t>SMOK7K3IKE</t>
  </si>
  <si>
    <t>Smokehead Tequila Cask 43° 0.7L</t>
  </si>
  <si>
    <t>5010852050974</t>
  </si>
  <si>
    <t>SMOK5S60SL</t>
  </si>
  <si>
    <t>Smokehead Terminado 43° 0.7L</t>
  </si>
  <si>
    <t>3760273000011</t>
  </si>
  <si>
    <t>23760273000022</t>
  </si>
  <si>
    <t>057496008645</t>
  </si>
  <si>
    <t>30057496008646</t>
  </si>
  <si>
    <t>057496004661</t>
  </si>
  <si>
    <t>30057496004662</t>
  </si>
  <si>
    <t>5060045583024</t>
  </si>
  <si>
    <t>05060045583031;5060045583031</t>
  </si>
  <si>
    <t>SPRETURMAY</t>
  </si>
  <si>
    <t>Sprezza 16° 0.7L</t>
  </si>
  <si>
    <t>5430002901022</t>
  </si>
  <si>
    <t>15430002901029</t>
  </si>
  <si>
    <t>9001700000216;9001700800212</t>
  </si>
  <si>
    <t>9001700800021</t>
  </si>
  <si>
    <t>9001700890404</t>
  </si>
  <si>
    <t>5013967016637</t>
  </si>
  <si>
    <t>5013967016651</t>
  </si>
  <si>
    <t>05013967015418;5013967015418</t>
  </si>
  <si>
    <t>14800220606753;54888880035463</t>
  </si>
  <si>
    <t>4800220634858</t>
  </si>
  <si>
    <t>14800220634855</t>
  </si>
  <si>
    <t>TANNE13B22</t>
  </si>
  <si>
    <t>Tann's Gin 40° 0.7L</t>
  </si>
  <si>
    <t>8410837520299</t>
  </si>
  <si>
    <t>0118410837520296105706;18410837520296;8410837520336</t>
  </si>
  <si>
    <t>5060353070537</t>
  </si>
  <si>
    <t>5013626111291;5013626113677</t>
  </si>
  <si>
    <t>TAYLNGG6I1</t>
  </si>
  <si>
    <t>Taylor's 30 Years 20° 0.75L</t>
  </si>
  <si>
    <t>5013626113295</t>
  </si>
  <si>
    <t>TAYLN0OB30</t>
  </si>
  <si>
    <t>Taylor's Very Very Old Tawny Port King Charles III Coronation 20° 0.75L</t>
  </si>
  <si>
    <t>5013626116982</t>
  </si>
  <si>
    <t>1511223460</t>
  </si>
  <si>
    <t>00085592140457;0085592140457;085592140457</t>
  </si>
  <si>
    <t>5413216100221</t>
  </si>
  <si>
    <t>5413216100238</t>
  </si>
  <si>
    <t>THEBEF53E2</t>
  </si>
  <si>
    <t>The Botanical´S Premium London Dry Gin 42.5° 1L</t>
  </si>
  <si>
    <t>5060160100755</t>
  </si>
  <si>
    <t>5060160110082</t>
  </si>
  <si>
    <t>05010752002752;07640171037349;3011932029561;7640171037349</t>
  </si>
  <si>
    <t>THED181A3A</t>
  </si>
  <si>
    <t>The Deveron 10 Years Limited Edition 40° 0.7L</t>
  </si>
  <si>
    <t>54888880017261</t>
  </si>
  <si>
    <t>5430000506014;5430000506052</t>
  </si>
  <si>
    <t>3663777042160</t>
  </si>
  <si>
    <t>5014218805208</t>
  </si>
  <si>
    <t>25014218805202</t>
  </si>
  <si>
    <t>THET0B9325</t>
  </si>
  <si>
    <t>The Talisman 40° 0.7L</t>
  </si>
  <si>
    <t>5018481315631</t>
  </si>
  <si>
    <t>5018481077096</t>
  </si>
  <si>
    <t>5391528252299</t>
  </si>
  <si>
    <t>5391528259038</t>
  </si>
  <si>
    <t>THOQRL0BR2</t>
  </si>
  <si>
    <t>Thoquino Cachaça 40° 0.7L</t>
  </si>
  <si>
    <t>3180299409429</t>
  </si>
  <si>
    <t>THOR201B78</t>
  </si>
  <si>
    <t>Thor Heyerdahl Cognac Pioneer 40° 1L</t>
  </si>
  <si>
    <t>3028130071872</t>
  </si>
  <si>
    <t>4007675050107</t>
  </si>
  <si>
    <t>4007675050138</t>
  </si>
  <si>
    <t>08001110748051;08001110811106;08001110812158;8001110812158</t>
  </si>
  <si>
    <t>730</t>
  </si>
  <si>
    <t>Tio Pepe Palomino Fino 15° 0.75L</t>
  </si>
  <si>
    <t>8410023000031</t>
  </si>
  <si>
    <t>08410023810036;8410023017831;8410023810036</t>
  </si>
  <si>
    <t>4901903064532</t>
  </si>
  <si>
    <t>14901903064539</t>
  </si>
  <si>
    <t>4971980569978</t>
  </si>
  <si>
    <t>5018481022102;5018481100237</t>
  </si>
  <si>
    <t>05018481022119;5018481100244</t>
  </si>
  <si>
    <t>TROI3C2267</t>
  </si>
  <si>
    <t>Trois Rivières Blanc 50° 1L</t>
  </si>
  <si>
    <t>3267130003104</t>
  </si>
  <si>
    <t>03267130906429</t>
  </si>
  <si>
    <t>TROI88C88F</t>
  </si>
  <si>
    <t>Trois Rivières Rhum Blanc Agricole Cuvée Spéciale 40° 0.7L</t>
  </si>
  <si>
    <t>3267130032470</t>
  </si>
  <si>
    <t>03267130932473</t>
  </si>
  <si>
    <t>03267130948214</t>
  </si>
  <si>
    <t>03267130934965;3267130034962;3267130046453</t>
  </si>
  <si>
    <t>03267130946456</t>
  </si>
  <si>
    <t>7617700590538;7617700590613</t>
  </si>
  <si>
    <t>0107617700995500;7617700590767;7617700966258;7617700995500</t>
  </si>
  <si>
    <t>05011026108286;5011026108286</t>
  </si>
  <si>
    <t>5060074864422</t>
  </si>
  <si>
    <t>HIERBA435J</t>
  </si>
  <si>
    <t>Tunel de Mallorca 30° 0.7L</t>
  </si>
  <si>
    <t>18414037104072;8414037004467</t>
  </si>
  <si>
    <t>8414037103078</t>
  </si>
  <si>
    <t>18414037103075;8414037922419</t>
  </si>
  <si>
    <t>UNGAC4214D</t>
  </si>
  <si>
    <t>Ungava Gin 43.1° 1L</t>
  </si>
  <si>
    <t>854745000111</t>
  </si>
  <si>
    <t>10854745000118;3028132029895</t>
  </si>
  <si>
    <t>16412700318001</t>
  </si>
  <si>
    <t>24740050002547</t>
  </si>
  <si>
    <t>5000292261115</t>
  </si>
  <si>
    <t>05000292261108;5000292261108</t>
  </si>
  <si>
    <t>Vecchia Romagna Riserva Tre Botti 40.8° 0.7L</t>
  </si>
  <si>
    <t>Veuve Clicquot Brut 12° 0.75L</t>
  </si>
  <si>
    <t>WATE6UB164</t>
  </si>
  <si>
    <t>Waterloo Gin Oak Infusion 42° 0.5L</t>
  </si>
  <si>
    <t>5410218006452</t>
  </si>
  <si>
    <t>5410218006445</t>
  </si>
  <si>
    <t>WATERKJEVN</t>
  </si>
  <si>
    <t>Waterloo The Brewer Whisky 43° 0.5L</t>
  </si>
  <si>
    <t>5410218110388</t>
  </si>
  <si>
    <t>5410218009965</t>
  </si>
  <si>
    <t>WENN9D9964</t>
  </si>
  <si>
    <t>Wenneker Elderflower Dry Gin 40° 0.7L</t>
  </si>
  <si>
    <t>8710194011905</t>
  </si>
  <si>
    <t>8710194111902</t>
  </si>
  <si>
    <t>WHIT9RTROH</t>
  </si>
  <si>
    <t>White Heather 21 Years 48° 0.7L</t>
  </si>
  <si>
    <t>5060568320731</t>
  </si>
  <si>
    <t>4009872020617</t>
  </si>
  <si>
    <t>4009872020624</t>
  </si>
  <si>
    <t>5011166061960</t>
  </si>
  <si>
    <t>05011166046646;5011166046646</t>
  </si>
  <si>
    <t>8904017112713</t>
  </si>
  <si>
    <t>WILD85DA41</t>
  </si>
  <si>
    <t>8000040500012</t>
  </si>
  <si>
    <t>180000405000;18000040500019;8000040500029</t>
  </si>
  <si>
    <t>WILDRP0WCW</t>
  </si>
  <si>
    <t>Wild Turkey Rare Breed 58.4° 0.7L</t>
  </si>
  <si>
    <t>721059002530</t>
  </si>
  <si>
    <t>4008958201704</t>
  </si>
  <si>
    <t>WILL12R5VQ</t>
  </si>
  <si>
    <t>Willett Family Estate 4 Years Rye Whisky 57.2° 0.7L</t>
  </si>
  <si>
    <t>20680203719356</t>
  </si>
  <si>
    <t>05099873108628;05099873125878;5099873125878</t>
  </si>
  <si>
    <t>5099873023983</t>
  </si>
  <si>
    <t>15099873123987</t>
  </si>
  <si>
    <t>WOODZDRBS2</t>
  </si>
  <si>
    <t>Woodford Reserve Holiday Select 43.2° 0.7L</t>
  </si>
  <si>
    <t>5099873019429</t>
  </si>
  <si>
    <t>15099873115968;15099873117023</t>
  </si>
  <si>
    <t>WOOD688346</t>
  </si>
  <si>
    <t>Woodford Reserve Kentucky Derby 45.2° 1L</t>
  </si>
  <si>
    <t>081128022280</t>
  </si>
  <si>
    <t>10081128122284</t>
  </si>
  <si>
    <t>WOOD44C3A4</t>
  </si>
  <si>
    <t>05099873124642;15099873112516;5099873116623</t>
  </si>
  <si>
    <t>5900685006197</t>
  </si>
  <si>
    <t>05900685009327;5900685009327</t>
  </si>
  <si>
    <t>5900685005725</t>
  </si>
  <si>
    <t>05900685005749;5900685005749</t>
  </si>
  <si>
    <t>16412703120144</t>
  </si>
  <si>
    <t>XENT96E4C1</t>
  </si>
  <si>
    <t>Xenta Absenta 70° 0.7L</t>
  </si>
  <si>
    <t>18034141060219</t>
  </si>
  <si>
    <t>5060223371023;787615010012</t>
  </si>
  <si>
    <t>35060223371024</t>
  </si>
  <si>
    <t>14901777254807;24901777254804</t>
  </si>
  <si>
    <t>4904230103790</t>
  </si>
  <si>
    <t>14904230070754;14904230103797</t>
  </si>
  <si>
    <t>5010103946773</t>
  </si>
  <si>
    <t>5010103946780</t>
  </si>
  <si>
    <t>7401005013416</t>
  </si>
  <si>
    <t>67401005013418</t>
  </si>
  <si>
    <t>ZUBR19301F</t>
  </si>
  <si>
    <t>Zubrowka Bison Grass 37.5° 0.7L</t>
  </si>
  <si>
    <t>5900343005296</t>
  </si>
  <si>
    <t>45900343005294</t>
  </si>
  <si>
    <t>ZUBR14F079</t>
  </si>
  <si>
    <t>Zubrowka Bison Grass 37.5° 1L</t>
  </si>
  <si>
    <t>5900343005319;5900343010160</t>
  </si>
  <si>
    <t>15900343005316;15900343010167</t>
  </si>
  <si>
    <t>5995099522227</t>
  </si>
  <si>
    <t>Belvedere Organic 6 Lt.</t>
  </si>
  <si>
    <t>TEQ.CUERVO***1/1 40</t>
  </si>
  <si>
    <t>TEQ.CUERVO**ESP/CLS/SL/RP 1 38</t>
  </si>
  <si>
    <t>TEQ.CUERVO***ESP.0,75/40</t>
  </si>
  <si>
    <t>FRESCOB.COSTA TOSCANA BIANCO</t>
  </si>
  <si>
    <t>L-11-433-00</t>
  </si>
  <si>
    <t>L-51-807-00</t>
  </si>
  <si>
    <t>L-52-229-00</t>
  </si>
  <si>
    <t>L-55-364-00</t>
  </si>
  <si>
    <t>L-56-348-00</t>
  </si>
  <si>
    <t>L-62-163-00</t>
  </si>
  <si>
    <t>L-62-339-00</t>
  </si>
  <si>
    <t>L-62-341-00</t>
  </si>
  <si>
    <t>L-62-342-00</t>
  </si>
  <si>
    <t>L-62-343-00</t>
  </si>
  <si>
    <t>L-62-495-00</t>
  </si>
  <si>
    <t>L-62-496-00</t>
  </si>
  <si>
    <t>L-62-497-00</t>
  </si>
  <si>
    <t>L-62-499-00</t>
  </si>
  <si>
    <t>L-62-500-00</t>
  </si>
  <si>
    <t>L-62-502-00</t>
  </si>
  <si>
    <t>L-62-612-00</t>
  </si>
  <si>
    <t>L-63-141-00</t>
  </si>
  <si>
    <t>L-63-283-00</t>
  </si>
  <si>
    <t>L-63-301-00</t>
  </si>
  <si>
    <t>L-63-354-00</t>
  </si>
  <si>
    <t>L-63-397-00</t>
  </si>
  <si>
    <t>L-63-416-00</t>
  </si>
  <si>
    <t>L-63-533-00</t>
  </si>
  <si>
    <t>L-63-556-00</t>
  </si>
  <si>
    <t>L-63-563-00</t>
  </si>
  <si>
    <t>L-63-681-00</t>
  </si>
  <si>
    <t>L-63-697-00</t>
  </si>
  <si>
    <t>L-63-701-00</t>
  </si>
  <si>
    <t>L-63-749-00</t>
  </si>
  <si>
    <t>L-63-783-00</t>
  </si>
  <si>
    <t>L-63-784-00</t>
  </si>
  <si>
    <t>L-63-824-00</t>
  </si>
  <si>
    <t>L-63-849-00</t>
  </si>
  <si>
    <t>L-63-918-00</t>
  </si>
  <si>
    <t>L-63-936-00</t>
  </si>
  <si>
    <t>L-63-939-00</t>
  </si>
  <si>
    <t>L-63-944-00</t>
  </si>
  <si>
    <t>L-63-953-00</t>
  </si>
  <si>
    <t>L-63-958-00</t>
  </si>
  <si>
    <t>1800 Milenio Extra Anejo Tequila + GB</t>
  </si>
  <si>
    <t>818 Anejo Tequila By Kendall Jenner</t>
  </si>
  <si>
    <t>818 Blanco Tequila By Kendall Jenner</t>
  </si>
  <si>
    <t>818 Reposado Tequila By Kendall Jenner</t>
  </si>
  <si>
    <t>L-50-129-00</t>
  </si>
  <si>
    <t>L-63-694-00</t>
  </si>
  <si>
    <t>Aberfeldy 18 Years Napa Valley + GB</t>
  </si>
  <si>
    <t>Absolut Vanilla</t>
  </si>
  <si>
    <t>Amarguinha Amendoa Amarge Limao/Lemon</t>
  </si>
  <si>
    <t>Amrut Peated Cask Strength + GB</t>
  </si>
  <si>
    <t>L-63-968-00</t>
  </si>
  <si>
    <t>Ardbeg 14 Years Anthology Unicorn’s Tale + GB</t>
  </si>
  <si>
    <t>L-64-127-00</t>
  </si>
  <si>
    <t>Ardbeg 23 Years Vintage Y2K + GB</t>
  </si>
  <si>
    <t>Ardbeg 5 Years Wee Beastie Warehouse 2024 Edition + GB</t>
  </si>
  <si>
    <t>Ardbeg Smoketrails Cote Rotie Edition</t>
  </si>
  <si>
    <t>L-24-617-00</t>
  </si>
  <si>
    <t>L-63-700-00</t>
  </si>
  <si>
    <t>L-63-698-00</t>
  </si>
  <si>
    <t>L-64-134-00</t>
  </si>
  <si>
    <t>Balvenie 14 Years Collection Of Curious Casks Bourbon + GB</t>
  </si>
  <si>
    <t>L-08-943-00</t>
  </si>
  <si>
    <t>Bathtub Sloe Gin</t>
  </si>
  <si>
    <t>L-06-132-00</t>
  </si>
  <si>
    <t>L-64-023-00</t>
  </si>
  <si>
    <t>L-63-601-00</t>
  </si>
  <si>
    <t>Brugal Maestro Reserva + GB</t>
  </si>
  <si>
    <t>L-50-288-00</t>
  </si>
  <si>
    <t>Bruichladdich Octomore 11.3 + GB</t>
  </si>
  <si>
    <t>Buffalo Trace Kentucky Straight Bourbon 90 Proof</t>
  </si>
  <si>
    <t>L-24-901-00</t>
  </si>
  <si>
    <t>Campari Bitter + GB</t>
  </si>
  <si>
    <t>L-64-014-00</t>
  </si>
  <si>
    <t>Caol Ila Moch</t>
  </si>
  <si>
    <t>Capel Especial Doble Destilado Pisco</t>
  </si>
  <si>
    <t>Capel Sour Con Limon Pisco</t>
  </si>
  <si>
    <t>Centerba Toro Forte</t>
  </si>
  <si>
    <t>L-64-003-00</t>
  </si>
  <si>
    <t>Chivas Regal Mizunara</t>
  </si>
  <si>
    <t>L-03-707-00</t>
  </si>
  <si>
    <t>Crespo London Dry Gin</t>
  </si>
  <si>
    <t>ECUADOR</t>
  </si>
  <si>
    <t>Crespo Luna Rosa</t>
  </si>
  <si>
    <t>Da Demonio De Los Andes Albilla Pisco</t>
  </si>
  <si>
    <t>L-62-892-00</t>
  </si>
  <si>
    <t>Digusti Amarenello</t>
  </si>
  <si>
    <t>L-55-548-00</t>
  </si>
  <si>
    <t>Drumshanbo Gunpowder Brazilian Pineapple Irish Gin</t>
  </si>
  <si>
    <t>El Libertad 5 Years Freedom</t>
  </si>
  <si>
    <t>Fernet Branca Giftset + Glass</t>
  </si>
  <si>
    <t>Fifty Pounds</t>
  </si>
  <si>
    <t>Fisk Glitter Ruby</t>
  </si>
  <si>
    <t>Fortin Epopeya Rum Del Paraguay + GB</t>
  </si>
  <si>
    <t>PARAGUAY</t>
  </si>
  <si>
    <t>Fortin Guarani Organic Rum Del Paraguay + GB</t>
  </si>
  <si>
    <t>Fortin Heroica Ron Anejo Del Paraguay + GB</t>
  </si>
  <si>
    <t>Generous Gin Organic Coriander &amp; Combave</t>
  </si>
  <si>
    <t>L-25-316-00</t>
  </si>
  <si>
    <t>Gin Mare + Lantern</t>
  </si>
  <si>
    <t>Glendalough Canteiro Aged Madeira Cask Finish Single Cask</t>
  </si>
  <si>
    <t>Glendalough French Oak Calvados XO Cask Finish Single Cask</t>
  </si>
  <si>
    <t>L-64-002-00</t>
  </si>
  <si>
    <t>Glenfarclas 12 Years</t>
  </si>
  <si>
    <t>Glenglassaugh Portsoy</t>
  </si>
  <si>
    <t>L-07-951-00</t>
  </si>
  <si>
    <t>L-63-920-00</t>
  </si>
  <si>
    <t>Glenmorangie 12 Years The Original + GB</t>
  </si>
  <si>
    <t>L-63-205-00</t>
  </si>
  <si>
    <t>Goldschlager</t>
  </si>
  <si>
    <t>Grant's Summer Orange</t>
  </si>
  <si>
    <t>Gusano Rojo Mezcal 0,7 liter (without worm)</t>
  </si>
  <si>
    <t>L-63-385-00</t>
  </si>
  <si>
    <t>L-62-614-00</t>
  </si>
  <si>
    <t>Hennessy Paradis Rare + GB</t>
  </si>
  <si>
    <t>L-64-085-00</t>
  </si>
  <si>
    <t>Hibiki Harmony Master's Select 100th Anniversary + GB</t>
  </si>
  <si>
    <t>Hunter Laing Highland Journey + GB</t>
  </si>
  <si>
    <t>Ignite Vodka By Dan Bilzerian</t>
  </si>
  <si>
    <t>L-64-095-00</t>
  </si>
  <si>
    <t>Jack Daniel's Apple + Tin GB</t>
  </si>
  <si>
    <t>L-64-096-00</t>
  </si>
  <si>
    <t>Jack Daniel's Fire + Tin GB</t>
  </si>
  <si>
    <t>L-64-094-00</t>
  </si>
  <si>
    <t>Jagermeister EURO 24 NL</t>
  </si>
  <si>
    <t>L-58-390-00</t>
  </si>
  <si>
    <t>Jameson Single Pot Still</t>
  </si>
  <si>
    <t>L-64-157-00</t>
  </si>
  <si>
    <t>L-25-548-00</t>
  </si>
  <si>
    <t>L-06-707-00</t>
  </si>
  <si>
    <t>Johnnie Walker GOT White Walker Limited Edition</t>
  </si>
  <si>
    <t>L-63-996-00</t>
  </si>
  <si>
    <t>Jura 12 Years</t>
  </si>
  <si>
    <t>Kong Spiced Rainforest Rum White + GB</t>
  </si>
  <si>
    <t>Koval Cranberry Liqueur Organic</t>
  </si>
  <si>
    <t>Koval Rye Maple Syrup Cask Finish Organic</t>
  </si>
  <si>
    <t>Koval Rye Organic</t>
  </si>
  <si>
    <t>Kraken Black Spiced The Legendary Survivor Series</t>
  </si>
  <si>
    <t>L-63-969-00</t>
  </si>
  <si>
    <t>Lagg Kilmory</t>
  </si>
  <si>
    <t>L-64-016-00</t>
  </si>
  <si>
    <t>Laphroaig 10 Years</t>
  </si>
  <si>
    <t>Licor Beirao D'Honra</t>
  </si>
  <si>
    <t>Licor De Cacao Xoriguer Menorca</t>
  </si>
  <si>
    <t>Licor De Cafe Xoriguer Menorca</t>
  </si>
  <si>
    <t>Licor De Camomila Xoriguer Menorca</t>
  </si>
  <si>
    <t>Licor De Higos Menorca Bloody Island Xoriguer Menorca</t>
  </si>
  <si>
    <t>L-62-394-00</t>
  </si>
  <si>
    <t>Louers Vodka + Light.</t>
  </si>
  <si>
    <t>Mackmyra Scorpions Rock 'n' Roll Star Cherry Cask</t>
  </si>
  <si>
    <t>L-62-850-00</t>
  </si>
  <si>
    <t>INDONESIA</t>
  </si>
  <si>
    <t>Meukow Icone</t>
  </si>
  <si>
    <t>L-25-121-00</t>
  </si>
  <si>
    <t>Michter's Bourbon + GB</t>
  </si>
  <si>
    <t>Michter's Straight Rye + GB</t>
  </si>
  <si>
    <t>L-63-983-00</t>
  </si>
  <si>
    <t>Nixta Licor de Elote</t>
  </si>
  <si>
    <t>L-64-071-00</t>
  </si>
  <si>
    <t>Nobushi Japanse Whisky + GB</t>
  </si>
  <si>
    <t>L-64-090-00</t>
  </si>
  <si>
    <t>L-52-923-00</t>
  </si>
  <si>
    <t>Padre Azul Anejo + GB</t>
  </si>
  <si>
    <t>L-59-353-00</t>
  </si>
  <si>
    <t>Peddlers Salted Plum</t>
  </si>
  <si>
    <t>Puerto De Indias Gin Blackberry</t>
  </si>
  <si>
    <t>Red Planet Rum + GB</t>
  </si>
  <si>
    <t>Roku Gin Sakura Bloom Edition</t>
  </si>
  <si>
    <t>Ron Centenario 12 Years Gran Legado</t>
  </si>
  <si>
    <t>Ron Centenario 18 Reserva De La Familia + GB</t>
  </si>
  <si>
    <t>Ron Centenario 20 Years Fundacion  + GB</t>
  </si>
  <si>
    <t>Ron Centenario 7 Years Anejo Especial</t>
  </si>
  <si>
    <t>Ron Centenario 9 Years NRF</t>
  </si>
  <si>
    <t>Royal Salute 21 Years Polo 5 Jodhpur + GB 0,7 liter</t>
  </si>
  <si>
    <t>Scapegrace Anthem Single Malt Whisky</t>
  </si>
  <si>
    <t>Scapegrace Single Malt Whisky</t>
  </si>
  <si>
    <t>L-53-814-00</t>
  </si>
  <si>
    <t>Smokehead Rum Rebel</t>
  </si>
  <si>
    <t>Stateless Blended Bourbon Whiskey</t>
  </si>
  <si>
    <t>Talisker 25 Years + GB</t>
  </si>
  <si>
    <t>The Antiquary 15 Years + GB</t>
  </si>
  <si>
    <t>The Antiquary 21 Years + GB</t>
  </si>
  <si>
    <t>The Bitter Truth Violette Liquor</t>
  </si>
  <si>
    <t>L-63-997-00</t>
  </si>
  <si>
    <t>The Dalmore 12 Years Sherry Cask</t>
  </si>
  <si>
    <t>The Macallan 12 Years Double Cask</t>
  </si>
  <si>
    <t>L-64-097-00</t>
  </si>
  <si>
    <t>W.L. Weller 12 Years + GB</t>
  </si>
  <si>
    <t>L-55-229-00</t>
  </si>
  <si>
    <t>PASTIS 48***1/1 45gr</t>
  </si>
  <si>
    <t>PASTIS 48***1,5 45gr.</t>
  </si>
  <si>
    <t>MARASCHINO  COPPO***70/30</t>
  </si>
  <si>
    <t>LAZENAY BRANDY***70cl.38g.</t>
  </si>
  <si>
    <t>BRANDY BARDINET NAP.***70/40</t>
  </si>
  <si>
    <t>BERTELL COGNAC***70 40 gr</t>
  </si>
  <si>
    <t>ARNAUD WILLIAM***70/40</t>
  </si>
  <si>
    <t>BRANCA FERNET MENTA***70 32</t>
  </si>
  <si>
    <t>GORDON'S DRY GIN***1/1 40gr.</t>
  </si>
  <si>
    <t>GARLABAN GR.RESERVE***70</t>
  </si>
  <si>
    <t>HIS EMINENCE***DE LA FORCE</t>
  </si>
  <si>
    <t>J &amp; B***1/1  43gr</t>
  </si>
  <si>
    <t>JANOT PASTIS BIO***0,70/45</t>
  </si>
  <si>
    <t>JANOT WILLIAM***0,70/44</t>
  </si>
  <si>
    <t>JANOT PASTIS CITR/ORAN***0,7</t>
  </si>
  <si>
    <t>J &amp; B***3 LT.43</t>
  </si>
  <si>
    <t>OLD BUSHMILLS W.***0,70 40gr</t>
  </si>
  <si>
    <t>OLD VIRGINIA***1/1 40 GR.</t>
  </si>
  <si>
    <t>OLD NICK VODKA ORANGE***70/16</t>
  </si>
  <si>
    <t>POLIAKOV VODKA ASS***70/37,5</t>
  </si>
  <si>
    <t>ST JAMES RHUM AMBRE'***1/1 45</t>
  </si>
  <si>
    <t>TEQ.CUERVO1800 ANEJO***70/38</t>
  </si>
  <si>
    <t>TOSO PROSECCO***SPUMANTE</t>
  </si>
  <si>
    <t>VALENTIN MEYER***WILLIAM</t>
  </si>
  <si>
    <t>VALENTIN MEYER MIRABELLE***70</t>
  </si>
  <si>
    <t>VALENTIN MEYER QUETSCH***70</t>
  </si>
  <si>
    <t>VALENTIN MEYER KIRSCH***70</t>
  </si>
  <si>
    <t>TOSO MOSCATO***0,75</t>
  </si>
  <si>
    <t>TEQ.CUERVO1800 REPOSADO**70/38</t>
  </si>
  <si>
    <t>CLASSICA ROSSO***AVIGNONESI</t>
  </si>
  <si>
    <t>J &amp; B***0,75 40gr</t>
  </si>
  <si>
    <t>TEQ.CUERVO1800 SILVER**0,70/38</t>
  </si>
  <si>
    <t>PRINCESSA ADMIRAL RODN***70/40</t>
  </si>
  <si>
    <t>LUNGAROTTI TREBBIANO***SPOLET</t>
  </si>
  <si>
    <t>COQUEREL FINE/VS  70/40</t>
  </si>
  <si>
    <t>POLINI CREME ASS 0,50/17</t>
  </si>
  <si>
    <t>CASAMIGOS MEZCAL 70/40</t>
  </si>
  <si>
    <t>ABBONA LANGHE RIESLING</t>
  </si>
  <si>
    <t>ABBONA ALTA LANGA BIANCO</t>
  </si>
  <si>
    <t>ABBONA BIANCO CINERINO 1,5</t>
  </si>
  <si>
    <t>SANTADI BIANCO ANGHELIA 1,5</t>
  </si>
  <si>
    <t>FLORIO AMARO 70/32</t>
  </si>
  <si>
    <t>BUSKER WHISKY 70/44,3</t>
  </si>
  <si>
    <t>SALAPARUTA CHARDONNAY SICILIA</t>
  </si>
  <si>
    <t>SALAPARUTA DUCA NERO BRUT</t>
  </si>
  <si>
    <t>GRAPPA DUCA ENRICO 50/40</t>
  </si>
  <si>
    <t>FLORIO MARSALA VERGINE 75/19,5</t>
  </si>
  <si>
    <t>SAGAMORE SPIRIT RYE 70/46,5</t>
  </si>
  <si>
    <t>SOVVERSIVA VERMENTINO</t>
  </si>
  <si>
    <t>OUZO AENAON VANTANA 70/38</t>
  </si>
  <si>
    <t>BRUICHLADDICH LADDIE 70/50</t>
  </si>
  <si>
    <t>FINLAGGAN SHERRY FINISH 70/46</t>
  </si>
  <si>
    <t>FLOR DE CANA TERRA 15YO 70/40</t>
  </si>
  <si>
    <t>GLEN FARCLAS 12Y 70/43</t>
  </si>
  <si>
    <t>COQUEREL VSOP 70/40</t>
  </si>
  <si>
    <t>GRASOWKA BISON VODKA 1/1 38</t>
  </si>
  <si>
    <t>SUNTORY HAKU VODKA 70/40</t>
  </si>
  <si>
    <t>GLEN MORANGIE 14Y 70/46</t>
  </si>
  <si>
    <t>KRAKEN BLACK SPICED B.L. 70/47</t>
  </si>
  <si>
    <t>HAVANA RHUM ESPECIAL 1/1 37,5</t>
  </si>
  <si>
    <t>STRATHISLA 48-61 C&amp;D 75/40</t>
  </si>
  <si>
    <t>GLEN KINCHIE 10Y 75/43</t>
  </si>
  <si>
    <t>DALWHINNIE 75/43</t>
  </si>
  <si>
    <t>JAMESON 12Y 75/40</t>
  </si>
  <si>
    <t>TORMORE 10Y 75/43</t>
  </si>
  <si>
    <t>TITO'S VODKA 0,70/40</t>
  </si>
  <si>
    <t>CASAMIGOS BLANCO 70/40</t>
  </si>
  <si>
    <t>TAMNAVULIN GLENLIVET10Y 70/40</t>
  </si>
  <si>
    <t>BLACK LISTED CATEGORIES (CECILIA'S LIST)</t>
  </si>
  <si>
    <t>Amuerte Coca Leaf Gin Blue Edition</t>
  </si>
  <si>
    <t>L-63-499-00</t>
  </si>
  <si>
    <t>NEGRITA RHUM***1/1 40    SCURO</t>
  </si>
  <si>
    <t>SPRINGBANG 10Y 70/46 NAZZARI</t>
  </si>
  <si>
    <t>L-12-787-00</t>
  </si>
  <si>
    <t>L-14-098-00</t>
  </si>
  <si>
    <t>L-17-860-00</t>
  </si>
  <si>
    <t>L-21-142-00</t>
  </si>
  <si>
    <t>L-24-905-00</t>
  </si>
  <si>
    <t>L-25-815-00</t>
  </si>
  <si>
    <t>L-26-780-00</t>
  </si>
  <si>
    <t>L-51-456-00</t>
  </si>
  <si>
    <t>L-51-958-00</t>
  </si>
  <si>
    <t>L-52-156-00</t>
  </si>
  <si>
    <t>L-53-785-00</t>
  </si>
  <si>
    <t>L-54-174-00</t>
  </si>
  <si>
    <t>L-54-361-00</t>
  </si>
  <si>
    <t>L-56-064-00</t>
  </si>
  <si>
    <t>L-56-260-00</t>
  </si>
  <si>
    <t>L-58-297-00</t>
  </si>
  <si>
    <t>L-58-483-00</t>
  </si>
  <si>
    <t>L-58-743-00</t>
  </si>
  <si>
    <t>L-58-744-00</t>
  </si>
  <si>
    <t>L-58-794-00</t>
  </si>
  <si>
    <t>L-59-234-00</t>
  </si>
  <si>
    <t>L-59-284-00</t>
  </si>
  <si>
    <t>L-59-949-00</t>
  </si>
  <si>
    <t>L-60-420-00</t>
  </si>
  <si>
    <t>L-60-647-00</t>
  </si>
  <si>
    <t>L-60-919-00</t>
  </si>
  <si>
    <t>L-60-952-00</t>
  </si>
  <si>
    <t>L-60-987-00</t>
  </si>
  <si>
    <t>L-60-989-00</t>
  </si>
  <si>
    <t>L-60-990-00</t>
  </si>
  <si>
    <t>L-61-034-00</t>
  </si>
  <si>
    <t>L-61-189-00</t>
  </si>
  <si>
    <t>L-61-235-00</t>
  </si>
  <si>
    <t>L-61-238-00</t>
  </si>
  <si>
    <t>L-61-371-00</t>
  </si>
  <si>
    <t>L-61-584-00</t>
  </si>
  <si>
    <t>L-61-724-00</t>
  </si>
  <si>
    <t>L-61-739-00</t>
  </si>
  <si>
    <t>L-61-775-00</t>
  </si>
  <si>
    <t>L-61-793-00</t>
  </si>
  <si>
    <t>L-62-007-00</t>
  </si>
  <si>
    <t>L-62-027-00</t>
  </si>
  <si>
    <t>L-62-111-00</t>
  </si>
  <si>
    <t>L-62-176-00</t>
  </si>
  <si>
    <t>L-62-189-00</t>
  </si>
  <si>
    <t>L-62-606-00</t>
  </si>
  <si>
    <t>L-62-727-00</t>
  </si>
  <si>
    <t>L-62-756-00</t>
  </si>
  <si>
    <t>L-62-758-00</t>
  </si>
  <si>
    <t>L-62-829-00</t>
  </si>
  <si>
    <t>L-63-105-00</t>
  </si>
  <si>
    <t>L-63-106-00</t>
  </si>
  <si>
    <t>L-63-107-00</t>
  </si>
  <si>
    <t>L-63-166-00</t>
  </si>
  <si>
    <t>L-63-191-00</t>
  </si>
  <si>
    <t>L-63-415-00</t>
  </si>
  <si>
    <t>L-63-473-00</t>
  </si>
  <si>
    <t>L-63-571-00</t>
  </si>
  <si>
    <t>L-63-589-00</t>
  </si>
  <si>
    <t>L-63-590-00</t>
  </si>
  <si>
    <t>L-63-607-00</t>
  </si>
  <si>
    <t>L-63-608-00</t>
  </si>
  <si>
    <t>L-63-683-00</t>
  </si>
  <si>
    <t>L-63-696-00</t>
  </si>
  <si>
    <t>L-63-703-00</t>
  </si>
  <si>
    <t>L-63-760-00</t>
  </si>
  <si>
    <t>L-63-786-00</t>
  </si>
  <si>
    <t>L-63-788-00</t>
  </si>
  <si>
    <t>L-63-830-00</t>
  </si>
  <si>
    <t>L-63-851-00</t>
  </si>
  <si>
    <t>L-63-871-00</t>
  </si>
  <si>
    <t>L-63-882-00</t>
  </si>
  <si>
    <t>L-63-886-00</t>
  </si>
  <si>
    <t>L-63-888-00</t>
  </si>
  <si>
    <t>L-63-890-00</t>
  </si>
  <si>
    <t>L-63-906-00</t>
  </si>
  <si>
    <t>L-63-923-00</t>
  </si>
  <si>
    <t>L-63-924-00</t>
  </si>
  <si>
    <t>L-63-925-00</t>
  </si>
  <si>
    <t>L-63-926-00</t>
  </si>
  <si>
    <t>L-63-927-00</t>
  </si>
  <si>
    <t>L-63-928-00</t>
  </si>
  <si>
    <t>L-63-930-00</t>
  </si>
  <si>
    <t>L-63-931-00</t>
  </si>
  <si>
    <t>L-63-932-00</t>
  </si>
  <si>
    <t>L-63-933-00</t>
  </si>
  <si>
    <t>L-63-935-00</t>
  </si>
  <si>
    <t>L-63-943-00</t>
  </si>
  <si>
    <t>L-63-946-00</t>
  </si>
  <si>
    <t>L-63-963-00</t>
  </si>
  <si>
    <t>L-63-964-00</t>
  </si>
  <si>
    <t>L-63-965-00</t>
  </si>
  <si>
    <t>L-63-967-00</t>
  </si>
  <si>
    <t>L-63-971-00</t>
  </si>
  <si>
    <t>L-63-972-00</t>
  </si>
  <si>
    <t>L-63-991-00</t>
  </si>
  <si>
    <t>L-63-993-00</t>
  </si>
  <si>
    <t>L-64-005-00</t>
  </si>
  <si>
    <t>L-64-009-00</t>
  </si>
  <si>
    <t>L-64-011-00</t>
  </si>
  <si>
    <t>L-64-042-00</t>
  </si>
  <si>
    <t>L-64-043-00</t>
  </si>
  <si>
    <t>L-64-052-00</t>
  </si>
  <si>
    <t>L-64-062-00</t>
  </si>
  <si>
    <t>L-64-069-00</t>
  </si>
  <si>
    <t>L-64-072-00</t>
  </si>
  <si>
    <t>L-64-099-00</t>
  </si>
  <si>
    <t>L-64-100-00</t>
  </si>
  <si>
    <t>L-64-114-00</t>
  </si>
  <si>
    <t>L-64-116-00</t>
  </si>
  <si>
    <t>L-64-118-00</t>
  </si>
  <si>
    <t>L-64-123-00</t>
  </si>
  <si>
    <t>L-64-125-00</t>
  </si>
  <si>
    <t>L-64-137-00</t>
  </si>
  <si>
    <t>L-64-140-00</t>
  </si>
  <si>
    <t>L-64-142-00</t>
  </si>
  <si>
    <t>L-64-143-00</t>
  </si>
  <si>
    <t>L-64-144-00</t>
  </si>
  <si>
    <t>L-64-146-00</t>
  </si>
  <si>
    <t>L-64-147-00</t>
  </si>
  <si>
    <t>L-64-148-00</t>
  </si>
  <si>
    <t>L-64-149-00</t>
  </si>
  <si>
    <t>L-64-150-00</t>
  </si>
  <si>
    <t>L-64-151-00</t>
  </si>
  <si>
    <t>L-64-154-00</t>
  </si>
  <si>
    <t>L-64-156-00</t>
  </si>
  <si>
    <t>L-64-158-00</t>
  </si>
  <si>
    <t>L-64-160-00</t>
  </si>
  <si>
    <t>L-64-161-00</t>
  </si>
  <si>
    <t>L-64-163-00</t>
  </si>
  <si>
    <t>L-64-164-00</t>
  </si>
  <si>
    <t>L-64-166-00</t>
  </si>
  <si>
    <t>L-64-167-00</t>
  </si>
  <si>
    <t>L-64-169-00</t>
  </si>
  <si>
    <t>L-64-170-00</t>
  </si>
  <si>
    <t>L-64-171-00</t>
  </si>
  <si>
    <t>L-64-173-00</t>
  </si>
  <si>
    <t>L-64-174-00</t>
  </si>
  <si>
    <t>L-64-175-00</t>
  </si>
  <si>
    <t>L-64-177-00</t>
  </si>
  <si>
    <t>L-64-178-00</t>
  </si>
  <si>
    <t>L-64-179-00</t>
  </si>
  <si>
    <t>L-64-215-00</t>
  </si>
  <si>
    <t>L-64-218-00</t>
  </si>
  <si>
    <t>L-64-226-00</t>
  </si>
  <si>
    <t>L-64-233-00</t>
  </si>
  <si>
    <t>L-64-236-00</t>
  </si>
  <si>
    <t>L-64-237-00</t>
  </si>
  <si>
    <t>L-64-238-00</t>
  </si>
  <si>
    <t>L-64-247-00</t>
  </si>
  <si>
    <t>L-64-249-00</t>
  </si>
  <si>
    <t>L-64-258-00</t>
  </si>
  <si>
    <t>L-64-259-00</t>
  </si>
  <si>
    <t>L-64-260-00</t>
  </si>
  <si>
    <t>L-64-262-00</t>
  </si>
  <si>
    <t>L-64-267-00</t>
  </si>
  <si>
    <t>L-64-290-00</t>
  </si>
  <si>
    <t>L-64-302-00</t>
  </si>
  <si>
    <t>L-64-309-00</t>
  </si>
  <si>
    <t>L-64-325-00</t>
  </si>
  <si>
    <t>L-64-326-00</t>
  </si>
  <si>
    <t>BARI</t>
  </si>
  <si>
    <t>INCOTERMS : DAP VS. DEPOSITO BARI</t>
  </si>
  <si>
    <t>BELLAVISTA BRUT (ALMA) 2 BOTT</t>
  </si>
  <si>
    <t>ABBONA BAROLO PRESSENDA</t>
  </si>
  <si>
    <t>L-53-657-00</t>
  </si>
  <si>
    <t>L-53-840-00</t>
  </si>
  <si>
    <t>L-54-596-00</t>
  </si>
  <si>
    <t>L-58-720-NL</t>
  </si>
  <si>
    <t>L-58-723-NL</t>
  </si>
  <si>
    <t>L-59-860-00</t>
  </si>
  <si>
    <t>L-62-136-00</t>
  </si>
  <si>
    <t>L-62-940-00</t>
  </si>
  <si>
    <t>L-62-941-00</t>
  </si>
  <si>
    <t>L-62-942-00</t>
  </si>
  <si>
    <t>L-63-621-00</t>
  </si>
  <si>
    <t>L-63-625-00</t>
  </si>
  <si>
    <t>L-63-662-00</t>
  </si>
  <si>
    <t>L-63-776-00</t>
  </si>
  <si>
    <t>L-64-119-00</t>
  </si>
  <si>
    <t>L-64-231-00</t>
  </si>
  <si>
    <t>L-64-263-00</t>
  </si>
  <si>
    <t>L-64-322-00</t>
  </si>
  <si>
    <t>L-64-339-00</t>
  </si>
  <si>
    <t>L-64-386-00</t>
  </si>
  <si>
    <t>L-64-387-00</t>
  </si>
  <si>
    <t>L-64-399-00</t>
  </si>
  <si>
    <t>L-64-400-00</t>
  </si>
  <si>
    <t>L-64-401-00</t>
  </si>
  <si>
    <t>L-64-402-00</t>
  </si>
  <si>
    <t>L-64-403-00</t>
  </si>
  <si>
    <t>L-64-417-00</t>
  </si>
  <si>
    <t>L-64-426-00</t>
  </si>
  <si>
    <t>L-64-434-00</t>
  </si>
  <si>
    <t>L-64-436-00</t>
  </si>
  <si>
    <t>CODICE ANKER</t>
  </si>
  <si>
    <t>CODICE SUPPLY</t>
  </si>
  <si>
    <t>PREZZO ANKER</t>
  </si>
  <si>
    <t>L-64-104-00</t>
  </si>
  <si>
    <t>L-64-223-00</t>
  </si>
  <si>
    <t>L-64-305-00</t>
  </si>
  <si>
    <t>L-64-310-00</t>
  </si>
  <si>
    <t>L-64-443-00</t>
  </si>
  <si>
    <t>ORDINE
ANKER</t>
  </si>
  <si>
    <t>ORDINE ANKER</t>
  </si>
  <si>
    <t>Ref Ordered From Anker</t>
  </si>
  <si>
    <t>Ref Ordered By Client</t>
  </si>
  <si>
    <t>ANKER STOCK</t>
  </si>
  <si>
    <t>COPPO
STOCK</t>
  </si>
  <si>
    <t>FATTURA
CLIENTE</t>
  </si>
  <si>
    <t>ORDINE CLIENTE</t>
  </si>
  <si>
    <t>ORDINE</t>
  </si>
  <si>
    <t>Sierra Blanco PET</t>
  </si>
  <si>
    <t>HIGHLAND PARK 12Y 0,70/40</t>
  </si>
  <si>
    <t>GLEN FIDDICH 19Y 70/40 WINECAS</t>
  </si>
  <si>
    <t>WHITLEY NEILL DRY GIN 0,70/43-</t>
  </si>
  <si>
    <t>GAJAUDO ROSSESE SUPER/ARCAGNA</t>
  </si>
  <si>
    <t>CASTELGR.CHIANTI CLASSICO 0,75</t>
  </si>
  <si>
    <t>CASTELGR.PONTORMO CHIANTI 75.</t>
  </si>
  <si>
    <t>TERRE SVEVI AGLIANICO MANFREDI</t>
  </si>
  <si>
    <t>CANT.VALDADIGE GEWURZTRAMINER</t>
  </si>
  <si>
    <t>CHAMP.CANARD DUCHENE 0,75</t>
  </si>
  <si>
    <t>NINO FRANCO PROSECCO RUSTICO</t>
  </si>
  <si>
    <t>PELLEGRINO PASSITO DUCA ,50</t>
  </si>
  <si>
    <t>GLEN FIDDICH 19Y 70/40 BOURBON</t>
  </si>
  <si>
    <t>GLEN FIDDICH 19Y 70/40 MADERA</t>
  </si>
  <si>
    <t>MEREGALLI C.ZECCA SALICE SALEN</t>
  </si>
  <si>
    <t>RONCHI DI MANZ. ROSAZZO/BIANCO</t>
  </si>
  <si>
    <t>BUSHMILL'S ORIGINAL 70/40</t>
  </si>
  <si>
    <t>SELLA &amp; MOSCA VERMENTINO SARDO</t>
  </si>
  <si>
    <t>ZONIN SAUVIGNON FRIULANO</t>
  </si>
  <si>
    <t>ZONIN SALIENTE FALANGHINA SPUM</t>
  </si>
  <si>
    <t>ZONIN CABERNET SAUV SICILIA</t>
  </si>
  <si>
    <t>ANTINORI SCALABRONE BOLGHERI</t>
  </si>
  <si>
    <t>ANTINORI TORCICODA TORMARESCA</t>
  </si>
  <si>
    <t>ANTINORI MAIME NEGRAMARO</t>
  </si>
  <si>
    <t>ANTINORI BARBARESCO BRIC TUROT</t>
  </si>
  <si>
    <t>ANTINORI BARBERA ASTI SUP.</t>
  </si>
  <si>
    <t>ANTINORI BARBERA ALBA P.ROMUAL</t>
  </si>
  <si>
    <t>ANTINORI BARBERA ASTI FIULOT</t>
  </si>
  <si>
    <t>ANTINORI MOSCATO D'ASTI</t>
  </si>
  <si>
    <t>PORT OF DRAGON DRY GIN 70/40</t>
  </si>
  <si>
    <t>MEREGALLI MACULAN MARZEMINO</t>
  </si>
  <si>
    <t>MEREGALLI C.ZECCA CHARDONNAY</t>
  </si>
  <si>
    <t>MEREGALLI C.ZECCA ROSATO</t>
  </si>
  <si>
    <t>GRAPPA POLI PREMIERE/PAUILLAC</t>
  </si>
  <si>
    <t>GRAPPA POLI PO 70/40</t>
  </si>
  <si>
    <t>GRAPPA POLI UVA VIVA 70/40</t>
  </si>
  <si>
    <t>MIONETTO PROSECCO AVANTGARDE</t>
  </si>
  <si>
    <t>MIONETTO VIVO B/ORO/ROSE/NERO</t>
  </si>
  <si>
    <t>MEREGALLI ALTAVISTA TORRONTES</t>
  </si>
  <si>
    <t>PORT OF DRAGON PURE GIN 70/40</t>
  </si>
  <si>
    <t>GRAPPA BONAVENT.PRIME UVE ,35</t>
  </si>
  <si>
    <t>PLANTATION BARBADOS 20TH 70/40</t>
  </si>
  <si>
    <t>PLANTATION BARBADOS  70/40</t>
  </si>
  <si>
    <t>SANTERO CALAVERA/EX.DRY 1,5</t>
  </si>
  <si>
    <t>FRESCOB.CONF.LUCEDELLAVITE</t>
  </si>
  <si>
    <t>FRESCOB.CONF.LAVITELUCENTE</t>
  </si>
  <si>
    <t>FRESCOB.CONF.SCRIGNOVITEeBRUNE</t>
  </si>
  <si>
    <t>FRESCOB.CONF.PIANREMOLEeCAST</t>
  </si>
  <si>
    <t>FRESCOB.CONF.PIANREMOLEeCASTIG</t>
  </si>
  <si>
    <t>ARARAT AKHTAMAR 10Y 70/40</t>
  </si>
  <si>
    <t>DIPLOMATICO DIST COLLEC 70/47</t>
  </si>
  <si>
    <t>DONNAFUGATA CONF.INSEGUENDO</t>
  </si>
  <si>
    <t>DONNAFUGATA CONF.ESPR,VITTOR</t>
  </si>
  <si>
    <t>BALLANTINES 15Y 70/40</t>
  </si>
  <si>
    <t>JACK DANIEL'S GENTLEMAN 1/1 43</t>
  </si>
  <si>
    <t>JACK DANIEL'S BARREL STRENGHT</t>
  </si>
  <si>
    <t>JACK DANIEL'S STRAIGHT RYE</t>
  </si>
  <si>
    <t>LA PIEVE ROSSO TOSCANA CABERNE</t>
  </si>
  <si>
    <t>KAVALAN PORT CASK FINISH 70/40</t>
  </si>
  <si>
    <t>FRESCOB.CONF.AV/AT/TMverm/aliE</t>
  </si>
  <si>
    <t>GRAPPA MAROLO BAROLO 50/42</t>
  </si>
  <si>
    <t>GRAPPA MAROLO BAROLO 50/40</t>
  </si>
  <si>
    <t>GRAPPA MAROLO BAROLO LT/42</t>
  </si>
  <si>
    <t>DONNAFUGATA CONF.DONNAFUGATA</t>
  </si>
  <si>
    <t>DONNAFUGATA CONF.MEDITERRANEO</t>
  </si>
  <si>
    <t>DONNAFUGATA CONF.NUOVE ESPRES</t>
  </si>
  <si>
    <t>DONNAFUGATA CONF.CHIARANDA</t>
  </si>
  <si>
    <t>DONNAFUGATA CONF.TANCREDI</t>
  </si>
  <si>
    <t>DONNAFUGATA CONF.1000 GRAN  B</t>
  </si>
  <si>
    <t>DONNAFUGATA CONF.1000 GRAN  D</t>
  </si>
  <si>
    <t>DONNAFUGATA CONF.PANTELLERIA</t>
  </si>
  <si>
    <t>VINOSIA FONTANA LOGGIA</t>
  </si>
  <si>
    <t>PLANETA CONF.LEGNO FLOREALI</t>
  </si>
  <si>
    <t>PLANETA CONF.LEGNO SELEZIONE</t>
  </si>
  <si>
    <t>PLANETA CONF.LEGNO I SOLARI</t>
  </si>
  <si>
    <t>PLANETA CONF.LEGNO CECILIA</t>
  </si>
  <si>
    <t>PLANETA CONF.LEGNO 4BT+2B+CAVA</t>
  </si>
  <si>
    <t>PLANETA CONF.LEGNO 2 SEGRETA</t>
  </si>
  <si>
    <t>PLANETA CONF.LEGNO 3 SEGRETA</t>
  </si>
  <si>
    <t>ANTINORI BRUNELLO MONT. 1,5</t>
  </si>
  <si>
    <t>GRAPPA ALEXANDER MOSC/PROS</t>
  </si>
  <si>
    <t>GRAPPA ALEXANDER EXQ.PREMIUM</t>
  </si>
  <si>
    <t>GRAPPA ALEXANDER EXQ.LANG/PROS</t>
  </si>
  <si>
    <t>RON DE JEREMY HEDGEHOG 70/43</t>
  </si>
  <si>
    <t>GRAPPA RICASOLI CAST.BROLIO</t>
  </si>
  <si>
    <t>GRAPPA RICASOLI CASALFERRO 500</t>
  </si>
  <si>
    <t>FRESCOB.CHIANTI PERANO  RIALZI</t>
  </si>
  <si>
    <t>VILLAPARADISETTO MONYMUSK13Y</t>
  </si>
  <si>
    <t>MEREGALLI CHANSON PULIGNY</t>
  </si>
  <si>
    <t>MEREGALLI BRANDOLINI PINOT GR</t>
  </si>
  <si>
    <t>HIGHLAND PARK 14YLOYALTY WOLF</t>
  </si>
  <si>
    <t>HIGHLAND PARK 16Y WINGS EAGLE</t>
  </si>
  <si>
    <t>MOM ROYAL SMOOTHNESS***70/39,5</t>
  </si>
  <si>
    <t>BUSHMILL'S STEAMSHIP 1 LT 40</t>
  </si>
  <si>
    <t>BUSHMILL'S STEAMSHIP 1/1 40</t>
  </si>
  <si>
    <t>ANTIN.CONF.SPUM.MS07NV010001</t>
  </si>
  <si>
    <t>ANTIN.CONF.CHIANTI AN120030001</t>
  </si>
  <si>
    <t>ANTIN.CONF.3 BOTT PR0219030001</t>
  </si>
  <si>
    <t>ANTIN.CONF.3 BOTT TR0120030001</t>
  </si>
  <si>
    <t>ANTIN.CONF.6 BOTT TR0619060001</t>
  </si>
  <si>
    <t>ANTIN.CONF.2 BOTT MS03NV020001</t>
  </si>
  <si>
    <t>ANTIN.CONF.MS05NV020001 2BT+GL</t>
  </si>
  <si>
    <t>ANTIN.CONF.3 BT AN1721030001</t>
  </si>
  <si>
    <t>DONNAFUGATA CONF.GATTOPARDO</t>
  </si>
  <si>
    <t>DONNAFUGATA CONF.SICILIADABERE</t>
  </si>
  <si>
    <t>DONNAFUGATA CONF.CITYBAG</t>
  </si>
  <si>
    <t>DONNAFUGATA CONF.TWINSET</t>
  </si>
  <si>
    <t>ANTIN.CONF.3 BT AN0321030001</t>
  </si>
  <si>
    <t>FRESCOB.CONF.PORTACALICI NIPOZ</t>
  </si>
  <si>
    <t>SIBONA CONF VALIG MSC BBR ARN</t>
  </si>
  <si>
    <t>SAINT JAMES SINGLECASK 70/42,7</t>
  </si>
  <si>
    <t>SAINT JAMES SINGLECASK 70/42,9</t>
  </si>
  <si>
    <t>FRESCOB.CONF.PORTACALICI FRESC</t>
  </si>
  <si>
    <t>GIRVAN PATENT PROOF STRENGH</t>
  </si>
  <si>
    <t>NERVI GATTINARA 75</t>
  </si>
  <si>
    <t>NERVI GATTINARA MOLSINO 75</t>
  </si>
  <si>
    <t>NERVI GATTINARA VALFERANA 75</t>
  </si>
  <si>
    <t>CA DEL BOSCO VINTAGE COLLECTIO</t>
  </si>
  <si>
    <t>CA DEL BOSCO CUVE' PRESTIGE</t>
  </si>
  <si>
    <t>GIPI BOSSO GRAPPA 0,50 FREISA/</t>
  </si>
  <si>
    <t>GIPI LEVI GRAPPA 50 CHARDONNAY</t>
  </si>
  <si>
    <t>GIPI LEVI GRAPPA 50 FUMIN</t>
  </si>
  <si>
    <t>GIPI LEVI GRAPPA 50 PASSITO</t>
  </si>
  <si>
    <t>GIPI LEVI GRAPPA 50 PINOT ARVI</t>
  </si>
  <si>
    <t>GIPI BROTTO GRAPPE ASS</t>
  </si>
  <si>
    <t>GIPI LUCANO GRAPPA ASS</t>
  </si>
  <si>
    <t>GIPI PRIDE OF ISLAY/LOWLAND/</t>
  </si>
  <si>
    <t>ZONIN CABERNET SAUVIGNON RIS</t>
  </si>
  <si>
    <t>LA SCOLCA GAVI DEI GAVI 1,5</t>
  </si>
  <si>
    <t>TERRE SVEVI AGLIANICO VULTURE</t>
  </si>
  <si>
    <t>TERRE SVEVI AGLIANICO*VULTURE</t>
  </si>
  <si>
    <t>TERRE SVEVI BASILICAT MANFREDI</t>
  </si>
  <si>
    <t>MEREGALLI BOSCARELLI PRUGNOLO</t>
  </si>
  <si>
    <t>MEREGALLI BOSCARELLI NOBILE</t>
  </si>
  <si>
    <t>CHIVAS REGAL 13Y 0,70/40</t>
  </si>
  <si>
    <t>BERTA LIQUORE LIQUIRIZIA 70/25</t>
  </si>
  <si>
    <t>ZLATOGOR VODKA BLACK 70/40</t>
  </si>
  <si>
    <t>ZLATOGOR VODKA GOLD 70/40</t>
  </si>
  <si>
    <t>BONOLLO CONF CHOCOTASTE</t>
  </si>
  <si>
    <t>ANTIN.CONF.3 BOTT TR0521030001</t>
  </si>
  <si>
    <t>ANTIN.CONF.3 BT AN0121030001</t>
  </si>
  <si>
    <t>PICO MACCARIO PIEM.ROSATO BRU</t>
  </si>
  <si>
    <t>PICO MACCARIO CONF 3 BOTT</t>
  </si>
  <si>
    <t>ANTINORI BARBARESCO 1,5</t>
  </si>
  <si>
    <t>HIGHLAND PARK 12Y  0,70/41,59</t>
  </si>
  <si>
    <t>LOST DISTILLERY LOSSIT 70/46</t>
  </si>
  <si>
    <t>J.WALKER GAME OF TRONES 70/41,</t>
  </si>
  <si>
    <t>FALLEN ANGEL CERAMIC 70/40,6</t>
  </si>
  <si>
    <t>GLEN CADAM RIS ANDALUS 70/46</t>
  </si>
  <si>
    <t>RAKI YENI USTALARIN 0,70/45,5</t>
  </si>
  <si>
    <t>CHATEAU D'ESCLANS WHISPERING</t>
  </si>
  <si>
    <t>PENFOLDS BIN 95 CABERNET SAUV</t>
  </si>
  <si>
    <t>PEYCHAUD'S BITTER 0,148/35</t>
  </si>
  <si>
    <t>HAMPDEN MAGNUM 2016 70/60</t>
  </si>
  <si>
    <t>VECCHIA LISTA DI CECILIA</t>
  </si>
  <si>
    <t>Gold Tequila</t>
  </si>
  <si>
    <t>Cristalino Tequila</t>
  </si>
  <si>
    <t>White Tequila</t>
  </si>
  <si>
    <t>Flavoured Vodka</t>
  </si>
  <si>
    <t>Traditional Vodka</t>
  </si>
  <si>
    <t>L-64-525-00</t>
  </si>
  <si>
    <t>L-61-617-00</t>
  </si>
  <si>
    <t>L-07-055-00</t>
  </si>
  <si>
    <t>L-64-476-00</t>
  </si>
  <si>
    <t>Absinthe Absente 55</t>
  </si>
  <si>
    <t>Absinthe</t>
  </si>
  <si>
    <t>Absinthe Green Jacques Senaux</t>
  </si>
  <si>
    <t>L-64-524-00</t>
  </si>
  <si>
    <t>Other Fruit Eaux de Vie</t>
  </si>
  <si>
    <t>Liqueurs</t>
  </si>
  <si>
    <t>Aguardiente</t>
  </si>
  <si>
    <t>Other Sparkling</t>
  </si>
  <si>
    <t>Flavoured Gin</t>
  </si>
  <si>
    <t>Traditional Gin</t>
  </si>
  <si>
    <t>Alfonso XO Solera Gran Reserva + GB</t>
  </si>
  <si>
    <t>L-25-603-00</t>
  </si>
  <si>
    <t>L-25-604-00</t>
  </si>
  <si>
    <t>L-25-606-00</t>
  </si>
  <si>
    <t>L-25-607-00</t>
  </si>
  <si>
    <t>L-25-608-00</t>
  </si>
  <si>
    <t>Bitters</t>
  </si>
  <si>
    <t>Amaro Lucano Anniversario Essenza</t>
  </si>
  <si>
    <t>L-12-406-00</t>
  </si>
  <si>
    <t>Amrut Intermediate Sherry + GB</t>
  </si>
  <si>
    <t>Amrut Portonova + GB</t>
  </si>
  <si>
    <t>Amrut Triparva + GB</t>
  </si>
  <si>
    <t>Amuerte Coca Leaf Gin Orange Edition</t>
  </si>
  <si>
    <t>AnCnoc Sherry Peated + GB</t>
  </si>
  <si>
    <t>Other Spirit Aperitifs</t>
  </si>
  <si>
    <t>VS Cognac</t>
  </si>
  <si>
    <t>Bourbon Whiskey</t>
  </si>
  <si>
    <t>Spiced Rum</t>
  </si>
  <si>
    <t>L-64-292-00</t>
  </si>
  <si>
    <t>L-64-291-00</t>
  </si>
  <si>
    <t>L-64-444-00</t>
  </si>
  <si>
    <t>L-62-165-00</t>
  </si>
  <si>
    <t>L-64-349-00</t>
  </si>
  <si>
    <t>Ardbeg Anamorphic Committee Release</t>
  </si>
  <si>
    <t>L-55-260-00</t>
  </si>
  <si>
    <t>L-54-872-00</t>
  </si>
  <si>
    <t>L-57-159-00</t>
  </si>
  <si>
    <t>L-56-319-00</t>
  </si>
  <si>
    <t>L-14-662-00</t>
  </si>
  <si>
    <t>L-25-610-00</t>
  </si>
  <si>
    <t>L-25-611-00</t>
  </si>
  <si>
    <t>L-25-612-00</t>
  </si>
  <si>
    <t>L-62-547-00</t>
  </si>
  <si>
    <t>L-61-424-00</t>
  </si>
  <si>
    <t>L-60-711-00</t>
  </si>
  <si>
    <t>Bacardi Punch</t>
  </si>
  <si>
    <t>Bacardi Tropical</t>
  </si>
  <si>
    <t>L-53-888-00</t>
  </si>
  <si>
    <t>L-64-281-00</t>
  </si>
  <si>
    <t>Other Genever</t>
  </si>
  <si>
    <t>L-14-691-00</t>
  </si>
  <si>
    <t>L-64-466-00</t>
  </si>
  <si>
    <t>L-64-464-00</t>
  </si>
  <si>
    <t>L-64-565-00</t>
  </si>
  <si>
    <t>L-54-584-00</t>
  </si>
  <si>
    <t>Beefeater Crown Jewel</t>
  </si>
  <si>
    <t>L-08-931-00</t>
  </si>
  <si>
    <t>Pink Gin</t>
  </si>
  <si>
    <t>L-26-650-00</t>
  </si>
  <si>
    <t>L-63-262-00</t>
  </si>
  <si>
    <t>L-62-052-00</t>
  </si>
  <si>
    <t>L-64-485-00</t>
  </si>
  <si>
    <t>L-61-384-00</t>
  </si>
  <si>
    <t>Belvedere Pure Chrome Zandvoort Luminous</t>
  </si>
  <si>
    <t>L-56-498-00</t>
  </si>
  <si>
    <t>Jonge Genever</t>
  </si>
  <si>
    <t>Oude Genever</t>
  </si>
  <si>
    <t>L-22-191-00</t>
  </si>
  <si>
    <t>L-63-147-00</t>
  </si>
  <si>
    <t>L-63-707-00</t>
  </si>
  <si>
    <t>Rye Whiskey</t>
  </si>
  <si>
    <t>L-51-611-00</t>
  </si>
  <si>
    <t>L-58-728-00</t>
  </si>
  <si>
    <t>L-64-471-00</t>
  </si>
  <si>
    <t>L-64-611-00</t>
  </si>
  <si>
    <t>Bruichladdich Octomore 13.3 + GB</t>
  </si>
  <si>
    <t>Non-Alcohol Gi</t>
  </si>
  <si>
    <t>L-50-438-00</t>
  </si>
  <si>
    <t>Bushmills 10 Years</t>
  </si>
  <si>
    <t>L-13-372-00</t>
  </si>
  <si>
    <t>Intermediate Cognac</t>
  </si>
  <si>
    <t>VSOP Cognac</t>
  </si>
  <si>
    <t>XO Cognac</t>
  </si>
  <si>
    <t>Capel Doble Destilado Reservado Transparente Pisco</t>
  </si>
  <si>
    <t>L-52-184-00</t>
  </si>
  <si>
    <t>Capel Reservado Moai Pisco + GB</t>
  </si>
  <si>
    <t>Non-Alcoholic Rum</t>
  </si>
  <si>
    <t>L-55-053-00</t>
  </si>
  <si>
    <t>L-53-913-00</t>
  </si>
  <si>
    <t>L-06-208-00</t>
  </si>
  <si>
    <t>Sake</t>
  </si>
  <si>
    <t>New Western Dry Gin</t>
  </si>
  <si>
    <t>L-58-158-00</t>
  </si>
  <si>
    <t>L-58-157-00</t>
  </si>
  <si>
    <t>L-51-645-00</t>
  </si>
  <si>
    <t>L-59-339-00</t>
  </si>
  <si>
    <t>L-64-324-00</t>
  </si>
  <si>
    <t>Clement Creole Shrubb Liqueur D'Orange</t>
  </si>
  <si>
    <t>L-17-068-00</t>
  </si>
  <si>
    <t>VS Armagnac</t>
  </si>
  <si>
    <t>VSOP Armagnac</t>
  </si>
  <si>
    <t>Pre-mixed Alcoholic Drinks</t>
  </si>
  <si>
    <t>L-62-309-00</t>
  </si>
  <si>
    <t>L-62-312-00</t>
  </si>
  <si>
    <t>L-62-761-00</t>
  </si>
  <si>
    <t>L-62-731-00</t>
  </si>
  <si>
    <t>L-62-311-00</t>
  </si>
  <si>
    <t>Port / Port Style</t>
  </si>
  <si>
    <t>Crown Royal + GB</t>
  </si>
  <si>
    <t>L-60-393-00</t>
  </si>
  <si>
    <t>L-63-280-00</t>
  </si>
  <si>
    <t>Crystal Head Lunar New Year Limited Edition + GB</t>
  </si>
  <si>
    <t>Cutty Sark 12 Years</t>
  </si>
  <si>
    <t>L-60-895-00</t>
  </si>
  <si>
    <t>De Kuyper Citroenbrandewijn</t>
  </si>
  <si>
    <t>L-63-515-00</t>
  </si>
  <si>
    <t>L-51-999-00</t>
  </si>
  <si>
    <t>L-61-533-00</t>
  </si>
  <si>
    <t>L-64-613-00</t>
  </si>
  <si>
    <t>L-64-449-00</t>
  </si>
  <si>
    <t>L-51-766-00</t>
  </si>
  <si>
    <t>L-61-797-00</t>
  </si>
  <si>
    <t>L-55-306-00</t>
  </si>
  <si>
    <t>Advocaat / Egg Liqueurs</t>
  </si>
  <si>
    <t>L-51-778-00</t>
  </si>
  <si>
    <t>Peppermint Liqueurs</t>
  </si>
  <si>
    <t>*</t>
  </si>
  <si>
    <t>Euphoria Absinth</t>
  </si>
  <si>
    <t>L-64-331-00</t>
  </si>
  <si>
    <t>L-06-280-00</t>
  </si>
  <si>
    <t>Herbal Liqueurs</t>
  </si>
  <si>
    <t>Syrup (Drink)</t>
  </si>
  <si>
    <t>Pre-mixed Non-Alcoholic Drinks</t>
  </si>
  <si>
    <t>L-24-067-00</t>
  </si>
  <si>
    <t>Schnapps</t>
  </si>
  <si>
    <t>L-58-777-00</t>
  </si>
  <si>
    <t>L-59-762-00</t>
  </si>
  <si>
    <t>Other Non-Alcoholic Spirits</t>
  </si>
  <si>
    <t>Special Cognac</t>
  </si>
  <si>
    <t>L-59-231-00</t>
  </si>
  <si>
    <t>L-07-842-00</t>
  </si>
  <si>
    <t>L-07-639-00</t>
  </si>
  <si>
    <t>L-64-533-00</t>
  </si>
  <si>
    <t>L-63-243-00</t>
  </si>
  <si>
    <t>L-64-465-00</t>
  </si>
  <si>
    <t>Glenfiddich 12 Years Limited Festive Design + GB</t>
  </si>
  <si>
    <t>L-64-467-00</t>
  </si>
  <si>
    <t>L-64-461-00</t>
  </si>
  <si>
    <t>L-07-724-00</t>
  </si>
  <si>
    <t>L-07-958-00</t>
  </si>
  <si>
    <t>L-24-808-00</t>
  </si>
  <si>
    <t>Glengoyne Cask Strength Limited Batch + GB</t>
  </si>
  <si>
    <t>L-56-989-00</t>
  </si>
  <si>
    <t>L-07-596-00</t>
  </si>
  <si>
    <t>Glenmorangie 10 Years The Original + GB</t>
  </si>
  <si>
    <t>L-64-198-00</t>
  </si>
  <si>
    <t>Other Whisky</t>
  </si>
  <si>
    <t>Sherry / Sherry Style</t>
  </si>
  <si>
    <t>L-24-918-00</t>
  </si>
  <si>
    <t>Grey Goose + Eco Sleeve</t>
  </si>
  <si>
    <t>L-64-217-00</t>
  </si>
  <si>
    <t>L-64-532-00</t>
  </si>
  <si>
    <t>Other</t>
  </si>
  <si>
    <t>Havana Club Mango Lime</t>
  </si>
  <si>
    <t>L-64-463-00</t>
  </si>
  <si>
    <t>Hendrick's Gin + Jigger</t>
  </si>
  <si>
    <t>L-64-483-00</t>
  </si>
  <si>
    <t>Hennessy VS NBA Cavaliers</t>
  </si>
  <si>
    <t>L-64-490-00</t>
  </si>
  <si>
    <t>Hennessy VS NBA Hawks</t>
  </si>
  <si>
    <t>L-64-482-00</t>
  </si>
  <si>
    <t>Hennessy VS NBA Lakers</t>
  </si>
  <si>
    <t>L-64-489-00</t>
  </si>
  <si>
    <t>Hennessy VS NBA Mavericks</t>
  </si>
  <si>
    <t>L-64-488-00</t>
  </si>
  <si>
    <t>Hennessy VS NBA Nets</t>
  </si>
  <si>
    <t>L-64-491-00</t>
  </si>
  <si>
    <t>Hennessy VS NBA Warrior</t>
  </si>
  <si>
    <t>Hibiki 21 Years 100th Anniversary Edition + GB</t>
  </si>
  <si>
    <t>Hibiki Master Select Limited Edition + GB</t>
  </si>
  <si>
    <t>Light Aperitifs</t>
  </si>
  <si>
    <t>Glasses &amp; Others</t>
  </si>
  <si>
    <t>L-61-450-00</t>
  </si>
  <si>
    <t>Jack Daniel's PET</t>
  </si>
  <si>
    <t>L-64-554-00</t>
  </si>
  <si>
    <t>L-57-062-00</t>
  </si>
  <si>
    <t>L-64-481-00</t>
  </si>
  <si>
    <t>L-56-401-00</t>
  </si>
  <si>
    <t>L-58-691-00</t>
  </si>
  <si>
    <t>June Royal Pear &amp; Cardamom</t>
  </si>
  <si>
    <t>L-53-925-00</t>
  </si>
  <si>
    <t>L-62-381-00</t>
  </si>
  <si>
    <t>L-64-537-00</t>
  </si>
  <si>
    <t>L-63-562-00</t>
  </si>
  <si>
    <t>L-59-826-00</t>
  </si>
  <si>
    <t>L-25-399-00</t>
  </si>
  <si>
    <t>Kirsberry Cherry Speciality</t>
  </si>
  <si>
    <t>L-58-900-00</t>
  </si>
  <si>
    <t>Komos Anejo Cristalino</t>
  </si>
  <si>
    <t>L-58-899-00</t>
  </si>
  <si>
    <t>Komos Reposado Rosa</t>
  </si>
  <si>
    <t>Kong Rainforest Rum Black 12 Years + GB</t>
  </si>
  <si>
    <t>La Fee Bohemian Absinthe</t>
  </si>
  <si>
    <t>La Gauloise Verte</t>
  </si>
  <si>
    <t>L-54-317-00</t>
  </si>
  <si>
    <t>L-26-589-00</t>
  </si>
  <si>
    <t>L-60-921-00</t>
  </si>
  <si>
    <t>L-62-622-00</t>
  </si>
  <si>
    <t>L-60-910-00</t>
  </si>
  <si>
    <t>LALA Mezcal Espadin</t>
  </si>
  <si>
    <t>L-62-279-00</t>
  </si>
  <si>
    <t>L-08-176-00</t>
  </si>
  <si>
    <t>L-25-754-00</t>
  </si>
  <si>
    <t>L-25-755-00</t>
  </si>
  <si>
    <t>Non-Alcoholic Whisky</t>
  </si>
  <si>
    <t>L-63-676-00</t>
  </si>
  <si>
    <t>L-63-970-00</t>
  </si>
  <si>
    <t>Mackmyra 1999 Vision + GB</t>
  </si>
  <si>
    <t>L-57-967-00</t>
  </si>
  <si>
    <t>L-62-828-00</t>
  </si>
  <si>
    <t>L-55-901-00</t>
  </si>
  <si>
    <t>L-61-597-00</t>
  </si>
  <si>
    <t>L-50-876-00</t>
  </si>
  <si>
    <t>Other Fortified</t>
  </si>
  <si>
    <t>Non-Alcoholic Wines</t>
  </si>
  <si>
    <t>L-64-418-00</t>
  </si>
  <si>
    <t>L-55-884-00</t>
  </si>
  <si>
    <t>L-58-029-00</t>
  </si>
  <si>
    <t>L-50-073-00</t>
  </si>
  <si>
    <t>L-62-031-00</t>
  </si>
  <si>
    <t>Meukow Vanilla + GB</t>
  </si>
  <si>
    <t>Mezzodì Caffo</t>
  </si>
  <si>
    <t>Mispelblom Brandewijn</t>
  </si>
  <si>
    <t>L-25-786-00</t>
  </si>
  <si>
    <t>L-64-523-00</t>
  </si>
  <si>
    <t>L-15-695-00</t>
  </si>
  <si>
    <t>L-62-710-00</t>
  </si>
  <si>
    <t>Montifaud VSOP + GB</t>
  </si>
  <si>
    <t>L-25-790-00</t>
  </si>
  <si>
    <t>L-25-791-00</t>
  </si>
  <si>
    <t>L-59-998-00</t>
  </si>
  <si>
    <t>Nobushi Japanse Whisky</t>
  </si>
  <si>
    <t>L-64-380-00</t>
  </si>
  <si>
    <t>Nordes Gin Limited Edition N 1</t>
  </si>
  <si>
    <t>L-60-683-00</t>
  </si>
  <si>
    <t>L-62-178-00</t>
  </si>
  <si>
    <t>L-62-177-00</t>
  </si>
  <si>
    <t>L-03-591-00</t>
  </si>
  <si>
    <t>L-23-408-00</t>
  </si>
  <si>
    <t>L-64-415-00</t>
  </si>
  <si>
    <t>Licorette</t>
  </si>
  <si>
    <t>L-64-462-00</t>
  </si>
  <si>
    <t>L-61-065-00</t>
  </si>
  <si>
    <t>L-59-358-00</t>
  </si>
  <si>
    <t>L-17-600-00</t>
  </si>
  <si>
    <t>L-24-365-00</t>
  </si>
  <si>
    <t>L-23-932-00</t>
  </si>
  <si>
    <t>L-54-995-00</t>
  </si>
  <si>
    <t>L-23-934-00</t>
  </si>
  <si>
    <t>L-23-935-00</t>
  </si>
  <si>
    <t>L-23-936-00</t>
  </si>
  <si>
    <t>L-23-937-00</t>
  </si>
  <si>
    <t>L-25-821-00</t>
  </si>
  <si>
    <t>L-25-822-00</t>
  </si>
  <si>
    <t>L-64-422-00</t>
  </si>
  <si>
    <t>Other Beer (Specialty: IPA, tripple, blond, white)</t>
  </si>
  <si>
    <t>L-06-873-00</t>
  </si>
  <si>
    <t>L-25-828-00</t>
  </si>
  <si>
    <t>L-25-829-00</t>
  </si>
  <si>
    <t>L-25-830-00</t>
  </si>
  <si>
    <t>L-25-832-00</t>
  </si>
  <si>
    <t>L-25-833-00</t>
  </si>
  <si>
    <t>L-25-834-00</t>
  </si>
  <si>
    <t>L-25-836-00</t>
  </si>
  <si>
    <t>L-24-196-00</t>
  </si>
  <si>
    <t>L-64-289-00</t>
  </si>
  <si>
    <t>L-64-424-00</t>
  </si>
  <si>
    <t>Sierra Tropical Chilli</t>
  </si>
  <si>
    <t>Flavoured Tequila</t>
  </si>
  <si>
    <t>L-64-535-00</t>
  </si>
  <si>
    <t>Silent Pool Gin + 2 Coppa Glasses</t>
  </si>
  <si>
    <t>L-64-587-00</t>
  </si>
  <si>
    <t>L-62-943-00</t>
  </si>
  <si>
    <t>L-08-443-00</t>
  </si>
  <si>
    <t>Beerenburg / Berenburg</t>
  </si>
  <si>
    <t>Sonnema Berenburg &amp; Cola</t>
  </si>
  <si>
    <t>L-64-479-00</t>
  </si>
  <si>
    <t>L-63-440-00</t>
  </si>
  <si>
    <t>L-63-441-00</t>
  </si>
  <si>
    <t>Non-Alcoholic Vodka</t>
  </si>
  <si>
    <t>Tabu Classic</t>
  </si>
  <si>
    <t>Tabu Strong</t>
  </si>
  <si>
    <t>L-64-229-00</t>
  </si>
  <si>
    <t>L-03-383-00</t>
  </si>
  <si>
    <t>L-63-566-00</t>
  </si>
  <si>
    <t>The Demon’s Share 15 Years + GB</t>
  </si>
  <si>
    <t>L-56-273-00</t>
  </si>
  <si>
    <t>L-64-070-00</t>
  </si>
  <si>
    <t>L-64-480-00</t>
  </si>
  <si>
    <t>L-64-162-00</t>
  </si>
  <si>
    <t>L-64-564-00</t>
  </si>
  <si>
    <t>L-50-185-00</t>
  </si>
  <si>
    <t>L-63-573-00</t>
  </si>
  <si>
    <t>L-64-571-00</t>
  </si>
  <si>
    <t>L-63-084-00</t>
  </si>
  <si>
    <t>L-21-679-00</t>
  </si>
  <si>
    <t>L-25-881-00</t>
  </si>
  <si>
    <t>Tomatin 12 Years Sherry Cask + GB</t>
  </si>
  <si>
    <t>L-08-502-00</t>
  </si>
  <si>
    <t>L-56-178-00</t>
  </si>
  <si>
    <t>L-60-436-00</t>
  </si>
  <si>
    <t>L-64-539-00</t>
  </si>
  <si>
    <t>L-64-541-00</t>
  </si>
  <si>
    <t>Tomintoul Pedro Ximenez Sherry Cask + GB</t>
  </si>
  <si>
    <t>L-60-433-00</t>
  </si>
  <si>
    <t>L-60-438-00</t>
  </si>
  <si>
    <t>L-16-405-00</t>
  </si>
  <si>
    <t>L-60-437-00</t>
  </si>
  <si>
    <t>L-16-419-00</t>
  </si>
  <si>
    <t>L-59-313-00</t>
  </si>
  <si>
    <t>L-03-463-00</t>
  </si>
  <si>
    <t>L-12-312-00</t>
  </si>
  <si>
    <t>L-12-299-00</t>
  </si>
  <si>
    <t>L-60-904-00</t>
  </si>
  <si>
    <t>L-64-515-00</t>
  </si>
  <si>
    <t>Akvavit</t>
  </si>
  <si>
    <t>Aquavit</t>
  </si>
  <si>
    <t>Cava</t>
  </si>
  <si>
    <t>Champagne</t>
  </si>
  <si>
    <t>Cider</t>
  </si>
  <si>
    <t>Corenwijn</t>
  </si>
  <si>
    <t>Gluhwein</t>
  </si>
  <si>
    <t>Grappa</t>
  </si>
  <si>
    <t>Lager</t>
  </si>
  <si>
    <t>Limoncello</t>
  </si>
  <si>
    <t>Madeira / Marsala</t>
  </si>
  <si>
    <t>Moonshine</t>
  </si>
  <si>
    <t>No-Alcohol Beer</t>
  </si>
  <si>
    <t>Other Brandy</t>
  </si>
  <si>
    <t>Other Spirits</t>
  </si>
  <si>
    <t>Ouzo</t>
  </si>
  <si>
    <t>Pastis</t>
  </si>
  <si>
    <t>Prosecco</t>
  </si>
  <si>
    <t>Raki</t>
  </si>
  <si>
    <t>Red Wine</t>
  </si>
  <si>
    <t>Rose Wine</t>
  </si>
  <si>
    <t>Sambuca</t>
  </si>
  <si>
    <t>Soda</t>
  </si>
  <si>
    <t>Soda, Tonics, Water, Energy Drinks</t>
  </si>
  <si>
    <t>Soju</t>
  </si>
  <si>
    <t>Sparkling Water</t>
  </si>
  <si>
    <t>Still Water</t>
  </si>
  <si>
    <t>Tonic</t>
  </si>
  <si>
    <t>Vermouth</t>
  </si>
  <si>
    <t>Vieux</t>
  </si>
  <si>
    <t>White Wine</t>
  </si>
  <si>
    <t>XO Armagnac</t>
  </si>
  <si>
    <t>Tot Categorie Coppo</t>
  </si>
  <si>
    <t>Categorie Coppo</t>
  </si>
  <si>
    <t>Nuove Categorie Anker</t>
  </si>
  <si>
    <t>PIACENZA</t>
  </si>
  <si>
    <t>L-03-261-00</t>
  </si>
  <si>
    <t>L-04-338-00</t>
  </si>
  <si>
    <t>L-04-428-00</t>
  </si>
  <si>
    <t>L-05-165-00</t>
  </si>
  <si>
    <t>L-07-441-00</t>
  </si>
  <si>
    <t>L-07-598-00</t>
  </si>
  <si>
    <t>L-10-293-00</t>
  </si>
  <si>
    <t>L-11-793-00</t>
  </si>
  <si>
    <t>L-12-927-00</t>
  </si>
  <si>
    <t>L-13-559-00</t>
  </si>
  <si>
    <t>L-18-297-00</t>
  </si>
  <si>
    <t>L-18-298-00</t>
  </si>
  <si>
    <t>L-24-804-00</t>
  </si>
  <si>
    <t>L-24-974-00</t>
  </si>
  <si>
    <t>L-25-387-00</t>
  </si>
  <si>
    <t>L-25-481-00</t>
  </si>
  <si>
    <t>L-25-641-00</t>
  </si>
  <si>
    <t>L-25-646-00</t>
  </si>
  <si>
    <t>L-25-647-00</t>
  </si>
  <si>
    <t>L-25-703-00</t>
  </si>
  <si>
    <t>L-25-719-00</t>
  </si>
  <si>
    <t>L-25-837-00</t>
  </si>
  <si>
    <t>L-25-844-00</t>
  </si>
  <si>
    <t>L-25-845-00</t>
  </si>
  <si>
    <t>L-25-848-00</t>
  </si>
  <si>
    <t>L-50-749-00</t>
  </si>
  <si>
    <t>L-51-980-00</t>
  </si>
  <si>
    <t>L-52-549-00</t>
  </si>
  <si>
    <t>L-53-278-00</t>
  </si>
  <si>
    <t>L-53-455-00</t>
  </si>
  <si>
    <t>L-53-849-00</t>
  </si>
  <si>
    <t>L-55-323-00</t>
  </si>
  <si>
    <t>L-55-324-00</t>
  </si>
  <si>
    <t>L-55-753-00</t>
  </si>
  <si>
    <t>L-56-376-00</t>
  </si>
  <si>
    <t>L-56-659-00</t>
  </si>
  <si>
    <t>L-57-001-00</t>
  </si>
  <si>
    <t>L-57-291-00</t>
  </si>
  <si>
    <t>L-58-061-00</t>
  </si>
  <si>
    <t>L-58-062-00</t>
  </si>
  <si>
    <t>L-58-064-00</t>
  </si>
  <si>
    <t>L-58-086-00</t>
  </si>
  <si>
    <t>L-58-230-00</t>
  </si>
  <si>
    <t>L-58-718-NL</t>
  </si>
  <si>
    <t>L-58-721-NL</t>
  </si>
  <si>
    <t>L-58-751-00</t>
  </si>
  <si>
    <t>L-59-428-00</t>
  </si>
  <si>
    <t>L-59-632-00</t>
  </si>
  <si>
    <t>L-59-677-00</t>
  </si>
  <si>
    <t>L-60-196-00</t>
  </si>
  <si>
    <t>L-60-263-00</t>
  </si>
  <si>
    <t>L-60-360-00</t>
  </si>
  <si>
    <t>L-60-626-00</t>
  </si>
  <si>
    <t>L-60-657-00</t>
  </si>
  <si>
    <t>L-60-776-00</t>
  </si>
  <si>
    <t>L-61-409-00</t>
  </si>
  <si>
    <t>L-61-458-00</t>
  </si>
  <si>
    <t>L-61-512-00</t>
  </si>
  <si>
    <t>L-61-701-00</t>
  </si>
  <si>
    <t>L-61-776-00</t>
  </si>
  <si>
    <t>L-61-952-00</t>
  </si>
  <si>
    <t>L-61-957-00</t>
  </si>
  <si>
    <t>L-61-980-00</t>
  </si>
  <si>
    <t>L-62-110-00</t>
  </si>
  <si>
    <t>L-62-187-00</t>
  </si>
  <si>
    <t>L-62-336-00</t>
  </si>
  <si>
    <t>L-62-498-00</t>
  </si>
  <si>
    <t>L-62-607-00</t>
  </si>
  <si>
    <t>L-63-108-00</t>
  </si>
  <si>
    <t>L-63-127-00</t>
  </si>
  <si>
    <t>L-63-230-00</t>
  </si>
  <si>
    <t>L-63-495-00</t>
  </si>
  <si>
    <t>L-63-555-00</t>
  </si>
  <si>
    <t>L-63-567-00</t>
  </si>
  <si>
    <t>L-63-585-00</t>
  </si>
  <si>
    <t>L-63-802-00</t>
  </si>
  <si>
    <t>L-63-861-00</t>
  </si>
  <si>
    <t>L-63-929-00</t>
  </si>
  <si>
    <t>L-63-940-00</t>
  </si>
  <si>
    <t>L-63-977-00</t>
  </si>
  <si>
    <t>L-63-989-00</t>
  </si>
  <si>
    <t>L-64-112-00</t>
  </si>
  <si>
    <t>L-64-207-00</t>
  </si>
  <si>
    <t>L-64-209-00</t>
  </si>
  <si>
    <t>L-64-211-00</t>
  </si>
  <si>
    <t>L-64-213-00</t>
  </si>
  <si>
    <t>L-64-214-00</t>
  </si>
  <si>
    <t>L-64-254-00</t>
  </si>
  <si>
    <t>L-64-255-00</t>
  </si>
  <si>
    <t>L-64-293-00</t>
  </si>
  <si>
    <t>L-64-294-00</t>
  </si>
  <si>
    <t>L-64-316-00</t>
  </si>
  <si>
    <t>L-64-323-00</t>
  </si>
  <si>
    <t>L-64-328-00</t>
  </si>
  <si>
    <t>L-64-329-00</t>
  </si>
  <si>
    <t>L-64-343-00</t>
  </si>
  <si>
    <t>L-64-371-00</t>
  </si>
  <si>
    <t>L-64-391-00</t>
  </si>
  <si>
    <t>L-64-393-00</t>
  </si>
  <si>
    <t>L-64-394-00</t>
  </si>
  <si>
    <t>L-64-396-00</t>
  </si>
  <si>
    <t>L-64-397-00</t>
  </si>
  <si>
    <t>L-64-420-00</t>
  </si>
  <si>
    <t>L-64-423-00</t>
  </si>
  <si>
    <t>L-64-478-00</t>
  </si>
  <si>
    <t>L-64-522-00</t>
  </si>
  <si>
    <t>L-64-544-00</t>
  </si>
  <si>
    <t>L-64-547-00</t>
  </si>
  <si>
    <t>L-64-572-00</t>
  </si>
  <si>
    <t>L-64-618-00</t>
  </si>
  <si>
    <t>L-64-630-00</t>
  </si>
  <si>
    <t>L-05-479-00</t>
  </si>
  <si>
    <t>L-06-388-00</t>
  </si>
  <si>
    <t>L-06-923-00</t>
  </si>
  <si>
    <t>L-06-950-00</t>
  </si>
  <si>
    <t>L-07-250-00</t>
  </si>
  <si>
    <t>L-08-504-00</t>
  </si>
  <si>
    <t>L-10-113-00</t>
  </si>
  <si>
    <t>L-12-574-00</t>
  </si>
  <si>
    <t>L-17-463-00</t>
  </si>
  <si>
    <t>L-18-902-00</t>
  </si>
  <si>
    <t>L-19-033-00</t>
  </si>
  <si>
    <t>L-20-432-00</t>
  </si>
  <si>
    <t>L-20-666-00</t>
  </si>
  <si>
    <t>L-23-404-00</t>
  </si>
  <si>
    <t>L-25-425-00</t>
  </si>
  <si>
    <t>L-25-640-00</t>
  </si>
  <si>
    <t>L-50-152-00</t>
  </si>
  <si>
    <t>L-50-441-00</t>
  </si>
  <si>
    <t>L-52-126-00</t>
  </si>
  <si>
    <t>L-52-127-00</t>
  </si>
  <si>
    <t>L-52-661-00</t>
  </si>
  <si>
    <t>L-52-770-00</t>
  </si>
  <si>
    <t>L-54-277-00</t>
  </si>
  <si>
    <t>L-54-865-00</t>
  </si>
  <si>
    <t>L-55-353-00</t>
  </si>
  <si>
    <t>L-55-964-00</t>
  </si>
  <si>
    <t>L-56-629-00</t>
  </si>
  <si>
    <t>L-56-676-00</t>
  </si>
  <si>
    <t>L-57-484-00</t>
  </si>
  <si>
    <t>L-58-058-00</t>
  </si>
  <si>
    <t>L-58-076-00</t>
  </si>
  <si>
    <t>L-58-174-00</t>
  </si>
  <si>
    <t>L-58-952-00</t>
  </si>
  <si>
    <t>L-59-108-00</t>
  </si>
  <si>
    <t>L-59-152-00</t>
  </si>
  <si>
    <t>L-59-357-00</t>
  </si>
  <si>
    <t>L-59-409-00</t>
  </si>
  <si>
    <t>L-59-590-00</t>
  </si>
  <si>
    <t>L-59-709-00</t>
  </si>
  <si>
    <t>L-60-049-00</t>
  </si>
  <si>
    <t>L-60-209-00</t>
  </si>
  <si>
    <t>L-60-447-00</t>
  </si>
  <si>
    <t>L-60-691-00</t>
  </si>
  <si>
    <t>L-60-822-00</t>
  </si>
  <si>
    <t>L-60-848-00</t>
  </si>
  <si>
    <t>L-61-440-00</t>
  </si>
  <si>
    <t>L-61-504-00</t>
  </si>
  <si>
    <t>L-62-057-00</t>
  </si>
  <si>
    <t>L-62-067-00</t>
  </si>
  <si>
    <t>L-62-182-00</t>
  </si>
  <si>
    <t>L-62-291-00</t>
  </si>
  <si>
    <t>L-62-433-00</t>
  </si>
  <si>
    <t>L-62-469-00</t>
  </si>
  <si>
    <t>L-62-658-00</t>
  </si>
  <si>
    <t>L-62-742-00</t>
  </si>
  <si>
    <t>L-63-350-00</t>
  </si>
  <si>
    <t>L-63-863-00</t>
  </si>
  <si>
    <t>L-63-892-00</t>
  </si>
  <si>
    <t>L-64-193-00</t>
  </si>
  <si>
    <t>L-64-335-00</t>
  </si>
  <si>
    <t>L-64-405-00</t>
  </si>
  <si>
    <t>L-64-407-00</t>
  </si>
  <si>
    <t>L-64-410-00</t>
  </si>
  <si>
    <t>L-64-412-00</t>
  </si>
  <si>
    <t>L-64-536-00</t>
  </si>
  <si>
    <t>L-64-550-00</t>
  </si>
  <si>
    <t>L-64-551-00</t>
  </si>
  <si>
    <t>L-64-552-00</t>
  </si>
  <si>
    <t>L-64-553-00</t>
  </si>
  <si>
    <t>L-64-556-00</t>
  </si>
  <si>
    <t>L-64-596-00</t>
  </si>
  <si>
    <t>L-64-601-00</t>
  </si>
  <si>
    <t>L-64-604-00</t>
  </si>
  <si>
    <t>L-64-614-00</t>
  </si>
  <si>
    <t>L-64-654-00</t>
  </si>
  <si>
    <t>L-64-655-00</t>
  </si>
  <si>
    <t>L-64-669-00</t>
  </si>
  <si>
    <t>L-64-679-00</t>
  </si>
  <si>
    <t>L-64-682-00</t>
  </si>
  <si>
    <t>L-64-691-00</t>
  </si>
  <si>
    <t>L-64-698-00</t>
  </si>
  <si>
    <t>COSTO IMPORT BOTT.</t>
  </si>
  <si>
    <t>L-64-593-00</t>
  </si>
  <si>
    <t>BB 60 GG. DATA FATTURA</t>
  </si>
  <si>
    <t>L-09-876-00</t>
  </si>
  <si>
    <t>RECOVERY MODE</t>
  </si>
  <si>
    <t>L-57-728-00</t>
  </si>
  <si>
    <t>L-59-576-00</t>
  </si>
  <si>
    <t>L-62-475-00</t>
  </si>
  <si>
    <t>L-63-800-00</t>
  </si>
  <si>
    <t>L-64-010-00</t>
  </si>
  <si>
    <t>L-64-330-00</t>
  </si>
  <si>
    <t>L-64-456-00</t>
  </si>
  <si>
    <t>L-64-566-00</t>
  </si>
  <si>
    <t>L-64-569-00</t>
  </si>
  <si>
    <t>L-64-709-00</t>
  </si>
  <si>
    <t>L-64-753-00</t>
  </si>
  <si>
    <t>L-64-756-00</t>
  </si>
  <si>
    <t>L-64-764-00</t>
  </si>
  <si>
    <t>Onbekend</t>
  </si>
  <si>
    <t>Absinth</t>
  </si>
  <si>
    <t>Sparkling Wines</t>
  </si>
  <si>
    <t>Ready-to-serve / ready-to-drink</t>
  </si>
  <si>
    <t>Genever &amp; Corenwijn</t>
  </si>
  <si>
    <t>Sherry</t>
  </si>
  <si>
    <t>Non Alcoholic Spirit</t>
  </si>
  <si>
    <t>Other Wines</t>
  </si>
  <si>
    <t>Weinbrand</t>
  </si>
  <si>
    <t>Port</t>
  </si>
  <si>
    <t>Juices &amp; Sirops</t>
  </si>
  <si>
    <t>Tonics / Soda / Energydrinks</t>
  </si>
  <si>
    <t>Eau de Vie</t>
  </si>
  <si>
    <t>Glasses &amp; other</t>
  </si>
  <si>
    <t>Other Giftsets</t>
  </si>
  <si>
    <t>Aperitief</t>
  </si>
  <si>
    <t>Beer</t>
  </si>
  <si>
    <t>Berenburg / Beerenburg</t>
  </si>
  <si>
    <t>L-50-617-00</t>
  </si>
  <si>
    <t>TOTALE ARTICOLI</t>
  </si>
  <si>
    <t>TOTALE BOTTIGLIE</t>
  </si>
  <si>
    <t>PREZZO 
AL PUBBLICO</t>
  </si>
  <si>
    <t xml:space="preserve">COSTO 
IVATO </t>
  </si>
  <si>
    <t>20,65 €</t>
  </si>
  <si>
    <t># ARTICOLI</t>
  </si>
  <si>
    <t>Bacardi Spiced 1,5 Lt.</t>
  </si>
  <si>
    <t>Belvedere Organic 3 Lt.</t>
  </si>
  <si>
    <t>Black Tomato Gin 0,5 Lt.</t>
  </si>
  <si>
    <t>Ciroc Vodka 3 Lt.</t>
  </si>
  <si>
    <t>Crystal Head + GB 3 Lt.</t>
  </si>
  <si>
    <t>Ginato Clementino Orange 0,7 Lt.</t>
  </si>
  <si>
    <t>Ginato Pompelmo Pink Grapefruit 0,7 Lt.</t>
  </si>
  <si>
    <t>Gold Dry Vodka 3 Lt.</t>
  </si>
  <si>
    <t>Hennessy VS 1,5 Lt.</t>
  </si>
  <si>
    <t>Licor 43 1 Lt.</t>
  </si>
  <si>
    <t>Padre Azul Anejo 0,7 Lt.</t>
  </si>
  <si>
    <t>Padre Azul Blanco 0,7 Lt.</t>
  </si>
  <si>
    <t>Panda Gin Organic 0,7 Lt.</t>
  </si>
  <si>
    <t>Rammstein Rum + GB 4,5 Lt.</t>
  </si>
  <si>
    <t>The Macallan 12 Years Double Cask + GB 0,7 Lt.</t>
  </si>
  <si>
    <t>Categorie Anker</t>
  </si>
  <si>
    <t>CODICE GEKO</t>
  </si>
  <si>
    <t>CODICE VINOLUX</t>
  </si>
  <si>
    <t>PREZZO ITALIA</t>
  </si>
  <si>
    <t>GEKO STOCK</t>
  </si>
  <si>
    <t>CATEGORIA COPPO</t>
  </si>
  <si>
    <t>COSTO
TOT
IMPORT</t>
  </si>
  <si>
    <t>Tot Categorie Anker</t>
  </si>
  <si>
    <t>Tot Categorie Anker Da Eliminare</t>
  </si>
  <si>
    <t>Tot Categorie Anker Da Tenere</t>
  </si>
  <si>
    <t>1800 Reposado</t>
  </si>
  <si>
    <t>A.H. Riise Non Plus Ultra Ambre d'Or Excellence + GB</t>
  </si>
  <si>
    <t>A.H. Riise Non Plus Ultra Black Edition + GB</t>
  </si>
  <si>
    <t>A.H. Riise Non Plus Ultra Very Rare + GB</t>
  </si>
  <si>
    <t>A.H. Riise Signature Master Blender + GB</t>
  </si>
  <si>
    <t>Abasolo Mexican Corn</t>
  </si>
  <si>
    <t>Aberfeldy 18 Years Bolgheri Tuscan Cask Finish + GB</t>
  </si>
  <si>
    <t>Aberfeldy 25 Years Sherry Cask Finish 125th + GB</t>
  </si>
  <si>
    <t>Aberlour 16 Years Double Cask + GB</t>
  </si>
  <si>
    <t>Aberlour A'Bunadh - Batch 74 + GB</t>
  </si>
  <si>
    <t>Aberlour A'Bunadh - Batch 77 + GB</t>
  </si>
  <si>
    <t>Aberlour A'Bunadh Batch 78 + GB</t>
  </si>
  <si>
    <t>Absolut Warhol Limited Edition</t>
  </si>
  <si>
    <t>Abuelo XV Napoleon Cognac Cask Finish + GB</t>
  </si>
  <si>
    <t>Abuelo XV Oloroso Sherry Cask Finish + GB</t>
  </si>
  <si>
    <t>Abuelo XV Tawny Port Cask Finish + GB</t>
  </si>
  <si>
    <t>Adiccion Tequila Reposado Burgundy Special Edition + GB</t>
  </si>
  <si>
    <t>Akashi Japanese Single Malt + GB</t>
  </si>
  <si>
    <t>Akori Yuzu</t>
  </si>
  <si>
    <t>Aman Tequila Blanco</t>
  </si>
  <si>
    <t>Amarcode Anis Et Mandarine</t>
  </si>
  <si>
    <t>Amarcode Fragant</t>
  </si>
  <si>
    <t>Amarcode Houblon Et Malt</t>
  </si>
  <si>
    <t>Amarcode Pomegranate &amp; Fennel</t>
  </si>
  <si>
    <t>Amarcode Selim A L'Orange Et Au Poivre</t>
  </si>
  <si>
    <t>Amaro Petrus</t>
  </si>
  <si>
    <t>AnCnoc 18 Years + GB</t>
  </si>
  <si>
    <t>Appleton Estate 12 Years + GB</t>
  </si>
  <si>
    <t>Appleton Estate 8 Years Reserve + GB</t>
  </si>
  <si>
    <t>Ararat 10 Years Dvin + GB</t>
  </si>
  <si>
    <t>Ararat 3 Years Armenian Brandy</t>
  </si>
  <si>
    <t>Ararat 7 Years Ani-Urt + GB</t>
  </si>
  <si>
    <t>Ararat Apricot + GB</t>
  </si>
  <si>
    <t>Ararat Cherry + GB</t>
  </si>
  <si>
    <t>Ararat Coffee + GB</t>
  </si>
  <si>
    <t>Ararat Honey + GB</t>
  </si>
  <si>
    <t>Ardbeg 19 Years Traigh Bhan Batch 5 + GB</t>
  </si>
  <si>
    <t>Ardbeg 19 Years Traigh Bhan Batch 6 + GB</t>
  </si>
  <si>
    <t>Ardbeg 8 Years The Ultimate For Discussion</t>
  </si>
  <si>
    <t>Armorik Yeun Elez Peated Breton + GB</t>
  </si>
  <si>
    <t>Arran 25 Years + GB</t>
  </si>
  <si>
    <t>Arran 25 Years + Wooden GB</t>
  </si>
  <si>
    <t>Arran Machrie Moor Peated Cask Strength + GB</t>
  </si>
  <si>
    <t>Arran Robert Burns Blended + GB</t>
  </si>
  <si>
    <t>Arran Signature Series Edition 2 Barrel Bonfire + Bag</t>
  </si>
  <si>
    <t>Asbach 8 Years Privatbrand + GB</t>
  </si>
  <si>
    <t>Autentico Nativo 15 Years + GB</t>
  </si>
  <si>
    <t>Autentico Nativo 20 Years + GB</t>
  </si>
  <si>
    <t>Autentico Nativo Overproof</t>
  </si>
  <si>
    <t>Autentico Nativo Salvaje</t>
  </si>
  <si>
    <t>Autentico Nativo XO + GB</t>
  </si>
  <si>
    <t>L-63-757-00</t>
  </si>
  <si>
    <t>Baileys Birthday Cake</t>
  </si>
  <si>
    <t>Baileys Chocolate</t>
  </si>
  <si>
    <t>Balblair 15 Years + GB</t>
  </si>
  <si>
    <t>Balvenie 12 Years American Oak + GB</t>
  </si>
  <si>
    <t>Balvenie 12 Years DoubleWood + Tumbler Glass</t>
  </si>
  <si>
    <t>Balvenie 14 Years Caribbean Cask + Tumbler Glass</t>
  </si>
  <si>
    <t>Balvenie 14 Years The Week Of Peat + GB</t>
  </si>
  <si>
    <t>Balvenie 16 Years French Oak + GB</t>
  </si>
  <si>
    <t>Balvenie 25 Years Rare Marriages +GB</t>
  </si>
  <si>
    <t>Barcelo Imperial</t>
  </si>
  <si>
    <t>Barcelo Imperial Porto Cask Finish + GB</t>
  </si>
  <si>
    <t>Beefeater Blackberry Gin</t>
  </si>
  <si>
    <t>Bell's PET</t>
  </si>
  <si>
    <t>Beluga Adriatic Botanicals Rose &amp; Lime</t>
  </si>
  <si>
    <t>Beluga Gold Line + Shaker</t>
  </si>
  <si>
    <t>Belvedere BIO</t>
  </si>
  <si>
    <t>Belvedere Chrome Limited Edition</t>
  </si>
  <si>
    <t>Belvedere Organic BIO</t>
  </si>
  <si>
    <t>Benriach 21 Years + GB</t>
  </si>
  <si>
    <t>Blood Monkey Gin Original</t>
  </si>
  <si>
    <t>Blue 42 Vodka</t>
  </si>
  <si>
    <t>Bongiorno Aperitivo</t>
  </si>
  <si>
    <t>Bonpland Blanc VSOP</t>
  </si>
  <si>
    <t>Booker's Bourbon</t>
  </si>
  <si>
    <t>Botran Blanca Reserva</t>
  </si>
  <si>
    <t>Botran Reserva Especial No. 15</t>
  </si>
  <si>
    <t>Bowling Green Bourbon Honey Whisky</t>
  </si>
  <si>
    <t>Brockmans Gin Agave Cut + GB</t>
  </si>
  <si>
    <t>Brugal Visionaria Edition 2 + GB</t>
  </si>
  <si>
    <t>Bushmills Steamship Port Cask + GB</t>
  </si>
  <si>
    <t>Bushmills The Steamship Col. Rum Cask Reserve + GB</t>
  </si>
  <si>
    <t>Caffo Liquorice</t>
  </si>
  <si>
    <t>Caffo Salmiacello Salmiaklikeur NRF</t>
  </si>
  <si>
    <t>Cardenal Mendoza Solera Gran Reserva + GB</t>
  </si>
  <si>
    <t>Chivas Regal 13 Years Extra Irish Cask + GB</t>
  </si>
  <si>
    <t>Chivas Regal 13 Years Extra Tequila Cask + GB</t>
  </si>
  <si>
    <t>Chivas Regal 18 Years Margaux Wine Cask + GB</t>
  </si>
  <si>
    <t>Chivas Regal Ultis + GB</t>
  </si>
  <si>
    <t>Choya Yuzu</t>
  </si>
  <si>
    <t>Clan Denny Islay + GB</t>
  </si>
  <si>
    <t>Clan Denny Speyside + GB</t>
  </si>
  <si>
    <t>Clase Azul Durango + GB</t>
  </si>
  <si>
    <t>Clase Azul Guerrero + GB</t>
  </si>
  <si>
    <t>Clase Azul San Luis + GB</t>
  </si>
  <si>
    <t>Clement Rhum Blanc</t>
  </si>
  <si>
    <t>Compass Box Hedonism 2024 Edition + GB</t>
  </si>
  <si>
    <t>Copperhead Black Edition</t>
  </si>
  <si>
    <t>Copperhead Scarfes Bar Edition</t>
  </si>
  <si>
    <t>Copperhead The Gibson Edition</t>
  </si>
  <si>
    <t>Coruba 18 Years</t>
  </si>
  <si>
    <t>Cream Heroes “Captain Freson” Strawberry Cream With Tequila</t>
  </si>
  <si>
    <t>Cream Heroes “Lily Cafeton”  Café Cream With Tequila</t>
  </si>
  <si>
    <t>Cream Heroes “Lupita Pasion”  Passion Cream With Tequila</t>
  </si>
  <si>
    <t>Cream Heroes “Pancho Sandia” Watermelon Cream With Tequila</t>
  </si>
  <si>
    <t>Cream Heroes Mariachi Mango Cream With Tequila</t>
  </si>
  <si>
    <t>Crystal Head + 2 Glasses</t>
  </si>
  <si>
    <t>Crystal Head Aurora + GB</t>
  </si>
  <si>
    <t>Cyrus Premium Arak</t>
  </si>
  <si>
    <t>Cyrus Saffron Gin</t>
  </si>
  <si>
    <t>Dark Mark Droplikeur</t>
  </si>
  <si>
    <t>Davidoff VSOP + GB</t>
  </si>
  <si>
    <t>Deadhead Rum</t>
  </si>
  <si>
    <t>Dewar's 15 Years + GB</t>
  </si>
  <si>
    <t>Dewar's 18 Years + GB</t>
  </si>
  <si>
    <t>Dewar's 32 Years Double Double + GB</t>
  </si>
  <si>
    <t>Dewar's 8 Years Caribbean Smooth + GB</t>
  </si>
  <si>
    <t>Dictador 12 Years + GB</t>
  </si>
  <si>
    <t>Dictador 12 Years + Glass</t>
  </si>
  <si>
    <t>Dictador Port Cask 2001 + GB</t>
  </si>
  <si>
    <t>Don Papa 10 Years + GB</t>
  </si>
  <si>
    <t>Don Papa Baroko Eco Canister + GB</t>
  </si>
  <si>
    <t>Don Papa Rye Cask + GB</t>
  </si>
  <si>
    <t>Don Papa Sherry Cask + GB</t>
  </si>
  <si>
    <t>Don Papa Single Island Rum</t>
  </si>
  <si>
    <t>Don Papa Single Island Rum End Of Year Edition + GB</t>
  </si>
  <si>
    <t>Don Papa Single Island Rum Original Edition + GB</t>
  </si>
  <si>
    <t>Drumshanbo Gunpowder + Glass</t>
  </si>
  <si>
    <t>Drumshanbo Gunpowder Dragon Edition Ceramic Bottle</t>
  </si>
  <si>
    <t>Drumshanbo Single Pot Still Irish Whiskey Marsala Cask + GB</t>
  </si>
  <si>
    <t>Edinburgh Gin Elderflower Liqueur</t>
  </si>
  <si>
    <t>Eminente 10 Years Ron De Cuba Reserva</t>
  </si>
  <si>
    <t>Euphoria Cannabis Absinth</t>
  </si>
  <si>
    <t>Euphoria Cannabis Absinthe</t>
  </si>
  <si>
    <t>Evan Williams</t>
  </si>
  <si>
    <t>Evan Williams Single Barrel</t>
  </si>
  <si>
    <t>Fireman</t>
  </si>
  <si>
    <t>Flor de Cana 12 Years + GB</t>
  </si>
  <si>
    <t>Flor de Cana 12 Years + Glass</t>
  </si>
  <si>
    <t>Flor de Cana 25 Years + GB</t>
  </si>
  <si>
    <t>Flor de Cana 4 Years Extra Dry</t>
  </si>
  <si>
    <t>Fundador Pedro Domecq NRF</t>
  </si>
  <si>
    <t>Game Time Vodka</t>
  </si>
  <si>
    <t>Glen Garioch Founders Reserve + GB</t>
  </si>
  <si>
    <t>Glen Talloch 12 Years Gold + GB</t>
  </si>
  <si>
    <t>Glenallachie 12 Years + GB</t>
  </si>
  <si>
    <t>Glencadam 10 Years + GB</t>
  </si>
  <si>
    <t>Glencadam 15 Years + GB</t>
  </si>
  <si>
    <t>Glendalough Double Barrel</t>
  </si>
  <si>
    <t>Glendalough Pot Still Irish Whiskey + GB</t>
  </si>
  <si>
    <t>Glenfarclas 105 16 Years + GB</t>
  </si>
  <si>
    <t>Glenfiddich 15 Years Limited Festive Design + GB</t>
  </si>
  <si>
    <t>Glenfiddich 18 Years Limited Festive Design + GB</t>
  </si>
  <si>
    <t>Glenfiddich Perpetual Collection Vat 2  + GB</t>
  </si>
  <si>
    <t>Glenglassaugh Port Wood Finish + GB</t>
  </si>
  <si>
    <t>Glengoyne 21 Years + GB</t>
  </si>
  <si>
    <t>Glengoyne 25 Years + GB</t>
  </si>
  <si>
    <t>Glengoyne The Legacy Series - Chapter Three + GB</t>
  </si>
  <si>
    <t>Glenmorangie a Tale Of Ice Cream + GB</t>
  </si>
  <si>
    <t>Gosling Familie Reserve</t>
  </si>
  <si>
    <t>Goslings Black Seal 151 Proof</t>
  </si>
  <si>
    <t>Goslings Black Seal Rum</t>
  </si>
  <si>
    <t>Green Spot + GB</t>
  </si>
  <si>
    <t>Greign 20 Years + GB</t>
  </si>
  <si>
    <t>Grey Goose Altius</t>
  </si>
  <si>
    <t>Gusano Rojo Mezcal (with worm)</t>
  </si>
  <si>
    <t>Haig Club Clubman</t>
  </si>
  <si>
    <t>Hakushu Distiller's Reserve + GB</t>
  </si>
  <si>
    <t>Heaven's Door Straight Bourbon</t>
  </si>
  <si>
    <t>Isle Of Raasay Hebridean Single Malt Batch 1 + GB</t>
  </si>
  <si>
    <t>Jack Daniel’s McLaren X JD Limited Edition 2024 + GB</t>
  </si>
  <si>
    <t>Jack Daniel's Bonded</t>
  </si>
  <si>
    <t>Jack Daniel's McLaren X JD Limited Edition 2023 + GB</t>
  </si>
  <si>
    <t>Jack Daniel's Single Barrel - Barrel Strength + GB</t>
  </si>
  <si>
    <t>Jack Daniel's Single Barrel RYE + GB</t>
  </si>
  <si>
    <t>Jim Beam Black + Glas + GB</t>
  </si>
  <si>
    <t>Jodhpur Spicy</t>
  </si>
  <si>
    <t>Johnnie Walker Gold Reserve Icons</t>
  </si>
  <si>
    <t>Jura 10 Years + Travel Flask</t>
  </si>
  <si>
    <t>Jura 12 Years The Bay + GB</t>
  </si>
  <si>
    <t>Jura Red Wine Cask + GB</t>
  </si>
  <si>
    <t>Jura Winter Edition + GB</t>
  </si>
  <si>
    <t>Kah Tequila Reposado</t>
  </si>
  <si>
    <t>Kilchoman 100% Islay 13th Edition + GB</t>
  </si>
  <si>
    <t>Kilchoman 100% Islay 14th Edition + GB</t>
  </si>
  <si>
    <t>Kilchoman Batch Strength + GB</t>
  </si>
  <si>
    <t>Kilchoman Coull Point Whisky + GB</t>
  </si>
  <si>
    <t>Kilchoman Sauternes Cask Matured Limited Edition 2024 + GB</t>
  </si>
  <si>
    <t>King of Soho Copacetic</t>
  </si>
  <si>
    <t>King of Soho Variorum</t>
  </si>
  <si>
    <t>Kraken Black Spiced + Glass</t>
  </si>
  <si>
    <t>La Gauloise Verte + GB</t>
  </si>
  <si>
    <t>Labourdonnais 1774 Rum + GB</t>
  </si>
  <si>
    <t>Labourdonnais Gentleman Single Cask 9 Years Rum + GB</t>
  </si>
  <si>
    <t>Labourdonnais Lady Blue + GB</t>
  </si>
  <si>
    <t>Labourdonnais Raph + GB</t>
  </si>
  <si>
    <t>Labourdonnais VSOP Rum + GB</t>
  </si>
  <si>
    <t>Lepanto 12 Years Solera Gran Reserva + GB</t>
  </si>
  <si>
    <t>Licor 43 Creme Brulee Limited Edition</t>
  </si>
  <si>
    <t>Longrow Peated</t>
  </si>
  <si>
    <t>Luchino Vodka</t>
  </si>
  <si>
    <t>Luftbremzer Gin</t>
  </si>
  <si>
    <t>Luftbremzer Gin + GB</t>
  </si>
  <si>
    <t>Mackmyra 1999 Bruket + GB</t>
  </si>
  <si>
    <t>Mackmyra Brukswhisky + GB</t>
  </si>
  <si>
    <t>Mackmyra Destination + GB</t>
  </si>
  <si>
    <t>Mackmyra Kaizen 03 + GB</t>
  </si>
  <si>
    <t>Mackmyra Limousin + GB</t>
  </si>
  <si>
    <t>Mackmyra Svensk Ek + GB</t>
  </si>
  <si>
    <t>Mackmyra Svensk Rök + GB</t>
  </si>
  <si>
    <t>Mackmyra Vit Hund</t>
  </si>
  <si>
    <t>Martell Blue Swift</t>
  </si>
  <si>
    <t>Matusalem 15 Years Gran Reserva 2024 + GB</t>
  </si>
  <si>
    <t>Matusalem 23 Years Gran Reserva Enigma 2024 + GB</t>
  </si>
  <si>
    <t>Mauritius Dodo Gold Rum + GB</t>
  </si>
  <si>
    <t>Midleton Barry Crockett Legacy + Wooden GB</t>
  </si>
  <si>
    <t>Midleton Very Rare 2024 + GB</t>
  </si>
  <si>
    <t>Milk &amp; Honey Classic Single Malt + GB</t>
  </si>
  <si>
    <t>Moletto Tomato Gin</t>
  </si>
  <si>
    <t>Monkey 47 Experimentum Serie Bitterbal</t>
  </si>
  <si>
    <t>Moullon Cognac 1e Grand Cru Champagne</t>
  </si>
  <si>
    <t>Neptune Caribbean Spiced Rum</t>
  </si>
  <si>
    <t>Nicosia Grillo Fondo Filare Bio 2021</t>
  </si>
  <si>
    <t>Nikka Tailored + 2 Glasses</t>
  </si>
  <si>
    <t>Noah's Mill Bourbon</t>
  </si>
  <si>
    <t>Nomad Outland Whisky Single Malt Triple Distilled</t>
  </si>
  <si>
    <t>Normindia Barrel Aged</t>
  </si>
  <si>
    <t>Nucano Mezcal Artesanal Espadín &amp; Cuishe</t>
  </si>
  <si>
    <t>Nucano Mezcal Artesanal Espadín &amp; Tobala</t>
  </si>
  <si>
    <t>O'Donnell Cookie With Pouring Lid</t>
  </si>
  <si>
    <t>O'Donnell Macadamia With Pouring Lid</t>
  </si>
  <si>
    <t>O'Donnell Roasted Apple With Pouring Lid</t>
  </si>
  <si>
    <t>O'Donnell Tough Nut Cream</t>
  </si>
  <si>
    <t>O'Donnell Tough Nut Cream With Pouring Lid</t>
  </si>
  <si>
    <t>O'Donnell Tough Nut With Pouring Lid</t>
  </si>
  <si>
    <t>O'Donnell Very Cherry With Pouring Lid</t>
  </si>
  <si>
    <t>O'Donnell Wild Berry With Pouring Lid</t>
  </si>
  <si>
    <t>Old Ballantruan 10 Years + GB</t>
  </si>
  <si>
    <t>Old Ballantruan 15 Years + GB</t>
  </si>
  <si>
    <t>Old Pulteney 16 Years + GB</t>
  </si>
  <si>
    <t>Old Pulteney 18 Years + GB</t>
  </si>
  <si>
    <t>Olmeca Altos Plata</t>
  </si>
  <si>
    <t>Pages Verveine Velay</t>
  </si>
  <si>
    <t>Panda Gin Limited Edition 2024 + GB</t>
  </si>
  <si>
    <t>Panda Gin Organic Limited Edition Halloween</t>
  </si>
  <si>
    <t>Patron El Cielo Prestige Silver + GB</t>
  </si>
  <si>
    <t>Paul John Brilliance + GB</t>
  </si>
  <si>
    <t>Peddlers Craft Gin</t>
  </si>
  <si>
    <t>Purity Connoisseur 51 Reserve Vodka</t>
  </si>
  <si>
    <t>Purity Navy Strength Gin</t>
  </si>
  <si>
    <t>Purity Navy Strength Gin Organic</t>
  </si>
  <si>
    <t>Purity Nordic Dry Gin Organic</t>
  </si>
  <si>
    <t>Purity Old Tom Gin Organic</t>
  </si>
  <si>
    <t>Purity Signature 34 Edition Organic Vodka</t>
  </si>
  <si>
    <t>Purity Spritz 34</t>
  </si>
  <si>
    <t>Purity Super 17 Premium Organic Vodka</t>
  </si>
  <si>
    <t>Quality House Whiskey Old Style</t>
  </si>
  <si>
    <t>Redbreast 21 Years + GB</t>
  </si>
  <si>
    <t>Remy Martin 1738 Accord Royal + GB</t>
  </si>
  <si>
    <t>Remy Martin Club + GB</t>
  </si>
  <si>
    <t>Reynolds Brother Gin Cucumber</t>
  </si>
  <si>
    <t>Reynolds Brother Gin Orange</t>
  </si>
  <si>
    <t>Reynolds Brother Gin Pineapple</t>
  </si>
  <si>
    <t>Reynolds Brother Gin Strawberry</t>
  </si>
  <si>
    <t>Reynolds Brother Green Apple Gin</t>
  </si>
  <si>
    <t>Reynolds Brother London Dry Gin</t>
  </si>
  <si>
    <t>LATVIA</t>
  </si>
  <si>
    <t>Ron 7 Villas 1511 Anejado Genuino</t>
  </si>
  <si>
    <t>Ron Millonario 15 Years</t>
  </si>
  <si>
    <t>Ron Santiago de Cuba Isla Del Tesoro + Wooden GB</t>
  </si>
  <si>
    <t>Royal Salute 21 Years The Signature Blend + GB</t>
  </si>
  <si>
    <t>Salinissima Cachaca</t>
  </si>
  <si>
    <t>Shanky's Whip</t>
  </si>
  <si>
    <t>Shanky's Whip + 4 Shotglasses</t>
  </si>
  <si>
    <t>Shinobu Blended + GB</t>
  </si>
  <si>
    <t>Sierra Blanco DF Label</t>
  </si>
  <si>
    <t>Silent Pool Rare Citrus Gin</t>
  </si>
  <si>
    <t>Sipsmith Sloe Gin</t>
  </si>
  <si>
    <t>Sipsmith Strawberry Smash</t>
  </si>
  <si>
    <t>Sir Edmond Gin &amp; Fever-Tree Indian Tonic + 2 Glasses</t>
  </si>
  <si>
    <t>Six Dogs Blue + GB</t>
  </si>
  <si>
    <t>Six Dogs Pinotage Stained + GB</t>
  </si>
  <si>
    <t>Smokey Joe + GB</t>
  </si>
  <si>
    <t>Spirited Union Queen Pineapple + GB</t>
  </si>
  <si>
    <t>Spirited Union Spice &amp; Sea Salt</t>
  </si>
  <si>
    <t>St. Remy Signature</t>
  </si>
  <si>
    <t>Stokerij De Molenberg Aurora 10th Anniversary Edition 2023</t>
  </si>
  <si>
    <t>Stokerij De Molenberg Folle Blanche 9th Anniversary Edition</t>
  </si>
  <si>
    <t>Suntory The Chita Single Grain + GB</t>
  </si>
  <si>
    <t>Teeling Crystal Malt + GB</t>
  </si>
  <si>
    <t>The Antiquary Finest Blended Scotch Whiskey + GB</t>
  </si>
  <si>
    <t>The Dalmore 18 Years 2024 Edition + GB</t>
  </si>
  <si>
    <t>The Duppy Share XO</t>
  </si>
  <si>
    <t>The Glenlivet 18 Years + GB</t>
  </si>
  <si>
    <t>The Glenlivet Caskmakers + GB</t>
  </si>
  <si>
    <t>The Macallan 15 Years Colour Collection</t>
  </si>
  <si>
    <t>The Macallan 18 Years Double Cask 2022 Release + GB</t>
  </si>
  <si>
    <t>The Macallan 25 Years Sherry Oak 2023 Release + Wooden GB</t>
  </si>
  <si>
    <t>The Macallan Classic Cut Limited Edition 2024 + GB</t>
  </si>
  <si>
    <t>The Macallan Enigma + GB</t>
  </si>
  <si>
    <t>The Macallan M Annual Release 2023 + GB</t>
  </si>
  <si>
    <t>The Macallan Rare Cask 2023  + GB</t>
  </si>
  <si>
    <t>The Rum Box Purple By World Class Rum</t>
  </si>
  <si>
    <t>The Tyrconnell 10 Years Sherry + GB</t>
  </si>
  <si>
    <t>The Wild Geese 4th Centennial Limited Edition + GB</t>
  </si>
  <si>
    <t>The Wild Geese Irish Whiskey Classic Blend</t>
  </si>
  <si>
    <t>Three Sixty</t>
  </si>
  <si>
    <t>Tomintoul 10 Years + GB</t>
  </si>
  <si>
    <t>Tomintoul 18 Years + 2 Tumblers</t>
  </si>
  <si>
    <t>Tomintoul Cognac Cask + GB</t>
  </si>
  <si>
    <t>Tomintoul Peaty Tang + GB</t>
  </si>
  <si>
    <t>Tomintoul Pinot Noir Cask Finish + GB</t>
  </si>
  <si>
    <t>Tomintoul Tawny Port + GB</t>
  </si>
  <si>
    <t>Tomintoul Tlath + GB</t>
  </si>
  <si>
    <t>Tomintoul White Port + GB</t>
  </si>
  <si>
    <t>Torres 10 Years</t>
  </si>
  <si>
    <t>Torres 30 Years + GB</t>
  </si>
  <si>
    <t>Tullibardine The Murray Cask Strength + GB</t>
  </si>
  <si>
    <t>Tyrconnell 10 Years Madeira + GB</t>
  </si>
  <si>
    <t>Vana Tallinn</t>
  </si>
  <si>
    <t>ESTONIA</t>
  </si>
  <si>
    <t>Whitley Neill Brazilian Lime</t>
  </si>
  <si>
    <t>Wild Turkey American Honey</t>
  </si>
  <si>
    <t>Willett Pure Kentucky XO Small Batch</t>
  </si>
  <si>
    <t>Woodford Reserve Double Oaked + GB</t>
  </si>
  <si>
    <t>Xolato X-Gin Premium</t>
  </si>
  <si>
    <t>Xolato X-Gin Premium + Glass</t>
  </si>
  <si>
    <t>Zacapa Solera Gran Reserva + GB</t>
  </si>
  <si>
    <t>Zaya Gran Reserva + GB</t>
  </si>
  <si>
    <t>Beluga Noble 1 Lt.</t>
  </si>
  <si>
    <t>Beluga Noble 1,5 Lt.</t>
  </si>
  <si>
    <t>Euphoria Cannabis Vodka 0,5 Lt.</t>
  </si>
  <si>
    <t>Hardy Legend 1863 0,7 Lt.</t>
  </si>
  <si>
    <t>Loopuyt Dry Gin 0,7 Lt.</t>
  </si>
  <si>
    <t>Monkey Shoulder 1 Lt.</t>
  </si>
  <si>
    <t>Pusser's Navy Rum Gunpowder Proof 0,7 Lt.</t>
  </si>
  <si>
    <t>The Macallan 12 Years Double Cask + GB 0,05 Lt.</t>
  </si>
  <si>
    <t xml:space="preserve">PREZZO ANKER </t>
  </si>
  <si>
    <t>Tooltip</t>
  </si>
  <si>
    <t>OFF</t>
  </si>
  <si>
    <t>article nr.</t>
  </si>
  <si>
    <t>c/s</t>
  </si>
  <si>
    <t>description</t>
  </si>
  <si>
    <t xml:space="preserve">cont. </t>
  </si>
  <si>
    <t xml:space="preserve">Cont </t>
  </si>
  <si>
    <t>currency</t>
  </si>
  <si>
    <t>p/cs.</t>
  </si>
  <si>
    <t>price/btl.</t>
  </si>
  <si>
    <t>special price</t>
  </si>
  <si>
    <t>category</t>
  </si>
  <si>
    <t>Additional attributes</t>
  </si>
  <si>
    <t>Order online</t>
  </si>
  <si>
    <t>Supporting information</t>
  </si>
  <si>
    <t>(Tutto)</t>
  </si>
  <si>
    <t>INCOTERMS : DAP VS. DEPOSITO IMPERIA</t>
  </si>
  <si>
    <t>IMPERIA</t>
  </si>
  <si>
    <t>L-00-703-00</t>
  </si>
  <si>
    <t>L-00-827-00</t>
  </si>
  <si>
    <t>L-03-216-00</t>
  </si>
  <si>
    <t>L-04-572-00</t>
  </si>
  <si>
    <t>L-04-693-00</t>
  </si>
  <si>
    <t>L-04-973-00</t>
  </si>
  <si>
    <t>L-06-121-00</t>
  </si>
  <si>
    <t>L-07-183-00</t>
  </si>
  <si>
    <t>L-07-932-00</t>
  </si>
  <si>
    <t>L-09-239-00</t>
  </si>
  <si>
    <t>L-09-348-00</t>
  </si>
  <si>
    <t>L-12-873-00</t>
  </si>
  <si>
    <t>L-15-602-00</t>
  </si>
  <si>
    <t>L-15-893-00</t>
  </si>
  <si>
    <t>L-15-994-00</t>
  </si>
  <si>
    <t>L-16-139-00</t>
  </si>
  <si>
    <t>L-20-240-00</t>
  </si>
  <si>
    <t>L-20-249-00</t>
  </si>
  <si>
    <t>L-20-424-00</t>
  </si>
  <si>
    <t>L-21-617-00</t>
  </si>
  <si>
    <t>L-21-912-00</t>
  </si>
  <si>
    <t>L-21-959-00</t>
  </si>
  <si>
    <t>L-22-815-00</t>
  </si>
  <si>
    <t>L-23-601-00</t>
  </si>
  <si>
    <t>L-23-745-00</t>
  </si>
  <si>
    <t>L-24-932-00</t>
  </si>
  <si>
    <t>L-25-388-00</t>
  </si>
  <si>
    <t>L-25-868-00</t>
  </si>
  <si>
    <t>L-26-305-00</t>
  </si>
  <si>
    <t>L-26-525-00</t>
  </si>
  <si>
    <t>L-50-626-00</t>
  </si>
  <si>
    <t>L-50-744-00</t>
  </si>
  <si>
    <t>L-51-266-00</t>
  </si>
  <si>
    <t>L-51-405-00</t>
  </si>
  <si>
    <t>L-51-655-00</t>
  </si>
  <si>
    <t>L-51-789-00</t>
  </si>
  <si>
    <t>L-51-871-00</t>
  </si>
  <si>
    <t>L-52-414-00</t>
  </si>
  <si>
    <t>L-52-419-00</t>
  </si>
  <si>
    <t>L-52-533-00</t>
  </si>
  <si>
    <t>L-53-372-00</t>
  </si>
  <si>
    <t>L-53-484-00</t>
  </si>
  <si>
    <t>L-53-764-00</t>
  </si>
  <si>
    <t>L-54-016-00</t>
  </si>
  <si>
    <t>L-54-615-00</t>
  </si>
  <si>
    <t>L-54-729-00</t>
  </si>
  <si>
    <t>L-54-871-00</t>
  </si>
  <si>
    <t>L-55-642-00</t>
  </si>
  <si>
    <t>L-55-644-00</t>
  </si>
  <si>
    <t>L-57-109-00</t>
  </si>
  <si>
    <t>L-57-115-00</t>
  </si>
  <si>
    <t>L-57-376-00</t>
  </si>
  <si>
    <t>L-57-415-00</t>
  </si>
  <si>
    <t>L-58-165-00</t>
  </si>
  <si>
    <t>L-58-171-00</t>
  </si>
  <si>
    <t>L-58-280-00</t>
  </si>
  <si>
    <t>L-58-550-00</t>
  </si>
  <si>
    <t>L-58-625-00</t>
  </si>
  <si>
    <t>L-58-719-NL</t>
  </si>
  <si>
    <t>L-58-825-00</t>
  </si>
  <si>
    <t>L-58-870-00</t>
  </si>
  <si>
    <t>L-58-881-00</t>
  </si>
  <si>
    <t>L-58-958-00</t>
  </si>
  <si>
    <t>L-59-273-00</t>
  </si>
  <si>
    <t>L-59-354-00</t>
  </si>
  <si>
    <t>L-59-359-00</t>
  </si>
  <si>
    <t>L-59-434-00</t>
  </si>
  <si>
    <t>L-59-474-00</t>
  </si>
  <si>
    <t>L-59-596-00</t>
  </si>
  <si>
    <t>L-59-714-00</t>
  </si>
  <si>
    <t>L-59-819-00</t>
  </si>
  <si>
    <t>L-59-944-00</t>
  </si>
  <si>
    <t>L-59-974-00</t>
  </si>
  <si>
    <t>L-60-014-00</t>
  </si>
  <si>
    <t>L-60-400-00</t>
  </si>
  <si>
    <t>L-60-401-00</t>
  </si>
  <si>
    <t>L-60-783-00</t>
  </si>
  <si>
    <t>L-60-965-00</t>
  </si>
  <si>
    <t>L-61-185-00</t>
  </si>
  <si>
    <t>L-61-525-00</t>
  </si>
  <si>
    <t>L-61-761-00</t>
  </si>
  <si>
    <t>L-61-763-00</t>
  </si>
  <si>
    <t>L-61-844-00</t>
  </si>
  <si>
    <t>L-62-123-00</t>
  </si>
  <si>
    <t>L-62-130-00</t>
  </si>
  <si>
    <t>L-62-301-00</t>
  </si>
  <si>
    <t>L-62-672-00</t>
  </si>
  <si>
    <t>L-62-744-00</t>
  </si>
  <si>
    <t>L-62-839-00</t>
  </si>
  <si>
    <t>L-62-920-00</t>
  </si>
  <si>
    <t>L-63-140-00</t>
  </si>
  <si>
    <t>L-63-148-00</t>
  </si>
  <si>
    <t>L-63-160-00</t>
  </si>
  <si>
    <t>L-63-162-00</t>
  </si>
  <si>
    <t>L-63-163-00</t>
  </si>
  <si>
    <t>L-63-190-00</t>
  </si>
  <si>
    <t>L-63-352-00</t>
  </si>
  <si>
    <t>L-63-386-00</t>
  </si>
  <si>
    <t>L-63-857-00</t>
  </si>
  <si>
    <t>L-63-961-00</t>
  </si>
  <si>
    <t>L-64-197-00</t>
  </si>
  <si>
    <t>L-64-321-00</t>
  </si>
  <si>
    <t>L-64-344-00</t>
  </si>
  <si>
    <t>L-64-381-00</t>
  </si>
  <si>
    <t>L-64-414-00</t>
  </si>
  <si>
    <t>L-64-450-00</t>
  </si>
  <si>
    <t>L-64-563-00</t>
  </si>
  <si>
    <t>L-64-567-00</t>
  </si>
  <si>
    <t>L-64-598-00</t>
  </si>
  <si>
    <t>L-64-599-00</t>
  </si>
  <si>
    <t>L-64-602-00</t>
  </si>
  <si>
    <t>L-64-626-00</t>
  </si>
  <si>
    <t>L-64-627-00</t>
  </si>
  <si>
    <t>L-64-640-00</t>
  </si>
  <si>
    <t>L-64-641-00</t>
  </si>
  <si>
    <t>L-64-644-00</t>
  </si>
  <si>
    <t>L-64-661-00</t>
  </si>
  <si>
    <t>L-64-662-00</t>
  </si>
  <si>
    <t>L-64-666-00</t>
  </si>
  <si>
    <t>L-64-667-00</t>
  </si>
  <si>
    <t>L-64-686-00</t>
  </si>
  <si>
    <t>L-64-687-00</t>
  </si>
  <si>
    <t>L-64-688-00</t>
  </si>
  <si>
    <t>L-64-700-00</t>
  </si>
  <si>
    <t>L-64-701-00</t>
  </si>
  <si>
    <t>L-64-704-00</t>
  </si>
  <si>
    <t>L-64-706-00</t>
  </si>
  <si>
    <t>L-64-710-00</t>
  </si>
  <si>
    <t>L-64-714-00</t>
  </si>
  <si>
    <t>L-64-724-00</t>
  </si>
  <si>
    <t>L-64-725-00</t>
  </si>
  <si>
    <t>L-64-727-00</t>
  </si>
  <si>
    <t>L-64-728-00</t>
  </si>
  <si>
    <t>L-64-729-00</t>
  </si>
  <si>
    <t>L-64-732-00</t>
  </si>
  <si>
    <t>L-64-734-00</t>
  </si>
  <si>
    <t>L-64-741-00</t>
  </si>
  <si>
    <t>L-64-748-00</t>
  </si>
  <si>
    <t>L-64-749-00</t>
  </si>
  <si>
    <t>L-64-751-00</t>
  </si>
  <si>
    <t>L-64-752-00</t>
  </si>
  <si>
    <t>L-64-761-00</t>
  </si>
  <si>
    <t>L-64-763-00</t>
  </si>
  <si>
    <t>L-64-772-00</t>
  </si>
  <si>
    <t>L-64-783-00</t>
  </si>
  <si>
    <t>L-64-790-00</t>
  </si>
  <si>
    <t>L-64-791-00</t>
  </si>
  <si>
    <t>L-64-794-00</t>
  </si>
  <si>
    <t>NOTE</t>
  </si>
  <si>
    <t>B</t>
  </si>
  <si>
    <t>L-00-0001-00</t>
  </si>
  <si>
    <t>L-00-0001-01</t>
  </si>
  <si>
    <t>L-00-0001-02</t>
  </si>
  <si>
    <t>L-00-0001-03</t>
  </si>
  <si>
    <t>L-00-0001-04</t>
  </si>
  <si>
    <t>L-00-0001-05</t>
  </si>
  <si>
    <t>L-00-0001-06</t>
  </si>
  <si>
    <t>L-00-0001-07</t>
  </si>
  <si>
    <t>L-00-0001-08</t>
  </si>
  <si>
    <t>L-00-0001-09</t>
  </si>
  <si>
    <t>L-00-0001-10</t>
  </si>
  <si>
    <t>L-00-0001-11</t>
  </si>
  <si>
    <t>L-00-0001-12</t>
  </si>
  <si>
    <t>L-00-0001-13</t>
  </si>
  <si>
    <t>L-00-0001-14</t>
  </si>
  <si>
    <t>L-00-0001-15</t>
  </si>
  <si>
    <t>L-00-0001-16</t>
  </si>
  <si>
    <t>L-00-0001-17</t>
  </si>
  <si>
    <t>L-00-0001-18</t>
  </si>
  <si>
    <t>L-00-0001-19</t>
  </si>
  <si>
    <t>L-00-0001-20</t>
  </si>
  <si>
    <t>L-00-0001-21</t>
  </si>
  <si>
    <t>L-00-0001-22</t>
  </si>
  <si>
    <t>L-00-0001-23</t>
  </si>
  <si>
    <t>L-00-0001-24</t>
  </si>
  <si>
    <t>L-00-0001-25</t>
  </si>
  <si>
    <t>L-00-0001-26</t>
  </si>
  <si>
    <t>L-00-0001-27</t>
  </si>
  <si>
    <t>L-00-0001-28</t>
  </si>
  <si>
    <t>L-00-0001-29</t>
  </si>
  <si>
    <t>L-00-0001-30</t>
  </si>
  <si>
    <t>L-00-0001-31</t>
  </si>
  <si>
    <t>L-00-0001-32</t>
  </si>
  <si>
    <t>L-00-0001-33</t>
  </si>
  <si>
    <t>L-00-0001-34</t>
  </si>
  <si>
    <t>L-00-0001-35</t>
  </si>
  <si>
    <t>L-00-0001-36</t>
  </si>
  <si>
    <t>L-00-0001-37</t>
  </si>
  <si>
    <t>L-00-0001-38</t>
  </si>
  <si>
    <t>L-00-0001-39</t>
  </si>
  <si>
    <t>L-00-0001-40</t>
  </si>
  <si>
    <t>L-00-0001-41</t>
  </si>
  <si>
    <t>L-00-0001-42</t>
  </si>
  <si>
    <t>L-00-0001-43</t>
  </si>
  <si>
    <t>L-00-0001-44</t>
  </si>
  <si>
    <t>L-00-0001-45</t>
  </si>
  <si>
    <t>L-00-0001-46</t>
  </si>
  <si>
    <t>L-00-0001-47</t>
  </si>
  <si>
    <t>L-00-0001-48</t>
  </si>
  <si>
    <t>L-00-0001-49</t>
  </si>
  <si>
    <t>L-00-0001-50</t>
  </si>
  <si>
    <t>L-00-0001-51</t>
  </si>
  <si>
    <t>L-00-0001-52</t>
  </si>
  <si>
    <t>L-00-0001-53</t>
  </si>
  <si>
    <t>L-00-0001-54</t>
  </si>
  <si>
    <t>L-00-0001-55</t>
  </si>
  <si>
    <t>L-00-0001-56</t>
  </si>
  <si>
    <t>L-00-0001-57</t>
  </si>
  <si>
    <t>L-00-0001-58</t>
  </si>
  <si>
    <t>L-00-0001-59</t>
  </si>
  <si>
    <t>L-00-0001-60</t>
  </si>
  <si>
    <t>L-00-0001-61</t>
  </si>
  <si>
    <t>L-00-0001-62</t>
  </si>
  <si>
    <t>L-00-0001-63</t>
  </si>
  <si>
    <t>L-00-0001-64</t>
  </si>
  <si>
    <t>L-00-0001-65</t>
  </si>
  <si>
    <t>L-00-0001-66</t>
  </si>
  <si>
    <t>L-00-0001-67</t>
  </si>
  <si>
    <t>L-00-0001-68</t>
  </si>
  <si>
    <t>L-00-0001-69</t>
  </si>
  <si>
    <t>L-00-0001-70</t>
  </si>
  <si>
    <t>L-00-0001-71</t>
  </si>
  <si>
    <t>L-00-0001-72</t>
  </si>
  <si>
    <t>L-00-0001-73</t>
  </si>
  <si>
    <t>L-00-0001-74</t>
  </si>
  <si>
    <t>L-00-0001-75</t>
  </si>
  <si>
    <t>L-00-0001-76</t>
  </si>
  <si>
    <t>L-00-0001-77</t>
  </si>
  <si>
    <t>L-00-0001-78</t>
  </si>
  <si>
    <t>L-00-0001-79</t>
  </si>
  <si>
    <t>L-00-0001-80</t>
  </si>
  <si>
    <t>L-00-0001-81</t>
  </si>
  <si>
    <t>L-00-0001-82</t>
  </si>
  <si>
    <t>L-00-0001-83</t>
  </si>
  <si>
    <t>L-00-0001-84</t>
  </si>
  <si>
    <t>L-00-0001-85</t>
  </si>
  <si>
    <t>L-00-0001-86</t>
  </si>
  <si>
    <t>L-00-0001-87</t>
  </si>
  <si>
    <t>L-00-0001-88</t>
  </si>
  <si>
    <t>L-00-0001-89</t>
  </si>
  <si>
    <t>L-00-0001-90</t>
  </si>
  <si>
    <t>L-00-0001-91</t>
  </si>
  <si>
    <t>L-00-0001-92</t>
  </si>
  <si>
    <t>L-00-0001-93</t>
  </si>
  <si>
    <t>L-00-0001-94</t>
  </si>
  <si>
    <t>L-00-0001-95</t>
  </si>
  <si>
    <t>L-00-0001-96</t>
  </si>
  <si>
    <t>L-00-0001-97</t>
  </si>
  <si>
    <t>L-00-0001-98</t>
  </si>
  <si>
    <t>L-00-0001-99</t>
  </si>
  <si>
    <t>L-00-0001-100</t>
  </si>
  <si>
    <t>L-00-0001-101</t>
  </si>
  <si>
    <t>L-00-0001-102</t>
  </si>
  <si>
    <t>L-00-0001-103</t>
  </si>
  <si>
    <t>L-00-0001-104</t>
  </si>
  <si>
    <t>L-00-0001-105</t>
  </si>
  <si>
    <t>L-00-0001-106</t>
  </si>
  <si>
    <t>L-00-0001-107</t>
  </si>
  <si>
    <t>L-00-0001-108</t>
  </si>
  <si>
    <t>L-00-0001-109</t>
  </si>
  <si>
    <t>L-00-0001-110</t>
  </si>
  <si>
    <t>L-00-0001-111</t>
  </si>
  <si>
    <t>L-00-0001-112</t>
  </si>
  <si>
    <t>L-00-0001-113</t>
  </si>
  <si>
    <t>L-00-0001-114</t>
  </si>
  <si>
    <t>L-00-0001-115</t>
  </si>
  <si>
    <t>L-00-0001-116</t>
  </si>
  <si>
    <t>L-00-0001-117</t>
  </si>
  <si>
    <t>L-00-0001-118</t>
  </si>
  <si>
    <t>L-00-0001-119</t>
  </si>
  <si>
    <t>L-00-0001-120</t>
  </si>
  <si>
    <t>L-00-0001-121</t>
  </si>
  <si>
    <t>L-00-0001-122</t>
  </si>
  <si>
    <t>L-00-0001-123</t>
  </si>
  <si>
    <t>L-00-0001-124</t>
  </si>
  <si>
    <t>L-00-0001-125</t>
  </si>
  <si>
    <t>L-00-0001-126</t>
  </si>
  <si>
    <t>L-00-0001-127</t>
  </si>
  <si>
    <t>L-00-0001-128</t>
  </si>
  <si>
    <t>L-00-0001-129</t>
  </si>
  <si>
    <t>L-00-0001-130</t>
  </si>
  <si>
    <t>L-00-0001-131</t>
  </si>
  <si>
    <t>L-00-0001-132</t>
  </si>
  <si>
    <t>L-00-0001-133</t>
  </si>
  <si>
    <t>L-00-0001-134</t>
  </si>
  <si>
    <t>L-00-0001-135</t>
  </si>
  <si>
    <t>L-00-0001-136</t>
  </si>
  <si>
    <t>L-00-0001-137</t>
  </si>
  <si>
    <t>L-00-0001-138</t>
  </si>
  <si>
    <t>L-00-0001-139</t>
  </si>
  <si>
    <t>L-00-0001-140</t>
  </si>
  <si>
    <t>L-00-0001-141</t>
  </si>
  <si>
    <t>L-00-0001-142</t>
  </si>
  <si>
    <t>L-00-0001-143</t>
  </si>
  <si>
    <t>L-00-0001-144</t>
  </si>
  <si>
    <t>L-00-0001-145</t>
  </si>
  <si>
    <t>L-00-0001-146</t>
  </si>
  <si>
    <t>L-00-0001-147</t>
  </si>
  <si>
    <t>L-00-0001-148</t>
  </si>
  <si>
    <t>L-00-0001-149</t>
  </si>
  <si>
    <t>L-00-0001-150</t>
  </si>
  <si>
    <t>L-00-0001-151</t>
  </si>
  <si>
    <t>L-00-0001-152</t>
  </si>
  <si>
    <t>L-00-0001-153</t>
  </si>
  <si>
    <t>L-00-0001-154</t>
  </si>
  <si>
    <t>L-00-0001-155</t>
  </si>
  <si>
    <t>L-00-0001-156</t>
  </si>
  <si>
    <t>L-00-0001-157</t>
  </si>
  <si>
    <t>L-00-0001-158</t>
  </si>
  <si>
    <t>L-00-0001-159</t>
  </si>
  <si>
    <t>L-00-0001-160</t>
  </si>
  <si>
    <t>L-00-0001-161</t>
  </si>
  <si>
    <t>L-00-0001-162</t>
  </si>
  <si>
    <t>L-00-0001-163</t>
  </si>
  <si>
    <t>L-00-0001-164</t>
  </si>
  <si>
    <t>L-00-0001-165</t>
  </si>
  <si>
    <t>L-00-0001-166</t>
  </si>
  <si>
    <t>L-00-0001-167</t>
  </si>
  <si>
    <t>L-00-0001-168</t>
  </si>
  <si>
    <t>L-00-0001-169</t>
  </si>
  <si>
    <t>L-00-0001-170</t>
  </si>
  <si>
    <t>L-00-0001-171</t>
  </si>
  <si>
    <t>L-00-0001-172</t>
  </si>
  <si>
    <t>L-00-0001-173</t>
  </si>
  <si>
    <t>L-00-0001-174</t>
  </si>
  <si>
    <t>L-00-0001-175</t>
  </si>
  <si>
    <t>L-00-0001-176</t>
  </si>
  <si>
    <t>L-00-0001-177</t>
  </si>
  <si>
    <t>L-00-0001-178</t>
  </si>
  <si>
    <t>L-00-0001-179</t>
  </si>
  <si>
    <t>L-00-0001-180</t>
  </si>
  <si>
    <t>L-00-0001-181</t>
  </si>
  <si>
    <t>L-00-0001-182</t>
  </si>
  <si>
    <t>L-00-0001-183</t>
  </si>
  <si>
    <t>L-00-0001-184</t>
  </si>
  <si>
    <t>L-00-0001-185</t>
  </si>
  <si>
    <t>L-00-0001-186</t>
  </si>
  <si>
    <t>L-00-0001-187</t>
  </si>
  <si>
    <t>L-00-0001-188</t>
  </si>
  <si>
    <t>L-00-0001-189</t>
  </si>
  <si>
    <t>L-00-0001-190</t>
  </si>
  <si>
    <t>L-00-0001-191</t>
  </si>
  <si>
    <t>L-00-0001-192</t>
  </si>
  <si>
    <t>L-00-0001-193</t>
  </si>
  <si>
    <t>L-00-0001-194</t>
  </si>
  <si>
    <t>L-00-0001-195</t>
  </si>
  <si>
    <t>L-00-0001-196</t>
  </si>
  <si>
    <t>L-00-0001-197</t>
  </si>
  <si>
    <t>L-00-0001-198</t>
  </si>
  <si>
    <t>L-00-0001-199</t>
  </si>
  <si>
    <t>L-00-0001-200</t>
  </si>
  <si>
    <t>L-00-0001-201</t>
  </si>
  <si>
    <t>L-00-0001-202</t>
  </si>
  <si>
    <t>L-00-0001-203</t>
  </si>
  <si>
    <t>L-00-0001-204</t>
  </si>
  <si>
    <t>L-00-0001-205</t>
  </si>
  <si>
    <t>L-00-0001-206</t>
  </si>
  <si>
    <t>L-00-0001-207</t>
  </si>
  <si>
    <t>L-00-0001-208</t>
  </si>
  <si>
    <t>L-00-0001-209</t>
  </si>
  <si>
    <t>L-00-0001-210</t>
  </si>
  <si>
    <t>L-00-0001-211</t>
  </si>
  <si>
    <t>L-00-0001-212</t>
  </si>
  <si>
    <t>L-00-0001-213</t>
  </si>
  <si>
    <t>L-00-0001-214</t>
  </si>
  <si>
    <t>L-00-0001-215</t>
  </si>
  <si>
    <t>L-00-0001-216</t>
  </si>
  <si>
    <t>L-00-0001-217</t>
  </si>
  <si>
    <t>L-00-0001-218</t>
  </si>
  <si>
    <t>L-00-0001-219</t>
  </si>
  <si>
    <t>L-00-0001-220</t>
  </si>
  <si>
    <t>L-00-0001-221</t>
  </si>
  <si>
    <t>L-00-0001-222</t>
  </si>
  <si>
    <t>L-00-0001-223</t>
  </si>
  <si>
    <t>L-00-0001-224</t>
  </si>
  <si>
    <t>L-00-0001-225</t>
  </si>
  <si>
    <t>L-00-0001-226</t>
  </si>
  <si>
    <t>L-00-0001-227</t>
  </si>
  <si>
    <t>L-00-0001-228</t>
  </si>
  <si>
    <t>L-00-0001-229</t>
  </si>
  <si>
    <t>L-00-0001-230</t>
  </si>
  <si>
    <t>L-00-0001-231</t>
  </si>
  <si>
    <t>L-00-0001-232</t>
  </si>
  <si>
    <t>L-00-0001-233</t>
  </si>
  <si>
    <t>L-00-0001-234</t>
  </si>
  <si>
    <t>L-00-0001-235</t>
  </si>
  <si>
    <t>L-00-0001-236</t>
  </si>
  <si>
    <t>L-00-0001-237</t>
  </si>
  <si>
    <t>L-00-0001-238</t>
  </si>
  <si>
    <t>L-00-0001-239</t>
  </si>
  <si>
    <t>L-00-0001-240</t>
  </si>
  <si>
    <t>L-00-0001-241</t>
  </si>
  <si>
    <t>L-00-0001-242</t>
  </si>
  <si>
    <t>L-00-0001-243</t>
  </si>
  <si>
    <t>L-00-0001-244</t>
  </si>
  <si>
    <t>L-00-0001-245</t>
  </si>
  <si>
    <t>L-00-0001-246</t>
  </si>
  <si>
    <t>L-00-0001-247</t>
  </si>
  <si>
    <t>L-00-0001-248</t>
  </si>
  <si>
    <t>L-00-0001-249</t>
  </si>
  <si>
    <t>L-00-0001-250</t>
  </si>
  <si>
    <t>L-00-0001-251</t>
  </si>
  <si>
    <t>L-00-0001-252</t>
  </si>
  <si>
    <t>L-00-0001-253</t>
  </si>
  <si>
    <t>L-00-0001-254</t>
  </si>
  <si>
    <t>L-00-0001-255</t>
  </si>
  <si>
    <t>L-00-0001-256</t>
  </si>
  <si>
    <t>L-00-0001-257</t>
  </si>
  <si>
    <t>L-00-0001-258</t>
  </si>
  <si>
    <t>L-00-0001-259</t>
  </si>
  <si>
    <t>L-00-0001-260</t>
  </si>
  <si>
    <t>L-00-0001-261</t>
  </si>
  <si>
    <t>L-00-0001-262</t>
  </si>
  <si>
    <t>L-00-0001-263</t>
  </si>
  <si>
    <t>L-00-0001-264</t>
  </si>
  <si>
    <t>L-00-0001-265</t>
  </si>
  <si>
    <t>L-00-0001-266</t>
  </si>
  <si>
    <t>L-00-0001-267</t>
  </si>
  <si>
    <t>L-00-0001-268</t>
  </si>
  <si>
    <t>L-00-0001-269</t>
  </si>
  <si>
    <t>L-00-0001-270</t>
  </si>
  <si>
    <t>L-00-0001-271</t>
  </si>
  <si>
    <t>L-00-0001-272</t>
  </si>
  <si>
    <t>L-00-0001-273</t>
  </si>
  <si>
    <t>L-00-0001-274</t>
  </si>
  <si>
    <t>L-00-0001-275</t>
  </si>
  <si>
    <t>L-00-0001-276</t>
  </si>
  <si>
    <t>L-00-0001-277</t>
  </si>
  <si>
    <t>L-00-0001-278</t>
  </si>
  <si>
    <t>L-00-0001-279</t>
  </si>
  <si>
    <t>L-00-0001-280</t>
  </si>
  <si>
    <t>L-00-0001-281</t>
  </si>
  <si>
    <t>L-00-0001-282</t>
  </si>
  <si>
    <t>L-00-0001-283</t>
  </si>
  <si>
    <t>L-00-0001-284</t>
  </si>
  <si>
    <t>L-00-0001-285</t>
  </si>
  <si>
    <t>L-00-0001-286</t>
  </si>
  <si>
    <t>L-00-0001-287</t>
  </si>
  <si>
    <t>L-00-0001-288</t>
  </si>
  <si>
    <t>L-00-0001-289</t>
  </si>
  <si>
    <t>L-00-0001-290</t>
  </si>
  <si>
    <t>L-00-0001-291</t>
  </si>
  <si>
    <t>L-00-0001-292</t>
  </si>
  <si>
    <t>L-00-0001-293</t>
  </si>
  <si>
    <t>L-00-0001-294</t>
  </si>
  <si>
    <t>L-00-0001-295</t>
  </si>
  <si>
    <t>L-00-0001-296</t>
  </si>
  <si>
    <t>L-00-0001-297</t>
  </si>
  <si>
    <t>L-00-0001-298</t>
  </si>
  <si>
    <t>L-00-0001-299</t>
  </si>
  <si>
    <t>L-00-0001-300</t>
  </si>
  <si>
    <t>L-00-0001-301</t>
  </si>
  <si>
    <t>L-00-0001-302</t>
  </si>
  <si>
    <t>L-00-0001-303</t>
  </si>
  <si>
    <t>L-00-0001-304</t>
  </si>
  <si>
    <t>L-00-0001-305</t>
  </si>
  <si>
    <t>L-00-0001-306</t>
  </si>
  <si>
    <t>L-00-0001-307</t>
  </si>
  <si>
    <t>L-00-0001-308</t>
  </si>
  <si>
    <t>L-00-0001-309</t>
  </si>
  <si>
    <t>L-00-0001-310</t>
  </si>
  <si>
    <t>L-00-0001-311</t>
  </si>
  <si>
    <t>L-00-0001-312</t>
  </si>
  <si>
    <t>L-00-0001-313</t>
  </si>
  <si>
    <t>L-00-0001-314</t>
  </si>
  <si>
    <t>L-00-0001-315</t>
  </si>
  <si>
    <t>L-00-0001-316</t>
  </si>
  <si>
    <t>L-00-0001-317</t>
  </si>
  <si>
    <t>L-00-0001-318</t>
  </si>
  <si>
    <t>L-00-0001-319</t>
  </si>
  <si>
    <t>L-00-0001-320</t>
  </si>
  <si>
    <t>L-00-0001-321</t>
  </si>
  <si>
    <t>L-00-0001-322</t>
  </si>
  <si>
    <t>L-00-0001-323</t>
  </si>
  <si>
    <t>L-00-0001-324</t>
  </si>
  <si>
    <t>L-00-0001-325</t>
  </si>
  <si>
    <t>L-00-0001-326</t>
  </si>
  <si>
    <t>L-00-0001-327</t>
  </si>
  <si>
    <t>L-00-0001-328</t>
  </si>
  <si>
    <t>L-00-0001-329</t>
  </si>
  <si>
    <t>L-00-0001-330</t>
  </si>
  <si>
    <t>L-00-0001-331</t>
  </si>
  <si>
    <t>L-00-0001-332</t>
  </si>
  <si>
    <t>L-00-0001-333</t>
  </si>
  <si>
    <t>L-00-0001-334</t>
  </si>
  <si>
    <t>L-00-0001-335</t>
  </si>
  <si>
    <t>L-00-0001-336</t>
  </si>
  <si>
    <t>L-00-0001-337</t>
  </si>
  <si>
    <t>L-00-0001-338</t>
  </si>
  <si>
    <t>L-00-0001-339</t>
  </si>
  <si>
    <t>L-00-0001-340</t>
  </si>
  <si>
    <t>L-00-0001-341</t>
  </si>
  <si>
    <t>L-00-0001-342</t>
  </si>
  <si>
    <t>L-00-0001-343</t>
  </si>
  <si>
    <t>L-00-0001-344</t>
  </si>
  <si>
    <t>L-00-0001-345</t>
  </si>
  <si>
    <t>L-00-0001-346</t>
  </si>
  <si>
    <t>L-00-0001-347</t>
  </si>
  <si>
    <t>L-00-0001-348</t>
  </si>
  <si>
    <t>L-00-0001-349</t>
  </si>
  <si>
    <t>L-00-0001-350</t>
  </si>
  <si>
    <t>L-00-0001-351</t>
  </si>
  <si>
    <t>L-00-0001-352</t>
  </si>
  <si>
    <t>L-00-0001-353</t>
  </si>
  <si>
    <t>L-00-0001-354</t>
  </si>
  <si>
    <t>L-00-0001-355</t>
  </si>
  <si>
    <t>L-00-0001-356</t>
  </si>
  <si>
    <t>L-00-0001-357</t>
  </si>
  <si>
    <t>L-00-0001-358</t>
  </si>
  <si>
    <t>L-00-0001-359</t>
  </si>
  <si>
    <t>L-00-0001-360</t>
  </si>
  <si>
    <t>L-00-0001-361</t>
  </si>
  <si>
    <t>L-00-0001-362</t>
  </si>
  <si>
    <t>L-00-0001-363</t>
  </si>
  <si>
    <t>L-00-0001-364</t>
  </si>
  <si>
    <t>L-00-0001-365</t>
  </si>
  <si>
    <t>L-00-0001-366</t>
  </si>
  <si>
    <t>L-00-0001-367</t>
  </si>
  <si>
    <t>L-00-0001-368</t>
  </si>
  <si>
    <t>L-00-0001-369</t>
  </si>
  <si>
    <t>L-00-0001-370</t>
  </si>
  <si>
    <t>L-00-0001-371</t>
  </si>
  <si>
    <t>L-00-0001-372</t>
  </si>
  <si>
    <t>L-00-0001-373</t>
  </si>
  <si>
    <t>L-00-0001-374</t>
  </si>
  <si>
    <t>L-00-0001-375</t>
  </si>
  <si>
    <t>L-00-0001-376</t>
  </si>
  <si>
    <t>L-00-0001-377</t>
  </si>
  <si>
    <t>L-00-0001-378</t>
  </si>
  <si>
    <t>L-00-0001-379</t>
  </si>
  <si>
    <t>L-00-0001-380</t>
  </si>
  <si>
    <t>L-00-0001-381</t>
  </si>
  <si>
    <t>L-00-0001-382</t>
  </si>
  <si>
    <t>L-00-0001-383</t>
  </si>
  <si>
    <t>L-00-0001-384</t>
  </si>
  <si>
    <t>L-00-0001-385</t>
  </si>
  <si>
    <t>L-00-0001-386</t>
  </si>
  <si>
    <t>L-00-0001-387</t>
  </si>
  <si>
    <t>L-00-0001-388</t>
  </si>
  <si>
    <t>L-00-0001-389</t>
  </si>
  <si>
    <t>L-00-0001-390</t>
  </si>
  <si>
    <t>L-00-0001-391</t>
  </si>
  <si>
    <t>L-00-0001-392</t>
  </si>
  <si>
    <t>L-00-0001-393</t>
  </si>
  <si>
    <t>L-00-0001-394</t>
  </si>
  <si>
    <t>L-00-0001-395</t>
  </si>
  <si>
    <t>L-00-0001-396</t>
  </si>
  <si>
    <t>L-00-0001-397</t>
  </si>
  <si>
    <t>L-00-0001-398</t>
  </si>
  <si>
    <t>L-00-0001-399</t>
  </si>
  <si>
    <t>L-00-0001-400</t>
  </si>
  <si>
    <t>L-00-0001-401</t>
  </si>
  <si>
    <t>L-00-0001-402</t>
  </si>
  <si>
    <t>L-00-0001-403</t>
  </si>
  <si>
    <t>L-00-0001-404</t>
  </si>
  <si>
    <t>L-00-0001-405</t>
  </si>
  <si>
    <t>L-00-0001-406</t>
  </si>
  <si>
    <t>L-00-0001-407</t>
  </si>
  <si>
    <t>L-00-0001-408</t>
  </si>
  <si>
    <t>L-00-0001-409</t>
  </si>
  <si>
    <t>L-00-0001-410</t>
  </si>
  <si>
    <t>L-00-0001-411</t>
  </si>
  <si>
    <t>L-00-0001-412</t>
  </si>
  <si>
    <t>L-00-0001-413</t>
  </si>
  <si>
    <t>L-00-0001-414</t>
  </si>
  <si>
    <t>L-00-0001-415</t>
  </si>
  <si>
    <t>L-00-0001-416</t>
  </si>
  <si>
    <t>L-00-0001-417</t>
  </si>
  <si>
    <t>L-00-0001-418</t>
  </si>
  <si>
    <t>L-00-0001-419</t>
  </si>
  <si>
    <t>L-00-0001-420</t>
  </si>
  <si>
    <t>L-00-0001-421</t>
  </si>
  <si>
    <t>L-00-0001-422</t>
  </si>
  <si>
    <t>L-00-0001-423</t>
  </si>
  <si>
    <t>L-00-0001-424</t>
  </si>
  <si>
    <t>L-00-0001-425</t>
  </si>
  <si>
    <t>L-00-0001-426</t>
  </si>
  <si>
    <t>L-00-0001-427</t>
  </si>
  <si>
    <t>L-00-0001-428</t>
  </si>
  <si>
    <t>L-00-0001-429</t>
  </si>
  <si>
    <t>L-00-0001-430</t>
  </si>
  <si>
    <t>L-00-0001-431</t>
  </si>
  <si>
    <t>L-00-0001-432</t>
  </si>
  <si>
    <t>L-00-0001-433</t>
  </si>
  <si>
    <t>L-00-0001-434</t>
  </si>
  <si>
    <t>L-00-0001-435</t>
  </si>
  <si>
    <t>L-00-0001-436</t>
  </si>
  <si>
    <t>L-00-0001-437</t>
  </si>
  <si>
    <t>L-00-0001-438</t>
  </si>
  <si>
    <t>L-00-0001-439</t>
  </si>
  <si>
    <t>L-00-0001-440</t>
  </si>
  <si>
    <t>L-00-0001-441</t>
  </si>
  <si>
    <t>L-00-0001-442</t>
  </si>
  <si>
    <t>L-00-0001-443</t>
  </si>
  <si>
    <t>L-00-0001-444</t>
  </si>
  <si>
    <t>L-00-0001-445</t>
  </si>
  <si>
    <t>L-00-0001-446</t>
  </si>
  <si>
    <t>L-00-0001-447</t>
  </si>
  <si>
    <t>L-00-0001-448</t>
  </si>
  <si>
    <t>L-00-0001-449</t>
  </si>
  <si>
    <t>L-00-0001-450</t>
  </si>
  <si>
    <t>L-00-0001-451</t>
  </si>
  <si>
    <t>L-00-0001-452</t>
  </si>
  <si>
    <t>L-00-0001-453</t>
  </si>
  <si>
    <t>L-00-0001-454</t>
  </si>
  <si>
    <t>L-00-0001-455</t>
  </si>
  <si>
    <t>L-00-0001-456</t>
  </si>
  <si>
    <t>L-00-0001-457</t>
  </si>
  <si>
    <t>L-00-0001-458</t>
  </si>
  <si>
    <t>L-00-0001-459</t>
  </si>
  <si>
    <t>L-00-0001-460</t>
  </si>
  <si>
    <t>L-00-0001-461</t>
  </si>
  <si>
    <t>L-00-0001-462</t>
  </si>
  <si>
    <t>L-00-0001-463</t>
  </si>
  <si>
    <t>L-00-0001-464</t>
  </si>
  <si>
    <t>L-00-0001-465</t>
  </si>
  <si>
    <t>L-00-0001-466</t>
  </si>
  <si>
    <t>L-00-0001-467</t>
  </si>
  <si>
    <t>L-00-0001-468</t>
  </si>
  <si>
    <t>L-00-0001-469</t>
  </si>
  <si>
    <t>L-00-0001-470</t>
  </si>
  <si>
    <t>L-00-0001-471</t>
  </si>
  <si>
    <t>L-00-0001-472</t>
  </si>
  <si>
    <t>L-00-0001-473</t>
  </si>
  <si>
    <t>L-00-0001-474</t>
  </si>
  <si>
    <t>L-00-0001-475</t>
  </si>
  <si>
    <t>L-00-0001-476</t>
  </si>
  <si>
    <t>L-00-0001-477</t>
  </si>
  <si>
    <t>L-00-0001-478</t>
  </si>
  <si>
    <t>L-00-0001-479</t>
  </si>
  <si>
    <t>L-00-0001-480</t>
  </si>
  <si>
    <t>L-00-0001-481</t>
  </si>
  <si>
    <t>L-00-0001-482</t>
  </si>
  <si>
    <t>L-00-0001-483</t>
  </si>
  <si>
    <t>L-00-0001-484</t>
  </si>
  <si>
    <t>L-00-0001-485</t>
  </si>
  <si>
    <t>L-00-0001-486</t>
  </si>
  <si>
    <t>L-00-0001-487</t>
  </si>
  <si>
    <t>L-00-0001-488</t>
  </si>
  <si>
    <t>L-00-0001-489</t>
  </si>
  <si>
    <t>L-00-0001-490</t>
  </si>
  <si>
    <t>L-00-0001-491</t>
  </si>
  <si>
    <t>L-00-0001-492</t>
  </si>
  <si>
    <t>L-00-0001-493</t>
  </si>
  <si>
    <t>L-00-0001-494</t>
  </si>
  <si>
    <t>L-00-0001-495</t>
  </si>
  <si>
    <t>L-00-0001-496</t>
  </si>
  <si>
    <t>L-00-0001-497</t>
  </si>
  <si>
    <t>L-00-0001-498</t>
  </si>
  <si>
    <t>L-00-0001-499</t>
  </si>
  <si>
    <t>L-00-0001-500</t>
  </si>
  <si>
    <t>L-00-0001-501</t>
  </si>
  <si>
    <t>L-00-0001-502</t>
  </si>
  <si>
    <t>L-00-0001-503</t>
  </si>
  <si>
    <t>L-00-0001-504</t>
  </si>
  <si>
    <t>L-00-0001-505</t>
  </si>
  <si>
    <t>L-00-0001-506</t>
  </si>
  <si>
    <t>L-00-0001-507</t>
  </si>
  <si>
    <t>L-00-0001-508</t>
  </si>
  <si>
    <t>L-00-0001-509</t>
  </si>
  <si>
    <t>L-00-0001-510</t>
  </si>
  <si>
    <t>L-00-0001-511</t>
  </si>
  <si>
    <t>L-00-0001-512</t>
  </si>
  <si>
    <t>L-00-0001-513</t>
  </si>
  <si>
    <t>L-00-0001-514</t>
  </si>
  <si>
    <t>L-00-0001-515</t>
  </si>
  <si>
    <t>L-00-0001-516</t>
  </si>
  <si>
    <t>L-00-0001-517</t>
  </si>
  <si>
    <t>L-00-0001-518</t>
  </si>
  <si>
    <t>L-00-0001-519</t>
  </si>
  <si>
    <t>L-00-0001-520</t>
  </si>
  <si>
    <t>L-00-0001-521</t>
  </si>
  <si>
    <t>L-00-0001-522</t>
  </si>
  <si>
    <t>L-00-0001-523</t>
  </si>
  <si>
    <t>L-00-0001-524</t>
  </si>
  <si>
    <t>L-00-0001-525</t>
  </si>
  <si>
    <t>L-00-0001-526</t>
  </si>
  <si>
    <t>L-00-0001-527</t>
  </si>
  <si>
    <t>L-00-0001-528</t>
  </si>
  <si>
    <t>L-00-0001-529</t>
  </si>
  <si>
    <t>L-00-0001-530</t>
  </si>
  <si>
    <t>L-00-0001-531</t>
  </si>
  <si>
    <t>L-00-0001-532</t>
  </si>
  <si>
    <t>L-00-0001-533</t>
  </si>
  <si>
    <t>L-00-0001-534</t>
  </si>
  <si>
    <t>L-00-0001-535</t>
  </si>
  <si>
    <t>L-00-0001-536</t>
  </si>
  <si>
    <t>L-00-0001-537</t>
  </si>
  <si>
    <t>L-00-0001-538</t>
  </si>
  <si>
    <t>L-00-0001-539</t>
  </si>
  <si>
    <t>L-00-0001-540</t>
  </si>
  <si>
    <t>L-00-0001-541</t>
  </si>
  <si>
    <t>L-00-0001-542</t>
  </si>
  <si>
    <t>L-00-0001-543</t>
  </si>
  <si>
    <t>L-00-0001-544</t>
  </si>
  <si>
    <t>L-00-0001-545</t>
  </si>
  <si>
    <t>L-00-0001-546</t>
  </si>
  <si>
    <t>L-00-0001-547</t>
  </si>
  <si>
    <t>L-00-0001-548</t>
  </si>
  <si>
    <t>L-00-0001-549</t>
  </si>
  <si>
    <t>L-00-0001-550</t>
  </si>
  <si>
    <t>L-00-0001-551</t>
  </si>
  <si>
    <t>L-00-0001-552</t>
  </si>
  <si>
    <t>L-00-0001-553</t>
  </si>
  <si>
    <t>L-00-0001-554</t>
  </si>
  <si>
    <t>L-00-0001-555</t>
  </si>
  <si>
    <t>L-00-0001-556</t>
  </si>
  <si>
    <t>L-00-0001-557</t>
  </si>
  <si>
    <t>L-00-0001-558</t>
  </si>
  <si>
    <t>L-00-0001-559</t>
  </si>
  <si>
    <t>L-00-0001-560</t>
  </si>
  <si>
    <t>L-00-0001-561</t>
  </si>
  <si>
    <t>L-00-0001-562</t>
  </si>
  <si>
    <t>L-00-0001-563</t>
  </si>
  <si>
    <t>L-00-0001-564</t>
  </si>
  <si>
    <t>L-00-0001-565</t>
  </si>
  <si>
    <t>L-00-0001-566</t>
  </si>
  <si>
    <t>L-00-0001-567</t>
  </si>
  <si>
    <t>L-00-0001-568</t>
  </si>
  <si>
    <t>L-00-0001-569</t>
  </si>
  <si>
    <t>L-00-0001-570</t>
  </si>
  <si>
    <t>L-00-0001-571</t>
  </si>
  <si>
    <t>L-00-0001-572</t>
  </si>
  <si>
    <t>L-00-0001-573</t>
  </si>
  <si>
    <t>L-00-0001-574</t>
  </si>
  <si>
    <t>L-00-0001-575</t>
  </si>
  <si>
    <t>L-00-0001-576</t>
  </si>
  <si>
    <t>L-00-0001-577</t>
  </si>
  <si>
    <t>L-00-0001-578</t>
  </si>
  <si>
    <t>L-00-0001-579</t>
  </si>
  <si>
    <t>L-00-0001-580</t>
  </si>
  <si>
    <t>L-00-0001-581</t>
  </si>
  <si>
    <t>L-00-0001-582</t>
  </si>
  <si>
    <t>L-00-0001-583</t>
  </si>
  <si>
    <t>L-00-0001-584</t>
  </si>
  <si>
    <t>L-00-0001-585</t>
  </si>
  <si>
    <t>L-00-0001-586</t>
  </si>
  <si>
    <t>L-00-0001-587</t>
  </si>
  <si>
    <t>L-00-0001-588</t>
  </si>
  <si>
    <t>L-00-0001-589</t>
  </si>
  <si>
    <t>L-00-0001-590</t>
  </si>
  <si>
    <t>L-00-0001-591</t>
  </si>
  <si>
    <t>L-00-0001-592</t>
  </si>
  <si>
    <t>L-00-0001-593</t>
  </si>
  <si>
    <t>L-00-0001-594</t>
  </si>
  <si>
    <t>L-00-0001-595</t>
  </si>
  <si>
    <t>L-00-0001-596</t>
  </si>
  <si>
    <t>L-00-0001-597</t>
  </si>
  <si>
    <t>L-00-0001-598</t>
  </si>
  <si>
    <t>L-00-0001-599</t>
  </si>
  <si>
    <t>L-00-0001-600</t>
  </si>
  <si>
    <t>L-00-0001-601</t>
  </si>
  <si>
    <t>L-00-0001-602</t>
  </si>
  <si>
    <t>L-00-0001-603</t>
  </si>
  <si>
    <t>L-00-0001-604</t>
  </si>
  <si>
    <t>L-00-0001-605</t>
  </si>
  <si>
    <t>L-00-0001-606</t>
  </si>
  <si>
    <t>L-00-0001-607</t>
  </si>
  <si>
    <t>L-00-0001-608</t>
  </si>
  <si>
    <t>L-00-0001-609</t>
  </si>
  <si>
    <t>L-00-0001-610</t>
  </si>
  <si>
    <t>L-00-0001-611</t>
  </si>
  <si>
    <t>L-00-0001-612</t>
  </si>
  <si>
    <t>L-00-0001-613</t>
  </si>
  <si>
    <t>L-00-0001-614</t>
  </si>
  <si>
    <t>L-00-0001-615</t>
  </si>
  <si>
    <t>L-00-0001-616</t>
  </si>
  <si>
    <t>L-00-0001-617</t>
  </si>
  <si>
    <t>L-00-0001-618</t>
  </si>
  <si>
    <t>L-00-0001-619</t>
  </si>
  <si>
    <t>L-00-0001-620</t>
  </si>
  <si>
    <t>L-00-0001-621</t>
  </si>
  <si>
    <t>L-00-0001-622</t>
  </si>
  <si>
    <t>L-00-0001-623</t>
  </si>
  <si>
    <t>L-00-0001-624</t>
  </si>
  <si>
    <t>L-00-0001-625</t>
  </si>
  <si>
    <t>L-00-0001-626</t>
  </si>
  <si>
    <t>L-00-0001-627</t>
  </si>
  <si>
    <t>L-00-0001-628</t>
  </si>
  <si>
    <t>L-00-0001-629</t>
  </si>
  <si>
    <t>L-00-0001-630</t>
  </si>
  <si>
    <t>L-00-0001-631</t>
  </si>
  <si>
    <t>L-00-0001-632</t>
  </si>
  <si>
    <t>L-00-0001-633</t>
  </si>
  <si>
    <t>L-00-0001-634</t>
  </si>
  <si>
    <t>L-00-0001-635</t>
  </si>
  <si>
    <t>L-00-0001-636</t>
  </si>
  <si>
    <t>L-00-0001-637</t>
  </si>
  <si>
    <t>L-00-0001-638</t>
  </si>
  <si>
    <t>L-00-0001-639</t>
  </si>
  <si>
    <t>L-00-0001-640</t>
  </si>
  <si>
    <t>L-00-0001-641</t>
  </si>
  <si>
    <t>L-00-0001-642</t>
  </si>
  <si>
    <t>L-00-0001-643</t>
  </si>
  <si>
    <t>L-00-0001-644</t>
  </si>
  <si>
    <t>L-00-0001-645</t>
  </si>
  <si>
    <t>L-00-0001-646</t>
  </si>
  <si>
    <t>L-00-0001-647</t>
  </si>
  <si>
    <t>L-00-0001-648</t>
  </si>
  <si>
    <t>L-00-0001-649</t>
  </si>
  <si>
    <t>L-00-0001-650</t>
  </si>
  <si>
    <t>L-00-0001-651</t>
  </si>
  <si>
    <t>L-00-0001-652</t>
  </si>
  <si>
    <t>L-00-0001-653</t>
  </si>
  <si>
    <t>L-00-0001-654</t>
  </si>
  <si>
    <t>L-00-0001-655</t>
  </si>
  <si>
    <t>L-00-0001-656</t>
  </si>
  <si>
    <t>L-00-0001-657</t>
  </si>
  <si>
    <t>L-00-0001-658</t>
  </si>
  <si>
    <t>L-00-0001-659</t>
  </si>
  <si>
    <t>L-00-0001-660</t>
  </si>
  <si>
    <t>L-00-0001-661</t>
  </si>
  <si>
    <t>L-00-0001-662</t>
  </si>
  <si>
    <t>L-00-0001-663</t>
  </si>
  <si>
    <t>L-00-0001-664</t>
  </si>
  <si>
    <t>L-00-0001-665</t>
  </si>
  <si>
    <t>L-00-0001-666</t>
  </si>
  <si>
    <t>L-00-0001-667</t>
  </si>
  <si>
    <t>L-00-0001-668</t>
  </si>
  <si>
    <t>L-00-0001-669</t>
  </si>
  <si>
    <t>L-00-0001-670</t>
  </si>
  <si>
    <t>L-00-0001-671</t>
  </si>
  <si>
    <t>L-00-0001-672</t>
  </si>
  <si>
    <t>L-00-0001-673</t>
  </si>
  <si>
    <t>L-00-0001-674</t>
  </si>
  <si>
    <t>L-00-0001-675</t>
  </si>
  <si>
    <t>L-00-0001-676</t>
  </si>
  <si>
    <t>L-00-0001-677</t>
  </si>
  <si>
    <t>L-00-0001-678</t>
  </si>
  <si>
    <t>L-00-0001-679</t>
  </si>
  <si>
    <t>L-00-0001-680</t>
  </si>
  <si>
    <t>L-00-0001-681</t>
  </si>
  <si>
    <t>L-00-0001-682</t>
  </si>
  <si>
    <t>L-00-0001-683</t>
  </si>
  <si>
    <t>L-00-0001-684</t>
  </si>
  <si>
    <t>L-00-0001-685</t>
  </si>
  <si>
    <t>L-00-0001-686</t>
  </si>
  <si>
    <t>L-00-0001-687</t>
  </si>
  <si>
    <t>L-00-0001-688</t>
  </si>
  <si>
    <t>L-00-0001-689</t>
  </si>
  <si>
    <t>L-00-0001-690</t>
  </si>
  <si>
    <t>L-00-0001-691</t>
  </si>
  <si>
    <t>L-00-0001-692</t>
  </si>
  <si>
    <t>L-00-0001-693</t>
  </si>
  <si>
    <t>L-00-0001-694</t>
  </si>
  <si>
    <t>L-00-0001-695</t>
  </si>
  <si>
    <t>L-00-0001-696</t>
  </si>
  <si>
    <t>L-00-0001-697</t>
  </si>
  <si>
    <t>L-00-0001-698</t>
  </si>
  <si>
    <t>L-00-0001-699</t>
  </si>
  <si>
    <t>L-00-0001-700</t>
  </si>
  <si>
    <t>L-00-0001-701</t>
  </si>
  <si>
    <t>L-00-0001-702</t>
  </si>
  <si>
    <t>L-00-0001-703</t>
  </si>
  <si>
    <t>L-00-0001-704</t>
  </si>
  <si>
    <t>L-00-0001-705</t>
  </si>
  <si>
    <t>L-00-0001-706</t>
  </si>
  <si>
    <t>L-00-0001-707</t>
  </si>
  <si>
    <t>L-00-0001-708</t>
  </si>
  <si>
    <t>L-00-0001-709</t>
  </si>
  <si>
    <t>L-00-0001-710</t>
  </si>
  <si>
    <t>L-00-0001-711</t>
  </si>
  <si>
    <t>L-00-0001-712</t>
  </si>
  <si>
    <t>L-00-0001-713</t>
  </si>
  <si>
    <t>L-00-0001-714</t>
  </si>
  <si>
    <t>L-00-0001-715</t>
  </si>
  <si>
    <t>L-00-0001-716</t>
  </si>
  <si>
    <t>L-00-0001-717</t>
  </si>
  <si>
    <t>L-00-0001-718</t>
  </si>
  <si>
    <t>L-00-0001-719</t>
  </si>
  <si>
    <t>L-00-0001-720</t>
  </si>
  <si>
    <t>L-00-0001-721</t>
  </si>
  <si>
    <t>L-00-0001-722</t>
  </si>
  <si>
    <t>L-00-0001-723</t>
  </si>
  <si>
    <t>L-00-0001-724</t>
  </si>
  <si>
    <t>L-00-0001-725</t>
  </si>
  <si>
    <t>L-00-0001-726</t>
  </si>
  <si>
    <t>L-00-0001-727</t>
  </si>
  <si>
    <t>L-00-0001-728</t>
  </si>
  <si>
    <t>L-00-0001-729</t>
  </si>
  <si>
    <t>L-00-0001-730</t>
  </si>
  <si>
    <t>L-00-0001-731</t>
  </si>
  <si>
    <t>L-00-0001-732</t>
  </si>
  <si>
    <t>L-00-0001-733</t>
  </si>
  <si>
    <t>L-00-0001-734</t>
  </si>
  <si>
    <t>L-00-0001-735</t>
  </si>
  <si>
    <t>L-00-0001-736</t>
  </si>
  <si>
    <t>L-00-0001-737</t>
  </si>
  <si>
    <t>L-00-0001-738</t>
  </si>
  <si>
    <t>L-00-0001-739</t>
  </si>
  <si>
    <t>L-00-0001-740</t>
  </si>
  <si>
    <t>L-00-0001-741</t>
  </si>
  <si>
    <t>L-00-0001-742</t>
  </si>
  <si>
    <t>L-00-0001-743</t>
  </si>
  <si>
    <t>L-00-0001-744</t>
  </si>
  <si>
    <t>L-00-0001-745</t>
  </si>
  <si>
    <t>L-00-0001-746</t>
  </si>
  <si>
    <t>L-00-0001-747</t>
  </si>
  <si>
    <t>L-00-0001-748</t>
  </si>
  <si>
    <t>L-00-0001-749</t>
  </si>
  <si>
    <t>L-00-0001-750</t>
  </si>
  <si>
    <t>L-00-0001-751</t>
  </si>
  <si>
    <t>L-00-0001-752</t>
  </si>
  <si>
    <t>L-00-0001-753</t>
  </si>
  <si>
    <t>L-00-0001-754</t>
  </si>
  <si>
    <t>L-00-0001-755</t>
  </si>
  <si>
    <t>L-00-0001-756</t>
  </si>
  <si>
    <t>L-00-0001-757</t>
  </si>
  <si>
    <t>L-00-0001-758</t>
  </si>
  <si>
    <t>L-00-0001-759</t>
  </si>
  <si>
    <t>L-00-0001-760</t>
  </si>
  <si>
    <t>L-00-0001-761</t>
  </si>
  <si>
    <t>L-00-0001-762</t>
  </si>
  <si>
    <t>L-00-0001-763</t>
  </si>
  <si>
    <t>L-00-0001-764</t>
  </si>
  <si>
    <t>L-00-0001-765</t>
  </si>
  <si>
    <t>L-00-0001-766</t>
  </si>
  <si>
    <t>L-00-0001-767</t>
  </si>
  <si>
    <t>L-00-0001-768</t>
  </si>
  <si>
    <t>L-00-0001-769</t>
  </si>
  <si>
    <t>L-00-0001-770</t>
  </si>
  <si>
    <t>L-00-0001-771</t>
  </si>
  <si>
    <t>L-00-0001-772</t>
  </si>
  <si>
    <t>L-00-0001-773</t>
  </si>
  <si>
    <t>L-00-0001-774</t>
  </si>
  <si>
    <t>L-00-0001-775</t>
  </si>
  <si>
    <t>L-00-0001-776</t>
  </si>
  <si>
    <t>L-00-0001-777</t>
  </si>
  <si>
    <t>L-00-0001-778</t>
  </si>
  <si>
    <t>L-00-0001-779</t>
  </si>
  <si>
    <t>L-00-0001-780</t>
  </si>
  <si>
    <t>L-00-0001-781</t>
  </si>
  <si>
    <t>L-00-0001-782</t>
  </si>
  <si>
    <t>L-00-0001-783</t>
  </si>
  <si>
    <t>L-00-0001-784</t>
  </si>
  <si>
    <t>L-00-0001-785</t>
  </si>
  <si>
    <t>L-00-0001-786</t>
  </si>
  <si>
    <t>L-00-0001-787</t>
  </si>
  <si>
    <t>L-00-0001-788</t>
  </si>
  <si>
    <t>L-00-0001-789</t>
  </si>
  <si>
    <t>L-00-0001-790</t>
  </si>
  <si>
    <t>L-00-0001-791</t>
  </si>
  <si>
    <t>L-00-0001-792</t>
  </si>
  <si>
    <t>L-00-0001-793</t>
  </si>
  <si>
    <t>L-00-0001-794</t>
  </si>
  <si>
    <t>L-00-0001-795</t>
  </si>
  <si>
    <t>L-00-0001-796</t>
  </si>
  <si>
    <t>L-00-0001-797</t>
  </si>
  <si>
    <t>L-00-0001-798</t>
  </si>
  <si>
    <t>L-00-0001-799</t>
  </si>
  <si>
    <t>L-00-0001-800</t>
  </si>
  <si>
    <t>L-00-0001-801</t>
  </si>
  <si>
    <t>L-00-0001-802</t>
  </si>
  <si>
    <t>L-00-0001-803</t>
  </si>
  <si>
    <t>L-00-0001-804</t>
  </si>
  <si>
    <t>L-00-0001-805</t>
  </si>
  <si>
    <t>L-00-0001-806</t>
  </si>
  <si>
    <t>L-00-0001-807</t>
  </si>
  <si>
    <t>L-00-0001-808</t>
  </si>
  <si>
    <t>L-00-0001-809</t>
  </si>
  <si>
    <t>L-00-0001-810</t>
  </si>
  <si>
    <t>L-00-0001-811</t>
  </si>
  <si>
    <t>L-00-0001-812</t>
  </si>
  <si>
    <t>L-00-0001-813</t>
  </si>
  <si>
    <t>L-00-0001-814</t>
  </si>
  <si>
    <t>L-00-0001-815</t>
  </si>
  <si>
    <t>L-00-0001-816</t>
  </si>
  <si>
    <t>L-00-0001-817</t>
  </si>
  <si>
    <t>L-00-0001-818</t>
  </si>
  <si>
    <t>L-00-0001-819</t>
  </si>
  <si>
    <t>L-00-0001-820</t>
  </si>
  <si>
    <t>L-00-0001-821</t>
  </si>
  <si>
    <t>L-00-0001-822</t>
  </si>
  <si>
    <t>L-00-0001-823</t>
  </si>
  <si>
    <t>L-00-0001-824</t>
  </si>
  <si>
    <t>L-00-0001-825</t>
  </si>
  <si>
    <t>L-00-0001-826</t>
  </si>
  <si>
    <t>L-00-0001-827</t>
  </si>
  <si>
    <t>L-00-0001-828</t>
  </si>
  <si>
    <t>L-00-0001-829</t>
  </si>
  <si>
    <t>L-00-0001-830</t>
  </si>
  <si>
    <t>L-00-0001-831</t>
  </si>
  <si>
    <t>L-00-0001-832</t>
  </si>
  <si>
    <t>L-00-0001-833</t>
  </si>
  <si>
    <t>L-00-0001-834</t>
  </si>
  <si>
    <t>L-00-0001-835</t>
  </si>
  <si>
    <t>L-00-0001-836</t>
  </si>
  <si>
    <t>L-00-0001-837</t>
  </si>
  <si>
    <t>L-00-0001-838</t>
  </si>
  <si>
    <t>L-00-0001-839</t>
  </si>
  <si>
    <t>L-00-0001-840</t>
  </si>
  <si>
    <t>L-00-0001-841</t>
  </si>
  <si>
    <t>L-00-0001-842</t>
  </si>
  <si>
    <t>L-00-0001-843</t>
  </si>
  <si>
    <t>L-00-0001-844</t>
  </si>
  <si>
    <t>L-00-0001-845</t>
  </si>
  <si>
    <t>L-00-0001-846</t>
  </si>
  <si>
    <t>L-00-0001-847</t>
  </si>
  <si>
    <t>L-00-0001-848</t>
  </si>
  <si>
    <t>L-00-0001-849</t>
  </si>
  <si>
    <t>L-00-0001-850</t>
  </si>
  <si>
    <t>L-00-0001-851</t>
  </si>
  <si>
    <t>L-00-0001-852</t>
  </si>
  <si>
    <t>L-00-0001-853</t>
  </si>
  <si>
    <t>L-00-0001-854</t>
  </si>
  <si>
    <t>L-00-0001-855</t>
  </si>
  <si>
    <t>L-00-0001-856</t>
  </si>
  <si>
    <t>L-00-0001-857</t>
  </si>
  <si>
    <t>L-00-0001-858</t>
  </si>
  <si>
    <t>L-00-0001-859</t>
  </si>
  <si>
    <t>L-00-0001-860</t>
  </si>
  <si>
    <t>L-00-0001-861</t>
  </si>
  <si>
    <t>L-00-0001-862</t>
  </si>
  <si>
    <t>L-00-0001-863</t>
  </si>
  <si>
    <t>L-00-0001-864</t>
  </si>
  <si>
    <t>L-00-0001-865</t>
  </si>
  <si>
    <t>L-00-0001-866</t>
  </si>
  <si>
    <t>L-00-0001-867</t>
  </si>
  <si>
    <t>L-00-0001-868</t>
  </si>
  <si>
    <t>L-00-0001-869</t>
  </si>
  <si>
    <t>L-00-0001-870</t>
  </si>
  <si>
    <t>L-00-0001-871</t>
  </si>
  <si>
    <t>L-00-0001-872</t>
  </si>
  <si>
    <t>L-00-0001-873</t>
  </si>
  <si>
    <t>L-00-0001-874</t>
  </si>
  <si>
    <t>L-00-0001-875</t>
  </si>
  <si>
    <t>L-00-0001-876</t>
  </si>
  <si>
    <t>L-00-0001-877</t>
  </si>
  <si>
    <t>L-00-0001-878</t>
  </si>
  <si>
    <t>L-00-0001-879</t>
  </si>
  <si>
    <t>L-00-0001-880</t>
  </si>
  <si>
    <t>L-00-0001-881</t>
  </si>
  <si>
    <t>L-00-0001-882</t>
  </si>
  <si>
    <t>L-00-0001-883</t>
  </si>
  <si>
    <t>L-00-0001-884</t>
  </si>
  <si>
    <t>L-00-0001-885</t>
  </si>
  <si>
    <t>L-00-0001-886</t>
  </si>
  <si>
    <t>L-00-0001-887</t>
  </si>
  <si>
    <t>L-00-0001-888</t>
  </si>
  <si>
    <t>L-00-0001-889</t>
  </si>
  <si>
    <t>L-00-0001-890</t>
  </si>
  <si>
    <t>L-00-0001-891</t>
  </si>
  <si>
    <t>L-00-0001-892</t>
  </si>
  <si>
    <t>L-00-0001-893</t>
  </si>
  <si>
    <t>L-00-0001-894</t>
  </si>
  <si>
    <t>L-00-0001-895</t>
  </si>
  <si>
    <t>L-00-0001-896</t>
  </si>
  <si>
    <t>L-00-0001-897</t>
  </si>
  <si>
    <t>L-00-0001-898</t>
  </si>
  <si>
    <t>L-00-0001-899</t>
  </si>
  <si>
    <t>L-00-0001-900</t>
  </si>
  <si>
    <t>L-00-0001-901</t>
  </si>
  <si>
    <t>L-00-0001-902</t>
  </si>
  <si>
    <t>L-00-0001-903</t>
  </si>
  <si>
    <t>L-00-0001-904</t>
  </si>
  <si>
    <t>L-00-0001-905</t>
  </si>
  <si>
    <t>L-00-0001-906</t>
  </si>
  <si>
    <t>L-00-0001-907</t>
  </si>
  <si>
    <t>L-00-0001-908</t>
  </si>
  <si>
    <t>L-00-0001-909</t>
  </si>
  <si>
    <t>L-00-0001-910</t>
  </si>
  <si>
    <t>L-00-0001-911</t>
  </si>
  <si>
    <t>L-00-0001-912</t>
  </si>
  <si>
    <t>L-00-0001-913</t>
  </si>
  <si>
    <t>L-00-0001-914</t>
  </si>
  <si>
    <t>L-00-0001-915</t>
  </si>
  <si>
    <t>L-00-0001-916</t>
  </si>
  <si>
    <t>L-00-0001-917</t>
  </si>
  <si>
    <t>L-00-0001-918</t>
  </si>
  <si>
    <t>L-00-0001-919</t>
  </si>
  <si>
    <t>L-00-0001-920</t>
  </si>
  <si>
    <t>L-00-0001-921</t>
  </si>
  <si>
    <t>L-00-0001-922</t>
  </si>
  <si>
    <t>L-00-0001-923</t>
  </si>
  <si>
    <t>L-00-0001-924</t>
  </si>
  <si>
    <t>L-00-0001-925</t>
  </si>
  <si>
    <t>L-00-0001-926</t>
  </si>
  <si>
    <t>L-00-0001-927</t>
  </si>
  <si>
    <t>L-00-0001-928</t>
  </si>
  <si>
    <t>L-00-0001-929</t>
  </si>
  <si>
    <t>L-00-0001-930</t>
  </si>
  <si>
    <t>L-00-0001-931</t>
  </si>
  <si>
    <t>L-00-0001-932</t>
  </si>
  <si>
    <t>L-00-0001-933</t>
  </si>
  <si>
    <t>L-00-0001-934</t>
  </si>
  <si>
    <t>L-00-0001-935</t>
  </si>
  <si>
    <t>L-00-0001-936</t>
  </si>
  <si>
    <t>L-00-0001-937</t>
  </si>
  <si>
    <t>L-00-0001-938</t>
  </si>
  <si>
    <t>L-00-0001-939</t>
  </si>
  <si>
    <t>L-00-0001-940</t>
  </si>
  <si>
    <t>L-00-0001-941</t>
  </si>
  <si>
    <t>L-00-0001-942</t>
  </si>
  <si>
    <t>L-00-0001-943</t>
  </si>
  <si>
    <t>L-00-0001-944</t>
  </si>
  <si>
    <t>L-00-0001-945</t>
  </si>
  <si>
    <t>L-00-0001-946</t>
  </si>
  <si>
    <t>L-00-0001-947</t>
  </si>
  <si>
    <t>L-00-0001-948</t>
  </si>
  <si>
    <t>L-00-0001-949</t>
  </si>
  <si>
    <t>L-00-0001-950</t>
  </si>
  <si>
    <t>L-00-0001-951</t>
  </si>
  <si>
    <t>L-00-0001-952</t>
  </si>
  <si>
    <t>L-00-0001-953</t>
  </si>
  <si>
    <t>L-00-0001-954</t>
  </si>
  <si>
    <t>L-00-0001-955</t>
  </si>
  <si>
    <t>L-00-0001-956</t>
  </si>
  <si>
    <t>L-00-0001-957</t>
  </si>
  <si>
    <t>L-00-0001-958</t>
  </si>
  <si>
    <t>L-00-0001-959</t>
  </si>
  <si>
    <t>L-00-0001-960</t>
  </si>
  <si>
    <t>L-00-0001-961</t>
  </si>
  <si>
    <t>L-00-0001-962</t>
  </si>
  <si>
    <t>L-00-0001-963</t>
  </si>
  <si>
    <t>L-00-0001-964</t>
  </si>
  <si>
    <t>L-00-0001-965</t>
  </si>
  <si>
    <t>L-00-0001-966</t>
  </si>
  <si>
    <t>L-00-0001-967</t>
  </si>
  <si>
    <t>L-00-0001-968</t>
  </si>
  <si>
    <t>L-00-0001-969</t>
  </si>
  <si>
    <t>L-00-0001-970</t>
  </si>
  <si>
    <t>L-00-0001-971</t>
  </si>
  <si>
    <t>L-00-0001-972</t>
  </si>
  <si>
    <t>L-00-0001-973</t>
  </si>
  <si>
    <t>L-00-0001-974</t>
  </si>
  <si>
    <t>L-00-0001-975</t>
  </si>
  <si>
    <t>L-00-0001-976</t>
  </si>
  <si>
    <t>L-00-0001-977</t>
  </si>
  <si>
    <t>L-00-0001-978</t>
  </si>
  <si>
    <t>L-00-0001-979</t>
  </si>
  <si>
    <t>L-00-0001-980</t>
  </si>
  <si>
    <t>L-00-0001-981</t>
  </si>
  <si>
    <t>L-00-0001-982</t>
  </si>
  <si>
    <t>L-00-0001-983</t>
  </si>
  <si>
    <t>L-00-0001-984</t>
  </si>
  <si>
    <t>L-00-0001-985</t>
  </si>
  <si>
    <t>L-00-0001-986</t>
  </si>
  <si>
    <t>L-00-0001-987</t>
  </si>
  <si>
    <t>L-00-0001-988</t>
  </si>
  <si>
    <t>L-00-0001-989</t>
  </si>
  <si>
    <t>L-00-0001-990</t>
  </si>
  <si>
    <t>L-00-0001-991</t>
  </si>
  <si>
    <t>L-00-0001-992</t>
  </si>
  <si>
    <t>L-00-0001-993</t>
  </si>
  <si>
    <t>L-00-0001-994</t>
  </si>
  <si>
    <t>L-00-0001-995</t>
  </si>
  <si>
    <t>L-00-0001-996</t>
  </si>
  <si>
    <t>L-00-0001-997</t>
  </si>
  <si>
    <t>L-00-0001-998</t>
  </si>
  <si>
    <t>L-00-0001-999</t>
  </si>
  <si>
    <t>L-00-0001-1000</t>
  </si>
  <si>
    <t>L-00-0001-1001</t>
  </si>
  <si>
    <t>L-00-0001-1002</t>
  </si>
  <si>
    <t>L-00-0001-1003</t>
  </si>
  <si>
    <t>L-00-0001-1004</t>
  </si>
  <si>
    <t>L-00-0001-1005</t>
  </si>
  <si>
    <t>L-00-0001-1006</t>
  </si>
  <si>
    <t>L-00-0001-1007</t>
  </si>
  <si>
    <t>L-00-0001-1008</t>
  </si>
  <si>
    <t>L-00-0001-1009</t>
  </si>
  <si>
    <t>L-00-0001-1010</t>
  </si>
  <si>
    <t>L-00-0001-1011</t>
  </si>
  <si>
    <t>L-00-0001-1012</t>
  </si>
  <si>
    <t>L-00-0001-1013</t>
  </si>
  <si>
    <t>L-00-0001-1014</t>
  </si>
  <si>
    <t>L-00-0001-1015</t>
  </si>
  <si>
    <t>L-00-0001-1016</t>
  </si>
  <si>
    <t>L-00-0001-1017</t>
  </si>
  <si>
    <t>L-00-0001-1018</t>
  </si>
  <si>
    <t>L-00-0001-1019</t>
  </si>
  <si>
    <t>L-00-0001-1020</t>
  </si>
  <si>
    <t>L-00-0001-1021</t>
  </si>
  <si>
    <t>L-00-0001-1022</t>
  </si>
  <si>
    <t>L-00-0001-1023</t>
  </si>
  <si>
    <t>L-00-0001-1024</t>
  </si>
  <si>
    <t>L-00-0001-1025</t>
  </si>
  <si>
    <t>L-00-0001-1026</t>
  </si>
  <si>
    <t>L-00-0001-1027</t>
  </si>
  <si>
    <t>L-00-0001-1028</t>
  </si>
  <si>
    <t>L-00-0001-1029</t>
  </si>
  <si>
    <t>L-00-0001-1030</t>
  </si>
  <si>
    <t>L-00-0001-1031</t>
  </si>
  <si>
    <t>L-00-0001-1032</t>
  </si>
  <si>
    <t>L-00-0001-1033</t>
  </si>
  <si>
    <t>L-00-0001-1034</t>
  </si>
  <si>
    <t>L-00-0001-1035</t>
  </si>
  <si>
    <t>L-00-0001-1036</t>
  </si>
  <si>
    <t>L-00-0001-1037</t>
  </si>
  <si>
    <t>L-00-0001-1038</t>
  </si>
  <si>
    <t>L-00-0001-1039</t>
  </si>
  <si>
    <t>L-00-0001-1040</t>
  </si>
  <si>
    <t>L-00-0001-1041</t>
  </si>
  <si>
    <t>L-00-0001-1042</t>
  </si>
  <si>
    <t>L-00-0001-1043</t>
  </si>
  <si>
    <t>L-00-0001-1044</t>
  </si>
  <si>
    <t>L-00-0001-1045</t>
  </si>
  <si>
    <t>L-00-0001-1046</t>
  </si>
  <si>
    <t>L-00-0001-1047</t>
  </si>
  <si>
    <t>L-00-0001-1048</t>
  </si>
  <si>
    <t>L-00-0001-1049</t>
  </si>
  <si>
    <t>L-00-0001-1050</t>
  </si>
  <si>
    <t>L-00-0001-1051</t>
  </si>
  <si>
    <t>L-00-0001-1052</t>
  </si>
  <si>
    <t>L-00-0001-1053</t>
  </si>
  <si>
    <t>L-00-0001-1054</t>
  </si>
  <si>
    <t>L-00-0001-1055</t>
  </si>
  <si>
    <t>L-00-0001-1056</t>
  </si>
  <si>
    <t>L-00-0001-1057</t>
  </si>
  <si>
    <t>L-00-0001-1058</t>
  </si>
  <si>
    <t>L-00-0001-1059</t>
  </si>
  <si>
    <t>L-00-0001-1060</t>
  </si>
  <si>
    <t>L-00-0001-1061</t>
  </si>
  <si>
    <t>L-00-0001-1062</t>
  </si>
  <si>
    <t>L-00-0001-1063</t>
  </si>
  <si>
    <t>L-00-0001-1064</t>
  </si>
  <si>
    <t>L-00-0001-1065</t>
  </si>
  <si>
    <t>L-00-0001-1066</t>
  </si>
  <si>
    <t>L-00-0001-1067</t>
  </si>
  <si>
    <t>L-00-0001-1068</t>
  </si>
  <si>
    <t>L-00-0001-1069</t>
  </si>
  <si>
    <t>L-00-0001-1070</t>
  </si>
  <si>
    <t>L-00-0001-1071</t>
  </si>
  <si>
    <t>L-00-0001-1072</t>
  </si>
  <si>
    <t>L-00-0001-1073</t>
  </si>
  <si>
    <t>L-00-0001-1074</t>
  </si>
  <si>
    <t>L-00-0001-1075</t>
  </si>
  <si>
    <t>L-00-0001-1076</t>
  </si>
  <si>
    <t>L-00-0001-1077</t>
  </si>
  <si>
    <t>L-00-0001-1078</t>
  </si>
  <si>
    <t>L-00-0001-1079</t>
  </si>
  <si>
    <t>L-00-0001-1080</t>
  </si>
  <si>
    <t>L-00-0001-1081</t>
  </si>
  <si>
    <t>L-00-0001-1082</t>
  </si>
  <si>
    <t>L-00-0001-1083</t>
  </si>
  <si>
    <t>L-00-0001-1084</t>
  </si>
  <si>
    <t>L-00-0001-1085</t>
  </si>
  <si>
    <t>L-00-0001-1086</t>
  </si>
  <si>
    <t>L-00-0001-1087</t>
  </si>
  <si>
    <t>L-00-0001-1088</t>
  </si>
  <si>
    <t>L-00-0001-1089</t>
  </si>
  <si>
    <t>L-00-0001-1090</t>
  </si>
  <si>
    <t>L-00-0001-1091</t>
  </si>
  <si>
    <t>L-00-0001-1092</t>
  </si>
  <si>
    <t>L-00-0001-1093</t>
  </si>
  <si>
    <t>L-00-0001-1094</t>
  </si>
  <si>
    <t>L-00-0001-1095</t>
  </si>
  <si>
    <t>L-00-0001-1096</t>
  </si>
  <si>
    <t>L-00-0001-1097</t>
  </si>
  <si>
    <t>L-00-0001-1098</t>
  </si>
  <si>
    <t>L-00-0001-1099</t>
  </si>
  <si>
    <t>L-00-0001-1100</t>
  </si>
  <si>
    <t>L-00-0001-1101</t>
  </si>
  <si>
    <t>L-00-0001-1102</t>
  </si>
  <si>
    <t>L-00-0001-1103</t>
  </si>
  <si>
    <t>L-00-0001-1104</t>
  </si>
  <si>
    <t>L-00-0001-1105</t>
  </si>
  <si>
    <t>L-00-0001-1106</t>
  </si>
  <si>
    <t>L-00-0001-1107</t>
  </si>
  <si>
    <t>L-00-0001-1108</t>
  </si>
  <si>
    <t>L-00-0001-1109</t>
  </si>
  <si>
    <t>L-00-0001-1110</t>
  </si>
  <si>
    <t>L-00-0001-1111</t>
  </si>
  <si>
    <t>L-00-0001-1112</t>
  </si>
  <si>
    <t>L-00-0001-1113</t>
  </si>
  <si>
    <t>L-00-0001-1114</t>
  </si>
  <si>
    <t>L-00-0001-1115</t>
  </si>
  <si>
    <t>L-00-0001-1116</t>
  </si>
  <si>
    <t>L-00-0001-1117</t>
  </si>
  <si>
    <t>L-00-0001-1118</t>
  </si>
  <si>
    <t>L-00-0001-1119</t>
  </si>
  <si>
    <t>L-00-0001-1120</t>
  </si>
  <si>
    <t>L-00-0001-1121</t>
  </si>
  <si>
    <t>L-00-0001-1122</t>
  </si>
  <si>
    <t>L-00-0001-1123</t>
  </si>
  <si>
    <t>L-00-0001-1124</t>
  </si>
  <si>
    <t>L-00-0001-1125</t>
  </si>
  <si>
    <t>L-00-0001-1126</t>
  </si>
  <si>
    <t>L-00-0001-1127</t>
  </si>
  <si>
    <t>L-00-0001-1128</t>
  </si>
  <si>
    <t>L-00-0001-1129</t>
  </si>
  <si>
    <t>L-00-0001-1130</t>
  </si>
  <si>
    <t>L-00-0001-1131</t>
  </si>
  <si>
    <t>L-00-0001-1132</t>
  </si>
  <si>
    <t>L-00-0001-1133</t>
  </si>
  <si>
    <t>L-00-0001-1134</t>
  </si>
  <si>
    <t>L-00-0001-1135</t>
  </si>
  <si>
    <t>L-00-0001-1136</t>
  </si>
  <si>
    <t>L-00-0001-1137</t>
  </si>
  <si>
    <t>L-00-0001-1138</t>
  </si>
  <si>
    <t>L-00-0001-1139</t>
  </si>
  <si>
    <t>L-00-0001-1140</t>
  </si>
  <si>
    <t>L-00-0001-1141</t>
  </si>
  <si>
    <t>L-00-0001-1142</t>
  </si>
  <si>
    <t>L-00-0001-1143</t>
  </si>
  <si>
    <t>L-00-0001-1144</t>
  </si>
  <si>
    <t>L-00-0001-1145</t>
  </si>
  <si>
    <t>L-00-0001-1146</t>
  </si>
  <si>
    <t>L-00-0001-1147</t>
  </si>
  <si>
    <t>L-00-0001-1148</t>
  </si>
  <si>
    <t>L-00-0001-1149</t>
  </si>
  <si>
    <t>L-00-0001-1150</t>
  </si>
  <si>
    <t>L-00-0001-1151</t>
  </si>
  <si>
    <t>L-00-0001-1152</t>
  </si>
  <si>
    <t>L-00-0001-1153</t>
  </si>
  <si>
    <t>L-00-0001-1154</t>
  </si>
  <si>
    <t>L-00-0001-1155</t>
  </si>
  <si>
    <t>L-00-0001-1156</t>
  </si>
  <si>
    <t>L-00-0001-1157</t>
  </si>
  <si>
    <t>L-00-0001-1158</t>
  </si>
  <si>
    <t>L-00-0001-1159</t>
  </si>
  <si>
    <t>L-00-0001-1160</t>
  </si>
  <si>
    <t>L-00-0001-1161</t>
  </si>
  <si>
    <t>L-00-0001-1162</t>
  </si>
  <si>
    <t>L-00-0001-1163</t>
  </si>
  <si>
    <t>L-00-0001-1164</t>
  </si>
  <si>
    <t>L-00-0001-1165</t>
  </si>
  <si>
    <t>L-00-0001-1166</t>
  </si>
  <si>
    <t>L-00-0001-1167</t>
  </si>
  <si>
    <t>L-00-0001-1168</t>
  </si>
  <si>
    <t>L-00-0001-1169</t>
  </si>
  <si>
    <t>L-00-0001-1170</t>
  </si>
  <si>
    <t>L-00-0001-1171</t>
  </si>
  <si>
    <t>L-00-0001-1172</t>
  </si>
  <si>
    <t>L-00-0001-1173</t>
  </si>
  <si>
    <t>L-00-0001-1174</t>
  </si>
  <si>
    <t>L-00-0001-1175</t>
  </si>
  <si>
    <t>L-00-0001-1176</t>
  </si>
  <si>
    <t>L-00-0001-1177</t>
  </si>
  <si>
    <t>L-00-0001-1178</t>
  </si>
  <si>
    <t>L-00-0001-1179</t>
  </si>
  <si>
    <t>L-00-0001-1180</t>
  </si>
  <si>
    <t>L-00-0001-1181</t>
  </si>
  <si>
    <t>L-00-0001-1182</t>
  </si>
  <si>
    <t>L-00-0001-1183</t>
  </si>
  <si>
    <t>L-00-0001-1184</t>
  </si>
  <si>
    <t>L-00-0001-1185</t>
  </si>
  <si>
    <t>L-00-0001-1186</t>
  </si>
  <si>
    <t>L-00-0001-1187</t>
  </si>
  <si>
    <t>L-00-0001-1188</t>
  </si>
  <si>
    <t>L-00-0001-1189</t>
  </si>
  <si>
    <t>L-00-0001-1190</t>
  </si>
  <si>
    <t>L-00-0001-1191</t>
  </si>
  <si>
    <t>L-00-0001-1192</t>
  </si>
  <si>
    <t>L-00-0001-1193</t>
  </si>
  <si>
    <t>L-00-0001-1194</t>
  </si>
  <si>
    <t>L-00-0001-1195</t>
  </si>
  <si>
    <t>L-00-0001-1196</t>
  </si>
  <si>
    <t>L-00-0001-1197</t>
  </si>
  <si>
    <t>L-00-0001-1198</t>
  </si>
  <si>
    <t>L-00-0001-1199</t>
  </si>
  <si>
    <t>L-00-0001-1200</t>
  </si>
  <si>
    <t>L-00-0001-1201</t>
  </si>
  <si>
    <t>L-00-0001-1202</t>
  </si>
  <si>
    <t>L-00-0001-1203</t>
  </si>
  <si>
    <t>L-00-0001-1204</t>
  </si>
  <si>
    <t>L-00-0001-1205</t>
  </si>
  <si>
    <t>L-00-0001-1206</t>
  </si>
  <si>
    <t>L-00-0001-1207</t>
  </si>
  <si>
    <t>L-00-0001-1208</t>
  </si>
  <si>
    <t>L-00-0001-1209</t>
  </si>
  <si>
    <t>L-00-0001-1210</t>
  </si>
  <si>
    <t>L-00-0001-1211</t>
  </si>
  <si>
    <t>L-00-0001-1212</t>
  </si>
  <si>
    <t>L-00-0001-1213</t>
  </si>
  <si>
    <t>L-00-0001-1214</t>
  </si>
  <si>
    <t>L-00-0001-1215</t>
  </si>
  <si>
    <t>L-00-0001-1216</t>
  </si>
  <si>
    <t>L-00-0001-1217</t>
  </si>
  <si>
    <t>L-00-0001-1218</t>
  </si>
  <si>
    <t>L-00-0001-1219</t>
  </si>
  <si>
    <t>L-00-0001-1220</t>
  </si>
  <si>
    <t>L-00-0001-1221</t>
  </si>
  <si>
    <t>L-00-0001-1222</t>
  </si>
  <si>
    <t>L-00-0001-1223</t>
  </si>
  <si>
    <t>L-00-0001-1224</t>
  </si>
  <si>
    <t>L-00-0001-1225</t>
  </si>
  <si>
    <t>L-00-0001-1226</t>
  </si>
  <si>
    <t>L-00-0001-1227</t>
  </si>
  <si>
    <t>L-00-0001-1228</t>
  </si>
  <si>
    <t>L-00-0001-1229</t>
  </si>
  <si>
    <t>L-00-0001-1230</t>
  </si>
  <si>
    <t>L-00-0001-1231</t>
  </si>
  <si>
    <t>L-00-0001-1232</t>
  </si>
  <si>
    <t>L-00-0001-1233</t>
  </si>
  <si>
    <t>L-00-0001-1234</t>
  </si>
  <si>
    <t>L-00-0001-1235</t>
  </si>
  <si>
    <t>L-00-0001-1236</t>
  </si>
  <si>
    <t>L-00-0001-1237</t>
  </si>
  <si>
    <t>L-00-0001-1238</t>
  </si>
  <si>
    <t>L-00-0001-1239</t>
  </si>
  <si>
    <t>L-00-0001-1240</t>
  </si>
  <si>
    <t>L-00-0001-1241</t>
  </si>
  <si>
    <t>L-00-0001-1242</t>
  </si>
  <si>
    <t>L-00-0001-1243</t>
  </si>
  <si>
    <t>L-00-0001-1244</t>
  </si>
  <si>
    <t>L-00-0001-1245</t>
  </si>
  <si>
    <t>L-00-0001-1246</t>
  </si>
  <si>
    <t>L-00-0001-1247</t>
  </si>
  <si>
    <t>L-00-0001-1248</t>
  </si>
  <si>
    <t>L-00-0001-1249</t>
  </si>
  <si>
    <t>L-00-0001-1250</t>
  </si>
  <si>
    <t>L-00-0001-1251</t>
  </si>
  <si>
    <t>L-00-0001-1252</t>
  </si>
  <si>
    <t>L-00-0001-1253</t>
  </si>
  <si>
    <t>L-00-0001-1254</t>
  </si>
  <si>
    <t>L-00-0001-1255</t>
  </si>
  <si>
    <t>L-00-0001-1256</t>
  </si>
  <si>
    <t>L-00-0001-1257</t>
  </si>
  <si>
    <t>L-00-0001-1258</t>
  </si>
  <si>
    <t>L-00-0001-1259</t>
  </si>
  <si>
    <t>L-00-0001-1260</t>
  </si>
  <si>
    <t>L-00-0001-1261</t>
  </si>
  <si>
    <t>L-00-0001-1262</t>
  </si>
  <si>
    <t>L-00-0001-1263</t>
  </si>
  <si>
    <t>L-00-0001-1264</t>
  </si>
  <si>
    <t>L-00-0001-1265</t>
  </si>
  <si>
    <t>L-00-0001-1266</t>
  </si>
  <si>
    <t>L-00-0001-1267</t>
  </si>
  <si>
    <t>L-00-0001-1268</t>
  </si>
  <si>
    <t>L-00-0001-1269</t>
  </si>
  <si>
    <t>L-00-0001-1270</t>
  </si>
  <si>
    <t>L-00-0001-1271</t>
  </si>
  <si>
    <t>L-00-0001-1272</t>
  </si>
  <si>
    <t>L-00-0001-1273</t>
  </si>
  <si>
    <t>L-00-0001-1274</t>
  </si>
  <si>
    <t>L-00-0001-1275</t>
  </si>
  <si>
    <t>L-00-0001-1276</t>
  </si>
  <si>
    <t>L-00-0001-1277</t>
  </si>
  <si>
    <t>L-00-0001-1278</t>
  </si>
  <si>
    <t>L-00-0001-1279</t>
  </si>
  <si>
    <t>L-00-0001-1280</t>
  </si>
  <si>
    <t>L-00-0001-1281</t>
  </si>
  <si>
    <t>L-00-0001-1282</t>
  </si>
  <si>
    <t>L-00-0001-1283</t>
  </si>
  <si>
    <t>L-00-0001-1284</t>
  </si>
  <si>
    <t>L-00-0001-1285</t>
  </si>
  <si>
    <t>L-00-0001-1286</t>
  </si>
  <si>
    <t>L-00-0001-1287</t>
  </si>
  <si>
    <t>L-00-0001-1288</t>
  </si>
  <si>
    <t>L-00-0001-1289</t>
  </si>
  <si>
    <t>L-00-0001-1290</t>
  </si>
  <si>
    <t>L-00-0001-1291</t>
  </si>
  <si>
    <t>L-00-0001-1292</t>
  </si>
  <si>
    <t>L-00-0001-1293</t>
  </si>
  <si>
    <t>L-00-0001-1294</t>
  </si>
  <si>
    <t>L-00-0001-1295</t>
  </si>
  <si>
    <t>L-00-0001-1296</t>
  </si>
  <si>
    <t>L-00-0001-1297</t>
  </si>
  <si>
    <t>L-00-0001-1298</t>
  </si>
  <si>
    <t>L-00-0001-1299</t>
  </si>
  <si>
    <t>L-00-0001-1300</t>
  </si>
  <si>
    <t>L-00-0001-1301</t>
  </si>
  <si>
    <t>L-00-0001-1302</t>
  </si>
  <si>
    <t>L-00-0001-1303</t>
  </si>
  <si>
    <t>L-00-0001-1304</t>
  </si>
  <si>
    <t>L-00-0001-1305</t>
  </si>
  <si>
    <t>L-00-0001-1306</t>
  </si>
  <si>
    <t>L-00-0001-1307</t>
  </si>
  <si>
    <t>L-00-0001-1308</t>
  </si>
  <si>
    <t>L-00-0001-1309</t>
  </si>
  <si>
    <t>L-00-0001-1310</t>
  </si>
  <si>
    <t>L-00-0001-1311</t>
  </si>
  <si>
    <t>L-00-0001-1312</t>
  </si>
  <si>
    <t>L-00-0001-1313</t>
  </si>
  <si>
    <t>L-00-0001-1314</t>
  </si>
  <si>
    <t>L-00-0001-1315</t>
  </si>
  <si>
    <t>L-00-0001-1316</t>
  </si>
  <si>
    <t>L-00-0001-1317</t>
  </si>
  <si>
    <t>L-00-0001-1318</t>
  </si>
  <si>
    <t>L-00-0001-1319</t>
  </si>
  <si>
    <t>L-00-0001-1320</t>
  </si>
  <si>
    <t>L-00-0001-1321</t>
  </si>
  <si>
    <t>L-00-0001-1322</t>
  </si>
  <si>
    <t>L-00-0001-1323</t>
  </si>
  <si>
    <t>L-00-0001-1324</t>
  </si>
  <si>
    <t>L-00-0001-1325</t>
  </si>
  <si>
    <t>L-00-0001-1326</t>
  </si>
  <si>
    <t>L-00-0001-1327</t>
  </si>
  <si>
    <t>L-00-0001-1328</t>
  </si>
  <si>
    <t>L-00-0001-1329</t>
  </si>
  <si>
    <t>L-00-0001-1330</t>
  </si>
  <si>
    <t>L-00-0001-1331</t>
  </si>
  <si>
    <t>L-00-0001-1332</t>
  </si>
  <si>
    <t>L-00-0001-1333</t>
  </si>
  <si>
    <t>L-00-0001-1334</t>
  </si>
  <si>
    <t>L-00-0001-1335</t>
  </si>
  <si>
    <t>L-00-0001-1336</t>
  </si>
  <si>
    <t>L-00-0001-1337</t>
  </si>
  <si>
    <t>L-00-0001-1338</t>
  </si>
  <si>
    <t>L-00-0001-1339</t>
  </si>
  <si>
    <t>L-00-0001-1340</t>
  </si>
  <si>
    <t>L-00-0001-1341</t>
  </si>
  <si>
    <t>L-00-0001-1342</t>
  </si>
  <si>
    <t>L-00-0001-1343</t>
  </si>
  <si>
    <t>L-00-0001-1344</t>
  </si>
  <si>
    <t>L-00-0001-1345</t>
  </si>
  <si>
    <t>L-00-0001-1346</t>
  </si>
  <si>
    <t>L-00-0001-1347</t>
  </si>
  <si>
    <t>L-00-0001-1348</t>
  </si>
  <si>
    <t>L-00-0001-1349</t>
  </si>
  <si>
    <t>L-00-0001-1350</t>
  </si>
  <si>
    <t>L-00-0001-1351</t>
  </si>
  <si>
    <t>L-00-0001-1352</t>
  </si>
  <si>
    <t>L-00-0001-1353</t>
  </si>
  <si>
    <t>L-00-0001-1354</t>
  </si>
  <si>
    <t>L-00-0001-1355</t>
  </si>
  <si>
    <t>L-00-0001-1356</t>
  </si>
  <si>
    <t>L-00-0001-1357</t>
  </si>
  <si>
    <t>L-00-0001-1358</t>
  </si>
  <si>
    <t>L-00-0001-1359</t>
  </si>
  <si>
    <t>L-00-0001-1360</t>
  </si>
  <si>
    <t>L-00-0001-1361</t>
  </si>
  <si>
    <t>L-00-0001-1362</t>
  </si>
  <si>
    <t>L-00-0001-1363</t>
  </si>
  <si>
    <t>L-00-0001-1364</t>
  </si>
  <si>
    <t>L-00-0001-1365</t>
  </si>
  <si>
    <t>L-00-0001-1366</t>
  </si>
  <si>
    <t>L-00-0001-1367</t>
  </si>
  <si>
    <t>L-00-0001-1368</t>
  </si>
  <si>
    <t>L-00-0001-1369</t>
  </si>
  <si>
    <t>L-00-0001-1370</t>
  </si>
  <si>
    <t>L-00-0001-1371</t>
  </si>
  <si>
    <t>L-00-0001-1372</t>
  </si>
  <si>
    <t>L-00-0001-1373</t>
  </si>
  <si>
    <t>L-00-0001-1374</t>
  </si>
  <si>
    <t>L-00-0001-1375</t>
  </si>
  <si>
    <t>L-00-0001-1376</t>
  </si>
  <si>
    <t>L-00-0001-1377</t>
  </si>
  <si>
    <t>L-00-0001-1378</t>
  </si>
  <si>
    <t>L-00-0001-1379</t>
  </si>
  <si>
    <t>L-00-0001-1380</t>
  </si>
  <si>
    <t>L-00-0001-1381</t>
  </si>
  <si>
    <t>L-00-0001-1382</t>
  </si>
  <si>
    <t>L-00-0001-1383</t>
  </si>
  <si>
    <t>L-00-0001-1384</t>
  </si>
  <si>
    <t>L-00-0001-1385</t>
  </si>
  <si>
    <t>L-00-0001-1386</t>
  </si>
  <si>
    <t>L-00-0001-1387</t>
  </si>
  <si>
    <t>L-00-0001-1388</t>
  </si>
  <si>
    <t>L-00-0001-1389</t>
  </si>
  <si>
    <t>L-00-0001-1390</t>
  </si>
  <si>
    <t>L-00-0001-1391</t>
  </si>
  <si>
    <t>L-00-0001-1392</t>
  </si>
  <si>
    <t>L-00-0001-1393</t>
  </si>
  <si>
    <t>L-00-0001-1394</t>
  </si>
  <si>
    <t>L-00-0001-1395</t>
  </si>
  <si>
    <t>L-00-0001-1396</t>
  </si>
  <si>
    <t>L-00-0001-1397</t>
  </si>
  <si>
    <t>L-00-0001-1398</t>
  </si>
  <si>
    <t>L-00-0001-1399</t>
  </si>
  <si>
    <t>L-00-0001-1400</t>
  </si>
  <si>
    <t>L-00-0001-1401</t>
  </si>
  <si>
    <t>L-00-0001-1402</t>
  </si>
  <si>
    <t>L-00-0001-1403</t>
  </si>
  <si>
    <t>L-00-0001-1404</t>
  </si>
  <si>
    <t>L-00-0001-1405</t>
  </si>
  <si>
    <t>L-00-0001-1406</t>
  </si>
  <si>
    <t>L-00-0001-1407</t>
  </si>
  <si>
    <t>L-00-0001-1408</t>
  </si>
  <si>
    <t>L-00-0001-1409</t>
  </si>
  <si>
    <t>L-00-0001-1410</t>
  </si>
  <si>
    <t>L-00-0001-1411</t>
  </si>
  <si>
    <t>L-00-0001-1412</t>
  </si>
  <si>
    <t>L-00-0001-1413</t>
  </si>
  <si>
    <t>L-00-0001-1414</t>
  </si>
  <si>
    <t>L-00-0001-1415</t>
  </si>
  <si>
    <t>L-00-0001-1416</t>
  </si>
  <si>
    <t>L-00-0001-1417</t>
  </si>
  <si>
    <t>L-00-0001-1418</t>
  </si>
  <si>
    <t>L-00-0001-1419</t>
  </si>
  <si>
    <t>L-00-0001-1420</t>
  </si>
  <si>
    <t>L-00-0001-1421</t>
  </si>
  <si>
    <t>L-00-0001-1422</t>
  </si>
  <si>
    <t>L-00-0001-1423</t>
  </si>
  <si>
    <t>L-00-0001-1424</t>
  </si>
  <si>
    <t>L-00-0001-1425</t>
  </si>
  <si>
    <t>L-00-0001-1426</t>
  </si>
  <si>
    <t>L-00-0001-1427</t>
  </si>
  <si>
    <t>L-00-0001-1428</t>
  </si>
  <si>
    <t>L-00-0001-1429</t>
  </si>
  <si>
    <t>L-00-0001-1430</t>
  </si>
  <si>
    <t>L-00-0001-1431</t>
  </si>
  <si>
    <t>L-00-0001-1432</t>
  </si>
  <si>
    <t>L-00-0001-1433</t>
  </si>
  <si>
    <t>L-00-0001-1434</t>
  </si>
  <si>
    <t>L-00-0001-1435</t>
  </si>
  <si>
    <t>L-00-0001-1436</t>
  </si>
  <si>
    <t>L-00-0001-1437</t>
  </si>
  <si>
    <t>L-00-0001-1438</t>
  </si>
  <si>
    <t>L-00-0001-1439</t>
  </si>
  <si>
    <t>L-00-0001-1440</t>
  </si>
  <si>
    <t>L-00-0001-1441</t>
  </si>
  <si>
    <t>L-00-0001-1442</t>
  </si>
  <si>
    <t>L-00-0001-1443</t>
  </si>
  <si>
    <t>L-00-0001-1444</t>
  </si>
  <si>
    <t>L-00-0001-1445</t>
  </si>
  <si>
    <t>L-00-0001-1446</t>
  </si>
  <si>
    <t>L-00-0001-1447</t>
  </si>
  <si>
    <t>L-00-0001-1448</t>
  </si>
  <si>
    <t>L-00-0001-1449</t>
  </si>
  <si>
    <t>L-00-0001-1450</t>
  </si>
  <si>
    <t>L-00-0001-1451</t>
  </si>
  <si>
    <t>L-00-0001-1452</t>
  </si>
  <si>
    <t>L-00-0001-1453</t>
  </si>
  <si>
    <t>L-00-0001-1454</t>
  </si>
  <si>
    <t>L-00-0001-1455</t>
  </si>
  <si>
    <t>L-00-0001-1456</t>
  </si>
  <si>
    <t>L-00-0001-1457</t>
  </si>
  <si>
    <t>L-00-0001-1458</t>
  </si>
  <si>
    <t>L-00-0001-1459</t>
  </si>
  <si>
    <t>L-00-0001-1460</t>
  </si>
  <si>
    <t>L-00-0001-1461</t>
  </si>
  <si>
    <t>L-00-0001-1462</t>
  </si>
  <si>
    <t>L-00-0001-1463</t>
  </si>
  <si>
    <t>L-00-0001-1464</t>
  </si>
  <si>
    <t>L-00-0001-1465</t>
  </si>
  <si>
    <t>L-00-0001-1466</t>
  </si>
  <si>
    <t>L-00-0001-1467</t>
  </si>
  <si>
    <t>L-00-0001-1468</t>
  </si>
  <si>
    <t>L-00-0001-1469</t>
  </si>
  <si>
    <t>L-00-0001-1470</t>
  </si>
  <si>
    <t>L-00-0001-1471</t>
  </si>
  <si>
    <t>L-00-0001-1472</t>
  </si>
  <si>
    <t>L-00-0001-1473</t>
  </si>
  <si>
    <t>L-00-0001-1474</t>
  </si>
  <si>
    <t>L-00-0001-1475</t>
  </si>
  <si>
    <t>L-00-0001-1476</t>
  </si>
  <si>
    <t>L-00-0001-1477</t>
  </si>
  <si>
    <t>L-00-0001-1478</t>
  </si>
  <si>
    <t>L-00-0001-1479</t>
  </si>
  <si>
    <t>L-00-0001-1480</t>
  </si>
  <si>
    <t>L-00-0001-1481</t>
  </si>
  <si>
    <t>L-00-0001-1482</t>
  </si>
  <si>
    <t>L-00-0001-1483</t>
  </si>
  <si>
    <t>L-00-0001-1484</t>
  </si>
  <si>
    <t>L-00-0001-1485</t>
  </si>
  <si>
    <t>L-00-0001-1486</t>
  </si>
  <si>
    <t>L-00-0001-1487</t>
  </si>
  <si>
    <t>L-00-0001-1488</t>
  </si>
  <si>
    <t>L-00-0001-1489</t>
  </si>
  <si>
    <t>L-00-0001-1490</t>
  </si>
  <si>
    <t>L-00-0001-1491</t>
  </si>
  <si>
    <t>L-00-0001-1492</t>
  </si>
  <si>
    <t>L-00-0001-1493</t>
  </si>
  <si>
    <t>L-00-0001-1494</t>
  </si>
  <si>
    <t>L-00-0001-1495</t>
  </si>
  <si>
    <t>L-00-0001-1496</t>
  </si>
  <si>
    <t>L-00-0001-1497</t>
  </si>
  <si>
    <t>L-00-0001-1498</t>
  </si>
  <si>
    <t>L-00-0001-1499</t>
  </si>
  <si>
    <t>L-00-0001-1500</t>
  </si>
  <si>
    <t>L-00-0001-1501</t>
  </si>
  <si>
    <t>L-00-0001-1502</t>
  </si>
  <si>
    <t>L-00-0001-1503</t>
  </si>
  <si>
    <t>L-00-0001-1504</t>
  </si>
  <si>
    <t>L-00-0001-1505</t>
  </si>
  <si>
    <t>L-00-0001-1506</t>
  </si>
  <si>
    <t>L-00-0001-1507</t>
  </si>
  <si>
    <t>L-00-0001-1508</t>
  </si>
  <si>
    <t>L-00-0001-1509</t>
  </si>
  <si>
    <t>L-00-0001-1510</t>
  </si>
  <si>
    <t>L-00-0001-1511</t>
  </si>
  <si>
    <t>L-00-0001-1512</t>
  </si>
  <si>
    <t>L-00-0001-1513</t>
  </si>
  <si>
    <t>L-00-0001-1514</t>
  </si>
  <si>
    <t>L-00-0001-1515</t>
  </si>
  <si>
    <t>L-00-0001-1516</t>
  </si>
  <si>
    <t>L-00-0001-1517</t>
  </si>
  <si>
    <t>L-00-0001-1518</t>
  </si>
  <si>
    <t>L-00-0001-1519</t>
  </si>
  <si>
    <t>L-00-0001-1520</t>
  </si>
  <si>
    <t>L-00-0001-1521</t>
  </si>
  <si>
    <t>L-00-0001-1522</t>
  </si>
  <si>
    <t>L-00-0001-1523</t>
  </si>
  <si>
    <t>L-00-0001-1524</t>
  </si>
  <si>
    <t>L-00-0001-1525</t>
  </si>
  <si>
    <t>L-00-0001-1526</t>
  </si>
  <si>
    <t>L-00-0001-1527</t>
  </si>
  <si>
    <t>L-00-0001-1528</t>
  </si>
  <si>
    <t>L-00-0001-1529</t>
  </si>
  <si>
    <t>L-00-0001-1530</t>
  </si>
  <si>
    <t>L-00-0001-1531</t>
  </si>
  <si>
    <t>L-00-0001-1532</t>
  </si>
  <si>
    <t>L-00-0001-1533</t>
  </si>
  <si>
    <t>L-00-0001-1534</t>
  </si>
  <si>
    <t>L-00-0001-1535</t>
  </si>
  <si>
    <t>L-00-0001-1536</t>
  </si>
  <si>
    <t>L-00-0001-1537</t>
  </si>
  <si>
    <t>L-00-0001-1538</t>
  </si>
  <si>
    <t>L-00-0001-1539</t>
  </si>
  <si>
    <t>L-00-0001-1540</t>
  </si>
  <si>
    <t>L-00-0001-1541</t>
  </si>
  <si>
    <t>L-00-0001-1542</t>
  </si>
  <si>
    <t>L-00-0001-1543</t>
  </si>
  <si>
    <t>L-00-0001-1544</t>
  </si>
  <si>
    <t>L-00-0001-1545</t>
  </si>
  <si>
    <t>L-00-0001-1546</t>
  </si>
  <si>
    <t>L-00-0001-1547</t>
  </si>
  <si>
    <t>L-00-0001-1548</t>
  </si>
  <si>
    <t>L-00-0001-1549</t>
  </si>
  <si>
    <t>L-00-0001-1550</t>
  </si>
  <si>
    <t>L-00-0001-1551</t>
  </si>
  <si>
    <t>L-00-0001-1552</t>
  </si>
  <si>
    <t>L-00-0001-1553</t>
  </si>
  <si>
    <t>L-00-0001-1554</t>
  </si>
  <si>
    <t>L-00-0001-1555</t>
  </si>
  <si>
    <t>L-00-0001-1556</t>
  </si>
  <si>
    <t>L-00-0001-1557</t>
  </si>
  <si>
    <t>L-00-0001-1558</t>
  </si>
  <si>
    <t>L-00-0001-1559</t>
  </si>
  <si>
    <t>L-00-0001-1560</t>
  </si>
  <si>
    <t>L-00-0001-1561</t>
  </si>
  <si>
    <t>L-00-0001-1562</t>
  </si>
  <si>
    <t>L-00-0001-1563</t>
  </si>
  <si>
    <t>L-00-0001-1564</t>
  </si>
  <si>
    <t>L-00-0001-1565</t>
  </si>
  <si>
    <t>L-00-0001-1566</t>
  </si>
  <si>
    <t>L-00-0001-1567</t>
  </si>
  <si>
    <t>L-00-0001-1568</t>
  </si>
  <si>
    <t>L-00-0001-1569</t>
  </si>
  <si>
    <t>L-00-0001-1570</t>
  </si>
  <si>
    <t>L-00-0001-1571</t>
  </si>
  <si>
    <t>L-00-0001-1572</t>
  </si>
  <si>
    <t>L-00-0001-1573</t>
  </si>
  <si>
    <t>L-00-0001-1574</t>
  </si>
  <si>
    <t>L-00-0001-1575</t>
  </si>
  <si>
    <t>L-00-0001-1576</t>
  </si>
  <si>
    <t>L-00-0001-1577</t>
  </si>
  <si>
    <t>L-00-0001-1578</t>
  </si>
  <si>
    <t>L-00-0001-1579</t>
  </si>
  <si>
    <t>L-00-0001-1580</t>
  </si>
  <si>
    <t>L-00-0001-1581</t>
  </si>
  <si>
    <t>L-00-0001-1582</t>
  </si>
  <si>
    <t>L-00-0001-1583</t>
  </si>
  <si>
    <t>L-00-0001-1584</t>
  </si>
  <si>
    <t>L-00-0001-1585</t>
  </si>
  <si>
    <t>L-00-0001-1586</t>
  </si>
  <si>
    <t>L-00-0001-1587</t>
  </si>
  <si>
    <t>L-00-0001-1588</t>
  </si>
  <si>
    <t>L-00-0001-1589</t>
  </si>
  <si>
    <t>L-00-0001-1590</t>
  </si>
  <si>
    <t>L-00-0001-1591</t>
  </si>
  <si>
    <t>L-00-0001-1592</t>
  </si>
  <si>
    <t>L-00-0001-1593</t>
  </si>
  <si>
    <t>L-00-0001-1594</t>
  </si>
  <si>
    <t>L-00-0001-1595</t>
  </si>
  <si>
    <t>L-00-0001-1596</t>
  </si>
  <si>
    <t>L-00-0001-1597</t>
  </si>
  <si>
    <t>L-00-0001-1598</t>
  </si>
  <si>
    <t>L-00-0001-1599</t>
  </si>
  <si>
    <t>L-00-0001-1600</t>
  </si>
  <si>
    <t>L-00-0001-1601</t>
  </si>
  <si>
    <t>L-00-0001-1602</t>
  </si>
  <si>
    <t>L-00-0001-1603</t>
  </si>
  <si>
    <t>L-00-0001-1604</t>
  </si>
  <si>
    <t>L-00-0001-1605</t>
  </si>
  <si>
    <t>L-00-0001-1606</t>
  </si>
  <si>
    <t>L-00-0001-1607</t>
  </si>
  <si>
    <t>L-00-0001-1608</t>
  </si>
  <si>
    <t>L-00-0001-1609</t>
  </si>
  <si>
    <t>L-00-0001-1610</t>
  </si>
  <si>
    <t>L-00-0001-1611</t>
  </si>
  <si>
    <t>L-00-0001-1612</t>
  </si>
  <si>
    <t>L-00-0001-1613</t>
  </si>
  <si>
    <t>L-00-0001-1614</t>
  </si>
  <si>
    <t>L-00-0001-1615</t>
  </si>
  <si>
    <t>L-00-0001-1616</t>
  </si>
  <si>
    <t>L-00-0001-1617</t>
  </si>
  <si>
    <t>L-00-0001-1618</t>
  </si>
  <si>
    <t>L-00-0001-1619</t>
  </si>
  <si>
    <t>L-00-0001-1620</t>
  </si>
  <si>
    <t>L-00-0001-1621</t>
  </si>
  <si>
    <t>L-00-0001-1622</t>
  </si>
  <si>
    <t>L-00-0001-1623</t>
  </si>
  <si>
    <t>L-00-0001-1624</t>
  </si>
  <si>
    <t>L-00-0001-1625</t>
  </si>
  <si>
    <t>L-00-0001-1626</t>
  </si>
  <si>
    <t>L-00-0001-1627</t>
  </si>
  <si>
    <t>L-00-0001-1628</t>
  </si>
  <si>
    <t>L-00-0001-1629</t>
  </si>
  <si>
    <t>L-00-0001-1630</t>
  </si>
  <si>
    <t>L-00-0001-1631</t>
  </si>
  <si>
    <t>L-00-0001-1632</t>
  </si>
  <si>
    <t>L-00-0001-1633</t>
  </si>
  <si>
    <t>L-00-0001-1634</t>
  </si>
  <si>
    <t>L-00-0001-1635</t>
  </si>
  <si>
    <t>L-00-0001-1636</t>
  </si>
  <si>
    <t>L-00-0001-1637</t>
  </si>
  <si>
    <t>L-00-0001-1638</t>
  </si>
  <si>
    <t>L-00-0001-1639</t>
  </si>
  <si>
    <t>L-00-0001-1640</t>
  </si>
  <si>
    <t>L-00-0001-1641</t>
  </si>
  <si>
    <t>L-00-0001-1642</t>
  </si>
  <si>
    <t>L-00-0001-1643</t>
  </si>
  <si>
    <t>L-00-0001-1644</t>
  </si>
  <si>
    <t>L-00-0001-1645</t>
  </si>
  <si>
    <t>L-00-0001-1646</t>
  </si>
  <si>
    <t>L-00-0001-1647</t>
  </si>
  <si>
    <t>L-00-0001-1648</t>
  </si>
  <si>
    <t>L-00-0001-1649</t>
  </si>
  <si>
    <t>L-00-0001-1650</t>
  </si>
  <si>
    <t>L-00-0001-1651</t>
  </si>
  <si>
    <t>L-00-0001-1652</t>
  </si>
  <si>
    <t>L-00-0001-1653</t>
  </si>
  <si>
    <t>L-00-0001-1654</t>
  </si>
  <si>
    <t>L-00-0001-1655</t>
  </si>
  <si>
    <t>L-00-0001-1656</t>
  </si>
  <si>
    <t>L-00-0001-1657</t>
  </si>
  <si>
    <t>L-00-0001-1658</t>
  </si>
  <si>
    <t>L-00-0001-1659</t>
  </si>
  <si>
    <t>L-00-0001-1660</t>
  </si>
  <si>
    <t>L-00-0001-1661</t>
  </si>
  <si>
    <t>L-00-0001-1662</t>
  </si>
  <si>
    <t>L-00-0001-1663</t>
  </si>
  <si>
    <t>L-00-0001-1664</t>
  </si>
  <si>
    <t>L-00-0001-1665</t>
  </si>
  <si>
    <t>L-00-0001-1666</t>
  </si>
  <si>
    <t>L-00-0001-1667</t>
  </si>
  <si>
    <t>L-00-0001-1668</t>
  </si>
  <si>
    <t>L-00-0001-1669</t>
  </si>
  <si>
    <t>L-00-0001-1670</t>
  </si>
  <si>
    <t>L-00-0001-1671</t>
  </si>
  <si>
    <t>L-00-0001-1672</t>
  </si>
  <si>
    <t>L-00-0001-1673</t>
  </si>
  <si>
    <t>L-00-0001-1674</t>
  </si>
  <si>
    <t>L-00-0001-1675</t>
  </si>
  <si>
    <t>L-00-0001-1676</t>
  </si>
  <si>
    <t>L-00-0001-1677</t>
  </si>
  <si>
    <t>L-00-0001-1678</t>
  </si>
  <si>
    <t>L-00-0001-1679</t>
  </si>
  <si>
    <t>L-00-0001-1680</t>
  </si>
  <si>
    <t>L-00-0001-1681</t>
  </si>
  <si>
    <t>L-00-0001-1682</t>
  </si>
  <si>
    <t>L-00-0001-1683</t>
  </si>
  <si>
    <t>L-00-0001-1684</t>
  </si>
  <si>
    <t>L-00-0001-1685</t>
  </si>
  <si>
    <t>L-00-0001-1686</t>
  </si>
  <si>
    <t>L-00-0001-1687</t>
  </si>
  <si>
    <t>L-00-0001-1688</t>
  </si>
  <si>
    <t>L-00-0001-1689</t>
  </si>
  <si>
    <t>L-00-0001-1690</t>
  </si>
  <si>
    <t>L-00-0001-1691</t>
  </si>
  <si>
    <t>L-00-0001-1692</t>
  </si>
  <si>
    <t>L-00-0001-1693</t>
  </si>
  <si>
    <t>L-00-0001-1694</t>
  </si>
  <si>
    <t>L-00-0001-1695</t>
  </si>
  <si>
    <t>L-00-0001-1696</t>
  </si>
  <si>
    <t>L-00-0001-1697</t>
  </si>
  <si>
    <t>L-00-0001-1698</t>
  </si>
  <si>
    <t>L-00-0001-1699</t>
  </si>
  <si>
    <t>L-00-0001-1700</t>
  </si>
  <si>
    <t>L-00-0001-1701</t>
  </si>
  <si>
    <t>L-00-0001-1702</t>
  </si>
  <si>
    <t>L-00-0001-1703</t>
  </si>
  <si>
    <t>L-00-0001-1704</t>
  </si>
  <si>
    <t>L-00-0001-1705</t>
  </si>
  <si>
    <t>L-00-0001-1706</t>
  </si>
  <si>
    <t>L-00-0001-1707</t>
  </si>
  <si>
    <t>L-00-0001-1708</t>
  </si>
  <si>
    <t>L-00-0001-1709</t>
  </si>
  <si>
    <t>L-00-0001-1710</t>
  </si>
  <si>
    <t>L-00-0001-1711</t>
  </si>
  <si>
    <t>L-00-0001-1712</t>
  </si>
  <si>
    <t>L-00-0001-1713</t>
  </si>
  <si>
    <t>L-00-0001-1714</t>
  </si>
  <si>
    <t>L-00-0001-1715</t>
  </si>
  <si>
    <t>L-00-0001-1716</t>
  </si>
  <si>
    <t>L-00-0001-1717</t>
  </si>
  <si>
    <t>L-00-0001-1718</t>
  </si>
  <si>
    <t>L-00-0001-1719</t>
  </si>
  <si>
    <t>L-00-0001-1720</t>
  </si>
  <si>
    <t>L-00-0001-1721</t>
  </si>
  <si>
    <t>L-00-0001-1722</t>
  </si>
  <si>
    <t>L-00-0001-1723</t>
  </si>
  <si>
    <t>L-00-0001-1724</t>
  </si>
  <si>
    <t>L-00-0001-1725</t>
  </si>
  <si>
    <t>L-00-0001-1726</t>
  </si>
  <si>
    <t>L-00-0001-1727</t>
  </si>
  <si>
    <t>L-00-0001-1728</t>
  </si>
  <si>
    <t>L-00-0001-1729</t>
  </si>
  <si>
    <t>L-00-0001-1730</t>
  </si>
  <si>
    <t>L-00-0001-1731</t>
  </si>
  <si>
    <t>L-00-0001-1732</t>
  </si>
  <si>
    <t>L-00-0001-1733</t>
  </si>
  <si>
    <t>L-00-0001-1734</t>
  </si>
  <si>
    <t>L-00-0001-1735</t>
  </si>
  <si>
    <t>L-00-0001-1736</t>
  </si>
  <si>
    <t>L-00-0001-1737</t>
  </si>
  <si>
    <t>L-00-0001-1738</t>
  </si>
  <si>
    <t>L-00-0001-1739</t>
  </si>
  <si>
    <t>L-00-0001-1740</t>
  </si>
  <si>
    <t>L-00-0001-1741</t>
  </si>
  <si>
    <t>L-00-0001-1742</t>
  </si>
  <si>
    <t>L-00-0001-1743</t>
  </si>
  <si>
    <t>L-00-0001-1744</t>
  </si>
  <si>
    <t>L-00-0001-1745</t>
  </si>
  <si>
    <t>L-00-0001-1746</t>
  </si>
  <si>
    <t>L-00-0001-1747</t>
  </si>
  <si>
    <t>L-00-0001-1748</t>
  </si>
  <si>
    <t>L-00-0001-1749</t>
  </si>
  <si>
    <t>L-00-0001-1750</t>
  </si>
  <si>
    <t>L-00-0001-1751</t>
  </si>
  <si>
    <t>L-00-0001-1752</t>
  </si>
  <si>
    <t>L-00-0001-1753</t>
  </si>
  <si>
    <t>L-00-0001-1754</t>
  </si>
  <si>
    <t>L-00-0001-1755</t>
  </si>
  <si>
    <t>L-00-0001-1756</t>
  </si>
  <si>
    <t>L-00-0001-1757</t>
  </si>
  <si>
    <t>L-00-0001-1758</t>
  </si>
  <si>
    <t>L-00-0001-1759</t>
  </si>
  <si>
    <t>L-00-0001-1760</t>
  </si>
  <si>
    <t>L-00-0001-1761</t>
  </si>
  <si>
    <t>L-00-0001-1762</t>
  </si>
  <si>
    <t>L-00-0001-1763</t>
  </si>
  <si>
    <t>L-00-0001-1764</t>
  </si>
  <si>
    <t>L-00-0001-1765</t>
  </si>
  <si>
    <t>L-00-0001-1766</t>
  </si>
  <si>
    <t>L-00-0001-1767</t>
  </si>
  <si>
    <t>L-00-0001-1768</t>
  </si>
  <si>
    <t>L-00-0001-1769</t>
  </si>
  <si>
    <t>L-00-0001-1770</t>
  </si>
  <si>
    <t>L-00-0001-1771</t>
  </si>
  <si>
    <t>L-00-0001-1772</t>
  </si>
  <si>
    <t>L-00-0001-1773</t>
  </si>
  <si>
    <t>L-00-0001-1774</t>
  </si>
  <si>
    <t>L-00-0001-1775</t>
  </si>
  <si>
    <t>L-00-0001-1776</t>
  </si>
  <si>
    <t>L-00-0001-1777</t>
  </si>
  <si>
    <t>L-00-0001-1778</t>
  </si>
  <si>
    <t>L-00-0001-1779</t>
  </si>
  <si>
    <t>L-00-0001-1780</t>
  </si>
  <si>
    <t>L-00-0001-1781</t>
  </si>
  <si>
    <t>L-00-0001-1782</t>
  </si>
  <si>
    <t>L-00-0001-1783</t>
  </si>
  <si>
    <t>L-00-0001-1784</t>
  </si>
  <si>
    <t>L-00-0001-1785</t>
  </si>
  <si>
    <t>L-00-0001-1786</t>
  </si>
  <si>
    <t>L-00-0001-1787</t>
  </si>
  <si>
    <t>L-00-0001-1788</t>
  </si>
  <si>
    <t>L-00-0001-1789</t>
  </si>
  <si>
    <t>L-00-0001-1790</t>
  </si>
  <si>
    <t>L-00-0001-1791</t>
  </si>
  <si>
    <t>L-00-0001-1792</t>
  </si>
  <si>
    <t>L-00-0001-1793</t>
  </si>
  <si>
    <t>L-00-0001-1794</t>
  </si>
  <si>
    <t>L-00-0001-1795</t>
  </si>
  <si>
    <t>L-00-0001-1796</t>
  </si>
  <si>
    <t>L-00-0001-1797</t>
  </si>
  <si>
    <t>L-00-0001-1798</t>
  </si>
  <si>
    <t>L-00-0001-1799</t>
  </si>
  <si>
    <t>L-00-0001-1800</t>
  </si>
  <si>
    <t>L-00-0001-1801</t>
  </si>
  <si>
    <t>L-00-0001-1802</t>
  </si>
  <si>
    <t>L-00-0001-1803</t>
  </si>
  <si>
    <t>L-00-0001-1804</t>
  </si>
  <si>
    <t>L-00-0001-1805</t>
  </si>
  <si>
    <t>L-00-0001-1806</t>
  </si>
  <si>
    <t>L-00-0001-1807</t>
  </si>
  <si>
    <t>L-00-0001-1808</t>
  </si>
  <si>
    <t>L-00-0001-1809</t>
  </si>
  <si>
    <t>L-00-0001-1810</t>
  </si>
  <si>
    <t>L-00-0001-1811</t>
  </si>
  <si>
    <t>L-00-0001-1812</t>
  </si>
  <si>
    <t>L-00-0001-1813</t>
  </si>
  <si>
    <t>L-00-0001-1814</t>
  </si>
  <si>
    <t>L-00-0001-1815</t>
  </si>
  <si>
    <t>L-00-0001-1816</t>
  </si>
  <si>
    <t>L-00-0001-1817</t>
  </si>
  <si>
    <t>L-00-0001-1818</t>
  </si>
  <si>
    <t>L-00-0001-1819</t>
  </si>
  <si>
    <t>L-00-0001-1820</t>
  </si>
  <si>
    <t>L-00-0001-1821</t>
  </si>
  <si>
    <t>L-00-0001-1822</t>
  </si>
  <si>
    <t>L-00-0001-1823</t>
  </si>
  <si>
    <t>L-00-0001-1824</t>
  </si>
  <si>
    <t>L-00-0001-1825</t>
  </si>
  <si>
    <t>L-00-0001-1826</t>
  </si>
  <si>
    <t>L-00-0001-1827</t>
  </si>
  <si>
    <t>L-00-0001-1828</t>
  </si>
  <si>
    <t>L-00-0001-1829</t>
  </si>
  <si>
    <t>L-00-0001-1830</t>
  </si>
  <si>
    <t>L-00-0001-1831</t>
  </si>
  <si>
    <t>L-00-0001-1832</t>
  </si>
  <si>
    <t>L-00-0001-1833</t>
  </si>
  <si>
    <t>L-00-0001-1834</t>
  </si>
  <si>
    <t>L-00-0001-1835</t>
  </si>
  <si>
    <t>L-00-0001-1836</t>
  </si>
  <si>
    <t>L-00-0001-1837</t>
  </si>
  <si>
    <t>L-00-0001-1838</t>
  </si>
  <si>
    <t>L-00-0001-1839</t>
  </si>
  <si>
    <t>L-00-0001-1840</t>
  </si>
  <si>
    <t>L-00-0001-1841</t>
  </si>
  <si>
    <t>L-00-0001-1842</t>
  </si>
  <si>
    <t>L-00-0001-1843</t>
  </si>
  <si>
    <t>L-00-0001-1844</t>
  </si>
  <si>
    <t>L-00-0001-1845</t>
  </si>
  <si>
    <t>L-00-0001-1846</t>
  </si>
  <si>
    <t>L-00-0001-1847</t>
  </si>
  <si>
    <t>L-00-0001-1848</t>
  </si>
  <si>
    <t>L-00-0001-1849</t>
  </si>
  <si>
    <t>L-00-0001-1850</t>
  </si>
  <si>
    <t>L-00-0001-1851</t>
  </si>
  <si>
    <t>L-00-0001-1852</t>
  </si>
  <si>
    <t>L-00-0001-1853</t>
  </si>
  <si>
    <t>L-00-0001-1854</t>
  </si>
  <si>
    <t>L-00-0001-1855</t>
  </si>
  <si>
    <t>L-00-0001-1856</t>
  </si>
  <si>
    <t>L-00-0001-1857</t>
  </si>
  <si>
    <t>L-00-0001-1858</t>
  </si>
  <si>
    <t>L-00-0001-1859</t>
  </si>
  <si>
    <t>L-00-0001-1860</t>
  </si>
  <si>
    <t>L-00-0001-1861</t>
  </si>
  <si>
    <t>L-00-0001-1862</t>
  </si>
  <si>
    <t>L-00-0001-1863</t>
  </si>
  <si>
    <t>L-00-0001-1864</t>
  </si>
  <si>
    <t>L-00-0001-1865</t>
  </si>
  <si>
    <t>L-00-0001-1866</t>
  </si>
  <si>
    <t>L-00-0001-1867</t>
  </si>
  <si>
    <t>L-00-0001-1868</t>
  </si>
  <si>
    <t>L-00-0001-1869</t>
  </si>
  <si>
    <t>L-00-0001-1870</t>
  </si>
  <si>
    <t>L-00-0001-1871</t>
  </si>
  <si>
    <t>L-00-0001-1872</t>
  </si>
  <si>
    <t>L-00-0001-1873</t>
  </si>
  <si>
    <t>L-00-0001-1874</t>
  </si>
  <si>
    <t>L-00-0001-1875</t>
  </si>
  <si>
    <t>L-00-0001-1876</t>
  </si>
  <si>
    <t>L-00-0001-1877</t>
  </si>
  <si>
    <t>L-00-0001-1878</t>
  </si>
  <si>
    <t>L-00-0001-1879</t>
  </si>
  <si>
    <t>L-00-0001-1880</t>
  </si>
  <si>
    <t>L-00-0001-1881</t>
  </si>
  <si>
    <t>L-00-0001-1882</t>
  </si>
  <si>
    <t>L-00-0001-1883</t>
  </si>
  <si>
    <t>L-00-0001-1884</t>
  </si>
  <si>
    <t>L-00-0001-1885</t>
  </si>
  <si>
    <t>L-00-0001-1886</t>
  </si>
  <si>
    <t>L-00-0001-1887</t>
  </si>
  <si>
    <t>L-00-0001-1888</t>
  </si>
  <si>
    <t>L-00-0001-1889</t>
  </si>
  <si>
    <t>L-00-0001-1890</t>
  </si>
  <si>
    <t>L-00-0001-1891</t>
  </si>
  <si>
    <t>L-00-0001-1892</t>
  </si>
  <si>
    <t>L-00-0001-1893</t>
  </si>
  <si>
    <t>L-00-0001-1894</t>
  </si>
  <si>
    <t>L-00-0001-1895</t>
  </si>
  <si>
    <t>L-00-0001-1896</t>
  </si>
  <si>
    <t>L-00-0001-1897</t>
  </si>
  <si>
    <t>L-00-0001-1898</t>
  </si>
  <si>
    <t>L-00-0001-1899</t>
  </si>
  <si>
    <t>L-00-0001-1900</t>
  </si>
  <si>
    <t>L-00-0001-1901</t>
  </si>
  <si>
    <t>L-00-0001-1902</t>
  </si>
  <si>
    <t>L-00-0001-1903</t>
  </si>
  <si>
    <t>L-00-0001-1904</t>
  </si>
  <si>
    <t>L-00-0001-1905</t>
  </si>
  <si>
    <t>L-00-0001-1906</t>
  </si>
  <si>
    <t>L-00-0001-1907</t>
  </si>
  <si>
    <t>L-00-0001-1908</t>
  </si>
  <si>
    <t>L-00-0001-1909</t>
  </si>
  <si>
    <t>L-00-0001-1910</t>
  </si>
  <si>
    <t>L-00-0001-1911</t>
  </si>
  <si>
    <t>L-00-0001-1912</t>
  </si>
  <si>
    <t>L-00-0001-1913</t>
  </si>
  <si>
    <t>L-00-0001-1914</t>
  </si>
  <si>
    <t>L-00-0001-1915</t>
  </si>
  <si>
    <t>L-00-0001-1916</t>
  </si>
  <si>
    <t>L-00-0001-1917</t>
  </si>
  <si>
    <t>L-00-0001-1918</t>
  </si>
  <si>
    <t>L-00-0001-1919</t>
  </si>
  <si>
    <t>L-00-0001-1920</t>
  </si>
  <si>
    <t>L-00-0001-1921</t>
  </si>
  <si>
    <t>L-00-0001-1922</t>
  </si>
  <si>
    <t>L-00-0001-1923</t>
  </si>
  <si>
    <t>L-00-0001-1924</t>
  </si>
  <si>
    <t>L-00-0001-1925</t>
  </si>
  <si>
    <t>L-00-0001-1926</t>
  </si>
  <si>
    <t>L-00-0001-1927</t>
  </si>
  <si>
    <t>L-00-0001-1928</t>
  </si>
  <si>
    <t>L-00-0001-1929</t>
  </si>
  <si>
    <t>L-00-0001-1930</t>
  </si>
  <si>
    <t>L-00-0001-1931</t>
  </si>
  <si>
    <t>L-00-0001-1932</t>
  </si>
  <si>
    <t>L-00-0001-1933</t>
  </si>
  <si>
    <t>L-00-0001-1934</t>
  </si>
  <si>
    <t>L-00-0001-1935</t>
  </si>
  <si>
    <t>L-00-0001-1936</t>
  </si>
  <si>
    <t>L-00-0001-1937</t>
  </si>
  <si>
    <t>L-00-0001-1938</t>
  </si>
  <si>
    <t>L-00-0001-1939</t>
  </si>
  <si>
    <t>L-00-0001-1940</t>
  </si>
  <si>
    <t>L-00-0001-1941</t>
  </si>
  <si>
    <t>L-00-0001-1942</t>
  </si>
  <si>
    <t>L-00-0001-1943</t>
  </si>
  <si>
    <t>L-00-0001-1944</t>
  </si>
  <si>
    <t>L-00-0001-1945</t>
  </si>
  <si>
    <t>L-00-0001-1946</t>
  </si>
  <si>
    <t>L-00-0001-1947</t>
  </si>
  <si>
    <t>L-00-0001-1948</t>
  </si>
  <si>
    <t>L-00-0001-1949</t>
  </si>
  <si>
    <t>L-00-0001-1950</t>
  </si>
  <si>
    <t>L-00-0001-1951</t>
  </si>
  <si>
    <t>L-00-0001-1952</t>
  </si>
  <si>
    <t>L-00-0001-1953</t>
  </si>
  <si>
    <t>L-00-0001-1954</t>
  </si>
  <si>
    <t>L-00-0001-1955</t>
  </si>
  <si>
    <t>L-00-0001-1956</t>
  </si>
  <si>
    <t>L-00-0001-1957</t>
  </si>
  <si>
    <t>L-00-0001-1958</t>
  </si>
  <si>
    <t>L-00-0001-1959</t>
  </si>
  <si>
    <t>L-00-0001-1960</t>
  </si>
  <si>
    <t>L-00-0001-1961</t>
  </si>
  <si>
    <t>L-00-0001-1962</t>
  </si>
  <si>
    <t>L-00-0001-1963</t>
  </si>
  <si>
    <t>L-00-0001-1964</t>
  </si>
  <si>
    <t>L-00-0001-1965</t>
  </si>
  <si>
    <t>L-00-0001-1966</t>
  </si>
  <si>
    <t>L-00-0001-1967</t>
  </si>
  <si>
    <t>L-00-0001-1968</t>
  </si>
  <si>
    <t>L-00-0001-1969</t>
  </si>
  <si>
    <t>L-00-0001-1970</t>
  </si>
  <si>
    <t>L-00-0001-1971</t>
  </si>
  <si>
    <t>L-00-0001-1972</t>
  </si>
  <si>
    <t>L-00-0001-1973</t>
  </si>
  <si>
    <t>L-00-0001-1974</t>
  </si>
  <si>
    <t>L-00-0001-1975</t>
  </si>
  <si>
    <t>L-00-0001-1976</t>
  </si>
  <si>
    <t>L-00-0001-1977</t>
  </si>
  <si>
    <t>L-00-0001-1978</t>
  </si>
  <si>
    <t>L-00-0001-1979</t>
  </si>
  <si>
    <t>L-00-0001-1980</t>
  </si>
  <si>
    <t>L-00-0001-1981</t>
  </si>
  <si>
    <t>L-00-0001-1982</t>
  </si>
  <si>
    <t>L-00-0001-1983</t>
  </si>
  <si>
    <t>L-00-0001-1984</t>
  </si>
  <si>
    <t>L-00-0001-1985</t>
  </si>
  <si>
    <t>L-00-0001-1986</t>
  </si>
  <si>
    <t>L-00-0001-1987</t>
  </si>
  <si>
    <t>L-00-0001-1988</t>
  </si>
  <si>
    <t>L-00-0001-1989</t>
  </si>
  <si>
    <t>L-00-0001-1990</t>
  </si>
  <si>
    <t>L-00-0001-1991</t>
  </si>
  <si>
    <t>L-00-0001-1992</t>
  </si>
  <si>
    <t>L-00-0001-1993</t>
  </si>
  <si>
    <t>L-00-0001-1994</t>
  </si>
  <si>
    <t>L-00-0001-1995</t>
  </si>
  <si>
    <t>L-00-0001-1996</t>
  </si>
  <si>
    <t>L-00-0001-1997</t>
  </si>
  <si>
    <t>L-00-0001-1998</t>
  </si>
  <si>
    <t>L-00-0001-1999</t>
  </si>
  <si>
    <t>L-00-0001-2000</t>
  </si>
  <si>
    <t>L-00-0001-2001</t>
  </si>
  <si>
    <t>L-00-0001-2002</t>
  </si>
  <si>
    <t>L-00-0001-2003</t>
  </si>
  <si>
    <t>L-00-0001-2004</t>
  </si>
  <si>
    <t>L-00-0001-2005</t>
  </si>
  <si>
    <t>L-00-0001-2006</t>
  </si>
  <si>
    <t>L-00-0001-2007</t>
  </si>
  <si>
    <t>L-00-0001-2008</t>
  </si>
  <si>
    <t>L-00-0001-2009</t>
  </si>
  <si>
    <t>L-00-0001-2010</t>
  </si>
  <si>
    <t>L-00-0001-2011</t>
  </si>
  <si>
    <t>L-00-0001-2012</t>
  </si>
  <si>
    <t>L-00-0001-2013</t>
  </si>
  <si>
    <t>L-00-0001-2014</t>
  </si>
  <si>
    <t>L-00-0001-2015</t>
  </si>
  <si>
    <t>L-00-0001-2016</t>
  </si>
  <si>
    <t>L-00-0001-2017</t>
  </si>
  <si>
    <t>L-00-0001-2018</t>
  </si>
  <si>
    <t>L-00-0001-2019</t>
  </si>
  <si>
    <t>L-00-0001-2020</t>
  </si>
  <si>
    <t>L-00-0001-2021</t>
  </si>
  <si>
    <t>L-00-0001-2022</t>
  </si>
  <si>
    <t>L-00-0001-2023</t>
  </si>
  <si>
    <t>L-00-0001-2024</t>
  </si>
  <si>
    <t>L-00-0001-2025</t>
  </si>
  <si>
    <t>L-00-0001-2026</t>
  </si>
  <si>
    <t>L-00-0001-2027</t>
  </si>
  <si>
    <t>L-00-0001-2028</t>
  </si>
  <si>
    <t>L-00-0001-2029</t>
  </si>
  <si>
    <t>L-00-0001-2030</t>
  </si>
  <si>
    <t>L-00-0001-2031</t>
  </si>
  <si>
    <t>L-00-0001-2032</t>
  </si>
  <si>
    <t>L-00-0001-2033</t>
  </si>
  <si>
    <t>L-00-0001-2034</t>
  </si>
  <si>
    <t>L-00-0001-2035</t>
  </si>
  <si>
    <t>L-00-0001-2036</t>
  </si>
  <si>
    <t>L-00-0001-2037</t>
  </si>
  <si>
    <t>L-00-0001-2038</t>
  </si>
  <si>
    <t>L-00-0001-2039</t>
  </si>
  <si>
    <t>L-00-0001-2040</t>
  </si>
  <si>
    <t>L-00-0001-2041</t>
  </si>
  <si>
    <t>L-00-0001-2042</t>
  </si>
  <si>
    <t>L-00-0001-2043</t>
  </si>
  <si>
    <t>L-00-0001-2044</t>
  </si>
  <si>
    <t>L-00-0001-2045</t>
  </si>
  <si>
    <t>L-00-0001-2046</t>
  </si>
  <si>
    <t>L-00-0001-2047</t>
  </si>
  <si>
    <t>L-00-0001-2048</t>
  </si>
  <si>
    <t>L-00-0001-2049</t>
  </si>
  <si>
    <t>L-00-0001-2050</t>
  </si>
  <si>
    <t>L-00-0001-2051</t>
  </si>
  <si>
    <t>L-00-0001-2052</t>
  </si>
  <si>
    <t>L-00-0001-2053</t>
  </si>
  <si>
    <t>L-00-0001-2054</t>
  </si>
  <si>
    <t>L-00-0001-2055</t>
  </si>
  <si>
    <t>L-00-0001-2056</t>
  </si>
  <si>
    <t>L-00-0001-2057</t>
  </si>
  <si>
    <t>L-00-0001-2058</t>
  </si>
  <si>
    <t>L-00-0001-2059</t>
  </si>
  <si>
    <t>L-00-0001-2060</t>
  </si>
  <si>
    <t>L-00-0001-2061</t>
  </si>
  <si>
    <t>L-00-0001-2062</t>
  </si>
  <si>
    <t>L-00-0001-2063</t>
  </si>
  <si>
    <t>L-00-0001-2064</t>
  </si>
  <si>
    <t>L-00-0001-2065</t>
  </si>
  <si>
    <t>L-00-0001-2066</t>
  </si>
  <si>
    <t>L-00-0001-2067</t>
  </si>
  <si>
    <t>L-00-0001-2068</t>
  </si>
  <si>
    <t>L-00-0001-2069</t>
  </si>
  <si>
    <t>L-00-0001-2070</t>
  </si>
  <si>
    <t>L-00-0001-2071</t>
  </si>
  <si>
    <t>L-00-0001-2072</t>
  </si>
  <si>
    <t>L-00-0001-2073</t>
  </si>
  <si>
    <t>L-00-0001-2074</t>
  </si>
  <si>
    <t>L-00-0001-2075</t>
  </si>
  <si>
    <t>L-00-0001-2076</t>
  </si>
  <si>
    <t>L-00-0001-2077</t>
  </si>
  <si>
    <t>L-00-0001-2078</t>
  </si>
  <si>
    <t>L-00-0001-2079</t>
  </si>
  <si>
    <t>L-00-0001-2080</t>
  </si>
  <si>
    <t>L-00-0001-2081</t>
  </si>
  <si>
    <t>L-00-0001-2082</t>
  </si>
  <si>
    <t>L-00-0001-2083</t>
  </si>
  <si>
    <t>L-00-0001-2084</t>
  </si>
  <si>
    <t>L-00-0001-2085</t>
  </si>
  <si>
    <t>L-00-0001-2086</t>
  </si>
  <si>
    <t>L-00-0001-2087</t>
  </si>
  <si>
    <t>L-00-0001-2088</t>
  </si>
  <si>
    <t>L-00-0001-2089</t>
  </si>
  <si>
    <t>L-00-0001-2090</t>
  </si>
  <si>
    <t>L-00-0001-2091</t>
  </si>
  <si>
    <t>L-00-0001-2092</t>
  </si>
  <si>
    <t>L-00-0001-2093</t>
  </si>
  <si>
    <t>L-00-0001-2094</t>
  </si>
  <si>
    <t>L-00-0001-2095</t>
  </si>
  <si>
    <t>L-00-0001-2096</t>
  </si>
  <si>
    <t>L-00-0001-2097</t>
  </si>
  <si>
    <t>L-00-0001-2098</t>
  </si>
  <si>
    <t>L-00-0001-2099</t>
  </si>
  <si>
    <t>L-00-0001-2100</t>
  </si>
  <si>
    <t>L-00-0001-2101</t>
  </si>
  <si>
    <t>L-00-0001-2102</t>
  </si>
  <si>
    <t>L-00-0001-2103</t>
  </si>
  <si>
    <t>L-00-0001-2104</t>
  </si>
  <si>
    <t>L-00-0001-2105</t>
  </si>
  <si>
    <t>L-00-0001-2106</t>
  </si>
  <si>
    <t>L-00-0001-2107</t>
  </si>
  <si>
    <t>L-00-0001-2108</t>
  </si>
  <si>
    <t>L-00-0001-2109</t>
  </si>
  <si>
    <t>L-00-0001-2110</t>
  </si>
  <si>
    <t>L-00-0001-2111</t>
  </si>
  <si>
    <t>L-00-0001-2112</t>
  </si>
  <si>
    <t>L-00-0001-2113</t>
  </si>
  <si>
    <t>L-00-0001-2114</t>
  </si>
  <si>
    <t>L-00-0001-2115</t>
  </si>
  <si>
    <t>L-00-0001-2116</t>
  </si>
  <si>
    <t>L-00-0001-2117</t>
  </si>
  <si>
    <t>L-00-0001-2118</t>
  </si>
  <si>
    <t>L-00-0001-2119</t>
  </si>
  <si>
    <t>L-00-0001-2120</t>
  </si>
  <si>
    <t>L-00-0001-2121</t>
  </si>
  <si>
    <t>L-00-0001-2122</t>
  </si>
  <si>
    <t>L-00-0001-2123</t>
  </si>
  <si>
    <t>L-00-0001-2124</t>
  </si>
  <si>
    <t>L-00-0001-2125</t>
  </si>
  <si>
    <t>L-00-0001-2126</t>
  </si>
  <si>
    <t>L-00-0001-2127</t>
  </si>
  <si>
    <t>L-00-0001-2128</t>
  </si>
  <si>
    <t>L-00-0001-2129</t>
  </si>
  <si>
    <t>L-00-0001-2130</t>
  </si>
  <si>
    <t>L-00-0001-2131</t>
  </si>
  <si>
    <t>L-00-0001-2132</t>
  </si>
  <si>
    <t>L-00-0001-2133</t>
  </si>
  <si>
    <t>L-00-0001-2134</t>
  </si>
  <si>
    <t>L-00-0001-2135</t>
  </si>
  <si>
    <t>L-00-0001-2136</t>
  </si>
  <si>
    <t>L-00-0001-2137</t>
  </si>
  <si>
    <t>L-00-0001-2138</t>
  </si>
  <si>
    <t>L-00-0001-2139</t>
  </si>
  <si>
    <t>L-00-0001-2140</t>
  </si>
  <si>
    <t>L-00-0001-2141</t>
  </si>
  <si>
    <t>L-00-0001-2142</t>
  </si>
  <si>
    <t>L-00-0001-2143</t>
  </si>
  <si>
    <t>L-00-0001-2144</t>
  </si>
  <si>
    <t>L-00-0001-2145</t>
  </si>
  <si>
    <t>L-00-0001-2146</t>
  </si>
  <si>
    <t>L-00-0001-2147</t>
  </si>
  <si>
    <t>L-00-0001-2148</t>
  </si>
  <si>
    <t>L-00-0001-2149</t>
  </si>
  <si>
    <t>L-00-0001-2150</t>
  </si>
  <si>
    <t>L-00-0001-2151</t>
  </si>
  <si>
    <t>L-00-0001-2152</t>
  </si>
  <si>
    <t>L-00-0001-2153</t>
  </si>
  <si>
    <t>L-00-0001-2154</t>
  </si>
  <si>
    <t>L-00-0001-2155</t>
  </si>
  <si>
    <t>L-00-0001-2156</t>
  </si>
  <si>
    <t>L-00-0001-2157</t>
  </si>
  <si>
    <t>L-00-0001-2158</t>
  </si>
  <si>
    <t>L-00-0001-2159</t>
  </si>
  <si>
    <t>L-00-0001-2160</t>
  </si>
  <si>
    <t>L-00-0001-2161</t>
  </si>
  <si>
    <t>L-00-0001-2162</t>
  </si>
  <si>
    <t>L-00-0001-2163</t>
  </si>
  <si>
    <t>L-00-0001-2164</t>
  </si>
  <si>
    <t>L-00-0001-2165</t>
  </si>
  <si>
    <t>L-00-0001-2166</t>
  </si>
  <si>
    <t>L-00-0001-2167</t>
  </si>
  <si>
    <t>L-00-0001-2168</t>
  </si>
  <si>
    <t>L-00-0001-2169</t>
  </si>
  <si>
    <t>L-00-0001-2170</t>
  </si>
  <si>
    <t>L-00-0001-2171</t>
  </si>
  <si>
    <t>L-00-0001-2172</t>
  </si>
  <si>
    <t>L-00-0001-2173</t>
  </si>
  <si>
    <t>L-00-0001-2174</t>
  </si>
  <si>
    <t>L-00-0001-2175</t>
  </si>
  <si>
    <t>L-00-0001-2176</t>
  </si>
  <si>
    <t>L-00-0001-2177</t>
  </si>
  <si>
    <t>L-00-0001-2178</t>
  </si>
  <si>
    <t>L-00-0001-2179</t>
  </si>
  <si>
    <t>L-00-0001-2180</t>
  </si>
  <si>
    <t>L-00-0001-2181</t>
  </si>
  <si>
    <t>L-00-0001-2182</t>
  </si>
  <si>
    <t>L-00-0001-2183</t>
  </si>
  <si>
    <t>L-00-0001-2184</t>
  </si>
  <si>
    <t>L-00-0001-2185</t>
  </si>
  <si>
    <t>L-00-0001-2186</t>
  </si>
  <si>
    <t>L-00-0001-2187</t>
  </si>
  <si>
    <t>L-00-0001-2188</t>
  </si>
  <si>
    <t>L-00-0001-2189</t>
  </si>
  <si>
    <t>L-00-0001-2190</t>
  </si>
  <si>
    <t>L-00-0001-2191</t>
  </si>
  <si>
    <t>L-00-0001-2192</t>
  </si>
  <si>
    <t>L-00-0001-2193</t>
  </si>
  <si>
    <t>L-00-0001-2194</t>
  </si>
  <si>
    <t>L-00-0001-2195</t>
  </si>
  <si>
    <t>L-00-0001-2196</t>
  </si>
  <si>
    <t>L-00-0001-2197</t>
  </si>
  <si>
    <t>L-00-0001-2198</t>
  </si>
  <si>
    <t>L-00-0001-2199</t>
  </si>
  <si>
    <t>L-00-0001-2200</t>
  </si>
  <si>
    <t>L-00-0001-2201</t>
  </si>
  <si>
    <t>L-00-0001-2202</t>
  </si>
  <si>
    <t>L-00-0001-2203</t>
  </si>
  <si>
    <t>L-00-0001-2204</t>
  </si>
  <si>
    <t>L-00-0001-2205</t>
  </si>
  <si>
    <t>L-00-0001-2206</t>
  </si>
  <si>
    <t>L-00-0001-2207</t>
  </si>
  <si>
    <t>L-00-0001-2208</t>
  </si>
  <si>
    <t>L-00-0001-2209</t>
  </si>
  <si>
    <t>L-00-0001-2210</t>
  </si>
  <si>
    <t>L-00-0001-2211</t>
  </si>
  <si>
    <t>L-00-0001-2212</t>
  </si>
  <si>
    <t>L-00-0001-2213</t>
  </si>
  <si>
    <t>L-00-0001-2214</t>
  </si>
  <si>
    <t>L-00-0001-2215</t>
  </si>
  <si>
    <t>L-00-0001-2216</t>
  </si>
  <si>
    <t>L-00-0001-2217</t>
  </si>
  <si>
    <t>L-00-0001-2218</t>
  </si>
  <si>
    <t>L-00-0001-2219</t>
  </si>
  <si>
    <t>L-00-0001-2220</t>
  </si>
  <si>
    <t>L-00-0001-2221</t>
  </si>
  <si>
    <t>L-00-0001-2222</t>
  </si>
  <si>
    <t>L-00-0001-2223</t>
  </si>
  <si>
    <t>L-00-0001-2224</t>
  </si>
  <si>
    <t>L-00-0001-2225</t>
  </si>
  <si>
    <t>L-00-0001-2226</t>
  </si>
  <si>
    <t>L-00-0001-2227</t>
  </si>
  <si>
    <t>L-00-0001-2228</t>
  </si>
  <si>
    <t>L-00-0001-2229</t>
  </si>
  <si>
    <t>L-00-0001-2230</t>
  </si>
  <si>
    <t>L-00-0001-2231</t>
  </si>
  <si>
    <t>L-00-0001-2232</t>
  </si>
  <si>
    <t>L-00-0001-2233</t>
  </si>
  <si>
    <t>L-00-0001-2234</t>
  </si>
  <si>
    <t>L-00-0001-2235</t>
  </si>
  <si>
    <t>L-00-0001-2236</t>
  </si>
  <si>
    <t>L-00-0001-2237</t>
  </si>
  <si>
    <t>L-00-0001-2238</t>
  </si>
  <si>
    <t>L-00-0001-2239</t>
  </si>
  <si>
    <t>L-00-0001-2240</t>
  </si>
  <si>
    <t>L-00-0001-2241</t>
  </si>
  <si>
    <t>L-00-0001-2242</t>
  </si>
  <si>
    <t>L-00-0001-2243</t>
  </si>
  <si>
    <t>L-00-0001-2244</t>
  </si>
  <si>
    <t>L-00-0001-2245</t>
  </si>
  <si>
    <t>L-00-0001-2246</t>
  </si>
  <si>
    <t>L-00-0001-2247</t>
  </si>
  <si>
    <t>L-00-0001-2248</t>
  </si>
  <si>
    <t>L-00-0001-2249</t>
  </si>
  <si>
    <t>L-00-0001-2250</t>
  </si>
  <si>
    <t>L-00-0001-2251</t>
  </si>
  <si>
    <t>L-00-0001-2252</t>
  </si>
  <si>
    <t>L-00-0001-2253</t>
  </si>
  <si>
    <t>L-00-0001-2254</t>
  </si>
  <si>
    <t>L-00-0001-2255</t>
  </si>
  <si>
    <t>L-00-0001-2256</t>
  </si>
  <si>
    <t>L-00-0001-2257</t>
  </si>
  <si>
    <t>L-00-0001-2258</t>
  </si>
  <si>
    <t>L-00-0001-2259</t>
  </si>
  <si>
    <t>L-00-0001-2260</t>
  </si>
  <si>
    <t>L-00-0001-2261</t>
  </si>
  <si>
    <t>L-00-0001-2262</t>
  </si>
  <si>
    <t>L-00-0001-2263</t>
  </si>
  <si>
    <t>L-00-0001-2264</t>
  </si>
  <si>
    <t>L-00-0001-2265</t>
  </si>
  <si>
    <t>L-00-0001-2266</t>
  </si>
  <si>
    <t>L-00-0001-2267</t>
  </si>
  <si>
    <t>L-00-0001-2268</t>
  </si>
  <si>
    <t>L-00-0001-2269</t>
  </si>
  <si>
    <t>L-00-0001-2270</t>
  </si>
  <si>
    <t>L-00-0001-2271</t>
  </si>
  <si>
    <t>L-00-0001-2272</t>
  </si>
  <si>
    <t>L-00-0001-2273</t>
  </si>
  <si>
    <t>L-00-0001-2274</t>
  </si>
  <si>
    <t>L-00-0001-2275</t>
  </si>
  <si>
    <t>L-00-0001-2276</t>
  </si>
  <si>
    <t>L-00-0001-2277</t>
  </si>
  <si>
    <t>L-00-0001-2278</t>
  </si>
  <si>
    <t>L-00-0001-2279</t>
  </si>
  <si>
    <t>L-00-0001-2280</t>
  </si>
  <si>
    <t>L-00-0001-2281</t>
  </si>
  <si>
    <t>L-00-0001-2282</t>
  </si>
  <si>
    <t>L-00-0001-2283</t>
  </si>
  <si>
    <t>L-00-0001-2284</t>
  </si>
  <si>
    <t>L-00-0001-2285</t>
  </si>
  <si>
    <t>L-00-0001-2286</t>
  </si>
  <si>
    <t>L-00-0001-2287</t>
  </si>
  <si>
    <t>L-00-0001-2288</t>
  </si>
  <si>
    <t>L-00-0001-2289</t>
  </si>
  <si>
    <t>L-00-0001-2290</t>
  </si>
  <si>
    <t>L-00-0001-2291</t>
  </si>
  <si>
    <t>L-00-0001-2292</t>
  </si>
  <si>
    <t>L-00-0001-2293</t>
  </si>
  <si>
    <t>L-00-0001-2294</t>
  </si>
  <si>
    <t>L-00-0001-2295</t>
  </si>
  <si>
    <t>L-00-0001-2296</t>
  </si>
  <si>
    <t>L-00-0001-2297</t>
  </si>
  <si>
    <t>L-00-0001-2298</t>
  </si>
  <si>
    <t>L-00-0001-2299</t>
  </si>
  <si>
    <t>L-00-0001-2300</t>
  </si>
  <si>
    <t>L-00-0001-2301</t>
  </si>
  <si>
    <t>L-00-0001-2302</t>
  </si>
  <si>
    <t>L-00-0001-2303</t>
  </si>
  <si>
    <t>L-00-0001-2304</t>
  </si>
  <si>
    <t>L-00-0001-2305</t>
  </si>
  <si>
    <t>L-00-0001-2306</t>
  </si>
  <si>
    <t>L-00-0001-2307</t>
  </si>
  <si>
    <t>L-00-0001-2308</t>
  </si>
  <si>
    <t>L-00-0001-2309</t>
  </si>
  <si>
    <t>L-00-0001-2310</t>
  </si>
  <si>
    <t>L-00-0001-2311</t>
  </si>
  <si>
    <t>L-00-0001-2312</t>
  </si>
  <si>
    <t>L-00-0001-2313</t>
  </si>
  <si>
    <t>L-00-0001-2314</t>
  </si>
  <si>
    <t>L-00-0001-2315</t>
  </si>
  <si>
    <t>L-00-0001-2316</t>
  </si>
  <si>
    <t>L-00-0001-2317</t>
  </si>
  <si>
    <t>L-00-0001-2318</t>
  </si>
  <si>
    <t>L-00-0001-2319</t>
  </si>
  <si>
    <t>L-00-0001-2320</t>
  </si>
  <si>
    <t>L-00-0001-2321</t>
  </si>
  <si>
    <t>L-00-0001-2322</t>
  </si>
  <si>
    <t>L-00-0001-2323</t>
  </si>
  <si>
    <t>L-00-0001-2324</t>
  </si>
  <si>
    <t>L-00-0001-2325</t>
  </si>
  <si>
    <t>L-00-0001-2326</t>
  </si>
  <si>
    <t>L-00-0001-2327</t>
  </si>
  <si>
    <t>L-00-0001-2328</t>
  </si>
  <si>
    <t>L-00-0001-2329</t>
  </si>
  <si>
    <t>L-00-0001-2330</t>
  </si>
  <si>
    <t>L-00-0001-2331</t>
  </si>
  <si>
    <t>L-00-0001-2332</t>
  </si>
  <si>
    <t>L-00-0001-2333</t>
  </si>
  <si>
    <t>L-00-0001-2334</t>
  </si>
  <si>
    <t>L-00-0001-2335</t>
  </si>
  <si>
    <t>L-00-0001-2336</t>
  </si>
  <si>
    <t>L-00-0001-2337</t>
  </si>
  <si>
    <t>L-00-0001-2338</t>
  </si>
  <si>
    <t>L-00-0001-2339</t>
  </si>
  <si>
    <t>L-00-0001-2340</t>
  </si>
  <si>
    <t>L-00-0001-2341</t>
  </si>
  <si>
    <t>L-00-0001-2342</t>
  </si>
  <si>
    <t>L-00-0001-2343</t>
  </si>
  <si>
    <t>L-00-0001-2344</t>
  </si>
  <si>
    <t>L-00-0001-2345</t>
  </si>
  <si>
    <t>L-00-0001-2346</t>
  </si>
  <si>
    <t>L-00-0001-2347</t>
  </si>
  <si>
    <t>L-00-0001-2348</t>
  </si>
  <si>
    <t>L-00-0001-2349</t>
  </si>
  <si>
    <t>L-00-0001-2350</t>
  </si>
  <si>
    <t>L-00-0001-2351</t>
  </si>
  <si>
    <t>L-00-0001-2352</t>
  </si>
  <si>
    <t>L-00-0001-2353</t>
  </si>
  <si>
    <t>L-00-0001-2354</t>
  </si>
  <si>
    <t>L-00-0001-2355</t>
  </si>
  <si>
    <t>L-00-0001-2356</t>
  </si>
  <si>
    <t>L-00-0001-2357</t>
  </si>
  <si>
    <t>L-00-0001-2358</t>
  </si>
  <si>
    <t>L-00-0001-2359</t>
  </si>
  <si>
    <t>L-00-0001-2360</t>
  </si>
  <si>
    <t>L-00-0001-2361</t>
  </si>
  <si>
    <t>L-00-0001-2362</t>
  </si>
  <si>
    <t>L-00-0001-2363</t>
  </si>
  <si>
    <t>L-00-0001-2364</t>
  </si>
  <si>
    <t>L-00-0001-2365</t>
  </si>
  <si>
    <t>L-00-0001-2366</t>
  </si>
  <si>
    <t>L-00-0001-2367</t>
  </si>
  <si>
    <t>L-00-0001-2368</t>
  </si>
  <si>
    <t>L-00-0001-2369</t>
  </si>
  <si>
    <t>L-00-0001-2370</t>
  </si>
  <si>
    <t>L-00-0001-2371</t>
  </si>
  <si>
    <t>L-00-0001-2372</t>
  </si>
  <si>
    <t>L-00-0001-2373</t>
  </si>
  <si>
    <t>L-00-0001-2374</t>
  </si>
  <si>
    <t>L-00-0001-2375</t>
  </si>
  <si>
    <t>L-00-0001-2376</t>
  </si>
  <si>
    <t>L-00-0001-2377</t>
  </si>
  <si>
    <t>L-00-0001-2378</t>
  </si>
  <si>
    <t>L-00-0001-2379</t>
  </si>
  <si>
    <t>L-00-0001-2380</t>
  </si>
  <si>
    <t>L-00-0001-2381</t>
  </si>
  <si>
    <t>L-00-0001-2382</t>
  </si>
  <si>
    <t>L-00-0001-2383</t>
  </si>
  <si>
    <t>L-00-0001-2384</t>
  </si>
  <si>
    <t>L-00-0001-2385</t>
  </si>
  <si>
    <t>L-00-0001-2386</t>
  </si>
  <si>
    <t>L-00-0001-2387</t>
  </si>
  <si>
    <t>L-00-0001-2388</t>
  </si>
  <si>
    <t>L-00-0001-2389</t>
  </si>
  <si>
    <t>L-00-0001-2390</t>
  </si>
  <si>
    <t>L-00-0001-2391</t>
  </si>
  <si>
    <t>L-00-0001-2392</t>
  </si>
  <si>
    <t>L-00-0001-2393</t>
  </si>
  <si>
    <t>L-00-0001-2394</t>
  </si>
  <si>
    <t>L-00-0001-2395</t>
  </si>
  <si>
    <t>L-00-0001-2396</t>
  </si>
  <si>
    <t>L-00-0001-2397</t>
  </si>
  <si>
    <t>L-00-0001-2398</t>
  </si>
  <si>
    <t>L-00-0001-2399</t>
  </si>
  <si>
    <t>L-00-0001-2400</t>
  </si>
  <si>
    <t>L-00-0001-2401</t>
  </si>
  <si>
    <t>L-00-0001-2402</t>
  </si>
  <si>
    <t>L-00-0001-2403</t>
  </si>
  <si>
    <t>L-00-0001-2404</t>
  </si>
  <si>
    <t>L-00-0001-2405</t>
  </si>
  <si>
    <t>L-00-0001-2406</t>
  </si>
  <si>
    <t>L-00-0001-2407</t>
  </si>
  <si>
    <t>L-00-0001-2408</t>
  </si>
  <si>
    <t>L-00-0001-2409</t>
  </si>
  <si>
    <t>L-00-0001-2410</t>
  </si>
  <si>
    <t>L-00-0001-2411</t>
  </si>
  <si>
    <t>L-00-0001-2412</t>
  </si>
  <si>
    <t>L-00-0001-2413</t>
  </si>
  <si>
    <t>L-00-0001-2414</t>
  </si>
  <si>
    <t>L-00-0001-2415</t>
  </si>
  <si>
    <t>L-00-0001-2416</t>
  </si>
  <si>
    <t>L-00-0001-2417</t>
  </si>
  <si>
    <t>L-00-0001-2418</t>
  </si>
  <si>
    <t>L-00-0001-2419</t>
  </si>
  <si>
    <t>L-00-0001-2420</t>
  </si>
  <si>
    <t>L-00-0001-2421</t>
  </si>
  <si>
    <t>L-00-0001-2422</t>
  </si>
  <si>
    <t>L-00-0001-2423</t>
  </si>
  <si>
    <t>L-00-0001-2424</t>
  </si>
  <si>
    <t>L-00-0001-2425</t>
  </si>
  <si>
    <t>L-00-0001-2426</t>
  </si>
  <si>
    <t>L-00-0001-2427</t>
  </si>
  <si>
    <t>L-00-0001-2428</t>
  </si>
  <si>
    <t>L-00-0001-2429</t>
  </si>
  <si>
    <t>L-00-0001-2430</t>
  </si>
  <si>
    <t>L-00-0001-2431</t>
  </si>
  <si>
    <t>L-00-0001-2432</t>
  </si>
  <si>
    <t>L-00-0001-2433</t>
  </si>
  <si>
    <t>L-00-0001-2434</t>
  </si>
  <si>
    <t>L-00-0001-2435</t>
  </si>
  <si>
    <t>L-00-0001-2436</t>
  </si>
  <si>
    <t>L-00-0001-2437</t>
  </si>
  <si>
    <t>L-00-0001-2438</t>
  </si>
  <si>
    <t>L-00-0001-2439</t>
  </si>
  <si>
    <t>L-00-0001-2440</t>
  </si>
  <si>
    <t>L-00-0001-2441</t>
  </si>
  <si>
    <t>L-00-0001-2442</t>
  </si>
  <si>
    <t>L-00-0001-2443</t>
  </si>
  <si>
    <t>L-00-0001-2444</t>
  </si>
  <si>
    <t>L-00-0001-2445</t>
  </si>
  <si>
    <t>L-00-0001-2446</t>
  </si>
  <si>
    <t>000000000001</t>
  </si>
  <si>
    <t>000000000002</t>
  </si>
  <si>
    <t>000000000003</t>
  </si>
  <si>
    <t>000000000004</t>
  </si>
  <si>
    <t>000000000005</t>
  </si>
  <si>
    <t>000000000006</t>
  </si>
  <si>
    <t>000000000007</t>
  </si>
  <si>
    <t>000000000008</t>
  </si>
  <si>
    <t>000000000009</t>
  </si>
  <si>
    <t>000000000010</t>
  </si>
  <si>
    <t>000000000011</t>
  </si>
  <si>
    <t>000000000012</t>
  </si>
  <si>
    <t>000000000013</t>
  </si>
  <si>
    <t>000000000014</t>
  </si>
  <si>
    <t>000000000015</t>
  </si>
  <si>
    <t>000000000016</t>
  </si>
  <si>
    <t>000000000017</t>
  </si>
  <si>
    <t>000000000018</t>
  </si>
  <si>
    <t>000000000019</t>
  </si>
  <si>
    <t>000000000020</t>
  </si>
  <si>
    <t>000000000021</t>
  </si>
  <si>
    <t>000000000022</t>
  </si>
  <si>
    <t>000000000023</t>
  </si>
  <si>
    <t>000000000024</t>
  </si>
  <si>
    <t>000000000025</t>
  </si>
  <si>
    <t>000000000026</t>
  </si>
  <si>
    <t>000000000027</t>
  </si>
  <si>
    <t>000000000028</t>
  </si>
  <si>
    <t>000000000029</t>
  </si>
  <si>
    <t>000000000030</t>
  </si>
  <si>
    <t>000000000031</t>
  </si>
  <si>
    <t>000000000032</t>
  </si>
  <si>
    <t>000000000033</t>
  </si>
  <si>
    <t>000000000034</t>
  </si>
  <si>
    <t>000000000035</t>
  </si>
  <si>
    <t>000000000036</t>
  </si>
  <si>
    <t>000000000037</t>
  </si>
  <si>
    <t>000000000038</t>
  </si>
  <si>
    <t>000000000039</t>
  </si>
  <si>
    <t>000000000040</t>
  </si>
  <si>
    <t>000000000041</t>
  </si>
  <si>
    <t>000000000042</t>
  </si>
  <si>
    <t>000000000043</t>
  </si>
  <si>
    <t>000000000044</t>
  </si>
  <si>
    <t>000000000045</t>
  </si>
  <si>
    <t>000000000046</t>
  </si>
  <si>
    <t>000000000047</t>
  </si>
  <si>
    <t>000000000048</t>
  </si>
  <si>
    <t>000000000049</t>
  </si>
  <si>
    <t>000000000050</t>
  </si>
  <si>
    <t>000000000051</t>
  </si>
  <si>
    <t>000000000052</t>
  </si>
  <si>
    <t>000000000053</t>
  </si>
  <si>
    <t>000000000054</t>
  </si>
  <si>
    <t>000000000055</t>
  </si>
  <si>
    <t>000000000056</t>
  </si>
  <si>
    <t>000000000057</t>
  </si>
  <si>
    <t>000000000058</t>
  </si>
  <si>
    <t>000000000059</t>
  </si>
  <si>
    <t>000000000060</t>
  </si>
  <si>
    <t>000000000061</t>
  </si>
  <si>
    <t>000000000062</t>
  </si>
  <si>
    <t>000000000063</t>
  </si>
  <si>
    <t>000000000064</t>
  </si>
  <si>
    <t>000000000065</t>
  </si>
  <si>
    <t>000000000066</t>
  </si>
  <si>
    <t>000000000067</t>
  </si>
  <si>
    <t>000000000068</t>
  </si>
  <si>
    <t>000000000069</t>
  </si>
  <si>
    <t>000000000070</t>
  </si>
  <si>
    <t>000000000071</t>
  </si>
  <si>
    <t>000000000072</t>
  </si>
  <si>
    <t>000000000073</t>
  </si>
  <si>
    <t>000000000074</t>
  </si>
  <si>
    <t>000000000075</t>
  </si>
  <si>
    <t>000000000076</t>
  </si>
  <si>
    <t>000000000077</t>
  </si>
  <si>
    <t>000000000078</t>
  </si>
  <si>
    <t>000000000079</t>
  </si>
  <si>
    <t>000000000080</t>
  </si>
  <si>
    <t>000000000081</t>
  </si>
  <si>
    <t>000000000082</t>
  </si>
  <si>
    <t>000000000083</t>
  </si>
  <si>
    <t>000000000084</t>
  </si>
  <si>
    <t>000000000085</t>
  </si>
  <si>
    <t>000000000086</t>
  </si>
  <si>
    <t>000000000087</t>
  </si>
  <si>
    <t>000000000088</t>
  </si>
  <si>
    <t>000000000089</t>
  </si>
  <si>
    <t>000000000090</t>
  </si>
  <si>
    <t>000000000091</t>
  </si>
  <si>
    <t>000000000092</t>
  </si>
  <si>
    <t>000000000093</t>
  </si>
  <si>
    <t>000000000094</t>
  </si>
  <si>
    <t>000000000095</t>
  </si>
  <si>
    <t>000000000096</t>
  </si>
  <si>
    <t>000000000097</t>
  </si>
  <si>
    <t>000000000098</t>
  </si>
  <si>
    <t>000000000099</t>
  </si>
  <si>
    <t>000000000100</t>
  </si>
  <si>
    <t>000000000101</t>
  </si>
  <si>
    <t>000000000102</t>
  </si>
  <si>
    <t>000000000103</t>
  </si>
  <si>
    <t>000000000104</t>
  </si>
  <si>
    <t>000000000105</t>
  </si>
  <si>
    <t>000000000106</t>
  </si>
  <si>
    <t>000000000107</t>
  </si>
  <si>
    <t>000000000108</t>
  </si>
  <si>
    <t>000000000109</t>
  </si>
  <si>
    <t>000000000110</t>
  </si>
  <si>
    <t>000000000111</t>
  </si>
  <si>
    <t>000000000112</t>
  </si>
  <si>
    <t>000000000113</t>
  </si>
  <si>
    <t>000000000114</t>
  </si>
  <si>
    <t>000000000115</t>
  </si>
  <si>
    <t>000000000116</t>
  </si>
  <si>
    <t>000000000117</t>
  </si>
  <si>
    <t>000000000118</t>
  </si>
  <si>
    <t>000000000119</t>
  </si>
  <si>
    <t>000000000120</t>
  </si>
  <si>
    <t>000000000121</t>
  </si>
  <si>
    <t>000000000122</t>
  </si>
  <si>
    <t>000000000123</t>
  </si>
  <si>
    <t>000000000124</t>
  </si>
  <si>
    <t>000000000125</t>
  </si>
  <si>
    <t>000000000126</t>
  </si>
  <si>
    <t>000000000127</t>
  </si>
  <si>
    <t>000000000128</t>
  </si>
  <si>
    <t>000000000129</t>
  </si>
  <si>
    <t>000000000130</t>
  </si>
  <si>
    <t>000000000131</t>
  </si>
  <si>
    <t>000000000132</t>
  </si>
  <si>
    <t>000000000133</t>
  </si>
  <si>
    <t>000000000134</t>
  </si>
  <si>
    <t>000000000135</t>
  </si>
  <si>
    <t>000000000136</t>
  </si>
  <si>
    <t>000000000137</t>
  </si>
  <si>
    <t>000000000138</t>
  </si>
  <si>
    <t>000000000139</t>
  </si>
  <si>
    <t>000000000140</t>
  </si>
  <si>
    <t>000000000141</t>
  </si>
  <si>
    <t>000000000142</t>
  </si>
  <si>
    <t>000000000143</t>
  </si>
  <si>
    <t>000000000144</t>
  </si>
  <si>
    <t>000000000145</t>
  </si>
  <si>
    <t>000000000146</t>
  </si>
  <si>
    <t>000000000147</t>
  </si>
  <si>
    <t>000000000148</t>
  </si>
  <si>
    <t>000000000149</t>
  </si>
  <si>
    <t>000000000150</t>
  </si>
  <si>
    <t>000000000151</t>
  </si>
  <si>
    <t>000000000152</t>
  </si>
  <si>
    <t>000000000153</t>
  </si>
  <si>
    <t>000000000154</t>
  </si>
  <si>
    <t>000000000155</t>
  </si>
  <si>
    <t>000000000156</t>
  </si>
  <si>
    <t>000000000157</t>
  </si>
  <si>
    <t>000000000158</t>
  </si>
  <si>
    <t>000000000159</t>
  </si>
  <si>
    <t>000000000160</t>
  </si>
  <si>
    <t>000000000161</t>
  </si>
  <si>
    <t>000000000162</t>
  </si>
  <si>
    <t>000000000163</t>
  </si>
  <si>
    <t>000000000164</t>
  </si>
  <si>
    <t>000000000165</t>
  </si>
  <si>
    <t>000000000166</t>
  </si>
  <si>
    <t>000000000167</t>
  </si>
  <si>
    <t>000000000168</t>
  </si>
  <si>
    <t>000000000169</t>
  </si>
  <si>
    <t>000000000170</t>
  </si>
  <si>
    <t>000000000171</t>
  </si>
  <si>
    <t>000000000172</t>
  </si>
  <si>
    <t>000000000173</t>
  </si>
  <si>
    <t>000000000174</t>
  </si>
  <si>
    <t>000000000175</t>
  </si>
  <si>
    <t>000000000176</t>
  </si>
  <si>
    <t>000000000177</t>
  </si>
  <si>
    <t>000000000178</t>
  </si>
  <si>
    <t>000000000179</t>
  </si>
  <si>
    <t>000000000180</t>
  </si>
  <si>
    <t>000000000181</t>
  </si>
  <si>
    <t>000000000182</t>
  </si>
  <si>
    <t>000000000183</t>
  </si>
  <si>
    <t>000000000184</t>
  </si>
  <si>
    <t>000000000185</t>
  </si>
  <si>
    <t>000000000186</t>
  </si>
  <si>
    <t>000000000187</t>
  </si>
  <si>
    <t>000000000188</t>
  </si>
  <si>
    <t>000000000189</t>
  </si>
  <si>
    <t>000000000190</t>
  </si>
  <si>
    <t>000000000191</t>
  </si>
  <si>
    <t>000000000192</t>
  </si>
  <si>
    <t>000000000193</t>
  </si>
  <si>
    <t>000000000194</t>
  </si>
  <si>
    <t>000000000195</t>
  </si>
  <si>
    <t>000000000196</t>
  </si>
  <si>
    <t>000000000197</t>
  </si>
  <si>
    <t>000000000198</t>
  </si>
  <si>
    <t>000000000199</t>
  </si>
  <si>
    <t>000000000200</t>
  </si>
  <si>
    <t>000000000201</t>
  </si>
  <si>
    <t>000000000202</t>
  </si>
  <si>
    <t>000000000203</t>
  </si>
  <si>
    <t>000000000204</t>
  </si>
  <si>
    <t>000000000205</t>
  </si>
  <si>
    <t>000000000206</t>
  </si>
  <si>
    <t>000000000207</t>
  </si>
  <si>
    <t>000000000208</t>
  </si>
  <si>
    <t>000000000209</t>
  </si>
  <si>
    <t>000000000210</t>
  </si>
  <si>
    <t>000000000211</t>
  </si>
  <si>
    <t>000000000212</t>
  </si>
  <si>
    <t>000000000213</t>
  </si>
  <si>
    <t>000000000214</t>
  </si>
  <si>
    <t>000000000215</t>
  </si>
  <si>
    <t>000000000216</t>
  </si>
  <si>
    <t>000000000217</t>
  </si>
  <si>
    <t>000000000218</t>
  </si>
  <si>
    <t>000000000219</t>
  </si>
  <si>
    <t>000000000220</t>
  </si>
  <si>
    <t>000000000221</t>
  </si>
  <si>
    <t>000000000222</t>
  </si>
  <si>
    <t>000000000223</t>
  </si>
  <si>
    <t>000000000224</t>
  </si>
  <si>
    <t>000000000225</t>
  </si>
  <si>
    <t>000000000226</t>
  </si>
  <si>
    <t>000000000227</t>
  </si>
  <si>
    <t>000000000228</t>
  </si>
  <si>
    <t>000000000229</t>
  </si>
  <si>
    <t>000000000230</t>
  </si>
  <si>
    <t>000000000231</t>
  </si>
  <si>
    <t>000000000232</t>
  </si>
  <si>
    <t>000000000233</t>
  </si>
  <si>
    <t>000000000234</t>
  </si>
  <si>
    <t>000000000235</t>
  </si>
  <si>
    <t>000000000236</t>
  </si>
  <si>
    <t>000000000237</t>
  </si>
  <si>
    <t>000000000238</t>
  </si>
  <si>
    <t>000000000239</t>
  </si>
  <si>
    <t>000000000240</t>
  </si>
  <si>
    <t>000000000241</t>
  </si>
  <si>
    <t>000000000242</t>
  </si>
  <si>
    <t>000000000243</t>
  </si>
  <si>
    <t>000000000244</t>
  </si>
  <si>
    <t>000000000245</t>
  </si>
  <si>
    <t>000000000246</t>
  </si>
  <si>
    <t>000000000247</t>
  </si>
  <si>
    <t>000000000248</t>
  </si>
  <si>
    <t>000000000249</t>
  </si>
  <si>
    <t>000000000250</t>
  </si>
  <si>
    <t>000000000251</t>
  </si>
  <si>
    <t>000000000252</t>
  </si>
  <si>
    <t>000000000253</t>
  </si>
  <si>
    <t>000000000254</t>
  </si>
  <si>
    <t>000000000255</t>
  </si>
  <si>
    <t>000000000256</t>
  </si>
  <si>
    <t>000000000257</t>
  </si>
  <si>
    <t>000000000258</t>
  </si>
  <si>
    <t>000000000259</t>
  </si>
  <si>
    <t>000000000260</t>
  </si>
  <si>
    <t>000000000261</t>
  </si>
  <si>
    <t>000000000262</t>
  </si>
  <si>
    <t>000000000263</t>
  </si>
  <si>
    <t>000000000264</t>
  </si>
  <si>
    <t>000000000265</t>
  </si>
  <si>
    <t>000000000266</t>
  </si>
  <si>
    <t>000000000267</t>
  </si>
  <si>
    <t>000000000268</t>
  </si>
  <si>
    <t>000000000269</t>
  </si>
  <si>
    <t>000000000270</t>
  </si>
  <si>
    <t>000000000271</t>
  </si>
  <si>
    <t>000000000272</t>
  </si>
  <si>
    <t>000000000273</t>
  </si>
  <si>
    <t>000000000274</t>
  </si>
  <si>
    <t>000000000275</t>
  </si>
  <si>
    <t>000000000276</t>
  </si>
  <si>
    <t>000000000277</t>
  </si>
  <si>
    <t>000000000278</t>
  </si>
  <si>
    <t>000000000279</t>
  </si>
  <si>
    <t>000000000280</t>
  </si>
  <si>
    <t>000000000281</t>
  </si>
  <si>
    <t>000000000282</t>
  </si>
  <si>
    <t>000000000283</t>
  </si>
  <si>
    <t>000000000284</t>
  </si>
  <si>
    <t>000000000285</t>
  </si>
  <si>
    <t>000000000286</t>
  </si>
  <si>
    <t>000000000287</t>
  </si>
  <si>
    <t>000000000288</t>
  </si>
  <si>
    <t>000000000289</t>
  </si>
  <si>
    <t>000000000290</t>
  </si>
  <si>
    <t>000000000291</t>
  </si>
  <si>
    <t>000000000292</t>
  </si>
  <si>
    <t>000000000293</t>
  </si>
  <si>
    <t>000000000294</t>
  </si>
  <si>
    <t>000000000295</t>
  </si>
  <si>
    <t>000000000296</t>
  </si>
  <si>
    <t>000000000297</t>
  </si>
  <si>
    <t>000000000298</t>
  </si>
  <si>
    <t>000000000299</t>
  </si>
  <si>
    <t>000000000300</t>
  </si>
  <si>
    <t>000000000301</t>
  </si>
  <si>
    <t>000000000302</t>
  </si>
  <si>
    <t>000000000303</t>
  </si>
  <si>
    <t>000000000304</t>
  </si>
  <si>
    <t>000000000305</t>
  </si>
  <si>
    <t>000000000306</t>
  </si>
  <si>
    <t>000000000307</t>
  </si>
  <si>
    <t>000000000308</t>
  </si>
  <si>
    <t>000000000309</t>
  </si>
  <si>
    <t>000000000310</t>
  </si>
  <si>
    <t>000000000311</t>
  </si>
  <si>
    <t>000000000312</t>
  </si>
  <si>
    <t>000000000313</t>
  </si>
  <si>
    <t>000000000314</t>
  </si>
  <si>
    <t>000000000315</t>
  </si>
  <si>
    <t>000000000316</t>
  </si>
  <si>
    <t>000000000317</t>
  </si>
  <si>
    <t>000000000318</t>
  </si>
  <si>
    <t>000000000319</t>
  </si>
  <si>
    <t>000000000320</t>
  </si>
  <si>
    <t>000000000321</t>
  </si>
  <si>
    <t>000000000322</t>
  </si>
  <si>
    <t>000000000323</t>
  </si>
  <si>
    <t>000000000324</t>
  </si>
  <si>
    <t>000000000325</t>
  </si>
  <si>
    <t>000000000326</t>
  </si>
  <si>
    <t>000000000327</t>
  </si>
  <si>
    <t>000000000328</t>
  </si>
  <si>
    <t>000000000329</t>
  </si>
  <si>
    <t>000000000330</t>
  </si>
  <si>
    <t>000000000331</t>
  </si>
  <si>
    <t>000000000332</t>
  </si>
  <si>
    <t>000000000333</t>
  </si>
  <si>
    <t>000000000334</t>
  </si>
  <si>
    <t>000000000335</t>
  </si>
  <si>
    <t>000000000336</t>
  </si>
  <si>
    <t>000000000337</t>
  </si>
  <si>
    <t>000000000338</t>
  </si>
  <si>
    <t>000000000339</t>
  </si>
  <si>
    <t>000000000340</t>
  </si>
  <si>
    <t>000000000341</t>
  </si>
  <si>
    <t>000000000342</t>
  </si>
  <si>
    <t>000000000343</t>
  </si>
  <si>
    <t>000000000344</t>
  </si>
  <si>
    <t>000000000345</t>
  </si>
  <si>
    <t>000000000346</t>
  </si>
  <si>
    <t>000000000347</t>
  </si>
  <si>
    <t>000000000348</t>
  </si>
  <si>
    <t>000000000349</t>
  </si>
  <si>
    <t>000000000350</t>
  </si>
  <si>
    <t>000000000351</t>
  </si>
  <si>
    <t>000000000352</t>
  </si>
  <si>
    <t>000000000353</t>
  </si>
  <si>
    <t>000000000354</t>
  </si>
  <si>
    <t>000000000355</t>
  </si>
  <si>
    <t>000000000356</t>
  </si>
  <si>
    <t>000000000357</t>
  </si>
  <si>
    <t>000000000358</t>
  </si>
  <si>
    <t>000000000359</t>
  </si>
  <si>
    <t>000000000360</t>
  </si>
  <si>
    <t>000000000361</t>
  </si>
  <si>
    <t>000000000362</t>
  </si>
  <si>
    <t>000000000363</t>
  </si>
  <si>
    <t>000000000364</t>
  </si>
  <si>
    <t>000000000365</t>
  </si>
  <si>
    <t>000000000366</t>
  </si>
  <si>
    <t>000000000367</t>
  </si>
  <si>
    <t>000000000368</t>
  </si>
  <si>
    <t>000000000369</t>
  </si>
  <si>
    <t>000000000370</t>
  </si>
  <si>
    <t>000000000371</t>
  </si>
  <si>
    <t>000000000372</t>
  </si>
  <si>
    <t>000000000373</t>
  </si>
  <si>
    <t>000000000374</t>
  </si>
  <si>
    <t>000000000375</t>
  </si>
  <si>
    <t>000000000376</t>
  </si>
  <si>
    <t>000000000377</t>
  </si>
  <si>
    <t>000000000378</t>
  </si>
  <si>
    <t>000000000379</t>
  </si>
  <si>
    <t>000000000380</t>
  </si>
  <si>
    <t>000000000381</t>
  </si>
  <si>
    <t>000000000382</t>
  </si>
  <si>
    <t>000000000383</t>
  </si>
  <si>
    <t>000000000384</t>
  </si>
  <si>
    <t>000000000385</t>
  </si>
  <si>
    <t>000000000386</t>
  </si>
  <si>
    <t>000000000387</t>
  </si>
  <si>
    <t>000000000388</t>
  </si>
  <si>
    <t>000000000389</t>
  </si>
  <si>
    <t>000000000390</t>
  </si>
  <si>
    <t>000000000391</t>
  </si>
  <si>
    <t>000000000392</t>
  </si>
  <si>
    <t>000000000393</t>
  </si>
  <si>
    <t>000000000394</t>
  </si>
  <si>
    <t>000000000395</t>
  </si>
  <si>
    <t>000000000396</t>
  </si>
  <si>
    <t>000000000397</t>
  </si>
  <si>
    <t>000000000398</t>
  </si>
  <si>
    <t>000000000399</t>
  </si>
  <si>
    <t>000000000400</t>
  </si>
  <si>
    <t>000000000401</t>
  </si>
  <si>
    <t>000000000402</t>
  </si>
  <si>
    <t>000000000403</t>
  </si>
  <si>
    <t>000000000404</t>
  </si>
  <si>
    <t>000000000405</t>
  </si>
  <si>
    <t>000000000406</t>
  </si>
  <si>
    <t>000000000407</t>
  </si>
  <si>
    <t>000000000408</t>
  </si>
  <si>
    <t>000000000409</t>
  </si>
  <si>
    <t>000000000410</t>
  </si>
  <si>
    <t>000000000411</t>
  </si>
  <si>
    <t>000000000412</t>
  </si>
  <si>
    <t>000000000413</t>
  </si>
  <si>
    <t>000000000414</t>
  </si>
  <si>
    <t>000000000415</t>
  </si>
  <si>
    <t>000000000416</t>
  </si>
  <si>
    <t>000000000417</t>
  </si>
  <si>
    <t>000000000418</t>
  </si>
  <si>
    <t>000000000419</t>
  </si>
  <si>
    <t>000000000420</t>
  </si>
  <si>
    <t>000000000421</t>
  </si>
  <si>
    <t>000000000422</t>
  </si>
  <si>
    <t>000000000423</t>
  </si>
  <si>
    <t>000000000424</t>
  </si>
  <si>
    <t>000000000425</t>
  </si>
  <si>
    <t>000000000426</t>
  </si>
  <si>
    <t>000000000427</t>
  </si>
  <si>
    <t>000000000428</t>
  </si>
  <si>
    <t>000000000429</t>
  </si>
  <si>
    <t>000000000430</t>
  </si>
  <si>
    <t>000000000431</t>
  </si>
  <si>
    <t>000000000432</t>
  </si>
  <si>
    <t>000000000433</t>
  </si>
  <si>
    <t>000000000434</t>
  </si>
  <si>
    <t>000000000435</t>
  </si>
  <si>
    <t>000000000436</t>
  </si>
  <si>
    <t>000000000437</t>
  </si>
  <si>
    <t>000000000438</t>
  </si>
  <si>
    <t>000000000439</t>
  </si>
  <si>
    <t>000000000440</t>
  </si>
  <si>
    <t>000000000441</t>
  </si>
  <si>
    <t>000000000442</t>
  </si>
  <si>
    <t>000000000443</t>
  </si>
  <si>
    <t>000000000444</t>
  </si>
  <si>
    <t>000000000445</t>
  </si>
  <si>
    <t>000000000446</t>
  </si>
  <si>
    <t>000000000447</t>
  </si>
  <si>
    <t>000000000448</t>
  </si>
  <si>
    <t>000000000449</t>
  </si>
  <si>
    <t>000000000450</t>
  </si>
  <si>
    <t>000000000451</t>
  </si>
  <si>
    <t>000000000452</t>
  </si>
  <si>
    <t>000000000453</t>
  </si>
  <si>
    <t>000000000454</t>
  </si>
  <si>
    <t>000000000455</t>
  </si>
  <si>
    <t>000000000456</t>
  </si>
  <si>
    <t>000000000457</t>
  </si>
  <si>
    <t>000000000458</t>
  </si>
  <si>
    <t>000000000459</t>
  </si>
  <si>
    <t>000000000460</t>
  </si>
  <si>
    <t>000000000461</t>
  </si>
  <si>
    <t>000000000462</t>
  </si>
  <si>
    <t>000000000463</t>
  </si>
  <si>
    <t>000000000464</t>
  </si>
  <si>
    <t>000000000465</t>
  </si>
  <si>
    <t>000000000466</t>
  </si>
  <si>
    <t>000000000467</t>
  </si>
  <si>
    <t>000000000468</t>
  </si>
  <si>
    <t>000000000469</t>
  </si>
  <si>
    <t>000000000470</t>
  </si>
  <si>
    <t>000000000471</t>
  </si>
  <si>
    <t>000000000472</t>
  </si>
  <si>
    <t>000000000473</t>
  </si>
  <si>
    <t>000000000474</t>
  </si>
  <si>
    <t>000000000475</t>
  </si>
  <si>
    <t>000000000476</t>
  </si>
  <si>
    <t>000000000477</t>
  </si>
  <si>
    <t>000000000478</t>
  </si>
  <si>
    <t>000000000479</t>
  </si>
  <si>
    <t>000000000480</t>
  </si>
  <si>
    <t>000000000481</t>
  </si>
  <si>
    <t>000000000482</t>
  </si>
  <si>
    <t>000000000483</t>
  </si>
  <si>
    <t>000000000484</t>
  </si>
  <si>
    <t>000000000485</t>
  </si>
  <si>
    <t>000000000486</t>
  </si>
  <si>
    <t>000000000487</t>
  </si>
  <si>
    <t>000000000488</t>
  </si>
  <si>
    <t>000000000489</t>
  </si>
  <si>
    <t>000000000490</t>
  </si>
  <si>
    <t>000000000491</t>
  </si>
  <si>
    <t>000000000492</t>
  </si>
  <si>
    <t>000000000493</t>
  </si>
  <si>
    <t>000000000494</t>
  </si>
  <si>
    <t>000000000495</t>
  </si>
  <si>
    <t>000000000496</t>
  </si>
  <si>
    <t>000000000497</t>
  </si>
  <si>
    <t>000000000498</t>
  </si>
  <si>
    <t>000000000499</t>
  </si>
  <si>
    <t>000000000500</t>
  </si>
  <si>
    <t>000000000501</t>
  </si>
  <si>
    <t>000000000502</t>
  </si>
  <si>
    <t>000000000503</t>
  </si>
  <si>
    <t>000000000504</t>
  </si>
  <si>
    <t>000000000505</t>
  </si>
  <si>
    <t>000000000506</t>
  </si>
  <si>
    <t>000000000507</t>
  </si>
  <si>
    <t>000000000508</t>
  </si>
  <si>
    <t>000000000509</t>
  </si>
  <si>
    <t>000000000510</t>
  </si>
  <si>
    <t>000000000511</t>
  </si>
  <si>
    <t>000000000512</t>
  </si>
  <si>
    <t>000000000513</t>
  </si>
  <si>
    <t>000000000514</t>
  </si>
  <si>
    <t>000000000515</t>
  </si>
  <si>
    <t>000000000516</t>
  </si>
  <si>
    <t>000000000517</t>
  </si>
  <si>
    <t>000000000518</t>
  </si>
  <si>
    <t>000000000519</t>
  </si>
  <si>
    <t>000000000520</t>
  </si>
  <si>
    <t>000000000521</t>
  </si>
  <si>
    <t>000000000522</t>
  </si>
  <si>
    <t>000000000523</t>
  </si>
  <si>
    <t>000000000524</t>
  </si>
  <si>
    <t>000000000525</t>
  </si>
  <si>
    <t>000000000526</t>
  </si>
  <si>
    <t>000000000527</t>
  </si>
  <si>
    <t>000000000528</t>
  </si>
  <si>
    <t>000000000529</t>
  </si>
  <si>
    <t>000000000530</t>
  </si>
  <si>
    <t>000000000531</t>
  </si>
  <si>
    <t>000000000532</t>
  </si>
  <si>
    <t>000000000533</t>
  </si>
  <si>
    <t>000000000534</t>
  </si>
  <si>
    <t>000000000535</t>
  </si>
  <si>
    <t>000000000536</t>
  </si>
  <si>
    <t>000000000537</t>
  </si>
  <si>
    <t>000000000538</t>
  </si>
  <si>
    <t>000000000539</t>
  </si>
  <si>
    <t>000000000540</t>
  </si>
  <si>
    <t>000000000541</t>
  </si>
  <si>
    <t>000000000542</t>
  </si>
  <si>
    <t>000000000543</t>
  </si>
  <si>
    <t>000000000544</t>
  </si>
  <si>
    <t>000000000545</t>
  </si>
  <si>
    <t>000000000546</t>
  </si>
  <si>
    <t>000000000547</t>
  </si>
  <si>
    <t>000000000548</t>
  </si>
  <si>
    <t>000000000549</t>
  </si>
  <si>
    <t>000000000550</t>
  </si>
  <si>
    <t>000000000551</t>
  </si>
  <si>
    <t>000000000552</t>
  </si>
  <si>
    <t>000000000553</t>
  </si>
  <si>
    <t>000000000554</t>
  </si>
  <si>
    <t>000000000555</t>
  </si>
  <si>
    <t>000000000556</t>
  </si>
  <si>
    <t>000000000557</t>
  </si>
  <si>
    <t>000000000558</t>
  </si>
  <si>
    <t>000000000559</t>
  </si>
  <si>
    <t>000000000560</t>
  </si>
  <si>
    <t>000000000561</t>
  </si>
  <si>
    <t>000000000562</t>
  </si>
  <si>
    <t>000000000563</t>
  </si>
  <si>
    <t>000000000564</t>
  </si>
  <si>
    <t>000000000565</t>
  </si>
  <si>
    <t>000000000566</t>
  </si>
  <si>
    <t>000000000567</t>
  </si>
  <si>
    <t>000000000568</t>
  </si>
  <si>
    <t>000000000569</t>
  </si>
  <si>
    <t>000000000570</t>
  </si>
  <si>
    <t>000000000571</t>
  </si>
  <si>
    <t>000000000572</t>
  </si>
  <si>
    <t>000000000573</t>
  </si>
  <si>
    <t>000000000574</t>
  </si>
  <si>
    <t>000000000575</t>
  </si>
  <si>
    <t>000000000576</t>
  </si>
  <si>
    <t>000000000577</t>
  </si>
  <si>
    <t>000000000578</t>
  </si>
  <si>
    <t>000000000579</t>
  </si>
  <si>
    <t>000000000580</t>
  </si>
  <si>
    <t>000000000581</t>
  </si>
  <si>
    <t>000000000582</t>
  </si>
  <si>
    <t>000000000583</t>
  </si>
  <si>
    <t>000000000584</t>
  </si>
  <si>
    <t>000000000585</t>
  </si>
  <si>
    <t>000000000586</t>
  </si>
  <si>
    <t>000000000587</t>
  </si>
  <si>
    <t>000000000588</t>
  </si>
  <si>
    <t>000000000589</t>
  </si>
  <si>
    <t>000000000590</t>
  </si>
  <si>
    <t>000000000591</t>
  </si>
  <si>
    <t>000000000592</t>
  </si>
  <si>
    <t>000000000593</t>
  </si>
  <si>
    <t>000000000594</t>
  </si>
  <si>
    <t>000000000595</t>
  </si>
  <si>
    <t>000000000596</t>
  </si>
  <si>
    <t>000000000597</t>
  </si>
  <si>
    <t>000000000598</t>
  </si>
  <si>
    <t>000000000599</t>
  </si>
  <si>
    <t>000000000600</t>
  </si>
  <si>
    <t>000000000601</t>
  </si>
  <si>
    <t>000000000602</t>
  </si>
  <si>
    <t>000000000603</t>
  </si>
  <si>
    <t>000000000604</t>
  </si>
  <si>
    <t>000000000605</t>
  </si>
  <si>
    <t>000000000606</t>
  </si>
  <si>
    <t>000000000607</t>
  </si>
  <si>
    <t>000000000608</t>
  </si>
  <si>
    <t>000000000609</t>
  </si>
  <si>
    <t>000000000610</t>
  </si>
  <si>
    <t>000000000611</t>
  </si>
  <si>
    <t>000000000612</t>
  </si>
  <si>
    <t>000000000613</t>
  </si>
  <si>
    <t>000000000614</t>
  </si>
  <si>
    <t>000000000615</t>
  </si>
  <si>
    <t>000000000616</t>
  </si>
  <si>
    <t>000000000617</t>
  </si>
  <si>
    <t>000000000618</t>
  </si>
  <si>
    <t>000000000619</t>
  </si>
  <si>
    <t>000000000620</t>
  </si>
  <si>
    <t>000000000621</t>
  </si>
  <si>
    <t>000000000622</t>
  </si>
  <si>
    <t>000000000623</t>
  </si>
  <si>
    <t>000000000624</t>
  </si>
  <si>
    <t>000000000625</t>
  </si>
  <si>
    <t>000000000626</t>
  </si>
  <si>
    <t>000000000627</t>
  </si>
  <si>
    <t>000000000628</t>
  </si>
  <si>
    <t>000000000629</t>
  </si>
  <si>
    <t>000000000630</t>
  </si>
  <si>
    <t>000000000631</t>
  </si>
  <si>
    <t>000000000632</t>
  </si>
  <si>
    <t>000000000633</t>
  </si>
  <si>
    <t>000000000634</t>
  </si>
  <si>
    <t>000000000635</t>
  </si>
  <si>
    <t>000000000636</t>
  </si>
  <si>
    <t>000000000637</t>
  </si>
  <si>
    <t>000000000638</t>
  </si>
  <si>
    <t>000000000639</t>
  </si>
  <si>
    <t>000000000640</t>
  </si>
  <si>
    <t>000000000641</t>
  </si>
  <si>
    <t>000000000642</t>
  </si>
  <si>
    <t>000000000643</t>
  </si>
  <si>
    <t>000000000644</t>
  </si>
  <si>
    <t>000000000645</t>
  </si>
  <si>
    <t>000000000646</t>
  </si>
  <si>
    <t>000000000647</t>
  </si>
  <si>
    <t>000000000648</t>
  </si>
  <si>
    <t>000000000649</t>
  </si>
  <si>
    <t>000000000650</t>
  </si>
  <si>
    <t>000000000651</t>
  </si>
  <si>
    <t>000000000652</t>
  </si>
  <si>
    <t>000000000653</t>
  </si>
  <si>
    <t>000000000654</t>
  </si>
  <si>
    <t>000000000655</t>
  </si>
  <si>
    <t>000000000656</t>
  </si>
  <si>
    <t>000000000657</t>
  </si>
  <si>
    <t>000000000658</t>
  </si>
  <si>
    <t>000000000659</t>
  </si>
  <si>
    <t>000000000660</t>
  </si>
  <si>
    <t>000000000661</t>
  </si>
  <si>
    <t>000000000662</t>
  </si>
  <si>
    <t>000000000663</t>
  </si>
  <si>
    <t>000000000664</t>
  </si>
  <si>
    <t>000000000665</t>
  </si>
  <si>
    <t>000000000666</t>
  </si>
  <si>
    <t>000000000667</t>
  </si>
  <si>
    <t>000000000668</t>
  </si>
  <si>
    <t>000000000669</t>
  </si>
  <si>
    <t>000000000670</t>
  </si>
  <si>
    <t>000000000671</t>
  </si>
  <si>
    <t>000000000672</t>
  </si>
  <si>
    <t>000000000673</t>
  </si>
  <si>
    <t>000000000674</t>
  </si>
  <si>
    <t>000000000675</t>
  </si>
  <si>
    <t>000000000676</t>
  </si>
  <si>
    <t>000000000677</t>
  </si>
  <si>
    <t>000000000678</t>
  </si>
  <si>
    <t>000000000679</t>
  </si>
  <si>
    <t>000000000680</t>
  </si>
  <si>
    <t>000000000681</t>
  </si>
  <si>
    <t>000000000682</t>
  </si>
  <si>
    <t>000000000683</t>
  </si>
  <si>
    <t>000000000684</t>
  </si>
  <si>
    <t>000000000685</t>
  </si>
  <si>
    <t>000000000686</t>
  </si>
  <si>
    <t>000000000687</t>
  </si>
  <si>
    <t>000000000688</t>
  </si>
  <si>
    <t>000000000689</t>
  </si>
  <si>
    <t>000000000690</t>
  </si>
  <si>
    <t>000000000691</t>
  </si>
  <si>
    <t>000000000692</t>
  </si>
  <si>
    <t>000000000693</t>
  </si>
  <si>
    <t>000000000694</t>
  </si>
  <si>
    <t>000000000695</t>
  </si>
  <si>
    <t>000000000696</t>
  </si>
  <si>
    <t>000000000697</t>
  </si>
  <si>
    <t>000000000698</t>
  </si>
  <si>
    <t>000000000699</t>
  </si>
  <si>
    <t>000000000700</t>
  </si>
  <si>
    <t>000000000701</t>
  </si>
  <si>
    <t>000000000702</t>
  </si>
  <si>
    <t>000000000703</t>
  </si>
  <si>
    <t>000000000704</t>
  </si>
  <si>
    <t>000000000705</t>
  </si>
  <si>
    <t>000000000706</t>
  </si>
  <si>
    <t>000000000707</t>
  </si>
  <si>
    <t>000000000708</t>
  </si>
  <si>
    <t>000000000709</t>
  </si>
  <si>
    <t>000000000710</t>
  </si>
  <si>
    <t>000000000711</t>
  </si>
  <si>
    <t>000000000712</t>
  </si>
  <si>
    <t>000000000713</t>
  </si>
  <si>
    <t>000000000714</t>
  </si>
  <si>
    <t>000000000715</t>
  </si>
  <si>
    <t>000000000716</t>
  </si>
  <si>
    <t>000000000717</t>
  </si>
  <si>
    <t>000000000718</t>
  </si>
  <si>
    <t>000000000719</t>
  </si>
  <si>
    <t>000000000720</t>
  </si>
  <si>
    <t>000000000721</t>
  </si>
  <si>
    <t>000000000722</t>
  </si>
  <si>
    <t>000000000723</t>
  </si>
  <si>
    <t>000000000724</t>
  </si>
  <si>
    <t>000000000725</t>
  </si>
  <si>
    <t>000000000726</t>
  </si>
  <si>
    <t>000000000727</t>
  </si>
  <si>
    <t>000000000728</t>
  </si>
  <si>
    <t>000000000729</t>
  </si>
  <si>
    <t>000000000730</t>
  </si>
  <si>
    <t>000000000731</t>
  </si>
  <si>
    <t>000000000732</t>
  </si>
  <si>
    <t>000000000733</t>
  </si>
  <si>
    <t>000000000734</t>
  </si>
  <si>
    <t>000000000735</t>
  </si>
  <si>
    <t>000000000736</t>
  </si>
  <si>
    <t>000000000737</t>
  </si>
  <si>
    <t>000000000738</t>
  </si>
  <si>
    <t>000000000739</t>
  </si>
  <si>
    <t>000000000740</t>
  </si>
  <si>
    <t>000000000741</t>
  </si>
  <si>
    <t>000000000742</t>
  </si>
  <si>
    <t>000000000743</t>
  </si>
  <si>
    <t>000000000744</t>
  </si>
  <si>
    <t>000000000745</t>
  </si>
  <si>
    <t>000000000746</t>
  </si>
  <si>
    <t>000000000747</t>
  </si>
  <si>
    <t>000000000748</t>
  </si>
  <si>
    <t>000000000749</t>
  </si>
  <si>
    <t>000000000750</t>
  </si>
  <si>
    <t>000000000751</t>
  </si>
  <si>
    <t>000000000752</t>
  </si>
  <si>
    <t>000000000753</t>
  </si>
  <si>
    <t>000000000754</t>
  </si>
  <si>
    <t>000000000755</t>
  </si>
  <si>
    <t>000000000756</t>
  </si>
  <si>
    <t>000000000757</t>
  </si>
  <si>
    <t>000000000758</t>
  </si>
  <si>
    <t>000000000759</t>
  </si>
  <si>
    <t>000000000760</t>
  </si>
  <si>
    <t>000000000761</t>
  </si>
  <si>
    <t>000000000762</t>
  </si>
  <si>
    <t>000000000763</t>
  </si>
  <si>
    <t>000000000764</t>
  </si>
  <si>
    <t>000000000765</t>
  </si>
  <si>
    <t>000000000766</t>
  </si>
  <si>
    <t>000000000767</t>
  </si>
  <si>
    <t>000000000768</t>
  </si>
  <si>
    <t>000000000769</t>
  </si>
  <si>
    <t>000000000770</t>
  </si>
  <si>
    <t>000000000771</t>
  </si>
  <si>
    <t>000000000772</t>
  </si>
  <si>
    <t>000000000773</t>
  </si>
  <si>
    <t>000000000774</t>
  </si>
  <si>
    <t>000000000775</t>
  </si>
  <si>
    <t>000000000776</t>
  </si>
  <si>
    <t>000000000777</t>
  </si>
  <si>
    <t>000000000778</t>
  </si>
  <si>
    <t>000000000779</t>
  </si>
  <si>
    <t>000000000780</t>
  </si>
  <si>
    <t>000000000781</t>
  </si>
  <si>
    <t>000000000782</t>
  </si>
  <si>
    <t>000000000783</t>
  </si>
  <si>
    <t>000000000784</t>
  </si>
  <si>
    <t>000000000785</t>
  </si>
  <si>
    <t>000000000786</t>
  </si>
  <si>
    <t>000000000787</t>
  </si>
  <si>
    <t>000000000788</t>
  </si>
  <si>
    <t>000000000789</t>
  </si>
  <si>
    <t>000000000790</t>
  </si>
  <si>
    <t>000000000791</t>
  </si>
  <si>
    <t>000000000792</t>
  </si>
  <si>
    <t>000000000793</t>
  </si>
  <si>
    <t>000000000794</t>
  </si>
  <si>
    <t>000000000795</t>
  </si>
  <si>
    <t>000000000796</t>
  </si>
  <si>
    <t>000000000797</t>
  </si>
  <si>
    <t>000000000798</t>
  </si>
  <si>
    <t>000000000799</t>
  </si>
  <si>
    <t>000000000800</t>
  </si>
  <si>
    <t>000000000801</t>
  </si>
  <si>
    <t>000000000802</t>
  </si>
  <si>
    <t>000000000803</t>
  </si>
  <si>
    <t>000000000804</t>
  </si>
  <si>
    <t>000000000805</t>
  </si>
  <si>
    <t>000000000806</t>
  </si>
  <si>
    <t>000000000807</t>
  </si>
  <si>
    <t>000000000808</t>
  </si>
  <si>
    <t>000000000809</t>
  </si>
  <si>
    <t>000000000810</t>
  </si>
  <si>
    <t>000000000811</t>
  </si>
  <si>
    <t>000000000812</t>
  </si>
  <si>
    <t>000000000813</t>
  </si>
  <si>
    <t>000000000814</t>
  </si>
  <si>
    <t>000000000815</t>
  </si>
  <si>
    <t>000000000816</t>
  </si>
  <si>
    <t>000000000817</t>
  </si>
  <si>
    <t>000000000818</t>
  </si>
  <si>
    <t>000000000819</t>
  </si>
  <si>
    <t>000000000820</t>
  </si>
  <si>
    <t>000000000821</t>
  </si>
  <si>
    <t>000000000822</t>
  </si>
  <si>
    <t>000000000823</t>
  </si>
  <si>
    <t>000000000824</t>
  </si>
  <si>
    <t>000000000825</t>
  </si>
  <si>
    <t>000000000826</t>
  </si>
  <si>
    <t>000000000827</t>
  </si>
  <si>
    <t>000000000828</t>
  </si>
  <si>
    <t>000000000829</t>
  </si>
  <si>
    <t>000000000830</t>
  </si>
  <si>
    <t>000000000831</t>
  </si>
  <si>
    <t>000000000832</t>
  </si>
  <si>
    <t>000000000833</t>
  </si>
  <si>
    <t>000000000834</t>
  </si>
  <si>
    <t>000000000835</t>
  </si>
  <si>
    <t>000000000836</t>
  </si>
  <si>
    <t>000000000837</t>
  </si>
  <si>
    <t>000000000838</t>
  </si>
  <si>
    <t>000000000839</t>
  </si>
  <si>
    <t>000000000840</t>
  </si>
  <si>
    <t>000000000841</t>
  </si>
  <si>
    <t>000000000842</t>
  </si>
  <si>
    <t>000000000843</t>
  </si>
  <si>
    <t>000000000844</t>
  </si>
  <si>
    <t>000000000845</t>
  </si>
  <si>
    <t>000000000846</t>
  </si>
  <si>
    <t>000000000847</t>
  </si>
  <si>
    <t>000000000848</t>
  </si>
  <si>
    <t>000000000849</t>
  </si>
  <si>
    <t>000000000850</t>
  </si>
  <si>
    <t>000000000851</t>
  </si>
  <si>
    <t>000000000852</t>
  </si>
  <si>
    <t>000000000853</t>
  </si>
  <si>
    <t>000000000854</t>
  </si>
  <si>
    <t>000000000855</t>
  </si>
  <si>
    <t>000000000856</t>
  </si>
  <si>
    <t>000000000857</t>
  </si>
  <si>
    <t>000000000858</t>
  </si>
  <si>
    <t>000000000859</t>
  </si>
  <si>
    <t>000000000860</t>
  </si>
  <si>
    <t>000000000861</t>
  </si>
  <si>
    <t>000000000862</t>
  </si>
  <si>
    <t>000000000863</t>
  </si>
  <si>
    <t>000000000864</t>
  </si>
  <si>
    <t>000000000865</t>
  </si>
  <si>
    <t>000000000866</t>
  </si>
  <si>
    <t>000000000867</t>
  </si>
  <si>
    <t>000000000868</t>
  </si>
  <si>
    <t>000000000869</t>
  </si>
  <si>
    <t>000000000870</t>
  </si>
  <si>
    <t>000000000871</t>
  </si>
  <si>
    <t>000000000872</t>
  </si>
  <si>
    <t>000000000873</t>
  </si>
  <si>
    <t>000000000874</t>
  </si>
  <si>
    <t>000000000875</t>
  </si>
  <si>
    <t>000000000876</t>
  </si>
  <si>
    <t>000000000877</t>
  </si>
  <si>
    <t>000000000878</t>
  </si>
  <si>
    <t>000000000879</t>
  </si>
  <si>
    <t>000000000880</t>
  </si>
  <si>
    <t>000000000881</t>
  </si>
  <si>
    <t>000000000882</t>
  </si>
  <si>
    <t>000000000883</t>
  </si>
  <si>
    <t>000000000884</t>
  </si>
  <si>
    <t>000000000885</t>
  </si>
  <si>
    <t>000000000886</t>
  </si>
  <si>
    <t>000000000887</t>
  </si>
  <si>
    <t>000000000888</t>
  </si>
  <si>
    <t>000000000889</t>
  </si>
  <si>
    <t>000000000890</t>
  </si>
  <si>
    <t>000000000891</t>
  </si>
  <si>
    <t>000000000892</t>
  </si>
  <si>
    <t>000000000893</t>
  </si>
  <si>
    <t>000000000894</t>
  </si>
  <si>
    <t>000000000895</t>
  </si>
  <si>
    <t>000000000896</t>
  </si>
  <si>
    <t>000000000897</t>
  </si>
  <si>
    <t>000000000898</t>
  </si>
  <si>
    <t>000000000899</t>
  </si>
  <si>
    <t>000000000900</t>
  </si>
  <si>
    <t>000000000901</t>
  </si>
  <si>
    <t>000000000902</t>
  </si>
  <si>
    <t>000000000903</t>
  </si>
  <si>
    <t>000000000904</t>
  </si>
  <si>
    <t>000000000905</t>
  </si>
  <si>
    <t>000000000906</t>
  </si>
  <si>
    <t>000000000907</t>
  </si>
  <si>
    <t>000000000908</t>
  </si>
  <si>
    <t>000000000909</t>
  </si>
  <si>
    <t>000000000910</t>
  </si>
  <si>
    <t>000000000911</t>
  </si>
  <si>
    <t>000000000912</t>
  </si>
  <si>
    <t>000000000913</t>
  </si>
  <si>
    <t>000000000914</t>
  </si>
  <si>
    <t>000000000915</t>
  </si>
  <si>
    <t>000000000916</t>
  </si>
  <si>
    <t>000000000917</t>
  </si>
  <si>
    <t>000000000918</t>
  </si>
  <si>
    <t>000000000919</t>
  </si>
  <si>
    <t>000000000920</t>
  </si>
  <si>
    <t>000000000921</t>
  </si>
  <si>
    <t>000000000922</t>
  </si>
  <si>
    <t>000000000923</t>
  </si>
  <si>
    <t>000000000924</t>
  </si>
  <si>
    <t>000000000925</t>
  </si>
  <si>
    <t>000000000926</t>
  </si>
  <si>
    <t>000000000927</t>
  </si>
  <si>
    <t>000000000928</t>
  </si>
  <si>
    <t>000000000929</t>
  </si>
  <si>
    <t>000000000930</t>
  </si>
  <si>
    <t>000000000931</t>
  </si>
  <si>
    <t>000000000932</t>
  </si>
  <si>
    <t>000000000933</t>
  </si>
  <si>
    <t>000000000934</t>
  </si>
  <si>
    <t>000000000935</t>
  </si>
  <si>
    <t>000000000936</t>
  </si>
  <si>
    <t>000000000937</t>
  </si>
  <si>
    <t>000000000938</t>
  </si>
  <si>
    <t>000000000939</t>
  </si>
  <si>
    <t>000000000940</t>
  </si>
  <si>
    <t>000000000941</t>
  </si>
  <si>
    <t>000000000942</t>
  </si>
  <si>
    <t>000000000943</t>
  </si>
  <si>
    <t>000000000944</t>
  </si>
  <si>
    <t>000000000945</t>
  </si>
  <si>
    <t>000000000946</t>
  </si>
  <si>
    <t>000000000947</t>
  </si>
  <si>
    <t>000000000948</t>
  </si>
  <si>
    <t>000000000949</t>
  </si>
  <si>
    <t>000000000950</t>
  </si>
  <si>
    <t>000000000951</t>
  </si>
  <si>
    <t>000000000952</t>
  </si>
  <si>
    <t>000000000953</t>
  </si>
  <si>
    <t>000000000954</t>
  </si>
  <si>
    <t>000000000955</t>
  </si>
  <si>
    <t>000000000956</t>
  </si>
  <si>
    <t>000000000957</t>
  </si>
  <si>
    <t>000000000958</t>
  </si>
  <si>
    <t>000000000959</t>
  </si>
  <si>
    <t>000000000960</t>
  </si>
  <si>
    <t>000000000961</t>
  </si>
  <si>
    <t>000000000962</t>
  </si>
  <si>
    <t>000000000963</t>
  </si>
  <si>
    <t>000000000964</t>
  </si>
  <si>
    <t>000000000965</t>
  </si>
  <si>
    <t>000000000966</t>
  </si>
  <si>
    <t>000000000967</t>
  </si>
  <si>
    <t>000000000968</t>
  </si>
  <si>
    <t>000000000969</t>
  </si>
  <si>
    <t>000000000970</t>
  </si>
  <si>
    <t>000000000971</t>
  </si>
  <si>
    <t>000000000972</t>
  </si>
  <si>
    <t>000000000973</t>
  </si>
  <si>
    <t>000000000974</t>
  </si>
  <si>
    <t>000000000975</t>
  </si>
  <si>
    <t>000000000976</t>
  </si>
  <si>
    <t>000000000977</t>
  </si>
  <si>
    <t>000000000978</t>
  </si>
  <si>
    <t>000000000979</t>
  </si>
  <si>
    <t>000000000980</t>
  </si>
  <si>
    <t>000000000981</t>
  </si>
  <si>
    <t>000000000982</t>
  </si>
  <si>
    <t>000000000983</t>
  </si>
  <si>
    <t>000000000984</t>
  </si>
  <si>
    <t>000000000985</t>
  </si>
  <si>
    <t>000000000986</t>
  </si>
  <si>
    <t>000000000987</t>
  </si>
  <si>
    <t>000000000988</t>
  </si>
  <si>
    <t>000000000989</t>
  </si>
  <si>
    <t>000000000990</t>
  </si>
  <si>
    <t>000000000991</t>
  </si>
  <si>
    <t>000000000992</t>
  </si>
  <si>
    <t>000000000993</t>
  </si>
  <si>
    <t>000000000994</t>
  </si>
  <si>
    <t>000000000995</t>
  </si>
  <si>
    <t>000000000996</t>
  </si>
  <si>
    <t>000000000997</t>
  </si>
  <si>
    <t>000000000998</t>
  </si>
  <si>
    <t>000000000999</t>
  </si>
  <si>
    <t>000000001000</t>
  </si>
  <si>
    <t>000000001001</t>
  </si>
  <si>
    <t>000000001002</t>
  </si>
  <si>
    <t>000000001003</t>
  </si>
  <si>
    <t>000000001004</t>
  </si>
  <si>
    <t>000000001005</t>
  </si>
  <si>
    <t>000000001006</t>
  </si>
  <si>
    <t>000000001007</t>
  </si>
  <si>
    <t>000000001008</t>
  </si>
  <si>
    <t>000000001009</t>
  </si>
  <si>
    <t>000000001010</t>
  </si>
  <si>
    <t>000000001011</t>
  </si>
  <si>
    <t>000000001012</t>
  </si>
  <si>
    <t>000000001013</t>
  </si>
  <si>
    <t>000000001014</t>
  </si>
  <si>
    <t>000000001015</t>
  </si>
  <si>
    <t>000000001016</t>
  </si>
  <si>
    <t>000000001017</t>
  </si>
  <si>
    <t>000000001018</t>
  </si>
  <si>
    <t>000000001019</t>
  </si>
  <si>
    <t>000000001020</t>
  </si>
  <si>
    <t>000000001021</t>
  </si>
  <si>
    <t>000000001022</t>
  </si>
  <si>
    <t>000000001023</t>
  </si>
  <si>
    <t>000000001024</t>
  </si>
  <si>
    <t>000000001025</t>
  </si>
  <si>
    <t>000000001026</t>
  </si>
  <si>
    <t>000000001027</t>
  </si>
  <si>
    <t>000000001028</t>
  </si>
  <si>
    <t>000000001029</t>
  </si>
  <si>
    <t>000000001030</t>
  </si>
  <si>
    <t>000000001031</t>
  </si>
  <si>
    <t>000000001032</t>
  </si>
  <si>
    <t>000000001033</t>
  </si>
  <si>
    <t>000000001034</t>
  </si>
  <si>
    <t>000000001035</t>
  </si>
  <si>
    <t>000000001036</t>
  </si>
  <si>
    <t>000000001037</t>
  </si>
  <si>
    <t>000000001038</t>
  </si>
  <si>
    <t>000000001039</t>
  </si>
  <si>
    <t>000000001040</t>
  </si>
  <si>
    <t>000000001041</t>
  </si>
  <si>
    <t>000000001042</t>
  </si>
  <si>
    <t>000000001043</t>
  </si>
  <si>
    <t>000000001044</t>
  </si>
  <si>
    <t>000000001045</t>
  </si>
  <si>
    <t>000000001046</t>
  </si>
  <si>
    <t>000000001047</t>
  </si>
  <si>
    <t>000000001048</t>
  </si>
  <si>
    <t>000000001049</t>
  </si>
  <si>
    <t>000000001050</t>
  </si>
  <si>
    <t>000000001051</t>
  </si>
  <si>
    <t>000000001052</t>
  </si>
  <si>
    <t>000000001053</t>
  </si>
  <si>
    <t>000000001054</t>
  </si>
  <si>
    <t>000000001055</t>
  </si>
  <si>
    <t>000000001056</t>
  </si>
  <si>
    <t>000000001057</t>
  </si>
  <si>
    <t>000000001058</t>
  </si>
  <si>
    <t>000000001059</t>
  </si>
  <si>
    <t>000000001060</t>
  </si>
  <si>
    <t>000000001061</t>
  </si>
  <si>
    <t>000000001062</t>
  </si>
  <si>
    <t>000000001063</t>
  </si>
  <si>
    <t>000000001064</t>
  </si>
  <si>
    <t>000000001065</t>
  </si>
  <si>
    <t>000000001066</t>
  </si>
  <si>
    <t>000000001067</t>
  </si>
  <si>
    <t>000000001068</t>
  </si>
  <si>
    <t>000000001069</t>
  </si>
  <si>
    <t>000000001070</t>
  </si>
  <si>
    <t>000000001071</t>
  </si>
  <si>
    <t>000000001072</t>
  </si>
  <si>
    <t>000000001073</t>
  </si>
  <si>
    <t>000000001074</t>
  </si>
  <si>
    <t>000000001075</t>
  </si>
  <si>
    <t>000000001076</t>
  </si>
  <si>
    <t>000000001077</t>
  </si>
  <si>
    <t>000000001078</t>
  </si>
  <si>
    <t>000000001079</t>
  </si>
  <si>
    <t>000000001080</t>
  </si>
  <si>
    <t>000000001081</t>
  </si>
  <si>
    <t>000000001082</t>
  </si>
  <si>
    <t>000000001083</t>
  </si>
  <si>
    <t>000000001084</t>
  </si>
  <si>
    <t>000000001085</t>
  </si>
  <si>
    <t>000000001086</t>
  </si>
  <si>
    <t>000000001087</t>
  </si>
  <si>
    <t>000000001088</t>
  </si>
  <si>
    <t>000000001089</t>
  </si>
  <si>
    <t>000000001090</t>
  </si>
  <si>
    <t>000000001091</t>
  </si>
  <si>
    <t>000000001092</t>
  </si>
  <si>
    <t>000000001093</t>
  </si>
  <si>
    <t>000000001094</t>
  </si>
  <si>
    <t>000000001095</t>
  </si>
  <si>
    <t>000000001096</t>
  </si>
  <si>
    <t>000000001097</t>
  </si>
  <si>
    <t>000000001098</t>
  </si>
  <si>
    <t>000000001099</t>
  </si>
  <si>
    <t>000000001100</t>
  </si>
  <si>
    <t>000000001101</t>
  </si>
  <si>
    <t>000000001102</t>
  </si>
  <si>
    <t>000000001103</t>
  </si>
  <si>
    <t>000000001104</t>
  </si>
  <si>
    <t>000000001105</t>
  </si>
  <si>
    <t>000000001106</t>
  </si>
  <si>
    <t>000000001107</t>
  </si>
  <si>
    <t>000000001108</t>
  </si>
  <si>
    <t>000000001109</t>
  </si>
  <si>
    <t>000000001110</t>
  </si>
  <si>
    <t>000000001111</t>
  </si>
  <si>
    <t>000000001112</t>
  </si>
  <si>
    <t>000000001113</t>
  </si>
  <si>
    <t>000000001114</t>
  </si>
  <si>
    <t>000000001115</t>
  </si>
  <si>
    <t>000000001116</t>
  </si>
  <si>
    <t>000000001117</t>
  </si>
  <si>
    <t>000000001118</t>
  </si>
  <si>
    <t>000000001119</t>
  </si>
  <si>
    <t>000000001120</t>
  </si>
  <si>
    <t>000000001121</t>
  </si>
  <si>
    <t>000000001122</t>
  </si>
  <si>
    <t>000000001123</t>
  </si>
  <si>
    <t>000000001124</t>
  </si>
  <si>
    <t>000000001125</t>
  </si>
  <si>
    <t>000000001126</t>
  </si>
  <si>
    <t>000000001127</t>
  </si>
  <si>
    <t>000000001128</t>
  </si>
  <si>
    <t>000000001129</t>
  </si>
  <si>
    <t>000000001130</t>
  </si>
  <si>
    <t>000000001131</t>
  </si>
  <si>
    <t>000000001132</t>
  </si>
  <si>
    <t>000000001133</t>
  </si>
  <si>
    <t>000000001134</t>
  </si>
  <si>
    <t>000000001135</t>
  </si>
  <si>
    <t>000000001136</t>
  </si>
  <si>
    <t>000000001137</t>
  </si>
  <si>
    <t>000000001138</t>
  </si>
  <si>
    <t>000000001139</t>
  </si>
  <si>
    <t>000000001140</t>
  </si>
  <si>
    <t>000000001141</t>
  </si>
  <si>
    <t>000000001142</t>
  </si>
  <si>
    <t>000000001143</t>
  </si>
  <si>
    <t>000000001144</t>
  </si>
  <si>
    <t>000000001145</t>
  </si>
  <si>
    <t>000000001146</t>
  </si>
  <si>
    <t>000000001147</t>
  </si>
  <si>
    <t>000000001148</t>
  </si>
  <si>
    <t>000000001149</t>
  </si>
  <si>
    <t>000000001150</t>
  </si>
  <si>
    <t>000000001151</t>
  </si>
  <si>
    <t>000000001152</t>
  </si>
  <si>
    <t>000000001153</t>
  </si>
  <si>
    <t>000000001154</t>
  </si>
  <si>
    <t>000000001155</t>
  </si>
  <si>
    <t>000000001156</t>
  </si>
  <si>
    <t>000000001157</t>
  </si>
  <si>
    <t>000000001158</t>
  </si>
  <si>
    <t>000000001159</t>
  </si>
  <si>
    <t>000000001160</t>
  </si>
  <si>
    <t>000000001161</t>
  </si>
  <si>
    <t>000000001162</t>
  </si>
  <si>
    <t>000000001163</t>
  </si>
  <si>
    <t>000000001164</t>
  </si>
  <si>
    <t>000000001165</t>
  </si>
  <si>
    <t>000000001166</t>
  </si>
  <si>
    <t>000000001167</t>
  </si>
  <si>
    <t>000000001168</t>
  </si>
  <si>
    <t>000000001169</t>
  </si>
  <si>
    <t>000000001170</t>
  </si>
  <si>
    <t>000000001171</t>
  </si>
  <si>
    <t>000000001172</t>
  </si>
  <si>
    <t>000000001173</t>
  </si>
  <si>
    <t>000000001174</t>
  </si>
  <si>
    <t>000000001175</t>
  </si>
  <si>
    <t>000000001176</t>
  </si>
  <si>
    <t>000000001177</t>
  </si>
  <si>
    <t>000000001178</t>
  </si>
  <si>
    <t>000000001179</t>
  </si>
  <si>
    <t>000000001180</t>
  </si>
  <si>
    <t>000000001181</t>
  </si>
  <si>
    <t>000000001182</t>
  </si>
  <si>
    <t>000000001183</t>
  </si>
  <si>
    <t>000000001184</t>
  </si>
  <si>
    <t>000000001185</t>
  </si>
  <si>
    <t>000000001186</t>
  </si>
  <si>
    <t>000000001187</t>
  </si>
  <si>
    <t>000000001188</t>
  </si>
  <si>
    <t>000000001189</t>
  </si>
  <si>
    <t>000000001190</t>
  </si>
  <si>
    <t>000000001191</t>
  </si>
  <si>
    <t>000000001192</t>
  </si>
  <si>
    <t>000000001193</t>
  </si>
  <si>
    <t>000000001194</t>
  </si>
  <si>
    <t>000000001195</t>
  </si>
  <si>
    <t>000000001196</t>
  </si>
  <si>
    <t>000000001197</t>
  </si>
  <si>
    <t>000000001198</t>
  </si>
  <si>
    <t>000000001199</t>
  </si>
  <si>
    <t>000000001200</t>
  </si>
  <si>
    <t>000000001201</t>
  </si>
  <si>
    <t>000000001202</t>
  </si>
  <si>
    <t>000000001203</t>
  </si>
  <si>
    <t>000000001204</t>
  </si>
  <si>
    <t>000000001205</t>
  </si>
  <si>
    <t>000000001206</t>
  </si>
  <si>
    <t>000000001207</t>
  </si>
  <si>
    <t>000000001208</t>
  </si>
  <si>
    <t>000000001209</t>
  </si>
  <si>
    <t>000000001210</t>
  </si>
  <si>
    <t>000000001211</t>
  </si>
  <si>
    <t>000000001212</t>
  </si>
  <si>
    <t>000000001213</t>
  </si>
  <si>
    <t>000000001214</t>
  </si>
  <si>
    <t>000000001215</t>
  </si>
  <si>
    <t>000000001216</t>
  </si>
  <si>
    <t>000000001217</t>
  </si>
  <si>
    <t>000000001218</t>
  </si>
  <si>
    <t>000000001219</t>
  </si>
  <si>
    <t>000000001220</t>
  </si>
  <si>
    <t>000000001221</t>
  </si>
  <si>
    <t>000000001222</t>
  </si>
  <si>
    <t>000000001223</t>
  </si>
  <si>
    <t>000000001224</t>
  </si>
  <si>
    <t>000000001225</t>
  </si>
  <si>
    <t>000000001226</t>
  </si>
  <si>
    <t>000000001227</t>
  </si>
  <si>
    <t>000000001228</t>
  </si>
  <si>
    <t>000000001229</t>
  </si>
  <si>
    <t>000000001230</t>
  </si>
  <si>
    <t>000000001231</t>
  </si>
  <si>
    <t>000000001232</t>
  </si>
  <si>
    <t>000000001233</t>
  </si>
  <si>
    <t>000000001234</t>
  </si>
  <si>
    <t>000000001235</t>
  </si>
  <si>
    <t>000000001236</t>
  </si>
  <si>
    <t>000000001237</t>
  </si>
  <si>
    <t>000000001238</t>
  </si>
  <si>
    <t>000000001239</t>
  </si>
  <si>
    <t>000000001240</t>
  </si>
  <si>
    <t>000000001241</t>
  </si>
  <si>
    <t>000000001242</t>
  </si>
  <si>
    <t>000000001243</t>
  </si>
  <si>
    <t>000000001244</t>
  </si>
  <si>
    <t>000000001245</t>
  </si>
  <si>
    <t>000000001246</t>
  </si>
  <si>
    <t>000000001247</t>
  </si>
  <si>
    <t>000000001248</t>
  </si>
  <si>
    <t>000000001249</t>
  </si>
  <si>
    <t>000000001250</t>
  </si>
  <si>
    <t>000000001251</t>
  </si>
  <si>
    <t>000000001252</t>
  </si>
  <si>
    <t>000000001253</t>
  </si>
  <si>
    <t>000000001254</t>
  </si>
  <si>
    <t>000000001255</t>
  </si>
  <si>
    <t>000000001256</t>
  </si>
  <si>
    <t>000000001257</t>
  </si>
  <si>
    <t>000000001258</t>
  </si>
  <si>
    <t>000000001259</t>
  </si>
  <si>
    <t>000000001260</t>
  </si>
  <si>
    <t>000000001261</t>
  </si>
  <si>
    <t>000000001262</t>
  </si>
  <si>
    <t>000000001263</t>
  </si>
  <si>
    <t>000000001264</t>
  </si>
  <si>
    <t>000000001265</t>
  </si>
  <si>
    <t>000000001266</t>
  </si>
  <si>
    <t>000000001267</t>
  </si>
  <si>
    <t>000000001268</t>
  </si>
  <si>
    <t>000000001269</t>
  </si>
  <si>
    <t>000000001270</t>
  </si>
  <si>
    <t>000000001271</t>
  </si>
  <si>
    <t>000000001272</t>
  </si>
  <si>
    <t>000000001273</t>
  </si>
  <si>
    <t>000000001274</t>
  </si>
  <si>
    <t>000000001275</t>
  </si>
  <si>
    <t>000000001276</t>
  </si>
  <si>
    <t>000000001277</t>
  </si>
  <si>
    <t>000000001278</t>
  </si>
  <si>
    <t>000000001279</t>
  </si>
  <si>
    <t>000000001280</t>
  </si>
  <si>
    <t>000000001281</t>
  </si>
  <si>
    <t>000000001282</t>
  </si>
  <si>
    <t>000000001283</t>
  </si>
  <si>
    <t>000000001284</t>
  </si>
  <si>
    <t>000000001285</t>
  </si>
  <si>
    <t>000000001286</t>
  </si>
  <si>
    <t>000000001287</t>
  </si>
  <si>
    <t>000000001288</t>
  </si>
  <si>
    <t>000000001289</t>
  </si>
  <si>
    <t>000000001290</t>
  </si>
  <si>
    <t>000000001291</t>
  </si>
  <si>
    <t>000000001292</t>
  </si>
  <si>
    <t>000000001293</t>
  </si>
  <si>
    <t>000000001294</t>
  </si>
  <si>
    <t>000000001295</t>
  </si>
  <si>
    <t>000000001296</t>
  </si>
  <si>
    <t>000000001297</t>
  </si>
  <si>
    <t>000000001298</t>
  </si>
  <si>
    <t>000000001299</t>
  </si>
  <si>
    <t>000000001300</t>
  </si>
  <si>
    <t>000000001301</t>
  </si>
  <si>
    <t>000000001302</t>
  </si>
  <si>
    <t>000000001303</t>
  </si>
  <si>
    <t>000000001304</t>
  </si>
  <si>
    <t>000000001305</t>
  </si>
  <si>
    <t>000000001306</t>
  </si>
  <si>
    <t>000000001307</t>
  </si>
  <si>
    <t>000000001308</t>
  </si>
  <si>
    <t>000000001309</t>
  </si>
  <si>
    <t>000000001310</t>
  </si>
  <si>
    <t>000000001311</t>
  </si>
  <si>
    <t>000000001312</t>
  </si>
  <si>
    <t>000000001313</t>
  </si>
  <si>
    <t>000000001314</t>
  </si>
  <si>
    <t>000000001315</t>
  </si>
  <si>
    <t>000000001316</t>
  </si>
  <si>
    <t>000000001317</t>
  </si>
  <si>
    <t>000000001318</t>
  </si>
  <si>
    <t>000000001319</t>
  </si>
  <si>
    <t>000000001320</t>
  </si>
  <si>
    <t>000000001321</t>
  </si>
  <si>
    <t>000000001322</t>
  </si>
  <si>
    <t>000000001323</t>
  </si>
  <si>
    <t>000000001324</t>
  </si>
  <si>
    <t>000000001325</t>
  </si>
  <si>
    <t>000000001326</t>
  </si>
  <si>
    <t>000000001327</t>
  </si>
  <si>
    <t>000000001328</t>
  </si>
  <si>
    <t>000000001329</t>
  </si>
  <si>
    <t>000000001330</t>
  </si>
  <si>
    <t>000000001331</t>
  </si>
  <si>
    <t>000000001332</t>
  </si>
  <si>
    <t>000000001333</t>
  </si>
  <si>
    <t>000000001334</t>
  </si>
  <si>
    <t>000000001335</t>
  </si>
  <si>
    <t>000000001336</t>
  </si>
  <si>
    <t>000000001337</t>
  </si>
  <si>
    <t>000000001338</t>
  </si>
  <si>
    <t>000000001339</t>
  </si>
  <si>
    <t>000000001340</t>
  </si>
  <si>
    <t>000000001341</t>
  </si>
  <si>
    <t>000000001342</t>
  </si>
  <si>
    <t>000000001343</t>
  </si>
  <si>
    <t>000000001344</t>
  </si>
  <si>
    <t>000000001345</t>
  </si>
  <si>
    <t>000000001346</t>
  </si>
  <si>
    <t>000000001347</t>
  </si>
  <si>
    <t>000000001348</t>
  </si>
  <si>
    <t>000000001349</t>
  </si>
  <si>
    <t>000000001350</t>
  </si>
  <si>
    <t>000000001351</t>
  </si>
  <si>
    <t>000000001352</t>
  </si>
  <si>
    <t>000000001353</t>
  </si>
  <si>
    <t>000000001354</t>
  </si>
  <si>
    <t>000000001355</t>
  </si>
  <si>
    <t>000000001356</t>
  </si>
  <si>
    <t>000000001357</t>
  </si>
  <si>
    <t>000000001358</t>
  </si>
  <si>
    <t>000000001359</t>
  </si>
  <si>
    <t>000000001360</t>
  </si>
  <si>
    <t>000000001361</t>
  </si>
  <si>
    <t>000000001362</t>
  </si>
  <si>
    <t>000000001363</t>
  </si>
  <si>
    <t>000000001364</t>
  </si>
  <si>
    <t>000000001365</t>
  </si>
  <si>
    <t>000000001366</t>
  </si>
  <si>
    <t>000000001367</t>
  </si>
  <si>
    <t>000000001368</t>
  </si>
  <si>
    <t>000000001369</t>
  </si>
  <si>
    <t>000000001370</t>
  </si>
  <si>
    <t>000000001371</t>
  </si>
  <si>
    <t>000000001372</t>
  </si>
  <si>
    <t>000000001373</t>
  </si>
  <si>
    <t>000000001374</t>
  </si>
  <si>
    <t>000000001375</t>
  </si>
  <si>
    <t>000000001376</t>
  </si>
  <si>
    <t>000000001377</t>
  </si>
  <si>
    <t>000000001378</t>
  </si>
  <si>
    <t>000000001379</t>
  </si>
  <si>
    <t>000000001380</t>
  </si>
  <si>
    <t>000000001381</t>
  </si>
  <si>
    <t>000000001382</t>
  </si>
  <si>
    <t>000000001383</t>
  </si>
  <si>
    <t>000000001384</t>
  </si>
  <si>
    <t>000000001385</t>
  </si>
  <si>
    <t>000000001386</t>
  </si>
  <si>
    <t>000000001387</t>
  </si>
  <si>
    <t>000000001388</t>
  </si>
  <si>
    <t>000000001389</t>
  </si>
  <si>
    <t>000000001390</t>
  </si>
  <si>
    <t>000000001391</t>
  </si>
  <si>
    <t>000000001392</t>
  </si>
  <si>
    <t>000000001393</t>
  </si>
  <si>
    <t>000000001394</t>
  </si>
  <si>
    <t>000000001395</t>
  </si>
  <si>
    <t>000000001396</t>
  </si>
  <si>
    <t>000000001397</t>
  </si>
  <si>
    <t>000000001398</t>
  </si>
  <si>
    <t>000000001399</t>
  </si>
  <si>
    <t>000000001400</t>
  </si>
  <si>
    <t>000000001401</t>
  </si>
  <si>
    <t>000000001402</t>
  </si>
  <si>
    <t>000000001403</t>
  </si>
  <si>
    <t>000000001404</t>
  </si>
  <si>
    <t>000000001405</t>
  </si>
  <si>
    <t>000000001406</t>
  </si>
  <si>
    <t>000000001407</t>
  </si>
  <si>
    <t>000000001408</t>
  </si>
  <si>
    <t>000000001409</t>
  </si>
  <si>
    <t>000000001410</t>
  </si>
  <si>
    <t>000000001411</t>
  </si>
  <si>
    <t>000000001412</t>
  </si>
  <si>
    <t>000000001413</t>
  </si>
  <si>
    <t>000000001414</t>
  </si>
  <si>
    <t>000000001415</t>
  </si>
  <si>
    <t>000000001416</t>
  </si>
  <si>
    <t>000000001417</t>
  </si>
  <si>
    <t>000000001418</t>
  </si>
  <si>
    <t>000000001419</t>
  </si>
  <si>
    <t>000000001420</t>
  </si>
  <si>
    <t>000000001421</t>
  </si>
  <si>
    <t>000000001422</t>
  </si>
  <si>
    <t>000000001423</t>
  </si>
  <si>
    <t>000000001424</t>
  </si>
  <si>
    <t>000000001425</t>
  </si>
  <si>
    <t>000000001426</t>
  </si>
  <si>
    <t>000000001427</t>
  </si>
  <si>
    <t>000000001428</t>
  </si>
  <si>
    <t>000000001429</t>
  </si>
  <si>
    <t>000000001430</t>
  </si>
  <si>
    <t>000000001431</t>
  </si>
  <si>
    <t>000000001432</t>
  </si>
  <si>
    <t>000000001433</t>
  </si>
  <si>
    <t>000000001434</t>
  </si>
  <si>
    <t>000000001435</t>
  </si>
  <si>
    <t>000000001436</t>
  </si>
  <si>
    <t>000000001437</t>
  </si>
  <si>
    <t>000000001438</t>
  </si>
  <si>
    <t>000000001439</t>
  </si>
  <si>
    <t>000000001440</t>
  </si>
  <si>
    <t>000000001441</t>
  </si>
  <si>
    <t>000000001442</t>
  </si>
  <si>
    <t>000000001443</t>
  </si>
  <si>
    <t>000000001444</t>
  </si>
  <si>
    <t>000000001445</t>
  </si>
  <si>
    <t>000000001446</t>
  </si>
  <si>
    <t>000000001447</t>
  </si>
  <si>
    <t>000000001448</t>
  </si>
  <si>
    <t>000000001449</t>
  </si>
  <si>
    <t>000000001450</t>
  </si>
  <si>
    <t>000000001451</t>
  </si>
  <si>
    <t>000000001452</t>
  </si>
  <si>
    <t>000000001453</t>
  </si>
  <si>
    <t>000000001454</t>
  </si>
  <si>
    <t>000000001455</t>
  </si>
  <si>
    <t>000000001456</t>
  </si>
  <si>
    <t>000000001457</t>
  </si>
  <si>
    <t>000000001458</t>
  </si>
  <si>
    <t>000000001459</t>
  </si>
  <si>
    <t>000000001460</t>
  </si>
  <si>
    <t>000000001461</t>
  </si>
  <si>
    <t>000000001462</t>
  </si>
  <si>
    <t>000000001463</t>
  </si>
  <si>
    <t>000000001464</t>
  </si>
  <si>
    <t>000000001465</t>
  </si>
  <si>
    <t>000000001466</t>
  </si>
  <si>
    <t>000000001467</t>
  </si>
  <si>
    <t>000000001468</t>
  </si>
  <si>
    <t>000000001469</t>
  </si>
  <si>
    <t>000000001470</t>
  </si>
  <si>
    <t>000000001471</t>
  </si>
  <si>
    <t>000000001472</t>
  </si>
  <si>
    <t>000000001473</t>
  </si>
  <si>
    <t>000000001474</t>
  </si>
  <si>
    <t>000000001475</t>
  </si>
  <si>
    <t>000000001476</t>
  </si>
  <si>
    <t>000000001477</t>
  </si>
  <si>
    <t>000000001478</t>
  </si>
  <si>
    <t>000000001479</t>
  </si>
  <si>
    <t>000000001480</t>
  </si>
  <si>
    <t>000000001481</t>
  </si>
  <si>
    <t>000000001482</t>
  </si>
  <si>
    <t>000000001483</t>
  </si>
  <si>
    <t>000000001484</t>
  </si>
  <si>
    <t>000000001485</t>
  </si>
  <si>
    <t>000000001486</t>
  </si>
  <si>
    <t>000000001487</t>
  </si>
  <si>
    <t>000000001488</t>
  </si>
  <si>
    <t>000000001489</t>
  </si>
  <si>
    <t>000000001490</t>
  </si>
  <si>
    <t>000000001491</t>
  </si>
  <si>
    <t>000000001492</t>
  </si>
  <si>
    <t>000000001493</t>
  </si>
  <si>
    <t>000000001494</t>
  </si>
  <si>
    <t>000000001495</t>
  </si>
  <si>
    <t>000000001496</t>
  </si>
  <si>
    <t>000000001497</t>
  </si>
  <si>
    <t>000000001498</t>
  </si>
  <si>
    <t>000000001499</t>
  </si>
  <si>
    <t>000000001500</t>
  </si>
  <si>
    <t>000000001501</t>
  </si>
  <si>
    <t>000000001502</t>
  </si>
  <si>
    <t>000000001503</t>
  </si>
  <si>
    <t>000000001504</t>
  </si>
  <si>
    <t>000000001505</t>
  </si>
  <si>
    <t>000000001506</t>
  </si>
  <si>
    <t>000000001507</t>
  </si>
  <si>
    <t>000000001508</t>
  </si>
  <si>
    <t>000000001509</t>
  </si>
  <si>
    <t>000000001510</t>
  </si>
  <si>
    <t>000000001511</t>
  </si>
  <si>
    <t>000000001512</t>
  </si>
  <si>
    <t>000000001513</t>
  </si>
  <si>
    <t>000000001514</t>
  </si>
  <si>
    <t>000000001515</t>
  </si>
  <si>
    <t>000000001516</t>
  </si>
  <si>
    <t>000000001517</t>
  </si>
  <si>
    <t>000000001518</t>
  </si>
  <si>
    <t>000000001519</t>
  </si>
  <si>
    <t>000000001520</t>
  </si>
  <si>
    <t>000000001521</t>
  </si>
  <si>
    <t>000000001522</t>
  </si>
  <si>
    <t>000000001523</t>
  </si>
  <si>
    <t>000000001524</t>
  </si>
  <si>
    <t>000000001525</t>
  </si>
  <si>
    <t>000000001526</t>
  </si>
  <si>
    <t>000000001527</t>
  </si>
  <si>
    <t>000000001528</t>
  </si>
  <si>
    <t>000000001529</t>
  </si>
  <si>
    <t>000000001530</t>
  </si>
  <si>
    <t>000000001531</t>
  </si>
  <si>
    <t>000000001532</t>
  </si>
  <si>
    <t>000000001533</t>
  </si>
  <si>
    <t>000000001534</t>
  </si>
  <si>
    <t>000000001535</t>
  </si>
  <si>
    <t>000000001536</t>
  </si>
  <si>
    <t>000000001537</t>
  </si>
  <si>
    <t>000000001538</t>
  </si>
  <si>
    <t>000000001539</t>
  </si>
  <si>
    <t>000000001540</t>
  </si>
  <si>
    <t>000000001541</t>
  </si>
  <si>
    <t>000000001542</t>
  </si>
  <si>
    <t>000000001543</t>
  </si>
  <si>
    <t>000000001544</t>
  </si>
  <si>
    <t>000000001545</t>
  </si>
  <si>
    <t>000000001546</t>
  </si>
  <si>
    <t>000000001547</t>
  </si>
  <si>
    <t>000000001548</t>
  </si>
  <si>
    <t>000000001549</t>
  </si>
  <si>
    <t>000000001550</t>
  </si>
  <si>
    <t>000000001551</t>
  </si>
  <si>
    <t>000000001552</t>
  </si>
  <si>
    <t>000000001553</t>
  </si>
  <si>
    <t>000000001554</t>
  </si>
  <si>
    <t>000000001555</t>
  </si>
  <si>
    <t>000000001556</t>
  </si>
  <si>
    <t>000000001557</t>
  </si>
  <si>
    <t>000000001558</t>
  </si>
  <si>
    <t>000000001559</t>
  </si>
  <si>
    <t>000000001560</t>
  </si>
  <si>
    <t>000000001561</t>
  </si>
  <si>
    <t>000000001562</t>
  </si>
  <si>
    <t>000000001563</t>
  </si>
  <si>
    <t>000000001564</t>
  </si>
  <si>
    <t>000000001565</t>
  </si>
  <si>
    <t>000000001566</t>
  </si>
  <si>
    <t>000000001567</t>
  </si>
  <si>
    <t>000000001568</t>
  </si>
  <si>
    <t>000000001569</t>
  </si>
  <si>
    <t>000000001570</t>
  </si>
  <si>
    <t>000000001571</t>
  </si>
  <si>
    <t>000000001572</t>
  </si>
  <si>
    <t>000000001573</t>
  </si>
  <si>
    <t>000000001574</t>
  </si>
  <si>
    <t>000000001575</t>
  </si>
  <si>
    <t>000000001576</t>
  </si>
  <si>
    <t>000000001577</t>
  </si>
  <si>
    <t>000000001578</t>
  </si>
  <si>
    <t>000000001579</t>
  </si>
  <si>
    <t>000000001580</t>
  </si>
  <si>
    <t>000000001581</t>
  </si>
  <si>
    <t>000000001582</t>
  </si>
  <si>
    <t>000000001583</t>
  </si>
  <si>
    <t>000000001584</t>
  </si>
  <si>
    <t>000000001585</t>
  </si>
  <si>
    <t>000000001586</t>
  </si>
  <si>
    <t>000000001587</t>
  </si>
  <si>
    <t>000000001588</t>
  </si>
  <si>
    <t>000000001589</t>
  </si>
  <si>
    <t>000000001590</t>
  </si>
  <si>
    <t>000000001591</t>
  </si>
  <si>
    <t>000000001592</t>
  </si>
  <si>
    <t>000000001593</t>
  </si>
  <si>
    <t>000000001594</t>
  </si>
  <si>
    <t>000000001595</t>
  </si>
  <si>
    <t>000000001596</t>
  </si>
  <si>
    <t>000000001597</t>
  </si>
  <si>
    <t>000000001598</t>
  </si>
  <si>
    <t>000000001599</t>
  </si>
  <si>
    <t>000000001600</t>
  </si>
  <si>
    <t>000000001601</t>
  </si>
  <si>
    <t>000000001602</t>
  </si>
  <si>
    <t>000000001603</t>
  </si>
  <si>
    <t>000000001604</t>
  </si>
  <si>
    <t>000000001605</t>
  </si>
  <si>
    <t>000000001606</t>
  </si>
  <si>
    <t>000000001607</t>
  </si>
  <si>
    <t>000000001608</t>
  </si>
  <si>
    <t>000000001609</t>
  </si>
  <si>
    <t>000000001610</t>
  </si>
  <si>
    <t>000000001611</t>
  </si>
  <si>
    <t>000000001612</t>
  </si>
  <si>
    <t>000000001613</t>
  </si>
  <si>
    <t>000000001614</t>
  </si>
  <si>
    <t>000000001615</t>
  </si>
  <si>
    <t>000000001616</t>
  </si>
  <si>
    <t>000000001617</t>
  </si>
  <si>
    <t>000000001618</t>
  </si>
  <si>
    <t>000000001619</t>
  </si>
  <si>
    <t>000000001620</t>
  </si>
  <si>
    <t>000000001621</t>
  </si>
  <si>
    <t>000000001622</t>
  </si>
  <si>
    <t>000000001623</t>
  </si>
  <si>
    <t>000000001624</t>
  </si>
  <si>
    <t>000000001625</t>
  </si>
  <si>
    <t>000000001626</t>
  </si>
  <si>
    <t>000000001627</t>
  </si>
  <si>
    <t>000000001628</t>
  </si>
  <si>
    <t>000000001629</t>
  </si>
  <si>
    <t>000000001630</t>
  </si>
  <si>
    <t>000000001631</t>
  </si>
  <si>
    <t>000000001632</t>
  </si>
  <si>
    <t>000000001633</t>
  </si>
  <si>
    <t>000000001634</t>
  </si>
  <si>
    <t>000000001635</t>
  </si>
  <si>
    <t>000000001636</t>
  </si>
  <si>
    <t>000000001637</t>
  </si>
  <si>
    <t>000000001638</t>
  </si>
  <si>
    <t>000000001639</t>
  </si>
  <si>
    <t>000000001640</t>
  </si>
  <si>
    <t>000000001641</t>
  </si>
  <si>
    <t>000000001642</t>
  </si>
  <si>
    <t>000000001643</t>
  </si>
  <si>
    <t>000000001644</t>
  </si>
  <si>
    <t>000000001645</t>
  </si>
  <si>
    <t>000000001646</t>
  </si>
  <si>
    <t>000000001647</t>
  </si>
  <si>
    <t>000000001648</t>
  </si>
  <si>
    <t>000000001649</t>
  </si>
  <si>
    <t>000000001650</t>
  </si>
  <si>
    <t>000000001651</t>
  </si>
  <si>
    <t>000000001652</t>
  </si>
  <si>
    <t>000000001653</t>
  </si>
  <si>
    <t>000000001654</t>
  </si>
  <si>
    <t>000000001655</t>
  </si>
  <si>
    <t>000000001656</t>
  </si>
  <si>
    <t>000000001657</t>
  </si>
  <si>
    <t>000000001658</t>
  </si>
  <si>
    <t>000000001659</t>
  </si>
  <si>
    <t>000000001660</t>
  </si>
  <si>
    <t>000000001661</t>
  </si>
  <si>
    <t>000000001662</t>
  </si>
  <si>
    <t>000000001663</t>
  </si>
  <si>
    <t>000000001664</t>
  </si>
  <si>
    <t>000000001665</t>
  </si>
  <si>
    <t>000000001666</t>
  </si>
  <si>
    <t>000000001667</t>
  </si>
  <si>
    <t>000000001668</t>
  </si>
  <si>
    <t>000000001669</t>
  </si>
  <si>
    <t>000000001670</t>
  </si>
  <si>
    <t>000000001671</t>
  </si>
  <si>
    <t>000000001672</t>
  </si>
  <si>
    <t>000000001673</t>
  </si>
  <si>
    <t>000000001674</t>
  </si>
  <si>
    <t>000000001675</t>
  </si>
  <si>
    <t>000000001676</t>
  </si>
  <si>
    <t>000000001677</t>
  </si>
  <si>
    <t>000000001678</t>
  </si>
  <si>
    <t>000000001679</t>
  </si>
  <si>
    <t>000000001680</t>
  </si>
  <si>
    <t>000000001681</t>
  </si>
  <si>
    <t>000000001682</t>
  </si>
  <si>
    <t>000000001683</t>
  </si>
  <si>
    <t>000000001684</t>
  </si>
  <si>
    <t>000000001685</t>
  </si>
  <si>
    <t>000000001686</t>
  </si>
  <si>
    <t>000000001687</t>
  </si>
  <si>
    <t>000000001688</t>
  </si>
  <si>
    <t>000000001689</t>
  </si>
  <si>
    <t>000000001690</t>
  </si>
  <si>
    <t>000000001691</t>
  </si>
  <si>
    <t>000000001692</t>
  </si>
  <si>
    <t>000000001693</t>
  </si>
  <si>
    <t>000000001694</t>
  </si>
  <si>
    <t>000000001695</t>
  </si>
  <si>
    <t>000000001696</t>
  </si>
  <si>
    <t>000000001697</t>
  </si>
  <si>
    <t>000000001698</t>
  </si>
  <si>
    <t>000000001699</t>
  </si>
  <si>
    <t>000000001700</t>
  </si>
  <si>
    <t>000000001701</t>
  </si>
  <si>
    <t>000000001702</t>
  </si>
  <si>
    <t>000000001703</t>
  </si>
  <si>
    <t>000000001704</t>
  </si>
  <si>
    <t>000000001705</t>
  </si>
  <si>
    <t>000000001706</t>
  </si>
  <si>
    <t>000000001707</t>
  </si>
  <si>
    <t>000000001708</t>
  </si>
  <si>
    <t>000000001709</t>
  </si>
  <si>
    <t>000000001710</t>
  </si>
  <si>
    <t>000000001711</t>
  </si>
  <si>
    <t>000000001712</t>
  </si>
  <si>
    <t>000000001713</t>
  </si>
  <si>
    <t>000000001714</t>
  </si>
  <si>
    <t>000000001715</t>
  </si>
  <si>
    <t>000000001716</t>
  </si>
  <si>
    <t>000000001717</t>
  </si>
  <si>
    <t>000000001718</t>
  </si>
  <si>
    <t>000000001719</t>
  </si>
  <si>
    <t>000000001720</t>
  </si>
  <si>
    <t>000000001721</t>
  </si>
  <si>
    <t>000000001722</t>
  </si>
  <si>
    <t>000000001723</t>
  </si>
  <si>
    <t>000000001724</t>
  </si>
  <si>
    <t>000000001725</t>
  </si>
  <si>
    <t>000000001726</t>
  </si>
  <si>
    <t>000000001727</t>
  </si>
  <si>
    <t>000000001728</t>
  </si>
  <si>
    <t>000000001729</t>
  </si>
  <si>
    <t>000000001730</t>
  </si>
  <si>
    <t>000000001731</t>
  </si>
  <si>
    <t>000000001732</t>
  </si>
  <si>
    <t>000000001733</t>
  </si>
  <si>
    <t>000000001734</t>
  </si>
  <si>
    <t>000000001735</t>
  </si>
  <si>
    <t>000000001736</t>
  </si>
  <si>
    <t>000000001737</t>
  </si>
  <si>
    <t>000000001738</t>
  </si>
  <si>
    <t>000000001739</t>
  </si>
  <si>
    <t>000000001740</t>
  </si>
  <si>
    <t>000000001741</t>
  </si>
  <si>
    <t>000000001742</t>
  </si>
  <si>
    <t>000000001743</t>
  </si>
  <si>
    <t>000000001744</t>
  </si>
  <si>
    <t>000000001745</t>
  </si>
  <si>
    <t>000000001746</t>
  </si>
  <si>
    <t>000000001747</t>
  </si>
  <si>
    <t>000000001748</t>
  </si>
  <si>
    <t>000000001749</t>
  </si>
  <si>
    <t>000000001750</t>
  </si>
  <si>
    <t>000000001751</t>
  </si>
  <si>
    <t>000000001752</t>
  </si>
  <si>
    <t>000000001753</t>
  </si>
  <si>
    <t>000000001754</t>
  </si>
  <si>
    <t>000000001755</t>
  </si>
  <si>
    <t>000000001756</t>
  </si>
  <si>
    <t>000000001757</t>
  </si>
  <si>
    <t>000000001758</t>
  </si>
  <si>
    <t>000000001759</t>
  </si>
  <si>
    <t>000000001760</t>
  </si>
  <si>
    <t>000000001761</t>
  </si>
  <si>
    <t>000000001762</t>
  </si>
  <si>
    <t>000000001763</t>
  </si>
  <si>
    <t>000000001764</t>
  </si>
  <si>
    <t>000000001765</t>
  </si>
  <si>
    <t>000000001766</t>
  </si>
  <si>
    <t>000000001767</t>
  </si>
  <si>
    <t>000000001768</t>
  </si>
  <si>
    <t>000000001769</t>
  </si>
  <si>
    <t>000000001770</t>
  </si>
  <si>
    <t>000000001771</t>
  </si>
  <si>
    <t>000000001772</t>
  </si>
  <si>
    <t>000000001773</t>
  </si>
  <si>
    <t>000000001774</t>
  </si>
  <si>
    <t>000000001775</t>
  </si>
  <si>
    <t>000000001776</t>
  </si>
  <si>
    <t>000000001777</t>
  </si>
  <si>
    <t>000000001778</t>
  </si>
  <si>
    <t>000000001779</t>
  </si>
  <si>
    <t>000000001780</t>
  </si>
  <si>
    <t>000000001781</t>
  </si>
  <si>
    <t>000000001782</t>
  </si>
  <si>
    <t>000000001783</t>
  </si>
  <si>
    <t>000000001784</t>
  </si>
  <si>
    <t>000000001785</t>
  </si>
  <si>
    <t>000000001786</t>
  </si>
  <si>
    <t>000000001787</t>
  </si>
  <si>
    <t>000000001788</t>
  </si>
  <si>
    <t>000000001789</t>
  </si>
  <si>
    <t>000000001790</t>
  </si>
  <si>
    <t>000000001791</t>
  </si>
  <si>
    <t>000000001792</t>
  </si>
  <si>
    <t>000000001793</t>
  </si>
  <si>
    <t>000000001794</t>
  </si>
  <si>
    <t>000000001795</t>
  </si>
  <si>
    <t>000000001796</t>
  </si>
  <si>
    <t>000000001797</t>
  </si>
  <si>
    <t>000000001798</t>
  </si>
  <si>
    <t>000000001799</t>
  </si>
  <si>
    <t>000000001800</t>
  </si>
  <si>
    <t>000000001801</t>
  </si>
  <si>
    <t>000000001802</t>
  </si>
  <si>
    <t>000000001803</t>
  </si>
  <si>
    <t>000000001804</t>
  </si>
  <si>
    <t>000000001805</t>
  </si>
  <si>
    <t>000000001806</t>
  </si>
  <si>
    <t>000000001807</t>
  </si>
  <si>
    <t>000000001808</t>
  </si>
  <si>
    <t>000000001809</t>
  </si>
  <si>
    <t>000000001810</t>
  </si>
  <si>
    <t>000000001811</t>
  </si>
  <si>
    <t>000000001812</t>
  </si>
  <si>
    <t>000000001813</t>
  </si>
  <si>
    <t>000000001814</t>
  </si>
  <si>
    <t>000000001815</t>
  </si>
  <si>
    <t>000000001816</t>
  </si>
  <si>
    <t>000000001817</t>
  </si>
  <si>
    <t>000000001818</t>
  </si>
  <si>
    <t>000000001819</t>
  </si>
  <si>
    <t>000000001820</t>
  </si>
  <si>
    <t>000000001821</t>
  </si>
  <si>
    <t>000000001822</t>
  </si>
  <si>
    <t>000000001823</t>
  </si>
  <si>
    <t>000000001824</t>
  </si>
  <si>
    <t>000000001825</t>
  </si>
  <si>
    <t>000000001826</t>
  </si>
  <si>
    <t>000000001827</t>
  </si>
  <si>
    <t>000000001828</t>
  </si>
  <si>
    <t>000000001829</t>
  </si>
  <si>
    <t>000000001830</t>
  </si>
  <si>
    <t>000000001831</t>
  </si>
  <si>
    <t>000000001832</t>
  </si>
  <si>
    <t>000000001833</t>
  </si>
  <si>
    <t>000000001834</t>
  </si>
  <si>
    <t>000000001835</t>
  </si>
  <si>
    <t>000000001836</t>
  </si>
  <si>
    <t>000000001837</t>
  </si>
  <si>
    <t>000000001838</t>
  </si>
  <si>
    <t>000000001839</t>
  </si>
  <si>
    <t>000000001840</t>
  </si>
  <si>
    <t>000000001841</t>
  </si>
  <si>
    <t>000000001842</t>
  </si>
  <si>
    <t>000000001843</t>
  </si>
  <si>
    <t>000000001844</t>
  </si>
  <si>
    <t>000000001845</t>
  </si>
  <si>
    <t>000000001846</t>
  </si>
  <si>
    <t>000000001847</t>
  </si>
  <si>
    <t>000000001848</t>
  </si>
  <si>
    <t>000000001849</t>
  </si>
  <si>
    <t>000000001850</t>
  </si>
  <si>
    <t>000000001851</t>
  </si>
  <si>
    <t>000000001852</t>
  </si>
  <si>
    <t>000000001853</t>
  </si>
  <si>
    <t>000000001854</t>
  </si>
  <si>
    <t>000000001855</t>
  </si>
  <si>
    <t>000000001856</t>
  </si>
  <si>
    <t>000000001857</t>
  </si>
  <si>
    <t>000000001858</t>
  </si>
  <si>
    <t>000000001859</t>
  </si>
  <si>
    <t>000000001860</t>
  </si>
  <si>
    <t>000000001861</t>
  </si>
  <si>
    <t>000000001862</t>
  </si>
  <si>
    <t>000000001863</t>
  </si>
  <si>
    <t>000000001864</t>
  </si>
  <si>
    <t>000000001865</t>
  </si>
  <si>
    <t>000000001866</t>
  </si>
  <si>
    <t>000000001867</t>
  </si>
  <si>
    <t>000000001868</t>
  </si>
  <si>
    <t>000000001869</t>
  </si>
  <si>
    <t>000000001870</t>
  </si>
  <si>
    <t>000000001871</t>
  </si>
  <si>
    <t>000000001872</t>
  </si>
  <si>
    <t>000000001873</t>
  </si>
  <si>
    <t>000000001874</t>
  </si>
  <si>
    <t>000000001875</t>
  </si>
  <si>
    <t>000000001876</t>
  </si>
  <si>
    <t>000000001877</t>
  </si>
  <si>
    <t>000000001878</t>
  </si>
  <si>
    <t>000000001879</t>
  </si>
  <si>
    <t>000000001880</t>
  </si>
  <si>
    <t>000000001881</t>
  </si>
  <si>
    <t>000000001882</t>
  </si>
  <si>
    <t>000000001883</t>
  </si>
  <si>
    <t>000000001884</t>
  </si>
  <si>
    <t>000000001885</t>
  </si>
  <si>
    <t>000000001886</t>
  </si>
  <si>
    <t>000000001887</t>
  </si>
  <si>
    <t>000000001888</t>
  </si>
  <si>
    <t>000000001889</t>
  </si>
  <si>
    <t>000000001890</t>
  </si>
  <si>
    <t>000000001891</t>
  </si>
  <si>
    <t>000000001892</t>
  </si>
  <si>
    <t>000000001893</t>
  </si>
  <si>
    <t>000000001894</t>
  </si>
  <si>
    <t>000000001895</t>
  </si>
  <si>
    <t>000000001896</t>
  </si>
  <si>
    <t>000000001897</t>
  </si>
  <si>
    <t>000000001898</t>
  </si>
  <si>
    <t>000000001899</t>
  </si>
  <si>
    <t>000000001900</t>
  </si>
  <si>
    <t>000000001901</t>
  </si>
  <si>
    <t>000000001902</t>
  </si>
  <si>
    <t>000000001903</t>
  </si>
  <si>
    <t>000000001904</t>
  </si>
  <si>
    <t>000000001905</t>
  </si>
  <si>
    <t>000000001906</t>
  </si>
  <si>
    <t>000000001907</t>
  </si>
  <si>
    <t>000000001908</t>
  </si>
  <si>
    <t>000000001909</t>
  </si>
  <si>
    <t>000000001910</t>
  </si>
  <si>
    <t>000000001911</t>
  </si>
  <si>
    <t>000000001912</t>
  </si>
  <si>
    <t>000000001913</t>
  </si>
  <si>
    <t>000000001914</t>
  </si>
  <si>
    <t>000000001915</t>
  </si>
  <si>
    <t>000000001916</t>
  </si>
  <si>
    <t>000000001917</t>
  </si>
  <si>
    <t>000000001918</t>
  </si>
  <si>
    <t>000000001919</t>
  </si>
  <si>
    <t>000000001920</t>
  </si>
  <si>
    <t>000000001921</t>
  </si>
  <si>
    <t>000000001922</t>
  </si>
  <si>
    <t>000000001923</t>
  </si>
  <si>
    <t>000000001924</t>
  </si>
  <si>
    <t>000000001925</t>
  </si>
  <si>
    <t>000000001926</t>
  </si>
  <si>
    <t>000000001927</t>
  </si>
  <si>
    <t>000000001928</t>
  </si>
  <si>
    <t>000000001929</t>
  </si>
  <si>
    <t>000000001930</t>
  </si>
  <si>
    <t>000000001931</t>
  </si>
  <si>
    <t>000000001932</t>
  </si>
  <si>
    <t>000000001933</t>
  </si>
  <si>
    <t>000000001934</t>
  </si>
  <si>
    <t>000000001935</t>
  </si>
  <si>
    <t>000000001936</t>
  </si>
  <si>
    <t>000000001937</t>
  </si>
  <si>
    <t>000000001938</t>
  </si>
  <si>
    <t>000000001939</t>
  </si>
  <si>
    <t>000000001940</t>
  </si>
  <si>
    <t>000000001941</t>
  </si>
  <si>
    <t>000000001942</t>
  </si>
  <si>
    <t>000000001943</t>
  </si>
  <si>
    <t>000000001944</t>
  </si>
  <si>
    <t>000000001945</t>
  </si>
  <si>
    <t>000000001946</t>
  </si>
  <si>
    <t>000000001947</t>
  </si>
  <si>
    <t>000000001948</t>
  </si>
  <si>
    <t>000000001949</t>
  </si>
  <si>
    <t>000000001950</t>
  </si>
  <si>
    <t>000000001951</t>
  </si>
  <si>
    <t>000000001952</t>
  </si>
  <si>
    <t>000000001953</t>
  </si>
  <si>
    <t>000000001954</t>
  </si>
  <si>
    <t>000000001955</t>
  </si>
  <si>
    <t>000000001956</t>
  </si>
  <si>
    <t>000000001957</t>
  </si>
  <si>
    <t>000000001958</t>
  </si>
  <si>
    <t>000000001959</t>
  </si>
  <si>
    <t>000000001960</t>
  </si>
  <si>
    <t>000000001961</t>
  </si>
  <si>
    <t>000000001962</t>
  </si>
  <si>
    <t>000000001963</t>
  </si>
  <si>
    <t>000000001964</t>
  </si>
  <si>
    <t>000000001965</t>
  </si>
  <si>
    <t>000000001966</t>
  </si>
  <si>
    <t>000000001967</t>
  </si>
  <si>
    <t>000000001968</t>
  </si>
  <si>
    <t>000000001969</t>
  </si>
  <si>
    <t>000000001970</t>
  </si>
  <si>
    <t>000000001971</t>
  </si>
  <si>
    <t>000000001972</t>
  </si>
  <si>
    <t>000000001973</t>
  </si>
  <si>
    <t>000000001974</t>
  </si>
  <si>
    <t>000000001975</t>
  </si>
  <si>
    <t>000000001976</t>
  </si>
  <si>
    <t>000000001977</t>
  </si>
  <si>
    <t>000000001978</t>
  </si>
  <si>
    <t>000000001979</t>
  </si>
  <si>
    <t>000000001980</t>
  </si>
  <si>
    <t>000000001981</t>
  </si>
  <si>
    <t>000000001982</t>
  </si>
  <si>
    <t>000000001983</t>
  </si>
  <si>
    <t>000000001984</t>
  </si>
  <si>
    <t>000000001985</t>
  </si>
  <si>
    <t>000000001986</t>
  </si>
  <si>
    <t>000000001987</t>
  </si>
  <si>
    <t>000000001988</t>
  </si>
  <si>
    <t>000000001989</t>
  </si>
  <si>
    <t>000000001990</t>
  </si>
  <si>
    <t>000000001991</t>
  </si>
  <si>
    <t>000000001992</t>
  </si>
  <si>
    <t>000000001993</t>
  </si>
  <si>
    <t>000000001994</t>
  </si>
  <si>
    <t>000000001995</t>
  </si>
  <si>
    <t>000000001996</t>
  </si>
  <si>
    <t>000000001997</t>
  </si>
  <si>
    <t>000000001998</t>
  </si>
  <si>
    <t>000000001999</t>
  </si>
  <si>
    <t>000000002000</t>
  </si>
  <si>
    <t>000000002001</t>
  </si>
  <si>
    <t>000000002002</t>
  </si>
  <si>
    <t>000000002003</t>
  </si>
  <si>
    <t>000000002004</t>
  </si>
  <si>
    <t>000000002005</t>
  </si>
  <si>
    <t>000000002006</t>
  </si>
  <si>
    <t>000000002007</t>
  </si>
  <si>
    <t>000000002008</t>
  </si>
  <si>
    <t>000000002009</t>
  </si>
  <si>
    <t>000000002010</t>
  </si>
  <si>
    <t>000000002011</t>
  </si>
  <si>
    <t>000000002012</t>
  </si>
  <si>
    <t>000000002013</t>
  </si>
  <si>
    <t>000000002014</t>
  </si>
  <si>
    <t>000000002015</t>
  </si>
  <si>
    <t>000000002016</t>
  </si>
  <si>
    <t>000000002017</t>
  </si>
  <si>
    <t>000000002018</t>
  </si>
  <si>
    <t>000000002019</t>
  </si>
  <si>
    <t>000000002020</t>
  </si>
  <si>
    <t>000000002021</t>
  </si>
  <si>
    <t>000000002022</t>
  </si>
  <si>
    <t>000000002023</t>
  </si>
  <si>
    <t>000000002024</t>
  </si>
  <si>
    <t>000000002025</t>
  </si>
  <si>
    <t>000000002026</t>
  </si>
  <si>
    <t>000000002027</t>
  </si>
  <si>
    <t>000000002028</t>
  </si>
  <si>
    <t>000000002029</t>
  </si>
  <si>
    <t>000000002030</t>
  </si>
  <si>
    <t>000000002031</t>
  </si>
  <si>
    <t>000000002032</t>
  </si>
  <si>
    <t>000000002033</t>
  </si>
  <si>
    <t>000000002034</t>
  </si>
  <si>
    <t>000000002035</t>
  </si>
  <si>
    <t>000000002036</t>
  </si>
  <si>
    <t>000000002037</t>
  </si>
  <si>
    <t>000000002038</t>
  </si>
  <si>
    <t>000000002039</t>
  </si>
  <si>
    <t>000000002040</t>
  </si>
  <si>
    <t>000000002041</t>
  </si>
  <si>
    <t>000000002042</t>
  </si>
  <si>
    <t>000000002043</t>
  </si>
  <si>
    <t>000000002044</t>
  </si>
  <si>
    <t>000000002045</t>
  </si>
  <si>
    <t>000000002046</t>
  </si>
  <si>
    <t>000000002047</t>
  </si>
  <si>
    <t>000000002048</t>
  </si>
  <si>
    <t>000000002049</t>
  </si>
  <si>
    <t>000000002050</t>
  </si>
  <si>
    <t>000000002051</t>
  </si>
  <si>
    <t>000000002052</t>
  </si>
  <si>
    <t>000000002053</t>
  </si>
  <si>
    <t>000000002054</t>
  </si>
  <si>
    <t>000000002055</t>
  </si>
  <si>
    <t>000000002056</t>
  </si>
  <si>
    <t>000000002057</t>
  </si>
  <si>
    <t>000000002058</t>
  </si>
  <si>
    <t>000000002059</t>
  </si>
  <si>
    <t>000000002060</t>
  </si>
  <si>
    <t>000000002061</t>
  </si>
  <si>
    <t>000000002062</t>
  </si>
  <si>
    <t>000000002063</t>
  </si>
  <si>
    <t>000000002064</t>
  </si>
  <si>
    <t>000000002065</t>
  </si>
  <si>
    <t>000000002066</t>
  </si>
  <si>
    <t>000000002067</t>
  </si>
  <si>
    <t>000000002068</t>
  </si>
  <si>
    <t>000000002069</t>
  </si>
  <si>
    <t>000000002070</t>
  </si>
  <si>
    <t>000000002071</t>
  </si>
  <si>
    <t>000000002072</t>
  </si>
  <si>
    <t>000000002073</t>
  </si>
  <si>
    <t>000000002074</t>
  </si>
  <si>
    <t>000000002075</t>
  </si>
  <si>
    <t>000000002076</t>
  </si>
  <si>
    <t>000000002077</t>
  </si>
  <si>
    <t>000000002078</t>
  </si>
  <si>
    <t>000000002079</t>
  </si>
  <si>
    <t>000000002080</t>
  </si>
  <si>
    <t>000000002081</t>
  </si>
  <si>
    <t>000000002082</t>
  </si>
  <si>
    <t>000000002083</t>
  </si>
  <si>
    <t>000000002084</t>
  </si>
  <si>
    <t>000000002085</t>
  </si>
  <si>
    <t>000000002086</t>
  </si>
  <si>
    <t>000000002087</t>
  </si>
  <si>
    <t>000000002088</t>
  </si>
  <si>
    <t>000000002089</t>
  </si>
  <si>
    <t>000000002090</t>
  </si>
  <si>
    <t>000000002091</t>
  </si>
  <si>
    <t>000000002092</t>
  </si>
  <si>
    <t>000000002093</t>
  </si>
  <si>
    <t>000000002094</t>
  </si>
  <si>
    <t>000000002095</t>
  </si>
  <si>
    <t>000000002096</t>
  </si>
  <si>
    <t>000000002097</t>
  </si>
  <si>
    <t>000000002098</t>
  </si>
  <si>
    <t>000000002099</t>
  </si>
  <si>
    <t>000000002100</t>
  </si>
  <si>
    <t>000000002101</t>
  </si>
  <si>
    <t>000000002102</t>
  </si>
  <si>
    <t>000000002103</t>
  </si>
  <si>
    <t>000000002104</t>
  </si>
  <si>
    <t>000000002105</t>
  </si>
  <si>
    <t>000000002106</t>
  </si>
  <si>
    <t>000000002107</t>
  </si>
  <si>
    <t>000000002108</t>
  </si>
  <si>
    <t>000000002109</t>
  </si>
  <si>
    <t>000000002110</t>
  </si>
  <si>
    <t>000000002111</t>
  </si>
  <si>
    <t>000000002112</t>
  </si>
  <si>
    <t>000000002113</t>
  </si>
  <si>
    <t>000000002114</t>
  </si>
  <si>
    <t>000000002115</t>
  </si>
  <si>
    <t>000000002116</t>
  </si>
  <si>
    <t>000000002117</t>
  </si>
  <si>
    <t>000000002118</t>
  </si>
  <si>
    <t>000000002119</t>
  </si>
  <si>
    <t>000000002120</t>
  </si>
  <si>
    <t>000000002121</t>
  </si>
  <si>
    <t>000000002122</t>
  </si>
  <si>
    <t>000000002123</t>
  </si>
  <si>
    <t>000000002124</t>
  </si>
  <si>
    <t>000000002125</t>
  </si>
  <si>
    <t>000000002126</t>
  </si>
  <si>
    <t>000000002127</t>
  </si>
  <si>
    <t>000000002128</t>
  </si>
  <si>
    <t>000000002129</t>
  </si>
  <si>
    <t>000000002130</t>
  </si>
  <si>
    <t>000000002131</t>
  </si>
  <si>
    <t>000000002132</t>
  </si>
  <si>
    <t>000000002133</t>
  </si>
  <si>
    <t>000000002134</t>
  </si>
  <si>
    <t>000000002135</t>
  </si>
  <si>
    <t>000000002136</t>
  </si>
  <si>
    <t>000000002137</t>
  </si>
  <si>
    <t>000000002138</t>
  </si>
  <si>
    <t>000000002139</t>
  </si>
  <si>
    <t>000000002140</t>
  </si>
  <si>
    <t>000000002141</t>
  </si>
  <si>
    <t>000000002142</t>
  </si>
  <si>
    <t>000000002143</t>
  </si>
  <si>
    <t>000000002144</t>
  </si>
  <si>
    <t>000000002145</t>
  </si>
  <si>
    <t>000000002146</t>
  </si>
  <si>
    <t>000000002147</t>
  </si>
  <si>
    <t>000000002148</t>
  </si>
  <si>
    <t>000000002149</t>
  </si>
  <si>
    <t>000000002150</t>
  </si>
  <si>
    <t>000000002151</t>
  </si>
  <si>
    <t>000000002152</t>
  </si>
  <si>
    <t>000000002153</t>
  </si>
  <si>
    <t>000000002154</t>
  </si>
  <si>
    <t>000000002155</t>
  </si>
  <si>
    <t>000000002156</t>
  </si>
  <si>
    <t>000000002157</t>
  </si>
  <si>
    <t>000000002158</t>
  </si>
  <si>
    <t>000000002159</t>
  </si>
  <si>
    <t>000000002160</t>
  </si>
  <si>
    <t>000000002161</t>
  </si>
  <si>
    <t>000000002162</t>
  </si>
  <si>
    <t>000000002163</t>
  </si>
  <si>
    <t>000000002164</t>
  </si>
  <si>
    <t>000000002165</t>
  </si>
  <si>
    <t>000000002166</t>
  </si>
  <si>
    <t>000000002167</t>
  </si>
  <si>
    <t>000000002168</t>
  </si>
  <si>
    <t>000000002169</t>
  </si>
  <si>
    <t>000000002170</t>
  </si>
  <si>
    <t>000000002171</t>
  </si>
  <si>
    <t>000000002172</t>
  </si>
  <si>
    <t>000000002173</t>
  </si>
  <si>
    <t>000000002174</t>
  </si>
  <si>
    <t>000000002175</t>
  </si>
  <si>
    <t>000000002176</t>
  </si>
  <si>
    <t>000000002177</t>
  </si>
  <si>
    <t>000000002178</t>
  </si>
  <si>
    <t>000000002179</t>
  </si>
  <si>
    <t>000000002180</t>
  </si>
  <si>
    <t>000000002181</t>
  </si>
  <si>
    <t>000000002182</t>
  </si>
  <si>
    <t>000000002183</t>
  </si>
  <si>
    <t>000000002184</t>
  </si>
  <si>
    <t>000000002185</t>
  </si>
  <si>
    <t>000000002186</t>
  </si>
  <si>
    <t>000000002187</t>
  </si>
  <si>
    <t>000000002188</t>
  </si>
  <si>
    <t>000000002189</t>
  </si>
  <si>
    <t>000000002190</t>
  </si>
  <si>
    <t>000000002191</t>
  </si>
  <si>
    <t>000000002192</t>
  </si>
  <si>
    <t>000000002193</t>
  </si>
  <si>
    <t>000000002194</t>
  </si>
  <si>
    <t>000000002195</t>
  </si>
  <si>
    <t>000000002196</t>
  </si>
  <si>
    <t>000000002197</t>
  </si>
  <si>
    <t>000000002198</t>
  </si>
  <si>
    <t>000000002199</t>
  </si>
  <si>
    <t>000000002200</t>
  </si>
  <si>
    <t>000000002201</t>
  </si>
  <si>
    <t>000000002202</t>
  </si>
  <si>
    <t>000000002203</t>
  </si>
  <si>
    <t>000000002204</t>
  </si>
  <si>
    <t>000000002205</t>
  </si>
  <si>
    <t>000000002206</t>
  </si>
  <si>
    <t>000000002207</t>
  </si>
  <si>
    <t>000000002208</t>
  </si>
  <si>
    <t>000000002209</t>
  </si>
  <si>
    <t>000000002210</t>
  </si>
  <si>
    <t>000000002211</t>
  </si>
  <si>
    <t>000000002212</t>
  </si>
  <si>
    <t>000000002213</t>
  </si>
  <si>
    <t>000000002214</t>
  </si>
  <si>
    <t>000000002215</t>
  </si>
  <si>
    <t>000000002216</t>
  </si>
  <si>
    <t>000000002217</t>
  </si>
  <si>
    <t>000000002218</t>
  </si>
  <si>
    <t>000000002219</t>
  </si>
  <si>
    <t>000000002220</t>
  </si>
  <si>
    <t>000000002221</t>
  </si>
  <si>
    <t>000000002222</t>
  </si>
  <si>
    <t>000000002223</t>
  </si>
  <si>
    <t>000000002224</t>
  </si>
  <si>
    <t>000000002225</t>
  </si>
  <si>
    <t>000000002226</t>
  </si>
  <si>
    <t>000000002227</t>
  </si>
  <si>
    <t>000000002228</t>
  </si>
  <si>
    <t>000000002229</t>
  </si>
  <si>
    <t>000000002230</t>
  </si>
  <si>
    <t>000000002231</t>
  </si>
  <si>
    <t>000000002232</t>
  </si>
  <si>
    <t>000000002233</t>
  </si>
  <si>
    <t>000000002234</t>
  </si>
  <si>
    <t>000000002235</t>
  </si>
  <si>
    <t>000000002236</t>
  </si>
  <si>
    <t>000000002237</t>
  </si>
  <si>
    <t>000000002238</t>
  </si>
  <si>
    <t>000000002239</t>
  </si>
  <si>
    <t>000000002240</t>
  </si>
  <si>
    <t>000000002241</t>
  </si>
  <si>
    <t>000000002242</t>
  </si>
  <si>
    <t>000000002243</t>
  </si>
  <si>
    <t>000000002244</t>
  </si>
  <si>
    <t>000000002245</t>
  </si>
  <si>
    <t>000000002246</t>
  </si>
  <si>
    <t>000000002247</t>
  </si>
  <si>
    <t>000000002248</t>
  </si>
  <si>
    <t>000000002249</t>
  </si>
  <si>
    <t>000000002250</t>
  </si>
  <si>
    <t>000000002251</t>
  </si>
  <si>
    <t>000000002252</t>
  </si>
  <si>
    <t>000000002253</t>
  </si>
  <si>
    <t>000000002254</t>
  </si>
  <si>
    <t>000000002255</t>
  </si>
  <si>
    <t>000000002256</t>
  </si>
  <si>
    <t>000000002257</t>
  </si>
  <si>
    <t>000000002258</t>
  </si>
  <si>
    <t>000000002259</t>
  </si>
  <si>
    <t>000000002260</t>
  </si>
  <si>
    <t>000000002261</t>
  </si>
  <si>
    <t>000000002262</t>
  </si>
  <si>
    <t>000000002263</t>
  </si>
  <si>
    <t>000000002264</t>
  </si>
  <si>
    <t>000000002265</t>
  </si>
  <si>
    <t>000000002266</t>
  </si>
  <si>
    <t>000000002267</t>
  </si>
  <si>
    <t>000000002268</t>
  </si>
  <si>
    <t>000000002269</t>
  </si>
  <si>
    <t>000000002270</t>
  </si>
  <si>
    <t>000000002271</t>
  </si>
  <si>
    <t>000000002272</t>
  </si>
  <si>
    <t>000000002273</t>
  </si>
  <si>
    <t>000000002274</t>
  </si>
  <si>
    <t>000000002275</t>
  </si>
  <si>
    <t>000000002276</t>
  </si>
  <si>
    <t>000000002277</t>
  </si>
  <si>
    <t>000000002278</t>
  </si>
  <si>
    <t>000000002279</t>
  </si>
  <si>
    <t>000000002280</t>
  </si>
  <si>
    <t>000000002281</t>
  </si>
  <si>
    <t>000000002282</t>
  </si>
  <si>
    <t>000000002283</t>
  </si>
  <si>
    <t>000000002284</t>
  </si>
  <si>
    <t>000000002285</t>
  </si>
  <si>
    <t>000000002286</t>
  </si>
  <si>
    <t>000000002287</t>
  </si>
  <si>
    <t>000000002288</t>
  </si>
  <si>
    <t>000000002289</t>
  </si>
  <si>
    <t>000000002290</t>
  </si>
  <si>
    <t>000000002291</t>
  </si>
  <si>
    <t>000000002292</t>
  </si>
  <si>
    <t>000000002293</t>
  </si>
  <si>
    <t>000000002294</t>
  </si>
  <si>
    <t>000000002295</t>
  </si>
  <si>
    <t>000000002296</t>
  </si>
  <si>
    <t>000000002297</t>
  </si>
  <si>
    <t>000000002298</t>
  </si>
  <si>
    <t>000000002299</t>
  </si>
  <si>
    <t>000000002300</t>
  </si>
  <si>
    <t>000000002301</t>
  </si>
  <si>
    <t>000000002302</t>
  </si>
  <si>
    <t>000000002303</t>
  </si>
  <si>
    <t>000000002304</t>
  </si>
  <si>
    <t>000000002305</t>
  </si>
  <si>
    <t>000000002306</t>
  </si>
  <si>
    <t>000000002307</t>
  </si>
  <si>
    <t>000000002308</t>
  </si>
  <si>
    <t>000000002309</t>
  </si>
  <si>
    <t>000000002310</t>
  </si>
  <si>
    <t>000000002311</t>
  </si>
  <si>
    <t>000000002312</t>
  </si>
  <si>
    <t>000000002313</t>
  </si>
  <si>
    <t>000000002314</t>
  </si>
  <si>
    <t>000000002315</t>
  </si>
  <si>
    <t>000000002316</t>
  </si>
  <si>
    <t>000000002317</t>
  </si>
  <si>
    <t>000000002318</t>
  </si>
  <si>
    <t>000000002319</t>
  </si>
  <si>
    <t>000000002320</t>
  </si>
  <si>
    <t>000000002321</t>
  </si>
  <si>
    <t>000000002322</t>
  </si>
  <si>
    <t>000000002323</t>
  </si>
  <si>
    <t>000000002324</t>
  </si>
  <si>
    <t>000000002325</t>
  </si>
  <si>
    <t>000000002326</t>
  </si>
  <si>
    <t>000000002327</t>
  </si>
  <si>
    <t>000000002328</t>
  </si>
  <si>
    <t>000000002329</t>
  </si>
  <si>
    <t>000000002330</t>
  </si>
  <si>
    <t>000000002331</t>
  </si>
  <si>
    <t>000000002332</t>
  </si>
  <si>
    <t>000000002333</t>
  </si>
  <si>
    <t>000000002334</t>
  </si>
  <si>
    <t>000000002335</t>
  </si>
  <si>
    <t>000000002336</t>
  </si>
  <si>
    <t>000000002337</t>
  </si>
  <si>
    <t>000000002338</t>
  </si>
  <si>
    <t>000000002339</t>
  </si>
  <si>
    <t>000000002340</t>
  </si>
  <si>
    <t>000000002341</t>
  </si>
  <si>
    <t>000000002342</t>
  </si>
  <si>
    <t>000000002343</t>
  </si>
  <si>
    <t>000000002344</t>
  </si>
  <si>
    <t>000000002345</t>
  </si>
  <si>
    <t>000000002346</t>
  </si>
  <si>
    <t>000000002347</t>
  </si>
  <si>
    <t>000000002348</t>
  </si>
  <si>
    <t>000000002349</t>
  </si>
  <si>
    <t>000000002350</t>
  </si>
  <si>
    <t>000000002351</t>
  </si>
  <si>
    <t>000000002352</t>
  </si>
  <si>
    <t>000000002353</t>
  </si>
  <si>
    <t>000000002354</t>
  </si>
  <si>
    <t>000000002355</t>
  </si>
  <si>
    <t>000000002356</t>
  </si>
  <si>
    <t>000000002357</t>
  </si>
  <si>
    <t>000000002358</t>
  </si>
  <si>
    <t>000000002359</t>
  </si>
  <si>
    <t>000000002360</t>
  </si>
  <si>
    <t>000000002361</t>
  </si>
  <si>
    <t>000000002362</t>
  </si>
  <si>
    <t>000000002363</t>
  </si>
  <si>
    <t>000000002364</t>
  </si>
  <si>
    <t>000000002365</t>
  </si>
  <si>
    <t>000000002366</t>
  </si>
  <si>
    <t>000000002367</t>
  </si>
  <si>
    <t>000000002368</t>
  </si>
  <si>
    <t>000000002369</t>
  </si>
  <si>
    <t>000000002370</t>
  </si>
  <si>
    <t>000000002371</t>
  </si>
  <si>
    <t>000000002372</t>
  </si>
  <si>
    <t>000000002373</t>
  </si>
  <si>
    <t>000000002374</t>
  </si>
  <si>
    <t>000000002375</t>
  </si>
  <si>
    <t>000000002376</t>
  </si>
  <si>
    <t>000000002377</t>
  </si>
  <si>
    <t>000000002378</t>
  </si>
  <si>
    <t>000000002379</t>
  </si>
  <si>
    <t>000000002380</t>
  </si>
  <si>
    <t>000000002381</t>
  </si>
  <si>
    <t>000000002382</t>
  </si>
  <si>
    <t>000000002383</t>
  </si>
  <si>
    <t>000000002384</t>
  </si>
  <si>
    <t>000000002385</t>
  </si>
  <si>
    <t>000000002386</t>
  </si>
  <si>
    <t>000000002387</t>
  </si>
  <si>
    <t>000000002388</t>
  </si>
  <si>
    <t>000000002389</t>
  </si>
  <si>
    <t>000000002390</t>
  </si>
  <si>
    <t>000000002391</t>
  </si>
  <si>
    <t>000000002392</t>
  </si>
  <si>
    <t>000000002393</t>
  </si>
  <si>
    <t>000000002394</t>
  </si>
  <si>
    <t>000000002395</t>
  </si>
  <si>
    <t>000000002396</t>
  </si>
  <si>
    <t>000000002397</t>
  </si>
  <si>
    <t>000000002398</t>
  </si>
  <si>
    <t>000000002399</t>
  </si>
  <si>
    <t>000000002400</t>
  </si>
  <si>
    <t>000000002401</t>
  </si>
  <si>
    <t>000000002402</t>
  </si>
  <si>
    <t>000000002403</t>
  </si>
  <si>
    <t>000000002404</t>
  </si>
  <si>
    <t>000000002405</t>
  </si>
  <si>
    <t>000000002406</t>
  </si>
  <si>
    <t>000000002407</t>
  </si>
  <si>
    <t>000000002408</t>
  </si>
  <si>
    <t>000000002409</t>
  </si>
  <si>
    <t>000000002410</t>
  </si>
  <si>
    <t>000000002411</t>
  </si>
  <si>
    <t>000000002412</t>
  </si>
  <si>
    <t>000000002413</t>
  </si>
  <si>
    <t>000000002414</t>
  </si>
  <si>
    <t>000000002415</t>
  </si>
  <si>
    <t>000000002416</t>
  </si>
  <si>
    <t>000000002417</t>
  </si>
  <si>
    <t>000000002418</t>
  </si>
  <si>
    <t>000000002419</t>
  </si>
  <si>
    <t>000000002420</t>
  </si>
  <si>
    <t>000000002421</t>
  </si>
  <si>
    <t>000000002422</t>
  </si>
  <si>
    <t>000000002423</t>
  </si>
  <si>
    <t>000000002424</t>
  </si>
  <si>
    <t>000000002425</t>
  </si>
  <si>
    <t>000000002426</t>
  </si>
  <si>
    <t>000000002427</t>
  </si>
  <si>
    <t>000000002428</t>
  </si>
  <si>
    <t>000000002429</t>
  </si>
  <si>
    <t>000000002430</t>
  </si>
  <si>
    <t>000000002431</t>
  </si>
  <si>
    <t>000000002432</t>
  </si>
  <si>
    <t>000000002433</t>
  </si>
  <si>
    <t>000000002434</t>
  </si>
  <si>
    <t>000000002435</t>
  </si>
  <si>
    <t>000000002436</t>
  </si>
  <si>
    <t>000000002437</t>
  </si>
  <si>
    <t>000000002438</t>
  </si>
  <si>
    <t>000000002439</t>
  </si>
  <si>
    <t>000000002440</t>
  </si>
  <si>
    <t>000000002441</t>
  </si>
  <si>
    <t>000000002442</t>
  </si>
  <si>
    <t>000000002443</t>
  </si>
  <si>
    <t>000000002444</t>
  </si>
  <si>
    <t>000000002445</t>
  </si>
  <si>
    <t>000000002446</t>
  </si>
  <si>
    <t>000000002447</t>
  </si>
  <si>
    <t>CLIENTE 1</t>
  </si>
  <si>
    <t>CLIENTE 2</t>
  </si>
  <si>
    <t>CLIENTE 3</t>
  </si>
  <si>
    <t>CLIENTE 4</t>
  </si>
  <si>
    <t>CLIENTE 5</t>
  </si>
  <si>
    <t>CLIENTE 6</t>
  </si>
  <si>
    <t>CLIENTE 7</t>
  </si>
  <si>
    <t>CLIENTE 8</t>
  </si>
  <si>
    <t>CLIENTE 9</t>
  </si>
  <si>
    <t>CLIENTE 10</t>
  </si>
  <si>
    <t>CLIENTE 11</t>
  </si>
  <si>
    <t>CLIENTE 12</t>
  </si>
  <si>
    <t>CLIENTE 13</t>
  </si>
  <si>
    <t>CLIENTE 14</t>
  </si>
  <si>
    <t>CLIENTE 15</t>
  </si>
  <si>
    <t>CLIENTE 16</t>
  </si>
  <si>
    <t>CLIENTE 17</t>
  </si>
  <si>
    <t>INTESA SANPAOLO SPA - IBAN: IT15 I030 1234 1234 0000 0009 776 - (BIC)  SWIFT: QWERTY</t>
  </si>
  <si>
    <t>INDIRIZZO 1</t>
  </si>
  <si>
    <t>INDIRIZZO 2</t>
  </si>
  <si>
    <t>P.IVA : 000000000001</t>
  </si>
  <si>
    <t>P.IVA : 000000000002</t>
  </si>
  <si>
    <t>P.IVA : 000000000003</t>
  </si>
  <si>
    <t>P.IVA : 000000000004</t>
  </si>
  <si>
    <t>P.IVA : 000000000005</t>
  </si>
  <si>
    <t>P.IVA : 000000000006</t>
  </si>
  <si>
    <t>P.IVA : 000000000007</t>
  </si>
  <si>
    <t>P.IVA : 000000000008</t>
  </si>
  <si>
    <t>P.IVA : 000000000009</t>
  </si>
  <si>
    <t>P.IVA : 000000000010</t>
  </si>
  <si>
    <t>P.IVA : 000000000011</t>
  </si>
  <si>
    <t>P.IVA : 000000000012</t>
  </si>
  <si>
    <t>P.IVA : 000000000013</t>
  </si>
  <si>
    <t>P.IVA : 000000000014</t>
  </si>
  <si>
    <t>P.IVA : 000000000015</t>
  </si>
  <si>
    <t>P.IVA : 000000000016</t>
  </si>
  <si>
    <t>P.IVA : 000000000017</t>
  </si>
  <si>
    <t>INCOTERMS : DAP VS. DEPOSITO PIACENTINO</t>
  </si>
  <si>
    <t>FORNITORE 1</t>
  </si>
  <si>
    <t>FORNITORE 2</t>
  </si>
  <si>
    <t>FORNITORE 3</t>
  </si>
  <si>
    <t>FORNITORE 4</t>
  </si>
  <si>
    <t>FORNITORE 5</t>
  </si>
  <si>
    <t>FORNITORE 6</t>
  </si>
  <si>
    <t>FORNITORE 7</t>
  </si>
  <si>
    <t>FORNITORE 8</t>
  </si>
  <si>
    <t>FORNITORE 9</t>
  </si>
  <si>
    <t>FORNITORE 10</t>
  </si>
  <si>
    <t>FORNITORE 11</t>
  </si>
  <si>
    <t>FORNITORE 12</t>
  </si>
  <si>
    <t>FORNITORE 13</t>
  </si>
  <si>
    <t>FORNITORE 14</t>
  </si>
  <si>
    <t>FORNITORE 15</t>
  </si>
  <si>
    <t>FORNITORE 16</t>
  </si>
  <si>
    <t>FORNITORE 17</t>
  </si>
  <si>
    <t>FORNITORE 18</t>
  </si>
  <si>
    <t>FORNITORE 19</t>
  </si>
  <si>
    <t>FORNITORE 20</t>
  </si>
  <si>
    <t>FORNITORE 21</t>
  </si>
  <si>
    <t>FORNITORE 22</t>
  </si>
  <si>
    <t>FORNITORE 23</t>
  </si>
  <si>
    <t>FORNITORE 24</t>
  </si>
  <si>
    <t>FORNITORE 25</t>
  </si>
  <si>
    <t>FORNITORE 26</t>
  </si>
  <si>
    <t>FORNITORE 27</t>
  </si>
  <si>
    <t>FORNITORE 28</t>
  </si>
  <si>
    <t>FORNITORE 29</t>
  </si>
  <si>
    <t>FORNITORE 30</t>
  </si>
  <si>
    <t>FORNITORE 31</t>
  </si>
  <si>
    <t>FORNITORE 32</t>
  </si>
  <si>
    <t>FORNITORE 33</t>
  </si>
  <si>
    <t>FORNITORE 34</t>
  </si>
  <si>
    <t>FORNITORE 35</t>
  </si>
  <si>
    <t>FORNITORE 36</t>
  </si>
  <si>
    <t>FORNITORE 37</t>
  </si>
  <si>
    <t>FORNITORE 38</t>
  </si>
  <si>
    <t>FORNITORE 39</t>
  </si>
  <si>
    <t>FORNITORE 40</t>
  </si>
  <si>
    <t>FORNITORE 41</t>
  </si>
  <si>
    <t>FORNITORE 42</t>
  </si>
  <si>
    <t>FORNITORE 43</t>
  </si>
  <si>
    <t>FORNITORE 44</t>
  </si>
  <si>
    <t>FORNITORE 45</t>
  </si>
  <si>
    <t>FORNITORE 46</t>
  </si>
  <si>
    <t>FORNITORE 47</t>
  </si>
  <si>
    <t>FORNITORE 48</t>
  </si>
  <si>
    <t>FORNITORE 49</t>
  </si>
  <si>
    <t>FORNITORE 50</t>
  </si>
  <si>
    <t>FORNITORE 51</t>
  </si>
  <si>
    <t>FORNITORE 52</t>
  </si>
  <si>
    <t>FORNITORE 53</t>
  </si>
  <si>
    <t>FORNITORE 54</t>
  </si>
  <si>
    <t>FORNITORE 55</t>
  </si>
  <si>
    <t>FORNITORE 56</t>
  </si>
  <si>
    <t>FORNITORE 57</t>
  </si>
  <si>
    <t>FORNITORE 58</t>
  </si>
  <si>
    <t>FORNITORE 59</t>
  </si>
  <si>
    <t>FORNITORE 60</t>
  </si>
  <si>
    <t>FORNITORE 61</t>
  </si>
  <si>
    <t>FORNITORE 62</t>
  </si>
  <si>
    <t>FORNITORE 63</t>
  </si>
  <si>
    <t>FORNITORE 64</t>
  </si>
  <si>
    <t>FORNITORE 65</t>
  </si>
  <si>
    <t>FORNITORE 66</t>
  </si>
  <si>
    <t>FORNITORE 67</t>
  </si>
  <si>
    <t>FORNITORE 68</t>
  </si>
  <si>
    <t>FORNITORE 69</t>
  </si>
  <si>
    <t>FORNITORE 70</t>
  </si>
  <si>
    <t>FORNITORE 71</t>
  </si>
  <si>
    <t>FORNITORE 72</t>
  </si>
  <si>
    <t>FORNITORE 73</t>
  </si>
  <si>
    <t>FORNITORE 74</t>
  </si>
  <si>
    <t>FORNITORE 75</t>
  </si>
  <si>
    <t>FORNITORE 76</t>
  </si>
  <si>
    <t>FORNITORE 77</t>
  </si>
  <si>
    <t>FORNITORE 78</t>
  </si>
  <si>
    <t>FORNITORE 79</t>
  </si>
  <si>
    <t>FORNITORE 80</t>
  </si>
  <si>
    <t>FORNITORE 81</t>
  </si>
  <si>
    <t>FORNITORE 82</t>
  </si>
  <si>
    <t>FORNITORE 83</t>
  </si>
  <si>
    <t>FORNITORE 84</t>
  </si>
  <si>
    <t>FORNITORE 85</t>
  </si>
  <si>
    <t>FORNITORE 86</t>
  </si>
  <si>
    <t>FORNITORE 87</t>
  </si>
  <si>
    <t>FORNITORE 88</t>
  </si>
  <si>
    <t>FORNITORE 89</t>
  </si>
  <si>
    <t>FORNITORE 90</t>
  </si>
  <si>
    <t>FORNITORE 91</t>
  </si>
  <si>
    <t>FORNITORE 92</t>
  </si>
  <si>
    <t>FORNITORE 93</t>
  </si>
  <si>
    <t>FORNITORE 94</t>
  </si>
  <si>
    <t>FORNITORE 95</t>
  </si>
  <si>
    <t>FORNITORE 96</t>
  </si>
  <si>
    <t>FORNITORE 97</t>
  </si>
  <si>
    <t>FORNITORE 98</t>
  </si>
  <si>
    <t>FORNITORE 99</t>
  </si>
  <si>
    <t>FORNITORE 100</t>
  </si>
  <si>
    <t>FORNITORE 101</t>
  </si>
  <si>
    <t>FORNITORE 102</t>
  </si>
  <si>
    <t>FORNITORE 103</t>
  </si>
  <si>
    <t>FORNITORE 104</t>
  </si>
  <si>
    <t>FORNITORE 105</t>
  </si>
  <si>
    <t>FORNITORE 106</t>
  </si>
  <si>
    <t>FORNITORE 107</t>
  </si>
  <si>
    <t>FORNITORE 108</t>
  </si>
  <si>
    <t>FORNITORE 109</t>
  </si>
  <si>
    <t>FORNITORE 110</t>
  </si>
  <si>
    <t>FORNITORE 111</t>
  </si>
  <si>
    <t>FORNITORE 112</t>
  </si>
  <si>
    <t>FORNITORE 113</t>
  </si>
  <si>
    <t>FORNITORE 114</t>
  </si>
  <si>
    <t>FORNITORE 115</t>
  </si>
  <si>
    <t>FORNITORE 116</t>
  </si>
  <si>
    <t>FORNITORE 117</t>
  </si>
  <si>
    <t>FORNITORE 118</t>
  </si>
  <si>
    <t>FORNITORE 119</t>
  </si>
  <si>
    <t>FORNITORE 120</t>
  </si>
  <si>
    <t>FORNITORE 121</t>
  </si>
  <si>
    <t>FORNITORE 122</t>
  </si>
  <si>
    <t>FORNITORE 123</t>
  </si>
  <si>
    <t>FORNITORE 124</t>
  </si>
  <si>
    <t>FORNITORE 125</t>
  </si>
  <si>
    <t>FORNITORE 126</t>
  </si>
  <si>
    <t>FORNITORE 127</t>
  </si>
  <si>
    <t>FORNITORE 128</t>
  </si>
  <si>
    <t>FORNITORE 129</t>
  </si>
  <si>
    <t>FORNITORE 130</t>
  </si>
  <si>
    <t>FORNITORE 131</t>
  </si>
  <si>
    <t>FORNITORE 132</t>
  </si>
  <si>
    <t>FORNITORE 133</t>
  </si>
  <si>
    <t>FORNITORE 134</t>
  </si>
  <si>
    <t>FORNITORE 135</t>
  </si>
  <si>
    <t>FORNITORE 136</t>
  </si>
  <si>
    <t>FORNITORE 137</t>
  </si>
  <si>
    <t>FORNITORE 138</t>
  </si>
  <si>
    <t>FORNITORE 139</t>
  </si>
  <si>
    <t>FORNITORE 140</t>
  </si>
  <si>
    <t>FORNITORE 141</t>
  </si>
  <si>
    <t>FORNITORE 142</t>
  </si>
  <si>
    <t>FORNITORE 143</t>
  </si>
  <si>
    <t>FORNITORE 144</t>
  </si>
  <si>
    <t>FORNITORE 145</t>
  </si>
  <si>
    <t>FORNITORE 146</t>
  </si>
  <si>
    <t>FORNITORE 147</t>
  </si>
  <si>
    <t>FORNITORE 148</t>
  </si>
  <si>
    <t>FORNITORE 149</t>
  </si>
  <si>
    <t>FORNITORE 150</t>
  </si>
  <si>
    <t>FORNITORE 151</t>
  </si>
  <si>
    <t>FORNITORE 152</t>
  </si>
  <si>
    <t>FORNITORE 153</t>
  </si>
  <si>
    <t>FORNITORE 154</t>
  </si>
  <si>
    <t>FORNITORE 155</t>
  </si>
  <si>
    <t>FORNITORE 156</t>
  </si>
  <si>
    <t>FORNITORE 157</t>
  </si>
  <si>
    <t>FORNITORE 158</t>
  </si>
  <si>
    <t>FORNITORE 159</t>
  </si>
  <si>
    <t>FORNITORE 160</t>
  </si>
  <si>
    <t>FORNITORE 161</t>
  </si>
  <si>
    <t>FORNITORE 162</t>
  </si>
  <si>
    <t>FORNITORE 163</t>
  </si>
  <si>
    <t>FORNITORE 164</t>
  </si>
  <si>
    <t>FORNITORE 165</t>
  </si>
  <si>
    <t>FORNITORE 166</t>
  </si>
  <si>
    <t>FORNITORE 167</t>
  </si>
  <si>
    <t>FORNITORE 168</t>
  </si>
  <si>
    <t>FORNITORE 169</t>
  </si>
  <si>
    <t>FORNITORE 170</t>
  </si>
  <si>
    <t>FORNITORE 171</t>
  </si>
  <si>
    <t>FORNITORE 172</t>
  </si>
  <si>
    <t>FORNITORE 173</t>
  </si>
  <si>
    <t>FORNITORE 174</t>
  </si>
  <si>
    <t>FORNITORE 175</t>
  </si>
  <si>
    <t>FORNITORE 176</t>
  </si>
  <si>
    <t>FORNITORE 177</t>
  </si>
  <si>
    <t>FORNITORE 178</t>
  </si>
  <si>
    <t>FORNITORE 179</t>
  </si>
  <si>
    <t>FORNITORE 180</t>
  </si>
  <si>
    <t>FORNITORE 181</t>
  </si>
  <si>
    <t>FORNITORE 182</t>
  </si>
  <si>
    <t>FORNITORE 183</t>
  </si>
  <si>
    <t>FORNITORE 184</t>
  </si>
  <si>
    <t>FORNITORE 185</t>
  </si>
  <si>
    <t>FORNITORE 186</t>
  </si>
  <si>
    <t>FORNITORE 187</t>
  </si>
  <si>
    <t>FORNITORE 188</t>
  </si>
  <si>
    <t>FORNITORE 189</t>
  </si>
  <si>
    <t>FORNITORE 190</t>
  </si>
  <si>
    <t>FORNITORE 191</t>
  </si>
  <si>
    <t>FORNITORE 192</t>
  </si>
  <si>
    <t>FORNITORE 193</t>
  </si>
  <si>
    <t>FORNITORE 194</t>
  </si>
  <si>
    <t>FORNITORE 195</t>
  </si>
  <si>
    <t>FORNITORE 196</t>
  </si>
  <si>
    <t>FORNITORE 197</t>
  </si>
  <si>
    <t>FORNITORE 198</t>
  </si>
  <si>
    <t>FORNITORE 199</t>
  </si>
  <si>
    <t>FORNITORE 200</t>
  </si>
  <si>
    <t>FORNITORE 201</t>
  </si>
  <si>
    <t>FORNITORE 202</t>
  </si>
  <si>
    <t>FORNITORE 203</t>
  </si>
  <si>
    <t>FORNITORE 204</t>
  </si>
  <si>
    <t>FORNITORE 205</t>
  </si>
  <si>
    <t>FORNITORE 206</t>
  </si>
  <si>
    <t>FORNITORE 207</t>
  </si>
  <si>
    <t>FORNITORE 208</t>
  </si>
  <si>
    <t>FORNITORE 209</t>
  </si>
  <si>
    <t>FORNITORE 210</t>
  </si>
  <si>
    <t>FORNITORE 211</t>
  </si>
  <si>
    <t>FORNITORE 212</t>
  </si>
  <si>
    <t>FORNITORE 213</t>
  </si>
  <si>
    <t>FORNITORE 214</t>
  </si>
  <si>
    <t>FORNITORE 215</t>
  </si>
  <si>
    <t>FORNITORE 216</t>
  </si>
  <si>
    <t>FORNITORE 217</t>
  </si>
  <si>
    <t>FORNITORE 218</t>
  </si>
  <si>
    <t>FORNITORE 219</t>
  </si>
  <si>
    <t>FORNITORE 220</t>
  </si>
  <si>
    <t>FORNITORE 221</t>
  </si>
  <si>
    <t>FORNITORE 222</t>
  </si>
  <si>
    <t>FORNITORE 223</t>
  </si>
  <si>
    <t>FORNITORE 224</t>
  </si>
  <si>
    <t>FORNITORE 225</t>
  </si>
  <si>
    <t>FORNITORE 226</t>
  </si>
  <si>
    <t>FORNITORE 227</t>
  </si>
  <si>
    <t>FORNITORE 228</t>
  </si>
  <si>
    <t>FORNITORE 229</t>
  </si>
  <si>
    <t>FORNITORE 230</t>
  </si>
  <si>
    <t>FORNITORE 231</t>
  </si>
  <si>
    <t>FORNITORE 232</t>
  </si>
  <si>
    <t>FORNITORE 233</t>
  </si>
  <si>
    <t>FORNITORE 234</t>
  </si>
  <si>
    <t>FORNITORE 235</t>
  </si>
  <si>
    <t>FORNITORE 236</t>
  </si>
  <si>
    <t>FORNITORE 237</t>
  </si>
  <si>
    <t>FORNITORE 238</t>
  </si>
  <si>
    <t>FORNITORE 239</t>
  </si>
  <si>
    <t>FORNITORE 240</t>
  </si>
  <si>
    <t>FORNITORE 241</t>
  </si>
  <si>
    <t>FORNITORE 242</t>
  </si>
  <si>
    <t>FORNITORE 243</t>
  </si>
  <si>
    <t>FORNITORE 244</t>
  </si>
  <si>
    <t>FORNITORE 245</t>
  </si>
  <si>
    <t>FORNITORE 246</t>
  </si>
  <si>
    <t>FORNITORE 247</t>
  </si>
  <si>
    <t>FORNITORE 248</t>
  </si>
  <si>
    <t>FORNITORE 249</t>
  </si>
  <si>
    <t>FORNITORE 250</t>
  </si>
  <si>
    <t>FORNITORE 251</t>
  </si>
  <si>
    <t>FORNITORE 252</t>
  </si>
  <si>
    <t>FORNITORE 253</t>
  </si>
  <si>
    <t>FORNITORE 254</t>
  </si>
  <si>
    <t>FORNITORE 255</t>
  </si>
  <si>
    <t>FORNITORE 256</t>
  </si>
  <si>
    <t>FORNITORE 257</t>
  </si>
  <si>
    <t>FORNITORE 258</t>
  </si>
  <si>
    <t>FORNITORE 259</t>
  </si>
  <si>
    <t>FORNITORE 260</t>
  </si>
  <si>
    <t>FORNITORE 261</t>
  </si>
  <si>
    <t>FORNITORE 262</t>
  </si>
  <si>
    <t>FORNITORE 263</t>
  </si>
  <si>
    <t>FORNITORE 264</t>
  </si>
  <si>
    <t>FORNITORE 265</t>
  </si>
  <si>
    <t>FORNITORE 266</t>
  </si>
  <si>
    <t>FORNITORE 267</t>
  </si>
  <si>
    <t>FORNITORE 268</t>
  </si>
  <si>
    <t>FORNITORE 269</t>
  </si>
  <si>
    <t>FORNITORE 270</t>
  </si>
  <si>
    <t>FORNITORE 271</t>
  </si>
  <si>
    <t>FORNITORE 272</t>
  </si>
  <si>
    <t>FORNITORE 273</t>
  </si>
  <si>
    <t>FORNITORE 274</t>
  </si>
  <si>
    <t>FORNITORE 275</t>
  </si>
  <si>
    <t>FORNITORE 276</t>
  </si>
  <si>
    <t>FORNITORE 277</t>
  </si>
  <si>
    <t>FORNITORE 278</t>
  </si>
  <si>
    <t>FORNITORE 279</t>
  </si>
  <si>
    <t>FORNITORE 280</t>
  </si>
  <si>
    <t>FORNITORE 281</t>
  </si>
  <si>
    <t>FORNITORE 282</t>
  </si>
  <si>
    <t>FORNITORE 283</t>
  </si>
  <si>
    <t>FORNITORE 284</t>
  </si>
  <si>
    <t>FORNITORE 285</t>
  </si>
  <si>
    <t>FORNITORE 286</t>
  </si>
  <si>
    <t>FORNITORE 287</t>
  </si>
  <si>
    <t>FORNITORE 288</t>
  </si>
  <si>
    <t>FORNITORE 289</t>
  </si>
  <si>
    <t>FORNITORE 290</t>
  </si>
  <si>
    <t>FORNITORE 291</t>
  </si>
  <si>
    <t>FORNITORE 292</t>
  </si>
  <si>
    <t>FORNITORE 293</t>
  </si>
  <si>
    <t>FORNITORE 294</t>
  </si>
  <si>
    <t>FORNITORE 295</t>
  </si>
  <si>
    <t>FORNITORE 296</t>
  </si>
  <si>
    <t>FORNITORE 297</t>
  </si>
  <si>
    <t>FORNITORE 298</t>
  </si>
  <si>
    <t>FORNITORE 299</t>
  </si>
  <si>
    <t>FORNITORE 300</t>
  </si>
  <si>
    <t>FORNITORE 301</t>
  </si>
  <si>
    <t>FORNITORE 302</t>
  </si>
  <si>
    <t>FORNITORE 303</t>
  </si>
  <si>
    <t>FORNITORE 304</t>
  </si>
  <si>
    <t>FORNITORE 305</t>
  </si>
  <si>
    <t>FORNITORE 306</t>
  </si>
  <si>
    <t>FORNITORE 307</t>
  </si>
  <si>
    <t>FORNITORE 308</t>
  </si>
  <si>
    <t>FORNITORE 309</t>
  </si>
  <si>
    <t>FORNITORE 310</t>
  </si>
  <si>
    <t>FORNITORE 311</t>
  </si>
  <si>
    <t>FORNITORE 312</t>
  </si>
  <si>
    <t>FORNITORE 313</t>
  </si>
  <si>
    <t>FORNITORE 314</t>
  </si>
  <si>
    <t>FORNITORE 315</t>
  </si>
  <si>
    <t>FORNITORE 316</t>
  </si>
  <si>
    <t>FORNITORE 317</t>
  </si>
  <si>
    <t>FORNITORE 318</t>
  </si>
  <si>
    <t>FORNITORE 319</t>
  </si>
  <si>
    <t>FORNITORE 320</t>
  </si>
  <si>
    <t>FORNITORE 321</t>
  </si>
  <si>
    <t>FORNITORE 322</t>
  </si>
  <si>
    <t>FORNITORE 323</t>
  </si>
  <si>
    <t>FORNITORE 324</t>
  </si>
  <si>
    <t>(vuoto)</t>
  </si>
  <si>
    <t>Absolut Vodka 0,05 Lt.</t>
  </si>
  <si>
    <t>Absolut Vodka 0,7 Lt.</t>
  </si>
  <si>
    <t>Absolut Vodka 4,5 Lt.</t>
  </si>
  <si>
    <t>Bacardi Carta Blanca 1,5 Lt.</t>
  </si>
  <si>
    <t>Bacardi Carta Blanca 3 Lt.</t>
  </si>
  <si>
    <t>Baileys Irish Cream 1,5 Lt.</t>
  </si>
  <si>
    <t>Belvedere 3 Lt.</t>
  </si>
  <si>
    <t>Belvedere 6 Lt.</t>
  </si>
  <si>
    <t>Berliner Luft Pfefferminz Likör 3 Lt.</t>
  </si>
  <si>
    <t>Boswandeling 0,7 Lt.</t>
  </si>
  <si>
    <t>Campari Bitter 1 Lt.</t>
  </si>
  <si>
    <t>Chivas Regal 12 Years 0,7 Lt.</t>
  </si>
  <si>
    <t>Cointreau 1 Lt.</t>
  </si>
  <si>
    <t>Disaronno Originale 1 Lt.</t>
  </si>
  <si>
    <t>Disaronno Velvet 0,7 Lt.</t>
  </si>
  <si>
    <t>Engine Pure Organic No. 1 Gin 0,5 Lt.</t>
  </si>
  <si>
    <t>Famous Grouse 1 Lt.</t>
  </si>
  <si>
    <t>Glen Talloch 1,5 Lt.</t>
  </si>
  <si>
    <t>Grey Goose 0,7 Lt.</t>
  </si>
  <si>
    <t>Grey Goose 1,5 Lt.</t>
  </si>
  <si>
    <t>Grey Goose 3 Lt.</t>
  </si>
  <si>
    <t>Grey Goose 6 Lt.</t>
  </si>
  <si>
    <t>Hendrick's Gin 0,7 Lt.</t>
  </si>
  <si>
    <t>Hennessy VS 0,7 Lt.</t>
  </si>
  <si>
    <t>Jagermeister 3 Lt.</t>
  </si>
  <si>
    <t>Jameson 0,7 Lt.</t>
  </si>
  <si>
    <t>Johnnie Walker Black Label 1,5 Lt.</t>
  </si>
  <si>
    <t>Johnnie Walker Black Label 3 Lt.</t>
  </si>
  <si>
    <t>Johnnie Walker Red Label 3 Lt.</t>
  </si>
  <si>
    <t>Monkey 47 0,5 Lt.</t>
  </si>
  <si>
    <t>Pinaq Gold 1 Lt.</t>
  </si>
  <si>
    <t>Salmari Premium Salmiak Liquor 3 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</si>
</sst>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4" formatCode="_-* #,##0.00\ &quot;€&quot;_-;\-* #,##0.00\ &quot;€&quot;_-;_-* &quot;-&quot;??\ &quot;€&quot;_-;_-@_-"/>
    <numFmt numFmtId="164" formatCode="_-&quot;€&quot;\ * #,##0.00_-;\-&quot;€&quot;\ * #,##0.00_-;_-&quot;€&quot;\ * &quot;-&quot;??_-;_-@_-"/>
    <numFmt numFmtId="165" formatCode="_(&quot;€&quot;* #,##0.00_);_(&quot;€&quot;* \(#,##0.00\);_(&quot;€&quot;* &quot;-&quot;??_);_(@_)"/>
    <numFmt numFmtId="166" formatCode="_ &quot;€&quot;\ * #,##0.00_ ;_ &quot;€&quot;\ * \-#,##0.00_ ;_ &quot;€&quot;\ * &quot;-&quot;??_ ;_ @_ "/>
    <numFmt numFmtId="167" formatCode="_ * #,##0.00_ ;_ * \-#,##0.00_ ;_ * &quot;-&quot;??_ ;_ @_ "/>
    <numFmt numFmtId="168" formatCode="0.0"/>
    <numFmt numFmtId="169" formatCode="_-[$€]\ * #,##0.00_-;_-[$€]\ * #,##0.00\-;_-[$€]\ * &quot;-&quot;??_-;_-@_-"/>
    <numFmt numFmtId="170" formatCode="_(* #,##0_);_(* \(#,##0\);_(* &quot;-&quot;_);_(@_)"/>
    <numFmt numFmtId="171" formatCode="_(* #,##0.00_);_(* \(#,##0.00\);_(* &quot;-&quot;??_);_(@_)"/>
    <numFmt numFmtId="172" formatCode="&quot;€&quot;#,##0.00"/>
    <numFmt numFmtId="173" formatCode="#,##0.00\ &quot;€&quot;"/>
    <numFmt numFmtId="174" formatCode="000000"/>
    <numFmt numFmtId="175" formatCode="[$-410]mmm\-yy;@"/>
    <numFmt numFmtId="176" formatCode="m/d/yyyy"/>
    <numFmt numFmtId="177" formatCode="&quot;€&quot;\ #,##0.00"/>
    <numFmt numFmtId="178" formatCode="&quot;€&quot;#,##0.00_);\(&quot;€&quot;#,##0.00\)"/>
  </numFmts>
  <fonts count="99">
    <font>
      <sz val="11"/>
      <color theme="1"/>
      <name val="Calibri"/>
      <family val="2"/>
      <scheme val="minor"/>
    </font>
    <font>
      <sz val="11"/>
      <color theme="1"/>
      <name val="Calibri"/>
      <family val="2"/>
    </font>
    <font>
      <sz val="11"/>
      <color theme="1"/>
      <name val="Calibri"/>
      <family val="2"/>
    </font>
    <font>
      <sz val="11"/>
      <color theme="1"/>
      <name val="e"/>
      <family val="2"/>
    </font>
    <font>
      <sz val="10"/>
      <color indexed="8"/>
      <name val="Arial"/>
      <family val="2"/>
    </font>
    <font>
      <sz val="10"/>
      <name val="Arial"/>
      <family val="2"/>
    </font>
    <font>
      <sz val="10"/>
      <color indexed="8"/>
      <name val="Arial"/>
      <family val="2"/>
    </font>
    <font>
      <sz val="10"/>
      <color indexed="8"/>
      <name val="Arial"/>
      <family val="2"/>
    </font>
    <font>
      <sz val="10"/>
      <color indexed="8"/>
      <name val="Arial"/>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8"/>
      <name val="Calibri"/>
      <family val="2"/>
    </font>
    <font>
      <b/>
      <sz val="11"/>
      <color indexed="9"/>
      <name val="Calibri"/>
      <family val="2"/>
    </font>
    <font>
      <sz val="18"/>
      <color theme="3"/>
      <name val="Cambria"/>
      <family val="2"/>
      <scheme val="major"/>
    </font>
    <font>
      <sz val="10"/>
      <color indexed="8"/>
      <name val="Arial"/>
      <family val="2"/>
    </font>
    <font>
      <sz val="10"/>
      <color indexed="8"/>
      <name val="Arial"/>
      <family val="2"/>
    </font>
    <font>
      <sz val="10"/>
      <color rgb="FF000000"/>
      <name val="Arial"/>
      <family val="2"/>
    </font>
    <font>
      <sz val="10"/>
      <color theme="1"/>
      <name val="Tahoma"/>
      <family val="2"/>
    </font>
    <font>
      <sz val="11"/>
      <name val="Calibri"/>
      <family val="2"/>
      <scheme val="minor"/>
    </font>
    <font>
      <b/>
      <sz val="12"/>
      <color theme="1"/>
      <name val="Calibri"/>
      <family val="2"/>
      <scheme val="minor"/>
    </font>
    <font>
      <b/>
      <sz val="10"/>
      <name val="Arial"/>
      <family val="2"/>
    </font>
    <font>
      <b/>
      <sz val="11"/>
      <name val="Calibri"/>
      <family val="2"/>
    </font>
    <font>
      <b/>
      <sz val="10"/>
      <name val="Calibri"/>
      <family val="2"/>
    </font>
    <font>
      <sz val="10"/>
      <name val="Calibri"/>
      <family val="2"/>
      <scheme val="minor"/>
    </font>
    <font>
      <sz val="8"/>
      <name val="Calibri"/>
      <family val="2"/>
      <scheme val="minor"/>
    </font>
    <font>
      <b/>
      <sz val="12"/>
      <color theme="0"/>
      <name val="Aptos SemiBold"/>
      <family val="2"/>
    </font>
    <font>
      <sz val="11"/>
      <color theme="0" tint="-0.14999847407452621"/>
      <name val="Calibri"/>
      <family val="2"/>
      <scheme val="minor"/>
    </font>
    <font>
      <b/>
      <sz val="18"/>
      <color theme="0"/>
      <name val="Aptos SemiBold"/>
      <family val="2"/>
    </font>
    <font>
      <sz val="11"/>
      <name val="Calibri"/>
      <family val="2"/>
    </font>
    <font>
      <b/>
      <sz val="11"/>
      <color rgb="FFFF0000"/>
      <name val="Calibri"/>
      <family val="2"/>
    </font>
    <font>
      <sz val="11"/>
      <color theme="1"/>
      <name val="Calibri"/>
      <family val="2"/>
    </font>
    <font>
      <b/>
      <sz val="16"/>
      <color rgb="FF000000"/>
      <name val="Calibri"/>
      <family val="2"/>
    </font>
    <font>
      <b/>
      <sz val="11"/>
      <color rgb="FF000000"/>
      <name val="Calibri"/>
      <family val="2"/>
    </font>
    <font>
      <sz val="6"/>
      <name val="Arial"/>
      <family val="2"/>
    </font>
    <font>
      <sz val="8"/>
      <name val="Arial"/>
      <family val="2"/>
    </font>
    <font>
      <sz val="7"/>
      <name val="Arial"/>
      <family val="2"/>
    </font>
    <font>
      <sz val="10"/>
      <color theme="1"/>
      <name val="Calibri"/>
      <family val="2"/>
    </font>
    <font>
      <sz val="10"/>
      <color theme="1"/>
      <name val="Calibri"/>
      <family val="2"/>
      <scheme val="minor"/>
    </font>
    <font>
      <b/>
      <sz val="11"/>
      <color theme="1"/>
      <name val="Calibri"/>
      <family val="2"/>
    </font>
    <font>
      <b/>
      <sz val="11"/>
      <name val="Calibri"/>
      <family val="2"/>
      <scheme val="minor"/>
    </font>
    <font>
      <b/>
      <sz val="11"/>
      <color rgb="FF9A3634"/>
      <name val="Calibri"/>
      <family val="2"/>
    </font>
    <font>
      <sz val="12"/>
      <name val="Arial"/>
      <family val="2"/>
    </font>
    <font>
      <b/>
      <sz val="11"/>
      <color rgb="FFFF0000"/>
      <name val="Calibri"/>
      <family val="2"/>
      <scheme val="minor"/>
    </font>
    <font>
      <sz val="6"/>
      <color rgb="FFFF0000"/>
      <name val="Arial"/>
      <family val="2"/>
    </font>
    <font>
      <b/>
      <sz val="10"/>
      <color rgb="FF000000"/>
      <name val="Calibri"/>
      <family val="2"/>
    </font>
    <font>
      <b/>
      <sz val="14"/>
      <color theme="9" tint="0.39997558519241921"/>
      <name val="Calibri"/>
      <family val="2"/>
      <scheme val="minor"/>
    </font>
    <font>
      <b/>
      <sz val="9"/>
      <color indexed="81"/>
      <name val="Tahoma"/>
      <family val="2"/>
    </font>
    <font>
      <sz val="9"/>
      <color indexed="81"/>
      <name val="Tahoma"/>
      <family val="2"/>
    </font>
    <font>
      <u/>
      <sz val="9"/>
      <color indexed="81"/>
      <name val="Tahoma"/>
      <family val="2"/>
    </font>
    <font>
      <b/>
      <sz val="8"/>
      <color rgb="FF000000"/>
      <name val="Calibri"/>
      <family val="2"/>
    </font>
    <font>
      <sz val="11"/>
      <color theme="4"/>
      <name val="Calibri"/>
      <family val="2"/>
      <scheme val="minor"/>
    </font>
    <font>
      <sz val="11"/>
      <color theme="1"/>
      <name val="Calibri"/>
      <family val="2"/>
      <scheme val="minor"/>
    </font>
    <font>
      <sz val="11"/>
      <color rgb="FF000000"/>
      <name val="Calibri"/>
      <family val="2"/>
    </font>
    <font>
      <sz val="11"/>
      <color theme="1"/>
      <name val="Calibri"/>
      <family val="2"/>
      <scheme val="minor"/>
    </font>
    <font>
      <b/>
      <sz val="14"/>
      <color theme="0"/>
      <name val="Calibri"/>
      <family val="2"/>
      <scheme val="minor"/>
    </font>
    <font>
      <b/>
      <sz val="9"/>
      <color rgb="FF000000"/>
      <name val="Calibri"/>
      <family val="2"/>
    </font>
    <font>
      <sz val="11"/>
      <color theme="1"/>
      <name val="Calibri"/>
      <family val="2"/>
      <scheme val="minor"/>
    </font>
    <font>
      <b/>
      <sz val="11"/>
      <color theme="0"/>
      <name val="Calibri"/>
      <family val="2"/>
    </font>
    <font>
      <sz val="11"/>
      <color theme="1"/>
      <name val="Calibri"/>
      <scheme val="minor"/>
    </font>
    <font>
      <b/>
      <sz val="11"/>
      <color theme="1"/>
      <name val="Aptos SemiBold"/>
      <family val="2"/>
    </font>
    <font>
      <b/>
      <sz val="8"/>
      <color theme="3" tint="-0.249977111117893"/>
      <name val="Arial Nova Light"/>
      <family val="2"/>
    </font>
    <font>
      <sz val="8"/>
      <color theme="3" tint="-0.249977111117893"/>
      <name val="Arial Nova Light"/>
      <family val="2"/>
    </font>
    <font>
      <sz val="12"/>
      <color theme="3" tint="-0.249977111117893"/>
      <name val="Calibri"/>
      <family val="2"/>
      <scheme val="minor"/>
    </font>
    <font>
      <sz val="12"/>
      <name val="Arial Nova Light"/>
      <family val="2"/>
    </font>
    <font>
      <sz val="9"/>
      <name val="Calibri"/>
      <family val="2"/>
      <scheme val="minor"/>
    </font>
    <font>
      <sz val="8"/>
      <name val="Arial Nova Light"/>
      <family val="2"/>
    </font>
    <font>
      <sz val="8"/>
      <color theme="0"/>
      <name val="Arial Nova Light"/>
      <family val="2"/>
    </font>
    <font>
      <sz val="10"/>
      <color theme="0"/>
      <name val="Calibri"/>
      <family val="2"/>
      <scheme val="minor"/>
    </font>
    <font>
      <sz val="8"/>
      <color theme="0"/>
      <name val="Calibri"/>
      <family val="2"/>
      <scheme val="minor"/>
    </font>
    <font>
      <sz val="12"/>
      <color theme="3" tint="-0.249977111117893"/>
      <name val="Arial Nova Light"/>
      <family val="2"/>
    </font>
    <font>
      <b/>
      <sz val="9"/>
      <color theme="0"/>
      <name val="Arial Nova Light"/>
      <family val="2"/>
    </font>
    <font>
      <sz val="9"/>
      <color theme="0"/>
      <name val="Calibri"/>
      <family val="2"/>
      <scheme val="minor"/>
    </font>
    <font>
      <b/>
      <sz val="12"/>
      <color theme="3" tint="-0.249977111117893"/>
      <name val="Arial Nova Light"/>
      <family val="2"/>
    </font>
    <font>
      <b/>
      <sz val="10"/>
      <color theme="0"/>
      <name val="Arial Nova Light"/>
      <family val="2"/>
    </font>
    <font>
      <b/>
      <sz val="12"/>
      <name val="Arial Nova Light"/>
      <family val="2"/>
    </font>
    <font>
      <sz val="11"/>
      <name val="Arial Nova Light"/>
      <family val="2"/>
    </font>
    <font>
      <b/>
      <sz val="9"/>
      <color theme="1"/>
      <name val="Arial Nova Light"/>
      <family val="2"/>
    </font>
    <font>
      <b/>
      <sz val="9"/>
      <name val="Arial Nova Light"/>
      <family val="2"/>
    </font>
    <font>
      <u/>
      <sz val="11"/>
      <color indexed="12"/>
      <name val="Arial Nova Light"/>
      <family val="2"/>
    </font>
    <font>
      <sz val="11"/>
      <name val="Arial"/>
      <family val="2"/>
    </font>
    <font>
      <sz val="11"/>
      <color theme="1"/>
      <name val="Arial"/>
      <family val="2"/>
    </font>
    <font>
      <b/>
      <sz val="11"/>
      <color theme="1"/>
      <name val="Calibri"/>
      <scheme val="minor"/>
    </font>
    <font>
      <b/>
      <sz val="11"/>
      <color rgb="FF7030A0"/>
      <name val="Calibri"/>
      <family val="2"/>
    </font>
  </fonts>
  <fills count="59">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
      <patternFill patternType="solid">
        <fgColor rgb="FFD8D8D8"/>
        <bgColor indexed="64"/>
      </patternFill>
    </fill>
    <fill>
      <patternFill patternType="solid">
        <fgColor rgb="FFFFE8CD"/>
        <bgColor indexed="64"/>
      </patternFill>
    </fill>
    <fill>
      <patternFill patternType="solid">
        <fgColor rgb="FFDED0C5"/>
        <bgColor indexed="64"/>
      </patternFill>
    </fill>
    <fill>
      <patternFill patternType="solid">
        <fgColor rgb="FF00C000"/>
        <bgColor indexed="64"/>
      </patternFill>
    </fill>
    <fill>
      <patternFill patternType="solid">
        <fgColor rgb="FF7F7F7F"/>
        <bgColor indexed="64"/>
      </patternFill>
    </fill>
    <fill>
      <patternFill patternType="solid">
        <fgColor rgb="FFFF9900"/>
        <bgColor indexed="64"/>
      </patternFill>
    </fill>
    <fill>
      <patternFill patternType="solid">
        <fgColor rgb="FF95B3D7"/>
        <bgColor indexed="64"/>
      </patternFill>
    </fill>
    <fill>
      <patternFill patternType="solid">
        <fgColor rgb="FF8E8E38"/>
        <bgColor indexed="64"/>
      </patternFill>
    </fill>
    <fill>
      <patternFill patternType="solid">
        <fgColor rgb="FFFF000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FFEB9C"/>
        <bgColor indexed="64"/>
      </patternFill>
    </fill>
    <fill>
      <patternFill patternType="solid">
        <fgColor rgb="FFD22300"/>
        <bgColor indexed="64"/>
      </patternFill>
    </fill>
    <fill>
      <patternFill patternType="solid">
        <fgColor theme="0" tint="-0.14999847407452621"/>
        <bgColor indexed="64"/>
      </patternFill>
    </fill>
    <fill>
      <patternFill patternType="solid">
        <fgColor theme="8" tint="0.79998168889431442"/>
        <bgColor rgb="FF000000"/>
      </patternFill>
    </fill>
    <fill>
      <patternFill patternType="solid">
        <fgColor theme="8"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theme="4"/>
        <bgColor theme="4"/>
      </patternFill>
    </fill>
    <fill>
      <patternFill patternType="solid">
        <fgColor theme="1" tint="0.249977111117893"/>
        <bgColor indexed="64"/>
      </patternFill>
    </fill>
    <fill>
      <patternFill patternType="solid">
        <fgColor theme="0" tint="-0.249977111117893"/>
        <bgColor indexed="64"/>
      </patternFill>
    </fill>
    <fill>
      <patternFill patternType="solid">
        <fgColor rgb="FFEAC349"/>
        <bgColor indexed="64"/>
      </patternFill>
    </fill>
    <fill>
      <patternFill patternType="solid">
        <fgColor rgb="FFFFFFFF"/>
        <bgColor indexed="64"/>
      </patternFill>
    </fill>
  </fills>
  <borders count="77">
    <border>
      <left/>
      <right/>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rgb="FFA5A5A5"/>
      </left>
      <right style="thin">
        <color rgb="FFA5A5A5"/>
      </right>
      <top style="thin">
        <color rgb="FFA5A5A5"/>
      </top>
      <bottom style="thin">
        <color rgb="FFA5A5A5"/>
      </bottom>
      <diagonal/>
    </border>
    <border>
      <left style="thick">
        <color rgb="FFA5A5A5"/>
      </left>
      <right style="thick">
        <color rgb="FFA5A5A5"/>
      </right>
      <top style="thin">
        <color rgb="FFA5A5A5"/>
      </top>
      <bottom style="thin">
        <color rgb="FFA5A5A5"/>
      </bottom>
      <diagonal/>
    </border>
    <border>
      <left/>
      <right/>
      <top/>
      <bottom style="thin">
        <color indexed="64"/>
      </bottom>
      <diagonal/>
    </border>
    <border>
      <left/>
      <right/>
      <top style="thin">
        <color indexed="64"/>
      </top>
      <bottom/>
      <diagonal/>
    </border>
    <border>
      <left/>
      <right style="thin">
        <color indexed="64"/>
      </right>
      <top/>
      <bottom/>
      <diagonal/>
    </border>
    <border>
      <left/>
      <right/>
      <top/>
      <bottom style="thick">
        <color theme="3"/>
      </bottom>
      <diagonal/>
    </border>
    <border>
      <left style="thin">
        <color indexed="64"/>
      </left>
      <right style="thin">
        <color indexed="64"/>
      </right>
      <top style="thin">
        <color auto="1"/>
      </top>
      <bottom style="thin">
        <color auto="1"/>
      </bottom>
      <diagonal/>
    </border>
    <border>
      <left/>
      <right/>
      <top style="thin">
        <color auto="1"/>
      </top>
      <bottom style="thin">
        <color auto="1"/>
      </bottom>
      <diagonal/>
    </border>
    <border>
      <left style="thin">
        <color indexed="64"/>
      </left>
      <right/>
      <top style="thin">
        <color auto="1"/>
      </top>
      <bottom style="thin">
        <color auto="1"/>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top/>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right/>
      <top/>
      <bottom style="hair">
        <color indexed="64"/>
      </bottom>
      <diagonal/>
    </border>
    <border>
      <left/>
      <right style="hair">
        <color indexed="64"/>
      </right>
      <top/>
      <bottom style="hair">
        <color indexed="64"/>
      </bottom>
      <diagonal/>
    </border>
    <border>
      <left style="hair">
        <color indexed="64"/>
      </left>
      <right style="hair">
        <color indexed="64"/>
      </right>
      <top/>
      <bottom/>
      <diagonal/>
    </border>
    <border>
      <left/>
      <right style="thin">
        <color auto="1"/>
      </right>
      <top style="thin">
        <color auto="1"/>
      </top>
      <bottom/>
      <diagonal/>
    </border>
    <border>
      <left style="hair">
        <color auto="1"/>
      </left>
      <right/>
      <top style="thin">
        <color auto="1"/>
      </top>
      <bottom style="thin">
        <color indexed="64"/>
      </bottom>
      <diagonal/>
    </border>
    <border>
      <left style="thin">
        <color auto="1"/>
      </left>
      <right style="hair">
        <color auto="1"/>
      </right>
      <top style="thin">
        <color auto="1"/>
      </top>
      <bottom style="thin">
        <color auto="1"/>
      </bottom>
      <diagonal/>
    </border>
    <border>
      <left style="thin">
        <color indexed="64"/>
      </left>
      <right style="hair">
        <color indexed="64"/>
      </right>
      <top style="thin">
        <color indexed="64"/>
      </top>
      <bottom/>
      <diagonal/>
    </border>
    <border>
      <left style="hair">
        <color indexed="64"/>
      </left>
      <right style="thin">
        <color auto="1"/>
      </right>
      <top style="thin">
        <color indexed="64"/>
      </top>
      <bottom/>
      <diagonal/>
    </border>
    <border>
      <left style="thin">
        <color indexed="64"/>
      </left>
      <right style="hair">
        <color indexed="64"/>
      </right>
      <top/>
      <bottom/>
      <diagonal/>
    </border>
    <border>
      <left style="hair">
        <color indexed="64"/>
      </left>
      <right style="thin">
        <color auto="1"/>
      </right>
      <top/>
      <bottom/>
      <diagonal/>
    </border>
    <border>
      <left style="thin">
        <color indexed="64"/>
      </left>
      <right style="hair">
        <color indexed="64"/>
      </right>
      <top/>
      <bottom style="thin">
        <color indexed="64"/>
      </bottom>
      <diagonal/>
    </border>
    <border>
      <left style="hair">
        <color indexed="64"/>
      </left>
      <right style="thin">
        <color auto="1"/>
      </right>
      <top/>
      <bottom style="thin">
        <color indexed="64"/>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auto="1"/>
      </right>
      <top style="thin">
        <color indexed="64"/>
      </top>
      <bottom style="thin">
        <color auto="1"/>
      </bottom>
      <diagonal/>
    </border>
    <border>
      <left/>
      <right style="hair">
        <color auto="1"/>
      </right>
      <top style="thin">
        <color auto="1"/>
      </top>
      <bottom style="thin">
        <color auto="1"/>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top/>
      <bottom style="thin">
        <color indexed="64"/>
      </bottom>
      <diagonal/>
    </border>
    <border>
      <left/>
      <right style="hair">
        <color indexed="64"/>
      </right>
      <top/>
      <bottom style="thin">
        <color indexed="64"/>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indexed="64"/>
      </bottom>
      <diagonal/>
    </border>
    <border>
      <left style="hair">
        <color indexed="64"/>
      </left>
      <right/>
      <top style="thin">
        <color indexed="64"/>
      </top>
      <bottom/>
      <diagonal/>
    </border>
    <border>
      <left/>
      <right style="thin">
        <color auto="1"/>
      </right>
      <top style="thin">
        <color indexed="64"/>
      </top>
      <bottom/>
      <diagonal/>
    </border>
    <border>
      <left/>
      <right/>
      <top style="thin">
        <color indexed="64"/>
      </top>
      <bottom/>
      <diagonal/>
    </border>
    <border>
      <left style="thin">
        <color auto="1"/>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ck">
        <color auto="1"/>
      </left>
      <right/>
      <top/>
      <bottom/>
      <diagonal/>
    </border>
    <border>
      <left/>
      <right style="thick">
        <color auto="1"/>
      </right>
      <top/>
      <bottom/>
      <diagonal/>
    </border>
    <border>
      <left style="thin">
        <color auto="1"/>
      </left>
      <right/>
      <top/>
      <bottom/>
      <diagonal/>
    </border>
    <border>
      <left style="thin">
        <color auto="1"/>
      </left>
      <right/>
      <top/>
      <bottom style="thin">
        <color indexed="64"/>
      </bottom>
      <diagonal/>
    </border>
    <border>
      <left/>
      <right/>
      <top style="medium">
        <color theme="4" tint="-0.249977111117893"/>
      </top>
      <bottom/>
      <diagonal/>
    </border>
    <border>
      <left/>
      <right style="thin">
        <color auto="1"/>
      </right>
      <top/>
      <bottom style="thin">
        <color indexed="64"/>
      </bottom>
      <diagonal/>
    </border>
    <border>
      <left/>
      <right style="thin">
        <color auto="1"/>
      </right>
      <top/>
      <bottom/>
      <diagonal/>
    </border>
    <border>
      <left/>
      <right style="thin">
        <color auto="1"/>
      </right>
      <top/>
      <bottom style="thin">
        <color indexed="64"/>
      </bottom>
      <diagonal/>
    </border>
    <border>
      <left/>
      <right style="thin">
        <color auto="1"/>
      </right>
      <top/>
      <bottom/>
      <diagonal/>
    </border>
    <border>
      <left/>
      <right/>
      <top style="thick">
        <color theme="3"/>
      </top>
      <bottom/>
      <diagonal/>
    </border>
    <border>
      <left/>
      <right style="thin">
        <color auto="1"/>
      </right>
      <top style="thick">
        <color theme="3"/>
      </top>
      <bottom/>
      <diagonal/>
    </border>
    <border>
      <left/>
      <right/>
      <top style="hair">
        <color auto="1"/>
      </top>
      <bottom style="hair">
        <color auto="1"/>
      </bottom>
      <diagonal/>
    </border>
    <border>
      <left/>
      <right style="thin">
        <color auto="1"/>
      </right>
      <top style="thin">
        <color auto="1"/>
      </top>
      <bottom style="thin">
        <color auto="1"/>
      </bottom>
      <diagonal/>
    </border>
    <border>
      <left/>
      <right style="thin">
        <color auto="1"/>
      </right>
      <top/>
      <bottom/>
      <diagonal/>
    </border>
    <border>
      <left/>
      <right style="thin">
        <color auto="1"/>
      </right>
      <top/>
      <bottom style="thin">
        <color indexed="64"/>
      </bottom>
      <diagonal/>
    </border>
  </borders>
  <cellStyleXfs count="352">
    <xf numFmtId="0" fontId="0" fillId="0" borderId="0"/>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6" fillId="0" borderId="0">
      <alignment vertical="top"/>
    </xf>
    <xf numFmtId="0" fontId="4" fillId="0" borderId="0">
      <alignment vertical="top"/>
    </xf>
    <xf numFmtId="0" fontId="6" fillId="0" borderId="0">
      <alignment vertical="top"/>
    </xf>
    <xf numFmtId="0" fontId="4" fillId="0" borderId="0">
      <alignment vertical="top"/>
    </xf>
    <xf numFmtId="0" fontId="6"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6" fillId="0" borderId="0">
      <alignment vertical="top"/>
    </xf>
    <xf numFmtId="0" fontId="4" fillId="0" borderId="0">
      <alignment vertical="top"/>
    </xf>
    <xf numFmtId="0" fontId="7" fillId="0" borderId="0">
      <alignment vertical="top"/>
    </xf>
    <xf numFmtId="0" fontId="4" fillId="0" borderId="0">
      <alignment vertical="top"/>
    </xf>
    <xf numFmtId="0" fontId="7" fillId="0" borderId="0">
      <alignment vertical="top"/>
    </xf>
    <xf numFmtId="0" fontId="4" fillId="0" borderId="0">
      <alignment vertical="top"/>
    </xf>
    <xf numFmtId="0" fontId="7" fillId="0" borderId="0">
      <alignment vertical="top"/>
    </xf>
    <xf numFmtId="0" fontId="4" fillId="0" borderId="0">
      <alignment vertical="top"/>
    </xf>
    <xf numFmtId="0" fontId="4" fillId="0" borderId="0">
      <alignment vertical="top"/>
    </xf>
    <xf numFmtId="0" fontId="4" fillId="0" borderId="0">
      <alignment vertical="top"/>
    </xf>
    <xf numFmtId="0" fontId="7" fillId="0" borderId="0">
      <alignment vertical="top"/>
    </xf>
    <xf numFmtId="0" fontId="4" fillId="0" borderId="0">
      <alignment vertical="top"/>
    </xf>
    <xf numFmtId="0" fontId="4" fillId="0" borderId="0">
      <alignment vertical="top"/>
    </xf>
    <xf numFmtId="0" fontId="8"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8" fillId="0" borderId="0">
      <alignment vertical="top"/>
    </xf>
    <xf numFmtId="0" fontId="10" fillId="0" borderId="0" applyNumberFormat="0" applyFill="0" applyBorder="0" applyAlignment="0" applyProtection="0"/>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0" applyNumberFormat="0" applyFill="0" applyBorder="0" applyAlignment="0" applyProtection="0"/>
    <xf numFmtId="0" fontId="17" fillId="6" borderId="5" applyNumberFormat="0" applyAlignment="0" applyProtection="0"/>
    <xf numFmtId="0" fontId="18" fillId="7" borderId="6" applyNumberFormat="0" applyAlignment="0" applyProtection="0"/>
    <xf numFmtId="0" fontId="19" fillId="7" borderId="5" applyNumberFormat="0" applyAlignment="0" applyProtection="0"/>
    <xf numFmtId="0" fontId="20" fillId="0" borderId="7" applyNumberFormat="0" applyFill="0" applyAlignment="0" applyProtection="0"/>
    <xf numFmtId="0" fontId="21" fillId="8" borderId="8" applyNumberFormat="0" applyAlignment="0" applyProtection="0"/>
    <xf numFmtId="0" fontId="22" fillId="0" borderId="0" applyNumberFormat="0" applyFill="0" applyBorder="0" applyAlignment="0" applyProtection="0"/>
    <xf numFmtId="0" fontId="9" fillId="9" borderId="9" applyNumberFormat="0" applyFont="0" applyAlignment="0" applyProtection="0"/>
    <xf numFmtId="0" fontId="23" fillId="0" borderId="0" applyNumberFormat="0" applyFill="0" applyBorder="0" applyAlignment="0" applyProtection="0"/>
    <xf numFmtId="0" fontId="24" fillId="0" borderId="10" applyNumberFormat="0" applyFill="0" applyAlignment="0" applyProtection="0"/>
    <xf numFmtId="0" fontId="25"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25" fillId="13" borderId="0" applyNumberFormat="0" applyBorder="0" applyAlignment="0" applyProtection="0"/>
    <xf numFmtId="0" fontId="25"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25" fillId="17" borderId="0" applyNumberFormat="0" applyBorder="0" applyAlignment="0" applyProtection="0"/>
    <xf numFmtId="0" fontId="25"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25" fillId="21" borderId="0" applyNumberFormat="0" applyBorder="0" applyAlignment="0" applyProtection="0"/>
    <xf numFmtId="0" fontId="25"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25" fillId="25" borderId="0" applyNumberFormat="0" applyBorder="0" applyAlignment="0" applyProtection="0"/>
    <xf numFmtId="0" fontId="25"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25" fillId="29" borderId="0" applyNumberFormat="0" applyBorder="0" applyAlignment="0" applyProtection="0"/>
    <xf numFmtId="0" fontId="25"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25" fillId="33" borderId="0" applyNumberFormat="0" applyBorder="0" applyAlignment="0" applyProtection="0"/>
    <xf numFmtId="0" fontId="4" fillId="0" borderId="0">
      <alignment vertical="top"/>
    </xf>
    <xf numFmtId="49" fontId="26" fillId="0" borderId="0">
      <protection locked="0"/>
    </xf>
    <xf numFmtId="0" fontId="14" fillId="3" borderId="0" applyNumberFormat="0" applyBorder="0" applyAlignment="0">
      <protection locked="0"/>
    </xf>
    <xf numFmtId="49" fontId="26" fillId="34" borderId="11" applyAlignment="0">
      <protection locked="0"/>
    </xf>
    <xf numFmtId="0" fontId="16" fillId="5" borderId="0" applyNumberFormat="0" applyBorder="0" applyAlignment="0">
      <protection locked="0"/>
    </xf>
    <xf numFmtId="49" fontId="26" fillId="35" borderId="12" applyAlignment="0"/>
    <xf numFmtId="49" fontId="26" fillId="36" borderId="12" applyAlignment="0"/>
    <xf numFmtId="49" fontId="26" fillId="37" borderId="12" applyAlignment="0"/>
    <xf numFmtId="49" fontId="27" fillId="38" borderId="11">
      <alignment horizontal="center" wrapText="1"/>
    </xf>
    <xf numFmtId="49" fontId="27" fillId="39" borderId="11">
      <alignment horizontal="center" wrapText="1"/>
    </xf>
    <xf numFmtId="49" fontId="27" fillId="40" borderId="5">
      <alignment horizontal="center" wrapText="1"/>
    </xf>
    <xf numFmtId="49" fontId="27" fillId="35" borderId="5">
      <alignment horizontal="center" wrapText="1"/>
    </xf>
    <xf numFmtId="49" fontId="26" fillId="35" borderId="12" applyAlignment="0"/>
    <xf numFmtId="49" fontId="26" fillId="41" borderId="13" applyAlignment="0"/>
    <xf numFmtId="49" fontId="26" fillId="0" borderId="0" applyFont="0" applyFill="0" applyBorder="0">
      <alignment wrapText="1"/>
    </xf>
    <xf numFmtId="49" fontId="27" fillId="42" borderId="5">
      <alignment horizontal="center" wrapText="1"/>
    </xf>
    <xf numFmtId="0" fontId="28" fillId="43" borderId="5">
      <alignment horizontal="left" vertical="top"/>
      <protection locked="0"/>
    </xf>
    <xf numFmtId="49" fontId="26" fillId="0" borderId="0">
      <protection locked="0"/>
    </xf>
    <xf numFmtId="49" fontId="26" fillId="34" borderId="11" applyAlignment="0">
      <protection locked="0"/>
    </xf>
    <xf numFmtId="49" fontId="26" fillId="44" borderId="11">
      <protection locked="0"/>
    </xf>
    <xf numFmtId="49" fontId="27" fillId="45" borderId="11">
      <alignment horizontal="center" wrapText="1"/>
    </xf>
    <xf numFmtId="49" fontId="27" fillId="46" borderId="5">
      <alignment horizontal="center" wrapText="1"/>
    </xf>
    <xf numFmtId="0" fontId="9" fillId="0" borderId="0"/>
    <xf numFmtId="167" fontId="9" fillId="0" borderId="0" applyFont="0" applyFill="0" applyBorder="0" applyAlignment="0" applyProtection="0"/>
    <xf numFmtId="9" fontId="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9" fontId="5" fillId="0" borderId="0" applyFont="0" applyFill="0" applyBorder="0" applyAlignment="0" applyProtection="0"/>
    <xf numFmtId="169" fontId="5" fillId="0" borderId="0" applyFont="0" applyFill="0" applyBorder="0" applyAlignment="0" applyProtection="0"/>
    <xf numFmtId="167" fontId="5" fillId="0" borderId="0" applyFont="0" applyFill="0" applyBorder="0" applyAlignment="0" applyProtection="0"/>
    <xf numFmtId="0" fontId="4" fillId="0" borderId="0">
      <alignment vertical="top"/>
    </xf>
    <xf numFmtId="0" fontId="4" fillId="0" borderId="0">
      <alignment vertical="top"/>
    </xf>
    <xf numFmtId="0" fontId="4" fillId="0" borderId="0">
      <alignment vertical="top"/>
    </xf>
    <xf numFmtId="0" fontId="4" fillId="0" borderId="0">
      <alignment vertical="top"/>
    </xf>
    <xf numFmtId="0" fontId="5" fillId="0" borderId="0"/>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5" fillId="0" borderId="0"/>
    <xf numFmtId="0" fontId="4" fillId="0" borderId="0">
      <alignment vertical="top"/>
    </xf>
    <xf numFmtId="0" fontId="4" fillId="0" borderId="0">
      <alignment vertical="top"/>
    </xf>
    <xf numFmtId="0" fontId="4" fillId="0" borderId="0">
      <alignment vertical="top"/>
    </xf>
    <xf numFmtId="0" fontId="4" fillId="0" borderId="0">
      <alignment vertical="top"/>
    </xf>
    <xf numFmtId="0" fontId="5" fillId="0" borderId="0"/>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5" fillId="0" borderId="0"/>
    <xf numFmtId="166" fontId="5" fillId="0" borderId="0" applyFont="0" applyFill="0" applyBorder="0" applyAlignment="0" applyProtection="0"/>
    <xf numFmtId="0" fontId="9" fillId="9" borderId="9" applyNumberFormat="0" applyFont="0" applyAlignment="0" applyProtection="0"/>
    <xf numFmtId="0" fontId="9" fillId="11" borderId="0" applyNumberFormat="0" applyBorder="0" applyAlignment="0" applyProtection="0"/>
    <xf numFmtId="0" fontId="9" fillId="12"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49" fontId="26" fillId="0" borderId="0">
      <protection locked="0"/>
    </xf>
    <xf numFmtId="0" fontId="14" fillId="3" borderId="0" applyNumberFormat="0" applyBorder="0" applyAlignment="0">
      <protection locked="0"/>
    </xf>
    <xf numFmtId="49" fontId="26" fillId="34" borderId="11" applyAlignment="0">
      <protection locked="0"/>
    </xf>
    <xf numFmtId="0" fontId="16" fillId="5" borderId="0" applyNumberFormat="0" applyBorder="0" applyAlignment="0">
      <protection locked="0"/>
    </xf>
    <xf numFmtId="0" fontId="9" fillId="0" borderId="0"/>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9" borderId="9" applyNumberFormat="0" applyFont="0" applyAlignment="0" applyProtection="0"/>
    <xf numFmtId="0" fontId="9" fillId="11" borderId="0" applyNumberFormat="0" applyBorder="0" applyAlignment="0" applyProtection="0"/>
    <xf numFmtId="0" fontId="9" fillId="12"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9" borderId="9" applyNumberFormat="0" applyFont="0" applyAlignment="0" applyProtection="0"/>
    <xf numFmtId="0" fontId="9" fillId="11" borderId="0" applyNumberFormat="0" applyBorder="0" applyAlignment="0" applyProtection="0"/>
    <xf numFmtId="0" fontId="9" fillId="12"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9" fillId="0" borderId="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0" borderId="0"/>
    <xf numFmtId="167" fontId="9" fillId="0" borderId="0" applyFont="0" applyFill="0" applyBorder="0" applyAlignment="0" applyProtection="0"/>
    <xf numFmtId="9" fontId="9" fillId="0" borderId="0" applyFont="0" applyFill="0" applyBorder="0" applyAlignment="0" applyProtection="0"/>
    <xf numFmtId="0" fontId="9" fillId="9" borderId="9" applyNumberFormat="0" applyFont="0" applyAlignment="0" applyProtection="0"/>
    <xf numFmtId="0" fontId="9" fillId="11" borderId="0" applyNumberFormat="0" applyBorder="0" applyAlignment="0" applyProtection="0"/>
    <xf numFmtId="0" fontId="9" fillId="12"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4" fillId="3" borderId="0" applyNumberFormat="0" applyBorder="0" applyAlignment="0" applyProtection="0"/>
    <xf numFmtId="0" fontId="15" fillId="4" borderId="0" applyNumberFormat="0" applyBorder="0" applyAlignment="0" applyProtection="0"/>
    <xf numFmtId="0" fontId="16" fillId="5" borderId="0" applyNumberFormat="0" applyBorder="0" applyAlignment="0" applyProtection="0"/>
    <xf numFmtId="0" fontId="29" fillId="0" borderId="0" applyNumberFormat="0" applyFill="0" applyBorder="0" applyAlignment="0" applyProtection="0"/>
    <xf numFmtId="0" fontId="8" fillId="0" borderId="0">
      <alignment vertical="top"/>
    </xf>
    <xf numFmtId="0" fontId="4" fillId="0" borderId="0">
      <alignment vertical="top"/>
    </xf>
    <xf numFmtId="0" fontId="30" fillId="0" borderId="0">
      <alignment vertical="top"/>
    </xf>
    <xf numFmtId="0" fontId="30"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31" fillId="0" borderId="0">
      <alignment vertical="top"/>
    </xf>
    <xf numFmtId="0" fontId="4" fillId="0" borderId="0">
      <alignment vertical="top"/>
    </xf>
    <xf numFmtId="0" fontId="31" fillId="0" borderId="0">
      <alignment vertical="top"/>
    </xf>
    <xf numFmtId="0" fontId="31" fillId="0" borderId="0">
      <alignment vertical="top"/>
    </xf>
    <xf numFmtId="0" fontId="31"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4" fillId="0" borderId="0">
      <alignment vertical="top"/>
    </xf>
    <xf numFmtId="0" fontId="31" fillId="0" borderId="0">
      <alignment vertical="top"/>
    </xf>
    <xf numFmtId="165" fontId="5" fillId="0" borderId="0" applyFont="0" applyFill="0" applyBorder="0" applyAlignment="0" applyProtection="0"/>
    <xf numFmtId="0" fontId="5" fillId="0" borderId="0"/>
    <xf numFmtId="165" fontId="9" fillId="0" borderId="0" applyFont="0" applyFill="0" applyBorder="0" applyAlignment="0" applyProtection="0"/>
    <xf numFmtId="0" fontId="4" fillId="0" borderId="0">
      <alignment vertical="top"/>
    </xf>
    <xf numFmtId="0" fontId="32" fillId="0" borderId="0">
      <alignment vertical="top"/>
    </xf>
    <xf numFmtId="0" fontId="33" fillId="0" borderId="0"/>
    <xf numFmtId="167" fontId="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6" fontId="5" fillId="0" borderId="0" applyFont="0" applyFill="0" applyBorder="0" applyAlignment="0" applyProtection="0"/>
    <xf numFmtId="167" fontId="5" fillId="0" borderId="0" applyFont="0" applyFill="0" applyBorder="0" applyAlignment="0" applyProtection="0"/>
    <xf numFmtId="166" fontId="5"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0" fontId="4" fillId="0" borderId="0">
      <alignment vertical="top"/>
    </xf>
    <xf numFmtId="0" fontId="4" fillId="0" borderId="0">
      <alignment vertical="top"/>
    </xf>
    <xf numFmtId="0" fontId="4" fillId="0" borderId="0">
      <alignment vertical="top"/>
    </xf>
    <xf numFmtId="0" fontId="4" fillId="0" borderId="0">
      <alignment vertical="top"/>
    </xf>
    <xf numFmtId="165" fontId="9" fillId="0" borderId="0" applyFont="0" applyFill="0" applyBorder="0" applyAlignment="0" applyProtection="0"/>
    <xf numFmtId="0" fontId="5" fillId="0" borderId="0"/>
    <xf numFmtId="164" fontId="5" fillId="0" borderId="0" applyFont="0" applyFill="0" applyBorder="0" applyAlignment="0" applyProtection="0"/>
    <xf numFmtId="170" fontId="36" fillId="0" borderId="0" applyFont="0" applyFill="0" applyBorder="0" applyAlignment="0" applyProtection="0"/>
    <xf numFmtId="171" fontId="36" fillId="0" borderId="0" applyFont="0" applyFill="0" applyBorder="0" applyAlignment="0" applyProtection="0"/>
    <xf numFmtId="171" fontId="36" fillId="0" borderId="0" applyFont="0" applyFill="0" applyBorder="0" applyAlignment="0" applyProtection="0"/>
    <xf numFmtId="49" fontId="41" fillId="47" borderId="1">
      <alignment horizontal="center" vertical="center"/>
    </xf>
    <xf numFmtId="49" fontId="26" fillId="34" borderId="18" applyAlignment="0">
      <protection locked="0"/>
    </xf>
    <xf numFmtId="49" fontId="26" fillId="34" borderId="18" applyAlignment="0">
      <protection locked="0"/>
    </xf>
    <xf numFmtId="49" fontId="26" fillId="34" borderId="18" applyAlignment="0">
      <protection locked="0"/>
    </xf>
    <xf numFmtId="49" fontId="27" fillId="38" borderId="18">
      <alignment horizontal="center" wrapText="1"/>
    </xf>
    <xf numFmtId="49" fontId="27" fillId="39" borderId="18">
      <alignment horizontal="center" wrapText="1"/>
    </xf>
    <xf numFmtId="49" fontId="27" fillId="45" borderId="18">
      <alignment horizontal="center" wrapText="1"/>
    </xf>
    <xf numFmtId="49" fontId="26" fillId="44" borderId="18">
      <protection locked="0"/>
    </xf>
    <xf numFmtId="9" fontId="9" fillId="0" borderId="0" applyFont="0" applyFill="0" applyBorder="0" applyAlignment="0" applyProtection="0"/>
    <xf numFmtId="165" fontId="9" fillId="0" borderId="0" applyFont="0" applyFill="0" applyBorder="0" applyAlignment="0" applyProtection="0"/>
    <xf numFmtId="0" fontId="68" fillId="0" borderId="0" applyBorder="0"/>
    <xf numFmtId="0" fontId="3" fillId="0" borderId="0"/>
  </cellStyleXfs>
  <cellXfs count="493">
    <xf numFmtId="0" fontId="0" fillId="0" borderId="0" xfId="0"/>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right"/>
    </xf>
    <xf numFmtId="0" fontId="24" fillId="0" borderId="0" xfId="0" applyFont="1" applyAlignment="1">
      <alignment horizontal="center" vertical="center" wrapText="1"/>
    </xf>
    <xf numFmtId="0" fontId="24" fillId="0" borderId="0" xfId="0" applyFont="1" applyAlignment="1">
      <alignment vertical="center"/>
    </xf>
    <xf numFmtId="0" fontId="0" fillId="0" borderId="0" xfId="0" applyAlignment="1">
      <alignment horizontal="left"/>
    </xf>
    <xf numFmtId="0" fontId="34" fillId="0" borderId="0" xfId="0" applyFont="1"/>
    <xf numFmtId="0" fontId="24" fillId="0" borderId="0" xfId="0" applyFont="1" applyAlignment="1">
      <alignment horizontal="center" vertical="center"/>
    </xf>
    <xf numFmtId="0" fontId="0" fillId="0" borderId="0" xfId="0" applyAlignment="1">
      <alignment horizontal="center" vertical="center"/>
    </xf>
    <xf numFmtId="165" fontId="0" fillId="0" borderId="0" xfId="334" applyFont="1" applyAlignment="1">
      <alignment horizontal="center"/>
    </xf>
    <xf numFmtId="165" fontId="0" fillId="0" borderId="0" xfId="334" applyFont="1" applyBorder="1" applyAlignment="1">
      <alignment horizontal="center"/>
    </xf>
    <xf numFmtId="0" fontId="0" fillId="48" borderId="0" xfId="0" applyFill="1" applyAlignment="1">
      <alignment horizontal="center" vertical="center"/>
    </xf>
    <xf numFmtId="0" fontId="0" fillId="48" borderId="0" xfId="0" applyFill="1" applyAlignment="1">
      <alignment horizontal="center"/>
    </xf>
    <xf numFmtId="0" fontId="0" fillId="48" borderId="0" xfId="0" applyFill="1"/>
    <xf numFmtId="0" fontId="0" fillId="48" borderId="17" xfId="0" applyFill="1" applyBorder="1"/>
    <xf numFmtId="0" fontId="42" fillId="48" borderId="0" xfId="0" applyFont="1" applyFill="1" applyAlignment="1">
      <alignment horizontal="center"/>
    </xf>
    <xf numFmtId="0" fontId="0" fillId="0" borderId="0" xfId="0" applyAlignment="1">
      <alignment horizontal="left" vertical="center"/>
    </xf>
    <xf numFmtId="0" fontId="0" fillId="0" borderId="0" xfId="0" applyAlignment="1">
      <alignment vertical="center"/>
    </xf>
    <xf numFmtId="0" fontId="0" fillId="0" borderId="0" xfId="0" applyAlignment="1">
      <alignment horizontal="center" vertical="center" wrapText="1"/>
    </xf>
    <xf numFmtId="165" fontId="0" fillId="0" borderId="0" xfId="0" applyNumberFormat="1"/>
    <xf numFmtId="168" fontId="0" fillId="0" borderId="0" xfId="0" applyNumberFormat="1" applyAlignment="1">
      <alignment horizontal="center"/>
    </xf>
    <xf numFmtId="2" fontId="0" fillId="0" borderId="0" xfId="0" applyNumberFormat="1"/>
    <xf numFmtId="168" fontId="0" fillId="0" borderId="0" xfId="0" applyNumberFormat="1"/>
    <xf numFmtId="0" fontId="46" fillId="0" borderId="0" xfId="0" applyFont="1"/>
    <xf numFmtId="0" fontId="47" fillId="0" borderId="0" xfId="0" applyFont="1" applyAlignment="1">
      <alignment vertical="center"/>
    </xf>
    <xf numFmtId="0" fontId="46" fillId="0" borderId="0" xfId="0" applyFont="1" applyAlignment="1">
      <alignment horizontal="left"/>
    </xf>
    <xf numFmtId="0" fontId="46" fillId="0" borderId="0" xfId="0" applyFont="1" applyAlignment="1">
      <alignment horizontal="right"/>
    </xf>
    <xf numFmtId="0" fontId="48" fillId="0" borderId="0" xfId="0" applyFont="1" applyAlignment="1">
      <alignment horizontal="left"/>
    </xf>
    <xf numFmtId="1" fontId="0" fillId="0" borderId="0" xfId="0" applyNumberFormat="1" applyAlignment="1">
      <alignment horizontal="center" vertical="center"/>
    </xf>
    <xf numFmtId="1" fontId="0" fillId="0" borderId="0" xfId="0" applyNumberFormat="1"/>
    <xf numFmtId="168" fontId="0" fillId="0" borderId="0" xfId="0" applyNumberFormat="1" applyAlignment="1">
      <alignment horizontal="center" vertical="center"/>
    </xf>
    <xf numFmtId="165" fontId="0" fillId="0" borderId="0" xfId="334" applyFont="1"/>
    <xf numFmtId="173" fontId="0" fillId="0" borderId="0" xfId="0" applyNumberFormat="1" applyAlignment="1">
      <alignment horizontal="center" vertical="center"/>
    </xf>
    <xf numFmtId="2" fontId="0" fillId="0" borderId="0" xfId="0" applyNumberFormat="1" applyAlignment="1">
      <alignment horizontal="center" vertical="center"/>
    </xf>
    <xf numFmtId="165" fontId="0" fillId="0" borderId="0" xfId="334" applyFont="1" applyAlignment="1">
      <alignment horizontal="center" vertical="center"/>
    </xf>
    <xf numFmtId="0" fontId="24" fillId="0" borderId="0" xfId="0" applyFont="1"/>
    <xf numFmtId="173" fontId="0" fillId="0" borderId="0" xfId="0" applyNumberFormat="1" applyAlignment="1">
      <alignment horizontal="center"/>
    </xf>
    <xf numFmtId="1" fontId="0" fillId="0" borderId="0" xfId="0" applyNumberFormat="1" applyAlignment="1">
      <alignment horizontal="center"/>
    </xf>
    <xf numFmtId="2" fontId="0" fillId="0" borderId="0" xfId="348" applyNumberFormat="1" applyFont="1" applyAlignment="1">
      <alignment horizontal="center" vertical="center"/>
    </xf>
    <xf numFmtId="0" fontId="48" fillId="0" borderId="35" xfId="0" applyFont="1" applyBorder="1" applyAlignment="1">
      <alignment horizontal="left"/>
    </xf>
    <xf numFmtId="0" fontId="48" fillId="0" borderId="39" xfId="0" applyFont="1" applyBorder="1" applyAlignment="1">
      <alignment horizontal="left"/>
    </xf>
    <xf numFmtId="0" fontId="46" fillId="0" borderId="0" xfId="0" applyFont="1" applyAlignment="1">
      <alignment vertical="center"/>
    </xf>
    <xf numFmtId="173" fontId="0" fillId="0" borderId="0" xfId="334" applyNumberFormat="1" applyFont="1" applyAlignment="1">
      <alignment horizontal="center" vertical="center"/>
    </xf>
    <xf numFmtId="0" fontId="46" fillId="0" borderId="0" xfId="0" applyFont="1" applyAlignment="1">
      <alignment vertical="center" wrapText="1"/>
    </xf>
    <xf numFmtId="0" fontId="47" fillId="0" borderId="0" xfId="0" applyFont="1" applyAlignment="1">
      <alignment vertical="center" wrapText="1"/>
    </xf>
    <xf numFmtId="0" fontId="0" fillId="0" borderId="0" xfId="0" applyAlignment="1">
      <alignment vertical="center" wrapText="1"/>
    </xf>
    <xf numFmtId="1" fontId="54" fillId="49" borderId="32" xfId="0" applyNumberFormat="1" applyFont="1" applyFill="1" applyBorder="1" applyAlignment="1">
      <alignment horizontal="right"/>
    </xf>
    <xf numFmtId="0" fontId="54" fillId="49" borderId="42" xfId="0" applyFont="1" applyFill="1" applyBorder="1" applyAlignment="1">
      <alignment horizontal="right"/>
    </xf>
    <xf numFmtId="14" fontId="0" fillId="0" borderId="0" xfId="0" applyNumberFormat="1" applyAlignment="1">
      <alignment horizontal="center" vertical="center"/>
    </xf>
    <xf numFmtId="49" fontId="0" fillId="0" borderId="0" xfId="0" applyNumberFormat="1" applyAlignment="1">
      <alignment horizontal="center" vertical="center"/>
    </xf>
    <xf numFmtId="49" fontId="34" fillId="0" borderId="0" xfId="0" applyNumberFormat="1" applyFont="1" applyAlignment="1">
      <alignment horizontal="center" vertical="center"/>
    </xf>
    <xf numFmtId="0" fontId="55" fillId="0" borderId="0" xfId="0" applyFont="1" applyAlignment="1">
      <alignment horizontal="center" vertical="center" wrapText="1"/>
    </xf>
    <xf numFmtId="0" fontId="56" fillId="0" borderId="0" xfId="0" applyFont="1" applyAlignment="1">
      <alignment horizontal="left"/>
    </xf>
    <xf numFmtId="0" fontId="0" fillId="0" borderId="0" xfId="0" pivotButton="1" applyAlignment="1">
      <alignment horizontal="center" vertical="center"/>
    </xf>
    <xf numFmtId="173" fontId="24" fillId="0" borderId="0" xfId="334" applyNumberFormat="1" applyFont="1" applyAlignment="1">
      <alignment horizontal="center" vertical="center"/>
    </xf>
    <xf numFmtId="168" fontId="25" fillId="0" borderId="0" xfId="334" applyNumberFormat="1" applyFont="1" applyAlignment="1">
      <alignment horizontal="center" vertical="center"/>
    </xf>
    <xf numFmtId="0" fontId="34" fillId="0" borderId="25" xfId="0" applyFont="1" applyBorder="1" applyAlignment="1">
      <alignment vertical="center"/>
    </xf>
    <xf numFmtId="0" fontId="5" fillId="0" borderId="0" xfId="335" applyAlignment="1">
      <alignment vertical="center"/>
    </xf>
    <xf numFmtId="0" fontId="5" fillId="0" borderId="0" xfId="335"/>
    <xf numFmtId="0" fontId="49" fillId="0" borderId="24" xfId="335" applyFont="1" applyBorder="1" applyAlignment="1">
      <alignment vertical="top"/>
    </xf>
    <xf numFmtId="174" fontId="5" fillId="0" borderId="25" xfId="335" applyNumberFormat="1" applyBorder="1" applyAlignment="1">
      <alignment horizontal="center" vertical="center"/>
    </xf>
    <xf numFmtId="0" fontId="5" fillId="0" borderId="26" xfId="335" applyBorder="1" applyAlignment="1">
      <alignment horizontal="center" vertical="center"/>
    </xf>
    <xf numFmtId="0" fontId="5" fillId="0" borderId="27" xfId="335" applyBorder="1" applyAlignment="1">
      <alignment horizontal="center" vertical="center"/>
    </xf>
    <xf numFmtId="1" fontId="5" fillId="0" borderId="23" xfId="335" applyNumberFormat="1" applyBorder="1" applyAlignment="1">
      <alignment horizontal="center" vertical="center"/>
    </xf>
    <xf numFmtId="168" fontId="5" fillId="0" borderId="23" xfId="335" applyNumberFormat="1" applyBorder="1" applyAlignment="1">
      <alignment horizontal="center" vertical="center"/>
    </xf>
    <xf numFmtId="164" fontId="5" fillId="0" borderId="25" xfId="336" applyFont="1" applyBorder="1" applyAlignment="1">
      <alignment horizontal="center" vertical="center"/>
    </xf>
    <xf numFmtId="0" fontId="5" fillId="0" borderId="31" xfId="335" applyBorder="1" applyAlignment="1">
      <alignment horizontal="center" vertical="center"/>
    </xf>
    <xf numFmtId="164" fontId="5" fillId="0" borderId="27" xfId="336" applyFont="1" applyBorder="1" applyAlignment="1">
      <alignment horizontal="center" vertical="center"/>
    </xf>
    <xf numFmtId="0" fontId="5" fillId="0" borderId="23" xfId="335" applyBorder="1" applyAlignment="1">
      <alignment horizontal="center" vertical="center"/>
    </xf>
    <xf numFmtId="49" fontId="5" fillId="0" borderId="25" xfId="335" applyNumberFormat="1" applyBorder="1" applyAlignment="1">
      <alignment horizontal="left" vertical="center"/>
    </xf>
    <xf numFmtId="0" fontId="5" fillId="0" borderId="0" xfId="335" applyAlignment="1">
      <alignment horizontal="center" vertical="center"/>
    </xf>
    <xf numFmtId="0" fontId="5" fillId="0" borderId="28" xfId="335" applyBorder="1" applyAlignment="1">
      <alignment horizontal="center" vertical="center"/>
    </xf>
    <xf numFmtId="1" fontId="5" fillId="0" borderId="31" xfId="335" applyNumberFormat="1" applyBorder="1" applyAlignment="1">
      <alignment horizontal="center" vertical="center"/>
    </xf>
    <xf numFmtId="168" fontId="5" fillId="0" borderId="31" xfId="335" applyNumberFormat="1" applyBorder="1" applyAlignment="1">
      <alignment horizontal="center" vertical="center"/>
    </xf>
    <xf numFmtId="164" fontId="5" fillId="0" borderId="28" xfId="336" applyFont="1" applyBorder="1" applyAlignment="1">
      <alignment horizontal="center" vertical="center"/>
    </xf>
    <xf numFmtId="164" fontId="5" fillId="0" borderId="25" xfId="336" applyFont="1" applyFill="1" applyBorder="1" applyAlignment="1" applyProtection="1">
      <alignment horizontal="center" vertical="center"/>
    </xf>
    <xf numFmtId="164" fontId="5" fillId="0" borderId="28" xfId="336" applyFont="1" applyFill="1" applyBorder="1" applyAlignment="1" applyProtection="1">
      <alignment horizontal="center" vertical="center"/>
    </xf>
    <xf numFmtId="49" fontId="5" fillId="0" borderId="31" xfId="335" applyNumberFormat="1" applyBorder="1" applyAlignment="1">
      <alignment horizontal="center" vertical="center"/>
    </xf>
    <xf numFmtId="0" fontId="49" fillId="0" borderId="0" xfId="335" applyFont="1" applyAlignment="1">
      <alignment vertical="center"/>
    </xf>
    <xf numFmtId="0" fontId="50" fillId="0" borderId="0" xfId="335" applyFont="1" applyAlignment="1">
      <alignment vertical="center"/>
    </xf>
    <xf numFmtId="0" fontId="5" fillId="0" borderId="0" xfId="335" applyAlignment="1">
      <alignment horizontal="right" vertical="center"/>
    </xf>
    <xf numFmtId="0" fontId="5" fillId="0" borderId="0" xfId="335" applyAlignment="1">
      <alignment horizontal="left" vertical="center"/>
    </xf>
    <xf numFmtId="0" fontId="5" fillId="0" borderId="24" xfId="335" applyBorder="1" applyAlignment="1">
      <alignment horizontal="left" vertical="center"/>
    </xf>
    <xf numFmtId="0" fontId="36" fillId="0" borderId="25" xfId="335" applyFont="1" applyBorder="1" applyAlignment="1">
      <alignment vertical="center"/>
    </xf>
    <xf numFmtId="173" fontId="5" fillId="0" borderId="31" xfId="335" applyNumberFormat="1" applyBorder="1" applyAlignment="1">
      <alignment horizontal="center" vertical="center"/>
    </xf>
    <xf numFmtId="49" fontId="24" fillId="0" borderId="0" xfId="0" applyNumberFormat="1" applyFont="1" applyAlignment="1">
      <alignment horizontal="center" vertical="center"/>
    </xf>
    <xf numFmtId="49" fontId="0" fillId="0" borderId="0" xfId="0" applyNumberFormat="1" applyAlignment="1">
      <alignment horizontal="center"/>
    </xf>
    <xf numFmtId="0" fontId="49" fillId="0" borderId="23" xfId="335" applyFont="1" applyBorder="1" applyAlignment="1">
      <alignment vertical="top"/>
    </xf>
    <xf numFmtId="0" fontId="49" fillId="0" borderId="26" xfId="335" applyFont="1" applyBorder="1" applyAlignment="1">
      <alignment vertical="top"/>
    </xf>
    <xf numFmtId="0" fontId="5" fillId="0" borderId="24" xfId="335" applyBorder="1" applyAlignment="1">
      <alignment vertical="center"/>
    </xf>
    <xf numFmtId="0" fontId="5" fillId="0" borderId="25" xfId="335" applyBorder="1" applyAlignment="1">
      <alignment vertical="center"/>
    </xf>
    <xf numFmtId="0" fontId="5" fillId="0" borderId="26" xfId="335" applyBorder="1" applyAlignment="1">
      <alignment vertical="center"/>
    </xf>
    <xf numFmtId="0" fontId="5" fillId="0" borderId="28" xfId="335" applyBorder="1" applyAlignment="1">
      <alignment vertical="center"/>
    </xf>
    <xf numFmtId="0" fontId="5" fillId="0" borderId="22" xfId="335" applyBorder="1" applyAlignment="1">
      <alignment vertical="center"/>
    </xf>
    <xf numFmtId="0" fontId="5" fillId="0" borderId="29" xfId="335" applyBorder="1" applyAlignment="1">
      <alignment vertical="center"/>
    </xf>
    <xf numFmtId="0" fontId="5" fillId="0" borderId="30" xfId="335" applyBorder="1" applyAlignment="1">
      <alignment vertical="center"/>
    </xf>
    <xf numFmtId="0" fontId="53" fillId="0" borderId="0" xfId="0" applyFont="1"/>
    <xf numFmtId="0" fontId="49" fillId="0" borderId="27" xfId="335" applyFont="1" applyBorder="1" applyAlignment="1">
      <alignment vertical="top"/>
    </xf>
    <xf numFmtId="164" fontId="57" fillId="0" borderId="0" xfId="335" applyNumberFormat="1" applyFont="1" applyAlignment="1">
      <alignment vertical="center"/>
    </xf>
    <xf numFmtId="164" fontId="57" fillId="0" borderId="29" xfId="335" applyNumberFormat="1" applyFont="1" applyBorder="1" applyAlignment="1">
      <alignment vertical="center"/>
    </xf>
    <xf numFmtId="0" fontId="48" fillId="0" borderId="19" xfId="0" applyFont="1" applyBorder="1" applyAlignment="1">
      <alignment horizontal="left"/>
    </xf>
    <xf numFmtId="14" fontId="58" fillId="0" borderId="19" xfId="0" applyNumberFormat="1" applyFont="1" applyBorder="1" applyAlignment="1">
      <alignment horizontal="right"/>
    </xf>
    <xf numFmtId="0" fontId="0" fillId="0" borderId="0" xfId="0" applyAlignment="1">
      <alignment wrapText="1"/>
    </xf>
    <xf numFmtId="0" fontId="61" fillId="0" borderId="0" xfId="0" applyFont="1"/>
    <xf numFmtId="165" fontId="0" fillId="0" borderId="0" xfId="348" applyNumberFormat="1" applyFont="1" applyAlignment="1">
      <alignment horizontal="center" vertical="center"/>
    </xf>
    <xf numFmtId="0" fontId="48" fillId="0" borderId="34" xfId="0" applyFont="1" applyBorder="1" applyAlignment="1">
      <alignment horizontal="left"/>
    </xf>
    <xf numFmtId="0" fontId="48" fillId="52" borderId="39" xfId="0" applyFont="1" applyFill="1" applyBorder="1" applyAlignment="1">
      <alignment horizontal="left"/>
    </xf>
    <xf numFmtId="165" fontId="0" fillId="0" borderId="0" xfId="0" applyNumberFormat="1" applyAlignment="1">
      <alignment horizontal="center" vertical="center" wrapText="1"/>
    </xf>
    <xf numFmtId="0" fontId="0" fillId="0" borderId="59" xfId="0" applyBorder="1"/>
    <xf numFmtId="0" fontId="0" fillId="0" borderId="0" xfId="0" applyAlignment="1" applyProtection="1">
      <alignment horizontal="center" vertical="center"/>
      <protection locked="0"/>
    </xf>
    <xf numFmtId="0" fontId="52" fillId="49" borderId="35" xfId="0" applyFont="1" applyFill="1" applyBorder="1" applyAlignment="1" applyProtection="1">
      <alignment horizontal="center" vertical="center"/>
      <protection locked="0"/>
    </xf>
    <xf numFmtId="0" fontId="46" fillId="49" borderId="47" xfId="0" applyFont="1" applyFill="1" applyBorder="1" applyAlignment="1" applyProtection="1">
      <alignment horizontal="center" vertical="center"/>
      <protection locked="0"/>
    </xf>
    <xf numFmtId="2" fontId="46" fillId="49" borderId="47" xfId="0" applyNumberFormat="1" applyFont="1" applyFill="1" applyBorder="1" applyAlignment="1" applyProtection="1">
      <alignment horizontal="center" vertical="center"/>
      <protection locked="0"/>
    </xf>
    <xf numFmtId="168" fontId="46" fillId="49" borderId="48" xfId="0" applyNumberFormat="1" applyFont="1" applyFill="1" applyBorder="1" applyAlignment="1" applyProtection="1">
      <alignment horizontal="center" vertical="center"/>
      <protection locked="0"/>
    </xf>
    <xf numFmtId="173" fontId="46" fillId="49" borderId="35" xfId="334" applyNumberFormat="1" applyFont="1" applyFill="1" applyBorder="1" applyAlignment="1" applyProtection="1">
      <alignment horizontal="center" vertical="center"/>
      <protection locked="0"/>
    </xf>
    <xf numFmtId="173" fontId="46" fillId="49" borderId="36" xfId="0" applyNumberFormat="1" applyFont="1" applyFill="1" applyBorder="1" applyAlignment="1" applyProtection="1">
      <alignment horizontal="center" vertical="center"/>
      <protection locked="0"/>
    </xf>
    <xf numFmtId="1" fontId="46" fillId="49" borderId="47" xfId="0" applyNumberFormat="1" applyFont="1" applyFill="1" applyBorder="1" applyAlignment="1" applyProtection="1">
      <alignment horizontal="center" vertical="center"/>
      <protection locked="0"/>
    </xf>
    <xf numFmtId="1" fontId="46" fillId="49" borderId="36" xfId="0" applyNumberFormat="1" applyFont="1" applyFill="1" applyBorder="1" applyAlignment="1" applyProtection="1">
      <alignment horizontal="center" vertical="center"/>
      <protection locked="0"/>
    </xf>
    <xf numFmtId="173" fontId="46" fillId="49" borderId="15" xfId="0" applyNumberFormat="1" applyFont="1" applyFill="1" applyBorder="1" applyAlignment="1" applyProtection="1">
      <alignment horizontal="center" vertical="center"/>
      <protection locked="0"/>
    </xf>
    <xf numFmtId="173" fontId="46" fillId="49" borderId="48" xfId="0" applyNumberFormat="1" applyFont="1" applyFill="1" applyBorder="1" applyAlignment="1" applyProtection="1">
      <alignment horizontal="center" vertical="center"/>
      <protection locked="0"/>
    </xf>
    <xf numFmtId="0" fontId="52" fillId="49" borderId="37" xfId="0" applyFont="1" applyFill="1" applyBorder="1" applyAlignment="1" applyProtection="1">
      <alignment horizontal="center" vertical="center"/>
      <protection locked="0"/>
    </xf>
    <xf numFmtId="0" fontId="46" fillId="49" borderId="31" xfId="0" applyFont="1" applyFill="1" applyBorder="1" applyAlignment="1" applyProtection="1">
      <alignment horizontal="center" vertical="center"/>
      <protection locked="0"/>
    </xf>
    <xf numFmtId="2" fontId="46" fillId="49" borderId="31" xfId="0" applyNumberFormat="1" applyFont="1" applyFill="1" applyBorder="1" applyAlignment="1" applyProtection="1">
      <alignment horizontal="center" vertical="center"/>
      <protection locked="0"/>
    </xf>
    <xf numFmtId="168" fontId="46" fillId="49" borderId="25" xfId="0" applyNumberFormat="1" applyFont="1" applyFill="1" applyBorder="1" applyAlignment="1" applyProtection="1">
      <alignment horizontal="center" vertical="center"/>
      <protection locked="0"/>
    </xf>
    <xf numFmtId="173" fontId="46" fillId="49" borderId="37" xfId="334" applyNumberFormat="1" applyFont="1" applyFill="1" applyBorder="1" applyAlignment="1" applyProtection="1">
      <alignment horizontal="center" vertical="center"/>
      <protection locked="0"/>
    </xf>
    <xf numFmtId="173" fontId="46" fillId="49" borderId="38" xfId="0" applyNumberFormat="1" applyFont="1" applyFill="1" applyBorder="1" applyAlignment="1" applyProtection="1">
      <alignment horizontal="center" vertical="center"/>
      <protection locked="0"/>
    </xf>
    <xf numFmtId="1" fontId="46" fillId="49" borderId="31" xfId="0" applyNumberFormat="1" applyFont="1" applyFill="1" applyBorder="1" applyAlignment="1" applyProtection="1">
      <alignment horizontal="center" vertical="center"/>
      <protection locked="0"/>
    </xf>
    <xf numFmtId="1" fontId="46" fillId="49" borderId="38" xfId="0" applyNumberFormat="1" applyFont="1" applyFill="1" applyBorder="1" applyAlignment="1" applyProtection="1">
      <alignment horizontal="center" vertical="center"/>
      <protection locked="0"/>
    </xf>
    <xf numFmtId="173" fontId="46" fillId="49" borderId="0" xfId="0" applyNumberFormat="1" applyFont="1" applyFill="1" applyAlignment="1" applyProtection="1">
      <alignment horizontal="center" vertical="center"/>
      <protection locked="0"/>
    </xf>
    <xf numFmtId="173" fontId="46" fillId="49" borderId="25" xfId="0" applyNumberFormat="1" applyFont="1" applyFill="1" applyBorder="1" applyAlignment="1" applyProtection="1">
      <alignment horizontal="center" vertical="center"/>
      <protection locked="0"/>
    </xf>
    <xf numFmtId="0" fontId="0" fillId="0" borderId="0" xfId="0" applyProtection="1">
      <protection locked="0"/>
    </xf>
    <xf numFmtId="0" fontId="52" fillId="49" borderId="39" xfId="0" applyFont="1" applyFill="1" applyBorder="1" applyAlignment="1" applyProtection="1">
      <alignment horizontal="center" vertical="center"/>
      <protection locked="0"/>
    </xf>
    <xf numFmtId="0" fontId="46" fillId="49" borderId="50" xfId="0" applyFont="1" applyFill="1" applyBorder="1" applyAlignment="1" applyProtection="1">
      <alignment horizontal="center" vertical="center"/>
      <protection locked="0"/>
    </xf>
    <xf numFmtId="2" fontId="46" fillId="49" borderId="50" xfId="0" applyNumberFormat="1" applyFont="1" applyFill="1" applyBorder="1" applyAlignment="1" applyProtection="1">
      <alignment horizontal="center" vertical="center"/>
      <protection locked="0"/>
    </xf>
    <xf numFmtId="168" fontId="46" fillId="49" borderId="51" xfId="0" applyNumberFormat="1" applyFont="1" applyFill="1" applyBorder="1" applyAlignment="1" applyProtection="1">
      <alignment horizontal="center" vertical="center"/>
      <protection locked="0"/>
    </xf>
    <xf numFmtId="173" fontId="46" fillId="49" borderId="39" xfId="334" applyNumberFormat="1" applyFont="1" applyFill="1" applyBorder="1" applyAlignment="1" applyProtection="1">
      <alignment horizontal="center" vertical="center"/>
      <protection locked="0"/>
    </xf>
    <xf numFmtId="173" fontId="46" fillId="49" borderId="40" xfId="0" applyNumberFormat="1" applyFont="1" applyFill="1" applyBorder="1" applyAlignment="1" applyProtection="1">
      <alignment horizontal="center" vertical="center"/>
      <protection locked="0"/>
    </xf>
    <xf numFmtId="1" fontId="46" fillId="49" borderId="50" xfId="0" applyNumberFormat="1" applyFont="1" applyFill="1" applyBorder="1" applyAlignment="1" applyProtection="1">
      <alignment horizontal="center" vertical="center"/>
      <protection locked="0"/>
    </xf>
    <xf numFmtId="1" fontId="46" fillId="49" borderId="40" xfId="0" applyNumberFormat="1" applyFont="1" applyFill="1" applyBorder="1" applyAlignment="1" applyProtection="1">
      <alignment horizontal="center" vertical="center"/>
      <protection locked="0"/>
    </xf>
    <xf numFmtId="173" fontId="46" fillId="49" borderId="14" xfId="0" applyNumberFormat="1" applyFont="1" applyFill="1" applyBorder="1" applyAlignment="1" applyProtection="1">
      <alignment horizontal="center" vertical="center"/>
      <protection locked="0"/>
    </xf>
    <xf numFmtId="173" fontId="46" fillId="49" borderId="51" xfId="0" applyNumberFormat="1" applyFont="1" applyFill="1" applyBorder="1" applyAlignment="1" applyProtection="1">
      <alignment horizontal="center" vertical="center"/>
      <protection locked="0"/>
    </xf>
    <xf numFmtId="0" fontId="45" fillId="0" borderId="32" xfId="0" applyFont="1" applyBorder="1" applyAlignment="1" applyProtection="1">
      <alignment horizontal="right" vertical="center"/>
      <protection locked="0"/>
    </xf>
    <xf numFmtId="0" fontId="45" fillId="0" borderId="55" xfId="0" applyFont="1" applyBorder="1" applyAlignment="1" applyProtection="1">
      <alignment horizontal="right" vertical="center"/>
      <protection locked="0"/>
    </xf>
    <xf numFmtId="49" fontId="45" fillId="0" borderId="54" xfId="0" applyNumberFormat="1" applyFont="1" applyBorder="1" applyAlignment="1" applyProtection="1">
      <alignment horizontal="right" vertical="center"/>
      <protection locked="0"/>
    </xf>
    <xf numFmtId="0" fontId="24" fillId="0" borderId="53" xfId="0" applyFont="1" applyBorder="1" applyAlignment="1" applyProtection="1">
      <alignment horizontal="center" vertical="center"/>
      <protection locked="0"/>
    </xf>
    <xf numFmtId="0" fontId="46" fillId="0" borderId="0" xfId="0" applyFont="1" applyAlignment="1">
      <alignment horizontal="right" wrapText="1"/>
    </xf>
    <xf numFmtId="0" fontId="0" fillId="0" borderId="0" xfId="0" pivotButton="1"/>
    <xf numFmtId="0" fontId="0" fillId="0" borderId="0" xfId="0" pivotButton="1" applyAlignment="1">
      <alignment horizontal="center"/>
    </xf>
    <xf numFmtId="0" fontId="0" fillId="2" borderId="0" xfId="0" applyFill="1"/>
    <xf numFmtId="0" fontId="46" fillId="0" borderId="0" xfId="0" applyFont="1" applyAlignment="1" applyProtection="1">
      <alignment horizontal="center" vertical="center"/>
      <protection locked="0"/>
    </xf>
    <xf numFmtId="1" fontId="46" fillId="0" borderId="0" xfId="0" applyNumberFormat="1" applyFont="1" applyAlignment="1" applyProtection="1">
      <alignment horizontal="center" vertical="center"/>
      <protection locked="0"/>
    </xf>
    <xf numFmtId="0" fontId="66" fillId="0" borderId="0" xfId="0" pivotButton="1" applyFont="1" applyAlignment="1">
      <alignment horizontal="center" vertical="center"/>
    </xf>
    <xf numFmtId="175" fontId="0" fillId="0" borderId="0" xfId="0" applyNumberFormat="1" applyAlignment="1">
      <alignment horizontal="center" vertical="center"/>
    </xf>
    <xf numFmtId="164" fontId="57" fillId="0" borderId="21" xfId="336" applyFont="1" applyFill="1" applyBorder="1" applyAlignment="1" applyProtection="1">
      <alignment horizontal="left" vertical="center"/>
    </xf>
    <xf numFmtId="0" fontId="0" fillId="0" borderId="25" xfId="0" applyBorder="1"/>
    <xf numFmtId="0" fontId="34" fillId="0" borderId="0" xfId="0" applyFont="1" applyAlignment="1">
      <alignment vertical="center"/>
    </xf>
    <xf numFmtId="0" fontId="25" fillId="53" borderId="0" xfId="0" applyFont="1" applyFill="1" applyAlignment="1">
      <alignment horizontal="left"/>
    </xf>
    <xf numFmtId="0" fontId="25" fillId="53" borderId="0" xfId="0" applyFont="1" applyFill="1" applyAlignment="1">
      <alignment horizontal="center"/>
    </xf>
    <xf numFmtId="0" fontId="25" fillId="53" borderId="0" xfId="0" applyFont="1" applyFill="1"/>
    <xf numFmtId="49" fontId="25" fillId="53" borderId="0" xfId="0" applyNumberFormat="1" applyFont="1" applyFill="1" applyAlignment="1">
      <alignment horizontal="center"/>
    </xf>
    <xf numFmtId="0" fontId="57" fillId="0" borderId="0" xfId="335" applyFont="1"/>
    <xf numFmtId="0" fontId="0" fillId="0" borderId="64" xfId="0" applyBorder="1"/>
    <xf numFmtId="0" fontId="0" fillId="0" borderId="65" xfId="0" applyBorder="1"/>
    <xf numFmtId="0" fontId="52" fillId="0" borderId="42" xfId="0" applyFont="1" applyBorder="1" applyAlignment="1" applyProtection="1">
      <alignment horizontal="center" vertical="center"/>
      <protection locked="0"/>
    </xf>
    <xf numFmtId="0" fontId="52" fillId="0" borderId="42" xfId="336" applyNumberFormat="1" applyFont="1" applyBorder="1" applyAlignment="1" applyProtection="1">
      <alignment horizontal="center" vertical="center"/>
      <protection locked="0"/>
    </xf>
    <xf numFmtId="0" fontId="53" fillId="0" borderId="42" xfId="0" applyFont="1" applyBorder="1" applyAlignment="1" applyProtection="1">
      <alignment horizontal="center"/>
      <protection locked="0"/>
    </xf>
    <xf numFmtId="0" fontId="39" fillId="0" borderId="42" xfId="0" applyFont="1" applyBorder="1" applyAlignment="1" applyProtection="1">
      <alignment horizontal="center"/>
      <protection locked="0"/>
    </xf>
    <xf numFmtId="0" fontId="52" fillId="0" borderId="43" xfId="0" applyFont="1" applyBorder="1" applyAlignment="1" applyProtection="1">
      <alignment horizontal="center" vertical="center"/>
      <protection locked="0"/>
    </xf>
    <xf numFmtId="0" fontId="48" fillId="51" borderId="18" xfId="0" applyFont="1" applyFill="1" applyBorder="1" applyAlignment="1" applyProtection="1">
      <alignment horizontal="center" vertical="top" wrapText="1"/>
      <protection locked="0"/>
    </xf>
    <xf numFmtId="0" fontId="48" fillId="51" borderId="19" xfId="0" applyFont="1" applyFill="1" applyBorder="1" applyAlignment="1" applyProtection="1">
      <alignment horizontal="center" vertical="top" wrapText="1"/>
      <protection locked="0"/>
    </xf>
    <xf numFmtId="0" fontId="48" fillId="51" borderId="46" xfId="0" applyFont="1" applyFill="1" applyBorder="1" applyAlignment="1" applyProtection="1">
      <alignment horizontal="center" vertical="top" wrapText="1"/>
      <protection locked="0"/>
    </xf>
    <xf numFmtId="0" fontId="48" fillId="51" borderId="44" xfId="0" applyFont="1" applyFill="1" applyBorder="1" applyAlignment="1" applyProtection="1">
      <alignment horizontal="center" vertical="top" wrapText="1"/>
      <protection locked="0"/>
    </xf>
    <xf numFmtId="0" fontId="48" fillId="51" borderId="33" xfId="0" applyFont="1" applyFill="1" applyBorder="1" applyAlignment="1" applyProtection="1">
      <alignment horizontal="center" vertical="top" wrapText="1"/>
      <protection locked="0"/>
    </xf>
    <xf numFmtId="172" fontId="60" fillId="51" borderId="45" xfId="0" applyNumberFormat="1" applyFont="1" applyFill="1" applyBorder="1" applyAlignment="1" applyProtection="1">
      <alignment horizontal="center" vertical="top" wrapText="1"/>
      <protection locked="0"/>
    </xf>
    <xf numFmtId="168" fontId="48" fillId="51" borderId="46" xfId="0" applyNumberFormat="1" applyFont="1" applyFill="1" applyBorder="1" applyAlignment="1" applyProtection="1">
      <alignment horizontal="center" vertical="top" wrapText="1"/>
      <protection locked="0"/>
    </xf>
    <xf numFmtId="1" fontId="48" fillId="51" borderId="44" xfId="0" applyNumberFormat="1" applyFont="1" applyFill="1" applyBorder="1" applyAlignment="1" applyProtection="1">
      <alignment horizontal="center" vertical="top" wrapText="1"/>
      <protection locked="0"/>
    </xf>
    <xf numFmtId="1" fontId="48" fillId="51" borderId="19" xfId="0" applyNumberFormat="1" applyFont="1" applyFill="1" applyBorder="1" applyAlignment="1" applyProtection="1">
      <alignment horizontal="center" vertical="top" wrapText="1"/>
      <protection locked="0"/>
    </xf>
    <xf numFmtId="172" fontId="48" fillId="51" borderId="33" xfId="0" applyNumberFormat="1" applyFont="1" applyFill="1" applyBorder="1" applyAlignment="1" applyProtection="1">
      <alignment horizontal="center" vertical="top" wrapText="1"/>
      <protection locked="0"/>
    </xf>
    <xf numFmtId="172" fontId="48" fillId="51" borderId="45" xfId="0" applyNumberFormat="1" applyFont="1" applyFill="1" applyBorder="1" applyAlignment="1" applyProtection="1">
      <alignment horizontal="center" vertical="top" wrapText="1"/>
      <protection locked="0"/>
    </xf>
    <xf numFmtId="172" fontId="65" fillId="51" borderId="45" xfId="0" applyNumberFormat="1" applyFont="1" applyFill="1" applyBorder="1" applyAlignment="1" applyProtection="1">
      <alignment horizontal="center" vertical="center" textRotation="90" wrapText="1"/>
      <protection locked="0"/>
    </xf>
    <xf numFmtId="0" fontId="49" fillId="0" borderId="23" xfId="335" applyFont="1" applyBorder="1" applyAlignment="1">
      <alignment horizontal="center" vertical="center"/>
    </xf>
    <xf numFmtId="49" fontId="49" fillId="0" borderId="31" xfId="335" applyNumberFormat="1" applyFont="1" applyBorder="1" applyAlignment="1">
      <alignment horizontal="center" vertical="center"/>
    </xf>
    <xf numFmtId="172" fontId="0" fillId="0" borderId="0" xfId="0" applyNumberFormat="1"/>
    <xf numFmtId="0" fontId="54" fillId="0" borderId="0" xfId="0" applyFont="1" applyAlignment="1" applyProtection="1">
      <alignment vertical="center"/>
      <protection locked="0"/>
    </xf>
    <xf numFmtId="14" fontId="54" fillId="0" borderId="18" xfId="0" applyNumberFormat="1" applyFont="1" applyBorder="1" applyAlignment="1" applyProtection="1">
      <alignment horizontal="left" vertical="center"/>
      <protection locked="0"/>
    </xf>
    <xf numFmtId="0" fontId="0" fillId="0" borderId="62" xfId="0" applyBorder="1" applyProtection="1">
      <protection locked="0"/>
    </xf>
    <xf numFmtId="0" fontId="24" fillId="0" borderId="63" xfId="0" applyFont="1" applyBorder="1" applyAlignment="1" applyProtection="1">
      <alignment horizontal="center" vertical="center"/>
      <protection locked="0"/>
    </xf>
    <xf numFmtId="0" fontId="35" fillId="0" borderId="62" xfId="0" applyFont="1" applyBorder="1" applyAlignment="1" applyProtection="1">
      <alignment horizontal="center" vertical="center"/>
      <protection locked="0"/>
    </xf>
    <xf numFmtId="0" fontId="55" fillId="0" borderId="63" xfId="0" applyFont="1" applyBorder="1" applyAlignment="1" applyProtection="1">
      <alignment horizontal="center" vertical="center"/>
      <protection locked="0"/>
    </xf>
    <xf numFmtId="0" fontId="0" fillId="0" borderId="63" xfId="0"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0" fillId="0" borderId="16" xfId="0" applyBorder="1" applyAlignment="1">
      <alignment horizontal="center" vertical="center"/>
    </xf>
    <xf numFmtId="49" fontId="0" fillId="0" borderId="0" xfId="0" applyNumberFormat="1"/>
    <xf numFmtId="172" fontId="67" fillId="0" borderId="0" xfId="334" applyNumberFormat="1" applyFont="1"/>
    <xf numFmtId="0" fontId="56" fillId="0" borderId="0" xfId="0" applyFont="1" applyAlignment="1" applyProtection="1">
      <alignment horizontal="left"/>
      <protection locked="0"/>
    </xf>
    <xf numFmtId="172" fontId="69" fillId="0" borderId="0" xfId="334" applyNumberFormat="1" applyFont="1"/>
    <xf numFmtId="168" fontId="24" fillId="0" borderId="0" xfId="0" applyNumberFormat="1" applyFont="1" applyAlignment="1">
      <alignment horizontal="center" vertical="center"/>
    </xf>
    <xf numFmtId="22" fontId="0" fillId="0" borderId="0" xfId="0" applyNumberFormat="1"/>
    <xf numFmtId="0" fontId="0" fillId="48" borderId="0" xfId="0" applyFill="1" applyAlignment="1">
      <alignment horizontal="left"/>
    </xf>
    <xf numFmtId="165" fontId="69" fillId="0" borderId="0" xfId="334" applyFont="1"/>
    <xf numFmtId="168" fontId="46" fillId="49" borderId="28" xfId="0" applyNumberFormat="1" applyFont="1" applyFill="1" applyBorder="1" applyAlignment="1" applyProtection="1">
      <alignment horizontal="center" vertical="center"/>
      <protection locked="0"/>
    </xf>
    <xf numFmtId="168" fontId="46" fillId="49" borderId="49" xfId="0" applyNumberFormat="1" applyFont="1" applyFill="1" applyBorder="1" applyAlignment="1" applyProtection="1">
      <alignment horizontal="center" vertical="center"/>
      <protection locked="0"/>
    </xf>
    <xf numFmtId="168" fontId="46" fillId="49" borderId="52" xfId="0" applyNumberFormat="1" applyFont="1" applyFill="1" applyBorder="1" applyAlignment="1" applyProtection="1">
      <alignment horizontal="center" vertical="center"/>
      <protection locked="0"/>
    </xf>
    <xf numFmtId="0" fontId="0" fillId="50" borderId="67" xfId="0" applyFill="1" applyBorder="1" applyAlignment="1">
      <alignment vertical="center"/>
    </xf>
    <xf numFmtId="0" fontId="0" fillId="50" borderId="51" xfId="0" applyFill="1" applyBorder="1" applyAlignment="1">
      <alignment horizontal="left" vertical="center"/>
    </xf>
    <xf numFmtId="0" fontId="57" fillId="0" borderId="22" xfId="335" applyFont="1" applyBorder="1" applyAlignment="1">
      <alignment horizontal="center"/>
    </xf>
    <xf numFmtId="176" fontId="0" fillId="0" borderId="0" xfId="0" applyNumberFormat="1" applyAlignment="1">
      <alignment horizontal="center" vertical="center"/>
    </xf>
    <xf numFmtId="0" fontId="21" fillId="0" borderId="0" xfId="0" applyFont="1" applyAlignment="1">
      <alignment horizontal="right" vertical="center"/>
    </xf>
    <xf numFmtId="0" fontId="21" fillId="0" borderId="0" xfId="0" applyFont="1" applyAlignment="1">
      <alignment horizontal="center" vertical="center"/>
    </xf>
    <xf numFmtId="0" fontId="71" fillId="0" borderId="37" xfId="0" applyFont="1" applyBorder="1" applyAlignment="1">
      <alignment horizontal="left" shrinkToFit="1"/>
    </xf>
    <xf numFmtId="0" fontId="71" fillId="0" borderId="35" xfId="0" applyFont="1" applyBorder="1" applyAlignment="1">
      <alignment horizontal="left"/>
    </xf>
    <xf numFmtId="0" fontId="60" fillId="51" borderId="19" xfId="0" applyFont="1" applyFill="1" applyBorder="1" applyAlignment="1" applyProtection="1">
      <alignment horizontal="center" vertical="top" wrapText="1"/>
      <protection locked="0"/>
    </xf>
    <xf numFmtId="173" fontId="54" fillId="49" borderId="43" xfId="0" applyNumberFormat="1" applyFont="1" applyFill="1" applyBorder="1" applyAlignment="1" applyProtection="1">
      <alignment horizontal="right"/>
      <protection locked="0"/>
    </xf>
    <xf numFmtId="165" fontId="72" fillId="0" borderId="0" xfId="334" applyFont="1"/>
    <xf numFmtId="0" fontId="24" fillId="0" borderId="0" xfId="0" applyFont="1" applyAlignment="1">
      <alignment horizontal="center"/>
    </xf>
    <xf numFmtId="174" fontId="0" fillId="0" borderId="0" xfId="0" applyNumberFormat="1" applyAlignment="1">
      <alignment horizontal="center" vertical="center"/>
    </xf>
    <xf numFmtId="174" fontId="0" fillId="0" borderId="0" xfId="0" applyNumberFormat="1" applyAlignment="1">
      <alignment horizontal="center"/>
    </xf>
    <xf numFmtId="0" fontId="24" fillId="0" borderId="62" xfId="0" applyFont="1" applyBorder="1" applyProtection="1">
      <protection locked="0"/>
    </xf>
    <xf numFmtId="0" fontId="0" fillId="0" borderId="63" xfId="0" applyBorder="1" applyAlignment="1" applyProtection="1">
      <alignment horizontal="left" vertical="center"/>
      <protection locked="0"/>
    </xf>
    <xf numFmtId="0" fontId="24" fillId="0" borderId="0" xfId="0" applyFont="1" applyAlignment="1">
      <alignment horizontal="center" vertical="top"/>
    </xf>
    <xf numFmtId="0" fontId="0" fillId="0" borderId="0" xfId="0" applyAlignment="1">
      <alignment horizontal="left" wrapText="1"/>
    </xf>
    <xf numFmtId="49" fontId="21" fillId="0" borderId="55" xfId="0" applyNumberFormat="1" applyFont="1" applyBorder="1" applyAlignment="1" applyProtection="1">
      <alignment horizontal="center" vertical="top" wrapText="1"/>
      <protection locked="0"/>
    </xf>
    <xf numFmtId="0" fontId="73" fillId="0" borderId="18" xfId="0" applyFont="1" applyBorder="1" applyAlignment="1" applyProtection="1">
      <alignment horizontal="center" vertical="top" wrapText="1"/>
      <protection locked="0"/>
    </xf>
    <xf numFmtId="1" fontId="73" fillId="0" borderId="18" xfId="0" applyNumberFormat="1" applyFont="1" applyBorder="1" applyAlignment="1" applyProtection="1">
      <alignment horizontal="center" vertical="top" wrapText="1"/>
      <protection locked="0"/>
    </xf>
    <xf numFmtId="2" fontId="73" fillId="0" borderId="18" xfId="0" applyNumberFormat="1" applyFont="1" applyBorder="1" applyAlignment="1" applyProtection="1">
      <alignment horizontal="center" vertical="top" wrapText="1"/>
      <protection locked="0"/>
    </xf>
    <xf numFmtId="168" fontId="73" fillId="0" borderId="18" xfId="0" applyNumberFormat="1" applyFont="1" applyBorder="1" applyAlignment="1" applyProtection="1">
      <alignment horizontal="center" vertical="top" wrapText="1"/>
      <protection locked="0"/>
    </xf>
    <xf numFmtId="173" fontId="73" fillId="0" borderId="18" xfId="0" applyNumberFormat="1" applyFont="1" applyBorder="1" applyAlignment="1" applyProtection="1">
      <alignment horizontal="center" vertical="top" wrapText="1"/>
      <protection locked="0"/>
    </xf>
    <xf numFmtId="165" fontId="73" fillId="0" borderId="18" xfId="334" applyFont="1" applyBorder="1" applyAlignment="1" applyProtection="1">
      <alignment horizontal="center" vertical="top" wrapText="1"/>
      <protection locked="0"/>
    </xf>
    <xf numFmtId="165" fontId="73" fillId="0" borderId="18" xfId="348" applyNumberFormat="1" applyFont="1" applyBorder="1" applyAlignment="1" applyProtection="1">
      <alignment horizontal="center" vertical="top" wrapText="1"/>
      <protection locked="0"/>
    </xf>
    <xf numFmtId="165" fontId="21" fillId="0" borderId="60" xfId="348" applyNumberFormat="1" applyFont="1" applyBorder="1" applyAlignment="1" applyProtection="1">
      <alignment horizontal="center" vertical="top" wrapText="1"/>
      <protection locked="0"/>
    </xf>
    <xf numFmtId="14" fontId="21" fillId="0" borderId="55" xfId="0" applyNumberFormat="1" applyFont="1" applyBorder="1" applyAlignment="1" applyProtection="1">
      <alignment horizontal="center" vertical="top" wrapText="1"/>
      <protection locked="0"/>
    </xf>
    <xf numFmtId="175" fontId="21" fillId="0" borderId="55" xfId="0" applyNumberFormat="1" applyFont="1" applyBorder="1" applyAlignment="1" applyProtection="1">
      <alignment horizontal="center" vertical="top" wrapText="1"/>
      <protection locked="0"/>
    </xf>
    <xf numFmtId="0" fontId="5" fillId="0" borderId="27" xfId="335" applyBorder="1" applyAlignment="1">
      <alignment horizontal="right" vertical="center"/>
    </xf>
    <xf numFmtId="0" fontId="36" fillId="0" borderId="28" xfId="335" applyFont="1" applyBorder="1" applyAlignment="1">
      <alignment horizontal="right" vertical="center"/>
    </xf>
    <xf numFmtId="0" fontId="5" fillId="0" borderId="28" xfId="335" applyBorder="1" applyAlignment="1">
      <alignment horizontal="right" vertical="center"/>
    </xf>
    <xf numFmtId="0" fontId="5" fillId="0" borderId="30" xfId="335" applyBorder="1" applyAlignment="1">
      <alignment horizontal="right" vertical="center"/>
    </xf>
    <xf numFmtId="174" fontId="0" fillId="0" borderId="0" xfId="0" applyNumberFormat="1"/>
    <xf numFmtId="0" fontId="1" fillId="49" borderId="40" xfId="0" applyFont="1" applyFill="1" applyBorder="1" applyAlignment="1" applyProtection="1">
      <alignment horizontal="center" vertical="center"/>
      <protection locked="0"/>
    </xf>
    <xf numFmtId="0" fontId="2" fillId="49" borderId="38" xfId="0" applyFont="1" applyFill="1" applyBorder="1" applyAlignment="1" applyProtection="1">
      <alignment horizontal="center" vertical="center"/>
      <protection locked="0"/>
    </xf>
    <xf numFmtId="0" fontId="46" fillId="49" borderId="38" xfId="0" applyFont="1" applyFill="1" applyBorder="1" applyAlignment="1" applyProtection="1">
      <alignment horizontal="center" vertical="center"/>
      <protection locked="0"/>
    </xf>
    <xf numFmtId="0" fontId="1" fillId="49" borderId="38" xfId="0" applyFont="1" applyFill="1" applyBorder="1" applyAlignment="1" applyProtection="1">
      <alignment horizontal="center" vertical="center"/>
      <protection locked="0"/>
    </xf>
    <xf numFmtId="49" fontId="0" fillId="0" borderId="0" xfId="0" applyNumberFormat="1" applyAlignment="1">
      <alignment vertical="center"/>
    </xf>
    <xf numFmtId="1" fontId="66" fillId="0" borderId="0" xfId="0" pivotButton="1" applyNumberFormat="1" applyFont="1" applyAlignment="1">
      <alignment horizontal="center" vertical="center"/>
    </xf>
    <xf numFmtId="0" fontId="0" fillId="55" borderId="0" xfId="0" applyFill="1" applyProtection="1">
      <protection locked="0"/>
    </xf>
    <xf numFmtId="0" fontId="24" fillId="0" borderId="0" xfId="0" applyFont="1" applyAlignment="1" applyProtection="1">
      <alignment horizontal="center" vertical="center"/>
      <protection locked="0"/>
    </xf>
    <xf numFmtId="173" fontId="0" fillId="48" borderId="0" xfId="0" applyNumberFormat="1" applyFill="1" applyAlignment="1">
      <alignment horizontal="center"/>
    </xf>
    <xf numFmtId="0" fontId="75" fillId="0" borderId="19" xfId="0" applyFont="1" applyBorder="1" applyAlignment="1">
      <alignment horizontal="center" vertical="center"/>
    </xf>
    <xf numFmtId="0" fontId="42" fillId="48" borderId="0" xfId="0" applyFont="1" applyFill="1" applyAlignment="1">
      <alignment horizontal="center" vertical="center"/>
    </xf>
    <xf numFmtId="0" fontId="0" fillId="0" borderId="70" xfId="0" applyBorder="1" applyAlignment="1">
      <alignment horizontal="center" vertical="center"/>
    </xf>
    <xf numFmtId="0" fontId="24" fillId="0" borderId="71" xfId="0" applyFont="1" applyBorder="1" applyAlignment="1">
      <alignment horizontal="center" vertical="center"/>
    </xf>
    <xf numFmtId="0" fontId="37" fillId="0" borderId="71" xfId="0" applyFont="1" applyBorder="1" applyAlignment="1">
      <alignment horizontal="center" vertical="center"/>
    </xf>
    <xf numFmtId="0" fontId="37" fillId="0" borderId="71" xfId="0" applyFont="1" applyBorder="1" applyAlignment="1">
      <alignment horizontal="center" vertical="center" wrapText="1"/>
    </xf>
    <xf numFmtId="0" fontId="38" fillId="0" borderId="71" xfId="0" applyFont="1" applyBorder="1" applyAlignment="1">
      <alignment horizontal="center" vertical="center"/>
    </xf>
    <xf numFmtId="0" fontId="38" fillId="0" borderId="72" xfId="0" applyFont="1" applyBorder="1" applyAlignment="1">
      <alignment horizontal="center" vertical="center"/>
    </xf>
    <xf numFmtId="0" fontId="24" fillId="0" borderId="71" xfId="0" applyFont="1" applyBorder="1" applyAlignment="1">
      <alignment horizontal="center" vertical="center" wrapText="1"/>
    </xf>
    <xf numFmtId="0" fontId="0" fillId="0" borderId="0" xfId="0" applyAlignment="1">
      <alignment horizontal="left" vertical="top"/>
    </xf>
    <xf numFmtId="173" fontId="0" fillId="48" borderId="0" xfId="0" applyNumberFormat="1" applyFill="1" applyAlignment="1">
      <alignment horizontal="center" vertical="center"/>
    </xf>
    <xf numFmtId="173" fontId="38" fillId="0" borderId="71" xfId="0" applyNumberFormat="1" applyFont="1" applyBorder="1" applyAlignment="1">
      <alignment horizontal="center" vertical="center"/>
    </xf>
    <xf numFmtId="0" fontId="75" fillId="0" borderId="20" xfId="0" applyFont="1" applyBorder="1" applyAlignment="1">
      <alignment horizontal="center" vertical="center"/>
    </xf>
    <xf numFmtId="0" fontId="0" fillId="0" borderId="64" xfId="0" applyBorder="1" applyAlignment="1">
      <alignment vertical="center"/>
    </xf>
    <xf numFmtId="0" fontId="0" fillId="0" borderId="14" xfId="0" applyBorder="1" applyAlignment="1">
      <alignment horizontal="center"/>
    </xf>
    <xf numFmtId="2" fontId="75" fillId="0" borderId="19" xfId="0" applyNumberFormat="1" applyFont="1" applyBorder="1" applyAlignment="1">
      <alignment horizontal="center" vertical="center"/>
    </xf>
    <xf numFmtId="2" fontId="0" fillId="0" borderId="14" xfId="0" applyNumberFormat="1" applyBorder="1" applyAlignment="1">
      <alignment horizontal="center"/>
    </xf>
    <xf numFmtId="2" fontId="0" fillId="0" borderId="0" xfId="0" applyNumberFormat="1" applyAlignment="1">
      <alignment vertical="center"/>
    </xf>
    <xf numFmtId="168" fontId="75" fillId="0" borderId="19" xfId="0" applyNumberFormat="1" applyFont="1" applyBorder="1" applyAlignment="1">
      <alignment horizontal="center" vertical="center"/>
    </xf>
    <xf numFmtId="168" fontId="0" fillId="0" borderId="14" xfId="0" applyNumberFormat="1" applyBorder="1" applyAlignment="1">
      <alignment horizontal="center"/>
    </xf>
    <xf numFmtId="168" fontId="0" fillId="0" borderId="0" xfId="0" applyNumberFormat="1" applyAlignment="1">
      <alignment vertical="center"/>
    </xf>
    <xf numFmtId="0" fontId="24" fillId="0" borderId="0" xfId="0" applyFont="1" applyAlignment="1" applyProtection="1">
      <alignment horizontal="center" vertical="top" wrapText="1"/>
      <protection locked="0"/>
    </xf>
    <xf numFmtId="168" fontId="74" fillId="0" borderId="0" xfId="348" applyNumberFormat="1" applyFont="1" applyAlignment="1">
      <alignment horizontal="center"/>
    </xf>
    <xf numFmtId="173" fontId="74" fillId="0" borderId="0" xfId="334" applyNumberFormat="1" applyFont="1" applyAlignment="1">
      <alignment horizontal="center"/>
    </xf>
    <xf numFmtId="0" fontId="0" fillId="0" borderId="49" xfId="0" applyBorder="1" applyAlignment="1" applyProtection="1">
      <alignment horizontal="center" vertical="center"/>
      <protection locked="0"/>
    </xf>
    <xf numFmtId="0" fontId="0" fillId="0" borderId="47" xfId="0" applyBorder="1" applyAlignment="1" applyProtection="1">
      <alignment vertical="center"/>
      <protection locked="0"/>
    </xf>
    <xf numFmtId="1" fontId="0" fillId="0" borderId="47" xfId="0" applyNumberFormat="1" applyBorder="1" applyAlignment="1" applyProtection="1">
      <alignment horizontal="center" vertical="center"/>
      <protection locked="0"/>
    </xf>
    <xf numFmtId="1" fontId="0" fillId="0" borderId="56" xfId="0" applyNumberFormat="1"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31" xfId="0" applyBorder="1" applyAlignment="1" applyProtection="1">
      <alignment vertical="center"/>
      <protection locked="0"/>
    </xf>
    <xf numFmtId="1" fontId="0" fillId="0" borderId="31" xfId="0" applyNumberFormat="1" applyBorder="1" applyAlignment="1" applyProtection="1">
      <alignment horizontal="center" vertical="center"/>
      <protection locked="0"/>
    </xf>
    <xf numFmtId="1" fontId="0" fillId="0" borderId="25" xfId="0" applyNumberFormat="1" applyBorder="1" applyAlignment="1" applyProtection="1">
      <alignment horizontal="center" vertical="center"/>
      <protection locked="0"/>
    </xf>
    <xf numFmtId="0" fontId="0" fillId="0" borderId="28" xfId="0" applyBorder="1" applyAlignment="1" applyProtection="1">
      <alignment horizontal="center"/>
      <protection locked="0"/>
    </xf>
    <xf numFmtId="0" fontId="0" fillId="0" borderId="31" xfId="0" applyBorder="1" applyProtection="1">
      <protection locked="0"/>
    </xf>
    <xf numFmtId="0" fontId="0" fillId="0" borderId="31" xfId="0" applyBorder="1" applyAlignment="1" applyProtection="1">
      <alignment horizontal="center"/>
      <protection locked="0"/>
    </xf>
    <xf numFmtId="0" fontId="0" fillId="0" borderId="25" xfId="0" applyBorder="1" applyAlignment="1" applyProtection="1">
      <alignment horizontal="center"/>
      <protection locked="0"/>
    </xf>
    <xf numFmtId="0" fontId="0" fillId="0" borderId="37" xfId="0" applyBorder="1" applyAlignment="1" applyProtection="1">
      <alignment horizontal="center" vertical="center"/>
      <protection locked="0"/>
    </xf>
    <xf numFmtId="0" fontId="0" fillId="0" borderId="37" xfId="0" applyBorder="1" applyAlignment="1" applyProtection="1">
      <alignment horizontal="center"/>
      <protection locked="0"/>
    </xf>
    <xf numFmtId="0" fontId="44" fillId="0" borderId="25" xfId="0" applyFont="1" applyBorder="1" applyAlignment="1" applyProtection="1">
      <alignment horizontal="center" vertical="center"/>
      <protection locked="0"/>
    </xf>
    <xf numFmtId="0" fontId="34" fillId="0" borderId="37" xfId="0" applyFont="1" applyBorder="1" applyAlignment="1" applyProtection="1">
      <alignment horizontal="center"/>
      <protection locked="0"/>
    </xf>
    <xf numFmtId="0" fontId="34" fillId="0" borderId="31" xfId="0" applyFont="1" applyBorder="1" applyProtection="1">
      <protection locked="0"/>
    </xf>
    <xf numFmtId="0" fontId="34" fillId="0" borderId="31" xfId="0" applyFont="1" applyBorder="1" applyAlignment="1" applyProtection="1">
      <alignment horizontal="center"/>
      <protection locked="0"/>
    </xf>
    <xf numFmtId="0" fontId="34" fillId="0" borderId="25" xfId="0" applyFont="1" applyBorder="1" applyAlignment="1" applyProtection="1">
      <alignment horizontal="center"/>
      <protection locked="0"/>
    </xf>
    <xf numFmtId="0" fontId="0" fillId="0" borderId="39" xfId="0" applyBorder="1" applyAlignment="1" applyProtection="1">
      <alignment horizontal="center" vertical="center"/>
      <protection locked="0"/>
    </xf>
    <xf numFmtId="0" fontId="0" fillId="0" borderId="50" xfId="0" applyBorder="1" applyAlignment="1" applyProtection="1">
      <alignment vertical="center"/>
      <protection locked="0"/>
    </xf>
    <xf numFmtId="1" fontId="0" fillId="0" borderId="50" xfId="0" applyNumberFormat="1" applyBorder="1" applyAlignment="1" applyProtection="1">
      <alignment horizontal="center" vertical="center"/>
      <protection locked="0"/>
    </xf>
    <xf numFmtId="0" fontId="44" fillId="0" borderId="51" xfId="0" applyFont="1" applyBorder="1" applyAlignment="1" applyProtection="1">
      <alignment horizontal="center" vertical="center"/>
      <protection locked="0"/>
    </xf>
    <xf numFmtId="173" fontId="46" fillId="49" borderId="47" xfId="334" applyNumberFormat="1" applyFont="1" applyFill="1" applyBorder="1" applyAlignment="1" applyProtection="1">
      <alignment horizontal="center" vertical="center"/>
      <protection locked="0"/>
    </xf>
    <xf numFmtId="173" fontId="46" fillId="49" borderId="31" xfId="334" applyNumberFormat="1" applyFont="1" applyFill="1" applyBorder="1" applyAlignment="1" applyProtection="1">
      <alignment horizontal="center" vertical="center"/>
      <protection locked="0"/>
    </xf>
    <xf numFmtId="173" fontId="46" fillId="49" borderId="50" xfId="334" applyNumberFormat="1" applyFont="1" applyFill="1" applyBorder="1" applyAlignment="1" applyProtection="1">
      <alignment horizontal="center" vertical="center"/>
      <protection locked="0"/>
    </xf>
    <xf numFmtId="0" fontId="24" fillId="56" borderId="29" xfId="0" applyFont="1" applyFill="1" applyBorder="1" applyAlignment="1">
      <alignment horizontal="center" vertical="top"/>
    </xf>
    <xf numFmtId="0" fontId="0" fillId="56" borderId="73" xfId="0" applyFill="1" applyBorder="1"/>
    <xf numFmtId="173" fontId="48" fillId="51" borderId="34" xfId="0" applyNumberFormat="1" applyFont="1" applyFill="1" applyBorder="1" applyAlignment="1" applyProtection="1">
      <alignment horizontal="center" vertical="top" wrapText="1"/>
      <protection locked="0"/>
    </xf>
    <xf numFmtId="173" fontId="0" fillId="0" borderId="0" xfId="0" applyNumberFormat="1"/>
    <xf numFmtId="173" fontId="1" fillId="49" borderId="38" xfId="0" applyNumberFormat="1" applyFont="1" applyFill="1" applyBorder="1" applyAlignment="1" applyProtection="1">
      <alignment horizontal="center" vertical="center"/>
      <protection locked="0"/>
    </xf>
    <xf numFmtId="173" fontId="0" fillId="0" borderId="0" xfId="0" applyNumberFormat="1" applyAlignment="1">
      <alignment horizontal="right"/>
    </xf>
    <xf numFmtId="173" fontId="0" fillId="0" borderId="0" xfId="334" applyNumberFormat="1" applyFont="1" applyAlignment="1">
      <alignment horizontal="right" vertical="center"/>
    </xf>
    <xf numFmtId="0" fontId="56" fillId="0" borderId="0" xfId="0" applyFont="1" applyAlignment="1" applyProtection="1">
      <alignment horizontal="center"/>
      <protection locked="0"/>
    </xf>
    <xf numFmtId="0" fontId="24" fillId="0" borderId="18" xfId="0" applyFont="1" applyBorder="1" applyAlignment="1" applyProtection="1">
      <alignment horizontal="center" vertical="center"/>
      <protection locked="0"/>
    </xf>
    <xf numFmtId="0" fontId="21" fillId="0" borderId="0" xfId="0" applyFont="1" applyAlignment="1">
      <alignment horizontal="center" vertical="center" wrapText="1"/>
    </xf>
    <xf numFmtId="168" fontId="76" fillId="48" borderId="0" xfId="0" applyNumberFormat="1" applyFont="1" applyFill="1" applyAlignment="1">
      <alignment horizontal="left"/>
    </xf>
    <xf numFmtId="2" fontId="78" fillId="48" borderId="0" xfId="0" applyNumberFormat="1" applyFont="1" applyFill="1" applyAlignment="1">
      <alignment horizontal="right"/>
    </xf>
    <xf numFmtId="168" fontId="78" fillId="48" borderId="0" xfId="0" applyNumberFormat="1" applyFont="1" applyFill="1" applyAlignment="1">
      <alignment horizontal="right"/>
    </xf>
    <xf numFmtId="2" fontId="79" fillId="48" borderId="0" xfId="0" applyNumberFormat="1" applyFont="1" applyFill="1" applyAlignment="1">
      <alignment horizontal="left" vertical="top"/>
    </xf>
    <xf numFmtId="0" fontId="79" fillId="48" borderId="0" xfId="0" applyFont="1" applyFill="1" applyAlignment="1">
      <alignment horizontal="left" vertical="top"/>
    </xf>
    <xf numFmtId="2" fontId="79" fillId="48" borderId="0" xfId="0" applyNumberFormat="1" applyFont="1" applyFill="1" applyAlignment="1">
      <alignment horizontal="center"/>
    </xf>
    <xf numFmtId="2" fontId="80" fillId="48" borderId="0" xfId="0" applyNumberFormat="1" applyFont="1" applyFill="1" applyAlignment="1">
      <alignment horizontal="center"/>
    </xf>
    <xf numFmtId="168" fontId="81" fillId="48" borderId="0" xfId="0" applyNumberFormat="1" applyFont="1" applyFill="1" applyAlignment="1">
      <alignment horizontal="right"/>
    </xf>
    <xf numFmtId="2" fontId="82" fillId="48" borderId="0" xfId="0" applyNumberFormat="1" applyFont="1" applyFill="1" applyAlignment="1">
      <alignment horizontal="right"/>
    </xf>
    <xf numFmtId="2" fontId="83" fillId="48" borderId="0" xfId="0" applyNumberFormat="1" applyFont="1" applyFill="1" applyAlignment="1">
      <alignment horizontal="center" vertical="top"/>
    </xf>
    <xf numFmtId="2" fontId="84" fillId="48" borderId="0" xfId="0" applyNumberFormat="1" applyFont="1" applyFill="1" applyAlignment="1">
      <alignment horizontal="center" vertical="top"/>
    </xf>
    <xf numFmtId="0" fontId="79" fillId="48" borderId="0" xfId="0" applyFont="1" applyFill="1"/>
    <xf numFmtId="2" fontId="76" fillId="48" borderId="0" xfId="0" applyNumberFormat="1" applyFont="1" applyFill="1" applyAlignment="1">
      <alignment horizontal="left"/>
    </xf>
    <xf numFmtId="2" fontId="78" fillId="48" borderId="0" xfId="0" applyNumberFormat="1" applyFont="1" applyFill="1" applyAlignment="1">
      <alignment horizontal="center"/>
    </xf>
    <xf numFmtId="2" fontId="77" fillId="48" borderId="0" xfId="0" applyNumberFormat="1" applyFont="1" applyFill="1" applyAlignment="1">
      <alignment horizontal="left"/>
    </xf>
    <xf numFmtId="0" fontId="85" fillId="48" borderId="0" xfId="0" applyFont="1" applyFill="1" applyAlignment="1">
      <alignment horizontal="right"/>
    </xf>
    <xf numFmtId="0" fontId="85" fillId="48" borderId="0" xfId="0" applyFont="1" applyFill="1" applyAlignment="1">
      <alignment horizontal="left"/>
    </xf>
    <xf numFmtId="0" fontId="85" fillId="48" borderId="0" xfId="0" applyFont="1" applyFill="1" applyAlignment="1">
      <alignment wrapText="1"/>
    </xf>
    <xf numFmtId="168" fontId="79" fillId="48" borderId="0" xfId="0" applyNumberFormat="1" applyFont="1" applyFill="1" applyAlignment="1">
      <alignment horizontal="right"/>
    </xf>
    <xf numFmtId="2" fontId="79" fillId="48" borderId="0" xfId="0" applyNumberFormat="1" applyFont="1" applyFill="1" applyAlignment="1">
      <alignment horizontal="right"/>
    </xf>
    <xf numFmtId="2" fontId="86" fillId="48" borderId="0" xfId="0" applyNumberFormat="1" applyFont="1" applyFill="1" applyAlignment="1">
      <alignment horizontal="right" vertical="top"/>
    </xf>
    <xf numFmtId="2" fontId="87" fillId="48" borderId="0" xfId="0" applyNumberFormat="1" applyFont="1" applyFill="1" applyAlignment="1">
      <alignment horizontal="center" vertical="top"/>
    </xf>
    <xf numFmtId="0" fontId="88" fillId="48" borderId="0" xfId="0" applyFont="1" applyFill="1" applyAlignment="1">
      <alignment horizontal="center"/>
    </xf>
    <xf numFmtId="2" fontId="86" fillId="48" borderId="0" xfId="0" applyNumberFormat="1" applyFont="1" applyFill="1" applyAlignment="1">
      <alignment horizontal="center" vertical="top"/>
    </xf>
    <xf numFmtId="177" fontId="86" fillId="48" borderId="0" xfId="0" applyNumberFormat="1" applyFont="1" applyFill="1" applyAlignment="1">
      <alignment horizontal="center" vertical="top"/>
    </xf>
    <xf numFmtId="2" fontId="25" fillId="48" borderId="0" xfId="0" applyNumberFormat="1" applyFont="1" applyFill="1" applyAlignment="1">
      <alignment horizontal="center" vertical="top"/>
    </xf>
    <xf numFmtId="2" fontId="21" fillId="48" borderId="0" xfId="0" applyNumberFormat="1" applyFont="1" applyFill="1" applyAlignment="1">
      <alignment horizontal="center" vertical="top"/>
    </xf>
    <xf numFmtId="2" fontId="89" fillId="48" borderId="0" xfId="0" applyNumberFormat="1" applyFont="1" applyFill="1" applyAlignment="1">
      <alignment horizontal="right" vertical="top"/>
    </xf>
    <xf numFmtId="2" fontId="89" fillId="48" borderId="0" xfId="0" applyNumberFormat="1" applyFont="1" applyFill="1" applyAlignment="1">
      <alignment horizontal="center" vertical="top"/>
    </xf>
    <xf numFmtId="0" fontId="90" fillId="57" borderId="0" xfId="0" applyFont="1" applyFill="1" applyAlignment="1">
      <alignment horizontal="center"/>
    </xf>
    <xf numFmtId="0" fontId="79" fillId="57" borderId="0" xfId="0" applyFont="1" applyFill="1" applyAlignment="1">
      <alignment horizontal="right"/>
    </xf>
    <xf numFmtId="0" fontId="79" fillId="57" borderId="0" xfId="0" applyFont="1" applyFill="1" applyAlignment="1">
      <alignment horizontal="left"/>
    </xf>
    <xf numFmtId="0" fontId="79" fillId="57" borderId="0" xfId="0" applyFont="1" applyFill="1" applyAlignment="1">
      <alignment wrapText="1"/>
    </xf>
    <xf numFmtId="2" fontId="79" fillId="57" borderId="0" xfId="0" applyNumberFormat="1" applyFont="1" applyFill="1" applyAlignment="1">
      <alignment horizontal="center"/>
    </xf>
    <xf numFmtId="0" fontId="79" fillId="57" borderId="0" xfId="0" applyFont="1" applyFill="1"/>
    <xf numFmtId="168" fontId="79" fillId="57" borderId="0" xfId="0" applyNumberFormat="1" applyFont="1" applyFill="1" applyAlignment="1">
      <alignment horizontal="right"/>
    </xf>
    <xf numFmtId="2" fontId="79" fillId="57" borderId="0" xfId="0" applyNumberFormat="1" applyFont="1" applyFill="1" applyAlignment="1">
      <alignment horizontal="right"/>
    </xf>
    <xf numFmtId="168" fontId="80" fillId="57" borderId="0" xfId="0" applyNumberFormat="1" applyFont="1" applyFill="1" applyAlignment="1">
      <alignment horizontal="right"/>
    </xf>
    <xf numFmtId="168" fontId="80" fillId="57" borderId="0" xfId="0" applyNumberFormat="1" applyFont="1" applyFill="1" applyAlignment="1">
      <alignment horizontal="center"/>
    </xf>
    <xf numFmtId="0" fontId="92" fillId="2" borderId="19" xfId="0" applyFont="1" applyFill="1" applyBorder="1" applyAlignment="1">
      <alignment horizontal="left" wrapText="1"/>
    </xf>
    <xf numFmtId="0" fontId="92" fillId="2" borderId="19" xfId="0" applyFont="1" applyFill="1" applyBorder="1" applyAlignment="1">
      <alignment horizontal="right" wrapText="1"/>
    </xf>
    <xf numFmtId="0" fontId="93" fillId="2" borderId="19" xfId="0" applyFont="1" applyFill="1" applyBorder="1" applyAlignment="1">
      <alignment horizontal="left"/>
    </xf>
    <xf numFmtId="1" fontId="92" fillId="2" borderId="19" xfId="0" applyNumberFormat="1" applyFont="1" applyFill="1" applyBorder="1" applyAlignment="1">
      <alignment horizontal="left" wrapText="1"/>
    </xf>
    <xf numFmtId="2" fontId="92" fillId="2" borderId="19" xfId="0" applyNumberFormat="1" applyFont="1" applyFill="1" applyBorder="1" applyAlignment="1">
      <alignment horizontal="left" wrapText="1"/>
    </xf>
    <xf numFmtId="168" fontId="92" fillId="2" borderId="19" xfId="0" applyNumberFormat="1" applyFont="1" applyFill="1" applyBorder="1" applyAlignment="1">
      <alignment horizontal="left" wrapText="1"/>
    </xf>
    <xf numFmtId="2" fontId="92" fillId="2" borderId="19" xfId="0" applyNumberFormat="1" applyFont="1" applyFill="1" applyBorder="1" applyAlignment="1">
      <alignment horizontal="center" wrapText="1"/>
    </xf>
    <xf numFmtId="2" fontId="93" fillId="2" borderId="19" xfId="0" applyNumberFormat="1" applyFont="1" applyFill="1" applyBorder="1" applyAlignment="1">
      <alignment horizontal="center" wrapText="1"/>
    </xf>
    <xf numFmtId="2" fontId="93" fillId="2" borderId="19" xfId="0" applyNumberFormat="1" applyFont="1" applyFill="1" applyBorder="1" applyAlignment="1">
      <alignment horizontal="left" wrapText="1"/>
    </xf>
    <xf numFmtId="177" fontId="93" fillId="2" borderId="19" xfId="0" applyNumberFormat="1" applyFont="1" applyFill="1" applyBorder="1" applyAlignment="1">
      <alignment horizontal="center" wrapText="1"/>
    </xf>
    <xf numFmtId="0" fontId="91" fillId="0" borderId="0" xfId="0" applyFont="1" applyAlignment="1">
      <alignment horizontal="left" vertical="center"/>
    </xf>
    <xf numFmtId="0" fontId="91" fillId="0" borderId="0" xfId="0" applyFont="1" applyAlignment="1">
      <alignment horizontal="right" vertical="center"/>
    </xf>
    <xf numFmtId="2" fontId="91" fillId="0" borderId="0" xfId="0" applyNumberFormat="1" applyFont="1" applyAlignment="1">
      <alignment horizontal="left" vertical="center"/>
    </xf>
    <xf numFmtId="0" fontId="91" fillId="0" borderId="0" xfId="0" applyFont="1" applyAlignment="1">
      <alignment horizontal="center" vertical="center"/>
    </xf>
    <xf numFmtId="2" fontId="91" fillId="0" borderId="0" xfId="0" applyNumberFormat="1" applyFont="1" applyAlignment="1">
      <alignment horizontal="center" vertical="center"/>
    </xf>
    <xf numFmtId="0" fontId="94" fillId="0" borderId="0" xfId="0" applyFont="1" applyAlignment="1">
      <alignment horizontal="center" vertical="center"/>
    </xf>
    <xf numFmtId="178" fontId="91" fillId="0" borderId="0" xfId="0" applyNumberFormat="1" applyFont="1" applyAlignment="1">
      <alignment horizontal="left" vertical="center"/>
    </xf>
    <xf numFmtId="0" fontId="95" fillId="0" borderId="0" xfId="0" applyFont="1"/>
    <xf numFmtId="0" fontId="96" fillId="0" borderId="0" xfId="0" applyFont="1" applyAlignment="1">
      <alignment horizontal="right"/>
    </xf>
    <xf numFmtId="0" fontId="96" fillId="0" borderId="0" xfId="0" applyFont="1"/>
    <xf numFmtId="1" fontId="96" fillId="0" borderId="0" xfId="0" applyNumberFormat="1" applyFont="1" applyAlignment="1">
      <alignment horizontal="left"/>
    </xf>
    <xf numFmtId="2" fontId="96" fillId="0" borderId="0" xfId="0" applyNumberFormat="1" applyFont="1" applyAlignment="1">
      <alignment horizontal="left"/>
    </xf>
    <xf numFmtId="0" fontId="96" fillId="0" borderId="0" xfId="0" applyFont="1" applyAlignment="1">
      <alignment horizontal="left"/>
    </xf>
    <xf numFmtId="168" fontId="96" fillId="0" borderId="0" xfId="0" applyNumberFormat="1" applyFont="1" applyAlignment="1">
      <alignment horizontal="center"/>
    </xf>
    <xf numFmtId="0" fontId="96" fillId="0" borderId="0" xfId="0" applyFont="1" applyAlignment="1">
      <alignment horizontal="center" vertical="top"/>
    </xf>
    <xf numFmtId="2" fontId="96" fillId="0" borderId="0" xfId="0" applyNumberFormat="1" applyFont="1" applyAlignment="1">
      <alignment horizontal="center"/>
    </xf>
    <xf numFmtId="2" fontId="95" fillId="0" borderId="0" xfId="0" applyNumberFormat="1" applyFont="1" applyAlignment="1">
      <alignment horizontal="center"/>
    </xf>
    <xf numFmtId="0" fontId="95" fillId="0" borderId="0" xfId="0" applyFont="1" applyAlignment="1">
      <alignment horizontal="center"/>
    </xf>
    <xf numFmtId="177" fontId="95" fillId="0" borderId="0" xfId="0" applyNumberFormat="1" applyFont="1" applyAlignment="1">
      <alignment horizontal="center"/>
    </xf>
    <xf numFmtId="168" fontId="74" fillId="0" borderId="0" xfId="348" applyNumberFormat="1" applyFont="1" applyBorder="1" applyAlignment="1">
      <alignment horizontal="center"/>
    </xf>
    <xf numFmtId="173" fontId="74" fillId="0" borderId="0" xfId="334" applyNumberFormat="1" applyFont="1" applyBorder="1" applyAlignment="1">
      <alignment horizontal="center"/>
    </xf>
    <xf numFmtId="165" fontId="0" fillId="0" borderId="0" xfId="334" applyFont="1" applyBorder="1" applyAlignment="1">
      <alignment horizontal="center" vertical="center"/>
    </xf>
    <xf numFmtId="165" fontId="0" fillId="0" borderId="0" xfId="348" applyNumberFormat="1" applyFont="1" applyBorder="1" applyAlignment="1">
      <alignment horizontal="center" vertical="center"/>
    </xf>
    <xf numFmtId="168" fontId="0" fillId="0" borderId="0" xfId="348" applyNumberFormat="1" applyFont="1" applyAlignment="1">
      <alignment horizontal="center"/>
    </xf>
    <xf numFmtId="173" fontId="0" fillId="0" borderId="0" xfId="334" applyNumberFormat="1" applyFont="1" applyAlignment="1">
      <alignment horizontal="center"/>
    </xf>
    <xf numFmtId="0" fontId="97" fillId="0" borderId="0" xfId="0" applyFont="1" applyAlignment="1">
      <alignment horizontal="center" vertical="center"/>
    </xf>
    <xf numFmtId="0" fontId="98" fillId="51" borderId="44" xfId="0" applyFont="1" applyFill="1" applyBorder="1" applyAlignment="1" applyProtection="1">
      <alignment horizontal="center" vertical="top" wrapText="1"/>
      <protection locked="0"/>
    </xf>
    <xf numFmtId="1" fontId="98" fillId="51" borderId="45" xfId="0" applyNumberFormat="1" applyFont="1" applyFill="1" applyBorder="1" applyAlignment="1" applyProtection="1">
      <alignment horizontal="center" vertical="top" wrapText="1"/>
      <protection locked="0"/>
    </xf>
    <xf numFmtId="49" fontId="43" fillId="47" borderId="19" xfId="340" applyFont="1" applyBorder="1">
      <alignment horizontal="center" vertical="center"/>
    </xf>
    <xf numFmtId="44" fontId="0" fillId="0" borderId="0" xfId="0" applyNumberFormat="1"/>
    <xf numFmtId="44" fontId="75" fillId="0" borderId="19" xfId="0" applyNumberFormat="1" applyFont="1" applyBorder="1" applyAlignment="1">
      <alignment horizontal="center" vertical="center"/>
    </xf>
    <xf numFmtId="44" fontId="0" fillId="0" borderId="0" xfId="0" applyNumberFormat="1" applyAlignment="1">
      <alignment horizontal="center"/>
    </xf>
    <xf numFmtId="44" fontId="0" fillId="0" borderId="14" xfId="0" applyNumberFormat="1" applyBorder="1" applyAlignment="1">
      <alignment horizontal="center"/>
    </xf>
    <xf numFmtId="44" fontId="0" fillId="0" borderId="68" xfId="0" applyNumberFormat="1" applyBorder="1" applyAlignment="1">
      <alignment horizontal="center"/>
    </xf>
    <xf numFmtId="44" fontId="0" fillId="0" borderId="69" xfId="0" applyNumberFormat="1" applyBorder="1" applyAlignment="1">
      <alignment horizontal="center"/>
    </xf>
    <xf numFmtId="44" fontId="0" fillId="0" borderId="0" xfId="0" applyNumberFormat="1" applyAlignment="1">
      <alignment horizontal="center" vertical="center"/>
    </xf>
    <xf numFmtId="44" fontId="75" fillId="0" borderId="74" xfId="0" applyNumberFormat="1" applyFont="1" applyBorder="1" applyAlignment="1">
      <alignment horizontal="center" vertical="center"/>
    </xf>
    <xf numFmtId="44" fontId="0" fillId="0" borderId="75" xfId="0" applyNumberFormat="1" applyBorder="1" applyAlignment="1">
      <alignment horizontal="center"/>
    </xf>
    <xf numFmtId="44" fontId="0" fillId="0" borderId="75" xfId="0" applyNumberFormat="1" applyBorder="1" applyAlignment="1">
      <alignment horizontal="center" vertical="center"/>
    </xf>
    <xf numFmtId="44" fontId="0" fillId="0" borderId="76" xfId="0" applyNumberFormat="1" applyBorder="1" applyAlignment="1">
      <alignment horizontal="center"/>
    </xf>
    <xf numFmtId="0" fontId="0" fillId="58" borderId="0" xfId="0" applyFill="1"/>
    <xf numFmtId="0" fontId="24" fillId="0" borderId="62" xfId="0" applyFont="1" applyBorder="1" applyAlignment="1" applyProtection="1">
      <alignment horizontal="center"/>
      <protection locked="0"/>
    </xf>
    <xf numFmtId="0" fontId="24" fillId="0" borderId="63" xfId="0" applyFont="1" applyBorder="1" applyAlignment="1" applyProtection="1">
      <alignment horizontal="center"/>
      <protection locked="0"/>
    </xf>
    <xf numFmtId="0" fontId="49" fillId="0" borderId="24" xfId="335" applyFont="1" applyBorder="1" applyAlignment="1">
      <alignment horizontal="left" vertical="top"/>
    </xf>
    <xf numFmtId="0" fontId="49" fillId="0" borderId="27" xfId="335" applyFont="1" applyBorder="1" applyAlignment="1">
      <alignment horizontal="left" vertical="top"/>
    </xf>
    <xf numFmtId="0" fontId="49" fillId="0" borderId="26" xfId="335" applyFont="1" applyBorder="1" applyAlignment="1">
      <alignment horizontal="left" vertical="top"/>
    </xf>
    <xf numFmtId="0" fontId="57" fillId="0" borderId="22" xfId="335" applyFont="1" applyBorder="1" applyAlignment="1">
      <alignment horizontal="center"/>
    </xf>
    <xf numFmtId="0" fontId="57" fillId="0" borderId="30" xfId="335" applyFont="1" applyBorder="1" applyAlignment="1">
      <alignment horizontal="center"/>
    </xf>
    <xf numFmtId="14" fontId="57" fillId="0" borderId="22" xfId="335" applyNumberFormat="1" applyFont="1" applyBorder="1" applyAlignment="1">
      <alignment horizontal="center"/>
    </xf>
    <xf numFmtId="0" fontId="57" fillId="0" borderId="29" xfId="335" applyFont="1" applyBorder="1" applyAlignment="1">
      <alignment horizontal="center"/>
    </xf>
    <xf numFmtId="0" fontId="57" fillId="0" borderId="22" xfId="335" applyFont="1" applyBorder="1" applyAlignment="1">
      <alignment horizontal="left"/>
    </xf>
    <xf numFmtId="0" fontId="57" fillId="0" borderId="29" xfId="335" applyFont="1" applyBorder="1" applyAlignment="1">
      <alignment horizontal="left"/>
    </xf>
    <xf numFmtId="0" fontId="57" fillId="0" borderId="30" xfId="335" applyFont="1" applyBorder="1" applyAlignment="1">
      <alignment horizontal="left"/>
    </xf>
    <xf numFmtId="0" fontId="49" fillId="0" borderId="24" xfId="335" applyFont="1" applyBorder="1" applyAlignment="1">
      <alignment horizontal="center" vertical="center" wrapText="1"/>
    </xf>
    <xf numFmtId="0" fontId="49" fillId="0" borderId="25" xfId="335" applyFont="1" applyBorder="1" applyAlignment="1">
      <alignment horizontal="center" vertical="center" wrapText="1"/>
    </xf>
    <xf numFmtId="0" fontId="49" fillId="0" borderId="22" xfId="335" applyFont="1" applyBorder="1" applyAlignment="1">
      <alignment horizontal="center" vertical="center" wrapText="1"/>
    </xf>
    <xf numFmtId="0" fontId="51" fillId="0" borderId="24" xfId="335" applyFont="1" applyBorder="1" applyAlignment="1">
      <alignment horizontal="center" vertical="center" wrapText="1"/>
    </xf>
    <xf numFmtId="0" fontId="51" fillId="0" borderId="26" xfId="335" applyFont="1" applyBorder="1" applyAlignment="1">
      <alignment horizontal="center" vertical="center" wrapText="1"/>
    </xf>
    <xf numFmtId="0" fontId="51" fillId="0" borderId="27" xfId="335" applyFont="1" applyBorder="1" applyAlignment="1">
      <alignment horizontal="center" vertical="center" wrapText="1"/>
    </xf>
    <xf numFmtId="0" fontId="51" fillId="0" borderId="25" xfId="335" applyFont="1" applyBorder="1" applyAlignment="1">
      <alignment horizontal="center" vertical="center" wrapText="1"/>
    </xf>
    <xf numFmtId="0" fontId="51" fillId="0" borderId="0" xfId="335" applyFont="1" applyAlignment="1">
      <alignment horizontal="center" vertical="center" wrapText="1"/>
    </xf>
    <xf numFmtId="0" fontId="51" fillId="0" borderId="28" xfId="335" applyFont="1" applyBorder="1" applyAlignment="1">
      <alignment horizontal="center" vertical="center" wrapText="1"/>
    </xf>
    <xf numFmtId="0" fontId="51" fillId="0" borderId="22" xfId="335" applyFont="1" applyBorder="1" applyAlignment="1">
      <alignment horizontal="center" vertical="center" wrapText="1"/>
    </xf>
    <xf numFmtId="0" fontId="51" fillId="0" borderId="29" xfId="335" applyFont="1" applyBorder="1" applyAlignment="1">
      <alignment horizontal="center" vertical="center" wrapText="1"/>
    </xf>
    <xf numFmtId="0" fontId="51" fillId="0" borderId="30" xfId="335" applyFont="1" applyBorder="1" applyAlignment="1">
      <alignment horizontal="center" vertical="center" wrapText="1"/>
    </xf>
    <xf numFmtId="0" fontId="49" fillId="0" borderId="23" xfId="335" applyFont="1" applyBorder="1" applyAlignment="1">
      <alignment horizontal="center" vertical="center"/>
    </xf>
    <xf numFmtId="0" fontId="49" fillId="0" borderId="31" xfId="335" applyFont="1" applyBorder="1" applyAlignment="1">
      <alignment horizontal="center" vertical="center"/>
    </xf>
    <xf numFmtId="0" fontId="49" fillId="0" borderId="21" xfId="335" applyFont="1" applyBorder="1" applyAlignment="1">
      <alignment horizontal="center" vertical="center"/>
    </xf>
    <xf numFmtId="0" fontId="59" fillId="0" borderId="23" xfId="335" applyFont="1" applyBorder="1" applyAlignment="1">
      <alignment horizontal="center" vertical="center"/>
    </xf>
    <xf numFmtId="0" fontId="59" fillId="0" borderId="31" xfId="335" applyFont="1" applyBorder="1" applyAlignment="1">
      <alignment horizontal="center" vertical="center"/>
    </xf>
    <xf numFmtId="0" fontId="59" fillId="0" borderId="21" xfId="335" applyFont="1" applyBorder="1" applyAlignment="1">
      <alignment horizontal="center" vertical="center"/>
    </xf>
    <xf numFmtId="0" fontId="49" fillId="0" borderId="23" xfId="335" applyFont="1" applyBorder="1" applyAlignment="1">
      <alignment horizontal="center" vertical="center" wrapText="1"/>
    </xf>
    <xf numFmtId="0" fontId="49" fillId="0" borderId="31" xfId="335" applyFont="1" applyBorder="1" applyAlignment="1">
      <alignment horizontal="center" vertical="center" wrapText="1"/>
    </xf>
    <xf numFmtId="0" fontId="49" fillId="0" borderId="21" xfId="335" applyFont="1" applyBorder="1" applyAlignment="1">
      <alignment horizontal="center" vertical="center" wrapText="1"/>
    </xf>
    <xf numFmtId="0" fontId="49" fillId="0" borderId="23" xfId="335" applyFont="1" applyBorder="1" applyAlignment="1">
      <alignment horizontal="center" vertical="center" textRotation="90" wrapText="1"/>
    </xf>
    <xf numFmtId="0" fontId="49" fillId="0" borderId="31" xfId="335" applyFont="1" applyBorder="1" applyAlignment="1">
      <alignment horizontal="center" vertical="center" textRotation="90" wrapText="1"/>
    </xf>
    <xf numFmtId="0" fontId="49" fillId="0" borderId="21" xfId="335" applyFont="1" applyBorder="1" applyAlignment="1">
      <alignment horizontal="center" vertical="center" textRotation="90" wrapText="1"/>
    </xf>
    <xf numFmtId="0" fontId="50" fillId="0" borderId="24" xfId="335" applyFont="1" applyBorder="1" applyAlignment="1">
      <alignment horizontal="center" vertical="center" wrapText="1"/>
    </xf>
    <xf numFmtId="0" fontId="50" fillId="0" borderId="26" xfId="335" applyFont="1" applyBorder="1" applyAlignment="1">
      <alignment horizontal="center" vertical="center"/>
    </xf>
    <xf numFmtId="0" fontId="50" fillId="0" borderId="27" xfId="335" applyFont="1" applyBorder="1" applyAlignment="1">
      <alignment horizontal="center" vertical="center"/>
    </xf>
    <xf numFmtId="0" fontId="50" fillId="0" borderId="22" xfId="335" applyFont="1" applyBorder="1" applyAlignment="1">
      <alignment horizontal="center" vertical="center"/>
    </xf>
    <xf numFmtId="0" fontId="50" fillId="0" borderId="29" xfId="335" applyFont="1" applyBorder="1" applyAlignment="1">
      <alignment horizontal="center" vertical="center"/>
    </xf>
    <xf numFmtId="0" fontId="50" fillId="0" borderId="30" xfId="335" applyFont="1" applyBorder="1" applyAlignment="1">
      <alignment horizontal="center" vertical="center"/>
    </xf>
    <xf numFmtId="0" fontId="50" fillId="0" borderId="24" xfId="335" applyFont="1" applyBorder="1" applyAlignment="1">
      <alignment horizontal="left" vertical="center"/>
    </xf>
    <xf numFmtId="0" fontId="50" fillId="0" borderId="26" xfId="335" applyFont="1" applyBorder="1" applyAlignment="1">
      <alignment horizontal="left" vertical="center"/>
    </xf>
    <xf numFmtId="0" fontId="50" fillId="0" borderId="27" xfId="335" applyFont="1" applyBorder="1" applyAlignment="1">
      <alignment horizontal="left" vertical="center"/>
    </xf>
    <xf numFmtId="0" fontId="50" fillId="0" borderId="22" xfId="335" applyFont="1" applyBorder="1" applyAlignment="1">
      <alignment horizontal="left" vertical="center"/>
    </xf>
    <xf numFmtId="0" fontId="50" fillId="0" borderId="29" xfId="335" applyFont="1" applyBorder="1" applyAlignment="1">
      <alignment horizontal="left" vertical="center"/>
    </xf>
    <xf numFmtId="0" fontId="50" fillId="0" borderId="30" xfId="335" applyFont="1" applyBorder="1" applyAlignment="1">
      <alignment horizontal="left" vertical="center"/>
    </xf>
    <xf numFmtId="0" fontId="50" fillId="0" borderId="26" xfId="335" applyFont="1" applyBorder="1" applyAlignment="1">
      <alignment horizontal="center" vertical="center" wrapText="1"/>
    </xf>
    <xf numFmtId="0" fontId="50" fillId="0" borderId="27" xfId="335" applyFont="1" applyBorder="1" applyAlignment="1">
      <alignment horizontal="center" vertical="center" wrapText="1"/>
    </xf>
    <xf numFmtId="0" fontId="50" fillId="0" borderId="25" xfId="335" applyFont="1" applyBorder="1" applyAlignment="1">
      <alignment horizontal="center" vertical="center" wrapText="1"/>
    </xf>
    <xf numFmtId="0" fontId="50" fillId="0" borderId="0" xfId="335" applyFont="1" applyAlignment="1">
      <alignment horizontal="center" vertical="center" wrapText="1"/>
    </xf>
    <xf numFmtId="0" fontId="50" fillId="0" borderId="28" xfId="335" applyFont="1" applyBorder="1" applyAlignment="1">
      <alignment horizontal="center" vertical="center" wrapText="1"/>
    </xf>
    <xf numFmtId="0" fontId="50" fillId="0" borderId="22" xfId="335" applyFont="1" applyBorder="1" applyAlignment="1">
      <alignment horizontal="center" vertical="center" wrapText="1"/>
    </xf>
    <xf numFmtId="0" fontId="50" fillId="0" borderId="29" xfId="335" applyFont="1" applyBorder="1" applyAlignment="1">
      <alignment horizontal="center" vertical="center" wrapText="1"/>
    </xf>
    <xf numFmtId="0" fontId="50" fillId="0" borderId="30" xfId="335" applyFont="1" applyBorder="1" applyAlignment="1">
      <alignment horizontal="center" vertical="center" wrapText="1"/>
    </xf>
    <xf numFmtId="0" fontId="57" fillId="0" borderId="25" xfId="335" applyFont="1" applyBorder="1" applyAlignment="1">
      <alignment horizontal="center" vertical="center" wrapText="1"/>
    </xf>
    <xf numFmtId="0" fontId="57" fillId="0" borderId="28" xfId="335" applyFont="1" applyBorder="1" applyAlignment="1">
      <alignment horizontal="center" vertical="center" wrapText="1"/>
    </xf>
    <xf numFmtId="0" fontId="57" fillId="0" borderId="22" xfId="335" applyFont="1" applyBorder="1" applyAlignment="1">
      <alignment horizontal="center" vertical="center" wrapText="1"/>
    </xf>
    <xf numFmtId="0" fontId="57" fillId="0" borderId="30" xfId="335" applyFont="1" applyBorder="1" applyAlignment="1">
      <alignment horizontal="center" vertical="center" wrapText="1"/>
    </xf>
    <xf numFmtId="164" fontId="57" fillId="0" borderId="29" xfId="336" applyFont="1" applyFill="1" applyBorder="1" applyAlignment="1" applyProtection="1">
      <alignment horizontal="center" vertical="center"/>
    </xf>
    <xf numFmtId="164" fontId="57" fillId="0" borderId="30" xfId="336" applyFont="1" applyFill="1" applyBorder="1" applyAlignment="1" applyProtection="1">
      <alignment horizontal="center" vertical="center"/>
    </xf>
    <xf numFmtId="0" fontId="57" fillId="0" borderId="25" xfId="335" applyFont="1" applyBorder="1" applyAlignment="1">
      <alignment horizontal="center" vertical="center"/>
    </xf>
    <xf numFmtId="0" fontId="57" fillId="0" borderId="0" xfId="335" applyFont="1" applyAlignment="1">
      <alignment horizontal="center" vertical="center"/>
    </xf>
    <xf numFmtId="0" fontId="57" fillId="0" borderId="22" xfId="335" applyFont="1" applyBorder="1" applyAlignment="1">
      <alignment horizontal="center" vertical="center"/>
    </xf>
    <xf numFmtId="0" fontId="57" fillId="0" borderId="29" xfId="335" applyFont="1" applyBorder="1" applyAlignment="1">
      <alignment horizontal="center" vertical="center"/>
    </xf>
    <xf numFmtId="165" fontId="57" fillId="0" borderId="22" xfId="336" applyNumberFormat="1" applyFont="1" applyFill="1" applyBorder="1" applyAlignment="1" applyProtection="1">
      <alignment horizontal="center" vertical="center"/>
    </xf>
    <xf numFmtId="165" fontId="57" fillId="0" borderId="29" xfId="336" applyNumberFormat="1" applyFont="1" applyFill="1" applyBorder="1" applyAlignment="1" applyProtection="1">
      <alignment horizontal="center" vertical="center"/>
    </xf>
    <xf numFmtId="9" fontId="57" fillId="0" borderId="0" xfId="348" applyFont="1" applyAlignment="1">
      <alignment horizontal="center" vertical="center"/>
    </xf>
    <xf numFmtId="9" fontId="57" fillId="0" borderId="28" xfId="348" applyFont="1" applyBorder="1" applyAlignment="1">
      <alignment horizontal="center" vertical="center"/>
    </xf>
    <xf numFmtId="9" fontId="57" fillId="0" borderId="29" xfId="348" applyFont="1" applyBorder="1" applyAlignment="1">
      <alignment horizontal="center" vertical="center"/>
    </xf>
    <xf numFmtId="9" fontId="57" fillId="0" borderId="30" xfId="348" applyFont="1" applyBorder="1" applyAlignment="1">
      <alignment horizontal="center" vertical="center"/>
    </xf>
    <xf numFmtId="164" fontId="57" fillId="0" borderId="25" xfId="336" applyFont="1" applyFill="1" applyBorder="1" applyAlignment="1" applyProtection="1">
      <alignment horizontal="center" vertical="center"/>
    </xf>
    <xf numFmtId="164" fontId="57" fillId="0" borderId="28" xfId="336" applyFont="1" applyFill="1" applyBorder="1" applyAlignment="1" applyProtection="1">
      <alignment horizontal="center" vertical="center"/>
    </xf>
    <xf numFmtId="164" fontId="57" fillId="0" borderId="22" xfId="336" applyFont="1" applyFill="1" applyBorder="1" applyAlignment="1" applyProtection="1">
      <alignment horizontal="center" vertical="center"/>
    </xf>
    <xf numFmtId="1" fontId="57" fillId="0" borderId="22" xfId="335" applyNumberFormat="1" applyFont="1" applyBorder="1" applyAlignment="1">
      <alignment horizontal="left"/>
    </xf>
    <xf numFmtId="1" fontId="57" fillId="0" borderId="30" xfId="335" applyNumberFormat="1" applyFont="1" applyBorder="1" applyAlignment="1">
      <alignment horizontal="left"/>
    </xf>
    <xf numFmtId="0" fontId="49" fillId="0" borderId="24" xfId="335" applyFont="1" applyBorder="1" applyAlignment="1">
      <alignment horizontal="left" vertical="top" wrapText="1"/>
    </xf>
    <xf numFmtId="0" fontId="49" fillId="0" borderId="26" xfId="335" applyFont="1" applyBorder="1" applyAlignment="1">
      <alignment horizontal="left" vertical="top" wrapText="1"/>
    </xf>
    <xf numFmtId="0" fontId="24" fillId="2" borderId="0" xfId="0" applyFont="1" applyFill="1" applyAlignment="1">
      <alignment horizontal="left"/>
    </xf>
    <xf numFmtId="0" fontId="70" fillId="54" borderId="66" xfId="0" applyFont="1" applyFill="1" applyBorder="1" applyAlignment="1">
      <alignment horizontal="center" vertical="center"/>
    </xf>
    <xf numFmtId="49" fontId="43" fillId="47" borderId="20" xfId="340" applyFont="1" applyBorder="1">
      <alignment horizontal="center" vertical="center"/>
    </xf>
    <xf numFmtId="49" fontId="43" fillId="47" borderId="19" xfId="340" applyFont="1" applyBorder="1">
      <alignment horizontal="center" vertical="center"/>
    </xf>
    <xf numFmtId="49" fontId="43" fillId="47" borderId="74" xfId="340" applyFont="1" applyBorder="1">
      <alignment horizontal="center" vertical="center"/>
    </xf>
    <xf numFmtId="0" fontId="45" fillId="0" borderId="14" xfId="0" applyFont="1" applyBorder="1" applyAlignment="1">
      <alignment horizontal="center" vertical="center"/>
    </xf>
    <xf numFmtId="0" fontId="54" fillId="0" borderId="20" xfId="0" applyFont="1" applyBorder="1" applyAlignment="1" applyProtection="1">
      <alignment horizontal="left" vertical="center"/>
      <protection locked="0"/>
    </xf>
    <xf numFmtId="0" fontId="54" fillId="0" borderId="19" xfId="0" applyFont="1" applyBorder="1" applyAlignment="1" applyProtection="1">
      <alignment horizontal="left" vertical="center"/>
      <protection locked="0"/>
    </xf>
    <xf numFmtId="0" fontId="54" fillId="0" borderId="41" xfId="0" applyFont="1" applyBorder="1" applyAlignment="1" applyProtection="1">
      <alignment horizontal="left" vertical="center"/>
      <protection locked="0"/>
    </xf>
    <xf numFmtId="0" fontId="46" fillId="0" borderId="56" xfId="0" applyFont="1" applyBorder="1" applyAlignment="1" applyProtection="1">
      <alignment horizontal="left" vertical="center"/>
      <protection locked="0"/>
    </xf>
    <xf numFmtId="0" fontId="46" fillId="0" borderId="58" xfId="0" applyFont="1" applyBorder="1" applyAlignment="1" applyProtection="1">
      <alignment horizontal="left" vertical="center"/>
      <protection locked="0"/>
    </xf>
    <xf numFmtId="0" fontId="46" fillId="0" borderId="57" xfId="0" applyFont="1" applyBorder="1" applyAlignment="1" applyProtection="1">
      <alignment horizontal="left" vertical="center"/>
      <protection locked="0"/>
    </xf>
    <xf numFmtId="0" fontId="48" fillId="0" borderId="61" xfId="0" applyFont="1" applyBorder="1" applyAlignment="1">
      <alignment horizontal="left" vertical="top" wrapText="1"/>
    </xf>
    <xf numFmtId="0" fontId="48" fillId="0" borderId="60" xfId="0" applyFont="1" applyBorder="1" applyAlignment="1">
      <alignment horizontal="left" vertical="top" wrapText="1"/>
    </xf>
    <xf numFmtId="0" fontId="45" fillId="50" borderId="14" xfId="0" applyFont="1" applyFill="1" applyBorder="1" applyAlignment="1">
      <alignment horizontal="center" vertical="center"/>
    </xf>
    <xf numFmtId="0" fontId="45" fillId="50" borderId="55" xfId="0" applyFont="1" applyFill="1" applyBorder="1" applyAlignment="1">
      <alignment horizontal="center" vertical="center"/>
    </xf>
    <xf numFmtId="0" fontId="91" fillId="0" borderId="14" xfId="0" applyFont="1" applyBorder="1" applyAlignment="1">
      <alignment horizontal="left"/>
    </xf>
  </cellXfs>
  <cellStyles count="352">
    <cellStyle name="20% - Accent1 2" xfId="212" xr:uid="{00000000-0005-0000-0000-000000000000}"/>
    <cellStyle name="20% - Accent1 2 2" xfId="257" xr:uid="{00000000-0005-0000-0000-000001000000}"/>
    <cellStyle name="20% - Accent1 3" xfId="228" xr:uid="{00000000-0005-0000-0000-000002000000}"/>
    <cellStyle name="20% - Accent1 4" xfId="169" xr:uid="{00000000-0005-0000-0000-000003000000}"/>
    <cellStyle name="20% - Accent2 2" xfId="214" xr:uid="{00000000-0005-0000-0000-000004000000}"/>
    <cellStyle name="20% - Accent2 2 2" xfId="259" xr:uid="{00000000-0005-0000-0000-000005000000}"/>
    <cellStyle name="20% - Accent2 3" xfId="230" xr:uid="{00000000-0005-0000-0000-000006000000}"/>
    <cellStyle name="20% - Accent2 4" xfId="171" xr:uid="{00000000-0005-0000-0000-000007000000}"/>
    <cellStyle name="20% - Accent3 2" xfId="216" xr:uid="{00000000-0005-0000-0000-000008000000}"/>
    <cellStyle name="20% - Accent3 2 2" xfId="261" xr:uid="{00000000-0005-0000-0000-000009000000}"/>
    <cellStyle name="20% - Accent3 3" xfId="232" xr:uid="{00000000-0005-0000-0000-00000A000000}"/>
    <cellStyle name="20% - Accent3 4" xfId="173" xr:uid="{00000000-0005-0000-0000-00000B000000}"/>
    <cellStyle name="20% - Accent4 2" xfId="218" xr:uid="{00000000-0005-0000-0000-00000C000000}"/>
    <cellStyle name="20% - Accent4 2 2" xfId="263" xr:uid="{00000000-0005-0000-0000-00000D000000}"/>
    <cellStyle name="20% - Accent4 3" xfId="234" xr:uid="{00000000-0005-0000-0000-00000E000000}"/>
    <cellStyle name="20% - Accent4 4" xfId="175" xr:uid="{00000000-0005-0000-0000-00000F000000}"/>
    <cellStyle name="20% - Accent5 2" xfId="220" xr:uid="{00000000-0005-0000-0000-000010000000}"/>
    <cellStyle name="20% - Accent5 2 2" xfId="265" xr:uid="{00000000-0005-0000-0000-000011000000}"/>
    <cellStyle name="20% - Accent5 3" xfId="236" xr:uid="{00000000-0005-0000-0000-000012000000}"/>
    <cellStyle name="20% - Accent5 4" xfId="177" xr:uid="{00000000-0005-0000-0000-000013000000}"/>
    <cellStyle name="20% - Accent6 2" xfId="222" xr:uid="{00000000-0005-0000-0000-000014000000}"/>
    <cellStyle name="20% - Accent6 2 2" xfId="267" xr:uid="{00000000-0005-0000-0000-000015000000}"/>
    <cellStyle name="20% - Accent6 3" xfId="238" xr:uid="{00000000-0005-0000-0000-000016000000}"/>
    <cellStyle name="20% - Accent6 4" xfId="179" xr:uid="{00000000-0005-0000-0000-000017000000}"/>
    <cellStyle name="20% - Colore 1" xfId="63" builtinId="30" customBuiltin="1"/>
    <cellStyle name="20% - Colore 2" xfId="67" builtinId="34" customBuiltin="1"/>
    <cellStyle name="20% - Colore 3" xfId="71" builtinId="38" customBuiltin="1"/>
    <cellStyle name="20% - Colore 4" xfId="75" builtinId="42" customBuiltin="1"/>
    <cellStyle name="20% - Colore 5" xfId="79" builtinId="46" customBuiltin="1"/>
    <cellStyle name="20% - Colore 6" xfId="83" builtinId="50" customBuiltin="1"/>
    <cellStyle name="40% - Accent1 2" xfId="213" xr:uid="{00000000-0005-0000-0000-00001E000000}"/>
    <cellStyle name="40% - Accent1 2 2" xfId="258" xr:uid="{00000000-0005-0000-0000-00001F000000}"/>
    <cellStyle name="40% - Accent1 3" xfId="229" xr:uid="{00000000-0005-0000-0000-000020000000}"/>
    <cellStyle name="40% - Accent1 4" xfId="170" xr:uid="{00000000-0005-0000-0000-000021000000}"/>
    <cellStyle name="40% - Accent2 2" xfId="215" xr:uid="{00000000-0005-0000-0000-000022000000}"/>
    <cellStyle name="40% - Accent2 2 2" xfId="260" xr:uid="{00000000-0005-0000-0000-000023000000}"/>
    <cellStyle name="40% - Accent2 3" xfId="231" xr:uid="{00000000-0005-0000-0000-000024000000}"/>
    <cellStyle name="40% - Accent2 4" xfId="172" xr:uid="{00000000-0005-0000-0000-000025000000}"/>
    <cellStyle name="40% - Accent3 2" xfId="217" xr:uid="{00000000-0005-0000-0000-000026000000}"/>
    <cellStyle name="40% - Accent3 2 2" xfId="262" xr:uid="{00000000-0005-0000-0000-000027000000}"/>
    <cellStyle name="40% - Accent3 3" xfId="233" xr:uid="{00000000-0005-0000-0000-000028000000}"/>
    <cellStyle name="40% - Accent3 4" xfId="174" xr:uid="{00000000-0005-0000-0000-000029000000}"/>
    <cellStyle name="40% - Accent4 2" xfId="219" xr:uid="{00000000-0005-0000-0000-00002A000000}"/>
    <cellStyle name="40% - Accent4 2 2" xfId="264" xr:uid="{00000000-0005-0000-0000-00002B000000}"/>
    <cellStyle name="40% - Accent4 3" xfId="235" xr:uid="{00000000-0005-0000-0000-00002C000000}"/>
    <cellStyle name="40% - Accent4 4" xfId="176" xr:uid="{00000000-0005-0000-0000-00002D000000}"/>
    <cellStyle name="40% - Accent5 2" xfId="221" xr:uid="{00000000-0005-0000-0000-00002E000000}"/>
    <cellStyle name="40% - Accent5 2 2" xfId="266" xr:uid="{00000000-0005-0000-0000-00002F000000}"/>
    <cellStyle name="40% - Accent5 3" xfId="237" xr:uid="{00000000-0005-0000-0000-000030000000}"/>
    <cellStyle name="40% - Accent5 4" xfId="178" xr:uid="{00000000-0005-0000-0000-000031000000}"/>
    <cellStyle name="40% - Accent6 2" xfId="223" xr:uid="{00000000-0005-0000-0000-000032000000}"/>
    <cellStyle name="40% - Accent6 2 2" xfId="268" xr:uid="{00000000-0005-0000-0000-000033000000}"/>
    <cellStyle name="40% - Accent6 3" xfId="239" xr:uid="{00000000-0005-0000-0000-000034000000}"/>
    <cellStyle name="40% - Accent6 4" xfId="180" xr:uid="{00000000-0005-0000-0000-000035000000}"/>
    <cellStyle name="40% - Colore 1" xfId="64" builtinId="31" customBuiltin="1"/>
    <cellStyle name="40% - Colore 2" xfId="68" builtinId="35" customBuiltin="1"/>
    <cellStyle name="40% - Colore 3" xfId="72" builtinId="39" customBuiltin="1"/>
    <cellStyle name="40% - Colore 4" xfId="76" builtinId="43" customBuiltin="1"/>
    <cellStyle name="40% - Colore 5" xfId="80" builtinId="47" customBuiltin="1"/>
    <cellStyle name="40% - Colore 6" xfId="84" builtinId="51" customBuiltin="1"/>
    <cellStyle name="60% - Colore 1" xfId="65" builtinId="32" customBuiltin="1"/>
    <cellStyle name="60% - Colore 2" xfId="69" builtinId="36" customBuiltin="1"/>
    <cellStyle name="60% - Colore 3" xfId="73" builtinId="40" customBuiltin="1"/>
    <cellStyle name="60% - Colore 4" xfId="77" builtinId="44" customBuiltin="1"/>
    <cellStyle name="60% - Colore 5" xfId="81" builtinId="48" customBuiltin="1"/>
    <cellStyle name="60% - Colore 6" xfId="85" builtinId="52" customBuiltin="1"/>
    <cellStyle name="autoPopulatedData" xfId="92" xr:uid="{00000000-0005-0000-0000-000042000000}"/>
    <cellStyle name="Bad 2" xfId="183" xr:uid="{00000000-0005-0000-0000-000043000000}"/>
    <cellStyle name="Bad 2 2" xfId="341" xr:uid="{00000000-0005-0000-0000-000044000000}"/>
    <cellStyle name="Bad 3" xfId="270" xr:uid="{00000000-0005-0000-0000-000045000000}"/>
    <cellStyle name="Bad 4" xfId="89" xr:uid="{00000000-0005-0000-0000-000046000000}"/>
    <cellStyle name="Bad 4 2" xfId="342" xr:uid="{00000000-0005-0000-0000-000047000000}"/>
    <cellStyle name="Bad1" xfId="104" xr:uid="{00000000-0005-0000-0000-000048000000}"/>
    <cellStyle name="Bad1 2" xfId="343" xr:uid="{00000000-0005-0000-0000-000049000000}"/>
    <cellStyle name="Calcolo" xfId="55" builtinId="22" customBuiltin="1"/>
    <cellStyle name="Cella collegata" xfId="56" builtinId="24" customBuiltin="1"/>
    <cellStyle name="Cella da controllare" xfId="57" builtinId="23" customBuiltin="1"/>
    <cellStyle name="Colore 1" xfId="62" builtinId="29" customBuiltin="1"/>
    <cellStyle name="Colore 2" xfId="66" builtinId="33" customBuiltin="1"/>
    <cellStyle name="Colore 3" xfId="70" builtinId="37" customBuiltin="1"/>
    <cellStyle name="Colore 4" xfId="74" builtinId="41" customBuiltin="1"/>
    <cellStyle name="Colore 5" xfId="78" builtinId="45" customBuiltin="1"/>
    <cellStyle name="Colore 6" xfId="82" builtinId="49" customBuiltin="1"/>
    <cellStyle name="Comma 10" xfId="209" xr:uid="{00000000-0005-0000-0000-000053000000}"/>
    <cellStyle name="Comma 10 2" xfId="254" xr:uid="{00000000-0005-0000-0000-000054000000}"/>
    <cellStyle name="Comma 10 2 2" xfId="329" xr:uid="{00000000-0005-0000-0000-000055000000}"/>
    <cellStyle name="Comma 10 3" xfId="323" xr:uid="{00000000-0005-0000-0000-000056000000}"/>
    <cellStyle name="Comma 11" xfId="225" xr:uid="{00000000-0005-0000-0000-000057000000}"/>
    <cellStyle name="Comma 11 2" xfId="324" xr:uid="{00000000-0005-0000-0000-000058000000}"/>
    <cellStyle name="Comma 12" xfId="109" xr:uid="{00000000-0005-0000-0000-000059000000}"/>
    <cellStyle name="Comma 12 2" xfId="302" xr:uid="{00000000-0005-0000-0000-00005A000000}"/>
    <cellStyle name="Comma 2" xfId="111" xr:uid="{00000000-0005-0000-0000-00005B000000}"/>
    <cellStyle name="Comma 2 2" xfId="112" xr:uid="{00000000-0005-0000-0000-00005C000000}"/>
    <cellStyle name="Comma 2 2 2" xfId="304" xr:uid="{00000000-0005-0000-0000-00005D000000}"/>
    <cellStyle name="Comma 2 3" xfId="303" xr:uid="{00000000-0005-0000-0000-00005E000000}"/>
    <cellStyle name="Comma 3" xfId="113" xr:uid="{00000000-0005-0000-0000-00005F000000}"/>
    <cellStyle name="Comma 3 2" xfId="114" xr:uid="{00000000-0005-0000-0000-000060000000}"/>
    <cellStyle name="Comma 3 2 2" xfId="306" xr:uid="{00000000-0005-0000-0000-000061000000}"/>
    <cellStyle name="Comma 3 3" xfId="305" xr:uid="{00000000-0005-0000-0000-000062000000}"/>
    <cellStyle name="Comma 4" xfId="115" xr:uid="{00000000-0005-0000-0000-000063000000}"/>
    <cellStyle name="Comma 4 2" xfId="116" xr:uid="{00000000-0005-0000-0000-000064000000}"/>
    <cellStyle name="Comma 4 2 2" xfId="308" xr:uid="{00000000-0005-0000-0000-000065000000}"/>
    <cellStyle name="Comma 4 3" xfId="307" xr:uid="{00000000-0005-0000-0000-000066000000}"/>
    <cellStyle name="Comma 5" xfId="117" xr:uid="{00000000-0005-0000-0000-000067000000}"/>
    <cellStyle name="Comma 5 2" xfId="309" xr:uid="{00000000-0005-0000-0000-000068000000}"/>
    <cellStyle name="Comma 6" xfId="197" xr:uid="{00000000-0005-0000-0000-000069000000}"/>
    <cellStyle name="Comma 6 2" xfId="242" xr:uid="{00000000-0005-0000-0000-00006A000000}"/>
    <cellStyle name="Comma 6 2 2" xfId="325" xr:uid="{00000000-0005-0000-0000-00006B000000}"/>
    <cellStyle name="Comma 6 3" xfId="319" xr:uid="{00000000-0005-0000-0000-00006C000000}"/>
    <cellStyle name="Comma 7" xfId="200" xr:uid="{00000000-0005-0000-0000-00006D000000}"/>
    <cellStyle name="Comma 7 2" xfId="245" xr:uid="{00000000-0005-0000-0000-00006E000000}"/>
    <cellStyle name="Comma 7 2 2" xfId="326" xr:uid="{00000000-0005-0000-0000-00006F000000}"/>
    <cellStyle name="Comma 7 3" xfId="320" xr:uid="{00000000-0005-0000-0000-000070000000}"/>
    <cellStyle name="Comma 8" xfId="203" xr:uid="{00000000-0005-0000-0000-000071000000}"/>
    <cellStyle name="Comma 8 2" xfId="248" xr:uid="{00000000-0005-0000-0000-000072000000}"/>
    <cellStyle name="Comma 8 2 2" xfId="327" xr:uid="{00000000-0005-0000-0000-000073000000}"/>
    <cellStyle name="Comma 8 3" xfId="321" xr:uid="{00000000-0005-0000-0000-000074000000}"/>
    <cellStyle name="Comma 9" xfId="206" xr:uid="{00000000-0005-0000-0000-000075000000}"/>
    <cellStyle name="Comma 9 2" xfId="251" xr:uid="{00000000-0005-0000-0000-000076000000}"/>
    <cellStyle name="Comma 9 2 2" xfId="328" xr:uid="{00000000-0005-0000-0000-000077000000}"/>
    <cellStyle name="Comma 9 3" xfId="322" xr:uid="{00000000-0005-0000-0000-000078000000}"/>
    <cellStyle name="Completed" xfId="91" xr:uid="{00000000-0005-0000-0000-000079000000}"/>
    <cellStyle name="Coppo" xfId="340" xr:uid="{00000000-0005-0000-0000-00007A000000}"/>
    <cellStyle name="Currency 2" xfId="118" xr:uid="{00000000-0005-0000-0000-00007B000000}"/>
    <cellStyle name="Currency 2 2" xfId="119" xr:uid="{00000000-0005-0000-0000-00007C000000}"/>
    <cellStyle name="Currency 2 2 2" xfId="311" xr:uid="{00000000-0005-0000-0000-00007D000000}"/>
    <cellStyle name="Currency 2 3" xfId="310" xr:uid="{00000000-0005-0000-0000-00007E000000}"/>
    <cellStyle name="Currency 3" xfId="120" xr:uid="{00000000-0005-0000-0000-00007F000000}"/>
    <cellStyle name="Currency 3 2" xfId="121" xr:uid="{00000000-0005-0000-0000-000080000000}"/>
    <cellStyle name="Currency 3 2 2" xfId="313" xr:uid="{00000000-0005-0000-0000-000081000000}"/>
    <cellStyle name="Currency 3 3" xfId="312" xr:uid="{00000000-0005-0000-0000-000082000000}"/>
    <cellStyle name="Currency 4" xfId="122" xr:uid="{00000000-0005-0000-0000-000083000000}"/>
    <cellStyle name="Currency 4 2" xfId="123" xr:uid="{00000000-0005-0000-0000-000084000000}"/>
    <cellStyle name="Currency 4 2 2" xfId="315" xr:uid="{00000000-0005-0000-0000-000085000000}"/>
    <cellStyle name="Currency 4 3" xfId="314" xr:uid="{00000000-0005-0000-0000-000086000000}"/>
    <cellStyle name="Currency 5" xfId="124" xr:uid="{00000000-0005-0000-0000-000087000000}"/>
    <cellStyle name="Currency 5 2" xfId="316" xr:uid="{00000000-0005-0000-0000-000088000000}"/>
    <cellStyle name="Currency 6" xfId="298" xr:uid="{00000000-0005-0000-0000-000089000000}"/>
    <cellStyle name="Euro" xfId="125" xr:uid="{00000000-0005-0000-0000-00008A000000}"/>
    <cellStyle name="Euro 2" xfId="126" xr:uid="{00000000-0005-0000-0000-00008B000000}"/>
    <cellStyle name="Euro 3" xfId="296" xr:uid="{00000000-0005-0000-0000-00008C000000}"/>
    <cellStyle name="Existing" xfId="99" xr:uid="{00000000-0005-0000-0000-00008D000000}"/>
    <cellStyle name="Good 2" xfId="182" xr:uid="{00000000-0005-0000-0000-00008E000000}"/>
    <cellStyle name="Good 3" xfId="269" xr:uid="{00000000-0005-0000-0000-00008F000000}"/>
    <cellStyle name="Good 4" xfId="88" xr:uid="{00000000-0005-0000-0000-000090000000}"/>
    <cellStyle name="Input" xfId="53" builtinId="20" customBuiltin="1"/>
    <cellStyle name="Komma 2" xfId="127" xr:uid="{00000000-0005-0000-0000-000092000000}"/>
    <cellStyle name="Komma 2 2" xfId="317" xr:uid="{00000000-0005-0000-0000-000093000000}"/>
    <cellStyle name="LineItemError" xfId="102" xr:uid="{00000000-0005-0000-0000-000094000000}"/>
    <cellStyle name="Migliaia [0] 2" xfId="337" xr:uid="{00000000-0005-0000-0000-000095000000}"/>
    <cellStyle name="Migliaia 2" xfId="338" xr:uid="{00000000-0005-0000-0000-000096000000}"/>
    <cellStyle name="Migliaia 3" xfId="339" xr:uid="{00000000-0005-0000-0000-000097000000}"/>
    <cellStyle name="Neutral 2" xfId="184" xr:uid="{00000000-0005-0000-0000-000098000000}"/>
    <cellStyle name="Neutral 3" xfId="271" xr:uid="{00000000-0005-0000-0000-000099000000}"/>
    <cellStyle name="Neutral 4" xfId="90" xr:uid="{00000000-0005-0000-0000-00009A000000}"/>
    <cellStyle name="Normal 10" xfId="12" xr:uid="{00000000-0005-0000-0000-00009B000000}"/>
    <cellStyle name="Normal 10 2" xfId="21" xr:uid="{00000000-0005-0000-0000-00009C000000}"/>
    <cellStyle name="Normal 10 2 2" xfId="42" xr:uid="{00000000-0005-0000-0000-00009D000000}"/>
    <cellStyle name="Normal 10 2 3" xfId="190" xr:uid="{00000000-0005-0000-0000-00009E000000}"/>
    <cellStyle name="Normal 10 2 4" xfId="188" xr:uid="{00000000-0005-0000-0000-00009F000000}"/>
    <cellStyle name="Normal 10 2 4 2" xfId="192" xr:uid="{00000000-0005-0000-0000-0000A0000000}"/>
    <cellStyle name="Normal 10 2 5" xfId="186" xr:uid="{00000000-0005-0000-0000-0000A1000000}"/>
    <cellStyle name="Normal 10 3" xfId="22" xr:uid="{00000000-0005-0000-0000-0000A2000000}"/>
    <cellStyle name="Normal 10 4" xfId="34" xr:uid="{00000000-0005-0000-0000-0000A3000000}"/>
    <cellStyle name="Normal 11" xfId="24" xr:uid="{00000000-0005-0000-0000-0000A4000000}"/>
    <cellStyle name="Normal 11 2" xfId="35" xr:uid="{00000000-0005-0000-0000-0000A5000000}"/>
    <cellStyle name="Normal 11 3" xfId="128" xr:uid="{00000000-0005-0000-0000-0000A6000000}"/>
    <cellStyle name="Normal 12" xfId="25" xr:uid="{00000000-0005-0000-0000-0000A7000000}"/>
    <cellStyle name="Normal 12 2" xfId="26" xr:uid="{00000000-0005-0000-0000-0000A8000000}"/>
    <cellStyle name="Normal 12 3" xfId="36" xr:uid="{00000000-0005-0000-0000-0000A9000000}"/>
    <cellStyle name="Normal 12 3 2" xfId="194" xr:uid="{00000000-0005-0000-0000-0000AA000000}"/>
    <cellStyle name="Normal 13" xfId="27" xr:uid="{00000000-0005-0000-0000-0000AB000000}"/>
    <cellStyle name="Normal 13 2" xfId="37" xr:uid="{00000000-0005-0000-0000-0000AC000000}"/>
    <cellStyle name="Normal 13 3" xfId="129" xr:uid="{00000000-0005-0000-0000-0000AD000000}"/>
    <cellStyle name="Normal 14" xfId="28" xr:uid="{00000000-0005-0000-0000-0000AE000000}"/>
    <cellStyle name="Normal 14 2" xfId="38" xr:uid="{00000000-0005-0000-0000-0000AF000000}"/>
    <cellStyle name="Normal 15" xfId="29" xr:uid="{00000000-0005-0000-0000-0000B0000000}"/>
    <cellStyle name="Normal 15 2" xfId="30" xr:uid="{00000000-0005-0000-0000-0000B1000000}"/>
    <cellStyle name="Normal 15 3" xfId="39" xr:uid="{00000000-0005-0000-0000-0000B2000000}"/>
    <cellStyle name="Normal 15 3 2" xfId="195" xr:uid="{00000000-0005-0000-0000-0000B3000000}"/>
    <cellStyle name="Normal 16" xfId="31" xr:uid="{00000000-0005-0000-0000-0000B4000000}"/>
    <cellStyle name="Normal 16 2" xfId="33" xr:uid="{00000000-0005-0000-0000-0000B5000000}"/>
    <cellStyle name="Normal 17" xfId="32" xr:uid="{00000000-0005-0000-0000-0000B6000000}"/>
    <cellStyle name="Normal 17 2" xfId="45" xr:uid="{00000000-0005-0000-0000-0000B7000000}"/>
    <cellStyle name="Normal 17 2 2" xfId="240" xr:uid="{00000000-0005-0000-0000-0000B8000000}"/>
    <cellStyle name="Normal 17 2 3" xfId="277" xr:uid="{00000000-0005-0000-0000-0000B9000000}"/>
    <cellStyle name="Normal 17 3" xfId="44" xr:uid="{00000000-0005-0000-0000-0000BA000000}"/>
    <cellStyle name="Normal 17 4" xfId="185" xr:uid="{00000000-0005-0000-0000-0000BB000000}"/>
    <cellStyle name="Normal 18" xfId="46" xr:uid="{00000000-0005-0000-0000-0000BC000000}"/>
    <cellStyle name="Normal 18 2" xfId="241" xr:uid="{00000000-0005-0000-0000-0000BD000000}"/>
    <cellStyle name="Normal 18 3" xfId="196" xr:uid="{00000000-0005-0000-0000-0000BE000000}"/>
    <cellStyle name="Normal 18 4" xfId="278" xr:uid="{00000000-0005-0000-0000-0000BF000000}"/>
    <cellStyle name="Normal 19" xfId="47" xr:uid="{00000000-0005-0000-0000-0000C0000000}"/>
    <cellStyle name="Normal 19 2" xfId="244" xr:uid="{00000000-0005-0000-0000-0000C1000000}"/>
    <cellStyle name="Normal 19 3" xfId="199" xr:uid="{00000000-0005-0000-0000-0000C2000000}"/>
    <cellStyle name="Normal 19 4" xfId="86" xr:uid="{00000000-0005-0000-0000-0000C3000000}"/>
    <cellStyle name="Normal 19 5" xfId="275" xr:uid="{00000000-0005-0000-0000-0000C4000000}"/>
    <cellStyle name="Normal 19 5 2" xfId="284" xr:uid="{00000000-0005-0000-0000-0000C5000000}"/>
    <cellStyle name="Normal 19 5 2 2" xfId="332" xr:uid="{00000000-0005-0000-0000-0000C6000000}"/>
    <cellStyle name="Normal 19 5 3" xfId="280" xr:uid="{00000000-0005-0000-0000-0000C7000000}"/>
    <cellStyle name="Normal 19 6" xfId="279" xr:uid="{00000000-0005-0000-0000-0000C8000000}"/>
    <cellStyle name="Normal 19 7" xfId="281" xr:uid="{00000000-0005-0000-0000-0000C9000000}"/>
    <cellStyle name="Normal 19 7 2" xfId="330" xr:uid="{00000000-0005-0000-0000-0000CA000000}"/>
    <cellStyle name="Normal 2" xfId="1" xr:uid="{00000000-0005-0000-0000-0000CB000000}"/>
    <cellStyle name="Normal 2 2" xfId="2" xr:uid="{00000000-0005-0000-0000-0000CC000000}"/>
    <cellStyle name="Normal 2 2 2" xfId="13" xr:uid="{00000000-0005-0000-0000-0000CD000000}"/>
    <cellStyle name="Normal 2 2 2 2" xfId="130" xr:uid="{00000000-0005-0000-0000-0000CE000000}"/>
    <cellStyle name="Normal 2 2 2 3" xfId="131" xr:uid="{00000000-0005-0000-0000-0000CF000000}"/>
    <cellStyle name="Normal 2 2 3" xfId="132" xr:uid="{00000000-0005-0000-0000-0000D0000000}"/>
    <cellStyle name="Normal 2 2 4" xfId="133" xr:uid="{00000000-0005-0000-0000-0000D1000000}"/>
    <cellStyle name="Normal 2 2 5" xfId="134" xr:uid="{00000000-0005-0000-0000-0000D2000000}"/>
    <cellStyle name="Normal 2 3" xfId="135" xr:uid="{00000000-0005-0000-0000-0000D3000000}"/>
    <cellStyle name="Normal 2 3 2" xfId="136" xr:uid="{00000000-0005-0000-0000-0000D4000000}"/>
    <cellStyle name="Normal 2 3 3" xfId="137" xr:uid="{00000000-0005-0000-0000-0000D5000000}"/>
    <cellStyle name="Normal 2 4" xfId="138" xr:uid="{00000000-0005-0000-0000-0000D6000000}"/>
    <cellStyle name="Normal 2 5" xfId="139" xr:uid="{00000000-0005-0000-0000-0000D7000000}"/>
    <cellStyle name="Normal 2 6" xfId="140" xr:uid="{00000000-0005-0000-0000-0000D8000000}"/>
    <cellStyle name="Normal 2 7" xfId="300" xr:uid="{00000000-0005-0000-0000-0000D9000000}"/>
    <cellStyle name="Normal 20" xfId="202" xr:uid="{00000000-0005-0000-0000-0000DA000000}"/>
    <cellStyle name="Normal 20 2" xfId="247" xr:uid="{00000000-0005-0000-0000-0000DB000000}"/>
    <cellStyle name="Normal 20 3" xfId="286" xr:uid="{00000000-0005-0000-0000-0000DC000000}"/>
    <cellStyle name="Normal 21" xfId="205" xr:uid="{00000000-0005-0000-0000-0000DD000000}"/>
    <cellStyle name="Normal 21 2" xfId="250" xr:uid="{00000000-0005-0000-0000-0000DE000000}"/>
    <cellStyle name="Normal 21 3" xfId="287" xr:uid="{00000000-0005-0000-0000-0000DF000000}"/>
    <cellStyle name="Normal 22" xfId="181" xr:uid="{00000000-0005-0000-0000-0000E0000000}"/>
    <cellStyle name="Normal 22 2" xfId="288" xr:uid="{00000000-0005-0000-0000-0000E1000000}"/>
    <cellStyle name="Normal 23" xfId="208" xr:uid="{00000000-0005-0000-0000-0000E2000000}"/>
    <cellStyle name="Normal 23 2" xfId="253" xr:uid="{00000000-0005-0000-0000-0000E3000000}"/>
    <cellStyle name="Normal 23 3" xfId="289" xr:uid="{00000000-0005-0000-0000-0000E4000000}"/>
    <cellStyle name="Normal 24" xfId="224" xr:uid="{00000000-0005-0000-0000-0000E5000000}"/>
    <cellStyle name="Normal 24 2" xfId="290" xr:uid="{00000000-0005-0000-0000-0000E6000000}"/>
    <cellStyle name="Normal 25" xfId="273" xr:uid="{00000000-0005-0000-0000-0000E7000000}"/>
    <cellStyle name="Normal 25 2" xfId="274" xr:uid="{00000000-0005-0000-0000-0000E8000000}"/>
    <cellStyle name="Normal 25 3" xfId="276" xr:uid="{00000000-0005-0000-0000-0000E9000000}"/>
    <cellStyle name="Normal 25 3 2" xfId="285" xr:uid="{00000000-0005-0000-0000-0000EA000000}"/>
    <cellStyle name="Normal 25 3 2 2" xfId="333" xr:uid="{00000000-0005-0000-0000-0000EB000000}"/>
    <cellStyle name="Normal 25 3 3" xfId="282" xr:uid="{00000000-0005-0000-0000-0000EC000000}"/>
    <cellStyle name="Normal 25 4" xfId="283" xr:uid="{00000000-0005-0000-0000-0000ED000000}"/>
    <cellStyle name="Normal 25 4 2" xfId="331" xr:uid="{00000000-0005-0000-0000-0000EE000000}"/>
    <cellStyle name="Normal 26" xfId="108" xr:uid="{00000000-0005-0000-0000-0000EF000000}"/>
    <cellStyle name="Normal 26 2" xfId="291" xr:uid="{00000000-0005-0000-0000-0000F0000000}"/>
    <cellStyle name="Normal 27" xfId="87" xr:uid="{00000000-0005-0000-0000-0000F1000000}"/>
    <cellStyle name="Normal 27 2" xfId="292" xr:uid="{00000000-0005-0000-0000-0000F2000000}"/>
    <cellStyle name="Normal 28" xfId="293" xr:uid="{00000000-0005-0000-0000-0000F3000000}"/>
    <cellStyle name="Normal 29" xfId="294" xr:uid="{00000000-0005-0000-0000-0000F4000000}"/>
    <cellStyle name="Normal 3" xfId="3" xr:uid="{00000000-0005-0000-0000-0000F5000000}"/>
    <cellStyle name="Normal 3 2" xfId="14" xr:uid="{00000000-0005-0000-0000-0000F6000000}"/>
    <cellStyle name="Normal 3 2 2" xfId="141" xr:uid="{00000000-0005-0000-0000-0000F7000000}"/>
    <cellStyle name="Normal 3 2 3" xfId="142" xr:uid="{00000000-0005-0000-0000-0000F8000000}"/>
    <cellStyle name="Normal 3 3" xfId="143" xr:uid="{00000000-0005-0000-0000-0000F9000000}"/>
    <cellStyle name="Normal 3 4" xfId="144" xr:uid="{00000000-0005-0000-0000-0000FA000000}"/>
    <cellStyle name="Normal 3 5" xfId="145" xr:uid="{00000000-0005-0000-0000-0000FB000000}"/>
    <cellStyle name="Normal 3 6" xfId="301" xr:uid="{00000000-0005-0000-0000-0000FC000000}"/>
    <cellStyle name="Normal 30" xfId="295" xr:uid="{00000000-0005-0000-0000-0000FD000000}"/>
    <cellStyle name="Normal 30 2" xfId="299" xr:uid="{00000000-0005-0000-0000-0000FE000000}"/>
    <cellStyle name="Normal 4" xfId="4" xr:uid="{00000000-0005-0000-0000-0000FF000000}"/>
    <cellStyle name="Normal 4 2" xfId="15" xr:uid="{00000000-0005-0000-0000-000000010000}"/>
    <cellStyle name="Normal 4 2 2" xfId="146" xr:uid="{00000000-0005-0000-0000-000001010000}"/>
    <cellStyle name="Normal 4 2 3" xfId="147" xr:uid="{00000000-0005-0000-0000-000002010000}"/>
    <cellStyle name="Normal 4 3" xfId="148" xr:uid="{00000000-0005-0000-0000-000003010000}"/>
    <cellStyle name="Normal 4 4" xfId="149" xr:uid="{00000000-0005-0000-0000-000004010000}"/>
    <cellStyle name="Normal 5" xfId="5" xr:uid="{00000000-0005-0000-0000-000005010000}"/>
    <cellStyle name="Normal 5 2" xfId="16" xr:uid="{00000000-0005-0000-0000-000006010000}"/>
    <cellStyle name="Normal 5 2 2" xfId="150" xr:uid="{00000000-0005-0000-0000-000007010000}"/>
    <cellStyle name="Normal 5 2 3" xfId="151" xr:uid="{00000000-0005-0000-0000-000008010000}"/>
    <cellStyle name="Normal 5 3" xfId="152" xr:uid="{00000000-0005-0000-0000-000009010000}"/>
    <cellStyle name="Normal 5 4" xfId="153" xr:uid="{00000000-0005-0000-0000-00000A010000}"/>
    <cellStyle name="Normal 6" xfId="6" xr:uid="{00000000-0005-0000-0000-00000B010000}"/>
    <cellStyle name="Normal 6 2" xfId="17" xr:uid="{00000000-0005-0000-0000-00000C010000}"/>
    <cellStyle name="Normal 6 2 2" xfId="154" xr:uid="{00000000-0005-0000-0000-00000D010000}"/>
    <cellStyle name="Normal 6 2 3" xfId="155" xr:uid="{00000000-0005-0000-0000-00000E010000}"/>
    <cellStyle name="Normal 6 3" xfId="156" xr:uid="{00000000-0005-0000-0000-00000F010000}"/>
    <cellStyle name="Normal 6 4" xfId="157" xr:uid="{00000000-0005-0000-0000-000010010000}"/>
    <cellStyle name="Normal 7" xfId="7" xr:uid="{00000000-0005-0000-0000-000011010000}"/>
    <cellStyle name="Normal 7 2" xfId="18" xr:uid="{00000000-0005-0000-0000-000012010000}"/>
    <cellStyle name="Normal 7 2 2" xfId="158" xr:uid="{00000000-0005-0000-0000-000013010000}"/>
    <cellStyle name="Normal 7 2 3" xfId="159" xr:uid="{00000000-0005-0000-0000-000014010000}"/>
    <cellStyle name="Normal 7 3" xfId="160" xr:uid="{00000000-0005-0000-0000-000015010000}"/>
    <cellStyle name="Normal 7 4" xfId="161" xr:uid="{00000000-0005-0000-0000-000016010000}"/>
    <cellStyle name="Normal 8" xfId="8" xr:uid="{00000000-0005-0000-0000-000017010000}"/>
    <cellStyle name="Normal 8 2" xfId="9" xr:uid="{00000000-0005-0000-0000-000018010000}"/>
    <cellStyle name="Normal 8 2 2" xfId="162" xr:uid="{00000000-0005-0000-0000-000019010000}"/>
    <cellStyle name="Normal 8 2 3" xfId="163" xr:uid="{00000000-0005-0000-0000-00001A010000}"/>
    <cellStyle name="Normal 8 3" xfId="164" xr:uid="{00000000-0005-0000-0000-00001B010000}"/>
    <cellStyle name="Normal 8 4" xfId="165" xr:uid="{00000000-0005-0000-0000-00001C010000}"/>
    <cellStyle name="Normal 9" xfId="10" xr:uid="{00000000-0005-0000-0000-00001D010000}"/>
    <cellStyle name="Normal 9 2" xfId="19" xr:uid="{00000000-0005-0000-0000-00001E010000}"/>
    <cellStyle name="Normal 9 2 2" xfId="23" xr:uid="{00000000-0005-0000-0000-00001F010000}"/>
    <cellStyle name="Normal 9 2 2 2" xfId="43" xr:uid="{00000000-0005-0000-0000-000020010000}"/>
    <cellStyle name="Normal 9 2 2 3" xfId="191" xr:uid="{00000000-0005-0000-0000-000021010000}"/>
    <cellStyle name="Normal 9 2 2 4" xfId="189" xr:uid="{00000000-0005-0000-0000-000022010000}"/>
    <cellStyle name="Normal 9 2 2 4 2" xfId="193" xr:uid="{00000000-0005-0000-0000-000023010000}"/>
    <cellStyle name="Normal 9 2 2 5" xfId="187" xr:uid="{00000000-0005-0000-0000-000024010000}"/>
    <cellStyle name="Normal 9 2 3" xfId="20" xr:uid="{00000000-0005-0000-0000-000025010000}"/>
    <cellStyle name="Normal 9 2 4" xfId="41" xr:uid="{00000000-0005-0000-0000-000026010000}"/>
    <cellStyle name="Normal 9 3" xfId="11" xr:uid="{00000000-0005-0000-0000-000027010000}"/>
    <cellStyle name="Normal 9 4" xfId="40" xr:uid="{00000000-0005-0000-0000-000028010000}"/>
    <cellStyle name="Normal1" xfId="103" xr:uid="{00000000-0005-0000-0000-000029010000}"/>
    <cellStyle name="Normale" xfId="0" builtinId="0"/>
    <cellStyle name="Normale 2" xfId="335" xr:uid="{00000000-0005-0000-0000-00002B010000}"/>
    <cellStyle name="Normale 3" xfId="350" xr:uid="{00000000-0005-0000-0000-00002C010000}"/>
    <cellStyle name="Normale 4" xfId="351" xr:uid="{00000000-0005-0000-0000-00002D010000}"/>
    <cellStyle name="Nota" xfId="59" builtinId="10" customBuiltin="1"/>
    <cellStyle name="Note 2" xfId="211" xr:uid="{00000000-0005-0000-0000-00002F010000}"/>
    <cellStyle name="Note 2 2" xfId="256" xr:uid="{00000000-0005-0000-0000-000030010000}"/>
    <cellStyle name="Note 3" xfId="227" xr:uid="{00000000-0005-0000-0000-000031010000}"/>
    <cellStyle name="Note 4" xfId="168" xr:uid="{00000000-0005-0000-0000-000032010000}"/>
    <cellStyle name="notUpdatable" xfId="93" xr:uid="{00000000-0005-0000-0000-000033010000}"/>
    <cellStyle name="Optional" xfId="94" xr:uid="{00000000-0005-0000-0000-000034010000}"/>
    <cellStyle name="Optional 2" xfId="344" xr:uid="{00000000-0005-0000-0000-000035010000}"/>
    <cellStyle name="Optional2" xfId="95" xr:uid="{00000000-0005-0000-0000-000036010000}"/>
    <cellStyle name="Optional2 2" xfId="345" xr:uid="{00000000-0005-0000-0000-000037010000}"/>
    <cellStyle name="OptionalForCommit" xfId="107" xr:uid="{00000000-0005-0000-0000-000038010000}"/>
    <cellStyle name="Output" xfId="54" builtinId="21" customBuiltin="1"/>
    <cellStyle name="OverridingAllowed" xfId="106" xr:uid="{00000000-0005-0000-0000-00003A010000}"/>
    <cellStyle name="OverridingAllowed 2" xfId="346" xr:uid="{00000000-0005-0000-0000-00003B010000}"/>
    <cellStyle name="Percent 2" xfId="198" xr:uid="{00000000-0005-0000-0000-00003C010000}"/>
    <cellStyle name="Percent 2 2" xfId="243" xr:uid="{00000000-0005-0000-0000-00003D010000}"/>
    <cellStyle name="Percent 3" xfId="201" xr:uid="{00000000-0005-0000-0000-00003E010000}"/>
    <cellStyle name="Percent 3 2" xfId="246" xr:uid="{00000000-0005-0000-0000-00003F010000}"/>
    <cellStyle name="Percent 4" xfId="204" xr:uid="{00000000-0005-0000-0000-000040010000}"/>
    <cellStyle name="Percent 4 2" xfId="249" xr:uid="{00000000-0005-0000-0000-000041010000}"/>
    <cellStyle name="Percent 5" xfId="207" xr:uid="{00000000-0005-0000-0000-000042010000}"/>
    <cellStyle name="Percent 5 2" xfId="252" xr:uid="{00000000-0005-0000-0000-000043010000}"/>
    <cellStyle name="Percent 6" xfId="210" xr:uid="{00000000-0005-0000-0000-000044010000}"/>
    <cellStyle name="Percent 6 2" xfId="255" xr:uid="{00000000-0005-0000-0000-000045010000}"/>
    <cellStyle name="Percent 7" xfId="226" xr:uid="{00000000-0005-0000-0000-000046010000}"/>
    <cellStyle name="Percent 8" xfId="110" xr:uid="{00000000-0005-0000-0000-000047010000}"/>
    <cellStyle name="Percentuale" xfId="348" builtinId="5"/>
    <cellStyle name="Required" xfId="96" xr:uid="{00000000-0005-0000-0000-000049010000}"/>
    <cellStyle name="Required2" xfId="97" xr:uid="{00000000-0005-0000-0000-00004A010000}"/>
    <cellStyle name="Sample" xfId="98" xr:uid="{00000000-0005-0000-0000-00004B010000}"/>
    <cellStyle name="SkipRequired" xfId="101" xr:uid="{00000000-0005-0000-0000-00004C010000}"/>
    <cellStyle name="Standaard 2" xfId="166" xr:uid="{00000000-0005-0000-0000-00004D010000}"/>
    <cellStyle name="Standard 4" xfId="297" xr:uid="{00000000-0005-0000-0000-00004E010000}"/>
    <cellStyle name="StringOnly" xfId="100" xr:uid="{00000000-0005-0000-0000-00004F010000}"/>
    <cellStyle name="Testo avviso" xfId="58" builtinId="11" customBuiltin="1"/>
    <cellStyle name="Testo descrittivo" xfId="60" builtinId="53" customBuiltin="1"/>
    <cellStyle name="Title 2" xfId="272" xr:uid="{00000000-0005-0000-0000-000052010000}"/>
    <cellStyle name="Titolo" xfId="48" builtinId="15" customBuiltin="1"/>
    <cellStyle name="Titolo 1" xfId="49" builtinId="16" customBuiltin="1"/>
    <cellStyle name="Titolo 2" xfId="50" builtinId="17" customBuiltin="1"/>
    <cellStyle name="Titolo 3" xfId="51" builtinId="18" customBuiltin="1"/>
    <cellStyle name="Titolo 4" xfId="52" builtinId="19" customBuiltin="1"/>
    <cellStyle name="Totale" xfId="61" builtinId="25" customBuiltin="1"/>
    <cellStyle name="Valuta" xfId="334" builtinId="4"/>
    <cellStyle name="Valuta 2" xfId="167" xr:uid="{00000000-0005-0000-0000-00005A010000}"/>
    <cellStyle name="Valuta 2 2" xfId="318" xr:uid="{00000000-0005-0000-0000-00005B010000}"/>
    <cellStyle name="Valuta 3" xfId="336" xr:uid="{00000000-0005-0000-0000-00005C010000}"/>
    <cellStyle name="Valuta 4" xfId="349" xr:uid="{00000000-0005-0000-0000-00005D010000}"/>
    <cellStyle name="Warnings" xfId="105" xr:uid="{00000000-0005-0000-0000-00005E010000}"/>
    <cellStyle name="Warnings 2" xfId="347" xr:uid="{00000000-0005-0000-0000-00005F010000}"/>
  </cellStyles>
  <dxfs count="128">
    <dxf>
      <font>
        <color rgb="FF9C0006"/>
      </font>
      <fill>
        <patternFill>
          <bgColor rgb="FFFFC7CE"/>
        </patternFill>
      </fill>
    </dxf>
    <dxf>
      <font>
        <color rgb="FF9C0006"/>
      </font>
      <fill>
        <patternFill>
          <bgColor rgb="FFFFC7CE"/>
        </patternFill>
      </fill>
    </dxf>
    <dxf>
      <font>
        <b/>
        <i val="0"/>
        <color rgb="FFFF0000"/>
      </font>
    </dxf>
    <dxf>
      <font>
        <b/>
        <i val="0"/>
        <color rgb="FF00B050"/>
      </font>
    </dxf>
    <dxf>
      <font>
        <b/>
        <i val="0"/>
        <color rgb="FFFF0000"/>
      </font>
    </dxf>
    <dxf>
      <fill>
        <patternFill>
          <bgColor theme="9" tint="0.59996337778862885"/>
        </patternFill>
      </fill>
    </dxf>
    <dxf>
      <fill>
        <patternFill>
          <bgColor theme="9" tint="0.79998168889431442"/>
        </patternFill>
      </fill>
    </dxf>
    <dxf>
      <font>
        <b/>
        <i val="0"/>
        <color theme="9"/>
      </font>
    </dxf>
    <dxf>
      <font>
        <b/>
        <i val="0"/>
        <color rgb="FF00B050"/>
      </font>
      <fill>
        <patternFill>
          <bgColor theme="6" tint="0.79998168889431442"/>
        </patternFill>
      </fill>
    </dxf>
    <dxf>
      <font>
        <b/>
        <i val="0"/>
        <color rgb="FFFF0000"/>
      </font>
      <fill>
        <patternFill>
          <bgColor theme="9" tint="0.79998168889431442"/>
        </patternFill>
      </fill>
    </dxf>
    <dxf>
      <font>
        <color theme="9" tint="-0.499984740745262"/>
      </font>
      <fill>
        <patternFill>
          <bgColor theme="9" tint="0.79998168889431442"/>
        </patternFill>
      </fill>
    </dxf>
    <dxf>
      <font>
        <b/>
        <i val="0"/>
        <color rgb="FFFF0000"/>
      </font>
      <numFmt numFmtId="168" formatCode="0.0"/>
    </dxf>
    <dxf>
      <fill>
        <patternFill>
          <bgColor theme="8" tint="0.59996337778862885"/>
        </patternFill>
      </fill>
    </dxf>
    <dxf>
      <font>
        <color auto="1"/>
      </font>
      <fill>
        <patternFill>
          <bgColor rgb="FFEBEBEB"/>
        </patternFill>
      </fill>
    </dxf>
    <dxf>
      <font>
        <color rgb="FFFF0000"/>
      </font>
    </dxf>
    <dxf>
      <font>
        <color rgb="FF00B050"/>
      </font>
    </dxf>
    <dxf>
      <fill>
        <patternFill>
          <bgColor rgb="FFFFC000"/>
        </patternFill>
      </fill>
    </dxf>
    <dxf>
      <fill>
        <patternFill>
          <bgColor theme="5" tint="0.79998168889431442"/>
        </patternFill>
      </fill>
    </dxf>
    <dxf>
      <alignment horizontal="center"/>
    </dxf>
    <dxf>
      <alignment vertical="center"/>
    </dxf>
    <dxf>
      <alignment wrapText="1"/>
    </dxf>
    <dxf>
      <alignment vertical="center" readingOrder="0"/>
    </dxf>
    <dxf>
      <alignment horizontal="center" readingOrder="0"/>
    </dxf>
    <dxf>
      <numFmt numFmtId="1" formatCode="0"/>
    </dxf>
    <dxf>
      <alignment horizontal="left"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font>
        <color theme="4"/>
      </font>
    </dxf>
    <dxf>
      <font>
        <color theme="4"/>
      </font>
    </dxf>
    <dxf>
      <font>
        <b/>
      </font>
    </dxf>
    <dxf>
      <font>
        <b val="0"/>
      </font>
    </dxf>
    <dxf>
      <alignment vertical="center" readingOrder="0"/>
    </dxf>
    <dxf>
      <alignment horizontal="center" readingOrder="0"/>
    </dxf>
    <dxf>
      <numFmt numFmtId="2" formatCode="0.00"/>
    </dxf>
    <dxf>
      <alignment horizontal="center" readingOrder="0"/>
    </dxf>
    <dxf>
      <alignment vertical="center" readingOrder="0"/>
    </dxf>
    <dxf>
      <numFmt numFmtId="165" formatCode="_(&quot;€&quot;* #,##0.00_);_(&quot;€&quot;* \(#,##0.00\);_(&quot;€&quot;* &quot;-&quot;??_);_(@_)"/>
    </dxf>
    <dxf>
      <alignment vertical="center" readingOrder="0"/>
    </dxf>
    <dxf>
      <alignment horizontal="center" readingOrder="0"/>
    </dxf>
    <dxf>
      <numFmt numFmtId="173" formatCode="#,##0.00\ &quot;€&quot;"/>
    </dxf>
    <dxf>
      <alignment horizontal="center" readingOrder="0"/>
    </dxf>
    <dxf>
      <numFmt numFmtId="173" formatCode="#,##0.00\ &quot;€&quot;"/>
    </dxf>
    <dxf>
      <numFmt numFmtId="173" formatCode="#,##0.00\ &quot;€&quot;"/>
    </dxf>
    <dxf>
      <numFmt numFmtId="173" formatCode="#,##0.00\ &quot;€&quot;"/>
    </dxf>
    <dxf>
      <alignment horizontal="center"/>
    </dxf>
    <dxf>
      <alignment horizontal="center"/>
    </dxf>
    <dxf>
      <alignment horizontal="center"/>
    </dxf>
    <dxf>
      <numFmt numFmtId="174" formatCode="000000"/>
    </dxf>
    <dxf>
      <numFmt numFmtId="174" formatCode="000000"/>
    </dxf>
    <dxf>
      <numFmt numFmtId="174" formatCode="000000"/>
    </dxf>
    <dxf>
      <font>
        <b/>
      </font>
    </dxf>
    <dxf>
      <alignment horizontal="center" readingOrder="0"/>
    </dxf>
    <dxf>
      <alignment horizontal="center" readingOrder="0"/>
    </dxf>
    <dxf>
      <alignment horizontal="center" readingOrder="0"/>
    </dxf>
    <dxf>
      <alignment horizontal="center"/>
    </dxf>
    <dxf>
      <alignment vertical="center" readingOrder="0"/>
    </dxf>
    <dxf>
      <alignment horizontal="center" readingOrder="0"/>
    </dxf>
    <dxf>
      <numFmt numFmtId="2" formatCode="0.00"/>
    </dxf>
    <dxf>
      <alignment vertical="center" readingOrder="0"/>
    </dxf>
    <dxf>
      <alignment horizontal="center" readingOrder="0"/>
    </dxf>
    <dxf>
      <font>
        <b val="0"/>
      </font>
    </dxf>
    <dxf>
      <alignment vertic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fill>
        <patternFill patternType="none">
          <fgColor indexed="64"/>
          <bgColor indexed="65"/>
        </patternFill>
      </fill>
    </dxf>
    <dxf>
      <fill>
        <patternFill patternType="none">
          <fgColor indexed="64"/>
          <bgColor auto="1"/>
        </patternFill>
      </fill>
    </dxf>
    <dxf>
      <numFmt numFmtId="27" formatCode="dd/mm/yyyy\ hh:mm"/>
    </dxf>
    <dxf>
      <numFmt numFmtId="30" formatCode="@"/>
    </dxf>
    <dxf>
      <fill>
        <patternFill>
          <bgColor rgb="FFE7E6E6"/>
        </patternFill>
      </fill>
    </dxf>
    <dxf>
      <numFmt numFmtId="0" formatCode="General"/>
      <alignment horizontal="center" vertical="center" textRotation="0" wrapText="0" indent="0" justifyLastLine="0" shrinkToFit="0" readingOrder="0"/>
    </dxf>
    <dxf>
      <numFmt numFmtId="175" formatCode="[$-410]mmm\-yy;@"/>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76" formatCode="m/d/yyyy"/>
      <alignment horizontal="center" vertical="center" textRotation="0" wrapText="0" relativeIndent="0" justifyLastLine="0" shrinkToFit="0" readingOrder="0"/>
    </dxf>
    <dxf>
      <numFmt numFmtId="165" formatCode="_(&quot;€&quot;* #,##0.00_);_(&quot;€&quot;* \(#,##0.00\);_(&quot;€&quot;* &quot;-&quot;??_);_(@_)"/>
      <alignment horizontal="center" vertical="center" textRotation="0" wrapText="0" indent="0" justifyLastLine="0" shrinkToFit="0" readingOrder="0"/>
    </dxf>
    <dxf>
      <numFmt numFmtId="165" formatCode="_(&quot;€&quot;* #,##0.00_);_(&quot;€&quot;* \(#,##0.00\);_(&quot;€&quot;* &quot;-&quot;??_);_(@_)"/>
      <alignment horizontal="center" vertical="center" textRotation="0" wrapText="0" indent="0" justifyLastLine="0" shrinkToFit="0" readingOrder="0"/>
    </dxf>
    <dxf>
      <numFmt numFmtId="165" formatCode="_(&quot;€&quot;* #,##0.00_);_(&quot;€&quot;* \(#,##0.00\);_(&quot;€&quot;* &quot;-&quot;??_);_(@_)"/>
      <alignment horizontal="center" vertical="center"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center" textRotation="0" wrapText="0" indent="0" justifyLastLine="0" shrinkToFit="0" readingOrder="0"/>
    </dxf>
    <dxf>
      <numFmt numFmtId="173" formatCode="#,##0.00\ &quot;€&quot;"/>
      <alignment horizontal="center" vertical="bottom" textRotation="0" wrapText="0" indent="0" justifyLastLine="0" shrinkToFit="0" readingOrder="0"/>
    </dxf>
    <dxf>
      <numFmt numFmtId="173" formatCode="#,##0.00\ &quot;€&quot;"/>
      <alignment horizontal="center" vertical="bottom" textRotation="0" wrapText="0" indent="0" justifyLastLine="0" shrinkToFit="0" readingOrder="0"/>
    </dxf>
    <dxf>
      <numFmt numFmtId="173" formatCode="#,##0.00\ &quot;€&quo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73" formatCode="#,##0.00\ &quot;€&quot;"/>
      <alignment horizontal="center" vertical="bottom" textRotation="0" wrapText="0" indent="0" justifyLastLine="0" shrinkToFit="0" readingOrder="0"/>
    </dxf>
    <dxf>
      <numFmt numFmtId="168" formatCode="0.0"/>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8" formatCode="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protection locked="0" hidden="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11"/>
        <color theme="1"/>
        <name val="Calibri"/>
        <scheme val="minor"/>
      </font>
    </dxf>
    <dxf>
      <alignment horizontal="center" vertical="bottom" textRotation="0" wrapText="0" relativeIndent="0" justifyLastLine="0" shrinkToFit="0" readingOrder="0"/>
    </dxf>
    <dxf>
      <alignment horizontal="center" vertical="bottom" textRotation="0" wrapText="0" relativeIndent="0" justifyLastLine="0" shrinkToFit="0" readingOrder="0"/>
    </dxf>
    <dxf>
      <numFmt numFmtId="30" formatCode="@"/>
      <alignment horizontal="center" vertical="bottom" textRotation="0" wrapText="0" relativeIndent="0" justifyLastLine="0" shrinkToFit="0" readingOrder="0"/>
    </dxf>
    <dxf>
      <alignment horizontal="left" vertical="bottom" textRotation="0" wrapText="0" relativeIndent="0" justifyLastLine="0" shrinkToFit="0" readingOrder="0"/>
    </dxf>
    <dxf>
      <alignment horizontal="center" vertical="bottom" textRotation="0" wrapText="0" relativeIndent="0" justifyLastLine="0" shrinkToFit="0" readingOrder="0"/>
    </dxf>
    <dxf>
      <alignment horizontal="left" vertical="bottom" textRotation="0" wrapText="0" relative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relativeIndent="0" justifyLastLine="0" shrinkToFit="0" readingOrder="0"/>
    </dxf>
    <dxf>
      <fill>
        <patternFill>
          <bgColor rgb="FFFFC000"/>
        </patternFill>
      </fill>
    </dxf>
    <dxf>
      <fill>
        <patternFill>
          <bgColor rgb="FFFFC000"/>
        </patternFill>
      </fill>
    </dxf>
  </dxfs>
  <tableStyles count="0" defaultTableStyle="TableStyleMedium9" defaultPivotStyle="PivotStyleLight16"/>
  <colors>
    <mruColors>
      <color rgb="FF339933"/>
      <color rgb="FFEBEBEB"/>
      <color rgb="FF0000FF"/>
      <color rgb="FFFFE9D9"/>
      <color rgb="FF0066CC"/>
      <color rgb="FF3366CC"/>
      <color rgb="FFE7E6E6"/>
      <color rgb="FFFFCCCC"/>
      <color rgb="FFFCD5B4"/>
      <color rgb="FFB00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23/09/relationships/Python" Target="pytho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5</xdr:col>
      <xdr:colOff>201084</xdr:colOff>
      <xdr:row>0</xdr:row>
      <xdr:rowOff>0</xdr:rowOff>
    </xdr:from>
    <xdr:to>
      <xdr:col>9</xdr:col>
      <xdr:colOff>45625</xdr:colOff>
      <xdr:row>4</xdr:row>
      <xdr:rowOff>89261</xdr:rowOff>
    </xdr:to>
    <xdr:pic macro="[0]!showHome">
      <xdr:nvPicPr>
        <xdr:cNvPr id="2" name="logoCoppoListone" descr="Immagine che contiene testo, Carattere, Elementi grafici, logo&#10;&#10;Descrizione generata automaticamente">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71667" y="0"/>
          <a:ext cx="2299875" cy="87242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24</xdr:col>
      <xdr:colOff>297520</xdr:colOff>
      <xdr:row>1</xdr:row>
      <xdr:rowOff>123470</xdr:rowOff>
    </xdr:from>
    <xdr:to>
      <xdr:col>26</xdr:col>
      <xdr:colOff>574557</xdr:colOff>
      <xdr:row>14</xdr:row>
      <xdr:rowOff>38804</xdr:rowOff>
    </xdr:to>
    <xdr:grpSp>
      <xdr:nvGrpSpPr>
        <xdr:cNvPr id="4" name="Gruppo 3">
          <a:extLst>
            <a:ext uri="{FF2B5EF4-FFF2-40B4-BE49-F238E27FC236}">
              <a16:creationId xmlns:a16="http://schemas.microsoft.com/office/drawing/2014/main" id="{00000000-0008-0000-0500-000004000000}"/>
            </a:ext>
          </a:extLst>
        </xdr:cNvPr>
        <xdr:cNvGrpSpPr/>
      </xdr:nvGrpSpPr>
      <xdr:grpSpPr>
        <a:xfrm>
          <a:off x="17336687" y="666748"/>
          <a:ext cx="2062092" cy="2300112"/>
          <a:chOff x="22321441" y="1164168"/>
          <a:chExt cx="2062093" cy="2293049"/>
        </a:xfrm>
      </xdr:grpSpPr>
      <xdr:sp macro="[0]!eliminaFiltri" textlink="">
        <xdr:nvSpPr>
          <xdr:cNvPr id="3" name="showAllData">
            <a:extLst>
              <a:ext uri="{FF2B5EF4-FFF2-40B4-BE49-F238E27FC236}">
                <a16:creationId xmlns:a16="http://schemas.microsoft.com/office/drawing/2014/main" id="{00000000-0008-0000-0500-000003000000}"/>
              </a:ext>
            </a:extLst>
          </xdr:cNvPr>
          <xdr:cNvSpPr/>
        </xdr:nvSpPr>
        <xdr:spPr>
          <a:xfrm>
            <a:off x="22362487" y="1988141"/>
            <a:ext cx="1980000" cy="504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sz="1800" b="1"/>
              <a:t>ELIMINA</a:t>
            </a:r>
            <a:r>
              <a:rPr lang="it-IT" sz="1800" b="1" baseline="0"/>
              <a:t> FILTRI</a:t>
            </a:r>
            <a:endParaRPr lang="it-IT" sz="1800" b="1"/>
          </a:p>
        </xdr:txBody>
      </xdr:sp>
      <xdr:sp macro="" textlink="">
        <xdr:nvSpPr>
          <xdr:cNvPr id="9" name="tollSpostamento">
            <a:extLst>
              <a:ext uri="{FF2B5EF4-FFF2-40B4-BE49-F238E27FC236}">
                <a16:creationId xmlns:a16="http://schemas.microsoft.com/office/drawing/2014/main" id="{00000000-0008-0000-0500-000009000000}"/>
              </a:ext>
            </a:extLst>
          </xdr:cNvPr>
          <xdr:cNvSpPr/>
        </xdr:nvSpPr>
        <xdr:spPr>
          <a:xfrm>
            <a:off x="22594775" y="2582335"/>
            <a:ext cx="1515424" cy="874882"/>
          </a:xfrm>
          <a:prstGeom prst="quadArrow">
            <a:avLst/>
          </a:prstGeom>
        </xdr:spPr>
        <xdr:style>
          <a:lnRef idx="2">
            <a:schemeClr val="accent2">
              <a:shade val="50000"/>
            </a:schemeClr>
          </a:lnRef>
          <a:fillRef idx="1">
            <a:schemeClr val="accent2"/>
          </a:fillRef>
          <a:effectRef idx="0">
            <a:schemeClr val="accent2"/>
          </a:effectRef>
          <a:fontRef idx="minor">
            <a:schemeClr val="lt1"/>
          </a:fontRef>
        </xdr:style>
        <xdr:txBody>
          <a:bodyPr rtlCol="0" anchor="ctr"/>
          <a:lstStyle/>
          <a:p>
            <a:pPr algn="ctr"/>
            <a:endParaRPr lang="it-IT" sz="1100"/>
          </a:p>
        </xdr:txBody>
      </xdr:sp>
      <xdr:pic macro="[0]!showHome">
        <xdr:nvPicPr>
          <xdr:cNvPr id="2" name="logoCoppoListone" descr="Immagine che contiene testo, Carattere, Elementi grafici, logo&#10;&#10;Descrizione generata automaticamente">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321441" y="1164168"/>
            <a:ext cx="2062093" cy="733778"/>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117642</xdr:colOff>
      <xdr:row>0</xdr:row>
      <xdr:rowOff>42562</xdr:rowOff>
    </xdr:from>
    <xdr:to>
      <xdr:col>9</xdr:col>
      <xdr:colOff>199684</xdr:colOff>
      <xdr:row>7</xdr:row>
      <xdr:rowOff>146812</xdr:rowOff>
    </xdr:to>
    <xdr:pic>
      <xdr:nvPicPr>
        <xdr:cNvPr id="2" name="Immagine 1" descr="Logo Coppo lungo.JPG">
          <a:extLst>
            <a:ext uri="{FF2B5EF4-FFF2-40B4-BE49-F238E27FC236}">
              <a16:creationId xmlns:a16="http://schemas.microsoft.com/office/drawing/2014/main" id="{00000000-0008-0000-0600-000002000000}"/>
            </a:ext>
          </a:extLst>
        </xdr:cNvPr>
        <xdr:cNvPicPr>
          <a:picLocks/>
        </xdr:cNvPicPr>
      </xdr:nvPicPr>
      <xdr:blipFill>
        <a:blip xmlns:r="http://schemas.openxmlformats.org/officeDocument/2006/relationships" r:embed="rId1" cstate="print"/>
        <a:stretch>
          <a:fillRect/>
        </a:stretch>
      </xdr:blipFill>
      <xdr:spPr>
        <a:xfrm>
          <a:off x="117642" y="42562"/>
          <a:ext cx="5760000" cy="1152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85726</xdr:colOff>
      <xdr:row>28</xdr:row>
      <xdr:rowOff>69851</xdr:rowOff>
    </xdr:from>
    <xdr:to>
      <xdr:col>3</xdr:col>
      <xdr:colOff>2438400</xdr:colOff>
      <xdr:row>50</xdr:row>
      <xdr:rowOff>12701</xdr:rowOff>
    </xdr:to>
    <xdr:sp macro="" textlink="">
      <xdr:nvSpPr>
        <xdr:cNvPr id="2" name="CasellaDiTesto 1">
          <a:extLst>
            <a:ext uri="{FF2B5EF4-FFF2-40B4-BE49-F238E27FC236}">
              <a16:creationId xmlns:a16="http://schemas.microsoft.com/office/drawing/2014/main" id="{00000000-0008-0000-0900-000002000000}"/>
            </a:ext>
          </a:extLst>
        </xdr:cNvPr>
        <xdr:cNvSpPr txBox="1"/>
      </xdr:nvSpPr>
      <xdr:spPr>
        <a:xfrm>
          <a:off x="85726" y="5226051"/>
          <a:ext cx="6677024" cy="399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it-IT" sz="1100" baseline="0"/>
            <a:t>Nello sfortunato caso in cui Anker dovesse decidere di modificare o aggiungere le sue categorie l'"Anker Manager" dovrebbe essere riprogrammato per riconoscerle. Non dovrebbe accadere frequentemente ma è una cosa che può succedere.</a:t>
          </a:r>
        </a:p>
        <a:p>
          <a:endParaRPr lang="it-IT" sz="1100" baseline="0"/>
        </a:p>
        <a:p>
          <a:r>
            <a:rPr lang="it-IT" sz="1100" baseline="0"/>
            <a:t>Da questo sheet è possibile programmare l'applicazione in maniera tale che sia in grado di riconoscere le nuove categorie.</a:t>
          </a:r>
        </a:p>
        <a:p>
          <a:endParaRPr lang="it-IT" sz="1100" baseline="0"/>
        </a:p>
        <a:p>
          <a:r>
            <a:rPr lang="it-IT" sz="1100" b="1" baseline="0"/>
            <a:t>1</a:t>
          </a:r>
          <a:r>
            <a:rPr lang="it-IT" sz="1100" baseline="0"/>
            <a:t> - Esegui il "VISUALIZZA NUOVE CATEGORIE ANKER". Le nuove categorie non riconosciute verranno elencate nella colonna D (se la colonna D resta vuota significa che non ci sono nuove categorie)</a:t>
          </a:r>
        </a:p>
        <a:p>
          <a:endParaRPr lang="it-IT" sz="1100" baseline="0"/>
        </a:p>
        <a:p>
          <a:r>
            <a:rPr lang="it-IT" sz="1100" b="1" baseline="0"/>
            <a:t>2</a:t>
          </a:r>
          <a:r>
            <a:rPr lang="it-IT" sz="1100" baseline="0"/>
            <a:t> - Le nuove categorie andranno aggiunte alla lista nella colonna F e andrà specificata la loro classificazione, ossia in qualche "Categoria Coppo" le si vuole classificare o </a:t>
          </a:r>
          <a:r>
            <a:rPr lang="it-IT" sz="1100" b="1" u="sng" baseline="0"/>
            <a:t>se le si vuole eliminare NON specificare nulla come "Categorie Coppo".</a:t>
          </a:r>
        </a:p>
        <a:p>
          <a:endParaRPr lang="it-IT" sz="1100" baseline="0"/>
        </a:p>
        <a:p>
          <a:r>
            <a:rPr lang="it-IT" sz="1100" baseline="0"/>
            <a:t>Esempio: dovesse essere aggiunta la categoria "Italian Gin" bisognerebbe aggiungere tale classe nella prima riga libera della colonna F e assegnargli una categoria coppo nella stessa riga della colonna G. In questo caso potremmo assegnargli la categoria GIN.</a:t>
          </a:r>
          <a:endParaRPr lang="it-IT" sz="1100" b="1" u="sng" baseline="0"/>
        </a:p>
        <a:p>
          <a:endParaRPr lang="it-IT" sz="1100" b="1" u="sng" baseline="0"/>
        </a:p>
        <a:p>
          <a:r>
            <a:rPr lang="it-IT" sz="1100" b="1" u="none" baseline="0"/>
            <a:t>4</a:t>
          </a:r>
          <a:r>
            <a:rPr lang="it-IT" sz="1100" b="0" u="none" baseline="0"/>
            <a:t> - Quando tutto è completato schiacciare sul pulsante AGGIORNA LA QUERY in modo tale che verranno importati in modo corretto i dati dal nuovo listino Anker.</a:t>
          </a:r>
        </a:p>
        <a:p>
          <a:endParaRPr lang="it-IT" sz="1100" b="0" u="none" baseline="0"/>
        </a:p>
        <a:p>
          <a:r>
            <a:rPr lang="it-IT" sz="1100" b="1" u="none" baseline="0"/>
            <a:t>5</a:t>
          </a:r>
          <a:r>
            <a:rPr lang="it-IT" sz="1100" b="0" u="none" baseline="0"/>
            <a:t> - Procedere poi dal "LISTONE" con le classiche operazioni di creazione dei listino Coppo.</a:t>
          </a:r>
          <a:endParaRPr lang="it-IT" sz="1100" b="0" u="none"/>
        </a:p>
      </xdr:txBody>
    </xdr:sp>
    <xdr:clientData/>
  </xdr:twoCellAnchor>
  <xdr:twoCellAnchor>
    <xdr:from>
      <xdr:col>0</xdr:col>
      <xdr:colOff>465637</xdr:colOff>
      <xdr:row>6</xdr:row>
      <xdr:rowOff>31750</xdr:rowOff>
    </xdr:from>
    <xdr:to>
      <xdr:col>0</xdr:col>
      <xdr:colOff>2675437</xdr:colOff>
      <xdr:row>18</xdr:row>
      <xdr:rowOff>154649</xdr:rowOff>
    </xdr:to>
    <xdr:grpSp>
      <xdr:nvGrpSpPr>
        <xdr:cNvPr id="8" name="Gruppo 7">
          <a:extLst>
            <a:ext uri="{FF2B5EF4-FFF2-40B4-BE49-F238E27FC236}">
              <a16:creationId xmlns:a16="http://schemas.microsoft.com/office/drawing/2014/main" id="{00000000-0008-0000-0900-000008000000}"/>
            </a:ext>
          </a:extLst>
        </xdr:cNvPr>
        <xdr:cNvGrpSpPr/>
      </xdr:nvGrpSpPr>
      <xdr:grpSpPr>
        <a:xfrm>
          <a:off x="465637" y="1136650"/>
          <a:ext cx="2209800" cy="2332699"/>
          <a:chOff x="465637" y="1136650"/>
          <a:chExt cx="2209800" cy="2332699"/>
        </a:xfrm>
      </xdr:grpSpPr>
      <xdr:sp macro="[0]!SelectDistinctCategories" textlink="">
        <xdr:nvSpPr>
          <xdr:cNvPr id="3" name="Rettangolo arrotondato 2">
            <a:extLst>
              <a:ext uri="{FF2B5EF4-FFF2-40B4-BE49-F238E27FC236}">
                <a16:creationId xmlns:a16="http://schemas.microsoft.com/office/drawing/2014/main" id="{00000000-0008-0000-0900-000003000000}"/>
              </a:ext>
            </a:extLst>
          </xdr:cNvPr>
          <xdr:cNvSpPr/>
        </xdr:nvSpPr>
        <xdr:spPr>
          <a:xfrm>
            <a:off x="490537" y="1136650"/>
            <a:ext cx="2160000" cy="72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t-IT" sz="1400" b="1">
                <a:solidFill>
                  <a:srgbClr val="FF0000"/>
                </a:solidFill>
              </a:rPr>
              <a:t>1</a:t>
            </a:r>
            <a:r>
              <a:rPr lang="it-IT" sz="1400" b="1"/>
              <a:t> - VISUALIZZA</a:t>
            </a:r>
            <a:r>
              <a:rPr lang="it-IT" sz="1400" b="1" baseline="0"/>
              <a:t> LE CATEGORIE ANKER</a:t>
            </a:r>
            <a:endParaRPr lang="it-IT" sz="1400" b="1"/>
          </a:p>
        </xdr:txBody>
      </xdr:sp>
      <xdr:sp macro="[0]!UpdateAnkerPriceListQuery" textlink="">
        <xdr:nvSpPr>
          <xdr:cNvPr id="5" name="Rettangolo arrotondato 2">
            <a:extLst>
              <a:ext uri="{FF2B5EF4-FFF2-40B4-BE49-F238E27FC236}">
                <a16:creationId xmlns:a16="http://schemas.microsoft.com/office/drawing/2014/main" id="{00000000-0008-0000-0900-000005000000}"/>
              </a:ext>
            </a:extLst>
          </xdr:cNvPr>
          <xdr:cNvSpPr/>
        </xdr:nvSpPr>
        <xdr:spPr>
          <a:xfrm>
            <a:off x="490537" y="1924050"/>
            <a:ext cx="2160000" cy="72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t-IT" sz="1400" b="1">
                <a:solidFill>
                  <a:srgbClr val="FF0000"/>
                </a:solidFill>
              </a:rPr>
              <a:t>2</a:t>
            </a:r>
            <a:r>
              <a:rPr lang="it-IT" sz="1400" b="1"/>
              <a:t> - AGGIORNA</a:t>
            </a:r>
            <a:r>
              <a:rPr lang="it-IT" sz="1400" b="1" baseline="0"/>
              <a:t> LA QUERY</a:t>
            </a:r>
            <a:endParaRPr lang="it-IT" sz="1400" b="1"/>
          </a:p>
        </xdr:txBody>
      </xdr:sp>
      <xdr:pic macro="[0]!NascondiFogli">
        <xdr:nvPicPr>
          <xdr:cNvPr id="7" name="logoCoppoListone" descr="Immagine che contiene testo, Carattere, Elementi grafici, logo&#10;&#10;Descrizione generata automaticamente">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5637" y="2705100"/>
            <a:ext cx="2209800" cy="764249"/>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609671</xdr:colOff>
      <xdr:row>6</xdr:row>
      <xdr:rowOff>28575</xdr:rowOff>
    </xdr:from>
    <xdr:to>
      <xdr:col>24</xdr:col>
      <xdr:colOff>526671</xdr:colOff>
      <xdr:row>13</xdr:row>
      <xdr:rowOff>28575</xdr:rowOff>
    </xdr:to>
    <xdr:sp macro="" textlink="">
      <xdr:nvSpPr>
        <xdr:cNvPr id="448" name="amministrazione_schiacciato" hidden="1">
          <a:extLst>
            <a:ext uri="{FF2B5EF4-FFF2-40B4-BE49-F238E27FC236}">
              <a16:creationId xmlns:a16="http://schemas.microsoft.com/office/drawing/2014/main" id="{00000000-0008-0000-0A00-0000C0010000}"/>
            </a:ext>
          </a:extLst>
        </xdr:cNvPr>
        <xdr:cNvSpPr/>
      </xdr:nvSpPr>
      <xdr:spPr>
        <a:xfrm>
          <a:off x="11658671" y="1171575"/>
          <a:ext cx="3600000" cy="1333500"/>
        </a:xfrm>
        <a:prstGeom prst="roundRect">
          <a:avLst/>
        </a:prstGeom>
        <a:solidFill>
          <a:schemeClr val="accent2">
            <a:lumMod val="75000"/>
          </a:schemeClr>
        </a:solidFill>
        <a:ln w="57150">
          <a:solidFill>
            <a:schemeClr val="accent2">
              <a:lumMod val="50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AMMINISTRAZIONE</a:t>
          </a:r>
        </a:p>
      </xdr:txBody>
    </xdr:sp>
    <xdr:clientData/>
  </xdr:twoCellAnchor>
  <xdr:twoCellAnchor>
    <xdr:from>
      <xdr:col>6</xdr:col>
      <xdr:colOff>488993</xdr:colOff>
      <xdr:row>6</xdr:row>
      <xdr:rowOff>9525</xdr:rowOff>
    </xdr:from>
    <xdr:to>
      <xdr:col>12</xdr:col>
      <xdr:colOff>405993</xdr:colOff>
      <xdr:row>13</xdr:row>
      <xdr:rowOff>9525</xdr:rowOff>
    </xdr:to>
    <xdr:sp macro="" textlink="">
      <xdr:nvSpPr>
        <xdr:cNvPr id="442" name="gestioneOrdiniBtn_schiacciato" hidden="1">
          <a:extLst>
            <a:ext uri="{FF2B5EF4-FFF2-40B4-BE49-F238E27FC236}">
              <a16:creationId xmlns:a16="http://schemas.microsoft.com/office/drawing/2014/main" id="{00000000-0008-0000-0A00-0000BA010000}"/>
            </a:ext>
          </a:extLst>
        </xdr:cNvPr>
        <xdr:cNvSpPr/>
      </xdr:nvSpPr>
      <xdr:spPr>
        <a:xfrm>
          <a:off x="4171993" y="1152525"/>
          <a:ext cx="3600000" cy="1333500"/>
        </a:xfrm>
        <a:prstGeom prst="roundRect">
          <a:avLst/>
        </a:prstGeom>
        <a:solidFill>
          <a:schemeClr val="accent2">
            <a:lumMod val="75000"/>
          </a:schemeClr>
        </a:solidFill>
        <a:ln w="57150">
          <a:solidFill>
            <a:schemeClr val="accent2">
              <a:lumMod val="50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2 - GESTIONE</a:t>
          </a:r>
          <a:r>
            <a:rPr lang="it-IT" sz="2400" b="1" baseline="0"/>
            <a:t> </a:t>
          </a:r>
        </a:p>
        <a:p>
          <a:pPr algn="ctr"/>
          <a:r>
            <a:rPr lang="it-IT" sz="2400" b="1" baseline="0"/>
            <a:t>ORDINI</a:t>
          </a:r>
          <a:endParaRPr lang="it-IT" sz="2400" b="1"/>
        </a:p>
      </xdr:txBody>
    </xdr:sp>
    <xdr:clientData/>
  </xdr:twoCellAnchor>
  <xdr:twoCellAnchor>
    <xdr:from>
      <xdr:col>12</xdr:col>
      <xdr:colOff>563090</xdr:colOff>
      <xdr:row>6</xdr:row>
      <xdr:rowOff>9525</xdr:rowOff>
    </xdr:from>
    <xdr:to>
      <xdr:col>18</xdr:col>
      <xdr:colOff>480090</xdr:colOff>
      <xdr:row>13</xdr:row>
      <xdr:rowOff>9525</xdr:rowOff>
    </xdr:to>
    <xdr:sp macro="" textlink="">
      <xdr:nvSpPr>
        <xdr:cNvPr id="446" name="postVenditaBtn_schiacciato" hidden="1">
          <a:extLst>
            <a:ext uri="{FF2B5EF4-FFF2-40B4-BE49-F238E27FC236}">
              <a16:creationId xmlns:a16="http://schemas.microsoft.com/office/drawing/2014/main" id="{00000000-0008-0000-0A00-0000BE010000}"/>
            </a:ext>
          </a:extLst>
        </xdr:cNvPr>
        <xdr:cNvSpPr/>
      </xdr:nvSpPr>
      <xdr:spPr>
        <a:xfrm>
          <a:off x="7929090" y="1152525"/>
          <a:ext cx="3600000" cy="1333500"/>
        </a:xfrm>
        <a:prstGeom prst="roundRect">
          <a:avLst/>
        </a:prstGeom>
        <a:solidFill>
          <a:schemeClr val="accent2">
            <a:lumMod val="75000"/>
          </a:schemeClr>
        </a:solidFill>
        <a:ln w="57150">
          <a:solidFill>
            <a:schemeClr val="accent2">
              <a:lumMod val="50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3 - POST </a:t>
          </a:r>
        </a:p>
        <a:p>
          <a:pPr algn="ctr"/>
          <a:r>
            <a:rPr lang="it-IT" sz="2400" b="1"/>
            <a:t>VENDITA</a:t>
          </a:r>
        </a:p>
      </xdr:txBody>
    </xdr:sp>
    <xdr:clientData/>
  </xdr:twoCellAnchor>
  <xdr:twoCellAnchor>
    <xdr:from>
      <xdr:col>0</xdr:col>
      <xdr:colOff>404311</xdr:colOff>
      <xdr:row>6</xdr:row>
      <xdr:rowOff>41275</xdr:rowOff>
    </xdr:from>
    <xdr:to>
      <xdr:col>6</xdr:col>
      <xdr:colOff>321311</xdr:colOff>
      <xdr:row>13</xdr:row>
      <xdr:rowOff>41275</xdr:rowOff>
    </xdr:to>
    <xdr:sp macro="" textlink="">
      <xdr:nvSpPr>
        <xdr:cNvPr id="444" name="preOpBtn_schiacciato">
          <a:extLst>
            <a:ext uri="{FF2B5EF4-FFF2-40B4-BE49-F238E27FC236}">
              <a16:creationId xmlns:a16="http://schemas.microsoft.com/office/drawing/2014/main" id="{00000000-0008-0000-0A00-0000BC010000}"/>
            </a:ext>
          </a:extLst>
        </xdr:cNvPr>
        <xdr:cNvSpPr/>
      </xdr:nvSpPr>
      <xdr:spPr>
        <a:xfrm>
          <a:off x="404311" y="1184275"/>
          <a:ext cx="3600000" cy="1333500"/>
        </a:xfrm>
        <a:prstGeom prst="roundRect">
          <a:avLst/>
        </a:prstGeom>
        <a:solidFill>
          <a:schemeClr val="accent2">
            <a:lumMod val="75000"/>
          </a:schemeClr>
        </a:solidFill>
        <a:ln w="57150">
          <a:solidFill>
            <a:schemeClr val="accent2">
              <a:lumMod val="50000"/>
            </a:schemeClr>
          </a:solidFill>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1 - PREPARAZIONE</a:t>
          </a:r>
          <a:r>
            <a:rPr lang="it-IT" sz="2400" b="1" baseline="0"/>
            <a:t> LISTONE ANKER</a:t>
          </a:r>
          <a:endParaRPr lang="it-IT" sz="2400" b="1"/>
        </a:p>
      </xdr:txBody>
    </xdr:sp>
    <xdr:clientData/>
  </xdr:twoCellAnchor>
  <xdr:twoCellAnchor>
    <xdr:from>
      <xdr:col>18</xdr:col>
      <xdr:colOff>609671</xdr:colOff>
      <xdr:row>6</xdr:row>
      <xdr:rowOff>28575</xdr:rowOff>
    </xdr:from>
    <xdr:to>
      <xdr:col>24</xdr:col>
      <xdr:colOff>526671</xdr:colOff>
      <xdr:row>13</xdr:row>
      <xdr:rowOff>28575</xdr:rowOff>
    </xdr:to>
    <xdr:sp macro="[0]!ankerAdministrationON" textlink="">
      <xdr:nvSpPr>
        <xdr:cNvPr id="447" name="amministrazioneBtn">
          <a:extLst>
            <a:ext uri="{FF2B5EF4-FFF2-40B4-BE49-F238E27FC236}">
              <a16:creationId xmlns:a16="http://schemas.microsoft.com/office/drawing/2014/main" id="{00000000-0008-0000-0A00-0000BF010000}"/>
            </a:ext>
          </a:extLst>
        </xdr:cNvPr>
        <xdr:cNvSpPr/>
      </xdr:nvSpPr>
      <xdr:spPr>
        <a:xfrm>
          <a:off x="11658671" y="1171575"/>
          <a:ext cx="3600000" cy="13335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AMMINISTRAZIONE</a:t>
          </a:r>
        </a:p>
      </xdr:txBody>
    </xdr:sp>
    <xdr:clientData/>
  </xdr:twoCellAnchor>
  <xdr:twoCellAnchor>
    <xdr:from>
      <xdr:col>12</xdr:col>
      <xdr:colOff>563090</xdr:colOff>
      <xdr:row>6</xdr:row>
      <xdr:rowOff>28575</xdr:rowOff>
    </xdr:from>
    <xdr:to>
      <xdr:col>18</xdr:col>
      <xdr:colOff>480090</xdr:colOff>
      <xdr:row>13</xdr:row>
      <xdr:rowOff>28575</xdr:rowOff>
    </xdr:to>
    <xdr:sp macro="[0]!ankerCloseOrderON" textlink="">
      <xdr:nvSpPr>
        <xdr:cNvPr id="445" name="postVenditaBtn">
          <a:extLst>
            <a:ext uri="{FF2B5EF4-FFF2-40B4-BE49-F238E27FC236}">
              <a16:creationId xmlns:a16="http://schemas.microsoft.com/office/drawing/2014/main" id="{00000000-0008-0000-0A00-0000BD010000}"/>
            </a:ext>
          </a:extLst>
        </xdr:cNvPr>
        <xdr:cNvSpPr/>
      </xdr:nvSpPr>
      <xdr:spPr>
        <a:xfrm>
          <a:off x="7929090" y="1171575"/>
          <a:ext cx="3600000" cy="13335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3 - POST </a:t>
          </a:r>
        </a:p>
        <a:p>
          <a:pPr algn="ctr"/>
          <a:r>
            <a:rPr lang="it-IT" sz="2400" b="1"/>
            <a:t>VENDITA</a:t>
          </a:r>
        </a:p>
      </xdr:txBody>
    </xdr:sp>
    <xdr:clientData/>
  </xdr:twoCellAnchor>
  <xdr:twoCellAnchor>
    <xdr:from>
      <xdr:col>6</xdr:col>
      <xdr:colOff>488993</xdr:colOff>
      <xdr:row>6</xdr:row>
      <xdr:rowOff>9525</xdr:rowOff>
    </xdr:from>
    <xdr:to>
      <xdr:col>12</xdr:col>
      <xdr:colOff>405993</xdr:colOff>
      <xdr:row>13</xdr:row>
      <xdr:rowOff>9525</xdr:rowOff>
    </xdr:to>
    <xdr:sp macro="[0]!ankerOrderManagerON" textlink="">
      <xdr:nvSpPr>
        <xdr:cNvPr id="441" name="gestioneOrdiniBtn">
          <a:extLst>
            <a:ext uri="{FF2B5EF4-FFF2-40B4-BE49-F238E27FC236}">
              <a16:creationId xmlns:a16="http://schemas.microsoft.com/office/drawing/2014/main" id="{00000000-0008-0000-0A00-0000B9010000}"/>
            </a:ext>
          </a:extLst>
        </xdr:cNvPr>
        <xdr:cNvSpPr/>
      </xdr:nvSpPr>
      <xdr:spPr>
        <a:xfrm>
          <a:off x="4171993" y="1152525"/>
          <a:ext cx="3600000" cy="13335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2 - GESTIONE </a:t>
          </a:r>
        </a:p>
        <a:p>
          <a:pPr algn="ctr"/>
          <a:r>
            <a:rPr lang="it-IT" sz="2400" b="1"/>
            <a:t>ORDINI</a:t>
          </a:r>
        </a:p>
      </xdr:txBody>
    </xdr:sp>
    <xdr:clientData/>
  </xdr:twoCellAnchor>
  <xdr:twoCellAnchor>
    <xdr:from>
      <xdr:col>0</xdr:col>
      <xdr:colOff>404311</xdr:colOff>
      <xdr:row>6</xdr:row>
      <xdr:rowOff>41275</xdr:rowOff>
    </xdr:from>
    <xdr:to>
      <xdr:col>6</xdr:col>
      <xdr:colOff>321311</xdr:colOff>
      <xdr:row>13</xdr:row>
      <xdr:rowOff>41275</xdr:rowOff>
    </xdr:to>
    <xdr:sp macro="[0]!ankerPreOpON" textlink="">
      <xdr:nvSpPr>
        <xdr:cNvPr id="443" name="preOpBtn" hidden="1">
          <a:extLst>
            <a:ext uri="{FF2B5EF4-FFF2-40B4-BE49-F238E27FC236}">
              <a16:creationId xmlns:a16="http://schemas.microsoft.com/office/drawing/2014/main" id="{00000000-0008-0000-0A00-0000BB010000}"/>
            </a:ext>
          </a:extLst>
        </xdr:cNvPr>
        <xdr:cNvSpPr/>
      </xdr:nvSpPr>
      <xdr:spPr>
        <a:xfrm>
          <a:off x="404311" y="1184275"/>
          <a:ext cx="3600000" cy="1333500"/>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it-IT" sz="2400" b="1"/>
            <a:t>1 - PREPARAZIONE</a:t>
          </a:r>
          <a:r>
            <a:rPr lang="it-IT" sz="2400" b="1" baseline="0"/>
            <a:t> LISTONE ANKER</a:t>
          </a:r>
          <a:endParaRPr lang="it-IT" sz="2400" b="1"/>
        </a:p>
      </xdr:txBody>
    </xdr:sp>
    <xdr:clientData/>
  </xdr:twoCellAnchor>
  <xdr:twoCellAnchor>
    <xdr:from>
      <xdr:col>15</xdr:col>
      <xdr:colOff>174682</xdr:colOff>
      <xdr:row>14</xdr:row>
      <xdr:rowOff>116266</xdr:rowOff>
    </xdr:from>
    <xdr:to>
      <xdr:col>18</xdr:col>
      <xdr:colOff>460432</xdr:colOff>
      <xdr:row>19</xdr:row>
      <xdr:rowOff>67722</xdr:rowOff>
    </xdr:to>
    <xdr:sp macro="[0]!showListinoPrezzi" textlink="">
      <xdr:nvSpPr>
        <xdr:cNvPr id="500" name="callAnalisiClienti" hidden="1">
          <a:extLst>
            <a:ext uri="{FF2B5EF4-FFF2-40B4-BE49-F238E27FC236}">
              <a16:creationId xmlns:a16="http://schemas.microsoft.com/office/drawing/2014/main" id="{00000000-0008-0000-0A00-0000F4010000}"/>
            </a:ext>
          </a:extLst>
        </xdr:cNvPr>
        <xdr:cNvSpPr/>
      </xdr:nvSpPr>
      <xdr:spPr>
        <a:xfrm>
          <a:off x="9382182" y="2783266"/>
          <a:ext cx="2127250" cy="903956"/>
        </a:xfrm>
        <a:prstGeom prst="accentCallout2">
          <a:avLst>
            <a:gd name="adj1" fmla="val 45757"/>
            <a:gd name="adj2" fmla="val -9234"/>
            <a:gd name="adj3" fmla="val 46487"/>
            <a:gd name="adj4" fmla="val -32583"/>
            <a:gd name="adj5" fmla="val -26952"/>
            <a:gd name="adj6" fmla="val -33051"/>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a:t>LISTINO</a:t>
          </a:r>
          <a:r>
            <a:rPr lang="it-IT" sz="1800" b="1" baseline="0"/>
            <a:t> PREZZI</a:t>
          </a:r>
        </a:p>
        <a:p>
          <a:pPr algn="ctr"/>
          <a:r>
            <a:rPr lang="it-IT" sz="1800" b="1" baseline="0"/>
            <a:t>PER I NEGOZZI</a:t>
          </a:r>
          <a:endParaRPr lang="it-IT" sz="1800" b="1"/>
        </a:p>
      </xdr:txBody>
    </xdr:sp>
    <xdr:clientData/>
  </xdr:twoCellAnchor>
  <xdr:twoCellAnchor>
    <xdr:from>
      <xdr:col>9</xdr:col>
      <xdr:colOff>80473</xdr:colOff>
      <xdr:row>14</xdr:row>
      <xdr:rowOff>113248</xdr:rowOff>
    </xdr:from>
    <xdr:to>
      <xdr:col>12</xdr:col>
      <xdr:colOff>366223</xdr:colOff>
      <xdr:row>34</xdr:row>
      <xdr:rowOff>165803</xdr:rowOff>
    </xdr:to>
    <xdr:grpSp>
      <xdr:nvGrpSpPr>
        <xdr:cNvPr id="495" name="callOut_orderMan" hidden="1">
          <a:extLst>
            <a:ext uri="{FF2B5EF4-FFF2-40B4-BE49-F238E27FC236}">
              <a16:creationId xmlns:a16="http://schemas.microsoft.com/office/drawing/2014/main" id="{00000000-0008-0000-0A00-0000EF010000}"/>
            </a:ext>
          </a:extLst>
        </xdr:cNvPr>
        <xdr:cNvGrpSpPr/>
      </xdr:nvGrpSpPr>
      <xdr:grpSpPr>
        <a:xfrm>
          <a:off x="5858973" y="2681470"/>
          <a:ext cx="2211917" cy="3721444"/>
          <a:chOff x="6853767" y="2780247"/>
          <a:chExt cx="2127250" cy="4006761"/>
        </a:xfrm>
      </xdr:grpSpPr>
      <xdr:sp macro="[0]!showForniture" textlink="">
        <xdr:nvSpPr>
          <xdr:cNvPr id="496" name="callOrdini" hidden="1">
            <a:extLst>
              <a:ext uri="{FF2B5EF4-FFF2-40B4-BE49-F238E27FC236}">
                <a16:creationId xmlns:a16="http://schemas.microsoft.com/office/drawing/2014/main" id="{00000000-0008-0000-0A00-0000F0010000}"/>
              </a:ext>
            </a:extLst>
          </xdr:cNvPr>
          <xdr:cNvSpPr/>
        </xdr:nvSpPr>
        <xdr:spPr>
          <a:xfrm>
            <a:off x="6853767" y="2780247"/>
            <a:ext cx="2127250" cy="901700"/>
          </a:xfrm>
          <a:prstGeom prst="accentCallout2">
            <a:avLst>
              <a:gd name="adj1" fmla="val 45757"/>
              <a:gd name="adj2" fmla="val -9234"/>
              <a:gd name="adj3" fmla="val 46487"/>
              <a:gd name="adj4" fmla="val -32583"/>
              <a:gd name="adj5" fmla="val -28861"/>
              <a:gd name="adj6" fmla="val -37264"/>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a:t>GESTIONE FORNITURA</a:t>
            </a:r>
          </a:p>
        </xdr:txBody>
      </xdr:sp>
      <xdr:sp macro="[0]!showOrderMan" textlink="">
        <xdr:nvSpPr>
          <xdr:cNvPr id="497" name="callOrder" hidden="1">
            <a:extLst>
              <a:ext uri="{FF2B5EF4-FFF2-40B4-BE49-F238E27FC236}">
                <a16:creationId xmlns:a16="http://schemas.microsoft.com/office/drawing/2014/main" id="{00000000-0008-0000-0A00-0000F1010000}"/>
              </a:ext>
            </a:extLst>
          </xdr:cNvPr>
          <xdr:cNvSpPr/>
        </xdr:nvSpPr>
        <xdr:spPr>
          <a:xfrm>
            <a:off x="6853767" y="3817522"/>
            <a:ext cx="2127250" cy="901700"/>
          </a:xfrm>
          <a:prstGeom prst="accentCallout2">
            <a:avLst>
              <a:gd name="adj1" fmla="val 45757"/>
              <a:gd name="adj2" fmla="val -9234"/>
              <a:gd name="adj3" fmla="val 46487"/>
              <a:gd name="adj4" fmla="val -32583"/>
              <a:gd name="adj5" fmla="val -71442"/>
              <a:gd name="adj6" fmla="val -32553"/>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a:t>GESTIONE </a:t>
            </a:r>
          </a:p>
          <a:p>
            <a:pPr algn="ctr"/>
            <a:r>
              <a:rPr lang="it-IT" sz="1800" b="1"/>
              <a:t>ORDINI</a:t>
            </a:r>
          </a:p>
        </xdr:txBody>
      </xdr:sp>
      <xdr:sp macro="[0]!showDatabase" textlink="">
        <xdr:nvSpPr>
          <xdr:cNvPr id="498" name="callDatabase" hidden="1">
            <a:extLst>
              <a:ext uri="{FF2B5EF4-FFF2-40B4-BE49-F238E27FC236}">
                <a16:creationId xmlns:a16="http://schemas.microsoft.com/office/drawing/2014/main" id="{00000000-0008-0000-0A00-0000F2010000}"/>
              </a:ext>
            </a:extLst>
          </xdr:cNvPr>
          <xdr:cNvSpPr/>
        </xdr:nvSpPr>
        <xdr:spPr>
          <a:xfrm>
            <a:off x="6853767" y="4844106"/>
            <a:ext cx="2127250" cy="901700"/>
          </a:xfrm>
          <a:prstGeom prst="accentCallout2">
            <a:avLst>
              <a:gd name="adj1" fmla="val 45757"/>
              <a:gd name="adj2" fmla="val -9234"/>
              <a:gd name="adj3" fmla="val 46487"/>
              <a:gd name="adj4" fmla="val -32583"/>
              <a:gd name="adj5" fmla="val -71442"/>
              <a:gd name="adj6" fmla="val -32553"/>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a:t>DATASET</a:t>
            </a:r>
          </a:p>
        </xdr:txBody>
      </xdr:sp>
      <xdr:sp macro="[0]!showClient" textlink="">
        <xdr:nvSpPr>
          <xdr:cNvPr id="499" name="callDatabase" hidden="1">
            <a:extLst>
              <a:ext uri="{FF2B5EF4-FFF2-40B4-BE49-F238E27FC236}">
                <a16:creationId xmlns:a16="http://schemas.microsoft.com/office/drawing/2014/main" id="{00000000-0008-0000-0A00-0000F3010000}"/>
              </a:ext>
            </a:extLst>
          </xdr:cNvPr>
          <xdr:cNvSpPr/>
        </xdr:nvSpPr>
        <xdr:spPr>
          <a:xfrm>
            <a:off x="6853767" y="5885308"/>
            <a:ext cx="2127250" cy="901700"/>
          </a:xfrm>
          <a:prstGeom prst="accentCallout2">
            <a:avLst>
              <a:gd name="adj1" fmla="val 45757"/>
              <a:gd name="adj2" fmla="val -9234"/>
              <a:gd name="adj3" fmla="val 46487"/>
              <a:gd name="adj4" fmla="val -32583"/>
              <a:gd name="adj5" fmla="val -71442"/>
              <a:gd name="adj6" fmla="val -32553"/>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a:t>GESTIONE </a:t>
            </a:r>
          </a:p>
          <a:p>
            <a:pPr algn="ctr"/>
            <a:r>
              <a:rPr lang="it-IT" sz="1800" b="1"/>
              <a:t>CLIENTI</a:t>
            </a:r>
          </a:p>
        </xdr:txBody>
      </xdr:sp>
    </xdr:grpSp>
    <xdr:clientData/>
  </xdr:twoCellAnchor>
  <xdr:twoCellAnchor>
    <xdr:from>
      <xdr:col>2</xdr:col>
      <xdr:colOff>397960</xdr:colOff>
      <xdr:row>14</xdr:row>
      <xdr:rowOff>113248</xdr:rowOff>
    </xdr:from>
    <xdr:to>
      <xdr:col>6</xdr:col>
      <xdr:colOff>76227</xdr:colOff>
      <xdr:row>35</xdr:row>
      <xdr:rowOff>170768</xdr:rowOff>
    </xdr:to>
    <xdr:grpSp>
      <xdr:nvGrpSpPr>
        <xdr:cNvPr id="469" name="callOut_preOp">
          <a:extLst>
            <a:ext uri="{FF2B5EF4-FFF2-40B4-BE49-F238E27FC236}">
              <a16:creationId xmlns:a16="http://schemas.microsoft.com/office/drawing/2014/main" id="{00000000-0008-0000-0A00-0000D5010000}"/>
            </a:ext>
          </a:extLst>
        </xdr:cNvPr>
        <xdr:cNvGrpSpPr/>
      </xdr:nvGrpSpPr>
      <xdr:grpSpPr>
        <a:xfrm>
          <a:off x="1682071" y="2681470"/>
          <a:ext cx="2246489" cy="3909854"/>
          <a:chOff x="2493433" y="2987675"/>
          <a:chExt cx="2133600" cy="4058020"/>
        </a:xfrm>
      </xdr:grpSpPr>
      <xdr:sp macro="[0]!showListone" textlink="">
        <xdr:nvSpPr>
          <xdr:cNvPr id="470" name="callListone">
            <a:extLst>
              <a:ext uri="{FF2B5EF4-FFF2-40B4-BE49-F238E27FC236}">
                <a16:creationId xmlns:a16="http://schemas.microsoft.com/office/drawing/2014/main" id="{00000000-0008-0000-0A00-0000D6010000}"/>
              </a:ext>
            </a:extLst>
          </xdr:cNvPr>
          <xdr:cNvSpPr/>
        </xdr:nvSpPr>
        <xdr:spPr>
          <a:xfrm>
            <a:off x="2499783" y="2987675"/>
            <a:ext cx="2127250" cy="899955"/>
          </a:xfrm>
          <a:prstGeom prst="accentCallout2">
            <a:avLst>
              <a:gd name="adj1" fmla="val 45757"/>
              <a:gd name="adj2" fmla="val -9234"/>
              <a:gd name="adj3" fmla="val 46487"/>
              <a:gd name="adj4" fmla="val -32583"/>
              <a:gd name="adj5" fmla="val -32350"/>
              <a:gd name="adj6" fmla="val -37762"/>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a:t>GENERA </a:t>
            </a:r>
          </a:p>
          <a:p>
            <a:pPr algn="ctr"/>
            <a:r>
              <a:rPr lang="it-IT" sz="1800" b="1"/>
              <a:t>LISTONE</a:t>
            </a:r>
          </a:p>
        </xdr:txBody>
      </xdr:sp>
      <xdr:sp macro="[0]!showModOrdine" textlink="">
        <xdr:nvSpPr>
          <xdr:cNvPr id="471" name="callOrderModule">
            <a:extLst>
              <a:ext uri="{FF2B5EF4-FFF2-40B4-BE49-F238E27FC236}">
                <a16:creationId xmlns:a16="http://schemas.microsoft.com/office/drawing/2014/main" id="{00000000-0008-0000-0A00-0000D7010000}"/>
              </a:ext>
            </a:extLst>
          </xdr:cNvPr>
          <xdr:cNvSpPr/>
        </xdr:nvSpPr>
        <xdr:spPr>
          <a:xfrm>
            <a:off x="2499783" y="4052410"/>
            <a:ext cx="2127250" cy="899955"/>
          </a:xfrm>
          <a:prstGeom prst="accentCallout2">
            <a:avLst>
              <a:gd name="adj1" fmla="val 45757"/>
              <a:gd name="adj2" fmla="val -9234"/>
              <a:gd name="adj3" fmla="val 46487"/>
              <a:gd name="adj4" fmla="val -32583"/>
              <a:gd name="adj5" fmla="val -71442"/>
              <a:gd name="adj6" fmla="val -32553"/>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a:t>CREA</a:t>
            </a:r>
            <a:r>
              <a:rPr lang="it-IT" sz="1800" b="1" baseline="0"/>
              <a:t> LISTINI</a:t>
            </a:r>
          </a:p>
          <a:p>
            <a:pPr algn="ctr"/>
            <a:r>
              <a:rPr lang="it-IT" sz="1800" b="1" baseline="0"/>
              <a:t>PER I CLIENTI</a:t>
            </a:r>
            <a:endParaRPr lang="it-IT" sz="1800" b="1"/>
          </a:p>
        </xdr:txBody>
      </xdr:sp>
      <xdr:sp macro="[0]!showSpecialLists" textlink="">
        <xdr:nvSpPr>
          <xdr:cNvPr id="472" name="callSpecialLists">
            <a:extLst>
              <a:ext uri="{FF2B5EF4-FFF2-40B4-BE49-F238E27FC236}">
                <a16:creationId xmlns:a16="http://schemas.microsoft.com/office/drawing/2014/main" id="{00000000-0008-0000-0A00-0000D8010000}"/>
              </a:ext>
            </a:extLst>
          </xdr:cNvPr>
          <xdr:cNvSpPr/>
        </xdr:nvSpPr>
        <xdr:spPr>
          <a:xfrm>
            <a:off x="2499783" y="5110320"/>
            <a:ext cx="2127250" cy="899955"/>
          </a:xfrm>
          <a:prstGeom prst="accentCallout2">
            <a:avLst>
              <a:gd name="adj1" fmla="val 45757"/>
              <a:gd name="adj2" fmla="val -9234"/>
              <a:gd name="adj3" fmla="val 46487"/>
              <a:gd name="adj4" fmla="val -32583"/>
              <a:gd name="adj5" fmla="val -71442"/>
              <a:gd name="adj6" fmla="val -32553"/>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a:t>BLACK LIST PRODUCTS</a:t>
            </a:r>
          </a:p>
        </xdr:txBody>
      </xdr:sp>
      <xdr:sp macro="[0]!showCategories" textlink="">
        <xdr:nvSpPr>
          <xdr:cNvPr id="473" name="callCategories">
            <a:extLst>
              <a:ext uri="{FF2B5EF4-FFF2-40B4-BE49-F238E27FC236}">
                <a16:creationId xmlns:a16="http://schemas.microsoft.com/office/drawing/2014/main" id="{00000000-0008-0000-0A00-0000D9010000}"/>
              </a:ext>
            </a:extLst>
          </xdr:cNvPr>
          <xdr:cNvSpPr/>
        </xdr:nvSpPr>
        <xdr:spPr>
          <a:xfrm>
            <a:off x="2493433" y="6145740"/>
            <a:ext cx="2127250" cy="899955"/>
          </a:xfrm>
          <a:prstGeom prst="accentCallout2">
            <a:avLst>
              <a:gd name="adj1" fmla="val 45757"/>
              <a:gd name="adj2" fmla="val -9234"/>
              <a:gd name="adj3" fmla="val 46487"/>
              <a:gd name="adj4" fmla="val -32583"/>
              <a:gd name="adj5" fmla="val -71442"/>
              <a:gd name="adj6" fmla="val -32553"/>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a:t>GESTIONE CATEGORIE</a:t>
            </a:r>
          </a:p>
        </xdr:txBody>
      </xdr:sp>
    </xdr:grpSp>
    <xdr:clientData/>
  </xdr:twoCellAnchor>
  <xdr:twoCellAnchor>
    <xdr:from>
      <xdr:col>6</xdr:col>
      <xdr:colOff>305895</xdr:colOff>
      <xdr:row>14</xdr:row>
      <xdr:rowOff>77256</xdr:rowOff>
    </xdr:from>
    <xdr:to>
      <xdr:col>25</xdr:col>
      <xdr:colOff>42333</xdr:colOff>
      <xdr:row>60</xdr:row>
      <xdr:rowOff>14111</xdr:rowOff>
    </xdr:to>
    <xdr:sp macro="" textlink="">
      <xdr:nvSpPr>
        <xdr:cNvPr id="474" name="guida_preOp">
          <a:extLst>
            <a:ext uri="{FF2B5EF4-FFF2-40B4-BE49-F238E27FC236}">
              <a16:creationId xmlns:a16="http://schemas.microsoft.com/office/drawing/2014/main" id="{00000000-0008-0000-0A00-0000DA010000}"/>
            </a:ext>
          </a:extLst>
        </xdr:cNvPr>
        <xdr:cNvSpPr txBox="1"/>
      </xdr:nvSpPr>
      <xdr:spPr>
        <a:xfrm>
          <a:off x="4158228" y="2645478"/>
          <a:ext cx="11935494" cy="8375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it-IT" sz="1400" b="1">
              <a:solidFill>
                <a:srgbClr val="FF0000"/>
              </a:solidFill>
            </a:rPr>
            <a:t>Dovete organizzare una</a:t>
          </a:r>
          <a:r>
            <a:rPr lang="it-IT" sz="1400" b="1" baseline="0">
              <a:solidFill>
                <a:srgbClr val="FF0000"/>
              </a:solidFill>
            </a:rPr>
            <a:t> nuova fornitura da Anker e volete sfruttare le potenzialità dell'"Anker Manager". </a:t>
          </a:r>
          <a:r>
            <a:rPr lang="it-IT" sz="1400" b="1" u="sng" baseline="0">
              <a:solidFill>
                <a:srgbClr val="FF0000"/>
              </a:solidFill>
            </a:rPr>
            <a:t>Leggete la guida qui sotto e tutto vi sarà più chiaro.</a:t>
          </a:r>
        </a:p>
        <a:p>
          <a:pPr algn="just"/>
          <a:endParaRPr lang="it-IT" sz="1000" u="sng" baseline="0"/>
        </a:p>
        <a:p>
          <a:pPr algn="just"/>
          <a:r>
            <a:rPr lang="it-IT" sz="1400" b="1" u="sng" baseline="0"/>
            <a:t>FASE 1: Collegare l'"Anker Manager" ai dati aggiornati</a:t>
          </a:r>
        </a:p>
        <a:p>
          <a:pPr algn="just"/>
          <a:endParaRPr lang="it-IT" sz="1000" baseline="0"/>
        </a:p>
        <a:p>
          <a:pPr algn="just"/>
          <a:r>
            <a:rPr lang="it-IT" sz="1200" b="1" baseline="0"/>
            <a:t>STEP 1</a:t>
          </a:r>
          <a:r>
            <a:rPr lang="it-IT" sz="1200" b="0" baseline="0"/>
            <a:t>:</a:t>
          </a:r>
          <a:r>
            <a:rPr lang="it-IT" sz="1200" baseline="0"/>
            <a:t> A inizio mese Anker invierà via mail il suo nuovo listino. Quello che dovrete fare è aprirlo ed eseguire queste semplici operazioni:</a:t>
          </a:r>
        </a:p>
        <a:p>
          <a:pPr algn="just"/>
          <a:r>
            <a:rPr lang="it-IT" sz="1200" baseline="0"/>
            <a:t>-- Rimuovere le prime 11 righe di intestazione, rimuovere il logo Anker.</a:t>
          </a:r>
        </a:p>
        <a:p>
          <a:pPr algn="just"/>
          <a:r>
            <a:rPr lang="it-IT" sz="1200" baseline="0"/>
            <a:t>-- </a:t>
          </a:r>
          <a:r>
            <a:rPr lang="it-IT" sz="1200" u="none" baseline="0"/>
            <a:t>Eliminare eventuali altri fogli vuoti </a:t>
          </a:r>
          <a:r>
            <a:rPr lang="it-IT" sz="1200" u="sng" baseline="0"/>
            <a:t>e rinominare il foglio con i dati con il nome "anker" </a:t>
          </a:r>
          <a:r>
            <a:rPr lang="it-IT" sz="1200" u="none" baseline="0"/>
            <a:t>(tutto minuscolo).</a:t>
          </a:r>
          <a:endParaRPr lang="it-IT" sz="1200" baseline="0"/>
        </a:p>
        <a:p>
          <a:pPr algn="just"/>
          <a:r>
            <a:rPr lang="it-IT" sz="1200" baseline="0"/>
            <a:t>-- Salvare il foglio con il seguente percorso "Z:\Stephane\DATASET\COMMERCIALE\ANKER\anker_PriceList.xlsx (</a:t>
          </a:r>
          <a:r>
            <a:rPr lang="it-IT" sz="1200" u="sng" baseline="0"/>
            <a:t>sovrascrivere il vecchio file</a:t>
          </a:r>
          <a:r>
            <a:rPr lang="it-IT" sz="1200" baseline="0"/>
            <a:t>)</a:t>
          </a:r>
        </a:p>
        <a:p>
          <a:pPr algn="just"/>
          <a:r>
            <a:rPr lang="it-IT" sz="1200" b="1" baseline="0"/>
            <a:t>L'Anker Manager userà questo file come fonte delle informazioni sui prodotti Anker.</a:t>
          </a:r>
        </a:p>
        <a:p>
          <a:pPr algn="just"/>
          <a:endParaRPr lang="it-IT" sz="1200" baseline="0"/>
        </a:p>
        <a:p>
          <a:pPr algn="just"/>
          <a:r>
            <a:rPr lang="it-IT" sz="1200" b="1" baseline="0"/>
            <a:t>STEP 2</a:t>
          </a:r>
          <a:r>
            <a:rPr lang="it-IT" sz="1200" u="none" baseline="0"/>
            <a:t>: Questo step si può eseguire anche in un secondo momento dato che serve ad avere all'interno dell'Anker Manager le disponibilità aggiornate dello stock Anker. I passi sono simili allo Step 1:</a:t>
          </a:r>
        </a:p>
        <a:p>
          <a:pPr algn="just"/>
          <a:r>
            <a:rPr lang="it-IT" sz="1200" u="none" baseline="0"/>
            <a:t>-- Scaricare la price &amp; stock list.xlsx dal sito di Anker (Fare login e andare nella sezione carrello)</a:t>
          </a:r>
        </a:p>
        <a:p>
          <a:pPr algn="just"/>
          <a:r>
            <a:rPr lang="it-IT" sz="1200" u="none" baseline="0"/>
            <a:t>-- Rimuovere le prime 11 righe di intestazione e il logo Anker </a:t>
          </a:r>
          <a:r>
            <a:rPr lang="it-IT" sz="1200" u="sng" baseline="0"/>
            <a:t>e rinominare il foglio con i dati con il nome "anker"</a:t>
          </a:r>
          <a:r>
            <a:rPr lang="it-IT" sz="1200" u="none" baseline="0"/>
            <a:t> (tutto minuscolo)</a:t>
          </a:r>
        </a:p>
        <a:p>
          <a:pPr marL="0" marR="0" indent="0" algn="just" defTabSz="914400" eaLnBrk="1" fontAlgn="auto" latinLnBrk="0" hangingPunct="1">
            <a:lnSpc>
              <a:spcPct val="100000"/>
            </a:lnSpc>
            <a:spcBef>
              <a:spcPts val="0"/>
            </a:spcBef>
            <a:spcAft>
              <a:spcPts val="0"/>
            </a:spcAft>
            <a:buClrTx/>
            <a:buSzTx/>
            <a:buFontTx/>
            <a:buNone/>
            <a:tabLst/>
            <a:defRPr/>
          </a:pPr>
          <a:r>
            <a:rPr lang="it-IT" sz="1200" baseline="0">
              <a:solidFill>
                <a:schemeClr val="dk1"/>
              </a:solidFill>
              <a:latin typeface="+mn-lt"/>
              <a:ea typeface="+mn-ea"/>
              <a:cs typeface="+mn-cs"/>
            </a:rPr>
            <a:t>-- Salvare il foglio con il seguente percorso "Z:\Stephane\DATASET\COMMERCIALE\ANKER\anker_Availabilities.xlsx (</a:t>
          </a:r>
          <a:r>
            <a:rPr lang="it-IT" sz="1200" u="sng" baseline="0">
              <a:solidFill>
                <a:schemeClr val="dk1"/>
              </a:solidFill>
              <a:latin typeface="+mn-lt"/>
              <a:ea typeface="+mn-ea"/>
              <a:cs typeface="+mn-cs"/>
            </a:rPr>
            <a:t>sovrascrivere il vecchio file</a:t>
          </a:r>
          <a:r>
            <a:rPr lang="it-IT" sz="1200" baseline="0">
              <a:solidFill>
                <a:schemeClr val="dk1"/>
              </a:solidFill>
              <a:latin typeface="+mn-lt"/>
              <a:ea typeface="+mn-ea"/>
              <a:cs typeface="+mn-cs"/>
            </a:rPr>
            <a:t>)</a:t>
          </a:r>
        </a:p>
        <a:p>
          <a:pPr marL="0" marR="0" indent="0" algn="just" defTabSz="914400" eaLnBrk="1" fontAlgn="auto" latinLnBrk="0" hangingPunct="1">
            <a:lnSpc>
              <a:spcPct val="100000"/>
            </a:lnSpc>
            <a:spcBef>
              <a:spcPts val="0"/>
            </a:spcBef>
            <a:spcAft>
              <a:spcPts val="0"/>
            </a:spcAft>
            <a:buClrTx/>
            <a:buSzTx/>
            <a:buFontTx/>
            <a:buNone/>
            <a:tabLst/>
            <a:defRPr/>
          </a:pPr>
          <a:r>
            <a:rPr lang="it-IT" sz="1200" b="1" baseline="0">
              <a:solidFill>
                <a:schemeClr val="dk1"/>
              </a:solidFill>
              <a:latin typeface="+mn-lt"/>
              <a:ea typeface="+mn-ea"/>
              <a:cs typeface="+mn-cs"/>
            </a:rPr>
            <a:t>L'anker Manager userà questo file come fonte delle informazioni sullo stock merce Anker. Durante la fase di raccolta ordini potrete doverlo aggiornare più volte per avere sempre lo stock Anker aggiornato.</a:t>
          </a:r>
        </a:p>
        <a:p>
          <a:pPr marL="0" marR="0" indent="0" algn="just" defTabSz="914400" eaLnBrk="1" fontAlgn="auto" latinLnBrk="0" hangingPunct="1">
            <a:lnSpc>
              <a:spcPct val="100000"/>
            </a:lnSpc>
            <a:spcBef>
              <a:spcPts val="0"/>
            </a:spcBef>
            <a:spcAft>
              <a:spcPts val="0"/>
            </a:spcAft>
            <a:buClrTx/>
            <a:buSzTx/>
            <a:buFontTx/>
            <a:buNone/>
            <a:tabLst/>
            <a:defRPr/>
          </a:pPr>
          <a:endParaRPr lang="it-IT" sz="1200" b="1" baseline="0">
            <a:solidFill>
              <a:schemeClr val="dk1"/>
            </a:solidFill>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r>
            <a:rPr lang="it-IT" sz="1200" b="1" baseline="0">
              <a:solidFill>
                <a:schemeClr val="dk1"/>
              </a:solidFill>
              <a:latin typeface="+mn-lt"/>
              <a:ea typeface="+mn-ea"/>
              <a:cs typeface="+mn-cs"/>
            </a:rPr>
            <a:t>STEP 3</a:t>
          </a:r>
          <a:r>
            <a:rPr lang="it-IT" sz="1200" u="none" baseline="0">
              <a:solidFill>
                <a:schemeClr val="dk1"/>
              </a:solidFill>
              <a:latin typeface="+mn-lt"/>
              <a:ea typeface="+mn-ea"/>
              <a:cs typeface="+mn-cs"/>
            </a:rPr>
            <a:t>:</a:t>
          </a:r>
          <a:r>
            <a:rPr lang="it-IT" sz="1200" baseline="0">
              <a:solidFill>
                <a:schemeClr val="dk1"/>
              </a:solidFill>
              <a:latin typeface="+mn-lt"/>
              <a:ea typeface="+mn-ea"/>
              <a:cs typeface="+mn-cs"/>
            </a:rPr>
            <a:t> Fornire all'Anker Manager le informazioni sugli stock Geko (qualora il cliente chiedesse merce che abbiamo noi in stock)</a:t>
          </a:r>
        </a:p>
        <a:p>
          <a:pPr marL="0" marR="0" indent="0" algn="just" defTabSz="914400" eaLnBrk="1" fontAlgn="auto" latinLnBrk="0" hangingPunct="1">
            <a:lnSpc>
              <a:spcPct val="100000"/>
            </a:lnSpc>
            <a:spcBef>
              <a:spcPts val="0"/>
            </a:spcBef>
            <a:spcAft>
              <a:spcPts val="0"/>
            </a:spcAft>
            <a:buClrTx/>
            <a:buSzTx/>
            <a:buFontTx/>
            <a:buNone/>
            <a:tabLst/>
            <a:defRPr/>
          </a:pPr>
          <a:r>
            <a:rPr lang="it-IT" sz="1200" baseline="0">
              <a:solidFill>
                <a:schemeClr val="dk1"/>
              </a:solidFill>
              <a:latin typeface="+mn-lt"/>
              <a:ea typeface="+mn-ea"/>
              <a:cs typeface="+mn-cs"/>
            </a:rPr>
            <a:t>-- Esportare l'inventario da geko alla data corrente (codici da 000001 a 999999, no descrizione aggiuntiva e no articoli non movimentati)</a:t>
          </a:r>
        </a:p>
        <a:p>
          <a:pPr marL="0" marR="0" indent="0" algn="just" defTabSz="914400" eaLnBrk="1" fontAlgn="auto" latinLnBrk="0" hangingPunct="1">
            <a:lnSpc>
              <a:spcPct val="100000"/>
            </a:lnSpc>
            <a:spcBef>
              <a:spcPts val="0"/>
            </a:spcBef>
            <a:spcAft>
              <a:spcPts val="0"/>
            </a:spcAft>
            <a:buClrTx/>
            <a:buSzTx/>
            <a:buFontTx/>
            <a:buNone/>
            <a:tabLst/>
            <a:defRPr/>
          </a:pPr>
          <a:r>
            <a:rPr lang="it-IT" sz="1200" baseline="0">
              <a:solidFill>
                <a:schemeClr val="dk1"/>
              </a:solidFill>
              <a:latin typeface="+mn-lt"/>
              <a:ea typeface="+mn-ea"/>
              <a:cs typeface="+mn-cs"/>
            </a:rPr>
            <a:t>-- Eseguire lo script MY MACROS -&gt; gekoCleaner per convertirlo in forma tabellare</a:t>
          </a:r>
        </a:p>
        <a:p>
          <a:pPr marL="0" marR="0" indent="0" algn="just" defTabSz="914400" eaLnBrk="1" fontAlgn="auto" latinLnBrk="0" hangingPunct="1">
            <a:lnSpc>
              <a:spcPct val="100000"/>
            </a:lnSpc>
            <a:spcBef>
              <a:spcPts val="0"/>
            </a:spcBef>
            <a:spcAft>
              <a:spcPts val="0"/>
            </a:spcAft>
            <a:buClrTx/>
            <a:buSzTx/>
            <a:buFontTx/>
            <a:buNone/>
            <a:tabLst/>
            <a:defRPr/>
          </a:pPr>
          <a:r>
            <a:rPr lang="it-IT" sz="1200" baseline="0">
              <a:solidFill>
                <a:schemeClr val="dk1"/>
              </a:solidFill>
              <a:latin typeface="+mn-lt"/>
              <a:ea typeface="+mn-ea"/>
              <a:cs typeface="+mn-cs"/>
            </a:rPr>
            <a:t>-- Salvare il file ottenuto in formato xlsx al percorso seeguente Z:\Stephane\DATASET\COMMERCIALE\ANKER\anker_InventarioGeko.xlsx (</a:t>
          </a:r>
          <a:r>
            <a:rPr lang="it-IT" sz="1200" u="sng" baseline="0">
              <a:solidFill>
                <a:schemeClr val="dk1"/>
              </a:solidFill>
              <a:latin typeface="+mn-lt"/>
              <a:ea typeface="+mn-ea"/>
              <a:cs typeface="+mn-cs"/>
            </a:rPr>
            <a:t>sovrascrivere il vecchio file</a:t>
          </a:r>
          <a:r>
            <a:rPr lang="it-IT" sz="1200" u="none" baseline="0">
              <a:solidFill>
                <a:schemeClr val="dk1"/>
              </a:solidFill>
              <a:latin typeface="+mn-lt"/>
              <a:ea typeface="+mn-ea"/>
              <a:cs typeface="+mn-cs"/>
            </a:rPr>
            <a:t>)</a:t>
          </a:r>
          <a:endParaRPr lang="it-IT" sz="1200" baseline="0">
            <a:solidFill>
              <a:schemeClr val="dk1"/>
            </a:solidFill>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r>
            <a:rPr lang="it-IT" sz="1200" b="1" baseline="0">
              <a:solidFill>
                <a:schemeClr val="dk1"/>
              </a:solidFill>
              <a:latin typeface="+mn-lt"/>
              <a:ea typeface="+mn-ea"/>
              <a:cs typeface="+mn-cs"/>
            </a:rPr>
            <a:t>L'Anker Manager userà questo file come fonte delle informazioni sullo stock del magazzino Coppo.</a:t>
          </a:r>
        </a:p>
        <a:p>
          <a:pPr marL="0" marR="0" indent="0" algn="just" defTabSz="914400" eaLnBrk="1" fontAlgn="auto" latinLnBrk="0" hangingPunct="1">
            <a:lnSpc>
              <a:spcPct val="100000"/>
            </a:lnSpc>
            <a:spcBef>
              <a:spcPts val="0"/>
            </a:spcBef>
            <a:spcAft>
              <a:spcPts val="0"/>
            </a:spcAft>
            <a:buClrTx/>
            <a:buSzTx/>
            <a:buFontTx/>
            <a:buNone/>
            <a:tabLst/>
            <a:defRPr/>
          </a:pPr>
          <a:endParaRPr lang="it-IT" sz="1200" baseline="0">
            <a:solidFill>
              <a:schemeClr val="dk1"/>
            </a:solidFill>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r>
            <a:rPr lang="it-IT" sz="1200" b="1" baseline="0">
              <a:solidFill>
                <a:schemeClr val="dk1"/>
              </a:solidFill>
              <a:latin typeface="+mn-lt"/>
              <a:ea typeface="+mn-ea"/>
              <a:cs typeface="+mn-cs"/>
            </a:rPr>
            <a:t>STEP 4</a:t>
          </a:r>
          <a:r>
            <a:rPr lang="it-IT" sz="1200" baseline="0">
              <a:solidFill>
                <a:schemeClr val="dk1"/>
              </a:solidFill>
              <a:latin typeface="+mn-lt"/>
              <a:ea typeface="+mn-ea"/>
              <a:cs typeface="+mn-cs"/>
            </a:rPr>
            <a:t>: Aprire l'"ANKER MANAGER", </a:t>
          </a:r>
          <a:r>
            <a:rPr lang="it-IT" sz="1200" u="sng" baseline="0">
              <a:solidFill>
                <a:schemeClr val="dk1"/>
              </a:solidFill>
              <a:latin typeface="+mn-lt"/>
              <a:ea typeface="+mn-ea"/>
              <a:cs typeface="+mn-cs"/>
            </a:rPr>
            <a:t>andare nella barra dei menu in alto e dalla voce "</a:t>
          </a:r>
          <a:r>
            <a:rPr lang="it-IT" sz="1200" b="1" u="sng" baseline="0">
              <a:solidFill>
                <a:schemeClr val="dk1"/>
              </a:solidFill>
              <a:latin typeface="+mn-lt"/>
              <a:ea typeface="+mn-ea"/>
              <a:cs typeface="+mn-cs"/>
            </a:rPr>
            <a:t>Dati"</a:t>
          </a:r>
          <a:r>
            <a:rPr lang="it-IT" sz="1200" u="sng" baseline="0">
              <a:solidFill>
                <a:schemeClr val="dk1"/>
              </a:solidFill>
              <a:latin typeface="+mn-lt"/>
              <a:ea typeface="+mn-ea"/>
              <a:cs typeface="+mn-cs"/>
            </a:rPr>
            <a:t> schiacciare su "</a:t>
          </a:r>
          <a:r>
            <a:rPr lang="it-IT" sz="1200" b="1" u="sng" baseline="0">
              <a:solidFill>
                <a:schemeClr val="dk1"/>
              </a:solidFill>
              <a:latin typeface="+mn-lt"/>
              <a:ea typeface="+mn-ea"/>
              <a:cs typeface="+mn-cs"/>
            </a:rPr>
            <a:t>Aggiorna Tutti</a:t>
          </a:r>
          <a:r>
            <a:rPr lang="it-IT" sz="1200" u="sng" baseline="0">
              <a:solidFill>
                <a:schemeClr val="dk1"/>
              </a:solidFill>
              <a:latin typeface="+mn-lt"/>
              <a:ea typeface="+mn-ea"/>
              <a:cs typeface="+mn-cs"/>
            </a:rPr>
            <a:t>"</a:t>
          </a:r>
          <a:r>
            <a:rPr lang="it-IT" sz="1200" u="none" baseline="0">
              <a:solidFill>
                <a:schemeClr val="dk1"/>
              </a:solidFill>
              <a:latin typeface="+mn-lt"/>
              <a:ea typeface="+mn-ea"/>
              <a:cs typeface="+mn-cs"/>
            </a:rPr>
            <a:t>. Con questa operazione si andranno ad importare tutte le nuove informazioni contenute nei 3 file excel che abbiamo salvato negli STEP 1,2 e 3.</a:t>
          </a:r>
        </a:p>
        <a:p>
          <a:pPr marL="0" marR="0" indent="0" algn="just" defTabSz="914400" eaLnBrk="1" fontAlgn="auto" latinLnBrk="0" hangingPunct="1">
            <a:lnSpc>
              <a:spcPct val="100000"/>
            </a:lnSpc>
            <a:spcBef>
              <a:spcPts val="0"/>
            </a:spcBef>
            <a:spcAft>
              <a:spcPts val="0"/>
            </a:spcAft>
            <a:buClrTx/>
            <a:buSzTx/>
            <a:buFontTx/>
            <a:buNone/>
            <a:tabLst/>
            <a:defRPr/>
          </a:pPr>
          <a:endParaRPr lang="it-IT" sz="1200" baseline="0">
            <a:solidFill>
              <a:schemeClr val="dk1"/>
            </a:solidFill>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r>
            <a:rPr lang="it-IT" sz="1200" baseline="0">
              <a:solidFill>
                <a:srgbClr val="FF0000"/>
              </a:solidFill>
              <a:latin typeface="+mn-lt"/>
              <a:ea typeface="+mn-ea"/>
              <a:cs typeface="+mn-cs"/>
            </a:rPr>
            <a:t>L'anker Manager è ora pronto per l'uso!</a:t>
          </a:r>
        </a:p>
        <a:p>
          <a:pPr marL="0" marR="0" indent="0" algn="just" defTabSz="914400" eaLnBrk="1" fontAlgn="auto" latinLnBrk="0" hangingPunct="1">
            <a:lnSpc>
              <a:spcPct val="100000"/>
            </a:lnSpc>
            <a:spcBef>
              <a:spcPts val="0"/>
            </a:spcBef>
            <a:spcAft>
              <a:spcPts val="0"/>
            </a:spcAft>
            <a:buClrTx/>
            <a:buSzTx/>
            <a:buFontTx/>
            <a:buNone/>
            <a:tabLst/>
            <a:defRPr/>
          </a:pPr>
          <a:endParaRPr lang="it-IT" sz="1200" baseline="0">
            <a:solidFill>
              <a:schemeClr val="dk1"/>
            </a:solidFill>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r>
            <a:rPr lang="it-IT" sz="1200" baseline="0">
              <a:solidFill>
                <a:schemeClr val="dk1"/>
              </a:solidFill>
              <a:latin typeface="+mn-lt"/>
              <a:ea typeface="+mn-ea"/>
              <a:cs typeface="+mn-cs"/>
            </a:rPr>
            <a:t>N.B. Effettuare l'ordine ad Anker richiede spesso vari giorni se non anche settimane, quindi potrebbe essere necessario rieseguire gli STEP 2, 3 e 4.</a:t>
          </a:r>
          <a:endParaRPr lang="it-IT" sz="1400"/>
        </a:p>
        <a:p>
          <a:pPr algn="just"/>
          <a:endParaRPr lang="it-IT" sz="1000" baseline="0"/>
        </a:p>
        <a:p>
          <a:pPr marL="0" marR="0" indent="0" algn="just" defTabSz="914400" eaLnBrk="1" fontAlgn="auto" latinLnBrk="0" hangingPunct="1">
            <a:lnSpc>
              <a:spcPct val="100000"/>
            </a:lnSpc>
            <a:spcBef>
              <a:spcPts val="0"/>
            </a:spcBef>
            <a:spcAft>
              <a:spcPts val="0"/>
            </a:spcAft>
            <a:buClrTx/>
            <a:buSzTx/>
            <a:buFontTx/>
            <a:buNone/>
            <a:tabLst/>
            <a:defRPr/>
          </a:pPr>
          <a:r>
            <a:rPr lang="it-IT" sz="1400" b="1" u="sng" baseline="0">
              <a:solidFill>
                <a:schemeClr val="dk1"/>
              </a:solidFill>
              <a:latin typeface="+mn-lt"/>
              <a:ea typeface="+mn-ea"/>
              <a:cs typeface="+mn-cs"/>
            </a:rPr>
            <a:t>FASE 2: Creazione dei listini per le Enoteche e per i Grossisti</a:t>
          </a:r>
          <a:endParaRPr lang="it-IT" sz="1400" u="sng" baseline="0">
            <a:solidFill>
              <a:schemeClr val="dk1"/>
            </a:solidFill>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endParaRPr lang="it-IT" sz="1200" baseline="0">
            <a:solidFill>
              <a:schemeClr val="dk1"/>
            </a:solidFill>
            <a:latin typeface="+mn-lt"/>
            <a:ea typeface="+mn-ea"/>
            <a:cs typeface="+mn-cs"/>
          </a:endParaRPr>
        </a:p>
        <a:p>
          <a:pPr marL="0" marR="0" indent="0" algn="just" defTabSz="914400" eaLnBrk="1" fontAlgn="auto" latinLnBrk="0" hangingPunct="1">
            <a:lnSpc>
              <a:spcPct val="100000"/>
            </a:lnSpc>
            <a:spcBef>
              <a:spcPts val="0"/>
            </a:spcBef>
            <a:spcAft>
              <a:spcPts val="0"/>
            </a:spcAft>
            <a:buClrTx/>
            <a:buSzTx/>
            <a:buFontTx/>
            <a:buNone/>
            <a:tabLst/>
            <a:defRPr/>
          </a:pPr>
          <a:r>
            <a:rPr lang="it-IT" sz="1200" baseline="0">
              <a:solidFill>
                <a:schemeClr val="dk1"/>
              </a:solidFill>
              <a:latin typeface="+mn-lt"/>
              <a:ea typeface="+mn-ea"/>
              <a:cs typeface="+mn-cs"/>
            </a:rPr>
            <a:t>Dal CONTROL PANEL selezionare PREPARAZIONE LISTONE ANKER -&gt; GENERA LISTONE, si verrà trasportati sulla scheda LISTONE dove basterà seguire la guida per generare il MODULO ORDINI del mese.</a:t>
          </a:r>
          <a:endParaRPr lang="it-IT" sz="1200"/>
        </a:p>
        <a:p>
          <a:pPr algn="just"/>
          <a:endParaRPr lang="it-IT" sz="1200" baseline="0"/>
        </a:p>
        <a:p>
          <a:pPr algn="just"/>
          <a:r>
            <a:rPr lang="it-IT" sz="1400" b="1" u="sng" baseline="0"/>
            <a:t>FASE 3 - Invio dei listini ai clienti</a:t>
          </a:r>
        </a:p>
        <a:p>
          <a:pPr algn="just"/>
          <a:endParaRPr lang="it-IT" sz="1200" baseline="0"/>
        </a:p>
        <a:p>
          <a:pPr algn="just"/>
          <a:r>
            <a:rPr lang="it-IT" sz="1200" baseline="0"/>
            <a:t>Utilizzando il file elenco_mail_clienti.xlsx inviare il listino_enoteche e il listino_grossisti. Seguire le indicazioni nel file per non commettere errori.</a:t>
          </a:r>
        </a:p>
        <a:p>
          <a:pPr algn="just"/>
          <a:endParaRPr lang="it-IT" sz="1200" baseline="0"/>
        </a:p>
        <a:p>
          <a:pPr algn="just"/>
          <a:r>
            <a:rPr lang="it-IT" sz="1400" b="1" u="sng" baseline="0"/>
            <a:t>FASE 4 - Raccolta degli ordini</a:t>
          </a:r>
        </a:p>
        <a:p>
          <a:pPr algn="just"/>
          <a:endParaRPr lang="it-IT" sz="1200" baseline="0"/>
        </a:p>
        <a:p>
          <a:pPr algn="just"/>
          <a:r>
            <a:rPr lang="it-IT" sz="1200" baseline="0"/>
            <a:t>Dal CONTROL PANEL selezionare GESTIONE ORDINI e GESTORE ORDINI IN CORSO per andare nella scheda dove è possibile gestire gli ordini.</a:t>
          </a:r>
        </a:p>
      </xdr:txBody>
    </xdr:sp>
    <xdr:clientData/>
  </xdr:twoCellAnchor>
  <xdr:twoCellAnchor editAs="absolute">
    <xdr:from>
      <xdr:col>0</xdr:col>
      <xdr:colOff>0</xdr:colOff>
      <xdr:row>0</xdr:row>
      <xdr:rowOff>0</xdr:rowOff>
    </xdr:from>
    <xdr:to>
      <xdr:col>4</xdr:col>
      <xdr:colOff>554560</xdr:colOff>
      <xdr:row>5</xdr:row>
      <xdr:rowOff>162778</xdr:rowOff>
    </xdr:to>
    <xdr:pic macro="[0]!NascondiFogli">
      <xdr:nvPicPr>
        <xdr:cNvPr id="20" name="logoCoppoListone" descr="Immagine che contiene testo, Carattere, Elementi grafici, logo&#10;&#10;Descrizione generata automaticamente">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3122782" cy="1080000"/>
        </a:xfrm>
        <a:prstGeom prst="rect">
          <a:avLst/>
        </a:prstGeom>
      </xdr:spPr>
    </xdr:pic>
    <xdr:clientData/>
  </xdr:twoCellAnchor>
  <xdr:twoCellAnchor>
    <xdr:from>
      <xdr:col>6</xdr:col>
      <xdr:colOff>536230</xdr:colOff>
      <xdr:row>0</xdr:row>
      <xdr:rowOff>91723</xdr:rowOff>
    </xdr:from>
    <xdr:to>
      <xdr:col>19</xdr:col>
      <xdr:colOff>169340</xdr:colOff>
      <xdr:row>5</xdr:row>
      <xdr:rowOff>56446</xdr:rowOff>
    </xdr:to>
    <xdr:sp macro="" textlink="">
      <xdr:nvSpPr>
        <xdr:cNvPr id="12" name="CasellaDiTesto 11">
          <a:extLst>
            <a:ext uri="{FF2B5EF4-FFF2-40B4-BE49-F238E27FC236}">
              <a16:creationId xmlns:a16="http://schemas.microsoft.com/office/drawing/2014/main" id="{00000000-0008-0000-0A00-00000C000000}"/>
            </a:ext>
          </a:extLst>
        </xdr:cNvPr>
        <xdr:cNvSpPr txBox="1"/>
      </xdr:nvSpPr>
      <xdr:spPr>
        <a:xfrm>
          <a:off x="4388563" y="91723"/>
          <a:ext cx="7979833" cy="8819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1800" b="1">
              <a:solidFill>
                <a:srgbClr val="FF0000"/>
              </a:solidFill>
            </a:rPr>
            <a:t>PER SFRUTTARE LE FUNZIONALITA' DELL'ANKER</a:t>
          </a:r>
          <a:r>
            <a:rPr lang="it-IT" sz="1800" b="1" baseline="0">
              <a:solidFill>
                <a:srgbClr val="FF0000"/>
              </a:solidFill>
            </a:rPr>
            <a:t> MANAGER E' NECESSARIO AVERE INSTALLATO L'ADD-IN "SEARCH DE-LIST" TRA I COMPONENTI AGGIUNTIVI.</a:t>
          </a:r>
          <a:endParaRPr lang="it-IT" sz="1800" b="1">
            <a:solidFill>
              <a:srgbClr val="FF0000"/>
            </a:solidFill>
          </a:endParaRPr>
        </a:p>
      </xdr:txBody>
    </xdr:sp>
    <xdr:clientData/>
  </xdr:twoCellAnchor>
  <xdr:twoCellAnchor>
    <xdr:from>
      <xdr:col>20</xdr:col>
      <xdr:colOff>587434</xdr:colOff>
      <xdr:row>14</xdr:row>
      <xdr:rowOff>116266</xdr:rowOff>
    </xdr:from>
    <xdr:to>
      <xdr:col>24</xdr:col>
      <xdr:colOff>263587</xdr:colOff>
      <xdr:row>30</xdr:row>
      <xdr:rowOff>103701</xdr:rowOff>
    </xdr:to>
    <xdr:grpSp>
      <xdr:nvGrpSpPr>
        <xdr:cNvPr id="28" name="callOut_amministrazione" hidden="1">
          <a:extLst>
            <a:ext uri="{FF2B5EF4-FFF2-40B4-BE49-F238E27FC236}">
              <a16:creationId xmlns:a16="http://schemas.microsoft.com/office/drawing/2014/main" id="{00000000-0008-0000-0A00-00001C000000}"/>
            </a:ext>
          </a:extLst>
        </xdr:cNvPr>
        <xdr:cNvGrpSpPr/>
      </xdr:nvGrpSpPr>
      <xdr:grpSpPr>
        <a:xfrm>
          <a:off x="13428545" y="2684488"/>
          <a:ext cx="2244375" cy="2922546"/>
          <a:chOff x="12864101" y="2783266"/>
          <a:chExt cx="2131486" cy="3035435"/>
        </a:xfrm>
      </xdr:grpSpPr>
      <xdr:sp macro="[0]!ImportDataset" textlink="">
        <xdr:nvSpPr>
          <xdr:cNvPr id="508" name="importDatabase" hidden="1">
            <a:extLst>
              <a:ext uri="{FF2B5EF4-FFF2-40B4-BE49-F238E27FC236}">
                <a16:creationId xmlns:a16="http://schemas.microsoft.com/office/drawing/2014/main" id="{00000000-0008-0000-0A00-0000FC010000}"/>
              </a:ext>
            </a:extLst>
          </xdr:cNvPr>
          <xdr:cNvSpPr/>
        </xdr:nvSpPr>
        <xdr:spPr>
          <a:xfrm>
            <a:off x="12864101" y="3862666"/>
            <a:ext cx="2127250" cy="904053"/>
          </a:xfrm>
          <a:prstGeom prst="accentCallout2">
            <a:avLst>
              <a:gd name="adj1" fmla="val 45757"/>
              <a:gd name="adj2" fmla="val -9234"/>
              <a:gd name="adj3" fmla="val 46487"/>
              <a:gd name="adj4" fmla="val -32583"/>
              <a:gd name="adj5" fmla="val -70812"/>
              <a:gd name="adj6" fmla="val -32736"/>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baseline="0"/>
              <a:t>IMPORT</a:t>
            </a:r>
          </a:p>
          <a:p>
            <a:pPr algn="ctr"/>
            <a:r>
              <a:rPr lang="it-IT" sz="1800" b="1" baseline="0"/>
              <a:t>DATABASE</a:t>
            </a:r>
          </a:p>
        </xdr:txBody>
      </xdr:sp>
      <xdr:sp macro="[0]!ExportDataset" textlink="">
        <xdr:nvSpPr>
          <xdr:cNvPr id="509" name="exportDatabase" hidden="1">
            <a:extLst>
              <a:ext uri="{FF2B5EF4-FFF2-40B4-BE49-F238E27FC236}">
                <a16:creationId xmlns:a16="http://schemas.microsoft.com/office/drawing/2014/main" id="{00000000-0008-0000-0A00-0000FD010000}"/>
              </a:ext>
            </a:extLst>
          </xdr:cNvPr>
          <xdr:cNvSpPr/>
        </xdr:nvSpPr>
        <xdr:spPr>
          <a:xfrm>
            <a:off x="12864101" y="2783266"/>
            <a:ext cx="2127250" cy="904053"/>
          </a:xfrm>
          <a:prstGeom prst="accentCallout2">
            <a:avLst>
              <a:gd name="adj1" fmla="val 45757"/>
              <a:gd name="adj2" fmla="val -9234"/>
              <a:gd name="adj3" fmla="val 46487"/>
              <a:gd name="adj4" fmla="val -32583"/>
              <a:gd name="adj5" fmla="val -26952"/>
              <a:gd name="adj6" fmla="val -33051"/>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baseline="0"/>
              <a:t>EXPORT</a:t>
            </a:r>
          </a:p>
          <a:p>
            <a:pPr algn="ctr"/>
            <a:r>
              <a:rPr lang="it-IT" sz="1800" b="1" baseline="0"/>
              <a:t>DATABASE</a:t>
            </a:r>
          </a:p>
        </xdr:txBody>
      </xdr:sp>
      <xdr:sp macro="[0]!RefreshDataWithSheetUnprotect" textlink="">
        <xdr:nvSpPr>
          <xdr:cNvPr id="27" name="importDatabase" hidden="1">
            <a:extLst>
              <a:ext uri="{FF2B5EF4-FFF2-40B4-BE49-F238E27FC236}">
                <a16:creationId xmlns:a16="http://schemas.microsoft.com/office/drawing/2014/main" id="{00000000-0008-0000-0A00-00001B000000}"/>
              </a:ext>
            </a:extLst>
          </xdr:cNvPr>
          <xdr:cNvSpPr/>
        </xdr:nvSpPr>
        <xdr:spPr>
          <a:xfrm>
            <a:off x="12868337" y="4914648"/>
            <a:ext cx="2127250" cy="904053"/>
          </a:xfrm>
          <a:prstGeom prst="accentCallout2">
            <a:avLst>
              <a:gd name="adj1" fmla="val 45757"/>
              <a:gd name="adj2" fmla="val -9234"/>
              <a:gd name="adj3" fmla="val 46487"/>
              <a:gd name="adj4" fmla="val -32583"/>
              <a:gd name="adj5" fmla="val -70812"/>
              <a:gd name="adj6" fmla="val -32736"/>
            </a:avLst>
          </a:prstGeom>
          <a:solidFill>
            <a:schemeClr val="accent2">
              <a:lumMod val="60000"/>
              <a:lumOff val="40000"/>
            </a:schemeClr>
          </a:solidFill>
          <a:ln cap="sq"/>
        </xdr:spPr>
        <xdr:style>
          <a:lnRef idx="2">
            <a:schemeClr val="accent2">
              <a:shade val="50000"/>
            </a:schemeClr>
          </a:lnRef>
          <a:fillRef idx="1">
            <a:schemeClr val="accent2"/>
          </a:fillRef>
          <a:effectRef idx="0">
            <a:schemeClr val="accent2"/>
          </a:effectRef>
          <a:fontRef idx="minor">
            <a:schemeClr val="lt1"/>
          </a:fontRef>
        </xdr:style>
        <xdr:txBody>
          <a:bodyPr vertOverflow="clip" rtlCol="0" anchor="ctr"/>
          <a:lstStyle/>
          <a:p>
            <a:pPr algn="ctr"/>
            <a:r>
              <a:rPr lang="it-IT" sz="1800" b="1" baseline="0"/>
              <a:t>AGGIORNA I DATI</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2</xdr:col>
      <xdr:colOff>277285</xdr:colOff>
      <xdr:row>0</xdr:row>
      <xdr:rowOff>0</xdr:rowOff>
    </xdr:from>
    <xdr:to>
      <xdr:col>4</xdr:col>
      <xdr:colOff>134942</xdr:colOff>
      <xdr:row>2</xdr:row>
      <xdr:rowOff>171750</xdr:rowOff>
    </xdr:to>
    <xdr:pic macro="[0]!showHome">
      <xdr:nvPicPr>
        <xdr:cNvPr id="3" name="logoCoppoListone" descr="Immagine che contiene testo, Carattere, Elementi grafici, logo&#10;&#10;Descrizione generata automaticamente">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16010" y="0"/>
          <a:ext cx="1695982" cy="648000"/>
        </a:xfrm>
        <a:prstGeom prst="rect">
          <a:avLst/>
        </a:prstGeom>
      </xdr:spPr>
    </xdr:pic>
    <xdr:clientData/>
  </xdr:twoCellAnchor>
  <xdr:twoCellAnchor editAs="absolute">
    <xdr:from>
      <xdr:col>4</xdr:col>
      <xdr:colOff>402168</xdr:colOff>
      <xdr:row>0</xdr:row>
      <xdr:rowOff>96666</xdr:rowOff>
    </xdr:from>
    <xdr:to>
      <xdr:col>10</xdr:col>
      <xdr:colOff>973667</xdr:colOff>
      <xdr:row>4</xdr:row>
      <xdr:rowOff>78722</xdr:rowOff>
    </xdr:to>
    <xdr:grpSp>
      <xdr:nvGrpSpPr>
        <xdr:cNvPr id="2" name="Gruppo 1">
          <a:extLst>
            <a:ext uri="{FF2B5EF4-FFF2-40B4-BE49-F238E27FC236}">
              <a16:creationId xmlns:a16="http://schemas.microsoft.com/office/drawing/2014/main" id="{00000000-0008-0000-0B00-000002000000}"/>
            </a:ext>
          </a:extLst>
        </xdr:cNvPr>
        <xdr:cNvGrpSpPr/>
      </xdr:nvGrpSpPr>
      <xdr:grpSpPr>
        <a:xfrm>
          <a:off x="7603068" y="96666"/>
          <a:ext cx="7029449" cy="871056"/>
          <a:chOff x="7577668" y="38099"/>
          <a:chExt cx="7579726" cy="936001"/>
        </a:xfrm>
      </xdr:grpSpPr>
      <xdr:sp macro="[0]!supplySelectionBulkOrderLauncher" textlink="">
        <xdr:nvSpPr>
          <xdr:cNvPr id="4" name="Rettangolo arrotondato 3">
            <a:extLst>
              <a:ext uri="{FF2B5EF4-FFF2-40B4-BE49-F238E27FC236}">
                <a16:creationId xmlns:a16="http://schemas.microsoft.com/office/drawing/2014/main" id="{00000000-0008-0000-0B00-000004000000}"/>
              </a:ext>
            </a:extLst>
          </xdr:cNvPr>
          <xdr:cNvSpPr/>
        </xdr:nvSpPr>
        <xdr:spPr>
          <a:xfrm>
            <a:off x="7577668" y="38099"/>
            <a:ext cx="1800000" cy="93556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t-IT" sz="1400" b="1"/>
              <a:t>GENERA</a:t>
            </a:r>
            <a:r>
              <a:rPr lang="it-IT" sz="1400" b="1" baseline="0"/>
              <a:t> MODULO BULK ORDER X SITO WEB ANKER</a:t>
            </a:r>
            <a:endParaRPr lang="it-IT" sz="1400" b="1"/>
          </a:p>
        </xdr:txBody>
      </xdr:sp>
      <xdr:sp macro="[0]!supplySelectionDarioFormatLauncher" textlink="">
        <xdr:nvSpPr>
          <xdr:cNvPr id="5" name="Rettangolo arrotondato 4">
            <a:extLst>
              <a:ext uri="{FF2B5EF4-FFF2-40B4-BE49-F238E27FC236}">
                <a16:creationId xmlns:a16="http://schemas.microsoft.com/office/drawing/2014/main" id="{00000000-0008-0000-0B00-000005000000}"/>
              </a:ext>
            </a:extLst>
          </xdr:cNvPr>
          <xdr:cNvSpPr/>
        </xdr:nvSpPr>
        <xdr:spPr>
          <a:xfrm>
            <a:off x="9504243" y="38100"/>
            <a:ext cx="1800000" cy="936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t-IT" sz="1400" b="1"/>
              <a:t>GENERA</a:t>
            </a:r>
            <a:r>
              <a:rPr lang="it-IT" sz="1400" b="1" baseline="0"/>
              <a:t>  FILE DI CONTROLLO X DARIO</a:t>
            </a:r>
            <a:endParaRPr lang="it-IT" sz="1400" b="1"/>
          </a:p>
        </xdr:txBody>
      </xdr:sp>
      <xdr:sp macro="[0]!listDAA" textlink="">
        <xdr:nvSpPr>
          <xdr:cNvPr id="6" name="Rettangolo arrotondato 5">
            <a:extLst>
              <a:ext uri="{FF2B5EF4-FFF2-40B4-BE49-F238E27FC236}">
                <a16:creationId xmlns:a16="http://schemas.microsoft.com/office/drawing/2014/main" id="{00000000-0008-0000-0B00-000006000000}"/>
              </a:ext>
            </a:extLst>
          </xdr:cNvPr>
          <xdr:cNvSpPr/>
        </xdr:nvSpPr>
        <xdr:spPr>
          <a:xfrm>
            <a:off x="11430818" y="38100"/>
            <a:ext cx="1800000" cy="936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t-IT" sz="1400" b="1"/>
              <a:t>GENERA</a:t>
            </a:r>
            <a:r>
              <a:rPr lang="it-IT" sz="1400" b="1" baseline="0"/>
              <a:t> FILE X IL "DAA.XLSX" DI ANGELICA</a:t>
            </a:r>
            <a:endParaRPr lang="it-IT" sz="1400" b="1"/>
          </a:p>
        </xdr:txBody>
      </xdr:sp>
      <xdr:sp macro="[0]!listINTRASTAT" textlink="">
        <xdr:nvSpPr>
          <xdr:cNvPr id="7" name="Rettangolo arrotondato 6">
            <a:extLst>
              <a:ext uri="{FF2B5EF4-FFF2-40B4-BE49-F238E27FC236}">
                <a16:creationId xmlns:a16="http://schemas.microsoft.com/office/drawing/2014/main" id="{00000000-0008-0000-0B00-000007000000}"/>
              </a:ext>
            </a:extLst>
          </xdr:cNvPr>
          <xdr:cNvSpPr/>
        </xdr:nvSpPr>
        <xdr:spPr>
          <a:xfrm>
            <a:off x="13357394" y="38100"/>
            <a:ext cx="1800000" cy="936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t-IT" sz="1400" b="1"/>
              <a:t>GENERA</a:t>
            </a:r>
            <a:r>
              <a:rPr lang="it-IT" sz="1400" b="1" baseline="0"/>
              <a:t> FILE INTRASTAT PER PIER LUIGI</a:t>
            </a:r>
            <a:endParaRPr lang="it-IT" sz="1400" b="1"/>
          </a:p>
        </xdr:txBody>
      </xdr:sp>
    </xdr:grpSp>
    <xdr:clientData/>
  </xdr:twoCellAnchor>
  <xdr:twoCellAnchor>
    <xdr:from>
      <xdr:col>2</xdr:col>
      <xdr:colOff>415353</xdr:colOff>
      <xdr:row>3</xdr:row>
      <xdr:rowOff>1057</xdr:rowOff>
    </xdr:from>
    <xdr:to>
      <xdr:col>3</xdr:col>
      <xdr:colOff>835074</xdr:colOff>
      <xdr:row>4</xdr:row>
      <xdr:rowOff>144082</xdr:rowOff>
    </xdr:to>
    <xdr:sp macro="[0]!RefreshPivotTablesWithProtection" textlink="">
      <xdr:nvSpPr>
        <xdr:cNvPr id="8" name="printPI_btn">
          <a:extLst>
            <a:ext uri="{FF2B5EF4-FFF2-40B4-BE49-F238E27FC236}">
              <a16:creationId xmlns:a16="http://schemas.microsoft.com/office/drawing/2014/main" id="{00000000-0008-0000-0B00-000008000000}"/>
            </a:ext>
          </a:extLst>
        </xdr:cNvPr>
        <xdr:cNvSpPr/>
      </xdr:nvSpPr>
      <xdr:spPr>
        <a:xfrm>
          <a:off x="5454078" y="715432"/>
          <a:ext cx="1419846" cy="333525"/>
        </a:xfrm>
        <a:prstGeom prst="roundRect">
          <a:avLst/>
        </a:prstGeom>
        <a:solidFill>
          <a:schemeClr val="accent2">
            <a:lumMod val="40000"/>
            <a:lumOff val="60000"/>
          </a:schemeClr>
        </a:solidFill>
        <a:ln w="19050">
          <a:noFill/>
        </a:ln>
        <a:effectLst>
          <a:glow>
            <a:schemeClr val="accent1">
              <a:alpha val="51000"/>
            </a:schemeClr>
          </a:glow>
          <a:outerShdw blurRad="107950" dist="12700" dir="5400000" algn="ctr">
            <a:srgbClr val="000000"/>
          </a:outerShdw>
          <a:reflection stA="45000" endPos="0" dist="254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C00000"/>
          </a:contourClr>
        </a:sp3d>
      </xdr:spPr>
      <xdr:style>
        <a:lnRef idx="1">
          <a:schemeClr val="accent2"/>
        </a:lnRef>
        <a:fillRef idx="2">
          <a:schemeClr val="accent2"/>
        </a:fillRef>
        <a:effectRef idx="1">
          <a:schemeClr val="accent2"/>
        </a:effectRef>
        <a:fontRef idx="minor">
          <a:schemeClr val="dk1"/>
        </a:fontRef>
      </xdr:style>
      <xdr:txBody>
        <a:bodyPr vertOverflow="clip" rtlCol="0" anchor="t"/>
        <a:lstStyle/>
        <a:p>
          <a:pPr algn="ctr"/>
          <a:r>
            <a:rPr lang="it-IT" sz="1200" b="1" baseline="0"/>
            <a:t>AGGIORNA P.T.</a:t>
          </a:r>
          <a:endParaRPr lang="it-IT" sz="1200" b="1"/>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0</xdr:col>
      <xdr:colOff>2774394</xdr:colOff>
      <xdr:row>3</xdr:row>
      <xdr:rowOff>210000</xdr:rowOff>
    </xdr:to>
    <xdr:pic macro="[0]!showHome">
      <xdr:nvPicPr>
        <xdr:cNvPr id="2" name="logoCoppoListone" descr="Immagine che contiene testo, Carattere, Elementi grafici, logo&#10;&#10;Descrizione generata automaticamente">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2774393" cy="972000"/>
        </a:xfrm>
        <a:prstGeom prst="rect">
          <a:avLst/>
        </a:prstGeom>
      </xdr:spPr>
    </xdr:pic>
    <xdr:clientData/>
  </xdr:twoCellAnchor>
  <xdr:twoCellAnchor>
    <xdr:from>
      <xdr:col>2</xdr:col>
      <xdr:colOff>171038</xdr:colOff>
      <xdr:row>0</xdr:row>
      <xdr:rowOff>28575</xdr:rowOff>
    </xdr:from>
    <xdr:to>
      <xdr:col>7</xdr:col>
      <xdr:colOff>185533</xdr:colOff>
      <xdr:row>6</xdr:row>
      <xdr:rowOff>161925</xdr:rowOff>
    </xdr:to>
    <xdr:sp macro="" textlink="">
      <xdr:nvSpPr>
        <xdr:cNvPr id="3" name="CasellaDiTesto 2">
          <a:extLst>
            <a:ext uri="{FF2B5EF4-FFF2-40B4-BE49-F238E27FC236}">
              <a16:creationId xmlns:a16="http://schemas.microsoft.com/office/drawing/2014/main" id="{00000000-0008-0000-0C00-000003000000}"/>
            </a:ext>
          </a:extLst>
        </xdr:cNvPr>
        <xdr:cNvSpPr txBox="1"/>
      </xdr:nvSpPr>
      <xdr:spPr>
        <a:xfrm>
          <a:off x="5096429" y="28575"/>
          <a:ext cx="3973582" cy="1226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it-IT" sz="1100"/>
            <a:t>AI</a:t>
          </a:r>
          <a:r>
            <a:rPr lang="it-IT" sz="1100" baseline="0"/>
            <a:t> NEGOZI SERVE LA LISTA DEI MALTI ORDINATI PER POTER FARE I NUOVI PREZZI E GLI ORDINI AL MAGAZZINO. IMPOSTARE I FILTRI COME INDICATO QUI DI SEGUITO:</a:t>
          </a:r>
        </a:p>
        <a:p>
          <a:pPr algn="ctr"/>
          <a:r>
            <a:rPr lang="it-IT" sz="1100" b="1" baseline="0"/>
            <a:t>- CODICE SUPPLY --&gt; ULTIMO ORDINE</a:t>
          </a:r>
        </a:p>
        <a:p>
          <a:pPr algn="ctr"/>
          <a:r>
            <a:rPr lang="it-IT" sz="1100" b="1" baseline="0"/>
            <a:t>- CLIENTE --&gt; COPPO1896</a:t>
          </a:r>
        </a:p>
        <a:p>
          <a:pPr algn="ctr"/>
          <a:r>
            <a:rPr lang="it-IT" sz="1100" b="1" baseline="0"/>
            <a:t>- ORDINE --&gt; TUTTO TRANNE 0</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2</xdr:col>
      <xdr:colOff>284691</xdr:colOff>
      <xdr:row>0</xdr:row>
      <xdr:rowOff>30502</xdr:rowOff>
    </xdr:from>
    <xdr:to>
      <xdr:col>9</xdr:col>
      <xdr:colOff>819150</xdr:colOff>
      <xdr:row>9</xdr:row>
      <xdr:rowOff>228599</xdr:rowOff>
    </xdr:to>
    <xdr:sp macro="" textlink="">
      <xdr:nvSpPr>
        <xdr:cNvPr id="2" name="fumettoGuida">
          <a:extLst>
            <a:ext uri="{FF2B5EF4-FFF2-40B4-BE49-F238E27FC236}">
              <a16:creationId xmlns:a16="http://schemas.microsoft.com/office/drawing/2014/main" id="{00000000-0008-0000-0E00-000002000000}"/>
            </a:ext>
          </a:extLst>
        </xdr:cNvPr>
        <xdr:cNvSpPr/>
      </xdr:nvSpPr>
      <xdr:spPr>
        <a:xfrm>
          <a:off x="4885266" y="30502"/>
          <a:ext cx="6760634" cy="2598397"/>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it-IT" sz="1100" b="0" baseline="0">
              <a:solidFill>
                <a:schemeClr val="lt1"/>
              </a:solidFill>
              <a:effectLst/>
              <a:latin typeface="+mn-lt"/>
              <a:ea typeface="+mn-ea"/>
              <a:cs typeface="+mn-cs"/>
            </a:rPr>
            <a:t>1 - Importare i dati della nuovo listino Anker  cliccando su "</a:t>
          </a:r>
          <a:r>
            <a:rPr lang="it-IT" sz="1100" b="1" baseline="0">
              <a:solidFill>
                <a:schemeClr val="lt1"/>
              </a:solidFill>
              <a:effectLst/>
              <a:latin typeface="+mn-lt"/>
              <a:ea typeface="+mn-ea"/>
              <a:cs typeface="+mn-cs"/>
            </a:rPr>
            <a:t>IMPORTA I DATI</a:t>
          </a:r>
          <a:r>
            <a:rPr lang="it-IT" sz="1100" b="0" baseline="0">
              <a:solidFill>
                <a:schemeClr val="lt1"/>
              </a:solidFill>
              <a:effectLst/>
              <a:latin typeface="+mn-lt"/>
              <a:ea typeface="+mn-ea"/>
              <a:cs typeface="+mn-cs"/>
            </a:rPr>
            <a:t>". </a:t>
          </a:r>
          <a:endParaRPr lang="it-IT" sz="1100" b="0" u="sng" baseline="0">
            <a:solidFill>
              <a:srgbClr val="FFFF00"/>
            </a:solidFill>
            <a:effectLst/>
            <a:latin typeface="+mn-lt"/>
            <a:ea typeface="+mn-ea"/>
            <a:cs typeface="+mn-cs"/>
          </a:endParaRPr>
        </a:p>
        <a:p>
          <a:endParaRPr lang="it-IT" sz="1100" b="0" u="sng">
            <a:solidFill>
              <a:srgbClr val="FFFF00"/>
            </a:solidFill>
            <a:effectLst/>
          </a:endParaRPr>
        </a:p>
        <a:p>
          <a:r>
            <a:rPr lang="it-IT" sz="1100" b="0" baseline="0">
              <a:solidFill>
                <a:schemeClr val="lt1"/>
              </a:solidFill>
              <a:effectLst/>
              <a:latin typeface="+mn-lt"/>
              <a:ea typeface="+mn-ea"/>
              <a:cs typeface="+mn-cs"/>
            </a:rPr>
            <a:t>2 - Eseguire la pulizia dei dati cliccando su "</a:t>
          </a:r>
          <a:r>
            <a:rPr lang="it-IT" sz="1100" b="1" baseline="0">
              <a:solidFill>
                <a:schemeClr val="lt1"/>
              </a:solidFill>
              <a:effectLst/>
              <a:latin typeface="+mn-lt"/>
              <a:ea typeface="+mn-ea"/>
              <a:cs typeface="+mn-cs"/>
            </a:rPr>
            <a:t>PULISCI I DATI</a:t>
          </a:r>
          <a:r>
            <a:rPr lang="it-IT" sz="1100" b="0" baseline="0">
              <a:solidFill>
                <a:schemeClr val="lt1"/>
              </a:solidFill>
              <a:effectLst/>
              <a:latin typeface="+mn-lt"/>
              <a:ea typeface="+mn-ea"/>
              <a:cs typeface="+mn-cs"/>
            </a:rPr>
            <a:t>" (</a:t>
          </a:r>
          <a:r>
            <a:rPr lang="it-IT" sz="1100" b="0" u="sng" baseline="0">
              <a:solidFill>
                <a:schemeClr val="lt1"/>
              </a:solidFill>
              <a:effectLst/>
              <a:latin typeface="+mn-lt"/>
              <a:ea typeface="+mn-ea"/>
              <a:cs typeface="+mn-cs"/>
            </a:rPr>
            <a:t>POTREBBE RICHIEDERE UN PAIO DI MINUTI</a:t>
          </a:r>
          <a:r>
            <a:rPr lang="it-IT" sz="1100" b="0" baseline="0">
              <a:solidFill>
                <a:schemeClr val="lt1"/>
              </a:solidFill>
              <a:effectLst/>
              <a:latin typeface="+mn-lt"/>
              <a:ea typeface="+mn-ea"/>
              <a:cs typeface="+mn-cs"/>
            </a:rPr>
            <a:t>)</a:t>
          </a:r>
        </a:p>
        <a:p>
          <a:endParaRPr lang="it-IT" sz="1100" b="0" baseline="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it-IT" sz="1100" b="0" baseline="0">
              <a:solidFill>
                <a:schemeClr val="lt1"/>
              </a:solidFill>
              <a:effectLst/>
              <a:latin typeface="+mn-lt"/>
              <a:ea typeface="+mn-ea"/>
              <a:cs typeface="+mn-cs"/>
            </a:rPr>
            <a:t>3 - Verificare che non ci siano ancora prodotti facenti parte delle categorie black listate. Nel caso aggiungerli alla black list </a:t>
          </a:r>
          <a:r>
            <a:rPr lang="it-IT" sz="1100" b="0" u="sng" baseline="0">
              <a:solidFill>
                <a:schemeClr val="lt1"/>
              </a:solidFill>
              <a:effectLst/>
              <a:latin typeface="+mn-lt"/>
              <a:ea typeface="+mn-ea"/>
              <a:cs typeface="+mn-cs"/>
            </a:rPr>
            <a:t>facendo tasto destro del mouse e "Aggiungi prodotto a black list" sulla riga del prodotto in questione.</a:t>
          </a:r>
        </a:p>
        <a:p>
          <a:pPr marL="0" marR="0" lvl="0" indent="0" defTabSz="914400" eaLnBrk="1" fontAlgn="auto" latinLnBrk="0" hangingPunct="1">
            <a:lnSpc>
              <a:spcPct val="100000"/>
            </a:lnSpc>
            <a:spcBef>
              <a:spcPts val="0"/>
            </a:spcBef>
            <a:spcAft>
              <a:spcPts val="0"/>
            </a:spcAft>
            <a:buClrTx/>
            <a:buSzTx/>
            <a:buFontTx/>
            <a:buNone/>
            <a:tabLst/>
            <a:defRPr/>
          </a:pPr>
          <a:endParaRPr lang="it-IT" sz="1100" b="0" baseline="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it-IT" sz="1100" b="0" baseline="0">
              <a:solidFill>
                <a:schemeClr val="lt1"/>
              </a:solidFill>
              <a:effectLst/>
              <a:latin typeface="+mn-lt"/>
              <a:ea typeface="+mn-ea"/>
              <a:cs typeface="+mn-cs"/>
            </a:rPr>
            <a:t>4 - Una volta aggiunti i nuovi SkuCode da eliminare, ripetere un "</a:t>
          </a:r>
          <a:r>
            <a:rPr lang="it-IT" sz="1100" b="1" baseline="0">
              <a:solidFill>
                <a:schemeClr val="lt1"/>
              </a:solidFill>
              <a:latin typeface="+mn-lt"/>
              <a:ea typeface="+mn-ea"/>
              <a:cs typeface="+mn-cs"/>
            </a:rPr>
            <a:t>PULISCI I DATI</a:t>
          </a:r>
          <a:r>
            <a:rPr lang="it-IT" sz="1100" b="0" baseline="0">
              <a:solidFill>
                <a:schemeClr val="lt1"/>
              </a:solidFill>
              <a:effectLst/>
              <a:latin typeface="+mn-lt"/>
              <a:ea typeface="+mn-ea"/>
              <a:cs typeface="+mn-cs"/>
            </a:rPr>
            <a:t>" per eliminarli dal listone. </a:t>
          </a:r>
        </a:p>
        <a:p>
          <a:pPr marL="0" marR="0" lvl="0" indent="0" defTabSz="914400" eaLnBrk="1" fontAlgn="auto" latinLnBrk="0" hangingPunct="1">
            <a:lnSpc>
              <a:spcPct val="100000"/>
            </a:lnSpc>
            <a:spcBef>
              <a:spcPts val="0"/>
            </a:spcBef>
            <a:spcAft>
              <a:spcPts val="0"/>
            </a:spcAft>
            <a:buClrTx/>
            <a:buSzTx/>
            <a:buFontTx/>
            <a:buNone/>
            <a:tabLst/>
            <a:defRPr/>
          </a:pPr>
          <a:endParaRPr lang="it-IT" sz="1100" b="0" baseline="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it-IT" sz="1100" b="0" u="none" baseline="0">
              <a:solidFill>
                <a:schemeClr val="lt1"/>
              </a:solidFill>
              <a:effectLst/>
              <a:latin typeface="+mn-lt"/>
              <a:ea typeface="+mn-ea"/>
              <a:cs typeface="+mn-cs"/>
            </a:rPr>
            <a:t>5 - Schiacciare su </a:t>
          </a:r>
          <a:r>
            <a:rPr lang="it-IT" sz="1100" b="1" u="none" baseline="0">
              <a:solidFill>
                <a:schemeClr val="lt1"/>
              </a:solidFill>
              <a:effectLst/>
              <a:latin typeface="+mn-lt"/>
              <a:ea typeface="+mn-ea"/>
              <a:cs typeface="+mn-cs"/>
            </a:rPr>
            <a:t>GENERA MODULO ORDINI</a:t>
          </a:r>
          <a:r>
            <a:rPr lang="it-IT" sz="1100" b="0" u="none" baseline="0">
              <a:solidFill>
                <a:schemeClr val="lt1"/>
              </a:solidFill>
              <a:effectLst/>
              <a:latin typeface="+mn-lt"/>
              <a:ea typeface="+mn-ea"/>
              <a:cs typeface="+mn-cs"/>
            </a:rPr>
            <a:t> per creare il foglio da cui creeremo i listini. </a:t>
          </a:r>
        </a:p>
        <a:p>
          <a:pPr marL="0" marR="0" lvl="0" indent="0" defTabSz="914400" eaLnBrk="1" fontAlgn="auto" latinLnBrk="0" hangingPunct="1">
            <a:lnSpc>
              <a:spcPct val="100000"/>
            </a:lnSpc>
            <a:spcBef>
              <a:spcPts val="0"/>
            </a:spcBef>
            <a:spcAft>
              <a:spcPts val="0"/>
            </a:spcAft>
            <a:buClrTx/>
            <a:buSzTx/>
            <a:buFontTx/>
            <a:buNone/>
            <a:tabLst/>
            <a:defRPr/>
          </a:pPr>
          <a:endParaRPr lang="it-IT" sz="1100" b="0" u="none" baseline="0">
            <a:solidFill>
              <a:schemeClr val="lt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it-IT" sz="1100" b="0" u="none" baseline="0">
              <a:solidFill>
                <a:schemeClr val="lt1"/>
              </a:solidFill>
              <a:effectLst/>
              <a:latin typeface="+mn-lt"/>
              <a:ea typeface="+mn-ea"/>
              <a:cs typeface="+mn-cs"/>
            </a:rPr>
            <a:t>6 - Dal foglio </a:t>
          </a:r>
          <a:r>
            <a:rPr lang="it-IT" sz="1100" b="1" u="none" baseline="0">
              <a:solidFill>
                <a:schemeClr val="lt1"/>
              </a:solidFill>
              <a:effectLst/>
              <a:latin typeface="+mn-lt"/>
              <a:ea typeface="+mn-ea"/>
              <a:cs typeface="+mn-cs"/>
            </a:rPr>
            <a:t>MODULO ORDINI </a:t>
          </a:r>
          <a:r>
            <a:rPr lang="it-IT" sz="1100" b="0" u="none" baseline="0">
              <a:solidFill>
                <a:schemeClr val="lt1"/>
              </a:solidFill>
              <a:effectLst/>
              <a:latin typeface="+mn-lt"/>
              <a:ea typeface="+mn-ea"/>
              <a:cs typeface="+mn-cs"/>
            </a:rPr>
            <a:t>si potranno creare i vari listini per i negozi Coppo, per iclienti enoteche e per i clienti grossisti schiacciando sui relativi pulsanti e selezionando il percorso desiderato per il salvataggio </a:t>
          </a:r>
          <a:r>
            <a:rPr lang="it-IT" sz="1100" b="0" u="sng" baseline="0">
              <a:solidFill>
                <a:schemeClr val="lt1"/>
              </a:solidFill>
              <a:effectLst/>
              <a:latin typeface="+mn-lt"/>
              <a:ea typeface="+mn-ea"/>
              <a:cs typeface="+mn-cs"/>
            </a:rPr>
            <a:t>(verranno salvati 2 file per ogni listino: uno in formato Excel e uno in formato Pdf)</a:t>
          </a:r>
          <a:r>
            <a:rPr lang="it-IT" sz="1100" b="0" u="none" baseline="0">
              <a:solidFill>
                <a:schemeClr val="lt1"/>
              </a:solidFill>
              <a:effectLst/>
              <a:latin typeface="+mn-lt"/>
              <a:ea typeface="+mn-ea"/>
              <a:cs typeface="+mn-cs"/>
            </a:rPr>
            <a:t>.</a:t>
          </a:r>
          <a:endParaRPr lang="it-IT" sz="1100" b="0" u="none">
            <a:effectLst/>
          </a:endParaRPr>
        </a:p>
      </xdr:txBody>
    </xdr:sp>
    <xdr:clientData/>
  </xdr:twoCellAnchor>
  <xdr:twoCellAnchor editAs="absolute">
    <xdr:from>
      <xdr:col>0</xdr:col>
      <xdr:colOff>118993</xdr:colOff>
      <xdr:row>7</xdr:row>
      <xdr:rowOff>63929</xdr:rowOff>
    </xdr:from>
    <xdr:to>
      <xdr:col>1</xdr:col>
      <xdr:colOff>2592843</xdr:colOff>
      <xdr:row>9</xdr:row>
      <xdr:rowOff>203201</xdr:rowOff>
    </xdr:to>
    <xdr:sp macro="[0]!orderModule" textlink="">
      <xdr:nvSpPr>
        <xdr:cNvPr id="3" name="btnGenerateModOrd">
          <a:extLst>
            <a:ext uri="{FF2B5EF4-FFF2-40B4-BE49-F238E27FC236}">
              <a16:creationId xmlns:a16="http://schemas.microsoft.com/office/drawing/2014/main" id="{00000000-0008-0000-0E00-000003000000}"/>
            </a:ext>
          </a:extLst>
        </xdr:cNvPr>
        <xdr:cNvSpPr/>
      </xdr:nvSpPr>
      <xdr:spPr>
        <a:xfrm>
          <a:off x="118993" y="1930829"/>
          <a:ext cx="3420000" cy="672672"/>
        </a:xfrm>
        <a:prstGeom prst="roundRect">
          <a:avLst/>
        </a:prstGeom>
        <a:solidFill>
          <a:srgbClr val="C00000"/>
        </a:solidFill>
        <a:ln/>
        <a:effectLst>
          <a:outerShdw blurRad="63500" sx="102000" sy="102000" algn="ctr" rotWithShape="0">
            <a:prstClr val="black">
              <a:alpha val="40000"/>
            </a:prstClr>
          </a:outerShdw>
        </a:effectLst>
      </xdr:spPr>
      <xdr:style>
        <a:lnRef idx="2">
          <a:schemeClr val="accent2">
            <a:shade val="15000"/>
          </a:schemeClr>
        </a:lnRef>
        <a:fillRef idx="1">
          <a:schemeClr val="accent2"/>
        </a:fillRef>
        <a:effectRef idx="0">
          <a:schemeClr val="accent2"/>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2000" b="1" i="0" u="none" strike="noStrike">
              <a:solidFill>
                <a:schemeClr val="lt1"/>
              </a:solidFill>
              <a:latin typeface="Calibri" panose="020F0502020204030204" pitchFamily="34" charset="0"/>
              <a:cs typeface="Calibri" panose="020F0502020204030204" pitchFamily="34" charset="0"/>
            </a:rPr>
            <a:t>3 - GENERA MODULO</a:t>
          </a:r>
          <a:r>
            <a:rPr lang="en-US" sz="2000" b="1" i="0" u="none" strike="noStrike" baseline="0">
              <a:solidFill>
                <a:schemeClr val="lt1"/>
              </a:solidFill>
              <a:latin typeface="Calibri" panose="020F0502020204030204" pitchFamily="34" charset="0"/>
              <a:cs typeface="Calibri" panose="020F0502020204030204" pitchFamily="34" charset="0"/>
            </a:rPr>
            <a:t> ORDINI</a:t>
          </a:r>
          <a:endParaRPr lang="en-US" sz="20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editAs="absolute">
    <xdr:from>
      <xdr:col>0</xdr:col>
      <xdr:colOff>118993</xdr:colOff>
      <xdr:row>4</xdr:row>
      <xdr:rowOff>252395</xdr:rowOff>
    </xdr:from>
    <xdr:to>
      <xdr:col>1</xdr:col>
      <xdr:colOff>1364593</xdr:colOff>
      <xdr:row>7</xdr:row>
      <xdr:rowOff>7680</xdr:rowOff>
    </xdr:to>
    <xdr:sp macro="[0]!creazioneListone" textlink="">
      <xdr:nvSpPr>
        <xdr:cNvPr id="4" name="btnImportData">
          <a:extLst>
            <a:ext uri="{FF2B5EF4-FFF2-40B4-BE49-F238E27FC236}">
              <a16:creationId xmlns:a16="http://schemas.microsoft.com/office/drawing/2014/main" id="{00000000-0008-0000-0E00-000004000000}"/>
            </a:ext>
          </a:extLst>
        </xdr:cNvPr>
        <xdr:cNvSpPr/>
      </xdr:nvSpPr>
      <xdr:spPr>
        <a:xfrm>
          <a:off x="118993" y="1319195"/>
          <a:ext cx="2160000" cy="5553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800" b="1" i="0" u="none" strike="noStrike">
              <a:solidFill>
                <a:schemeClr val="lt1"/>
              </a:solidFill>
              <a:latin typeface="Calibri" panose="020F0502020204030204" pitchFamily="34" charset="0"/>
              <a:cs typeface="Calibri" panose="020F0502020204030204" pitchFamily="34" charset="0"/>
            </a:rPr>
            <a:t>1 - IMPORTA I DATI</a:t>
          </a:r>
        </a:p>
      </xdr:txBody>
    </xdr:sp>
    <xdr:clientData/>
  </xdr:twoCellAnchor>
  <xdr:twoCellAnchor editAs="absolute">
    <xdr:from>
      <xdr:col>1</xdr:col>
      <xdr:colOff>1586999</xdr:colOff>
      <xdr:row>4</xdr:row>
      <xdr:rowOff>252395</xdr:rowOff>
    </xdr:from>
    <xdr:to>
      <xdr:col>1</xdr:col>
      <xdr:colOff>3756524</xdr:colOff>
      <xdr:row>7</xdr:row>
      <xdr:rowOff>7680</xdr:rowOff>
    </xdr:to>
    <xdr:sp macro="[0]!fullClean" textlink="">
      <xdr:nvSpPr>
        <xdr:cNvPr id="5" name="btnClean">
          <a:extLst>
            <a:ext uri="{FF2B5EF4-FFF2-40B4-BE49-F238E27FC236}">
              <a16:creationId xmlns:a16="http://schemas.microsoft.com/office/drawing/2014/main" id="{00000000-0008-0000-0E00-000005000000}"/>
            </a:ext>
          </a:extLst>
        </xdr:cNvPr>
        <xdr:cNvSpPr/>
      </xdr:nvSpPr>
      <xdr:spPr>
        <a:xfrm>
          <a:off x="2501399" y="1319195"/>
          <a:ext cx="2160000" cy="555385"/>
        </a:xfrm>
        <a:prstGeom prst="roundRect">
          <a:avLst/>
        </a:prstGeom>
        <a:solidFill>
          <a:srgbClr val="0070C0"/>
        </a:solidFill>
        <a:ln/>
      </xdr:spPr>
      <xdr:style>
        <a:lnRef idx="0">
          <a:schemeClr val="accent3"/>
        </a:lnRef>
        <a:fillRef idx="3">
          <a:schemeClr val="accent3"/>
        </a:fillRef>
        <a:effectRef idx="3">
          <a:schemeClr val="accent3"/>
        </a:effectRef>
        <a:fontRef idx="minor">
          <a:schemeClr val="lt1"/>
        </a:fontRef>
      </xdr:style>
      <xdr:txBody>
        <a:bodyPr spcFirstLastPara="0" vertOverflow="clip" horzOverflow="clip" wrap="square" lIns="91440" tIns="45720" rIns="91440" bIns="45720" rtlCol="0" anchor="ctr">
          <a:noAutofit/>
        </a:bodyPr>
        <a:lstStyle/>
        <a:p>
          <a:pPr marL="0" indent="0" algn="ctr"/>
          <a:r>
            <a:rPr lang="en-US" sz="1800" b="1" i="0" u="none" strike="noStrike">
              <a:solidFill>
                <a:schemeClr val="lt1"/>
              </a:solidFill>
              <a:latin typeface="Calibri" panose="020F0502020204030204" pitchFamily="34" charset="0"/>
              <a:cs typeface="Calibri" panose="020F0502020204030204" pitchFamily="34" charset="0"/>
            </a:rPr>
            <a:t>2 - PULISCI</a:t>
          </a:r>
          <a:r>
            <a:rPr lang="en-US" sz="1800" b="1" i="0" u="none" strike="noStrike" baseline="0">
              <a:solidFill>
                <a:schemeClr val="lt1"/>
              </a:solidFill>
              <a:latin typeface="Calibri" panose="020F0502020204030204" pitchFamily="34" charset="0"/>
              <a:cs typeface="Calibri" panose="020F0502020204030204" pitchFamily="34" charset="0"/>
            </a:rPr>
            <a:t> I DATI</a:t>
          </a:r>
          <a:endParaRPr lang="en-US" sz="1800" b="1" i="0" u="none" strike="noStrike">
            <a:solidFill>
              <a:schemeClr val="lt1"/>
            </a:solidFill>
            <a:latin typeface="Calibri" panose="020F0502020204030204" pitchFamily="34" charset="0"/>
            <a:cs typeface="Calibri" panose="020F0502020204030204" pitchFamily="34" charset="0"/>
          </a:endParaRPr>
        </a:p>
      </xdr:txBody>
    </xdr:sp>
    <xdr:clientData/>
  </xdr:twoCellAnchor>
  <xdr:twoCellAnchor editAs="absolute">
    <xdr:from>
      <xdr:col>0</xdr:col>
      <xdr:colOff>118992</xdr:colOff>
      <xdr:row>3</xdr:row>
      <xdr:rowOff>88900</xdr:rowOff>
    </xdr:from>
    <xdr:to>
      <xdr:col>1</xdr:col>
      <xdr:colOff>3750117</xdr:colOff>
      <xdr:row>4</xdr:row>
      <xdr:rowOff>174385</xdr:rowOff>
    </xdr:to>
    <xdr:sp macro="" textlink="">
      <xdr:nvSpPr>
        <xdr:cNvPr id="7" name="Title">
          <a:extLst>
            <a:ext uri="{FF2B5EF4-FFF2-40B4-BE49-F238E27FC236}">
              <a16:creationId xmlns:a16="http://schemas.microsoft.com/office/drawing/2014/main" id="{00000000-0008-0000-0E00-000007000000}"/>
            </a:ext>
          </a:extLst>
        </xdr:cNvPr>
        <xdr:cNvSpPr txBox="1"/>
      </xdr:nvSpPr>
      <xdr:spPr>
        <a:xfrm>
          <a:off x="118992" y="889000"/>
          <a:ext cx="4536000" cy="352185"/>
        </a:xfrm>
        <a:prstGeom prst="roundRect">
          <a:avLst/>
        </a:prstGeom>
        <a:solidFill>
          <a:schemeClr val="tx2"/>
        </a:solidFill>
        <a:ln/>
      </xdr:spPr>
      <xdr:style>
        <a:lnRef idx="3">
          <a:schemeClr val="lt1"/>
        </a:lnRef>
        <a:fillRef idx="1">
          <a:schemeClr val="accent4"/>
        </a:fillRef>
        <a:effectRef idx="1">
          <a:schemeClr val="accent4"/>
        </a:effectRef>
        <a:fontRef idx="minor">
          <a:schemeClr val="lt1"/>
        </a:fontRef>
      </xdr:style>
      <xdr:txBody>
        <a:bodyPr vertOverflow="clip" horzOverflow="clip" wrap="square" rtlCol="0" anchor="ctr"/>
        <a:lstStyle/>
        <a:p>
          <a:pPr algn="ctr"/>
          <a:r>
            <a:rPr lang="it-IT" sz="1800">
              <a:latin typeface="Arial Rounded MT Bold" panose="020F0704030504030204" pitchFamily="34" charset="0"/>
            </a:rPr>
            <a:t>C O M A N D I</a:t>
          </a:r>
        </a:p>
      </xdr:txBody>
    </xdr:sp>
    <xdr:clientData/>
  </xdr:twoCellAnchor>
  <xdr:twoCellAnchor editAs="absolute">
    <xdr:from>
      <xdr:col>1</xdr:col>
      <xdr:colOff>2666999</xdr:colOff>
      <xdr:row>7</xdr:row>
      <xdr:rowOff>63929</xdr:rowOff>
    </xdr:from>
    <xdr:to>
      <xdr:col>1</xdr:col>
      <xdr:colOff>3756524</xdr:colOff>
      <xdr:row>9</xdr:row>
      <xdr:rowOff>203729</xdr:rowOff>
    </xdr:to>
    <xdr:sp macro="" textlink="$J$4">
      <xdr:nvSpPr>
        <xdr:cNvPr id="8" name="pergamenaCounter">
          <a:extLst>
            <a:ext uri="{FF2B5EF4-FFF2-40B4-BE49-F238E27FC236}">
              <a16:creationId xmlns:a16="http://schemas.microsoft.com/office/drawing/2014/main" id="{00000000-0008-0000-0E00-000008000000}"/>
            </a:ext>
          </a:extLst>
        </xdr:cNvPr>
        <xdr:cNvSpPr/>
      </xdr:nvSpPr>
      <xdr:spPr>
        <a:xfrm>
          <a:off x="3581399" y="1930829"/>
          <a:ext cx="1080000" cy="673200"/>
        </a:xfrm>
        <a:prstGeom prst="horizontalScroll">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3109B68-3828-44A2-8F92-73BEE6FBBB8D}" type="TxLink">
            <a:rPr lang="en-US" sz="2800" b="1" i="0" u="none" strike="noStrike">
              <a:solidFill>
                <a:schemeClr val="bg1"/>
              </a:solidFill>
              <a:latin typeface="Calibri"/>
              <a:ea typeface="Calibri"/>
              <a:cs typeface="Calibri"/>
            </a:rPr>
            <a:pPr algn="ctr"/>
            <a:t>2210</a:t>
          </a:fld>
          <a:endParaRPr lang="it-IT" sz="1000">
            <a:solidFill>
              <a:schemeClr val="bg1"/>
            </a:solidFill>
          </a:endParaRPr>
        </a:p>
      </xdr:txBody>
    </xdr:sp>
    <xdr:clientData/>
  </xdr:twoCellAnchor>
  <xdr:twoCellAnchor editAs="absolute">
    <xdr:from>
      <xdr:col>1</xdr:col>
      <xdr:colOff>279400</xdr:colOff>
      <xdr:row>0</xdr:row>
      <xdr:rowOff>7240</xdr:rowOff>
    </xdr:from>
    <xdr:to>
      <xdr:col>1</xdr:col>
      <xdr:colOff>2579275</xdr:colOff>
      <xdr:row>3</xdr:row>
      <xdr:rowOff>79568</xdr:rowOff>
    </xdr:to>
    <xdr:pic macro="[0]!showHome">
      <xdr:nvPicPr>
        <xdr:cNvPr id="9" name="logoCoppoListone" descr="Immagine che contiene testo, Carattere, Elementi grafici, logo&#10;&#10;Descrizione generata automaticamente">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25550" y="7240"/>
          <a:ext cx="2299875" cy="87242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9</xdr:col>
      <xdr:colOff>324495</xdr:colOff>
      <xdr:row>1</xdr:row>
      <xdr:rowOff>0</xdr:rowOff>
    </xdr:from>
    <xdr:to>
      <xdr:col>12</xdr:col>
      <xdr:colOff>392546</xdr:colOff>
      <xdr:row>16</xdr:row>
      <xdr:rowOff>2894</xdr:rowOff>
    </xdr:to>
    <xdr:grpSp>
      <xdr:nvGrpSpPr>
        <xdr:cNvPr id="13" name="pulsanti">
          <a:extLst>
            <a:ext uri="{FF2B5EF4-FFF2-40B4-BE49-F238E27FC236}">
              <a16:creationId xmlns:a16="http://schemas.microsoft.com/office/drawing/2014/main" id="{00000000-0008-0000-0F00-00000D000000}"/>
            </a:ext>
          </a:extLst>
        </xdr:cNvPr>
        <xdr:cNvGrpSpPr/>
      </xdr:nvGrpSpPr>
      <xdr:grpSpPr>
        <a:xfrm>
          <a:off x="10692313" y="265545"/>
          <a:ext cx="2302097" cy="3322213"/>
          <a:chOff x="10205689" y="1424600"/>
          <a:chExt cx="2001782" cy="2706297"/>
        </a:xfrm>
      </xdr:grpSpPr>
      <xdr:sp macro="[0]!listinoEnoteche" textlink="">
        <xdr:nvSpPr>
          <xdr:cNvPr id="3" name="enoteche">
            <a:extLst>
              <a:ext uri="{FF2B5EF4-FFF2-40B4-BE49-F238E27FC236}">
                <a16:creationId xmlns:a16="http://schemas.microsoft.com/office/drawing/2014/main" id="{00000000-0008-0000-0F00-000003000000}"/>
              </a:ext>
            </a:extLst>
          </xdr:cNvPr>
          <xdr:cNvSpPr/>
        </xdr:nvSpPr>
        <xdr:spPr>
          <a:xfrm>
            <a:off x="10206455" y="2129050"/>
            <a:ext cx="2000250" cy="663575"/>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PER LE ENOTECHE</a:t>
            </a:r>
          </a:p>
        </xdr:txBody>
      </xdr:sp>
      <xdr:sp macro="[0]!listinoGrossisti" textlink="">
        <xdr:nvSpPr>
          <xdr:cNvPr id="4" name="grossisti">
            <a:extLst>
              <a:ext uri="{FF2B5EF4-FFF2-40B4-BE49-F238E27FC236}">
                <a16:creationId xmlns:a16="http://schemas.microsoft.com/office/drawing/2014/main" id="{00000000-0008-0000-0F00-000004000000}"/>
              </a:ext>
            </a:extLst>
          </xdr:cNvPr>
          <xdr:cNvSpPr/>
        </xdr:nvSpPr>
        <xdr:spPr>
          <a:xfrm>
            <a:off x="10205689" y="2833501"/>
            <a:ext cx="2001780" cy="663575"/>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a:t>
            </a:r>
          </a:p>
          <a:p>
            <a:pPr algn="ctr"/>
            <a:r>
              <a:rPr lang="it-IT" sz="1600" b="1"/>
              <a:t>PER I GROSSISTI</a:t>
            </a:r>
          </a:p>
        </xdr:txBody>
      </xdr:sp>
      <xdr:sp macro="[0]!listinoMagazzino" textlink="">
        <xdr:nvSpPr>
          <xdr:cNvPr id="2" name="magazzino">
            <a:extLst>
              <a:ext uri="{FF2B5EF4-FFF2-40B4-BE49-F238E27FC236}">
                <a16:creationId xmlns:a16="http://schemas.microsoft.com/office/drawing/2014/main" id="{00000000-0008-0000-0F00-000002000000}"/>
              </a:ext>
            </a:extLst>
          </xdr:cNvPr>
          <xdr:cNvSpPr/>
        </xdr:nvSpPr>
        <xdr:spPr>
          <a:xfrm>
            <a:off x="10205691" y="1424600"/>
            <a:ext cx="2001780" cy="663575"/>
          </a:xfrm>
          <a:prstGeom prst="roundRect">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ctr"/>
            <a:r>
              <a:rPr lang="it-IT" sz="1600" b="1"/>
              <a:t>CREA LISTINO PER I NEGOZI COPPO</a:t>
            </a:r>
          </a:p>
        </xdr:txBody>
      </xdr:sp>
      <xdr:sp macro="" textlink="">
        <xdr:nvSpPr>
          <xdr:cNvPr id="5" name="freccie_spostamento">
            <a:extLst>
              <a:ext uri="{FF2B5EF4-FFF2-40B4-BE49-F238E27FC236}">
                <a16:creationId xmlns:a16="http://schemas.microsoft.com/office/drawing/2014/main" id="{00000000-0008-0000-0F00-000005000000}"/>
              </a:ext>
            </a:extLst>
          </xdr:cNvPr>
          <xdr:cNvSpPr/>
        </xdr:nvSpPr>
        <xdr:spPr>
          <a:xfrm>
            <a:off x="10596513" y="3568297"/>
            <a:ext cx="1220136" cy="562600"/>
          </a:xfrm>
          <a:prstGeom prst="quad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it-IT" sz="1100"/>
          </a:p>
        </xdr:txBody>
      </xdr:sp>
    </xdr:grpSp>
    <xdr:clientData/>
  </xdr:twoCellAnchor>
  <xdr:twoCellAnchor editAs="absolute">
    <xdr:from>
      <xdr:col>4</xdr:col>
      <xdr:colOff>427181</xdr:colOff>
      <xdr:row>0</xdr:row>
      <xdr:rowOff>17318</xdr:rowOff>
    </xdr:from>
    <xdr:to>
      <xdr:col>8</xdr:col>
      <xdr:colOff>837045</xdr:colOff>
      <xdr:row>4</xdr:row>
      <xdr:rowOff>242454</xdr:rowOff>
    </xdr:to>
    <xdr:sp macro="" textlink="">
      <xdr:nvSpPr>
        <xdr:cNvPr id="9" name="CasellaDiTesto 8">
          <a:extLst>
            <a:ext uri="{FF2B5EF4-FFF2-40B4-BE49-F238E27FC236}">
              <a16:creationId xmlns:a16="http://schemas.microsoft.com/office/drawing/2014/main" id="{00000000-0008-0000-0F00-000009000000}"/>
            </a:ext>
          </a:extLst>
        </xdr:cNvPr>
        <xdr:cNvSpPr txBox="1"/>
      </xdr:nvSpPr>
      <xdr:spPr>
        <a:xfrm>
          <a:off x="5772726" y="17318"/>
          <a:ext cx="4502728" cy="12873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it-IT" sz="1100" b="1" u="sng">
              <a:solidFill>
                <a:srgbClr val="FF0000"/>
              </a:solidFill>
            </a:rPr>
            <a:t>1</a:t>
          </a:r>
          <a:r>
            <a:rPr lang="it-IT" sz="1100" b="1" u="sng" baseline="0">
              <a:solidFill>
                <a:srgbClr val="FF0000"/>
              </a:solidFill>
            </a:rPr>
            <a:t> - Prima di procedere alla stampa dei listini eseguire una pulizia manuale del "MODULO ORDINE" per identificare eventuali doppioni non identificabili dallo script.</a:t>
          </a:r>
        </a:p>
        <a:p>
          <a:pPr algn="ctr"/>
          <a:r>
            <a:rPr lang="it-IT" sz="1100" b="1" baseline="0"/>
            <a:t>2 - Conclusa la pulizia procedere con la creazione dei listini</a:t>
          </a:r>
        </a:p>
        <a:p>
          <a:pPr algn="ctr"/>
          <a:endParaRPr lang="it-IT" sz="700" b="1" baseline="0"/>
        </a:p>
        <a:p>
          <a:pPr algn="ctr"/>
          <a:r>
            <a:rPr lang="it-IT" sz="1100" b="1" u="sng" baseline="0"/>
            <a:t>Seppur gli script gestiscono tutto autonomamente una verifica degli output non fa mai male.</a:t>
          </a:r>
        </a:p>
      </xdr:txBody>
    </xdr:sp>
    <xdr:clientData/>
  </xdr:twoCellAnchor>
  <xdr:twoCellAnchor editAs="oneCell">
    <xdr:from>
      <xdr:col>0</xdr:col>
      <xdr:colOff>74084</xdr:colOff>
      <xdr:row>0</xdr:row>
      <xdr:rowOff>63500</xdr:rowOff>
    </xdr:from>
    <xdr:to>
      <xdr:col>4</xdr:col>
      <xdr:colOff>371956</xdr:colOff>
      <xdr:row>4</xdr:row>
      <xdr:rowOff>179922</xdr:rowOff>
    </xdr:to>
    <xdr:pic macro="[0]!showHome">
      <xdr:nvPicPr>
        <xdr:cNvPr id="11" name="logo_coppo" descr="Logo Coppo lungo.JPG">
          <a:extLst>
            <a:ext uri="{FF2B5EF4-FFF2-40B4-BE49-F238E27FC236}">
              <a16:creationId xmlns:a16="http://schemas.microsoft.com/office/drawing/2014/main" id="{00000000-0008-0000-0F00-00000B000000}"/>
            </a:ext>
          </a:extLst>
        </xdr:cNvPr>
        <xdr:cNvPicPr>
          <a:picLocks noChangeAspect="1"/>
        </xdr:cNvPicPr>
      </xdr:nvPicPr>
      <xdr:blipFill>
        <a:blip xmlns:r="http://schemas.openxmlformats.org/officeDocument/2006/relationships" r:embed="rId1" cstate="print"/>
        <a:stretch>
          <a:fillRect/>
        </a:stretch>
      </xdr:blipFill>
      <xdr:spPr>
        <a:xfrm>
          <a:off x="74084" y="63500"/>
          <a:ext cx="5400000" cy="117475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63500</xdr:colOff>
      <xdr:row>0</xdr:row>
      <xdr:rowOff>63500</xdr:rowOff>
    </xdr:from>
    <xdr:to>
      <xdr:col>4</xdr:col>
      <xdr:colOff>100445</xdr:colOff>
      <xdr:row>5</xdr:row>
      <xdr:rowOff>99104</xdr:rowOff>
    </xdr:to>
    <xdr:pic macro="[0]!showHome">
      <xdr:nvPicPr>
        <xdr:cNvPr id="2" name="logo_coppo" descr="Logo Coppo lungo.JPG">
          <a:extLst>
            <a:ext uri="{FF2B5EF4-FFF2-40B4-BE49-F238E27FC236}">
              <a16:creationId xmlns:a16="http://schemas.microsoft.com/office/drawing/2014/main" id="{EC56F96F-D220-4F48-9053-EDBC29A5EFEA}"/>
            </a:ext>
          </a:extLst>
        </xdr:cNvPr>
        <xdr:cNvPicPr>
          <a:picLocks noChangeAspect="1"/>
        </xdr:cNvPicPr>
      </xdr:nvPicPr>
      <xdr:blipFill>
        <a:blip xmlns:r="http://schemas.openxmlformats.org/officeDocument/2006/relationships" r:embed="rId1" cstate="print"/>
        <a:stretch>
          <a:fillRect/>
        </a:stretch>
      </xdr:blipFill>
      <xdr:spPr>
        <a:xfrm>
          <a:off x="63500" y="63500"/>
          <a:ext cx="5637645" cy="117860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21</xdr:col>
      <xdr:colOff>22223</xdr:colOff>
      <xdr:row>17</xdr:row>
      <xdr:rowOff>104775</xdr:rowOff>
    </xdr:from>
    <xdr:to>
      <xdr:col>23</xdr:col>
      <xdr:colOff>816475</xdr:colOff>
      <xdr:row>28</xdr:row>
      <xdr:rowOff>161190</xdr:rowOff>
    </xdr:to>
    <xdr:grpSp>
      <xdr:nvGrpSpPr>
        <xdr:cNvPr id="22" name="orderManagerMenu">
          <a:extLst>
            <a:ext uri="{FF2B5EF4-FFF2-40B4-BE49-F238E27FC236}">
              <a16:creationId xmlns:a16="http://schemas.microsoft.com/office/drawing/2014/main" id="{00000000-0008-0000-1300-000016000000}"/>
            </a:ext>
          </a:extLst>
        </xdr:cNvPr>
        <xdr:cNvGrpSpPr/>
      </xdr:nvGrpSpPr>
      <xdr:grpSpPr>
        <a:xfrm>
          <a:off x="13757273" y="3724275"/>
          <a:ext cx="3169152" cy="2082065"/>
          <a:chOff x="13725523" y="3724275"/>
          <a:chExt cx="3169152" cy="2082065"/>
        </a:xfrm>
      </xdr:grpSpPr>
      <xdr:sp macro="[0]!addOrderToSupply" textlink="">
        <xdr:nvSpPr>
          <xdr:cNvPr id="2" name="saveOrder_btn">
            <a:extLst>
              <a:ext uri="{FF2B5EF4-FFF2-40B4-BE49-F238E27FC236}">
                <a16:creationId xmlns:a16="http://schemas.microsoft.com/office/drawing/2014/main" id="{00000000-0008-0000-1300-000002000000}"/>
              </a:ext>
            </a:extLst>
          </xdr:cNvPr>
          <xdr:cNvSpPr/>
        </xdr:nvSpPr>
        <xdr:spPr>
          <a:xfrm>
            <a:off x="13725523" y="4586557"/>
            <a:ext cx="1473202" cy="357502"/>
          </a:xfrm>
          <a:prstGeom prst="roundRect">
            <a:avLst/>
          </a:prstGeom>
          <a:solidFill>
            <a:schemeClr val="tx2">
              <a:lumMod val="20000"/>
              <a:lumOff val="80000"/>
            </a:schemeClr>
          </a:solidFill>
          <a:ln w="19050">
            <a:noFill/>
          </a:ln>
          <a:effectLst>
            <a:glow>
              <a:schemeClr val="accent1">
                <a:alpha val="51000"/>
              </a:schemeClr>
            </a:glow>
            <a:outerShdw blurRad="107950" dist="12700" dir="5400000" algn="ctr">
              <a:srgbClr val="000000"/>
            </a:outerShdw>
            <a:reflection stA="45000" endPos="0" dist="50800" dir="5400000" sy="-100000" algn="bl" rotWithShape="0"/>
          </a:effectLst>
          <a:scene3d>
            <a:camera prst="orthographicFront">
              <a:rot lat="0" lon="0" rev="0"/>
            </a:camera>
            <a:lightRig rig="soft" dir="t">
              <a:rot lat="0" lon="0" rev="0"/>
            </a:lightRig>
          </a:scene3d>
          <a:sp3d contourW="44450" prstMaterial="matte">
            <a:bevelT w="63500" h="63500" prst="artDeco"/>
            <a:contourClr>
              <a:schemeClr val="tx2">
                <a:lumMod val="50000"/>
              </a:schemeClr>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SALVA ORDINE</a:t>
            </a:r>
            <a:endParaRPr lang="it-IT" sz="1200" b="1"/>
          </a:p>
        </xdr:txBody>
      </xdr:sp>
      <xdr:sp macro="[0]!newOrderLauncher" textlink="">
        <xdr:nvSpPr>
          <xdr:cNvPr id="3" name="newOrder_btn">
            <a:extLst>
              <a:ext uri="{FF2B5EF4-FFF2-40B4-BE49-F238E27FC236}">
                <a16:creationId xmlns:a16="http://schemas.microsoft.com/office/drawing/2014/main" id="{00000000-0008-0000-1300-000003000000}"/>
              </a:ext>
            </a:extLst>
          </xdr:cNvPr>
          <xdr:cNvSpPr/>
        </xdr:nvSpPr>
        <xdr:spPr>
          <a:xfrm>
            <a:off x="13725523" y="3724275"/>
            <a:ext cx="1473202" cy="357502"/>
          </a:xfrm>
          <a:prstGeom prst="roundRect">
            <a:avLst/>
          </a:prstGeom>
          <a:solidFill>
            <a:schemeClr val="tx2">
              <a:lumMod val="20000"/>
              <a:lumOff val="80000"/>
            </a:schemeClr>
          </a:solidFill>
          <a:ln w="19050">
            <a:noFill/>
          </a:ln>
          <a:effectLst>
            <a:glow>
              <a:schemeClr val="accent1">
                <a:alpha val="51000"/>
              </a:schemeClr>
            </a:glow>
            <a:outerShdw blurRad="107950" dist="12700" dir="5400000" algn="ctr">
              <a:srgbClr val="000000"/>
            </a:outerShdw>
            <a:reflection stA="45000" endPos="0" dist="50800" dir="5400000" sy="-100000" algn="bl" rotWithShape="0"/>
          </a:effectLst>
          <a:scene3d>
            <a:camera prst="orthographicFront">
              <a:rot lat="0" lon="0" rev="0"/>
            </a:camera>
            <a:lightRig rig="soft" dir="t">
              <a:rot lat="0" lon="0" rev="0"/>
            </a:lightRig>
          </a:scene3d>
          <a:sp3d contourW="44450" prstMaterial="matte">
            <a:bevelT w="63500" h="63500" prst="artDeco"/>
            <a:contourClr>
              <a:schemeClr val="tx2">
                <a:lumMod val="50000"/>
              </a:schemeClr>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NUOVO ORDINE</a:t>
            </a:r>
            <a:endParaRPr lang="it-IT" sz="1200" b="1"/>
          </a:p>
        </xdr:txBody>
      </xdr:sp>
      <xdr:sp macro="[0]!loadOrderLauncher" textlink="">
        <xdr:nvSpPr>
          <xdr:cNvPr id="4" name="loadOrder_btn">
            <a:extLst>
              <a:ext uri="{FF2B5EF4-FFF2-40B4-BE49-F238E27FC236}">
                <a16:creationId xmlns:a16="http://schemas.microsoft.com/office/drawing/2014/main" id="{00000000-0008-0000-1300-000004000000}"/>
              </a:ext>
            </a:extLst>
          </xdr:cNvPr>
          <xdr:cNvSpPr/>
        </xdr:nvSpPr>
        <xdr:spPr>
          <a:xfrm>
            <a:off x="13725523" y="4155416"/>
            <a:ext cx="1473202" cy="357502"/>
          </a:xfrm>
          <a:prstGeom prst="roundRect">
            <a:avLst/>
          </a:prstGeom>
          <a:solidFill>
            <a:schemeClr val="tx2">
              <a:lumMod val="20000"/>
              <a:lumOff val="80000"/>
            </a:schemeClr>
          </a:solidFill>
          <a:ln w="19050">
            <a:noFill/>
          </a:ln>
          <a:effectLst>
            <a:glow>
              <a:schemeClr val="accent1">
                <a:alpha val="51000"/>
              </a:schemeClr>
            </a:glow>
            <a:outerShdw blurRad="107950" dist="12700" dir="5400000" algn="ctr">
              <a:srgbClr val="000000"/>
            </a:outerShdw>
            <a:reflection stA="45000" endPos="0" dist="50800" dir="5400000" sy="-100000" algn="bl" rotWithShape="0"/>
          </a:effectLst>
          <a:scene3d>
            <a:camera prst="orthographicFront">
              <a:rot lat="0" lon="0" rev="0"/>
            </a:camera>
            <a:lightRig rig="soft" dir="t">
              <a:rot lat="0" lon="0" rev="0"/>
            </a:lightRig>
          </a:scene3d>
          <a:sp3d contourW="44450" prstMaterial="matte">
            <a:bevelT w="63500" h="63500" prst="artDeco"/>
            <a:contourClr>
              <a:schemeClr val="tx2">
                <a:lumMod val="50000"/>
              </a:schemeClr>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CARICA ORDINE</a:t>
            </a:r>
            <a:endParaRPr lang="it-IT" sz="1200" b="1"/>
          </a:p>
        </xdr:txBody>
      </xdr:sp>
      <xdr:sp macro="[0]!deleteOrder" textlink="">
        <xdr:nvSpPr>
          <xdr:cNvPr id="5" name="delOrder_btn">
            <a:extLst>
              <a:ext uri="{FF2B5EF4-FFF2-40B4-BE49-F238E27FC236}">
                <a16:creationId xmlns:a16="http://schemas.microsoft.com/office/drawing/2014/main" id="{00000000-0008-0000-1300-000005000000}"/>
              </a:ext>
            </a:extLst>
          </xdr:cNvPr>
          <xdr:cNvSpPr/>
        </xdr:nvSpPr>
        <xdr:spPr>
          <a:xfrm>
            <a:off x="13725523" y="5017698"/>
            <a:ext cx="1473202" cy="357502"/>
          </a:xfrm>
          <a:prstGeom prst="roundRect">
            <a:avLst/>
          </a:prstGeom>
          <a:solidFill>
            <a:schemeClr val="tx2">
              <a:lumMod val="20000"/>
              <a:lumOff val="80000"/>
            </a:schemeClr>
          </a:solidFill>
          <a:ln w="19050">
            <a:noFill/>
          </a:ln>
          <a:effectLst>
            <a:glow>
              <a:schemeClr val="accent1">
                <a:alpha val="51000"/>
              </a:schemeClr>
            </a:glow>
            <a:outerShdw blurRad="107950" dist="12700" dir="5400000" algn="ctr">
              <a:srgbClr val="000000"/>
            </a:outerShdw>
            <a:reflection stA="45000" endPos="0" dist="50800" dir="5400000" sy="-100000" algn="bl" rotWithShape="0"/>
          </a:effectLst>
          <a:scene3d>
            <a:camera prst="orthographicFront">
              <a:rot lat="0" lon="0" rev="0"/>
            </a:camera>
            <a:lightRig rig="soft" dir="t">
              <a:rot lat="0" lon="0" rev="0"/>
            </a:lightRig>
          </a:scene3d>
          <a:sp3d contourW="44450" prstMaterial="matte">
            <a:bevelT w="63500" h="63500" prst="artDeco"/>
            <a:contourClr>
              <a:schemeClr val="tx2">
                <a:lumMod val="50000"/>
              </a:schemeClr>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ELIMINA ORDINE</a:t>
            </a:r>
            <a:endParaRPr lang="it-IT" sz="1200" b="1"/>
          </a:p>
        </xdr:txBody>
      </xdr:sp>
      <xdr:sp macro="[0]!proformaSelLauncher" textlink="">
        <xdr:nvSpPr>
          <xdr:cNvPr id="13" name="printPI_btn">
            <a:extLst>
              <a:ext uri="{FF2B5EF4-FFF2-40B4-BE49-F238E27FC236}">
                <a16:creationId xmlns:a16="http://schemas.microsoft.com/office/drawing/2014/main" id="{00000000-0008-0000-1300-00000D000000}"/>
              </a:ext>
            </a:extLst>
          </xdr:cNvPr>
          <xdr:cNvSpPr/>
        </xdr:nvSpPr>
        <xdr:spPr>
          <a:xfrm>
            <a:off x="13725523" y="5448838"/>
            <a:ext cx="1473202" cy="357502"/>
          </a:xfrm>
          <a:prstGeom prst="roundRect">
            <a:avLst/>
          </a:prstGeom>
          <a:solidFill>
            <a:schemeClr val="accent2">
              <a:lumMod val="40000"/>
              <a:lumOff val="60000"/>
            </a:schemeClr>
          </a:solidFill>
          <a:ln w="19050">
            <a:noFill/>
          </a:ln>
          <a:effectLst>
            <a:glow>
              <a:schemeClr val="accent1">
                <a:alpha val="51000"/>
              </a:schemeClr>
            </a:glow>
            <a:outerShdw blurRad="107950" dist="12700" dir="5400000" algn="ctr">
              <a:srgbClr val="000000"/>
            </a:outerShdw>
            <a:reflection stA="45000" endPos="0" dist="254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C00000"/>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PRINT PROFORMA</a:t>
            </a:r>
            <a:endParaRPr lang="it-IT" sz="1200" b="1"/>
          </a:p>
        </xdr:txBody>
      </xdr:sp>
      <xdr:sp macro="[0]!LaunchNewProductForm" textlink="">
        <xdr:nvSpPr>
          <xdr:cNvPr id="14" name="addProduct">
            <a:extLst>
              <a:ext uri="{FF2B5EF4-FFF2-40B4-BE49-F238E27FC236}">
                <a16:creationId xmlns:a16="http://schemas.microsoft.com/office/drawing/2014/main" id="{00000000-0008-0000-1300-00000E000000}"/>
              </a:ext>
            </a:extLst>
          </xdr:cNvPr>
          <xdr:cNvSpPr/>
        </xdr:nvSpPr>
        <xdr:spPr>
          <a:xfrm>
            <a:off x="15309019" y="3724275"/>
            <a:ext cx="1585656" cy="357717"/>
          </a:xfrm>
          <a:prstGeom prst="roundRect">
            <a:avLst/>
          </a:prstGeom>
          <a:solidFill>
            <a:schemeClr val="bg1">
              <a:lumMod val="85000"/>
            </a:schemeClr>
          </a:solidFill>
          <a:ln w="19050">
            <a:noFill/>
          </a:ln>
          <a:effectLst>
            <a:glow>
              <a:schemeClr val="accent1">
                <a:alpha val="51000"/>
              </a:schemeClr>
            </a:glow>
            <a:outerShdw blurRad="107950" dist="12700" dir="5400000" algn="ctr">
              <a:srgbClr val="000000"/>
            </a:outerShdw>
            <a:reflection stA="45000" endPos="0" dist="508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0070C0"/>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100" b="1" baseline="0"/>
              <a:t>AGGIUNGI ARTICOLO</a:t>
            </a:r>
            <a:endParaRPr lang="it-IT" sz="1100" b="1"/>
          </a:p>
        </xdr:txBody>
      </xdr:sp>
      <xdr:sp macro="[0]!reimpostaFormule" textlink="">
        <xdr:nvSpPr>
          <xdr:cNvPr id="17" name="resetFormulas">
            <a:extLst>
              <a:ext uri="{FF2B5EF4-FFF2-40B4-BE49-F238E27FC236}">
                <a16:creationId xmlns:a16="http://schemas.microsoft.com/office/drawing/2014/main" id="{00000000-0008-0000-1300-000011000000}"/>
              </a:ext>
            </a:extLst>
          </xdr:cNvPr>
          <xdr:cNvSpPr/>
        </xdr:nvSpPr>
        <xdr:spPr>
          <a:xfrm>
            <a:off x="15309019" y="4155200"/>
            <a:ext cx="1585656" cy="357717"/>
          </a:xfrm>
          <a:prstGeom prst="roundRect">
            <a:avLst/>
          </a:prstGeom>
          <a:solidFill>
            <a:schemeClr val="bg1">
              <a:lumMod val="85000"/>
            </a:schemeClr>
          </a:solidFill>
          <a:ln w="19050">
            <a:noFill/>
          </a:ln>
          <a:effectLst>
            <a:glow>
              <a:schemeClr val="accent1">
                <a:alpha val="51000"/>
              </a:schemeClr>
            </a:glow>
            <a:outerShdw blurRad="107950" dist="12700" dir="5400000" algn="ctr">
              <a:srgbClr val="000000"/>
            </a:outerShdw>
            <a:reflection stA="45000" endPos="0" dist="508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0070C0"/>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RESET FORMULAS</a:t>
            </a:r>
            <a:endParaRPr lang="it-IT" sz="1200" b="1"/>
          </a:p>
        </xdr:txBody>
      </xdr:sp>
      <xdr:sp macro="[0]!showDatabase" textlink="">
        <xdr:nvSpPr>
          <xdr:cNvPr id="18" name="showDataset">
            <a:extLst>
              <a:ext uri="{FF2B5EF4-FFF2-40B4-BE49-F238E27FC236}">
                <a16:creationId xmlns:a16="http://schemas.microsoft.com/office/drawing/2014/main" id="{00000000-0008-0000-1300-000012000000}"/>
              </a:ext>
            </a:extLst>
          </xdr:cNvPr>
          <xdr:cNvSpPr/>
        </xdr:nvSpPr>
        <xdr:spPr>
          <a:xfrm>
            <a:off x="15309019" y="4588058"/>
            <a:ext cx="1585656" cy="357717"/>
          </a:xfrm>
          <a:prstGeom prst="roundRect">
            <a:avLst/>
          </a:prstGeom>
          <a:solidFill>
            <a:schemeClr val="bg1">
              <a:lumMod val="85000"/>
            </a:schemeClr>
          </a:solidFill>
          <a:ln w="19050">
            <a:noFill/>
          </a:ln>
          <a:effectLst>
            <a:glow>
              <a:schemeClr val="accent1">
                <a:alpha val="51000"/>
              </a:schemeClr>
            </a:glow>
            <a:outerShdw blurRad="107950" dist="12700" dir="5400000" algn="ctr">
              <a:srgbClr val="000000"/>
            </a:outerShdw>
            <a:reflection stA="45000" endPos="0" dist="508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0070C0"/>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MOSTRA DATASET</a:t>
            </a:r>
            <a:endParaRPr lang="it-IT" sz="1200" b="1"/>
          </a:p>
        </xdr:txBody>
      </xdr:sp>
      <xdr:sp macro="[0]!newClientBtn" textlink="">
        <xdr:nvSpPr>
          <xdr:cNvPr id="19" name="showClients">
            <a:extLst>
              <a:ext uri="{FF2B5EF4-FFF2-40B4-BE49-F238E27FC236}">
                <a16:creationId xmlns:a16="http://schemas.microsoft.com/office/drawing/2014/main" id="{00000000-0008-0000-1300-000013000000}"/>
              </a:ext>
            </a:extLst>
          </xdr:cNvPr>
          <xdr:cNvSpPr/>
        </xdr:nvSpPr>
        <xdr:spPr>
          <a:xfrm>
            <a:off x="15309019" y="5018984"/>
            <a:ext cx="1585656" cy="357717"/>
          </a:xfrm>
          <a:prstGeom prst="roundRect">
            <a:avLst/>
          </a:prstGeom>
          <a:solidFill>
            <a:schemeClr val="bg1">
              <a:lumMod val="85000"/>
            </a:schemeClr>
          </a:solidFill>
          <a:ln w="19050">
            <a:noFill/>
          </a:ln>
          <a:effectLst>
            <a:glow>
              <a:schemeClr val="accent1">
                <a:alpha val="51000"/>
              </a:schemeClr>
            </a:glow>
            <a:outerShdw blurRad="107950" dist="12700" dir="5400000" algn="ctr">
              <a:srgbClr val="000000"/>
            </a:outerShdw>
            <a:reflection stA="45000" endPos="0" dist="508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0070C0"/>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MOSTRA CLIENTI</a:t>
            </a:r>
            <a:endParaRPr lang="it-IT" sz="1200" b="1"/>
          </a:p>
        </xdr:txBody>
      </xdr:sp>
      <xdr:sp macro="[0]!emptyCanvas" textlink="">
        <xdr:nvSpPr>
          <xdr:cNvPr id="8" name="printPI_btn">
            <a:extLst>
              <a:ext uri="{FF2B5EF4-FFF2-40B4-BE49-F238E27FC236}">
                <a16:creationId xmlns:a16="http://schemas.microsoft.com/office/drawing/2014/main" id="{00000000-0008-0000-1300-000008000000}"/>
              </a:ext>
            </a:extLst>
          </xdr:cNvPr>
          <xdr:cNvSpPr/>
        </xdr:nvSpPr>
        <xdr:spPr>
          <a:xfrm>
            <a:off x="15309019" y="5448838"/>
            <a:ext cx="1584000" cy="357502"/>
          </a:xfrm>
          <a:prstGeom prst="roundRect">
            <a:avLst/>
          </a:prstGeom>
          <a:solidFill>
            <a:srgbClr val="EBEBEB"/>
          </a:solidFill>
          <a:ln w="19050">
            <a:noFill/>
          </a:ln>
          <a:effectLst>
            <a:glow>
              <a:schemeClr val="accent1">
                <a:alpha val="51000"/>
              </a:schemeClr>
            </a:glow>
            <a:outerShdw blurRad="107950" dist="12700" dir="5400000" algn="ctr">
              <a:srgbClr val="000000"/>
            </a:outerShdw>
            <a:reflection stA="45000" endPos="0" dist="25400" dir="5400000" sy="-100000" algn="bl" rotWithShape="0"/>
          </a:effectLst>
          <a:scene3d>
            <a:camera prst="orthographicFront">
              <a:rot lat="0" lon="0" rev="0"/>
            </a:camera>
            <a:lightRig rig="soft" dir="t">
              <a:rot lat="0" lon="0" rev="0"/>
            </a:lightRig>
          </a:scene3d>
          <a:sp3d contourW="44450" prstMaterial="matte">
            <a:bevelT w="63500" h="63500" prst="artDeco"/>
            <a:contourClr>
              <a:srgbClr val="C00000"/>
            </a:contourClr>
          </a:sp3d>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lang="it-IT" sz="1200" b="1" baseline="0"/>
              <a:t>SVUOTA CANVAS</a:t>
            </a:r>
            <a:endParaRPr lang="it-IT" sz="1200" b="1"/>
          </a:p>
        </xdr:txBody>
      </xdr:sp>
    </xdr:grpSp>
    <xdr:clientData/>
  </xdr:twoCellAnchor>
  <xdr:twoCellAnchor editAs="absolute">
    <xdr:from>
      <xdr:col>20</xdr:col>
      <xdr:colOff>80480</xdr:colOff>
      <xdr:row>0</xdr:row>
      <xdr:rowOff>33130</xdr:rowOff>
    </xdr:from>
    <xdr:to>
      <xdr:col>22</xdr:col>
      <xdr:colOff>828123</xdr:colOff>
      <xdr:row>1</xdr:row>
      <xdr:rowOff>501564</xdr:rowOff>
    </xdr:to>
    <xdr:pic macro="[0]!showHome">
      <xdr:nvPicPr>
        <xdr:cNvPr id="16" name="logoCoppoListone" descr="Immagine che contiene testo, Carattere, Elementi grafici, logo&#10;&#10;Descrizione generata automaticamente">
          <a:extLst>
            <a:ext uri="{FF2B5EF4-FFF2-40B4-BE49-F238E27FC236}">
              <a16:creationId xmlns:a16="http://schemas.microsoft.com/office/drawing/2014/main" id="{00000000-0008-0000-1300-000010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13240" y="33130"/>
          <a:ext cx="2063197" cy="733477"/>
        </a:xfrm>
        <a:prstGeom prst="rect">
          <a:avLst/>
        </a:prstGeom>
      </xdr:spPr>
    </xdr:pic>
    <xdr:clientData/>
  </xdr:twoCellAnchor>
  <xdr:twoCellAnchor>
    <xdr:from>
      <xdr:col>2</xdr:col>
      <xdr:colOff>215900</xdr:colOff>
      <xdr:row>2</xdr:row>
      <xdr:rowOff>88900</xdr:rowOff>
    </xdr:from>
    <xdr:to>
      <xdr:col>7</xdr:col>
      <xdr:colOff>215900</xdr:colOff>
      <xdr:row>8</xdr:row>
      <xdr:rowOff>6350</xdr:rowOff>
    </xdr:to>
    <xdr:sp macro="" textlink="">
      <xdr:nvSpPr>
        <xdr:cNvPr id="28" name="bubbleProductDescription" hidden="1">
          <a:extLst>
            <a:ext uri="{FF2B5EF4-FFF2-40B4-BE49-F238E27FC236}">
              <a16:creationId xmlns:a16="http://schemas.microsoft.com/office/drawing/2014/main" id="{00000000-0008-0000-1300-00001C000000}"/>
            </a:ext>
          </a:extLst>
        </xdr:cNvPr>
        <xdr:cNvSpPr/>
      </xdr:nvSpPr>
      <xdr:spPr>
        <a:xfrm>
          <a:off x="4337050" y="946150"/>
          <a:ext cx="2152650" cy="1022350"/>
        </a:xfrm>
        <a:prstGeom prst="wedgeRectCallout">
          <a:avLst>
            <a:gd name="adj1" fmla="val -66034"/>
            <a:gd name="adj2" fmla="val -42287"/>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it-IT" sz="1050" b="1">
              <a:solidFill>
                <a:schemeClr val="lt1"/>
              </a:solidFill>
              <a:effectLst/>
              <a:latin typeface="+mn-lt"/>
              <a:ea typeface="+mn-ea"/>
              <a:cs typeface="+mn-cs"/>
            </a:rPr>
            <a:t>Inserite il nome del prodotto richiesto dal cliente. Usate il "Search</a:t>
          </a:r>
          <a:r>
            <a:rPr lang="it-IT" sz="1050" b="1" baseline="0">
              <a:solidFill>
                <a:schemeClr val="lt1"/>
              </a:solidFill>
              <a:effectLst/>
              <a:latin typeface="+mn-lt"/>
              <a:ea typeface="+mn-ea"/>
              <a:cs typeface="+mn-cs"/>
            </a:rPr>
            <a:t> de list" schiacciando ALT + FRECCIA DESTRA per trovarlo più facilmente!</a:t>
          </a:r>
          <a:endParaRPr lang="it-IT" sz="1050" b="1">
            <a:effectLst/>
          </a:endParaRPr>
        </a:p>
      </xdr:txBody>
    </xdr:sp>
    <xdr:clientData/>
  </xdr:twoCellAnchor>
  <xdr:twoCellAnchor>
    <xdr:from>
      <xdr:col>5</xdr:col>
      <xdr:colOff>50800</xdr:colOff>
      <xdr:row>6</xdr:row>
      <xdr:rowOff>158750</xdr:rowOff>
    </xdr:from>
    <xdr:to>
      <xdr:col>8</xdr:col>
      <xdr:colOff>361950</xdr:colOff>
      <xdr:row>15</xdr:row>
      <xdr:rowOff>171450</xdr:rowOff>
    </xdr:to>
    <xdr:sp macro="" textlink="">
      <xdr:nvSpPr>
        <xdr:cNvPr id="29" name="bubbleBtOrdinate" hidden="1">
          <a:extLst>
            <a:ext uri="{FF2B5EF4-FFF2-40B4-BE49-F238E27FC236}">
              <a16:creationId xmlns:a16="http://schemas.microsoft.com/office/drawing/2014/main" id="{00000000-0008-0000-1300-00001D000000}"/>
            </a:ext>
          </a:extLst>
        </xdr:cNvPr>
        <xdr:cNvSpPr/>
      </xdr:nvSpPr>
      <xdr:spPr>
        <a:xfrm>
          <a:off x="5302250" y="1752600"/>
          <a:ext cx="1701800" cy="1670050"/>
        </a:xfrm>
        <a:prstGeom prst="wedgeRectCallout">
          <a:avLst>
            <a:gd name="adj1" fmla="val -67778"/>
            <a:gd name="adj2" fmla="val -58192"/>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it-IT" sz="1050" b="1">
              <a:solidFill>
                <a:schemeClr val="lt1"/>
              </a:solidFill>
              <a:effectLst/>
              <a:latin typeface="+mn-lt"/>
              <a:ea typeface="+mn-ea"/>
              <a:cs typeface="+mn-cs"/>
            </a:rPr>
            <a:t>Nella</a:t>
          </a:r>
          <a:r>
            <a:rPr lang="it-IT" sz="1050" b="1" baseline="0">
              <a:solidFill>
                <a:schemeClr val="lt1"/>
              </a:solidFill>
              <a:effectLst/>
              <a:latin typeface="+mn-lt"/>
              <a:ea typeface="+mn-ea"/>
              <a:cs typeface="+mn-cs"/>
            </a:rPr>
            <a:t> colonna D s</a:t>
          </a:r>
          <a:r>
            <a:rPr lang="it-IT" sz="1050" b="1">
              <a:solidFill>
                <a:schemeClr val="lt1"/>
              </a:solidFill>
              <a:effectLst/>
              <a:latin typeface="+mn-lt"/>
              <a:ea typeface="+mn-ea"/>
              <a:cs typeface="+mn-cs"/>
            </a:rPr>
            <a:t>pecificate quante bottiglie desiderate ordinare. Tenete d'occhio la quantità disponibile presso il fornitore nella colonna O.</a:t>
          </a:r>
        </a:p>
        <a:p>
          <a:pPr marL="0" marR="0" lvl="0" indent="0" algn="ctr" defTabSz="914400" eaLnBrk="1" fontAlgn="auto" latinLnBrk="0" hangingPunct="1">
            <a:lnSpc>
              <a:spcPct val="100000"/>
            </a:lnSpc>
            <a:spcBef>
              <a:spcPts val="0"/>
            </a:spcBef>
            <a:spcAft>
              <a:spcPts val="0"/>
            </a:spcAft>
            <a:buClrTx/>
            <a:buSzTx/>
            <a:buFontTx/>
            <a:buNone/>
            <a:tabLst/>
            <a:defRPr/>
          </a:pPr>
          <a:endParaRPr lang="it-IT" sz="1050" b="1">
            <a:solidFill>
              <a:schemeClr val="lt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it-IT" sz="1050" b="1">
              <a:solidFill>
                <a:schemeClr val="lt1"/>
              </a:solidFill>
              <a:effectLst/>
              <a:latin typeface="+mn-lt"/>
              <a:ea typeface="+mn-ea"/>
              <a:cs typeface="+mn-cs"/>
            </a:rPr>
            <a:t>NB.</a:t>
          </a:r>
          <a:r>
            <a:rPr lang="it-IT" sz="1050" b="1" baseline="0">
              <a:solidFill>
                <a:schemeClr val="lt1"/>
              </a:solidFill>
              <a:effectLst/>
              <a:latin typeface="+mn-lt"/>
              <a:ea typeface="+mn-ea"/>
              <a:cs typeface="+mn-cs"/>
            </a:rPr>
            <a:t> Se l'articolo non è disponibile mettere 0.</a:t>
          </a:r>
          <a:endParaRPr lang="it-IT" sz="1050" b="1">
            <a:effectLst/>
          </a:endParaRPr>
        </a:p>
      </xdr:txBody>
    </xdr:sp>
    <xdr:clientData/>
  </xdr:twoCellAnchor>
  <xdr:twoCellAnchor>
    <xdr:from>
      <xdr:col>1</xdr:col>
      <xdr:colOff>1219200</xdr:colOff>
      <xdr:row>7</xdr:row>
      <xdr:rowOff>107950</xdr:rowOff>
    </xdr:from>
    <xdr:to>
      <xdr:col>1</xdr:col>
      <xdr:colOff>3486150</xdr:colOff>
      <xdr:row>19</xdr:row>
      <xdr:rowOff>165100</xdr:rowOff>
    </xdr:to>
    <xdr:sp macro="" textlink="">
      <xdr:nvSpPr>
        <xdr:cNvPr id="30" name="bubbleBtFatturate" hidden="1">
          <a:extLst>
            <a:ext uri="{FF2B5EF4-FFF2-40B4-BE49-F238E27FC236}">
              <a16:creationId xmlns:a16="http://schemas.microsoft.com/office/drawing/2014/main" id="{00000000-0008-0000-1300-00001E000000}"/>
            </a:ext>
          </a:extLst>
        </xdr:cNvPr>
        <xdr:cNvSpPr/>
      </xdr:nvSpPr>
      <xdr:spPr>
        <a:xfrm>
          <a:off x="1670050" y="1885950"/>
          <a:ext cx="2266950" cy="2266950"/>
        </a:xfrm>
        <a:prstGeom prst="wedgeRectCallout">
          <a:avLst>
            <a:gd name="adj1" fmla="val 69535"/>
            <a:gd name="adj2" fmla="val -62059"/>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it-IT" sz="1050" b="1">
              <a:solidFill>
                <a:schemeClr val="lt1"/>
              </a:solidFill>
              <a:effectLst/>
              <a:latin typeface="+mn-lt"/>
              <a:ea typeface="+mn-ea"/>
              <a:cs typeface="+mn-cs"/>
            </a:rPr>
            <a:t>Nella colonna C indicate quante bottiglie fatturare al cliente. Solitamente questo valore coinciderà con le bottiglie ordinate presso</a:t>
          </a:r>
          <a:r>
            <a:rPr lang="it-IT" sz="1050" b="1" baseline="0">
              <a:solidFill>
                <a:schemeClr val="lt1"/>
              </a:solidFill>
              <a:effectLst/>
              <a:latin typeface="+mn-lt"/>
              <a:ea typeface="+mn-ea"/>
              <a:cs typeface="+mn-cs"/>
            </a:rPr>
            <a:t> Anker. In certi casi però potrebbero differire ossia quando usiamo bottiglie del nostro stock per soddisfare la richiesta del cliente.</a:t>
          </a:r>
        </a:p>
        <a:p>
          <a:pPr marL="0" marR="0" lvl="0" indent="0" algn="ctr" defTabSz="914400" eaLnBrk="1" fontAlgn="auto" latinLnBrk="0" hangingPunct="1">
            <a:lnSpc>
              <a:spcPct val="100000"/>
            </a:lnSpc>
            <a:spcBef>
              <a:spcPts val="0"/>
            </a:spcBef>
            <a:spcAft>
              <a:spcPts val="0"/>
            </a:spcAft>
            <a:buClrTx/>
            <a:buSzTx/>
            <a:buFontTx/>
            <a:buNone/>
            <a:tabLst/>
            <a:defRPr/>
          </a:pPr>
          <a:endParaRPr lang="it-IT" sz="1050" b="1" baseline="0">
            <a:solidFill>
              <a:schemeClr val="lt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it-IT" sz="1050" b="1" baseline="0">
              <a:solidFill>
                <a:schemeClr val="lt1"/>
              </a:solidFill>
              <a:effectLst/>
              <a:latin typeface="+mn-lt"/>
              <a:ea typeface="+mn-ea"/>
              <a:cs typeface="+mn-cs"/>
            </a:rPr>
            <a:t>Se l'articolo non è disponibile nè nel nostro stock nè in quello di Anker indicare 0.</a:t>
          </a:r>
          <a:endParaRPr lang="it-IT" sz="1050" b="1">
            <a:effectLst/>
          </a:endParaRPr>
        </a:p>
      </xdr:txBody>
    </xdr:sp>
    <xdr:clientData/>
  </xdr:twoCellAnchor>
  <xdr:twoCellAnchor>
    <xdr:from>
      <xdr:col>23</xdr:col>
      <xdr:colOff>419100</xdr:colOff>
      <xdr:row>2</xdr:row>
      <xdr:rowOff>57150</xdr:rowOff>
    </xdr:from>
    <xdr:to>
      <xdr:col>26</xdr:col>
      <xdr:colOff>6350</xdr:colOff>
      <xdr:row>13</xdr:row>
      <xdr:rowOff>120650</xdr:rowOff>
    </xdr:to>
    <xdr:sp macro="" textlink="">
      <xdr:nvSpPr>
        <xdr:cNvPr id="6" name="bubbleRecoveryMode" hidden="1">
          <a:extLst>
            <a:ext uri="{FF2B5EF4-FFF2-40B4-BE49-F238E27FC236}">
              <a16:creationId xmlns:a16="http://schemas.microsoft.com/office/drawing/2014/main" id="{00000000-0008-0000-1300-000006000000}"/>
            </a:ext>
          </a:extLst>
        </xdr:cNvPr>
        <xdr:cNvSpPr/>
      </xdr:nvSpPr>
      <xdr:spPr>
        <a:xfrm>
          <a:off x="16529050" y="914400"/>
          <a:ext cx="2222500" cy="2089150"/>
        </a:xfrm>
        <a:prstGeom prst="wedgeRectCallout">
          <a:avLst>
            <a:gd name="adj1" fmla="val -59223"/>
            <a:gd name="adj2" fmla="val 4035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it-IT" sz="1050" b="1">
              <a:solidFill>
                <a:schemeClr val="lt1"/>
              </a:solidFill>
              <a:effectLst/>
              <a:latin typeface="+mn-lt"/>
              <a:ea typeface="+mn-ea"/>
              <a:cs typeface="+mn-cs"/>
            </a:rPr>
            <a:t>Specificare sempre il corretto metodo di recupero dei dati.</a:t>
          </a:r>
          <a:br>
            <a:rPr lang="it-IT" sz="1050" b="1">
              <a:solidFill>
                <a:schemeClr val="lt1"/>
              </a:solidFill>
              <a:effectLst/>
              <a:latin typeface="+mn-lt"/>
              <a:ea typeface="+mn-ea"/>
              <a:cs typeface="+mn-cs"/>
            </a:rPr>
          </a:br>
          <a:br>
            <a:rPr lang="it-IT" sz="1050" b="1">
              <a:solidFill>
                <a:schemeClr val="lt1"/>
              </a:solidFill>
              <a:effectLst/>
              <a:latin typeface="+mn-lt"/>
              <a:ea typeface="+mn-ea"/>
              <a:cs typeface="+mn-cs"/>
            </a:rPr>
          </a:br>
          <a:r>
            <a:rPr lang="it-IT" sz="1050" b="1">
              <a:solidFill>
                <a:schemeClr val="lt1"/>
              </a:solidFill>
              <a:effectLst/>
              <a:latin typeface="+mn-lt"/>
              <a:ea typeface="+mn-ea"/>
              <a:cs typeface="+mn-cs"/>
            </a:rPr>
            <a:t>Per nuovi ordini A - i dati dei</a:t>
          </a:r>
          <a:r>
            <a:rPr lang="it-IT" sz="1050" b="1" baseline="0">
              <a:solidFill>
                <a:schemeClr val="lt1"/>
              </a:solidFill>
              <a:effectLst/>
              <a:latin typeface="+mn-lt"/>
              <a:ea typeface="+mn-ea"/>
              <a:cs typeface="+mn-cs"/>
            </a:rPr>
            <a:t> prodotti selezionati verranno recuperati dal listino Anker</a:t>
          </a:r>
        </a:p>
        <a:p>
          <a:pPr marL="0" marR="0" lvl="0" indent="0" algn="ctr" defTabSz="914400" eaLnBrk="1" fontAlgn="auto" latinLnBrk="0" hangingPunct="1">
            <a:lnSpc>
              <a:spcPct val="100000"/>
            </a:lnSpc>
            <a:spcBef>
              <a:spcPts val="0"/>
            </a:spcBef>
            <a:spcAft>
              <a:spcPts val="0"/>
            </a:spcAft>
            <a:buClrTx/>
            <a:buSzTx/>
            <a:buFontTx/>
            <a:buNone/>
            <a:tabLst/>
            <a:defRPr/>
          </a:pPr>
          <a:endParaRPr lang="it-IT" sz="1050" b="1" baseline="0">
            <a:solidFill>
              <a:schemeClr val="lt1"/>
            </a:solidFill>
            <a:effectLst/>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lang="it-IT" sz="1050" b="1" baseline="0">
              <a:solidFill>
                <a:schemeClr val="lt1"/>
              </a:solidFill>
              <a:effectLst/>
              <a:latin typeface="+mn-lt"/>
              <a:ea typeface="+mn-ea"/>
              <a:cs typeface="+mn-cs"/>
            </a:rPr>
            <a:t>Per ordini già inseriti o di forniture vecchie selezionare B - i dati verranno recuperati dallo storico ordini.</a:t>
          </a:r>
          <a:endParaRPr lang="it-IT" sz="1050" b="1">
            <a:effectLst/>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1345</xdr:row>
      <xdr:rowOff>180975</xdr:rowOff>
    </xdr:from>
    <xdr:to>
      <xdr:col>1</xdr:col>
      <xdr:colOff>1840</xdr:colOff>
      <xdr:row>1346</xdr:row>
      <xdr:rowOff>159279</xdr:rowOff>
    </xdr:to>
    <xdr:sp macro="" textlink="">
      <xdr:nvSpPr>
        <xdr:cNvPr id="2" name="TextBox 1">
          <a:extLst>
            <a:ext uri="{FF2B5EF4-FFF2-40B4-BE49-F238E27FC236}">
              <a16:creationId xmlns:a16="http://schemas.microsoft.com/office/drawing/2014/main" id="{00000000-0008-0000-1400-000002000000}"/>
            </a:ext>
          </a:extLst>
        </xdr:cNvPr>
        <xdr:cNvSpPr txBox="1"/>
      </xdr:nvSpPr>
      <xdr:spPr>
        <a:xfrm>
          <a:off x="2476500" y="247932575"/>
          <a:ext cx="1840" cy="162454"/>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twoCellAnchor editAs="oneCell">
    <xdr:from>
      <xdr:col>1</xdr:col>
      <xdr:colOff>0</xdr:colOff>
      <xdr:row>1356</xdr:row>
      <xdr:rowOff>180975</xdr:rowOff>
    </xdr:from>
    <xdr:to>
      <xdr:col>1</xdr:col>
      <xdr:colOff>1840</xdr:colOff>
      <xdr:row>1357</xdr:row>
      <xdr:rowOff>159277</xdr:rowOff>
    </xdr:to>
    <xdr:sp macro="" textlink="">
      <xdr:nvSpPr>
        <xdr:cNvPr id="3" name="TextBox 1">
          <a:extLst>
            <a:ext uri="{FF2B5EF4-FFF2-40B4-BE49-F238E27FC236}">
              <a16:creationId xmlns:a16="http://schemas.microsoft.com/office/drawing/2014/main" id="{00000000-0008-0000-1400-000003000000}"/>
            </a:ext>
          </a:extLst>
        </xdr:cNvPr>
        <xdr:cNvSpPr txBox="1"/>
      </xdr:nvSpPr>
      <xdr:spPr>
        <a:xfrm>
          <a:off x="2476500" y="249958225"/>
          <a:ext cx="1840" cy="162452"/>
        </a:xfrm>
        <a:prstGeom prst="rect">
          <a:avLst/>
        </a:prstGeom>
        <a:noFill/>
      </xdr:spPr>
      <xdr:style>
        <a:lnRef idx="0">
          <a:scrgbClr r="0" g="0" b="0"/>
        </a:lnRef>
        <a:fillRef idx="0">
          <a:scrgbClr r="0" g="0" b="0"/>
        </a:fillRef>
        <a:effectRef idx="0">
          <a:scrgbClr r="0" g="0" b="0"/>
        </a:effectRef>
        <a:fontRef idx="minor">
          <a:schemeClr val="tx1"/>
        </a:fontRef>
      </xdr:style>
      <xdr:txBody>
        <a:bodyPr wrap="none" lIns="0" tIns="0" rIns="0" bIns="0"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nl-NL"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Squaredranken\SQ_Data\6%20-%20Inkoop\Leveranciers\Diageo\Diageo.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RDER SHEET"/>
      <sheetName val="Sheet2"/>
    </sheetNames>
    <sheetDataSet>
      <sheetData sheetId="0"/>
      <sheetData sheetId="1">
        <row r="1">
          <cell r="A1" t="str">
            <v>BOTTLES</v>
          </cell>
        </row>
        <row r="2">
          <cell r="A2" t="str">
            <v>CASES</v>
          </cell>
        </row>
        <row r="3">
          <cell r="A3" t="str">
            <v>PALLET</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tephane Ducci" refreshedDate="45597.738265624997" missingItemsLimit="0" createdVersion="8" refreshedVersion="8" minRefreshableVersion="3" recordCount="1" xr:uid="{00000000-000A-0000-FFFF-FFFF30000000}">
  <cacheSource type="worksheet">
    <worksheetSource name="dbOrdini"/>
  </cacheSource>
  <cacheFields count="26">
    <cacheField name="CODICE SUPPLY" numFmtId="49">
      <sharedItems containsNonDate="0" containsString="0" containsBlank="1" count="1">
        <m/>
      </sharedItems>
    </cacheField>
    <cacheField name="CODICE GEKO" numFmtId="0">
      <sharedItems containsNonDate="0" containsString="0" containsBlank="1" count="1">
        <m/>
      </sharedItems>
    </cacheField>
    <cacheField name="DESCRIZIONE" numFmtId="0">
      <sharedItems containsNonDate="0" containsString="0" containsBlank="1" count="1">
        <m/>
      </sharedItems>
    </cacheField>
    <cacheField name="ORDINE CLIENTE" numFmtId="0">
      <sharedItems containsNonDate="0" containsString="0" containsBlank="1" count="1">
        <m/>
      </sharedItems>
    </cacheField>
    <cacheField name="ORDINE ANKER" numFmtId="0">
      <sharedItems containsNonDate="0" containsString="0" containsBlank="1" count="1">
        <m/>
      </sharedItems>
    </cacheField>
    <cacheField name="CODICE VINOLUX" numFmtId="1">
      <sharedItems containsNonDate="0" containsString="0" containsBlank="1"/>
    </cacheField>
    <cacheField name="CODICE ANKER" numFmtId="1">
      <sharedItems containsNonDate="0" containsString="0" containsBlank="1" count="1">
        <m/>
      </sharedItems>
    </cacheField>
    <cacheField name="BT/CS" numFmtId="1">
      <sharedItems containsNonDate="0" containsString="0" containsBlank="1" count="1">
        <m/>
      </sharedItems>
    </cacheField>
    <cacheField name="LT." numFmtId="168">
      <sharedItems containsNonDate="0" containsString="0" containsBlank="1" count="1">
        <m/>
      </sharedItems>
    </cacheField>
    <cacheField name="% VOL" numFmtId="168">
      <sharedItems containsNonDate="0" containsString="0" containsBlank="1" count="1">
        <m/>
      </sharedItems>
    </cacheField>
    <cacheField name="PREZZO ANKER" numFmtId="173">
      <sharedItems containsNonDate="0" containsString="0" containsBlank="1"/>
    </cacheField>
    <cacheField name="PREZZO VINOLUX" numFmtId="173">
      <sharedItems containsNonDate="0" containsString="0" containsBlank="1"/>
    </cacheField>
    <cacheField name="PREZZO ITALIA" numFmtId="173">
      <sharedItems containsNonDate="0" containsString="0" containsBlank="1"/>
    </cacheField>
    <cacheField name="COSTO IMPORT BOTT." numFmtId="173">
      <sharedItems containsNonDate="0" containsString="0" containsBlank="1"/>
    </cacheField>
    <cacheField name="CARTONI" numFmtId="1">
      <sharedItems containsNonDate="0" containsString="0" containsBlank="1"/>
    </cacheField>
    <cacheField name="DISPONIBILITA" numFmtId="0">
      <sharedItems containsNonDate="0" containsString="0" containsBlank="1"/>
    </cacheField>
    <cacheField name="GEKO STOCK" numFmtId="1">
      <sharedItems containsNonDate="0" containsString="0" containsBlank="1"/>
    </cacheField>
    <cacheField name="TOTALE ANKER" numFmtId="165">
      <sharedItems containsNonDate="0" containsString="0" containsBlank="1"/>
    </cacheField>
    <cacheField name="TOTALE IMPORT" numFmtId="165">
      <sharedItems containsNonDate="0" containsString="0" containsBlank="1"/>
    </cacheField>
    <cacheField name="TOTALE VENDITA" numFmtId="165">
      <sharedItems containsNonDate="0" containsString="0" containsBlank="1"/>
    </cacheField>
    <cacheField name="CLIENTE" numFmtId="176">
      <sharedItems containsNonDate="0" containsString="0" containsBlank="1" count="1">
        <m/>
      </sharedItems>
    </cacheField>
    <cacheField name="CATEGORIA COPPO" numFmtId="0">
      <sharedItems containsNonDate="0" containsString="0" containsBlank="1"/>
    </cacheField>
    <cacheField name="DATA" numFmtId="175">
      <sharedItems containsNonDate="0" containsString="0" containsBlank="1"/>
    </cacheField>
    <cacheField name="PESO" numFmtId="0">
      <sharedItems containsNonDate="0" containsString="0" containsBlank="1"/>
    </cacheField>
    <cacheField name="COSTO IVATO" numFmtId="0" formula="CEILING('COSTO IMPORT BOTT.'*1.22,0.05)" databaseField="0"/>
    <cacheField name="PREZZO AL PUBBLICO" numFmtId="0" formula="CEILING('COSTO IVATO'*1.35,0.05)"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x v="0"/>
    <x v="0"/>
    <x v="0"/>
    <x v="0"/>
    <m/>
    <x v="0"/>
    <x v="0"/>
    <x v="0"/>
    <x v="0"/>
    <m/>
    <m/>
    <m/>
    <m/>
    <m/>
    <m/>
    <m/>
    <m/>
    <m/>
    <m/>
    <x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ivotForniture" cacheId="0" applyNumberFormats="0" applyBorderFormats="0" applyFontFormats="0" applyPatternFormats="0" applyAlignmentFormats="0" applyWidthHeightFormats="1" dataCaption="Valori" updatedVersion="8" minRefreshableVersion="3" showCalcMbrs="0" showDrill="0" itemPrintTitles="1" createdVersion="3" indent="0" outline="1" outlineData="1" multipleFieldFilters="0" rowHeaderCaption="DESCRIZIONE">
  <location ref="A6:K9" firstHeaderRow="1" firstDataRow="2" firstDataCol="6" rowPageCount="4" colPageCount="1"/>
  <pivotFields count="26">
    <pivotField axis="axisPage" multipleItemSelectionAllowed="1" showAll="0">
      <items count="2">
        <item x="0"/>
        <item t="default"/>
      </items>
    </pivotField>
    <pivotField axis="axisRow" outline="0" showAll="0" defaultSubtotal="0">
      <items count="1">
        <item x="0"/>
      </items>
    </pivotField>
    <pivotField axis="axisRow" outline="0" showAll="0" sortType="ascending" defaultSubtotal="0">
      <items count="1">
        <item x="0"/>
      </items>
    </pivotField>
    <pivotField axis="axisPage" multipleItemSelectionAllowed="1" showAll="0">
      <items count="2">
        <item x="0"/>
        <item t="default"/>
      </items>
    </pivotField>
    <pivotField axis="axisPage" dataField="1" multipleItemSelectionAllowed="1" showAll="0">
      <items count="2">
        <item x="0"/>
        <item t="default"/>
      </items>
    </pivotField>
    <pivotField showAll="0"/>
    <pivotField axis="axisRow" outline="0" showAll="0" defaultSubtotal="0">
      <items count="1">
        <item x="0"/>
      </items>
    </pivotField>
    <pivotField axis="axisRow" numFmtId="1" outline="0" showAll="0" defaultSubtotal="0">
      <items count="1">
        <item x="0"/>
      </items>
    </pivotField>
    <pivotField axis="axisRow" numFmtId="168" outline="0" multipleItemSelectionAllowed="1" showAll="0" defaultSubtotal="0">
      <items count="1">
        <item x="0"/>
      </items>
    </pivotField>
    <pivotField axis="axisRow" numFmtId="168" outline="0" showAll="0" defaultSubtotal="0">
      <items count="1">
        <item x="0"/>
      </items>
    </pivotField>
    <pivotField dataField="1" numFmtId="173" showAll="0"/>
    <pivotField showAll="0"/>
    <pivotField showAll="0"/>
    <pivotField numFmtId="173" showAll="0" defaultSubtotal="0"/>
    <pivotField numFmtId="1" showAll="0"/>
    <pivotField showAll="0"/>
    <pivotField showAll="0"/>
    <pivotField name="TOTALE ANKER2" dataField="1" numFmtId="165" showAll="0"/>
    <pivotField name="TOTALE IMPORT2" dataField="1" numFmtId="165" showAll="0"/>
    <pivotField name="TOTALE VENDITA2" dataField="1" showAll="0"/>
    <pivotField axis="axisPage" multipleItemSelectionAllowed="1" showAll="0">
      <items count="2">
        <item x="0"/>
        <item t="default"/>
      </items>
    </pivotField>
    <pivotField showAll="0"/>
    <pivotField numFmtId="175" showAll="0" defaultSubtotal="0"/>
    <pivotField showAll="0" defaultSubtotal="0"/>
    <pivotField dragToRow="0" dragToCol="0" dragToPage="0" showAll="0" defaultSubtotal="0"/>
    <pivotField dragToRow="0" dragToCol="0" dragToPage="0" showAll="0" defaultSubtotal="0"/>
  </pivotFields>
  <rowFields count="6">
    <field x="2"/>
    <field x="1"/>
    <field x="6"/>
    <field x="7"/>
    <field x="8"/>
    <field x="9"/>
  </rowFields>
  <rowItems count="2">
    <i>
      <x/>
      <x/>
      <x/>
      <x/>
      <x/>
      <x/>
    </i>
    <i t="grand">
      <x/>
    </i>
  </rowItems>
  <colFields count="1">
    <field x="-2"/>
  </colFields>
  <colItems count="5">
    <i>
      <x/>
    </i>
    <i i="1">
      <x v="1"/>
    </i>
    <i i="2">
      <x v="2"/>
    </i>
    <i i="3">
      <x v="3"/>
    </i>
    <i i="4">
      <x v="4"/>
    </i>
  </colItems>
  <pageFields count="4">
    <pageField fld="20" hier="-1"/>
    <pageField fld="0" hier="-1"/>
    <pageField fld="4" hier="-1"/>
    <pageField fld="3" hier="-1"/>
  </pageFields>
  <dataFields count="5">
    <dataField name="ORDINE" fld="4" baseField="0" baseItem="0"/>
    <dataField name="PREZZO ANKER " fld="10" subtotal="max" baseField="0" baseItem="0"/>
    <dataField name="TOTALE ANKER" fld="17" baseField="9" baseItem="16" numFmtId="173"/>
    <dataField name="TOTALE IMPORT" fld="18" baseField="0" baseItem="0" numFmtId="173"/>
    <dataField name="TOTALE VENDITA" fld="19" baseField="9" baseItem="16" numFmtId="173"/>
  </dataFields>
  <formats count="40">
    <format dxfId="82">
      <pivotArea outline="0" collapsedLevelsAreSubtotals="1" fieldPosition="0"/>
    </format>
    <format dxfId="81">
      <pivotArea dataOnly="0" labelOnly="1" outline="0" fieldPosition="0">
        <references count="1">
          <reference field="20" count="0"/>
        </references>
      </pivotArea>
    </format>
    <format dxfId="80">
      <pivotArea field="-2" type="button" dataOnly="0" labelOnly="1" outline="0" axis="axisCol" fieldPosition="0"/>
    </format>
    <format dxfId="79">
      <pivotArea type="topRight" dataOnly="0" labelOnly="1" outline="0" fieldPosition="0"/>
    </format>
    <format dxfId="78">
      <pivotArea outline="0" collapsedLevelsAreSubtotals="1" fieldPosition="0"/>
    </format>
    <format dxfId="77">
      <pivotArea dataOnly="0" labelOnly="1" outline="0" fieldPosition="0">
        <references count="1">
          <reference field="20" count="0"/>
        </references>
      </pivotArea>
    </format>
    <format dxfId="76">
      <pivotArea field="-2" type="button" dataOnly="0" labelOnly="1" outline="0" axis="axisCol" fieldPosition="0"/>
    </format>
    <format dxfId="75">
      <pivotArea type="topRight" dataOnly="0" labelOnly="1" outline="0" fieldPosition="0"/>
    </format>
    <format dxfId="74">
      <pivotArea dataOnly="0" labelOnly="1" grandRow="1" outline="0" fieldPosition="0"/>
    </format>
    <format dxfId="73">
      <pivotArea dataOnly="0" labelOnly="1" grandRow="1" outline="0" fieldPosition="0"/>
    </format>
    <format dxfId="72">
      <pivotArea field="7" type="button" dataOnly="0" labelOnly="1" outline="0" axis="axisRow" fieldPosition="3"/>
    </format>
    <format dxfId="71">
      <pivotArea field="8" type="button" dataOnly="0" labelOnly="1" outline="0" axis="axisRow" fieldPosition="4"/>
    </format>
    <format dxfId="70">
      <pivotArea field="9" type="button" dataOnly="0" labelOnly="1" outline="0" axis="axisRow" fieldPosition="5"/>
    </format>
    <format dxfId="69">
      <pivotArea field="7" type="button" dataOnly="0" labelOnly="1" outline="0" axis="axisRow" fieldPosition="3"/>
    </format>
    <format dxfId="68">
      <pivotArea field="8" type="button" dataOnly="0" labelOnly="1" outline="0" axis="axisRow" fieldPosition="4"/>
    </format>
    <format dxfId="67">
      <pivotArea field="9" type="button" dataOnly="0" labelOnly="1" outline="0" axis="axisRow" fieldPosition="5"/>
    </format>
    <format dxfId="66">
      <pivotArea dataOnly="0" labelOnly="1" outline="0" fieldPosition="0">
        <references count="1">
          <reference field="7" count="0"/>
        </references>
      </pivotArea>
    </format>
    <format dxfId="65">
      <pivotArea dataOnly="0" labelOnly="1" outline="0" fieldPosition="0">
        <references count="1">
          <reference field="7" count="0"/>
        </references>
      </pivotArea>
    </format>
    <format dxfId="64">
      <pivotArea dataOnly="0" labelOnly="1" outline="0" fieldPosition="0">
        <references count="1">
          <reference field="7" count="0"/>
        </references>
      </pivotArea>
    </format>
    <format dxfId="63">
      <pivotArea dataOnly="0" labelOnly="1" outline="0" fieldPosition="0">
        <references count="1">
          <reference field="8" count="0"/>
        </references>
      </pivotArea>
    </format>
    <format dxfId="62">
      <pivotArea dataOnly="0" labelOnly="1" outline="0" fieldPosition="0">
        <references count="1">
          <reference field="8" count="0"/>
        </references>
      </pivotArea>
    </format>
    <format dxfId="61">
      <pivotArea dataOnly="0" labelOnly="1" outline="0" fieldPosition="0">
        <references count="1">
          <reference field="8" count="0"/>
        </references>
      </pivotArea>
    </format>
    <format dxfId="60">
      <pivotArea dataOnly="0" labelOnly="1" outline="0" fieldPosition="0">
        <references count="1">
          <reference field="9" count="0"/>
        </references>
      </pivotArea>
    </format>
    <format dxfId="59">
      <pivotArea dataOnly="0" labelOnly="1" outline="0" fieldPosition="0">
        <references count="1">
          <reference field="9" count="0"/>
        </references>
      </pivotArea>
    </format>
    <format dxfId="58">
      <pivotArea dataOnly="0" labelOnly="1" outline="0" fieldPosition="0">
        <references count="1">
          <reference field="0" count="0"/>
        </references>
      </pivotArea>
    </format>
    <format dxfId="57">
      <pivotArea dataOnly="0" labelOnly="1" outline="0" fieldPosition="0">
        <references count="1">
          <reference field="4294967294" count="1">
            <x v="0"/>
          </reference>
        </references>
      </pivotArea>
    </format>
    <format dxfId="56">
      <pivotArea field="6" type="button" dataOnly="0" labelOnly="1" outline="0" axis="axisRow" fieldPosition="2"/>
    </format>
    <format dxfId="55">
      <pivotArea dataOnly="0" labelOnly="1" outline="0" fieldPosition="0">
        <references count="1">
          <reference field="6" count="0"/>
        </references>
      </pivotArea>
    </format>
    <format dxfId="54">
      <pivotArea dataOnly="0" labelOnly="1" outline="0" fieldPosition="0">
        <references count="1">
          <reference field="6" count="0"/>
        </references>
      </pivotArea>
    </format>
    <format dxfId="53">
      <pivotArea dataOnly="0" labelOnly="1" outline="0" fieldPosition="0">
        <references count="1">
          <reference field="20" count="0"/>
        </references>
      </pivotArea>
    </format>
    <format dxfId="52">
      <pivotArea dataOnly="0" labelOnly="1" outline="0" fieldPosition="0">
        <references count="1">
          <reference field="0" count="0"/>
        </references>
      </pivotArea>
    </format>
    <format dxfId="51">
      <pivotArea dataOnly="0" labelOnly="1" outline="0" fieldPosition="0">
        <references count="1">
          <reference field="4" count="0"/>
        </references>
      </pivotArea>
    </format>
    <format dxfId="50">
      <pivotArea dataOnly="0" labelOnly="1" outline="0" fieldPosition="0">
        <references count="1">
          <reference field="1" count="0"/>
        </references>
      </pivotArea>
    </format>
    <format dxfId="49">
      <pivotArea field="1" type="button" dataOnly="0" labelOnly="1" outline="0" axis="axisRow" fieldPosition="1"/>
    </format>
    <format dxfId="48">
      <pivotArea dataOnly="0" labelOnly="1" outline="0" fieldPosition="0">
        <references count="1">
          <reference field="4294967294" count="3">
            <x v="2"/>
            <x v="3"/>
            <x v="4"/>
          </reference>
        </references>
      </pivotArea>
    </format>
    <format dxfId="47">
      <pivotArea outline="0" collapsedLevelsAreSubtotals="1" fieldPosition="0">
        <references count="1">
          <reference field="4294967294" count="3" selected="0">
            <x v="2"/>
            <x v="3"/>
            <x v="4"/>
          </reference>
        </references>
      </pivotArea>
    </format>
    <format dxfId="46">
      <pivotArea type="topRight" dataOnly="0" labelOnly="1" outline="0" fieldPosition="0"/>
    </format>
    <format dxfId="45">
      <pivotArea dataOnly="0" labelOnly="1" outline="0" fieldPosition="0">
        <references count="1">
          <reference field="4294967294" count="3">
            <x v="2"/>
            <x v="3"/>
            <x v="4"/>
          </reference>
        </references>
      </pivotArea>
    </format>
    <format dxfId="44">
      <pivotArea dataOnly="0" labelOnly="1" outline="0" fieldPosition="0">
        <references count="1">
          <reference field="4294967294" count="1">
            <x v="1"/>
          </reference>
        </references>
      </pivotArea>
    </format>
    <format dxfId="43">
      <pivotArea dataOnly="0" outline="0" fieldPosition="0">
        <references count="1">
          <reference field="4294967294" count="1">
            <x v="1"/>
          </reference>
        </references>
      </pivotArea>
    </format>
  </formats>
  <pivotTableStyleInfo name="PivotStyleMedium9" showRowHeaders="1" showColHeaders="1" showRowStripes="1" showColStripes="1"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Tabella_pivot1" cacheId="0" applyNumberFormats="0" applyBorderFormats="0" applyFontFormats="0" applyPatternFormats="0" applyAlignmentFormats="0" applyWidthHeightFormats="1" dataCaption="Valori" updatedVersion="8" minRefreshableVersion="3" showCalcMbrs="0" showDrill="0" rowGrandTotals="0" colGrandTotals="0" itemPrintTitles="1" createdVersion="3" indent="0" outline="1" outlineData="1" multipleFieldFilters="0">
  <location ref="A9:E11" firstHeaderRow="1" firstDataRow="2" firstDataCol="3" rowPageCount="3" colPageCount="1"/>
  <pivotFields count="26">
    <pivotField axis="axisPage" showAll="0">
      <items count="2">
        <item x="0"/>
        <item t="default"/>
      </items>
    </pivotField>
    <pivotField showAll="0"/>
    <pivotField axis="axisRow" outline="0" showAll="0" sortType="ascending" defaultSubtotal="0">
      <items count="1">
        <item x="0"/>
      </items>
    </pivotField>
    <pivotField showAll="0"/>
    <pivotField axis="axisPage" multipleItemSelectionAllowed="1" showAll="0">
      <items count="2">
        <item x="0"/>
        <item t="default"/>
      </items>
    </pivotField>
    <pivotField showAll="0"/>
    <pivotField showAll="0"/>
    <pivotField numFmtId="1" showAll="0"/>
    <pivotField axis="axisRow" outline="0" showAll="0" defaultSubtotal="0">
      <items count="1">
        <item x="0"/>
      </items>
    </pivotField>
    <pivotField axis="axisRow" numFmtId="168" showAll="0">
      <items count="2">
        <item x="0"/>
        <item t="default"/>
      </items>
    </pivotField>
    <pivotField numFmtId="173" showAll="0"/>
    <pivotField showAll="0"/>
    <pivotField showAll="0"/>
    <pivotField numFmtId="173" showAll="0" defaultSubtotal="0"/>
    <pivotField numFmtId="1" showAll="0"/>
    <pivotField showAll="0"/>
    <pivotField showAll="0"/>
    <pivotField numFmtId="165" showAll="0"/>
    <pivotField numFmtId="165" showAll="0"/>
    <pivotField showAll="0"/>
    <pivotField axis="axisPage" multipleItemSelectionAllowed="1" showAll="0">
      <items count="2">
        <item x="0"/>
        <item t="default"/>
      </items>
    </pivotField>
    <pivotField showAll="0"/>
    <pivotField numFmtId="175" showAll="0"/>
    <pivotField showAll="0"/>
    <pivotField dataField="1" dragToRow="0" dragToCol="0" dragToPage="0" showAll="0" defaultSubtotal="0"/>
    <pivotField dataField="1" dragToRow="0" dragToCol="0" dragToPage="0" showAll="0" defaultSubtotal="0"/>
  </pivotFields>
  <rowFields count="3">
    <field x="2"/>
    <field x="8"/>
    <field x="9"/>
  </rowFields>
  <rowItems count="1">
    <i>
      <x/>
      <x/>
      <x/>
    </i>
  </rowItems>
  <colFields count="1">
    <field x="-2"/>
  </colFields>
  <colItems count="2">
    <i>
      <x/>
    </i>
    <i i="1">
      <x v="1"/>
    </i>
  </colItems>
  <pageFields count="3">
    <pageField fld="0" hier="-1"/>
    <pageField fld="20" hier="-1"/>
    <pageField fld="4" hier="-1"/>
  </pageFields>
  <dataFields count="2">
    <dataField name="COSTO _x000a_IVATO " fld="24" baseField="9" baseItem="14" numFmtId="173"/>
    <dataField name="PREZZO _x000a_AL PUBBLICO" fld="25" baseField="0" baseItem="0" numFmtId="173"/>
  </dataFields>
  <formats count="25">
    <format dxfId="42">
      <pivotArea dataOnly="0" labelOnly="1" outline="0" axis="axisValues" fieldPosition="0"/>
    </format>
    <format dxfId="41">
      <pivotArea dataOnly="0" labelOnly="1" outline="0" axis="axisValues" fieldPosition="0"/>
    </format>
    <format dxfId="40">
      <pivotArea outline="0" collapsedLevelsAreSubtotals="1" fieldPosition="0"/>
    </format>
    <format dxfId="39">
      <pivotArea dataOnly="0" labelOnly="1" outline="0" fieldPosition="0">
        <references count="1">
          <reference field="20" count="0"/>
        </references>
      </pivotArea>
    </format>
    <format dxfId="38">
      <pivotArea dataOnly="0" labelOnly="1" fieldPosition="0">
        <references count="1">
          <reference field="8" count="0"/>
        </references>
      </pivotArea>
    </format>
    <format dxfId="37">
      <pivotArea dataOnly="0" labelOnly="1" fieldPosition="0">
        <references count="1">
          <reference field="8" count="0"/>
        </references>
      </pivotArea>
    </format>
    <format dxfId="36">
      <pivotArea dataOnly="0" labelOnly="1" fieldPosition="0">
        <references count="1">
          <reference field="9" count="0"/>
        </references>
      </pivotArea>
    </format>
    <format dxfId="35">
      <pivotArea dataOnly="0" labelOnly="1" fieldPosition="0">
        <references count="1">
          <reference field="9" count="0"/>
        </references>
      </pivotArea>
    </format>
    <format dxfId="34">
      <pivotArea dataOnly="0" labelOnly="1" fieldPosition="0">
        <references count="1">
          <reference field="8" count="0"/>
        </references>
      </pivotArea>
    </format>
    <format dxfId="33">
      <pivotArea dataOnly="0" labelOnly="1" fieldPosition="0">
        <references count="1">
          <reference field="9" count="0"/>
        </references>
      </pivotArea>
    </format>
    <format dxfId="32">
      <pivotArea field="-2" type="button" dataOnly="0" labelOnly="1" outline="0" axis="axisCol" fieldPosition="0"/>
    </format>
    <format dxfId="31">
      <pivotArea field="2" type="button" dataOnly="0" labelOnly="1" outline="0" axis="axisRow" fieldPosition="0"/>
    </format>
    <format dxfId="30">
      <pivotArea field="2" type="button" dataOnly="0" labelOnly="1" outline="0" axis="axisRow" fieldPosition="0"/>
    </format>
    <format dxfId="29">
      <pivotArea field="8" type="button" dataOnly="0" labelOnly="1" outline="0" axis="axisRow" fieldPosition="1"/>
    </format>
    <format dxfId="28">
      <pivotArea field="9" type="button" dataOnly="0" labelOnly="1" outline="0" axis="axisRow" fieldPosition="2"/>
    </format>
    <format dxfId="27">
      <pivotArea field="2" type="button" dataOnly="0" labelOnly="1" outline="0" axis="axisRow" fieldPosition="0"/>
    </format>
    <format dxfId="26">
      <pivotArea field="8" type="button" dataOnly="0" labelOnly="1" outline="0" axis="axisRow" fieldPosition="1"/>
    </format>
    <format dxfId="25">
      <pivotArea field="9" type="button" dataOnly="0" labelOnly="1" outline="0" axis="axisRow" fieldPosition="2"/>
    </format>
    <format dxfId="24">
      <pivotArea dataOnly="0" labelOnly="1" outline="0" fieldPosition="0">
        <references count="1">
          <reference field="20" count="0"/>
        </references>
      </pivotArea>
    </format>
    <format dxfId="23">
      <pivotArea field="-2" type="button" dataOnly="0" labelOnly="1" outline="0" axis="axisCol" fieldPosition="0"/>
    </format>
    <format dxfId="22">
      <pivotArea field="-2" type="button" dataOnly="0" labelOnly="1" outline="0" axis="axisCol" fieldPosition="0"/>
    </format>
    <format dxfId="21">
      <pivotArea field="-2" type="button" dataOnly="0" labelOnly="1" outline="0" axis="axisCol" fieldPosition="0"/>
    </format>
    <format dxfId="20">
      <pivotArea dataOnly="0" labelOnly="1" outline="0" fieldPosition="0">
        <references count="1">
          <reference field="4294967294" count="2">
            <x v="0"/>
            <x v="1"/>
          </reference>
        </references>
      </pivotArea>
    </format>
    <format dxfId="19">
      <pivotArea dataOnly="0" labelOnly="1" outline="0" fieldPosition="0">
        <references count="1">
          <reference field="4294967294" count="2">
            <x v="0"/>
            <x v="1"/>
          </reference>
        </references>
      </pivotArea>
    </format>
    <format dxfId="18">
      <pivotArea dataOnly="0" labelOnly="1" outline="0" fieldPosition="0">
        <references count="1">
          <reference field="4294967294" count="2">
            <x v="0"/>
            <x v="1"/>
          </reference>
        </references>
      </pivotArea>
    </format>
  </formats>
  <pivotTableStyleInfo name="PivotStyleMedium9" showRowHeaders="1" showColHeaders="1" showRowStripes="1" showColStripes="1"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da Excel Files" connectionId="1" xr16:uid="{00000000-0016-0000-0000-000000000000}" autoFormatId="16" applyNumberFormats="0" applyBorderFormats="0" applyFontFormats="0" applyPatternFormats="0" applyAlignmentFormats="0" applyWidthHeightFormats="0">
  <queryTableRefresh nextId="3">
    <queryTableFields count="2">
      <queryTableField id="1" name="article nr#" tableColumnId="1"/>
      <queryTableField id="2" name="quantity"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da Excel Files_1" connectionId="2" xr16:uid="{00000000-0016-0000-0100-000001000000}" autoFormatId="16" applyNumberFormats="0" applyBorderFormats="0" applyFontFormats="0" applyPatternFormats="0" applyAlignmentFormats="0" applyWidthHeightFormats="0">
  <queryTableRefresh nextId="12">
    <queryTableFields count="10">
      <queryTableField id="1" name="SKU" tableColumnId="1"/>
      <queryTableField id="2" name="Description" tableColumnId="2"/>
      <queryTableField id="3" name="Case size" tableColumnId="3"/>
      <queryTableField id="4" name="size" tableColumnId="4"/>
      <queryTableField id="5" name="alc %" tableColumnId="5"/>
      <queryTableField id="6" name="Price bottle" tableColumnId="6"/>
      <queryTableField id="7" name="Category" tableColumnId="7"/>
      <queryTableField id="8" name="COO" tableColumnId="8"/>
      <queryTableField id="9" name="barcode bottle" tableColumnId="9"/>
      <queryTableField id="10" name="Comment/remark"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da Excel Files" connectionId="3" xr16:uid="{00000000-0016-0000-0300-000002000000}" autoFormatId="16" applyNumberFormats="0" applyBorderFormats="0" applyFontFormats="0" applyPatternFormats="0" applyAlignmentFormats="0" applyWidthHeightFormats="0">
  <queryTableRefresh nextId="5">
    <queryTableFields count="4">
      <queryTableField id="1" name="ARTICOLO" tableColumnId="1"/>
      <queryTableField id="2" name="DESCRIZIONE" tableColumnId="2"/>
      <queryTableField id="3" name="ESISTENZA" tableColumnId="3"/>
      <queryTableField id="4" name="COSTO UNITARIO"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1" connectionId="4" xr16:uid="{00000000-0016-0000-0700-000003000000}" autoFormatId="16" applyNumberFormats="0" applyBorderFormats="0" applyFontFormats="0" applyPatternFormats="0" applyAlignmentFormats="0" applyWidthHeightFormats="0">
  <queryTableRefresh nextId="13">
    <queryTableFields count="5">
      <queryTableField id="1" name="ARTICOLO" tableColumnId="1"/>
      <queryTableField id="2" name="DESCRIZIONE" tableColumnId="2"/>
      <queryTableField id="3" name="DT# DOC#" tableColumnId="3"/>
      <queryTableField id="6" name="NOME CLI/FOR" tableColumnId="6"/>
      <queryTableField id="12" name="PREZZO UNITARIO" tableColumnId="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da Excel Files" connectionId="5" xr16:uid="{00000000-0016-0000-0800-000004000000}" autoFormatId="16" applyNumberFormats="0" applyBorderFormats="0" applyFontFormats="0" applyPatternFormats="0" applyAlignmentFormats="0" applyWidthHeightFormats="0">
  <queryTableRefresh nextId="11">
    <queryTableFields count="10">
      <queryTableField id="1" name="Id" tableColumnId="1"/>
      <queryTableField id="2" name="Item" tableColumnId="2"/>
      <queryTableField id="3" name="Btls/CS" tableColumnId="3"/>
      <queryTableField id="4" name="°Alc" tableColumnId="4"/>
      <queryTableField id="5" name="L" tableColumnId="5"/>
      <queryTableField id="6" name="GBX" tableColumnId="6"/>
      <queryTableField id="7" name="Price / Bottle" tableColumnId="7"/>
      <queryTableField id="8" name="EAN bottle" tableColumnId="8"/>
      <queryTableField id="9" name="EAN case" tableColumnId="9"/>
      <queryTableField id="10" name="Weight/Case"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0000000}" name="ankerAvailabilities" displayName="ankerAvailabilities" ref="A1:B5069" tableType="queryTable" totalsRowShown="0">
  <autoFilter ref="A1:B5069" xr:uid="{00000000-0009-0000-0100-00000B000000}"/>
  <tableColumns count="2">
    <tableColumn id="1" xr3:uid="{00000000-0010-0000-0000-000001000000}" uniqueName="1" name="article nr#" queryTableFieldId="1"/>
    <tableColumn id="2" xr3:uid="{00000000-0010-0000-0000-000002000000}" uniqueName="2" name="quantity" queryTableFieldId="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nker" displayName="Anker" ref="A1:J2448" tableType="queryTable" totalsRowShown="0">
  <autoFilter ref="A1:J2448" xr:uid="{00000000-0009-0000-0100-000002000000}"/>
  <sortState xmlns:xlrd2="http://schemas.microsoft.com/office/spreadsheetml/2017/richdata2" ref="A2:J2448">
    <sortCondition ref="G1:G2448"/>
  </sortState>
  <tableColumns count="10">
    <tableColumn id="1" xr3:uid="{00000000-0010-0000-0100-000001000000}" uniqueName="1" name="SKU" queryTableFieldId="1"/>
    <tableColumn id="2" xr3:uid="{00000000-0010-0000-0100-000002000000}" uniqueName="2" name="Description" queryTableFieldId="2"/>
    <tableColumn id="3" xr3:uid="{00000000-0010-0000-0100-000003000000}" uniqueName="3" name="Case size" queryTableFieldId="3"/>
    <tableColumn id="4" xr3:uid="{00000000-0010-0000-0100-000004000000}" uniqueName="4" name="size" queryTableFieldId="4"/>
    <tableColumn id="5" xr3:uid="{00000000-0010-0000-0100-000005000000}" uniqueName="5" name="alc %" queryTableFieldId="5"/>
    <tableColumn id="6" xr3:uid="{00000000-0010-0000-0100-000006000000}" uniqueName="6" name="Price bottle" queryTableFieldId="6"/>
    <tableColumn id="7" xr3:uid="{00000000-0010-0000-0100-000007000000}" uniqueName="7" name="Category" queryTableFieldId="7"/>
    <tableColumn id="8" xr3:uid="{00000000-0010-0000-0100-000008000000}" uniqueName="8" name="COO" queryTableFieldId="8"/>
    <tableColumn id="9" xr3:uid="{00000000-0010-0000-0100-000009000000}" uniqueName="9" name="barcode bottle" queryTableFieldId="9"/>
    <tableColumn id="10" xr3:uid="{00000000-0010-0000-0100-00000A000000}" uniqueName="10" name="Comment/remark" queryTableFieldId="10"/>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clienti" displayName="clienti" ref="A1:P19" totalsRowShown="0" headerRowDxfId="125">
  <autoFilter ref="A1:P19" xr:uid="{00000000-0009-0000-0100-000007000000}"/>
  <tableColumns count="16">
    <tableColumn id="1" xr3:uid="{00000000-0010-0000-0200-000001000000}" name="NOME" dataDxfId="124"/>
    <tableColumn id="2" xr3:uid="{00000000-0010-0000-0200-000002000000}" name="TIPO" dataDxfId="123"/>
    <tableColumn id="3" xr3:uid="{00000000-0010-0000-0200-000003000000}" name="CONTO PAGAMENTO" dataDxfId="122"/>
    <tableColumn id="4" xr3:uid="{00000000-0010-0000-0200-000004000000}" name="INTESTATARIO 1"/>
    <tableColumn id="5" xr3:uid="{00000000-0010-0000-0200-000005000000}" name="INTESTATARIO 2"/>
    <tableColumn id="6" xr3:uid="{00000000-0010-0000-0200-000006000000}" name="INDIRIZZO RIGA 1"/>
    <tableColumn id="7" xr3:uid="{00000000-0010-0000-0200-000007000000}" name="INDIRIZZO RIGA 2"/>
    <tableColumn id="8" xr3:uid="{00000000-0010-0000-0200-000008000000}" name="INDIRIZZO RIGA 3"/>
    <tableColumn id="9" xr3:uid="{00000000-0010-0000-0200-000009000000}" name="INDIRIZZO RIGA 4"/>
    <tableColumn id="10" xr3:uid="{00000000-0010-0000-0200-00000A000000}" name="INDIRIZZO RIGA 5"/>
    <tableColumn id="11" xr3:uid="{00000000-0010-0000-0200-00000B000000}" name="METODO DI PAGAMENTO"/>
    <tableColumn id="12" xr3:uid="{00000000-0010-0000-0200-00000C000000}" name="INCOTERMS"/>
    <tableColumn id="13" xr3:uid="{00000000-0010-0000-0200-00000D000000}" name="IVA" dataDxfId="121"/>
    <tableColumn id="14" xr3:uid="{00000000-0010-0000-0200-00000E000000}" name="RIFERIMENTI DI LEGGE" dataDxfId="120"/>
    <tableColumn id="15" xr3:uid="{00000000-0010-0000-0200-00000F000000}" name="PROVINCIA" dataDxfId="119"/>
    <tableColumn id="16" xr3:uid="{00000000-0010-0000-0200-000010000000}" name="NOTE"/>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inventarioGeko" displayName="inventarioGeko" ref="A1:D7237" tableType="queryTable" totalsRowShown="0">
  <autoFilter ref="A1:D7237" xr:uid="{00000000-0009-0000-0100-000001000000}"/>
  <tableColumns count="4">
    <tableColumn id="1" xr3:uid="{00000000-0010-0000-0300-000001000000}" uniqueName="1" name="ARTICOLO" queryTableFieldId="1"/>
    <tableColumn id="2" xr3:uid="{00000000-0010-0000-0300-000002000000}" uniqueName="2" name="DESCRIZIONE" queryTableFieldId="2"/>
    <tableColumn id="3" xr3:uid="{00000000-0010-0000-0300-000003000000}" uniqueName="3" name="ESISTENZA" queryTableFieldId="3"/>
    <tableColumn id="4" xr3:uid="{00000000-0010-0000-0300-000004000000}" uniqueName="4" name="COSTO UNITARIO" queryTableFieldId="4" dataDxfId="118" dataCellStyle="Valuta"/>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dbOrdini" displayName="dbOrdini" ref="A1:X2" insertRow="1" totalsRowShown="0" headerRowDxfId="112" dataDxfId="111">
  <autoFilter ref="A1:X2" xr:uid="{00000000-0009-0000-0100-000004000000}"/>
  <sortState xmlns:xlrd2="http://schemas.microsoft.com/office/spreadsheetml/2017/richdata2" ref="A2:X1071">
    <sortCondition ref="C1:C1070"/>
    <sortCondition ref="A2:A1070"/>
    <sortCondition ref="A2:A1071"/>
  </sortState>
  <tableColumns count="24">
    <tableColumn id="1" xr3:uid="{00000000-0010-0000-0400-000001000000}" name="CODICE SUPPLY" dataDxfId="110"/>
    <tableColumn id="2" xr3:uid="{00000000-0010-0000-0400-000002000000}" name="CODICE GEKO" dataDxfId="109"/>
    <tableColumn id="3" xr3:uid="{00000000-0010-0000-0400-000003000000}" name="DESCRIZIONE"/>
    <tableColumn id="4" xr3:uid="{00000000-0010-0000-0400-000004000000}" name="ORDINE CLIENTE" dataDxfId="108"/>
    <tableColumn id="5" xr3:uid="{00000000-0010-0000-0400-000005000000}" name="ORDINE ANKER" dataDxfId="107"/>
    <tableColumn id="6" xr3:uid="{00000000-0010-0000-0400-000006000000}" name="CODICE VINOLUX" dataDxfId="106"/>
    <tableColumn id="7" xr3:uid="{00000000-0010-0000-0400-000007000000}" name="CODICE ANKER" dataDxfId="105"/>
    <tableColumn id="8" xr3:uid="{00000000-0010-0000-0400-000008000000}" name="BT/CS" dataDxfId="104"/>
    <tableColumn id="9" xr3:uid="{00000000-0010-0000-0400-000009000000}" name="LT." dataDxfId="103"/>
    <tableColumn id="10" xr3:uid="{00000000-0010-0000-0400-00000A000000}" name="% VOL" dataDxfId="102"/>
    <tableColumn id="11" xr3:uid="{00000000-0010-0000-0400-00000B000000}" name="PREZZO ANKER" dataDxfId="101"/>
    <tableColumn id="12" xr3:uid="{00000000-0010-0000-0400-00000C000000}" name="PREZZO VINOLUX" dataDxfId="100"/>
    <tableColumn id="13" xr3:uid="{00000000-0010-0000-0400-00000D000000}" name="PREZZO ITALIA" dataDxfId="99"/>
    <tableColumn id="14" xr3:uid="{00000000-0010-0000-0400-00000E000000}" name="COSTO IMPORT BOTT." dataDxfId="98"/>
    <tableColumn id="15" xr3:uid="{00000000-0010-0000-0400-00000F000000}" name="CARTONI" dataDxfId="97"/>
    <tableColumn id="16" xr3:uid="{00000000-0010-0000-0400-000010000000}" name="DISPONIBILITA" dataDxfId="96"/>
    <tableColumn id="17" xr3:uid="{00000000-0010-0000-0400-000011000000}" name="GEKO STOCK" dataDxfId="95"/>
    <tableColumn id="18" xr3:uid="{00000000-0010-0000-0400-000012000000}" name="TOTALE ANKER" dataDxfId="94" dataCellStyle="Valuta"/>
    <tableColumn id="19" xr3:uid="{00000000-0010-0000-0400-000013000000}" name="TOTALE IMPORT" dataDxfId="93" dataCellStyle="Percentuale"/>
    <tableColumn id="20" xr3:uid="{00000000-0010-0000-0400-000014000000}" name="TOTALE VENDITA" dataDxfId="92" dataCellStyle="Percentuale"/>
    <tableColumn id="21" xr3:uid="{00000000-0010-0000-0400-000015000000}" name="CLIENTE" dataDxfId="91"/>
    <tableColumn id="26" xr3:uid="{00000000-0010-0000-0400-00001A000000}" name="CATEGORIA COPPO" dataDxfId="90"/>
    <tableColumn id="27" xr3:uid="{00000000-0010-0000-0400-00001B000000}" name="DATA" dataDxfId="89"/>
    <tableColumn id="22" xr3:uid="{00000000-0010-0000-0400-000016000000}" name="PESO" dataDxfId="88"/>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ultimoPrezzoitalia" displayName="ultimoPrezzoitalia" ref="A1:E9618" tableType="queryTable" totalsRowShown="0">
  <autoFilter ref="A1:E9618" xr:uid="{00000000-0009-0000-0100-000005000000}"/>
  <tableColumns count="5">
    <tableColumn id="1" xr3:uid="{00000000-0010-0000-0500-000001000000}" uniqueName="1" name="ARTICOLO" queryTableFieldId="1" dataDxfId="86"/>
    <tableColumn id="2" xr3:uid="{00000000-0010-0000-0500-000002000000}" uniqueName="2" name="DESCRIZIONE" queryTableFieldId="2"/>
    <tableColumn id="3" xr3:uid="{00000000-0010-0000-0500-000003000000}" uniqueName="3" name="DT# DOC#" queryTableFieldId="3" dataDxfId="85"/>
    <tableColumn id="6" xr3:uid="{00000000-0010-0000-0500-000006000000}" uniqueName="6" name="NOME CLI/FOR" queryTableFieldId="6"/>
    <tableColumn id="8" xr3:uid="{00000000-0010-0000-0500-000008000000}" uniqueName="8" name="PREZZO UNITARIO" queryTableFieldId="12"/>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vinolux_data" displayName="vinolux_data" ref="A1:J4317" tableType="queryTable" totalsRowShown="0">
  <autoFilter ref="A1:J4317" xr:uid="{00000000-0009-0000-0100-00000C000000}"/>
  <tableColumns count="10">
    <tableColumn id="1" xr3:uid="{00000000-0010-0000-0600-000001000000}" uniqueName="1" name="Id" queryTableFieldId="1"/>
    <tableColumn id="2" xr3:uid="{00000000-0010-0000-0600-000002000000}" uniqueName="2" name="Item" queryTableFieldId="2"/>
    <tableColumn id="3" xr3:uid="{00000000-0010-0000-0600-000003000000}" uniqueName="3" name="Btls/CS" queryTableFieldId="3"/>
    <tableColumn id="4" xr3:uid="{00000000-0010-0000-0600-000004000000}" uniqueName="4" name="°Alc" queryTableFieldId="4"/>
    <tableColumn id="5" xr3:uid="{00000000-0010-0000-0600-000005000000}" uniqueName="5" name="L" queryTableFieldId="5"/>
    <tableColumn id="6" xr3:uid="{00000000-0010-0000-0600-000006000000}" uniqueName="6" name="GBX" queryTableFieldId="6"/>
    <tableColumn id="7" xr3:uid="{00000000-0010-0000-0600-000007000000}" uniqueName="7" name="Price / Bottle" queryTableFieldId="7"/>
    <tableColumn id="8" xr3:uid="{00000000-0010-0000-0600-000008000000}" uniqueName="8" name="EAN bottle" queryTableFieldId="8"/>
    <tableColumn id="9" xr3:uid="{00000000-0010-0000-0600-000009000000}" uniqueName="9" name="EAN case" queryTableFieldId="9"/>
    <tableColumn id="10" xr3:uid="{00000000-0010-0000-0600-00000A000000}" uniqueName="10" name="Weight/Case" queryTableFieldId="10"/>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7000000}" name="categorie" displayName="categorie" ref="F1:G139" totalsRowShown="0">
  <autoFilter ref="F1:G139" xr:uid="{00000000-0009-0000-0100-000003000000}"/>
  <sortState xmlns:xlrd2="http://schemas.microsoft.com/office/spreadsheetml/2017/richdata2" ref="F2:G139">
    <sortCondition ref="G1:G139"/>
    <sortCondition ref="F1:F139"/>
  </sortState>
  <tableColumns count="2">
    <tableColumn id="1" xr3:uid="{00000000-0010-0000-0700-000001000000}" name="Categorie Anker" dataDxfId="84"/>
    <tableColumn id="2" xr3:uid="{00000000-0010-0000-0700-000002000000}" name="Categorie Coppo" dataDxfId="83"/>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2.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36"/>
  <dimension ref="A1:B5069"/>
  <sheetViews>
    <sheetView workbookViewId="0">
      <selection activeCell="D28" sqref="D28"/>
    </sheetView>
  </sheetViews>
  <sheetFormatPr defaultRowHeight="14.5"/>
  <cols>
    <col min="1" max="1" width="12.1796875" bestFit="1" customWidth="1"/>
    <col min="2" max="2" width="10.7265625" bestFit="1" customWidth="1"/>
  </cols>
  <sheetData>
    <row r="1" spans="1:2">
      <c r="A1" t="s">
        <v>30104</v>
      </c>
      <c r="B1" t="s">
        <v>30105</v>
      </c>
    </row>
    <row r="2" spans="1:2">
      <c r="A2" t="s">
        <v>3122</v>
      </c>
      <c r="B2">
        <v>3003</v>
      </c>
    </row>
    <row r="3" spans="1:2">
      <c r="A3" t="s">
        <v>777</v>
      </c>
      <c r="B3">
        <v>0</v>
      </c>
    </row>
    <row r="4" spans="1:2">
      <c r="A4" t="s">
        <v>776</v>
      </c>
      <c r="B4">
        <v>0</v>
      </c>
    </row>
    <row r="5" spans="1:2">
      <c r="A5" t="s">
        <v>775</v>
      </c>
      <c r="B5">
        <v>0</v>
      </c>
    </row>
    <row r="6" spans="1:2">
      <c r="A6" t="s">
        <v>1674</v>
      </c>
      <c r="B6">
        <v>142</v>
      </c>
    </row>
    <row r="7" spans="1:2">
      <c r="A7" t="s">
        <v>1673</v>
      </c>
      <c r="B7">
        <v>0</v>
      </c>
    </row>
    <row r="8" spans="1:2">
      <c r="A8" t="s">
        <v>3151</v>
      </c>
      <c r="B8">
        <v>62</v>
      </c>
    </row>
    <row r="9" spans="1:2">
      <c r="A9" t="s">
        <v>14386</v>
      </c>
      <c r="B9">
        <v>29</v>
      </c>
    </row>
    <row r="10" spans="1:2">
      <c r="A10" t="s">
        <v>14391</v>
      </c>
      <c r="B10">
        <v>45</v>
      </c>
    </row>
    <row r="11" spans="1:2">
      <c r="A11" t="s">
        <v>2507</v>
      </c>
      <c r="B11">
        <v>182</v>
      </c>
    </row>
    <row r="12" spans="1:2">
      <c r="A12" t="s">
        <v>174</v>
      </c>
      <c r="B12">
        <v>363</v>
      </c>
    </row>
    <row r="13" spans="1:2">
      <c r="A13" t="s">
        <v>537</v>
      </c>
      <c r="B13">
        <v>159</v>
      </c>
    </row>
    <row r="14" spans="1:2">
      <c r="A14" t="s">
        <v>1149</v>
      </c>
      <c r="B14">
        <v>165</v>
      </c>
    </row>
    <row r="15" spans="1:2">
      <c r="A15" t="s">
        <v>1139</v>
      </c>
      <c r="B15">
        <v>208</v>
      </c>
    </row>
    <row r="16" spans="1:2">
      <c r="A16" t="s">
        <v>1152</v>
      </c>
      <c r="B16">
        <v>203</v>
      </c>
    </row>
    <row r="17" spans="1:2">
      <c r="A17" t="s">
        <v>1141</v>
      </c>
      <c r="B17">
        <v>307</v>
      </c>
    </row>
    <row r="18" spans="1:2">
      <c r="A18" t="s">
        <v>1144</v>
      </c>
      <c r="B18">
        <v>547</v>
      </c>
    </row>
    <row r="19" spans="1:2">
      <c r="A19" t="s">
        <v>1148</v>
      </c>
      <c r="B19">
        <v>83</v>
      </c>
    </row>
    <row r="20" spans="1:2">
      <c r="A20" t="s">
        <v>1150</v>
      </c>
      <c r="B20">
        <v>612</v>
      </c>
    </row>
    <row r="21" spans="1:2">
      <c r="A21" t="s">
        <v>1151</v>
      </c>
      <c r="B21">
        <v>185</v>
      </c>
    </row>
    <row r="22" spans="1:2">
      <c r="A22" t="s">
        <v>1489</v>
      </c>
      <c r="B22">
        <v>256</v>
      </c>
    </row>
    <row r="23" spans="1:2">
      <c r="A23" t="s">
        <v>14242</v>
      </c>
      <c r="B23">
        <v>7</v>
      </c>
    </row>
    <row r="24" spans="1:2">
      <c r="A24" t="s">
        <v>1720</v>
      </c>
      <c r="B24">
        <v>707</v>
      </c>
    </row>
    <row r="25" spans="1:2">
      <c r="A25" t="s">
        <v>2053</v>
      </c>
      <c r="B25">
        <v>0</v>
      </c>
    </row>
    <row r="26" spans="1:2">
      <c r="A26" t="s">
        <v>2509</v>
      </c>
      <c r="B26">
        <v>85</v>
      </c>
    </row>
    <row r="27" spans="1:2">
      <c r="A27" t="s">
        <v>2516</v>
      </c>
      <c r="B27">
        <v>286</v>
      </c>
    </row>
    <row r="28" spans="1:2">
      <c r="A28" t="s">
        <v>2514</v>
      </c>
      <c r="B28">
        <v>0</v>
      </c>
    </row>
    <row r="29" spans="1:2">
      <c r="A29" t="s">
        <v>1648</v>
      </c>
      <c r="B29">
        <v>310</v>
      </c>
    </row>
    <row r="30" spans="1:2">
      <c r="A30" t="s">
        <v>2636</v>
      </c>
      <c r="B30">
        <v>4</v>
      </c>
    </row>
    <row r="31" spans="1:2">
      <c r="A31" t="s">
        <v>1777</v>
      </c>
      <c r="B31">
        <v>260</v>
      </c>
    </row>
    <row r="32" spans="1:2">
      <c r="A32" t="s">
        <v>1928</v>
      </c>
      <c r="B32">
        <v>1592</v>
      </c>
    </row>
    <row r="33" spans="1:2">
      <c r="A33" t="s">
        <v>2592</v>
      </c>
      <c r="B33">
        <v>501</v>
      </c>
    </row>
    <row r="34" spans="1:2">
      <c r="A34" t="s">
        <v>2590</v>
      </c>
      <c r="B34">
        <v>119</v>
      </c>
    </row>
    <row r="35" spans="1:2">
      <c r="A35" t="s">
        <v>2876</v>
      </c>
      <c r="B35">
        <v>0</v>
      </c>
    </row>
    <row r="36" spans="1:2">
      <c r="A36" t="s">
        <v>3502</v>
      </c>
      <c r="B36">
        <v>12705</v>
      </c>
    </row>
    <row r="37" spans="1:2">
      <c r="A37" t="s">
        <v>3768</v>
      </c>
      <c r="B37">
        <v>14</v>
      </c>
    </row>
    <row r="38" spans="1:2">
      <c r="A38" t="s">
        <v>3543</v>
      </c>
      <c r="B38">
        <v>189</v>
      </c>
    </row>
    <row r="39" spans="1:2">
      <c r="A39" t="s">
        <v>3548</v>
      </c>
      <c r="B39">
        <v>116</v>
      </c>
    </row>
    <row r="40" spans="1:2">
      <c r="A40" t="s">
        <v>4055</v>
      </c>
      <c r="B40">
        <v>170</v>
      </c>
    </row>
    <row r="41" spans="1:2">
      <c r="A41" t="s">
        <v>4140</v>
      </c>
      <c r="B41">
        <v>1048</v>
      </c>
    </row>
    <row r="42" spans="1:2">
      <c r="A42" t="s">
        <v>220</v>
      </c>
      <c r="B42">
        <v>501</v>
      </c>
    </row>
    <row r="43" spans="1:2">
      <c r="A43" t="s">
        <v>219</v>
      </c>
      <c r="B43">
        <v>592</v>
      </c>
    </row>
    <row r="44" spans="1:2">
      <c r="A44" t="s">
        <v>221</v>
      </c>
      <c r="B44">
        <v>1737</v>
      </c>
    </row>
    <row r="45" spans="1:2">
      <c r="A45" t="s">
        <v>3157</v>
      </c>
      <c r="B45">
        <v>1356</v>
      </c>
    </row>
    <row r="46" spans="1:2">
      <c r="A46" t="s">
        <v>1010</v>
      </c>
      <c r="B46">
        <v>30</v>
      </c>
    </row>
    <row r="47" spans="1:2">
      <c r="A47" t="s">
        <v>1016</v>
      </c>
      <c r="B47">
        <v>41</v>
      </c>
    </row>
    <row r="48" spans="1:2">
      <c r="A48" t="s">
        <v>1014</v>
      </c>
      <c r="B48">
        <v>104</v>
      </c>
    </row>
    <row r="49" spans="1:2">
      <c r="A49" t="s">
        <v>1485</v>
      </c>
      <c r="B49">
        <v>0</v>
      </c>
    </row>
    <row r="50" spans="1:2">
      <c r="A50" t="s">
        <v>1363</v>
      </c>
      <c r="B50">
        <v>167</v>
      </c>
    </row>
    <row r="51" spans="1:2">
      <c r="A51" t="s">
        <v>1364</v>
      </c>
      <c r="B51">
        <v>1205</v>
      </c>
    </row>
    <row r="52" spans="1:2">
      <c r="A52" t="s">
        <v>1523</v>
      </c>
      <c r="B52">
        <v>123</v>
      </c>
    </row>
    <row r="53" spans="1:2">
      <c r="A53" t="s">
        <v>14352</v>
      </c>
      <c r="B53">
        <v>43</v>
      </c>
    </row>
    <row r="54" spans="1:2">
      <c r="A54" t="s">
        <v>33277</v>
      </c>
      <c r="B54">
        <v>17</v>
      </c>
    </row>
    <row r="55" spans="1:2">
      <c r="A55" t="s">
        <v>1717</v>
      </c>
      <c r="B55">
        <v>335</v>
      </c>
    </row>
    <row r="56" spans="1:2">
      <c r="A56" t="s">
        <v>2037</v>
      </c>
      <c r="B56">
        <v>227</v>
      </c>
    </row>
    <row r="57" spans="1:2">
      <c r="A57" t="s">
        <v>2120</v>
      </c>
      <c r="B57">
        <v>101</v>
      </c>
    </row>
    <row r="58" spans="1:2">
      <c r="A58" t="s">
        <v>14766</v>
      </c>
      <c r="B58">
        <v>40</v>
      </c>
    </row>
    <row r="59" spans="1:2">
      <c r="A59" t="s">
        <v>14767</v>
      </c>
      <c r="B59">
        <v>52</v>
      </c>
    </row>
    <row r="60" spans="1:2">
      <c r="A60" t="s">
        <v>2192</v>
      </c>
      <c r="B60">
        <v>12</v>
      </c>
    </row>
    <row r="61" spans="1:2">
      <c r="A61" t="s">
        <v>2215</v>
      </c>
      <c r="B61">
        <v>319</v>
      </c>
    </row>
    <row r="62" spans="1:2">
      <c r="A62" t="s">
        <v>1136</v>
      </c>
      <c r="B62">
        <v>50</v>
      </c>
    </row>
    <row r="63" spans="1:2">
      <c r="A63" t="s">
        <v>2679</v>
      </c>
      <c r="B63">
        <v>353</v>
      </c>
    </row>
    <row r="64" spans="1:2">
      <c r="A64" t="s">
        <v>2884</v>
      </c>
      <c r="B64">
        <v>16</v>
      </c>
    </row>
    <row r="65" spans="1:2">
      <c r="A65" t="s">
        <v>2888</v>
      </c>
      <c r="B65">
        <v>0</v>
      </c>
    </row>
    <row r="66" spans="1:2">
      <c r="A66" t="s">
        <v>2886</v>
      </c>
      <c r="B66">
        <v>89</v>
      </c>
    </row>
    <row r="67" spans="1:2">
      <c r="A67" t="s">
        <v>2890</v>
      </c>
      <c r="B67">
        <v>3</v>
      </c>
    </row>
    <row r="68" spans="1:2">
      <c r="A68" t="s">
        <v>2840</v>
      </c>
      <c r="B68">
        <v>111</v>
      </c>
    </row>
    <row r="69" spans="1:2">
      <c r="A69" t="s">
        <v>2839</v>
      </c>
      <c r="B69">
        <v>10</v>
      </c>
    </row>
    <row r="70" spans="1:2">
      <c r="A70" t="s">
        <v>2899</v>
      </c>
      <c r="B70">
        <v>255</v>
      </c>
    </row>
    <row r="71" spans="1:2">
      <c r="A71" t="s">
        <v>2898</v>
      </c>
      <c r="B71">
        <v>174</v>
      </c>
    </row>
    <row r="72" spans="1:2">
      <c r="A72" t="s">
        <v>3005</v>
      </c>
      <c r="B72">
        <v>33</v>
      </c>
    </row>
    <row r="73" spans="1:2">
      <c r="A73" t="s">
        <v>3014</v>
      </c>
      <c r="B73">
        <v>133</v>
      </c>
    </row>
    <row r="74" spans="1:2">
      <c r="A74" t="s">
        <v>3007</v>
      </c>
      <c r="B74">
        <v>37</v>
      </c>
    </row>
    <row r="75" spans="1:2">
      <c r="A75" t="s">
        <v>3011</v>
      </c>
      <c r="B75">
        <v>0</v>
      </c>
    </row>
    <row r="76" spans="1:2">
      <c r="A76" t="s">
        <v>3009</v>
      </c>
      <c r="B76">
        <v>625</v>
      </c>
    </row>
    <row r="77" spans="1:2">
      <c r="A77" t="s">
        <v>3025</v>
      </c>
      <c r="B77">
        <v>47</v>
      </c>
    </row>
    <row r="78" spans="1:2">
      <c r="A78" t="s">
        <v>14347</v>
      </c>
      <c r="B78">
        <v>1</v>
      </c>
    </row>
    <row r="79" spans="1:2">
      <c r="A79" t="s">
        <v>3424</v>
      </c>
      <c r="B79">
        <v>200</v>
      </c>
    </row>
    <row r="80" spans="1:2">
      <c r="A80" t="s">
        <v>3422</v>
      </c>
      <c r="B80">
        <v>229</v>
      </c>
    </row>
    <row r="81" spans="1:2">
      <c r="A81" t="s">
        <v>33278</v>
      </c>
      <c r="B81">
        <v>13</v>
      </c>
    </row>
    <row r="82" spans="1:2">
      <c r="A82" t="s">
        <v>3709</v>
      </c>
      <c r="B82">
        <v>685</v>
      </c>
    </row>
    <row r="83" spans="1:2">
      <c r="A83" t="s">
        <v>3710</v>
      </c>
      <c r="B83">
        <v>229</v>
      </c>
    </row>
    <row r="84" spans="1:2">
      <c r="A84" t="s">
        <v>3708</v>
      </c>
      <c r="B84">
        <v>453</v>
      </c>
    </row>
    <row r="85" spans="1:2">
      <c r="A85" t="s">
        <v>4019</v>
      </c>
      <c r="B85">
        <v>9</v>
      </c>
    </row>
    <row r="86" spans="1:2">
      <c r="A86" t="s">
        <v>14818</v>
      </c>
      <c r="B86">
        <v>22</v>
      </c>
    </row>
    <row r="87" spans="1:2">
      <c r="A87" t="s">
        <v>1987</v>
      </c>
      <c r="B87">
        <v>85</v>
      </c>
    </row>
    <row r="88" spans="1:2">
      <c r="A88" t="s">
        <v>30106</v>
      </c>
      <c r="B88">
        <v>0</v>
      </c>
    </row>
    <row r="89" spans="1:2">
      <c r="A89" t="s">
        <v>2715</v>
      </c>
      <c r="B89">
        <v>49</v>
      </c>
    </row>
    <row r="90" spans="1:2">
      <c r="A90" t="s">
        <v>562</v>
      </c>
      <c r="B90">
        <v>0</v>
      </c>
    </row>
    <row r="91" spans="1:2">
      <c r="A91" t="s">
        <v>1818</v>
      </c>
      <c r="B91">
        <v>1843</v>
      </c>
    </row>
    <row r="92" spans="1:2">
      <c r="A92" t="s">
        <v>1821</v>
      </c>
      <c r="B92">
        <v>482</v>
      </c>
    </row>
    <row r="93" spans="1:2">
      <c r="A93" t="s">
        <v>1820</v>
      </c>
      <c r="B93">
        <v>1</v>
      </c>
    </row>
    <row r="94" spans="1:2">
      <c r="A94" t="s">
        <v>1817</v>
      </c>
      <c r="B94">
        <v>1794</v>
      </c>
    </row>
    <row r="95" spans="1:2">
      <c r="A95" t="s">
        <v>14750</v>
      </c>
      <c r="B95">
        <v>0</v>
      </c>
    </row>
    <row r="96" spans="1:2">
      <c r="A96" t="s">
        <v>1819</v>
      </c>
      <c r="B96">
        <v>0</v>
      </c>
    </row>
    <row r="97" spans="1:2">
      <c r="A97" t="s">
        <v>14749</v>
      </c>
      <c r="B97">
        <v>2327</v>
      </c>
    </row>
    <row r="98" spans="1:2">
      <c r="A98" t="s">
        <v>1707</v>
      </c>
      <c r="B98">
        <v>3</v>
      </c>
    </row>
    <row r="99" spans="1:2">
      <c r="A99" t="s">
        <v>1708</v>
      </c>
      <c r="B99">
        <v>86</v>
      </c>
    </row>
    <row r="100" spans="1:2">
      <c r="A100" t="s">
        <v>2006</v>
      </c>
      <c r="B100">
        <v>52</v>
      </c>
    </row>
    <row r="101" spans="1:2">
      <c r="A101" t="s">
        <v>2835</v>
      </c>
      <c r="B101">
        <v>24</v>
      </c>
    </row>
    <row r="102" spans="1:2">
      <c r="A102" t="s">
        <v>1953</v>
      </c>
      <c r="B102">
        <v>33</v>
      </c>
    </row>
    <row r="103" spans="1:2">
      <c r="A103" t="s">
        <v>3685</v>
      </c>
      <c r="B103">
        <v>71</v>
      </c>
    </row>
    <row r="104" spans="1:2">
      <c r="A104" t="s">
        <v>3467</v>
      </c>
      <c r="B104">
        <v>1581</v>
      </c>
    </row>
    <row r="105" spans="1:2">
      <c r="A105" t="s">
        <v>3302</v>
      </c>
      <c r="B105">
        <v>145</v>
      </c>
    </row>
    <row r="106" spans="1:2">
      <c r="A106" t="s">
        <v>3035</v>
      </c>
      <c r="B106">
        <v>663</v>
      </c>
    </row>
    <row r="107" spans="1:2">
      <c r="A107" t="s">
        <v>924</v>
      </c>
      <c r="B107">
        <v>0</v>
      </c>
    </row>
    <row r="108" spans="1:2">
      <c r="A108" t="s">
        <v>1231</v>
      </c>
      <c r="B108">
        <v>22</v>
      </c>
    </row>
    <row r="109" spans="1:2">
      <c r="A109" t="s">
        <v>1337</v>
      </c>
      <c r="B109">
        <v>219</v>
      </c>
    </row>
    <row r="110" spans="1:2">
      <c r="A110" t="s">
        <v>1237</v>
      </c>
      <c r="B110">
        <v>131</v>
      </c>
    </row>
    <row r="111" spans="1:2">
      <c r="A111" t="s">
        <v>2833</v>
      </c>
      <c r="B111">
        <v>7</v>
      </c>
    </row>
    <row r="112" spans="1:2">
      <c r="A112" t="s">
        <v>1733</v>
      </c>
      <c r="B112">
        <v>3</v>
      </c>
    </row>
    <row r="113" spans="1:2">
      <c r="A113" t="s">
        <v>2184</v>
      </c>
      <c r="B113">
        <v>0</v>
      </c>
    </row>
    <row r="114" spans="1:2">
      <c r="A114" t="s">
        <v>2183</v>
      </c>
      <c r="B114">
        <v>10973</v>
      </c>
    </row>
    <row r="115" spans="1:2">
      <c r="A115" t="s">
        <v>2182</v>
      </c>
      <c r="B115">
        <v>4481</v>
      </c>
    </row>
    <row r="116" spans="1:2">
      <c r="A116" t="s">
        <v>14773</v>
      </c>
      <c r="B116">
        <v>2276</v>
      </c>
    </row>
    <row r="117" spans="1:2">
      <c r="A117" t="s">
        <v>14772</v>
      </c>
      <c r="B117">
        <v>1944</v>
      </c>
    </row>
    <row r="118" spans="1:2">
      <c r="A118" t="s">
        <v>2204</v>
      </c>
      <c r="B118">
        <v>58</v>
      </c>
    </row>
    <row r="119" spans="1:2">
      <c r="A119" t="s">
        <v>2864</v>
      </c>
      <c r="B119">
        <v>169</v>
      </c>
    </row>
    <row r="120" spans="1:2">
      <c r="A120" t="s">
        <v>2999</v>
      </c>
      <c r="B120">
        <v>126</v>
      </c>
    </row>
    <row r="121" spans="1:2">
      <c r="A121" t="s">
        <v>2932</v>
      </c>
      <c r="B121">
        <v>433</v>
      </c>
    </row>
    <row r="122" spans="1:2">
      <c r="A122" t="s">
        <v>3110</v>
      </c>
      <c r="B122">
        <v>525</v>
      </c>
    </row>
    <row r="123" spans="1:2">
      <c r="A123" t="s">
        <v>3282</v>
      </c>
      <c r="B123">
        <v>54</v>
      </c>
    </row>
    <row r="124" spans="1:2">
      <c r="A124" t="s">
        <v>4257</v>
      </c>
      <c r="B124">
        <v>161</v>
      </c>
    </row>
    <row r="125" spans="1:2">
      <c r="A125" t="s">
        <v>4255</v>
      </c>
      <c r="B125">
        <v>125</v>
      </c>
    </row>
    <row r="126" spans="1:2">
      <c r="A126" t="s">
        <v>4263</v>
      </c>
      <c r="B126">
        <v>289</v>
      </c>
    </row>
    <row r="127" spans="1:2">
      <c r="A127" t="s">
        <v>4323</v>
      </c>
      <c r="B127">
        <v>492</v>
      </c>
    </row>
    <row r="128" spans="1:2">
      <c r="A128" t="s">
        <v>14876</v>
      </c>
      <c r="B128">
        <v>1019</v>
      </c>
    </row>
    <row r="129" spans="1:2">
      <c r="A129" t="s">
        <v>4322</v>
      </c>
      <c r="B129">
        <v>692</v>
      </c>
    </row>
    <row r="130" spans="1:2">
      <c r="A130" t="s">
        <v>14476</v>
      </c>
      <c r="B130">
        <v>44</v>
      </c>
    </row>
    <row r="131" spans="1:2">
      <c r="A131" t="s">
        <v>30107</v>
      </c>
      <c r="B131">
        <v>16</v>
      </c>
    </row>
    <row r="132" spans="1:2">
      <c r="A132" t="s">
        <v>30108</v>
      </c>
      <c r="B132">
        <v>18</v>
      </c>
    </row>
    <row r="133" spans="1:2">
      <c r="A133" t="s">
        <v>1710</v>
      </c>
      <c r="B133">
        <v>38</v>
      </c>
    </row>
    <row r="134" spans="1:2">
      <c r="A134" t="s">
        <v>1594</v>
      </c>
      <c r="B134">
        <v>56</v>
      </c>
    </row>
    <row r="135" spans="1:2">
      <c r="A135" t="s">
        <v>1795</v>
      </c>
      <c r="B135">
        <v>20383</v>
      </c>
    </row>
    <row r="136" spans="1:2">
      <c r="A136" t="s">
        <v>30109</v>
      </c>
      <c r="B136">
        <v>32</v>
      </c>
    </row>
    <row r="137" spans="1:2">
      <c r="A137" t="s">
        <v>4742</v>
      </c>
      <c r="B137">
        <v>63</v>
      </c>
    </row>
    <row r="138" spans="1:2">
      <c r="A138" t="s">
        <v>447</v>
      </c>
      <c r="B138">
        <v>0</v>
      </c>
    </row>
    <row r="139" spans="1:2">
      <c r="A139" t="s">
        <v>27656</v>
      </c>
      <c r="B139">
        <v>120</v>
      </c>
    </row>
    <row r="140" spans="1:2">
      <c r="A140" t="s">
        <v>1957</v>
      </c>
      <c r="B140">
        <v>21</v>
      </c>
    </row>
    <row r="141" spans="1:2">
      <c r="A141" t="s">
        <v>2088</v>
      </c>
      <c r="B141">
        <v>32</v>
      </c>
    </row>
    <row r="142" spans="1:2">
      <c r="A142" t="s">
        <v>30110</v>
      </c>
      <c r="B142">
        <v>165</v>
      </c>
    </row>
    <row r="143" spans="1:2">
      <c r="A143" t="s">
        <v>14479</v>
      </c>
      <c r="B143">
        <v>47</v>
      </c>
    </row>
    <row r="144" spans="1:2">
      <c r="A144" t="s">
        <v>2541</v>
      </c>
      <c r="B144">
        <v>0</v>
      </c>
    </row>
    <row r="145" spans="1:2">
      <c r="A145" t="s">
        <v>3784</v>
      </c>
      <c r="B145">
        <v>0</v>
      </c>
    </row>
    <row r="146" spans="1:2">
      <c r="A146" t="s">
        <v>161</v>
      </c>
      <c r="B146">
        <v>0</v>
      </c>
    </row>
    <row r="147" spans="1:2">
      <c r="A147" t="s">
        <v>15030</v>
      </c>
      <c r="B147">
        <v>123</v>
      </c>
    </row>
    <row r="148" spans="1:2">
      <c r="A148" t="s">
        <v>14294</v>
      </c>
      <c r="B148">
        <v>240</v>
      </c>
    </row>
    <row r="149" spans="1:2">
      <c r="A149" t="s">
        <v>3508</v>
      </c>
      <c r="B149">
        <v>54</v>
      </c>
    </row>
    <row r="150" spans="1:2">
      <c r="A150" t="s">
        <v>1087</v>
      </c>
      <c r="B150">
        <v>0</v>
      </c>
    </row>
    <row r="151" spans="1:2">
      <c r="A151" t="s">
        <v>159</v>
      </c>
      <c r="B151">
        <v>0</v>
      </c>
    </row>
    <row r="152" spans="1:2">
      <c r="A152" t="s">
        <v>999</v>
      </c>
      <c r="B152">
        <v>332</v>
      </c>
    </row>
    <row r="153" spans="1:2">
      <c r="A153" t="s">
        <v>2934</v>
      </c>
      <c r="B153">
        <v>258</v>
      </c>
    </row>
    <row r="154" spans="1:2">
      <c r="A154" t="s">
        <v>3245</v>
      </c>
      <c r="B154">
        <v>31</v>
      </c>
    </row>
    <row r="155" spans="1:2">
      <c r="A155" t="s">
        <v>3279</v>
      </c>
      <c r="B155">
        <v>60</v>
      </c>
    </row>
    <row r="156" spans="1:2">
      <c r="A156" t="s">
        <v>3372</v>
      </c>
      <c r="B156">
        <v>329</v>
      </c>
    </row>
    <row r="157" spans="1:2">
      <c r="A157" t="s">
        <v>3375</v>
      </c>
      <c r="B157">
        <v>2</v>
      </c>
    </row>
    <row r="158" spans="1:2">
      <c r="A158" t="s">
        <v>383</v>
      </c>
      <c r="B158">
        <v>282</v>
      </c>
    </row>
    <row r="159" spans="1:2">
      <c r="A159" t="s">
        <v>4232</v>
      </c>
      <c r="B159">
        <v>114</v>
      </c>
    </row>
    <row r="160" spans="1:2">
      <c r="A160" t="s">
        <v>3364</v>
      </c>
      <c r="B160">
        <v>62</v>
      </c>
    </row>
    <row r="161" spans="1:2">
      <c r="A161" t="s">
        <v>14192</v>
      </c>
      <c r="B161">
        <v>9</v>
      </c>
    </row>
    <row r="162" spans="1:2">
      <c r="A162" t="s">
        <v>3170</v>
      </c>
      <c r="B162">
        <v>3</v>
      </c>
    </row>
    <row r="163" spans="1:2">
      <c r="A163" t="s">
        <v>3437</v>
      </c>
      <c r="B163">
        <v>16</v>
      </c>
    </row>
    <row r="164" spans="1:2">
      <c r="A164" t="s">
        <v>3439</v>
      </c>
      <c r="B164">
        <v>160</v>
      </c>
    </row>
    <row r="165" spans="1:2">
      <c r="A165" t="s">
        <v>1495</v>
      </c>
      <c r="B165">
        <v>25</v>
      </c>
    </row>
    <row r="166" spans="1:2">
      <c r="A166" t="s">
        <v>1755</v>
      </c>
      <c r="B166">
        <v>1416</v>
      </c>
    </row>
    <row r="167" spans="1:2">
      <c r="A167" t="s">
        <v>528</v>
      </c>
      <c r="B167">
        <v>83</v>
      </c>
    </row>
    <row r="168" spans="1:2">
      <c r="A168" t="s">
        <v>4244</v>
      </c>
      <c r="B168">
        <v>0</v>
      </c>
    </row>
    <row r="169" spans="1:2">
      <c r="A169" t="s">
        <v>4246</v>
      </c>
      <c r="B169">
        <v>0</v>
      </c>
    </row>
    <row r="170" spans="1:2">
      <c r="A170" t="s">
        <v>4248</v>
      </c>
      <c r="B170">
        <v>0</v>
      </c>
    </row>
    <row r="171" spans="1:2">
      <c r="A171" t="s">
        <v>1671</v>
      </c>
      <c r="B171">
        <v>0</v>
      </c>
    </row>
    <row r="172" spans="1:2">
      <c r="A172" t="s">
        <v>2683</v>
      </c>
      <c r="B172">
        <v>0</v>
      </c>
    </row>
    <row r="173" spans="1:2">
      <c r="A173" t="s">
        <v>27180</v>
      </c>
      <c r="B173">
        <v>14</v>
      </c>
    </row>
    <row r="174" spans="1:2">
      <c r="A174" t="s">
        <v>247</v>
      </c>
      <c r="B174">
        <v>216</v>
      </c>
    </row>
    <row r="175" spans="1:2">
      <c r="A175" t="s">
        <v>245</v>
      </c>
      <c r="B175">
        <v>0</v>
      </c>
    </row>
    <row r="176" spans="1:2">
      <c r="A176" t="s">
        <v>14688</v>
      </c>
      <c r="B176">
        <v>1059</v>
      </c>
    </row>
    <row r="177" spans="1:2">
      <c r="A177" t="s">
        <v>386</v>
      </c>
      <c r="B177">
        <v>118</v>
      </c>
    </row>
    <row r="178" spans="1:2">
      <c r="A178" t="s">
        <v>33279</v>
      </c>
      <c r="B178">
        <v>43</v>
      </c>
    </row>
    <row r="179" spans="1:2">
      <c r="A179" t="s">
        <v>448</v>
      </c>
      <c r="B179">
        <v>61</v>
      </c>
    </row>
    <row r="180" spans="1:2">
      <c r="A180" t="s">
        <v>1479</v>
      </c>
      <c r="B180">
        <v>161</v>
      </c>
    </row>
    <row r="181" spans="1:2">
      <c r="A181" t="s">
        <v>1524</v>
      </c>
      <c r="B181">
        <v>216</v>
      </c>
    </row>
    <row r="182" spans="1:2">
      <c r="A182" t="s">
        <v>1660</v>
      </c>
      <c r="B182">
        <v>1</v>
      </c>
    </row>
    <row r="183" spans="1:2">
      <c r="A183" t="s">
        <v>32660</v>
      </c>
      <c r="B183">
        <v>0</v>
      </c>
    </row>
    <row r="184" spans="1:2">
      <c r="A184" t="s">
        <v>207</v>
      </c>
      <c r="B184">
        <v>163</v>
      </c>
    </row>
    <row r="185" spans="1:2">
      <c r="A185" t="s">
        <v>210</v>
      </c>
      <c r="B185">
        <v>0</v>
      </c>
    </row>
    <row r="186" spans="1:2">
      <c r="A186" t="s">
        <v>401</v>
      </c>
      <c r="B186">
        <v>2</v>
      </c>
    </row>
    <row r="187" spans="1:2">
      <c r="A187" t="s">
        <v>868</v>
      </c>
      <c r="B187">
        <v>1733</v>
      </c>
    </row>
    <row r="188" spans="1:2">
      <c r="A188" t="s">
        <v>2217</v>
      </c>
      <c r="B188">
        <v>0</v>
      </c>
    </row>
    <row r="189" spans="1:2">
      <c r="A189" t="s">
        <v>2977</v>
      </c>
      <c r="B189">
        <v>0</v>
      </c>
    </row>
    <row r="190" spans="1:2">
      <c r="A190" t="s">
        <v>230</v>
      </c>
      <c r="B190">
        <v>0</v>
      </c>
    </row>
    <row r="191" spans="1:2">
      <c r="A191" t="s">
        <v>32592</v>
      </c>
      <c r="B191">
        <v>262</v>
      </c>
    </row>
    <row r="192" spans="1:2">
      <c r="A192" t="s">
        <v>1559</v>
      </c>
      <c r="B192">
        <v>37</v>
      </c>
    </row>
    <row r="193" spans="1:2">
      <c r="A193" t="s">
        <v>3611</v>
      </c>
      <c r="B193">
        <v>0</v>
      </c>
    </row>
    <row r="194" spans="1:2">
      <c r="A194" t="s">
        <v>128</v>
      </c>
      <c r="B194">
        <v>428</v>
      </c>
    </row>
    <row r="195" spans="1:2">
      <c r="A195" t="s">
        <v>126</v>
      </c>
      <c r="B195">
        <v>394</v>
      </c>
    </row>
    <row r="196" spans="1:2">
      <c r="A196" t="s">
        <v>4190</v>
      </c>
      <c r="B196">
        <v>195</v>
      </c>
    </row>
    <row r="197" spans="1:2">
      <c r="A197" t="s">
        <v>32619</v>
      </c>
      <c r="B197">
        <v>31</v>
      </c>
    </row>
    <row r="198" spans="1:2">
      <c r="A198" t="s">
        <v>4778</v>
      </c>
      <c r="B198">
        <v>16</v>
      </c>
    </row>
    <row r="199" spans="1:2">
      <c r="A199" t="s">
        <v>3457</v>
      </c>
      <c r="B199">
        <v>9</v>
      </c>
    </row>
    <row r="200" spans="1:2">
      <c r="A200" t="s">
        <v>32546</v>
      </c>
      <c r="B200">
        <v>0</v>
      </c>
    </row>
    <row r="201" spans="1:2">
      <c r="A201" t="s">
        <v>3172</v>
      </c>
      <c r="B201">
        <v>12</v>
      </c>
    </row>
    <row r="202" spans="1:2">
      <c r="A202" t="s">
        <v>3147</v>
      </c>
      <c r="B202">
        <v>0</v>
      </c>
    </row>
    <row r="203" spans="1:2">
      <c r="A203" t="s">
        <v>31741</v>
      </c>
      <c r="B203">
        <v>50</v>
      </c>
    </row>
    <row r="204" spans="1:2">
      <c r="A204" t="s">
        <v>987</v>
      </c>
      <c r="B204">
        <v>0</v>
      </c>
    </row>
    <row r="205" spans="1:2">
      <c r="A205" t="s">
        <v>989</v>
      </c>
      <c r="B205">
        <v>70</v>
      </c>
    </row>
    <row r="206" spans="1:2">
      <c r="A206" t="s">
        <v>984</v>
      </c>
      <c r="B206">
        <v>19</v>
      </c>
    </row>
    <row r="207" spans="1:2">
      <c r="A207" t="s">
        <v>1502</v>
      </c>
      <c r="B207">
        <v>38</v>
      </c>
    </row>
    <row r="208" spans="1:2">
      <c r="A208" t="s">
        <v>990</v>
      </c>
      <c r="B208">
        <v>43</v>
      </c>
    </row>
    <row r="209" spans="1:2">
      <c r="A209" t="s">
        <v>992</v>
      </c>
      <c r="B209">
        <v>310</v>
      </c>
    </row>
    <row r="210" spans="1:2">
      <c r="A210" t="s">
        <v>3108</v>
      </c>
      <c r="B210">
        <v>0</v>
      </c>
    </row>
    <row r="211" spans="1:2">
      <c r="A211" t="s">
        <v>3553</v>
      </c>
      <c r="B211">
        <v>53</v>
      </c>
    </row>
    <row r="212" spans="1:2">
      <c r="A212" t="s">
        <v>2786</v>
      </c>
      <c r="B212">
        <v>135</v>
      </c>
    </row>
    <row r="213" spans="1:2">
      <c r="A213" t="s">
        <v>2789</v>
      </c>
      <c r="B213">
        <v>313</v>
      </c>
    </row>
    <row r="214" spans="1:2">
      <c r="A214" t="s">
        <v>2781</v>
      </c>
      <c r="B214">
        <v>39</v>
      </c>
    </row>
    <row r="215" spans="1:2">
      <c r="A215" t="s">
        <v>4448</v>
      </c>
      <c r="B215">
        <v>71</v>
      </c>
    </row>
    <row r="216" spans="1:2">
      <c r="A216" t="s">
        <v>4062</v>
      </c>
      <c r="B216">
        <v>232</v>
      </c>
    </row>
    <row r="217" spans="1:2">
      <c r="A217" t="s">
        <v>542</v>
      </c>
      <c r="B217">
        <v>39528</v>
      </c>
    </row>
    <row r="218" spans="1:2">
      <c r="A218" t="s">
        <v>14665</v>
      </c>
      <c r="B218">
        <v>0</v>
      </c>
    </row>
    <row r="219" spans="1:2">
      <c r="A219" t="s">
        <v>120</v>
      </c>
      <c r="B219">
        <v>564</v>
      </c>
    </row>
    <row r="220" spans="1:2">
      <c r="A220" t="s">
        <v>14727</v>
      </c>
      <c r="B220">
        <v>0</v>
      </c>
    </row>
    <row r="221" spans="1:2">
      <c r="A221" t="s">
        <v>1586</v>
      </c>
      <c r="B221">
        <v>0</v>
      </c>
    </row>
    <row r="222" spans="1:2">
      <c r="A222" t="s">
        <v>1600</v>
      </c>
      <c r="B222">
        <v>160</v>
      </c>
    </row>
    <row r="223" spans="1:2">
      <c r="A223" t="s">
        <v>14730</v>
      </c>
      <c r="B223">
        <v>0</v>
      </c>
    </row>
    <row r="224" spans="1:2">
      <c r="A224" t="s">
        <v>1601</v>
      </c>
      <c r="B224">
        <v>224</v>
      </c>
    </row>
    <row r="225" spans="1:2">
      <c r="A225" t="s">
        <v>1602</v>
      </c>
      <c r="B225">
        <v>208</v>
      </c>
    </row>
    <row r="226" spans="1:2">
      <c r="A226" t="s">
        <v>3524</v>
      </c>
      <c r="B226">
        <v>0</v>
      </c>
    </row>
    <row r="227" spans="1:2">
      <c r="A227" t="s">
        <v>14867</v>
      </c>
      <c r="B227">
        <v>3336</v>
      </c>
    </row>
    <row r="228" spans="1:2">
      <c r="A228" t="s">
        <v>2657</v>
      </c>
      <c r="B228">
        <v>53</v>
      </c>
    </row>
    <row r="229" spans="1:2">
      <c r="A229" t="s">
        <v>14211</v>
      </c>
      <c r="B229">
        <v>0</v>
      </c>
    </row>
    <row r="230" spans="1:2">
      <c r="A230" t="s">
        <v>737</v>
      </c>
      <c r="B230">
        <v>24</v>
      </c>
    </row>
    <row r="231" spans="1:2">
      <c r="A231" t="s">
        <v>14680</v>
      </c>
      <c r="B231">
        <v>4800</v>
      </c>
    </row>
    <row r="232" spans="1:2">
      <c r="A232" t="s">
        <v>605</v>
      </c>
      <c r="B232">
        <v>0</v>
      </c>
    </row>
    <row r="233" spans="1:2">
      <c r="A233" t="s">
        <v>14344</v>
      </c>
      <c r="B233">
        <v>0</v>
      </c>
    </row>
    <row r="234" spans="1:2">
      <c r="A234" t="s">
        <v>3328</v>
      </c>
      <c r="B234">
        <v>596</v>
      </c>
    </row>
    <row r="235" spans="1:2">
      <c r="A235" t="s">
        <v>1424</v>
      </c>
      <c r="B235">
        <v>247</v>
      </c>
    </row>
    <row r="236" spans="1:2">
      <c r="A236" t="s">
        <v>1425</v>
      </c>
      <c r="B236">
        <v>253</v>
      </c>
    </row>
    <row r="237" spans="1:2">
      <c r="A237" t="s">
        <v>3178</v>
      </c>
      <c r="B237">
        <v>589</v>
      </c>
    </row>
    <row r="238" spans="1:2">
      <c r="A238" t="s">
        <v>3180</v>
      </c>
      <c r="B238">
        <v>763</v>
      </c>
    </row>
    <row r="239" spans="1:2">
      <c r="A239" t="s">
        <v>1484</v>
      </c>
      <c r="B239">
        <v>7278</v>
      </c>
    </row>
    <row r="240" spans="1:2">
      <c r="A240" t="s">
        <v>1698</v>
      </c>
      <c r="B240">
        <v>0</v>
      </c>
    </row>
    <row r="241" spans="1:2">
      <c r="A241" t="s">
        <v>1699</v>
      </c>
      <c r="B241">
        <v>1818</v>
      </c>
    </row>
    <row r="242" spans="1:2">
      <c r="A242" t="s">
        <v>1701</v>
      </c>
      <c r="B242">
        <v>3</v>
      </c>
    </row>
    <row r="243" spans="1:2">
      <c r="A243" t="s">
        <v>1929</v>
      </c>
      <c r="B243">
        <v>0</v>
      </c>
    </row>
    <row r="244" spans="1:2">
      <c r="A244" t="s">
        <v>2051</v>
      </c>
      <c r="B244">
        <v>222</v>
      </c>
    </row>
    <row r="245" spans="1:2">
      <c r="A245" t="s">
        <v>2052</v>
      </c>
      <c r="B245">
        <v>0</v>
      </c>
    </row>
    <row r="246" spans="1:2">
      <c r="A246" t="s">
        <v>14762</v>
      </c>
      <c r="B246">
        <v>229</v>
      </c>
    </row>
    <row r="247" spans="1:2">
      <c r="A247" t="s">
        <v>2106</v>
      </c>
      <c r="B247">
        <v>882</v>
      </c>
    </row>
    <row r="248" spans="1:2">
      <c r="A248" t="s">
        <v>2489</v>
      </c>
      <c r="B248">
        <v>11</v>
      </c>
    </row>
    <row r="249" spans="1:2">
      <c r="A249" t="s">
        <v>2638</v>
      </c>
      <c r="B249">
        <v>107</v>
      </c>
    </row>
    <row r="250" spans="1:2">
      <c r="A250" t="s">
        <v>2639</v>
      </c>
      <c r="B250">
        <v>0</v>
      </c>
    </row>
    <row r="251" spans="1:2">
      <c r="A251" t="s">
        <v>2640</v>
      </c>
      <c r="B251">
        <v>1</v>
      </c>
    </row>
    <row r="252" spans="1:2">
      <c r="A252" t="s">
        <v>2596</v>
      </c>
      <c r="B252">
        <v>283</v>
      </c>
    </row>
    <row r="253" spans="1:2">
      <c r="A253" t="s">
        <v>2595</v>
      </c>
      <c r="B253">
        <v>0</v>
      </c>
    </row>
    <row r="254" spans="1:2">
      <c r="A254" t="s">
        <v>32661</v>
      </c>
      <c r="B254">
        <v>271</v>
      </c>
    </row>
    <row r="255" spans="1:2">
      <c r="A255" t="s">
        <v>30111</v>
      </c>
      <c r="B255">
        <v>9</v>
      </c>
    </row>
    <row r="256" spans="1:2">
      <c r="A256" t="s">
        <v>2666</v>
      </c>
      <c r="B256">
        <v>3</v>
      </c>
    </row>
    <row r="257" spans="1:2">
      <c r="A257" t="s">
        <v>2750</v>
      </c>
      <c r="B257">
        <v>67</v>
      </c>
    </row>
    <row r="258" spans="1:2">
      <c r="A258" t="s">
        <v>2751</v>
      </c>
      <c r="B258">
        <v>2192</v>
      </c>
    </row>
    <row r="259" spans="1:2">
      <c r="A259" t="s">
        <v>2752</v>
      </c>
      <c r="B259">
        <v>2948</v>
      </c>
    </row>
    <row r="260" spans="1:2">
      <c r="A260" t="s">
        <v>2753</v>
      </c>
      <c r="B260">
        <v>2742</v>
      </c>
    </row>
    <row r="261" spans="1:2">
      <c r="A261" t="s">
        <v>14480</v>
      </c>
      <c r="B261">
        <v>10</v>
      </c>
    </row>
    <row r="262" spans="1:2">
      <c r="A262" t="s">
        <v>2756</v>
      </c>
      <c r="B262">
        <v>252</v>
      </c>
    </row>
    <row r="263" spans="1:2">
      <c r="A263" t="s">
        <v>14803</v>
      </c>
      <c r="B263">
        <v>643</v>
      </c>
    </row>
    <row r="264" spans="1:2">
      <c r="A264" t="s">
        <v>2758</v>
      </c>
      <c r="B264">
        <v>7036</v>
      </c>
    </row>
    <row r="265" spans="1:2">
      <c r="A265" t="s">
        <v>2760</v>
      </c>
      <c r="B265">
        <v>162</v>
      </c>
    </row>
    <row r="266" spans="1:2">
      <c r="A266" t="s">
        <v>2762</v>
      </c>
      <c r="B266">
        <v>67</v>
      </c>
    </row>
    <row r="267" spans="1:2">
      <c r="A267" t="s">
        <v>2763</v>
      </c>
      <c r="B267">
        <v>1371</v>
      </c>
    </row>
    <row r="268" spans="1:2">
      <c r="A268" t="s">
        <v>2764</v>
      </c>
      <c r="B268">
        <v>1759</v>
      </c>
    </row>
    <row r="269" spans="1:2">
      <c r="A269" t="s">
        <v>2765</v>
      </c>
      <c r="B269">
        <v>22</v>
      </c>
    </row>
    <row r="270" spans="1:2">
      <c r="A270" t="s">
        <v>2842</v>
      </c>
      <c r="B270">
        <v>0</v>
      </c>
    </row>
    <row r="271" spans="1:2">
      <c r="A271" t="s">
        <v>14805</v>
      </c>
      <c r="B271">
        <v>108</v>
      </c>
    </row>
    <row r="272" spans="1:2">
      <c r="A272" t="s">
        <v>32662</v>
      </c>
      <c r="B272">
        <v>498</v>
      </c>
    </row>
    <row r="273" spans="1:2">
      <c r="A273" t="s">
        <v>2844</v>
      </c>
      <c r="B273">
        <v>308</v>
      </c>
    </row>
    <row r="274" spans="1:2">
      <c r="A274" t="s">
        <v>2845</v>
      </c>
      <c r="B274">
        <v>153</v>
      </c>
    </row>
    <row r="275" spans="1:2">
      <c r="A275" t="s">
        <v>15017</v>
      </c>
      <c r="B275">
        <v>0</v>
      </c>
    </row>
    <row r="276" spans="1:2">
      <c r="A276" t="s">
        <v>4807</v>
      </c>
      <c r="B276">
        <v>25</v>
      </c>
    </row>
    <row r="277" spans="1:2">
      <c r="A277" t="s">
        <v>2848</v>
      </c>
      <c r="B277">
        <v>52</v>
      </c>
    </row>
    <row r="278" spans="1:2">
      <c r="A278" t="s">
        <v>2847</v>
      </c>
      <c r="B278">
        <v>267</v>
      </c>
    </row>
    <row r="279" spans="1:2">
      <c r="A279" t="s">
        <v>2849</v>
      </c>
      <c r="B279">
        <v>427</v>
      </c>
    </row>
    <row r="280" spans="1:2">
      <c r="A280" t="s">
        <v>2850</v>
      </c>
      <c r="B280">
        <v>176</v>
      </c>
    </row>
    <row r="281" spans="1:2">
      <c r="A281" t="s">
        <v>2770</v>
      </c>
      <c r="B281">
        <v>4694</v>
      </c>
    </row>
    <row r="282" spans="1:2">
      <c r="A282" t="s">
        <v>2984</v>
      </c>
      <c r="B282">
        <v>1343</v>
      </c>
    </row>
    <row r="283" spans="1:2">
      <c r="A283" t="s">
        <v>2985</v>
      </c>
      <c r="B283">
        <v>599</v>
      </c>
    </row>
    <row r="284" spans="1:2">
      <c r="A284" t="s">
        <v>30112</v>
      </c>
      <c r="B284">
        <v>0</v>
      </c>
    </row>
    <row r="285" spans="1:2">
      <c r="A285" t="s">
        <v>3032</v>
      </c>
      <c r="B285">
        <v>817</v>
      </c>
    </row>
    <row r="286" spans="1:2">
      <c r="A286" t="s">
        <v>3033</v>
      </c>
      <c r="B286">
        <v>20</v>
      </c>
    </row>
    <row r="287" spans="1:2">
      <c r="A287" t="s">
        <v>3034</v>
      </c>
      <c r="B287">
        <v>687</v>
      </c>
    </row>
    <row r="288" spans="1:2">
      <c r="A288" t="s">
        <v>3236</v>
      </c>
      <c r="B288">
        <v>0</v>
      </c>
    </row>
    <row r="289" spans="1:2">
      <c r="A289" t="s">
        <v>3458</v>
      </c>
      <c r="B289">
        <v>230</v>
      </c>
    </row>
    <row r="290" spans="1:2">
      <c r="A290" t="s">
        <v>3462</v>
      </c>
      <c r="B290">
        <v>53</v>
      </c>
    </row>
    <row r="291" spans="1:2">
      <c r="A291" t="s">
        <v>3532</v>
      </c>
      <c r="B291">
        <v>1573</v>
      </c>
    </row>
    <row r="292" spans="1:2">
      <c r="A292" t="s">
        <v>3531</v>
      </c>
      <c r="B292">
        <v>122</v>
      </c>
    </row>
    <row r="293" spans="1:2">
      <c r="A293" t="s">
        <v>4836</v>
      </c>
      <c r="B293">
        <v>604</v>
      </c>
    </row>
    <row r="294" spans="1:2">
      <c r="A294" t="s">
        <v>3527</v>
      </c>
      <c r="B294">
        <v>248</v>
      </c>
    </row>
    <row r="295" spans="1:2">
      <c r="A295" t="s">
        <v>3528</v>
      </c>
      <c r="B295">
        <v>117</v>
      </c>
    </row>
    <row r="296" spans="1:2">
      <c r="A296" t="s">
        <v>4017</v>
      </c>
      <c r="B296">
        <v>383</v>
      </c>
    </row>
    <row r="297" spans="1:2">
      <c r="A297" t="s">
        <v>4018</v>
      </c>
      <c r="B297">
        <v>0</v>
      </c>
    </row>
    <row r="298" spans="1:2">
      <c r="A298" t="s">
        <v>4144</v>
      </c>
      <c r="B298">
        <v>173</v>
      </c>
    </row>
    <row r="299" spans="1:2">
      <c r="A299" t="s">
        <v>33280</v>
      </c>
      <c r="B299">
        <v>0</v>
      </c>
    </row>
    <row r="300" spans="1:2">
      <c r="A300" t="s">
        <v>4146</v>
      </c>
      <c r="B300">
        <v>1</v>
      </c>
    </row>
    <row r="301" spans="1:2">
      <c r="A301" t="s">
        <v>4147</v>
      </c>
      <c r="B301">
        <v>14</v>
      </c>
    </row>
    <row r="302" spans="1:2">
      <c r="A302" t="s">
        <v>15061</v>
      </c>
      <c r="B302">
        <v>32</v>
      </c>
    </row>
    <row r="303" spans="1:2">
      <c r="A303" t="s">
        <v>27181</v>
      </c>
      <c r="B303">
        <v>0</v>
      </c>
    </row>
    <row r="304" spans="1:2">
      <c r="A304" t="s">
        <v>242</v>
      </c>
      <c r="B304">
        <v>45</v>
      </c>
    </row>
    <row r="305" spans="1:2">
      <c r="A305" t="s">
        <v>14672</v>
      </c>
      <c r="B305">
        <v>0</v>
      </c>
    </row>
    <row r="306" spans="1:2">
      <c r="A306" t="s">
        <v>183</v>
      </c>
      <c r="B306">
        <v>1564</v>
      </c>
    </row>
    <row r="307" spans="1:2">
      <c r="A307" t="s">
        <v>4601</v>
      </c>
      <c r="B307">
        <v>106</v>
      </c>
    </row>
    <row r="308" spans="1:2">
      <c r="A308" t="s">
        <v>65</v>
      </c>
      <c r="B308">
        <v>0</v>
      </c>
    </row>
    <row r="309" spans="1:2">
      <c r="A309" t="s">
        <v>66</v>
      </c>
      <c r="B309">
        <v>51</v>
      </c>
    </row>
    <row r="310" spans="1:2">
      <c r="A310" t="s">
        <v>2004</v>
      </c>
      <c r="B310">
        <v>811</v>
      </c>
    </row>
    <row r="311" spans="1:2">
      <c r="A311" t="s">
        <v>130</v>
      </c>
      <c r="B311">
        <v>592</v>
      </c>
    </row>
    <row r="312" spans="1:2">
      <c r="A312" t="s">
        <v>132</v>
      </c>
      <c r="B312">
        <v>2</v>
      </c>
    </row>
    <row r="313" spans="1:2">
      <c r="A313" t="s">
        <v>142</v>
      </c>
      <c r="B313">
        <v>1302</v>
      </c>
    </row>
    <row r="314" spans="1:2">
      <c r="A314" t="s">
        <v>156</v>
      </c>
      <c r="B314">
        <v>12</v>
      </c>
    </row>
    <row r="315" spans="1:2">
      <c r="A315" t="s">
        <v>1417</v>
      </c>
      <c r="B315">
        <v>1724</v>
      </c>
    </row>
    <row r="316" spans="1:2">
      <c r="A316" t="s">
        <v>14720</v>
      </c>
      <c r="B316">
        <v>25</v>
      </c>
    </row>
    <row r="317" spans="1:2">
      <c r="A317" t="s">
        <v>1414</v>
      </c>
      <c r="B317">
        <v>22</v>
      </c>
    </row>
    <row r="318" spans="1:2">
      <c r="A318" t="s">
        <v>1415</v>
      </c>
      <c r="B318">
        <v>967</v>
      </c>
    </row>
    <row r="319" spans="1:2">
      <c r="A319" t="s">
        <v>1416</v>
      </c>
      <c r="B319">
        <v>554</v>
      </c>
    </row>
    <row r="320" spans="1:2">
      <c r="A320" t="s">
        <v>327</v>
      </c>
      <c r="B320">
        <v>120</v>
      </c>
    </row>
    <row r="321" spans="1:2">
      <c r="A321" t="s">
        <v>648</v>
      </c>
      <c r="B321">
        <v>64</v>
      </c>
    </row>
    <row r="322" spans="1:2">
      <c r="A322" t="s">
        <v>668</v>
      </c>
      <c r="B322">
        <v>0</v>
      </c>
    </row>
    <row r="323" spans="1:2">
      <c r="A323" t="s">
        <v>391</v>
      </c>
      <c r="B323">
        <v>12343</v>
      </c>
    </row>
    <row r="324" spans="1:2">
      <c r="A324" t="s">
        <v>394</v>
      </c>
      <c r="B324">
        <v>53</v>
      </c>
    </row>
    <row r="325" spans="1:2">
      <c r="A325" t="s">
        <v>393</v>
      </c>
      <c r="B325">
        <v>1766</v>
      </c>
    </row>
    <row r="326" spans="1:2">
      <c r="A326" t="s">
        <v>392</v>
      </c>
      <c r="B326">
        <v>5749</v>
      </c>
    </row>
    <row r="327" spans="1:2">
      <c r="A327" t="s">
        <v>399</v>
      </c>
      <c r="B327">
        <v>0</v>
      </c>
    </row>
    <row r="328" spans="1:2">
      <c r="A328" t="s">
        <v>33281</v>
      </c>
      <c r="B328">
        <v>112</v>
      </c>
    </row>
    <row r="329" spans="1:2">
      <c r="A329" t="s">
        <v>504</v>
      </c>
      <c r="B329">
        <v>361</v>
      </c>
    </row>
    <row r="330" spans="1:2">
      <c r="A330" t="s">
        <v>505</v>
      </c>
      <c r="B330">
        <v>2792</v>
      </c>
    </row>
    <row r="331" spans="1:2">
      <c r="A331" t="s">
        <v>508</v>
      </c>
      <c r="B331">
        <v>78</v>
      </c>
    </row>
    <row r="332" spans="1:2">
      <c r="A332" t="s">
        <v>516</v>
      </c>
      <c r="B332">
        <v>321</v>
      </c>
    </row>
    <row r="333" spans="1:2">
      <c r="A333" t="s">
        <v>520</v>
      </c>
      <c r="B333">
        <v>0</v>
      </c>
    </row>
    <row r="334" spans="1:2">
      <c r="A334" t="s">
        <v>522</v>
      </c>
      <c r="B334">
        <v>2</v>
      </c>
    </row>
    <row r="335" spans="1:2">
      <c r="A335" t="s">
        <v>540</v>
      </c>
      <c r="B335">
        <v>60</v>
      </c>
    </row>
    <row r="336" spans="1:2">
      <c r="A336" t="s">
        <v>533</v>
      </c>
      <c r="B336">
        <v>311</v>
      </c>
    </row>
    <row r="337" spans="1:2">
      <c r="A337" t="s">
        <v>535</v>
      </c>
      <c r="B337">
        <v>37</v>
      </c>
    </row>
    <row r="338" spans="1:2">
      <c r="A338" t="s">
        <v>454</v>
      </c>
      <c r="B338">
        <v>3988</v>
      </c>
    </row>
    <row r="339" spans="1:2">
      <c r="A339" t="s">
        <v>456</v>
      </c>
      <c r="B339">
        <v>8280</v>
      </c>
    </row>
    <row r="340" spans="1:2">
      <c r="A340" t="s">
        <v>725</v>
      </c>
      <c r="B340">
        <v>742</v>
      </c>
    </row>
    <row r="341" spans="1:2">
      <c r="A341" t="s">
        <v>892</v>
      </c>
      <c r="B341">
        <v>10165</v>
      </c>
    </row>
    <row r="342" spans="1:2">
      <c r="A342" t="s">
        <v>1203</v>
      </c>
      <c r="B342">
        <v>267</v>
      </c>
    </row>
    <row r="343" spans="1:2">
      <c r="A343" t="s">
        <v>2549</v>
      </c>
      <c r="B343">
        <v>0</v>
      </c>
    </row>
    <row r="344" spans="1:2">
      <c r="A344" t="s">
        <v>2086</v>
      </c>
      <c r="B344">
        <v>391</v>
      </c>
    </row>
    <row r="345" spans="1:2">
      <c r="A345" t="s">
        <v>946</v>
      </c>
      <c r="B345">
        <v>522</v>
      </c>
    </row>
    <row r="346" spans="1:2">
      <c r="A346" t="s">
        <v>1111</v>
      </c>
      <c r="B346">
        <v>4989</v>
      </c>
    </row>
    <row r="347" spans="1:2">
      <c r="A347" t="s">
        <v>1112</v>
      </c>
      <c r="B347">
        <v>4195</v>
      </c>
    </row>
    <row r="348" spans="1:2">
      <c r="A348" t="s">
        <v>1002</v>
      </c>
      <c r="B348">
        <v>0</v>
      </c>
    </row>
    <row r="349" spans="1:2">
      <c r="A349" t="s">
        <v>1003</v>
      </c>
      <c r="B349">
        <v>0</v>
      </c>
    </row>
    <row r="350" spans="1:2">
      <c r="A350" t="s">
        <v>1426</v>
      </c>
      <c r="B350">
        <v>802</v>
      </c>
    </row>
    <row r="351" spans="1:2">
      <c r="A351" t="s">
        <v>14351</v>
      </c>
      <c r="B351">
        <v>0</v>
      </c>
    </row>
    <row r="352" spans="1:2">
      <c r="A352" t="s">
        <v>1246</v>
      </c>
      <c r="B352">
        <v>111</v>
      </c>
    </row>
    <row r="353" spans="1:2">
      <c r="A353" t="s">
        <v>1248</v>
      </c>
      <c r="B353">
        <v>57</v>
      </c>
    </row>
    <row r="354" spans="1:2">
      <c r="A354" t="s">
        <v>1250</v>
      </c>
      <c r="B354">
        <v>19</v>
      </c>
    </row>
    <row r="355" spans="1:2">
      <c r="A355" t="s">
        <v>1252</v>
      </c>
      <c r="B355">
        <v>0</v>
      </c>
    </row>
    <row r="356" spans="1:2">
      <c r="A356" t="s">
        <v>1254</v>
      </c>
      <c r="B356">
        <v>0</v>
      </c>
    </row>
    <row r="357" spans="1:2">
      <c r="A357" t="s">
        <v>1256</v>
      </c>
      <c r="B357">
        <v>150</v>
      </c>
    </row>
    <row r="358" spans="1:2">
      <c r="A358" t="s">
        <v>1261</v>
      </c>
      <c r="B358">
        <v>75</v>
      </c>
    </row>
    <row r="359" spans="1:2">
      <c r="A359" t="s">
        <v>1263</v>
      </c>
      <c r="B359">
        <v>95</v>
      </c>
    </row>
    <row r="360" spans="1:2">
      <c r="A360" t="s">
        <v>1267</v>
      </c>
      <c r="B360">
        <v>111</v>
      </c>
    </row>
    <row r="361" spans="1:2">
      <c r="A361" t="s">
        <v>1269</v>
      </c>
      <c r="B361">
        <v>12</v>
      </c>
    </row>
    <row r="362" spans="1:2">
      <c r="A362" t="s">
        <v>1271</v>
      </c>
      <c r="B362">
        <v>0</v>
      </c>
    </row>
    <row r="363" spans="1:2">
      <c r="A363" t="s">
        <v>1273</v>
      </c>
      <c r="B363">
        <v>69</v>
      </c>
    </row>
    <row r="364" spans="1:2">
      <c r="A364" t="s">
        <v>1280</v>
      </c>
      <c r="B364">
        <v>16</v>
      </c>
    </row>
    <row r="365" spans="1:2">
      <c r="A365" t="s">
        <v>1282</v>
      </c>
      <c r="B365">
        <v>2</v>
      </c>
    </row>
    <row r="366" spans="1:2">
      <c r="A366" t="s">
        <v>1284</v>
      </c>
      <c r="B366">
        <v>52</v>
      </c>
    </row>
    <row r="367" spans="1:2">
      <c r="A367" t="s">
        <v>2547</v>
      </c>
      <c r="B367">
        <v>1042</v>
      </c>
    </row>
    <row r="368" spans="1:2">
      <c r="A368" t="s">
        <v>1288</v>
      </c>
      <c r="B368">
        <v>197</v>
      </c>
    </row>
    <row r="369" spans="1:2">
      <c r="A369" t="s">
        <v>1290</v>
      </c>
      <c r="B369">
        <v>67</v>
      </c>
    </row>
    <row r="370" spans="1:2">
      <c r="A370" t="s">
        <v>1292</v>
      </c>
      <c r="B370">
        <v>36</v>
      </c>
    </row>
    <row r="371" spans="1:2">
      <c r="A371" t="s">
        <v>1294</v>
      </c>
      <c r="B371">
        <v>0</v>
      </c>
    </row>
    <row r="372" spans="1:2">
      <c r="A372" t="s">
        <v>1298</v>
      </c>
      <c r="B372">
        <v>105</v>
      </c>
    </row>
    <row r="373" spans="1:2">
      <c r="A373" t="s">
        <v>1300</v>
      </c>
      <c r="B373">
        <v>4383</v>
      </c>
    </row>
    <row r="374" spans="1:2">
      <c r="A374" t="s">
        <v>1302</v>
      </c>
      <c r="B374">
        <v>607</v>
      </c>
    </row>
    <row r="375" spans="1:2">
      <c r="A375" t="s">
        <v>1304</v>
      </c>
      <c r="B375">
        <v>52</v>
      </c>
    </row>
    <row r="376" spans="1:2">
      <c r="A376" t="s">
        <v>1306</v>
      </c>
      <c r="B376">
        <v>11</v>
      </c>
    </row>
    <row r="377" spans="1:2">
      <c r="A377" t="s">
        <v>1308</v>
      </c>
      <c r="B377">
        <v>52</v>
      </c>
    </row>
    <row r="378" spans="1:2">
      <c r="A378" t="s">
        <v>1312</v>
      </c>
      <c r="B378">
        <v>59</v>
      </c>
    </row>
    <row r="379" spans="1:2">
      <c r="A379" t="s">
        <v>1314</v>
      </c>
      <c r="B379">
        <v>87</v>
      </c>
    </row>
    <row r="380" spans="1:2">
      <c r="A380" t="s">
        <v>1316</v>
      </c>
      <c r="B380">
        <v>172</v>
      </c>
    </row>
    <row r="381" spans="1:2">
      <c r="A381" t="s">
        <v>1319</v>
      </c>
      <c r="B381">
        <v>73</v>
      </c>
    </row>
    <row r="382" spans="1:2">
      <c r="A382" t="s">
        <v>1321</v>
      </c>
      <c r="B382">
        <v>0</v>
      </c>
    </row>
    <row r="383" spans="1:2">
      <c r="A383" t="s">
        <v>1242</v>
      </c>
      <c r="B383">
        <v>0</v>
      </c>
    </row>
    <row r="384" spans="1:2">
      <c r="A384" t="s">
        <v>1463</v>
      </c>
      <c r="B384">
        <v>431</v>
      </c>
    </row>
    <row r="385" spans="1:2">
      <c r="A385" t="s">
        <v>1465</v>
      </c>
      <c r="B385">
        <v>457</v>
      </c>
    </row>
    <row r="386" spans="1:2">
      <c r="A386" t="s">
        <v>1649</v>
      </c>
      <c r="B386">
        <v>1448</v>
      </c>
    </row>
    <row r="387" spans="1:2">
      <c r="A387" t="s">
        <v>1689</v>
      </c>
      <c r="B387">
        <v>475</v>
      </c>
    </row>
    <row r="388" spans="1:2">
      <c r="A388" t="s">
        <v>1690</v>
      </c>
      <c r="B388">
        <v>312</v>
      </c>
    </row>
    <row r="389" spans="1:2">
      <c r="A389" t="s">
        <v>1713</v>
      </c>
      <c r="B389">
        <v>372</v>
      </c>
    </row>
    <row r="390" spans="1:2">
      <c r="A390" t="s">
        <v>1714</v>
      </c>
      <c r="B390">
        <v>46</v>
      </c>
    </row>
    <row r="391" spans="1:2">
      <c r="A391" t="s">
        <v>1716</v>
      </c>
      <c r="B391">
        <v>140</v>
      </c>
    </row>
    <row r="392" spans="1:2">
      <c r="A392" t="s">
        <v>1976</v>
      </c>
      <c r="B392">
        <v>0</v>
      </c>
    </row>
    <row r="393" spans="1:2">
      <c r="A393" t="s">
        <v>14756</v>
      </c>
      <c r="B393">
        <v>100</v>
      </c>
    </row>
    <row r="394" spans="1:2">
      <c r="A394" t="s">
        <v>1978</v>
      </c>
      <c r="B394">
        <v>1011</v>
      </c>
    </row>
    <row r="395" spans="1:2">
      <c r="A395" t="s">
        <v>27258</v>
      </c>
      <c r="B395">
        <v>0</v>
      </c>
    </row>
    <row r="396" spans="1:2">
      <c r="A396" t="s">
        <v>27259</v>
      </c>
      <c r="B396">
        <v>0</v>
      </c>
    </row>
    <row r="397" spans="1:2">
      <c r="A397" t="s">
        <v>1955</v>
      </c>
      <c r="B397">
        <v>156</v>
      </c>
    </row>
    <row r="398" spans="1:2">
      <c r="A398" t="s">
        <v>3735</v>
      </c>
      <c r="B398">
        <v>6413</v>
      </c>
    </row>
    <row r="399" spans="1:2">
      <c r="A399" t="s">
        <v>1782</v>
      </c>
      <c r="B399">
        <v>0</v>
      </c>
    </row>
    <row r="400" spans="1:2">
      <c r="A400" t="s">
        <v>2176</v>
      </c>
      <c r="B400">
        <v>178</v>
      </c>
    </row>
    <row r="401" spans="1:2">
      <c r="A401" t="s">
        <v>2197</v>
      </c>
      <c r="B401">
        <v>1036</v>
      </c>
    </row>
    <row r="402" spans="1:2">
      <c r="A402" t="s">
        <v>2199</v>
      </c>
      <c r="B402">
        <v>280</v>
      </c>
    </row>
    <row r="403" spans="1:2">
      <c r="A403" t="s">
        <v>2281</v>
      </c>
      <c r="B403">
        <v>13</v>
      </c>
    </row>
    <row r="404" spans="1:2">
      <c r="A404" t="s">
        <v>14781</v>
      </c>
      <c r="B404">
        <v>1778</v>
      </c>
    </row>
    <row r="405" spans="1:2">
      <c r="A405" t="s">
        <v>14783</v>
      </c>
      <c r="B405">
        <v>1128</v>
      </c>
    </row>
    <row r="406" spans="1:2">
      <c r="A406" t="s">
        <v>2272</v>
      </c>
      <c r="B406">
        <v>17472</v>
      </c>
    </row>
    <row r="407" spans="1:2">
      <c r="A407" t="s">
        <v>2495</v>
      </c>
      <c r="B407">
        <v>4</v>
      </c>
    </row>
    <row r="408" spans="1:2">
      <c r="A408" t="s">
        <v>2641</v>
      </c>
      <c r="B408">
        <v>665</v>
      </c>
    </row>
    <row r="409" spans="1:2">
      <c r="A409" t="s">
        <v>4668</v>
      </c>
      <c r="B409">
        <v>109</v>
      </c>
    </row>
    <row r="410" spans="1:2">
      <c r="A410" t="s">
        <v>2628</v>
      </c>
      <c r="B410">
        <v>3087</v>
      </c>
    </row>
    <row r="411" spans="1:2">
      <c r="A411" t="s">
        <v>2629</v>
      </c>
      <c r="B411">
        <v>0</v>
      </c>
    </row>
    <row r="412" spans="1:2">
      <c r="A412" t="s">
        <v>2838</v>
      </c>
      <c r="B412">
        <v>678</v>
      </c>
    </row>
    <row r="413" spans="1:2">
      <c r="A413" t="s">
        <v>2709</v>
      </c>
      <c r="B413">
        <v>5700</v>
      </c>
    </row>
    <row r="414" spans="1:2">
      <c r="A414" t="s">
        <v>2701</v>
      </c>
      <c r="B414">
        <v>250</v>
      </c>
    </row>
    <row r="415" spans="1:2">
      <c r="A415" t="s">
        <v>2702</v>
      </c>
      <c r="B415">
        <v>932</v>
      </c>
    </row>
    <row r="416" spans="1:2">
      <c r="A416" t="s">
        <v>2704</v>
      </c>
      <c r="B416">
        <v>260</v>
      </c>
    </row>
    <row r="417" spans="1:2">
      <c r="A417" t="s">
        <v>33282</v>
      </c>
      <c r="B417">
        <v>2093</v>
      </c>
    </row>
    <row r="418" spans="1:2">
      <c r="A418" t="s">
        <v>2719</v>
      </c>
      <c r="B418">
        <v>275</v>
      </c>
    </row>
    <row r="419" spans="1:2">
      <c r="A419" t="s">
        <v>2905</v>
      </c>
      <c r="B419">
        <v>90</v>
      </c>
    </row>
    <row r="420" spans="1:2">
      <c r="A420" t="s">
        <v>2914</v>
      </c>
      <c r="B420">
        <v>41</v>
      </c>
    </row>
    <row r="421" spans="1:2">
      <c r="A421" t="s">
        <v>3240</v>
      </c>
      <c r="B421">
        <v>3175</v>
      </c>
    </row>
    <row r="422" spans="1:2">
      <c r="A422" t="s">
        <v>3242</v>
      </c>
      <c r="B422">
        <v>0</v>
      </c>
    </row>
    <row r="423" spans="1:2">
      <c r="A423" t="s">
        <v>3213</v>
      </c>
      <c r="B423">
        <v>743</v>
      </c>
    </row>
    <row r="424" spans="1:2">
      <c r="A424" t="s">
        <v>3215</v>
      </c>
      <c r="B424">
        <v>375</v>
      </c>
    </row>
    <row r="425" spans="1:2">
      <c r="A425" t="s">
        <v>3295</v>
      </c>
      <c r="B425">
        <v>1138</v>
      </c>
    </row>
    <row r="426" spans="1:2">
      <c r="A426" t="s">
        <v>3152</v>
      </c>
      <c r="B426">
        <v>2048</v>
      </c>
    </row>
    <row r="427" spans="1:2">
      <c r="A427" t="s">
        <v>3154</v>
      </c>
      <c r="B427">
        <v>1481</v>
      </c>
    </row>
    <row r="428" spans="1:2">
      <c r="A428" t="s">
        <v>14287</v>
      </c>
      <c r="B428">
        <v>244</v>
      </c>
    </row>
    <row r="429" spans="1:2">
      <c r="A429" t="s">
        <v>3465</v>
      </c>
      <c r="B429">
        <v>11</v>
      </c>
    </row>
    <row r="430" spans="1:2">
      <c r="A430" t="s">
        <v>3430</v>
      </c>
      <c r="B430">
        <v>105</v>
      </c>
    </row>
    <row r="431" spans="1:2">
      <c r="A431" t="s">
        <v>3432</v>
      </c>
      <c r="B431">
        <v>125</v>
      </c>
    </row>
    <row r="432" spans="1:2">
      <c r="A432" t="s">
        <v>3426</v>
      </c>
      <c r="B432">
        <v>1062</v>
      </c>
    </row>
    <row r="433" spans="1:2">
      <c r="A433" t="s">
        <v>3485</v>
      </c>
      <c r="B433">
        <v>102</v>
      </c>
    </row>
    <row r="434" spans="1:2">
      <c r="A434" t="s">
        <v>3487</v>
      </c>
      <c r="B434">
        <v>0</v>
      </c>
    </row>
    <row r="435" spans="1:2">
      <c r="A435" t="s">
        <v>3578</v>
      </c>
      <c r="B435">
        <v>497</v>
      </c>
    </row>
    <row r="436" spans="1:2">
      <c r="A436" t="s">
        <v>3579</v>
      </c>
      <c r="B436">
        <v>5910</v>
      </c>
    </row>
    <row r="437" spans="1:2">
      <c r="A437" t="s">
        <v>3692</v>
      </c>
      <c r="B437">
        <v>2101</v>
      </c>
    </row>
    <row r="438" spans="1:2">
      <c r="A438" t="s">
        <v>3694</v>
      </c>
      <c r="B438">
        <v>50</v>
      </c>
    </row>
    <row r="439" spans="1:2">
      <c r="A439" t="s">
        <v>3696</v>
      </c>
      <c r="B439">
        <v>84</v>
      </c>
    </row>
    <row r="440" spans="1:2">
      <c r="A440" t="s">
        <v>3698</v>
      </c>
      <c r="B440">
        <v>542</v>
      </c>
    </row>
    <row r="441" spans="1:2">
      <c r="A441" t="s">
        <v>3700</v>
      </c>
      <c r="B441">
        <v>434</v>
      </c>
    </row>
    <row r="442" spans="1:2">
      <c r="A442" t="s">
        <v>3702</v>
      </c>
      <c r="B442">
        <v>1240</v>
      </c>
    </row>
    <row r="443" spans="1:2">
      <c r="A443" t="s">
        <v>3766</v>
      </c>
      <c r="B443">
        <v>69</v>
      </c>
    </row>
    <row r="444" spans="1:2">
      <c r="A444" t="s">
        <v>3749</v>
      </c>
      <c r="B444">
        <v>104</v>
      </c>
    </row>
    <row r="445" spans="1:2">
      <c r="A445" t="s">
        <v>4012</v>
      </c>
      <c r="B445">
        <v>3456</v>
      </c>
    </row>
    <row r="446" spans="1:2">
      <c r="A446" t="s">
        <v>4013</v>
      </c>
      <c r="B446">
        <v>2185</v>
      </c>
    </row>
    <row r="447" spans="1:2">
      <c r="A447" t="s">
        <v>4580</v>
      </c>
      <c r="B447">
        <v>397</v>
      </c>
    </row>
    <row r="448" spans="1:2">
      <c r="A448" t="s">
        <v>4134</v>
      </c>
      <c r="B448">
        <v>1153</v>
      </c>
    </row>
    <row r="449" spans="1:2">
      <c r="A449" t="s">
        <v>4150</v>
      </c>
      <c r="B449">
        <v>4342</v>
      </c>
    </row>
    <row r="450" spans="1:2">
      <c r="A450" t="s">
        <v>4283</v>
      </c>
      <c r="B450">
        <v>92</v>
      </c>
    </row>
    <row r="451" spans="1:2">
      <c r="A451" t="s">
        <v>4285</v>
      </c>
      <c r="B451">
        <v>17</v>
      </c>
    </row>
    <row r="452" spans="1:2">
      <c r="A452" t="s">
        <v>4297</v>
      </c>
      <c r="B452">
        <v>44</v>
      </c>
    </row>
    <row r="453" spans="1:2">
      <c r="A453" t="s">
        <v>4305</v>
      </c>
      <c r="B453">
        <v>0</v>
      </c>
    </row>
    <row r="454" spans="1:2">
      <c r="A454" t="s">
        <v>4312</v>
      </c>
      <c r="B454">
        <v>5</v>
      </c>
    </row>
    <row r="455" spans="1:2">
      <c r="A455" t="s">
        <v>4314</v>
      </c>
      <c r="B455">
        <v>129</v>
      </c>
    </row>
    <row r="456" spans="1:2">
      <c r="A456" t="s">
        <v>4319</v>
      </c>
      <c r="B456">
        <v>516</v>
      </c>
    </row>
    <row r="457" spans="1:2">
      <c r="A457" t="s">
        <v>4252</v>
      </c>
      <c r="B457">
        <v>55</v>
      </c>
    </row>
    <row r="458" spans="1:2">
      <c r="A458" t="s">
        <v>3387</v>
      </c>
      <c r="B458">
        <v>11</v>
      </c>
    </row>
    <row r="459" spans="1:2">
      <c r="A459" t="s">
        <v>14930</v>
      </c>
      <c r="B459">
        <v>124</v>
      </c>
    </row>
    <row r="460" spans="1:2">
      <c r="A460" t="s">
        <v>955</v>
      </c>
      <c r="B460">
        <v>59</v>
      </c>
    </row>
    <row r="461" spans="1:2">
      <c r="A461" t="s">
        <v>148</v>
      </c>
      <c r="B461">
        <v>0</v>
      </c>
    </row>
    <row r="462" spans="1:2">
      <c r="A462" t="s">
        <v>226</v>
      </c>
      <c r="B462">
        <v>17</v>
      </c>
    </row>
    <row r="463" spans="1:2">
      <c r="A463" t="s">
        <v>227</v>
      </c>
      <c r="B463">
        <v>40</v>
      </c>
    </row>
    <row r="464" spans="1:2">
      <c r="A464" t="s">
        <v>3020</v>
      </c>
      <c r="B464">
        <v>0</v>
      </c>
    </row>
    <row r="465" spans="1:2">
      <c r="A465" t="s">
        <v>36</v>
      </c>
      <c r="B465">
        <v>58</v>
      </c>
    </row>
    <row r="466" spans="1:2">
      <c r="A466" t="s">
        <v>37</v>
      </c>
      <c r="B466">
        <v>678</v>
      </c>
    </row>
    <row r="467" spans="1:2">
      <c r="A467" t="s">
        <v>38</v>
      </c>
      <c r="B467">
        <v>0</v>
      </c>
    </row>
    <row r="468" spans="1:2">
      <c r="A468" t="s">
        <v>39</v>
      </c>
      <c r="B468">
        <v>489</v>
      </c>
    </row>
    <row r="469" spans="1:2">
      <c r="A469" t="s">
        <v>234</v>
      </c>
      <c r="B469">
        <v>7027</v>
      </c>
    </row>
    <row r="470" spans="1:2">
      <c r="A470" t="s">
        <v>236</v>
      </c>
      <c r="B470">
        <v>2651</v>
      </c>
    </row>
    <row r="471" spans="1:2">
      <c r="A471" t="s">
        <v>237</v>
      </c>
      <c r="B471">
        <v>0</v>
      </c>
    </row>
    <row r="472" spans="1:2">
      <c r="A472" t="s">
        <v>136</v>
      </c>
      <c r="B472">
        <v>190</v>
      </c>
    </row>
    <row r="473" spans="1:2">
      <c r="A473" t="s">
        <v>329</v>
      </c>
      <c r="B473">
        <v>0</v>
      </c>
    </row>
    <row r="474" spans="1:2">
      <c r="A474" t="s">
        <v>331</v>
      </c>
      <c r="B474">
        <v>11970</v>
      </c>
    </row>
    <row r="475" spans="1:2">
      <c r="A475" t="s">
        <v>178</v>
      </c>
      <c r="B475">
        <v>824</v>
      </c>
    </row>
    <row r="476" spans="1:2">
      <c r="A476" t="s">
        <v>180</v>
      </c>
      <c r="B476">
        <v>84</v>
      </c>
    </row>
    <row r="477" spans="1:2">
      <c r="A477" t="s">
        <v>3370</v>
      </c>
      <c r="B477">
        <v>998</v>
      </c>
    </row>
    <row r="478" spans="1:2">
      <c r="A478" t="s">
        <v>32663</v>
      </c>
      <c r="B478">
        <v>0</v>
      </c>
    </row>
    <row r="479" spans="1:2">
      <c r="A479" t="s">
        <v>3203</v>
      </c>
      <c r="B479">
        <v>1256</v>
      </c>
    </row>
    <row r="480" spans="1:2">
      <c r="A480" t="s">
        <v>3205</v>
      </c>
      <c r="B480">
        <v>0</v>
      </c>
    </row>
    <row r="481" spans="1:2">
      <c r="A481" t="s">
        <v>295</v>
      </c>
      <c r="B481">
        <v>14</v>
      </c>
    </row>
    <row r="482" spans="1:2">
      <c r="A482" t="s">
        <v>297</v>
      </c>
      <c r="B482">
        <v>54</v>
      </c>
    </row>
    <row r="483" spans="1:2">
      <c r="A483" t="s">
        <v>302</v>
      </c>
      <c r="B483">
        <v>468</v>
      </c>
    </row>
    <row r="484" spans="1:2">
      <c r="A484" t="s">
        <v>697</v>
      </c>
      <c r="B484">
        <v>31</v>
      </c>
    </row>
    <row r="485" spans="1:2">
      <c r="A485" t="s">
        <v>2931</v>
      </c>
      <c r="B485">
        <v>852</v>
      </c>
    </row>
    <row r="486" spans="1:2">
      <c r="A486" t="s">
        <v>581</v>
      </c>
      <c r="B486">
        <v>1629</v>
      </c>
    </row>
    <row r="487" spans="1:2">
      <c r="A487" t="s">
        <v>597</v>
      </c>
      <c r="B487">
        <v>208</v>
      </c>
    </row>
    <row r="488" spans="1:2">
      <c r="A488" t="s">
        <v>599</v>
      </c>
      <c r="B488">
        <v>325</v>
      </c>
    </row>
    <row r="489" spans="1:2">
      <c r="A489" t="s">
        <v>600</v>
      </c>
      <c r="B489">
        <v>0</v>
      </c>
    </row>
    <row r="490" spans="1:2">
      <c r="A490" t="s">
        <v>602</v>
      </c>
      <c r="B490">
        <v>74</v>
      </c>
    </row>
    <row r="491" spans="1:2">
      <c r="A491" t="s">
        <v>607</v>
      </c>
      <c r="B491">
        <v>236</v>
      </c>
    </row>
    <row r="492" spans="1:2">
      <c r="A492" t="s">
        <v>609</v>
      </c>
      <c r="B492">
        <v>356</v>
      </c>
    </row>
    <row r="493" spans="1:2">
      <c r="A493" t="s">
        <v>611</v>
      </c>
      <c r="B493">
        <v>284</v>
      </c>
    </row>
    <row r="494" spans="1:2">
      <c r="A494" t="s">
        <v>613</v>
      </c>
      <c r="B494">
        <v>227</v>
      </c>
    </row>
    <row r="495" spans="1:2">
      <c r="A495" t="s">
        <v>617</v>
      </c>
      <c r="B495">
        <v>0</v>
      </c>
    </row>
    <row r="496" spans="1:2">
      <c r="A496" t="s">
        <v>619</v>
      </c>
      <c r="B496">
        <v>819</v>
      </c>
    </row>
    <row r="497" spans="1:2">
      <c r="A497" t="s">
        <v>622</v>
      </c>
      <c r="B497">
        <v>165</v>
      </c>
    </row>
    <row r="498" spans="1:2">
      <c r="A498" t="s">
        <v>625</v>
      </c>
      <c r="B498">
        <v>239</v>
      </c>
    </row>
    <row r="499" spans="1:2">
      <c r="A499" t="s">
        <v>627</v>
      </c>
      <c r="B499">
        <v>135</v>
      </c>
    </row>
    <row r="500" spans="1:2">
      <c r="A500" t="s">
        <v>629</v>
      </c>
      <c r="B500">
        <v>15</v>
      </c>
    </row>
    <row r="501" spans="1:2">
      <c r="A501" t="s">
        <v>631</v>
      </c>
      <c r="B501">
        <v>11</v>
      </c>
    </row>
    <row r="502" spans="1:2">
      <c r="A502" t="s">
        <v>632</v>
      </c>
      <c r="B502">
        <v>0</v>
      </c>
    </row>
    <row r="503" spans="1:2">
      <c r="A503" t="s">
        <v>634</v>
      </c>
      <c r="B503">
        <v>791</v>
      </c>
    </row>
    <row r="504" spans="1:2">
      <c r="A504" t="s">
        <v>639</v>
      </c>
      <c r="B504">
        <v>764</v>
      </c>
    </row>
    <row r="505" spans="1:2">
      <c r="A505" t="s">
        <v>642</v>
      </c>
      <c r="B505">
        <v>1024</v>
      </c>
    </row>
    <row r="506" spans="1:2">
      <c r="A506" t="s">
        <v>644</v>
      </c>
      <c r="B506">
        <v>124</v>
      </c>
    </row>
    <row r="507" spans="1:2">
      <c r="A507" t="s">
        <v>650</v>
      </c>
      <c r="B507">
        <v>8</v>
      </c>
    </row>
    <row r="508" spans="1:2">
      <c r="A508" t="s">
        <v>654</v>
      </c>
      <c r="B508">
        <v>72</v>
      </c>
    </row>
    <row r="509" spans="1:2">
      <c r="A509" t="s">
        <v>656</v>
      </c>
      <c r="B509">
        <v>72</v>
      </c>
    </row>
    <row r="510" spans="1:2">
      <c r="A510" t="s">
        <v>658</v>
      </c>
      <c r="B510">
        <v>2</v>
      </c>
    </row>
    <row r="511" spans="1:2">
      <c r="A511" t="s">
        <v>660</v>
      </c>
      <c r="B511">
        <v>178</v>
      </c>
    </row>
    <row r="512" spans="1:2">
      <c r="A512" t="s">
        <v>662</v>
      </c>
      <c r="B512">
        <v>26</v>
      </c>
    </row>
    <row r="513" spans="1:2">
      <c r="A513" t="s">
        <v>664</v>
      </c>
      <c r="B513">
        <v>251</v>
      </c>
    </row>
    <row r="514" spans="1:2">
      <c r="A514" t="s">
        <v>666</v>
      </c>
      <c r="B514">
        <v>260</v>
      </c>
    </row>
    <row r="515" spans="1:2">
      <c r="A515" t="s">
        <v>674</v>
      </c>
      <c r="B515">
        <v>184</v>
      </c>
    </row>
    <row r="516" spans="1:2">
      <c r="A516" t="s">
        <v>677</v>
      </c>
      <c r="B516">
        <v>504</v>
      </c>
    </row>
    <row r="517" spans="1:2">
      <c r="A517" t="s">
        <v>744</v>
      </c>
      <c r="B517">
        <v>131</v>
      </c>
    </row>
    <row r="518" spans="1:2">
      <c r="A518" t="s">
        <v>14693</v>
      </c>
      <c r="B518">
        <v>42</v>
      </c>
    </row>
    <row r="519" spans="1:2">
      <c r="A519" t="s">
        <v>14694</v>
      </c>
      <c r="B519">
        <v>21</v>
      </c>
    </row>
    <row r="520" spans="1:2">
      <c r="A520" t="s">
        <v>14695</v>
      </c>
      <c r="B520">
        <v>121</v>
      </c>
    </row>
    <row r="521" spans="1:2">
      <c r="A521" t="s">
        <v>14696</v>
      </c>
      <c r="B521">
        <v>36</v>
      </c>
    </row>
    <row r="522" spans="1:2">
      <c r="A522" t="s">
        <v>14697</v>
      </c>
      <c r="B522">
        <v>162</v>
      </c>
    </row>
    <row r="523" spans="1:2">
      <c r="A523" t="s">
        <v>14698</v>
      </c>
      <c r="B523">
        <v>3</v>
      </c>
    </row>
    <row r="524" spans="1:2">
      <c r="A524" t="s">
        <v>14699</v>
      </c>
      <c r="B524">
        <v>2</v>
      </c>
    </row>
    <row r="525" spans="1:2">
      <c r="A525" t="s">
        <v>841</v>
      </c>
      <c r="B525">
        <v>0</v>
      </c>
    </row>
    <row r="526" spans="1:2">
      <c r="A526" t="s">
        <v>705</v>
      </c>
      <c r="B526">
        <v>151</v>
      </c>
    </row>
    <row r="527" spans="1:2">
      <c r="A527" t="s">
        <v>712</v>
      </c>
      <c r="B527">
        <v>124</v>
      </c>
    </row>
    <row r="528" spans="1:2">
      <c r="A528" t="s">
        <v>27111</v>
      </c>
      <c r="B528">
        <v>201</v>
      </c>
    </row>
    <row r="529" spans="1:2">
      <c r="A529" t="s">
        <v>855</v>
      </c>
      <c r="B529">
        <v>0</v>
      </c>
    </row>
    <row r="530" spans="1:2">
      <c r="A530" t="s">
        <v>853</v>
      </c>
      <c r="B530">
        <v>3116</v>
      </c>
    </row>
    <row r="531" spans="1:2">
      <c r="A531" t="s">
        <v>14612</v>
      </c>
      <c r="B531">
        <v>0</v>
      </c>
    </row>
    <row r="532" spans="1:2">
      <c r="A532" t="s">
        <v>856</v>
      </c>
      <c r="B532">
        <v>123</v>
      </c>
    </row>
    <row r="533" spans="1:2">
      <c r="A533" t="s">
        <v>8</v>
      </c>
      <c r="B533">
        <v>127</v>
      </c>
    </row>
    <row r="534" spans="1:2">
      <c r="A534" t="s">
        <v>12</v>
      </c>
      <c r="B534">
        <v>0</v>
      </c>
    </row>
    <row r="535" spans="1:2">
      <c r="A535" t="s">
        <v>13</v>
      </c>
      <c r="B535">
        <v>312</v>
      </c>
    </row>
    <row r="536" spans="1:2">
      <c r="A536" t="s">
        <v>876</v>
      </c>
      <c r="B536">
        <v>10</v>
      </c>
    </row>
    <row r="537" spans="1:2">
      <c r="A537" t="s">
        <v>1098</v>
      </c>
      <c r="B537">
        <v>92</v>
      </c>
    </row>
    <row r="538" spans="1:2">
      <c r="A538" t="s">
        <v>1171</v>
      </c>
      <c r="B538">
        <v>217</v>
      </c>
    </row>
    <row r="539" spans="1:2">
      <c r="A539" t="s">
        <v>1175</v>
      </c>
      <c r="B539">
        <v>86</v>
      </c>
    </row>
    <row r="540" spans="1:2">
      <c r="A540" t="s">
        <v>1104</v>
      </c>
      <c r="B540">
        <v>661</v>
      </c>
    </row>
    <row r="541" spans="1:2">
      <c r="A541" t="s">
        <v>1107</v>
      </c>
      <c r="B541">
        <v>95</v>
      </c>
    </row>
    <row r="542" spans="1:2">
      <c r="A542" t="s">
        <v>871</v>
      </c>
      <c r="B542">
        <v>0</v>
      </c>
    </row>
    <row r="543" spans="1:2">
      <c r="A543" t="s">
        <v>873</v>
      </c>
      <c r="B543">
        <v>13773</v>
      </c>
    </row>
    <row r="544" spans="1:2">
      <c r="A544" t="s">
        <v>981</v>
      </c>
      <c r="B544">
        <v>1258</v>
      </c>
    </row>
    <row r="545" spans="1:2">
      <c r="A545" t="s">
        <v>930</v>
      </c>
      <c r="B545">
        <v>246</v>
      </c>
    </row>
    <row r="546" spans="1:2">
      <c r="A546" t="s">
        <v>27662</v>
      </c>
      <c r="B546">
        <v>231</v>
      </c>
    </row>
    <row r="547" spans="1:2">
      <c r="A547" t="s">
        <v>2402</v>
      </c>
      <c r="B547">
        <v>764</v>
      </c>
    </row>
    <row r="548" spans="1:2">
      <c r="A548" t="s">
        <v>2403</v>
      </c>
      <c r="B548">
        <v>509</v>
      </c>
    </row>
    <row r="549" spans="1:2">
      <c r="A549" t="s">
        <v>2412</v>
      </c>
      <c r="B549">
        <v>46</v>
      </c>
    </row>
    <row r="550" spans="1:2">
      <c r="A550" t="s">
        <v>1189</v>
      </c>
      <c r="B550">
        <v>2254</v>
      </c>
    </row>
    <row r="551" spans="1:2">
      <c r="A551" t="s">
        <v>15074</v>
      </c>
      <c r="B551">
        <v>115</v>
      </c>
    </row>
    <row r="552" spans="1:2">
      <c r="A552" t="s">
        <v>1191</v>
      </c>
      <c r="B552">
        <v>33</v>
      </c>
    </row>
    <row r="553" spans="1:2">
      <c r="A553" t="s">
        <v>27231</v>
      </c>
      <c r="B553">
        <v>0</v>
      </c>
    </row>
    <row r="554" spans="1:2">
      <c r="A554" t="s">
        <v>1227</v>
      </c>
      <c r="B554">
        <v>846</v>
      </c>
    </row>
    <row r="555" spans="1:2">
      <c r="A555" t="s">
        <v>1230</v>
      </c>
      <c r="B555">
        <v>445</v>
      </c>
    </row>
    <row r="556" spans="1:2">
      <c r="A556" t="s">
        <v>1491</v>
      </c>
      <c r="B556">
        <v>121</v>
      </c>
    </row>
    <row r="557" spans="1:2">
      <c r="A557" t="s">
        <v>1430</v>
      </c>
      <c r="B557">
        <v>0</v>
      </c>
    </row>
    <row r="558" spans="1:2">
      <c r="A558" t="s">
        <v>27074</v>
      </c>
      <c r="B558">
        <v>0</v>
      </c>
    </row>
    <row r="559" spans="1:2">
      <c r="A559" t="s">
        <v>1432</v>
      </c>
      <c r="B559">
        <v>192</v>
      </c>
    </row>
    <row r="560" spans="1:2">
      <c r="A560" t="s">
        <v>1436</v>
      </c>
      <c r="B560">
        <v>0</v>
      </c>
    </row>
    <row r="561" spans="1:2">
      <c r="A561" t="s">
        <v>1434</v>
      </c>
      <c r="B561">
        <v>0</v>
      </c>
    </row>
    <row r="562" spans="1:2">
      <c r="A562" t="s">
        <v>1440</v>
      </c>
      <c r="B562">
        <v>0</v>
      </c>
    </row>
    <row r="563" spans="1:2">
      <c r="A563" t="s">
        <v>1438</v>
      </c>
      <c r="B563">
        <v>156</v>
      </c>
    </row>
    <row r="564" spans="1:2">
      <c r="A564" t="s">
        <v>1276</v>
      </c>
      <c r="B564">
        <v>220</v>
      </c>
    </row>
    <row r="565" spans="1:2">
      <c r="A565" t="s">
        <v>1277</v>
      </c>
      <c r="B565">
        <v>577</v>
      </c>
    </row>
    <row r="566" spans="1:2">
      <c r="A566" t="s">
        <v>1286</v>
      </c>
      <c r="B566">
        <v>160</v>
      </c>
    </row>
    <row r="567" spans="1:2">
      <c r="A567" t="s">
        <v>1318</v>
      </c>
      <c r="B567">
        <v>360</v>
      </c>
    </row>
    <row r="568" spans="1:2">
      <c r="A568" t="s">
        <v>1963</v>
      </c>
      <c r="B568">
        <v>13</v>
      </c>
    </row>
    <row r="569" spans="1:2">
      <c r="A569" t="s">
        <v>4478</v>
      </c>
      <c r="B569">
        <v>255</v>
      </c>
    </row>
    <row r="570" spans="1:2">
      <c r="A570" t="s">
        <v>1486</v>
      </c>
      <c r="B570">
        <v>452</v>
      </c>
    </row>
    <row r="571" spans="1:2">
      <c r="A571" t="s">
        <v>14353</v>
      </c>
      <c r="B571">
        <v>55</v>
      </c>
    </row>
    <row r="572" spans="1:2">
      <c r="A572" t="s">
        <v>14355</v>
      </c>
      <c r="B572">
        <v>10</v>
      </c>
    </row>
    <row r="573" spans="1:2">
      <c r="A573" t="s">
        <v>32771</v>
      </c>
      <c r="B573">
        <v>0</v>
      </c>
    </row>
    <row r="574" spans="1:2">
      <c r="A574" t="s">
        <v>1510</v>
      </c>
      <c r="B574">
        <v>234</v>
      </c>
    </row>
    <row r="575" spans="1:2">
      <c r="A575" t="s">
        <v>1511</v>
      </c>
      <c r="B575">
        <v>412</v>
      </c>
    </row>
    <row r="576" spans="1:2">
      <c r="A576" t="s">
        <v>1663</v>
      </c>
      <c r="B576">
        <v>92</v>
      </c>
    </row>
    <row r="577" spans="1:2">
      <c r="A577" t="s">
        <v>1664</v>
      </c>
      <c r="B577">
        <v>86</v>
      </c>
    </row>
    <row r="578" spans="1:2">
      <c r="A578" t="s">
        <v>1591</v>
      </c>
      <c r="B578">
        <v>0</v>
      </c>
    </row>
    <row r="579" spans="1:2">
      <c r="A579" t="s">
        <v>1593</v>
      </c>
      <c r="B579">
        <v>527</v>
      </c>
    </row>
    <row r="580" spans="1:2">
      <c r="A580" t="s">
        <v>1652</v>
      </c>
      <c r="B580">
        <v>228</v>
      </c>
    </row>
    <row r="581" spans="1:2">
      <c r="A581" t="s">
        <v>1694</v>
      </c>
      <c r="B581">
        <v>59</v>
      </c>
    </row>
    <row r="582" spans="1:2">
      <c r="A582" t="s">
        <v>1916</v>
      </c>
      <c r="B582">
        <v>219</v>
      </c>
    </row>
    <row r="583" spans="1:2">
      <c r="A583" t="s">
        <v>2028</v>
      </c>
      <c r="B583">
        <v>1939</v>
      </c>
    </row>
    <row r="584" spans="1:2">
      <c r="A584" t="s">
        <v>2047</v>
      </c>
      <c r="B584">
        <v>19</v>
      </c>
    </row>
    <row r="585" spans="1:2">
      <c r="A585" t="s">
        <v>2050</v>
      </c>
      <c r="B585">
        <v>764</v>
      </c>
    </row>
    <row r="586" spans="1:2">
      <c r="A586" t="s">
        <v>2107</v>
      </c>
      <c r="B586">
        <v>41</v>
      </c>
    </row>
    <row r="587" spans="1:2">
      <c r="A587" t="s">
        <v>2108</v>
      </c>
      <c r="B587">
        <v>116</v>
      </c>
    </row>
    <row r="588" spans="1:2">
      <c r="A588" t="s">
        <v>4533</v>
      </c>
      <c r="B588">
        <v>57</v>
      </c>
    </row>
    <row r="589" spans="1:2">
      <c r="A589" t="s">
        <v>14763</v>
      </c>
      <c r="B589">
        <v>0</v>
      </c>
    </row>
    <row r="590" spans="1:2">
      <c r="A590" t="s">
        <v>14764</v>
      </c>
      <c r="B590">
        <v>60</v>
      </c>
    </row>
    <row r="591" spans="1:2">
      <c r="A591" t="s">
        <v>2112</v>
      </c>
      <c r="B591">
        <v>583</v>
      </c>
    </row>
    <row r="592" spans="1:2">
      <c r="A592" t="s">
        <v>2111</v>
      </c>
      <c r="B592">
        <v>859</v>
      </c>
    </row>
    <row r="593" spans="1:2">
      <c r="A593" t="s">
        <v>2114</v>
      </c>
      <c r="B593">
        <v>30</v>
      </c>
    </row>
    <row r="594" spans="1:2">
      <c r="A594" t="s">
        <v>2113</v>
      </c>
      <c r="B594">
        <v>88</v>
      </c>
    </row>
    <row r="595" spans="1:2">
      <c r="A595" t="s">
        <v>2119</v>
      </c>
      <c r="B595">
        <v>0</v>
      </c>
    </row>
    <row r="596" spans="1:2">
      <c r="A596" t="s">
        <v>2163</v>
      </c>
      <c r="B596">
        <v>947</v>
      </c>
    </row>
    <row r="597" spans="1:2">
      <c r="A597" t="s">
        <v>2164</v>
      </c>
      <c r="B597">
        <v>1066</v>
      </c>
    </row>
    <row r="598" spans="1:2">
      <c r="A598" t="s">
        <v>2168</v>
      </c>
      <c r="B598">
        <v>74</v>
      </c>
    </row>
    <row r="599" spans="1:2">
      <c r="A599" t="s">
        <v>2169</v>
      </c>
      <c r="B599">
        <v>9</v>
      </c>
    </row>
    <row r="600" spans="1:2">
      <c r="A600" t="s">
        <v>2172</v>
      </c>
      <c r="B600">
        <v>278</v>
      </c>
    </row>
    <row r="601" spans="1:2">
      <c r="A601" t="s">
        <v>14771</v>
      </c>
      <c r="B601">
        <v>483</v>
      </c>
    </row>
    <row r="602" spans="1:2">
      <c r="A602" t="s">
        <v>2173</v>
      </c>
      <c r="B602">
        <v>1293</v>
      </c>
    </row>
    <row r="603" spans="1:2">
      <c r="A603" t="s">
        <v>2128</v>
      </c>
      <c r="B603">
        <v>0</v>
      </c>
    </row>
    <row r="604" spans="1:2">
      <c r="A604" t="s">
        <v>2209</v>
      </c>
      <c r="B604">
        <v>504</v>
      </c>
    </row>
    <row r="605" spans="1:2">
      <c r="A605" t="s">
        <v>2211</v>
      </c>
      <c r="B605">
        <v>1471</v>
      </c>
    </row>
    <row r="606" spans="1:2">
      <c r="A606" t="s">
        <v>14252</v>
      </c>
      <c r="B606">
        <v>10</v>
      </c>
    </row>
    <row r="607" spans="1:2">
      <c r="A607" t="s">
        <v>2309</v>
      </c>
      <c r="B607">
        <v>23</v>
      </c>
    </row>
    <row r="608" spans="1:2">
      <c r="A608" t="s">
        <v>2311</v>
      </c>
      <c r="B608">
        <v>0</v>
      </c>
    </row>
    <row r="609" spans="1:2">
      <c r="A609" t="s">
        <v>4165</v>
      </c>
      <c r="B609">
        <v>94</v>
      </c>
    </row>
    <row r="610" spans="1:2">
      <c r="A610" t="s">
        <v>4166</v>
      </c>
      <c r="B610">
        <v>85</v>
      </c>
    </row>
    <row r="611" spans="1:2">
      <c r="A611" t="s">
        <v>2460</v>
      </c>
      <c r="B611">
        <v>1652</v>
      </c>
    </row>
    <row r="612" spans="1:2">
      <c r="A612" t="s">
        <v>2462</v>
      </c>
      <c r="B612">
        <v>23</v>
      </c>
    </row>
    <row r="613" spans="1:2">
      <c r="A613" t="s">
        <v>2464</v>
      </c>
      <c r="B613">
        <v>0</v>
      </c>
    </row>
    <row r="614" spans="1:2">
      <c r="A614" t="s">
        <v>2468</v>
      </c>
      <c r="B614">
        <v>1223</v>
      </c>
    </row>
    <row r="615" spans="1:2">
      <c r="A615" t="s">
        <v>2447</v>
      </c>
      <c r="B615">
        <v>25</v>
      </c>
    </row>
    <row r="616" spans="1:2">
      <c r="A616" t="s">
        <v>2449</v>
      </c>
      <c r="B616">
        <v>78</v>
      </c>
    </row>
    <row r="617" spans="1:2">
      <c r="A617" t="s">
        <v>2618</v>
      </c>
      <c r="B617">
        <v>0</v>
      </c>
    </row>
    <row r="618" spans="1:2">
      <c r="A618" t="s">
        <v>2619</v>
      </c>
      <c r="B618">
        <v>260</v>
      </c>
    </row>
    <row r="619" spans="1:2">
      <c r="A619" t="s">
        <v>2645</v>
      </c>
      <c r="B619">
        <v>6</v>
      </c>
    </row>
    <row r="620" spans="1:2">
      <c r="A620" t="s">
        <v>2646</v>
      </c>
      <c r="B620">
        <v>16</v>
      </c>
    </row>
    <row r="621" spans="1:2">
      <c r="A621" t="s">
        <v>2608</v>
      </c>
      <c r="B621">
        <v>138</v>
      </c>
    </row>
    <row r="622" spans="1:2">
      <c r="A622" t="s">
        <v>2624</v>
      </c>
      <c r="B622">
        <v>142</v>
      </c>
    </row>
    <row r="623" spans="1:2">
      <c r="A623" t="s">
        <v>2672</v>
      </c>
      <c r="B623">
        <v>6814</v>
      </c>
    </row>
    <row r="624" spans="1:2">
      <c r="A624" t="s">
        <v>14447</v>
      </c>
      <c r="B624">
        <v>81</v>
      </c>
    </row>
    <row r="625" spans="1:2">
      <c r="A625" t="s">
        <v>2677</v>
      </c>
      <c r="B625">
        <v>1351</v>
      </c>
    </row>
    <row r="626" spans="1:2">
      <c r="A626" t="s">
        <v>2739</v>
      </c>
      <c r="B626">
        <v>227</v>
      </c>
    </row>
    <row r="627" spans="1:2">
      <c r="A627" t="s">
        <v>2740</v>
      </c>
      <c r="B627">
        <v>1213</v>
      </c>
    </row>
    <row r="628" spans="1:2">
      <c r="A628" t="s">
        <v>2742</v>
      </c>
      <c r="B628">
        <v>18</v>
      </c>
    </row>
    <row r="629" spans="1:2">
      <c r="A629" t="s">
        <v>2744</v>
      </c>
      <c r="B629">
        <v>20</v>
      </c>
    </row>
    <row r="630" spans="1:2">
      <c r="A630" t="s">
        <v>3561</v>
      </c>
      <c r="B630">
        <v>204</v>
      </c>
    </row>
    <row r="631" spans="1:2">
      <c r="A631" t="s">
        <v>2803</v>
      </c>
      <c r="B631">
        <v>10</v>
      </c>
    </row>
    <row r="632" spans="1:2">
      <c r="A632" t="s">
        <v>3075</v>
      </c>
      <c r="B632">
        <v>0</v>
      </c>
    </row>
    <row r="633" spans="1:2">
      <c r="A633" t="s">
        <v>3077</v>
      </c>
      <c r="B633">
        <v>63</v>
      </c>
    </row>
    <row r="634" spans="1:2">
      <c r="A634" t="s">
        <v>3114</v>
      </c>
      <c r="B634">
        <v>47</v>
      </c>
    </row>
    <row r="635" spans="1:2">
      <c r="A635" t="s">
        <v>3115</v>
      </c>
      <c r="B635">
        <v>1910</v>
      </c>
    </row>
    <row r="636" spans="1:2">
      <c r="A636" t="s">
        <v>3116</v>
      </c>
      <c r="B636">
        <v>2204</v>
      </c>
    </row>
    <row r="637" spans="1:2">
      <c r="A637" t="s">
        <v>3118</v>
      </c>
      <c r="B637">
        <v>1167</v>
      </c>
    </row>
    <row r="638" spans="1:2">
      <c r="A638" t="s">
        <v>3243</v>
      </c>
      <c r="B638">
        <v>241</v>
      </c>
    </row>
    <row r="639" spans="1:2">
      <c r="A639" t="s">
        <v>3149</v>
      </c>
      <c r="B639">
        <v>48</v>
      </c>
    </row>
    <row r="640" spans="1:2">
      <c r="A640" t="s">
        <v>3150</v>
      </c>
      <c r="B640">
        <v>431</v>
      </c>
    </row>
    <row r="641" spans="1:2">
      <c r="A641" t="s">
        <v>3190</v>
      </c>
      <c r="B641">
        <v>629</v>
      </c>
    </row>
    <row r="642" spans="1:2">
      <c r="A642" t="s">
        <v>3191</v>
      </c>
      <c r="B642">
        <v>149</v>
      </c>
    </row>
    <row r="643" spans="1:2">
      <c r="A643" t="s">
        <v>3247</v>
      </c>
      <c r="B643">
        <v>233</v>
      </c>
    </row>
    <row r="644" spans="1:2">
      <c r="A644" t="s">
        <v>3249</v>
      </c>
      <c r="B644">
        <v>476</v>
      </c>
    </row>
    <row r="645" spans="1:2">
      <c r="A645" t="s">
        <v>3185</v>
      </c>
      <c r="B645">
        <v>253</v>
      </c>
    </row>
    <row r="646" spans="1:2">
      <c r="A646" t="s">
        <v>3187</v>
      </c>
      <c r="B646">
        <v>103</v>
      </c>
    </row>
    <row r="647" spans="1:2">
      <c r="A647" t="s">
        <v>30113</v>
      </c>
      <c r="B647">
        <v>5</v>
      </c>
    </row>
    <row r="648" spans="1:2">
      <c r="A648" t="s">
        <v>3156</v>
      </c>
      <c r="B648">
        <v>1</v>
      </c>
    </row>
    <row r="649" spans="1:2">
      <c r="A649" t="s">
        <v>3158</v>
      </c>
      <c r="B649">
        <v>327</v>
      </c>
    </row>
    <row r="650" spans="1:2">
      <c r="A650" t="s">
        <v>3166</v>
      </c>
      <c r="B650">
        <v>1086</v>
      </c>
    </row>
    <row r="651" spans="1:2">
      <c r="A651" t="s">
        <v>3274</v>
      </c>
      <c r="B651">
        <v>0</v>
      </c>
    </row>
    <row r="652" spans="1:2">
      <c r="A652" t="s">
        <v>3409</v>
      </c>
      <c r="B652">
        <v>577</v>
      </c>
    </row>
    <row r="653" spans="1:2">
      <c r="A653" t="s">
        <v>4831</v>
      </c>
      <c r="B653">
        <v>105</v>
      </c>
    </row>
    <row r="654" spans="1:2">
      <c r="A654" t="s">
        <v>3410</v>
      </c>
      <c r="B654">
        <v>77</v>
      </c>
    </row>
    <row r="655" spans="1:2">
      <c r="A655" t="s">
        <v>3411</v>
      </c>
      <c r="B655">
        <v>212</v>
      </c>
    </row>
    <row r="656" spans="1:2">
      <c r="A656" t="s">
        <v>3478</v>
      </c>
      <c r="B656">
        <v>290</v>
      </c>
    </row>
    <row r="657" spans="1:2">
      <c r="A657" t="s">
        <v>3480</v>
      </c>
      <c r="B657">
        <v>512</v>
      </c>
    </row>
    <row r="658" spans="1:2">
      <c r="A658" t="s">
        <v>3363</v>
      </c>
      <c r="B658">
        <v>35</v>
      </c>
    </row>
    <row r="659" spans="1:2">
      <c r="A659" t="s">
        <v>3859</v>
      </c>
      <c r="B659">
        <v>201</v>
      </c>
    </row>
    <row r="660" spans="1:2">
      <c r="A660" t="s">
        <v>3401</v>
      </c>
      <c r="B660">
        <v>16</v>
      </c>
    </row>
    <row r="661" spans="1:2">
      <c r="A661" t="s">
        <v>4555</v>
      </c>
      <c r="B661">
        <v>4</v>
      </c>
    </row>
    <row r="662" spans="1:2">
      <c r="A662" t="s">
        <v>3407</v>
      </c>
      <c r="B662">
        <v>0</v>
      </c>
    </row>
    <row r="663" spans="1:2">
      <c r="A663" t="s">
        <v>3408</v>
      </c>
      <c r="B663">
        <v>249</v>
      </c>
    </row>
    <row r="664" spans="1:2">
      <c r="A664" t="s">
        <v>3565</v>
      </c>
      <c r="B664">
        <v>297</v>
      </c>
    </row>
    <row r="665" spans="1:2">
      <c r="A665" t="s">
        <v>3488</v>
      </c>
      <c r="B665">
        <v>0</v>
      </c>
    </row>
    <row r="666" spans="1:2">
      <c r="A666" t="s">
        <v>3651</v>
      </c>
      <c r="B666">
        <v>6840</v>
      </c>
    </row>
    <row r="667" spans="1:2">
      <c r="A667" t="s">
        <v>3559</v>
      </c>
      <c r="B667">
        <v>120</v>
      </c>
    </row>
    <row r="668" spans="1:2">
      <c r="A668" t="s">
        <v>14469</v>
      </c>
      <c r="B668">
        <v>83</v>
      </c>
    </row>
    <row r="669" spans="1:2">
      <c r="A669" t="s">
        <v>4046</v>
      </c>
      <c r="B669">
        <v>325</v>
      </c>
    </row>
    <row r="670" spans="1:2">
      <c r="A670" t="s">
        <v>14388</v>
      </c>
      <c r="B670">
        <v>0</v>
      </c>
    </row>
    <row r="671" spans="1:2">
      <c r="A671" t="s">
        <v>4047</v>
      </c>
      <c r="B671">
        <v>11</v>
      </c>
    </row>
    <row r="672" spans="1:2">
      <c r="A672" t="s">
        <v>4049</v>
      </c>
      <c r="B672">
        <v>34</v>
      </c>
    </row>
    <row r="673" spans="1:2">
      <c r="A673" t="s">
        <v>4101</v>
      </c>
      <c r="B673">
        <v>0</v>
      </c>
    </row>
    <row r="674" spans="1:2">
      <c r="A674" t="s">
        <v>4114</v>
      </c>
      <c r="B674">
        <v>1224</v>
      </c>
    </row>
    <row r="675" spans="1:2">
      <c r="A675" t="s">
        <v>4137</v>
      </c>
      <c r="B675">
        <v>119</v>
      </c>
    </row>
    <row r="676" spans="1:2">
      <c r="A676" t="s">
        <v>4127</v>
      </c>
      <c r="B676">
        <v>1048</v>
      </c>
    </row>
    <row r="677" spans="1:2">
      <c r="A677" t="s">
        <v>973</v>
      </c>
      <c r="B677">
        <v>323</v>
      </c>
    </row>
    <row r="678" spans="1:2">
      <c r="A678" t="s">
        <v>975</v>
      </c>
      <c r="B678">
        <v>231</v>
      </c>
    </row>
    <row r="679" spans="1:2">
      <c r="A679" t="s">
        <v>4303</v>
      </c>
      <c r="B679">
        <v>139</v>
      </c>
    </row>
    <row r="680" spans="1:2">
      <c r="A680" t="s">
        <v>4304</v>
      </c>
      <c r="B680">
        <v>560</v>
      </c>
    </row>
    <row r="681" spans="1:2">
      <c r="A681" t="s">
        <v>229</v>
      </c>
      <c r="B681">
        <v>29</v>
      </c>
    </row>
    <row r="682" spans="1:2">
      <c r="A682" t="s">
        <v>3983</v>
      </c>
      <c r="B682">
        <v>0</v>
      </c>
    </row>
    <row r="683" spans="1:2">
      <c r="A683" t="s">
        <v>4457</v>
      </c>
      <c r="B683">
        <v>0</v>
      </c>
    </row>
    <row r="684" spans="1:2">
      <c r="A684" t="s">
        <v>30114</v>
      </c>
      <c r="B684">
        <v>0</v>
      </c>
    </row>
    <row r="685" spans="1:2">
      <c r="A685" t="s">
        <v>14689</v>
      </c>
      <c r="B685">
        <v>24</v>
      </c>
    </row>
    <row r="686" spans="1:2">
      <c r="A686" t="s">
        <v>407</v>
      </c>
      <c r="B686">
        <v>3933</v>
      </c>
    </row>
    <row r="687" spans="1:2">
      <c r="A687" t="s">
        <v>409</v>
      </c>
      <c r="B687">
        <v>2604</v>
      </c>
    </row>
    <row r="688" spans="1:2">
      <c r="A688" t="s">
        <v>408</v>
      </c>
      <c r="B688">
        <v>1621</v>
      </c>
    </row>
    <row r="689" spans="1:2">
      <c r="A689" t="s">
        <v>468</v>
      </c>
      <c r="B689">
        <v>2678</v>
      </c>
    </row>
    <row r="690" spans="1:2">
      <c r="A690" t="s">
        <v>470</v>
      </c>
      <c r="B690">
        <v>330</v>
      </c>
    </row>
    <row r="691" spans="1:2">
      <c r="A691" t="s">
        <v>450</v>
      </c>
      <c r="B691">
        <v>0</v>
      </c>
    </row>
    <row r="692" spans="1:2">
      <c r="A692" t="s">
        <v>804</v>
      </c>
      <c r="B692">
        <v>515</v>
      </c>
    </row>
    <row r="693" spans="1:2">
      <c r="A693" t="s">
        <v>807</v>
      </c>
      <c r="B693">
        <v>0</v>
      </c>
    </row>
    <row r="694" spans="1:2">
      <c r="A694" t="s">
        <v>808</v>
      </c>
      <c r="B694">
        <v>2</v>
      </c>
    </row>
    <row r="695" spans="1:2">
      <c r="A695" t="s">
        <v>809</v>
      </c>
      <c r="B695">
        <v>0</v>
      </c>
    </row>
    <row r="696" spans="1:2">
      <c r="A696" t="s">
        <v>826</v>
      </c>
      <c r="B696">
        <v>3</v>
      </c>
    </row>
    <row r="697" spans="1:2">
      <c r="A697" t="s">
        <v>830</v>
      </c>
      <c r="B697">
        <v>239</v>
      </c>
    </row>
    <row r="698" spans="1:2">
      <c r="A698" t="s">
        <v>838</v>
      </c>
      <c r="B698">
        <v>5627</v>
      </c>
    </row>
    <row r="699" spans="1:2">
      <c r="A699" t="s">
        <v>4515</v>
      </c>
      <c r="B699">
        <v>4148</v>
      </c>
    </row>
    <row r="700" spans="1:2">
      <c r="A700" t="s">
        <v>33283</v>
      </c>
      <c r="B700">
        <v>475</v>
      </c>
    </row>
    <row r="701" spans="1:2">
      <c r="A701" t="s">
        <v>572</v>
      </c>
      <c r="B701">
        <v>0</v>
      </c>
    </row>
    <row r="702" spans="1:2">
      <c r="A702" t="s">
        <v>31725</v>
      </c>
      <c r="B702">
        <v>1</v>
      </c>
    </row>
    <row r="703" spans="1:2">
      <c r="A703" t="s">
        <v>550</v>
      </c>
      <c r="B703">
        <v>26</v>
      </c>
    </row>
    <row r="704" spans="1:2">
      <c r="A704" t="s">
        <v>552</v>
      </c>
      <c r="B704">
        <v>0</v>
      </c>
    </row>
    <row r="705" spans="1:2">
      <c r="A705" t="s">
        <v>878</v>
      </c>
      <c r="B705">
        <v>0</v>
      </c>
    </row>
    <row r="706" spans="1:2">
      <c r="A706" t="s">
        <v>880</v>
      </c>
      <c r="B706">
        <v>0</v>
      </c>
    </row>
    <row r="707" spans="1:2">
      <c r="A707" t="s">
        <v>4531</v>
      </c>
      <c r="B707">
        <v>1438</v>
      </c>
    </row>
    <row r="708" spans="1:2">
      <c r="A708" t="s">
        <v>1030</v>
      </c>
      <c r="B708">
        <v>18</v>
      </c>
    </row>
    <row r="709" spans="1:2">
      <c r="A709" t="s">
        <v>14230</v>
      </c>
      <c r="B709">
        <v>0</v>
      </c>
    </row>
    <row r="710" spans="1:2">
      <c r="A710" t="s">
        <v>1034</v>
      </c>
      <c r="B710">
        <v>0</v>
      </c>
    </row>
    <row r="711" spans="1:2">
      <c r="A711" t="s">
        <v>1037</v>
      </c>
      <c r="B711">
        <v>253</v>
      </c>
    </row>
    <row r="712" spans="1:2">
      <c r="A712" t="s">
        <v>32388</v>
      </c>
      <c r="B712">
        <v>0</v>
      </c>
    </row>
    <row r="713" spans="1:2">
      <c r="A713" t="s">
        <v>1038</v>
      </c>
      <c r="B713">
        <v>0</v>
      </c>
    </row>
    <row r="714" spans="1:2">
      <c r="A714" t="s">
        <v>4759</v>
      </c>
      <c r="B714">
        <v>74</v>
      </c>
    </row>
    <row r="715" spans="1:2">
      <c r="A715" t="s">
        <v>1084</v>
      </c>
      <c r="B715">
        <v>55</v>
      </c>
    </row>
    <row r="716" spans="1:2">
      <c r="A716" t="s">
        <v>1129</v>
      </c>
      <c r="B716">
        <v>20</v>
      </c>
    </row>
    <row r="717" spans="1:2">
      <c r="A717" t="s">
        <v>1132</v>
      </c>
      <c r="B717">
        <v>0</v>
      </c>
    </row>
    <row r="718" spans="1:2">
      <c r="A718" t="s">
        <v>30115</v>
      </c>
      <c r="B718">
        <v>0</v>
      </c>
    </row>
    <row r="719" spans="1:2">
      <c r="A719" t="s">
        <v>1225</v>
      </c>
      <c r="B719">
        <v>4</v>
      </c>
    </row>
    <row r="720" spans="1:2">
      <c r="A720" t="s">
        <v>1223</v>
      </c>
      <c r="B720">
        <v>11</v>
      </c>
    </row>
    <row r="721" spans="1:2">
      <c r="A721" t="s">
        <v>1370</v>
      </c>
      <c r="B721">
        <v>760</v>
      </c>
    </row>
    <row r="722" spans="1:2">
      <c r="A722" t="s">
        <v>1384</v>
      </c>
      <c r="B722">
        <v>103</v>
      </c>
    </row>
    <row r="723" spans="1:2">
      <c r="A723" t="s">
        <v>1386</v>
      </c>
      <c r="B723">
        <v>379</v>
      </c>
    </row>
    <row r="724" spans="1:2">
      <c r="A724" t="s">
        <v>14412</v>
      </c>
      <c r="B724">
        <v>0</v>
      </c>
    </row>
    <row r="725" spans="1:2">
      <c r="A725" t="s">
        <v>32428</v>
      </c>
      <c r="B725">
        <v>45</v>
      </c>
    </row>
    <row r="726" spans="1:2">
      <c r="A726" t="s">
        <v>1579</v>
      </c>
      <c r="B726">
        <v>82</v>
      </c>
    </row>
    <row r="727" spans="1:2">
      <c r="A727" t="s">
        <v>1585</v>
      </c>
      <c r="B727">
        <v>2</v>
      </c>
    </row>
    <row r="728" spans="1:2">
      <c r="A728" t="s">
        <v>3978</v>
      </c>
      <c r="B728">
        <v>33</v>
      </c>
    </row>
    <row r="729" spans="1:2">
      <c r="A729" t="s">
        <v>15081</v>
      </c>
      <c r="B729">
        <v>0</v>
      </c>
    </row>
    <row r="730" spans="1:2">
      <c r="A730" t="s">
        <v>1573</v>
      </c>
      <c r="B730">
        <v>4194</v>
      </c>
    </row>
    <row r="731" spans="1:2">
      <c r="A731" t="s">
        <v>1575</v>
      </c>
      <c r="B731">
        <v>139</v>
      </c>
    </row>
    <row r="732" spans="1:2">
      <c r="A732" t="s">
        <v>1574</v>
      </c>
      <c r="B732">
        <v>1562</v>
      </c>
    </row>
    <row r="733" spans="1:2">
      <c r="A733" t="s">
        <v>1684</v>
      </c>
      <c r="B733">
        <v>353</v>
      </c>
    </row>
    <row r="734" spans="1:2">
      <c r="A734" t="s">
        <v>1686</v>
      </c>
      <c r="B734">
        <v>583</v>
      </c>
    </row>
    <row r="735" spans="1:2">
      <c r="A735" t="s">
        <v>1681</v>
      </c>
      <c r="B735">
        <v>2550</v>
      </c>
    </row>
    <row r="736" spans="1:2">
      <c r="A736" t="s">
        <v>1683</v>
      </c>
      <c r="B736">
        <v>251</v>
      </c>
    </row>
    <row r="737" spans="1:2">
      <c r="A737" t="s">
        <v>14758</v>
      </c>
      <c r="B737">
        <v>38</v>
      </c>
    </row>
    <row r="738" spans="1:2">
      <c r="A738" t="s">
        <v>1984</v>
      </c>
      <c r="B738">
        <v>719</v>
      </c>
    </row>
    <row r="739" spans="1:2">
      <c r="A739" t="s">
        <v>1985</v>
      </c>
      <c r="B739">
        <v>311</v>
      </c>
    </row>
    <row r="740" spans="1:2">
      <c r="A740" t="s">
        <v>1998</v>
      </c>
      <c r="B740">
        <v>43</v>
      </c>
    </row>
    <row r="741" spans="1:2">
      <c r="A741" t="s">
        <v>1999</v>
      </c>
      <c r="B741">
        <v>3</v>
      </c>
    </row>
    <row r="742" spans="1:2">
      <c r="A742" t="s">
        <v>2038</v>
      </c>
      <c r="B742">
        <v>13464</v>
      </c>
    </row>
    <row r="743" spans="1:2">
      <c r="A743" t="s">
        <v>2040</v>
      </c>
      <c r="B743">
        <v>0</v>
      </c>
    </row>
    <row r="744" spans="1:2">
      <c r="A744" t="s">
        <v>2079</v>
      </c>
      <c r="B744">
        <v>0</v>
      </c>
    </row>
    <row r="745" spans="1:2">
      <c r="A745" t="s">
        <v>2130</v>
      </c>
      <c r="B745">
        <v>31</v>
      </c>
    </row>
    <row r="746" spans="1:2">
      <c r="A746" t="s">
        <v>32772</v>
      </c>
      <c r="B746">
        <v>0</v>
      </c>
    </row>
    <row r="747" spans="1:2">
      <c r="A747" t="s">
        <v>2034</v>
      </c>
      <c r="B747">
        <v>0</v>
      </c>
    </row>
    <row r="748" spans="1:2">
      <c r="A748" t="s">
        <v>3779</v>
      </c>
      <c r="B748">
        <v>7</v>
      </c>
    </row>
    <row r="749" spans="1:2">
      <c r="A749" t="s">
        <v>3780</v>
      </c>
      <c r="B749">
        <v>3022</v>
      </c>
    </row>
    <row r="750" spans="1:2">
      <c r="A750" t="s">
        <v>2297</v>
      </c>
      <c r="B750">
        <v>18</v>
      </c>
    </row>
    <row r="751" spans="1:2">
      <c r="A751" t="s">
        <v>2299</v>
      </c>
      <c r="B751">
        <v>0</v>
      </c>
    </row>
    <row r="752" spans="1:2">
      <c r="A752" t="s">
        <v>14365</v>
      </c>
      <c r="B752">
        <v>165</v>
      </c>
    </row>
    <row r="753" spans="1:2">
      <c r="A753" t="s">
        <v>2301</v>
      </c>
      <c r="B753">
        <v>210</v>
      </c>
    </row>
    <row r="754" spans="1:2">
      <c r="A754" t="s">
        <v>2304</v>
      </c>
      <c r="B754">
        <v>234</v>
      </c>
    </row>
    <row r="755" spans="1:2">
      <c r="A755" t="s">
        <v>2302</v>
      </c>
      <c r="B755">
        <v>600</v>
      </c>
    </row>
    <row r="756" spans="1:2">
      <c r="A756" t="s">
        <v>4490</v>
      </c>
      <c r="B756">
        <v>32</v>
      </c>
    </row>
    <row r="757" spans="1:2">
      <c r="A757" t="s">
        <v>4520</v>
      </c>
      <c r="B757">
        <v>0</v>
      </c>
    </row>
    <row r="758" spans="1:2">
      <c r="A758" t="s">
        <v>2291</v>
      </c>
      <c r="B758">
        <v>4779</v>
      </c>
    </row>
    <row r="759" spans="1:2">
      <c r="A759" t="s">
        <v>2292</v>
      </c>
      <c r="B759">
        <v>1968</v>
      </c>
    </row>
    <row r="760" spans="1:2">
      <c r="A760" t="s">
        <v>2326</v>
      </c>
      <c r="B760">
        <v>33</v>
      </c>
    </row>
    <row r="761" spans="1:2">
      <c r="A761" t="s">
        <v>2328</v>
      </c>
      <c r="B761">
        <v>250</v>
      </c>
    </row>
    <row r="762" spans="1:2">
      <c r="A762" t="s">
        <v>2334</v>
      </c>
      <c r="B762">
        <v>3</v>
      </c>
    </row>
    <row r="763" spans="1:2">
      <c r="A763" t="s">
        <v>14253</v>
      </c>
      <c r="B763">
        <v>0</v>
      </c>
    </row>
    <row r="764" spans="1:2">
      <c r="A764" t="s">
        <v>14249</v>
      </c>
      <c r="B764">
        <v>0</v>
      </c>
    </row>
    <row r="765" spans="1:2">
      <c r="A765" t="s">
        <v>2222</v>
      </c>
      <c r="B765">
        <v>3389</v>
      </c>
    </row>
    <row r="766" spans="1:2">
      <c r="A766" t="s">
        <v>2226</v>
      </c>
      <c r="B766">
        <v>2090</v>
      </c>
    </row>
    <row r="767" spans="1:2">
      <c r="A767" t="s">
        <v>2237</v>
      </c>
      <c r="B767">
        <v>1379</v>
      </c>
    </row>
    <row r="768" spans="1:2">
      <c r="A768" t="s">
        <v>2238</v>
      </c>
      <c r="B768">
        <v>1112</v>
      </c>
    </row>
    <row r="769" spans="1:2">
      <c r="A769" t="s">
        <v>27697</v>
      </c>
      <c r="B769">
        <v>5</v>
      </c>
    </row>
    <row r="770" spans="1:2">
      <c r="A770" t="s">
        <v>2241</v>
      </c>
      <c r="B770">
        <v>1267</v>
      </c>
    </row>
    <row r="771" spans="1:2">
      <c r="A771" t="s">
        <v>2243</v>
      </c>
      <c r="B771">
        <v>0</v>
      </c>
    </row>
    <row r="772" spans="1:2">
      <c r="A772" t="s">
        <v>2252</v>
      </c>
      <c r="B772">
        <v>58</v>
      </c>
    </row>
    <row r="773" spans="1:2">
      <c r="A773" t="s">
        <v>2255</v>
      </c>
      <c r="B773">
        <v>45</v>
      </c>
    </row>
    <row r="774" spans="1:2">
      <c r="A774" t="s">
        <v>2256</v>
      </c>
      <c r="B774">
        <v>228</v>
      </c>
    </row>
    <row r="775" spans="1:2">
      <c r="A775" t="s">
        <v>2262</v>
      </c>
      <c r="B775">
        <v>122</v>
      </c>
    </row>
    <row r="776" spans="1:2">
      <c r="A776" t="s">
        <v>14792</v>
      </c>
      <c r="B776">
        <v>0</v>
      </c>
    </row>
    <row r="777" spans="1:2">
      <c r="A777" t="s">
        <v>2440</v>
      </c>
      <c r="B777">
        <v>6528</v>
      </c>
    </row>
    <row r="778" spans="1:2">
      <c r="A778" t="s">
        <v>14436</v>
      </c>
      <c r="B778">
        <v>0</v>
      </c>
    </row>
    <row r="779" spans="1:2">
      <c r="A779" t="s">
        <v>2352</v>
      </c>
      <c r="B779">
        <v>486</v>
      </c>
    </row>
    <row r="780" spans="1:2">
      <c r="A780" t="s">
        <v>14788</v>
      </c>
      <c r="B780">
        <v>0</v>
      </c>
    </row>
    <row r="781" spans="1:2">
      <c r="A781" t="s">
        <v>14789</v>
      </c>
      <c r="B781">
        <v>38</v>
      </c>
    </row>
    <row r="782" spans="1:2">
      <c r="A782" t="s">
        <v>2358</v>
      </c>
      <c r="B782">
        <v>11</v>
      </c>
    </row>
    <row r="783" spans="1:2">
      <c r="A783" t="s">
        <v>2359</v>
      </c>
      <c r="B783">
        <v>41</v>
      </c>
    </row>
    <row r="784" spans="1:2">
      <c r="A784" t="s">
        <v>2377</v>
      </c>
      <c r="B784">
        <v>10</v>
      </c>
    </row>
    <row r="785" spans="1:2">
      <c r="A785" t="s">
        <v>2366</v>
      </c>
      <c r="B785">
        <v>0</v>
      </c>
    </row>
    <row r="786" spans="1:2">
      <c r="A786" t="s">
        <v>2368</v>
      </c>
      <c r="B786">
        <v>182</v>
      </c>
    </row>
    <row r="787" spans="1:2">
      <c r="A787" t="s">
        <v>2381</v>
      </c>
      <c r="B787">
        <v>1374</v>
      </c>
    </row>
    <row r="788" spans="1:2">
      <c r="A788" t="s">
        <v>2350</v>
      </c>
      <c r="B788">
        <v>1213</v>
      </c>
    </row>
    <row r="789" spans="1:2">
      <c r="A789" t="s">
        <v>2384</v>
      </c>
      <c r="B789">
        <v>596</v>
      </c>
    </row>
    <row r="790" spans="1:2">
      <c r="A790" t="s">
        <v>2390</v>
      </c>
      <c r="B790">
        <v>678</v>
      </c>
    </row>
    <row r="791" spans="1:2">
      <c r="A791" t="s">
        <v>2391</v>
      </c>
      <c r="B791">
        <v>0</v>
      </c>
    </row>
    <row r="792" spans="1:2">
      <c r="A792" t="s">
        <v>2392</v>
      </c>
      <c r="B792">
        <v>18003</v>
      </c>
    </row>
    <row r="793" spans="1:2">
      <c r="A793" t="s">
        <v>2393</v>
      </c>
      <c r="B793">
        <v>11650</v>
      </c>
    </row>
    <row r="794" spans="1:2">
      <c r="A794" t="s">
        <v>2395</v>
      </c>
      <c r="B794">
        <v>102</v>
      </c>
    </row>
    <row r="795" spans="1:2">
      <c r="A795" t="s">
        <v>2398</v>
      </c>
      <c r="B795">
        <v>165</v>
      </c>
    </row>
    <row r="796" spans="1:2">
      <c r="A796" t="s">
        <v>31790</v>
      </c>
      <c r="B796">
        <v>38</v>
      </c>
    </row>
    <row r="797" spans="1:2">
      <c r="A797" t="s">
        <v>2480</v>
      </c>
      <c r="B797">
        <v>1244</v>
      </c>
    </row>
    <row r="798" spans="1:2">
      <c r="A798" t="s">
        <v>2519</v>
      </c>
      <c r="B798">
        <v>104</v>
      </c>
    </row>
    <row r="799" spans="1:2">
      <c r="A799" t="s">
        <v>2524</v>
      </c>
      <c r="B799">
        <v>51</v>
      </c>
    </row>
    <row r="800" spans="1:2">
      <c r="A800" t="s">
        <v>2526</v>
      </c>
      <c r="B800">
        <v>67</v>
      </c>
    </row>
    <row r="801" spans="1:2">
      <c r="A801" t="s">
        <v>2528</v>
      </c>
      <c r="B801">
        <v>83</v>
      </c>
    </row>
    <row r="802" spans="1:2">
      <c r="A802" t="s">
        <v>2560</v>
      </c>
      <c r="B802">
        <v>2472</v>
      </c>
    </row>
    <row r="803" spans="1:2">
      <c r="A803" t="s">
        <v>2561</v>
      </c>
      <c r="B803">
        <v>541</v>
      </c>
    </row>
    <row r="804" spans="1:2">
      <c r="A804" t="s">
        <v>2734</v>
      </c>
      <c r="B804">
        <v>1</v>
      </c>
    </row>
    <row r="805" spans="1:2">
      <c r="A805" t="s">
        <v>1798</v>
      </c>
      <c r="B805">
        <v>14414</v>
      </c>
    </row>
    <row r="806" spans="1:2">
      <c r="A806" t="s">
        <v>2687</v>
      </c>
      <c r="B806">
        <v>2971</v>
      </c>
    </row>
    <row r="807" spans="1:2">
      <c r="A807" t="s">
        <v>2681</v>
      </c>
      <c r="B807">
        <v>0</v>
      </c>
    </row>
    <row r="808" spans="1:2">
      <c r="A808" t="s">
        <v>2955</v>
      </c>
      <c r="B808">
        <v>93</v>
      </c>
    </row>
    <row r="809" spans="1:2">
      <c r="A809" t="s">
        <v>2957</v>
      </c>
      <c r="B809">
        <v>205</v>
      </c>
    </row>
    <row r="810" spans="1:2">
      <c r="A810" t="s">
        <v>2961</v>
      </c>
      <c r="B810">
        <v>37</v>
      </c>
    </row>
    <row r="811" spans="1:2">
      <c r="A811" t="s">
        <v>2963</v>
      </c>
      <c r="B811">
        <v>309</v>
      </c>
    </row>
    <row r="812" spans="1:2">
      <c r="A812" t="s">
        <v>2965</v>
      </c>
      <c r="B812">
        <v>63</v>
      </c>
    </row>
    <row r="813" spans="1:2">
      <c r="A813" t="s">
        <v>2971</v>
      </c>
      <c r="B813">
        <v>62</v>
      </c>
    </row>
    <row r="814" spans="1:2">
      <c r="A814" t="s">
        <v>1979</v>
      </c>
      <c r="B814">
        <v>2209</v>
      </c>
    </row>
    <row r="815" spans="1:2">
      <c r="A815" t="s">
        <v>3123</v>
      </c>
      <c r="B815">
        <v>10582</v>
      </c>
    </row>
    <row r="816" spans="1:2">
      <c r="A816" t="s">
        <v>3125</v>
      </c>
      <c r="B816">
        <v>83</v>
      </c>
    </row>
    <row r="817" spans="1:2">
      <c r="A817" t="s">
        <v>2349</v>
      </c>
      <c r="B817">
        <v>0</v>
      </c>
    </row>
    <row r="818" spans="1:2">
      <c r="A818" t="s">
        <v>3394</v>
      </c>
      <c r="B818">
        <v>0</v>
      </c>
    </row>
    <row r="819" spans="1:2">
      <c r="A819" t="s">
        <v>3396</v>
      </c>
      <c r="B819">
        <v>11</v>
      </c>
    </row>
    <row r="820" spans="1:2">
      <c r="A820" t="s">
        <v>32565</v>
      </c>
      <c r="B820">
        <v>0</v>
      </c>
    </row>
    <row r="821" spans="1:2">
      <c r="A821" t="s">
        <v>3435</v>
      </c>
      <c r="B821">
        <v>0</v>
      </c>
    </row>
    <row r="822" spans="1:2">
      <c r="A822" t="s">
        <v>1033</v>
      </c>
      <c r="B822">
        <v>492</v>
      </c>
    </row>
    <row r="823" spans="1:2">
      <c r="A823" t="s">
        <v>3706</v>
      </c>
      <c r="B823">
        <v>478</v>
      </c>
    </row>
    <row r="824" spans="1:2">
      <c r="A824" t="s">
        <v>3707</v>
      </c>
      <c r="B824">
        <v>2457</v>
      </c>
    </row>
    <row r="825" spans="1:2">
      <c r="A825" t="s">
        <v>4074</v>
      </c>
      <c r="B825">
        <v>55</v>
      </c>
    </row>
    <row r="826" spans="1:2">
      <c r="A826" t="s">
        <v>4072</v>
      </c>
      <c r="B826">
        <v>1904</v>
      </c>
    </row>
    <row r="827" spans="1:2">
      <c r="A827" t="s">
        <v>4073</v>
      </c>
      <c r="B827">
        <v>372</v>
      </c>
    </row>
    <row r="828" spans="1:2">
      <c r="A828" t="s">
        <v>3861</v>
      </c>
      <c r="B828">
        <v>209</v>
      </c>
    </row>
    <row r="829" spans="1:2">
      <c r="A829" t="s">
        <v>14384</v>
      </c>
      <c r="B829">
        <v>3</v>
      </c>
    </row>
    <row r="830" spans="1:2">
      <c r="A830" t="s">
        <v>32773</v>
      </c>
      <c r="B830">
        <v>246</v>
      </c>
    </row>
    <row r="831" spans="1:2">
      <c r="A831" t="s">
        <v>14322</v>
      </c>
      <c r="B831">
        <v>48</v>
      </c>
    </row>
    <row r="832" spans="1:2">
      <c r="A832" t="s">
        <v>3865</v>
      </c>
      <c r="B832">
        <v>32</v>
      </c>
    </row>
    <row r="833" spans="1:2">
      <c r="A833" t="s">
        <v>3867</v>
      </c>
      <c r="B833">
        <v>144</v>
      </c>
    </row>
    <row r="834" spans="1:2">
      <c r="A834" t="s">
        <v>14316</v>
      </c>
      <c r="B834">
        <v>355</v>
      </c>
    </row>
    <row r="835" spans="1:2">
      <c r="A835" t="s">
        <v>3869</v>
      </c>
      <c r="B835">
        <v>18</v>
      </c>
    </row>
    <row r="836" spans="1:2">
      <c r="A836" t="s">
        <v>32774</v>
      </c>
      <c r="B836">
        <v>13</v>
      </c>
    </row>
    <row r="837" spans="1:2">
      <c r="A837" t="s">
        <v>1832</v>
      </c>
      <c r="B837">
        <v>48</v>
      </c>
    </row>
    <row r="838" spans="1:2">
      <c r="A838" t="s">
        <v>14752</v>
      </c>
      <c r="B838">
        <v>200</v>
      </c>
    </row>
    <row r="839" spans="1:2">
      <c r="A839" t="s">
        <v>1829</v>
      </c>
      <c r="B839">
        <v>1878</v>
      </c>
    </row>
    <row r="840" spans="1:2">
      <c r="A840" t="s">
        <v>1831</v>
      </c>
      <c r="B840">
        <v>312</v>
      </c>
    </row>
    <row r="841" spans="1:2">
      <c r="A841" t="s">
        <v>1830</v>
      </c>
      <c r="B841">
        <v>813</v>
      </c>
    </row>
    <row r="842" spans="1:2">
      <c r="A842" t="s">
        <v>4124</v>
      </c>
      <c r="B842">
        <v>738</v>
      </c>
    </row>
    <row r="843" spans="1:2">
      <c r="A843" t="s">
        <v>4126</v>
      </c>
      <c r="B843">
        <v>61</v>
      </c>
    </row>
    <row r="844" spans="1:2">
      <c r="A844" t="s">
        <v>4192</v>
      </c>
      <c r="B844">
        <v>45</v>
      </c>
    </row>
    <row r="845" spans="1:2">
      <c r="A845" t="s">
        <v>4170</v>
      </c>
      <c r="B845">
        <v>20</v>
      </c>
    </row>
    <row r="846" spans="1:2">
      <c r="A846" t="s">
        <v>4193</v>
      </c>
      <c r="B846">
        <v>737</v>
      </c>
    </row>
    <row r="847" spans="1:2">
      <c r="A847" t="s">
        <v>4543</v>
      </c>
      <c r="B847">
        <v>1838</v>
      </c>
    </row>
    <row r="848" spans="1:2">
      <c r="A848" t="s">
        <v>4195</v>
      </c>
      <c r="B848">
        <v>1073</v>
      </c>
    </row>
    <row r="849" spans="1:2">
      <c r="A849" t="s">
        <v>4210</v>
      </c>
      <c r="B849">
        <v>276</v>
      </c>
    </row>
    <row r="850" spans="1:2">
      <c r="A850" t="s">
        <v>27767</v>
      </c>
      <c r="B850">
        <v>0</v>
      </c>
    </row>
    <row r="851" spans="1:2">
      <c r="A851" t="s">
        <v>4211</v>
      </c>
      <c r="B851">
        <v>1115</v>
      </c>
    </row>
    <row r="852" spans="1:2">
      <c r="A852" t="s">
        <v>4182</v>
      </c>
      <c r="B852">
        <v>401</v>
      </c>
    </row>
    <row r="853" spans="1:2">
      <c r="A853" t="s">
        <v>4183</v>
      </c>
      <c r="B853">
        <v>2</v>
      </c>
    </row>
    <row r="854" spans="1:2">
      <c r="A854" t="s">
        <v>4186</v>
      </c>
      <c r="B854">
        <v>30</v>
      </c>
    </row>
    <row r="855" spans="1:2">
      <c r="A855" t="s">
        <v>15054</v>
      </c>
      <c r="B855">
        <v>2</v>
      </c>
    </row>
    <row r="856" spans="1:2">
      <c r="A856" t="s">
        <v>3998</v>
      </c>
      <c r="B856">
        <v>0</v>
      </c>
    </row>
    <row r="857" spans="1:2">
      <c r="A857" t="s">
        <v>3996</v>
      </c>
      <c r="B857">
        <v>48</v>
      </c>
    </row>
    <row r="858" spans="1:2">
      <c r="A858" t="s">
        <v>4506</v>
      </c>
      <c r="B858">
        <v>376</v>
      </c>
    </row>
    <row r="859" spans="1:2">
      <c r="A859" t="s">
        <v>4235</v>
      </c>
      <c r="B859">
        <v>81</v>
      </c>
    </row>
    <row r="860" spans="1:2">
      <c r="A860" t="s">
        <v>32297</v>
      </c>
      <c r="B860">
        <v>64</v>
      </c>
    </row>
    <row r="861" spans="1:2">
      <c r="A861" t="s">
        <v>50</v>
      </c>
      <c r="B861">
        <v>724</v>
      </c>
    </row>
    <row r="862" spans="1:2">
      <c r="A862" t="s">
        <v>56</v>
      </c>
      <c r="B862">
        <v>227</v>
      </c>
    </row>
    <row r="863" spans="1:2">
      <c r="A863" t="s">
        <v>61</v>
      </c>
      <c r="B863">
        <v>35</v>
      </c>
    </row>
    <row r="864" spans="1:2">
      <c r="A864" t="s">
        <v>205</v>
      </c>
      <c r="B864">
        <v>426</v>
      </c>
    </row>
    <row r="865" spans="1:2">
      <c r="A865" t="s">
        <v>268</v>
      </c>
      <c r="B865">
        <v>57</v>
      </c>
    </row>
    <row r="866" spans="1:2">
      <c r="A866" t="s">
        <v>270</v>
      </c>
      <c r="B866">
        <v>161</v>
      </c>
    </row>
    <row r="867" spans="1:2">
      <c r="A867" t="s">
        <v>41</v>
      </c>
      <c r="B867">
        <v>1319</v>
      </c>
    </row>
    <row r="868" spans="1:2">
      <c r="A868" t="s">
        <v>42</v>
      </c>
      <c r="B868">
        <v>463</v>
      </c>
    </row>
    <row r="869" spans="1:2">
      <c r="A869" t="s">
        <v>44</v>
      </c>
      <c r="B869">
        <v>7</v>
      </c>
    </row>
    <row r="870" spans="1:2">
      <c r="A870" t="s">
        <v>190</v>
      </c>
      <c r="B870">
        <v>177</v>
      </c>
    </row>
    <row r="871" spans="1:2">
      <c r="A871" t="s">
        <v>191</v>
      </c>
      <c r="B871">
        <v>245</v>
      </c>
    </row>
    <row r="872" spans="1:2">
      <c r="A872" t="s">
        <v>193</v>
      </c>
      <c r="B872">
        <v>145</v>
      </c>
    </row>
    <row r="873" spans="1:2">
      <c r="A873" t="s">
        <v>194</v>
      </c>
      <c r="B873">
        <v>109</v>
      </c>
    </row>
    <row r="874" spans="1:2">
      <c r="A874" t="s">
        <v>252</v>
      </c>
      <c r="B874">
        <v>240</v>
      </c>
    </row>
    <row r="875" spans="1:2">
      <c r="A875" t="s">
        <v>4629</v>
      </c>
      <c r="B875">
        <v>0</v>
      </c>
    </row>
    <row r="876" spans="1:2">
      <c r="A876" t="s">
        <v>262</v>
      </c>
      <c r="B876">
        <v>30</v>
      </c>
    </row>
    <row r="877" spans="1:2">
      <c r="A877" t="s">
        <v>266</v>
      </c>
      <c r="B877">
        <v>29</v>
      </c>
    </row>
    <row r="878" spans="1:2">
      <c r="A878" t="s">
        <v>321</v>
      </c>
      <c r="B878">
        <v>381</v>
      </c>
    </row>
    <row r="879" spans="1:2">
      <c r="A879" t="s">
        <v>323</v>
      </c>
      <c r="B879">
        <v>886</v>
      </c>
    </row>
    <row r="880" spans="1:2">
      <c r="A880" t="s">
        <v>14566</v>
      </c>
      <c r="B880">
        <v>17</v>
      </c>
    </row>
    <row r="881" spans="1:2">
      <c r="A881" t="s">
        <v>4602</v>
      </c>
      <c r="B881">
        <v>23</v>
      </c>
    </row>
    <row r="882" spans="1:2">
      <c r="A882" t="s">
        <v>33284</v>
      </c>
      <c r="B882">
        <v>186</v>
      </c>
    </row>
    <row r="883" spans="1:2">
      <c r="A883" t="s">
        <v>493</v>
      </c>
      <c r="B883">
        <v>0</v>
      </c>
    </row>
    <row r="884" spans="1:2">
      <c r="A884" t="s">
        <v>500</v>
      </c>
      <c r="B884">
        <v>32</v>
      </c>
    </row>
    <row r="885" spans="1:2">
      <c r="A885" t="s">
        <v>746</v>
      </c>
      <c r="B885">
        <v>0</v>
      </c>
    </row>
    <row r="886" spans="1:2">
      <c r="A886" t="s">
        <v>747</v>
      </c>
      <c r="B886">
        <v>846</v>
      </c>
    </row>
    <row r="887" spans="1:2">
      <c r="A887" t="s">
        <v>749</v>
      </c>
      <c r="B887">
        <v>16</v>
      </c>
    </row>
    <row r="888" spans="1:2">
      <c r="A888" t="s">
        <v>32775</v>
      </c>
      <c r="B888">
        <v>74</v>
      </c>
    </row>
    <row r="889" spans="1:2">
      <c r="A889" t="s">
        <v>752</v>
      </c>
      <c r="B889">
        <v>0</v>
      </c>
    </row>
    <row r="890" spans="1:2">
      <c r="A890" t="s">
        <v>26926</v>
      </c>
      <c r="B890">
        <v>0</v>
      </c>
    </row>
    <row r="891" spans="1:2">
      <c r="A891" t="s">
        <v>819</v>
      </c>
      <c r="B891">
        <v>165</v>
      </c>
    </row>
    <row r="892" spans="1:2">
      <c r="A892" t="s">
        <v>821</v>
      </c>
      <c r="B892">
        <v>252</v>
      </c>
    </row>
    <row r="893" spans="1:2">
      <c r="A893" t="s">
        <v>420</v>
      </c>
      <c r="B893">
        <v>63</v>
      </c>
    </row>
    <row r="894" spans="1:2">
      <c r="A894" t="s">
        <v>421</v>
      </c>
      <c r="B894">
        <v>0</v>
      </c>
    </row>
    <row r="895" spans="1:2">
      <c r="A895" t="s">
        <v>425</v>
      </c>
      <c r="B895">
        <v>177</v>
      </c>
    </row>
    <row r="896" spans="1:2">
      <c r="A896" t="s">
        <v>4547</v>
      </c>
      <c r="B896">
        <v>1</v>
      </c>
    </row>
    <row r="897" spans="1:2">
      <c r="A897" t="s">
        <v>32664</v>
      </c>
      <c r="B897">
        <v>0</v>
      </c>
    </row>
    <row r="898" spans="1:2">
      <c r="A898" t="s">
        <v>933</v>
      </c>
      <c r="B898">
        <v>0</v>
      </c>
    </row>
    <row r="899" spans="1:2">
      <c r="A899" t="s">
        <v>934</v>
      </c>
      <c r="B899">
        <v>744</v>
      </c>
    </row>
    <row r="900" spans="1:2">
      <c r="A900" t="s">
        <v>936</v>
      </c>
      <c r="B900">
        <v>0</v>
      </c>
    </row>
    <row r="901" spans="1:2">
      <c r="A901" t="s">
        <v>1199</v>
      </c>
      <c r="B901">
        <v>79</v>
      </c>
    </row>
    <row r="902" spans="1:2">
      <c r="A902" t="s">
        <v>1201</v>
      </c>
      <c r="B902">
        <v>1</v>
      </c>
    </row>
    <row r="903" spans="1:2">
      <c r="A903" t="s">
        <v>900</v>
      </c>
      <c r="B903">
        <v>584</v>
      </c>
    </row>
    <row r="904" spans="1:2">
      <c r="A904" t="s">
        <v>902</v>
      </c>
      <c r="B904">
        <v>114</v>
      </c>
    </row>
    <row r="905" spans="1:2">
      <c r="A905" t="s">
        <v>1099</v>
      </c>
      <c r="B905">
        <v>490</v>
      </c>
    </row>
    <row r="906" spans="1:2">
      <c r="A906" t="s">
        <v>1196</v>
      </c>
      <c r="B906">
        <v>0</v>
      </c>
    </row>
    <row r="907" spans="1:2">
      <c r="A907" t="s">
        <v>3898</v>
      </c>
      <c r="B907">
        <v>1</v>
      </c>
    </row>
    <row r="908" spans="1:2">
      <c r="A908" t="s">
        <v>1341</v>
      </c>
      <c r="B908">
        <v>255</v>
      </c>
    </row>
    <row r="909" spans="1:2">
      <c r="A909" t="s">
        <v>1461</v>
      </c>
      <c r="B909">
        <v>0</v>
      </c>
    </row>
    <row r="910" spans="1:2">
      <c r="A910" t="s">
        <v>27674</v>
      </c>
      <c r="B910">
        <v>0</v>
      </c>
    </row>
    <row r="911" spans="1:2">
      <c r="A911" t="s">
        <v>3911</v>
      </c>
      <c r="B911">
        <v>104</v>
      </c>
    </row>
    <row r="912" spans="1:2">
      <c r="A912" t="s">
        <v>1233</v>
      </c>
      <c r="B912">
        <v>1171</v>
      </c>
    </row>
    <row r="913" spans="1:2">
      <c r="A913" t="s">
        <v>1235</v>
      </c>
      <c r="B913">
        <v>201</v>
      </c>
    </row>
    <row r="914" spans="1:2">
      <c r="A914" t="s">
        <v>1500</v>
      </c>
      <c r="B914">
        <v>33</v>
      </c>
    </row>
    <row r="915" spans="1:2">
      <c r="A915" t="s">
        <v>1788</v>
      </c>
      <c r="B915">
        <v>0</v>
      </c>
    </row>
    <row r="916" spans="1:2">
      <c r="A916" t="s">
        <v>1615</v>
      </c>
      <c r="B916">
        <v>131</v>
      </c>
    </row>
    <row r="917" spans="1:2">
      <c r="A917" t="s">
        <v>1617</v>
      </c>
      <c r="B917">
        <v>85</v>
      </c>
    </row>
    <row r="918" spans="1:2">
      <c r="A918" t="s">
        <v>1619</v>
      </c>
      <c r="B918">
        <v>533</v>
      </c>
    </row>
    <row r="919" spans="1:2">
      <c r="A919" t="s">
        <v>1838</v>
      </c>
      <c r="B919">
        <v>0</v>
      </c>
    </row>
    <row r="920" spans="1:2">
      <c r="A920" t="s">
        <v>32452</v>
      </c>
      <c r="B920">
        <v>0</v>
      </c>
    </row>
    <row r="921" spans="1:2">
      <c r="A921" t="s">
        <v>32665</v>
      </c>
      <c r="B921">
        <v>0</v>
      </c>
    </row>
    <row r="922" spans="1:2">
      <c r="A922" t="s">
        <v>1912</v>
      </c>
      <c r="B922">
        <v>18</v>
      </c>
    </row>
    <row r="923" spans="1:2">
      <c r="A923" t="s">
        <v>1914</v>
      </c>
      <c r="B923">
        <v>480</v>
      </c>
    </row>
    <row r="924" spans="1:2">
      <c r="A924" t="s">
        <v>1906</v>
      </c>
      <c r="B924">
        <v>2028</v>
      </c>
    </row>
    <row r="925" spans="1:2">
      <c r="A925" t="s">
        <v>1786</v>
      </c>
      <c r="B925">
        <v>0</v>
      </c>
    </row>
    <row r="926" spans="1:2">
      <c r="A926" t="s">
        <v>14422</v>
      </c>
      <c r="B926">
        <v>0</v>
      </c>
    </row>
    <row r="927" spans="1:2">
      <c r="A927" t="s">
        <v>1847</v>
      </c>
      <c r="B927">
        <v>8</v>
      </c>
    </row>
    <row r="928" spans="1:2">
      <c r="A928" t="s">
        <v>32440</v>
      </c>
      <c r="B928">
        <v>53</v>
      </c>
    </row>
    <row r="929" spans="1:2">
      <c r="A929" t="s">
        <v>3919</v>
      </c>
      <c r="B929">
        <v>0</v>
      </c>
    </row>
    <row r="930" spans="1:2">
      <c r="A930" t="s">
        <v>1852</v>
      </c>
      <c r="B930">
        <v>198</v>
      </c>
    </row>
    <row r="931" spans="1:2">
      <c r="A931" t="s">
        <v>1856</v>
      </c>
      <c r="B931">
        <v>0</v>
      </c>
    </row>
    <row r="932" spans="1:2">
      <c r="A932" t="s">
        <v>1857</v>
      </c>
      <c r="B932">
        <v>158</v>
      </c>
    </row>
    <row r="933" spans="1:2">
      <c r="A933" t="s">
        <v>1859</v>
      </c>
      <c r="B933">
        <v>9</v>
      </c>
    </row>
    <row r="934" spans="1:2">
      <c r="A934" t="s">
        <v>26957</v>
      </c>
      <c r="B934">
        <v>0</v>
      </c>
    </row>
    <row r="935" spans="1:2">
      <c r="A935" t="s">
        <v>1861</v>
      </c>
      <c r="B935">
        <v>78</v>
      </c>
    </row>
    <row r="936" spans="1:2">
      <c r="A936" t="s">
        <v>1791</v>
      </c>
      <c r="B936">
        <v>0</v>
      </c>
    </row>
    <row r="937" spans="1:2">
      <c r="A937" t="s">
        <v>1793</v>
      </c>
      <c r="B937">
        <v>3</v>
      </c>
    </row>
    <row r="938" spans="1:2">
      <c r="A938" t="s">
        <v>32447</v>
      </c>
      <c r="B938">
        <v>12</v>
      </c>
    </row>
    <row r="939" spans="1:2">
      <c r="A939" t="s">
        <v>1885</v>
      </c>
      <c r="B939">
        <v>94</v>
      </c>
    </row>
    <row r="940" spans="1:2">
      <c r="A940" t="s">
        <v>14753</v>
      </c>
      <c r="B940">
        <v>0</v>
      </c>
    </row>
    <row r="941" spans="1:2">
      <c r="A941" t="s">
        <v>1864</v>
      </c>
      <c r="B941">
        <v>400</v>
      </c>
    </row>
    <row r="942" spans="1:2">
      <c r="A942" t="s">
        <v>1865</v>
      </c>
      <c r="B942">
        <v>669</v>
      </c>
    </row>
    <row r="943" spans="1:2">
      <c r="A943" t="s">
        <v>1868</v>
      </c>
      <c r="B943">
        <v>358</v>
      </c>
    </row>
    <row r="944" spans="1:2">
      <c r="A944" t="s">
        <v>1875</v>
      </c>
      <c r="B944">
        <v>140</v>
      </c>
    </row>
    <row r="945" spans="1:2">
      <c r="A945" t="s">
        <v>1877</v>
      </c>
      <c r="B945">
        <v>303</v>
      </c>
    </row>
    <row r="946" spans="1:2">
      <c r="A946" t="s">
        <v>1899</v>
      </c>
      <c r="B946">
        <v>0</v>
      </c>
    </row>
    <row r="947" spans="1:2">
      <c r="A947" t="s">
        <v>1789</v>
      </c>
      <c r="B947">
        <v>142</v>
      </c>
    </row>
    <row r="948" spans="1:2">
      <c r="A948" t="s">
        <v>32439</v>
      </c>
      <c r="B948">
        <v>0</v>
      </c>
    </row>
    <row r="949" spans="1:2">
      <c r="A949" t="s">
        <v>1799</v>
      </c>
      <c r="B949">
        <v>1238</v>
      </c>
    </row>
    <row r="950" spans="1:2">
      <c r="A950" t="s">
        <v>1801</v>
      </c>
      <c r="B950">
        <v>190</v>
      </c>
    </row>
    <row r="951" spans="1:2">
      <c r="A951" t="s">
        <v>1803</v>
      </c>
      <c r="B951">
        <v>0</v>
      </c>
    </row>
    <row r="952" spans="1:2">
      <c r="A952" t="s">
        <v>1808</v>
      </c>
      <c r="B952">
        <v>692</v>
      </c>
    </row>
    <row r="953" spans="1:2">
      <c r="A953" t="s">
        <v>1810</v>
      </c>
      <c r="B953">
        <v>498</v>
      </c>
    </row>
    <row r="954" spans="1:2">
      <c r="A954" t="s">
        <v>1812</v>
      </c>
      <c r="B954">
        <v>32</v>
      </c>
    </row>
    <row r="955" spans="1:2">
      <c r="A955" t="s">
        <v>3942</v>
      </c>
      <c r="B955">
        <v>0</v>
      </c>
    </row>
    <row r="956" spans="1:2">
      <c r="A956" t="s">
        <v>15109</v>
      </c>
      <c r="B956">
        <v>2</v>
      </c>
    </row>
    <row r="957" spans="1:2">
      <c r="A957" t="s">
        <v>3929</v>
      </c>
      <c r="B957">
        <v>88</v>
      </c>
    </row>
    <row r="958" spans="1:2">
      <c r="A958" t="s">
        <v>3934</v>
      </c>
      <c r="B958">
        <v>40</v>
      </c>
    </row>
    <row r="959" spans="1:2">
      <c r="A959" t="s">
        <v>33285</v>
      </c>
      <c r="B959">
        <v>0</v>
      </c>
    </row>
    <row r="960" spans="1:2">
      <c r="A960" t="s">
        <v>3941</v>
      </c>
      <c r="B960">
        <v>531</v>
      </c>
    </row>
    <row r="961" spans="1:2">
      <c r="A961" t="s">
        <v>1889</v>
      </c>
      <c r="B961">
        <v>12</v>
      </c>
    </row>
    <row r="962" spans="1:2">
      <c r="A962" t="s">
        <v>1891</v>
      </c>
      <c r="B962">
        <v>204</v>
      </c>
    </row>
    <row r="963" spans="1:2">
      <c r="A963" t="s">
        <v>1893</v>
      </c>
      <c r="B963">
        <v>10</v>
      </c>
    </row>
    <row r="964" spans="1:2">
      <c r="A964" t="s">
        <v>31766</v>
      </c>
      <c r="B964">
        <v>1</v>
      </c>
    </row>
    <row r="965" spans="1:2">
      <c r="A965" t="s">
        <v>32448</v>
      </c>
      <c r="B965">
        <v>27</v>
      </c>
    </row>
    <row r="966" spans="1:2">
      <c r="A966" t="s">
        <v>14765</v>
      </c>
      <c r="B966">
        <v>1</v>
      </c>
    </row>
    <row r="967" spans="1:2">
      <c r="A967" t="s">
        <v>2142</v>
      </c>
      <c r="B967">
        <v>0</v>
      </c>
    </row>
    <row r="968" spans="1:2">
      <c r="A968" t="s">
        <v>2144</v>
      </c>
      <c r="B968">
        <v>1116</v>
      </c>
    </row>
    <row r="969" spans="1:2">
      <c r="A969" t="s">
        <v>2145</v>
      </c>
      <c r="B969">
        <v>0</v>
      </c>
    </row>
    <row r="970" spans="1:2">
      <c r="A970" t="s">
        <v>2152</v>
      </c>
      <c r="B970">
        <v>60</v>
      </c>
    </row>
    <row r="971" spans="1:2">
      <c r="A971" t="s">
        <v>26965</v>
      </c>
      <c r="B971">
        <v>0</v>
      </c>
    </row>
    <row r="972" spans="1:2">
      <c r="A972" t="s">
        <v>14247</v>
      </c>
      <c r="B972">
        <v>0</v>
      </c>
    </row>
    <row r="973" spans="1:2">
      <c r="A973" t="s">
        <v>14611</v>
      </c>
      <c r="B973">
        <v>0</v>
      </c>
    </row>
    <row r="974" spans="1:2">
      <c r="A974" t="s">
        <v>278</v>
      </c>
      <c r="B974">
        <v>119</v>
      </c>
    </row>
    <row r="975" spans="1:2">
      <c r="A975" t="s">
        <v>2426</v>
      </c>
      <c r="B975">
        <v>536</v>
      </c>
    </row>
    <row r="976" spans="1:2">
      <c r="A976" t="s">
        <v>2428</v>
      </c>
      <c r="B976">
        <v>54</v>
      </c>
    </row>
    <row r="977" spans="1:2">
      <c r="A977" t="s">
        <v>2432</v>
      </c>
      <c r="B977">
        <v>144</v>
      </c>
    </row>
    <row r="978" spans="1:2">
      <c r="A978" t="s">
        <v>2188</v>
      </c>
      <c r="B978">
        <v>89</v>
      </c>
    </row>
    <row r="979" spans="1:2">
      <c r="A979" t="s">
        <v>2190</v>
      </c>
      <c r="B979">
        <v>105</v>
      </c>
    </row>
    <row r="980" spans="1:2">
      <c r="A980" t="s">
        <v>14445</v>
      </c>
      <c r="B980">
        <v>0</v>
      </c>
    </row>
    <row r="981" spans="1:2">
      <c r="A981" t="s">
        <v>3946</v>
      </c>
      <c r="B981">
        <v>42</v>
      </c>
    </row>
    <row r="982" spans="1:2">
      <c r="A982" t="s">
        <v>3948</v>
      </c>
      <c r="B982">
        <v>123</v>
      </c>
    </row>
    <row r="983" spans="1:2">
      <c r="A983" t="s">
        <v>2482</v>
      </c>
      <c r="B983">
        <v>442</v>
      </c>
    </row>
    <row r="984" spans="1:2">
      <c r="A984" t="s">
        <v>2484</v>
      </c>
      <c r="B984">
        <v>336</v>
      </c>
    </row>
    <row r="985" spans="1:2">
      <c r="A985" t="s">
        <v>2500</v>
      </c>
      <c r="B985">
        <v>341</v>
      </c>
    </row>
    <row r="986" spans="1:2">
      <c r="A986" t="s">
        <v>2564</v>
      </c>
      <c r="B986">
        <v>0</v>
      </c>
    </row>
    <row r="987" spans="1:2">
      <c r="A987" t="s">
        <v>2565</v>
      </c>
      <c r="B987">
        <v>79</v>
      </c>
    </row>
    <row r="988" spans="1:2">
      <c r="A988" t="s">
        <v>2610</v>
      </c>
      <c r="B988">
        <v>495</v>
      </c>
    </row>
    <row r="989" spans="1:2">
      <c r="A989" t="s">
        <v>32510</v>
      </c>
      <c r="B989">
        <v>1</v>
      </c>
    </row>
    <row r="990" spans="1:2">
      <c r="A990" t="s">
        <v>2647</v>
      </c>
      <c r="B990">
        <v>69</v>
      </c>
    </row>
    <row r="991" spans="1:2">
      <c r="A991" t="s">
        <v>2649</v>
      </c>
      <c r="B991">
        <v>0</v>
      </c>
    </row>
    <row r="992" spans="1:2">
      <c r="A992" t="s">
        <v>2577</v>
      </c>
      <c r="B992">
        <v>2270</v>
      </c>
    </row>
    <row r="993" spans="1:2">
      <c r="A993" t="s">
        <v>2582</v>
      </c>
      <c r="B993">
        <v>34</v>
      </c>
    </row>
    <row r="994" spans="1:2">
      <c r="A994" t="s">
        <v>2584</v>
      </c>
      <c r="B994">
        <v>291</v>
      </c>
    </row>
    <row r="995" spans="1:2">
      <c r="A995" t="s">
        <v>2586</v>
      </c>
      <c r="B995">
        <v>274</v>
      </c>
    </row>
    <row r="996" spans="1:2">
      <c r="A996" t="s">
        <v>2588</v>
      </c>
      <c r="B996">
        <v>1541</v>
      </c>
    </row>
    <row r="997" spans="1:2">
      <c r="A997" t="s">
        <v>3956</v>
      </c>
      <c r="B997">
        <v>0</v>
      </c>
    </row>
    <row r="998" spans="1:2">
      <c r="A998" t="s">
        <v>3958</v>
      </c>
      <c r="B998">
        <v>0</v>
      </c>
    </row>
    <row r="999" spans="1:2">
      <c r="A999" t="s">
        <v>3972</v>
      </c>
      <c r="B999">
        <v>2</v>
      </c>
    </row>
    <row r="1000" spans="1:2">
      <c r="A1000" t="s">
        <v>2892</v>
      </c>
      <c r="B1000">
        <v>7</v>
      </c>
    </row>
    <row r="1001" spans="1:2">
      <c r="A1001" t="s">
        <v>14452</v>
      </c>
      <c r="B1001">
        <v>0</v>
      </c>
    </row>
    <row r="1002" spans="1:2">
      <c r="A1002" t="s">
        <v>2894</v>
      </c>
      <c r="B1002">
        <v>108</v>
      </c>
    </row>
    <row r="1003" spans="1:2">
      <c r="A1003" t="s">
        <v>2877</v>
      </c>
      <c r="B1003">
        <v>1583</v>
      </c>
    </row>
    <row r="1004" spans="1:2">
      <c r="A1004" t="s">
        <v>2879</v>
      </c>
      <c r="B1004">
        <v>502</v>
      </c>
    </row>
    <row r="1005" spans="1:2">
      <c r="A1005" t="s">
        <v>3021</v>
      </c>
      <c r="B1005">
        <v>1373</v>
      </c>
    </row>
    <row r="1006" spans="1:2">
      <c r="A1006" t="s">
        <v>3023</v>
      </c>
      <c r="B1006">
        <v>52</v>
      </c>
    </row>
    <row r="1007" spans="1:2">
      <c r="A1007" t="s">
        <v>1595</v>
      </c>
      <c r="B1007">
        <v>35</v>
      </c>
    </row>
    <row r="1008" spans="1:2">
      <c r="A1008" t="s">
        <v>3052</v>
      </c>
      <c r="B1008">
        <v>0</v>
      </c>
    </row>
    <row r="1009" spans="1:2">
      <c r="A1009" t="s">
        <v>3054</v>
      </c>
      <c r="B1009">
        <v>82</v>
      </c>
    </row>
    <row r="1010" spans="1:2">
      <c r="A1010" t="s">
        <v>3056</v>
      </c>
      <c r="B1010">
        <v>38</v>
      </c>
    </row>
    <row r="1011" spans="1:2">
      <c r="A1011" t="s">
        <v>4711</v>
      </c>
      <c r="B1011">
        <v>33</v>
      </c>
    </row>
    <row r="1012" spans="1:2">
      <c r="A1012" t="s">
        <v>3173</v>
      </c>
      <c r="B1012">
        <v>506</v>
      </c>
    </row>
    <row r="1013" spans="1:2">
      <c r="A1013" t="s">
        <v>3550</v>
      </c>
      <c r="B1013">
        <v>48</v>
      </c>
    </row>
    <row r="1014" spans="1:2">
      <c r="A1014" t="s">
        <v>3992</v>
      </c>
      <c r="B1014">
        <v>0</v>
      </c>
    </row>
    <row r="1015" spans="1:2">
      <c r="A1015" t="s">
        <v>3986</v>
      </c>
      <c r="B1015">
        <v>115</v>
      </c>
    </row>
    <row r="1016" spans="1:2">
      <c r="A1016" t="s">
        <v>32582</v>
      </c>
      <c r="B1016">
        <v>29</v>
      </c>
    </row>
    <row r="1017" spans="1:2">
      <c r="A1017" t="s">
        <v>3634</v>
      </c>
      <c r="B1017">
        <v>0</v>
      </c>
    </row>
    <row r="1018" spans="1:2">
      <c r="A1018" t="s">
        <v>3715</v>
      </c>
      <c r="B1018">
        <v>0</v>
      </c>
    </row>
    <row r="1019" spans="1:2">
      <c r="A1019" t="s">
        <v>3719</v>
      </c>
      <c r="B1019">
        <v>0</v>
      </c>
    </row>
    <row r="1020" spans="1:2">
      <c r="A1020" t="s">
        <v>3798</v>
      </c>
      <c r="B1020">
        <v>4230</v>
      </c>
    </row>
    <row r="1021" spans="1:2">
      <c r="A1021" t="s">
        <v>3799</v>
      </c>
      <c r="B1021">
        <v>23</v>
      </c>
    </row>
    <row r="1022" spans="1:2">
      <c r="A1022" t="s">
        <v>3804</v>
      </c>
      <c r="B1022">
        <v>0</v>
      </c>
    </row>
    <row r="1023" spans="1:2">
      <c r="A1023" t="s">
        <v>3805</v>
      </c>
      <c r="B1023">
        <v>125</v>
      </c>
    </row>
    <row r="1024" spans="1:2">
      <c r="A1024" t="s">
        <v>3807</v>
      </c>
      <c r="B1024">
        <v>0</v>
      </c>
    </row>
    <row r="1025" spans="1:2">
      <c r="A1025" t="s">
        <v>32607</v>
      </c>
      <c r="B1025">
        <v>81</v>
      </c>
    </row>
    <row r="1026" spans="1:2">
      <c r="A1026" t="s">
        <v>32776</v>
      </c>
      <c r="B1026">
        <v>29</v>
      </c>
    </row>
    <row r="1027" spans="1:2">
      <c r="A1027" t="s">
        <v>14470</v>
      </c>
      <c r="B1027">
        <v>21</v>
      </c>
    </row>
    <row r="1028" spans="1:2">
      <c r="A1028" t="s">
        <v>4029</v>
      </c>
      <c r="B1028">
        <v>712</v>
      </c>
    </row>
    <row r="1029" spans="1:2">
      <c r="A1029" t="s">
        <v>4031</v>
      </c>
      <c r="B1029">
        <v>45</v>
      </c>
    </row>
    <row r="1030" spans="1:2">
      <c r="A1030" t="s">
        <v>4034</v>
      </c>
      <c r="B1030">
        <v>26</v>
      </c>
    </row>
    <row r="1031" spans="1:2">
      <c r="A1031" t="s">
        <v>4038</v>
      </c>
      <c r="B1031">
        <v>7</v>
      </c>
    </row>
    <row r="1032" spans="1:2">
      <c r="A1032" t="s">
        <v>4042</v>
      </c>
      <c r="B1032">
        <v>850</v>
      </c>
    </row>
    <row r="1033" spans="1:2">
      <c r="A1033" t="s">
        <v>4082</v>
      </c>
      <c r="B1033">
        <v>133</v>
      </c>
    </row>
    <row r="1034" spans="1:2">
      <c r="A1034" t="s">
        <v>3823</v>
      </c>
      <c r="B1034">
        <v>7</v>
      </c>
    </row>
    <row r="1035" spans="1:2">
      <c r="A1035" t="s">
        <v>4200</v>
      </c>
      <c r="B1035">
        <v>25</v>
      </c>
    </row>
    <row r="1036" spans="1:2">
      <c r="A1036" t="s">
        <v>4205</v>
      </c>
      <c r="B1036">
        <v>21</v>
      </c>
    </row>
    <row r="1037" spans="1:2">
      <c r="A1037" t="s">
        <v>815</v>
      </c>
      <c r="B1037">
        <v>14</v>
      </c>
    </row>
    <row r="1038" spans="1:2">
      <c r="A1038" t="s">
        <v>1195</v>
      </c>
      <c r="B1038">
        <v>0</v>
      </c>
    </row>
    <row r="1039" spans="1:2">
      <c r="A1039" t="s">
        <v>4021</v>
      </c>
      <c r="B1039">
        <v>813</v>
      </c>
    </row>
    <row r="1040" spans="1:2">
      <c r="A1040" t="s">
        <v>4023</v>
      </c>
      <c r="B1040">
        <v>867</v>
      </c>
    </row>
    <row r="1041" spans="1:2">
      <c r="A1041" t="s">
        <v>3082</v>
      </c>
      <c r="B1041">
        <v>287</v>
      </c>
    </row>
    <row r="1042" spans="1:2">
      <c r="A1042" t="s">
        <v>965</v>
      </c>
      <c r="B1042">
        <v>0</v>
      </c>
    </row>
    <row r="1043" spans="1:2">
      <c r="A1043" t="s">
        <v>3382</v>
      </c>
      <c r="B1043">
        <v>71</v>
      </c>
    </row>
    <row r="1044" spans="1:2">
      <c r="A1044" t="s">
        <v>568</v>
      </c>
      <c r="B1044">
        <v>225</v>
      </c>
    </row>
    <row r="1045" spans="1:2">
      <c r="A1045" t="s">
        <v>19</v>
      </c>
      <c r="B1045">
        <v>0</v>
      </c>
    </row>
    <row r="1046" spans="1:2">
      <c r="A1046" t="s">
        <v>2868</v>
      </c>
      <c r="B1046">
        <v>8</v>
      </c>
    </row>
    <row r="1047" spans="1:2">
      <c r="A1047" t="s">
        <v>2874</v>
      </c>
      <c r="B1047">
        <v>71</v>
      </c>
    </row>
    <row r="1048" spans="1:2">
      <c r="A1048" t="s">
        <v>773</v>
      </c>
      <c r="B1048">
        <v>5</v>
      </c>
    </row>
    <row r="1049" spans="1:2">
      <c r="A1049" t="s">
        <v>1669</v>
      </c>
      <c r="B1049">
        <v>1</v>
      </c>
    </row>
    <row r="1050" spans="1:2">
      <c r="A1050" t="s">
        <v>3183</v>
      </c>
      <c r="B1050">
        <v>98</v>
      </c>
    </row>
    <row r="1051" spans="1:2">
      <c r="A1051" t="s">
        <v>4153</v>
      </c>
      <c r="B1051">
        <v>883</v>
      </c>
    </row>
    <row r="1052" spans="1:2">
      <c r="A1052" t="s">
        <v>1918</v>
      </c>
      <c r="B1052">
        <v>177</v>
      </c>
    </row>
    <row r="1053" spans="1:2">
      <c r="A1053" t="s">
        <v>3072</v>
      </c>
      <c r="B1053">
        <v>0</v>
      </c>
    </row>
    <row r="1054" spans="1:2">
      <c r="A1054" t="s">
        <v>332</v>
      </c>
      <c r="B1054">
        <v>171</v>
      </c>
    </row>
    <row r="1055" spans="1:2">
      <c r="A1055" t="s">
        <v>103</v>
      </c>
      <c r="B1055">
        <v>98</v>
      </c>
    </row>
    <row r="1056" spans="1:2">
      <c r="A1056" t="s">
        <v>70</v>
      </c>
      <c r="B1056">
        <v>108</v>
      </c>
    </row>
    <row r="1057" spans="1:2">
      <c r="A1057" t="s">
        <v>72</v>
      </c>
      <c r="B1057">
        <v>5</v>
      </c>
    </row>
    <row r="1058" spans="1:2">
      <c r="A1058" t="s">
        <v>76</v>
      </c>
      <c r="B1058">
        <v>117</v>
      </c>
    </row>
    <row r="1059" spans="1:2">
      <c r="A1059" t="s">
        <v>78</v>
      </c>
      <c r="B1059">
        <v>176</v>
      </c>
    </row>
    <row r="1060" spans="1:2">
      <c r="A1060" t="s">
        <v>80</v>
      </c>
      <c r="B1060">
        <v>48</v>
      </c>
    </row>
    <row r="1061" spans="1:2">
      <c r="A1061" t="s">
        <v>81</v>
      </c>
      <c r="B1061">
        <v>52</v>
      </c>
    </row>
    <row r="1062" spans="1:2">
      <c r="A1062" t="s">
        <v>104</v>
      </c>
      <c r="B1062">
        <v>2475</v>
      </c>
    </row>
    <row r="1063" spans="1:2">
      <c r="A1063" t="s">
        <v>105</v>
      </c>
      <c r="B1063">
        <v>616</v>
      </c>
    </row>
    <row r="1064" spans="1:2">
      <c r="A1064" t="s">
        <v>106</v>
      </c>
      <c r="B1064">
        <v>0</v>
      </c>
    </row>
    <row r="1065" spans="1:2">
      <c r="A1065" t="s">
        <v>213</v>
      </c>
      <c r="B1065">
        <v>128</v>
      </c>
    </row>
    <row r="1066" spans="1:2">
      <c r="A1066" t="s">
        <v>14674</v>
      </c>
      <c r="B1066">
        <v>4507</v>
      </c>
    </row>
    <row r="1067" spans="1:2">
      <c r="A1067" t="s">
        <v>217</v>
      </c>
      <c r="B1067">
        <v>40</v>
      </c>
    </row>
    <row r="1068" spans="1:2">
      <c r="A1068" t="s">
        <v>216</v>
      </c>
      <c r="B1068">
        <v>29</v>
      </c>
    </row>
    <row r="1069" spans="1:2">
      <c r="A1069" t="s">
        <v>22</v>
      </c>
      <c r="B1069">
        <v>1361</v>
      </c>
    </row>
    <row r="1070" spans="1:2">
      <c r="A1070" t="s">
        <v>560</v>
      </c>
      <c r="B1070">
        <v>0</v>
      </c>
    </row>
    <row r="1071" spans="1:2">
      <c r="A1071" t="s">
        <v>339</v>
      </c>
      <c r="B1071">
        <v>619</v>
      </c>
    </row>
    <row r="1072" spans="1:2">
      <c r="A1072" t="s">
        <v>14682</v>
      </c>
      <c r="B1072">
        <v>18842</v>
      </c>
    </row>
    <row r="1073" spans="1:2">
      <c r="A1073" t="s">
        <v>344</v>
      </c>
      <c r="B1073">
        <v>181</v>
      </c>
    </row>
    <row r="1074" spans="1:2">
      <c r="A1074" t="s">
        <v>347</v>
      </c>
      <c r="B1074">
        <v>1787</v>
      </c>
    </row>
    <row r="1075" spans="1:2">
      <c r="A1075" t="s">
        <v>346</v>
      </c>
      <c r="B1075">
        <v>54541</v>
      </c>
    </row>
    <row r="1076" spans="1:2">
      <c r="A1076" t="s">
        <v>348</v>
      </c>
      <c r="B1076">
        <v>118</v>
      </c>
    </row>
    <row r="1077" spans="1:2">
      <c r="A1077" t="s">
        <v>351</v>
      </c>
      <c r="B1077">
        <v>1521</v>
      </c>
    </row>
    <row r="1078" spans="1:2">
      <c r="A1078" t="s">
        <v>353</v>
      </c>
      <c r="B1078">
        <v>1029</v>
      </c>
    </row>
    <row r="1079" spans="1:2">
      <c r="A1079" t="s">
        <v>354</v>
      </c>
      <c r="B1079">
        <v>1384</v>
      </c>
    </row>
    <row r="1080" spans="1:2">
      <c r="A1080" t="s">
        <v>356</v>
      </c>
      <c r="B1080">
        <v>1782</v>
      </c>
    </row>
    <row r="1081" spans="1:2">
      <c r="A1081" t="s">
        <v>357</v>
      </c>
      <c r="B1081">
        <v>0</v>
      </c>
    </row>
    <row r="1082" spans="1:2">
      <c r="A1082" t="s">
        <v>359</v>
      </c>
      <c r="B1082">
        <v>3</v>
      </c>
    </row>
    <row r="1083" spans="1:2">
      <c r="A1083" t="s">
        <v>361</v>
      </c>
      <c r="B1083">
        <v>6</v>
      </c>
    </row>
    <row r="1084" spans="1:2">
      <c r="A1084" t="s">
        <v>363</v>
      </c>
      <c r="B1084">
        <v>26</v>
      </c>
    </row>
    <row r="1085" spans="1:2">
      <c r="A1085" t="s">
        <v>365</v>
      </c>
      <c r="B1085">
        <v>2</v>
      </c>
    </row>
    <row r="1086" spans="1:2">
      <c r="A1086" t="s">
        <v>335</v>
      </c>
      <c r="B1086">
        <v>103</v>
      </c>
    </row>
    <row r="1087" spans="1:2">
      <c r="A1087" t="s">
        <v>366</v>
      </c>
      <c r="B1087">
        <v>0</v>
      </c>
    </row>
    <row r="1088" spans="1:2">
      <c r="A1088" t="s">
        <v>368</v>
      </c>
      <c r="B1088">
        <v>468</v>
      </c>
    </row>
    <row r="1089" spans="1:2">
      <c r="A1089" t="s">
        <v>370</v>
      </c>
      <c r="B1089">
        <v>4805</v>
      </c>
    </row>
    <row r="1090" spans="1:2">
      <c r="A1090" t="s">
        <v>14203</v>
      </c>
      <c r="B1090">
        <v>0</v>
      </c>
    </row>
    <row r="1091" spans="1:2">
      <c r="A1091" t="s">
        <v>373</v>
      </c>
      <c r="B1091">
        <v>0</v>
      </c>
    </row>
    <row r="1092" spans="1:2">
      <c r="A1092" t="s">
        <v>375</v>
      </c>
      <c r="B1092">
        <v>589</v>
      </c>
    </row>
    <row r="1093" spans="1:2">
      <c r="A1093" t="s">
        <v>4512</v>
      </c>
      <c r="B1093">
        <v>5</v>
      </c>
    </row>
    <row r="1094" spans="1:2">
      <c r="A1094" t="s">
        <v>462</v>
      </c>
      <c r="B1094">
        <v>3854</v>
      </c>
    </row>
    <row r="1095" spans="1:2">
      <c r="A1095" t="s">
        <v>32355</v>
      </c>
      <c r="B1095">
        <v>462</v>
      </c>
    </row>
    <row r="1096" spans="1:2">
      <c r="A1096" t="s">
        <v>463</v>
      </c>
      <c r="B1096">
        <v>762</v>
      </c>
    </row>
    <row r="1097" spans="1:2">
      <c r="A1097" t="s">
        <v>466</v>
      </c>
      <c r="B1097">
        <v>230</v>
      </c>
    </row>
    <row r="1098" spans="1:2">
      <c r="A1098" t="s">
        <v>27648</v>
      </c>
      <c r="B1098">
        <v>59</v>
      </c>
    </row>
    <row r="1099" spans="1:2">
      <c r="A1099" t="s">
        <v>453</v>
      </c>
      <c r="B1099">
        <v>92</v>
      </c>
    </row>
    <row r="1100" spans="1:2">
      <c r="A1100" t="s">
        <v>31723</v>
      </c>
      <c r="B1100">
        <v>46</v>
      </c>
    </row>
    <row r="1101" spans="1:2">
      <c r="A1101" t="s">
        <v>576</v>
      </c>
      <c r="B1101">
        <v>650</v>
      </c>
    </row>
    <row r="1102" spans="1:2">
      <c r="A1102" t="s">
        <v>434</v>
      </c>
      <c r="B1102">
        <v>72</v>
      </c>
    </row>
    <row r="1103" spans="1:2">
      <c r="A1103" t="s">
        <v>436</v>
      </c>
      <c r="B1103">
        <v>808</v>
      </c>
    </row>
    <row r="1104" spans="1:2">
      <c r="A1104" t="s">
        <v>686</v>
      </c>
      <c r="B1104">
        <v>24</v>
      </c>
    </row>
    <row r="1105" spans="1:2">
      <c r="A1105" t="s">
        <v>687</v>
      </c>
      <c r="B1105">
        <v>5776</v>
      </c>
    </row>
    <row r="1106" spans="1:2">
      <c r="A1106" t="s">
        <v>688</v>
      </c>
      <c r="B1106">
        <v>3480</v>
      </c>
    </row>
    <row r="1107" spans="1:2">
      <c r="A1107" t="s">
        <v>670</v>
      </c>
      <c r="B1107">
        <v>590</v>
      </c>
    </row>
    <row r="1108" spans="1:2">
      <c r="A1108" t="s">
        <v>759</v>
      </c>
      <c r="B1108">
        <v>142</v>
      </c>
    </row>
    <row r="1109" spans="1:2">
      <c r="A1109" t="s">
        <v>1078</v>
      </c>
      <c r="B1109">
        <v>1284</v>
      </c>
    </row>
    <row r="1110" spans="1:2">
      <c r="A1110" t="s">
        <v>1155</v>
      </c>
      <c r="B1110">
        <v>55</v>
      </c>
    </row>
    <row r="1111" spans="1:2">
      <c r="A1111" t="s">
        <v>1159</v>
      </c>
      <c r="B1111">
        <v>50</v>
      </c>
    </row>
    <row r="1112" spans="1:2">
      <c r="A1112" t="s">
        <v>885</v>
      </c>
      <c r="B1112">
        <v>4146</v>
      </c>
    </row>
    <row r="1113" spans="1:2">
      <c r="A1113" t="s">
        <v>894</v>
      </c>
      <c r="B1113">
        <v>12190</v>
      </c>
    </row>
    <row r="1114" spans="1:2">
      <c r="A1114" t="s">
        <v>1041</v>
      </c>
      <c r="B1114">
        <v>24</v>
      </c>
    </row>
    <row r="1115" spans="1:2">
      <c r="A1115" t="s">
        <v>1042</v>
      </c>
      <c r="B1115">
        <v>20</v>
      </c>
    </row>
    <row r="1116" spans="1:2">
      <c r="A1116" t="s">
        <v>1045</v>
      </c>
      <c r="B1116">
        <v>2</v>
      </c>
    </row>
    <row r="1117" spans="1:2">
      <c r="A1117" t="s">
        <v>1061</v>
      </c>
      <c r="B1117">
        <v>2593</v>
      </c>
    </row>
    <row r="1118" spans="1:2">
      <c r="A1118" t="s">
        <v>1063</v>
      </c>
      <c r="B1118">
        <v>687</v>
      </c>
    </row>
    <row r="1119" spans="1:2">
      <c r="A1119" t="s">
        <v>1065</v>
      </c>
      <c r="B1119">
        <v>2883</v>
      </c>
    </row>
    <row r="1120" spans="1:2">
      <c r="A1120" t="s">
        <v>1067</v>
      </c>
      <c r="B1120">
        <v>964</v>
      </c>
    </row>
    <row r="1121" spans="1:2">
      <c r="A1121" t="s">
        <v>1069</v>
      </c>
      <c r="B1121">
        <v>735</v>
      </c>
    </row>
    <row r="1122" spans="1:2">
      <c r="A1122" t="s">
        <v>1071</v>
      </c>
      <c r="B1122">
        <v>2102</v>
      </c>
    </row>
    <row r="1123" spans="1:2">
      <c r="A1123" t="s">
        <v>1074</v>
      </c>
      <c r="B1123">
        <v>16</v>
      </c>
    </row>
    <row r="1124" spans="1:2">
      <c r="A1124" t="s">
        <v>1076</v>
      </c>
      <c r="B1124">
        <v>18</v>
      </c>
    </row>
    <row r="1125" spans="1:2">
      <c r="A1125" t="s">
        <v>1077</v>
      </c>
      <c r="B1125">
        <v>1</v>
      </c>
    </row>
    <row r="1126" spans="1:2">
      <c r="A1126" t="s">
        <v>905</v>
      </c>
      <c r="B1126">
        <v>755</v>
      </c>
    </row>
    <row r="1127" spans="1:2">
      <c r="A1127" t="s">
        <v>909</v>
      </c>
      <c r="B1127">
        <v>1770</v>
      </c>
    </row>
    <row r="1128" spans="1:2">
      <c r="A1128" t="s">
        <v>907</v>
      </c>
      <c r="B1128">
        <v>11548</v>
      </c>
    </row>
    <row r="1129" spans="1:2">
      <c r="A1129" t="s">
        <v>913</v>
      </c>
      <c r="B1129">
        <v>4248</v>
      </c>
    </row>
    <row r="1130" spans="1:2">
      <c r="A1130" t="s">
        <v>916</v>
      </c>
      <c r="B1130">
        <v>5431</v>
      </c>
    </row>
    <row r="1131" spans="1:2">
      <c r="A1131" t="s">
        <v>915</v>
      </c>
      <c r="B1131">
        <v>36</v>
      </c>
    </row>
    <row r="1132" spans="1:2">
      <c r="A1132" t="s">
        <v>921</v>
      </c>
      <c r="B1132">
        <v>245</v>
      </c>
    </row>
    <row r="1133" spans="1:2">
      <c r="A1133" t="s">
        <v>923</v>
      </c>
      <c r="B1133">
        <v>82</v>
      </c>
    </row>
    <row r="1134" spans="1:2">
      <c r="A1134" t="s">
        <v>4765</v>
      </c>
      <c r="B1134">
        <v>11</v>
      </c>
    </row>
    <row r="1135" spans="1:2">
      <c r="A1135" t="s">
        <v>1212</v>
      </c>
      <c r="B1135">
        <v>0</v>
      </c>
    </row>
    <row r="1136" spans="1:2">
      <c r="A1136" t="s">
        <v>1214</v>
      </c>
      <c r="B1136">
        <v>14</v>
      </c>
    </row>
    <row r="1137" spans="1:2">
      <c r="A1137" t="s">
        <v>1092</v>
      </c>
      <c r="B1137">
        <v>170</v>
      </c>
    </row>
    <row r="1138" spans="1:2">
      <c r="A1138" t="s">
        <v>1493</v>
      </c>
      <c r="B1138">
        <v>1386</v>
      </c>
    </row>
    <row r="1139" spans="1:2">
      <c r="A1139" t="s">
        <v>1239</v>
      </c>
      <c r="B1139">
        <v>393</v>
      </c>
    </row>
    <row r="1140" spans="1:2">
      <c r="A1140" t="s">
        <v>1241</v>
      </c>
      <c r="B1140">
        <v>1580</v>
      </c>
    </row>
    <row r="1141" spans="1:2">
      <c r="A1141" t="s">
        <v>1388</v>
      </c>
      <c r="B1141">
        <v>20</v>
      </c>
    </row>
    <row r="1142" spans="1:2">
      <c r="A1142" t="s">
        <v>1387</v>
      </c>
      <c r="B1142">
        <v>0</v>
      </c>
    </row>
    <row r="1143" spans="1:2">
      <c r="A1143" t="s">
        <v>1393</v>
      </c>
      <c r="B1143">
        <v>11</v>
      </c>
    </row>
    <row r="1144" spans="1:2">
      <c r="A1144" t="s">
        <v>781</v>
      </c>
      <c r="B1144">
        <v>0</v>
      </c>
    </row>
    <row r="1145" spans="1:2">
      <c r="A1145" t="s">
        <v>1344</v>
      </c>
      <c r="B1145">
        <v>119</v>
      </c>
    </row>
    <row r="1146" spans="1:2">
      <c r="A1146" t="s">
        <v>1346</v>
      </c>
      <c r="B1146">
        <v>62</v>
      </c>
    </row>
    <row r="1147" spans="1:2">
      <c r="A1147" t="s">
        <v>1347</v>
      </c>
      <c r="B1147">
        <v>165</v>
      </c>
    </row>
    <row r="1148" spans="1:2">
      <c r="A1148" t="s">
        <v>1401</v>
      </c>
      <c r="B1148">
        <v>0</v>
      </c>
    </row>
    <row r="1149" spans="1:2">
      <c r="A1149" t="s">
        <v>1402</v>
      </c>
      <c r="B1149">
        <v>0</v>
      </c>
    </row>
    <row r="1150" spans="1:2">
      <c r="A1150" t="s">
        <v>1408</v>
      </c>
      <c r="B1150">
        <v>339</v>
      </c>
    </row>
    <row r="1151" spans="1:2">
      <c r="A1151" t="s">
        <v>1406</v>
      </c>
      <c r="B1151">
        <v>2347</v>
      </c>
    </row>
    <row r="1152" spans="1:2">
      <c r="A1152" t="s">
        <v>1504</v>
      </c>
      <c r="B1152">
        <v>410</v>
      </c>
    </row>
    <row r="1153" spans="1:2">
      <c r="A1153" t="s">
        <v>1506</v>
      </c>
      <c r="B1153">
        <v>240</v>
      </c>
    </row>
    <row r="1154" spans="1:2">
      <c r="A1154" t="s">
        <v>14238</v>
      </c>
      <c r="B1154">
        <v>123</v>
      </c>
    </row>
    <row r="1155" spans="1:2">
      <c r="A1155" t="s">
        <v>1508</v>
      </c>
      <c r="B1155">
        <v>542</v>
      </c>
    </row>
    <row r="1156" spans="1:2">
      <c r="A1156" t="s">
        <v>1497</v>
      </c>
      <c r="B1156">
        <v>124</v>
      </c>
    </row>
    <row r="1157" spans="1:2">
      <c r="A1157" t="s">
        <v>1498</v>
      </c>
      <c r="B1157">
        <v>83</v>
      </c>
    </row>
    <row r="1158" spans="1:2">
      <c r="A1158" t="s">
        <v>14722</v>
      </c>
      <c r="B1158">
        <v>1017</v>
      </c>
    </row>
    <row r="1159" spans="1:2">
      <c r="A1159" t="s">
        <v>1538</v>
      </c>
      <c r="B1159">
        <v>2255</v>
      </c>
    </row>
    <row r="1160" spans="1:2">
      <c r="A1160" t="s">
        <v>1533</v>
      </c>
      <c r="B1160">
        <v>776</v>
      </c>
    </row>
    <row r="1161" spans="1:2">
      <c r="A1161" t="s">
        <v>1535</v>
      </c>
      <c r="B1161">
        <v>1055</v>
      </c>
    </row>
    <row r="1162" spans="1:2">
      <c r="A1162" t="s">
        <v>1540</v>
      </c>
      <c r="B1162">
        <v>645</v>
      </c>
    </row>
    <row r="1163" spans="1:2">
      <c r="A1163" t="s">
        <v>1541</v>
      </c>
      <c r="B1163">
        <v>0</v>
      </c>
    </row>
    <row r="1164" spans="1:2">
      <c r="A1164" t="s">
        <v>1552</v>
      </c>
      <c r="B1164">
        <v>382</v>
      </c>
    </row>
    <row r="1165" spans="1:2">
      <c r="A1165" t="s">
        <v>1654</v>
      </c>
      <c r="B1165">
        <v>6190</v>
      </c>
    </row>
    <row r="1166" spans="1:2">
      <c r="A1166" t="s">
        <v>738</v>
      </c>
      <c r="B1166">
        <v>21</v>
      </c>
    </row>
    <row r="1167" spans="1:2">
      <c r="A1167" t="s">
        <v>33286</v>
      </c>
      <c r="B1167">
        <v>24</v>
      </c>
    </row>
    <row r="1168" spans="1:2">
      <c r="A1168" t="s">
        <v>1623</v>
      </c>
      <c r="B1168">
        <v>10</v>
      </c>
    </row>
    <row r="1169" spans="1:2">
      <c r="A1169" t="s">
        <v>1624</v>
      </c>
      <c r="B1169">
        <v>2222</v>
      </c>
    </row>
    <row r="1170" spans="1:2">
      <c r="A1170" t="s">
        <v>30116</v>
      </c>
      <c r="B1170">
        <v>57</v>
      </c>
    </row>
    <row r="1171" spans="1:2">
      <c r="A1171" t="s">
        <v>26952</v>
      </c>
      <c r="B1171">
        <v>0</v>
      </c>
    </row>
    <row r="1172" spans="1:2">
      <c r="A1172" t="s">
        <v>1677</v>
      </c>
      <c r="B1172">
        <v>79</v>
      </c>
    </row>
    <row r="1173" spans="1:2">
      <c r="A1173" t="s">
        <v>1642</v>
      </c>
      <c r="B1173">
        <v>11</v>
      </c>
    </row>
    <row r="1174" spans="1:2">
      <c r="A1174" t="s">
        <v>1727</v>
      </c>
      <c r="B1174">
        <v>0</v>
      </c>
    </row>
    <row r="1175" spans="1:2">
      <c r="A1175" t="s">
        <v>1742</v>
      </c>
      <c r="B1175">
        <v>148</v>
      </c>
    </row>
    <row r="1176" spans="1:2">
      <c r="A1176" t="s">
        <v>1744</v>
      </c>
      <c r="B1176">
        <v>282</v>
      </c>
    </row>
    <row r="1177" spans="1:2">
      <c r="A1177" t="s">
        <v>14633</v>
      </c>
      <c r="B1177">
        <v>17</v>
      </c>
    </row>
    <row r="1178" spans="1:2">
      <c r="A1178" t="s">
        <v>3881</v>
      </c>
      <c r="B1178">
        <v>728</v>
      </c>
    </row>
    <row r="1179" spans="1:2">
      <c r="A1179" t="s">
        <v>3882</v>
      </c>
      <c r="B1179">
        <v>1141</v>
      </c>
    </row>
    <row r="1180" spans="1:2">
      <c r="A1180" t="s">
        <v>1723</v>
      </c>
      <c r="B1180">
        <v>94</v>
      </c>
    </row>
    <row r="1181" spans="1:2">
      <c r="A1181" t="s">
        <v>1546</v>
      </c>
      <c r="B1181">
        <v>7</v>
      </c>
    </row>
    <row r="1182" spans="1:2">
      <c r="A1182" t="s">
        <v>801</v>
      </c>
      <c r="B1182">
        <v>2342</v>
      </c>
    </row>
    <row r="1183" spans="1:2">
      <c r="A1183" t="s">
        <v>803</v>
      </c>
      <c r="B1183">
        <v>0</v>
      </c>
    </row>
    <row r="1184" spans="1:2">
      <c r="A1184" t="s">
        <v>4594</v>
      </c>
      <c r="B1184">
        <v>0</v>
      </c>
    </row>
    <row r="1185" spans="1:2">
      <c r="A1185" t="s">
        <v>1950</v>
      </c>
      <c r="B1185">
        <v>1390</v>
      </c>
    </row>
    <row r="1186" spans="1:2">
      <c r="A1186" t="s">
        <v>1951</v>
      </c>
      <c r="B1186">
        <v>3927</v>
      </c>
    </row>
    <row r="1187" spans="1:2">
      <c r="A1187" t="s">
        <v>1952</v>
      </c>
      <c r="B1187">
        <v>21</v>
      </c>
    </row>
    <row r="1188" spans="1:2">
      <c r="A1188" t="s">
        <v>1936</v>
      </c>
      <c r="B1188">
        <v>13970</v>
      </c>
    </row>
    <row r="1189" spans="1:2">
      <c r="A1189" t="s">
        <v>1937</v>
      </c>
      <c r="B1189">
        <v>4820</v>
      </c>
    </row>
    <row r="1190" spans="1:2">
      <c r="A1190" t="s">
        <v>1941</v>
      </c>
      <c r="B1190">
        <v>330</v>
      </c>
    </row>
    <row r="1191" spans="1:2">
      <c r="A1191" t="s">
        <v>33287</v>
      </c>
      <c r="B1191">
        <v>71</v>
      </c>
    </row>
    <row r="1192" spans="1:2">
      <c r="A1192" t="s">
        <v>2026</v>
      </c>
      <c r="B1192">
        <v>20</v>
      </c>
    </row>
    <row r="1193" spans="1:2">
      <c r="A1193" t="s">
        <v>2024</v>
      </c>
      <c r="B1193">
        <v>5</v>
      </c>
    </row>
    <row r="1194" spans="1:2">
      <c r="A1194" t="s">
        <v>2010</v>
      </c>
      <c r="B1194">
        <v>6928</v>
      </c>
    </row>
    <row r="1195" spans="1:2">
      <c r="A1195" t="s">
        <v>2012</v>
      </c>
      <c r="B1195">
        <v>622</v>
      </c>
    </row>
    <row r="1196" spans="1:2">
      <c r="A1196" t="s">
        <v>2011</v>
      </c>
      <c r="B1196">
        <v>0</v>
      </c>
    </row>
    <row r="1197" spans="1:2">
      <c r="A1197" t="s">
        <v>2015</v>
      </c>
      <c r="B1197">
        <v>18</v>
      </c>
    </row>
    <row r="1198" spans="1:2">
      <c r="A1198" t="s">
        <v>2029</v>
      </c>
      <c r="B1198">
        <v>325</v>
      </c>
    </row>
    <row r="1199" spans="1:2">
      <c r="A1199" t="s">
        <v>2031</v>
      </c>
      <c r="B1199">
        <v>46</v>
      </c>
    </row>
    <row r="1200" spans="1:2">
      <c r="A1200" t="s">
        <v>1470</v>
      </c>
      <c r="B1200">
        <v>17</v>
      </c>
    </row>
    <row r="1201" spans="1:2">
      <c r="A1201" t="s">
        <v>2055</v>
      </c>
      <c r="B1201">
        <v>0</v>
      </c>
    </row>
    <row r="1202" spans="1:2">
      <c r="A1202" t="s">
        <v>2035</v>
      </c>
      <c r="B1202">
        <v>186</v>
      </c>
    </row>
    <row r="1203" spans="1:2">
      <c r="A1203" t="s">
        <v>2506</v>
      </c>
      <c r="B1203">
        <v>245</v>
      </c>
    </row>
    <row r="1204" spans="1:2">
      <c r="A1204" t="s">
        <v>2096</v>
      </c>
      <c r="B1204">
        <v>7228</v>
      </c>
    </row>
    <row r="1205" spans="1:2">
      <c r="A1205" t="s">
        <v>4658</v>
      </c>
      <c r="B1205">
        <v>794</v>
      </c>
    </row>
    <row r="1206" spans="1:2">
      <c r="A1206" t="s">
        <v>2097</v>
      </c>
      <c r="B1206">
        <v>2800</v>
      </c>
    </row>
    <row r="1207" spans="1:2">
      <c r="A1207" t="s">
        <v>2103</v>
      </c>
      <c r="B1207">
        <v>1</v>
      </c>
    </row>
    <row r="1208" spans="1:2">
      <c r="A1208" t="s">
        <v>2123</v>
      </c>
      <c r="B1208">
        <v>0</v>
      </c>
    </row>
    <row r="1209" spans="1:2">
      <c r="A1209" t="s">
        <v>2065</v>
      </c>
      <c r="B1209">
        <v>0</v>
      </c>
    </row>
    <row r="1210" spans="1:2">
      <c r="A1210" t="s">
        <v>2066</v>
      </c>
      <c r="B1210">
        <v>106</v>
      </c>
    </row>
    <row r="1211" spans="1:2">
      <c r="A1211" t="s">
        <v>2071</v>
      </c>
      <c r="B1211">
        <v>159</v>
      </c>
    </row>
    <row r="1212" spans="1:2">
      <c r="A1212" t="s">
        <v>2073</v>
      </c>
      <c r="B1212">
        <v>733</v>
      </c>
    </row>
    <row r="1213" spans="1:2">
      <c r="A1213" t="s">
        <v>2077</v>
      </c>
      <c r="B1213">
        <v>0</v>
      </c>
    </row>
    <row r="1214" spans="1:2">
      <c r="A1214" t="s">
        <v>3419</v>
      </c>
      <c r="B1214">
        <v>379</v>
      </c>
    </row>
    <row r="1215" spans="1:2">
      <c r="A1215" t="s">
        <v>703</v>
      </c>
      <c r="B1215">
        <v>0</v>
      </c>
    </row>
    <row r="1216" spans="1:2">
      <c r="A1216" t="s">
        <v>2288</v>
      </c>
      <c r="B1216">
        <v>413</v>
      </c>
    </row>
    <row r="1217" spans="1:2">
      <c r="A1217" t="s">
        <v>2344</v>
      </c>
      <c r="B1217">
        <v>120</v>
      </c>
    </row>
    <row r="1218" spans="1:2">
      <c r="A1218" t="s">
        <v>2346</v>
      </c>
      <c r="B1218">
        <v>186</v>
      </c>
    </row>
    <row r="1219" spans="1:2">
      <c r="A1219" t="s">
        <v>3316</v>
      </c>
      <c r="B1219">
        <v>0</v>
      </c>
    </row>
    <row r="1220" spans="1:2">
      <c r="A1220" t="s">
        <v>2340</v>
      </c>
      <c r="B1220">
        <v>0</v>
      </c>
    </row>
    <row r="1221" spans="1:2">
      <c r="A1221" t="s">
        <v>2470</v>
      </c>
      <c r="B1221">
        <v>193</v>
      </c>
    </row>
    <row r="1222" spans="1:2">
      <c r="A1222" t="s">
        <v>2472</v>
      </c>
      <c r="B1222">
        <v>0</v>
      </c>
    </row>
    <row r="1223" spans="1:2">
      <c r="A1223" t="s">
        <v>2476</v>
      </c>
      <c r="B1223">
        <v>53</v>
      </c>
    </row>
    <row r="1224" spans="1:2">
      <c r="A1224" t="s">
        <v>2478</v>
      </c>
      <c r="B1224">
        <v>0</v>
      </c>
    </row>
    <row r="1225" spans="1:2">
      <c r="A1225" t="s">
        <v>2517</v>
      </c>
      <c r="B1225">
        <v>37</v>
      </c>
    </row>
    <row r="1226" spans="1:2">
      <c r="A1226" t="s">
        <v>2523</v>
      </c>
      <c r="B1226">
        <v>2</v>
      </c>
    </row>
    <row r="1227" spans="1:2">
      <c r="A1227" t="s">
        <v>2539</v>
      </c>
      <c r="B1227">
        <v>3098</v>
      </c>
    </row>
    <row r="1228" spans="1:2">
      <c r="A1228" t="s">
        <v>2531</v>
      </c>
      <c r="B1228">
        <v>2024</v>
      </c>
    </row>
    <row r="1229" spans="1:2">
      <c r="A1229" t="s">
        <v>158</v>
      </c>
      <c r="B1229">
        <v>1</v>
      </c>
    </row>
    <row r="1230" spans="1:2">
      <c r="A1230" t="s">
        <v>2616</v>
      </c>
      <c r="B1230">
        <v>0</v>
      </c>
    </row>
    <row r="1231" spans="1:2">
      <c r="A1231" t="s">
        <v>2862</v>
      </c>
      <c r="B1231">
        <v>155</v>
      </c>
    </row>
    <row r="1232" spans="1:2">
      <c r="A1232" t="s">
        <v>2858</v>
      </c>
      <c r="B1232">
        <v>111</v>
      </c>
    </row>
    <row r="1233" spans="1:2">
      <c r="A1233" t="s">
        <v>2692</v>
      </c>
      <c r="B1233">
        <v>950</v>
      </c>
    </row>
    <row r="1234" spans="1:2">
      <c r="A1234" t="s">
        <v>2694</v>
      </c>
      <c r="B1234">
        <v>1085</v>
      </c>
    </row>
    <row r="1235" spans="1:2">
      <c r="A1235" t="s">
        <v>2696</v>
      </c>
      <c r="B1235">
        <v>287</v>
      </c>
    </row>
    <row r="1236" spans="1:2">
      <c r="A1236" t="s">
        <v>2903</v>
      </c>
      <c r="B1236">
        <v>0</v>
      </c>
    </row>
    <row r="1237" spans="1:2">
      <c r="A1237" t="s">
        <v>2773</v>
      </c>
      <c r="B1237">
        <v>75</v>
      </c>
    </row>
    <row r="1238" spans="1:2">
      <c r="A1238" t="s">
        <v>2775</v>
      </c>
      <c r="B1238">
        <v>0</v>
      </c>
    </row>
    <row r="1239" spans="1:2">
      <c r="A1239" t="s">
        <v>2777</v>
      </c>
      <c r="B1239">
        <v>103</v>
      </c>
    </row>
    <row r="1240" spans="1:2">
      <c r="A1240" t="s">
        <v>2767</v>
      </c>
      <c r="B1240">
        <v>25</v>
      </c>
    </row>
    <row r="1241" spans="1:2">
      <c r="A1241" t="s">
        <v>2952</v>
      </c>
      <c r="B1241">
        <v>0</v>
      </c>
    </row>
    <row r="1242" spans="1:2">
      <c r="A1242" t="s">
        <v>2959</v>
      </c>
      <c r="B1242">
        <v>24</v>
      </c>
    </row>
    <row r="1243" spans="1:2">
      <c r="A1243" t="s">
        <v>2975</v>
      </c>
      <c r="B1243">
        <v>57</v>
      </c>
    </row>
    <row r="1244" spans="1:2">
      <c r="A1244" t="s">
        <v>2997</v>
      </c>
      <c r="B1244">
        <v>0</v>
      </c>
    </row>
    <row r="1245" spans="1:2">
      <c r="A1245" t="s">
        <v>2998</v>
      </c>
      <c r="B1245">
        <v>0</v>
      </c>
    </row>
    <row r="1246" spans="1:2">
      <c r="A1246" t="s">
        <v>2986</v>
      </c>
      <c r="B1246">
        <v>259</v>
      </c>
    </row>
    <row r="1247" spans="1:2">
      <c r="A1247" t="s">
        <v>764</v>
      </c>
      <c r="B1247">
        <v>74</v>
      </c>
    </row>
    <row r="1248" spans="1:2">
      <c r="A1248" t="s">
        <v>3087</v>
      </c>
      <c r="B1248">
        <v>276</v>
      </c>
    </row>
    <row r="1249" spans="1:2">
      <c r="A1249" t="s">
        <v>3089</v>
      </c>
      <c r="B1249">
        <v>0</v>
      </c>
    </row>
    <row r="1250" spans="1:2">
      <c r="A1250" t="s">
        <v>3101</v>
      </c>
      <c r="B1250">
        <v>21</v>
      </c>
    </row>
    <row r="1251" spans="1:2">
      <c r="A1251" t="s">
        <v>586</v>
      </c>
      <c r="B1251">
        <v>96</v>
      </c>
    </row>
    <row r="1252" spans="1:2">
      <c r="A1252" t="s">
        <v>3092</v>
      </c>
      <c r="B1252">
        <v>10</v>
      </c>
    </row>
    <row r="1253" spans="1:2">
      <c r="A1253" t="s">
        <v>3094</v>
      </c>
      <c r="B1253">
        <v>57</v>
      </c>
    </row>
    <row r="1254" spans="1:2">
      <c r="A1254" t="s">
        <v>3095</v>
      </c>
      <c r="B1254">
        <v>24</v>
      </c>
    </row>
    <row r="1255" spans="1:2">
      <c r="A1255" t="s">
        <v>3097</v>
      </c>
      <c r="B1255">
        <v>18</v>
      </c>
    </row>
    <row r="1256" spans="1:2">
      <c r="A1256" t="s">
        <v>3112</v>
      </c>
      <c r="B1256">
        <v>1524</v>
      </c>
    </row>
    <row r="1257" spans="1:2">
      <c r="A1257" t="s">
        <v>3283</v>
      </c>
      <c r="B1257">
        <v>1</v>
      </c>
    </row>
    <row r="1258" spans="1:2">
      <c r="A1258" t="s">
        <v>3195</v>
      </c>
      <c r="B1258">
        <v>125</v>
      </c>
    </row>
    <row r="1259" spans="1:2">
      <c r="A1259" t="s">
        <v>3232</v>
      </c>
      <c r="B1259">
        <v>1641</v>
      </c>
    </row>
    <row r="1260" spans="1:2">
      <c r="A1260" t="s">
        <v>3277</v>
      </c>
      <c r="B1260">
        <v>0</v>
      </c>
    </row>
    <row r="1261" spans="1:2">
      <c r="A1261" t="s">
        <v>14457</v>
      </c>
      <c r="B1261">
        <v>1</v>
      </c>
    </row>
    <row r="1262" spans="1:2">
      <c r="A1262" t="s">
        <v>3272</v>
      </c>
      <c r="B1262">
        <v>586</v>
      </c>
    </row>
    <row r="1263" spans="1:2">
      <c r="A1263" t="s">
        <v>3256</v>
      </c>
      <c r="B1263">
        <v>193</v>
      </c>
    </row>
    <row r="1264" spans="1:2">
      <c r="A1264" t="s">
        <v>3262</v>
      </c>
      <c r="B1264">
        <v>376</v>
      </c>
    </row>
    <row r="1265" spans="1:2">
      <c r="A1265" t="s">
        <v>3260</v>
      </c>
      <c r="B1265">
        <v>4169</v>
      </c>
    </row>
    <row r="1266" spans="1:2">
      <c r="A1266" t="s">
        <v>3264</v>
      </c>
      <c r="B1266">
        <v>641</v>
      </c>
    </row>
    <row r="1267" spans="1:2">
      <c r="A1267" t="s">
        <v>3268</v>
      </c>
      <c r="B1267">
        <v>81</v>
      </c>
    </row>
    <row r="1268" spans="1:2">
      <c r="A1268" t="s">
        <v>3136</v>
      </c>
      <c r="B1268">
        <v>1921</v>
      </c>
    </row>
    <row r="1269" spans="1:2">
      <c r="A1269" t="s">
        <v>3138</v>
      </c>
      <c r="B1269">
        <v>872</v>
      </c>
    </row>
    <row r="1270" spans="1:2">
      <c r="A1270" t="s">
        <v>3143</v>
      </c>
      <c r="B1270">
        <v>0</v>
      </c>
    </row>
    <row r="1271" spans="1:2">
      <c r="A1271" t="s">
        <v>3331</v>
      </c>
      <c r="B1271">
        <v>167</v>
      </c>
    </row>
    <row r="1272" spans="1:2">
      <c r="A1272" t="s">
        <v>3333</v>
      </c>
      <c r="B1272">
        <v>3</v>
      </c>
    </row>
    <row r="1273" spans="1:2">
      <c r="A1273" t="s">
        <v>3337</v>
      </c>
      <c r="B1273">
        <v>479</v>
      </c>
    </row>
    <row r="1274" spans="1:2">
      <c r="A1274" t="s">
        <v>3339</v>
      </c>
      <c r="B1274">
        <v>0</v>
      </c>
    </row>
    <row r="1275" spans="1:2">
      <c r="A1275" t="s">
        <v>3340</v>
      </c>
      <c r="B1275">
        <v>127</v>
      </c>
    </row>
    <row r="1276" spans="1:2">
      <c r="A1276" t="s">
        <v>3342</v>
      </c>
      <c r="B1276">
        <v>1200</v>
      </c>
    </row>
    <row r="1277" spans="1:2">
      <c r="A1277" t="s">
        <v>3344</v>
      </c>
      <c r="B1277">
        <v>512</v>
      </c>
    </row>
    <row r="1278" spans="1:2">
      <c r="A1278" t="s">
        <v>3347</v>
      </c>
      <c r="B1278">
        <v>0</v>
      </c>
    </row>
    <row r="1279" spans="1:2">
      <c r="A1279" t="s">
        <v>3304</v>
      </c>
      <c r="B1279">
        <v>266</v>
      </c>
    </row>
    <row r="1280" spans="1:2">
      <c r="A1280" t="s">
        <v>1513</v>
      </c>
      <c r="B1280">
        <v>116</v>
      </c>
    </row>
    <row r="1281" spans="1:2">
      <c r="A1281" t="s">
        <v>14484</v>
      </c>
      <c r="B1281">
        <v>89</v>
      </c>
    </row>
    <row r="1282" spans="1:2">
      <c r="A1282" t="s">
        <v>3464</v>
      </c>
      <c r="B1282">
        <v>0</v>
      </c>
    </row>
    <row r="1283" spans="1:2">
      <c r="A1283" t="s">
        <v>3398</v>
      </c>
      <c r="B1283">
        <v>344</v>
      </c>
    </row>
    <row r="1284" spans="1:2">
      <c r="A1284" t="s">
        <v>3632</v>
      </c>
      <c r="B1284">
        <v>116</v>
      </c>
    </row>
    <row r="1285" spans="1:2">
      <c r="A1285" t="s">
        <v>32855</v>
      </c>
      <c r="B1285">
        <v>234</v>
      </c>
    </row>
    <row r="1286" spans="1:2">
      <c r="A1286" t="s">
        <v>3758</v>
      </c>
      <c r="B1286">
        <v>0</v>
      </c>
    </row>
    <row r="1287" spans="1:2">
      <c r="A1287" t="s">
        <v>3760</v>
      </c>
      <c r="B1287">
        <v>107</v>
      </c>
    </row>
    <row r="1288" spans="1:2">
      <c r="A1288" t="s">
        <v>3761</v>
      </c>
      <c r="B1288">
        <v>217</v>
      </c>
    </row>
    <row r="1289" spans="1:2">
      <c r="A1289" t="s">
        <v>3762</v>
      </c>
      <c r="B1289">
        <v>0</v>
      </c>
    </row>
    <row r="1290" spans="1:2">
      <c r="A1290" t="s">
        <v>3603</v>
      </c>
      <c r="B1290">
        <v>0</v>
      </c>
    </row>
    <row r="1291" spans="1:2">
      <c r="A1291" t="s">
        <v>3605</v>
      </c>
      <c r="B1291">
        <v>1323</v>
      </c>
    </row>
    <row r="1292" spans="1:2">
      <c r="A1292" t="s">
        <v>3613</v>
      </c>
      <c r="B1292">
        <v>314</v>
      </c>
    </row>
    <row r="1293" spans="1:2">
      <c r="A1293" t="s">
        <v>30117</v>
      </c>
      <c r="B1293">
        <v>25176</v>
      </c>
    </row>
    <row r="1294" spans="1:2">
      <c r="A1294" t="s">
        <v>3615</v>
      </c>
      <c r="B1294">
        <v>3072</v>
      </c>
    </row>
    <row r="1295" spans="1:2">
      <c r="A1295" t="s">
        <v>3622</v>
      </c>
      <c r="B1295">
        <v>0</v>
      </c>
    </row>
    <row r="1296" spans="1:2">
      <c r="A1296" t="s">
        <v>3623</v>
      </c>
      <c r="B1296">
        <v>17985</v>
      </c>
    </row>
    <row r="1297" spans="1:2">
      <c r="A1297" t="s">
        <v>27331</v>
      </c>
      <c r="B1297">
        <v>0</v>
      </c>
    </row>
    <row r="1298" spans="1:2">
      <c r="A1298" t="s">
        <v>14538</v>
      </c>
      <c r="B1298">
        <v>0</v>
      </c>
    </row>
    <row r="1299" spans="1:2">
      <c r="A1299" t="s">
        <v>3590</v>
      </c>
      <c r="B1299">
        <v>40</v>
      </c>
    </row>
    <row r="1300" spans="1:2">
      <c r="A1300" t="s">
        <v>3593</v>
      </c>
      <c r="B1300">
        <v>344</v>
      </c>
    </row>
    <row r="1301" spans="1:2">
      <c r="A1301" t="s">
        <v>3837</v>
      </c>
      <c r="B1301">
        <v>192</v>
      </c>
    </row>
    <row r="1302" spans="1:2">
      <c r="A1302" t="s">
        <v>3839</v>
      </c>
      <c r="B1302">
        <v>202</v>
      </c>
    </row>
    <row r="1303" spans="1:2">
      <c r="A1303" t="s">
        <v>14864</v>
      </c>
      <c r="B1303">
        <v>91</v>
      </c>
    </row>
    <row r="1304" spans="1:2">
      <c r="A1304" t="s">
        <v>3841</v>
      </c>
      <c r="B1304">
        <v>12161</v>
      </c>
    </row>
    <row r="1305" spans="1:2">
      <c r="A1305" t="s">
        <v>3843</v>
      </c>
      <c r="B1305">
        <v>3240</v>
      </c>
    </row>
    <row r="1306" spans="1:2">
      <c r="A1306" t="s">
        <v>3842</v>
      </c>
      <c r="B1306">
        <v>480</v>
      </c>
    </row>
    <row r="1307" spans="1:2">
      <c r="A1307" t="s">
        <v>3850</v>
      </c>
      <c r="B1307">
        <v>545</v>
      </c>
    </row>
    <row r="1308" spans="1:2">
      <c r="A1308" t="s">
        <v>3851</v>
      </c>
      <c r="B1308">
        <v>843</v>
      </c>
    </row>
    <row r="1309" spans="1:2">
      <c r="A1309" t="s">
        <v>3853</v>
      </c>
      <c r="B1309">
        <v>0</v>
      </c>
    </row>
    <row r="1310" spans="1:2">
      <c r="A1310" t="s">
        <v>1569</v>
      </c>
      <c r="B1310">
        <v>64</v>
      </c>
    </row>
    <row r="1311" spans="1:2">
      <c r="A1311" t="s">
        <v>4005</v>
      </c>
      <c r="B1311">
        <v>510</v>
      </c>
    </row>
    <row r="1312" spans="1:2">
      <c r="A1312" t="s">
        <v>4096</v>
      </c>
      <c r="B1312">
        <v>373</v>
      </c>
    </row>
    <row r="1313" spans="1:2">
      <c r="A1313" t="s">
        <v>4499</v>
      </c>
      <c r="B1313">
        <v>0</v>
      </c>
    </row>
    <row r="1314" spans="1:2">
      <c r="A1314" t="s">
        <v>3326</v>
      </c>
      <c r="B1314">
        <v>9</v>
      </c>
    </row>
    <row r="1315" spans="1:2">
      <c r="A1315" t="s">
        <v>111</v>
      </c>
      <c r="B1315">
        <v>39</v>
      </c>
    </row>
    <row r="1316" spans="1:2">
      <c r="A1316" t="s">
        <v>116</v>
      </c>
      <c r="B1316">
        <v>0</v>
      </c>
    </row>
    <row r="1317" spans="1:2">
      <c r="A1317" t="s">
        <v>3355</v>
      </c>
      <c r="B1317">
        <v>127</v>
      </c>
    </row>
    <row r="1318" spans="1:2">
      <c r="A1318" t="s">
        <v>1177</v>
      </c>
      <c r="B1318">
        <v>60</v>
      </c>
    </row>
    <row r="1319" spans="1:2">
      <c r="A1319" t="s">
        <v>1179</v>
      </c>
      <c r="B1319">
        <v>26</v>
      </c>
    </row>
    <row r="1320" spans="1:2">
      <c r="A1320" t="s">
        <v>4108</v>
      </c>
      <c r="B1320">
        <v>254</v>
      </c>
    </row>
    <row r="1321" spans="1:2">
      <c r="A1321" t="s">
        <v>483</v>
      </c>
      <c r="B1321">
        <v>0</v>
      </c>
    </row>
    <row r="1322" spans="1:2">
      <c r="A1322" t="s">
        <v>492</v>
      </c>
      <c r="B1322">
        <v>53</v>
      </c>
    </row>
    <row r="1323" spans="1:2">
      <c r="A1323" t="s">
        <v>14690</v>
      </c>
      <c r="B1323">
        <v>0</v>
      </c>
    </row>
    <row r="1324" spans="1:2">
      <c r="A1324" t="s">
        <v>475</v>
      </c>
      <c r="B1324">
        <v>639</v>
      </c>
    </row>
    <row r="1325" spans="1:2">
      <c r="A1325" t="s">
        <v>477</v>
      </c>
      <c r="B1325">
        <v>0</v>
      </c>
    </row>
    <row r="1326" spans="1:2">
      <c r="A1326" t="s">
        <v>476</v>
      </c>
      <c r="B1326">
        <v>912</v>
      </c>
    </row>
    <row r="1327" spans="1:2">
      <c r="A1327" t="s">
        <v>3643</v>
      </c>
      <c r="B1327">
        <v>1239</v>
      </c>
    </row>
    <row r="1328" spans="1:2">
      <c r="A1328" t="s">
        <v>27015</v>
      </c>
      <c r="B1328">
        <v>9</v>
      </c>
    </row>
    <row r="1329" spans="1:2">
      <c r="A1329" t="s">
        <v>32777</v>
      </c>
      <c r="B1329">
        <v>1</v>
      </c>
    </row>
    <row r="1330" spans="1:2">
      <c r="A1330" t="s">
        <v>4220</v>
      </c>
      <c r="B1330">
        <v>1054</v>
      </c>
    </row>
    <row r="1331" spans="1:2">
      <c r="A1331" t="s">
        <v>4222</v>
      </c>
      <c r="B1331">
        <v>1951</v>
      </c>
    </row>
    <row r="1332" spans="1:2">
      <c r="A1332" t="s">
        <v>4226</v>
      </c>
      <c r="B1332">
        <v>1245</v>
      </c>
    </row>
    <row r="1333" spans="1:2">
      <c r="A1333" t="s">
        <v>595</v>
      </c>
      <c r="B1333">
        <v>1351</v>
      </c>
    </row>
    <row r="1334" spans="1:2">
      <c r="A1334" t="s">
        <v>2654</v>
      </c>
      <c r="B1334">
        <v>135</v>
      </c>
    </row>
    <row r="1335" spans="1:2">
      <c r="A1335" t="s">
        <v>4250</v>
      </c>
      <c r="B1335">
        <v>305</v>
      </c>
    </row>
    <row r="1336" spans="1:2">
      <c r="A1336" t="s">
        <v>4291</v>
      </c>
      <c r="B1336">
        <v>24</v>
      </c>
    </row>
    <row r="1337" spans="1:2">
      <c r="A1337" t="s">
        <v>14712</v>
      </c>
      <c r="B1337">
        <v>104880</v>
      </c>
    </row>
    <row r="1338" spans="1:2">
      <c r="A1338" t="s">
        <v>14713</v>
      </c>
      <c r="B1338">
        <v>56112</v>
      </c>
    </row>
    <row r="1339" spans="1:2">
      <c r="A1339" t="s">
        <v>14963</v>
      </c>
      <c r="B1339">
        <v>120</v>
      </c>
    </row>
    <row r="1340" spans="1:2">
      <c r="A1340" t="s">
        <v>14829</v>
      </c>
      <c r="B1340">
        <v>0</v>
      </c>
    </row>
    <row r="1341" spans="1:2">
      <c r="A1341" t="s">
        <v>30118</v>
      </c>
      <c r="B1341">
        <v>0</v>
      </c>
    </row>
    <row r="1342" spans="1:2">
      <c r="A1342" t="s">
        <v>555</v>
      </c>
      <c r="B1342">
        <v>43</v>
      </c>
    </row>
    <row r="1343" spans="1:2">
      <c r="A1343" t="s">
        <v>32666</v>
      </c>
      <c r="B1343">
        <v>0</v>
      </c>
    </row>
    <row r="1344" spans="1:2">
      <c r="A1344" t="s">
        <v>14817</v>
      </c>
      <c r="B1344">
        <v>0</v>
      </c>
    </row>
    <row r="1345" spans="1:2">
      <c r="A1345" t="s">
        <v>4295</v>
      </c>
      <c r="B1345">
        <v>5</v>
      </c>
    </row>
    <row r="1346" spans="1:2">
      <c r="A1346" t="s">
        <v>4289</v>
      </c>
      <c r="B1346">
        <v>69</v>
      </c>
    </row>
    <row r="1347" spans="1:2">
      <c r="A1347" t="s">
        <v>4293</v>
      </c>
      <c r="B1347">
        <v>118</v>
      </c>
    </row>
    <row r="1348" spans="1:2">
      <c r="A1348" t="s">
        <v>4249</v>
      </c>
      <c r="B1348">
        <v>0</v>
      </c>
    </row>
    <row r="1349" spans="1:2">
      <c r="A1349" t="s">
        <v>4057</v>
      </c>
      <c r="B1349">
        <v>27</v>
      </c>
    </row>
    <row r="1350" spans="1:2">
      <c r="A1350" t="s">
        <v>478</v>
      </c>
      <c r="B1350">
        <v>172</v>
      </c>
    </row>
    <row r="1351" spans="1:2">
      <c r="A1351" t="s">
        <v>4695</v>
      </c>
      <c r="B1351">
        <v>0</v>
      </c>
    </row>
    <row r="1352" spans="1:2">
      <c r="A1352" t="s">
        <v>1185</v>
      </c>
      <c r="B1352">
        <v>0</v>
      </c>
    </row>
    <row r="1353" spans="1:2">
      <c r="A1353" t="s">
        <v>3357</v>
      </c>
      <c r="B1353">
        <v>12</v>
      </c>
    </row>
    <row r="1354" spans="1:2">
      <c r="A1354" t="s">
        <v>4098</v>
      </c>
      <c r="B1354">
        <v>0</v>
      </c>
    </row>
    <row r="1355" spans="1:2">
      <c r="A1355" t="s">
        <v>14860</v>
      </c>
      <c r="B1355">
        <v>600</v>
      </c>
    </row>
    <row r="1356" spans="1:2">
      <c r="A1356" t="s">
        <v>3752</v>
      </c>
      <c r="B1356">
        <v>2</v>
      </c>
    </row>
    <row r="1357" spans="1:2">
      <c r="A1357" t="s">
        <v>27131</v>
      </c>
      <c r="B1357">
        <v>48</v>
      </c>
    </row>
    <row r="1358" spans="1:2">
      <c r="A1358" t="s">
        <v>3754</v>
      </c>
      <c r="B1358">
        <v>160</v>
      </c>
    </row>
    <row r="1359" spans="1:2">
      <c r="A1359" t="s">
        <v>3756</v>
      </c>
      <c r="B1359">
        <v>684</v>
      </c>
    </row>
    <row r="1360" spans="1:2">
      <c r="A1360" t="s">
        <v>1515</v>
      </c>
      <c r="B1360">
        <v>214</v>
      </c>
    </row>
    <row r="1361" spans="1:2">
      <c r="A1361" t="s">
        <v>14416</v>
      </c>
      <c r="B1361">
        <v>5</v>
      </c>
    </row>
    <row r="1362" spans="1:2">
      <c r="A1362" t="s">
        <v>30119</v>
      </c>
      <c r="B1362">
        <v>14</v>
      </c>
    </row>
    <row r="1363" spans="1:2">
      <c r="A1363" t="s">
        <v>2161</v>
      </c>
      <c r="B1363">
        <v>272</v>
      </c>
    </row>
    <row r="1364" spans="1:2">
      <c r="A1364" t="s">
        <v>14800</v>
      </c>
      <c r="B1364">
        <v>528</v>
      </c>
    </row>
    <row r="1365" spans="1:2">
      <c r="A1365" t="s">
        <v>15000</v>
      </c>
      <c r="B1365">
        <v>936</v>
      </c>
    </row>
    <row r="1366" spans="1:2">
      <c r="A1366" t="s">
        <v>30120</v>
      </c>
      <c r="B1366">
        <v>16</v>
      </c>
    </row>
    <row r="1367" spans="1:2">
      <c r="A1367" t="s">
        <v>14703</v>
      </c>
      <c r="B1367">
        <v>0</v>
      </c>
    </row>
    <row r="1368" spans="1:2">
      <c r="A1368" t="s">
        <v>735</v>
      </c>
      <c r="B1368">
        <v>62</v>
      </c>
    </row>
    <row r="1369" spans="1:2">
      <c r="A1369" t="s">
        <v>14404</v>
      </c>
      <c r="B1369">
        <v>0</v>
      </c>
    </row>
    <row r="1370" spans="1:2">
      <c r="A1370" t="s">
        <v>30121</v>
      </c>
      <c r="B1370">
        <v>63</v>
      </c>
    </row>
    <row r="1371" spans="1:2">
      <c r="A1371" t="s">
        <v>1665</v>
      </c>
      <c r="B1371">
        <v>30</v>
      </c>
    </row>
    <row r="1372" spans="1:2">
      <c r="A1372" t="s">
        <v>14726</v>
      </c>
      <c r="B1372">
        <v>516</v>
      </c>
    </row>
    <row r="1373" spans="1:2">
      <c r="A1373" t="s">
        <v>31662</v>
      </c>
      <c r="B1373">
        <v>0</v>
      </c>
    </row>
    <row r="1374" spans="1:2">
      <c r="A1374" t="s">
        <v>14189</v>
      </c>
      <c r="B1374">
        <v>1080</v>
      </c>
    </row>
    <row r="1375" spans="1:2">
      <c r="A1375" t="s">
        <v>4544</v>
      </c>
      <c r="B1375">
        <v>58</v>
      </c>
    </row>
    <row r="1376" spans="1:2">
      <c r="A1376" t="s">
        <v>2003</v>
      </c>
      <c r="B1376">
        <v>153</v>
      </c>
    </row>
    <row r="1377" spans="1:2">
      <c r="A1377" t="s">
        <v>67</v>
      </c>
      <c r="B1377">
        <v>8</v>
      </c>
    </row>
    <row r="1378" spans="1:2">
      <c r="A1378" t="s">
        <v>108</v>
      </c>
      <c r="B1378">
        <v>14</v>
      </c>
    </row>
    <row r="1379" spans="1:2">
      <c r="A1379" t="s">
        <v>14668</v>
      </c>
      <c r="B1379">
        <v>19</v>
      </c>
    </row>
    <row r="1380" spans="1:2">
      <c r="A1380" t="s">
        <v>14667</v>
      </c>
      <c r="B1380">
        <v>45</v>
      </c>
    </row>
    <row r="1381" spans="1:2">
      <c r="A1381" t="s">
        <v>107</v>
      </c>
      <c r="B1381">
        <v>18</v>
      </c>
    </row>
    <row r="1382" spans="1:2">
      <c r="A1382" t="s">
        <v>102</v>
      </c>
      <c r="B1382">
        <v>0</v>
      </c>
    </row>
    <row r="1383" spans="1:2">
      <c r="A1383" t="s">
        <v>114</v>
      </c>
      <c r="B1383">
        <v>9</v>
      </c>
    </row>
    <row r="1384" spans="1:2">
      <c r="A1384" t="s">
        <v>14194</v>
      </c>
      <c r="B1384">
        <v>0</v>
      </c>
    </row>
    <row r="1385" spans="1:2">
      <c r="A1385" t="s">
        <v>4432</v>
      </c>
      <c r="B1385">
        <v>0</v>
      </c>
    </row>
    <row r="1386" spans="1:2">
      <c r="A1386" t="s">
        <v>118</v>
      </c>
      <c r="B1386">
        <v>36</v>
      </c>
    </row>
    <row r="1387" spans="1:2">
      <c r="A1387" t="s">
        <v>134</v>
      </c>
      <c r="B1387">
        <v>278</v>
      </c>
    </row>
    <row r="1388" spans="1:2">
      <c r="A1388" t="s">
        <v>146</v>
      </c>
      <c r="B1388">
        <v>166</v>
      </c>
    </row>
    <row r="1389" spans="1:2">
      <c r="A1389" t="s">
        <v>145</v>
      </c>
      <c r="B1389">
        <v>22</v>
      </c>
    </row>
    <row r="1390" spans="1:2">
      <c r="A1390" t="s">
        <v>152</v>
      </c>
      <c r="B1390">
        <v>210</v>
      </c>
    </row>
    <row r="1391" spans="1:2">
      <c r="A1391" t="s">
        <v>14702</v>
      </c>
      <c r="B1391">
        <v>11</v>
      </c>
    </row>
    <row r="1392" spans="1:2">
      <c r="A1392" t="s">
        <v>14209</v>
      </c>
      <c r="B1392">
        <v>227</v>
      </c>
    </row>
    <row r="1393" spans="1:2">
      <c r="A1393" t="s">
        <v>1278</v>
      </c>
      <c r="B1393">
        <v>195</v>
      </c>
    </row>
    <row r="1394" spans="1:2">
      <c r="A1394" t="s">
        <v>2614</v>
      </c>
      <c r="B1394">
        <v>0</v>
      </c>
    </row>
    <row r="1395" spans="1:2">
      <c r="A1395" t="s">
        <v>1704</v>
      </c>
      <c r="B1395">
        <v>450</v>
      </c>
    </row>
    <row r="1396" spans="1:2">
      <c r="A1396" t="s">
        <v>3105</v>
      </c>
      <c r="B1396">
        <v>220</v>
      </c>
    </row>
    <row r="1397" spans="1:2">
      <c r="A1397" t="s">
        <v>3104</v>
      </c>
      <c r="B1397">
        <v>185</v>
      </c>
    </row>
    <row r="1398" spans="1:2">
      <c r="A1398" t="s">
        <v>2992</v>
      </c>
      <c r="B1398">
        <v>68</v>
      </c>
    </row>
    <row r="1399" spans="1:2">
      <c r="A1399" t="s">
        <v>2620</v>
      </c>
      <c r="B1399">
        <v>72</v>
      </c>
    </row>
    <row r="1400" spans="1:2">
      <c r="A1400" t="s">
        <v>2622</v>
      </c>
      <c r="B1400">
        <v>38</v>
      </c>
    </row>
    <row r="1401" spans="1:2">
      <c r="A1401" t="s">
        <v>3451</v>
      </c>
      <c r="B1401">
        <v>0</v>
      </c>
    </row>
    <row r="1402" spans="1:2">
      <c r="A1402" t="s">
        <v>32667</v>
      </c>
      <c r="B1402">
        <v>0</v>
      </c>
    </row>
    <row r="1403" spans="1:2">
      <c r="A1403" t="s">
        <v>4433</v>
      </c>
      <c r="B1403">
        <v>12</v>
      </c>
    </row>
    <row r="1404" spans="1:2">
      <c r="A1404" t="s">
        <v>215</v>
      </c>
      <c r="B1404">
        <v>0</v>
      </c>
    </row>
    <row r="1405" spans="1:2">
      <c r="A1405" t="s">
        <v>14675</v>
      </c>
      <c r="B1405">
        <v>0</v>
      </c>
    </row>
    <row r="1406" spans="1:2">
      <c r="A1406" t="s">
        <v>4627</v>
      </c>
      <c r="B1406">
        <v>16</v>
      </c>
    </row>
    <row r="1407" spans="1:2">
      <c r="A1407" t="s">
        <v>14931</v>
      </c>
      <c r="B1407">
        <v>11</v>
      </c>
    </row>
    <row r="1408" spans="1:2">
      <c r="A1408" t="s">
        <v>228</v>
      </c>
      <c r="B1408">
        <v>0</v>
      </c>
    </row>
    <row r="1409" spans="1:2">
      <c r="A1409" t="s">
        <v>272</v>
      </c>
      <c r="B1409">
        <v>110</v>
      </c>
    </row>
    <row r="1410" spans="1:2">
      <c r="A1410" t="s">
        <v>280</v>
      </c>
      <c r="B1410">
        <v>644</v>
      </c>
    </row>
    <row r="1411" spans="1:2">
      <c r="A1411" t="s">
        <v>282</v>
      </c>
      <c r="B1411">
        <v>222</v>
      </c>
    </row>
    <row r="1412" spans="1:2">
      <c r="A1412" t="s">
        <v>286</v>
      </c>
      <c r="B1412">
        <v>767</v>
      </c>
    </row>
    <row r="1413" spans="1:2">
      <c r="A1413" t="s">
        <v>288</v>
      </c>
      <c r="B1413">
        <v>184</v>
      </c>
    </row>
    <row r="1414" spans="1:2">
      <c r="A1414" t="s">
        <v>290</v>
      </c>
      <c r="B1414">
        <v>0</v>
      </c>
    </row>
    <row r="1415" spans="1:2">
      <c r="A1415" t="s">
        <v>4455</v>
      </c>
      <c r="B1415">
        <v>1</v>
      </c>
    </row>
    <row r="1416" spans="1:2">
      <c r="A1416" t="s">
        <v>14415</v>
      </c>
      <c r="B1416">
        <v>2</v>
      </c>
    </row>
    <row r="1417" spans="1:2">
      <c r="A1417" t="s">
        <v>14738</v>
      </c>
      <c r="B1417">
        <v>60</v>
      </c>
    </row>
    <row r="1418" spans="1:2">
      <c r="A1418" t="s">
        <v>1606</v>
      </c>
      <c r="B1418">
        <v>118</v>
      </c>
    </row>
    <row r="1419" spans="1:2">
      <c r="A1419" t="s">
        <v>14329</v>
      </c>
      <c r="B1419">
        <v>11</v>
      </c>
    </row>
    <row r="1420" spans="1:2">
      <c r="A1420" t="s">
        <v>32621</v>
      </c>
      <c r="B1420">
        <v>78</v>
      </c>
    </row>
    <row r="1421" spans="1:2">
      <c r="A1421" t="s">
        <v>14327</v>
      </c>
      <c r="B1421">
        <v>1</v>
      </c>
    </row>
    <row r="1422" spans="1:2">
      <c r="A1422" t="s">
        <v>32620</v>
      </c>
      <c r="B1422">
        <v>123</v>
      </c>
    </row>
    <row r="1423" spans="1:2">
      <c r="A1423" t="s">
        <v>4204</v>
      </c>
      <c r="B1423">
        <v>43</v>
      </c>
    </row>
    <row r="1424" spans="1:2">
      <c r="A1424" t="s">
        <v>4202</v>
      </c>
      <c r="B1424">
        <v>1</v>
      </c>
    </row>
    <row r="1425" spans="1:2">
      <c r="A1425" t="s">
        <v>4185</v>
      </c>
      <c r="B1425">
        <v>2107</v>
      </c>
    </row>
    <row r="1426" spans="1:2">
      <c r="A1426" t="s">
        <v>4177</v>
      </c>
      <c r="B1426">
        <v>0</v>
      </c>
    </row>
    <row r="1427" spans="1:2">
      <c r="A1427" t="s">
        <v>30122</v>
      </c>
      <c r="B1427">
        <v>1</v>
      </c>
    </row>
    <row r="1428" spans="1:2">
      <c r="A1428" t="s">
        <v>4139</v>
      </c>
      <c r="B1428">
        <v>111</v>
      </c>
    </row>
    <row r="1429" spans="1:2">
      <c r="A1429" t="s">
        <v>4129</v>
      </c>
      <c r="B1429">
        <v>0</v>
      </c>
    </row>
    <row r="1430" spans="1:2">
      <c r="A1430" t="s">
        <v>4112</v>
      </c>
      <c r="B1430">
        <v>15</v>
      </c>
    </row>
    <row r="1431" spans="1:2">
      <c r="A1431" t="s">
        <v>4110</v>
      </c>
      <c r="B1431">
        <v>3</v>
      </c>
    </row>
    <row r="1432" spans="1:2">
      <c r="A1432" t="s">
        <v>177</v>
      </c>
      <c r="B1432">
        <v>22</v>
      </c>
    </row>
    <row r="1433" spans="1:2">
      <c r="A1433" t="s">
        <v>32317</v>
      </c>
      <c r="B1433">
        <v>0</v>
      </c>
    </row>
    <row r="1434" spans="1:2">
      <c r="A1434" t="s">
        <v>184</v>
      </c>
      <c r="B1434">
        <v>910</v>
      </c>
    </row>
    <row r="1435" spans="1:2">
      <c r="A1435" t="s">
        <v>154</v>
      </c>
      <c r="B1435">
        <v>6</v>
      </c>
    </row>
    <row r="1436" spans="1:2">
      <c r="A1436" t="s">
        <v>1599</v>
      </c>
      <c r="B1436">
        <v>8712</v>
      </c>
    </row>
    <row r="1437" spans="1:2">
      <c r="A1437" t="s">
        <v>32778</v>
      </c>
      <c r="B1437">
        <v>570</v>
      </c>
    </row>
    <row r="1438" spans="1:2">
      <c r="A1438" t="s">
        <v>603</v>
      </c>
      <c r="B1438">
        <v>1</v>
      </c>
    </row>
    <row r="1439" spans="1:2">
      <c r="A1439" t="s">
        <v>1006</v>
      </c>
      <c r="B1439">
        <v>10</v>
      </c>
    </row>
    <row r="1440" spans="1:2">
      <c r="A1440" t="s">
        <v>1012</v>
      </c>
      <c r="B1440">
        <v>111</v>
      </c>
    </row>
    <row r="1441" spans="1:2">
      <c r="A1441" t="s">
        <v>1008</v>
      </c>
      <c r="B1441">
        <v>3</v>
      </c>
    </row>
    <row r="1442" spans="1:2">
      <c r="A1442" t="s">
        <v>1048</v>
      </c>
      <c r="B1442">
        <v>74</v>
      </c>
    </row>
    <row r="1443" spans="1:2">
      <c r="A1443" t="s">
        <v>1049</v>
      </c>
      <c r="B1443">
        <v>0</v>
      </c>
    </row>
    <row r="1444" spans="1:2">
      <c r="A1444" t="s">
        <v>14747</v>
      </c>
      <c r="B1444">
        <v>219</v>
      </c>
    </row>
    <row r="1445" spans="1:2">
      <c r="A1445" t="s">
        <v>1705</v>
      </c>
      <c r="B1445">
        <v>585</v>
      </c>
    </row>
    <row r="1446" spans="1:2">
      <c r="A1446" t="s">
        <v>2105</v>
      </c>
      <c r="B1446">
        <v>210</v>
      </c>
    </row>
    <row r="1447" spans="1:2">
      <c r="A1447" t="s">
        <v>2490</v>
      </c>
      <c r="B1447">
        <v>26</v>
      </c>
    </row>
    <row r="1448" spans="1:2">
      <c r="A1448" t="s">
        <v>4794</v>
      </c>
      <c r="B1448">
        <v>3</v>
      </c>
    </row>
    <row r="1449" spans="1:2">
      <c r="A1449" t="s">
        <v>2664</v>
      </c>
      <c r="B1449">
        <v>0</v>
      </c>
    </row>
    <row r="1450" spans="1:2">
      <c r="A1450" t="s">
        <v>2667</v>
      </c>
      <c r="B1450">
        <v>67</v>
      </c>
    </row>
    <row r="1451" spans="1:2">
      <c r="A1451" t="s">
        <v>30123</v>
      </c>
      <c r="B1451">
        <v>70</v>
      </c>
    </row>
    <row r="1452" spans="1:2">
      <c r="A1452" t="s">
        <v>2755</v>
      </c>
      <c r="B1452">
        <v>401</v>
      </c>
    </row>
    <row r="1453" spans="1:2">
      <c r="A1453" t="s">
        <v>2759</v>
      </c>
      <c r="B1453">
        <v>10</v>
      </c>
    </row>
    <row r="1454" spans="1:2">
      <c r="A1454" t="s">
        <v>2761</v>
      </c>
      <c r="B1454">
        <v>80</v>
      </c>
    </row>
    <row r="1455" spans="1:2">
      <c r="A1455" t="s">
        <v>30124</v>
      </c>
      <c r="B1455">
        <v>30</v>
      </c>
    </row>
    <row r="1456" spans="1:2">
      <c r="A1456" t="s">
        <v>31923</v>
      </c>
      <c r="B1456">
        <v>6</v>
      </c>
    </row>
    <row r="1457" spans="1:2">
      <c r="A1457" t="s">
        <v>2684</v>
      </c>
      <c r="B1457">
        <v>360</v>
      </c>
    </row>
    <row r="1458" spans="1:2">
      <c r="A1458" t="s">
        <v>3182</v>
      </c>
      <c r="B1458">
        <v>61</v>
      </c>
    </row>
    <row r="1459" spans="1:2">
      <c r="A1459" t="s">
        <v>30125</v>
      </c>
      <c r="B1459">
        <v>0</v>
      </c>
    </row>
    <row r="1460" spans="1:2">
      <c r="A1460" t="s">
        <v>2983</v>
      </c>
      <c r="B1460">
        <v>80</v>
      </c>
    </row>
    <row r="1461" spans="1:2">
      <c r="A1461" t="s">
        <v>33288</v>
      </c>
      <c r="B1461">
        <v>0</v>
      </c>
    </row>
    <row r="1462" spans="1:2">
      <c r="A1462" t="s">
        <v>30126</v>
      </c>
      <c r="B1462">
        <v>0</v>
      </c>
    </row>
    <row r="1463" spans="1:2">
      <c r="A1463" t="s">
        <v>32668</v>
      </c>
      <c r="B1463">
        <v>6</v>
      </c>
    </row>
    <row r="1464" spans="1:2">
      <c r="A1464" t="s">
        <v>14837</v>
      </c>
      <c r="B1464">
        <v>166</v>
      </c>
    </row>
    <row r="1465" spans="1:2">
      <c r="A1465" t="s">
        <v>3529</v>
      </c>
      <c r="B1465">
        <v>434</v>
      </c>
    </row>
    <row r="1466" spans="1:2">
      <c r="A1466" t="s">
        <v>3530</v>
      </c>
      <c r="B1466">
        <v>228</v>
      </c>
    </row>
    <row r="1467" spans="1:2">
      <c r="A1467" t="s">
        <v>4848</v>
      </c>
      <c r="B1467">
        <v>0</v>
      </c>
    </row>
    <row r="1468" spans="1:2">
      <c r="A1468" t="s">
        <v>3792</v>
      </c>
      <c r="B1468">
        <v>0</v>
      </c>
    </row>
    <row r="1469" spans="1:2">
      <c r="A1469" t="s">
        <v>30127</v>
      </c>
      <c r="B1469">
        <v>71</v>
      </c>
    </row>
    <row r="1470" spans="1:2">
      <c r="A1470" t="s">
        <v>636</v>
      </c>
      <c r="B1470">
        <v>4</v>
      </c>
    </row>
    <row r="1471" spans="1:2">
      <c r="A1471" t="s">
        <v>652</v>
      </c>
      <c r="B1471">
        <v>0</v>
      </c>
    </row>
    <row r="1472" spans="1:2">
      <c r="A1472" t="s">
        <v>14691</v>
      </c>
      <c r="B1472">
        <v>104</v>
      </c>
    </row>
    <row r="1473" spans="1:2">
      <c r="A1473" t="s">
        <v>518</v>
      </c>
      <c r="B1473">
        <v>23</v>
      </c>
    </row>
    <row r="1474" spans="1:2">
      <c r="A1474" t="s">
        <v>524</v>
      </c>
      <c r="B1474">
        <v>6</v>
      </c>
    </row>
    <row r="1475" spans="1:2">
      <c r="A1475" t="s">
        <v>526</v>
      </c>
      <c r="B1475">
        <v>504</v>
      </c>
    </row>
    <row r="1476" spans="1:2">
      <c r="A1476" t="s">
        <v>717</v>
      </c>
      <c r="B1476">
        <v>57</v>
      </c>
    </row>
    <row r="1477" spans="1:2">
      <c r="A1477" t="s">
        <v>14623</v>
      </c>
      <c r="B1477">
        <v>48</v>
      </c>
    </row>
    <row r="1478" spans="1:2">
      <c r="A1478" t="s">
        <v>529</v>
      </c>
      <c r="B1478">
        <v>27</v>
      </c>
    </row>
    <row r="1479" spans="1:2">
      <c r="A1479" t="s">
        <v>30128</v>
      </c>
      <c r="B1479">
        <v>3</v>
      </c>
    </row>
    <row r="1480" spans="1:2">
      <c r="A1480" t="s">
        <v>27207</v>
      </c>
      <c r="B1480">
        <v>21</v>
      </c>
    </row>
    <row r="1481" spans="1:2">
      <c r="A1481" t="s">
        <v>26918</v>
      </c>
      <c r="B1481">
        <v>4</v>
      </c>
    </row>
    <row r="1482" spans="1:2">
      <c r="A1482" t="s">
        <v>3569</v>
      </c>
      <c r="B1482">
        <v>52</v>
      </c>
    </row>
    <row r="1483" spans="1:2">
      <c r="A1483" t="s">
        <v>3763</v>
      </c>
      <c r="B1483">
        <v>50</v>
      </c>
    </row>
    <row r="1484" spans="1:2">
      <c r="A1484" t="s">
        <v>3765</v>
      </c>
      <c r="B1484">
        <v>0</v>
      </c>
    </row>
    <row r="1485" spans="1:2">
      <c r="A1485" t="s">
        <v>1056</v>
      </c>
      <c r="B1485">
        <v>0</v>
      </c>
    </row>
    <row r="1486" spans="1:2">
      <c r="A1486" t="s">
        <v>1058</v>
      </c>
      <c r="B1486">
        <v>207</v>
      </c>
    </row>
    <row r="1487" spans="1:2">
      <c r="A1487" t="s">
        <v>1059</v>
      </c>
      <c r="B1487">
        <v>57</v>
      </c>
    </row>
    <row r="1488" spans="1:2">
      <c r="A1488" t="s">
        <v>996</v>
      </c>
      <c r="B1488">
        <v>92</v>
      </c>
    </row>
    <row r="1489" spans="1:2">
      <c r="A1489" t="s">
        <v>733</v>
      </c>
      <c r="B1489">
        <v>0</v>
      </c>
    </row>
    <row r="1490" spans="1:2">
      <c r="A1490" t="s">
        <v>997</v>
      </c>
      <c r="B1490">
        <v>0</v>
      </c>
    </row>
    <row r="1491" spans="1:2">
      <c r="A1491" t="s">
        <v>2597</v>
      </c>
      <c r="B1491">
        <v>1002</v>
      </c>
    </row>
    <row r="1492" spans="1:2">
      <c r="A1492" t="s">
        <v>2200</v>
      </c>
      <c r="B1492">
        <v>0</v>
      </c>
    </row>
    <row r="1493" spans="1:2">
      <c r="A1493" t="s">
        <v>2213</v>
      </c>
      <c r="B1493">
        <v>56</v>
      </c>
    </row>
    <row r="1494" spans="1:2">
      <c r="A1494" t="s">
        <v>4857</v>
      </c>
      <c r="B1494">
        <v>170</v>
      </c>
    </row>
    <row r="1495" spans="1:2">
      <c r="A1495" t="s">
        <v>4014</v>
      </c>
      <c r="B1495">
        <v>456</v>
      </c>
    </row>
    <row r="1496" spans="1:2">
      <c r="A1496" t="s">
        <v>14862</v>
      </c>
      <c r="B1496">
        <v>100</v>
      </c>
    </row>
    <row r="1497" spans="1:2">
      <c r="A1497" t="s">
        <v>3785</v>
      </c>
      <c r="B1497">
        <v>37</v>
      </c>
    </row>
    <row r="1498" spans="1:2">
      <c r="A1498" t="s">
        <v>3786</v>
      </c>
      <c r="B1498">
        <v>17</v>
      </c>
    </row>
    <row r="1499" spans="1:2">
      <c r="A1499" t="s">
        <v>3782</v>
      </c>
      <c r="B1499">
        <v>1475</v>
      </c>
    </row>
    <row r="1500" spans="1:2">
      <c r="A1500" t="s">
        <v>3133</v>
      </c>
      <c r="B1500">
        <v>1658</v>
      </c>
    </row>
    <row r="1501" spans="1:2">
      <c r="A1501" t="s">
        <v>26985</v>
      </c>
      <c r="B1501">
        <v>61</v>
      </c>
    </row>
    <row r="1502" spans="1:2">
      <c r="A1502" t="s">
        <v>3018</v>
      </c>
      <c r="B1502">
        <v>0</v>
      </c>
    </row>
    <row r="1503" spans="1:2">
      <c r="A1503" t="s">
        <v>32378</v>
      </c>
      <c r="B1503">
        <v>18</v>
      </c>
    </row>
    <row r="1504" spans="1:2">
      <c r="A1504" t="s">
        <v>2543</v>
      </c>
      <c r="B1504">
        <v>63</v>
      </c>
    </row>
    <row r="1505" spans="1:2">
      <c r="A1505" t="s">
        <v>2911</v>
      </c>
      <c r="B1505">
        <v>1</v>
      </c>
    </row>
    <row r="1506" spans="1:2">
      <c r="A1506" t="s">
        <v>2908</v>
      </c>
      <c r="B1506">
        <v>67</v>
      </c>
    </row>
    <row r="1507" spans="1:2">
      <c r="A1507" t="s">
        <v>2910</v>
      </c>
      <c r="B1507">
        <v>210</v>
      </c>
    </row>
    <row r="1508" spans="1:2">
      <c r="A1508" t="s">
        <v>2913</v>
      </c>
      <c r="B1508">
        <v>291</v>
      </c>
    </row>
    <row r="1509" spans="1:2">
      <c r="A1509" t="s">
        <v>14795</v>
      </c>
      <c r="B1509">
        <v>13590</v>
      </c>
    </row>
    <row r="1510" spans="1:2">
      <c r="A1510" t="s">
        <v>957</v>
      </c>
      <c r="B1510">
        <v>48</v>
      </c>
    </row>
    <row r="1511" spans="1:2">
      <c r="A1511" t="s">
        <v>623</v>
      </c>
      <c r="B1511">
        <v>467</v>
      </c>
    </row>
    <row r="1512" spans="1:2">
      <c r="A1512" t="s">
        <v>740</v>
      </c>
      <c r="B1512">
        <v>0</v>
      </c>
    </row>
    <row r="1513" spans="1:2">
      <c r="A1513" t="s">
        <v>3558</v>
      </c>
      <c r="B1513">
        <v>27</v>
      </c>
    </row>
    <row r="1514" spans="1:2">
      <c r="A1514" t="s">
        <v>1206</v>
      </c>
      <c r="B1514">
        <v>5</v>
      </c>
    </row>
    <row r="1515" spans="1:2">
      <c r="A1515" t="s">
        <v>1094</v>
      </c>
      <c r="B1515">
        <v>240</v>
      </c>
    </row>
    <row r="1516" spans="1:2">
      <c r="A1516" t="s">
        <v>1096</v>
      </c>
      <c r="B1516">
        <v>187</v>
      </c>
    </row>
    <row r="1517" spans="1:2">
      <c r="A1517" t="s">
        <v>2421</v>
      </c>
      <c r="B1517">
        <v>386</v>
      </c>
    </row>
    <row r="1518" spans="1:2">
      <c r="A1518" t="s">
        <v>32669</v>
      </c>
      <c r="B1518">
        <v>297</v>
      </c>
    </row>
    <row r="1519" spans="1:2">
      <c r="A1519" t="s">
        <v>1173</v>
      </c>
      <c r="B1519">
        <v>72</v>
      </c>
    </row>
    <row r="1520" spans="1:2">
      <c r="A1520" t="s">
        <v>872</v>
      </c>
      <c r="B1520">
        <v>2286</v>
      </c>
    </row>
    <row r="1521" spans="1:2">
      <c r="A1521" t="s">
        <v>14477</v>
      </c>
      <c r="B1521">
        <v>68</v>
      </c>
    </row>
    <row r="1522" spans="1:2">
      <c r="A1522" t="s">
        <v>980</v>
      </c>
      <c r="B1522">
        <v>45</v>
      </c>
    </row>
    <row r="1523" spans="1:2">
      <c r="A1523" t="s">
        <v>943</v>
      </c>
      <c r="B1523">
        <v>29</v>
      </c>
    </row>
    <row r="1524" spans="1:2">
      <c r="A1524" t="s">
        <v>2409</v>
      </c>
      <c r="B1524">
        <v>0</v>
      </c>
    </row>
    <row r="1525" spans="1:2">
      <c r="A1525" t="s">
        <v>2406</v>
      </c>
      <c r="B1525">
        <v>0</v>
      </c>
    </row>
    <row r="1526" spans="1:2">
      <c r="A1526" t="s">
        <v>2400</v>
      </c>
      <c r="B1526">
        <v>1475</v>
      </c>
    </row>
    <row r="1527" spans="1:2">
      <c r="A1527" t="s">
        <v>1450</v>
      </c>
      <c r="B1527">
        <v>0</v>
      </c>
    </row>
    <row r="1528" spans="1:2">
      <c r="A1528" t="s">
        <v>1351</v>
      </c>
      <c r="B1528">
        <v>0</v>
      </c>
    </row>
    <row r="1529" spans="1:2">
      <c r="A1529" t="s">
        <v>1696</v>
      </c>
      <c r="B1529">
        <v>78</v>
      </c>
    </row>
    <row r="1530" spans="1:2">
      <c r="A1530" t="s">
        <v>2801</v>
      </c>
      <c r="B1530">
        <v>2636</v>
      </c>
    </row>
    <row r="1531" spans="1:2">
      <c r="A1531" t="s">
        <v>2852</v>
      </c>
      <c r="B1531">
        <v>3357</v>
      </c>
    </row>
    <row r="1532" spans="1:2">
      <c r="A1532" t="s">
        <v>3506</v>
      </c>
      <c r="B1532">
        <v>119</v>
      </c>
    </row>
    <row r="1533" spans="1:2">
      <c r="A1533" t="s">
        <v>2155</v>
      </c>
      <c r="B1533">
        <v>5</v>
      </c>
    </row>
    <row r="1534" spans="1:2">
      <c r="A1534" t="s">
        <v>2154</v>
      </c>
      <c r="B1534">
        <v>0</v>
      </c>
    </row>
    <row r="1535" spans="1:2">
      <c r="A1535" t="s">
        <v>2049</v>
      </c>
      <c r="B1535">
        <v>163</v>
      </c>
    </row>
    <row r="1536" spans="1:2">
      <c r="A1536" t="s">
        <v>2116</v>
      </c>
      <c r="B1536">
        <v>179</v>
      </c>
    </row>
    <row r="1537" spans="1:2">
      <c r="A1537" t="s">
        <v>2160</v>
      </c>
      <c r="B1537">
        <v>37</v>
      </c>
    </row>
    <row r="1538" spans="1:2">
      <c r="A1538" t="s">
        <v>2124</v>
      </c>
      <c r="B1538">
        <v>0</v>
      </c>
    </row>
    <row r="1539" spans="1:2">
      <c r="A1539" t="s">
        <v>2417</v>
      </c>
      <c r="B1539">
        <v>356</v>
      </c>
    </row>
    <row r="1540" spans="1:2">
      <c r="A1540" t="s">
        <v>14437</v>
      </c>
      <c r="B1540">
        <v>29</v>
      </c>
    </row>
    <row r="1541" spans="1:2">
      <c r="A1541" t="s">
        <v>2670</v>
      </c>
      <c r="B1541">
        <v>966</v>
      </c>
    </row>
    <row r="1542" spans="1:2">
      <c r="A1542" t="s">
        <v>2737</v>
      </c>
      <c r="B1542">
        <v>17</v>
      </c>
    </row>
    <row r="1543" spans="1:2">
      <c r="A1543" t="s">
        <v>2446</v>
      </c>
      <c r="B1543">
        <v>889</v>
      </c>
    </row>
    <row r="1544" spans="1:2">
      <c r="A1544" t="s">
        <v>2804</v>
      </c>
      <c r="B1544">
        <v>1146</v>
      </c>
    </row>
    <row r="1545" spans="1:2">
      <c r="A1545" t="s">
        <v>14279</v>
      </c>
      <c r="B1545">
        <v>1160</v>
      </c>
    </row>
    <row r="1546" spans="1:2">
      <c r="A1546" t="s">
        <v>2812</v>
      </c>
      <c r="B1546">
        <v>0</v>
      </c>
    </row>
    <row r="1547" spans="1:2">
      <c r="A1547" t="s">
        <v>2814</v>
      </c>
      <c r="B1547">
        <v>175</v>
      </c>
    </row>
    <row r="1548" spans="1:2">
      <c r="A1548" t="s">
        <v>2818</v>
      </c>
      <c r="B1548">
        <v>0</v>
      </c>
    </row>
    <row r="1549" spans="1:2">
      <c r="A1549" t="s">
        <v>2825</v>
      </c>
      <c r="B1549">
        <v>1</v>
      </c>
    </row>
    <row r="1550" spans="1:2">
      <c r="A1550" t="s">
        <v>15028</v>
      </c>
      <c r="B1550">
        <v>0</v>
      </c>
    </row>
    <row r="1551" spans="1:2">
      <c r="A1551" t="s">
        <v>4823</v>
      </c>
      <c r="B1551">
        <v>0</v>
      </c>
    </row>
    <row r="1552" spans="1:2">
      <c r="A1552" t="s">
        <v>2994</v>
      </c>
      <c r="B1552">
        <v>78</v>
      </c>
    </row>
    <row r="1553" spans="1:2">
      <c r="A1553" t="s">
        <v>3076</v>
      </c>
      <c r="B1553">
        <v>0</v>
      </c>
    </row>
    <row r="1554" spans="1:2">
      <c r="A1554" t="s">
        <v>3119</v>
      </c>
      <c r="B1554">
        <v>1289</v>
      </c>
    </row>
    <row r="1555" spans="1:2">
      <c r="A1555" t="s">
        <v>3161</v>
      </c>
      <c r="B1555">
        <v>0</v>
      </c>
    </row>
    <row r="1556" spans="1:2">
      <c r="A1556" t="s">
        <v>3163</v>
      </c>
      <c r="B1556">
        <v>886</v>
      </c>
    </row>
    <row r="1557" spans="1:2">
      <c r="A1557" t="s">
        <v>3189</v>
      </c>
      <c r="B1557">
        <v>137</v>
      </c>
    </row>
    <row r="1558" spans="1:2">
      <c r="A1558" t="s">
        <v>30129</v>
      </c>
      <c r="B1558">
        <v>21</v>
      </c>
    </row>
    <row r="1559" spans="1:2">
      <c r="A1559" t="s">
        <v>30130</v>
      </c>
      <c r="B1559">
        <v>22</v>
      </c>
    </row>
    <row r="1560" spans="1:2">
      <c r="A1560" t="s">
        <v>30131</v>
      </c>
      <c r="B1560">
        <v>10</v>
      </c>
    </row>
    <row r="1561" spans="1:2">
      <c r="A1561" t="s">
        <v>30132</v>
      </c>
      <c r="B1561">
        <v>23</v>
      </c>
    </row>
    <row r="1562" spans="1:2">
      <c r="A1562" t="s">
        <v>30133</v>
      </c>
      <c r="B1562">
        <v>23</v>
      </c>
    </row>
    <row r="1563" spans="1:2">
      <c r="A1563" t="s">
        <v>30134</v>
      </c>
      <c r="B1563">
        <v>7</v>
      </c>
    </row>
    <row r="1564" spans="1:2">
      <c r="A1564" t="s">
        <v>30135</v>
      </c>
      <c r="B1564">
        <v>23</v>
      </c>
    </row>
    <row r="1565" spans="1:2">
      <c r="A1565" t="s">
        <v>30136</v>
      </c>
      <c r="B1565">
        <v>20</v>
      </c>
    </row>
    <row r="1566" spans="1:2">
      <c r="A1566" t="s">
        <v>31924</v>
      </c>
      <c r="B1566">
        <v>117</v>
      </c>
    </row>
    <row r="1567" spans="1:2">
      <c r="A1567" t="s">
        <v>582</v>
      </c>
      <c r="B1567">
        <v>0</v>
      </c>
    </row>
    <row r="1568" spans="1:2">
      <c r="A1568" t="s">
        <v>796</v>
      </c>
      <c r="B1568">
        <v>2498</v>
      </c>
    </row>
    <row r="1569" spans="1:2">
      <c r="A1569" t="s">
        <v>798</v>
      </c>
      <c r="B1569">
        <v>206</v>
      </c>
    </row>
    <row r="1570" spans="1:2">
      <c r="A1570" t="s">
        <v>3815</v>
      </c>
      <c r="B1570">
        <v>12</v>
      </c>
    </row>
    <row r="1571" spans="1:2">
      <c r="A1571" t="s">
        <v>4079</v>
      </c>
      <c r="B1571">
        <v>88</v>
      </c>
    </row>
    <row r="1572" spans="1:2">
      <c r="A1572" t="s">
        <v>4081</v>
      </c>
      <c r="B1572">
        <v>46</v>
      </c>
    </row>
    <row r="1573" spans="1:2">
      <c r="A1573" t="s">
        <v>4024</v>
      </c>
      <c r="B1573">
        <v>158</v>
      </c>
    </row>
    <row r="1574" spans="1:2">
      <c r="A1574" t="s">
        <v>839</v>
      </c>
      <c r="B1574">
        <v>0</v>
      </c>
    </row>
    <row r="1575" spans="1:2">
      <c r="A1575" t="s">
        <v>1187</v>
      </c>
      <c r="B1575">
        <v>90</v>
      </c>
    </row>
    <row r="1576" spans="1:2">
      <c r="A1576" t="s">
        <v>1131</v>
      </c>
      <c r="B1576">
        <v>0</v>
      </c>
    </row>
    <row r="1577" spans="1:2">
      <c r="A1577" t="s">
        <v>27260</v>
      </c>
      <c r="B1577">
        <v>2</v>
      </c>
    </row>
    <row r="1578" spans="1:2">
      <c r="A1578" t="s">
        <v>2001</v>
      </c>
      <c r="B1578">
        <v>0</v>
      </c>
    </row>
    <row r="1579" spans="1:2">
      <c r="A1579" t="s">
        <v>15107</v>
      </c>
      <c r="B1579">
        <v>0</v>
      </c>
    </row>
    <row r="1580" spans="1:2">
      <c r="A1580" t="s">
        <v>14421</v>
      </c>
      <c r="B1580">
        <v>3</v>
      </c>
    </row>
    <row r="1581" spans="1:2">
      <c r="A1581" t="s">
        <v>32337</v>
      </c>
      <c r="B1581">
        <v>79</v>
      </c>
    </row>
    <row r="1582" spans="1:2">
      <c r="A1582" t="s">
        <v>402</v>
      </c>
      <c r="B1582">
        <v>91</v>
      </c>
    </row>
    <row r="1583" spans="1:2">
      <c r="A1583" t="s">
        <v>32349</v>
      </c>
      <c r="B1583">
        <v>0</v>
      </c>
    </row>
    <row r="1584" spans="1:2">
      <c r="A1584" t="s">
        <v>4700</v>
      </c>
      <c r="B1584">
        <v>0</v>
      </c>
    </row>
    <row r="1585" spans="1:2">
      <c r="A1585" t="s">
        <v>14221</v>
      </c>
      <c r="B1585">
        <v>0</v>
      </c>
    </row>
    <row r="1586" spans="1:2">
      <c r="A1586" t="s">
        <v>823</v>
      </c>
      <c r="B1586">
        <v>144</v>
      </c>
    </row>
    <row r="1587" spans="1:2">
      <c r="A1587" t="s">
        <v>901</v>
      </c>
      <c r="B1587">
        <v>10</v>
      </c>
    </row>
    <row r="1588" spans="1:2">
      <c r="A1588" t="s">
        <v>1340</v>
      </c>
      <c r="B1588">
        <v>151</v>
      </c>
    </row>
    <row r="1589" spans="1:2">
      <c r="A1589" t="s">
        <v>496</v>
      </c>
      <c r="B1589">
        <v>41</v>
      </c>
    </row>
    <row r="1590" spans="1:2">
      <c r="A1590" t="s">
        <v>1804</v>
      </c>
      <c r="B1590">
        <v>0</v>
      </c>
    </row>
    <row r="1591" spans="1:2">
      <c r="A1591" t="s">
        <v>1806</v>
      </c>
      <c r="B1591">
        <v>354</v>
      </c>
    </row>
    <row r="1592" spans="1:2">
      <c r="A1592" t="s">
        <v>1814</v>
      </c>
      <c r="B1592">
        <v>28</v>
      </c>
    </row>
    <row r="1593" spans="1:2">
      <c r="A1593" t="s">
        <v>1904</v>
      </c>
      <c r="B1593">
        <v>0</v>
      </c>
    </row>
    <row r="1594" spans="1:2">
      <c r="A1594" t="s">
        <v>14432</v>
      </c>
      <c r="B1594">
        <v>0</v>
      </c>
    </row>
    <row r="1595" spans="1:2">
      <c r="A1595" t="s">
        <v>2149</v>
      </c>
      <c r="B1595">
        <v>241</v>
      </c>
    </row>
    <row r="1596" spans="1:2">
      <c r="A1596" t="s">
        <v>4708</v>
      </c>
      <c r="B1596">
        <v>3</v>
      </c>
    </row>
    <row r="1597" spans="1:2">
      <c r="A1597" t="s">
        <v>14368</v>
      </c>
      <c r="B1597">
        <v>0</v>
      </c>
    </row>
    <row r="1598" spans="1:2">
      <c r="A1598" t="s">
        <v>783</v>
      </c>
      <c r="B1598">
        <v>17</v>
      </c>
    </row>
    <row r="1599" spans="1:2">
      <c r="A1599" t="s">
        <v>1872</v>
      </c>
      <c r="B1599">
        <v>0</v>
      </c>
    </row>
    <row r="1600" spans="1:2">
      <c r="A1600" t="s">
        <v>2504</v>
      </c>
      <c r="B1600">
        <v>125</v>
      </c>
    </row>
    <row r="1601" spans="1:2">
      <c r="A1601" t="s">
        <v>33289</v>
      </c>
      <c r="B1601">
        <v>42</v>
      </c>
    </row>
    <row r="1602" spans="1:2">
      <c r="A1602" t="s">
        <v>4540</v>
      </c>
      <c r="B1602">
        <v>49</v>
      </c>
    </row>
    <row r="1603" spans="1:2">
      <c r="A1603" t="s">
        <v>2682</v>
      </c>
      <c r="B1603">
        <v>0</v>
      </c>
    </row>
    <row r="1604" spans="1:2">
      <c r="A1604" t="s">
        <v>15014</v>
      </c>
      <c r="B1604">
        <v>49</v>
      </c>
    </row>
    <row r="1605" spans="1:2">
      <c r="A1605" t="s">
        <v>14450</v>
      </c>
      <c r="B1605">
        <v>0</v>
      </c>
    </row>
    <row r="1606" spans="1:2">
      <c r="A1606" t="s">
        <v>32534</v>
      </c>
      <c r="B1606">
        <v>192</v>
      </c>
    </row>
    <row r="1607" spans="1:2">
      <c r="A1607" t="s">
        <v>2880</v>
      </c>
      <c r="B1607">
        <v>456</v>
      </c>
    </row>
    <row r="1608" spans="1:2">
      <c r="A1608" t="s">
        <v>2966</v>
      </c>
      <c r="B1608">
        <v>47</v>
      </c>
    </row>
    <row r="1609" spans="1:2">
      <c r="A1609" t="s">
        <v>3051</v>
      </c>
      <c r="B1609">
        <v>1</v>
      </c>
    </row>
    <row r="1610" spans="1:2">
      <c r="A1610" t="s">
        <v>4734</v>
      </c>
      <c r="B1610">
        <v>106</v>
      </c>
    </row>
    <row r="1611" spans="1:2">
      <c r="A1611" t="s">
        <v>3175</v>
      </c>
      <c r="B1611">
        <v>1052</v>
      </c>
    </row>
    <row r="1612" spans="1:2">
      <c r="A1612" t="s">
        <v>3177</v>
      </c>
      <c r="B1612">
        <v>804</v>
      </c>
    </row>
    <row r="1613" spans="1:2">
      <c r="A1613" t="s">
        <v>14456</v>
      </c>
      <c r="B1613">
        <v>84</v>
      </c>
    </row>
    <row r="1614" spans="1:2">
      <c r="A1614" t="s">
        <v>14292</v>
      </c>
      <c r="B1614">
        <v>32</v>
      </c>
    </row>
    <row r="1615" spans="1:2">
      <c r="A1615" t="s">
        <v>3211</v>
      </c>
      <c r="B1615">
        <v>102</v>
      </c>
    </row>
    <row r="1616" spans="1:2">
      <c r="A1616" t="s">
        <v>3275</v>
      </c>
      <c r="B1616">
        <v>35</v>
      </c>
    </row>
    <row r="1617" spans="1:2">
      <c r="A1617" t="s">
        <v>3297</v>
      </c>
      <c r="B1617">
        <v>0</v>
      </c>
    </row>
    <row r="1618" spans="1:2">
      <c r="A1618" t="s">
        <v>3321</v>
      </c>
      <c r="B1618">
        <v>1912</v>
      </c>
    </row>
    <row r="1619" spans="1:2">
      <c r="A1619" t="s">
        <v>4679</v>
      </c>
      <c r="B1619">
        <v>310</v>
      </c>
    </row>
    <row r="1620" spans="1:2">
      <c r="A1620" t="s">
        <v>14307</v>
      </c>
      <c r="B1620">
        <v>16</v>
      </c>
    </row>
    <row r="1621" spans="1:2">
      <c r="A1621" t="s">
        <v>3717</v>
      </c>
      <c r="B1621">
        <v>210</v>
      </c>
    </row>
    <row r="1622" spans="1:2">
      <c r="A1622" t="s">
        <v>33290</v>
      </c>
      <c r="B1622">
        <v>51</v>
      </c>
    </row>
    <row r="1623" spans="1:2">
      <c r="A1623" t="s">
        <v>3720</v>
      </c>
      <c r="B1623">
        <v>0</v>
      </c>
    </row>
    <row r="1624" spans="1:2">
      <c r="A1624" t="s">
        <v>33291</v>
      </c>
      <c r="B1624">
        <v>23</v>
      </c>
    </row>
    <row r="1625" spans="1:2">
      <c r="A1625" t="s">
        <v>3900</v>
      </c>
      <c r="B1625">
        <v>0</v>
      </c>
    </row>
    <row r="1626" spans="1:2">
      <c r="A1626" t="s">
        <v>3901</v>
      </c>
      <c r="B1626">
        <v>210</v>
      </c>
    </row>
    <row r="1627" spans="1:2">
      <c r="A1627" t="s">
        <v>3921</v>
      </c>
      <c r="B1627">
        <v>0</v>
      </c>
    </row>
    <row r="1628" spans="1:2">
      <c r="A1628" t="s">
        <v>14468</v>
      </c>
      <c r="B1628">
        <v>0</v>
      </c>
    </row>
    <row r="1629" spans="1:2">
      <c r="A1629" t="s">
        <v>33292</v>
      </c>
      <c r="B1629">
        <v>20</v>
      </c>
    </row>
    <row r="1630" spans="1:2">
      <c r="A1630" t="s">
        <v>30137</v>
      </c>
      <c r="B1630">
        <v>2</v>
      </c>
    </row>
    <row r="1631" spans="1:2">
      <c r="A1631" t="s">
        <v>3954</v>
      </c>
      <c r="B1631">
        <v>0</v>
      </c>
    </row>
    <row r="1632" spans="1:2">
      <c r="A1632" t="s">
        <v>3990</v>
      </c>
      <c r="B1632">
        <v>24</v>
      </c>
    </row>
    <row r="1633" spans="1:2">
      <c r="A1633" t="s">
        <v>4028</v>
      </c>
      <c r="B1633">
        <v>78</v>
      </c>
    </row>
    <row r="1634" spans="1:2">
      <c r="A1634" t="s">
        <v>4032</v>
      </c>
      <c r="B1634">
        <v>89</v>
      </c>
    </row>
    <row r="1635" spans="1:2">
      <c r="A1635" t="s">
        <v>4036</v>
      </c>
      <c r="B1635">
        <v>75</v>
      </c>
    </row>
    <row r="1636" spans="1:2">
      <c r="A1636" t="s">
        <v>32615</v>
      </c>
      <c r="B1636">
        <v>46</v>
      </c>
    </row>
    <row r="1637" spans="1:2">
      <c r="A1637" t="s">
        <v>32617</v>
      </c>
      <c r="B1637">
        <v>29</v>
      </c>
    </row>
    <row r="1638" spans="1:2">
      <c r="A1638" t="s">
        <v>4088</v>
      </c>
      <c r="B1638">
        <v>0</v>
      </c>
    </row>
    <row r="1639" spans="1:2">
      <c r="A1639" t="s">
        <v>2246</v>
      </c>
      <c r="B1639">
        <v>24</v>
      </c>
    </row>
    <row r="1640" spans="1:2">
      <c r="A1640" t="s">
        <v>2259</v>
      </c>
      <c r="B1640">
        <v>0</v>
      </c>
    </row>
    <row r="1641" spans="1:2">
      <c r="A1641" t="s">
        <v>2235</v>
      </c>
      <c r="B1641">
        <v>119</v>
      </c>
    </row>
    <row r="1642" spans="1:2">
      <c r="A1642" t="s">
        <v>2383</v>
      </c>
      <c r="B1642">
        <v>252</v>
      </c>
    </row>
    <row r="1643" spans="1:2">
      <c r="A1643" t="s">
        <v>15092</v>
      </c>
      <c r="B1643">
        <v>0</v>
      </c>
    </row>
    <row r="1644" spans="1:2">
      <c r="A1644" t="s">
        <v>4225</v>
      </c>
      <c r="B1644">
        <v>0</v>
      </c>
    </row>
    <row r="1645" spans="1:2">
      <c r="A1645" t="s">
        <v>430</v>
      </c>
      <c r="B1645">
        <v>30</v>
      </c>
    </row>
    <row r="1646" spans="1:2">
      <c r="A1646" t="s">
        <v>3303</v>
      </c>
      <c r="B1646">
        <v>563</v>
      </c>
    </row>
    <row r="1647" spans="1:2">
      <c r="A1647" t="s">
        <v>3361</v>
      </c>
      <c r="B1647">
        <v>246</v>
      </c>
    </row>
    <row r="1648" spans="1:2">
      <c r="A1648" t="s">
        <v>14679</v>
      </c>
      <c r="B1648">
        <v>4968</v>
      </c>
    </row>
    <row r="1649" spans="1:2">
      <c r="A1649" t="s">
        <v>337</v>
      </c>
      <c r="B1649">
        <v>583</v>
      </c>
    </row>
    <row r="1650" spans="1:2">
      <c r="A1650" t="s">
        <v>464</v>
      </c>
      <c r="B1650">
        <v>462</v>
      </c>
    </row>
    <row r="1651" spans="1:2">
      <c r="A1651" t="s">
        <v>459</v>
      </c>
      <c r="B1651">
        <v>402</v>
      </c>
    </row>
    <row r="1652" spans="1:2">
      <c r="A1652" t="s">
        <v>584</v>
      </c>
      <c r="B1652">
        <v>102</v>
      </c>
    </row>
    <row r="1653" spans="1:2">
      <c r="A1653" t="s">
        <v>593</v>
      </c>
      <c r="B1653">
        <v>0</v>
      </c>
    </row>
    <row r="1654" spans="1:2">
      <c r="A1654" t="s">
        <v>682</v>
      </c>
      <c r="B1654">
        <v>54</v>
      </c>
    </row>
    <row r="1655" spans="1:2">
      <c r="A1655" t="s">
        <v>684</v>
      </c>
      <c r="B1655">
        <v>9</v>
      </c>
    </row>
    <row r="1656" spans="1:2">
      <c r="A1656" t="s">
        <v>689</v>
      </c>
      <c r="B1656">
        <v>66</v>
      </c>
    </row>
    <row r="1657" spans="1:2">
      <c r="A1657" t="s">
        <v>722</v>
      </c>
      <c r="B1657">
        <v>230</v>
      </c>
    </row>
    <row r="1658" spans="1:2">
      <c r="A1658" t="s">
        <v>14546</v>
      </c>
      <c r="B1658">
        <v>153</v>
      </c>
    </row>
    <row r="1659" spans="1:2">
      <c r="A1659" t="s">
        <v>771</v>
      </c>
      <c r="B1659">
        <v>514</v>
      </c>
    </row>
    <row r="1660" spans="1:2">
      <c r="A1660" t="s">
        <v>778</v>
      </c>
      <c r="B1660">
        <v>0</v>
      </c>
    </row>
    <row r="1661" spans="1:2">
      <c r="A1661" t="s">
        <v>851</v>
      </c>
      <c r="B1661">
        <v>0</v>
      </c>
    </row>
    <row r="1662" spans="1:2">
      <c r="A1662" t="s">
        <v>985</v>
      </c>
      <c r="B1662">
        <v>52</v>
      </c>
    </row>
    <row r="1663" spans="1:2">
      <c r="A1663" t="s">
        <v>988</v>
      </c>
      <c r="B1663">
        <v>4</v>
      </c>
    </row>
    <row r="1664" spans="1:2">
      <c r="A1664" t="s">
        <v>986</v>
      </c>
      <c r="B1664">
        <v>66</v>
      </c>
    </row>
    <row r="1665" spans="1:2">
      <c r="A1665" t="s">
        <v>1093</v>
      </c>
      <c r="B1665">
        <v>95</v>
      </c>
    </row>
    <row r="1666" spans="1:2">
      <c r="A1666" t="s">
        <v>32397</v>
      </c>
      <c r="B1666">
        <v>0</v>
      </c>
    </row>
    <row r="1667" spans="1:2">
      <c r="A1667" t="s">
        <v>1088</v>
      </c>
      <c r="B1667">
        <v>0</v>
      </c>
    </row>
    <row r="1668" spans="1:2">
      <c r="A1668" t="s">
        <v>1090</v>
      </c>
      <c r="B1668">
        <v>51</v>
      </c>
    </row>
    <row r="1669" spans="1:2">
      <c r="A1669" t="s">
        <v>1134</v>
      </c>
      <c r="B1669">
        <v>43</v>
      </c>
    </row>
    <row r="1670" spans="1:2">
      <c r="A1670" t="s">
        <v>1154</v>
      </c>
      <c r="B1670">
        <v>16</v>
      </c>
    </row>
    <row r="1671" spans="1:2">
      <c r="A1671" t="s">
        <v>4764</v>
      </c>
      <c r="B1671">
        <v>16</v>
      </c>
    </row>
    <row r="1672" spans="1:2">
      <c r="A1672" t="s">
        <v>14409</v>
      </c>
      <c r="B1672">
        <v>0</v>
      </c>
    </row>
    <row r="1673" spans="1:2">
      <c r="A1673" t="s">
        <v>27067</v>
      </c>
      <c r="B1673">
        <v>1</v>
      </c>
    </row>
    <row r="1674" spans="1:2">
      <c r="A1674" t="s">
        <v>1339</v>
      </c>
      <c r="B1674">
        <v>156</v>
      </c>
    </row>
    <row r="1675" spans="1:2">
      <c r="A1675" t="s">
        <v>1335</v>
      </c>
      <c r="B1675">
        <v>267</v>
      </c>
    </row>
    <row r="1676" spans="1:2">
      <c r="A1676" t="s">
        <v>1389</v>
      </c>
      <c r="B1676">
        <v>135</v>
      </c>
    </row>
    <row r="1677" spans="1:2">
      <c r="A1677" t="s">
        <v>1442</v>
      </c>
      <c r="B1677">
        <v>0</v>
      </c>
    </row>
    <row r="1678" spans="1:2">
      <c r="A1678" t="s">
        <v>1448</v>
      </c>
      <c r="B1678">
        <v>0</v>
      </c>
    </row>
    <row r="1679" spans="1:2">
      <c r="A1679" t="s">
        <v>1639</v>
      </c>
      <c r="B1679">
        <v>291</v>
      </c>
    </row>
    <row r="1680" spans="1:2">
      <c r="A1680" t="s">
        <v>1646</v>
      </c>
      <c r="B1680">
        <v>184</v>
      </c>
    </row>
    <row r="1681" spans="1:2">
      <c r="A1681" t="s">
        <v>4518</v>
      </c>
      <c r="B1681">
        <v>170</v>
      </c>
    </row>
    <row r="1682" spans="1:2">
      <c r="A1682" t="s">
        <v>1735</v>
      </c>
      <c r="B1682">
        <v>165</v>
      </c>
    </row>
    <row r="1683" spans="1:2">
      <c r="A1683" t="s">
        <v>1737</v>
      </c>
      <c r="B1683">
        <v>112</v>
      </c>
    </row>
    <row r="1684" spans="1:2">
      <c r="A1684" t="s">
        <v>1746</v>
      </c>
      <c r="B1684">
        <v>0</v>
      </c>
    </row>
    <row r="1685" spans="1:2">
      <c r="A1685" t="s">
        <v>1751</v>
      </c>
      <c r="B1685">
        <v>365</v>
      </c>
    </row>
    <row r="1686" spans="1:2">
      <c r="A1686" t="s">
        <v>1932</v>
      </c>
      <c r="B1686">
        <v>0</v>
      </c>
    </row>
    <row r="1687" spans="1:2">
      <c r="A1687" t="s">
        <v>1930</v>
      </c>
      <c r="B1687">
        <v>120</v>
      </c>
    </row>
    <row r="1688" spans="1:2">
      <c r="A1688" t="s">
        <v>1943</v>
      </c>
      <c r="B1688">
        <v>154</v>
      </c>
    </row>
    <row r="1689" spans="1:2">
      <c r="A1689" t="s">
        <v>1993</v>
      </c>
      <c r="B1689">
        <v>125</v>
      </c>
    </row>
    <row r="1690" spans="1:2">
      <c r="A1690" t="s">
        <v>2016</v>
      </c>
      <c r="B1690">
        <v>139</v>
      </c>
    </row>
    <row r="1691" spans="1:2">
      <c r="A1691" t="s">
        <v>2041</v>
      </c>
      <c r="B1691">
        <v>0</v>
      </c>
    </row>
    <row r="1692" spans="1:2">
      <c r="A1692" t="s">
        <v>2063</v>
      </c>
      <c r="B1692">
        <v>428</v>
      </c>
    </row>
    <row r="1693" spans="1:2">
      <c r="A1693" t="s">
        <v>2075</v>
      </c>
      <c r="B1693">
        <v>119</v>
      </c>
    </row>
    <row r="1694" spans="1:2">
      <c r="A1694" t="s">
        <v>2312</v>
      </c>
      <c r="B1694">
        <v>16</v>
      </c>
    </row>
    <row r="1695" spans="1:2">
      <c r="A1695" t="s">
        <v>2473</v>
      </c>
      <c r="B1695">
        <v>27</v>
      </c>
    </row>
    <row r="1696" spans="1:2">
      <c r="A1696" t="s">
        <v>2475</v>
      </c>
      <c r="B1696">
        <v>51</v>
      </c>
    </row>
    <row r="1697" spans="1:2">
      <c r="A1697" t="s">
        <v>2486</v>
      </c>
      <c r="B1697">
        <v>527</v>
      </c>
    </row>
    <row r="1698" spans="1:2">
      <c r="A1698" t="s">
        <v>2521</v>
      </c>
      <c r="B1698">
        <v>21</v>
      </c>
    </row>
    <row r="1699" spans="1:2">
      <c r="A1699" t="s">
        <v>2533</v>
      </c>
      <c r="B1699">
        <v>468</v>
      </c>
    </row>
    <row r="1700" spans="1:2">
      <c r="A1700" t="s">
        <v>1756</v>
      </c>
      <c r="B1700">
        <v>0</v>
      </c>
    </row>
    <row r="1701" spans="1:2">
      <c r="A1701" t="s">
        <v>2723</v>
      </c>
      <c r="B1701">
        <v>163</v>
      </c>
    </row>
    <row r="1702" spans="1:2">
      <c r="A1702" t="s">
        <v>4673</v>
      </c>
      <c r="B1702">
        <v>27</v>
      </c>
    </row>
    <row r="1703" spans="1:2">
      <c r="A1703" t="s">
        <v>2747</v>
      </c>
      <c r="B1703">
        <v>0</v>
      </c>
    </row>
    <row r="1704" spans="1:2">
      <c r="A1704" t="s">
        <v>2778</v>
      </c>
      <c r="B1704">
        <v>11</v>
      </c>
    </row>
    <row r="1705" spans="1:2">
      <c r="A1705" t="s">
        <v>32779</v>
      </c>
      <c r="B1705">
        <v>47</v>
      </c>
    </row>
    <row r="1706" spans="1:2">
      <c r="A1706" t="s">
        <v>2799</v>
      </c>
      <c r="B1706">
        <v>1</v>
      </c>
    </row>
    <row r="1707" spans="1:2">
      <c r="A1707" t="s">
        <v>2861</v>
      </c>
      <c r="B1707">
        <v>9</v>
      </c>
    </row>
    <row r="1708" spans="1:2">
      <c r="A1708" t="s">
        <v>2901</v>
      </c>
      <c r="B1708">
        <v>209</v>
      </c>
    </row>
    <row r="1709" spans="1:2">
      <c r="A1709" t="s">
        <v>2942</v>
      </c>
      <c r="B1709">
        <v>271</v>
      </c>
    </row>
    <row r="1710" spans="1:2">
      <c r="A1710" t="s">
        <v>3043</v>
      </c>
      <c r="B1710">
        <v>326</v>
      </c>
    </row>
    <row r="1711" spans="1:2">
      <c r="A1711" t="s">
        <v>3042</v>
      </c>
      <c r="B1711">
        <v>187</v>
      </c>
    </row>
    <row r="1712" spans="1:2">
      <c r="A1712" t="s">
        <v>3046</v>
      </c>
      <c r="B1712">
        <v>279</v>
      </c>
    </row>
    <row r="1713" spans="1:2">
      <c r="A1713" t="s">
        <v>3045</v>
      </c>
      <c r="B1713">
        <v>165</v>
      </c>
    </row>
    <row r="1714" spans="1:2">
      <c r="A1714" t="s">
        <v>3048</v>
      </c>
      <c r="B1714">
        <v>0</v>
      </c>
    </row>
    <row r="1715" spans="1:2">
      <c r="A1715" t="s">
        <v>3085</v>
      </c>
      <c r="B1715">
        <v>36</v>
      </c>
    </row>
    <row r="1716" spans="1:2">
      <c r="A1716" t="s">
        <v>3120</v>
      </c>
      <c r="B1716">
        <v>38</v>
      </c>
    </row>
    <row r="1717" spans="1:2">
      <c r="A1717" t="s">
        <v>3139</v>
      </c>
      <c r="B1717">
        <v>3</v>
      </c>
    </row>
    <row r="1718" spans="1:2">
      <c r="A1718" t="s">
        <v>3141</v>
      </c>
      <c r="B1718">
        <v>0</v>
      </c>
    </row>
    <row r="1719" spans="1:2">
      <c r="A1719" t="s">
        <v>3234</v>
      </c>
      <c r="B1719">
        <v>86</v>
      </c>
    </row>
    <row r="1720" spans="1:2">
      <c r="A1720" t="s">
        <v>3239</v>
      </c>
      <c r="B1720">
        <v>0</v>
      </c>
    </row>
    <row r="1721" spans="1:2">
      <c r="A1721" t="s">
        <v>3250</v>
      </c>
      <c r="B1721">
        <v>3696</v>
      </c>
    </row>
    <row r="1722" spans="1:2">
      <c r="A1722" t="s">
        <v>14889</v>
      </c>
      <c r="B1722">
        <v>195</v>
      </c>
    </row>
    <row r="1723" spans="1:2">
      <c r="A1723" t="s">
        <v>3255</v>
      </c>
      <c r="B1723">
        <v>98</v>
      </c>
    </row>
    <row r="1724" spans="1:2">
      <c r="A1724" t="s">
        <v>32553</v>
      </c>
      <c r="B1724">
        <v>4</v>
      </c>
    </row>
    <row r="1725" spans="1:2">
      <c r="A1725" t="s">
        <v>14378</v>
      </c>
      <c r="B1725">
        <v>0</v>
      </c>
    </row>
    <row r="1726" spans="1:2">
      <c r="A1726" t="s">
        <v>3317</v>
      </c>
      <c r="B1726">
        <v>20</v>
      </c>
    </row>
    <row r="1727" spans="1:2">
      <c r="A1727" t="s">
        <v>26988</v>
      </c>
      <c r="B1727">
        <v>46</v>
      </c>
    </row>
    <row r="1728" spans="1:2">
      <c r="A1728" t="s">
        <v>30138</v>
      </c>
      <c r="B1728">
        <v>35</v>
      </c>
    </row>
    <row r="1729" spans="1:2">
      <c r="A1729" t="s">
        <v>3345</v>
      </c>
      <c r="B1729">
        <v>19</v>
      </c>
    </row>
    <row r="1730" spans="1:2">
      <c r="A1730" t="s">
        <v>3421</v>
      </c>
      <c r="B1730">
        <v>453</v>
      </c>
    </row>
    <row r="1731" spans="1:2">
      <c r="A1731" t="s">
        <v>3420</v>
      </c>
      <c r="B1731">
        <v>413</v>
      </c>
    </row>
    <row r="1732" spans="1:2">
      <c r="A1732" t="s">
        <v>3777</v>
      </c>
      <c r="B1732">
        <v>421</v>
      </c>
    </row>
    <row r="1733" spans="1:2">
      <c r="A1733" t="s">
        <v>441</v>
      </c>
      <c r="B1733">
        <v>900</v>
      </c>
    </row>
    <row r="1734" spans="1:2">
      <c r="A1734" t="s">
        <v>444</v>
      </c>
      <c r="B1734">
        <v>0</v>
      </c>
    </row>
    <row r="1735" spans="1:2">
      <c r="A1735" t="s">
        <v>439</v>
      </c>
      <c r="B1735">
        <v>258</v>
      </c>
    </row>
    <row r="1736" spans="1:2">
      <c r="A1736" t="s">
        <v>3443</v>
      </c>
      <c r="B1736">
        <v>1</v>
      </c>
    </row>
    <row r="1737" spans="1:2">
      <c r="A1737" t="s">
        <v>3492</v>
      </c>
      <c r="B1737">
        <v>21</v>
      </c>
    </row>
    <row r="1738" spans="1:2">
      <c r="A1738" t="s">
        <v>3541</v>
      </c>
      <c r="B1738">
        <v>60</v>
      </c>
    </row>
    <row r="1739" spans="1:2">
      <c r="A1739" t="s">
        <v>3574</v>
      </c>
      <c r="B1739">
        <v>163</v>
      </c>
    </row>
    <row r="1740" spans="1:2">
      <c r="A1740" t="s">
        <v>3602</v>
      </c>
      <c r="B1740">
        <v>0</v>
      </c>
    </row>
    <row r="1741" spans="1:2">
      <c r="A1741" t="s">
        <v>3846</v>
      </c>
      <c r="B1741">
        <v>347</v>
      </c>
    </row>
    <row r="1742" spans="1:2">
      <c r="A1742" t="s">
        <v>31925</v>
      </c>
      <c r="B1742">
        <v>83136</v>
      </c>
    </row>
    <row r="1743" spans="1:2">
      <c r="A1743" t="s">
        <v>14974</v>
      </c>
      <c r="B1743">
        <v>0</v>
      </c>
    </row>
    <row r="1744" spans="1:2">
      <c r="A1744" t="s">
        <v>1208</v>
      </c>
      <c r="B1744">
        <v>97</v>
      </c>
    </row>
    <row r="1745" spans="1:2">
      <c r="A1745" t="s">
        <v>3179</v>
      </c>
      <c r="B1745">
        <v>415</v>
      </c>
    </row>
    <row r="1746" spans="1:2">
      <c r="A1746" t="s">
        <v>305</v>
      </c>
      <c r="B1746">
        <v>35</v>
      </c>
    </row>
    <row r="1747" spans="1:2">
      <c r="A1747" t="s">
        <v>306</v>
      </c>
      <c r="B1747">
        <v>36</v>
      </c>
    </row>
    <row r="1748" spans="1:2">
      <c r="A1748" t="s">
        <v>30139</v>
      </c>
      <c r="B1748">
        <v>6</v>
      </c>
    </row>
    <row r="1749" spans="1:2">
      <c r="A1749" t="s">
        <v>14482</v>
      </c>
      <c r="B1749">
        <v>5</v>
      </c>
    </row>
    <row r="1750" spans="1:2">
      <c r="A1750" t="s">
        <v>14807</v>
      </c>
      <c r="B1750">
        <v>12</v>
      </c>
    </row>
    <row r="1751" spans="1:2">
      <c r="A1751" t="s">
        <v>14886</v>
      </c>
      <c r="B1751">
        <v>5904</v>
      </c>
    </row>
    <row r="1752" spans="1:2">
      <c r="A1752" t="s">
        <v>2691</v>
      </c>
      <c r="B1752">
        <v>19</v>
      </c>
    </row>
    <row r="1753" spans="1:2">
      <c r="A1753" t="s">
        <v>3103</v>
      </c>
      <c r="B1753">
        <v>0</v>
      </c>
    </row>
    <row r="1754" spans="1:2">
      <c r="A1754" t="s">
        <v>3230</v>
      </c>
      <c r="B1754">
        <v>0</v>
      </c>
    </row>
    <row r="1755" spans="1:2">
      <c r="A1755" t="s">
        <v>3231</v>
      </c>
      <c r="B1755">
        <v>0</v>
      </c>
    </row>
    <row r="1756" spans="1:2">
      <c r="A1756" t="s">
        <v>14913</v>
      </c>
      <c r="B1756">
        <v>0</v>
      </c>
    </row>
    <row r="1757" spans="1:2">
      <c r="A1757" t="s">
        <v>32670</v>
      </c>
      <c r="B1757">
        <v>20</v>
      </c>
    </row>
    <row r="1758" spans="1:2">
      <c r="A1758" t="s">
        <v>32671</v>
      </c>
      <c r="B1758">
        <v>69</v>
      </c>
    </row>
    <row r="1759" spans="1:2">
      <c r="A1759" t="s">
        <v>14725</v>
      </c>
      <c r="B1759">
        <v>14</v>
      </c>
    </row>
    <row r="1760" spans="1:2">
      <c r="A1760" t="s">
        <v>14804</v>
      </c>
      <c r="B1760">
        <v>1</v>
      </c>
    </row>
    <row r="1761" spans="1:2">
      <c r="A1761" t="s">
        <v>3724</v>
      </c>
      <c r="B1761">
        <v>2</v>
      </c>
    </row>
    <row r="1762" spans="1:2">
      <c r="A1762" t="s">
        <v>27646</v>
      </c>
      <c r="B1762">
        <v>0</v>
      </c>
    </row>
    <row r="1763" spans="1:2">
      <c r="A1763" t="s">
        <v>719</v>
      </c>
      <c r="B1763">
        <v>0</v>
      </c>
    </row>
    <row r="1764" spans="1:2">
      <c r="A1764" t="s">
        <v>438</v>
      </c>
      <c r="B1764">
        <v>533</v>
      </c>
    </row>
    <row r="1765" spans="1:2">
      <c r="A1765" t="s">
        <v>967</v>
      </c>
      <c r="B1765">
        <v>0</v>
      </c>
    </row>
    <row r="1766" spans="1:2">
      <c r="A1766" t="s">
        <v>4621</v>
      </c>
      <c r="B1766">
        <v>949</v>
      </c>
    </row>
    <row r="1767" spans="1:2">
      <c r="A1767" t="s">
        <v>917</v>
      </c>
      <c r="B1767">
        <v>1981</v>
      </c>
    </row>
    <row r="1768" spans="1:2">
      <c r="A1768" t="s">
        <v>1310</v>
      </c>
      <c r="B1768">
        <v>27</v>
      </c>
    </row>
    <row r="1769" spans="1:2">
      <c r="A1769" t="s">
        <v>1447</v>
      </c>
      <c r="B1769">
        <v>1910</v>
      </c>
    </row>
    <row r="1770" spans="1:2">
      <c r="A1770" t="s">
        <v>1453</v>
      </c>
      <c r="B1770">
        <v>159</v>
      </c>
    </row>
    <row r="1771" spans="1:2">
      <c r="A1771" t="s">
        <v>1455</v>
      </c>
      <c r="B1771">
        <v>45</v>
      </c>
    </row>
    <row r="1772" spans="1:2">
      <c r="A1772" t="s">
        <v>14723</v>
      </c>
      <c r="B1772">
        <v>1056</v>
      </c>
    </row>
    <row r="1773" spans="1:2">
      <c r="A1773" t="s">
        <v>1542</v>
      </c>
      <c r="B1773">
        <v>803</v>
      </c>
    </row>
    <row r="1774" spans="1:2">
      <c r="A1774" t="s">
        <v>1625</v>
      </c>
      <c r="B1774">
        <v>0</v>
      </c>
    </row>
    <row r="1775" spans="1:2">
      <c r="A1775" t="s">
        <v>1631</v>
      </c>
      <c r="B1775">
        <v>139</v>
      </c>
    </row>
    <row r="1776" spans="1:2">
      <c r="A1776" t="s">
        <v>1633</v>
      </c>
      <c r="B1776">
        <v>0</v>
      </c>
    </row>
    <row r="1777" spans="1:2">
      <c r="A1777" t="s">
        <v>1635</v>
      </c>
      <c r="B1777">
        <v>0</v>
      </c>
    </row>
    <row r="1778" spans="1:2">
      <c r="A1778" t="s">
        <v>1637</v>
      </c>
      <c r="B1778">
        <v>0</v>
      </c>
    </row>
    <row r="1779" spans="1:2">
      <c r="A1779" t="s">
        <v>4528</v>
      </c>
      <c r="B1779">
        <v>0</v>
      </c>
    </row>
    <row r="1780" spans="1:2">
      <c r="A1780" t="s">
        <v>2094</v>
      </c>
      <c r="B1780">
        <v>681</v>
      </c>
    </row>
    <row r="1781" spans="1:2">
      <c r="A1781" t="s">
        <v>14761</v>
      </c>
      <c r="B1781">
        <v>233</v>
      </c>
    </row>
    <row r="1782" spans="1:2">
      <c r="A1782" t="s">
        <v>2316</v>
      </c>
      <c r="B1782">
        <v>91</v>
      </c>
    </row>
    <row r="1783" spans="1:2">
      <c r="A1783" t="s">
        <v>2348</v>
      </c>
      <c r="B1783">
        <v>58</v>
      </c>
    </row>
    <row r="1784" spans="1:2">
      <c r="A1784" t="s">
        <v>3952</v>
      </c>
      <c r="B1784">
        <v>1</v>
      </c>
    </row>
    <row r="1785" spans="1:2">
      <c r="A1785" t="s">
        <v>14802</v>
      </c>
      <c r="B1785">
        <v>661</v>
      </c>
    </row>
    <row r="1786" spans="1:2">
      <c r="A1786" t="s">
        <v>3442</v>
      </c>
      <c r="B1786">
        <v>65</v>
      </c>
    </row>
    <row r="1787" spans="1:2">
      <c r="A1787" t="s">
        <v>2943</v>
      </c>
      <c r="B1787">
        <v>0</v>
      </c>
    </row>
    <row r="1788" spans="1:2">
      <c r="A1788" t="s">
        <v>14811</v>
      </c>
      <c r="B1788">
        <v>0</v>
      </c>
    </row>
    <row r="1789" spans="1:2">
      <c r="A1789" t="s">
        <v>766</v>
      </c>
      <c r="B1789">
        <v>210</v>
      </c>
    </row>
    <row r="1790" spans="1:2">
      <c r="A1790" t="s">
        <v>588</v>
      </c>
      <c r="B1790">
        <v>53</v>
      </c>
    </row>
    <row r="1791" spans="1:2">
      <c r="A1791" t="s">
        <v>3307</v>
      </c>
      <c r="B1791">
        <v>0</v>
      </c>
    </row>
    <row r="1792" spans="1:2">
      <c r="A1792" t="s">
        <v>3308</v>
      </c>
      <c r="B1792">
        <v>27</v>
      </c>
    </row>
    <row r="1793" spans="1:2">
      <c r="A1793" t="s">
        <v>14297</v>
      </c>
      <c r="B1793">
        <v>43</v>
      </c>
    </row>
    <row r="1794" spans="1:2">
      <c r="A1794" t="s">
        <v>3310</v>
      </c>
      <c r="B1794">
        <v>33</v>
      </c>
    </row>
    <row r="1795" spans="1:2">
      <c r="A1795" t="s">
        <v>15101</v>
      </c>
      <c r="B1795">
        <v>121</v>
      </c>
    </row>
    <row r="1796" spans="1:2">
      <c r="A1796" t="s">
        <v>3314</v>
      </c>
      <c r="B1796">
        <v>28</v>
      </c>
    </row>
    <row r="1797" spans="1:2">
      <c r="A1797" t="s">
        <v>14299</v>
      </c>
      <c r="B1797">
        <v>209</v>
      </c>
    </row>
    <row r="1798" spans="1:2">
      <c r="A1798" t="s">
        <v>4557</v>
      </c>
      <c r="B1798">
        <v>42</v>
      </c>
    </row>
    <row r="1799" spans="1:2">
      <c r="A1799" t="s">
        <v>32780</v>
      </c>
      <c r="B1799">
        <v>0</v>
      </c>
    </row>
    <row r="1800" spans="1:2">
      <c r="A1800" t="s">
        <v>4264</v>
      </c>
      <c r="B1800">
        <v>106</v>
      </c>
    </row>
    <row r="1801" spans="1:2">
      <c r="A1801" t="s">
        <v>4269</v>
      </c>
      <c r="B1801">
        <v>21</v>
      </c>
    </row>
    <row r="1802" spans="1:2">
      <c r="A1802" t="s">
        <v>14871</v>
      </c>
      <c r="B1802">
        <v>1</v>
      </c>
    </row>
    <row r="1803" spans="1:2">
      <c r="A1803" t="s">
        <v>4123</v>
      </c>
      <c r="B1803">
        <v>6</v>
      </c>
    </row>
    <row r="1804" spans="1:2">
      <c r="A1804" t="s">
        <v>4160</v>
      </c>
      <c r="B1804">
        <v>337</v>
      </c>
    </row>
    <row r="1805" spans="1:2">
      <c r="A1805" t="s">
        <v>4162</v>
      </c>
      <c r="B1805">
        <v>46</v>
      </c>
    </row>
    <row r="1806" spans="1:2">
      <c r="A1806" t="s">
        <v>4164</v>
      </c>
      <c r="B1806">
        <v>66</v>
      </c>
    </row>
    <row r="1807" spans="1:2">
      <c r="A1807" t="s">
        <v>4158</v>
      </c>
      <c r="B1807">
        <v>26</v>
      </c>
    </row>
    <row r="1808" spans="1:2">
      <c r="A1808" t="s">
        <v>14870</v>
      </c>
      <c r="B1808">
        <v>67</v>
      </c>
    </row>
    <row r="1809" spans="1:2">
      <c r="A1809" t="s">
        <v>2552</v>
      </c>
      <c r="B1809">
        <v>0</v>
      </c>
    </row>
    <row r="1810" spans="1:2">
      <c r="A1810" t="s">
        <v>3434</v>
      </c>
      <c r="B1810">
        <v>1074</v>
      </c>
    </row>
    <row r="1811" spans="1:2">
      <c r="A1811" t="s">
        <v>32781</v>
      </c>
      <c r="B1811">
        <v>93</v>
      </c>
    </row>
    <row r="1812" spans="1:2">
      <c r="A1812" t="s">
        <v>14687</v>
      </c>
      <c r="B1812">
        <v>362</v>
      </c>
    </row>
    <row r="1813" spans="1:2">
      <c r="A1813" t="s">
        <v>512</v>
      </c>
      <c r="B1813">
        <v>59</v>
      </c>
    </row>
    <row r="1814" spans="1:2">
      <c r="A1814" t="s">
        <v>961</v>
      </c>
      <c r="B1814">
        <v>30</v>
      </c>
    </row>
    <row r="1815" spans="1:2">
      <c r="A1815" t="s">
        <v>14711</v>
      </c>
      <c r="B1815">
        <v>113</v>
      </c>
    </row>
    <row r="1816" spans="1:2">
      <c r="A1816" t="s">
        <v>896</v>
      </c>
      <c r="B1816">
        <v>55</v>
      </c>
    </row>
    <row r="1817" spans="1:2">
      <c r="A1817" t="s">
        <v>963</v>
      </c>
      <c r="B1817">
        <v>393</v>
      </c>
    </row>
    <row r="1818" spans="1:2">
      <c r="A1818" t="s">
        <v>1258</v>
      </c>
      <c r="B1818">
        <v>93</v>
      </c>
    </row>
    <row r="1819" spans="1:2">
      <c r="A1819" t="s">
        <v>1296</v>
      </c>
      <c r="B1819">
        <v>69</v>
      </c>
    </row>
    <row r="1820" spans="1:2">
      <c r="A1820" t="s">
        <v>1711</v>
      </c>
      <c r="B1820">
        <v>60</v>
      </c>
    </row>
    <row r="1821" spans="1:2">
      <c r="A1821" t="s">
        <v>3733</v>
      </c>
      <c r="B1821">
        <v>304</v>
      </c>
    </row>
    <row r="1822" spans="1:2">
      <c r="A1822" t="s">
        <v>14796</v>
      </c>
      <c r="B1822">
        <v>0</v>
      </c>
    </row>
    <row r="1823" spans="1:2">
      <c r="A1823" t="s">
        <v>14798</v>
      </c>
      <c r="B1823">
        <v>92</v>
      </c>
    </row>
    <row r="1824" spans="1:2">
      <c r="A1824" t="s">
        <v>14801</v>
      </c>
      <c r="B1824">
        <v>24</v>
      </c>
    </row>
    <row r="1825" spans="1:2">
      <c r="A1825" t="s">
        <v>14376</v>
      </c>
      <c r="B1825">
        <v>645</v>
      </c>
    </row>
    <row r="1826" spans="1:2">
      <c r="A1826" t="s">
        <v>3291</v>
      </c>
      <c r="B1826">
        <v>182</v>
      </c>
    </row>
    <row r="1827" spans="1:2">
      <c r="A1827" t="s">
        <v>3293</v>
      </c>
      <c r="B1827">
        <v>202</v>
      </c>
    </row>
    <row r="1828" spans="1:2">
      <c r="A1828" t="s">
        <v>14868</v>
      </c>
      <c r="B1828">
        <v>29</v>
      </c>
    </row>
    <row r="1829" spans="1:2">
      <c r="A1829" t="s">
        <v>4287</v>
      </c>
      <c r="B1829">
        <v>38</v>
      </c>
    </row>
    <row r="1830" spans="1:2">
      <c r="A1830" t="s">
        <v>4301</v>
      </c>
      <c r="B1830">
        <v>37</v>
      </c>
    </row>
    <row r="1831" spans="1:2">
      <c r="A1831" t="s">
        <v>4307</v>
      </c>
      <c r="B1831">
        <v>43</v>
      </c>
    </row>
    <row r="1832" spans="1:2">
      <c r="A1832" t="s">
        <v>3984</v>
      </c>
      <c r="B1832">
        <v>0</v>
      </c>
    </row>
    <row r="1833" spans="1:2">
      <c r="A1833" t="s">
        <v>840</v>
      </c>
      <c r="B1833">
        <v>0</v>
      </c>
    </row>
    <row r="1834" spans="1:2">
      <c r="A1834" t="s">
        <v>14349</v>
      </c>
      <c r="B1834">
        <v>19</v>
      </c>
    </row>
    <row r="1835" spans="1:2">
      <c r="A1835" t="s">
        <v>14971</v>
      </c>
      <c r="B1835">
        <v>1</v>
      </c>
    </row>
    <row r="1836" spans="1:2">
      <c r="A1836" t="s">
        <v>14973</v>
      </c>
      <c r="B1836">
        <v>32</v>
      </c>
    </row>
    <row r="1837" spans="1:2">
      <c r="A1837" t="s">
        <v>1423</v>
      </c>
      <c r="B1837">
        <v>328</v>
      </c>
    </row>
    <row r="1838" spans="1:2">
      <c r="A1838" t="s">
        <v>150</v>
      </c>
      <c r="B1838">
        <v>50</v>
      </c>
    </row>
    <row r="1839" spans="1:2">
      <c r="A1839" t="s">
        <v>14195</v>
      </c>
      <c r="B1839">
        <v>2</v>
      </c>
    </row>
    <row r="1840" spans="1:2">
      <c r="A1840" t="s">
        <v>244</v>
      </c>
      <c r="B1840">
        <v>228</v>
      </c>
    </row>
    <row r="1841" spans="1:2">
      <c r="A1841" t="s">
        <v>259</v>
      </c>
      <c r="B1841">
        <v>24</v>
      </c>
    </row>
    <row r="1842" spans="1:2">
      <c r="A1842" t="s">
        <v>14201</v>
      </c>
      <c r="B1842">
        <v>8</v>
      </c>
    </row>
    <row r="1843" spans="1:2">
      <c r="A1843" t="s">
        <v>284</v>
      </c>
      <c r="B1843">
        <v>0</v>
      </c>
    </row>
    <row r="1844" spans="1:2">
      <c r="A1844" t="s">
        <v>300</v>
      </c>
      <c r="B1844">
        <v>250</v>
      </c>
    </row>
    <row r="1845" spans="1:2">
      <c r="A1845" t="s">
        <v>382</v>
      </c>
      <c r="B1845">
        <v>110</v>
      </c>
    </row>
    <row r="1846" spans="1:2">
      <c r="A1846" t="s">
        <v>384</v>
      </c>
      <c r="B1846">
        <v>6</v>
      </c>
    </row>
    <row r="1847" spans="1:2">
      <c r="A1847" t="s">
        <v>416</v>
      </c>
      <c r="B1847">
        <v>0</v>
      </c>
    </row>
    <row r="1848" spans="1:2">
      <c r="A1848" t="s">
        <v>549</v>
      </c>
      <c r="B1848">
        <v>118</v>
      </c>
    </row>
    <row r="1849" spans="1:2">
      <c r="A1849" t="s">
        <v>14939</v>
      </c>
      <c r="B1849">
        <v>35</v>
      </c>
    </row>
    <row r="1850" spans="1:2">
      <c r="A1850" t="s">
        <v>4589</v>
      </c>
      <c r="B1850">
        <v>3</v>
      </c>
    </row>
    <row r="1851" spans="1:2">
      <c r="A1851" t="s">
        <v>545</v>
      </c>
      <c r="B1851">
        <v>228</v>
      </c>
    </row>
    <row r="1852" spans="1:2">
      <c r="A1852" t="s">
        <v>547</v>
      </c>
      <c r="B1852">
        <v>52</v>
      </c>
    </row>
    <row r="1853" spans="1:2">
      <c r="A1853" t="s">
        <v>598</v>
      </c>
      <c r="B1853">
        <v>0</v>
      </c>
    </row>
    <row r="1854" spans="1:2">
      <c r="A1854" t="s">
        <v>601</v>
      </c>
      <c r="B1854">
        <v>87</v>
      </c>
    </row>
    <row r="1855" spans="1:2">
      <c r="A1855" t="s">
        <v>14345</v>
      </c>
      <c r="B1855">
        <v>66</v>
      </c>
    </row>
    <row r="1856" spans="1:2">
      <c r="A1856" t="s">
        <v>621</v>
      </c>
      <c r="B1856">
        <v>0</v>
      </c>
    </row>
    <row r="1857" spans="1:2">
      <c r="A1857" t="s">
        <v>638</v>
      </c>
      <c r="B1857">
        <v>154</v>
      </c>
    </row>
    <row r="1858" spans="1:2">
      <c r="A1858" t="s">
        <v>676</v>
      </c>
      <c r="B1858">
        <v>311</v>
      </c>
    </row>
    <row r="1859" spans="1:2">
      <c r="A1859" t="s">
        <v>678</v>
      </c>
      <c r="B1859">
        <v>264</v>
      </c>
    </row>
    <row r="1860" spans="1:2">
      <c r="A1860" t="s">
        <v>706</v>
      </c>
      <c r="B1860">
        <v>15</v>
      </c>
    </row>
    <row r="1861" spans="1:2">
      <c r="A1861" t="s">
        <v>708</v>
      </c>
      <c r="B1861">
        <v>40</v>
      </c>
    </row>
    <row r="1862" spans="1:2">
      <c r="A1862" t="s">
        <v>710</v>
      </c>
      <c r="B1862">
        <v>46</v>
      </c>
    </row>
    <row r="1863" spans="1:2">
      <c r="A1863" t="s">
        <v>711</v>
      </c>
      <c r="B1863">
        <v>82</v>
      </c>
    </row>
    <row r="1864" spans="1:2">
      <c r="A1864" t="s">
        <v>715</v>
      </c>
      <c r="B1864">
        <v>8</v>
      </c>
    </row>
    <row r="1865" spans="1:2">
      <c r="A1865" t="s">
        <v>14706</v>
      </c>
      <c r="B1865">
        <v>0</v>
      </c>
    </row>
    <row r="1866" spans="1:2">
      <c r="A1866" t="s">
        <v>919</v>
      </c>
      <c r="B1866">
        <v>267</v>
      </c>
    </row>
    <row r="1867" spans="1:2">
      <c r="A1867" t="s">
        <v>977</v>
      </c>
      <c r="B1867">
        <v>100</v>
      </c>
    </row>
    <row r="1868" spans="1:2">
      <c r="A1868" t="s">
        <v>1103</v>
      </c>
      <c r="B1868">
        <v>0</v>
      </c>
    </row>
    <row r="1869" spans="1:2">
      <c r="A1869" t="s">
        <v>1105</v>
      </c>
      <c r="B1869">
        <v>107</v>
      </c>
    </row>
    <row r="1870" spans="1:2">
      <c r="A1870" t="s">
        <v>1168</v>
      </c>
      <c r="B1870">
        <v>4</v>
      </c>
    </row>
    <row r="1871" spans="1:2">
      <c r="A1871" t="s">
        <v>225</v>
      </c>
      <c r="B1871">
        <v>0</v>
      </c>
    </row>
    <row r="1872" spans="1:2">
      <c r="A1872" t="s">
        <v>1219</v>
      </c>
      <c r="B1872">
        <v>0</v>
      </c>
    </row>
    <row r="1873" spans="1:2">
      <c r="A1873" t="s">
        <v>3893</v>
      </c>
      <c r="B1873">
        <v>114</v>
      </c>
    </row>
    <row r="1874" spans="1:2">
      <c r="A1874" t="s">
        <v>3896</v>
      </c>
      <c r="B1874">
        <v>230</v>
      </c>
    </row>
    <row r="1875" spans="1:2">
      <c r="A1875" t="s">
        <v>3904</v>
      </c>
      <c r="B1875">
        <v>23</v>
      </c>
    </row>
    <row r="1876" spans="1:2">
      <c r="A1876" t="s">
        <v>3905</v>
      </c>
      <c r="B1876">
        <v>196</v>
      </c>
    </row>
    <row r="1877" spans="1:2">
      <c r="A1877" t="s">
        <v>4614</v>
      </c>
      <c r="B1877">
        <v>0</v>
      </c>
    </row>
    <row r="1878" spans="1:2">
      <c r="A1878" t="s">
        <v>14318</v>
      </c>
      <c r="B1878">
        <v>0</v>
      </c>
    </row>
    <row r="1879" spans="1:2">
      <c r="A1879" t="s">
        <v>1260</v>
      </c>
      <c r="B1879">
        <v>69</v>
      </c>
    </row>
    <row r="1880" spans="1:2">
      <c r="A1880" t="s">
        <v>14716</v>
      </c>
      <c r="B1880">
        <v>264</v>
      </c>
    </row>
    <row r="1881" spans="1:2">
      <c r="A1881" t="s">
        <v>14717</v>
      </c>
      <c r="B1881">
        <v>114</v>
      </c>
    </row>
    <row r="1882" spans="1:2">
      <c r="A1882" t="s">
        <v>1324</v>
      </c>
      <c r="B1882">
        <v>0</v>
      </c>
    </row>
    <row r="1883" spans="1:2">
      <c r="A1883" t="s">
        <v>1325</v>
      </c>
      <c r="B1883">
        <v>21</v>
      </c>
    </row>
    <row r="1884" spans="1:2">
      <c r="A1884" t="s">
        <v>1329</v>
      </c>
      <c r="B1884">
        <v>0</v>
      </c>
    </row>
    <row r="1885" spans="1:2">
      <c r="A1885" t="s">
        <v>1420</v>
      </c>
      <c r="B1885">
        <v>477</v>
      </c>
    </row>
    <row r="1886" spans="1:2">
      <c r="A1886" t="s">
        <v>1517</v>
      </c>
      <c r="B1886">
        <v>0</v>
      </c>
    </row>
    <row r="1887" spans="1:2">
      <c r="A1887" t="s">
        <v>1557</v>
      </c>
      <c r="B1887">
        <v>43</v>
      </c>
    </row>
    <row r="1888" spans="1:2">
      <c r="A1888" t="s">
        <v>15079</v>
      </c>
      <c r="B1888">
        <v>616</v>
      </c>
    </row>
    <row r="1889" spans="1:2">
      <c r="A1889" t="s">
        <v>33293</v>
      </c>
      <c r="B1889">
        <v>0</v>
      </c>
    </row>
    <row r="1890" spans="1:2">
      <c r="A1890" t="s">
        <v>33294</v>
      </c>
      <c r="B1890">
        <v>34</v>
      </c>
    </row>
    <row r="1891" spans="1:2">
      <c r="A1891" t="s">
        <v>1608</v>
      </c>
      <c r="B1891">
        <v>10</v>
      </c>
    </row>
    <row r="1892" spans="1:2">
      <c r="A1892" t="s">
        <v>14739</v>
      </c>
      <c r="B1892">
        <v>216</v>
      </c>
    </row>
    <row r="1893" spans="1:2">
      <c r="A1893" t="s">
        <v>1691</v>
      </c>
      <c r="B1893">
        <v>152</v>
      </c>
    </row>
    <row r="1894" spans="1:2">
      <c r="A1894" t="s">
        <v>1757</v>
      </c>
      <c r="B1894">
        <v>0</v>
      </c>
    </row>
    <row r="1895" spans="1:2">
      <c r="A1895" t="s">
        <v>1797</v>
      </c>
      <c r="B1895">
        <v>14637</v>
      </c>
    </row>
    <row r="1896" spans="1:2">
      <c r="A1896" t="s">
        <v>1825</v>
      </c>
      <c r="B1896">
        <v>96</v>
      </c>
    </row>
    <row r="1897" spans="1:2">
      <c r="A1897" t="s">
        <v>1826</v>
      </c>
      <c r="B1897">
        <v>30</v>
      </c>
    </row>
    <row r="1898" spans="1:2">
      <c r="A1898" t="s">
        <v>1833</v>
      </c>
      <c r="B1898">
        <v>98</v>
      </c>
    </row>
    <row r="1899" spans="1:2">
      <c r="A1899" t="s">
        <v>14426</v>
      </c>
      <c r="B1899">
        <v>0</v>
      </c>
    </row>
    <row r="1900" spans="1:2">
      <c r="A1900" t="s">
        <v>33295</v>
      </c>
      <c r="B1900">
        <v>72</v>
      </c>
    </row>
    <row r="1901" spans="1:2">
      <c r="A1901" t="s">
        <v>1902</v>
      </c>
      <c r="B1901">
        <v>0</v>
      </c>
    </row>
    <row r="1902" spans="1:2">
      <c r="A1902" t="s">
        <v>1910</v>
      </c>
      <c r="B1902">
        <v>0</v>
      </c>
    </row>
    <row r="1903" spans="1:2">
      <c r="A1903" t="s">
        <v>32782</v>
      </c>
      <c r="B1903">
        <v>0</v>
      </c>
    </row>
    <row r="1904" spans="1:2">
      <c r="A1904" t="s">
        <v>1948</v>
      </c>
      <c r="B1904">
        <v>0</v>
      </c>
    </row>
    <row r="1905" spans="1:2">
      <c r="A1905" t="s">
        <v>1949</v>
      </c>
      <c r="B1905">
        <v>0</v>
      </c>
    </row>
    <row r="1906" spans="1:2">
      <c r="A1906" t="s">
        <v>4783</v>
      </c>
      <c r="B1906">
        <v>0</v>
      </c>
    </row>
    <row r="1907" spans="1:2">
      <c r="A1907" t="s">
        <v>1986</v>
      </c>
      <c r="B1907">
        <v>245</v>
      </c>
    </row>
    <row r="1908" spans="1:2">
      <c r="A1908" t="s">
        <v>1988</v>
      </c>
      <c r="B1908">
        <v>35</v>
      </c>
    </row>
    <row r="1909" spans="1:2">
      <c r="A1909" t="s">
        <v>1989</v>
      </c>
      <c r="B1909">
        <v>24</v>
      </c>
    </row>
    <row r="1910" spans="1:2">
      <c r="A1910" t="s">
        <v>1990</v>
      </c>
      <c r="B1910">
        <v>85</v>
      </c>
    </row>
    <row r="1911" spans="1:2">
      <c r="A1911" t="s">
        <v>1991</v>
      </c>
      <c r="B1911">
        <v>14</v>
      </c>
    </row>
    <row r="1912" spans="1:2">
      <c r="A1912" t="s">
        <v>1992</v>
      </c>
      <c r="B1912">
        <v>34</v>
      </c>
    </row>
    <row r="1913" spans="1:2">
      <c r="A1913" t="s">
        <v>1995</v>
      </c>
      <c r="B1913">
        <v>66</v>
      </c>
    </row>
    <row r="1914" spans="1:2">
      <c r="A1914" t="s">
        <v>2033</v>
      </c>
      <c r="B1914">
        <v>55</v>
      </c>
    </row>
    <row r="1915" spans="1:2">
      <c r="A1915" t="s">
        <v>2045</v>
      </c>
      <c r="B1915">
        <v>19</v>
      </c>
    </row>
    <row r="1916" spans="1:2">
      <c r="A1916" t="s">
        <v>2048</v>
      </c>
      <c r="B1916">
        <v>53</v>
      </c>
    </row>
    <row r="1917" spans="1:2">
      <c r="A1917" t="s">
        <v>14361</v>
      </c>
      <c r="B1917">
        <v>18</v>
      </c>
    </row>
    <row r="1918" spans="1:2">
      <c r="A1918" t="s">
        <v>2157</v>
      </c>
      <c r="B1918">
        <v>73</v>
      </c>
    </row>
    <row r="1919" spans="1:2">
      <c r="A1919" t="s">
        <v>2158</v>
      </c>
      <c r="B1919">
        <v>6</v>
      </c>
    </row>
    <row r="1920" spans="1:2">
      <c r="A1920" t="s">
        <v>2159</v>
      </c>
      <c r="B1920">
        <v>27</v>
      </c>
    </row>
    <row r="1921" spans="1:2">
      <c r="A1921" t="s">
        <v>2162</v>
      </c>
      <c r="B1921">
        <v>0</v>
      </c>
    </row>
    <row r="1922" spans="1:2">
      <c r="A1922" t="s">
        <v>14768</v>
      </c>
      <c r="B1922">
        <v>273</v>
      </c>
    </row>
    <row r="1923" spans="1:2">
      <c r="A1923" t="s">
        <v>14769</v>
      </c>
      <c r="B1923">
        <v>148</v>
      </c>
    </row>
    <row r="1924" spans="1:2">
      <c r="A1924" t="s">
        <v>2170</v>
      </c>
      <c r="B1924">
        <v>0</v>
      </c>
    </row>
    <row r="1925" spans="1:2">
      <c r="A1925" t="s">
        <v>14770</v>
      </c>
      <c r="B1925">
        <v>625</v>
      </c>
    </row>
    <row r="1926" spans="1:2">
      <c r="A1926" t="s">
        <v>32783</v>
      </c>
      <c r="B1926">
        <v>35</v>
      </c>
    </row>
    <row r="1927" spans="1:2">
      <c r="A1927" t="s">
        <v>2207</v>
      </c>
      <c r="B1927">
        <v>76</v>
      </c>
    </row>
    <row r="1928" spans="1:2">
      <c r="A1928" t="s">
        <v>2208</v>
      </c>
      <c r="B1928">
        <v>311</v>
      </c>
    </row>
    <row r="1929" spans="1:2">
      <c r="A1929" t="s">
        <v>14774</v>
      </c>
      <c r="B1929">
        <v>65</v>
      </c>
    </row>
    <row r="1930" spans="1:2">
      <c r="A1930" t="s">
        <v>2210</v>
      </c>
      <c r="B1930">
        <v>545</v>
      </c>
    </row>
    <row r="1931" spans="1:2">
      <c r="A1931" t="s">
        <v>2229</v>
      </c>
      <c r="B1931">
        <v>664</v>
      </c>
    </row>
    <row r="1932" spans="1:2">
      <c r="A1932" t="s">
        <v>2240</v>
      </c>
      <c r="B1932">
        <v>12</v>
      </c>
    </row>
    <row r="1933" spans="1:2">
      <c r="A1933" t="s">
        <v>14366</v>
      </c>
      <c r="B1933">
        <v>119</v>
      </c>
    </row>
    <row r="1934" spans="1:2">
      <c r="A1934" t="s">
        <v>14256</v>
      </c>
      <c r="B1934">
        <v>0</v>
      </c>
    </row>
    <row r="1935" spans="1:2">
      <c r="A1935" t="s">
        <v>27707</v>
      </c>
      <c r="B1935">
        <v>24</v>
      </c>
    </row>
    <row r="1936" spans="1:2">
      <c r="A1936" t="s">
        <v>2418</v>
      </c>
      <c r="B1936">
        <v>61</v>
      </c>
    </row>
    <row r="1937" spans="1:2">
      <c r="A1937" t="s">
        <v>14791</v>
      </c>
      <c r="B1937">
        <v>461</v>
      </c>
    </row>
    <row r="1938" spans="1:2">
      <c r="A1938" t="s">
        <v>14790</v>
      </c>
      <c r="B1938">
        <v>525</v>
      </c>
    </row>
    <row r="1939" spans="1:2">
      <c r="A1939" t="s">
        <v>14793</v>
      </c>
      <c r="B1939">
        <v>127</v>
      </c>
    </row>
    <row r="1940" spans="1:2">
      <c r="A1940" t="s">
        <v>2467</v>
      </c>
      <c r="B1940">
        <v>1098</v>
      </c>
    </row>
    <row r="1941" spans="1:2">
      <c r="A1941" t="s">
        <v>14797</v>
      </c>
      <c r="B1941">
        <v>93</v>
      </c>
    </row>
    <row r="1942" spans="1:2">
      <c r="A1942" t="s">
        <v>14259</v>
      </c>
      <c r="B1942">
        <v>15</v>
      </c>
    </row>
    <row r="1943" spans="1:2">
      <c r="A1943" t="s">
        <v>2643</v>
      </c>
      <c r="B1943">
        <v>72</v>
      </c>
    </row>
    <row r="1944" spans="1:2">
      <c r="A1944" t="s">
        <v>2705</v>
      </c>
      <c r="B1944">
        <v>223</v>
      </c>
    </row>
    <row r="1945" spans="1:2">
      <c r="A1945" t="s">
        <v>2768</v>
      </c>
      <c r="B1945">
        <v>0</v>
      </c>
    </row>
    <row r="1946" spans="1:2">
      <c r="A1946" t="s">
        <v>2784</v>
      </c>
      <c r="B1946">
        <v>48</v>
      </c>
    </row>
    <row r="1947" spans="1:2">
      <c r="A1947" t="s">
        <v>729</v>
      </c>
      <c r="B1947">
        <v>41</v>
      </c>
    </row>
    <row r="1948" spans="1:2">
      <c r="A1948" t="s">
        <v>2856</v>
      </c>
      <c r="B1948">
        <v>39</v>
      </c>
    </row>
    <row r="1949" spans="1:2">
      <c r="A1949" t="s">
        <v>2854</v>
      </c>
      <c r="B1949">
        <v>214</v>
      </c>
    </row>
    <row r="1950" spans="1:2">
      <c r="A1950" t="s">
        <v>15020</v>
      </c>
      <c r="B1950">
        <v>6024</v>
      </c>
    </row>
    <row r="1951" spans="1:2">
      <c r="A1951" t="s">
        <v>2940</v>
      </c>
      <c r="B1951">
        <v>287</v>
      </c>
    </row>
    <row r="1952" spans="1:2">
      <c r="A1952" t="s">
        <v>2970</v>
      </c>
      <c r="B1952">
        <v>0</v>
      </c>
    </row>
    <row r="1953" spans="1:2">
      <c r="A1953" t="s">
        <v>31926</v>
      </c>
      <c r="B1953">
        <v>90</v>
      </c>
    </row>
    <row r="1954" spans="1:2">
      <c r="A1954" t="s">
        <v>3029</v>
      </c>
      <c r="B1954">
        <v>5</v>
      </c>
    </row>
    <row r="1955" spans="1:2">
      <c r="A1955" t="s">
        <v>3030</v>
      </c>
      <c r="B1955">
        <v>47</v>
      </c>
    </row>
    <row r="1956" spans="1:2">
      <c r="A1956" t="s">
        <v>3031</v>
      </c>
      <c r="B1956">
        <v>1</v>
      </c>
    </row>
    <row r="1957" spans="1:2">
      <c r="A1957" t="s">
        <v>27112</v>
      </c>
      <c r="B1957">
        <v>1</v>
      </c>
    </row>
    <row r="1958" spans="1:2">
      <c r="A1958" t="s">
        <v>1365</v>
      </c>
      <c r="B1958">
        <v>584</v>
      </c>
    </row>
    <row r="1959" spans="1:2">
      <c r="A1959" t="s">
        <v>14822</v>
      </c>
      <c r="B1959">
        <v>0</v>
      </c>
    </row>
    <row r="1960" spans="1:2">
      <c r="A1960" t="s">
        <v>3369</v>
      </c>
      <c r="B1960">
        <v>0</v>
      </c>
    </row>
    <row r="1961" spans="1:2">
      <c r="A1961" t="s">
        <v>14920</v>
      </c>
      <c r="B1961">
        <v>0</v>
      </c>
    </row>
    <row r="1962" spans="1:2">
      <c r="A1962" t="s">
        <v>3399</v>
      </c>
      <c r="B1962">
        <v>55</v>
      </c>
    </row>
    <row r="1963" spans="1:2">
      <c r="A1963" t="s">
        <v>3479</v>
      </c>
      <c r="B1963">
        <v>4</v>
      </c>
    </row>
    <row r="1964" spans="1:2">
      <c r="A1964" t="s">
        <v>3504</v>
      </c>
      <c r="B1964">
        <v>850</v>
      </c>
    </row>
    <row r="1965" spans="1:2">
      <c r="A1965" t="s">
        <v>3505</v>
      </c>
      <c r="B1965">
        <v>55</v>
      </c>
    </row>
    <row r="1966" spans="1:2">
      <c r="A1966" t="s">
        <v>14839</v>
      </c>
      <c r="B1966">
        <v>143</v>
      </c>
    </row>
    <row r="1967" spans="1:2">
      <c r="A1967" t="s">
        <v>3575</v>
      </c>
      <c r="B1967">
        <v>0</v>
      </c>
    </row>
    <row r="1968" spans="1:2">
      <c r="A1968" t="s">
        <v>14305</v>
      </c>
      <c r="B1968">
        <v>675</v>
      </c>
    </row>
    <row r="1969" spans="1:2">
      <c r="A1969" t="s">
        <v>3650</v>
      </c>
      <c r="B1969">
        <v>129</v>
      </c>
    </row>
    <row r="1970" spans="1:2">
      <c r="A1970" t="s">
        <v>14847</v>
      </c>
      <c r="B1970">
        <v>0</v>
      </c>
    </row>
    <row r="1971" spans="1:2">
      <c r="A1971" t="s">
        <v>14848</v>
      </c>
      <c r="B1971">
        <v>151</v>
      </c>
    </row>
    <row r="1972" spans="1:2">
      <c r="A1972" t="s">
        <v>14858</v>
      </c>
      <c r="B1972">
        <v>13</v>
      </c>
    </row>
    <row r="1973" spans="1:2">
      <c r="A1973" t="s">
        <v>3716</v>
      </c>
      <c r="B1973">
        <v>0</v>
      </c>
    </row>
    <row r="1974" spans="1:2">
      <c r="A1974" t="s">
        <v>3738</v>
      </c>
      <c r="B1974">
        <v>0</v>
      </c>
    </row>
    <row r="1975" spans="1:2">
      <c r="A1975" t="s">
        <v>3745</v>
      </c>
      <c r="B1975">
        <v>0</v>
      </c>
    </row>
    <row r="1976" spans="1:2">
      <c r="A1976" t="s">
        <v>3775</v>
      </c>
      <c r="B1976">
        <v>12</v>
      </c>
    </row>
    <row r="1977" spans="1:2">
      <c r="A1977" t="s">
        <v>3821</v>
      </c>
      <c r="B1977">
        <v>42</v>
      </c>
    </row>
    <row r="1978" spans="1:2">
      <c r="A1978" t="s">
        <v>3856</v>
      </c>
      <c r="B1978">
        <v>175</v>
      </c>
    </row>
    <row r="1979" spans="1:2">
      <c r="A1979" t="s">
        <v>14638</v>
      </c>
      <c r="B1979">
        <v>30</v>
      </c>
    </row>
    <row r="1980" spans="1:2">
      <c r="A1980" t="s">
        <v>3917</v>
      </c>
      <c r="B1980">
        <v>76</v>
      </c>
    </row>
    <row r="1981" spans="1:2">
      <c r="A1981" t="s">
        <v>3932</v>
      </c>
      <c r="B1981">
        <v>0</v>
      </c>
    </row>
    <row r="1982" spans="1:2">
      <c r="A1982" t="s">
        <v>33296</v>
      </c>
      <c r="B1982">
        <v>24</v>
      </c>
    </row>
    <row r="1983" spans="1:2">
      <c r="A1983" t="s">
        <v>14562</v>
      </c>
      <c r="B1983">
        <v>15</v>
      </c>
    </row>
    <row r="1984" spans="1:2">
      <c r="A1984" t="s">
        <v>3985</v>
      </c>
      <c r="B1984">
        <v>237</v>
      </c>
    </row>
    <row r="1985" spans="1:2">
      <c r="A1985" t="s">
        <v>32604</v>
      </c>
      <c r="B1985">
        <v>6</v>
      </c>
    </row>
    <row r="1986" spans="1:2">
      <c r="A1986" t="s">
        <v>4003</v>
      </c>
      <c r="B1986">
        <v>84</v>
      </c>
    </row>
    <row r="1987" spans="1:2">
      <c r="A1987" t="s">
        <v>4026</v>
      </c>
      <c r="B1987">
        <v>0</v>
      </c>
    </row>
    <row r="1988" spans="1:2">
      <c r="A1988" t="s">
        <v>4040</v>
      </c>
      <c r="B1988">
        <v>132</v>
      </c>
    </row>
    <row r="1989" spans="1:2">
      <c r="A1989" t="s">
        <v>14474</v>
      </c>
      <c r="B1989">
        <v>0</v>
      </c>
    </row>
    <row r="1990" spans="1:2">
      <c r="A1990" t="s">
        <v>4102</v>
      </c>
      <c r="B1990">
        <v>0</v>
      </c>
    </row>
    <row r="1991" spans="1:2">
      <c r="A1991" t="s">
        <v>4099</v>
      </c>
      <c r="B1991">
        <v>472</v>
      </c>
    </row>
    <row r="1992" spans="1:2">
      <c r="A1992" t="s">
        <v>4167</v>
      </c>
      <c r="B1992">
        <v>14</v>
      </c>
    </row>
    <row r="1993" spans="1:2">
      <c r="A1993" t="s">
        <v>4187</v>
      </c>
      <c r="B1993">
        <v>36</v>
      </c>
    </row>
    <row r="1994" spans="1:2">
      <c r="A1994" t="s">
        <v>4199</v>
      </c>
      <c r="B1994">
        <v>271</v>
      </c>
    </row>
    <row r="1995" spans="1:2">
      <c r="A1995" t="s">
        <v>4236</v>
      </c>
      <c r="B1995">
        <v>86</v>
      </c>
    </row>
    <row r="1996" spans="1:2">
      <c r="A1996" t="s">
        <v>4271</v>
      </c>
      <c r="B1996">
        <v>62</v>
      </c>
    </row>
    <row r="1997" spans="1:2">
      <c r="A1997" t="s">
        <v>4272</v>
      </c>
      <c r="B1997">
        <v>85</v>
      </c>
    </row>
    <row r="1998" spans="1:2">
      <c r="A1998" t="s">
        <v>4274</v>
      </c>
      <c r="B1998">
        <v>94</v>
      </c>
    </row>
    <row r="1999" spans="1:2">
      <c r="A1999" t="s">
        <v>4273</v>
      </c>
      <c r="B1999">
        <v>52</v>
      </c>
    </row>
    <row r="2000" spans="1:2">
      <c r="A2000" t="s">
        <v>4275</v>
      </c>
      <c r="B2000">
        <v>39</v>
      </c>
    </row>
    <row r="2001" spans="1:2">
      <c r="A2001" t="s">
        <v>4276</v>
      </c>
      <c r="B2001">
        <v>97</v>
      </c>
    </row>
    <row r="2002" spans="1:2">
      <c r="A2002" t="s">
        <v>4277</v>
      </c>
      <c r="B2002">
        <v>47</v>
      </c>
    </row>
    <row r="2003" spans="1:2">
      <c r="A2003" t="s">
        <v>30140</v>
      </c>
      <c r="B2003">
        <v>1</v>
      </c>
    </row>
    <row r="2004" spans="1:2">
      <c r="A2004" t="s">
        <v>4278</v>
      </c>
      <c r="B2004">
        <v>115</v>
      </c>
    </row>
    <row r="2005" spans="1:2">
      <c r="A2005" t="s">
        <v>4280</v>
      </c>
      <c r="B2005">
        <v>125</v>
      </c>
    </row>
    <row r="2006" spans="1:2">
      <c r="A2006" t="s">
        <v>4279</v>
      </c>
      <c r="B2006">
        <v>35</v>
      </c>
    </row>
    <row r="2007" spans="1:2">
      <c r="A2007" t="s">
        <v>4310</v>
      </c>
      <c r="B2007">
        <v>72</v>
      </c>
    </row>
    <row r="2008" spans="1:2">
      <c r="A2008" t="s">
        <v>4311</v>
      </c>
      <c r="B2008">
        <v>174</v>
      </c>
    </row>
    <row r="2009" spans="1:2">
      <c r="A2009" t="s">
        <v>4313</v>
      </c>
      <c r="B2009">
        <v>70</v>
      </c>
    </row>
    <row r="2010" spans="1:2">
      <c r="A2010" t="s">
        <v>4316</v>
      </c>
      <c r="B2010">
        <v>55</v>
      </c>
    </row>
    <row r="2011" spans="1:2">
      <c r="A2011" t="s">
        <v>33297</v>
      </c>
      <c r="B2011">
        <v>10</v>
      </c>
    </row>
    <row r="2012" spans="1:2">
      <c r="A2012" t="s">
        <v>2009</v>
      </c>
      <c r="B2012">
        <v>340</v>
      </c>
    </row>
    <row r="2013" spans="1:2">
      <c r="A2013" t="s">
        <v>14434</v>
      </c>
      <c r="B2013">
        <v>900</v>
      </c>
    </row>
    <row r="2014" spans="1:2">
      <c r="A2014" t="s">
        <v>4261</v>
      </c>
      <c r="B2014">
        <v>327</v>
      </c>
    </row>
    <row r="2015" spans="1:2">
      <c r="A2015" t="s">
        <v>3879</v>
      </c>
      <c r="B2015">
        <v>0</v>
      </c>
    </row>
    <row r="2016" spans="1:2">
      <c r="A2016" t="s">
        <v>33298</v>
      </c>
      <c r="B2016">
        <v>414</v>
      </c>
    </row>
    <row r="2017" spans="1:2">
      <c r="A2017" t="s">
        <v>1472</v>
      </c>
      <c r="B2017">
        <v>0</v>
      </c>
    </row>
    <row r="2018" spans="1:2">
      <c r="A2018" t="s">
        <v>1651</v>
      </c>
      <c r="B2018">
        <v>1</v>
      </c>
    </row>
    <row r="2019" spans="1:2">
      <c r="A2019" t="s">
        <v>1709</v>
      </c>
      <c r="B2019">
        <v>527</v>
      </c>
    </row>
    <row r="2020" spans="1:2">
      <c r="A2020" t="s">
        <v>2439</v>
      </c>
      <c r="B2020">
        <v>15126</v>
      </c>
    </row>
    <row r="2021" spans="1:2">
      <c r="A2021" t="s">
        <v>1964</v>
      </c>
      <c r="B2021">
        <v>15</v>
      </c>
    </row>
    <row r="2022" spans="1:2">
      <c r="A2022" t="s">
        <v>2151</v>
      </c>
      <c r="B2022">
        <v>0</v>
      </c>
    </row>
    <row r="2023" spans="1:2">
      <c r="A2023" t="s">
        <v>32366</v>
      </c>
      <c r="B2023">
        <v>102</v>
      </c>
    </row>
    <row r="2024" spans="1:2">
      <c r="A2024" t="s">
        <v>4106</v>
      </c>
      <c r="B2024">
        <v>385</v>
      </c>
    </row>
    <row r="2025" spans="1:2">
      <c r="A2025" t="s">
        <v>4061</v>
      </c>
      <c r="B2025">
        <v>0</v>
      </c>
    </row>
    <row r="2026" spans="1:2">
      <c r="A2026" t="s">
        <v>1204</v>
      </c>
      <c r="B2026">
        <v>0</v>
      </c>
    </row>
    <row r="2027" spans="1:2">
      <c r="A2027" t="s">
        <v>3555</v>
      </c>
      <c r="B2027">
        <v>138</v>
      </c>
    </row>
    <row r="2028" spans="1:2">
      <c r="A2028" t="s">
        <v>2248</v>
      </c>
      <c r="B2028">
        <v>166</v>
      </c>
    </row>
    <row r="2029" spans="1:2">
      <c r="A2029" t="s">
        <v>2497</v>
      </c>
      <c r="B2029">
        <v>82</v>
      </c>
    </row>
    <row r="2030" spans="1:2">
      <c r="A2030" t="s">
        <v>2562</v>
      </c>
      <c r="B2030">
        <v>0</v>
      </c>
    </row>
    <row r="2031" spans="1:2">
      <c r="A2031" t="s">
        <v>3258</v>
      </c>
      <c r="B2031">
        <v>73</v>
      </c>
    </row>
    <row r="2032" spans="1:2">
      <c r="A2032" t="s">
        <v>15045</v>
      </c>
      <c r="B2032">
        <v>1545</v>
      </c>
    </row>
    <row r="2033" spans="1:2">
      <c r="A2033" t="s">
        <v>379</v>
      </c>
      <c r="B2033">
        <v>4330</v>
      </c>
    </row>
    <row r="2034" spans="1:2">
      <c r="A2034" t="s">
        <v>380</v>
      </c>
      <c r="B2034">
        <v>126</v>
      </c>
    </row>
    <row r="2035" spans="1:2">
      <c r="A2035" t="s">
        <v>377</v>
      </c>
      <c r="B2035">
        <v>1844</v>
      </c>
    </row>
    <row r="2036" spans="1:2">
      <c r="A2036" t="s">
        <v>941</v>
      </c>
      <c r="B2036">
        <v>59</v>
      </c>
    </row>
    <row r="2037" spans="1:2">
      <c r="A2037" t="s">
        <v>945</v>
      </c>
      <c r="B2037">
        <v>55</v>
      </c>
    </row>
    <row r="2038" spans="1:2">
      <c r="A2038" t="s">
        <v>1043</v>
      </c>
      <c r="B2038">
        <v>26</v>
      </c>
    </row>
    <row r="2039" spans="1:2">
      <c r="A2039" t="s">
        <v>1265</v>
      </c>
      <c r="B2039">
        <v>194</v>
      </c>
    </row>
    <row r="2040" spans="1:2">
      <c r="A2040" t="s">
        <v>1395</v>
      </c>
      <c r="B2040">
        <v>35</v>
      </c>
    </row>
    <row r="2041" spans="1:2">
      <c r="A2041" t="s">
        <v>1750</v>
      </c>
      <c r="B2041">
        <v>237</v>
      </c>
    </row>
    <row r="2042" spans="1:2">
      <c r="A2042" t="s">
        <v>1753</v>
      </c>
      <c r="B2042">
        <v>0</v>
      </c>
    </row>
    <row r="2043" spans="1:2">
      <c r="A2043" t="s">
        <v>3944</v>
      </c>
      <c r="B2043">
        <v>258</v>
      </c>
    </row>
    <row r="2044" spans="1:2">
      <c r="A2044" t="s">
        <v>2090</v>
      </c>
      <c r="B2044">
        <v>179</v>
      </c>
    </row>
    <row r="2045" spans="1:2">
      <c r="A2045" t="s">
        <v>2980</v>
      </c>
      <c r="B2045">
        <v>53</v>
      </c>
    </row>
    <row r="2046" spans="1:2">
      <c r="A2046" t="s">
        <v>2982</v>
      </c>
      <c r="B2046">
        <v>104</v>
      </c>
    </row>
    <row r="2047" spans="1:2">
      <c r="A2047" t="s">
        <v>2736</v>
      </c>
      <c r="B2047">
        <v>1</v>
      </c>
    </row>
    <row r="2048" spans="1:2">
      <c r="A2048" t="s">
        <v>3960</v>
      </c>
      <c r="B2048">
        <v>257</v>
      </c>
    </row>
    <row r="2049" spans="1:2">
      <c r="A2049" t="s">
        <v>4266</v>
      </c>
      <c r="B2049">
        <v>0</v>
      </c>
    </row>
    <row r="2050" spans="1:2">
      <c r="A2050" t="s">
        <v>4078</v>
      </c>
      <c r="B2050">
        <v>76</v>
      </c>
    </row>
    <row r="2051" spans="1:2">
      <c r="A2051" t="s">
        <v>736</v>
      </c>
      <c r="B2051">
        <v>91</v>
      </c>
    </row>
    <row r="2052" spans="1:2">
      <c r="A2052" t="s">
        <v>2968</v>
      </c>
      <c r="B2052">
        <v>61</v>
      </c>
    </row>
    <row r="2053" spans="1:2">
      <c r="A2053" t="s">
        <v>1026</v>
      </c>
      <c r="B2053">
        <v>697</v>
      </c>
    </row>
    <row r="2054" spans="1:2">
      <c r="A2054" t="s">
        <v>1703</v>
      </c>
      <c r="B2054">
        <v>247</v>
      </c>
    </row>
    <row r="2055" spans="1:2">
      <c r="A2055" t="s">
        <v>33299</v>
      </c>
      <c r="B2055">
        <v>0</v>
      </c>
    </row>
    <row r="2056" spans="1:2">
      <c r="A2056" t="s">
        <v>3576</v>
      </c>
      <c r="B2056">
        <v>20789</v>
      </c>
    </row>
    <row r="2057" spans="1:2">
      <c r="A2057" t="s">
        <v>2408</v>
      </c>
      <c r="B2057">
        <v>20</v>
      </c>
    </row>
    <row r="2058" spans="1:2">
      <c r="A2058" t="s">
        <v>931</v>
      </c>
      <c r="B2058">
        <v>29</v>
      </c>
    </row>
    <row r="2059" spans="1:2">
      <c r="A2059" t="s">
        <v>811</v>
      </c>
      <c r="B2059">
        <v>683</v>
      </c>
    </row>
    <row r="2060" spans="1:2">
      <c r="A2060" t="s">
        <v>27055</v>
      </c>
      <c r="B2060">
        <v>36</v>
      </c>
    </row>
    <row r="2061" spans="1:2">
      <c r="A2061" t="s">
        <v>1452</v>
      </c>
      <c r="B2061">
        <v>44</v>
      </c>
    </row>
    <row r="2062" spans="1:2">
      <c r="A2062" t="s">
        <v>1459</v>
      </c>
      <c r="B2062">
        <v>95</v>
      </c>
    </row>
    <row r="2063" spans="1:2">
      <c r="A2063" t="s">
        <v>1702</v>
      </c>
      <c r="B2063">
        <v>0</v>
      </c>
    </row>
    <row r="2064" spans="1:2">
      <c r="A2064" t="s">
        <v>1706</v>
      </c>
      <c r="B2064">
        <v>279</v>
      </c>
    </row>
    <row r="2065" spans="1:2">
      <c r="A2065" t="s">
        <v>2121</v>
      </c>
      <c r="B2065">
        <v>6</v>
      </c>
    </row>
    <row r="2066" spans="1:2">
      <c r="A2066" t="s">
        <v>14555</v>
      </c>
      <c r="B2066">
        <v>0</v>
      </c>
    </row>
    <row r="2067" spans="1:2">
      <c r="A2067" t="s">
        <v>14246</v>
      </c>
      <c r="B2067">
        <v>9</v>
      </c>
    </row>
    <row r="2068" spans="1:2">
      <c r="A2068" t="s">
        <v>2135</v>
      </c>
      <c r="B2068">
        <v>0</v>
      </c>
    </row>
    <row r="2069" spans="1:2">
      <c r="A2069" t="s">
        <v>14957</v>
      </c>
      <c r="B2069">
        <v>52</v>
      </c>
    </row>
    <row r="2070" spans="1:2">
      <c r="A2070" t="s">
        <v>14777</v>
      </c>
      <c r="B2070">
        <v>103</v>
      </c>
    </row>
    <row r="2071" spans="1:2">
      <c r="A2071" t="s">
        <v>2816</v>
      </c>
      <c r="B2071">
        <v>238</v>
      </c>
    </row>
    <row r="2072" spans="1:2">
      <c r="A2072" t="s">
        <v>2793</v>
      </c>
      <c r="B2072">
        <v>241</v>
      </c>
    </row>
    <row r="2073" spans="1:2">
      <c r="A2073" t="s">
        <v>1761</v>
      </c>
      <c r="B2073">
        <v>83</v>
      </c>
    </row>
    <row r="2074" spans="1:2">
      <c r="A2074" t="s">
        <v>3201</v>
      </c>
      <c r="B2074">
        <v>527</v>
      </c>
    </row>
    <row r="2075" spans="1:2">
      <c r="A2075" t="s">
        <v>2126</v>
      </c>
      <c r="B2075">
        <v>0</v>
      </c>
    </row>
    <row r="2076" spans="1:2">
      <c r="A2076" t="s">
        <v>14465</v>
      </c>
      <c r="B2076">
        <v>2</v>
      </c>
    </row>
    <row r="2077" spans="1:2">
      <c r="A2077" t="s">
        <v>3645</v>
      </c>
      <c r="B2077">
        <v>607</v>
      </c>
    </row>
    <row r="2078" spans="1:2">
      <c r="A2078" t="s">
        <v>308</v>
      </c>
      <c r="B2078">
        <v>126</v>
      </c>
    </row>
    <row r="2079" spans="1:2">
      <c r="A2079" t="s">
        <v>397</v>
      </c>
      <c r="B2079">
        <v>185</v>
      </c>
    </row>
    <row r="2080" spans="1:2">
      <c r="A2080" t="s">
        <v>1961</v>
      </c>
      <c r="B2080">
        <v>109</v>
      </c>
    </row>
    <row r="2081" spans="1:2">
      <c r="A2081" t="s">
        <v>2788</v>
      </c>
      <c r="B2081">
        <v>420</v>
      </c>
    </row>
    <row r="2082" spans="1:2">
      <c r="A2082" t="s">
        <v>2791</v>
      </c>
      <c r="B2082">
        <v>432</v>
      </c>
    </row>
    <row r="2083" spans="1:2">
      <c r="A2083" t="s">
        <v>3134</v>
      </c>
      <c r="B2083">
        <v>739</v>
      </c>
    </row>
    <row r="2084" spans="1:2">
      <c r="A2084" t="s">
        <v>3714</v>
      </c>
      <c r="B2084">
        <v>0</v>
      </c>
    </row>
    <row r="2085" spans="1:2">
      <c r="A2085" t="s">
        <v>4148</v>
      </c>
      <c r="B2085">
        <v>271</v>
      </c>
    </row>
    <row r="2086" spans="1:2">
      <c r="A2086" t="s">
        <v>310</v>
      </c>
      <c r="B2086">
        <v>127</v>
      </c>
    </row>
    <row r="2087" spans="1:2">
      <c r="A2087" t="s">
        <v>32784</v>
      </c>
      <c r="B2087">
        <v>37</v>
      </c>
    </row>
    <row r="2088" spans="1:2">
      <c r="A2088" t="s">
        <v>1848</v>
      </c>
      <c r="B2088">
        <v>35</v>
      </c>
    </row>
    <row r="2089" spans="1:2">
      <c r="A2089" t="s">
        <v>32547</v>
      </c>
      <c r="B2089">
        <v>17</v>
      </c>
    </row>
    <row r="2090" spans="1:2">
      <c r="A2090" t="s">
        <v>1653</v>
      </c>
      <c r="B2090">
        <v>1607</v>
      </c>
    </row>
    <row r="2091" spans="1:2">
      <c r="A2091" t="s">
        <v>1839</v>
      </c>
      <c r="B2091">
        <v>61</v>
      </c>
    </row>
    <row r="2092" spans="1:2">
      <c r="A2092" t="s">
        <v>594</v>
      </c>
      <c r="B2092">
        <v>54</v>
      </c>
    </row>
    <row r="2093" spans="1:2">
      <c r="A2093" t="s">
        <v>388</v>
      </c>
      <c r="B2093">
        <v>301</v>
      </c>
    </row>
    <row r="2094" spans="1:2">
      <c r="A2094" t="s">
        <v>2305</v>
      </c>
      <c r="B2094">
        <v>0</v>
      </c>
    </row>
    <row r="2095" spans="1:2">
      <c r="A2095" t="s">
        <v>2005</v>
      </c>
      <c r="B2095">
        <v>31</v>
      </c>
    </row>
    <row r="2096" spans="1:2">
      <c r="A2096" t="s">
        <v>33300</v>
      </c>
      <c r="B2096">
        <v>364</v>
      </c>
    </row>
    <row r="2097" spans="1:2">
      <c r="A2097" t="s">
        <v>904</v>
      </c>
      <c r="B2097">
        <v>46</v>
      </c>
    </row>
    <row r="2098" spans="1:2">
      <c r="A2098" t="s">
        <v>3903</v>
      </c>
      <c r="B2098">
        <v>15</v>
      </c>
    </row>
    <row r="2099" spans="1:2">
      <c r="A2099" t="s">
        <v>14206</v>
      </c>
      <c r="B2099">
        <v>0</v>
      </c>
    </row>
    <row r="2100" spans="1:2">
      <c r="A2100" t="s">
        <v>3413</v>
      </c>
      <c r="B2100">
        <v>364</v>
      </c>
    </row>
    <row r="2101" spans="1:2">
      <c r="A2101" t="s">
        <v>2279</v>
      </c>
      <c r="B2101">
        <v>0</v>
      </c>
    </row>
    <row r="2102" spans="1:2">
      <c r="A2102" t="s">
        <v>3415</v>
      </c>
      <c r="B2102">
        <v>58</v>
      </c>
    </row>
    <row r="2103" spans="1:2">
      <c r="A2103" t="s">
        <v>3452</v>
      </c>
      <c r="B2103">
        <v>0</v>
      </c>
    </row>
    <row r="2104" spans="1:2">
      <c r="A2104" t="s">
        <v>15105</v>
      </c>
      <c r="B2104">
        <v>349</v>
      </c>
    </row>
    <row r="2105" spans="1:2">
      <c r="A2105" t="s">
        <v>14808</v>
      </c>
      <c r="B2105">
        <v>28</v>
      </c>
    </row>
    <row r="2106" spans="1:2">
      <c r="A2106" t="s">
        <v>33301</v>
      </c>
      <c r="B2106">
        <v>60</v>
      </c>
    </row>
    <row r="2107" spans="1:2">
      <c r="A2107" t="s">
        <v>14684</v>
      </c>
      <c r="B2107">
        <v>100</v>
      </c>
    </row>
    <row r="2108" spans="1:2">
      <c r="A2108" t="s">
        <v>14746</v>
      </c>
      <c r="B2108">
        <v>14640</v>
      </c>
    </row>
    <row r="2109" spans="1:2">
      <c r="A2109" t="s">
        <v>32555</v>
      </c>
      <c r="B2109">
        <v>1</v>
      </c>
    </row>
    <row r="2110" spans="1:2">
      <c r="A2110" t="s">
        <v>32557</v>
      </c>
      <c r="B2110">
        <v>229</v>
      </c>
    </row>
    <row r="2111" spans="1:2">
      <c r="A2111" t="s">
        <v>32558</v>
      </c>
      <c r="B2111">
        <v>11</v>
      </c>
    </row>
    <row r="2112" spans="1:2">
      <c r="A2112" t="s">
        <v>32559</v>
      </c>
      <c r="B2112">
        <v>37</v>
      </c>
    </row>
    <row r="2113" spans="1:2">
      <c r="A2113" t="s">
        <v>32560</v>
      </c>
      <c r="B2113">
        <v>2</v>
      </c>
    </row>
    <row r="2114" spans="1:2">
      <c r="A2114" t="s">
        <v>1140</v>
      </c>
      <c r="B2114">
        <v>134</v>
      </c>
    </row>
    <row r="2115" spans="1:2">
      <c r="A2115" t="s">
        <v>1145</v>
      </c>
      <c r="B2115">
        <v>123</v>
      </c>
    </row>
    <row r="2116" spans="1:2">
      <c r="A2116" t="s">
        <v>1147</v>
      </c>
      <c r="B2116">
        <v>212</v>
      </c>
    </row>
    <row r="2117" spans="1:2">
      <c r="A2117" t="s">
        <v>1216</v>
      </c>
      <c r="B2117">
        <v>0</v>
      </c>
    </row>
    <row r="2118" spans="1:2">
      <c r="A2118" t="s">
        <v>1443</v>
      </c>
      <c r="B2118">
        <v>225</v>
      </c>
    </row>
    <row r="2119" spans="1:2">
      <c r="A2119" t="s">
        <v>4672</v>
      </c>
      <c r="B2119">
        <v>0</v>
      </c>
    </row>
    <row r="2120" spans="1:2">
      <c r="A2120" t="s">
        <v>3288</v>
      </c>
      <c r="B2120">
        <v>0</v>
      </c>
    </row>
    <row r="2121" spans="1:2">
      <c r="A2121" t="s">
        <v>27206</v>
      </c>
      <c r="B2121">
        <v>378</v>
      </c>
    </row>
    <row r="2122" spans="1:2">
      <c r="A2122" t="s">
        <v>32432</v>
      </c>
      <c r="B2122">
        <v>165</v>
      </c>
    </row>
    <row r="2123" spans="1:2">
      <c r="A2123" t="s">
        <v>4011</v>
      </c>
      <c r="B2123">
        <v>1</v>
      </c>
    </row>
    <row r="2124" spans="1:2">
      <c r="A2124" t="s">
        <v>48</v>
      </c>
      <c r="B2124">
        <v>0</v>
      </c>
    </row>
    <row r="2125" spans="1:2">
      <c r="A2125" t="s">
        <v>3624</v>
      </c>
      <c r="B2125">
        <v>22018</v>
      </c>
    </row>
    <row r="2126" spans="1:2">
      <c r="A2126" t="s">
        <v>4788</v>
      </c>
      <c r="B2126">
        <v>0</v>
      </c>
    </row>
    <row r="2127" spans="1:2">
      <c r="A2127" t="s">
        <v>325</v>
      </c>
      <c r="B2127">
        <v>573</v>
      </c>
    </row>
    <row r="2128" spans="1:2">
      <c r="A2128" t="s">
        <v>751</v>
      </c>
      <c r="B2128">
        <v>0</v>
      </c>
    </row>
    <row r="2129" spans="1:2">
      <c r="A2129" t="s">
        <v>423</v>
      </c>
      <c r="B2129">
        <v>68</v>
      </c>
    </row>
    <row r="2130" spans="1:2">
      <c r="A2130" t="s">
        <v>1537</v>
      </c>
      <c r="B2130">
        <v>2154</v>
      </c>
    </row>
    <row r="2131" spans="1:2">
      <c r="A2131" t="s">
        <v>825</v>
      </c>
      <c r="B2131">
        <v>0</v>
      </c>
    </row>
    <row r="2132" spans="1:2">
      <c r="A2132" t="s">
        <v>1330</v>
      </c>
      <c r="B2132">
        <v>128</v>
      </c>
    </row>
    <row r="2133" spans="1:2">
      <c r="A2133" t="s">
        <v>1184</v>
      </c>
      <c r="B2133">
        <v>84</v>
      </c>
    </row>
    <row r="2134" spans="1:2">
      <c r="A2134" t="s">
        <v>14701</v>
      </c>
      <c r="B2134">
        <v>0</v>
      </c>
    </row>
    <row r="2135" spans="1:2">
      <c r="A2135" t="s">
        <v>3653</v>
      </c>
      <c r="B2135">
        <v>84</v>
      </c>
    </row>
    <row r="2136" spans="1:2">
      <c r="A2136" t="s">
        <v>939</v>
      </c>
      <c r="B2136">
        <v>0</v>
      </c>
    </row>
    <row r="2137" spans="1:2">
      <c r="A2137" t="s">
        <v>32573</v>
      </c>
      <c r="B2137">
        <v>0</v>
      </c>
    </row>
    <row r="2138" spans="1:2">
      <c r="A2138" t="s">
        <v>2223</v>
      </c>
      <c r="B2138">
        <v>5304</v>
      </c>
    </row>
    <row r="2139" spans="1:2">
      <c r="A2139" t="s">
        <v>2165</v>
      </c>
      <c r="B2139">
        <v>25</v>
      </c>
    </row>
    <row r="2140" spans="1:2">
      <c r="A2140" t="s">
        <v>2720</v>
      </c>
      <c r="B2140">
        <v>338</v>
      </c>
    </row>
    <row r="2141" spans="1:2">
      <c r="A2141" t="s">
        <v>14809</v>
      </c>
      <c r="B2141">
        <v>61</v>
      </c>
    </row>
    <row r="2142" spans="1:2">
      <c r="A2142" t="s">
        <v>32554</v>
      </c>
      <c r="B2142">
        <v>223</v>
      </c>
    </row>
    <row r="2143" spans="1:2">
      <c r="A2143" t="s">
        <v>14824</v>
      </c>
      <c r="B2143">
        <v>24</v>
      </c>
    </row>
    <row r="2144" spans="1:2">
      <c r="A2144" t="s">
        <v>14825</v>
      </c>
      <c r="B2144">
        <v>1008</v>
      </c>
    </row>
    <row r="2145" spans="1:2">
      <c r="A2145" t="s">
        <v>3732</v>
      </c>
      <c r="B2145">
        <v>42</v>
      </c>
    </row>
    <row r="2146" spans="1:2">
      <c r="A2146" t="s">
        <v>30141</v>
      </c>
      <c r="B2146">
        <v>0</v>
      </c>
    </row>
    <row r="2147" spans="1:2">
      <c r="A2147" t="s">
        <v>26950</v>
      </c>
      <c r="B2147">
        <v>41</v>
      </c>
    </row>
    <row r="2148" spans="1:2">
      <c r="A2148" t="s">
        <v>2632</v>
      </c>
      <c r="B2148">
        <v>1706</v>
      </c>
    </row>
    <row r="2149" spans="1:2">
      <c r="A2149" t="s">
        <v>2757</v>
      </c>
      <c r="B2149">
        <v>164</v>
      </c>
    </row>
    <row r="2150" spans="1:2">
      <c r="A2150" t="s">
        <v>2766</v>
      </c>
      <c r="B2150">
        <v>236</v>
      </c>
    </row>
    <row r="2151" spans="1:2">
      <c r="A2151" t="s">
        <v>2870</v>
      </c>
      <c r="B2151">
        <v>0</v>
      </c>
    </row>
    <row r="2152" spans="1:2">
      <c r="A2152" t="s">
        <v>3639</v>
      </c>
      <c r="B2152">
        <v>1380</v>
      </c>
    </row>
    <row r="2153" spans="1:2">
      <c r="A2153" t="s">
        <v>14999</v>
      </c>
      <c r="B2153">
        <v>1224</v>
      </c>
    </row>
    <row r="2154" spans="1:2">
      <c r="A2154" t="s">
        <v>2993</v>
      </c>
      <c r="B2154">
        <v>12</v>
      </c>
    </row>
    <row r="2155" spans="1:2">
      <c r="A2155" t="s">
        <v>3349</v>
      </c>
      <c r="B2155">
        <v>21</v>
      </c>
    </row>
    <row r="2156" spans="1:2">
      <c r="A2156" t="s">
        <v>3829</v>
      </c>
      <c r="B2156">
        <v>153</v>
      </c>
    </row>
    <row r="2157" spans="1:2">
      <c r="A2157" t="s">
        <v>14676</v>
      </c>
      <c r="B2157">
        <v>439</v>
      </c>
    </row>
    <row r="2158" spans="1:2">
      <c r="A2158" t="s">
        <v>1482</v>
      </c>
      <c r="B2158">
        <v>30</v>
      </c>
    </row>
    <row r="2159" spans="1:2">
      <c r="A2159" t="s">
        <v>14841</v>
      </c>
      <c r="B2159">
        <v>348</v>
      </c>
    </row>
    <row r="2160" spans="1:2">
      <c r="A2160" t="s">
        <v>14842</v>
      </c>
      <c r="B2160">
        <v>804</v>
      </c>
    </row>
    <row r="2161" spans="1:2">
      <c r="A2161" t="s">
        <v>31718</v>
      </c>
      <c r="B2161">
        <v>29</v>
      </c>
    </row>
    <row r="2162" spans="1:2">
      <c r="A2162" t="s">
        <v>28</v>
      </c>
      <c r="B2162">
        <v>34</v>
      </c>
    </row>
    <row r="2163" spans="1:2">
      <c r="A2163" t="s">
        <v>68</v>
      </c>
      <c r="B2163">
        <v>28</v>
      </c>
    </row>
    <row r="2164" spans="1:2">
      <c r="A2164" t="s">
        <v>2678</v>
      </c>
      <c r="B2164">
        <v>29</v>
      </c>
    </row>
    <row r="2165" spans="1:2">
      <c r="A2165" t="s">
        <v>3654</v>
      </c>
      <c r="B2165">
        <v>53</v>
      </c>
    </row>
    <row r="2166" spans="1:2">
      <c r="A2166" t="s">
        <v>3664</v>
      </c>
      <c r="B2166">
        <v>110</v>
      </c>
    </row>
    <row r="2167" spans="1:2">
      <c r="A2167" t="s">
        <v>14972</v>
      </c>
      <c r="B2167">
        <v>6</v>
      </c>
    </row>
    <row r="2168" spans="1:2">
      <c r="A2168" t="s">
        <v>201</v>
      </c>
      <c r="B2168">
        <v>294</v>
      </c>
    </row>
    <row r="2169" spans="1:2">
      <c r="A2169" t="s">
        <v>32672</v>
      </c>
      <c r="B2169">
        <v>1324</v>
      </c>
    </row>
    <row r="2170" spans="1:2">
      <c r="A2170" t="s">
        <v>32449</v>
      </c>
      <c r="B2170">
        <v>11</v>
      </c>
    </row>
    <row r="2171" spans="1:2">
      <c r="A2171" t="s">
        <v>2202</v>
      </c>
      <c r="B2171">
        <v>98</v>
      </c>
    </row>
    <row r="2172" spans="1:2">
      <c r="A2172" t="s">
        <v>203</v>
      </c>
      <c r="B2172">
        <v>82</v>
      </c>
    </row>
    <row r="2173" spans="1:2">
      <c r="A2173" t="s">
        <v>14199</v>
      </c>
      <c r="B2173">
        <v>0</v>
      </c>
    </row>
    <row r="2174" spans="1:2">
      <c r="A2174" t="s">
        <v>2925</v>
      </c>
      <c r="B2174">
        <v>4572</v>
      </c>
    </row>
    <row r="2175" spans="1:2">
      <c r="A2175" t="s">
        <v>2927</v>
      </c>
      <c r="B2175">
        <v>4935</v>
      </c>
    </row>
    <row r="2176" spans="1:2">
      <c r="A2176" t="s">
        <v>2099</v>
      </c>
      <c r="B2176">
        <v>10</v>
      </c>
    </row>
    <row r="2177" spans="1:2">
      <c r="A2177" t="s">
        <v>2166</v>
      </c>
      <c r="B2177">
        <v>10</v>
      </c>
    </row>
    <row r="2178" spans="1:2">
      <c r="A2178" t="s">
        <v>3323</v>
      </c>
      <c r="B2178">
        <v>171</v>
      </c>
    </row>
    <row r="2179" spans="1:2">
      <c r="A2179" t="s">
        <v>14869</v>
      </c>
      <c r="B2179">
        <v>0</v>
      </c>
    </row>
    <row r="2180" spans="1:2">
      <c r="A2180" t="s">
        <v>31732</v>
      </c>
      <c r="B2180">
        <v>20</v>
      </c>
    </row>
    <row r="2181" spans="1:2">
      <c r="A2181" t="s">
        <v>2293</v>
      </c>
      <c r="B2181">
        <v>2</v>
      </c>
    </row>
    <row r="2182" spans="1:2">
      <c r="A2182" t="s">
        <v>31927</v>
      </c>
      <c r="B2182">
        <v>24</v>
      </c>
    </row>
    <row r="2183" spans="1:2">
      <c r="A2183" t="s">
        <v>32457</v>
      </c>
      <c r="B2183">
        <v>381</v>
      </c>
    </row>
    <row r="2184" spans="1:2">
      <c r="A2184" t="s">
        <v>33302</v>
      </c>
      <c r="B2184">
        <v>36</v>
      </c>
    </row>
    <row r="2185" spans="1:2">
      <c r="A2185" t="s">
        <v>30142</v>
      </c>
      <c r="B2185">
        <v>0</v>
      </c>
    </row>
    <row r="2186" spans="1:2">
      <c r="A2186" t="s">
        <v>27274</v>
      </c>
      <c r="B2186">
        <v>80</v>
      </c>
    </row>
    <row r="2187" spans="1:2">
      <c r="A2187" t="s">
        <v>2703</v>
      </c>
      <c r="B2187">
        <v>960</v>
      </c>
    </row>
    <row r="2188" spans="1:2">
      <c r="A2188" t="s">
        <v>3192</v>
      </c>
      <c r="B2188">
        <v>0</v>
      </c>
    </row>
    <row r="2189" spans="1:2">
      <c r="A2189" t="s">
        <v>32673</v>
      </c>
      <c r="B2189">
        <v>0</v>
      </c>
    </row>
    <row r="2190" spans="1:2">
      <c r="A2190" t="s">
        <v>291</v>
      </c>
      <c r="B2190">
        <v>16</v>
      </c>
    </row>
    <row r="2191" spans="1:2">
      <c r="A2191" t="s">
        <v>726</v>
      </c>
      <c r="B2191">
        <v>134</v>
      </c>
    </row>
    <row r="2192" spans="1:2">
      <c r="A2192" t="s">
        <v>813</v>
      </c>
      <c r="B2192">
        <v>0</v>
      </c>
    </row>
    <row r="2193" spans="1:2">
      <c r="A2193" t="s">
        <v>3507</v>
      </c>
      <c r="B2193">
        <v>0</v>
      </c>
    </row>
    <row r="2194" spans="1:2">
      <c r="A2194" t="s">
        <v>4781</v>
      </c>
      <c r="B2194">
        <v>0</v>
      </c>
    </row>
    <row r="2195" spans="1:2">
      <c r="A2195" t="s">
        <v>4782</v>
      </c>
      <c r="B2195">
        <v>35</v>
      </c>
    </row>
    <row r="2196" spans="1:2">
      <c r="A2196" t="s">
        <v>14254</v>
      </c>
      <c r="B2196">
        <v>0</v>
      </c>
    </row>
    <row r="2197" spans="1:2">
      <c r="A2197" t="s">
        <v>2631</v>
      </c>
      <c r="B2197">
        <v>0</v>
      </c>
    </row>
    <row r="2198" spans="1:2">
      <c r="A2198" t="s">
        <v>14844</v>
      </c>
      <c r="B2198">
        <v>336</v>
      </c>
    </row>
    <row r="2199" spans="1:2">
      <c r="A2199" t="s">
        <v>4813</v>
      </c>
      <c r="B2199">
        <v>0</v>
      </c>
    </row>
    <row r="2200" spans="1:2">
      <c r="A2200" t="s">
        <v>1590</v>
      </c>
      <c r="B2200">
        <v>2322</v>
      </c>
    </row>
    <row r="2201" spans="1:2">
      <c r="A2201" t="s">
        <v>14420</v>
      </c>
      <c r="B2201">
        <v>773</v>
      </c>
    </row>
    <row r="2202" spans="1:2">
      <c r="A2202" t="s">
        <v>3155</v>
      </c>
      <c r="B2202">
        <v>272</v>
      </c>
    </row>
    <row r="2203" spans="1:2">
      <c r="A2203" t="s">
        <v>832</v>
      </c>
      <c r="B2203">
        <v>282</v>
      </c>
    </row>
    <row r="2204" spans="1:2">
      <c r="A2204" t="s">
        <v>3925</v>
      </c>
      <c r="B2204">
        <v>918</v>
      </c>
    </row>
    <row r="2205" spans="1:2">
      <c r="A2205" t="s">
        <v>14745</v>
      </c>
      <c r="B2205">
        <v>16000</v>
      </c>
    </row>
    <row r="2206" spans="1:2">
      <c r="A2206" t="s">
        <v>1075</v>
      </c>
      <c r="B2206">
        <v>1335</v>
      </c>
    </row>
    <row r="2207" spans="1:2">
      <c r="A2207" t="s">
        <v>1679</v>
      </c>
      <c r="B2207">
        <v>10</v>
      </c>
    </row>
    <row r="2208" spans="1:2">
      <c r="A2208" t="s">
        <v>14759</v>
      </c>
      <c r="B2208">
        <v>0</v>
      </c>
    </row>
    <row r="2209" spans="1:2">
      <c r="A2209" t="s">
        <v>1544</v>
      </c>
      <c r="B2209">
        <v>0</v>
      </c>
    </row>
    <row r="2210" spans="1:2">
      <c r="A2210" t="s">
        <v>1604</v>
      </c>
      <c r="B2210">
        <v>0</v>
      </c>
    </row>
    <row r="2211" spans="1:2">
      <c r="A2211" t="s">
        <v>2228</v>
      </c>
      <c r="B2211">
        <v>23</v>
      </c>
    </row>
    <row r="2212" spans="1:2">
      <c r="A2212" t="s">
        <v>31814</v>
      </c>
      <c r="B2212">
        <v>94</v>
      </c>
    </row>
    <row r="2213" spans="1:2">
      <c r="A2213" t="s">
        <v>3397</v>
      </c>
      <c r="B2213">
        <v>257</v>
      </c>
    </row>
    <row r="2214" spans="1:2">
      <c r="A2214" t="s">
        <v>948</v>
      </c>
      <c r="B2214">
        <v>98</v>
      </c>
    </row>
    <row r="2215" spans="1:2">
      <c r="A2215" t="s">
        <v>1518</v>
      </c>
      <c r="B2215">
        <v>85</v>
      </c>
    </row>
    <row r="2216" spans="1:2">
      <c r="A2216" t="s">
        <v>3071</v>
      </c>
      <c r="B2216">
        <v>6</v>
      </c>
    </row>
    <row r="2217" spans="1:2">
      <c r="A2217" t="s">
        <v>2167</v>
      </c>
      <c r="B2217">
        <v>21</v>
      </c>
    </row>
    <row r="2218" spans="1:2">
      <c r="A2218" t="s">
        <v>2830</v>
      </c>
      <c r="B2218">
        <v>0</v>
      </c>
    </row>
    <row r="2219" spans="1:2">
      <c r="A2219" t="s">
        <v>14819</v>
      </c>
      <c r="B2219">
        <v>2440</v>
      </c>
    </row>
    <row r="2220" spans="1:2">
      <c r="A2220" t="s">
        <v>14740</v>
      </c>
      <c r="B2220">
        <v>0</v>
      </c>
    </row>
    <row r="2221" spans="1:2">
      <c r="A2221" t="s">
        <v>14742</v>
      </c>
      <c r="B2221">
        <v>0</v>
      </c>
    </row>
    <row r="2222" spans="1:2">
      <c r="A2222" t="s">
        <v>14743</v>
      </c>
      <c r="B2222">
        <v>0</v>
      </c>
    </row>
    <row r="2223" spans="1:2">
      <c r="A2223" t="s">
        <v>1571</v>
      </c>
      <c r="B2223">
        <v>84</v>
      </c>
    </row>
    <row r="2224" spans="1:2">
      <c r="A2224" t="s">
        <v>14744</v>
      </c>
      <c r="B2224">
        <v>6</v>
      </c>
    </row>
    <row r="2225" spans="1:2">
      <c r="A2225" t="s">
        <v>457</v>
      </c>
      <c r="B2225">
        <v>7944</v>
      </c>
    </row>
    <row r="2226" spans="1:2">
      <c r="A2226" t="s">
        <v>14724</v>
      </c>
      <c r="B2226">
        <v>10</v>
      </c>
    </row>
    <row r="2227" spans="1:2">
      <c r="A2227" t="s">
        <v>1412</v>
      </c>
      <c r="B2227">
        <v>2540</v>
      </c>
    </row>
    <row r="2228" spans="1:2">
      <c r="A2228" t="s">
        <v>2626</v>
      </c>
      <c r="B2228">
        <v>2016</v>
      </c>
    </row>
    <row r="2229" spans="1:2">
      <c r="A2229" t="s">
        <v>14810</v>
      </c>
      <c r="B2229">
        <v>191</v>
      </c>
    </row>
    <row r="2230" spans="1:2">
      <c r="A2230" t="s">
        <v>2109</v>
      </c>
      <c r="B2230">
        <v>0</v>
      </c>
    </row>
    <row r="2231" spans="1:2">
      <c r="A2231" t="s">
        <v>2257</v>
      </c>
      <c r="B2231">
        <v>108</v>
      </c>
    </row>
    <row r="2232" spans="1:2">
      <c r="A2232" t="s">
        <v>2466</v>
      </c>
      <c r="B2232">
        <v>1572</v>
      </c>
    </row>
    <row r="2233" spans="1:2">
      <c r="A2233" t="s">
        <v>2989</v>
      </c>
      <c r="B2233">
        <v>168</v>
      </c>
    </row>
    <row r="2234" spans="1:2">
      <c r="A2234" t="s">
        <v>14838</v>
      </c>
      <c r="B2234">
        <v>0</v>
      </c>
    </row>
    <row r="2235" spans="1:2">
      <c r="A2235" t="s">
        <v>3938</v>
      </c>
      <c r="B2235">
        <v>144</v>
      </c>
    </row>
    <row r="2236" spans="1:2">
      <c r="A2236" t="s">
        <v>2396</v>
      </c>
      <c r="B2236">
        <v>1008</v>
      </c>
    </row>
    <row r="2237" spans="1:2">
      <c r="A2237" t="s">
        <v>3845</v>
      </c>
      <c r="B2237">
        <v>0</v>
      </c>
    </row>
    <row r="2238" spans="1:2">
      <c r="A2238" t="s">
        <v>3219</v>
      </c>
      <c r="B2238">
        <v>68</v>
      </c>
    </row>
    <row r="2239" spans="1:2">
      <c r="A2239" t="s">
        <v>566</v>
      </c>
      <c r="B2239">
        <v>24</v>
      </c>
    </row>
    <row r="2240" spans="1:2">
      <c r="A2240" t="s">
        <v>14806</v>
      </c>
      <c r="B2240">
        <v>31</v>
      </c>
    </row>
    <row r="2241" spans="1:2">
      <c r="A2241" t="s">
        <v>1109</v>
      </c>
      <c r="B2241">
        <v>432</v>
      </c>
    </row>
    <row r="2242" spans="1:2">
      <c r="A2242" t="s">
        <v>3628</v>
      </c>
      <c r="B2242">
        <v>0</v>
      </c>
    </row>
    <row r="2243" spans="1:2">
      <c r="A2243" t="s">
        <v>395</v>
      </c>
      <c r="B2243">
        <v>480</v>
      </c>
    </row>
    <row r="2244" spans="1:2">
      <c r="A2244" t="s">
        <v>14670</v>
      </c>
      <c r="B2244">
        <v>12600</v>
      </c>
    </row>
    <row r="2245" spans="1:2">
      <c r="A2245" t="s">
        <v>349</v>
      </c>
      <c r="B2245">
        <v>15050</v>
      </c>
    </row>
    <row r="2246" spans="1:2">
      <c r="A2246" t="s">
        <v>1019</v>
      </c>
      <c r="B2246">
        <v>636</v>
      </c>
    </row>
    <row r="2247" spans="1:2">
      <c r="A2247" t="s">
        <v>14778</v>
      </c>
      <c r="B2247">
        <v>2208</v>
      </c>
    </row>
    <row r="2248" spans="1:2">
      <c r="A2248" t="s">
        <v>26982</v>
      </c>
      <c r="B2248">
        <v>120</v>
      </c>
    </row>
    <row r="2249" spans="1:2">
      <c r="A2249" t="s">
        <v>2007</v>
      </c>
      <c r="B2249">
        <v>0</v>
      </c>
    </row>
    <row r="2250" spans="1:2">
      <c r="A2250" t="s">
        <v>14901</v>
      </c>
      <c r="B2250">
        <v>0</v>
      </c>
    </row>
    <row r="2251" spans="1:2">
      <c r="A2251" t="s">
        <v>14794</v>
      </c>
      <c r="B2251">
        <v>3300</v>
      </c>
    </row>
    <row r="2252" spans="1:2">
      <c r="A2252" t="s">
        <v>869</v>
      </c>
      <c r="B2252">
        <v>2025</v>
      </c>
    </row>
    <row r="2253" spans="1:2">
      <c r="A2253" t="s">
        <v>1939</v>
      </c>
      <c r="B2253">
        <v>444</v>
      </c>
    </row>
    <row r="2254" spans="1:2">
      <c r="A2254" t="s">
        <v>723</v>
      </c>
      <c r="B2254">
        <v>240</v>
      </c>
    </row>
    <row r="2255" spans="1:2">
      <c r="A2255" t="s">
        <v>14835</v>
      </c>
      <c r="B2255">
        <v>58</v>
      </c>
    </row>
    <row r="2256" spans="1:2">
      <c r="A2256" t="s">
        <v>14826</v>
      </c>
      <c r="B2256">
        <v>648</v>
      </c>
    </row>
    <row r="2257" spans="1:2">
      <c r="A2257" t="s">
        <v>14736</v>
      </c>
      <c r="B2257">
        <v>72</v>
      </c>
    </row>
    <row r="2258" spans="1:2">
      <c r="A2258" t="s">
        <v>14861</v>
      </c>
      <c r="B2258">
        <v>30</v>
      </c>
    </row>
    <row r="2259" spans="1:2">
      <c r="A2259" t="s">
        <v>14830</v>
      </c>
      <c r="B2259">
        <v>120</v>
      </c>
    </row>
    <row r="2260" spans="1:2">
      <c r="A2260" t="s">
        <v>3526</v>
      </c>
      <c r="B2260">
        <v>624</v>
      </c>
    </row>
    <row r="2261" spans="1:2">
      <c r="A2261" t="s">
        <v>2656</v>
      </c>
      <c r="B2261">
        <v>0</v>
      </c>
    </row>
    <row r="2262" spans="1:2">
      <c r="A2262" t="s">
        <v>31759</v>
      </c>
      <c r="B2262">
        <v>0</v>
      </c>
    </row>
    <row r="2263" spans="1:2">
      <c r="A2263" t="s">
        <v>553</v>
      </c>
      <c r="B2263">
        <v>3</v>
      </c>
    </row>
    <row r="2264" spans="1:2">
      <c r="A2264" t="s">
        <v>3126</v>
      </c>
      <c r="B2264">
        <v>60</v>
      </c>
    </row>
    <row r="2265" spans="1:2">
      <c r="A2265" t="s">
        <v>3128</v>
      </c>
      <c r="B2265">
        <v>34</v>
      </c>
    </row>
    <row r="2266" spans="1:2">
      <c r="A2266" t="s">
        <v>3130</v>
      </c>
      <c r="B2266">
        <v>115</v>
      </c>
    </row>
    <row r="2267" spans="1:2">
      <c r="A2267" t="s">
        <v>1966</v>
      </c>
      <c r="B2267">
        <v>2</v>
      </c>
    </row>
    <row r="2268" spans="1:2">
      <c r="A2268" t="s">
        <v>1968</v>
      </c>
      <c r="B2268">
        <v>0</v>
      </c>
    </row>
    <row r="2269" spans="1:2">
      <c r="A2269" t="s">
        <v>1969</v>
      </c>
      <c r="B2269">
        <v>0</v>
      </c>
    </row>
    <row r="2270" spans="1:2">
      <c r="A2270" t="s">
        <v>1970</v>
      </c>
      <c r="B2270">
        <v>0</v>
      </c>
    </row>
    <row r="2271" spans="1:2">
      <c r="A2271" t="s">
        <v>1971</v>
      </c>
      <c r="B2271">
        <v>0</v>
      </c>
    </row>
    <row r="2272" spans="1:2">
      <c r="A2272" t="s">
        <v>1972</v>
      </c>
      <c r="B2272">
        <v>32</v>
      </c>
    </row>
    <row r="2273" spans="1:2">
      <c r="A2273" t="s">
        <v>1765</v>
      </c>
      <c r="B2273">
        <v>664</v>
      </c>
    </row>
    <row r="2274" spans="1:2">
      <c r="A2274" t="s">
        <v>1768</v>
      </c>
      <c r="B2274">
        <v>1822</v>
      </c>
    </row>
    <row r="2275" spans="1:2">
      <c r="A2275" t="s">
        <v>1770</v>
      </c>
      <c r="B2275">
        <v>140</v>
      </c>
    </row>
    <row r="2276" spans="1:2">
      <c r="A2276" t="s">
        <v>1776</v>
      </c>
      <c r="B2276">
        <v>2128</v>
      </c>
    </row>
    <row r="2277" spans="1:2">
      <c r="A2277" t="s">
        <v>753</v>
      </c>
      <c r="B2277">
        <v>781</v>
      </c>
    </row>
    <row r="2278" spans="1:2">
      <c r="A2278" t="s">
        <v>32674</v>
      </c>
      <c r="B2278">
        <v>29</v>
      </c>
    </row>
    <row r="2279" spans="1:2">
      <c r="A2279" t="s">
        <v>33303</v>
      </c>
      <c r="B2279">
        <v>996</v>
      </c>
    </row>
    <row r="2280" spans="1:2">
      <c r="A2280" t="s">
        <v>713</v>
      </c>
      <c r="B2280">
        <v>6</v>
      </c>
    </row>
    <row r="2281" spans="1:2">
      <c r="A2281" t="s">
        <v>14228</v>
      </c>
      <c r="B2281">
        <v>18</v>
      </c>
    </row>
    <row r="2282" spans="1:2">
      <c r="A2282" t="s">
        <v>15071</v>
      </c>
      <c r="B2282">
        <v>3</v>
      </c>
    </row>
    <row r="2283" spans="1:2">
      <c r="A2283" t="s">
        <v>32494</v>
      </c>
      <c r="B2283">
        <v>24</v>
      </c>
    </row>
    <row r="2284" spans="1:2">
      <c r="A2284" t="s">
        <v>14799</v>
      </c>
      <c r="B2284">
        <v>18</v>
      </c>
    </row>
    <row r="2285" spans="1:2">
      <c r="A2285" t="s">
        <v>3661</v>
      </c>
      <c r="B2285">
        <v>69</v>
      </c>
    </row>
    <row r="2286" spans="1:2">
      <c r="A2286" t="s">
        <v>3690</v>
      </c>
      <c r="B2286">
        <v>289</v>
      </c>
    </row>
    <row r="2287" spans="1:2">
      <c r="A2287" t="s">
        <v>17</v>
      </c>
      <c r="B2287">
        <v>105</v>
      </c>
    </row>
    <row r="2288" spans="1:2">
      <c r="A2288" t="s">
        <v>1398</v>
      </c>
      <c r="B2288">
        <v>102</v>
      </c>
    </row>
    <row r="2289" spans="1:2">
      <c r="A2289" t="s">
        <v>32785</v>
      </c>
      <c r="B2289">
        <v>41</v>
      </c>
    </row>
    <row r="2290" spans="1:2">
      <c r="A2290" t="s">
        <v>55</v>
      </c>
      <c r="B2290">
        <v>0</v>
      </c>
    </row>
    <row r="2291" spans="1:2">
      <c r="A2291" t="s">
        <v>842</v>
      </c>
      <c r="B2291">
        <v>19</v>
      </c>
    </row>
    <row r="2292" spans="1:2">
      <c r="A2292" t="s">
        <v>1396</v>
      </c>
      <c r="B2292">
        <v>40</v>
      </c>
    </row>
    <row r="2293" spans="1:2">
      <c r="A2293" t="s">
        <v>14989</v>
      </c>
      <c r="B2293">
        <v>0</v>
      </c>
    </row>
    <row r="2294" spans="1:2">
      <c r="A2294" t="s">
        <v>32675</v>
      </c>
      <c r="B2294">
        <v>559</v>
      </c>
    </row>
    <row r="2295" spans="1:2">
      <c r="A2295" t="s">
        <v>14751</v>
      </c>
      <c r="B2295">
        <v>211</v>
      </c>
    </row>
    <row r="2296" spans="1:2">
      <c r="A2296" t="s">
        <v>3678</v>
      </c>
      <c r="B2296">
        <v>93</v>
      </c>
    </row>
    <row r="2297" spans="1:2">
      <c r="A2297" t="s">
        <v>1512</v>
      </c>
      <c r="B2297">
        <v>0</v>
      </c>
    </row>
    <row r="2298" spans="1:2">
      <c r="A2298" t="s">
        <v>1376</v>
      </c>
      <c r="B2298">
        <v>39</v>
      </c>
    </row>
    <row r="2299" spans="1:2">
      <c r="A2299" t="s">
        <v>3625</v>
      </c>
      <c r="B2299">
        <v>13</v>
      </c>
    </row>
    <row r="2300" spans="1:2">
      <c r="A2300" t="s">
        <v>31789</v>
      </c>
      <c r="B2300">
        <v>0</v>
      </c>
    </row>
    <row r="2301" spans="1:2">
      <c r="A2301" t="s">
        <v>2782</v>
      </c>
      <c r="B2301">
        <v>25</v>
      </c>
    </row>
    <row r="2302" spans="1:2">
      <c r="A2302" t="s">
        <v>27200</v>
      </c>
      <c r="B2302">
        <v>58</v>
      </c>
    </row>
    <row r="2303" spans="1:2">
      <c r="A2303" t="s">
        <v>14552</v>
      </c>
      <c r="B2303">
        <v>0</v>
      </c>
    </row>
    <row r="2304" spans="1:2">
      <c r="A2304" t="s">
        <v>32310</v>
      </c>
      <c r="B2304">
        <v>225</v>
      </c>
    </row>
    <row r="2305" spans="1:2">
      <c r="A2305" t="s">
        <v>32311</v>
      </c>
      <c r="B2305">
        <v>54</v>
      </c>
    </row>
    <row r="2306" spans="1:2">
      <c r="A2306" t="s">
        <v>32312</v>
      </c>
      <c r="B2306">
        <v>257</v>
      </c>
    </row>
    <row r="2307" spans="1:2">
      <c r="A2307" t="s">
        <v>32313</v>
      </c>
      <c r="B2307">
        <v>233</v>
      </c>
    </row>
    <row r="2308" spans="1:2">
      <c r="A2308" t="s">
        <v>32314</v>
      </c>
      <c r="B2308">
        <v>251</v>
      </c>
    </row>
    <row r="2309" spans="1:2">
      <c r="A2309" t="s">
        <v>32338</v>
      </c>
      <c r="B2309">
        <v>23</v>
      </c>
    </row>
    <row r="2310" spans="1:2">
      <c r="A2310" t="s">
        <v>32339</v>
      </c>
      <c r="B2310">
        <v>23</v>
      </c>
    </row>
    <row r="2311" spans="1:2">
      <c r="A2311" t="s">
        <v>32340</v>
      </c>
      <c r="B2311">
        <v>12</v>
      </c>
    </row>
    <row r="2312" spans="1:2">
      <c r="A2312" t="s">
        <v>4591</v>
      </c>
      <c r="B2312">
        <v>0</v>
      </c>
    </row>
    <row r="2313" spans="1:2">
      <c r="A2313" t="s">
        <v>32786</v>
      </c>
      <c r="B2313">
        <v>16</v>
      </c>
    </row>
    <row r="2314" spans="1:2">
      <c r="A2314" t="s">
        <v>32676</v>
      </c>
      <c r="B2314">
        <v>4</v>
      </c>
    </row>
    <row r="2315" spans="1:2">
      <c r="A2315" t="s">
        <v>32677</v>
      </c>
      <c r="B2315">
        <v>0</v>
      </c>
    </row>
    <row r="2316" spans="1:2">
      <c r="A2316" t="s">
        <v>32678</v>
      </c>
      <c r="B2316">
        <v>24</v>
      </c>
    </row>
    <row r="2317" spans="1:2">
      <c r="A2317" t="s">
        <v>864</v>
      </c>
      <c r="B2317">
        <v>2</v>
      </c>
    </row>
    <row r="2318" spans="1:2">
      <c r="A2318" t="s">
        <v>1001</v>
      </c>
      <c r="B2318">
        <v>341</v>
      </c>
    </row>
    <row r="2319" spans="1:2">
      <c r="A2319" t="s">
        <v>30143</v>
      </c>
      <c r="B2319">
        <v>5</v>
      </c>
    </row>
    <row r="2320" spans="1:2">
      <c r="A2320" t="s">
        <v>32679</v>
      </c>
      <c r="B2320">
        <v>288</v>
      </c>
    </row>
    <row r="2321" spans="1:2">
      <c r="A2321" t="s">
        <v>32680</v>
      </c>
      <c r="B2321">
        <v>173</v>
      </c>
    </row>
    <row r="2322" spans="1:2">
      <c r="A2322" t="s">
        <v>2224</v>
      </c>
      <c r="B2322">
        <v>0</v>
      </c>
    </row>
    <row r="2323" spans="1:2">
      <c r="A2323" t="s">
        <v>30144</v>
      </c>
      <c r="B2323">
        <v>0</v>
      </c>
    </row>
    <row r="2324" spans="1:2">
      <c r="A2324" t="s">
        <v>30145</v>
      </c>
      <c r="B2324">
        <v>0</v>
      </c>
    </row>
    <row r="2325" spans="1:2">
      <c r="A2325" t="s">
        <v>32511</v>
      </c>
      <c r="B2325">
        <v>3</v>
      </c>
    </row>
    <row r="2326" spans="1:2">
      <c r="A2326" t="s">
        <v>32512</v>
      </c>
      <c r="B2326">
        <v>6</v>
      </c>
    </row>
    <row r="2327" spans="1:2">
      <c r="A2327" t="s">
        <v>32532</v>
      </c>
      <c r="B2327">
        <v>18</v>
      </c>
    </row>
    <row r="2328" spans="1:2">
      <c r="A2328" t="s">
        <v>32537</v>
      </c>
      <c r="B2328">
        <v>144</v>
      </c>
    </row>
    <row r="2329" spans="1:2">
      <c r="A2329" t="s">
        <v>32538</v>
      </c>
      <c r="B2329">
        <v>136</v>
      </c>
    </row>
    <row r="2330" spans="1:2">
      <c r="A2330" t="s">
        <v>3237</v>
      </c>
      <c r="B2330">
        <v>193</v>
      </c>
    </row>
    <row r="2331" spans="1:2">
      <c r="A2331" t="s">
        <v>31928</v>
      </c>
      <c r="B2331">
        <v>0</v>
      </c>
    </row>
    <row r="2332" spans="1:2">
      <c r="A2332" t="s">
        <v>32561</v>
      </c>
      <c r="B2332">
        <v>106</v>
      </c>
    </row>
    <row r="2333" spans="1:2">
      <c r="A2333" t="s">
        <v>32562</v>
      </c>
      <c r="B2333">
        <v>21</v>
      </c>
    </row>
    <row r="2334" spans="1:2">
      <c r="A2334" t="s">
        <v>32566</v>
      </c>
      <c r="B2334">
        <v>48</v>
      </c>
    </row>
    <row r="2335" spans="1:2">
      <c r="A2335" t="s">
        <v>32567</v>
      </c>
      <c r="B2335">
        <v>18</v>
      </c>
    </row>
    <row r="2336" spans="1:2">
      <c r="A2336" t="s">
        <v>32568</v>
      </c>
      <c r="B2336">
        <v>114</v>
      </c>
    </row>
    <row r="2337" spans="1:2">
      <c r="A2337" t="s">
        <v>32569</v>
      </c>
      <c r="B2337">
        <v>77</v>
      </c>
    </row>
    <row r="2338" spans="1:2">
      <c r="A2338" t="s">
        <v>32570</v>
      </c>
      <c r="B2338">
        <v>126</v>
      </c>
    </row>
    <row r="2339" spans="1:2">
      <c r="A2339" t="s">
        <v>32571</v>
      </c>
      <c r="B2339">
        <v>116</v>
      </c>
    </row>
    <row r="2340" spans="1:2">
      <c r="A2340" t="s">
        <v>32572</v>
      </c>
      <c r="B2340">
        <v>23</v>
      </c>
    </row>
    <row r="2341" spans="1:2">
      <c r="A2341" t="s">
        <v>32681</v>
      </c>
      <c r="B2341">
        <v>134</v>
      </c>
    </row>
    <row r="2342" spans="1:2">
      <c r="A2342" t="s">
        <v>32682</v>
      </c>
      <c r="B2342">
        <v>1</v>
      </c>
    </row>
    <row r="2343" spans="1:2">
      <c r="A2343" t="s">
        <v>32683</v>
      </c>
      <c r="B2343">
        <v>2</v>
      </c>
    </row>
    <row r="2344" spans="1:2">
      <c r="A2344" t="s">
        <v>4682</v>
      </c>
      <c r="B2344">
        <v>87</v>
      </c>
    </row>
    <row r="2345" spans="1:2">
      <c r="A2345" t="s">
        <v>32684</v>
      </c>
      <c r="B2345">
        <v>63</v>
      </c>
    </row>
    <row r="2346" spans="1:2">
      <c r="A2346" t="s">
        <v>33304</v>
      </c>
      <c r="B2346">
        <v>1</v>
      </c>
    </row>
    <row r="2347" spans="1:2">
      <c r="A2347" t="s">
        <v>32605</v>
      </c>
      <c r="B2347">
        <v>37</v>
      </c>
    </row>
    <row r="2348" spans="1:2">
      <c r="A2348" t="s">
        <v>14890</v>
      </c>
      <c r="B2348">
        <v>0</v>
      </c>
    </row>
    <row r="2349" spans="1:2">
      <c r="A2349" t="s">
        <v>4198</v>
      </c>
      <c r="B2349">
        <v>979</v>
      </c>
    </row>
    <row r="2350" spans="1:2">
      <c r="A2350" t="s">
        <v>1021</v>
      </c>
      <c r="B2350">
        <v>36</v>
      </c>
    </row>
    <row r="2351" spans="1:2">
      <c r="A2351" t="s">
        <v>27661</v>
      </c>
      <c r="B2351">
        <v>104</v>
      </c>
    </row>
    <row r="2352" spans="1:2">
      <c r="A2352" t="s">
        <v>1004</v>
      </c>
      <c r="B2352">
        <v>15</v>
      </c>
    </row>
    <row r="2353" spans="1:2">
      <c r="A2353" t="s">
        <v>2355</v>
      </c>
      <c r="B2353">
        <v>1969</v>
      </c>
    </row>
    <row r="2354" spans="1:2">
      <c r="A2354" t="s">
        <v>14303</v>
      </c>
      <c r="B2354">
        <v>0</v>
      </c>
    </row>
    <row r="2355" spans="1:2">
      <c r="A2355" t="s">
        <v>33305</v>
      </c>
      <c r="B2355">
        <v>3</v>
      </c>
    </row>
    <row r="2356" spans="1:2">
      <c r="A2356" t="s">
        <v>2356</v>
      </c>
      <c r="B2356">
        <v>2216</v>
      </c>
    </row>
    <row r="2357" spans="1:2">
      <c r="A2357" t="s">
        <v>14342</v>
      </c>
      <c r="B2357">
        <v>0</v>
      </c>
    </row>
    <row r="2358" spans="1:2">
      <c r="A2358" t="s">
        <v>33306</v>
      </c>
      <c r="B2358">
        <v>30</v>
      </c>
    </row>
    <row r="2359" spans="1:2">
      <c r="A2359" t="s">
        <v>32504</v>
      </c>
      <c r="B2359">
        <v>24</v>
      </c>
    </row>
    <row r="2360" spans="1:2">
      <c r="A2360" t="s">
        <v>4539</v>
      </c>
      <c r="B2360">
        <v>31</v>
      </c>
    </row>
    <row r="2361" spans="1:2">
      <c r="A2361" t="s">
        <v>277</v>
      </c>
      <c r="B2361">
        <v>110</v>
      </c>
    </row>
    <row r="2362" spans="1:2">
      <c r="A2362" t="s">
        <v>14527</v>
      </c>
      <c r="B2362">
        <v>4</v>
      </c>
    </row>
    <row r="2363" spans="1:2">
      <c r="A2363" t="s">
        <v>32357</v>
      </c>
      <c r="B2363">
        <v>192</v>
      </c>
    </row>
    <row r="2364" spans="1:2">
      <c r="A2364" t="s">
        <v>1348</v>
      </c>
      <c r="B2364">
        <v>59</v>
      </c>
    </row>
    <row r="2365" spans="1:2">
      <c r="A2365" t="s">
        <v>1974</v>
      </c>
      <c r="B2365">
        <v>3</v>
      </c>
    </row>
    <row r="2366" spans="1:2">
      <c r="A2366" t="s">
        <v>31929</v>
      </c>
      <c r="B2366">
        <v>0</v>
      </c>
    </row>
    <row r="2367" spans="1:2">
      <c r="A2367" t="s">
        <v>14610</v>
      </c>
      <c r="B2367">
        <v>0</v>
      </c>
    </row>
    <row r="2368" spans="1:2">
      <c r="A2368" t="s">
        <v>2270</v>
      </c>
      <c r="B2368">
        <v>13</v>
      </c>
    </row>
    <row r="2369" spans="1:2">
      <c r="A2369" t="s">
        <v>14776</v>
      </c>
      <c r="B2369">
        <v>1522</v>
      </c>
    </row>
    <row r="2370" spans="1:2">
      <c r="A2370" t="s">
        <v>2132</v>
      </c>
      <c r="B2370">
        <v>8</v>
      </c>
    </row>
    <row r="2371" spans="1:2">
      <c r="A2371" t="s">
        <v>1854</v>
      </c>
      <c r="B2371">
        <v>104</v>
      </c>
    </row>
    <row r="2372" spans="1:2">
      <c r="A2372" t="s">
        <v>4732</v>
      </c>
      <c r="B2372">
        <v>91</v>
      </c>
    </row>
    <row r="2373" spans="1:2">
      <c r="A2373" t="s">
        <v>4706</v>
      </c>
      <c r="B2373">
        <v>0</v>
      </c>
    </row>
    <row r="2374" spans="1:2">
      <c r="A2374" t="s">
        <v>14580</v>
      </c>
      <c r="B2374">
        <v>0</v>
      </c>
    </row>
    <row r="2375" spans="1:2">
      <c r="A2375" t="s">
        <v>615</v>
      </c>
      <c r="B2375">
        <v>12</v>
      </c>
    </row>
    <row r="2376" spans="1:2">
      <c r="A2376" t="s">
        <v>672</v>
      </c>
      <c r="B2376">
        <v>33</v>
      </c>
    </row>
    <row r="2377" spans="1:2">
      <c r="A2377" t="s">
        <v>14317</v>
      </c>
      <c r="B2377">
        <v>0</v>
      </c>
    </row>
    <row r="2378" spans="1:2">
      <c r="A2378" t="s">
        <v>32527</v>
      </c>
      <c r="B2378">
        <v>1128</v>
      </c>
    </row>
    <row r="2379" spans="1:2">
      <c r="A2379" t="s">
        <v>4218</v>
      </c>
      <c r="B2379">
        <v>131</v>
      </c>
    </row>
    <row r="2380" spans="1:2">
      <c r="A2380" t="s">
        <v>14410</v>
      </c>
      <c r="B2380">
        <v>6</v>
      </c>
    </row>
    <row r="2381" spans="1:2">
      <c r="A2381" t="s">
        <v>742</v>
      </c>
      <c r="B2381">
        <v>404</v>
      </c>
    </row>
    <row r="2382" spans="1:2">
      <c r="A2382" t="s">
        <v>14281</v>
      </c>
      <c r="B2382">
        <v>665</v>
      </c>
    </row>
    <row r="2383" spans="1:2">
      <c r="A2383" t="s">
        <v>32</v>
      </c>
      <c r="B2383">
        <v>0</v>
      </c>
    </row>
    <row r="2384" spans="1:2">
      <c r="A2384" t="s">
        <v>31706</v>
      </c>
      <c r="B2384">
        <v>0</v>
      </c>
    </row>
    <row r="2385" spans="1:2">
      <c r="A2385" t="s">
        <v>30</v>
      </c>
      <c r="B2385">
        <v>0</v>
      </c>
    </row>
    <row r="2386" spans="1:2">
      <c r="A2386" t="s">
        <v>31</v>
      </c>
      <c r="B2386">
        <v>0</v>
      </c>
    </row>
    <row r="2387" spans="1:2">
      <c r="A2387" t="s">
        <v>29</v>
      </c>
      <c r="B2387">
        <v>120</v>
      </c>
    </row>
    <row r="2388" spans="1:2">
      <c r="A2388" t="s">
        <v>14320</v>
      </c>
      <c r="B2388">
        <v>89</v>
      </c>
    </row>
    <row r="2389" spans="1:2">
      <c r="A2389" t="s">
        <v>32787</v>
      </c>
      <c r="B2389">
        <v>0</v>
      </c>
    </row>
    <row r="2390" spans="1:2">
      <c r="A2390" t="s">
        <v>312</v>
      </c>
      <c r="B2390">
        <v>245</v>
      </c>
    </row>
    <row r="2391" spans="1:2">
      <c r="A2391" t="s">
        <v>2083</v>
      </c>
      <c r="B2391">
        <v>17</v>
      </c>
    </row>
    <row r="2392" spans="1:2">
      <c r="A2392" t="s">
        <v>2084</v>
      </c>
      <c r="B2392">
        <v>34</v>
      </c>
    </row>
    <row r="2393" spans="1:2">
      <c r="A2393" t="s">
        <v>2081</v>
      </c>
      <c r="B2393">
        <v>30</v>
      </c>
    </row>
    <row r="2394" spans="1:2">
      <c r="A2394" t="s">
        <v>345</v>
      </c>
      <c r="B2394">
        <v>6151</v>
      </c>
    </row>
    <row r="2395" spans="1:2">
      <c r="A2395" t="s">
        <v>32600</v>
      </c>
      <c r="B2395">
        <v>188</v>
      </c>
    </row>
    <row r="2396" spans="1:2">
      <c r="A2396" t="s">
        <v>1466</v>
      </c>
      <c r="B2396">
        <v>0</v>
      </c>
    </row>
    <row r="2397" spans="1:2">
      <c r="A2397" t="s">
        <v>2808</v>
      </c>
      <c r="B2397">
        <v>0</v>
      </c>
    </row>
    <row r="2398" spans="1:2">
      <c r="A2398" t="s">
        <v>2820</v>
      </c>
      <c r="B2398">
        <v>680</v>
      </c>
    </row>
    <row r="2399" spans="1:2">
      <c r="A2399" t="s">
        <v>30146</v>
      </c>
      <c r="B2399">
        <v>0</v>
      </c>
    </row>
    <row r="2400" spans="1:2">
      <c r="A2400" t="s">
        <v>30147</v>
      </c>
      <c r="B2400">
        <v>0</v>
      </c>
    </row>
    <row r="2401" spans="1:2">
      <c r="A2401" t="s">
        <v>27275</v>
      </c>
      <c r="B2401">
        <v>30</v>
      </c>
    </row>
    <row r="2402" spans="1:2">
      <c r="A2402" t="s">
        <v>2491</v>
      </c>
      <c r="B2402">
        <v>11</v>
      </c>
    </row>
    <row r="2403" spans="1:2">
      <c r="A2403" t="s">
        <v>3705</v>
      </c>
      <c r="B2403">
        <v>557</v>
      </c>
    </row>
    <row r="2404" spans="1:2">
      <c r="A2404" t="s">
        <v>3606</v>
      </c>
      <c r="B2404">
        <v>0</v>
      </c>
    </row>
    <row r="2405" spans="1:2">
      <c r="A2405" t="s">
        <v>4786</v>
      </c>
      <c r="B2405">
        <v>180</v>
      </c>
    </row>
    <row r="2406" spans="1:2">
      <c r="A2406" t="s">
        <v>30148</v>
      </c>
      <c r="B2406">
        <v>0</v>
      </c>
    </row>
    <row r="2407" spans="1:2">
      <c r="A2407" t="s">
        <v>54</v>
      </c>
      <c r="B2407">
        <v>0</v>
      </c>
    </row>
    <row r="2408" spans="1:2">
      <c r="A2408" t="s">
        <v>31729</v>
      </c>
      <c r="B2408">
        <v>2</v>
      </c>
    </row>
    <row r="2409" spans="1:2">
      <c r="A2409" t="s">
        <v>2882</v>
      </c>
      <c r="B2409">
        <v>77</v>
      </c>
    </row>
    <row r="2410" spans="1:2">
      <c r="A2410" t="s">
        <v>1731</v>
      </c>
      <c r="B2410">
        <v>193</v>
      </c>
    </row>
    <row r="2411" spans="1:2">
      <c r="A2411" t="s">
        <v>1740</v>
      </c>
      <c r="B2411">
        <v>376</v>
      </c>
    </row>
    <row r="2412" spans="1:2">
      <c r="A2412" t="s">
        <v>33</v>
      </c>
      <c r="B2412">
        <v>0</v>
      </c>
    </row>
    <row r="2413" spans="1:2">
      <c r="A2413" t="s">
        <v>113</v>
      </c>
      <c r="B2413">
        <v>44</v>
      </c>
    </row>
    <row r="2414" spans="1:2">
      <c r="A2414" t="s">
        <v>2013</v>
      </c>
      <c r="B2414">
        <v>28</v>
      </c>
    </row>
    <row r="2415" spans="1:2">
      <c r="A2415" t="s">
        <v>494</v>
      </c>
      <c r="B2415">
        <v>197</v>
      </c>
    </row>
    <row r="2416" spans="1:2">
      <c r="A2416" t="s">
        <v>2821</v>
      </c>
      <c r="B2416">
        <v>0</v>
      </c>
    </row>
    <row r="2417" spans="1:2">
      <c r="A2417" t="s">
        <v>3224</v>
      </c>
      <c r="B2417">
        <v>72</v>
      </c>
    </row>
    <row r="2418" spans="1:2">
      <c r="A2418" t="s">
        <v>3229</v>
      </c>
      <c r="B2418">
        <v>77</v>
      </c>
    </row>
    <row r="2419" spans="1:2">
      <c r="A2419" t="s">
        <v>2434</v>
      </c>
      <c r="B2419">
        <v>106</v>
      </c>
    </row>
    <row r="2420" spans="1:2">
      <c r="A2420" t="s">
        <v>3047</v>
      </c>
      <c r="B2420">
        <v>0</v>
      </c>
    </row>
    <row r="2421" spans="1:2">
      <c r="A2421" t="s">
        <v>1935</v>
      </c>
      <c r="B2421">
        <v>1278</v>
      </c>
    </row>
    <row r="2422" spans="1:2">
      <c r="A2422" t="s">
        <v>32376</v>
      </c>
      <c r="B2422">
        <v>99</v>
      </c>
    </row>
    <row r="2423" spans="1:2">
      <c r="A2423" t="s">
        <v>4151</v>
      </c>
      <c r="B2423">
        <v>0</v>
      </c>
    </row>
    <row r="2424" spans="1:2">
      <c r="A2424" t="s">
        <v>32788</v>
      </c>
      <c r="B2424">
        <v>33</v>
      </c>
    </row>
    <row r="2425" spans="1:2">
      <c r="A2425" t="s">
        <v>14683</v>
      </c>
      <c r="B2425">
        <v>1496</v>
      </c>
    </row>
    <row r="2426" spans="1:2">
      <c r="A2426" t="s">
        <v>2827</v>
      </c>
      <c r="B2426">
        <v>0</v>
      </c>
    </row>
    <row r="2427" spans="1:2">
      <c r="A2427" t="s">
        <v>209</v>
      </c>
      <c r="B2427">
        <v>0</v>
      </c>
    </row>
    <row r="2428" spans="1:2">
      <c r="A2428" t="s">
        <v>14274</v>
      </c>
      <c r="B2428">
        <v>47</v>
      </c>
    </row>
    <row r="2429" spans="1:2">
      <c r="A2429" t="s">
        <v>14715</v>
      </c>
      <c r="B2429">
        <v>0</v>
      </c>
    </row>
    <row r="2430" spans="1:2">
      <c r="A2430" t="s">
        <v>3552</v>
      </c>
      <c r="B2430">
        <v>70</v>
      </c>
    </row>
    <row r="2431" spans="1:2">
      <c r="A2431" t="s">
        <v>937</v>
      </c>
      <c r="B2431">
        <v>26</v>
      </c>
    </row>
    <row r="2432" spans="1:2">
      <c r="A2432" t="s">
        <v>2612</v>
      </c>
      <c r="B2432">
        <v>3</v>
      </c>
    </row>
    <row r="2433" spans="1:2">
      <c r="A2433" t="s">
        <v>3811</v>
      </c>
      <c r="B2433">
        <v>99</v>
      </c>
    </row>
    <row r="2434" spans="1:2">
      <c r="A2434" t="s">
        <v>4059</v>
      </c>
      <c r="B2434">
        <v>0</v>
      </c>
    </row>
    <row r="2435" spans="1:2">
      <c r="A2435" t="s">
        <v>1449</v>
      </c>
      <c r="B2435">
        <v>6</v>
      </c>
    </row>
    <row r="2436" spans="1:2">
      <c r="A2436" t="s">
        <v>2828</v>
      </c>
      <c r="B2436">
        <v>0</v>
      </c>
    </row>
    <row r="2437" spans="1:2">
      <c r="A2437" t="s">
        <v>14435</v>
      </c>
      <c r="B2437">
        <v>26</v>
      </c>
    </row>
    <row r="2438" spans="1:2">
      <c r="A2438" t="s">
        <v>14341</v>
      </c>
      <c r="B2438">
        <v>0</v>
      </c>
    </row>
    <row r="2439" spans="1:2">
      <c r="A2439" t="s">
        <v>2274</v>
      </c>
      <c r="B2439">
        <v>6898</v>
      </c>
    </row>
    <row r="2440" spans="1:2">
      <c r="A2440" t="s">
        <v>3194</v>
      </c>
      <c r="B2440">
        <v>436</v>
      </c>
    </row>
    <row r="2441" spans="1:2">
      <c r="A2441" t="s">
        <v>32888</v>
      </c>
      <c r="B2441">
        <v>128</v>
      </c>
    </row>
    <row r="2442" spans="1:2">
      <c r="A2442" t="s">
        <v>4168</v>
      </c>
      <c r="B2442">
        <v>0</v>
      </c>
    </row>
    <row r="2443" spans="1:2">
      <c r="A2443" t="s">
        <v>2922</v>
      </c>
      <c r="B2443">
        <v>963</v>
      </c>
    </row>
    <row r="2444" spans="1:2">
      <c r="A2444" t="s">
        <v>3373</v>
      </c>
      <c r="B2444">
        <v>6</v>
      </c>
    </row>
    <row r="2445" spans="1:2">
      <c r="A2445" t="s">
        <v>33307</v>
      </c>
      <c r="B2445">
        <v>0</v>
      </c>
    </row>
    <row r="2446" spans="1:2">
      <c r="A2446" t="s">
        <v>1850</v>
      </c>
      <c r="B2446">
        <v>0</v>
      </c>
    </row>
    <row r="2447" spans="1:2">
      <c r="A2447" t="s">
        <v>3922</v>
      </c>
      <c r="B2447">
        <v>114</v>
      </c>
    </row>
    <row r="2448" spans="1:2">
      <c r="A2448" t="s">
        <v>3923</v>
      </c>
      <c r="B2448">
        <v>53</v>
      </c>
    </row>
    <row r="2449" spans="1:2">
      <c r="A2449" t="s">
        <v>1888</v>
      </c>
      <c r="B2449">
        <v>61</v>
      </c>
    </row>
    <row r="2450" spans="1:2">
      <c r="A2450" t="s">
        <v>4717</v>
      </c>
      <c r="B2450">
        <v>3</v>
      </c>
    </row>
    <row r="2451" spans="1:2">
      <c r="A2451" t="s">
        <v>1359</v>
      </c>
      <c r="B2451">
        <v>94</v>
      </c>
    </row>
    <row r="2452" spans="1:2">
      <c r="A2452" t="s">
        <v>1353</v>
      </c>
      <c r="B2452">
        <v>0</v>
      </c>
    </row>
    <row r="2453" spans="1:2">
      <c r="A2453" t="s">
        <v>1357</v>
      </c>
      <c r="B2453">
        <v>74</v>
      </c>
    </row>
    <row r="2454" spans="1:2">
      <c r="A2454" t="s">
        <v>1355</v>
      </c>
      <c r="B2454">
        <v>1</v>
      </c>
    </row>
    <row r="2455" spans="1:2">
      <c r="A2455" t="s">
        <v>2221</v>
      </c>
      <c r="B2455">
        <v>8108</v>
      </c>
    </row>
    <row r="2456" spans="1:2">
      <c r="A2456" t="s">
        <v>33308</v>
      </c>
      <c r="B2456">
        <v>1</v>
      </c>
    </row>
    <row r="2457" spans="1:2">
      <c r="A2457" t="s">
        <v>3827</v>
      </c>
      <c r="B2457">
        <v>1</v>
      </c>
    </row>
    <row r="2458" spans="1:2">
      <c r="A2458" t="s">
        <v>32685</v>
      </c>
      <c r="B2458">
        <v>0</v>
      </c>
    </row>
    <row r="2459" spans="1:2">
      <c r="A2459" t="s">
        <v>14383</v>
      </c>
      <c r="B2459">
        <v>5</v>
      </c>
    </row>
    <row r="2460" spans="1:2">
      <c r="A2460" t="s">
        <v>14314</v>
      </c>
      <c r="B2460">
        <v>67</v>
      </c>
    </row>
    <row r="2461" spans="1:2">
      <c r="A2461" t="s">
        <v>4143</v>
      </c>
      <c r="B2461">
        <v>131</v>
      </c>
    </row>
    <row r="2462" spans="1:2">
      <c r="A2462" t="s">
        <v>4142</v>
      </c>
      <c r="B2462">
        <v>339</v>
      </c>
    </row>
    <row r="2463" spans="1:2">
      <c r="A2463" t="s">
        <v>2665</v>
      </c>
      <c r="B2463">
        <v>0</v>
      </c>
    </row>
    <row r="2464" spans="1:2">
      <c r="A2464" t="s">
        <v>433</v>
      </c>
      <c r="B2464">
        <v>0</v>
      </c>
    </row>
    <row r="2465" spans="1:2">
      <c r="A2465" t="s">
        <v>32521</v>
      </c>
      <c r="B2465">
        <v>17</v>
      </c>
    </row>
    <row r="2466" spans="1:2">
      <c r="A2466" t="s">
        <v>14289</v>
      </c>
      <c r="B2466">
        <v>0</v>
      </c>
    </row>
    <row r="2467" spans="1:2">
      <c r="A2467" t="s">
        <v>1675</v>
      </c>
      <c r="B2467">
        <v>42</v>
      </c>
    </row>
    <row r="2468" spans="1:2">
      <c r="A2468" t="s">
        <v>2273</v>
      </c>
      <c r="B2468">
        <v>1299</v>
      </c>
    </row>
    <row r="2469" spans="1:2">
      <c r="A2469" t="s">
        <v>3979</v>
      </c>
      <c r="B2469">
        <v>12</v>
      </c>
    </row>
    <row r="2470" spans="1:2">
      <c r="A2470" t="s">
        <v>14472</v>
      </c>
      <c r="B2470">
        <v>6</v>
      </c>
    </row>
    <row r="2471" spans="1:2">
      <c r="A2471" t="s">
        <v>14669</v>
      </c>
      <c r="B2471">
        <v>4642</v>
      </c>
    </row>
    <row r="2472" spans="1:2">
      <c r="A2472" t="s">
        <v>2749</v>
      </c>
      <c r="B2472">
        <v>10802</v>
      </c>
    </row>
    <row r="2473" spans="1:2">
      <c r="A2473" t="s">
        <v>1739</v>
      </c>
      <c r="B2473">
        <v>342</v>
      </c>
    </row>
    <row r="2474" spans="1:2">
      <c r="A2474" t="s">
        <v>14424</v>
      </c>
      <c r="B2474">
        <v>151</v>
      </c>
    </row>
    <row r="2475" spans="1:2">
      <c r="A2475" t="s">
        <v>14321</v>
      </c>
      <c r="B2475">
        <v>185</v>
      </c>
    </row>
    <row r="2476" spans="1:2">
      <c r="A2476" t="s">
        <v>3376</v>
      </c>
      <c r="B2476">
        <v>3</v>
      </c>
    </row>
    <row r="2477" spans="1:2">
      <c r="A2477" t="s">
        <v>27676</v>
      </c>
      <c r="B2477">
        <v>417</v>
      </c>
    </row>
    <row r="2478" spans="1:2">
      <c r="A2478" t="s">
        <v>14359</v>
      </c>
      <c r="B2478">
        <v>98</v>
      </c>
    </row>
    <row r="2479" spans="1:2">
      <c r="A2479" t="s">
        <v>2423</v>
      </c>
      <c r="B2479">
        <v>0</v>
      </c>
    </row>
    <row r="2480" spans="1:2">
      <c r="A2480" t="s">
        <v>2422</v>
      </c>
      <c r="B2480">
        <v>0</v>
      </c>
    </row>
    <row r="2481" spans="1:2">
      <c r="A2481" t="s">
        <v>2454</v>
      </c>
      <c r="B2481">
        <v>12</v>
      </c>
    </row>
    <row r="2482" spans="1:2">
      <c r="A2482" t="s">
        <v>27746</v>
      </c>
      <c r="B2482">
        <v>5</v>
      </c>
    </row>
    <row r="2483" spans="1:2">
      <c r="A2483" t="s">
        <v>2456</v>
      </c>
      <c r="B2483">
        <v>36</v>
      </c>
    </row>
    <row r="2484" spans="1:2">
      <c r="A2484" t="s">
        <v>15060</v>
      </c>
      <c r="B2484">
        <v>2</v>
      </c>
    </row>
    <row r="2485" spans="1:2">
      <c r="A2485" t="s">
        <v>1866</v>
      </c>
      <c r="B2485">
        <v>249</v>
      </c>
    </row>
    <row r="2486" spans="1:2">
      <c r="A2486" t="s">
        <v>1564</v>
      </c>
      <c r="B2486">
        <v>24</v>
      </c>
    </row>
    <row r="2487" spans="1:2">
      <c r="A2487" t="s">
        <v>1568</v>
      </c>
      <c r="B2487">
        <v>15</v>
      </c>
    </row>
    <row r="2488" spans="1:2">
      <c r="A2488" t="s">
        <v>1446</v>
      </c>
      <c r="B2488">
        <v>0</v>
      </c>
    </row>
    <row r="2489" spans="1:2">
      <c r="A2489" t="s">
        <v>3564</v>
      </c>
      <c r="B2489">
        <v>78</v>
      </c>
    </row>
    <row r="2490" spans="1:2">
      <c r="A2490" t="s">
        <v>2502</v>
      </c>
      <c r="B2490">
        <v>97</v>
      </c>
    </row>
    <row r="2491" spans="1:2">
      <c r="A2491" t="s">
        <v>2795</v>
      </c>
      <c r="B2491">
        <v>0</v>
      </c>
    </row>
    <row r="2492" spans="1:2">
      <c r="A2492" t="s">
        <v>3835</v>
      </c>
      <c r="B2492">
        <v>9</v>
      </c>
    </row>
    <row r="2493" spans="1:2">
      <c r="A2493" t="s">
        <v>2545</v>
      </c>
      <c r="B2493">
        <v>2</v>
      </c>
    </row>
    <row r="2494" spans="1:2">
      <c r="A2494" t="s">
        <v>698</v>
      </c>
      <c r="B2494">
        <v>32</v>
      </c>
    </row>
    <row r="2495" spans="1:2">
      <c r="A2495" t="s">
        <v>699</v>
      </c>
      <c r="B2495">
        <v>31</v>
      </c>
    </row>
    <row r="2496" spans="1:2">
      <c r="A2496" t="s">
        <v>3459</v>
      </c>
      <c r="B2496">
        <v>64</v>
      </c>
    </row>
    <row r="2497" spans="1:2">
      <c r="A2497" t="s">
        <v>14589</v>
      </c>
      <c r="B2497">
        <v>0</v>
      </c>
    </row>
    <row r="2498" spans="1:2">
      <c r="A2498" t="s">
        <v>1047</v>
      </c>
      <c r="B2498">
        <v>42</v>
      </c>
    </row>
    <row r="2499" spans="1:2">
      <c r="A2499" t="s">
        <v>14709</v>
      </c>
      <c r="B2499">
        <v>32</v>
      </c>
    </row>
    <row r="2500" spans="1:2">
      <c r="A2500" t="s">
        <v>14710</v>
      </c>
      <c r="B2500">
        <v>42</v>
      </c>
    </row>
    <row r="2501" spans="1:2">
      <c r="A2501" t="s">
        <v>3463</v>
      </c>
      <c r="B2501">
        <v>4</v>
      </c>
    </row>
    <row r="2502" spans="1:2">
      <c r="A2502" t="s">
        <v>3070</v>
      </c>
      <c r="B2502">
        <v>8</v>
      </c>
    </row>
    <row r="2503" spans="1:2">
      <c r="A2503" t="s">
        <v>27097</v>
      </c>
      <c r="B2503">
        <v>33</v>
      </c>
    </row>
    <row r="2504" spans="1:2">
      <c r="A2504" t="s">
        <v>2809</v>
      </c>
      <c r="B2504">
        <v>196</v>
      </c>
    </row>
    <row r="2505" spans="1:2">
      <c r="A2505" t="s">
        <v>33309</v>
      </c>
      <c r="B2505">
        <v>0</v>
      </c>
    </row>
    <row r="2506" spans="1:2">
      <c r="A2506" t="s">
        <v>14216</v>
      </c>
      <c r="B2506">
        <v>0</v>
      </c>
    </row>
    <row r="2507" spans="1:2">
      <c r="A2507" t="s">
        <v>27080</v>
      </c>
      <c r="B2507">
        <v>12</v>
      </c>
    </row>
    <row r="2508" spans="1:2">
      <c r="A2508" t="s">
        <v>2429</v>
      </c>
      <c r="B2508">
        <v>48</v>
      </c>
    </row>
    <row r="2509" spans="1:2">
      <c r="A2509" t="s">
        <v>2436</v>
      </c>
      <c r="B2509">
        <v>104</v>
      </c>
    </row>
    <row r="2510" spans="1:2">
      <c r="A2510" t="s">
        <v>1050</v>
      </c>
      <c r="B2510">
        <v>6</v>
      </c>
    </row>
    <row r="2511" spans="1:2">
      <c r="A2511" t="s">
        <v>2675</v>
      </c>
      <c r="B2511">
        <v>380</v>
      </c>
    </row>
    <row r="2512" spans="1:2">
      <c r="A2512" t="s">
        <v>109</v>
      </c>
      <c r="B2512">
        <v>105</v>
      </c>
    </row>
    <row r="2513" spans="1:2">
      <c r="A2513" t="s">
        <v>3588</v>
      </c>
      <c r="B2513">
        <v>8</v>
      </c>
    </row>
    <row r="2514" spans="1:2">
      <c r="A2514" t="s">
        <v>3592</v>
      </c>
      <c r="B2514">
        <v>12</v>
      </c>
    </row>
    <row r="2515" spans="1:2">
      <c r="A2515" t="s">
        <v>3393</v>
      </c>
      <c r="B2515">
        <v>12</v>
      </c>
    </row>
    <row r="2516" spans="1:2">
      <c r="A2516" t="s">
        <v>4281</v>
      </c>
      <c r="B2516">
        <v>28</v>
      </c>
    </row>
    <row r="2517" spans="1:2">
      <c r="A2517" t="s">
        <v>4542</v>
      </c>
      <c r="B2517">
        <v>4</v>
      </c>
    </row>
    <row r="2518" spans="1:2">
      <c r="A2518" t="s">
        <v>2133</v>
      </c>
      <c r="B2518">
        <v>154</v>
      </c>
    </row>
    <row r="2519" spans="1:2">
      <c r="A2519" t="s">
        <v>3500</v>
      </c>
      <c r="B2519">
        <v>289</v>
      </c>
    </row>
    <row r="2520" spans="1:2">
      <c r="A2520" t="s">
        <v>3936</v>
      </c>
      <c r="B2520">
        <v>113</v>
      </c>
    </row>
    <row r="2521" spans="1:2">
      <c r="A2521" t="s">
        <v>4090</v>
      </c>
      <c r="B2521">
        <v>1801</v>
      </c>
    </row>
    <row r="2522" spans="1:2">
      <c r="A2522" t="s">
        <v>4092</v>
      </c>
      <c r="B2522">
        <v>891</v>
      </c>
    </row>
    <row r="2523" spans="1:2">
      <c r="A2523" t="s">
        <v>4094</v>
      </c>
      <c r="B2523">
        <v>1920</v>
      </c>
    </row>
    <row r="2524" spans="1:2">
      <c r="A2524" t="s">
        <v>14642</v>
      </c>
      <c r="B2524">
        <v>0</v>
      </c>
    </row>
    <row r="2525" spans="1:2">
      <c r="A2525" t="s">
        <v>14390</v>
      </c>
      <c r="B2525">
        <v>1668</v>
      </c>
    </row>
    <row r="2526" spans="1:2">
      <c r="A2526" t="s">
        <v>3220</v>
      </c>
      <c r="B2526">
        <v>0</v>
      </c>
    </row>
    <row r="2527" spans="1:2">
      <c r="A2527" t="s">
        <v>3222</v>
      </c>
      <c r="B2527">
        <v>102</v>
      </c>
    </row>
    <row r="2528" spans="1:2">
      <c r="A2528" t="s">
        <v>3227</v>
      </c>
      <c r="B2528">
        <v>6</v>
      </c>
    </row>
    <row r="2529" spans="1:2">
      <c r="A2529" t="s">
        <v>33310</v>
      </c>
      <c r="B2529">
        <v>0</v>
      </c>
    </row>
    <row r="2530" spans="1:2">
      <c r="A2530" t="s">
        <v>3656</v>
      </c>
      <c r="B2530">
        <v>135</v>
      </c>
    </row>
    <row r="2531" spans="1:2">
      <c r="A2531" t="s">
        <v>14485</v>
      </c>
      <c r="B2531">
        <v>66</v>
      </c>
    </row>
    <row r="2532" spans="1:2">
      <c r="A2532" t="s">
        <v>3675</v>
      </c>
      <c r="B2532">
        <v>23</v>
      </c>
    </row>
    <row r="2533" spans="1:2">
      <c r="A2533" t="s">
        <v>3676</v>
      </c>
      <c r="B2533">
        <v>383</v>
      </c>
    </row>
    <row r="2534" spans="1:2">
      <c r="A2534" t="s">
        <v>3687</v>
      </c>
      <c r="B2534">
        <v>94</v>
      </c>
    </row>
    <row r="2535" spans="1:2">
      <c r="A2535" t="s">
        <v>3652</v>
      </c>
      <c r="B2535">
        <v>25</v>
      </c>
    </row>
    <row r="2536" spans="1:2">
      <c r="A2536" t="s">
        <v>3658</v>
      </c>
      <c r="B2536">
        <v>108</v>
      </c>
    </row>
    <row r="2537" spans="1:2">
      <c r="A2537" t="s">
        <v>3662</v>
      </c>
      <c r="B2537">
        <v>60</v>
      </c>
    </row>
    <row r="2538" spans="1:2">
      <c r="A2538" t="s">
        <v>3671</v>
      </c>
      <c r="B2538">
        <v>99</v>
      </c>
    </row>
    <row r="2539" spans="1:2">
      <c r="A2539" t="s">
        <v>3681</v>
      </c>
      <c r="B2539">
        <v>35</v>
      </c>
    </row>
    <row r="2540" spans="1:2">
      <c r="A2540" t="s">
        <v>31930</v>
      </c>
      <c r="B2540">
        <v>82</v>
      </c>
    </row>
    <row r="2541" spans="1:2">
      <c r="A2541" t="s">
        <v>14719</v>
      </c>
      <c r="B2541">
        <v>83</v>
      </c>
    </row>
    <row r="2542" spans="1:2">
      <c r="A2542" t="s">
        <v>2512</v>
      </c>
      <c r="B2542">
        <v>35</v>
      </c>
    </row>
    <row r="2543" spans="1:2">
      <c r="A2543" t="s">
        <v>2511</v>
      </c>
      <c r="B2543">
        <v>320</v>
      </c>
    </row>
    <row r="2544" spans="1:2">
      <c r="A2544" t="s">
        <v>3417</v>
      </c>
      <c r="B2544">
        <v>227</v>
      </c>
    </row>
    <row r="2545" spans="1:2">
      <c r="A2545" t="s">
        <v>2771</v>
      </c>
      <c r="B2545">
        <v>51</v>
      </c>
    </row>
    <row r="2546" spans="1:2">
      <c r="A2546" t="s">
        <v>2853</v>
      </c>
      <c r="B2546">
        <v>2</v>
      </c>
    </row>
    <row r="2547" spans="1:2">
      <c r="A2547" t="s">
        <v>761</v>
      </c>
      <c r="B2547">
        <v>0</v>
      </c>
    </row>
    <row r="2548" spans="1:2">
      <c r="A2548" t="s">
        <v>762</v>
      </c>
      <c r="B2548">
        <v>95</v>
      </c>
    </row>
    <row r="2549" spans="1:2">
      <c r="A2549" t="s">
        <v>14325</v>
      </c>
      <c r="B2549">
        <v>75</v>
      </c>
    </row>
    <row r="2550" spans="1:2">
      <c r="A2550" t="s">
        <v>1869</v>
      </c>
      <c r="B2550">
        <v>17</v>
      </c>
    </row>
    <row r="2551" spans="1:2">
      <c r="A2551" t="s">
        <v>285</v>
      </c>
      <c r="B2551">
        <v>0</v>
      </c>
    </row>
    <row r="2552" spans="1:2">
      <c r="A2552" t="s">
        <v>1180</v>
      </c>
      <c r="B2552">
        <v>15</v>
      </c>
    </row>
    <row r="2553" spans="1:2">
      <c r="A2553" t="s">
        <v>14812</v>
      </c>
      <c r="B2553">
        <v>53</v>
      </c>
    </row>
    <row r="2554" spans="1:2">
      <c r="A2554" t="s">
        <v>1182</v>
      </c>
      <c r="B2554">
        <v>2</v>
      </c>
    </row>
    <row r="2555" spans="1:2">
      <c r="A2555" t="s">
        <v>4443</v>
      </c>
      <c r="B2555">
        <v>1</v>
      </c>
    </row>
    <row r="2556" spans="1:2">
      <c r="A2556" t="s">
        <v>239</v>
      </c>
      <c r="B2556">
        <v>0</v>
      </c>
    </row>
    <row r="2557" spans="1:2">
      <c r="A2557" t="s">
        <v>1945</v>
      </c>
      <c r="B2557">
        <v>536</v>
      </c>
    </row>
    <row r="2558" spans="1:2">
      <c r="A2558" t="s">
        <v>15075</v>
      </c>
      <c r="B2558">
        <v>84</v>
      </c>
    </row>
    <row r="2559" spans="1:2">
      <c r="A2559" t="s">
        <v>2806</v>
      </c>
      <c r="B2559">
        <v>0</v>
      </c>
    </row>
    <row r="2560" spans="1:2">
      <c r="A2560" t="s">
        <v>2388</v>
      </c>
      <c r="B2560">
        <v>0</v>
      </c>
    </row>
    <row r="2561" spans="1:2">
      <c r="A2561" t="s">
        <v>14363</v>
      </c>
      <c r="B2561">
        <v>1</v>
      </c>
    </row>
    <row r="2562" spans="1:2">
      <c r="A2562" t="s">
        <v>1895</v>
      </c>
      <c r="B2562">
        <v>18</v>
      </c>
    </row>
    <row r="2563" spans="1:2">
      <c r="A2563" t="s">
        <v>1372</v>
      </c>
      <c r="B2563">
        <v>484</v>
      </c>
    </row>
    <row r="2564" spans="1:2">
      <c r="A2564" t="s">
        <v>32370</v>
      </c>
      <c r="B2564">
        <v>2</v>
      </c>
    </row>
    <row r="2565" spans="1:2">
      <c r="A2565" t="s">
        <v>14392</v>
      </c>
      <c r="B2565">
        <v>142</v>
      </c>
    </row>
    <row r="2566" spans="1:2">
      <c r="A2566" t="s">
        <v>3648</v>
      </c>
      <c r="B2566">
        <v>16</v>
      </c>
    </row>
    <row r="2567" spans="1:2">
      <c r="A2567" t="s">
        <v>32393</v>
      </c>
      <c r="B2567">
        <v>1</v>
      </c>
    </row>
    <row r="2568" spans="1:2">
      <c r="A2568" t="s">
        <v>33311</v>
      </c>
      <c r="B2568">
        <v>0</v>
      </c>
    </row>
    <row r="2569" spans="1:2">
      <c r="A2569" t="s">
        <v>1565</v>
      </c>
      <c r="B2569">
        <v>105</v>
      </c>
    </row>
    <row r="2570" spans="1:2">
      <c r="A2570" t="s">
        <v>4598</v>
      </c>
      <c r="B2570">
        <v>201</v>
      </c>
    </row>
    <row r="2571" spans="1:2">
      <c r="A2571" t="s">
        <v>2907</v>
      </c>
      <c r="B2571">
        <v>360</v>
      </c>
    </row>
    <row r="2572" spans="1:2">
      <c r="A2572" t="s">
        <v>14622</v>
      </c>
      <c r="B2572">
        <v>115</v>
      </c>
    </row>
    <row r="2573" spans="1:2">
      <c r="A2573" t="s">
        <v>578</v>
      </c>
      <c r="B2573">
        <v>0</v>
      </c>
    </row>
    <row r="2574" spans="1:2">
      <c r="A2574" t="s">
        <v>4223</v>
      </c>
      <c r="B2574">
        <v>131</v>
      </c>
    </row>
    <row r="2575" spans="1:2">
      <c r="A2575" t="s">
        <v>953</v>
      </c>
      <c r="B2575">
        <v>18</v>
      </c>
    </row>
    <row r="2576" spans="1:2">
      <c r="A2576" t="s">
        <v>2419</v>
      </c>
      <c r="B2576">
        <v>16</v>
      </c>
    </row>
    <row r="2577" spans="1:2">
      <c r="A2577" t="s">
        <v>2231</v>
      </c>
      <c r="B2577">
        <v>233</v>
      </c>
    </row>
    <row r="2578" spans="1:2">
      <c r="A2578" t="s">
        <v>334</v>
      </c>
      <c r="B2578">
        <v>30</v>
      </c>
    </row>
    <row r="2579" spans="1:2">
      <c r="A2579" t="s">
        <v>1367</v>
      </c>
      <c r="B2579">
        <v>3</v>
      </c>
    </row>
    <row r="2580" spans="1:2">
      <c r="A2580" t="s">
        <v>3359</v>
      </c>
      <c r="B2580">
        <v>0</v>
      </c>
    </row>
    <row r="2581" spans="1:2">
      <c r="A2581" t="s">
        <v>3481</v>
      </c>
      <c r="B2581">
        <v>0</v>
      </c>
    </row>
    <row r="2582" spans="1:2">
      <c r="A2582" t="s">
        <v>14608</v>
      </c>
      <c r="B2582">
        <v>19</v>
      </c>
    </row>
    <row r="2583" spans="1:2">
      <c r="A2583" t="s">
        <v>15066</v>
      </c>
      <c r="B2583">
        <v>22</v>
      </c>
    </row>
    <row r="2584" spans="1:2">
      <c r="A2584" t="s">
        <v>32419</v>
      </c>
      <c r="B2584">
        <v>6</v>
      </c>
    </row>
    <row r="2585" spans="1:2">
      <c r="A2585" t="s">
        <v>3854</v>
      </c>
      <c r="B2585">
        <v>197</v>
      </c>
    </row>
    <row r="2586" spans="1:2">
      <c r="A2586" t="s">
        <v>1469</v>
      </c>
      <c r="B2586">
        <v>1</v>
      </c>
    </row>
    <row r="2587" spans="1:2">
      <c r="A2587" t="s">
        <v>32423</v>
      </c>
      <c r="B2587">
        <v>0</v>
      </c>
    </row>
    <row r="2588" spans="1:2">
      <c r="A2588" t="s">
        <v>1478</v>
      </c>
      <c r="B2588">
        <v>0</v>
      </c>
    </row>
    <row r="2589" spans="1:2">
      <c r="A2589" t="s">
        <v>428</v>
      </c>
      <c r="B2589">
        <v>238</v>
      </c>
    </row>
    <row r="2590" spans="1:2">
      <c r="A2590" t="s">
        <v>14265</v>
      </c>
      <c r="B2590">
        <v>34</v>
      </c>
    </row>
    <row r="2591" spans="1:2">
      <c r="A2591" t="s">
        <v>33312</v>
      </c>
      <c r="B2591">
        <v>0</v>
      </c>
    </row>
    <row r="2592" spans="1:2">
      <c r="A2592" t="s">
        <v>14836</v>
      </c>
      <c r="B2592">
        <v>64</v>
      </c>
    </row>
    <row r="2593" spans="1:2">
      <c r="A2593" t="s">
        <v>14444</v>
      </c>
      <c r="B2593">
        <v>0</v>
      </c>
    </row>
    <row r="2594" spans="1:2">
      <c r="A2594" t="s">
        <v>31663</v>
      </c>
      <c r="B2594">
        <v>69</v>
      </c>
    </row>
    <row r="2595" spans="1:2">
      <c r="A2595" t="s">
        <v>2995</v>
      </c>
      <c r="B2595">
        <v>95</v>
      </c>
    </row>
    <row r="2596" spans="1:2">
      <c r="A2596" t="s">
        <v>14401</v>
      </c>
      <c r="B2596">
        <v>108</v>
      </c>
    </row>
    <row r="2597" spans="1:2">
      <c r="A2597" t="s">
        <v>3751</v>
      </c>
      <c r="B2597">
        <v>0</v>
      </c>
    </row>
    <row r="2598" spans="1:2">
      <c r="A2598" t="s">
        <v>3748</v>
      </c>
      <c r="B2598">
        <v>200</v>
      </c>
    </row>
    <row r="2599" spans="1:2">
      <c r="A2599" t="s">
        <v>3746</v>
      </c>
      <c r="B2599">
        <v>0</v>
      </c>
    </row>
    <row r="2600" spans="1:2">
      <c r="A2600" t="s">
        <v>4532</v>
      </c>
      <c r="B2600">
        <v>494</v>
      </c>
    </row>
    <row r="2601" spans="1:2">
      <c r="A2601" t="s">
        <v>2318</v>
      </c>
      <c r="B2601">
        <v>1</v>
      </c>
    </row>
    <row r="2602" spans="1:2">
      <c r="A2602" t="s">
        <v>14648</v>
      </c>
      <c r="B2602">
        <v>3</v>
      </c>
    </row>
    <row r="2603" spans="1:2">
      <c r="A2603" t="s">
        <v>33313</v>
      </c>
      <c r="B2603">
        <v>13</v>
      </c>
    </row>
    <row r="2604" spans="1:2">
      <c r="A2604" t="s">
        <v>144</v>
      </c>
      <c r="B2604">
        <v>0</v>
      </c>
    </row>
    <row r="2605" spans="1:2">
      <c r="A2605" t="s">
        <v>27273</v>
      </c>
      <c r="B2605">
        <v>17</v>
      </c>
    </row>
    <row r="2606" spans="1:2">
      <c r="A2606" t="s">
        <v>1211</v>
      </c>
      <c r="B2606">
        <v>0</v>
      </c>
    </row>
    <row r="2607" spans="1:2">
      <c r="A2607" t="s">
        <v>4507</v>
      </c>
      <c r="B2607">
        <v>0</v>
      </c>
    </row>
    <row r="2608" spans="1:2">
      <c r="A2608" t="s">
        <v>14244</v>
      </c>
      <c r="B2608">
        <v>0</v>
      </c>
    </row>
    <row r="2609" spans="1:2">
      <c r="A2609" t="s">
        <v>998</v>
      </c>
      <c r="B2609">
        <v>0</v>
      </c>
    </row>
    <row r="2610" spans="1:2">
      <c r="A2610" t="s">
        <v>31931</v>
      </c>
      <c r="B2610">
        <v>0</v>
      </c>
    </row>
    <row r="2611" spans="1:2">
      <c r="A2611" t="s">
        <v>1080</v>
      </c>
      <c r="B2611">
        <v>11</v>
      </c>
    </row>
    <row r="2612" spans="1:2">
      <c r="A2612" t="s">
        <v>32686</v>
      </c>
      <c r="B2612">
        <v>10392</v>
      </c>
    </row>
    <row r="2613" spans="1:2">
      <c r="A2613" t="s">
        <v>14483</v>
      </c>
      <c r="B2613">
        <v>0</v>
      </c>
    </row>
    <row r="2614" spans="1:2">
      <c r="A2614" t="s">
        <v>32415</v>
      </c>
      <c r="B2614">
        <v>1</v>
      </c>
    </row>
    <row r="2615" spans="1:2">
      <c r="A2615" t="s">
        <v>1082</v>
      </c>
      <c r="B2615">
        <v>36</v>
      </c>
    </row>
    <row r="2616" spans="1:2">
      <c r="A2616" t="s">
        <v>14708</v>
      </c>
      <c r="B2616">
        <v>0</v>
      </c>
    </row>
    <row r="2617" spans="1:2">
      <c r="A2617" t="s">
        <v>1404</v>
      </c>
      <c r="B2617">
        <v>0</v>
      </c>
    </row>
    <row r="2618" spans="1:2">
      <c r="A2618" t="s">
        <v>1405</v>
      </c>
      <c r="B2618">
        <v>0</v>
      </c>
    </row>
    <row r="2619" spans="1:2">
      <c r="A2619" t="s">
        <v>3368</v>
      </c>
      <c r="B2619">
        <v>762</v>
      </c>
    </row>
    <row r="2620" spans="1:2">
      <c r="A2620" t="s">
        <v>3252</v>
      </c>
      <c r="B2620">
        <v>171</v>
      </c>
    </row>
    <row r="2621" spans="1:2">
      <c r="A2621" t="s">
        <v>3726</v>
      </c>
      <c r="B2621">
        <v>33</v>
      </c>
    </row>
    <row r="2622" spans="1:2">
      <c r="A2622" t="s">
        <v>3730</v>
      </c>
      <c r="B2622">
        <v>111</v>
      </c>
    </row>
    <row r="2623" spans="1:2">
      <c r="A2623" t="s">
        <v>3728</v>
      </c>
      <c r="B2623">
        <v>0</v>
      </c>
    </row>
    <row r="2624" spans="1:2">
      <c r="A2624" t="s">
        <v>3620</v>
      </c>
      <c r="B2624">
        <v>4464</v>
      </c>
    </row>
    <row r="2625" spans="1:2">
      <c r="A2625" t="s">
        <v>2513</v>
      </c>
      <c r="B2625">
        <v>77</v>
      </c>
    </row>
    <row r="2626" spans="1:2">
      <c r="A2626" t="s">
        <v>3825</v>
      </c>
      <c r="B2626">
        <v>1</v>
      </c>
    </row>
    <row r="2627" spans="1:2">
      <c r="A2627" t="s">
        <v>2660</v>
      </c>
      <c r="B2627">
        <v>38</v>
      </c>
    </row>
    <row r="2628" spans="1:2">
      <c r="A2628" t="s">
        <v>14863</v>
      </c>
      <c r="B2628">
        <v>36</v>
      </c>
    </row>
    <row r="2629" spans="1:2">
      <c r="A2629" t="s">
        <v>604</v>
      </c>
      <c r="B2629">
        <v>0</v>
      </c>
    </row>
    <row r="2630" spans="1:2">
      <c r="A2630" t="s">
        <v>4254</v>
      </c>
      <c r="B2630">
        <v>0</v>
      </c>
    </row>
    <row r="2631" spans="1:2">
      <c r="A2631" t="s">
        <v>32789</v>
      </c>
      <c r="B2631">
        <v>47</v>
      </c>
    </row>
    <row r="2632" spans="1:2">
      <c r="A2632" t="s">
        <v>32790</v>
      </c>
      <c r="B2632">
        <v>39</v>
      </c>
    </row>
    <row r="2633" spans="1:2">
      <c r="A2633" t="s">
        <v>3469</v>
      </c>
      <c r="B2633">
        <v>19</v>
      </c>
    </row>
    <row r="2634" spans="1:2">
      <c r="A2634" t="s">
        <v>31932</v>
      </c>
      <c r="B2634">
        <v>36</v>
      </c>
    </row>
    <row r="2635" spans="1:2">
      <c r="A2635" t="s">
        <v>3066</v>
      </c>
      <c r="B2635">
        <v>102</v>
      </c>
    </row>
    <row r="2636" spans="1:2">
      <c r="A2636" t="s">
        <v>3064</v>
      </c>
      <c r="B2636">
        <v>129</v>
      </c>
    </row>
    <row r="2637" spans="1:2">
      <c r="A2637" t="s">
        <v>3059</v>
      </c>
      <c r="B2637">
        <v>75</v>
      </c>
    </row>
    <row r="2638" spans="1:2">
      <c r="A2638" t="s">
        <v>3065</v>
      </c>
      <c r="B2638">
        <v>0</v>
      </c>
    </row>
    <row r="2639" spans="1:2">
      <c r="A2639" t="s">
        <v>3062</v>
      </c>
      <c r="B2639">
        <v>474</v>
      </c>
    </row>
    <row r="2640" spans="1:2">
      <c r="A2640" t="s">
        <v>3061</v>
      </c>
      <c r="B2640">
        <v>139</v>
      </c>
    </row>
    <row r="2641" spans="1:2">
      <c r="A2641" t="s">
        <v>14755</v>
      </c>
      <c r="B2641">
        <v>5280</v>
      </c>
    </row>
    <row r="2642" spans="1:2">
      <c r="A2642" t="s">
        <v>2227</v>
      </c>
      <c r="B2642">
        <v>78</v>
      </c>
    </row>
    <row r="2643" spans="1:2">
      <c r="A2643" t="s">
        <v>32383</v>
      </c>
      <c r="B2643">
        <v>9</v>
      </c>
    </row>
    <row r="2644" spans="1:2">
      <c r="A2644" t="s">
        <v>316</v>
      </c>
      <c r="B2644">
        <v>114</v>
      </c>
    </row>
    <row r="2645" spans="1:2">
      <c r="A2645" t="s">
        <v>4548</v>
      </c>
      <c r="B2645">
        <v>0</v>
      </c>
    </row>
    <row r="2646" spans="1:2">
      <c r="A2646" t="s">
        <v>3209</v>
      </c>
      <c r="B2646">
        <v>47</v>
      </c>
    </row>
    <row r="2647" spans="1:2">
      <c r="A2647" t="s">
        <v>14748</v>
      </c>
      <c r="B2647">
        <v>3598</v>
      </c>
    </row>
    <row r="2648" spans="1:2">
      <c r="A2648" t="s">
        <v>31664</v>
      </c>
      <c r="B2648">
        <v>14</v>
      </c>
    </row>
    <row r="2649" spans="1:2">
      <c r="A2649" t="s">
        <v>2668</v>
      </c>
      <c r="B2649">
        <v>803</v>
      </c>
    </row>
    <row r="2650" spans="1:2">
      <c r="A2650" t="s">
        <v>14885</v>
      </c>
      <c r="B2650">
        <v>2724</v>
      </c>
    </row>
    <row r="2651" spans="1:2">
      <c r="A2651" t="s">
        <v>3405</v>
      </c>
      <c r="B2651">
        <v>3324</v>
      </c>
    </row>
    <row r="2652" spans="1:2">
      <c r="A2652" t="s">
        <v>3895</v>
      </c>
      <c r="B2652">
        <v>165</v>
      </c>
    </row>
    <row r="2653" spans="1:2">
      <c r="A2653" t="s">
        <v>14845</v>
      </c>
      <c r="B2653">
        <v>12</v>
      </c>
    </row>
    <row r="2654" spans="1:2">
      <c r="A2654" t="s">
        <v>123</v>
      </c>
      <c r="B2654">
        <v>0</v>
      </c>
    </row>
    <row r="2655" spans="1:2">
      <c r="A2655" t="s">
        <v>14953</v>
      </c>
      <c r="B2655">
        <v>31</v>
      </c>
    </row>
    <row r="2656" spans="1:2">
      <c r="A2656" t="s">
        <v>14714</v>
      </c>
      <c r="B2656">
        <v>29</v>
      </c>
    </row>
    <row r="2657" spans="1:2">
      <c r="A2657" t="s">
        <v>14666</v>
      </c>
      <c r="B2657">
        <v>146</v>
      </c>
    </row>
    <row r="2658" spans="1:2">
      <c r="A2658" t="s">
        <v>27135</v>
      </c>
      <c r="B2658">
        <v>0</v>
      </c>
    </row>
    <row r="2659" spans="1:2">
      <c r="A2659" t="s">
        <v>4810</v>
      </c>
      <c r="B2659">
        <v>148</v>
      </c>
    </row>
    <row r="2660" spans="1:2">
      <c r="A2660" t="s">
        <v>4817</v>
      </c>
      <c r="B2660">
        <v>236</v>
      </c>
    </row>
    <row r="2661" spans="1:2">
      <c r="A2661" t="s">
        <v>4811</v>
      </c>
      <c r="B2661">
        <v>48</v>
      </c>
    </row>
    <row r="2662" spans="1:2">
      <c r="A2662" t="s">
        <v>3084</v>
      </c>
      <c r="B2662">
        <v>247</v>
      </c>
    </row>
    <row r="2663" spans="1:2">
      <c r="A2663" t="s">
        <v>3367</v>
      </c>
      <c r="B2663">
        <v>0</v>
      </c>
    </row>
    <row r="2664" spans="1:2">
      <c r="A2664" t="s">
        <v>4044</v>
      </c>
      <c r="B2664">
        <v>4</v>
      </c>
    </row>
    <row r="2665" spans="1:2">
      <c r="A2665" t="s">
        <v>14263</v>
      </c>
      <c r="B2665">
        <v>0</v>
      </c>
    </row>
    <row r="2666" spans="1:2">
      <c r="A2666" t="s">
        <v>828</v>
      </c>
      <c r="B2666">
        <v>10</v>
      </c>
    </row>
    <row r="2667" spans="1:2">
      <c r="A2667" t="s">
        <v>4808</v>
      </c>
      <c r="B2667">
        <v>50</v>
      </c>
    </row>
    <row r="2668" spans="1:2">
      <c r="A2668" t="s">
        <v>4812</v>
      </c>
      <c r="B2668">
        <v>118</v>
      </c>
    </row>
    <row r="2669" spans="1:2">
      <c r="A2669" t="s">
        <v>2443</v>
      </c>
      <c r="B2669">
        <v>24</v>
      </c>
    </row>
    <row r="2670" spans="1:2">
      <c r="A2670" t="s">
        <v>33314</v>
      </c>
      <c r="B2670">
        <v>16</v>
      </c>
    </row>
    <row r="2671" spans="1:2">
      <c r="A2671" t="s">
        <v>3533</v>
      </c>
      <c r="B2671">
        <v>3</v>
      </c>
    </row>
    <row r="2672" spans="1:2">
      <c r="A2672" t="s">
        <v>3535</v>
      </c>
      <c r="B2672">
        <v>0</v>
      </c>
    </row>
    <row r="2673" spans="1:2">
      <c r="A2673" t="s">
        <v>33315</v>
      </c>
      <c r="B2673">
        <v>14</v>
      </c>
    </row>
    <row r="2674" spans="1:2">
      <c r="A2674" t="s">
        <v>14381</v>
      </c>
      <c r="B2674">
        <v>6</v>
      </c>
    </row>
    <row r="2675" spans="1:2">
      <c r="A2675" t="s">
        <v>2829</v>
      </c>
      <c r="B2675">
        <v>29</v>
      </c>
    </row>
    <row r="2676" spans="1:2">
      <c r="A2676" t="s">
        <v>2225</v>
      </c>
      <c r="B2676">
        <v>1859</v>
      </c>
    </row>
    <row r="2677" spans="1:2">
      <c r="A2677" t="s">
        <v>14872</v>
      </c>
      <c r="B2677">
        <v>164</v>
      </c>
    </row>
    <row r="2678" spans="1:2">
      <c r="A2678" t="s">
        <v>30149</v>
      </c>
      <c r="B2678">
        <v>0</v>
      </c>
    </row>
    <row r="2679" spans="1:2">
      <c r="A2679" t="s">
        <v>3365</v>
      </c>
      <c r="B2679">
        <v>221</v>
      </c>
    </row>
    <row r="2680" spans="1:2">
      <c r="A2680" t="s">
        <v>14557</v>
      </c>
      <c r="B2680">
        <v>23</v>
      </c>
    </row>
    <row r="2681" spans="1:2">
      <c r="A2681" t="s">
        <v>30150</v>
      </c>
      <c r="B2681">
        <v>0</v>
      </c>
    </row>
    <row r="2682" spans="1:2">
      <c r="A2682" t="s">
        <v>30151</v>
      </c>
      <c r="B2682">
        <v>1</v>
      </c>
    </row>
    <row r="2683" spans="1:2">
      <c r="A2683" t="s">
        <v>1091</v>
      </c>
      <c r="B2683">
        <v>8</v>
      </c>
    </row>
    <row r="2684" spans="1:2">
      <c r="A2684" t="s">
        <v>3412</v>
      </c>
      <c r="B2684">
        <v>0</v>
      </c>
    </row>
    <row r="2685" spans="1:2">
      <c r="A2685" t="s">
        <v>3289</v>
      </c>
      <c r="B2685">
        <v>146</v>
      </c>
    </row>
    <row r="2686" spans="1:2">
      <c r="A2686" t="s">
        <v>241</v>
      </c>
      <c r="B2686">
        <v>106</v>
      </c>
    </row>
    <row r="2687" spans="1:2">
      <c r="A2687" t="s">
        <v>14414</v>
      </c>
      <c r="B2687">
        <v>121</v>
      </c>
    </row>
    <row r="2688" spans="1:2">
      <c r="A2688" t="s">
        <v>33316</v>
      </c>
      <c r="B2688">
        <v>0</v>
      </c>
    </row>
    <row r="2689" spans="1:2">
      <c r="A2689" t="s">
        <v>32687</v>
      </c>
      <c r="B2689">
        <v>0</v>
      </c>
    </row>
    <row r="2690" spans="1:2">
      <c r="A2690" t="s">
        <v>1960</v>
      </c>
      <c r="B2690">
        <v>140</v>
      </c>
    </row>
    <row r="2691" spans="1:2">
      <c r="A2691" t="s">
        <v>3106</v>
      </c>
      <c r="B2691">
        <v>183</v>
      </c>
    </row>
    <row r="2692" spans="1:2">
      <c r="A2692" t="s">
        <v>2136</v>
      </c>
      <c r="B2692">
        <v>6</v>
      </c>
    </row>
    <row r="2693" spans="1:2">
      <c r="A2693" t="s">
        <v>2138</v>
      </c>
      <c r="B2693">
        <v>63</v>
      </c>
    </row>
    <row r="2694" spans="1:2">
      <c r="A2694" t="s">
        <v>2140</v>
      </c>
      <c r="B2694">
        <v>118</v>
      </c>
    </row>
    <row r="2695" spans="1:2">
      <c r="A2695" t="s">
        <v>14593</v>
      </c>
      <c r="B2695">
        <v>83</v>
      </c>
    </row>
    <row r="2696" spans="1:2">
      <c r="A2696" t="s">
        <v>1583</v>
      </c>
      <c r="B2696">
        <v>888</v>
      </c>
    </row>
    <row r="2697" spans="1:2">
      <c r="A2697" t="s">
        <v>293</v>
      </c>
      <c r="B2697">
        <v>0</v>
      </c>
    </row>
    <row r="2698" spans="1:2">
      <c r="A2698" t="s">
        <v>304</v>
      </c>
      <c r="B2698">
        <v>1</v>
      </c>
    </row>
    <row r="2699" spans="1:2">
      <c r="A2699" t="s">
        <v>122</v>
      </c>
      <c r="B2699">
        <v>0</v>
      </c>
    </row>
    <row r="2700" spans="1:2">
      <c r="A2700" t="s">
        <v>14214</v>
      </c>
      <c r="B2700">
        <v>550</v>
      </c>
    </row>
    <row r="2701" spans="1:2">
      <c r="A2701" t="s">
        <v>30152</v>
      </c>
      <c r="B2701">
        <v>0</v>
      </c>
    </row>
    <row r="2702" spans="1:2">
      <c r="A2702" t="s">
        <v>14754</v>
      </c>
      <c r="B2702">
        <v>219</v>
      </c>
    </row>
    <row r="2703" spans="1:2">
      <c r="A2703" t="s">
        <v>4213</v>
      </c>
      <c r="B2703">
        <v>30</v>
      </c>
    </row>
    <row r="2704" spans="1:2">
      <c r="A2704" t="s">
        <v>14728</v>
      </c>
      <c r="B2704">
        <v>0</v>
      </c>
    </row>
    <row r="2705" spans="1:2">
      <c r="A2705" t="s">
        <v>14734</v>
      </c>
      <c r="B2705">
        <v>552</v>
      </c>
    </row>
    <row r="2706" spans="1:2">
      <c r="A2706" t="s">
        <v>1605</v>
      </c>
      <c r="B2706">
        <v>248</v>
      </c>
    </row>
    <row r="2707" spans="1:2">
      <c r="A2707" t="s">
        <v>2929</v>
      </c>
      <c r="B2707">
        <v>1499</v>
      </c>
    </row>
    <row r="2708" spans="1:2">
      <c r="A2708" t="s">
        <v>14346</v>
      </c>
      <c r="B2708">
        <v>10</v>
      </c>
    </row>
    <row r="2709" spans="1:2">
      <c r="A2709" t="s">
        <v>1784</v>
      </c>
      <c r="B2709">
        <v>31</v>
      </c>
    </row>
    <row r="2710" spans="1:2">
      <c r="A2710" t="s">
        <v>14377</v>
      </c>
      <c r="B2710">
        <v>10</v>
      </c>
    </row>
    <row r="2711" spans="1:2">
      <c r="A2711" t="s">
        <v>1959</v>
      </c>
      <c r="B2711">
        <v>0</v>
      </c>
    </row>
    <row r="2712" spans="1:2">
      <c r="A2712" t="s">
        <v>14707</v>
      </c>
      <c r="B2712">
        <v>790</v>
      </c>
    </row>
    <row r="2713" spans="1:2">
      <c r="A2713" t="s">
        <v>3013</v>
      </c>
      <c r="B2713">
        <v>0</v>
      </c>
    </row>
    <row r="2714" spans="1:2">
      <c r="A2714" t="s">
        <v>32791</v>
      </c>
      <c r="B2714">
        <v>115</v>
      </c>
    </row>
    <row r="2715" spans="1:2">
      <c r="A2715" t="s">
        <v>34</v>
      </c>
      <c r="B2715">
        <v>29</v>
      </c>
    </row>
    <row r="2716" spans="1:2">
      <c r="A2716" t="s">
        <v>4501</v>
      </c>
      <c r="B2716">
        <v>181</v>
      </c>
    </row>
    <row r="2717" spans="1:2">
      <c r="A2717" t="s">
        <v>32792</v>
      </c>
      <c r="B2717">
        <v>146</v>
      </c>
    </row>
    <row r="2718" spans="1:2">
      <c r="A2718" t="s">
        <v>1759</v>
      </c>
      <c r="B2718">
        <v>152</v>
      </c>
    </row>
    <row r="2719" spans="1:2">
      <c r="A2719" t="s">
        <v>14619</v>
      </c>
      <c r="B2719">
        <v>55</v>
      </c>
    </row>
    <row r="2720" spans="1:2">
      <c r="A2720" t="s">
        <v>14439</v>
      </c>
      <c r="B2720">
        <v>0</v>
      </c>
    </row>
    <row r="2721" spans="1:2">
      <c r="A2721" t="s">
        <v>695</v>
      </c>
      <c r="B2721">
        <v>22</v>
      </c>
    </row>
    <row r="2722" spans="1:2">
      <c r="A2722" t="s">
        <v>3794</v>
      </c>
      <c r="B2722">
        <v>51</v>
      </c>
    </row>
    <row r="2723" spans="1:2">
      <c r="A2723" t="s">
        <v>3490</v>
      </c>
      <c r="B2723">
        <v>79</v>
      </c>
    </row>
    <row r="2724" spans="1:2">
      <c r="A2724" t="s">
        <v>1661</v>
      </c>
      <c r="B2724">
        <v>138</v>
      </c>
    </row>
    <row r="2725" spans="1:2">
      <c r="A2725" t="s">
        <v>26948</v>
      </c>
      <c r="B2725">
        <v>154</v>
      </c>
    </row>
    <row r="2726" spans="1:2">
      <c r="A2726" t="s">
        <v>1142</v>
      </c>
      <c r="B2726">
        <v>44</v>
      </c>
    </row>
    <row r="2727" spans="1:2">
      <c r="A2727" t="s">
        <v>1123</v>
      </c>
      <c r="B2727">
        <v>60</v>
      </c>
    </row>
    <row r="2728" spans="1:2">
      <c r="A2728" t="s">
        <v>31822</v>
      </c>
      <c r="B2728">
        <v>2</v>
      </c>
    </row>
    <row r="2729" spans="1:2">
      <c r="A2729" t="s">
        <v>2754</v>
      </c>
      <c r="B2729">
        <v>368</v>
      </c>
    </row>
    <row r="2730" spans="1:2">
      <c r="A2730" t="s">
        <v>3366</v>
      </c>
      <c r="B2730">
        <v>340</v>
      </c>
    </row>
    <row r="2731" spans="1:2">
      <c r="A2731" t="s">
        <v>2314</v>
      </c>
      <c r="B2731">
        <v>270</v>
      </c>
    </row>
    <row r="2732" spans="1:2">
      <c r="A2732" t="s">
        <v>14198</v>
      </c>
      <c r="B2732">
        <v>52</v>
      </c>
    </row>
    <row r="2733" spans="1:2">
      <c r="A2733" t="s">
        <v>14576</v>
      </c>
      <c r="B2733">
        <v>0</v>
      </c>
    </row>
    <row r="2734" spans="1:2">
      <c r="A2734" t="s">
        <v>4832</v>
      </c>
      <c r="B2734">
        <v>7</v>
      </c>
    </row>
    <row r="2735" spans="1:2">
      <c r="A2735" t="s">
        <v>27129</v>
      </c>
      <c r="B2735">
        <v>25</v>
      </c>
    </row>
    <row r="2736" spans="1:2">
      <c r="A2736" t="s">
        <v>859</v>
      </c>
      <c r="B2736">
        <v>84</v>
      </c>
    </row>
    <row r="2737" spans="1:2">
      <c r="A2737" t="s">
        <v>2673</v>
      </c>
      <c r="B2737">
        <v>0</v>
      </c>
    </row>
    <row r="2738" spans="1:2">
      <c r="A2738" t="s">
        <v>1763</v>
      </c>
      <c r="B2738">
        <v>132</v>
      </c>
    </row>
    <row r="2739" spans="1:2">
      <c r="A2739" t="s">
        <v>1766</v>
      </c>
      <c r="B2739">
        <v>2640</v>
      </c>
    </row>
    <row r="2740" spans="1:2">
      <c r="A2740" t="s">
        <v>1772</v>
      </c>
      <c r="B2740">
        <v>456</v>
      </c>
    </row>
    <row r="2741" spans="1:2">
      <c r="A2741" t="s">
        <v>1774</v>
      </c>
      <c r="B2741">
        <v>1044</v>
      </c>
    </row>
    <row r="2742" spans="1:2">
      <c r="A2742" t="s">
        <v>2551</v>
      </c>
      <c r="B2742">
        <v>130</v>
      </c>
    </row>
    <row r="2743" spans="1:2">
      <c r="A2743" t="s">
        <v>4299</v>
      </c>
      <c r="B2743">
        <v>41</v>
      </c>
    </row>
    <row r="2744" spans="1:2">
      <c r="A2744" t="s">
        <v>4612</v>
      </c>
      <c r="B2744">
        <v>753</v>
      </c>
    </row>
    <row r="2745" spans="1:2">
      <c r="A2745" t="s">
        <v>100</v>
      </c>
      <c r="B2745">
        <v>0</v>
      </c>
    </row>
    <row r="2746" spans="1:2">
      <c r="A2746" t="s">
        <v>232</v>
      </c>
      <c r="B2746">
        <v>59</v>
      </c>
    </row>
    <row r="2747" spans="1:2">
      <c r="A2747" t="s">
        <v>2811</v>
      </c>
      <c r="B2747">
        <v>0</v>
      </c>
    </row>
    <row r="2748" spans="1:2">
      <c r="A2748" t="s">
        <v>1933</v>
      </c>
      <c r="B2748">
        <v>509</v>
      </c>
    </row>
    <row r="2749" spans="1:2">
      <c r="A2749" t="s">
        <v>4145</v>
      </c>
      <c r="B2749">
        <v>65</v>
      </c>
    </row>
    <row r="2750" spans="1:2">
      <c r="A2750" t="s">
        <v>2425</v>
      </c>
      <c r="B2750">
        <v>0</v>
      </c>
    </row>
    <row r="2751" spans="1:2">
      <c r="A2751" t="s">
        <v>2450</v>
      </c>
      <c r="B2751">
        <v>2093</v>
      </c>
    </row>
    <row r="2752" spans="1:2">
      <c r="A2752" t="s">
        <v>27768</v>
      </c>
      <c r="B2752">
        <v>1756</v>
      </c>
    </row>
    <row r="2753" spans="1:2">
      <c r="A2753" t="s">
        <v>26939</v>
      </c>
      <c r="B2753">
        <v>0</v>
      </c>
    </row>
    <row r="2754" spans="1:2">
      <c r="A2754" t="s">
        <v>30153</v>
      </c>
      <c r="B2754">
        <v>1</v>
      </c>
    </row>
    <row r="2755" spans="1:2">
      <c r="A2755" t="s">
        <v>2174</v>
      </c>
      <c r="B2755">
        <v>213</v>
      </c>
    </row>
    <row r="2756" spans="1:2">
      <c r="A2756" t="s">
        <v>3300</v>
      </c>
      <c r="B2756">
        <v>48</v>
      </c>
    </row>
    <row r="2757" spans="1:2">
      <c r="A2757" t="s">
        <v>3567</v>
      </c>
      <c r="B2757">
        <v>0</v>
      </c>
    </row>
    <row r="2758" spans="1:2">
      <c r="A2758" t="s">
        <v>14295</v>
      </c>
      <c r="B2758">
        <v>48</v>
      </c>
    </row>
    <row r="2759" spans="1:2">
      <c r="A2759" t="s">
        <v>3298</v>
      </c>
      <c r="B2759">
        <v>50</v>
      </c>
    </row>
    <row r="2760" spans="1:2">
      <c r="A2760" t="s">
        <v>3743</v>
      </c>
      <c r="B2760">
        <v>34</v>
      </c>
    </row>
    <row r="2761" spans="1:2">
      <c r="A2761" t="s">
        <v>3744</v>
      </c>
      <c r="B2761">
        <v>31</v>
      </c>
    </row>
    <row r="2762" spans="1:2">
      <c r="A2762" t="s">
        <v>1526</v>
      </c>
      <c r="B2762">
        <v>4</v>
      </c>
    </row>
    <row r="2763" spans="1:2">
      <c r="A2763" t="s">
        <v>27054</v>
      </c>
      <c r="B2763">
        <v>0</v>
      </c>
    </row>
    <row r="2764" spans="1:2">
      <c r="A2764" t="s">
        <v>2580</v>
      </c>
      <c r="B2764">
        <v>159</v>
      </c>
    </row>
    <row r="2765" spans="1:2">
      <c r="A2765" t="s">
        <v>14705</v>
      </c>
      <c r="B2765">
        <v>816</v>
      </c>
    </row>
    <row r="2766" spans="1:2">
      <c r="A2766" t="s">
        <v>14779</v>
      </c>
      <c r="B2766">
        <v>0</v>
      </c>
    </row>
    <row r="2767" spans="1:2">
      <c r="A2767" t="s">
        <v>26980</v>
      </c>
      <c r="B2767">
        <v>0</v>
      </c>
    </row>
    <row r="2768" spans="1:2">
      <c r="A2768" t="s">
        <v>3444</v>
      </c>
      <c r="B2768">
        <v>606</v>
      </c>
    </row>
    <row r="2769" spans="1:2">
      <c r="A2769" t="s">
        <v>32688</v>
      </c>
      <c r="B2769">
        <v>592</v>
      </c>
    </row>
    <row r="2770" spans="1:2">
      <c r="A2770" t="s">
        <v>3774</v>
      </c>
      <c r="B2770">
        <v>0</v>
      </c>
    </row>
    <row r="2771" spans="1:2">
      <c r="A2771" t="s">
        <v>3772</v>
      </c>
      <c r="B2771">
        <v>152</v>
      </c>
    </row>
    <row r="2772" spans="1:2">
      <c r="A2772" t="s">
        <v>3771</v>
      </c>
      <c r="B2772">
        <v>83</v>
      </c>
    </row>
    <row r="2773" spans="1:2">
      <c r="A2773" t="s">
        <v>3320</v>
      </c>
      <c r="B2773">
        <v>109</v>
      </c>
    </row>
    <row r="2774" spans="1:2">
      <c r="A2774" t="s">
        <v>928</v>
      </c>
      <c r="B2774">
        <v>4</v>
      </c>
    </row>
    <row r="2775" spans="1:2">
      <c r="A2775" t="s">
        <v>926</v>
      </c>
      <c r="B2775">
        <v>30</v>
      </c>
    </row>
    <row r="2776" spans="1:2">
      <c r="A2776" t="s">
        <v>3848</v>
      </c>
      <c r="B2776">
        <v>226</v>
      </c>
    </row>
    <row r="2777" spans="1:2">
      <c r="A2777" t="s">
        <v>4120</v>
      </c>
      <c r="B2777">
        <v>0</v>
      </c>
    </row>
    <row r="2778" spans="1:2">
      <c r="A2778" t="s">
        <v>4115</v>
      </c>
      <c r="B2778">
        <v>0</v>
      </c>
    </row>
    <row r="2779" spans="1:2">
      <c r="A2779" t="s">
        <v>4118</v>
      </c>
      <c r="B2779">
        <v>45</v>
      </c>
    </row>
    <row r="2780" spans="1:2">
      <c r="A2780" t="s">
        <v>4116</v>
      </c>
      <c r="B2780">
        <v>86</v>
      </c>
    </row>
    <row r="2781" spans="1:2">
      <c r="A2781" t="s">
        <v>3499</v>
      </c>
      <c r="B2781">
        <v>77</v>
      </c>
    </row>
    <row r="2782" spans="1:2">
      <c r="A2782" t="s">
        <v>3495</v>
      </c>
      <c r="B2782">
        <v>150</v>
      </c>
    </row>
    <row r="2783" spans="1:2">
      <c r="A2783" t="s">
        <v>1215</v>
      </c>
      <c r="B2783">
        <v>0</v>
      </c>
    </row>
    <row r="2784" spans="1:2">
      <c r="A2784" t="s">
        <v>14741</v>
      </c>
      <c r="B2784">
        <v>0</v>
      </c>
    </row>
    <row r="2785" spans="1:2">
      <c r="A2785" t="s">
        <v>3949</v>
      </c>
      <c r="B2785">
        <v>11</v>
      </c>
    </row>
    <row r="2786" spans="1:2">
      <c r="A2786" t="s">
        <v>691</v>
      </c>
      <c r="B2786">
        <v>7190</v>
      </c>
    </row>
    <row r="2787" spans="1:2">
      <c r="A2787" t="s">
        <v>27680</v>
      </c>
      <c r="B2787">
        <v>3</v>
      </c>
    </row>
    <row r="2788" spans="1:2">
      <c r="A2788" t="s">
        <v>30154</v>
      </c>
      <c r="B2788">
        <v>0</v>
      </c>
    </row>
    <row r="2789" spans="1:2">
      <c r="A2789" t="s">
        <v>33317</v>
      </c>
      <c r="B2789">
        <v>0</v>
      </c>
    </row>
    <row r="2790" spans="1:2">
      <c r="A2790" t="s">
        <v>2250</v>
      </c>
      <c r="B2790">
        <v>242</v>
      </c>
    </row>
    <row r="2791" spans="1:2">
      <c r="A2791" t="s">
        <v>834</v>
      </c>
      <c r="B2791">
        <v>180</v>
      </c>
    </row>
    <row r="2792" spans="1:2">
      <c r="A2792" t="s">
        <v>4633</v>
      </c>
      <c r="B2792">
        <v>0</v>
      </c>
    </row>
    <row r="2793" spans="1:2">
      <c r="A2793" t="s">
        <v>3207</v>
      </c>
      <c r="B2793">
        <v>247</v>
      </c>
    </row>
    <row r="2794" spans="1:2">
      <c r="A2794" t="s">
        <v>2851</v>
      </c>
      <c r="B2794">
        <v>117</v>
      </c>
    </row>
    <row r="2795" spans="1:2">
      <c r="A2795" t="s">
        <v>3199</v>
      </c>
      <c r="B2795">
        <v>22</v>
      </c>
    </row>
    <row r="2796" spans="1:2">
      <c r="A2796" t="s">
        <v>3200</v>
      </c>
      <c r="B2796">
        <v>17</v>
      </c>
    </row>
    <row r="2797" spans="1:2">
      <c r="A2797" t="s">
        <v>1962</v>
      </c>
      <c r="B2797">
        <v>235</v>
      </c>
    </row>
    <row r="2798" spans="1:2">
      <c r="A2798" t="s">
        <v>32689</v>
      </c>
      <c r="B2798">
        <v>563</v>
      </c>
    </row>
    <row r="2799" spans="1:2">
      <c r="A2799" t="s">
        <v>14293</v>
      </c>
      <c r="B2799">
        <v>0</v>
      </c>
    </row>
    <row r="2800" spans="1:2">
      <c r="A2800" t="s">
        <v>33318</v>
      </c>
      <c r="B2800">
        <v>45</v>
      </c>
    </row>
    <row r="2801" spans="1:2">
      <c r="A2801" t="s">
        <v>3883</v>
      </c>
      <c r="B2801">
        <v>2194</v>
      </c>
    </row>
    <row r="2802" spans="1:2">
      <c r="A2802" t="s">
        <v>26929</v>
      </c>
      <c r="B2802">
        <v>7</v>
      </c>
    </row>
    <row r="2803" spans="1:2">
      <c r="A2803" t="s">
        <v>27061</v>
      </c>
      <c r="B2803">
        <v>6</v>
      </c>
    </row>
    <row r="2804" spans="1:2">
      <c r="A2804" t="s">
        <v>4844</v>
      </c>
      <c r="B2804">
        <v>1041</v>
      </c>
    </row>
    <row r="2805" spans="1:2">
      <c r="A2805" t="s">
        <v>25</v>
      </c>
      <c r="B2805">
        <v>4</v>
      </c>
    </row>
    <row r="2806" spans="1:2">
      <c r="A2806" t="s">
        <v>4171</v>
      </c>
      <c r="B2806">
        <v>1</v>
      </c>
    </row>
    <row r="2807" spans="1:2">
      <c r="A2807" t="s">
        <v>14940</v>
      </c>
      <c r="B2807">
        <v>22</v>
      </c>
    </row>
    <row r="2808" spans="1:2">
      <c r="A2808" t="s">
        <v>4440</v>
      </c>
      <c r="B2808">
        <v>0</v>
      </c>
    </row>
    <row r="2809" spans="1:2">
      <c r="A2809" t="s">
        <v>4662</v>
      </c>
      <c r="B2809">
        <v>4</v>
      </c>
    </row>
    <row r="2810" spans="1:2">
      <c r="A2810" t="s">
        <v>890</v>
      </c>
      <c r="B2810">
        <v>14632</v>
      </c>
    </row>
    <row r="2811" spans="1:2">
      <c r="A2811" t="s">
        <v>14873</v>
      </c>
      <c r="B2811">
        <v>0</v>
      </c>
    </row>
    <row r="2812" spans="1:2">
      <c r="A2812" t="s">
        <v>4753</v>
      </c>
      <c r="B2812">
        <v>52</v>
      </c>
    </row>
    <row r="2813" spans="1:2">
      <c r="A2813" t="s">
        <v>4105</v>
      </c>
      <c r="B2813">
        <v>0</v>
      </c>
    </row>
    <row r="2814" spans="1:2">
      <c r="A2814" t="s">
        <v>15110</v>
      </c>
      <c r="B2814">
        <v>344</v>
      </c>
    </row>
    <row r="2815" spans="1:2">
      <c r="A2815" t="s">
        <v>32088</v>
      </c>
      <c r="B2815">
        <v>0</v>
      </c>
    </row>
    <row r="2816" spans="1:2">
      <c r="A2816" t="s">
        <v>1122</v>
      </c>
      <c r="B2816">
        <v>0</v>
      </c>
    </row>
    <row r="2817" spans="1:2">
      <c r="A2817" t="s">
        <v>2271</v>
      </c>
      <c r="B2817">
        <v>117</v>
      </c>
    </row>
    <row r="2818" spans="1:2">
      <c r="A2818" t="s">
        <v>14267</v>
      </c>
      <c r="B2818">
        <v>182</v>
      </c>
    </row>
    <row r="2819" spans="1:2">
      <c r="A2819" t="s">
        <v>3773</v>
      </c>
      <c r="B2819">
        <v>57</v>
      </c>
    </row>
    <row r="2820" spans="1:2">
      <c r="A2820" t="s">
        <v>33319</v>
      </c>
      <c r="B2820">
        <v>0</v>
      </c>
    </row>
    <row r="2821" spans="1:2">
      <c r="A2821" t="s">
        <v>31933</v>
      </c>
      <c r="B2821">
        <v>0</v>
      </c>
    </row>
    <row r="2822" spans="1:2">
      <c r="A2822" t="s">
        <v>31837</v>
      </c>
      <c r="B2822">
        <v>5</v>
      </c>
    </row>
    <row r="2823" spans="1:2">
      <c r="A2823" t="s">
        <v>385</v>
      </c>
      <c r="B2823">
        <v>0</v>
      </c>
    </row>
    <row r="2824" spans="1:2">
      <c r="A2824" t="s">
        <v>32089</v>
      </c>
      <c r="B2824">
        <v>0</v>
      </c>
    </row>
    <row r="2825" spans="1:2">
      <c r="A2825" t="s">
        <v>3090</v>
      </c>
      <c r="B2825">
        <v>64</v>
      </c>
    </row>
    <row r="2826" spans="1:2">
      <c r="A2826" t="s">
        <v>32690</v>
      </c>
      <c r="B2826">
        <v>0</v>
      </c>
    </row>
    <row r="2827" spans="1:2">
      <c r="A2827" t="s">
        <v>4080</v>
      </c>
      <c r="B2827">
        <v>0</v>
      </c>
    </row>
    <row r="2828" spans="1:2">
      <c r="A2828" t="s">
        <v>790</v>
      </c>
      <c r="B2828">
        <v>907</v>
      </c>
    </row>
    <row r="2829" spans="1:2">
      <c r="A2829" t="s">
        <v>788</v>
      </c>
      <c r="B2829">
        <v>1500</v>
      </c>
    </row>
    <row r="2830" spans="1:2">
      <c r="A2830" t="s">
        <v>32346</v>
      </c>
      <c r="B2830">
        <v>0</v>
      </c>
    </row>
    <row r="2831" spans="1:2">
      <c r="A2831" t="s">
        <v>3402</v>
      </c>
      <c r="B2831">
        <v>1</v>
      </c>
    </row>
    <row r="2832" spans="1:2">
      <c r="A2832" t="s">
        <v>14821</v>
      </c>
      <c r="B2832">
        <v>0</v>
      </c>
    </row>
    <row r="2833" spans="1:2">
      <c r="A2833" t="s">
        <v>1603</v>
      </c>
      <c r="B2833">
        <v>48</v>
      </c>
    </row>
    <row r="2834" spans="1:2">
      <c r="A2834" t="s">
        <v>14733</v>
      </c>
      <c r="B2834">
        <v>4320</v>
      </c>
    </row>
    <row r="2835" spans="1:2">
      <c r="A2835" t="s">
        <v>32387</v>
      </c>
      <c r="B2835">
        <v>19</v>
      </c>
    </row>
    <row r="2836" spans="1:2">
      <c r="A2836" t="s">
        <v>27065</v>
      </c>
      <c r="B2836">
        <v>1</v>
      </c>
    </row>
    <row r="2837" spans="1:2">
      <c r="A2837" t="s">
        <v>32489</v>
      </c>
      <c r="B2837">
        <v>0</v>
      </c>
    </row>
    <row r="2838" spans="1:2">
      <c r="A2838" t="s">
        <v>14393</v>
      </c>
      <c r="B2838">
        <v>0</v>
      </c>
    </row>
    <row r="2839" spans="1:2">
      <c r="A2839" t="s">
        <v>14454</v>
      </c>
      <c r="B2839">
        <v>131</v>
      </c>
    </row>
    <row r="2840" spans="1:2">
      <c r="A2840" t="s">
        <v>187</v>
      </c>
      <c r="B2840">
        <v>10</v>
      </c>
    </row>
    <row r="2841" spans="1:2">
      <c r="A2841" t="s">
        <v>185</v>
      </c>
      <c r="B2841">
        <v>0</v>
      </c>
    </row>
    <row r="2842" spans="1:2">
      <c r="A2842" t="s">
        <v>693</v>
      </c>
      <c r="B2842">
        <v>3</v>
      </c>
    </row>
    <row r="2843" spans="1:2">
      <c r="A2843" t="s">
        <v>2249</v>
      </c>
      <c r="B2843">
        <v>0</v>
      </c>
    </row>
    <row r="2844" spans="1:2">
      <c r="A2844" t="s">
        <v>1527</v>
      </c>
      <c r="B2844">
        <v>1461</v>
      </c>
    </row>
    <row r="2845" spans="1:2">
      <c r="A2845" t="s">
        <v>4052</v>
      </c>
      <c r="B2845">
        <v>67</v>
      </c>
    </row>
    <row r="2846" spans="1:2">
      <c r="A2846" t="s">
        <v>33320</v>
      </c>
      <c r="B2846">
        <v>0</v>
      </c>
    </row>
    <row r="2847" spans="1:2">
      <c r="A2847" t="s">
        <v>14429</v>
      </c>
      <c r="B2847">
        <v>156</v>
      </c>
    </row>
    <row r="2848" spans="1:2">
      <c r="A2848" t="s">
        <v>2916</v>
      </c>
      <c r="B2848">
        <v>7</v>
      </c>
    </row>
    <row r="2849" spans="1:2">
      <c r="A2849" t="s">
        <v>14462</v>
      </c>
      <c r="B2849">
        <v>0</v>
      </c>
    </row>
    <row r="2850" spans="1:2">
      <c r="A2850" t="s">
        <v>3736</v>
      </c>
      <c r="B2850">
        <v>0</v>
      </c>
    </row>
    <row r="2851" spans="1:2">
      <c r="A2851" t="s">
        <v>911</v>
      </c>
      <c r="B2851">
        <v>341</v>
      </c>
    </row>
    <row r="2852" spans="1:2">
      <c r="A2852" t="s">
        <v>3557</v>
      </c>
      <c r="B2852">
        <v>11</v>
      </c>
    </row>
    <row r="2853" spans="1:2">
      <c r="A2853" t="s">
        <v>3600</v>
      </c>
      <c r="B2853">
        <v>0</v>
      </c>
    </row>
    <row r="2854" spans="1:2">
      <c r="A2854" t="s">
        <v>3597</v>
      </c>
      <c r="B2854">
        <v>0</v>
      </c>
    </row>
    <row r="2855" spans="1:2">
      <c r="A2855" t="s">
        <v>3601</v>
      </c>
      <c r="B2855">
        <v>6</v>
      </c>
    </row>
    <row r="2856" spans="1:2">
      <c r="A2856" t="s">
        <v>3598</v>
      </c>
      <c r="B2856">
        <v>28</v>
      </c>
    </row>
    <row r="2857" spans="1:2">
      <c r="A2857" t="s">
        <v>30155</v>
      </c>
      <c r="B2857">
        <v>9</v>
      </c>
    </row>
    <row r="2858" spans="1:2">
      <c r="A2858" t="s">
        <v>14565</v>
      </c>
      <c r="B2858">
        <v>0</v>
      </c>
    </row>
    <row r="2859" spans="1:2">
      <c r="A2859" t="s">
        <v>31934</v>
      </c>
      <c r="B2859">
        <v>0</v>
      </c>
    </row>
    <row r="2860" spans="1:2">
      <c r="A2860" t="s">
        <v>14729</v>
      </c>
      <c r="B2860">
        <v>1656</v>
      </c>
    </row>
    <row r="2861" spans="1:2">
      <c r="A2861" t="s">
        <v>14678</v>
      </c>
      <c r="B2861">
        <v>0</v>
      </c>
    </row>
    <row r="2862" spans="1:2">
      <c r="A2862" t="s">
        <v>14704</v>
      </c>
      <c r="B2862">
        <v>2257</v>
      </c>
    </row>
    <row r="2863" spans="1:2">
      <c r="A2863" t="s">
        <v>2658</v>
      </c>
      <c r="B2863">
        <v>0</v>
      </c>
    </row>
    <row r="2864" spans="1:2">
      <c r="A2864" t="s">
        <v>307</v>
      </c>
      <c r="B2864">
        <v>7</v>
      </c>
    </row>
    <row r="2865" spans="1:2">
      <c r="A2865" t="s">
        <v>26</v>
      </c>
      <c r="B2865">
        <v>296</v>
      </c>
    </row>
    <row r="2866" spans="1:2">
      <c r="A2866" t="s">
        <v>14379</v>
      </c>
      <c r="B2866">
        <v>464</v>
      </c>
    </row>
    <row r="2867" spans="1:2">
      <c r="A2867" t="s">
        <v>32793</v>
      </c>
      <c r="B2867">
        <v>179</v>
      </c>
    </row>
    <row r="2868" spans="1:2">
      <c r="A2868" t="s">
        <v>959</v>
      </c>
      <c r="B2868">
        <v>89</v>
      </c>
    </row>
    <row r="2869" spans="1:2">
      <c r="A2869" t="s">
        <v>3287</v>
      </c>
      <c r="B2869">
        <v>3</v>
      </c>
    </row>
    <row r="2870" spans="1:2">
      <c r="A2870" t="s">
        <v>14894</v>
      </c>
      <c r="B2870">
        <v>0</v>
      </c>
    </row>
    <row r="2871" spans="1:2">
      <c r="A2871" t="s">
        <v>14784</v>
      </c>
      <c r="B2871">
        <v>99</v>
      </c>
    </row>
    <row r="2872" spans="1:2">
      <c r="A2872" t="s">
        <v>3068</v>
      </c>
      <c r="B2872">
        <v>720</v>
      </c>
    </row>
    <row r="2873" spans="1:2">
      <c r="A2873" t="s">
        <v>32503</v>
      </c>
      <c r="B2873">
        <v>18</v>
      </c>
    </row>
    <row r="2874" spans="1:2">
      <c r="A2874" t="s">
        <v>3146</v>
      </c>
      <c r="B2874">
        <v>24</v>
      </c>
    </row>
    <row r="2875" spans="1:2">
      <c r="A2875" t="s">
        <v>4560</v>
      </c>
      <c r="B2875">
        <v>0</v>
      </c>
    </row>
    <row r="2876" spans="1:2">
      <c r="A2876" t="s">
        <v>14405</v>
      </c>
      <c r="B2876">
        <v>0</v>
      </c>
    </row>
    <row r="2877" spans="1:2">
      <c r="A2877" t="s">
        <v>857</v>
      </c>
      <c r="B2877">
        <v>582</v>
      </c>
    </row>
    <row r="2878" spans="1:2">
      <c r="A2878" t="s">
        <v>866</v>
      </c>
      <c r="B2878">
        <v>309</v>
      </c>
    </row>
    <row r="2879" spans="1:2">
      <c r="A2879" t="s">
        <v>4643</v>
      </c>
      <c r="B2879">
        <v>0</v>
      </c>
    </row>
    <row r="2880" spans="1:2">
      <c r="A2880" t="s">
        <v>31935</v>
      </c>
      <c r="B2880">
        <v>0</v>
      </c>
    </row>
    <row r="2881" spans="1:2">
      <c r="A2881" t="s">
        <v>874</v>
      </c>
      <c r="B2881">
        <v>132</v>
      </c>
    </row>
    <row r="2882" spans="1:2">
      <c r="A2882" t="s">
        <v>211</v>
      </c>
      <c r="B2882">
        <v>90</v>
      </c>
    </row>
    <row r="2883" spans="1:2">
      <c r="A2883" t="s">
        <v>3927</v>
      </c>
      <c r="B2883">
        <v>265</v>
      </c>
    </row>
    <row r="2884" spans="1:2">
      <c r="A2884" t="s">
        <v>14250</v>
      </c>
      <c r="B2884">
        <v>0</v>
      </c>
    </row>
    <row r="2885" spans="1:2">
      <c r="A2885" t="s">
        <v>4824</v>
      </c>
      <c r="B2885">
        <v>44</v>
      </c>
    </row>
    <row r="2886" spans="1:2">
      <c r="A2886" t="s">
        <v>1029</v>
      </c>
      <c r="B2886">
        <v>0</v>
      </c>
    </row>
    <row r="2887" spans="1:2">
      <c r="A2887" t="s">
        <v>4635</v>
      </c>
      <c r="B2887">
        <v>2</v>
      </c>
    </row>
    <row r="2888" spans="1:2">
      <c r="A2888" t="s">
        <v>138</v>
      </c>
      <c r="B2888">
        <v>172</v>
      </c>
    </row>
    <row r="2889" spans="1:2">
      <c r="A2889" t="s">
        <v>1421</v>
      </c>
      <c r="B2889">
        <v>0</v>
      </c>
    </row>
    <row r="2890" spans="1:2">
      <c r="A2890" t="s">
        <v>30156</v>
      </c>
      <c r="B2890">
        <v>0</v>
      </c>
    </row>
    <row r="2891" spans="1:2">
      <c r="A2891" t="s">
        <v>1327</v>
      </c>
      <c r="B2891">
        <v>0</v>
      </c>
    </row>
    <row r="2892" spans="1:2">
      <c r="A2892" t="s">
        <v>14620</v>
      </c>
      <c r="B2892">
        <v>4</v>
      </c>
    </row>
    <row r="2893" spans="1:2">
      <c r="A2893" t="s">
        <v>30157</v>
      </c>
      <c r="B2893">
        <v>0</v>
      </c>
    </row>
    <row r="2894" spans="1:2">
      <c r="A2894" t="s">
        <v>1562</v>
      </c>
      <c r="B2894">
        <v>3</v>
      </c>
    </row>
    <row r="2895" spans="1:2">
      <c r="A2895" t="s">
        <v>1410</v>
      </c>
      <c r="B2895">
        <v>3</v>
      </c>
    </row>
    <row r="2896" spans="1:2">
      <c r="A2896" t="s">
        <v>3607</v>
      </c>
      <c r="B2896">
        <v>288</v>
      </c>
    </row>
    <row r="2897" spans="1:2">
      <c r="A2897" t="s">
        <v>1157</v>
      </c>
      <c r="B2897">
        <v>52</v>
      </c>
    </row>
    <row r="2898" spans="1:2">
      <c r="A2898" t="s">
        <v>14843</v>
      </c>
      <c r="B2898">
        <v>192</v>
      </c>
    </row>
    <row r="2899" spans="1:2">
      <c r="A2899" t="s">
        <v>1548</v>
      </c>
      <c r="B2899">
        <v>6</v>
      </c>
    </row>
    <row r="2900" spans="1:2">
      <c r="A2900" t="s">
        <v>2458</v>
      </c>
      <c r="B2900">
        <v>31</v>
      </c>
    </row>
    <row r="2901" spans="1:2">
      <c r="A2901" t="s">
        <v>27078</v>
      </c>
      <c r="B2901">
        <v>23</v>
      </c>
    </row>
    <row r="2902" spans="1:2">
      <c r="A2902" t="s">
        <v>2264</v>
      </c>
      <c r="B2902">
        <v>266</v>
      </c>
    </row>
    <row r="2903" spans="1:2">
      <c r="A2903" t="s">
        <v>2266</v>
      </c>
      <c r="B2903">
        <v>93</v>
      </c>
    </row>
    <row r="2904" spans="1:2">
      <c r="A2904" t="s">
        <v>2233</v>
      </c>
      <c r="B2904">
        <v>0</v>
      </c>
    </row>
    <row r="2905" spans="1:2">
      <c r="A2905" t="s">
        <v>32353</v>
      </c>
      <c r="B2905">
        <v>68</v>
      </c>
    </row>
    <row r="2906" spans="1:2">
      <c r="A2906" t="s">
        <v>32090</v>
      </c>
      <c r="B2906">
        <v>150</v>
      </c>
    </row>
    <row r="2907" spans="1:2">
      <c r="A2907" t="s">
        <v>14782</v>
      </c>
      <c r="B2907">
        <v>541</v>
      </c>
    </row>
    <row r="2908" spans="1:2">
      <c r="A2908" t="s">
        <v>33321</v>
      </c>
      <c r="B2908">
        <v>0</v>
      </c>
    </row>
    <row r="2909" spans="1:2">
      <c r="A2909" t="s">
        <v>1531</v>
      </c>
      <c r="B2909">
        <v>49</v>
      </c>
    </row>
    <row r="2910" spans="1:2">
      <c r="A2910" t="s">
        <v>898</v>
      </c>
      <c r="B2910">
        <v>283</v>
      </c>
    </row>
    <row r="2911" spans="1:2">
      <c r="A2911" t="s">
        <v>4152</v>
      </c>
      <c r="B2911">
        <v>3</v>
      </c>
    </row>
    <row r="2912" spans="1:2">
      <c r="A2912" t="s">
        <v>1725</v>
      </c>
      <c r="B2912">
        <v>15</v>
      </c>
    </row>
    <row r="2913" spans="1:2">
      <c r="A2913" t="s">
        <v>571</v>
      </c>
      <c r="B2913">
        <v>277</v>
      </c>
    </row>
    <row r="2914" spans="1:2">
      <c r="A2914" t="s">
        <v>3165</v>
      </c>
      <c r="B2914">
        <v>0</v>
      </c>
    </row>
    <row r="2915" spans="1:2">
      <c r="A2915" t="s">
        <v>26940</v>
      </c>
      <c r="B2915">
        <v>0</v>
      </c>
    </row>
    <row r="2916" spans="1:2">
      <c r="A2916" t="s">
        <v>3640</v>
      </c>
      <c r="B2916">
        <v>0</v>
      </c>
    </row>
    <row r="2917" spans="1:2">
      <c r="A2917" t="s">
        <v>3446</v>
      </c>
      <c r="B2917">
        <v>922</v>
      </c>
    </row>
    <row r="2918" spans="1:2">
      <c r="A2918" t="s">
        <v>701</v>
      </c>
      <c r="B2918">
        <v>1</v>
      </c>
    </row>
    <row r="2919" spans="1:2">
      <c r="A2919" t="s">
        <v>2452</v>
      </c>
      <c r="B2919">
        <v>2031</v>
      </c>
    </row>
    <row r="2920" spans="1:2">
      <c r="A2920" t="s">
        <v>2569</v>
      </c>
      <c r="B2920">
        <v>164</v>
      </c>
    </row>
    <row r="2921" spans="1:2">
      <c r="A2921" t="s">
        <v>33322</v>
      </c>
      <c r="B2921">
        <v>24</v>
      </c>
    </row>
    <row r="2922" spans="1:2">
      <c r="A2922" t="s">
        <v>2147</v>
      </c>
      <c r="B2922">
        <v>234</v>
      </c>
    </row>
    <row r="2923" spans="1:2">
      <c r="A2923" t="s">
        <v>2634</v>
      </c>
      <c r="B2923">
        <v>566</v>
      </c>
    </row>
    <row r="2924" spans="1:2">
      <c r="A2924" t="s">
        <v>14304</v>
      </c>
      <c r="B2924">
        <v>0</v>
      </c>
    </row>
    <row r="2925" spans="1:2">
      <c r="A2925" t="s">
        <v>3284</v>
      </c>
      <c r="B2925">
        <v>74</v>
      </c>
    </row>
    <row r="2926" spans="1:2">
      <c r="A2926" t="s">
        <v>2437</v>
      </c>
      <c r="B2926">
        <v>26</v>
      </c>
    </row>
    <row r="2927" spans="1:2">
      <c r="A2927" t="s">
        <v>27113</v>
      </c>
      <c r="B2927">
        <v>456</v>
      </c>
    </row>
    <row r="2928" spans="1:2">
      <c r="A2928" t="s">
        <v>32794</v>
      </c>
      <c r="B2928">
        <v>0</v>
      </c>
    </row>
    <row r="2929" spans="1:2">
      <c r="A2929" t="s">
        <v>14459</v>
      </c>
      <c r="B2929">
        <v>10</v>
      </c>
    </row>
    <row r="2930" spans="1:2">
      <c r="A2930" t="s">
        <v>33323</v>
      </c>
      <c r="B2930">
        <v>30</v>
      </c>
    </row>
    <row r="2931" spans="1:2">
      <c r="A2931" t="s">
        <v>32334</v>
      </c>
      <c r="B2931">
        <v>0</v>
      </c>
    </row>
    <row r="2932" spans="1:2">
      <c r="A2932" t="s">
        <v>27678</v>
      </c>
      <c r="B2932">
        <v>631</v>
      </c>
    </row>
    <row r="2933" spans="1:2">
      <c r="A2933" t="s">
        <v>14828</v>
      </c>
      <c r="B2933">
        <v>599</v>
      </c>
    </row>
    <row r="2934" spans="1:2">
      <c r="A2934" t="s">
        <v>1726</v>
      </c>
      <c r="B2934">
        <v>113</v>
      </c>
    </row>
    <row r="2935" spans="1:2">
      <c r="A2935" t="s">
        <v>1053</v>
      </c>
      <c r="B2935">
        <v>36</v>
      </c>
    </row>
    <row r="2936" spans="1:2">
      <c r="A2936" t="s">
        <v>3456</v>
      </c>
      <c r="B2936">
        <v>14</v>
      </c>
    </row>
    <row r="2937" spans="1:2">
      <c r="A2937" t="s">
        <v>26954</v>
      </c>
      <c r="B2937">
        <v>0</v>
      </c>
    </row>
    <row r="2938" spans="1:2">
      <c r="A2938" t="s">
        <v>4445</v>
      </c>
      <c r="B2938">
        <v>0</v>
      </c>
    </row>
    <row r="2939" spans="1:2">
      <c r="A2939" t="s">
        <v>32556</v>
      </c>
      <c r="B2939">
        <v>168</v>
      </c>
    </row>
    <row r="2940" spans="1:2">
      <c r="A2940" t="s">
        <v>3833</v>
      </c>
      <c r="B2940">
        <v>695</v>
      </c>
    </row>
    <row r="2941" spans="1:2">
      <c r="A2941" t="s">
        <v>4692</v>
      </c>
      <c r="B2941">
        <v>0</v>
      </c>
    </row>
    <row r="2942" spans="1:2">
      <c r="A2942" t="s">
        <v>376</v>
      </c>
      <c r="B2942">
        <v>177</v>
      </c>
    </row>
    <row r="2943" spans="1:2">
      <c r="A2943" t="s">
        <v>32386</v>
      </c>
      <c r="B2943">
        <v>17</v>
      </c>
    </row>
    <row r="2944" spans="1:2">
      <c r="A2944" t="s">
        <v>4846</v>
      </c>
      <c r="B2944">
        <v>59</v>
      </c>
    </row>
    <row r="2945" spans="1:2">
      <c r="A2945" t="s">
        <v>1700</v>
      </c>
      <c r="B2945">
        <v>118</v>
      </c>
    </row>
    <row r="2946" spans="1:2">
      <c r="A2946" t="s">
        <v>2953</v>
      </c>
      <c r="B2946">
        <v>189</v>
      </c>
    </row>
    <row r="2947" spans="1:2">
      <c r="A2947" t="s">
        <v>14732</v>
      </c>
      <c r="B2947">
        <v>384</v>
      </c>
    </row>
    <row r="2948" spans="1:2">
      <c r="A2948" t="s">
        <v>14735</v>
      </c>
      <c r="B2948">
        <v>0</v>
      </c>
    </row>
    <row r="2949" spans="1:2">
      <c r="A2949" t="s">
        <v>14731</v>
      </c>
      <c r="B2949">
        <v>4656</v>
      </c>
    </row>
    <row r="2950" spans="1:2">
      <c r="A2950" t="s">
        <v>1561</v>
      </c>
      <c r="B2950">
        <v>48</v>
      </c>
    </row>
    <row r="2951" spans="1:2">
      <c r="A2951" t="s">
        <v>2285</v>
      </c>
      <c r="B2951">
        <v>2</v>
      </c>
    </row>
    <row r="2952" spans="1:2">
      <c r="A2952" t="s">
        <v>2780</v>
      </c>
      <c r="B2952">
        <v>24</v>
      </c>
    </row>
    <row r="2953" spans="1:2">
      <c r="A2953" t="s">
        <v>1577</v>
      </c>
      <c r="B2953">
        <v>117</v>
      </c>
    </row>
    <row r="2954" spans="1:2">
      <c r="A2954" t="s">
        <v>14419</v>
      </c>
      <c r="B2954">
        <v>32</v>
      </c>
    </row>
    <row r="2955" spans="1:2">
      <c r="A2955" t="s">
        <v>31849</v>
      </c>
      <c r="B2955">
        <v>42</v>
      </c>
    </row>
    <row r="2956" spans="1:2">
      <c r="A2956" t="s">
        <v>30158</v>
      </c>
      <c r="B2956">
        <v>0</v>
      </c>
    </row>
    <row r="2957" spans="1:2">
      <c r="A2957" t="s">
        <v>2978</v>
      </c>
      <c r="B2957">
        <v>32</v>
      </c>
    </row>
    <row r="2958" spans="1:2">
      <c r="A2958" t="s">
        <v>275</v>
      </c>
      <c r="B2958">
        <v>42</v>
      </c>
    </row>
    <row r="2959" spans="1:2">
      <c r="A2959" t="s">
        <v>3197</v>
      </c>
      <c r="B2959">
        <v>216</v>
      </c>
    </row>
    <row r="2960" spans="1:2">
      <c r="A2960" t="s">
        <v>32333</v>
      </c>
      <c r="B2960">
        <v>7</v>
      </c>
    </row>
    <row r="2961" spans="1:2">
      <c r="A2961" t="s">
        <v>490</v>
      </c>
      <c r="B2961">
        <v>10</v>
      </c>
    </row>
    <row r="2962" spans="1:2">
      <c r="A2962" t="s">
        <v>2661</v>
      </c>
      <c r="B2962">
        <v>41</v>
      </c>
    </row>
    <row r="2963" spans="1:2">
      <c r="A2963" t="s">
        <v>32421</v>
      </c>
      <c r="B2963">
        <v>0</v>
      </c>
    </row>
    <row r="2964" spans="1:2">
      <c r="A2964" t="s">
        <v>426</v>
      </c>
      <c r="B2964">
        <v>0</v>
      </c>
    </row>
    <row r="2965" spans="1:2">
      <c r="A2965" t="s">
        <v>32691</v>
      </c>
      <c r="B2965">
        <v>3</v>
      </c>
    </row>
    <row r="2966" spans="1:2">
      <c r="A2966" t="s">
        <v>32692</v>
      </c>
      <c r="B2966">
        <v>1</v>
      </c>
    </row>
    <row r="2967" spans="1:2">
      <c r="A2967" t="s">
        <v>418</v>
      </c>
      <c r="B2967">
        <v>0</v>
      </c>
    </row>
    <row r="2968" spans="1:2">
      <c r="A2968" t="s">
        <v>3666</v>
      </c>
      <c r="B2968">
        <v>121</v>
      </c>
    </row>
    <row r="2969" spans="1:2">
      <c r="A2969" t="s">
        <v>1762</v>
      </c>
      <c r="B2969">
        <v>0</v>
      </c>
    </row>
    <row r="2970" spans="1:2">
      <c r="A2970" t="s">
        <v>30159</v>
      </c>
      <c r="B2970">
        <v>0</v>
      </c>
    </row>
    <row r="2971" spans="1:2">
      <c r="A2971" t="s">
        <v>93</v>
      </c>
      <c r="B2971">
        <v>303</v>
      </c>
    </row>
    <row r="2972" spans="1:2">
      <c r="A2972" t="s">
        <v>32795</v>
      </c>
      <c r="B2972">
        <v>5</v>
      </c>
    </row>
    <row r="2973" spans="1:2">
      <c r="A2973" t="s">
        <v>27280</v>
      </c>
      <c r="B2973">
        <v>204</v>
      </c>
    </row>
    <row r="2974" spans="1:2">
      <c r="A2974" t="s">
        <v>31665</v>
      </c>
      <c r="B2974">
        <v>93</v>
      </c>
    </row>
    <row r="2975" spans="1:2">
      <c r="A2975" t="s">
        <v>14278</v>
      </c>
      <c r="B2975">
        <v>35</v>
      </c>
    </row>
    <row r="2976" spans="1:2">
      <c r="A2976" t="s">
        <v>3027</v>
      </c>
      <c r="B2976">
        <v>41</v>
      </c>
    </row>
    <row r="2977" spans="1:2">
      <c r="A2977" t="s">
        <v>3981</v>
      </c>
      <c r="B2977">
        <v>111</v>
      </c>
    </row>
    <row r="2978" spans="1:2">
      <c r="A2978" t="s">
        <v>2363</v>
      </c>
      <c r="B2978">
        <v>152</v>
      </c>
    </row>
    <row r="2979" spans="1:2">
      <c r="A2979" t="s">
        <v>14650</v>
      </c>
      <c r="B2979">
        <v>16</v>
      </c>
    </row>
    <row r="2980" spans="1:2">
      <c r="A2980" t="s">
        <v>887</v>
      </c>
      <c r="B2980">
        <v>71</v>
      </c>
    </row>
    <row r="2981" spans="1:2">
      <c r="A2981" t="s">
        <v>2101</v>
      </c>
      <c r="B2981">
        <v>1789</v>
      </c>
    </row>
    <row r="2982" spans="1:2">
      <c r="A2982" t="s">
        <v>14737</v>
      </c>
      <c r="B2982">
        <v>816</v>
      </c>
    </row>
    <row r="2983" spans="1:2">
      <c r="A2983" t="s">
        <v>46</v>
      </c>
      <c r="B2983">
        <v>0</v>
      </c>
    </row>
    <row r="2984" spans="1:2">
      <c r="A2984" t="s">
        <v>863</v>
      </c>
      <c r="B2984">
        <v>0</v>
      </c>
    </row>
    <row r="2985" spans="1:2">
      <c r="A2985" t="s">
        <v>4008</v>
      </c>
      <c r="B2985">
        <v>100</v>
      </c>
    </row>
    <row r="2986" spans="1:2">
      <c r="A2986" t="s">
        <v>4006</v>
      </c>
      <c r="B2986">
        <v>6</v>
      </c>
    </row>
    <row r="2987" spans="1:2">
      <c r="A2987" t="s">
        <v>31748</v>
      </c>
      <c r="B2987">
        <v>3636</v>
      </c>
    </row>
    <row r="2988" spans="1:2">
      <c r="A2988" t="s">
        <v>14406</v>
      </c>
      <c r="B2988">
        <v>17</v>
      </c>
    </row>
    <row r="2989" spans="1:2">
      <c r="A2989" t="s">
        <v>3793</v>
      </c>
      <c r="B2989">
        <v>0</v>
      </c>
    </row>
    <row r="2990" spans="1:2">
      <c r="A2990" t="s">
        <v>26969</v>
      </c>
      <c r="B2990">
        <v>0</v>
      </c>
    </row>
    <row r="2991" spans="1:2">
      <c r="A2991" t="s">
        <v>2275</v>
      </c>
      <c r="B2991">
        <v>0</v>
      </c>
    </row>
    <row r="2992" spans="1:2">
      <c r="A2992" t="s">
        <v>4317</v>
      </c>
      <c r="B2992">
        <v>0</v>
      </c>
    </row>
    <row r="2993" spans="1:2">
      <c r="A2993" t="s">
        <v>4723</v>
      </c>
      <c r="B2993">
        <v>127</v>
      </c>
    </row>
    <row r="2994" spans="1:2">
      <c r="A2994" t="s">
        <v>3378</v>
      </c>
      <c r="B2994">
        <v>23</v>
      </c>
    </row>
    <row r="2995" spans="1:2">
      <c r="A2995" t="s">
        <v>3385</v>
      </c>
      <c r="B2995">
        <v>0</v>
      </c>
    </row>
    <row r="2996" spans="1:2">
      <c r="A2996" t="s">
        <v>3389</v>
      </c>
      <c r="B2996">
        <v>6</v>
      </c>
    </row>
    <row r="2997" spans="1:2">
      <c r="A2997" t="s">
        <v>3391</v>
      </c>
      <c r="B2997">
        <v>14</v>
      </c>
    </row>
    <row r="2998" spans="1:2">
      <c r="A2998" t="s">
        <v>3384</v>
      </c>
      <c r="B2998">
        <v>3</v>
      </c>
    </row>
    <row r="2999" spans="1:2">
      <c r="A2999" t="s">
        <v>14222</v>
      </c>
      <c r="B2999">
        <v>53</v>
      </c>
    </row>
    <row r="3000" spans="1:2">
      <c r="A3000" t="s">
        <v>14875</v>
      </c>
      <c r="B3000">
        <v>386</v>
      </c>
    </row>
    <row r="3001" spans="1:2">
      <c r="A3001" t="s">
        <v>33324</v>
      </c>
      <c r="B3001">
        <v>0</v>
      </c>
    </row>
    <row r="3002" spans="1:2">
      <c r="A3002" t="s">
        <v>3319</v>
      </c>
      <c r="B3002">
        <v>4</v>
      </c>
    </row>
    <row r="3003" spans="1:2">
      <c r="A3003" t="s">
        <v>33325</v>
      </c>
      <c r="B3003">
        <v>30</v>
      </c>
    </row>
    <row r="3004" spans="1:2">
      <c r="A3004" t="s">
        <v>3449</v>
      </c>
      <c r="B3004">
        <v>962</v>
      </c>
    </row>
    <row r="3005" spans="1:2">
      <c r="A3005" t="s">
        <v>2278</v>
      </c>
      <c r="B3005">
        <v>0</v>
      </c>
    </row>
    <row r="3006" spans="1:2">
      <c r="A3006" t="s">
        <v>98</v>
      </c>
      <c r="B3006">
        <v>762</v>
      </c>
    </row>
    <row r="3007" spans="1:2">
      <c r="A3007" t="s">
        <v>861</v>
      </c>
      <c r="B3007">
        <v>48</v>
      </c>
    </row>
    <row r="3008" spans="1:2">
      <c r="A3008" t="s">
        <v>591</v>
      </c>
      <c r="B3008">
        <v>0</v>
      </c>
    </row>
    <row r="3009" spans="1:2">
      <c r="A3009" t="s">
        <v>1528</v>
      </c>
      <c r="B3009">
        <v>4</v>
      </c>
    </row>
    <row r="3010" spans="1:2">
      <c r="A3010" t="s">
        <v>2698</v>
      </c>
      <c r="B3010">
        <v>216</v>
      </c>
    </row>
    <row r="3011" spans="1:2">
      <c r="A3011" t="s">
        <v>1925</v>
      </c>
      <c r="B3011">
        <v>678</v>
      </c>
    </row>
    <row r="3012" spans="1:2">
      <c r="A3012" t="s">
        <v>1923</v>
      </c>
      <c r="B3012">
        <v>120</v>
      </c>
    </row>
    <row r="3013" spans="1:2">
      <c r="A3013" t="s">
        <v>1927</v>
      </c>
      <c r="B3013">
        <v>3</v>
      </c>
    </row>
    <row r="3014" spans="1:2">
      <c r="A3014" t="s">
        <v>536</v>
      </c>
      <c r="B3014">
        <v>0</v>
      </c>
    </row>
    <row r="3015" spans="1:2">
      <c r="A3015" t="s">
        <v>1641</v>
      </c>
      <c r="B3015">
        <v>0</v>
      </c>
    </row>
    <row r="3016" spans="1:2">
      <c r="A3016" t="s">
        <v>1209</v>
      </c>
      <c r="B3016">
        <v>862</v>
      </c>
    </row>
    <row r="3017" spans="1:2">
      <c r="A3017" t="s">
        <v>575</v>
      </c>
      <c r="B3017">
        <v>396</v>
      </c>
    </row>
    <row r="3018" spans="1:2">
      <c r="A3018" t="s">
        <v>4820</v>
      </c>
      <c r="B3018">
        <v>0</v>
      </c>
    </row>
    <row r="3019" spans="1:2">
      <c r="A3019" t="s">
        <v>4237</v>
      </c>
      <c r="B3019">
        <v>0</v>
      </c>
    </row>
    <row r="3020" spans="1:2">
      <c r="A3020" t="s">
        <v>96</v>
      </c>
      <c r="B3020">
        <v>129</v>
      </c>
    </row>
    <row r="3021" spans="1:2">
      <c r="A3021" t="s">
        <v>32693</v>
      </c>
      <c r="B3021">
        <v>18</v>
      </c>
    </row>
    <row r="3022" spans="1:2">
      <c r="A3022" t="s">
        <v>4015</v>
      </c>
      <c r="B3022">
        <v>276</v>
      </c>
    </row>
    <row r="3023" spans="1:2">
      <c r="A3023" t="s">
        <v>249</v>
      </c>
      <c r="B3023">
        <v>23</v>
      </c>
    </row>
    <row r="3024" spans="1:2">
      <c r="A3024" t="s">
        <v>27642</v>
      </c>
      <c r="B3024">
        <v>57</v>
      </c>
    </row>
    <row r="3025" spans="1:2">
      <c r="A3025" t="s">
        <v>95</v>
      </c>
      <c r="B3025">
        <v>1</v>
      </c>
    </row>
    <row r="3026" spans="1:2">
      <c r="A3026" t="s">
        <v>4447</v>
      </c>
      <c r="B3026">
        <v>41</v>
      </c>
    </row>
    <row r="3027" spans="1:2">
      <c r="A3027" t="s">
        <v>4214</v>
      </c>
      <c r="B3027">
        <v>26</v>
      </c>
    </row>
    <row r="3028" spans="1:2">
      <c r="A3028" t="s">
        <v>1570</v>
      </c>
      <c r="B3028">
        <v>120</v>
      </c>
    </row>
    <row r="3029" spans="1:2">
      <c r="A3029" t="s">
        <v>1566</v>
      </c>
      <c r="B3029">
        <v>120</v>
      </c>
    </row>
    <row r="3030" spans="1:2">
      <c r="A3030" t="s">
        <v>3406</v>
      </c>
      <c r="B3030">
        <v>574</v>
      </c>
    </row>
    <row r="3031" spans="1:2">
      <c r="A3031" t="s">
        <v>3079</v>
      </c>
      <c r="B3031">
        <v>0</v>
      </c>
    </row>
    <row r="3032" spans="1:2">
      <c r="A3032" t="s">
        <v>3216</v>
      </c>
      <c r="B3032">
        <v>476</v>
      </c>
    </row>
    <row r="3033" spans="1:2">
      <c r="A3033" t="s">
        <v>32525</v>
      </c>
      <c r="B3033">
        <v>25</v>
      </c>
    </row>
    <row r="3034" spans="1:2">
      <c r="A3034" t="s">
        <v>1380</v>
      </c>
      <c r="B3034">
        <v>66</v>
      </c>
    </row>
    <row r="3035" spans="1:2">
      <c r="A3035" t="s">
        <v>14202</v>
      </c>
      <c r="B3035">
        <v>12</v>
      </c>
    </row>
    <row r="3036" spans="1:2">
      <c r="A3036" t="s">
        <v>994</v>
      </c>
      <c r="B3036">
        <v>4</v>
      </c>
    </row>
    <row r="3037" spans="1:2">
      <c r="A3037" t="s">
        <v>32519</v>
      </c>
      <c r="B3037">
        <v>0</v>
      </c>
    </row>
    <row r="3038" spans="1:2">
      <c r="A3038" t="s">
        <v>124</v>
      </c>
      <c r="B3038">
        <v>3</v>
      </c>
    </row>
    <row r="3039" spans="1:2">
      <c r="A3039" t="s">
        <v>26920</v>
      </c>
      <c r="B3039">
        <v>17</v>
      </c>
    </row>
    <row r="3040" spans="1:2">
      <c r="A3040" t="s">
        <v>539</v>
      </c>
      <c r="B3040">
        <v>0</v>
      </c>
    </row>
    <row r="3041" spans="1:2">
      <c r="A3041" t="s">
        <v>14692</v>
      </c>
      <c r="B3041">
        <v>0</v>
      </c>
    </row>
    <row r="3042" spans="1:2">
      <c r="A3042" t="s">
        <v>2069</v>
      </c>
      <c r="B3042">
        <v>37</v>
      </c>
    </row>
    <row r="3043" spans="1:2">
      <c r="A3043" t="s">
        <v>2841</v>
      </c>
      <c r="B3043">
        <v>18</v>
      </c>
    </row>
    <row r="3044" spans="1:2">
      <c r="A3044" t="s">
        <v>14857</v>
      </c>
      <c r="B3044">
        <v>215</v>
      </c>
    </row>
    <row r="3045" spans="1:2">
      <c r="A3045" t="s">
        <v>14700</v>
      </c>
      <c r="B3045">
        <v>42</v>
      </c>
    </row>
    <row r="3046" spans="1:2">
      <c r="A3046" t="s">
        <v>32796</v>
      </c>
      <c r="B3046">
        <v>4</v>
      </c>
    </row>
    <row r="3047" spans="1:2">
      <c r="A3047" t="s">
        <v>14891</v>
      </c>
      <c r="B3047">
        <v>0</v>
      </c>
    </row>
    <row r="3048" spans="1:2">
      <c r="A3048" t="s">
        <v>14850</v>
      </c>
      <c r="B3048">
        <v>386</v>
      </c>
    </row>
    <row r="3049" spans="1:2">
      <c r="A3049" t="s">
        <v>14856</v>
      </c>
      <c r="B3049">
        <v>120</v>
      </c>
    </row>
    <row r="3050" spans="1:2">
      <c r="A3050" t="s">
        <v>14854</v>
      </c>
      <c r="B3050">
        <v>128</v>
      </c>
    </row>
    <row r="3051" spans="1:2">
      <c r="A3051" t="s">
        <v>14852</v>
      </c>
      <c r="B3051">
        <v>245</v>
      </c>
    </row>
    <row r="3052" spans="1:2">
      <c r="A3052" t="s">
        <v>14851</v>
      </c>
      <c r="B3052">
        <v>115</v>
      </c>
    </row>
    <row r="3053" spans="1:2">
      <c r="A3053" t="s">
        <v>14849</v>
      </c>
      <c r="B3053">
        <v>56</v>
      </c>
    </row>
    <row r="3054" spans="1:2">
      <c r="A3054" t="s">
        <v>14853</v>
      </c>
      <c r="B3054">
        <v>200</v>
      </c>
    </row>
    <row r="3055" spans="1:2">
      <c r="A3055" t="s">
        <v>14855</v>
      </c>
      <c r="B3055">
        <v>0</v>
      </c>
    </row>
    <row r="3056" spans="1:2">
      <c r="A3056" t="s">
        <v>14721</v>
      </c>
      <c r="B3056">
        <v>19</v>
      </c>
    </row>
    <row r="3057" spans="1:2">
      <c r="A3057" t="s">
        <v>30160</v>
      </c>
      <c r="B3057">
        <v>0</v>
      </c>
    </row>
    <row r="3058" spans="1:2">
      <c r="A3058" t="s">
        <v>15056</v>
      </c>
      <c r="B3058">
        <v>38</v>
      </c>
    </row>
    <row r="3059" spans="1:2">
      <c r="A3059" t="s">
        <v>31936</v>
      </c>
      <c r="B3059">
        <v>330</v>
      </c>
    </row>
    <row r="3060" spans="1:2">
      <c r="A3060" t="s">
        <v>3019</v>
      </c>
      <c r="B3060">
        <v>164</v>
      </c>
    </row>
    <row r="3061" spans="1:2">
      <c r="A3061" t="s">
        <v>2846</v>
      </c>
      <c r="B3061">
        <v>0</v>
      </c>
    </row>
    <row r="3062" spans="1:2">
      <c r="A3062" t="s">
        <v>1220</v>
      </c>
      <c r="B3062">
        <v>6</v>
      </c>
    </row>
    <row r="3063" spans="1:2">
      <c r="A3063" t="s">
        <v>3951</v>
      </c>
      <c r="B3063">
        <v>60</v>
      </c>
    </row>
    <row r="3064" spans="1:2">
      <c r="A3064" t="s">
        <v>30161</v>
      </c>
      <c r="B3064">
        <v>1434</v>
      </c>
    </row>
    <row r="3065" spans="1:2">
      <c r="A3065" t="s">
        <v>1529</v>
      </c>
      <c r="B3065">
        <v>0</v>
      </c>
    </row>
    <row r="3066" spans="1:2">
      <c r="A3066" t="s">
        <v>141</v>
      </c>
      <c r="B3066">
        <v>558</v>
      </c>
    </row>
    <row r="3067" spans="1:2">
      <c r="A3067" t="s">
        <v>4495</v>
      </c>
      <c r="B3067">
        <v>0</v>
      </c>
    </row>
    <row r="3068" spans="1:2">
      <c r="A3068" t="s">
        <v>1120</v>
      </c>
      <c r="B3068">
        <v>21</v>
      </c>
    </row>
    <row r="3069" spans="1:2">
      <c r="A3069" t="s">
        <v>1118</v>
      </c>
      <c r="B3069">
        <v>11</v>
      </c>
    </row>
    <row r="3070" spans="1:2">
      <c r="A3070" t="s">
        <v>4216</v>
      </c>
      <c r="B3070">
        <v>2</v>
      </c>
    </row>
    <row r="3071" spans="1:2">
      <c r="A3071" t="s">
        <v>14362</v>
      </c>
      <c r="B3071">
        <v>262</v>
      </c>
    </row>
    <row r="3072" spans="1:2">
      <c r="A3072" t="s">
        <v>3039</v>
      </c>
      <c r="B3072">
        <v>0</v>
      </c>
    </row>
    <row r="3073" spans="1:2">
      <c r="A3073" t="s">
        <v>3474</v>
      </c>
      <c r="B3073">
        <v>590</v>
      </c>
    </row>
    <row r="3074" spans="1:2">
      <c r="A3074" t="s">
        <v>3473</v>
      </c>
      <c r="B3074">
        <v>128</v>
      </c>
    </row>
    <row r="3075" spans="1:2">
      <c r="A3075" t="s">
        <v>3471</v>
      </c>
      <c r="B3075">
        <v>61</v>
      </c>
    </row>
    <row r="3076" spans="1:2">
      <c r="A3076" t="s">
        <v>4136</v>
      </c>
      <c r="B3076">
        <v>3</v>
      </c>
    </row>
    <row r="3077" spans="1:2">
      <c r="A3077" t="s">
        <v>32608</v>
      </c>
      <c r="B3077">
        <v>20</v>
      </c>
    </row>
    <row r="3078" spans="1:2">
      <c r="A3078" t="s">
        <v>155</v>
      </c>
      <c r="B3078">
        <v>15</v>
      </c>
    </row>
    <row r="3079" spans="1:2">
      <c r="A3079" t="s">
        <v>1374</v>
      </c>
      <c r="B3079">
        <v>15</v>
      </c>
    </row>
    <row r="3080" spans="1:2">
      <c r="A3080" t="s">
        <v>3455</v>
      </c>
      <c r="B3080">
        <v>183</v>
      </c>
    </row>
    <row r="3081" spans="1:2">
      <c r="A3081" t="s">
        <v>14833</v>
      </c>
      <c r="B3081">
        <v>504</v>
      </c>
    </row>
    <row r="3082" spans="1:2">
      <c r="A3082" t="s">
        <v>3525</v>
      </c>
      <c r="B3082">
        <v>0</v>
      </c>
    </row>
    <row r="3083" spans="1:2">
      <c r="A3083" t="s">
        <v>14831</v>
      </c>
      <c r="B3083">
        <v>1968</v>
      </c>
    </row>
    <row r="3084" spans="1:2">
      <c r="A3084" t="s">
        <v>14832</v>
      </c>
      <c r="B3084">
        <v>0</v>
      </c>
    </row>
    <row r="3085" spans="1:2">
      <c r="A3085" t="s">
        <v>31937</v>
      </c>
      <c r="B3085">
        <v>0</v>
      </c>
    </row>
    <row r="3086" spans="1:2">
      <c r="A3086" t="s">
        <v>1382</v>
      </c>
      <c r="B3086">
        <v>28</v>
      </c>
    </row>
    <row r="3087" spans="1:2">
      <c r="A3087" t="s">
        <v>2453</v>
      </c>
      <c r="B3087">
        <v>0</v>
      </c>
    </row>
    <row r="3088" spans="1:2">
      <c r="A3088" t="s">
        <v>32595</v>
      </c>
      <c r="B3088">
        <v>3</v>
      </c>
    </row>
    <row r="3089" spans="1:2">
      <c r="A3089" t="s">
        <v>3913</v>
      </c>
      <c r="B3089">
        <v>52</v>
      </c>
    </row>
    <row r="3090" spans="1:2">
      <c r="A3090" t="s">
        <v>3453</v>
      </c>
      <c r="B3090">
        <v>5</v>
      </c>
    </row>
    <row r="3091" spans="1:2">
      <c r="A3091" t="s">
        <v>14255</v>
      </c>
      <c r="B3091">
        <v>0</v>
      </c>
    </row>
    <row r="3092" spans="1:2">
      <c r="A3092" t="s">
        <v>14438</v>
      </c>
      <c r="B3092">
        <v>0</v>
      </c>
    </row>
    <row r="3093" spans="1:2">
      <c r="A3093" t="s">
        <v>14718</v>
      </c>
      <c r="B3093">
        <v>23</v>
      </c>
    </row>
    <row r="3094" spans="1:2">
      <c r="A3094" t="s">
        <v>32336</v>
      </c>
      <c r="B3094">
        <v>0</v>
      </c>
    </row>
    <row r="3095" spans="1:2">
      <c r="A3095" t="s">
        <v>3168</v>
      </c>
      <c r="B3095">
        <v>11</v>
      </c>
    </row>
    <row r="3096" spans="1:2">
      <c r="A3096" t="s">
        <v>4806</v>
      </c>
      <c r="B3096">
        <v>4</v>
      </c>
    </row>
    <row r="3097" spans="1:2">
      <c r="A3097" t="s">
        <v>2286</v>
      </c>
      <c r="B3097">
        <v>138</v>
      </c>
    </row>
    <row r="3098" spans="1:2">
      <c r="A3098" t="s">
        <v>1752</v>
      </c>
      <c r="B3098">
        <v>252</v>
      </c>
    </row>
    <row r="3099" spans="1:2">
      <c r="A3099" t="s">
        <v>3993</v>
      </c>
      <c r="B3099">
        <v>1</v>
      </c>
    </row>
    <row r="3100" spans="1:2">
      <c r="A3100" t="s">
        <v>31666</v>
      </c>
      <c r="B3100">
        <v>11</v>
      </c>
    </row>
    <row r="3101" spans="1:2">
      <c r="A3101" t="s">
        <v>4085</v>
      </c>
      <c r="B3101">
        <v>82</v>
      </c>
    </row>
    <row r="3102" spans="1:2">
      <c r="A3102" t="s">
        <v>3547</v>
      </c>
      <c r="B3102">
        <v>0</v>
      </c>
    </row>
    <row r="3103" spans="1:2">
      <c r="A3103" t="s">
        <v>3546</v>
      </c>
      <c r="B3103">
        <v>29</v>
      </c>
    </row>
    <row r="3104" spans="1:2">
      <c r="A3104" t="s">
        <v>3544</v>
      </c>
      <c r="B3104">
        <v>11</v>
      </c>
    </row>
    <row r="3105" spans="1:2">
      <c r="A3105" t="s">
        <v>3545</v>
      </c>
      <c r="B3105">
        <v>6</v>
      </c>
    </row>
    <row r="3106" spans="1:2">
      <c r="A3106" t="s">
        <v>32694</v>
      </c>
      <c r="B3106">
        <v>0</v>
      </c>
    </row>
    <row r="3107" spans="1:2">
      <c r="A3107" t="s">
        <v>1368</v>
      </c>
      <c r="B3107">
        <v>490</v>
      </c>
    </row>
    <row r="3108" spans="1:2">
      <c r="A3108" t="s">
        <v>3994</v>
      </c>
      <c r="B3108">
        <v>30</v>
      </c>
    </row>
    <row r="3109" spans="1:2">
      <c r="A3109" t="s">
        <v>2330</v>
      </c>
      <c r="B3109">
        <v>243</v>
      </c>
    </row>
    <row r="3110" spans="1:2">
      <c r="A3110" t="s">
        <v>32486</v>
      </c>
      <c r="B3110">
        <v>42</v>
      </c>
    </row>
    <row r="3111" spans="1:2">
      <c r="A3111" t="s">
        <v>1126</v>
      </c>
      <c r="B3111">
        <v>71</v>
      </c>
    </row>
    <row r="3112" spans="1:2">
      <c r="A3112" t="s">
        <v>14234</v>
      </c>
      <c r="B3112">
        <v>2</v>
      </c>
    </row>
    <row r="3113" spans="1:2">
      <c r="A3113" t="s">
        <v>1244</v>
      </c>
      <c r="B3113">
        <v>0</v>
      </c>
    </row>
    <row r="3114" spans="1:2">
      <c r="A3114" t="s">
        <v>680</v>
      </c>
      <c r="B3114">
        <v>78</v>
      </c>
    </row>
    <row r="3115" spans="1:2">
      <c r="A3115" t="s">
        <v>3863</v>
      </c>
      <c r="B3115">
        <v>79</v>
      </c>
    </row>
    <row r="3116" spans="1:2">
      <c r="A3116" t="s">
        <v>14382</v>
      </c>
      <c r="B3116">
        <v>85</v>
      </c>
    </row>
    <row r="3117" spans="1:2">
      <c r="A3117" t="s">
        <v>3790</v>
      </c>
      <c r="B3117">
        <v>12</v>
      </c>
    </row>
    <row r="3118" spans="1:2">
      <c r="A3118" t="s">
        <v>3788</v>
      </c>
      <c r="B3118">
        <v>176</v>
      </c>
    </row>
    <row r="3119" spans="1:2">
      <c r="A3119" t="s">
        <v>1659</v>
      </c>
      <c r="B3119">
        <v>496</v>
      </c>
    </row>
    <row r="3120" spans="1:2">
      <c r="A3120" t="s">
        <v>3817</v>
      </c>
      <c r="B3120">
        <v>156</v>
      </c>
    </row>
    <row r="3121" spans="1:2">
      <c r="A3121" t="s">
        <v>1613</v>
      </c>
      <c r="B3121">
        <v>74</v>
      </c>
    </row>
    <row r="3122" spans="1:2">
      <c r="A3122" t="s">
        <v>14481</v>
      </c>
      <c r="B3122">
        <v>0</v>
      </c>
    </row>
    <row r="3123" spans="1:2">
      <c r="A3123" t="s">
        <v>32363</v>
      </c>
      <c r="B3123">
        <v>17</v>
      </c>
    </row>
    <row r="3124" spans="1:2">
      <c r="A3124" t="s">
        <v>1366</v>
      </c>
      <c r="B3124">
        <v>107</v>
      </c>
    </row>
    <row r="3125" spans="1:2">
      <c r="A3125" t="s">
        <v>4121</v>
      </c>
      <c r="B3125">
        <v>53</v>
      </c>
    </row>
    <row r="3126" spans="1:2">
      <c r="A3126" t="s">
        <v>2195</v>
      </c>
      <c r="B3126">
        <v>8</v>
      </c>
    </row>
    <row r="3127" spans="1:2">
      <c r="A3127" t="s">
        <v>1614</v>
      </c>
      <c r="B3127">
        <v>91</v>
      </c>
    </row>
    <row r="3128" spans="1:2">
      <c r="A3128" t="s">
        <v>1612</v>
      </c>
      <c r="B3128">
        <v>78</v>
      </c>
    </row>
    <row r="3129" spans="1:2">
      <c r="A3129" t="s">
        <v>1609</v>
      </c>
      <c r="B3129">
        <v>16</v>
      </c>
    </row>
    <row r="3130" spans="1:2">
      <c r="A3130" t="s">
        <v>1611</v>
      </c>
      <c r="B3130">
        <v>84</v>
      </c>
    </row>
    <row r="3131" spans="1:2">
      <c r="A3131" t="s">
        <v>1610</v>
      </c>
      <c r="B3131">
        <v>1</v>
      </c>
    </row>
    <row r="3132" spans="1:2">
      <c r="A3132" t="s">
        <v>30162</v>
      </c>
      <c r="B3132">
        <v>164</v>
      </c>
    </row>
    <row r="3133" spans="1:2">
      <c r="A3133" t="s">
        <v>2553</v>
      </c>
      <c r="B3133">
        <v>2</v>
      </c>
    </row>
    <row r="3134" spans="1:2">
      <c r="A3134" t="s">
        <v>3889</v>
      </c>
      <c r="B3134">
        <v>56</v>
      </c>
    </row>
    <row r="3135" spans="1:2">
      <c r="A3135" t="s">
        <v>32797</v>
      </c>
      <c r="B3135">
        <v>60</v>
      </c>
    </row>
    <row r="3136" spans="1:2">
      <c r="A3136" t="s">
        <v>3888</v>
      </c>
      <c r="B3136">
        <v>1</v>
      </c>
    </row>
    <row r="3137" spans="1:2">
      <c r="A3137" t="s">
        <v>3887</v>
      </c>
      <c r="B3137">
        <v>50</v>
      </c>
    </row>
    <row r="3138" spans="1:2">
      <c r="A3138" t="s">
        <v>2493</v>
      </c>
      <c r="B3138">
        <v>5</v>
      </c>
    </row>
    <row r="3139" spans="1:2">
      <c r="A3139" t="s">
        <v>14617</v>
      </c>
      <c r="B3139">
        <v>140</v>
      </c>
    </row>
    <row r="3140" spans="1:2">
      <c r="A3140" t="s">
        <v>4609</v>
      </c>
      <c r="B3140">
        <v>46</v>
      </c>
    </row>
    <row r="3141" spans="1:2">
      <c r="A3141" t="s">
        <v>32695</v>
      </c>
      <c r="B3141">
        <v>0</v>
      </c>
    </row>
    <row r="3142" spans="1:2">
      <c r="A3142" t="s">
        <v>14785</v>
      </c>
      <c r="B3142">
        <v>0</v>
      </c>
    </row>
    <row r="3143" spans="1:2">
      <c r="A3143" t="s">
        <v>32798</v>
      </c>
      <c r="B3143">
        <v>545</v>
      </c>
    </row>
    <row r="3144" spans="1:2">
      <c r="A3144" t="s">
        <v>3572</v>
      </c>
      <c r="B3144">
        <v>73</v>
      </c>
    </row>
    <row r="3145" spans="1:2">
      <c r="A3145" t="s">
        <v>4814</v>
      </c>
      <c r="B3145">
        <v>209</v>
      </c>
    </row>
    <row r="3146" spans="1:2">
      <c r="A3146" t="s">
        <v>2430</v>
      </c>
      <c r="B3146">
        <v>45</v>
      </c>
    </row>
    <row r="3147" spans="1:2">
      <c r="A3147" t="s">
        <v>14686</v>
      </c>
      <c r="B3147">
        <v>636</v>
      </c>
    </row>
    <row r="3148" spans="1:2">
      <c r="A3148" t="s">
        <v>14681</v>
      </c>
      <c r="B3148">
        <v>1116</v>
      </c>
    </row>
    <row r="3149" spans="1:2">
      <c r="A3149" t="s">
        <v>14685</v>
      </c>
      <c r="B3149">
        <v>612</v>
      </c>
    </row>
    <row r="3150" spans="1:2">
      <c r="A3150" t="s">
        <v>2193</v>
      </c>
      <c r="B3150">
        <v>47</v>
      </c>
    </row>
    <row r="3151" spans="1:2">
      <c r="A3151" t="s">
        <v>14398</v>
      </c>
      <c r="B3151">
        <v>0</v>
      </c>
    </row>
    <row r="3152" spans="1:2">
      <c r="A3152" t="s">
        <v>3460</v>
      </c>
      <c r="B3152">
        <v>104</v>
      </c>
    </row>
    <row r="3153" spans="1:2">
      <c r="A3153" t="s">
        <v>3454</v>
      </c>
      <c r="B3153">
        <v>56</v>
      </c>
    </row>
    <row r="3154" spans="1:2">
      <c r="A3154" t="s">
        <v>4733</v>
      </c>
      <c r="B3154">
        <v>0</v>
      </c>
    </row>
    <row r="3155" spans="1:2">
      <c r="A3155" t="s">
        <v>833</v>
      </c>
      <c r="B3155">
        <v>0</v>
      </c>
    </row>
    <row r="3156" spans="1:2">
      <c r="A3156" t="s">
        <v>3885</v>
      </c>
      <c r="B3156">
        <v>1606</v>
      </c>
    </row>
    <row r="3157" spans="1:2">
      <c r="A3157" t="s">
        <v>3858</v>
      </c>
      <c r="B3157">
        <v>191</v>
      </c>
    </row>
    <row r="3158" spans="1:2">
      <c r="A3158" t="s">
        <v>14625</v>
      </c>
      <c r="B3158">
        <v>0</v>
      </c>
    </row>
    <row r="3159" spans="1:2">
      <c r="A3159" t="s">
        <v>3791</v>
      </c>
      <c r="B3159">
        <v>11</v>
      </c>
    </row>
    <row r="3160" spans="1:2">
      <c r="A3160" t="s">
        <v>3787</v>
      </c>
      <c r="B3160">
        <v>13</v>
      </c>
    </row>
    <row r="3161" spans="1:2">
      <c r="A3161" t="s">
        <v>978</v>
      </c>
      <c r="B3161">
        <v>1229</v>
      </c>
    </row>
    <row r="3162" spans="1:2">
      <c r="A3162" t="s">
        <v>2872</v>
      </c>
      <c r="B3162">
        <v>0</v>
      </c>
    </row>
    <row r="3163" spans="1:2">
      <c r="A3163" t="s">
        <v>11</v>
      </c>
      <c r="B3163">
        <v>0</v>
      </c>
    </row>
    <row r="3164" spans="1:2">
      <c r="A3164" t="s">
        <v>14207</v>
      </c>
      <c r="B3164">
        <v>51</v>
      </c>
    </row>
    <row r="3165" spans="1:2">
      <c r="A3165" t="s">
        <v>27072</v>
      </c>
      <c r="B3165">
        <v>20</v>
      </c>
    </row>
    <row r="3166" spans="1:2">
      <c r="A3166" t="s">
        <v>15099</v>
      </c>
      <c r="B3166">
        <v>54</v>
      </c>
    </row>
    <row r="3167" spans="1:2">
      <c r="A3167" t="s">
        <v>2056</v>
      </c>
      <c r="B3167">
        <v>95</v>
      </c>
    </row>
    <row r="3168" spans="1:2">
      <c r="A3168" t="s">
        <v>32451</v>
      </c>
      <c r="B3168">
        <v>67</v>
      </c>
    </row>
    <row r="3169" spans="1:2">
      <c r="A3169" t="s">
        <v>1333</v>
      </c>
      <c r="B3169">
        <v>75</v>
      </c>
    </row>
    <row r="3170" spans="1:2">
      <c r="A3170" t="s">
        <v>2232</v>
      </c>
      <c r="B3170">
        <v>30</v>
      </c>
    </row>
    <row r="3171" spans="1:2">
      <c r="A3171" t="s">
        <v>883</v>
      </c>
      <c r="B3171">
        <v>230</v>
      </c>
    </row>
    <row r="3172" spans="1:2">
      <c r="A3172" t="s">
        <v>32696</v>
      </c>
      <c r="B3172">
        <v>13</v>
      </c>
    </row>
    <row r="3173" spans="1:2">
      <c r="A3173" t="s">
        <v>14197</v>
      </c>
      <c r="B3173">
        <v>70</v>
      </c>
    </row>
    <row r="3174" spans="1:2">
      <c r="A3174" t="s">
        <v>2651</v>
      </c>
      <c r="B3174">
        <v>115</v>
      </c>
    </row>
    <row r="3175" spans="1:2">
      <c r="A3175" t="s">
        <v>2652</v>
      </c>
      <c r="B3175">
        <v>272</v>
      </c>
    </row>
    <row r="3176" spans="1:2">
      <c r="A3176" t="s">
        <v>1530</v>
      </c>
      <c r="B3176">
        <v>0</v>
      </c>
    </row>
    <row r="3177" spans="1:2">
      <c r="A3177" t="s">
        <v>14461</v>
      </c>
      <c r="B3177">
        <v>19</v>
      </c>
    </row>
    <row r="3178" spans="1:2">
      <c r="A3178" t="s">
        <v>2361</v>
      </c>
      <c r="B3178">
        <v>3588</v>
      </c>
    </row>
    <row r="3179" spans="1:2">
      <c r="A3179" t="s">
        <v>1378</v>
      </c>
      <c r="B3179">
        <v>62</v>
      </c>
    </row>
    <row r="3180" spans="1:2">
      <c r="A3180" t="s">
        <v>32484</v>
      </c>
      <c r="B3180">
        <v>260</v>
      </c>
    </row>
    <row r="3181" spans="1:2">
      <c r="A3181" t="s">
        <v>27006</v>
      </c>
      <c r="B3181">
        <v>64</v>
      </c>
    </row>
    <row r="3182" spans="1:2">
      <c r="A3182" t="s">
        <v>1843</v>
      </c>
      <c r="B3182">
        <v>12</v>
      </c>
    </row>
    <row r="3183" spans="1:2">
      <c r="A3183" t="s">
        <v>33326</v>
      </c>
      <c r="B3183">
        <v>2</v>
      </c>
    </row>
    <row r="3184" spans="1:2">
      <c r="A3184" t="s">
        <v>33327</v>
      </c>
      <c r="B3184">
        <v>0</v>
      </c>
    </row>
    <row r="3185" spans="1:2">
      <c r="A3185" t="s">
        <v>4476</v>
      </c>
      <c r="B3185">
        <v>4</v>
      </c>
    </row>
    <row r="3186" spans="1:2">
      <c r="A3186" t="s">
        <v>1897</v>
      </c>
      <c r="B3186">
        <v>65</v>
      </c>
    </row>
    <row r="3187" spans="1:2">
      <c r="A3187" t="s">
        <v>32335</v>
      </c>
      <c r="B3187">
        <v>48</v>
      </c>
    </row>
    <row r="3188" spans="1:2">
      <c r="A3188" t="s">
        <v>2289</v>
      </c>
      <c r="B3188">
        <v>0</v>
      </c>
    </row>
    <row r="3189" spans="1:2">
      <c r="A3189" t="s">
        <v>3573</v>
      </c>
      <c r="B3189">
        <v>0</v>
      </c>
    </row>
    <row r="3190" spans="1:2">
      <c r="A3190" t="s">
        <v>1024</v>
      </c>
      <c r="B3190">
        <v>25</v>
      </c>
    </row>
    <row r="3191" spans="1:2">
      <c r="A3191" t="s">
        <v>1373</v>
      </c>
      <c r="B3191">
        <v>0</v>
      </c>
    </row>
    <row r="3192" spans="1:2">
      <c r="A3192" t="s">
        <v>1391</v>
      </c>
      <c r="B3192">
        <v>2</v>
      </c>
    </row>
    <row r="3193" spans="1:2">
      <c r="A3193" t="s">
        <v>14350</v>
      </c>
      <c r="B3193">
        <v>0</v>
      </c>
    </row>
    <row r="3194" spans="1:2">
      <c r="A3194" t="s">
        <v>14911</v>
      </c>
      <c r="B3194">
        <v>382</v>
      </c>
    </row>
    <row r="3195" spans="1:2">
      <c r="A3195" t="s">
        <v>4245</v>
      </c>
      <c r="B3195">
        <v>16</v>
      </c>
    </row>
    <row r="3196" spans="1:2">
      <c r="A3196" t="s">
        <v>2020</v>
      </c>
      <c r="B3196">
        <v>40</v>
      </c>
    </row>
    <row r="3197" spans="1:2">
      <c r="A3197" t="s">
        <v>4449</v>
      </c>
      <c r="B3197">
        <v>0</v>
      </c>
    </row>
    <row r="3198" spans="1:2">
      <c r="A3198" t="s">
        <v>3571</v>
      </c>
      <c r="B3198">
        <v>0</v>
      </c>
    </row>
    <row r="3199" spans="1:2">
      <c r="A3199" t="s">
        <v>3511</v>
      </c>
      <c r="B3199">
        <v>0</v>
      </c>
    </row>
    <row r="3200" spans="1:2">
      <c r="A3200" t="s">
        <v>32697</v>
      </c>
      <c r="B3200">
        <v>0</v>
      </c>
    </row>
    <row r="3201" spans="1:2">
      <c r="A3201" t="s">
        <v>2602</v>
      </c>
      <c r="B3201">
        <v>23</v>
      </c>
    </row>
    <row r="3202" spans="1:2">
      <c r="A3202" t="s">
        <v>2599</v>
      </c>
      <c r="B3202">
        <v>194</v>
      </c>
    </row>
    <row r="3203" spans="1:2">
      <c r="A3203" t="s">
        <v>3238</v>
      </c>
      <c r="B3203">
        <v>0</v>
      </c>
    </row>
    <row r="3204" spans="1:2">
      <c r="A3204" t="s">
        <v>33328</v>
      </c>
      <c r="B3204">
        <v>6</v>
      </c>
    </row>
    <row r="3205" spans="1:2">
      <c r="A3205" t="s">
        <v>14879</v>
      </c>
      <c r="B3205">
        <v>2484</v>
      </c>
    </row>
    <row r="3206" spans="1:2">
      <c r="A3206" t="s">
        <v>14834</v>
      </c>
      <c r="B3206">
        <v>0</v>
      </c>
    </row>
    <row r="3207" spans="1:2">
      <c r="A3207" t="s">
        <v>14245</v>
      </c>
      <c r="B3207">
        <v>31</v>
      </c>
    </row>
    <row r="3208" spans="1:2">
      <c r="A3208" t="s">
        <v>3270</v>
      </c>
      <c r="B3208">
        <v>0</v>
      </c>
    </row>
    <row r="3209" spans="1:2">
      <c r="A3209" t="s">
        <v>4561</v>
      </c>
      <c r="B3209">
        <v>0</v>
      </c>
    </row>
    <row r="3210" spans="1:2">
      <c r="A3210" t="s">
        <v>33329</v>
      </c>
      <c r="B3210">
        <v>162</v>
      </c>
    </row>
    <row r="3211" spans="1:2">
      <c r="A3211" t="s">
        <v>3428</v>
      </c>
      <c r="B3211">
        <v>967</v>
      </c>
    </row>
    <row r="3212" spans="1:2">
      <c r="A3212" t="s">
        <v>2332</v>
      </c>
      <c r="B3212">
        <v>2025</v>
      </c>
    </row>
    <row r="3213" spans="1:2">
      <c r="A3213" t="s">
        <v>1086</v>
      </c>
      <c r="B3213">
        <v>0</v>
      </c>
    </row>
    <row r="3214" spans="1:2">
      <c r="A3214" t="s">
        <v>14286</v>
      </c>
      <c r="B3214">
        <v>36</v>
      </c>
    </row>
    <row r="3215" spans="1:2">
      <c r="A3215" t="s">
        <v>1823</v>
      </c>
      <c r="B3215">
        <v>24</v>
      </c>
    </row>
    <row r="3216" spans="1:2">
      <c r="A3216" t="s">
        <v>14464</v>
      </c>
      <c r="B3216">
        <v>0</v>
      </c>
    </row>
    <row r="3217" spans="1:2">
      <c r="A3217" t="s">
        <v>4809</v>
      </c>
      <c r="B3217">
        <v>174</v>
      </c>
    </row>
    <row r="3218" spans="1:2">
      <c r="A3218" t="s">
        <v>4816</v>
      </c>
      <c r="B3218">
        <v>345</v>
      </c>
    </row>
    <row r="3219" spans="1:2">
      <c r="A3219" t="s">
        <v>14324</v>
      </c>
      <c r="B3219">
        <v>0</v>
      </c>
    </row>
    <row r="3220" spans="1:2">
      <c r="A3220" t="s">
        <v>14323</v>
      </c>
      <c r="B3220">
        <v>17</v>
      </c>
    </row>
    <row r="3221" spans="1:2">
      <c r="A3221" t="s">
        <v>32799</v>
      </c>
      <c r="B3221">
        <v>27</v>
      </c>
    </row>
    <row r="3222" spans="1:2">
      <c r="A3222" t="s">
        <v>15091</v>
      </c>
      <c r="B3222">
        <v>29</v>
      </c>
    </row>
    <row r="3223" spans="1:2">
      <c r="A3223" t="s">
        <v>2576</v>
      </c>
      <c r="B3223">
        <v>0</v>
      </c>
    </row>
    <row r="3224" spans="1:2">
      <c r="A3224" t="s">
        <v>1666</v>
      </c>
      <c r="B3224">
        <v>6000</v>
      </c>
    </row>
    <row r="3225" spans="1:2">
      <c r="A3225" t="s">
        <v>3380</v>
      </c>
      <c r="B3225">
        <v>4</v>
      </c>
    </row>
    <row r="3226" spans="1:2">
      <c r="A3226" t="s">
        <v>1127</v>
      </c>
      <c r="B3226">
        <v>18</v>
      </c>
    </row>
    <row r="3227" spans="1:2">
      <c r="A3227" t="s">
        <v>4438</v>
      </c>
      <c r="B3227">
        <v>1</v>
      </c>
    </row>
    <row r="3228" spans="1:2">
      <c r="A3228" t="s">
        <v>3712</v>
      </c>
      <c r="B3228">
        <v>171</v>
      </c>
    </row>
    <row r="3229" spans="1:2">
      <c r="A3229" t="s">
        <v>1879</v>
      </c>
      <c r="B3229">
        <v>135</v>
      </c>
    </row>
    <row r="3230" spans="1:2">
      <c r="A3230" t="s">
        <v>14431</v>
      </c>
      <c r="B3230">
        <v>0</v>
      </c>
    </row>
    <row r="3231" spans="1:2">
      <c r="A3231" t="s">
        <v>2341</v>
      </c>
      <c r="B3231">
        <v>1</v>
      </c>
    </row>
    <row r="3232" spans="1:2">
      <c r="A3232" t="s">
        <v>30163</v>
      </c>
      <c r="B3232">
        <v>0</v>
      </c>
    </row>
    <row r="3233" spans="1:2">
      <c r="A3233" t="s">
        <v>1582</v>
      </c>
      <c r="B3233">
        <v>10</v>
      </c>
    </row>
    <row r="3234" spans="1:2">
      <c r="A3234" t="s">
        <v>2823</v>
      </c>
      <c r="B3234">
        <v>532</v>
      </c>
    </row>
    <row r="3235" spans="1:2">
      <c r="A3235" t="s">
        <v>14266</v>
      </c>
      <c r="B3235">
        <v>33</v>
      </c>
    </row>
    <row r="3236" spans="1:2">
      <c r="A3236" t="s">
        <v>30164</v>
      </c>
      <c r="B3236">
        <v>0</v>
      </c>
    </row>
    <row r="3237" spans="1:2">
      <c r="A3237" t="s">
        <v>255</v>
      </c>
      <c r="B3237">
        <v>2</v>
      </c>
    </row>
    <row r="3238" spans="1:2">
      <c r="A3238" t="s">
        <v>15064</v>
      </c>
      <c r="B3238">
        <v>0</v>
      </c>
    </row>
    <row r="3239" spans="1:2">
      <c r="A3239" t="s">
        <v>257</v>
      </c>
      <c r="B3239">
        <v>3</v>
      </c>
    </row>
    <row r="3240" spans="1:2">
      <c r="A3240" t="s">
        <v>2260</v>
      </c>
      <c r="B3240">
        <v>0</v>
      </c>
    </row>
    <row r="3241" spans="1:2">
      <c r="A3241" t="s">
        <v>3999</v>
      </c>
      <c r="B3241">
        <v>1</v>
      </c>
    </row>
    <row r="3242" spans="1:2">
      <c r="A3242" t="s">
        <v>4000</v>
      </c>
      <c r="B3242">
        <v>126</v>
      </c>
    </row>
    <row r="3243" spans="1:2">
      <c r="A3243" t="s">
        <v>4002</v>
      </c>
      <c r="B3243">
        <v>1128</v>
      </c>
    </row>
    <row r="3244" spans="1:2">
      <c r="A3244" t="s">
        <v>14302</v>
      </c>
      <c r="B3244">
        <v>0</v>
      </c>
    </row>
    <row r="3245" spans="1:2">
      <c r="A3245" t="s">
        <v>14888</v>
      </c>
      <c r="B3245">
        <v>24</v>
      </c>
    </row>
    <row r="3246" spans="1:2">
      <c r="A3246" t="s">
        <v>2414</v>
      </c>
      <c r="B3246">
        <v>0</v>
      </c>
    </row>
    <row r="3247" spans="1:2">
      <c r="A3247" t="s">
        <v>2921</v>
      </c>
      <c r="B3247">
        <v>1</v>
      </c>
    </row>
    <row r="3248" spans="1:2">
      <c r="A3248" t="s">
        <v>1580</v>
      </c>
      <c r="B3248">
        <v>642</v>
      </c>
    </row>
    <row r="3249" spans="1:2">
      <c r="A3249" t="s">
        <v>3476</v>
      </c>
      <c r="B3249">
        <v>33</v>
      </c>
    </row>
    <row r="3250" spans="1:2">
      <c r="A3250" t="s">
        <v>1881</v>
      </c>
      <c r="B3250">
        <v>0</v>
      </c>
    </row>
    <row r="3251" spans="1:2">
      <c r="A3251" t="s">
        <v>4575</v>
      </c>
      <c r="B3251">
        <v>192</v>
      </c>
    </row>
    <row r="3252" spans="1:2">
      <c r="A3252" t="s">
        <v>1883</v>
      </c>
      <c r="B3252">
        <v>0</v>
      </c>
    </row>
    <row r="3253" spans="1:2">
      <c r="A3253" t="s">
        <v>4731</v>
      </c>
      <c r="B3253">
        <v>53</v>
      </c>
    </row>
    <row r="3254" spans="1:2">
      <c r="A3254" t="s">
        <v>14264</v>
      </c>
      <c r="B3254">
        <v>0</v>
      </c>
    </row>
    <row r="3255" spans="1:2">
      <c r="A3255" t="s">
        <v>26907</v>
      </c>
      <c r="B3255">
        <v>0</v>
      </c>
    </row>
    <row r="3256" spans="1:2">
      <c r="A3256" t="s">
        <v>2369</v>
      </c>
      <c r="B3256">
        <v>0</v>
      </c>
    </row>
    <row r="3257" spans="1:2">
      <c r="A3257" t="s">
        <v>32857</v>
      </c>
      <c r="B3257">
        <v>0</v>
      </c>
    </row>
    <row r="3258" spans="1:2">
      <c r="A3258" t="s">
        <v>2593</v>
      </c>
      <c r="B3258">
        <v>29</v>
      </c>
    </row>
    <row r="3259" spans="1:2">
      <c r="A3259" t="s">
        <v>3448</v>
      </c>
      <c r="B3259">
        <v>2</v>
      </c>
    </row>
    <row r="3260" spans="1:2">
      <c r="A3260" t="s">
        <v>3117</v>
      </c>
      <c r="B3260">
        <v>1314</v>
      </c>
    </row>
    <row r="3261" spans="1:2">
      <c r="A3261" t="s">
        <v>2800</v>
      </c>
      <c r="B3261">
        <v>474</v>
      </c>
    </row>
    <row r="3262" spans="1:2">
      <c r="A3262" t="s">
        <v>1476</v>
      </c>
      <c r="B3262">
        <v>30</v>
      </c>
    </row>
    <row r="3263" spans="1:2">
      <c r="A3263" t="s">
        <v>1193</v>
      </c>
      <c r="B3263">
        <v>0</v>
      </c>
    </row>
    <row r="3264" spans="1:2">
      <c r="A3264" t="s">
        <v>15070</v>
      </c>
      <c r="B3264">
        <v>0</v>
      </c>
    </row>
    <row r="3265" spans="1:2">
      <c r="A3265" t="s">
        <v>14475</v>
      </c>
      <c r="B3265">
        <v>3</v>
      </c>
    </row>
    <row r="3266" spans="1:2">
      <c r="A3266" t="s">
        <v>165</v>
      </c>
      <c r="B3266">
        <v>334</v>
      </c>
    </row>
    <row r="3267" spans="1:2">
      <c r="A3267" t="s">
        <v>166</v>
      </c>
      <c r="B3267">
        <v>825</v>
      </c>
    </row>
    <row r="3268" spans="1:2">
      <c r="A3268" t="s">
        <v>170</v>
      </c>
      <c r="B3268">
        <v>1662</v>
      </c>
    </row>
    <row r="3269" spans="1:2">
      <c r="A3269" t="s">
        <v>172</v>
      </c>
      <c r="B3269">
        <v>94</v>
      </c>
    </row>
    <row r="3270" spans="1:2">
      <c r="A3270" t="s">
        <v>168</v>
      </c>
      <c r="B3270">
        <v>2</v>
      </c>
    </row>
    <row r="3271" spans="1:2">
      <c r="A3271" t="s">
        <v>3809</v>
      </c>
      <c r="B3271">
        <v>90</v>
      </c>
    </row>
    <row r="3272" spans="1:2">
      <c r="A3272" t="s">
        <v>26970</v>
      </c>
      <c r="B3272">
        <v>156</v>
      </c>
    </row>
    <row r="3273" spans="1:2">
      <c r="A3273" t="s">
        <v>274</v>
      </c>
      <c r="B3273">
        <v>0</v>
      </c>
    </row>
    <row r="3274" spans="1:2">
      <c r="A3274" t="s">
        <v>4069</v>
      </c>
      <c r="B3274">
        <v>0</v>
      </c>
    </row>
    <row r="3275" spans="1:2">
      <c r="A3275" t="s">
        <v>1922</v>
      </c>
      <c r="B3275">
        <v>183</v>
      </c>
    </row>
    <row r="3276" spans="1:2">
      <c r="A3276" t="s">
        <v>27082</v>
      </c>
      <c r="B3276">
        <v>0</v>
      </c>
    </row>
    <row r="3277" spans="1:2">
      <c r="A3277" t="s">
        <v>14582</v>
      </c>
      <c r="B3277">
        <v>73</v>
      </c>
    </row>
    <row r="3278" spans="1:2">
      <c r="A3278" t="s">
        <v>4750</v>
      </c>
      <c r="B3278">
        <v>493</v>
      </c>
    </row>
    <row r="3279" spans="1:2">
      <c r="A3279" t="s">
        <v>3080</v>
      </c>
      <c r="B3279">
        <v>19</v>
      </c>
    </row>
    <row r="3280" spans="1:2">
      <c r="A3280" t="s">
        <v>27014</v>
      </c>
      <c r="B3280">
        <v>0</v>
      </c>
    </row>
    <row r="3281" spans="1:2">
      <c r="A3281" t="s">
        <v>3813</v>
      </c>
      <c r="B3281">
        <v>38</v>
      </c>
    </row>
    <row r="3282" spans="1:2">
      <c r="A3282" t="s">
        <v>2307</v>
      </c>
      <c r="B3282">
        <v>109</v>
      </c>
    </row>
    <row r="3283" spans="1:2">
      <c r="A3283" t="s">
        <v>57</v>
      </c>
      <c r="B3283">
        <v>43</v>
      </c>
    </row>
    <row r="3284" spans="1:2">
      <c r="A3284" t="s">
        <v>3722</v>
      </c>
      <c r="B3284">
        <v>245</v>
      </c>
    </row>
    <row r="3285" spans="1:2">
      <c r="A3285" t="s">
        <v>27754</v>
      </c>
      <c r="B3285">
        <v>0</v>
      </c>
    </row>
    <row r="3286" spans="1:2">
      <c r="A3286" t="s">
        <v>32517</v>
      </c>
      <c r="B3286">
        <v>20</v>
      </c>
    </row>
    <row r="3287" spans="1:2">
      <c r="A3287" t="s">
        <v>2295</v>
      </c>
      <c r="B3287">
        <v>33</v>
      </c>
    </row>
    <row r="3288" spans="1:2">
      <c r="A3288" t="s">
        <v>4715</v>
      </c>
      <c r="B3288">
        <v>3</v>
      </c>
    </row>
    <row r="3289" spans="1:2">
      <c r="A3289" t="s">
        <v>1780</v>
      </c>
      <c r="B3289">
        <v>232</v>
      </c>
    </row>
    <row r="3290" spans="1:2">
      <c r="A3290" t="s">
        <v>569</v>
      </c>
      <c r="B3290">
        <v>10</v>
      </c>
    </row>
    <row r="3291" spans="1:2">
      <c r="A3291" t="s">
        <v>889</v>
      </c>
      <c r="B3291">
        <v>300</v>
      </c>
    </row>
    <row r="3292" spans="1:2">
      <c r="A3292" t="s">
        <v>606</v>
      </c>
      <c r="B3292">
        <v>61</v>
      </c>
    </row>
    <row r="3293" spans="1:2">
      <c r="A3293" t="s">
        <v>32526</v>
      </c>
      <c r="B3293">
        <v>7</v>
      </c>
    </row>
    <row r="3294" spans="1:2">
      <c r="A3294" t="s">
        <v>1055</v>
      </c>
      <c r="B3294">
        <v>0</v>
      </c>
    </row>
    <row r="3295" spans="1:2">
      <c r="A3295" t="s">
        <v>26958</v>
      </c>
      <c r="B3295">
        <v>0</v>
      </c>
    </row>
    <row r="3296" spans="1:2">
      <c r="A3296" t="s">
        <v>14340</v>
      </c>
      <c r="B3296">
        <v>0</v>
      </c>
    </row>
    <row r="3297" spans="1:2">
      <c r="A3297" t="s">
        <v>32800</v>
      </c>
      <c r="B3297">
        <v>3</v>
      </c>
    </row>
    <row r="3298" spans="1:2">
      <c r="A3298" t="s">
        <v>32698</v>
      </c>
      <c r="B3298">
        <v>2</v>
      </c>
    </row>
    <row r="3299" spans="1:2">
      <c r="A3299" t="s">
        <v>32699</v>
      </c>
      <c r="B3299">
        <v>19</v>
      </c>
    </row>
    <row r="3300" spans="1:2">
      <c r="A3300" t="s">
        <v>14865</v>
      </c>
      <c r="B3300">
        <v>2</v>
      </c>
    </row>
    <row r="3301" spans="1:2">
      <c r="A3301" t="s">
        <v>32700</v>
      </c>
      <c r="B3301">
        <v>8</v>
      </c>
    </row>
    <row r="3302" spans="1:2">
      <c r="A3302" t="s">
        <v>3193</v>
      </c>
      <c r="B3302">
        <v>18</v>
      </c>
    </row>
    <row r="3303" spans="1:2">
      <c r="A3303" t="s">
        <v>32801</v>
      </c>
      <c r="B3303">
        <v>566</v>
      </c>
    </row>
    <row r="3304" spans="1:2">
      <c r="A3304" t="s">
        <v>2268</v>
      </c>
      <c r="B3304">
        <v>54</v>
      </c>
    </row>
    <row r="3305" spans="1:2">
      <c r="A3305" t="s">
        <v>32701</v>
      </c>
      <c r="B3305">
        <v>0</v>
      </c>
    </row>
    <row r="3306" spans="1:2">
      <c r="A3306" t="s">
        <v>731</v>
      </c>
      <c r="B3306">
        <v>41</v>
      </c>
    </row>
    <row r="3307" spans="1:2">
      <c r="A3307" t="s">
        <v>1550</v>
      </c>
      <c r="B3307">
        <v>48</v>
      </c>
    </row>
    <row r="3308" spans="1:2">
      <c r="A3308" t="s">
        <v>15040</v>
      </c>
      <c r="B3308">
        <v>372</v>
      </c>
    </row>
    <row r="3309" spans="1:2">
      <c r="A3309" t="s">
        <v>3915</v>
      </c>
      <c r="B3309">
        <v>11</v>
      </c>
    </row>
    <row r="3310" spans="1:2">
      <c r="A3310" t="s">
        <v>14775</v>
      </c>
      <c r="B3310">
        <v>6073</v>
      </c>
    </row>
    <row r="3311" spans="1:2">
      <c r="A3311" t="s">
        <v>26955</v>
      </c>
      <c r="B3311">
        <v>1</v>
      </c>
    </row>
    <row r="3312" spans="1:2">
      <c r="A3312" t="s">
        <v>32392</v>
      </c>
      <c r="B3312">
        <v>18</v>
      </c>
    </row>
    <row r="3313" spans="1:2">
      <c r="A3313" t="s">
        <v>32391</v>
      </c>
      <c r="B3313">
        <v>18</v>
      </c>
    </row>
    <row r="3314" spans="1:2">
      <c r="A3314" t="s">
        <v>33330</v>
      </c>
      <c r="B3314">
        <v>130</v>
      </c>
    </row>
    <row r="3315" spans="1:2">
      <c r="A3315" t="s">
        <v>33331</v>
      </c>
      <c r="B3315">
        <v>1</v>
      </c>
    </row>
    <row r="3316" spans="1:2">
      <c r="A3316" t="s">
        <v>32802</v>
      </c>
      <c r="B3316">
        <v>5</v>
      </c>
    </row>
    <row r="3317" spans="1:2">
      <c r="A3317" t="s">
        <v>1350</v>
      </c>
      <c r="B3317">
        <v>5</v>
      </c>
    </row>
    <row r="3318" spans="1:2">
      <c r="A3318" t="s">
        <v>445</v>
      </c>
      <c r="B3318">
        <v>40</v>
      </c>
    </row>
    <row r="3319" spans="1:2">
      <c r="A3319" t="s">
        <v>3819</v>
      </c>
      <c r="B3319">
        <v>8</v>
      </c>
    </row>
    <row r="3320" spans="1:2">
      <c r="A3320" t="s">
        <v>14466</v>
      </c>
      <c r="B3320">
        <v>20</v>
      </c>
    </row>
    <row r="3321" spans="1:2">
      <c r="A3321" t="s">
        <v>14395</v>
      </c>
      <c r="B3321">
        <v>1</v>
      </c>
    </row>
    <row r="3322" spans="1:2">
      <c r="A3322" t="s">
        <v>1146</v>
      </c>
      <c r="B3322">
        <v>129</v>
      </c>
    </row>
    <row r="3323" spans="1:2">
      <c r="A3323" t="s">
        <v>4132</v>
      </c>
      <c r="B3323">
        <v>0</v>
      </c>
    </row>
    <row r="3324" spans="1:2">
      <c r="A3324" t="s">
        <v>1200</v>
      </c>
      <c r="B3324">
        <v>25</v>
      </c>
    </row>
    <row r="3325" spans="1:2">
      <c r="A3325" t="s">
        <v>1143</v>
      </c>
      <c r="B3325">
        <v>120</v>
      </c>
    </row>
    <row r="3326" spans="1:2">
      <c r="A3326" t="s">
        <v>2663</v>
      </c>
      <c r="B3326">
        <v>3</v>
      </c>
    </row>
    <row r="3327" spans="1:2">
      <c r="A3327" t="s">
        <v>32702</v>
      </c>
      <c r="B3327">
        <v>0</v>
      </c>
    </row>
    <row r="3328" spans="1:2">
      <c r="A3328" t="s">
        <v>1399</v>
      </c>
      <c r="B3328">
        <v>1254</v>
      </c>
    </row>
    <row r="3329" spans="1:2">
      <c r="A3329" t="s">
        <v>33332</v>
      </c>
      <c r="B3329">
        <v>25</v>
      </c>
    </row>
    <row r="3330" spans="1:2">
      <c r="A3330" t="s">
        <v>1656</v>
      </c>
      <c r="B3330">
        <v>736</v>
      </c>
    </row>
    <row r="3331" spans="1:2">
      <c r="A3331" t="s">
        <v>14374</v>
      </c>
      <c r="B3331">
        <v>90</v>
      </c>
    </row>
    <row r="3332" spans="1:2">
      <c r="A3332" t="s">
        <v>14846</v>
      </c>
      <c r="B3332">
        <v>26677</v>
      </c>
    </row>
    <row r="3333" spans="1:2">
      <c r="A3333" t="s">
        <v>31938</v>
      </c>
      <c r="B3333">
        <v>144</v>
      </c>
    </row>
    <row r="3334" spans="1:2">
      <c r="A3334" t="s">
        <v>3968</v>
      </c>
      <c r="B3334">
        <v>7</v>
      </c>
    </row>
    <row r="3335" spans="1:2">
      <c r="A3335" t="s">
        <v>589</v>
      </c>
      <c r="B3335">
        <v>1</v>
      </c>
    </row>
    <row r="3336" spans="1:2">
      <c r="A3336" t="s">
        <v>3618</v>
      </c>
      <c r="B3336">
        <v>305</v>
      </c>
    </row>
    <row r="3337" spans="1:2">
      <c r="A3337" t="s">
        <v>14312</v>
      </c>
      <c r="B3337">
        <v>0</v>
      </c>
    </row>
    <row r="3338" spans="1:2">
      <c r="A3338" t="s">
        <v>1873</v>
      </c>
      <c r="B3338">
        <v>0</v>
      </c>
    </row>
    <row r="3339" spans="1:2">
      <c r="A3339" t="s">
        <v>3909</v>
      </c>
      <c r="B3339">
        <v>145</v>
      </c>
    </row>
    <row r="3340" spans="1:2">
      <c r="A3340" t="s">
        <v>14449</v>
      </c>
      <c r="B3340">
        <v>0</v>
      </c>
    </row>
    <row r="3341" spans="1:2">
      <c r="A3341" t="s">
        <v>14757</v>
      </c>
      <c r="B3341">
        <v>6</v>
      </c>
    </row>
    <row r="3342" spans="1:2">
      <c r="A3342" t="s">
        <v>2746</v>
      </c>
      <c r="B3342">
        <v>86</v>
      </c>
    </row>
    <row r="3343" spans="1:2">
      <c r="A3343" t="s">
        <v>785</v>
      </c>
      <c r="B3343">
        <v>39</v>
      </c>
    </row>
    <row r="3344" spans="1:2">
      <c r="A3344" t="s">
        <v>2043</v>
      </c>
      <c r="B3344">
        <v>101</v>
      </c>
    </row>
    <row r="3345" spans="1:2">
      <c r="A3345" t="s">
        <v>4822</v>
      </c>
      <c r="B3345">
        <v>81</v>
      </c>
    </row>
    <row r="3346" spans="1:2">
      <c r="A3346" t="s">
        <v>14280</v>
      </c>
      <c r="B3346">
        <v>41</v>
      </c>
    </row>
    <row r="3347" spans="1:2">
      <c r="A3347" t="s">
        <v>31786</v>
      </c>
      <c r="B3347">
        <v>5</v>
      </c>
    </row>
    <row r="3348" spans="1:2">
      <c r="A3348" t="s">
        <v>15018</v>
      </c>
      <c r="B3348">
        <v>10</v>
      </c>
    </row>
    <row r="3349" spans="1:2">
      <c r="A3349" t="s">
        <v>2244</v>
      </c>
      <c r="B3349">
        <v>0</v>
      </c>
    </row>
    <row r="3350" spans="1:2">
      <c r="A3350" t="s">
        <v>14787</v>
      </c>
      <c r="B3350">
        <v>0</v>
      </c>
    </row>
    <row r="3351" spans="1:2">
      <c r="A3351" t="s">
        <v>14408</v>
      </c>
      <c r="B3351">
        <v>10</v>
      </c>
    </row>
    <row r="3352" spans="1:2">
      <c r="A3352" t="s">
        <v>2206</v>
      </c>
      <c r="B3352">
        <v>60</v>
      </c>
    </row>
    <row r="3353" spans="1:2">
      <c r="A3353" t="s">
        <v>489</v>
      </c>
      <c r="B3353">
        <v>0</v>
      </c>
    </row>
    <row r="3354" spans="1:2">
      <c r="A3354" t="s">
        <v>3731</v>
      </c>
      <c r="B3354">
        <v>13</v>
      </c>
    </row>
    <row r="3355" spans="1:2">
      <c r="A3355" t="s">
        <v>238</v>
      </c>
      <c r="B3355">
        <v>6</v>
      </c>
    </row>
    <row r="3356" spans="1:2">
      <c r="A3356" t="s">
        <v>31939</v>
      </c>
      <c r="B3356">
        <v>0</v>
      </c>
    </row>
    <row r="3357" spans="1:2">
      <c r="A3357" t="s">
        <v>1457</v>
      </c>
      <c r="B3357">
        <v>10</v>
      </c>
    </row>
    <row r="3358" spans="1:2">
      <c r="A3358" t="s">
        <v>2557</v>
      </c>
      <c r="B3358">
        <v>0</v>
      </c>
    </row>
    <row r="3359" spans="1:2">
      <c r="A3359" t="s">
        <v>3609</v>
      </c>
      <c r="B3359">
        <v>173</v>
      </c>
    </row>
    <row r="3360" spans="1:2">
      <c r="A3360" t="s">
        <v>3636</v>
      </c>
      <c r="B3360">
        <v>20</v>
      </c>
    </row>
    <row r="3361" spans="1:2">
      <c r="A3361" t="s">
        <v>2178</v>
      </c>
      <c r="B3361">
        <v>0</v>
      </c>
    </row>
    <row r="3362" spans="1:2">
      <c r="A3362" t="s">
        <v>14417</v>
      </c>
      <c r="B3362">
        <v>219</v>
      </c>
    </row>
    <row r="3363" spans="1:2">
      <c r="A3363" t="s">
        <v>14239</v>
      </c>
      <c r="B3363">
        <v>354</v>
      </c>
    </row>
    <row r="3364" spans="1:2">
      <c r="A3364" t="s">
        <v>14815</v>
      </c>
      <c r="B3364">
        <v>19130</v>
      </c>
    </row>
    <row r="3365" spans="1:2">
      <c r="A3365" t="s">
        <v>14816</v>
      </c>
      <c r="B3365">
        <v>4680</v>
      </c>
    </row>
    <row r="3366" spans="1:2">
      <c r="A3366" t="s">
        <v>446</v>
      </c>
      <c r="B3366">
        <v>13</v>
      </c>
    </row>
    <row r="3367" spans="1:2">
      <c r="A3367" t="s">
        <v>33333</v>
      </c>
      <c r="B3367">
        <v>0</v>
      </c>
    </row>
    <row r="3368" spans="1:2">
      <c r="A3368" t="s">
        <v>1900</v>
      </c>
      <c r="B3368">
        <v>21</v>
      </c>
    </row>
    <row r="3369" spans="1:2">
      <c r="A3369" t="s">
        <v>3801</v>
      </c>
      <c r="B3369">
        <v>352</v>
      </c>
    </row>
    <row r="3370" spans="1:2">
      <c r="A3370" t="s">
        <v>2567</v>
      </c>
      <c r="B3370">
        <v>441</v>
      </c>
    </row>
    <row r="3371" spans="1:2">
      <c r="A3371" t="s">
        <v>1234</v>
      </c>
      <c r="B3371">
        <v>0</v>
      </c>
    </row>
    <row r="3372" spans="1:2">
      <c r="A3372" t="s">
        <v>3329</v>
      </c>
      <c r="B3372">
        <v>189</v>
      </c>
    </row>
    <row r="3373" spans="1:2">
      <c r="A3373" t="s">
        <v>264</v>
      </c>
      <c r="B3373">
        <v>0</v>
      </c>
    </row>
    <row r="3374" spans="1:2">
      <c r="A3374" t="s">
        <v>2574</v>
      </c>
      <c r="B3374">
        <v>2</v>
      </c>
    </row>
    <row r="3375" spans="1:2">
      <c r="A3375" t="s">
        <v>2575</v>
      </c>
      <c r="B3375">
        <v>19</v>
      </c>
    </row>
    <row r="3376" spans="1:2">
      <c r="A3376" t="s">
        <v>33334</v>
      </c>
      <c r="B3376">
        <v>60</v>
      </c>
    </row>
    <row r="3377" spans="1:2">
      <c r="A3377" t="s">
        <v>298</v>
      </c>
      <c r="B3377">
        <v>0</v>
      </c>
    </row>
    <row r="3378" spans="1:2">
      <c r="A3378" t="s">
        <v>2283</v>
      </c>
      <c r="B3378">
        <v>0</v>
      </c>
    </row>
    <row r="3379" spans="1:2">
      <c r="A3379" t="s">
        <v>14217</v>
      </c>
      <c r="B3379">
        <v>50</v>
      </c>
    </row>
    <row r="3380" spans="1:2">
      <c r="A3380" t="s">
        <v>250</v>
      </c>
      <c r="B3380">
        <v>2879</v>
      </c>
    </row>
    <row r="3381" spans="1:2">
      <c r="A3381" t="s">
        <v>4155</v>
      </c>
      <c r="B3381">
        <v>0</v>
      </c>
    </row>
    <row r="3382" spans="1:2">
      <c r="A3382" t="s">
        <v>121</v>
      </c>
      <c r="B3382">
        <v>1</v>
      </c>
    </row>
    <row r="3383" spans="1:2">
      <c r="A3383" t="s">
        <v>2386</v>
      </c>
      <c r="B3383">
        <v>0</v>
      </c>
    </row>
    <row r="3384" spans="1:2">
      <c r="A3384" t="s">
        <v>2364</v>
      </c>
      <c r="B3384">
        <v>0</v>
      </c>
    </row>
    <row r="3385" spans="1:2">
      <c r="A3385" t="s">
        <v>844</v>
      </c>
      <c r="B3385">
        <v>45</v>
      </c>
    </row>
    <row r="3386" spans="1:2">
      <c r="A3386" t="s">
        <v>14227</v>
      </c>
      <c r="B3386">
        <v>3</v>
      </c>
    </row>
    <row r="3387" spans="1:2">
      <c r="A3387" t="s">
        <v>843</v>
      </c>
      <c r="B3387">
        <v>9</v>
      </c>
    </row>
    <row r="3388" spans="1:2">
      <c r="A3388" t="s">
        <v>2973</v>
      </c>
      <c r="B3388">
        <v>113</v>
      </c>
    </row>
    <row r="3389" spans="1:2">
      <c r="A3389" t="s">
        <v>32487</v>
      </c>
      <c r="B3389">
        <v>0</v>
      </c>
    </row>
    <row r="3390" spans="1:2">
      <c r="A3390" t="s">
        <v>410</v>
      </c>
      <c r="B3390">
        <v>0</v>
      </c>
    </row>
    <row r="3391" spans="1:2">
      <c r="A3391" t="s">
        <v>30165</v>
      </c>
      <c r="B3391">
        <v>0</v>
      </c>
    </row>
    <row r="3392" spans="1:2">
      <c r="A3392" t="s">
        <v>32703</v>
      </c>
      <c r="B3392">
        <v>73</v>
      </c>
    </row>
    <row r="3393" spans="1:2">
      <c r="A3393" t="s">
        <v>33335</v>
      </c>
      <c r="B3393">
        <v>11</v>
      </c>
    </row>
    <row r="3394" spans="1:2">
      <c r="A3394" t="s">
        <v>32091</v>
      </c>
      <c r="B3394">
        <v>89</v>
      </c>
    </row>
    <row r="3395" spans="1:2">
      <c r="A3395" t="s">
        <v>32704</v>
      </c>
      <c r="B3395">
        <v>30</v>
      </c>
    </row>
    <row r="3396" spans="1:2">
      <c r="A3396" t="s">
        <v>32092</v>
      </c>
      <c r="B3396">
        <v>77</v>
      </c>
    </row>
    <row r="3397" spans="1:2">
      <c r="A3397" t="s">
        <v>32371</v>
      </c>
      <c r="B3397">
        <v>2</v>
      </c>
    </row>
    <row r="3398" spans="1:2">
      <c r="A3398" t="s">
        <v>14232</v>
      </c>
      <c r="B3398">
        <v>13</v>
      </c>
    </row>
    <row r="3399" spans="1:2">
      <c r="A3399" t="s">
        <v>730</v>
      </c>
      <c r="B3399">
        <v>54</v>
      </c>
    </row>
    <row r="3400" spans="1:2">
      <c r="A3400" t="s">
        <v>2535</v>
      </c>
      <c r="B3400">
        <v>67</v>
      </c>
    </row>
    <row r="3401" spans="1:2">
      <c r="A3401" t="s">
        <v>31940</v>
      </c>
      <c r="B3401">
        <v>102</v>
      </c>
    </row>
    <row r="3402" spans="1:2">
      <c r="A3402" t="s">
        <v>31941</v>
      </c>
      <c r="B3402">
        <v>43</v>
      </c>
    </row>
    <row r="3403" spans="1:2">
      <c r="A3403" t="s">
        <v>3973</v>
      </c>
      <c r="B3403">
        <v>0</v>
      </c>
    </row>
    <row r="3404" spans="1:2">
      <c r="A3404" t="s">
        <v>32705</v>
      </c>
      <c r="B3404">
        <v>0</v>
      </c>
    </row>
    <row r="3405" spans="1:2">
      <c r="A3405" t="s">
        <v>2379</v>
      </c>
      <c r="B3405">
        <v>1718</v>
      </c>
    </row>
    <row r="3406" spans="1:2">
      <c r="A3406" t="s">
        <v>4770</v>
      </c>
      <c r="B3406">
        <v>6</v>
      </c>
    </row>
    <row r="3407" spans="1:2">
      <c r="A3407" t="s">
        <v>32434</v>
      </c>
      <c r="B3407">
        <v>62</v>
      </c>
    </row>
    <row r="3408" spans="1:2">
      <c r="A3408" t="s">
        <v>92</v>
      </c>
      <c r="B3408">
        <v>486</v>
      </c>
    </row>
    <row r="3409" spans="1:2">
      <c r="A3409" t="s">
        <v>31942</v>
      </c>
      <c r="B3409">
        <v>192</v>
      </c>
    </row>
    <row r="3410" spans="1:2">
      <c r="A3410" t="s">
        <v>14385</v>
      </c>
      <c r="B3410">
        <v>180</v>
      </c>
    </row>
    <row r="3411" spans="1:2">
      <c r="A3411" t="s">
        <v>2180</v>
      </c>
      <c r="B3411">
        <v>230</v>
      </c>
    </row>
    <row r="3412" spans="1:2">
      <c r="A3412" t="s">
        <v>3217</v>
      </c>
      <c r="B3412">
        <v>51</v>
      </c>
    </row>
    <row r="3413" spans="1:2">
      <c r="A3413" t="s">
        <v>2571</v>
      </c>
      <c r="B3413">
        <v>19</v>
      </c>
    </row>
    <row r="3414" spans="1:2">
      <c r="A3414" t="s">
        <v>4815</v>
      </c>
      <c r="B3414">
        <v>60</v>
      </c>
    </row>
    <row r="3415" spans="1:2">
      <c r="A3415" t="s">
        <v>33336</v>
      </c>
      <c r="B3415">
        <v>12</v>
      </c>
    </row>
    <row r="3416" spans="1:2">
      <c r="A3416" t="s">
        <v>1028</v>
      </c>
      <c r="B3416">
        <v>19</v>
      </c>
    </row>
    <row r="3417" spans="1:2">
      <c r="A3417" t="s">
        <v>1138</v>
      </c>
      <c r="B3417">
        <v>2</v>
      </c>
    </row>
    <row r="3418" spans="1:2">
      <c r="A3418" t="s">
        <v>1153</v>
      </c>
      <c r="B3418">
        <v>38</v>
      </c>
    </row>
    <row r="3419" spans="1:2">
      <c r="A3419" t="s">
        <v>3037</v>
      </c>
      <c r="B3419">
        <v>167</v>
      </c>
    </row>
    <row r="3420" spans="1:2">
      <c r="A3420" t="s">
        <v>4777</v>
      </c>
      <c r="B3420">
        <v>180</v>
      </c>
    </row>
    <row r="3421" spans="1:2">
      <c r="A3421" t="s">
        <v>3770</v>
      </c>
      <c r="B3421">
        <v>221</v>
      </c>
    </row>
    <row r="3422" spans="1:2">
      <c r="A3422" t="s">
        <v>33337</v>
      </c>
      <c r="B3422">
        <v>40</v>
      </c>
    </row>
    <row r="3423" spans="1:2">
      <c r="A3423" t="s">
        <v>26916</v>
      </c>
      <c r="B3423">
        <v>75</v>
      </c>
    </row>
    <row r="3424" spans="1:2">
      <c r="A3424" t="s">
        <v>33338</v>
      </c>
      <c r="B3424">
        <v>0</v>
      </c>
    </row>
    <row r="3425" spans="1:2">
      <c r="A3425" t="s">
        <v>14814</v>
      </c>
      <c r="B3425">
        <v>1890</v>
      </c>
    </row>
    <row r="3426" spans="1:2">
      <c r="A3426" t="s">
        <v>14859</v>
      </c>
      <c r="B3426">
        <v>2480</v>
      </c>
    </row>
    <row r="3427" spans="1:2">
      <c r="A3427" t="s">
        <v>1554</v>
      </c>
      <c r="B3427">
        <v>52</v>
      </c>
    </row>
    <row r="3428" spans="1:2">
      <c r="A3428" t="s">
        <v>3016</v>
      </c>
      <c r="B3428">
        <v>18</v>
      </c>
    </row>
    <row r="3429" spans="1:2">
      <c r="A3429" t="s">
        <v>32498</v>
      </c>
      <c r="B3429">
        <v>0</v>
      </c>
    </row>
    <row r="3430" spans="1:2">
      <c r="A3430" t="s">
        <v>32496</v>
      </c>
      <c r="B3430">
        <v>0</v>
      </c>
    </row>
    <row r="3431" spans="1:2">
      <c r="A3431" t="s">
        <v>2653</v>
      </c>
      <c r="B3431">
        <v>313</v>
      </c>
    </row>
    <row r="3432" spans="1:2">
      <c r="A3432" t="s">
        <v>1165</v>
      </c>
      <c r="B3432">
        <v>71</v>
      </c>
    </row>
    <row r="3433" spans="1:2">
      <c r="A3433" t="s">
        <v>1160</v>
      </c>
      <c r="B3433">
        <v>45</v>
      </c>
    </row>
    <row r="3434" spans="1:2">
      <c r="A3434" t="s">
        <v>1164</v>
      </c>
      <c r="B3434">
        <v>133</v>
      </c>
    </row>
    <row r="3435" spans="1:2">
      <c r="A3435" t="s">
        <v>14827</v>
      </c>
      <c r="B3435">
        <v>4704</v>
      </c>
    </row>
    <row r="3436" spans="1:2">
      <c r="A3436" t="s">
        <v>3503</v>
      </c>
      <c r="B3436">
        <v>405</v>
      </c>
    </row>
    <row r="3437" spans="1:2">
      <c r="A3437" t="s">
        <v>2530</v>
      </c>
      <c r="B3437">
        <v>0</v>
      </c>
    </row>
    <row r="3438" spans="1:2">
      <c r="A3438" t="s">
        <v>498</v>
      </c>
      <c r="B3438">
        <v>58</v>
      </c>
    </row>
    <row r="3439" spans="1:2">
      <c r="A3439" t="s">
        <v>2920</v>
      </c>
      <c r="B3439">
        <v>0</v>
      </c>
    </row>
    <row r="3440" spans="1:2">
      <c r="A3440" t="s">
        <v>432</v>
      </c>
      <c r="B3440">
        <v>4</v>
      </c>
    </row>
    <row r="3441" spans="1:2">
      <c r="A3441" t="s">
        <v>4745</v>
      </c>
      <c r="B3441">
        <v>0</v>
      </c>
    </row>
    <row r="3442" spans="1:2">
      <c r="A3442" t="s">
        <v>1467</v>
      </c>
      <c r="B3442">
        <v>63</v>
      </c>
    </row>
    <row r="3443" spans="1:2">
      <c r="A3443" t="s">
        <v>1474</v>
      </c>
      <c r="B3443">
        <v>18</v>
      </c>
    </row>
    <row r="3444" spans="1:2">
      <c r="A3444" t="s">
        <v>32803</v>
      </c>
      <c r="B3444">
        <v>1</v>
      </c>
    </row>
    <row r="3445" spans="1:2">
      <c r="A3445" t="s">
        <v>849</v>
      </c>
      <c r="B3445">
        <v>185</v>
      </c>
    </row>
    <row r="3446" spans="1:2">
      <c r="A3446" t="s">
        <v>850</v>
      </c>
      <c r="B3446">
        <v>360</v>
      </c>
    </row>
    <row r="3447" spans="1:2">
      <c r="A3447" t="s">
        <v>33339</v>
      </c>
      <c r="B3447">
        <v>15</v>
      </c>
    </row>
    <row r="3448" spans="1:2">
      <c r="A3448" t="s">
        <v>3324</v>
      </c>
      <c r="B3448">
        <v>1</v>
      </c>
    </row>
    <row r="3449" spans="1:2">
      <c r="A3449" t="s">
        <v>2319</v>
      </c>
      <c r="B3449">
        <v>12</v>
      </c>
    </row>
    <row r="3450" spans="1:2">
      <c r="A3450" t="s">
        <v>3540</v>
      </c>
      <c r="B3450">
        <v>14</v>
      </c>
    </row>
    <row r="3451" spans="1:2">
      <c r="A3451" t="s">
        <v>4570</v>
      </c>
      <c r="B3451">
        <v>0</v>
      </c>
    </row>
    <row r="3452" spans="1:2">
      <c r="A3452" t="s">
        <v>1428</v>
      </c>
      <c r="B3452">
        <v>139</v>
      </c>
    </row>
    <row r="3453" spans="1:2">
      <c r="A3453" t="s">
        <v>3181</v>
      </c>
      <c r="B3453">
        <v>0</v>
      </c>
    </row>
    <row r="3454" spans="1:2">
      <c r="A3454" t="s">
        <v>1113</v>
      </c>
      <c r="B3454">
        <v>0</v>
      </c>
    </row>
    <row r="3455" spans="1:2">
      <c r="A3455" t="s">
        <v>4776</v>
      </c>
      <c r="B3455">
        <v>2</v>
      </c>
    </row>
    <row r="3456" spans="1:2">
      <c r="A3456" t="s">
        <v>4775</v>
      </c>
      <c r="B3456">
        <v>4</v>
      </c>
    </row>
    <row r="3457" spans="1:2">
      <c r="A3457" t="s">
        <v>14965</v>
      </c>
      <c r="B3457">
        <v>68</v>
      </c>
    </row>
    <row r="3458" spans="1:2">
      <c r="A3458" t="s">
        <v>2948</v>
      </c>
      <c r="B3458">
        <v>6</v>
      </c>
    </row>
    <row r="3459" spans="1:2">
      <c r="A3459" t="s">
        <v>2949</v>
      </c>
      <c r="B3459">
        <v>2</v>
      </c>
    </row>
    <row r="3460" spans="1:2">
      <c r="A3460" t="s">
        <v>14453</v>
      </c>
      <c r="B3460">
        <v>6</v>
      </c>
    </row>
    <row r="3461" spans="1:2">
      <c r="A3461" t="s">
        <v>2946</v>
      </c>
      <c r="B3461">
        <v>68</v>
      </c>
    </row>
    <row r="3462" spans="1:2">
      <c r="A3462" t="s">
        <v>3132</v>
      </c>
      <c r="B3462">
        <v>10</v>
      </c>
    </row>
    <row r="3463" spans="1:2">
      <c r="A3463" t="s">
        <v>1163</v>
      </c>
      <c r="B3463">
        <v>5</v>
      </c>
    </row>
    <row r="3464" spans="1:2">
      <c r="A3464" t="s">
        <v>1161</v>
      </c>
      <c r="B3464">
        <v>79</v>
      </c>
    </row>
    <row r="3465" spans="1:2">
      <c r="A3465" t="s">
        <v>2731</v>
      </c>
      <c r="B3465">
        <v>2</v>
      </c>
    </row>
    <row r="3466" spans="1:2">
      <c r="A3466" t="s">
        <v>2733</v>
      </c>
      <c r="B3466">
        <v>7</v>
      </c>
    </row>
    <row r="3467" spans="1:2">
      <c r="A3467" t="s">
        <v>14370</v>
      </c>
      <c r="B3467">
        <v>3</v>
      </c>
    </row>
    <row r="3468" spans="1:2">
      <c r="A3468" t="s">
        <v>224</v>
      </c>
      <c r="B3468">
        <v>0</v>
      </c>
    </row>
    <row r="3469" spans="1:2">
      <c r="A3469" t="s">
        <v>222</v>
      </c>
      <c r="B3469">
        <v>9</v>
      </c>
    </row>
    <row r="3470" spans="1:2">
      <c r="A3470" t="s">
        <v>223</v>
      </c>
      <c r="B3470">
        <v>6</v>
      </c>
    </row>
    <row r="3471" spans="1:2">
      <c r="A3471" t="s">
        <v>30166</v>
      </c>
      <c r="B3471">
        <v>250</v>
      </c>
    </row>
    <row r="3472" spans="1:2">
      <c r="A3472" t="s">
        <v>3539</v>
      </c>
      <c r="B3472">
        <v>9</v>
      </c>
    </row>
    <row r="3473" spans="1:2">
      <c r="A3473" t="s">
        <v>2606</v>
      </c>
      <c r="B3473">
        <v>1</v>
      </c>
    </row>
    <row r="3474" spans="1:2">
      <c r="A3474" t="s">
        <v>32804</v>
      </c>
      <c r="B3474">
        <v>5</v>
      </c>
    </row>
    <row r="3475" spans="1:2">
      <c r="A3475" t="s">
        <v>2604</v>
      </c>
      <c r="B3475">
        <v>58</v>
      </c>
    </row>
    <row r="3476" spans="1:2">
      <c r="A3476" t="s">
        <v>2603</v>
      </c>
      <c r="B3476">
        <v>1</v>
      </c>
    </row>
    <row r="3477" spans="1:2">
      <c r="A3477" t="s">
        <v>2605</v>
      </c>
      <c r="B3477">
        <v>30</v>
      </c>
    </row>
    <row r="3478" spans="1:2">
      <c r="A3478" t="s">
        <v>2601</v>
      </c>
      <c r="B3478">
        <v>3</v>
      </c>
    </row>
    <row r="3479" spans="1:2">
      <c r="A3479" t="s">
        <v>3876</v>
      </c>
      <c r="B3479">
        <v>16</v>
      </c>
    </row>
    <row r="3480" spans="1:2">
      <c r="A3480" t="s">
        <v>14988</v>
      </c>
      <c r="B3480">
        <v>184</v>
      </c>
    </row>
    <row r="3481" spans="1:2">
      <c r="A3481" t="s">
        <v>14987</v>
      </c>
      <c r="B3481">
        <v>159</v>
      </c>
    </row>
    <row r="3482" spans="1:2">
      <c r="A3482" t="s">
        <v>14986</v>
      </c>
      <c r="B3482">
        <v>141</v>
      </c>
    </row>
    <row r="3483" spans="1:2">
      <c r="A3483" t="s">
        <v>3306</v>
      </c>
      <c r="B3483">
        <v>117</v>
      </c>
    </row>
    <row r="3484" spans="1:2">
      <c r="A3484" t="s">
        <v>3512</v>
      </c>
      <c r="B3484">
        <v>4</v>
      </c>
    </row>
    <row r="3485" spans="1:2">
      <c r="A3485" t="s">
        <v>3517</v>
      </c>
      <c r="B3485">
        <v>14</v>
      </c>
    </row>
    <row r="3486" spans="1:2">
      <c r="A3486" t="s">
        <v>3518</v>
      </c>
      <c r="B3486">
        <v>1</v>
      </c>
    </row>
    <row r="3487" spans="1:2">
      <c r="A3487" t="s">
        <v>3516</v>
      </c>
      <c r="B3487">
        <v>14</v>
      </c>
    </row>
    <row r="3488" spans="1:2">
      <c r="A3488" t="s">
        <v>3510</v>
      </c>
      <c r="B3488">
        <v>0</v>
      </c>
    </row>
    <row r="3489" spans="1:2">
      <c r="A3489" t="s">
        <v>3515</v>
      </c>
      <c r="B3489">
        <v>11</v>
      </c>
    </row>
    <row r="3490" spans="1:2">
      <c r="A3490" t="s">
        <v>3513</v>
      </c>
      <c r="B3490">
        <v>12</v>
      </c>
    </row>
    <row r="3491" spans="1:2">
      <c r="A3491" t="s">
        <v>3739</v>
      </c>
      <c r="B3491">
        <v>115</v>
      </c>
    </row>
    <row r="3492" spans="1:2">
      <c r="A3492" t="s">
        <v>2625</v>
      </c>
      <c r="B3492">
        <v>2</v>
      </c>
    </row>
    <row r="3493" spans="1:2">
      <c r="A3493" t="s">
        <v>32805</v>
      </c>
      <c r="B3493">
        <v>8</v>
      </c>
    </row>
    <row r="3494" spans="1:2">
      <c r="A3494" t="s">
        <v>2918</v>
      </c>
      <c r="B3494">
        <v>28</v>
      </c>
    </row>
    <row r="3495" spans="1:2">
      <c r="A3495" t="s">
        <v>3040</v>
      </c>
      <c r="B3495">
        <v>0</v>
      </c>
    </row>
    <row r="3496" spans="1:2">
      <c r="A3496" t="s">
        <v>4239</v>
      </c>
      <c r="B3496">
        <v>156</v>
      </c>
    </row>
    <row r="3497" spans="1:2">
      <c r="A3497" t="s">
        <v>4243</v>
      </c>
      <c r="B3497">
        <v>238</v>
      </c>
    </row>
    <row r="3498" spans="1:2">
      <c r="A3498" t="s">
        <v>14924</v>
      </c>
      <c r="B3498">
        <v>12</v>
      </c>
    </row>
    <row r="3499" spans="1:2">
      <c r="A3499" t="s">
        <v>4241</v>
      </c>
      <c r="B3499">
        <v>60</v>
      </c>
    </row>
    <row r="3500" spans="1:2">
      <c r="A3500" t="s">
        <v>4242</v>
      </c>
      <c r="B3500">
        <v>1</v>
      </c>
    </row>
    <row r="3501" spans="1:2">
      <c r="A3501" t="s">
        <v>4240</v>
      </c>
      <c r="B3501">
        <v>60</v>
      </c>
    </row>
    <row r="3502" spans="1:2">
      <c r="A3502" t="s">
        <v>14977</v>
      </c>
      <c r="B3502">
        <v>56</v>
      </c>
    </row>
    <row r="3503" spans="1:2">
      <c r="A3503" t="s">
        <v>3536</v>
      </c>
      <c r="B3503">
        <v>7</v>
      </c>
    </row>
    <row r="3504" spans="1:2">
      <c r="A3504" t="s">
        <v>1245</v>
      </c>
      <c r="B3504">
        <v>17</v>
      </c>
    </row>
    <row r="3505" spans="1:2">
      <c r="A3505" t="s">
        <v>32438</v>
      </c>
      <c r="B3505">
        <v>28</v>
      </c>
    </row>
    <row r="3506" spans="1:2">
      <c r="A3506" t="s">
        <v>31943</v>
      </c>
      <c r="B3506">
        <v>0</v>
      </c>
    </row>
    <row r="3507" spans="1:2">
      <c r="A3507" t="s">
        <v>195</v>
      </c>
      <c r="B3507">
        <v>3</v>
      </c>
    </row>
    <row r="3508" spans="1:2">
      <c r="A3508" t="s">
        <v>3988</v>
      </c>
      <c r="B3508">
        <v>43</v>
      </c>
    </row>
    <row r="3509" spans="1:2">
      <c r="A3509" t="s">
        <v>4656</v>
      </c>
      <c r="B3509">
        <v>0</v>
      </c>
    </row>
    <row r="3510" spans="1:2">
      <c r="A3510" t="s">
        <v>1018</v>
      </c>
      <c r="B3510">
        <v>0</v>
      </c>
    </row>
    <row r="3511" spans="1:2">
      <c r="A3511" t="s">
        <v>4103</v>
      </c>
      <c r="B3511">
        <v>1</v>
      </c>
    </row>
    <row r="3512" spans="1:2">
      <c r="A3512" t="s">
        <v>33340</v>
      </c>
      <c r="B3512">
        <v>6</v>
      </c>
    </row>
    <row r="3513" spans="1:2">
      <c r="A3513" t="s">
        <v>31944</v>
      </c>
      <c r="B3513">
        <v>6</v>
      </c>
    </row>
    <row r="3514" spans="1:2">
      <c r="A3514" t="s">
        <v>3519</v>
      </c>
      <c r="B3514">
        <v>3</v>
      </c>
    </row>
    <row r="3515" spans="1:2">
      <c r="A3515" t="s">
        <v>4207</v>
      </c>
      <c r="B3515">
        <v>9</v>
      </c>
    </row>
    <row r="3516" spans="1:2">
      <c r="A3516" t="s">
        <v>14874</v>
      </c>
      <c r="B3516">
        <v>2</v>
      </c>
    </row>
    <row r="3517" spans="1:2">
      <c r="A3517" t="s">
        <v>14268</v>
      </c>
      <c r="B3517">
        <v>25</v>
      </c>
    </row>
    <row r="3518" spans="1:2">
      <c r="A3518" t="s">
        <v>14270</v>
      </c>
      <c r="B3518">
        <v>44</v>
      </c>
    </row>
    <row r="3519" spans="1:2">
      <c r="A3519" t="s">
        <v>3336</v>
      </c>
      <c r="B3519">
        <v>0</v>
      </c>
    </row>
    <row r="3520" spans="1:2">
      <c r="A3520" t="s">
        <v>86</v>
      </c>
      <c r="B3520">
        <v>35</v>
      </c>
    </row>
    <row r="3521" spans="1:2">
      <c r="A3521" t="s">
        <v>3001</v>
      </c>
      <c r="B3521">
        <v>34</v>
      </c>
    </row>
    <row r="3522" spans="1:2">
      <c r="A3522" t="s">
        <v>32618</v>
      </c>
      <c r="B3522">
        <v>19</v>
      </c>
    </row>
    <row r="3523" spans="1:2">
      <c r="A3523" t="s">
        <v>14587</v>
      </c>
      <c r="B3523">
        <v>39</v>
      </c>
    </row>
    <row r="3524" spans="1:2">
      <c r="A3524" t="s">
        <v>14403</v>
      </c>
      <c r="B3524">
        <v>0</v>
      </c>
    </row>
    <row r="3525" spans="1:2">
      <c r="A3525" t="s">
        <v>3099</v>
      </c>
      <c r="B3525">
        <v>35</v>
      </c>
    </row>
    <row r="3526" spans="1:2">
      <c r="A3526" t="s">
        <v>3038</v>
      </c>
      <c r="B3526">
        <v>347</v>
      </c>
    </row>
    <row r="3527" spans="1:2">
      <c r="A3527" t="s">
        <v>2338</v>
      </c>
      <c r="B3527">
        <v>0</v>
      </c>
    </row>
    <row r="3528" spans="1:2">
      <c r="A3528" t="s">
        <v>2339</v>
      </c>
      <c r="B3528">
        <v>0</v>
      </c>
    </row>
    <row r="3529" spans="1:2">
      <c r="A3529" t="s">
        <v>2537</v>
      </c>
      <c r="B3529">
        <v>194</v>
      </c>
    </row>
    <row r="3530" spans="1:2">
      <c r="A3530" t="s">
        <v>32394</v>
      </c>
      <c r="B3530">
        <v>0</v>
      </c>
    </row>
    <row r="3531" spans="1:2">
      <c r="A3531" t="s">
        <v>3631</v>
      </c>
      <c r="B3531">
        <v>0</v>
      </c>
    </row>
    <row r="3532" spans="1:2">
      <c r="A3532" t="s">
        <v>14290</v>
      </c>
      <c r="B3532">
        <v>0</v>
      </c>
    </row>
    <row r="3533" spans="1:2">
      <c r="A3533" t="s">
        <v>3461</v>
      </c>
      <c r="B3533">
        <v>16</v>
      </c>
    </row>
    <row r="3534" spans="1:2">
      <c r="A3534" t="s">
        <v>31824</v>
      </c>
      <c r="B3534">
        <v>21</v>
      </c>
    </row>
    <row r="3535" spans="1:2">
      <c r="A3535" t="s">
        <v>33341</v>
      </c>
      <c r="B3535">
        <v>18</v>
      </c>
    </row>
    <row r="3536" spans="1:2">
      <c r="A3536" t="s">
        <v>14636</v>
      </c>
      <c r="B3536">
        <v>10</v>
      </c>
    </row>
    <row r="3537" spans="1:2">
      <c r="A3537" t="s">
        <v>32806</v>
      </c>
      <c r="B3537">
        <v>0</v>
      </c>
    </row>
    <row r="3538" spans="1:2">
      <c r="A3538" t="s">
        <v>32552</v>
      </c>
      <c r="B3538">
        <v>9</v>
      </c>
    </row>
    <row r="3539" spans="1:2">
      <c r="A3539" t="s">
        <v>33342</v>
      </c>
      <c r="B3539">
        <v>15</v>
      </c>
    </row>
    <row r="3540" spans="1:2">
      <c r="A3540" t="s">
        <v>1162</v>
      </c>
      <c r="B3540">
        <v>1</v>
      </c>
    </row>
    <row r="3541" spans="1:2">
      <c r="A3541" t="s">
        <v>2092</v>
      </c>
      <c r="B3541">
        <v>2334</v>
      </c>
    </row>
    <row r="3542" spans="1:2">
      <c r="A3542" t="s">
        <v>1779</v>
      </c>
      <c r="B3542">
        <v>20</v>
      </c>
    </row>
    <row r="3543" spans="1:2">
      <c r="A3543" t="s">
        <v>1778</v>
      </c>
      <c r="B3543">
        <v>992</v>
      </c>
    </row>
    <row r="3544" spans="1:2">
      <c r="A3544" t="s">
        <v>4228</v>
      </c>
      <c r="B3544">
        <v>26</v>
      </c>
    </row>
    <row r="3545" spans="1:2">
      <c r="A3545" t="s">
        <v>32807</v>
      </c>
      <c r="B3545">
        <v>17</v>
      </c>
    </row>
    <row r="3546" spans="1:2">
      <c r="A3546" t="s">
        <v>4230</v>
      </c>
      <c r="B3546">
        <v>480</v>
      </c>
    </row>
    <row r="3547" spans="1:2">
      <c r="A3547" t="s">
        <v>2642</v>
      </c>
      <c r="B3547">
        <v>181</v>
      </c>
    </row>
    <row r="3548" spans="1:2">
      <c r="A3548" t="s">
        <v>52</v>
      </c>
      <c r="B3548">
        <v>0</v>
      </c>
    </row>
    <row r="3549" spans="1:2">
      <c r="A3549" t="s">
        <v>4054</v>
      </c>
      <c r="B3549">
        <v>0</v>
      </c>
    </row>
    <row r="3550" spans="1:2">
      <c r="A3550" t="s">
        <v>4053</v>
      </c>
      <c r="B3550">
        <v>33</v>
      </c>
    </row>
    <row r="3551" spans="1:2">
      <c r="A3551" t="s">
        <v>32706</v>
      </c>
      <c r="B3551">
        <v>29</v>
      </c>
    </row>
    <row r="3552" spans="1:2">
      <c r="A3552" t="s">
        <v>33343</v>
      </c>
      <c r="B3552">
        <v>12</v>
      </c>
    </row>
    <row r="3553" spans="1:2">
      <c r="A3553" t="s">
        <v>3514</v>
      </c>
      <c r="B3553">
        <v>42</v>
      </c>
    </row>
    <row r="3554" spans="1:2">
      <c r="A3554" t="s">
        <v>3630</v>
      </c>
      <c r="B3554">
        <v>24</v>
      </c>
    </row>
    <row r="3555" spans="1:2">
      <c r="A3555" t="s">
        <v>14820</v>
      </c>
      <c r="B3555">
        <v>1657</v>
      </c>
    </row>
    <row r="3556" spans="1:2">
      <c r="A3556" t="s">
        <v>2276</v>
      </c>
      <c r="B3556">
        <v>124</v>
      </c>
    </row>
    <row r="3557" spans="1:2">
      <c r="A3557" t="s">
        <v>1036</v>
      </c>
      <c r="B3557">
        <v>2</v>
      </c>
    </row>
    <row r="3558" spans="1:2">
      <c r="A3558" t="s">
        <v>33344</v>
      </c>
      <c r="B3558">
        <v>3</v>
      </c>
    </row>
    <row r="3559" spans="1:2">
      <c r="A3559" t="s">
        <v>2729</v>
      </c>
      <c r="B3559">
        <v>30</v>
      </c>
    </row>
    <row r="3560" spans="1:2">
      <c r="A3560" t="s">
        <v>2726</v>
      </c>
      <c r="B3560">
        <v>1</v>
      </c>
    </row>
    <row r="3561" spans="1:2">
      <c r="A3561" t="s">
        <v>2555</v>
      </c>
      <c r="B3561">
        <v>4</v>
      </c>
    </row>
    <row r="3562" spans="1:2">
      <c r="A3562" t="s">
        <v>792</v>
      </c>
      <c r="B3562">
        <v>126</v>
      </c>
    </row>
    <row r="3563" spans="1:2">
      <c r="A3563" t="s">
        <v>794</v>
      </c>
      <c r="B3563">
        <v>410</v>
      </c>
    </row>
    <row r="3564" spans="1:2">
      <c r="A3564" t="s">
        <v>15035</v>
      </c>
      <c r="B3564">
        <v>53</v>
      </c>
    </row>
    <row r="3565" spans="1:2">
      <c r="A3565" t="s">
        <v>2558</v>
      </c>
      <c r="B3565">
        <v>0</v>
      </c>
    </row>
    <row r="3566" spans="1:2">
      <c r="A3566" t="s">
        <v>3003</v>
      </c>
      <c r="B3566">
        <v>65</v>
      </c>
    </row>
    <row r="3567" spans="1:2">
      <c r="A3567" t="s">
        <v>14448</v>
      </c>
      <c r="B3567">
        <v>0</v>
      </c>
    </row>
    <row r="3568" spans="1:2">
      <c r="A3568" t="s">
        <v>1946</v>
      </c>
      <c r="B3568">
        <v>27</v>
      </c>
    </row>
    <row r="3569" spans="1:2">
      <c r="A3569" t="s">
        <v>85</v>
      </c>
      <c r="B3569">
        <v>19</v>
      </c>
    </row>
    <row r="3570" spans="1:2">
      <c r="A3570" t="s">
        <v>3586</v>
      </c>
      <c r="B3570">
        <v>1341</v>
      </c>
    </row>
    <row r="3571" spans="1:2">
      <c r="A3571" t="s">
        <v>3583</v>
      </c>
      <c r="B3571">
        <v>307</v>
      </c>
    </row>
    <row r="3572" spans="1:2">
      <c r="A3572" t="s">
        <v>4076</v>
      </c>
      <c r="B3572">
        <v>165</v>
      </c>
    </row>
    <row r="3573" spans="1:2">
      <c r="A3573" t="s">
        <v>2797</v>
      </c>
      <c r="B3573">
        <v>16</v>
      </c>
    </row>
    <row r="3574" spans="1:2">
      <c r="A3574" t="s">
        <v>27747</v>
      </c>
      <c r="B3574">
        <v>64</v>
      </c>
    </row>
    <row r="3575" spans="1:2">
      <c r="A3575" t="s">
        <v>341</v>
      </c>
      <c r="B3575">
        <v>377</v>
      </c>
    </row>
    <row r="3576" spans="1:2">
      <c r="A3576" t="s">
        <v>381</v>
      </c>
      <c r="B3576">
        <v>723</v>
      </c>
    </row>
    <row r="3577" spans="1:2">
      <c r="A3577" t="s">
        <v>32858</v>
      </c>
      <c r="B3577">
        <v>0</v>
      </c>
    </row>
    <row r="3578" spans="1:2">
      <c r="A3578" t="s">
        <v>14877</v>
      </c>
      <c r="B3578">
        <v>6408</v>
      </c>
    </row>
    <row r="3579" spans="1:2">
      <c r="A3579" t="s">
        <v>14369</v>
      </c>
      <c r="B3579">
        <v>42</v>
      </c>
    </row>
    <row r="3580" spans="1:2">
      <c r="A3580" t="s">
        <v>2600</v>
      </c>
      <c r="B3580">
        <v>65</v>
      </c>
    </row>
    <row r="3581" spans="1:2">
      <c r="A3581" t="s">
        <v>32808</v>
      </c>
      <c r="B3581">
        <v>12</v>
      </c>
    </row>
    <row r="3582" spans="1:2">
      <c r="A3582" t="s">
        <v>33345</v>
      </c>
      <c r="B3582">
        <v>21</v>
      </c>
    </row>
    <row r="3583" spans="1:2">
      <c r="A3583" t="s">
        <v>63</v>
      </c>
      <c r="B3583">
        <v>5</v>
      </c>
    </row>
    <row r="3584" spans="1:2">
      <c r="A3584" t="s">
        <v>787</v>
      </c>
      <c r="B3584">
        <v>0</v>
      </c>
    </row>
    <row r="3585" spans="1:2">
      <c r="A3585" t="s">
        <v>836</v>
      </c>
      <c r="B3585">
        <v>1</v>
      </c>
    </row>
    <row r="3586" spans="1:2">
      <c r="A3586" t="s">
        <v>2919</v>
      </c>
      <c r="B3586">
        <v>44</v>
      </c>
    </row>
    <row r="3587" spans="1:2">
      <c r="A3587" t="s">
        <v>2896</v>
      </c>
      <c r="B3587">
        <v>221</v>
      </c>
    </row>
    <row r="3588" spans="1:2">
      <c r="A3588" t="s">
        <v>14191</v>
      </c>
      <c r="B3588">
        <v>27</v>
      </c>
    </row>
    <row r="3589" spans="1:2">
      <c r="A3589" t="s">
        <v>3741</v>
      </c>
      <c r="B3589">
        <v>31</v>
      </c>
    </row>
    <row r="3590" spans="1:2">
      <c r="A3590" t="s">
        <v>14813</v>
      </c>
      <c r="B3590">
        <v>36</v>
      </c>
    </row>
    <row r="3591" spans="1:2">
      <c r="A3591" t="s">
        <v>2463</v>
      </c>
      <c r="B3591">
        <v>0</v>
      </c>
    </row>
    <row r="3592" spans="1:2">
      <c r="A3592" t="s">
        <v>32707</v>
      </c>
      <c r="B3592">
        <v>101</v>
      </c>
    </row>
    <row r="3593" spans="1:2">
      <c r="A3593" t="s">
        <v>14892</v>
      </c>
      <c r="B3593">
        <v>0</v>
      </c>
    </row>
    <row r="3594" spans="1:2">
      <c r="A3594" t="s">
        <v>3522</v>
      </c>
      <c r="B3594">
        <v>12</v>
      </c>
    </row>
    <row r="3595" spans="1:2">
      <c r="A3595" t="s">
        <v>14339</v>
      </c>
      <c r="B3595">
        <v>216</v>
      </c>
    </row>
    <row r="3596" spans="1:2">
      <c r="A3596" t="s">
        <v>3890</v>
      </c>
      <c r="B3596">
        <v>0</v>
      </c>
    </row>
    <row r="3597" spans="1:2">
      <c r="A3597" t="s">
        <v>3891</v>
      </c>
      <c r="B3597">
        <v>64</v>
      </c>
    </row>
    <row r="3598" spans="1:2">
      <c r="A3598" t="s">
        <v>14866</v>
      </c>
      <c r="B3598">
        <v>49</v>
      </c>
    </row>
    <row r="3599" spans="1:2">
      <c r="A3599" t="s">
        <v>3497</v>
      </c>
      <c r="B3599">
        <v>1</v>
      </c>
    </row>
    <row r="3600" spans="1:2">
      <c r="A3600" t="s">
        <v>32708</v>
      </c>
      <c r="B3600">
        <v>18</v>
      </c>
    </row>
    <row r="3601" spans="1:2">
      <c r="A3601" t="s">
        <v>4258</v>
      </c>
      <c r="B3601">
        <v>130</v>
      </c>
    </row>
    <row r="3602" spans="1:2">
      <c r="A3602" t="s">
        <v>1487</v>
      </c>
      <c r="B3602">
        <v>47</v>
      </c>
    </row>
    <row r="3603" spans="1:2">
      <c r="A3603" t="s">
        <v>1116</v>
      </c>
      <c r="B3603">
        <v>23</v>
      </c>
    </row>
    <row r="3604" spans="1:2">
      <c r="A3604" t="s">
        <v>1114</v>
      </c>
      <c r="B3604">
        <v>0</v>
      </c>
    </row>
    <row r="3605" spans="1:2">
      <c r="A3605" t="s">
        <v>14897</v>
      </c>
      <c r="B3605">
        <v>6</v>
      </c>
    </row>
    <row r="3606" spans="1:2">
      <c r="A3606" t="s">
        <v>32809</v>
      </c>
      <c r="B3606">
        <v>99</v>
      </c>
    </row>
    <row r="3607" spans="1:2">
      <c r="A3607" t="s">
        <v>33346</v>
      </c>
      <c r="B3607">
        <v>0</v>
      </c>
    </row>
    <row r="3608" spans="1:2">
      <c r="A3608" t="s">
        <v>1667</v>
      </c>
      <c r="B3608">
        <v>4</v>
      </c>
    </row>
    <row r="3609" spans="1:2">
      <c r="A3609" t="s">
        <v>372</v>
      </c>
      <c r="B3609">
        <v>274</v>
      </c>
    </row>
    <row r="3610" spans="1:2">
      <c r="A3610" t="s">
        <v>15108</v>
      </c>
      <c r="B3610">
        <v>0</v>
      </c>
    </row>
    <row r="3611" spans="1:2">
      <c r="A3611" t="s">
        <v>14896</v>
      </c>
      <c r="B3611">
        <v>9</v>
      </c>
    </row>
    <row r="3612" spans="1:2">
      <c r="A3612" t="s">
        <v>847</v>
      </c>
      <c r="B3612">
        <v>5</v>
      </c>
    </row>
    <row r="3613" spans="1:2">
      <c r="A3613" t="s">
        <v>14677</v>
      </c>
      <c r="B3613">
        <v>12120</v>
      </c>
    </row>
    <row r="3614" spans="1:2">
      <c r="A3614" t="s">
        <v>3520</v>
      </c>
      <c r="B3614">
        <v>0</v>
      </c>
    </row>
    <row r="3615" spans="1:2">
      <c r="A3615" t="s">
        <v>32435</v>
      </c>
      <c r="B3615">
        <v>333</v>
      </c>
    </row>
    <row r="3616" spans="1:2">
      <c r="A3616" t="s">
        <v>189</v>
      </c>
      <c r="B3616">
        <v>493</v>
      </c>
    </row>
    <row r="3617" spans="1:2">
      <c r="A3617" t="s">
        <v>14927</v>
      </c>
      <c r="B3617">
        <v>0</v>
      </c>
    </row>
    <row r="3618" spans="1:2">
      <c r="A3618" t="s">
        <v>14880</v>
      </c>
      <c r="B3618">
        <v>480</v>
      </c>
    </row>
    <row r="3619" spans="1:2">
      <c r="A3619" t="s">
        <v>1221</v>
      </c>
      <c r="B3619">
        <v>782</v>
      </c>
    </row>
    <row r="3620" spans="1:2">
      <c r="A3620" t="s">
        <v>2987</v>
      </c>
      <c r="B3620">
        <v>50</v>
      </c>
    </row>
    <row r="3621" spans="1:2">
      <c r="A3621" t="s">
        <v>4725</v>
      </c>
      <c r="B3621">
        <v>0</v>
      </c>
    </row>
    <row r="3622" spans="1:2">
      <c r="A3622" t="s">
        <v>14231</v>
      </c>
      <c r="B3622">
        <v>109</v>
      </c>
    </row>
    <row r="3623" spans="1:2">
      <c r="A3623" t="s">
        <v>4065</v>
      </c>
      <c r="B3623">
        <v>407</v>
      </c>
    </row>
    <row r="3624" spans="1:2">
      <c r="A3624" t="s">
        <v>4066</v>
      </c>
      <c r="B3624">
        <v>1</v>
      </c>
    </row>
    <row r="3625" spans="1:2">
      <c r="A3625" t="s">
        <v>4064</v>
      </c>
      <c r="B3625">
        <v>330</v>
      </c>
    </row>
    <row r="3626" spans="1:2">
      <c r="A3626" t="s">
        <v>4063</v>
      </c>
      <c r="B3626">
        <v>7</v>
      </c>
    </row>
    <row r="3627" spans="1:2">
      <c r="A3627" t="s">
        <v>33347</v>
      </c>
      <c r="B3627">
        <v>4</v>
      </c>
    </row>
    <row r="3628" spans="1:2">
      <c r="A3628" t="s">
        <v>4067</v>
      </c>
      <c r="B3628">
        <v>9</v>
      </c>
    </row>
    <row r="3629" spans="1:2">
      <c r="A3629" t="s">
        <v>4068</v>
      </c>
      <c r="B3629">
        <v>73</v>
      </c>
    </row>
    <row r="3630" spans="1:2">
      <c r="A3630" t="s">
        <v>3494</v>
      </c>
      <c r="B3630">
        <v>0</v>
      </c>
    </row>
    <row r="3631" spans="1:2">
      <c r="A3631" t="s">
        <v>32493</v>
      </c>
      <c r="B3631">
        <v>4</v>
      </c>
    </row>
    <row r="3632" spans="1:2">
      <c r="A3632" t="s">
        <v>952</v>
      </c>
      <c r="B3632">
        <v>8</v>
      </c>
    </row>
    <row r="3633" spans="1:2">
      <c r="A3633" t="s">
        <v>951</v>
      </c>
      <c r="B3633">
        <v>0</v>
      </c>
    </row>
    <row r="3634" spans="1:2">
      <c r="A3634" t="s">
        <v>949</v>
      </c>
      <c r="B3634">
        <v>12</v>
      </c>
    </row>
    <row r="3635" spans="1:2">
      <c r="A3635" t="s">
        <v>2469</v>
      </c>
      <c r="B3635">
        <v>119</v>
      </c>
    </row>
    <row r="3636" spans="1:2">
      <c r="A3636" t="s">
        <v>88</v>
      </c>
      <c r="B3636">
        <v>68</v>
      </c>
    </row>
    <row r="3637" spans="1:2">
      <c r="A3637" t="s">
        <v>2529</v>
      </c>
      <c r="B3637">
        <v>33</v>
      </c>
    </row>
    <row r="3638" spans="1:2">
      <c r="A3638" t="s">
        <v>32093</v>
      </c>
      <c r="B3638">
        <v>166</v>
      </c>
    </row>
    <row r="3639" spans="1:2">
      <c r="A3639" t="s">
        <v>3682</v>
      </c>
      <c r="B3639">
        <v>0</v>
      </c>
    </row>
    <row r="3640" spans="1:2">
      <c r="A3640" t="s">
        <v>30167</v>
      </c>
      <c r="B3640">
        <v>0</v>
      </c>
    </row>
    <row r="3641" spans="1:2">
      <c r="A3641" t="s">
        <v>1170</v>
      </c>
      <c r="B3641">
        <v>28</v>
      </c>
    </row>
    <row r="3642" spans="1:2">
      <c r="A3642" t="s">
        <v>1167</v>
      </c>
      <c r="B3642">
        <v>3</v>
      </c>
    </row>
    <row r="3643" spans="1:2">
      <c r="A3643" t="s">
        <v>4534</v>
      </c>
      <c r="B3643">
        <v>257</v>
      </c>
    </row>
    <row r="3644" spans="1:2">
      <c r="A3644" t="s">
        <v>3537</v>
      </c>
      <c r="B3644">
        <v>4</v>
      </c>
    </row>
    <row r="3645" spans="1:2">
      <c r="A3645" t="s">
        <v>4838</v>
      </c>
      <c r="B3645">
        <v>10</v>
      </c>
    </row>
    <row r="3646" spans="1:2">
      <c r="A3646" t="s">
        <v>60</v>
      </c>
      <c r="B3646">
        <v>0</v>
      </c>
    </row>
    <row r="3647" spans="1:2">
      <c r="A3647" t="s">
        <v>502</v>
      </c>
      <c r="B3647">
        <v>4</v>
      </c>
    </row>
    <row r="3648" spans="1:2">
      <c r="A3648" t="s">
        <v>1729</v>
      </c>
      <c r="B3648">
        <v>204</v>
      </c>
    </row>
    <row r="3649" spans="1:2">
      <c r="A3649" t="s">
        <v>1222</v>
      </c>
      <c r="B3649">
        <v>26</v>
      </c>
    </row>
    <row r="3650" spans="1:2">
      <c r="A3650" t="s">
        <v>3831</v>
      </c>
      <c r="B3650">
        <v>0</v>
      </c>
    </row>
    <row r="3651" spans="1:2">
      <c r="A3651" t="s">
        <v>14786</v>
      </c>
      <c r="B3651">
        <v>2247</v>
      </c>
    </row>
    <row r="3652" spans="1:2">
      <c r="A3652" t="s">
        <v>4493</v>
      </c>
      <c r="B3652">
        <v>464</v>
      </c>
    </row>
    <row r="3653" spans="1:2">
      <c r="A3653" t="s">
        <v>1835</v>
      </c>
      <c r="B3653">
        <v>0</v>
      </c>
    </row>
    <row r="3654" spans="1:2">
      <c r="A3654" t="s">
        <v>1587</v>
      </c>
      <c r="B3654">
        <v>0</v>
      </c>
    </row>
    <row r="3655" spans="1:2">
      <c r="A3655" t="s">
        <v>2357</v>
      </c>
      <c r="B3655">
        <v>5146</v>
      </c>
    </row>
    <row r="3656" spans="1:2">
      <c r="A3656" t="s">
        <v>30168</v>
      </c>
      <c r="B3656">
        <v>17</v>
      </c>
    </row>
    <row r="3657" spans="1:2">
      <c r="A3657" t="s">
        <v>14951</v>
      </c>
      <c r="B3657">
        <v>2</v>
      </c>
    </row>
    <row r="3658" spans="1:2">
      <c r="A3658" t="s">
        <v>1166</v>
      </c>
      <c r="B3658">
        <v>724</v>
      </c>
    </row>
    <row r="3659" spans="1:2">
      <c r="A3659" t="s">
        <v>4761</v>
      </c>
      <c r="B3659">
        <v>48</v>
      </c>
    </row>
    <row r="3660" spans="1:2">
      <c r="A3660" t="s">
        <v>3789</v>
      </c>
      <c r="B3660">
        <v>241</v>
      </c>
    </row>
    <row r="3661" spans="1:2">
      <c r="A3661" t="s">
        <v>33348</v>
      </c>
      <c r="B3661">
        <v>0</v>
      </c>
    </row>
    <row r="3662" spans="1:2">
      <c r="A3662" t="s">
        <v>3351</v>
      </c>
      <c r="B3662">
        <v>0</v>
      </c>
    </row>
    <row r="3663" spans="1:2">
      <c r="A3663" t="s">
        <v>31945</v>
      </c>
      <c r="B3663">
        <v>0</v>
      </c>
    </row>
    <row r="3664" spans="1:2">
      <c r="A3664" t="s">
        <v>14284</v>
      </c>
      <c r="B3664">
        <v>18</v>
      </c>
    </row>
    <row r="3665" spans="1:2">
      <c r="A3665" t="s">
        <v>1693</v>
      </c>
      <c r="B3665">
        <v>0</v>
      </c>
    </row>
    <row r="3666" spans="1:2">
      <c r="A3666" t="s">
        <v>4197</v>
      </c>
      <c r="B3666">
        <v>4013</v>
      </c>
    </row>
    <row r="3667" spans="1:2">
      <c r="A3667" t="s">
        <v>982</v>
      </c>
      <c r="B3667">
        <v>0</v>
      </c>
    </row>
    <row r="3668" spans="1:2">
      <c r="A3668" t="s">
        <v>33349</v>
      </c>
      <c r="B3668">
        <v>2</v>
      </c>
    </row>
    <row r="3669" spans="1:2">
      <c r="A3669" t="s">
        <v>3795</v>
      </c>
      <c r="B3669">
        <v>144</v>
      </c>
    </row>
    <row r="3670" spans="1:2">
      <c r="A3670" t="s">
        <v>3907</v>
      </c>
      <c r="B3670">
        <v>88</v>
      </c>
    </row>
    <row r="3671" spans="1:2">
      <c r="A3671" t="s">
        <v>83</v>
      </c>
      <c r="B3671">
        <v>383</v>
      </c>
    </row>
    <row r="3672" spans="1:2">
      <c r="A3672" t="s">
        <v>30169</v>
      </c>
      <c r="B3672">
        <v>31</v>
      </c>
    </row>
    <row r="3673" spans="1:2">
      <c r="A3673" t="s">
        <v>32539</v>
      </c>
      <c r="B3673">
        <v>0</v>
      </c>
    </row>
    <row r="3674" spans="1:2">
      <c r="A3674" t="s">
        <v>2336</v>
      </c>
      <c r="B3674">
        <v>28</v>
      </c>
    </row>
    <row r="3675" spans="1:2">
      <c r="A3675" t="s">
        <v>59</v>
      </c>
      <c r="B3675">
        <v>0</v>
      </c>
    </row>
    <row r="3676" spans="1:2">
      <c r="A3676" t="s">
        <v>15036</v>
      </c>
      <c r="B3676">
        <v>15</v>
      </c>
    </row>
    <row r="3677" spans="1:2">
      <c r="A3677" t="s">
        <v>3538</v>
      </c>
      <c r="B3677">
        <v>41</v>
      </c>
    </row>
    <row r="3678" spans="1:2">
      <c r="A3678" t="s">
        <v>33350</v>
      </c>
      <c r="B3678">
        <v>3</v>
      </c>
    </row>
    <row r="3679" spans="1:2">
      <c r="A3679" t="s">
        <v>2689</v>
      </c>
      <c r="B3679">
        <v>120</v>
      </c>
    </row>
    <row r="3680" spans="1:2">
      <c r="A3680" t="s">
        <v>1841</v>
      </c>
      <c r="B3680">
        <v>0</v>
      </c>
    </row>
    <row r="3681" spans="1:2">
      <c r="A3681" t="s">
        <v>4845</v>
      </c>
      <c r="B3681">
        <v>0</v>
      </c>
    </row>
    <row r="3682" spans="1:2">
      <c r="A3682" t="s">
        <v>1845</v>
      </c>
      <c r="B3682">
        <v>26</v>
      </c>
    </row>
    <row r="3683" spans="1:2">
      <c r="A3683" t="s">
        <v>779</v>
      </c>
      <c r="B3683">
        <v>32</v>
      </c>
    </row>
    <row r="3684" spans="1:2">
      <c r="A3684" t="s">
        <v>14983</v>
      </c>
      <c r="B3684">
        <v>69</v>
      </c>
    </row>
    <row r="3685" spans="1:2">
      <c r="A3685" t="s">
        <v>3074</v>
      </c>
      <c r="B3685">
        <v>0</v>
      </c>
    </row>
    <row r="3686" spans="1:2">
      <c r="A3686" t="s">
        <v>3073</v>
      </c>
      <c r="B3686">
        <v>0</v>
      </c>
    </row>
    <row r="3687" spans="1:2">
      <c r="A3687" t="s">
        <v>4600</v>
      </c>
      <c r="B3687">
        <v>215</v>
      </c>
    </row>
    <row r="3688" spans="1:2">
      <c r="A3688" t="s">
        <v>32810</v>
      </c>
      <c r="B3688">
        <v>292</v>
      </c>
    </row>
    <row r="3689" spans="1:2">
      <c r="A3689" t="s">
        <v>3160</v>
      </c>
      <c r="B3689">
        <v>0</v>
      </c>
    </row>
    <row r="3690" spans="1:2">
      <c r="A3690" t="s">
        <v>3802</v>
      </c>
      <c r="B3690">
        <v>0</v>
      </c>
    </row>
    <row r="3691" spans="1:2">
      <c r="A3691" t="s">
        <v>564</v>
      </c>
      <c r="B3691">
        <v>54</v>
      </c>
    </row>
    <row r="3692" spans="1:2">
      <c r="A3692" t="s">
        <v>14338</v>
      </c>
      <c r="B3692">
        <v>0</v>
      </c>
    </row>
    <row r="3693" spans="1:2">
      <c r="A3693" t="s">
        <v>26914</v>
      </c>
      <c r="B3693">
        <v>27</v>
      </c>
    </row>
    <row r="3694" spans="1:2">
      <c r="A3694" t="s">
        <v>4830</v>
      </c>
      <c r="B3694">
        <v>0</v>
      </c>
    </row>
    <row r="3695" spans="1:2">
      <c r="A3695" t="s">
        <v>1748</v>
      </c>
      <c r="B3695">
        <v>615</v>
      </c>
    </row>
    <row r="3696" spans="1:2">
      <c r="A3696" t="s">
        <v>2831</v>
      </c>
      <c r="B3696">
        <v>0</v>
      </c>
    </row>
    <row r="3697" spans="1:2">
      <c r="A3697" t="s">
        <v>4768</v>
      </c>
      <c r="B3697">
        <v>32</v>
      </c>
    </row>
    <row r="3698" spans="1:2">
      <c r="A3698" t="s">
        <v>1217</v>
      </c>
      <c r="B3698">
        <v>24</v>
      </c>
    </row>
    <row r="3699" spans="1:2">
      <c r="A3699" t="s">
        <v>3976</v>
      </c>
      <c r="B3699">
        <v>2</v>
      </c>
    </row>
    <row r="3700" spans="1:2">
      <c r="A3700" t="s">
        <v>4188</v>
      </c>
      <c r="B3700">
        <v>199</v>
      </c>
    </row>
    <row r="3701" spans="1:2">
      <c r="A3701" t="s">
        <v>32709</v>
      </c>
      <c r="B3701">
        <v>20</v>
      </c>
    </row>
    <row r="3702" spans="1:2">
      <c r="A3702" t="s">
        <v>3672</v>
      </c>
      <c r="B3702">
        <v>55</v>
      </c>
    </row>
    <row r="3703" spans="1:2">
      <c r="A3703" t="s">
        <v>3668</v>
      </c>
      <c r="B3703">
        <v>75</v>
      </c>
    </row>
    <row r="3704" spans="1:2">
      <c r="A3704" t="s">
        <v>2947</v>
      </c>
      <c r="B3704">
        <v>18</v>
      </c>
    </row>
    <row r="3705" spans="1:2">
      <c r="A3705" t="s">
        <v>30170</v>
      </c>
      <c r="B3705">
        <v>12</v>
      </c>
    </row>
    <row r="3706" spans="1:2">
      <c r="A3706" t="s">
        <v>3878</v>
      </c>
      <c r="B3706">
        <v>0</v>
      </c>
    </row>
    <row r="3707" spans="1:2">
      <c r="A3707" t="s">
        <v>3877</v>
      </c>
      <c r="B3707">
        <v>30</v>
      </c>
    </row>
    <row r="3708" spans="1:2">
      <c r="A3708" t="s">
        <v>2951</v>
      </c>
      <c r="B3708">
        <v>0</v>
      </c>
    </row>
    <row r="3709" spans="1:2">
      <c r="A3709" t="s">
        <v>2950</v>
      </c>
      <c r="B3709">
        <v>13</v>
      </c>
    </row>
    <row r="3710" spans="1:2">
      <c r="A3710" t="s">
        <v>32811</v>
      </c>
      <c r="B3710">
        <v>90</v>
      </c>
    </row>
    <row r="3711" spans="1:2">
      <c r="A3711" t="s">
        <v>2727</v>
      </c>
      <c r="B3711">
        <v>33</v>
      </c>
    </row>
    <row r="3712" spans="1:2">
      <c r="A3712" t="s">
        <v>2724</v>
      </c>
      <c r="B3712">
        <v>19</v>
      </c>
    </row>
    <row r="3713" spans="1:2">
      <c r="A3713" t="s">
        <v>15005</v>
      </c>
      <c r="B3713">
        <v>22</v>
      </c>
    </row>
    <row r="3714" spans="1:2">
      <c r="A3714" t="s">
        <v>2725</v>
      </c>
      <c r="B3714">
        <v>37</v>
      </c>
    </row>
    <row r="3715" spans="1:2">
      <c r="A3715" t="s">
        <v>2573</v>
      </c>
      <c r="B3715">
        <v>0</v>
      </c>
    </row>
    <row r="3716" spans="1:2">
      <c r="A3716" t="s">
        <v>3616</v>
      </c>
      <c r="B3716">
        <v>137</v>
      </c>
    </row>
    <row r="3717" spans="1:2">
      <c r="A3717" t="s">
        <v>1597</v>
      </c>
      <c r="B3717">
        <v>5</v>
      </c>
    </row>
    <row r="3718" spans="1:2">
      <c r="A3718" t="s">
        <v>197</v>
      </c>
      <c r="B3718">
        <v>0</v>
      </c>
    </row>
    <row r="3719" spans="1:2">
      <c r="A3719" t="s">
        <v>3285</v>
      </c>
      <c r="B3719">
        <v>24</v>
      </c>
    </row>
    <row r="3720" spans="1:2">
      <c r="A3720" t="s">
        <v>2728</v>
      </c>
      <c r="B3720">
        <v>3</v>
      </c>
    </row>
    <row r="3721" spans="1:2">
      <c r="A3721" t="s">
        <v>2732</v>
      </c>
      <c r="B3721">
        <v>6</v>
      </c>
    </row>
    <row r="3722" spans="1:2">
      <c r="A3722" t="s">
        <v>30171</v>
      </c>
      <c r="B3722">
        <v>0</v>
      </c>
    </row>
    <row r="3723" spans="1:2">
      <c r="A3723" t="s">
        <v>32710</v>
      </c>
      <c r="B3723">
        <v>0</v>
      </c>
    </row>
    <row r="3724" spans="1:2">
      <c r="A3724" t="s">
        <v>2730</v>
      </c>
      <c r="B3724">
        <v>12</v>
      </c>
    </row>
    <row r="3725" spans="1:2">
      <c r="A3725" t="s">
        <v>2179</v>
      </c>
      <c r="B3725">
        <v>0</v>
      </c>
    </row>
    <row r="3726" spans="1:2">
      <c r="A3726" t="s">
        <v>32711</v>
      </c>
      <c r="B3726">
        <v>0</v>
      </c>
    </row>
    <row r="3727" spans="1:2">
      <c r="A3727" t="s">
        <v>732</v>
      </c>
      <c r="B3727">
        <v>33</v>
      </c>
    </row>
    <row r="3728" spans="1:2">
      <c r="A3728" t="s">
        <v>1908</v>
      </c>
      <c r="B3728">
        <v>0</v>
      </c>
    </row>
    <row r="3729" spans="1:2">
      <c r="A3729" t="s">
        <v>4574</v>
      </c>
      <c r="B3729">
        <v>5</v>
      </c>
    </row>
    <row r="3730" spans="1:2">
      <c r="A3730" t="s">
        <v>757</v>
      </c>
      <c r="B3730">
        <v>0</v>
      </c>
    </row>
    <row r="3731" spans="1:2">
      <c r="A3731" t="s">
        <v>27013</v>
      </c>
      <c r="B3731">
        <v>32</v>
      </c>
    </row>
    <row r="3732" spans="1:2">
      <c r="A3732" t="s">
        <v>4156</v>
      </c>
      <c r="B3732">
        <v>6</v>
      </c>
    </row>
    <row r="3733" spans="1:2">
      <c r="A3733" t="s">
        <v>4459</v>
      </c>
      <c r="B3733">
        <v>46</v>
      </c>
    </row>
    <row r="3734" spans="1:2">
      <c r="A3734" t="s">
        <v>4729</v>
      </c>
      <c r="B3734">
        <v>2</v>
      </c>
    </row>
    <row r="3735" spans="1:2">
      <c r="A3735" t="s">
        <v>4690</v>
      </c>
      <c r="B3735">
        <v>58</v>
      </c>
    </row>
    <row r="3736" spans="1:2">
      <c r="A3736" t="s">
        <v>32408</v>
      </c>
      <c r="B3736">
        <v>0</v>
      </c>
    </row>
    <row r="3737" spans="1:2">
      <c r="A3737" t="s">
        <v>4130</v>
      </c>
      <c r="B3737">
        <v>235</v>
      </c>
    </row>
    <row r="3738" spans="1:2">
      <c r="A3738" t="s">
        <v>33351</v>
      </c>
      <c r="B3738">
        <v>24</v>
      </c>
    </row>
    <row r="3739" spans="1:2">
      <c r="A3739" t="s">
        <v>33352</v>
      </c>
      <c r="B3739">
        <v>24</v>
      </c>
    </row>
    <row r="3740" spans="1:2">
      <c r="A3740" t="s">
        <v>14572</v>
      </c>
      <c r="B3740">
        <v>56</v>
      </c>
    </row>
    <row r="3741" spans="1:2">
      <c r="A3741" t="s">
        <v>14539</v>
      </c>
      <c r="B3741">
        <v>184</v>
      </c>
    </row>
    <row r="3742" spans="1:2">
      <c r="A3742" t="s">
        <v>2944</v>
      </c>
      <c r="B3742">
        <v>37</v>
      </c>
    </row>
    <row r="3743" spans="1:2">
      <c r="A3743" t="s">
        <v>769</v>
      </c>
      <c r="B3743">
        <v>305</v>
      </c>
    </row>
    <row r="3744" spans="1:2">
      <c r="A3744" t="s">
        <v>30172</v>
      </c>
      <c r="B3744">
        <v>0</v>
      </c>
    </row>
    <row r="3745" spans="1:2">
      <c r="A3745" t="s">
        <v>31946</v>
      </c>
      <c r="B3745">
        <v>18</v>
      </c>
    </row>
    <row r="3746" spans="1:2">
      <c r="A3746" t="s">
        <v>4551</v>
      </c>
      <c r="B3746">
        <v>0</v>
      </c>
    </row>
    <row r="3747" spans="1:2">
      <c r="A3747" t="s">
        <v>480</v>
      </c>
      <c r="B3747">
        <v>0</v>
      </c>
    </row>
    <row r="3748" spans="1:2">
      <c r="A3748" t="s">
        <v>32613</v>
      </c>
      <c r="B3748">
        <v>60</v>
      </c>
    </row>
    <row r="3749" spans="1:2">
      <c r="A3749" t="s">
        <v>32609</v>
      </c>
      <c r="B3749">
        <v>59</v>
      </c>
    </row>
    <row r="3750" spans="1:2">
      <c r="A3750" t="s">
        <v>32616</v>
      </c>
      <c r="B3750">
        <v>58</v>
      </c>
    </row>
    <row r="3751" spans="1:2">
      <c r="A3751" t="s">
        <v>32614</v>
      </c>
      <c r="B3751">
        <v>52</v>
      </c>
    </row>
    <row r="3752" spans="1:2">
      <c r="A3752" t="s">
        <v>4684</v>
      </c>
      <c r="B3752">
        <v>55</v>
      </c>
    </row>
    <row r="3753" spans="1:2">
      <c r="A3753" t="s">
        <v>32812</v>
      </c>
      <c r="B3753">
        <v>195</v>
      </c>
    </row>
    <row r="3754" spans="1:2">
      <c r="A3754" t="s">
        <v>2218</v>
      </c>
      <c r="B3754">
        <v>49</v>
      </c>
    </row>
    <row r="3755" spans="1:2">
      <c r="A3755" t="s">
        <v>32712</v>
      </c>
      <c r="B3755">
        <v>48</v>
      </c>
    </row>
    <row r="3756" spans="1:2">
      <c r="A3756" t="s">
        <v>3967</v>
      </c>
      <c r="B3756">
        <v>0</v>
      </c>
    </row>
    <row r="3757" spans="1:2">
      <c r="A3757" t="s">
        <v>3964</v>
      </c>
      <c r="B3757">
        <v>0</v>
      </c>
    </row>
    <row r="3758" spans="1:2">
      <c r="A3758" t="s">
        <v>3975</v>
      </c>
      <c r="B3758">
        <v>0</v>
      </c>
    </row>
    <row r="3759" spans="1:2">
      <c r="A3759" t="s">
        <v>2254</v>
      </c>
      <c r="B3759">
        <v>0</v>
      </c>
    </row>
    <row r="3760" spans="1:2">
      <c r="A3760" t="s">
        <v>1158</v>
      </c>
      <c r="B3760">
        <v>56</v>
      </c>
    </row>
    <row r="3761" spans="1:2">
      <c r="A3761" t="s">
        <v>1589</v>
      </c>
      <c r="B3761">
        <v>0</v>
      </c>
    </row>
    <row r="3762" spans="1:2">
      <c r="A3762" t="s">
        <v>1719</v>
      </c>
      <c r="B3762">
        <v>24</v>
      </c>
    </row>
    <row r="3763" spans="1:2">
      <c r="A3763" t="s">
        <v>31947</v>
      </c>
      <c r="B3763">
        <v>18</v>
      </c>
    </row>
    <row r="3764" spans="1:2">
      <c r="A3764" t="s">
        <v>14878</v>
      </c>
      <c r="B3764">
        <v>888</v>
      </c>
    </row>
    <row r="3765" spans="1:2">
      <c r="A3765" t="s">
        <v>32713</v>
      </c>
      <c r="B3765">
        <v>0</v>
      </c>
    </row>
    <row r="3766" spans="1:2">
      <c r="A3766" t="s">
        <v>1672</v>
      </c>
      <c r="B3766">
        <v>31</v>
      </c>
    </row>
    <row r="3767" spans="1:2">
      <c r="A3767" t="s">
        <v>1323</v>
      </c>
      <c r="B3767">
        <v>46</v>
      </c>
    </row>
    <row r="3768" spans="1:2">
      <c r="A3768" t="s">
        <v>318</v>
      </c>
      <c r="B3768">
        <v>85</v>
      </c>
    </row>
    <row r="3769" spans="1:2">
      <c r="A3769" t="s">
        <v>1520</v>
      </c>
      <c r="B3769">
        <v>2</v>
      </c>
    </row>
    <row r="3770" spans="1:2">
      <c r="A3770" t="s">
        <v>32543</v>
      </c>
      <c r="B3770">
        <v>21</v>
      </c>
    </row>
    <row r="3771" spans="1:2">
      <c r="A3771" t="s">
        <v>4196</v>
      </c>
      <c r="B3771">
        <v>516</v>
      </c>
    </row>
    <row r="3772" spans="1:2">
      <c r="A3772" t="s">
        <v>15</v>
      </c>
      <c r="B3772">
        <v>0</v>
      </c>
    </row>
    <row r="3773" spans="1:2">
      <c r="A3773" t="s">
        <v>32813</v>
      </c>
      <c r="B3773">
        <v>6</v>
      </c>
    </row>
    <row r="3774" spans="1:2">
      <c r="A3774" t="s">
        <v>1343</v>
      </c>
      <c r="B3774">
        <v>4</v>
      </c>
    </row>
    <row r="3775" spans="1:2">
      <c r="A3775" t="s">
        <v>4173</v>
      </c>
      <c r="B3775">
        <v>401</v>
      </c>
    </row>
    <row r="3776" spans="1:2">
      <c r="A3776" t="s">
        <v>1032</v>
      </c>
      <c r="B3776">
        <v>24</v>
      </c>
    </row>
    <row r="3777" spans="1:2">
      <c r="A3777" t="s">
        <v>2320</v>
      </c>
      <c r="B3777">
        <v>21771</v>
      </c>
    </row>
    <row r="3778" spans="1:2">
      <c r="A3778" t="s">
        <v>32343</v>
      </c>
      <c r="B3778">
        <v>25</v>
      </c>
    </row>
    <row r="3779" spans="1:2">
      <c r="A3779" t="s">
        <v>557</v>
      </c>
      <c r="B3779">
        <v>1</v>
      </c>
    </row>
    <row r="3780" spans="1:2">
      <c r="A3780" t="s">
        <v>559</v>
      </c>
      <c r="B3780">
        <v>0</v>
      </c>
    </row>
    <row r="3781" spans="1:2">
      <c r="A3781" t="s">
        <v>3587</v>
      </c>
      <c r="B3781">
        <v>1792</v>
      </c>
    </row>
    <row r="3782" spans="1:2">
      <c r="A3782" t="s">
        <v>3584</v>
      </c>
      <c r="B3782">
        <v>381</v>
      </c>
    </row>
    <row r="3783" spans="1:2">
      <c r="A3783" t="s">
        <v>1920</v>
      </c>
      <c r="B3783">
        <v>0</v>
      </c>
    </row>
    <row r="3784" spans="1:2">
      <c r="A3784" t="s">
        <v>442</v>
      </c>
      <c r="B3784">
        <v>95</v>
      </c>
    </row>
    <row r="3785" spans="1:2">
      <c r="A3785" t="s">
        <v>1658</v>
      </c>
      <c r="B3785">
        <v>413</v>
      </c>
    </row>
    <row r="3786" spans="1:2">
      <c r="A3786" t="s">
        <v>14780</v>
      </c>
      <c r="B3786">
        <v>4408</v>
      </c>
    </row>
    <row r="3787" spans="1:2">
      <c r="A3787" t="s">
        <v>30173</v>
      </c>
      <c r="B3787">
        <v>0</v>
      </c>
    </row>
    <row r="3788" spans="1:2">
      <c r="A3788" t="s">
        <v>30174</v>
      </c>
      <c r="B3788">
        <v>0</v>
      </c>
    </row>
    <row r="3789" spans="1:2">
      <c r="A3789" t="s">
        <v>14760</v>
      </c>
      <c r="B3789">
        <v>4</v>
      </c>
    </row>
    <row r="3790" spans="1:2">
      <c r="A3790" t="s">
        <v>4642</v>
      </c>
      <c r="B3790">
        <v>872</v>
      </c>
    </row>
    <row r="3791" spans="1:2">
      <c r="A3791" t="s">
        <v>4462</v>
      </c>
      <c r="B3791">
        <v>618</v>
      </c>
    </row>
    <row r="3792" spans="1:2">
      <c r="A3792" t="s">
        <v>3637</v>
      </c>
      <c r="B3792">
        <v>28</v>
      </c>
    </row>
    <row r="3793" spans="1:2">
      <c r="A3793" t="s">
        <v>755</v>
      </c>
      <c r="B3793">
        <v>47</v>
      </c>
    </row>
    <row r="3794" spans="1:2">
      <c r="A3794" t="s">
        <v>4739</v>
      </c>
      <c r="B3794">
        <v>0</v>
      </c>
    </row>
    <row r="3795" spans="1:2">
      <c r="A3795" t="s">
        <v>2843</v>
      </c>
      <c r="B3795">
        <v>0</v>
      </c>
    </row>
    <row r="3796" spans="1:2">
      <c r="A3796" t="s">
        <v>32714</v>
      </c>
      <c r="B3796">
        <v>0</v>
      </c>
    </row>
    <row r="3797" spans="1:2">
      <c r="A3797" t="s">
        <v>33353</v>
      </c>
      <c r="B3797">
        <v>59</v>
      </c>
    </row>
    <row r="3798" spans="1:2">
      <c r="A3798" t="s">
        <v>30175</v>
      </c>
      <c r="B3798">
        <v>0</v>
      </c>
    </row>
    <row r="3799" spans="1:2">
      <c r="A3799" t="s">
        <v>1722</v>
      </c>
      <c r="B3799">
        <v>0</v>
      </c>
    </row>
    <row r="3800" spans="1:2">
      <c r="A3800" t="s">
        <v>1558</v>
      </c>
      <c r="B3800">
        <v>0</v>
      </c>
    </row>
    <row r="3801" spans="1:2">
      <c r="A3801" t="s">
        <v>1040</v>
      </c>
      <c r="B3801">
        <v>0</v>
      </c>
    </row>
    <row r="3802" spans="1:2">
      <c r="A3802" t="s">
        <v>3353</v>
      </c>
      <c r="B3802">
        <v>18</v>
      </c>
    </row>
    <row r="3803" spans="1:2">
      <c r="A3803" t="s">
        <v>3875</v>
      </c>
      <c r="B3803">
        <v>12</v>
      </c>
    </row>
    <row r="3804" spans="1:2">
      <c r="A3804" t="s">
        <v>30176</v>
      </c>
      <c r="B3804">
        <v>0</v>
      </c>
    </row>
    <row r="3805" spans="1:2">
      <c r="A3805" t="s">
        <v>2324</v>
      </c>
      <c r="B3805">
        <v>221</v>
      </c>
    </row>
    <row r="3806" spans="1:2">
      <c r="A3806" t="s">
        <v>198</v>
      </c>
      <c r="B3806">
        <v>101</v>
      </c>
    </row>
    <row r="3807" spans="1:2">
      <c r="A3807" t="s">
        <v>3873</v>
      </c>
      <c r="B3807">
        <v>66</v>
      </c>
    </row>
    <row r="3808" spans="1:2">
      <c r="A3808" t="s">
        <v>14840</v>
      </c>
      <c r="B3808">
        <v>448</v>
      </c>
    </row>
    <row r="3809" spans="1:2">
      <c r="A3809" t="s">
        <v>4481</v>
      </c>
      <c r="B3809">
        <v>186</v>
      </c>
    </row>
    <row r="3810" spans="1:2">
      <c r="A3810" t="s">
        <v>4479</v>
      </c>
      <c r="B3810">
        <v>23</v>
      </c>
    </row>
    <row r="3811" spans="1:2">
      <c r="A3811" t="s">
        <v>1887</v>
      </c>
      <c r="B3811">
        <v>0</v>
      </c>
    </row>
    <row r="3812" spans="1:2">
      <c r="A3812" t="s">
        <v>32814</v>
      </c>
      <c r="B3812">
        <v>90</v>
      </c>
    </row>
    <row r="3813" spans="1:2">
      <c r="A3813" t="s">
        <v>4001</v>
      </c>
      <c r="B3813">
        <v>155</v>
      </c>
    </row>
    <row r="3814" spans="1:2">
      <c r="A3814" t="s">
        <v>767</v>
      </c>
      <c r="B3814">
        <v>75</v>
      </c>
    </row>
    <row r="3815" spans="1:2">
      <c r="A3815" t="s">
        <v>32815</v>
      </c>
      <c r="B3815">
        <v>17904</v>
      </c>
    </row>
    <row r="3816" spans="1:2">
      <c r="A3816" t="s">
        <v>14258</v>
      </c>
      <c r="B3816">
        <v>0</v>
      </c>
    </row>
    <row r="3817" spans="1:2">
      <c r="A3817" t="s">
        <v>4467</v>
      </c>
      <c r="B3817">
        <v>17</v>
      </c>
    </row>
    <row r="3818" spans="1:2">
      <c r="A3818" t="s">
        <v>1837</v>
      </c>
      <c r="B3818">
        <v>0</v>
      </c>
    </row>
    <row r="3819" spans="1:2">
      <c r="A3819" t="s">
        <v>14251</v>
      </c>
      <c r="B3819">
        <v>129</v>
      </c>
    </row>
    <row r="3820" spans="1:2">
      <c r="A3820" t="s">
        <v>4522</v>
      </c>
      <c r="B3820">
        <v>1033</v>
      </c>
    </row>
    <row r="3821" spans="1:2">
      <c r="A3821" t="s">
        <v>1627</v>
      </c>
      <c r="B3821">
        <v>1</v>
      </c>
    </row>
    <row r="3822" spans="1:2">
      <c r="A3822" t="s">
        <v>4757</v>
      </c>
      <c r="B3822">
        <v>487</v>
      </c>
    </row>
    <row r="3823" spans="1:2">
      <c r="A3823" t="s">
        <v>1480</v>
      </c>
      <c r="B3823">
        <v>58</v>
      </c>
    </row>
    <row r="3824" spans="1:2">
      <c r="A3824" t="s">
        <v>1629</v>
      </c>
      <c r="B3824">
        <v>1</v>
      </c>
    </row>
    <row r="3825" spans="1:2">
      <c r="A3825" t="s">
        <v>4654</v>
      </c>
      <c r="B3825">
        <v>36</v>
      </c>
    </row>
    <row r="3826" spans="1:2">
      <c r="A3826" t="s">
        <v>4766</v>
      </c>
      <c r="B3826">
        <v>14</v>
      </c>
    </row>
    <row r="3827" spans="1:2">
      <c r="A3827" t="s">
        <v>30177</v>
      </c>
      <c r="B3827">
        <v>9</v>
      </c>
    </row>
    <row r="3828" spans="1:2">
      <c r="A3828" t="s">
        <v>32412</v>
      </c>
      <c r="B3828">
        <v>41</v>
      </c>
    </row>
    <row r="3829" spans="1:2">
      <c r="A3829" t="s">
        <v>3962</v>
      </c>
      <c r="B3829">
        <v>22</v>
      </c>
    </row>
    <row r="3830" spans="1:2">
      <c r="A3830" t="s">
        <v>3566</v>
      </c>
      <c r="B3830">
        <v>731</v>
      </c>
    </row>
    <row r="3831" spans="1:2">
      <c r="A3831" t="s">
        <v>2630</v>
      </c>
      <c r="B3831">
        <v>212</v>
      </c>
    </row>
    <row r="3832" spans="1:2">
      <c r="A3832" t="s">
        <v>4851</v>
      </c>
      <c r="B3832">
        <v>71</v>
      </c>
    </row>
    <row r="3833" spans="1:2">
      <c r="A3833" t="s">
        <v>4850</v>
      </c>
      <c r="B3833">
        <v>7</v>
      </c>
    </row>
    <row r="3834" spans="1:2">
      <c r="A3834" t="s">
        <v>32622</v>
      </c>
      <c r="B3834">
        <v>21</v>
      </c>
    </row>
    <row r="3835" spans="1:2">
      <c r="A3835" t="s">
        <v>4086</v>
      </c>
      <c r="B3835">
        <v>5</v>
      </c>
    </row>
    <row r="3836" spans="1:2">
      <c r="A3836" t="s">
        <v>14881</v>
      </c>
      <c r="B3836">
        <v>0</v>
      </c>
    </row>
    <row r="3837" spans="1:2">
      <c r="A3837" t="s">
        <v>32507</v>
      </c>
      <c r="B3837">
        <v>22</v>
      </c>
    </row>
    <row r="3838" spans="1:2">
      <c r="A3838" t="s">
        <v>31948</v>
      </c>
      <c r="B3838">
        <v>0</v>
      </c>
    </row>
    <row r="3839" spans="1:2">
      <c r="A3839" t="s">
        <v>2117</v>
      </c>
      <c r="B3839">
        <v>0</v>
      </c>
    </row>
    <row r="3840" spans="1:2">
      <c r="A3840" t="s">
        <v>32505</v>
      </c>
      <c r="B3840">
        <v>18</v>
      </c>
    </row>
    <row r="3841" spans="1:2">
      <c r="A3841" t="s">
        <v>30178</v>
      </c>
      <c r="B3841">
        <v>72</v>
      </c>
    </row>
    <row r="3842" spans="1:2">
      <c r="A3842" t="s">
        <v>4578</v>
      </c>
      <c r="B3842">
        <v>2304</v>
      </c>
    </row>
    <row r="3843" spans="1:2">
      <c r="A3843" t="s">
        <v>320</v>
      </c>
      <c r="B3843">
        <v>44</v>
      </c>
    </row>
    <row r="3844" spans="1:2">
      <c r="A3844" t="s">
        <v>314</v>
      </c>
      <c r="B3844">
        <v>135</v>
      </c>
    </row>
    <row r="3845" spans="1:2">
      <c r="A3845" t="s">
        <v>846</v>
      </c>
      <c r="B3845">
        <v>39</v>
      </c>
    </row>
    <row r="3846" spans="1:2">
      <c r="A3846" t="s">
        <v>848</v>
      </c>
      <c r="B3846">
        <v>24</v>
      </c>
    </row>
    <row r="3847" spans="1:2">
      <c r="A3847" t="s">
        <v>4084</v>
      </c>
      <c r="B3847">
        <v>0</v>
      </c>
    </row>
    <row r="3848" spans="1:2">
      <c r="A3848" t="s">
        <v>31949</v>
      </c>
      <c r="B3848">
        <v>79</v>
      </c>
    </row>
    <row r="3849" spans="1:2">
      <c r="A3849" t="s">
        <v>881</v>
      </c>
      <c r="B3849">
        <v>192</v>
      </c>
    </row>
    <row r="3850" spans="1:2">
      <c r="A3850" t="s">
        <v>2813</v>
      </c>
      <c r="B3850">
        <v>0</v>
      </c>
    </row>
    <row r="3851" spans="1:2">
      <c r="A3851" t="s">
        <v>4465</v>
      </c>
      <c r="B3851">
        <v>0</v>
      </c>
    </row>
    <row r="3852" spans="1:2">
      <c r="A3852" t="s">
        <v>4466</v>
      </c>
      <c r="B3852">
        <v>0</v>
      </c>
    </row>
    <row r="3853" spans="1:2">
      <c r="A3853" t="s">
        <v>33354</v>
      </c>
      <c r="B3853">
        <v>6</v>
      </c>
    </row>
    <row r="3854" spans="1:2">
      <c r="A3854" t="s">
        <v>4581</v>
      </c>
      <c r="B3854">
        <v>138</v>
      </c>
    </row>
    <row r="3855" spans="1:2">
      <c r="A3855" t="s">
        <v>1051</v>
      </c>
      <c r="B3855">
        <v>14</v>
      </c>
    </row>
    <row r="3856" spans="1:2">
      <c r="A3856" t="s">
        <v>1052</v>
      </c>
      <c r="B3856">
        <v>23</v>
      </c>
    </row>
    <row r="3857" spans="1:2">
      <c r="A3857" t="s">
        <v>169</v>
      </c>
      <c r="B3857">
        <v>0</v>
      </c>
    </row>
    <row r="3858" spans="1:2">
      <c r="A3858" t="s">
        <v>31950</v>
      </c>
      <c r="B3858">
        <v>0</v>
      </c>
    </row>
    <row r="3859" spans="1:2">
      <c r="A3859" t="s">
        <v>31951</v>
      </c>
      <c r="B3859">
        <v>18</v>
      </c>
    </row>
    <row r="3860" spans="1:2">
      <c r="A3860" t="s">
        <v>31952</v>
      </c>
      <c r="B3860">
        <v>11</v>
      </c>
    </row>
    <row r="3861" spans="1:2">
      <c r="A3861" t="s">
        <v>3148</v>
      </c>
      <c r="B3861">
        <v>0</v>
      </c>
    </row>
    <row r="3862" spans="1:2">
      <c r="A3862" t="s">
        <v>1644</v>
      </c>
      <c r="B3862">
        <v>56</v>
      </c>
    </row>
    <row r="3863" spans="1:2">
      <c r="A3863" t="s">
        <v>254</v>
      </c>
      <c r="B3863">
        <v>6</v>
      </c>
    </row>
    <row r="3864" spans="1:2">
      <c r="A3864" t="s">
        <v>14823</v>
      </c>
      <c r="B3864">
        <v>0</v>
      </c>
    </row>
    <row r="3865" spans="1:2">
      <c r="A3865" t="s">
        <v>4755</v>
      </c>
      <c r="B3865">
        <v>0</v>
      </c>
    </row>
    <row r="3866" spans="1:2">
      <c r="A3866" t="s">
        <v>1836</v>
      </c>
      <c r="B3866">
        <v>46</v>
      </c>
    </row>
    <row r="3867" spans="1:2">
      <c r="A3867" t="s">
        <v>579</v>
      </c>
      <c r="B3867">
        <v>33</v>
      </c>
    </row>
    <row r="3868" spans="1:2">
      <c r="A3868" t="s">
        <v>3966</v>
      </c>
      <c r="B3868">
        <v>9</v>
      </c>
    </row>
    <row r="3869" spans="1:2">
      <c r="A3869" t="s">
        <v>3970</v>
      </c>
      <c r="B3869">
        <v>122</v>
      </c>
    </row>
    <row r="3870" spans="1:2">
      <c r="A3870" t="s">
        <v>14884</v>
      </c>
      <c r="B3870">
        <v>928</v>
      </c>
    </row>
    <row r="3871" spans="1:2">
      <c r="A3871" t="s">
        <v>14990</v>
      </c>
      <c r="B3871">
        <v>961</v>
      </c>
    </row>
    <row r="3872" spans="1:2">
      <c r="A3872" t="s">
        <v>14883</v>
      </c>
      <c r="B3872">
        <v>578</v>
      </c>
    </row>
    <row r="3873" spans="1:2">
      <c r="A3873" t="s">
        <v>14882</v>
      </c>
      <c r="B3873">
        <v>2</v>
      </c>
    </row>
    <row r="3874" spans="1:2">
      <c r="A3874" t="s">
        <v>31953</v>
      </c>
      <c r="B3874">
        <v>653</v>
      </c>
    </row>
    <row r="3875" spans="1:2">
      <c r="A3875" t="s">
        <v>14427</v>
      </c>
      <c r="B3875">
        <v>9</v>
      </c>
    </row>
    <row r="3876" spans="1:2">
      <c r="A3876" t="s">
        <v>3581</v>
      </c>
      <c r="B3876">
        <v>3300</v>
      </c>
    </row>
    <row r="3877" spans="1:2">
      <c r="A3877" t="s">
        <v>32551</v>
      </c>
      <c r="B3877">
        <v>90</v>
      </c>
    </row>
    <row r="3878" spans="1:2">
      <c r="A3878" t="s">
        <v>1522</v>
      </c>
      <c r="B3878">
        <v>5</v>
      </c>
    </row>
    <row r="3879" spans="1:2">
      <c r="A3879" t="s">
        <v>14916</v>
      </c>
      <c r="B3879">
        <v>0</v>
      </c>
    </row>
    <row r="3880" spans="1:2">
      <c r="A3880" t="s">
        <v>27125</v>
      </c>
      <c r="B3880">
        <v>0</v>
      </c>
    </row>
    <row r="3881" spans="1:2">
      <c r="A3881" t="s">
        <v>26976</v>
      </c>
      <c r="B3881">
        <v>2</v>
      </c>
    </row>
    <row r="3882" spans="1:2">
      <c r="A3882" t="s">
        <v>27110</v>
      </c>
      <c r="B3882">
        <v>0</v>
      </c>
    </row>
    <row r="3883" spans="1:2">
      <c r="A3883" t="s">
        <v>14914</v>
      </c>
      <c r="B3883">
        <v>4</v>
      </c>
    </row>
    <row r="3884" spans="1:2">
      <c r="A3884" t="s">
        <v>14283</v>
      </c>
      <c r="B3884">
        <v>1</v>
      </c>
    </row>
    <row r="3885" spans="1:2">
      <c r="A3885" t="s">
        <v>14926</v>
      </c>
      <c r="B3885">
        <v>0</v>
      </c>
    </row>
    <row r="3886" spans="1:2">
      <c r="A3886" t="s">
        <v>4790</v>
      </c>
      <c r="B3886">
        <v>29</v>
      </c>
    </row>
    <row r="3887" spans="1:2">
      <c r="A3887" t="s">
        <v>4562</v>
      </c>
      <c r="B3887">
        <v>10</v>
      </c>
    </row>
    <row r="3888" spans="1:2">
      <c r="A3888" t="s">
        <v>15058</v>
      </c>
      <c r="B3888">
        <v>0</v>
      </c>
    </row>
    <row r="3889" spans="1:2">
      <c r="A3889" t="s">
        <v>27059</v>
      </c>
      <c r="B3889">
        <v>1</v>
      </c>
    </row>
    <row r="3890" spans="1:2">
      <c r="A3890" t="s">
        <v>4825</v>
      </c>
      <c r="B3890">
        <v>0</v>
      </c>
    </row>
    <row r="3891" spans="1:2">
      <c r="A3891" t="s">
        <v>27068</v>
      </c>
      <c r="B3891">
        <v>170</v>
      </c>
    </row>
    <row r="3892" spans="1:2">
      <c r="A3892" t="s">
        <v>4648</v>
      </c>
      <c r="B3892">
        <v>0</v>
      </c>
    </row>
    <row r="3893" spans="1:2">
      <c r="A3893" t="s">
        <v>1429</v>
      </c>
      <c r="B3893">
        <v>103</v>
      </c>
    </row>
    <row r="3894" spans="1:2">
      <c r="A3894" t="s">
        <v>1403</v>
      </c>
      <c r="B3894">
        <v>0</v>
      </c>
    </row>
    <row r="3895" spans="1:2">
      <c r="A3895" t="s">
        <v>33355</v>
      </c>
      <c r="B3895">
        <v>0</v>
      </c>
    </row>
    <row r="3896" spans="1:2">
      <c r="A3896" t="s">
        <v>4453</v>
      </c>
      <c r="B3896">
        <v>-5</v>
      </c>
    </row>
    <row r="3897" spans="1:2">
      <c r="A3897" t="s">
        <v>4451</v>
      </c>
      <c r="B3897">
        <v>20</v>
      </c>
    </row>
    <row r="3898" spans="1:2">
      <c r="A3898" t="s">
        <v>3266</v>
      </c>
      <c r="B3898">
        <v>0</v>
      </c>
    </row>
    <row r="3899" spans="1:2">
      <c r="A3899" t="s">
        <v>31954</v>
      </c>
      <c r="B3899">
        <v>82</v>
      </c>
    </row>
    <row r="3900" spans="1:2">
      <c r="A3900" t="s">
        <v>4524</v>
      </c>
      <c r="B3900">
        <v>0</v>
      </c>
    </row>
    <row r="3901" spans="1:2">
      <c r="A3901" t="s">
        <v>4526</v>
      </c>
      <c r="B3901">
        <v>10</v>
      </c>
    </row>
    <row r="3902" spans="1:2">
      <c r="A3902" t="s">
        <v>4719</v>
      </c>
      <c r="B3902">
        <v>33</v>
      </c>
    </row>
    <row r="3903" spans="1:2">
      <c r="A3903" t="s">
        <v>4460</v>
      </c>
      <c r="B3903">
        <v>1706</v>
      </c>
    </row>
    <row r="3904" spans="1:2">
      <c r="A3904" t="s">
        <v>14958</v>
      </c>
      <c r="B3904">
        <v>2</v>
      </c>
    </row>
    <row r="3905" spans="1:2">
      <c r="A3905" t="s">
        <v>4677</v>
      </c>
      <c r="B3905">
        <v>151</v>
      </c>
    </row>
    <row r="3906" spans="1:2">
      <c r="A3906" t="s">
        <v>14944</v>
      </c>
      <c r="B3906">
        <v>7</v>
      </c>
    </row>
    <row r="3907" spans="1:2">
      <c r="A3907" t="s">
        <v>14946</v>
      </c>
      <c r="B3907">
        <v>98</v>
      </c>
    </row>
    <row r="3908" spans="1:2">
      <c r="A3908" t="s">
        <v>15006</v>
      </c>
      <c r="B3908">
        <v>60</v>
      </c>
    </row>
    <row r="3909" spans="1:2">
      <c r="A3909" t="s">
        <v>15002</v>
      </c>
      <c r="B3909">
        <v>8</v>
      </c>
    </row>
    <row r="3910" spans="1:2">
      <c r="A3910" t="s">
        <v>4721</v>
      </c>
      <c r="B3910">
        <v>85</v>
      </c>
    </row>
    <row r="3911" spans="1:2">
      <c r="A3911" t="s">
        <v>4670</v>
      </c>
      <c r="B3911">
        <v>0</v>
      </c>
    </row>
    <row r="3912" spans="1:2">
      <c r="A3912" t="s">
        <v>4503</v>
      </c>
      <c r="B3912">
        <v>0</v>
      </c>
    </row>
    <row r="3913" spans="1:2">
      <c r="A3913" t="s">
        <v>14887</v>
      </c>
      <c r="B3913">
        <v>36</v>
      </c>
    </row>
    <row r="3914" spans="1:2">
      <c r="A3914" t="s">
        <v>4458</v>
      </c>
      <c r="B3914">
        <v>0</v>
      </c>
    </row>
    <row r="3915" spans="1:2">
      <c r="A3915" t="s">
        <v>4514</v>
      </c>
      <c r="B3915">
        <v>410</v>
      </c>
    </row>
    <row r="3916" spans="1:2">
      <c r="A3916" t="s">
        <v>31955</v>
      </c>
      <c r="B3916">
        <v>206</v>
      </c>
    </row>
    <row r="3917" spans="1:2">
      <c r="A3917" t="s">
        <v>31956</v>
      </c>
      <c r="B3917">
        <v>36</v>
      </c>
    </row>
    <row r="3918" spans="1:2">
      <c r="A3918" t="s">
        <v>30179</v>
      </c>
      <c r="B3918">
        <v>2112</v>
      </c>
    </row>
    <row r="3919" spans="1:2">
      <c r="A3919" t="s">
        <v>4804</v>
      </c>
      <c r="B3919">
        <v>462</v>
      </c>
    </row>
    <row r="3920" spans="1:2">
      <c r="A3920" t="s">
        <v>4516</v>
      </c>
      <c r="B3920">
        <v>1314</v>
      </c>
    </row>
    <row r="3921" spans="1:2">
      <c r="A3921" t="s">
        <v>4713</v>
      </c>
      <c r="B3921">
        <v>9</v>
      </c>
    </row>
    <row r="3922" spans="1:2">
      <c r="A3922" t="s">
        <v>4469</v>
      </c>
      <c r="B3922">
        <v>40</v>
      </c>
    </row>
    <row r="3923" spans="1:2">
      <c r="A3923" t="s">
        <v>4471</v>
      </c>
      <c r="B3923">
        <v>9</v>
      </c>
    </row>
    <row r="3924" spans="1:2">
      <c r="A3924" t="s">
        <v>14400</v>
      </c>
      <c r="B3924">
        <v>0</v>
      </c>
    </row>
    <row r="3925" spans="1:2">
      <c r="A3925" t="s">
        <v>30180</v>
      </c>
      <c r="B3925">
        <v>8</v>
      </c>
    </row>
    <row r="3926" spans="1:2">
      <c r="A3926" t="s">
        <v>4821</v>
      </c>
      <c r="B3926">
        <v>2</v>
      </c>
    </row>
    <row r="3927" spans="1:2">
      <c r="A3927" t="s">
        <v>4835</v>
      </c>
      <c r="B3927">
        <v>102</v>
      </c>
    </row>
    <row r="3928" spans="1:2">
      <c r="A3928" t="s">
        <v>15032</v>
      </c>
      <c r="B3928">
        <v>0</v>
      </c>
    </row>
    <row r="3929" spans="1:2">
      <c r="A3929" t="s">
        <v>31957</v>
      </c>
      <c r="B3929">
        <v>3</v>
      </c>
    </row>
    <row r="3930" spans="1:2">
      <c r="A3930" t="s">
        <v>15033</v>
      </c>
      <c r="B3930">
        <v>12</v>
      </c>
    </row>
    <row r="3931" spans="1:2">
      <c r="A3931" t="s">
        <v>14380</v>
      </c>
      <c r="B3931">
        <v>6</v>
      </c>
    </row>
    <row r="3932" spans="1:2">
      <c r="A3932" t="s">
        <v>15031</v>
      </c>
      <c r="B3932">
        <v>6</v>
      </c>
    </row>
    <row r="3933" spans="1:2">
      <c r="A3933" t="s">
        <v>4573</v>
      </c>
      <c r="B3933">
        <v>167</v>
      </c>
    </row>
    <row r="3934" spans="1:2">
      <c r="A3934" t="s">
        <v>15034</v>
      </c>
      <c r="B3934">
        <v>17</v>
      </c>
    </row>
    <row r="3935" spans="1:2">
      <c r="A3935" t="s">
        <v>4834</v>
      </c>
      <c r="B3935">
        <v>1</v>
      </c>
    </row>
    <row r="3936" spans="1:2">
      <c r="A3936" t="s">
        <v>4769</v>
      </c>
      <c r="B3936">
        <v>0</v>
      </c>
    </row>
    <row r="3937" spans="1:2">
      <c r="A3937" t="s">
        <v>4702</v>
      </c>
      <c r="B3937">
        <v>79</v>
      </c>
    </row>
    <row r="3938" spans="1:2">
      <c r="A3938" t="s">
        <v>4704</v>
      </c>
      <c r="B3938">
        <v>68</v>
      </c>
    </row>
    <row r="3939" spans="1:2">
      <c r="A3939" t="s">
        <v>32361</v>
      </c>
      <c r="B3939">
        <v>8</v>
      </c>
    </row>
    <row r="3940" spans="1:2">
      <c r="A3940" t="s">
        <v>4772</v>
      </c>
      <c r="B3940">
        <v>11</v>
      </c>
    </row>
    <row r="3941" spans="1:2">
      <c r="A3941" t="s">
        <v>4595</v>
      </c>
      <c r="B3941">
        <v>0</v>
      </c>
    </row>
    <row r="3942" spans="1:2">
      <c r="A3942" t="s">
        <v>4774</v>
      </c>
      <c r="B3942">
        <v>16</v>
      </c>
    </row>
    <row r="3943" spans="1:2">
      <c r="A3943" t="s">
        <v>4485</v>
      </c>
      <c r="B3943">
        <v>0</v>
      </c>
    </row>
    <row r="3944" spans="1:2">
      <c r="A3944" t="s">
        <v>14945</v>
      </c>
      <c r="B3944">
        <v>80</v>
      </c>
    </row>
    <row r="3945" spans="1:2">
      <c r="A3945" t="s">
        <v>14893</v>
      </c>
      <c r="B3945">
        <v>1800</v>
      </c>
    </row>
    <row r="3946" spans="1:2">
      <c r="A3946" t="s">
        <v>27702</v>
      </c>
      <c r="B3946">
        <v>522</v>
      </c>
    </row>
    <row r="3947" spans="1:2">
      <c r="A3947" t="s">
        <v>4771</v>
      </c>
      <c r="B3947">
        <v>163</v>
      </c>
    </row>
    <row r="3948" spans="1:2">
      <c r="A3948" t="s">
        <v>4773</v>
      </c>
      <c r="B3948">
        <v>0</v>
      </c>
    </row>
    <row r="3949" spans="1:2">
      <c r="A3949" t="s">
        <v>4632</v>
      </c>
      <c r="B3949">
        <v>18</v>
      </c>
    </row>
    <row r="3950" spans="1:2">
      <c r="A3950" t="s">
        <v>4626</v>
      </c>
      <c r="B3950">
        <v>52</v>
      </c>
    </row>
    <row r="3951" spans="1:2">
      <c r="A3951" t="s">
        <v>4630</v>
      </c>
      <c r="B3951">
        <v>95</v>
      </c>
    </row>
    <row r="3952" spans="1:2">
      <c r="A3952" t="s">
        <v>32715</v>
      </c>
      <c r="B3952">
        <v>0</v>
      </c>
    </row>
    <row r="3953" spans="1:2">
      <c r="A3953" t="s">
        <v>4796</v>
      </c>
      <c r="B3953">
        <v>45</v>
      </c>
    </row>
    <row r="3954" spans="1:2">
      <c r="A3954" t="s">
        <v>4687</v>
      </c>
      <c r="B3954">
        <v>28</v>
      </c>
    </row>
    <row r="3955" spans="1:2">
      <c r="A3955" t="s">
        <v>4475</v>
      </c>
      <c r="B3955">
        <v>41</v>
      </c>
    </row>
    <row r="3956" spans="1:2">
      <c r="A3956" t="s">
        <v>4610</v>
      </c>
      <c r="B3956">
        <v>6</v>
      </c>
    </row>
    <row r="3957" spans="1:2">
      <c r="A3957" t="s">
        <v>32342</v>
      </c>
      <c r="B3957">
        <v>18</v>
      </c>
    </row>
    <row r="3958" spans="1:2">
      <c r="A3958" t="s">
        <v>4791</v>
      </c>
      <c r="B3958">
        <v>23</v>
      </c>
    </row>
    <row r="3959" spans="1:2">
      <c r="A3959" t="s">
        <v>4596</v>
      </c>
      <c r="B3959">
        <v>0</v>
      </c>
    </row>
    <row r="3960" spans="1:2">
      <c r="A3960" t="s">
        <v>27717</v>
      </c>
      <c r="B3960">
        <v>99</v>
      </c>
    </row>
    <row r="3961" spans="1:2">
      <c r="A3961" t="s">
        <v>4486</v>
      </c>
      <c r="B3961">
        <v>391</v>
      </c>
    </row>
    <row r="3962" spans="1:2">
      <c r="A3962" t="s">
        <v>32816</v>
      </c>
      <c r="B3962">
        <v>40</v>
      </c>
    </row>
    <row r="3963" spans="1:2">
      <c r="A3963" t="s">
        <v>4698</v>
      </c>
      <c r="B3963">
        <v>86</v>
      </c>
    </row>
    <row r="3964" spans="1:2">
      <c r="A3964" t="s">
        <v>15007</v>
      </c>
      <c r="B3964">
        <v>19</v>
      </c>
    </row>
    <row r="3965" spans="1:2">
      <c r="A3965" t="s">
        <v>15001</v>
      </c>
      <c r="B3965">
        <v>37</v>
      </c>
    </row>
    <row r="3966" spans="1:2">
      <c r="A3966" t="s">
        <v>4751</v>
      </c>
      <c r="B3966">
        <v>243</v>
      </c>
    </row>
    <row r="3967" spans="1:2">
      <c r="A3967" t="s">
        <v>4500</v>
      </c>
      <c r="B3967">
        <v>21</v>
      </c>
    </row>
    <row r="3968" spans="1:2">
      <c r="A3968" t="s">
        <v>32481</v>
      </c>
      <c r="B3968">
        <v>112</v>
      </c>
    </row>
    <row r="3969" spans="1:2">
      <c r="A3969" t="s">
        <v>4756</v>
      </c>
      <c r="B3969">
        <v>144</v>
      </c>
    </row>
    <row r="3970" spans="1:2">
      <c r="A3970" t="s">
        <v>4785</v>
      </c>
      <c r="B3970">
        <v>81</v>
      </c>
    </row>
    <row r="3971" spans="1:2">
      <c r="A3971" t="s">
        <v>32716</v>
      </c>
      <c r="B3971">
        <v>0</v>
      </c>
    </row>
    <row r="3972" spans="1:2">
      <c r="A3972" t="s">
        <v>4496</v>
      </c>
      <c r="B3972">
        <v>0</v>
      </c>
    </row>
    <row r="3973" spans="1:2">
      <c r="A3973" t="s">
        <v>14616</v>
      </c>
      <c r="B3973">
        <v>199</v>
      </c>
    </row>
    <row r="3974" spans="1:2">
      <c r="A3974" t="s">
        <v>32817</v>
      </c>
      <c r="B3974">
        <v>679</v>
      </c>
    </row>
    <row r="3975" spans="1:2">
      <c r="A3975" t="s">
        <v>4763</v>
      </c>
      <c r="B3975">
        <v>7</v>
      </c>
    </row>
    <row r="3976" spans="1:2">
      <c r="A3976" t="s">
        <v>4854</v>
      </c>
      <c r="B3976">
        <v>42</v>
      </c>
    </row>
    <row r="3977" spans="1:2">
      <c r="A3977" t="s">
        <v>32717</v>
      </c>
      <c r="B3977">
        <v>99</v>
      </c>
    </row>
    <row r="3978" spans="1:2">
      <c r="A3978" t="s">
        <v>14981</v>
      </c>
      <c r="B3978">
        <v>14</v>
      </c>
    </row>
    <row r="3979" spans="1:2">
      <c r="A3979" t="s">
        <v>4707</v>
      </c>
      <c r="B3979">
        <v>0</v>
      </c>
    </row>
    <row r="3980" spans="1:2">
      <c r="A3980" t="s">
        <v>33356</v>
      </c>
      <c r="B3980">
        <v>0</v>
      </c>
    </row>
    <row r="3981" spans="1:2">
      <c r="A3981" t="s">
        <v>14895</v>
      </c>
      <c r="B3981">
        <v>1120</v>
      </c>
    </row>
    <row r="3982" spans="1:2">
      <c r="A3982" t="s">
        <v>4856</v>
      </c>
      <c r="B3982">
        <v>0</v>
      </c>
    </row>
    <row r="3983" spans="1:2">
      <c r="A3983" t="s">
        <v>32416</v>
      </c>
      <c r="B3983">
        <v>197</v>
      </c>
    </row>
    <row r="3984" spans="1:2">
      <c r="A3984" t="s">
        <v>4805</v>
      </c>
      <c r="B3984">
        <v>13</v>
      </c>
    </row>
    <row r="3985" spans="1:2">
      <c r="A3985" t="s">
        <v>4787</v>
      </c>
      <c r="B3985">
        <v>43</v>
      </c>
    </row>
    <row r="3986" spans="1:2">
      <c r="A3986" t="s">
        <v>14935</v>
      </c>
      <c r="B3986">
        <v>353</v>
      </c>
    </row>
    <row r="3987" spans="1:2">
      <c r="A3987" t="s">
        <v>14276</v>
      </c>
      <c r="B3987">
        <v>52</v>
      </c>
    </row>
    <row r="3988" spans="1:2">
      <c r="A3988" t="s">
        <v>14559</v>
      </c>
      <c r="B3988">
        <v>42</v>
      </c>
    </row>
    <row r="3989" spans="1:2">
      <c r="A3989" t="s">
        <v>4463</v>
      </c>
      <c r="B3989">
        <v>91</v>
      </c>
    </row>
    <row r="3990" spans="1:2">
      <c r="A3990" t="s">
        <v>4441</v>
      </c>
      <c r="B3990">
        <v>0</v>
      </c>
    </row>
    <row r="3991" spans="1:2">
      <c r="A3991" t="s">
        <v>4780</v>
      </c>
      <c r="B3991">
        <v>39</v>
      </c>
    </row>
    <row r="3992" spans="1:2">
      <c r="A3992" t="s">
        <v>4640</v>
      </c>
      <c r="B3992">
        <v>84</v>
      </c>
    </row>
    <row r="3993" spans="1:2">
      <c r="A3993" t="s">
        <v>31958</v>
      </c>
      <c r="B3993">
        <v>84</v>
      </c>
    </row>
    <row r="3994" spans="1:2">
      <c r="A3994" t="s">
        <v>4615</v>
      </c>
      <c r="B3994">
        <v>0</v>
      </c>
    </row>
    <row r="3995" spans="1:2">
      <c r="A3995" t="s">
        <v>4749</v>
      </c>
      <c r="B3995">
        <v>0</v>
      </c>
    </row>
    <row r="3996" spans="1:2">
      <c r="A3996" t="s">
        <v>14948</v>
      </c>
      <c r="B3996">
        <v>1107</v>
      </c>
    </row>
    <row r="3997" spans="1:2">
      <c r="A3997" t="s">
        <v>4727</v>
      </c>
      <c r="B3997">
        <v>279</v>
      </c>
    </row>
    <row r="3998" spans="1:2">
      <c r="A3998" t="s">
        <v>4741</v>
      </c>
      <c r="B3998">
        <v>291</v>
      </c>
    </row>
    <row r="3999" spans="1:2">
      <c r="A3999" t="s">
        <v>32520</v>
      </c>
      <c r="B3999">
        <v>0</v>
      </c>
    </row>
    <row r="4000" spans="1:2">
      <c r="A4000" t="s">
        <v>14553</v>
      </c>
      <c r="B4000">
        <v>79</v>
      </c>
    </row>
    <row r="4001" spans="1:2">
      <c r="A4001" t="s">
        <v>4523</v>
      </c>
      <c r="B4001">
        <v>0</v>
      </c>
    </row>
    <row r="4002" spans="1:2">
      <c r="A4002" t="s">
        <v>32296</v>
      </c>
      <c r="B4002">
        <v>1</v>
      </c>
    </row>
    <row r="4003" spans="1:2">
      <c r="A4003" t="s">
        <v>4709</v>
      </c>
      <c r="B4003">
        <v>304</v>
      </c>
    </row>
    <row r="4004" spans="1:2">
      <c r="A4004" t="s">
        <v>4664</v>
      </c>
      <c r="B4004">
        <v>172</v>
      </c>
    </row>
    <row r="4005" spans="1:2">
      <c r="A4005" t="s">
        <v>4558</v>
      </c>
      <c r="B4005">
        <v>9</v>
      </c>
    </row>
    <row r="4006" spans="1:2">
      <c r="A4006" t="s">
        <v>4659</v>
      </c>
      <c r="B4006">
        <v>0</v>
      </c>
    </row>
    <row r="4007" spans="1:2">
      <c r="A4007" t="s">
        <v>4483</v>
      </c>
      <c r="B4007">
        <v>21</v>
      </c>
    </row>
    <row r="4008" spans="1:2">
      <c r="A4008" t="s">
        <v>4517</v>
      </c>
      <c r="B4008">
        <v>0</v>
      </c>
    </row>
    <row r="4009" spans="1:2">
      <c r="A4009" t="s">
        <v>4537</v>
      </c>
      <c r="B4009">
        <v>0</v>
      </c>
    </row>
    <row r="4010" spans="1:2">
      <c r="A4010" t="s">
        <v>14900</v>
      </c>
      <c r="B4010">
        <v>13</v>
      </c>
    </row>
    <row r="4011" spans="1:2">
      <c r="A4011" t="s">
        <v>4800</v>
      </c>
      <c r="B4011">
        <v>73</v>
      </c>
    </row>
    <row r="4012" spans="1:2">
      <c r="A4012" t="s">
        <v>14898</v>
      </c>
      <c r="B4012">
        <v>2916</v>
      </c>
    </row>
    <row r="4013" spans="1:2">
      <c r="A4013" t="s">
        <v>4624</v>
      </c>
      <c r="B4013">
        <v>19</v>
      </c>
    </row>
    <row r="4014" spans="1:2">
      <c r="A4014" t="s">
        <v>4798</v>
      </c>
      <c r="B4014">
        <v>116</v>
      </c>
    </row>
    <row r="4015" spans="1:2">
      <c r="A4015" t="s">
        <v>4801</v>
      </c>
      <c r="B4015">
        <v>45</v>
      </c>
    </row>
    <row r="4016" spans="1:2">
      <c r="A4016" t="s">
        <v>4802</v>
      </c>
      <c r="B4016">
        <v>17</v>
      </c>
    </row>
    <row r="4017" spans="1:2">
      <c r="A4017" t="s">
        <v>4799</v>
      </c>
      <c r="B4017">
        <v>74</v>
      </c>
    </row>
    <row r="4018" spans="1:2">
      <c r="A4018" t="s">
        <v>4572</v>
      </c>
      <c r="B4018">
        <v>0</v>
      </c>
    </row>
    <row r="4019" spans="1:2">
      <c r="A4019" t="s">
        <v>14542</v>
      </c>
      <c r="B4019">
        <v>33</v>
      </c>
    </row>
    <row r="4020" spans="1:2">
      <c r="A4020" t="s">
        <v>14535</v>
      </c>
      <c r="B4020">
        <v>0</v>
      </c>
    </row>
    <row r="4021" spans="1:2">
      <c r="A4021" t="s">
        <v>14630</v>
      </c>
      <c r="B4021">
        <v>0</v>
      </c>
    </row>
    <row r="4022" spans="1:2">
      <c r="A4022" t="s">
        <v>14530</v>
      </c>
      <c r="B4022">
        <v>111</v>
      </c>
    </row>
    <row r="4023" spans="1:2">
      <c r="A4023" t="s">
        <v>32718</v>
      </c>
      <c r="B4023">
        <v>0</v>
      </c>
    </row>
    <row r="4024" spans="1:2">
      <c r="A4024" t="s">
        <v>4697</v>
      </c>
      <c r="B4024">
        <v>319</v>
      </c>
    </row>
    <row r="4025" spans="1:2">
      <c r="A4025" t="s">
        <v>4644</v>
      </c>
      <c r="B4025">
        <v>2</v>
      </c>
    </row>
    <row r="4026" spans="1:2">
      <c r="A4026" t="s">
        <v>14950</v>
      </c>
      <c r="B4026">
        <v>1255</v>
      </c>
    </row>
    <row r="4027" spans="1:2">
      <c r="A4027" t="s">
        <v>4650</v>
      </c>
      <c r="B4027">
        <v>14</v>
      </c>
    </row>
    <row r="4028" spans="1:2">
      <c r="A4028" t="s">
        <v>4649</v>
      </c>
      <c r="B4028">
        <v>17</v>
      </c>
    </row>
    <row r="4029" spans="1:2">
      <c r="A4029" t="s">
        <v>4792</v>
      </c>
      <c r="B4029">
        <v>0</v>
      </c>
    </row>
    <row r="4030" spans="1:2">
      <c r="A4030" t="s">
        <v>31959</v>
      </c>
      <c r="B4030">
        <v>187</v>
      </c>
    </row>
    <row r="4031" spans="1:2">
      <c r="A4031" t="s">
        <v>4852</v>
      </c>
      <c r="B4031">
        <v>0</v>
      </c>
    </row>
    <row r="4032" spans="1:2">
      <c r="A4032" t="s">
        <v>14357</v>
      </c>
      <c r="B4032">
        <v>240</v>
      </c>
    </row>
    <row r="4033" spans="1:2">
      <c r="A4033" t="s">
        <v>15024</v>
      </c>
      <c r="B4033">
        <v>36</v>
      </c>
    </row>
    <row r="4034" spans="1:2">
      <c r="A4034" t="s">
        <v>15023</v>
      </c>
      <c r="B4034">
        <v>24</v>
      </c>
    </row>
    <row r="4035" spans="1:2">
      <c r="A4035" t="s">
        <v>15025</v>
      </c>
      <c r="B4035">
        <v>12</v>
      </c>
    </row>
    <row r="4036" spans="1:2">
      <c r="A4036" t="s">
        <v>31960</v>
      </c>
      <c r="B4036">
        <v>0</v>
      </c>
    </row>
    <row r="4037" spans="1:2">
      <c r="A4037" t="s">
        <v>15004</v>
      </c>
      <c r="B4037">
        <v>7</v>
      </c>
    </row>
    <row r="4038" spans="1:2">
      <c r="A4038" t="s">
        <v>15003</v>
      </c>
      <c r="B4038">
        <v>36</v>
      </c>
    </row>
    <row r="4039" spans="1:2">
      <c r="A4039" t="s">
        <v>33357</v>
      </c>
      <c r="B4039">
        <v>108</v>
      </c>
    </row>
    <row r="4040" spans="1:2">
      <c r="A4040" t="s">
        <v>33358</v>
      </c>
      <c r="B4040">
        <v>12</v>
      </c>
    </row>
    <row r="4041" spans="1:2">
      <c r="A4041" t="s">
        <v>15026</v>
      </c>
      <c r="B4041">
        <v>93</v>
      </c>
    </row>
    <row r="4042" spans="1:2">
      <c r="A4042" t="s">
        <v>14371</v>
      </c>
      <c r="B4042">
        <v>8</v>
      </c>
    </row>
    <row r="4043" spans="1:2">
      <c r="A4043" t="s">
        <v>14373</v>
      </c>
      <c r="B4043">
        <v>27</v>
      </c>
    </row>
    <row r="4044" spans="1:2">
      <c r="A4044" t="s">
        <v>14372</v>
      </c>
      <c r="B4044">
        <v>34</v>
      </c>
    </row>
    <row r="4045" spans="1:2">
      <c r="A4045" t="s">
        <v>4797</v>
      </c>
      <c r="B4045">
        <v>8</v>
      </c>
    </row>
    <row r="4046" spans="1:2">
      <c r="A4046" t="s">
        <v>27035</v>
      </c>
      <c r="B4046">
        <v>32</v>
      </c>
    </row>
    <row r="4047" spans="1:2">
      <c r="A4047" t="s">
        <v>31961</v>
      </c>
      <c r="B4047">
        <v>32</v>
      </c>
    </row>
    <row r="4048" spans="1:2">
      <c r="A4048" t="s">
        <v>32719</v>
      </c>
      <c r="B4048">
        <v>0</v>
      </c>
    </row>
    <row r="4049" spans="1:2">
      <c r="A4049" t="s">
        <v>14899</v>
      </c>
      <c r="B4049">
        <v>3840</v>
      </c>
    </row>
    <row r="4050" spans="1:2">
      <c r="A4050" t="s">
        <v>14541</v>
      </c>
      <c r="B4050">
        <v>8</v>
      </c>
    </row>
    <row r="4051" spans="1:2">
      <c r="A4051" t="s">
        <v>14561</v>
      </c>
      <c r="B4051">
        <v>89</v>
      </c>
    </row>
    <row r="4052" spans="1:2">
      <c r="A4052" t="s">
        <v>31962</v>
      </c>
      <c r="B4052">
        <v>363</v>
      </c>
    </row>
    <row r="4053" spans="1:2">
      <c r="A4053" t="s">
        <v>14220</v>
      </c>
      <c r="B4053">
        <v>2</v>
      </c>
    </row>
    <row r="4054" spans="1:2">
      <c r="A4054" t="s">
        <v>32420</v>
      </c>
      <c r="B4054">
        <v>93</v>
      </c>
    </row>
    <row r="4055" spans="1:2">
      <c r="A4055" t="s">
        <v>4675</v>
      </c>
      <c r="B4055">
        <v>21</v>
      </c>
    </row>
    <row r="4056" spans="1:2">
      <c r="A4056" t="s">
        <v>14968</v>
      </c>
      <c r="B4056">
        <v>836</v>
      </c>
    </row>
    <row r="4057" spans="1:2">
      <c r="A4057" t="s">
        <v>4611</v>
      </c>
      <c r="B4057">
        <v>3270</v>
      </c>
    </row>
    <row r="4058" spans="1:2">
      <c r="A4058" t="s">
        <v>4735</v>
      </c>
      <c r="B4058">
        <v>0</v>
      </c>
    </row>
    <row r="4059" spans="1:2">
      <c r="A4059" t="s">
        <v>4743</v>
      </c>
      <c r="B4059">
        <v>123</v>
      </c>
    </row>
    <row r="4060" spans="1:2">
      <c r="A4060" t="s">
        <v>14954</v>
      </c>
      <c r="B4060">
        <v>0</v>
      </c>
    </row>
    <row r="4061" spans="1:2">
      <c r="A4061" t="s">
        <v>14551</v>
      </c>
      <c r="B4061">
        <v>316</v>
      </c>
    </row>
    <row r="4062" spans="1:2">
      <c r="A4062" t="s">
        <v>4681</v>
      </c>
      <c r="B4062">
        <v>0</v>
      </c>
    </row>
    <row r="4063" spans="1:2">
      <c r="A4063" t="s">
        <v>4860</v>
      </c>
      <c r="B4063">
        <v>0</v>
      </c>
    </row>
    <row r="4064" spans="1:2">
      <c r="A4064" t="s">
        <v>33359</v>
      </c>
      <c r="B4064">
        <v>72</v>
      </c>
    </row>
    <row r="4065" spans="1:2">
      <c r="A4065" t="s">
        <v>14241</v>
      </c>
      <c r="B4065">
        <v>78</v>
      </c>
    </row>
    <row r="4066" spans="1:2">
      <c r="A4066" t="s">
        <v>4803</v>
      </c>
      <c r="B4066">
        <v>2</v>
      </c>
    </row>
    <row r="4067" spans="1:2">
      <c r="A4067" t="s">
        <v>15039</v>
      </c>
      <c r="B4067">
        <v>49</v>
      </c>
    </row>
    <row r="4068" spans="1:2">
      <c r="A4068" t="s">
        <v>4842</v>
      </c>
      <c r="B4068">
        <v>7</v>
      </c>
    </row>
    <row r="4069" spans="1:2">
      <c r="A4069" t="s">
        <v>4841</v>
      </c>
      <c r="B4069">
        <v>10</v>
      </c>
    </row>
    <row r="4070" spans="1:2">
      <c r="A4070" t="s">
        <v>4837</v>
      </c>
      <c r="B4070">
        <v>82</v>
      </c>
    </row>
    <row r="4071" spans="1:2">
      <c r="A4071" t="s">
        <v>4840</v>
      </c>
      <c r="B4071">
        <v>18</v>
      </c>
    </row>
    <row r="4072" spans="1:2">
      <c r="A4072" t="s">
        <v>4473</v>
      </c>
      <c r="B4072">
        <v>2460</v>
      </c>
    </row>
    <row r="4073" spans="1:2">
      <c r="A4073" t="s">
        <v>15037</v>
      </c>
      <c r="B4073">
        <v>115</v>
      </c>
    </row>
    <row r="4074" spans="1:2">
      <c r="A4074" t="s">
        <v>4839</v>
      </c>
      <c r="B4074">
        <v>244</v>
      </c>
    </row>
    <row r="4075" spans="1:2">
      <c r="A4075" t="s">
        <v>14237</v>
      </c>
      <c r="B4075">
        <v>0</v>
      </c>
    </row>
    <row r="4076" spans="1:2">
      <c r="A4076" t="s">
        <v>14240</v>
      </c>
      <c r="B4076">
        <v>9</v>
      </c>
    </row>
    <row r="4077" spans="1:2">
      <c r="A4077" t="s">
        <v>14966</v>
      </c>
      <c r="B4077">
        <v>67</v>
      </c>
    </row>
    <row r="4078" spans="1:2">
      <c r="A4078" t="s">
        <v>14967</v>
      </c>
      <c r="B4078">
        <v>62</v>
      </c>
    </row>
    <row r="4079" spans="1:2">
      <c r="A4079" t="s">
        <v>4793</v>
      </c>
      <c r="B4079">
        <v>2</v>
      </c>
    </row>
    <row r="4080" spans="1:2">
      <c r="A4080" t="s">
        <v>14969</v>
      </c>
      <c r="B4080">
        <v>0</v>
      </c>
    </row>
    <row r="4081" spans="1:2">
      <c r="A4081" t="s">
        <v>4726</v>
      </c>
      <c r="B4081">
        <v>0</v>
      </c>
    </row>
    <row r="4082" spans="1:2">
      <c r="A4082" t="s">
        <v>4576</v>
      </c>
      <c r="B4082">
        <v>34</v>
      </c>
    </row>
    <row r="4083" spans="1:2">
      <c r="A4083" t="s">
        <v>14947</v>
      </c>
      <c r="B4083">
        <v>8</v>
      </c>
    </row>
    <row r="4084" spans="1:2">
      <c r="A4084" t="s">
        <v>4686</v>
      </c>
      <c r="B4084">
        <v>33</v>
      </c>
    </row>
    <row r="4085" spans="1:2">
      <c r="A4085" t="s">
        <v>27102</v>
      </c>
      <c r="B4085">
        <v>6</v>
      </c>
    </row>
    <row r="4086" spans="1:2">
      <c r="A4086" t="s">
        <v>4498</v>
      </c>
      <c r="B4086">
        <v>342</v>
      </c>
    </row>
    <row r="4087" spans="1:2">
      <c r="A4087" t="s">
        <v>4652</v>
      </c>
      <c r="B4087">
        <v>280</v>
      </c>
    </row>
    <row r="4088" spans="1:2">
      <c r="A4088" t="s">
        <v>4752</v>
      </c>
      <c r="B4088">
        <v>0</v>
      </c>
    </row>
    <row r="4089" spans="1:2">
      <c r="A4089" t="s">
        <v>4859</v>
      </c>
      <c r="B4089">
        <v>24</v>
      </c>
    </row>
    <row r="4090" spans="1:2">
      <c r="A4090" t="s">
        <v>14902</v>
      </c>
      <c r="B4090">
        <v>204</v>
      </c>
    </row>
    <row r="4091" spans="1:2">
      <c r="A4091" t="s">
        <v>14903</v>
      </c>
      <c r="B4091">
        <v>92</v>
      </c>
    </row>
    <row r="4092" spans="1:2">
      <c r="A4092" t="s">
        <v>14905</v>
      </c>
      <c r="B4092">
        <v>0</v>
      </c>
    </row>
    <row r="4093" spans="1:2">
      <c r="A4093" t="s">
        <v>14909</v>
      </c>
      <c r="B4093">
        <v>284</v>
      </c>
    </row>
    <row r="4094" spans="1:2">
      <c r="A4094" t="s">
        <v>26946</v>
      </c>
      <c r="B4094">
        <v>2</v>
      </c>
    </row>
    <row r="4095" spans="1:2">
      <c r="A4095" t="s">
        <v>14970</v>
      </c>
      <c r="B4095">
        <v>13</v>
      </c>
    </row>
    <row r="4096" spans="1:2">
      <c r="A4096" t="s">
        <v>4556</v>
      </c>
      <c r="B4096">
        <v>30</v>
      </c>
    </row>
    <row r="4097" spans="1:2">
      <c r="A4097" t="s">
        <v>32720</v>
      </c>
      <c r="B4097">
        <v>60</v>
      </c>
    </row>
    <row r="4098" spans="1:2">
      <c r="A4098" t="s">
        <v>15042</v>
      </c>
      <c r="B4098">
        <v>412</v>
      </c>
    </row>
    <row r="4099" spans="1:2">
      <c r="A4099" t="s">
        <v>32721</v>
      </c>
      <c r="B4099">
        <v>0</v>
      </c>
    </row>
    <row r="4100" spans="1:2">
      <c r="A4100" t="s">
        <v>15008</v>
      </c>
      <c r="B4100">
        <v>30</v>
      </c>
    </row>
    <row r="4101" spans="1:2">
      <c r="A4101" t="s">
        <v>15010</v>
      </c>
      <c r="B4101">
        <v>0</v>
      </c>
    </row>
    <row r="4102" spans="1:2">
      <c r="A4102" t="s">
        <v>4571</v>
      </c>
      <c r="B4102">
        <v>91</v>
      </c>
    </row>
    <row r="4103" spans="1:2">
      <c r="A4103" t="s">
        <v>4511</v>
      </c>
      <c r="B4103">
        <v>416</v>
      </c>
    </row>
    <row r="4104" spans="1:2">
      <c r="A4104" t="s">
        <v>14998</v>
      </c>
      <c r="B4104">
        <v>6</v>
      </c>
    </row>
    <row r="4105" spans="1:2">
      <c r="A4105" t="s">
        <v>14997</v>
      </c>
      <c r="B4105">
        <v>20</v>
      </c>
    </row>
    <row r="4106" spans="1:2">
      <c r="A4106" t="s">
        <v>15053</v>
      </c>
      <c r="B4106">
        <v>10</v>
      </c>
    </row>
    <row r="4107" spans="1:2">
      <c r="A4107" t="s">
        <v>15051</v>
      </c>
      <c r="B4107">
        <v>16</v>
      </c>
    </row>
    <row r="4108" spans="1:2">
      <c r="A4108" t="s">
        <v>15052</v>
      </c>
      <c r="B4108">
        <v>12</v>
      </c>
    </row>
    <row r="4109" spans="1:2">
      <c r="A4109" t="s">
        <v>14996</v>
      </c>
      <c r="B4109">
        <v>4</v>
      </c>
    </row>
    <row r="4110" spans="1:2">
      <c r="A4110" t="s">
        <v>14235</v>
      </c>
      <c r="B4110">
        <v>201</v>
      </c>
    </row>
    <row r="4111" spans="1:2">
      <c r="A4111" t="s">
        <v>32722</v>
      </c>
      <c r="B4111">
        <v>0</v>
      </c>
    </row>
    <row r="4112" spans="1:2">
      <c r="A4112" t="s">
        <v>4618</v>
      </c>
      <c r="B4112">
        <v>92</v>
      </c>
    </row>
    <row r="4113" spans="1:2">
      <c r="A4113" t="s">
        <v>4826</v>
      </c>
      <c r="B4113">
        <v>3</v>
      </c>
    </row>
    <row r="4114" spans="1:2">
      <c r="A4114" t="s">
        <v>14528</v>
      </c>
      <c r="B4114">
        <v>0</v>
      </c>
    </row>
    <row r="4115" spans="1:2">
      <c r="A4115" t="s">
        <v>4586</v>
      </c>
      <c r="B4115">
        <v>0</v>
      </c>
    </row>
    <row r="4116" spans="1:2">
      <c r="A4116" t="s">
        <v>4737</v>
      </c>
      <c r="B4116">
        <v>5</v>
      </c>
    </row>
    <row r="4117" spans="1:2">
      <c r="A4117" t="s">
        <v>31963</v>
      </c>
      <c r="B4117">
        <v>510</v>
      </c>
    </row>
    <row r="4118" spans="1:2">
      <c r="A4118" t="s">
        <v>15027</v>
      </c>
      <c r="B4118">
        <v>105</v>
      </c>
    </row>
    <row r="4119" spans="1:2">
      <c r="A4119" t="s">
        <v>4587</v>
      </c>
      <c r="B4119">
        <v>32</v>
      </c>
    </row>
    <row r="4120" spans="1:2">
      <c r="A4120" t="s">
        <v>4818</v>
      </c>
      <c r="B4120">
        <v>72</v>
      </c>
    </row>
    <row r="4121" spans="1:2">
      <c r="A4121" t="s">
        <v>4620</v>
      </c>
      <c r="B4121">
        <v>538</v>
      </c>
    </row>
    <row r="4122" spans="1:2">
      <c r="A4122" t="s">
        <v>4554</v>
      </c>
      <c r="B4122">
        <v>0</v>
      </c>
    </row>
    <row r="4123" spans="1:2">
      <c r="A4123" t="s">
        <v>4789</v>
      </c>
      <c r="B4123">
        <v>94</v>
      </c>
    </row>
    <row r="4124" spans="1:2">
      <c r="A4124" t="s">
        <v>31964</v>
      </c>
      <c r="B4124">
        <v>0</v>
      </c>
    </row>
    <row r="4125" spans="1:2">
      <c r="A4125" t="s">
        <v>14218</v>
      </c>
      <c r="B4125">
        <v>2</v>
      </c>
    </row>
    <row r="4126" spans="1:2">
      <c r="A4126" t="s">
        <v>32528</v>
      </c>
      <c r="B4126">
        <v>1109</v>
      </c>
    </row>
    <row r="4127" spans="1:2">
      <c r="A4127" t="s">
        <v>27657</v>
      </c>
      <c r="B4127">
        <v>0</v>
      </c>
    </row>
    <row r="4128" spans="1:2">
      <c r="A4128" t="s">
        <v>27719</v>
      </c>
      <c r="B4128">
        <v>25</v>
      </c>
    </row>
    <row r="4129" spans="1:2">
      <c r="A4129" t="s">
        <v>14223</v>
      </c>
      <c r="B4129">
        <v>1</v>
      </c>
    </row>
    <row r="4130" spans="1:2">
      <c r="A4130" t="s">
        <v>4509</v>
      </c>
      <c r="B4130">
        <v>79</v>
      </c>
    </row>
    <row r="4131" spans="1:2">
      <c r="A4131" t="s">
        <v>32359</v>
      </c>
      <c r="B4131">
        <v>0</v>
      </c>
    </row>
    <row r="4132" spans="1:2">
      <c r="A4132" t="s">
        <v>4747</v>
      </c>
      <c r="B4132">
        <v>74</v>
      </c>
    </row>
    <row r="4133" spans="1:2">
      <c r="A4133" t="s">
        <v>32818</v>
      </c>
      <c r="B4133">
        <v>252</v>
      </c>
    </row>
    <row r="4134" spans="1:2">
      <c r="A4134" t="s">
        <v>4510</v>
      </c>
      <c r="B4134">
        <v>51</v>
      </c>
    </row>
    <row r="4135" spans="1:2">
      <c r="A4135" t="s">
        <v>4795</v>
      </c>
      <c r="B4135">
        <v>288</v>
      </c>
    </row>
    <row r="4136" spans="1:2">
      <c r="A4136" t="s">
        <v>32819</v>
      </c>
      <c r="B4136">
        <v>4</v>
      </c>
    </row>
    <row r="4137" spans="1:2">
      <c r="A4137" t="s">
        <v>4849</v>
      </c>
      <c r="B4137">
        <v>0</v>
      </c>
    </row>
    <row r="4138" spans="1:2">
      <c r="A4138" t="s">
        <v>4536</v>
      </c>
      <c r="B4138">
        <v>6</v>
      </c>
    </row>
    <row r="4139" spans="1:2">
      <c r="A4139" t="s">
        <v>30181</v>
      </c>
      <c r="B4139">
        <v>0</v>
      </c>
    </row>
    <row r="4140" spans="1:2">
      <c r="A4140" t="s">
        <v>30182</v>
      </c>
      <c r="B4140">
        <v>360</v>
      </c>
    </row>
    <row r="4141" spans="1:2">
      <c r="A4141" t="s">
        <v>4607</v>
      </c>
      <c r="B4141">
        <v>56</v>
      </c>
    </row>
    <row r="4142" spans="1:2">
      <c r="A4142" t="s">
        <v>4569</v>
      </c>
      <c r="B4142">
        <v>54</v>
      </c>
    </row>
    <row r="4143" spans="1:2">
      <c r="A4143" t="s">
        <v>4564</v>
      </c>
      <c r="B4143">
        <v>7</v>
      </c>
    </row>
    <row r="4144" spans="1:2">
      <c r="A4144" t="s">
        <v>14640</v>
      </c>
      <c r="B4144">
        <v>83</v>
      </c>
    </row>
    <row r="4145" spans="1:2">
      <c r="A4145" t="s">
        <v>14907</v>
      </c>
      <c r="B4145">
        <v>107</v>
      </c>
    </row>
    <row r="4146" spans="1:2">
      <c r="A4146" t="s">
        <v>14906</v>
      </c>
      <c r="B4146">
        <v>19</v>
      </c>
    </row>
    <row r="4147" spans="1:2">
      <c r="A4147" t="s">
        <v>14908</v>
      </c>
      <c r="B4147">
        <v>207</v>
      </c>
    </row>
    <row r="4148" spans="1:2">
      <c r="A4148" t="s">
        <v>14904</v>
      </c>
      <c r="B4148">
        <v>904</v>
      </c>
    </row>
    <row r="4149" spans="1:2">
      <c r="A4149" t="s">
        <v>14310</v>
      </c>
      <c r="B4149">
        <v>51</v>
      </c>
    </row>
    <row r="4150" spans="1:2">
      <c r="A4150" t="s">
        <v>32723</v>
      </c>
      <c r="B4150">
        <v>1179</v>
      </c>
    </row>
    <row r="4151" spans="1:2">
      <c r="A4151" t="s">
        <v>31965</v>
      </c>
      <c r="B4151">
        <v>912</v>
      </c>
    </row>
    <row r="4152" spans="1:2">
      <c r="A4152" t="s">
        <v>14262</v>
      </c>
      <c r="B4152">
        <v>0</v>
      </c>
    </row>
    <row r="4153" spans="1:2">
      <c r="A4153" t="s">
        <v>33360</v>
      </c>
      <c r="B4153">
        <v>0</v>
      </c>
    </row>
    <row r="4154" spans="1:2">
      <c r="A4154" t="s">
        <v>14993</v>
      </c>
      <c r="B4154">
        <v>11</v>
      </c>
    </row>
    <row r="4155" spans="1:2">
      <c r="A4155" t="s">
        <v>14928</v>
      </c>
      <c r="B4155">
        <v>0</v>
      </c>
    </row>
    <row r="4156" spans="1:2">
      <c r="A4156" t="s">
        <v>14529</v>
      </c>
      <c r="B4156">
        <v>185</v>
      </c>
    </row>
    <row r="4157" spans="1:2">
      <c r="A4157" t="s">
        <v>33361</v>
      </c>
      <c r="B4157">
        <v>24</v>
      </c>
    </row>
    <row r="4158" spans="1:2">
      <c r="A4158" t="s">
        <v>14978</v>
      </c>
      <c r="B4158">
        <v>138</v>
      </c>
    </row>
    <row r="4159" spans="1:2">
      <c r="A4159" t="s">
        <v>14937</v>
      </c>
      <c r="B4159">
        <v>108</v>
      </c>
    </row>
    <row r="4160" spans="1:2">
      <c r="A4160" t="s">
        <v>32094</v>
      </c>
      <c r="B4160">
        <v>0</v>
      </c>
    </row>
    <row r="4161" spans="1:2">
      <c r="A4161" t="s">
        <v>14925</v>
      </c>
      <c r="B4161">
        <v>91</v>
      </c>
    </row>
    <row r="4162" spans="1:2">
      <c r="A4162" t="s">
        <v>14922</v>
      </c>
      <c r="B4162">
        <v>136</v>
      </c>
    </row>
    <row r="4163" spans="1:2">
      <c r="A4163" t="s">
        <v>14923</v>
      </c>
      <c r="B4163">
        <v>92</v>
      </c>
    </row>
    <row r="4164" spans="1:2">
      <c r="A4164" t="s">
        <v>14921</v>
      </c>
      <c r="B4164">
        <v>20</v>
      </c>
    </row>
    <row r="4165" spans="1:2">
      <c r="A4165" t="s">
        <v>14962</v>
      </c>
      <c r="B4165">
        <v>0</v>
      </c>
    </row>
    <row r="4166" spans="1:2">
      <c r="A4166" t="s">
        <v>14591</v>
      </c>
      <c r="B4166">
        <v>93</v>
      </c>
    </row>
    <row r="4167" spans="1:2">
      <c r="A4167" t="s">
        <v>14961</v>
      </c>
      <c r="B4167">
        <v>21</v>
      </c>
    </row>
    <row r="4168" spans="1:2">
      <c r="A4168" t="s">
        <v>14621</v>
      </c>
      <c r="B4168">
        <v>0</v>
      </c>
    </row>
    <row r="4169" spans="1:2">
      <c r="A4169" t="s">
        <v>14564</v>
      </c>
      <c r="B4169">
        <v>453</v>
      </c>
    </row>
    <row r="4170" spans="1:2">
      <c r="A4170" t="s">
        <v>14912</v>
      </c>
      <c r="B4170">
        <v>182</v>
      </c>
    </row>
    <row r="4171" spans="1:2">
      <c r="A4171" t="s">
        <v>14215</v>
      </c>
      <c r="B4171">
        <v>0</v>
      </c>
    </row>
    <row r="4172" spans="1:2">
      <c r="A4172" t="s">
        <v>31667</v>
      </c>
      <c r="B4172">
        <v>2</v>
      </c>
    </row>
    <row r="4173" spans="1:2">
      <c r="A4173" t="s">
        <v>32330</v>
      </c>
      <c r="B4173">
        <v>0</v>
      </c>
    </row>
    <row r="4174" spans="1:2">
      <c r="A4174" t="s">
        <v>14285</v>
      </c>
      <c r="B4174">
        <v>0</v>
      </c>
    </row>
    <row r="4175" spans="1:2">
      <c r="A4175" t="s">
        <v>31966</v>
      </c>
      <c r="B4175">
        <v>175</v>
      </c>
    </row>
    <row r="4176" spans="1:2">
      <c r="A4176" t="s">
        <v>32545</v>
      </c>
      <c r="B4176">
        <v>66</v>
      </c>
    </row>
    <row r="4177" spans="1:2">
      <c r="A4177" t="s">
        <v>32544</v>
      </c>
      <c r="B4177">
        <v>66</v>
      </c>
    </row>
    <row r="4178" spans="1:2">
      <c r="A4178" t="s">
        <v>14626</v>
      </c>
      <c r="B4178">
        <v>43</v>
      </c>
    </row>
    <row r="4179" spans="1:2">
      <c r="A4179" t="s">
        <v>32820</v>
      </c>
      <c r="B4179">
        <v>16</v>
      </c>
    </row>
    <row r="4180" spans="1:2">
      <c r="A4180" t="s">
        <v>14308</v>
      </c>
      <c r="B4180">
        <v>0</v>
      </c>
    </row>
    <row r="4181" spans="1:2">
      <c r="A4181" t="s">
        <v>14196</v>
      </c>
      <c r="B4181">
        <v>142</v>
      </c>
    </row>
    <row r="4182" spans="1:2">
      <c r="A4182" t="s">
        <v>32724</v>
      </c>
      <c r="B4182">
        <v>0</v>
      </c>
    </row>
    <row r="4183" spans="1:2">
      <c r="A4183" t="s">
        <v>31967</v>
      </c>
      <c r="B4183">
        <v>60</v>
      </c>
    </row>
    <row r="4184" spans="1:2">
      <c r="A4184" t="s">
        <v>14273</v>
      </c>
      <c r="B4184">
        <v>6</v>
      </c>
    </row>
    <row r="4185" spans="1:2">
      <c r="A4185" t="s">
        <v>14613</v>
      </c>
      <c r="B4185">
        <v>120</v>
      </c>
    </row>
    <row r="4186" spans="1:2">
      <c r="A4186" t="s">
        <v>14586</v>
      </c>
      <c r="B4186">
        <v>0</v>
      </c>
    </row>
    <row r="4187" spans="1:2">
      <c r="A4187" t="s">
        <v>26943</v>
      </c>
      <c r="B4187">
        <v>40</v>
      </c>
    </row>
    <row r="4188" spans="1:2">
      <c r="A4188" t="s">
        <v>14949</v>
      </c>
      <c r="B4188">
        <v>656</v>
      </c>
    </row>
    <row r="4189" spans="1:2">
      <c r="A4189" t="s">
        <v>14599</v>
      </c>
      <c r="B4189">
        <v>44</v>
      </c>
    </row>
    <row r="4190" spans="1:2">
      <c r="A4190" t="s">
        <v>30183</v>
      </c>
      <c r="B4190">
        <v>0</v>
      </c>
    </row>
    <row r="4191" spans="1:2">
      <c r="A4191" t="s">
        <v>15029</v>
      </c>
      <c r="B4191">
        <v>1530</v>
      </c>
    </row>
    <row r="4192" spans="1:2">
      <c r="A4192" t="s">
        <v>14995</v>
      </c>
      <c r="B4192">
        <v>1440</v>
      </c>
    </row>
    <row r="4193" spans="1:2">
      <c r="A4193" t="s">
        <v>14984</v>
      </c>
      <c r="B4193">
        <v>273</v>
      </c>
    </row>
    <row r="4194" spans="1:2">
      <c r="A4194" t="s">
        <v>15041</v>
      </c>
      <c r="B4194">
        <v>299</v>
      </c>
    </row>
    <row r="4195" spans="1:2">
      <c r="A4195" t="s">
        <v>14936</v>
      </c>
      <c r="B4195">
        <v>0</v>
      </c>
    </row>
    <row r="4196" spans="1:2">
      <c r="A4196" t="s">
        <v>15038</v>
      </c>
      <c r="B4196">
        <v>12</v>
      </c>
    </row>
    <row r="4197" spans="1:2">
      <c r="A4197" t="s">
        <v>27673</v>
      </c>
      <c r="B4197">
        <v>0</v>
      </c>
    </row>
    <row r="4198" spans="1:2">
      <c r="A4198" t="s">
        <v>14584</v>
      </c>
      <c r="B4198">
        <v>976</v>
      </c>
    </row>
    <row r="4199" spans="1:2">
      <c r="A4199" t="s">
        <v>15062</v>
      </c>
      <c r="B4199">
        <v>260</v>
      </c>
    </row>
    <row r="4200" spans="1:2">
      <c r="A4200" t="s">
        <v>15050</v>
      </c>
      <c r="B4200">
        <v>143</v>
      </c>
    </row>
    <row r="4201" spans="1:2">
      <c r="A4201" t="s">
        <v>14532</v>
      </c>
      <c r="B4201">
        <v>2</v>
      </c>
    </row>
    <row r="4202" spans="1:2">
      <c r="A4202" t="s">
        <v>15048</v>
      </c>
      <c r="B4202">
        <v>50</v>
      </c>
    </row>
    <row r="4203" spans="1:2">
      <c r="A4203" t="s">
        <v>15047</v>
      </c>
      <c r="B4203">
        <v>204</v>
      </c>
    </row>
    <row r="4204" spans="1:2">
      <c r="A4204" t="s">
        <v>30184</v>
      </c>
      <c r="B4204">
        <v>253</v>
      </c>
    </row>
    <row r="4205" spans="1:2">
      <c r="A4205" t="s">
        <v>15046</v>
      </c>
      <c r="B4205">
        <v>260</v>
      </c>
    </row>
    <row r="4206" spans="1:2">
      <c r="A4206" t="s">
        <v>15049</v>
      </c>
      <c r="B4206">
        <v>215</v>
      </c>
    </row>
    <row r="4207" spans="1:2">
      <c r="A4207" t="s">
        <v>32509</v>
      </c>
      <c r="B4207">
        <v>55</v>
      </c>
    </row>
    <row r="4208" spans="1:2">
      <c r="A4208" t="s">
        <v>14955</v>
      </c>
      <c r="B4208">
        <v>123</v>
      </c>
    </row>
    <row r="4209" spans="1:2">
      <c r="A4209" t="s">
        <v>14615</v>
      </c>
      <c r="B4209">
        <v>0</v>
      </c>
    </row>
    <row r="4210" spans="1:2">
      <c r="A4210" t="s">
        <v>32821</v>
      </c>
      <c r="B4210">
        <v>10</v>
      </c>
    </row>
    <row r="4211" spans="1:2">
      <c r="A4211" t="s">
        <v>14628</v>
      </c>
      <c r="B4211">
        <v>35</v>
      </c>
    </row>
    <row r="4212" spans="1:2">
      <c r="A4212" t="s">
        <v>14919</v>
      </c>
      <c r="B4212">
        <v>1</v>
      </c>
    </row>
    <row r="4213" spans="1:2">
      <c r="A4213" t="s">
        <v>14917</v>
      </c>
      <c r="B4213">
        <v>1014</v>
      </c>
    </row>
    <row r="4214" spans="1:2">
      <c r="A4214" t="s">
        <v>27087</v>
      </c>
      <c r="B4214">
        <v>36</v>
      </c>
    </row>
    <row r="4215" spans="1:2">
      <c r="A4215" t="s">
        <v>27089</v>
      </c>
      <c r="B4215">
        <v>0</v>
      </c>
    </row>
    <row r="4216" spans="1:2">
      <c r="A4216" t="s">
        <v>27057</v>
      </c>
      <c r="B4216">
        <v>22</v>
      </c>
    </row>
    <row r="4217" spans="1:2">
      <c r="A4217" t="s">
        <v>33362</v>
      </c>
      <c r="B4217">
        <v>244</v>
      </c>
    </row>
    <row r="4218" spans="1:2">
      <c r="A4218" t="s">
        <v>14578</v>
      </c>
      <c r="B4218">
        <v>76</v>
      </c>
    </row>
    <row r="4219" spans="1:2">
      <c r="A4219" t="s">
        <v>15016</v>
      </c>
      <c r="B4219">
        <v>430</v>
      </c>
    </row>
    <row r="4220" spans="1:2">
      <c r="A4220" t="s">
        <v>14604</v>
      </c>
      <c r="B4220">
        <v>0</v>
      </c>
    </row>
    <row r="4221" spans="1:2">
      <c r="A4221" t="s">
        <v>27197</v>
      </c>
      <c r="B4221">
        <v>10</v>
      </c>
    </row>
    <row r="4222" spans="1:2">
      <c r="A4222" t="s">
        <v>32401</v>
      </c>
      <c r="B4222">
        <v>21</v>
      </c>
    </row>
    <row r="4223" spans="1:2">
      <c r="A4223" t="s">
        <v>32405</v>
      </c>
      <c r="B4223">
        <v>17</v>
      </c>
    </row>
    <row r="4224" spans="1:2">
      <c r="A4224" t="s">
        <v>32402</v>
      </c>
      <c r="B4224">
        <v>24</v>
      </c>
    </row>
    <row r="4225" spans="1:2">
      <c r="A4225" t="s">
        <v>30185</v>
      </c>
      <c r="B4225">
        <v>2</v>
      </c>
    </row>
    <row r="4226" spans="1:2">
      <c r="A4226" t="s">
        <v>14595</v>
      </c>
      <c r="B4226">
        <v>29</v>
      </c>
    </row>
    <row r="4227" spans="1:2">
      <c r="A4227" t="s">
        <v>27221</v>
      </c>
      <c r="B4227">
        <v>24</v>
      </c>
    </row>
    <row r="4228" spans="1:2">
      <c r="A4228" t="s">
        <v>14976</v>
      </c>
      <c r="B4228">
        <v>87</v>
      </c>
    </row>
    <row r="4229" spans="1:2">
      <c r="A4229" t="s">
        <v>32725</v>
      </c>
      <c r="B4229">
        <v>154</v>
      </c>
    </row>
    <row r="4230" spans="1:2">
      <c r="A4230" t="s">
        <v>14548</v>
      </c>
      <c r="B4230">
        <v>1</v>
      </c>
    </row>
    <row r="4231" spans="1:2">
      <c r="A4231" t="s">
        <v>31668</v>
      </c>
      <c r="B4231">
        <v>40</v>
      </c>
    </row>
    <row r="4232" spans="1:2">
      <c r="A4232" t="s">
        <v>31669</v>
      </c>
      <c r="B4232">
        <v>72</v>
      </c>
    </row>
    <row r="4233" spans="1:2">
      <c r="A4233" t="s">
        <v>31670</v>
      </c>
      <c r="B4233">
        <v>45</v>
      </c>
    </row>
    <row r="4234" spans="1:2">
      <c r="A4234" t="s">
        <v>31671</v>
      </c>
      <c r="B4234">
        <v>12</v>
      </c>
    </row>
    <row r="4235" spans="1:2">
      <c r="A4235" t="s">
        <v>15012</v>
      </c>
      <c r="B4235">
        <v>162</v>
      </c>
    </row>
    <row r="4236" spans="1:2">
      <c r="A4236" t="s">
        <v>14644</v>
      </c>
      <c r="B4236">
        <v>95</v>
      </c>
    </row>
    <row r="4237" spans="1:2">
      <c r="A4237" t="s">
        <v>14991</v>
      </c>
      <c r="B4237">
        <v>304</v>
      </c>
    </row>
    <row r="4238" spans="1:2">
      <c r="A4238" t="s">
        <v>14992</v>
      </c>
      <c r="B4238">
        <v>207</v>
      </c>
    </row>
    <row r="4239" spans="1:2">
      <c r="A4239" t="s">
        <v>14975</v>
      </c>
      <c r="B4239">
        <v>59</v>
      </c>
    </row>
    <row r="4240" spans="1:2">
      <c r="A4240" t="s">
        <v>27736</v>
      </c>
      <c r="B4240">
        <v>0</v>
      </c>
    </row>
    <row r="4241" spans="1:2">
      <c r="A4241" t="s">
        <v>14941</v>
      </c>
      <c r="B4241">
        <v>0</v>
      </c>
    </row>
    <row r="4242" spans="1:2">
      <c r="A4242" t="s">
        <v>27009</v>
      </c>
      <c r="B4242">
        <v>9</v>
      </c>
    </row>
    <row r="4243" spans="1:2">
      <c r="A4243" t="s">
        <v>14980</v>
      </c>
      <c r="B4243">
        <v>241</v>
      </c>
    </row>
    <row r="4244" spans="1:2">
      <c r="A4244" t="s">
        <v>32490</v>
      </c>
      <c r="B4244">
        <v>17</v>
      </c>
    </row>
    <row r="4245" spans="1:2">
      <c r="A4245" t="s">
        <v>31808</v>
      </c>
      <c r="B4245">
        <v>60</v>
      </c>
    </row>
    <row r="4246" spans="1:2">
      <c r="A4246" t="s">
        <v>30186</v>
      </c>
      <c r="B4246">
        <v>0</v>
      </c>
    </row>
    <row r="4247" spans="1:2">
      <c r="A4247" t="s">
        <v>30187</v>
      </c>
      <c r="B4247">
        <v>18</v>
      </c>
    </row>
    <row r="4248" spans="1:2">
      <c r="A4248" t="s">
        <v>27118</v>
      </c>
      <c r="B4248">
        <v>23</v>
      </c>
    </row>
    <row r="4249" spans="1:2">
      <c r="A4249" t="s">
        <v>27122</v>
      </c>
      <c r="B4249">
        <v>27</v>
      </c>
    </row>
    <row r="4250" spans="1:2">
      <c r="A4250" t="s">
        <v>27120</v>
      </c>
      <c r="B4250">
        <v>21</v>
      </c>
    </row>
    <row r="4251" spans="1:2">
      <c r="A4251" t="s">
        <v>30188</v>
      </c>
      <c r="B4251">
        <v>28</v>
      </c>
    </row>
    <row r="4252" spans="1:2">
      <c r="A4252" t="s">
        <v>27116</v>
      </c>
      <c r="B4252">
        <v>42</v>
      </c>
    </row>
    <row r="4253" spans="1:2">
      <c r="A4253" t="s">
        <v>26993</v>
      </c>
      <c r="B4253">
        <v>16</v>
      </c>
    </row>
    <row r="4254" spans="1:2">
      <c r="A4254" t="s">
        <v>26996</v>
      </c>
      <c r="B4254">
        <v>45</v>
      </c>
    </row>
    <row r="4255" spans="1:2">
      <c r="A4255" t="s">
        <v>26998</v>
      </c>
      <c r="B4255">
        <v>10</v>
      </c>
    </row>
    <row r="4256" spans="1:2">
      <c r="A4256" t="s">
        <v>26994</v>
      </c>
      <c r="B4256">
        <v>26</v>
      </c>
    </row>
    <row r="4257" spans="1:2">
      <c r="A4257" t="s">
        <v>27114</v>
      </c>
      <c r="B4257">
        <v>9</v>
      </c>
    </row>
    <row r="4258" spans="1:2">
      <c r="A4258" t="s">
        <v>26991</v>
      </c>
      <c r="B4258">
        <v>19</v>
      </c>
    </row>
    <row r="4259" spans="1:2">
      <c r="A4259" t="s">
        <v>14601</v>
      </c>
      <c r="B4259">
        <v>0</v>
      </c>
    </row>
    <row r="4260" spans="1:2">
      <c r="A4260" t="s">
        <v>14569</v>
      </c>
      <c r="B4260">
        <v>0</v>
      </c>
    </row>
    <row r="4261" spans="1:2">
      <c r="A4261" t="s">
        <v>15019</v>
      </c>
      <c r="B4261">
        <v>37</v>
      </c>
    </row>
    <row r="4262" spans="1:2">
      <c r="A4262" t="s">
        <v>32822</v>
      </c>
      <c r="B4262">
        <v>29</v>
      </c>
    </row>
    <row r="4263" spans="1:2">
      <c r="A4263" t="s">
        <v>14568</v>
      </c>
      <c r="B4263">
        <v>222</v>
      </c>
    </row>
    <row r="4264" spans="1:2">
      <c r="A4264" t="s">
        <v>14602</v>
      </c>
      <c r="B4264">
        <v>25</v>
      </c>
    </row>
    <row r="4265" spans="1:2">
      <c r="A4265" t="s">
        <v>32823</v>
      </c>
      <c r="B4265">
        <v>0</v>
      </c>
    </row>
    <row r="4266" spans="1:2">
      <c r="A4266" t="s">
        <v>26928</v>
      </c>
      <c r="B4266">
        <v>316</v>
      </c>
    </row>
    <row r="4267" spans="1:2">
      <c r="A4267" t="s">
        <v>32859</v>
      </c>
      <c r="B4267">
        <v>0</v>
      </c>
    </row>
    <row r="4268" spans="1:2">
      <c r="A4268" t="s">
        <v>14598</v>
      </c>
      <c r="B4268">
        <v>0</v>
      </c>
    </row>
    <row r="4269" spans="1:2">
      <c r="A4269" t="s">
        <v>14960</v>
      </c>
      <c r="B4269">
        <v>247</v>
      </c>
    </row>
    <row r="4270" spans="1:2">
      <c r="A4270" t="s">
        <v>27272</v>
      </c>
      <c r="B4270">
        <v>0</v>
      </c>
    </row>
    <row r="4271" spans="1:2">
      <c r="A4271" t="s">
        <v>30189</v>
      </c>
      <c r="B4271">
        <v>36</v>
      </c>
    </row>
    <row r="4272" spans="1:2">
      <c r="A4272" t="s">
        <v>30190</v>
      </c>
      <c r="B4272">
        <v>151</v>
      </c>
    </row>
    <row r="4273" spans="1:2">
      <c r="A4273" t="s">
        <v>27124</v>
      </c>
      <c r="B4273">
        <v>224</v>
      </c>
    </row>
    <row r="4274" spans="1:2">
      <c r="A4274" t="s">
        <v>15021</v>
      </c>
      <c r="B4274">
        <v>668</v>
      </c>
    </row>
    <row r="4275" spans="1:2">
      <c r="A4275" t="s">
        <v>31672</v>
      </c>
      <c r="B4275">
        <v>22</v>
      </c>
    </row>
    <row r="4276" spans="1:2">
      <c r="A4276" t="s">
        <v>31673</v>
      </c>
      <c r="B4276">
        <v>35</v>
      </c>
    </row>
    <row r="4277" spans="1:2">
      <c r="A4277" t="s">
        <v>31674</v>
      </c>
      <c r="B4277">
        <v>50</v>
      </c>
    </row>
    <row r="4278" spans="1:2">
      <c r="A4278" t="s">
        <v>32726</v>
      </c>
      <c r="B4278">
        <v>18</v>
      </c>
    </row>
    <row r="4279" spans="1:2">
      <c r="A4279" t="s">
        <v>31675</v>
      </c>
      <c r="B4279">
        <v>30</v>
      </c>
    </row>
    <row r="4280" spans="1:2">
      <c r="A4280" t="s">
        <v>31676</v>
      </c>
      <c r="B4280">
        <v>36</v>
      </c>
    </row>
    <row r="4281" spans="1:2">
      <c r="A4281" t="s">
        <v>31677</v>
      </c>
      <c r="B4281">
        <v>26</v>
      </c>
    </row>
    <row r="4282" spans="1:2">
      <c r="A4282" t="s">
        <v>15086</v>
      </c>
      <c r="B4282">
        <v>0</v>
      </c>
    </row>
    <row r="4283" spans="1:2">
      <c r="A4283" t="s">
        <v>14614</v>
      </c>
      <c r="B4283">
        <v>64</v>
      </c>
    </row>
    <row r="4284" spans="1:2">
      <c r="A4284" t="s">
        <v>30191</v>
      </c>
      <c r="B4284">
        <v>150</v>
      </c>
    </row>
    <row r="4285" spans="1:2">
      <c r="A4285" t="s">
        <v>14929</v>
      </c>
      <c r="B4285">
        <v>668</v>
      </c>
    </row>
    <row r="4286" spans="1:2">
      <c r="A4286" t="s">
        <v>14952</v>
      </c>
      <c r="B4286">
        <v>35</v>
      </c>
    </row>
    <row r="4287" spans="1:2">
      <c r="A4287" t="s">
        <v>14526</v>
      </c>
      <c r="B4287">
        <v>686</v>
      </c>
    </row>
    <row r="4288" spans="1:2">
      <c r="A4288" t="s">
        <v>14943</v>
      </c>
      <c r="B4288">
        <v>0</v>
      </c>
    </row>
    <row r="4289" spans="1:2">
      <c r="A4289" t="s">
        <v>15115</v>
      </c>
      <c r="B4289">
        <v>29</v>
      </c>
    </row>
    <row r="4290" spans="1:2">
      <c r="A4290" t="s">
        <v>15113</v>
      </c>
      <c r="B4290">
        <v>4</v>
      </c>
    </row>
    <row r="4291" spans="1:2">
      <c r="A4291" t="s">
        <v>15084</v>
      </c>
      <c r="B4291">
        <v>12</v>
      </c>
    </row>
    <row r="4292" spans="1:2">
      <c r="A4292" t="s">
        <v>14964</v>
      </c>
      <c r="B4292">
        <v>96</v>
      </c>
    </row>
    <row r="4293" spans="1:2">
      <c r="A4293" t="s">
        <v>14524</v>
      </c>
      <c r="B4293">
        <v>91</v>
      </c>
    </row>
    <row r="4294" spans="1:2">
      <c r="A4294" t="s">
        <v>30192</v>
      </c>
      <c r="B4294">
        <v>224</v>
      </c>
    </row>
    <row r="4295" spans="1:2">
      <c r="A4295" t="s">
        <v>30193</v>
      </c>
      <c r="B4295">
        <v>80</v>
      </c>
    </row>
    <row r="4296" spans="1:2">
      <c r="A4296" t="s">
        <v>30194</v>
      </c>
      <c r="B4296">
        <v>224</v>
      </c>
    </row>
    <row r="4297" spans="1:2">
      <c r="A4297" t="s">
        <v>30195</v>
      </c>
      <c r="B4297">
        <v>256</v>
      </c>
    </row>
    <row r="4298" spans="1:2">
      <c r="A4298" t="s">
        <v>32341</v>
      </c>
      <c r="B4298">
        <v>23</v>
      </c>
    </row>
    <row r="4299" spans="1:2">
      <c r="A4299" t="s">
        <v>30196</v>
      </c>
      <c r="B4299">
        <v>774</v>
      </c>
    </row>
    <row r="4300" spans="1:2">
      <c r="A4300" t="s">
        <v>15065</v>
      </c>
      <c r="B4300">
        <v>0</v>
      </c>
    </row>
    <row r="4301" spans="1:2">
      <c r="A4301" t="s">
        <v>30197</v>
      </c>
      <c r="B4301">
        <v>12</v>
      </c>
    </row>
    <row r="4302" spans="1:2">
      <c r="A4302" t="s">
        <v>30198</v>
      </c>
      <c r="B4302">
        <v>12</v>
      </c>
    </row>
    <row r="4303" spans="1:2">
      <c r="A4303" t="s">
        <v>30199</v>
      </c>
      <c r="B4303">
        <v>11</v>
      </c>
    </row>
    <row r="4304" spans="1:2">
      <c r="A4304" t="s">
        <v>30200</v>
      </c>
      <c r="B4304">
        <v>11</v>
      </c>
    </row>
    <row r="4305" spans="1:2">
      <c r="A4305" t="s">
        <v>30201</v>
      </c>
      <c r="B4305">
        <v>10</v>
      </c>
    </row>
    <row r="4306" spans="1:2">
      <c r="A4306" t="s">
        <v>30202</v>
      </c>
      <c r="B4306">
        <v>10</v>
      </c>
    </row>
    <row r="4307" spans="1:2">
      <c r="A4307" t="s">
        <v>30203</v>
      </c>
      <c r="B4307">
        <v>30</v>
      </c>
    </row>
    <row r="4308" spans="1:2">
      <c r="A4308" t="s">
        <v>30204</v>
      </c>
      <c r="B4308">
        <v>12</v>
      </c>
    </row>
    <row r="4309" spans="1:2">
      <c r="A4309" t="s">
        <v>30205</v>
      </c>
      <c r="B4309">
        <v>30</v>
      </c>
    </row>
    <row r="4310" spans="1:2">
      <c r="A4310" t="s">
        <v>30206</v>
      </c>
      <c r="B4310">
        <v>30</v>
      </c>
    </row>
    <row r="4311" spans="1:2">
      <c r="A4311" t="s">
        <v>30207</v>
      </c>
      <c r="B4311">
        <v>36</v>
      </c>
    </row>
    <row r="4312" spans="1:2">
      <c r="A4312" t="s">
        <v>30208</v>
      </c>
      <c r="B4312">
        <v>66</v>
      </c>
    </row>
    <row r="4313" spans="1:2">
      <c r="A4313" t="s">
        <v>30209</v>
      </c>
      <c r="B4313">
        <v>18</v>
      </c>
    </row>
    <row r="4314" spans="1:2">
      <c r="A4314" t="s">
        <v>30210</v>
      </c>
      <c r="B4314">
        <v>57</v>
      </c>
    </row>
    <row r="4315" spans="1:2">
      <c r="A4315" t="s">
        <v>30211</v>
      </c>
      <c r="B4315">
        <v>45</v>
      </c>
    </row>
    <row r="4316" spans="1:2">
      <c r="A4316" t="s">
        <v>30212</v>
      </c>
      <c r="B4316">
        <v>86</v>
      </c>
    </row>
    <row r="4317" spans="1:2">
      <c r="A4317" t="s">
        <v>30213</v>
      </c>
      <c r="B4317">
        <v>253</v>
      </c>
    </row>
    <row r="4318" spans="1:2">
      <c r="A4318" t="s">
        <v>30214</v>
      </c>
      <c r="B4318">
        <v>71</v>
      </c>
    </row>
    <row r="4319" spans="1:2">
      <c r="A4319" t="s">
        <v>30215</v>
      </c>
      <c r="B4319">
        <v>114</v>
      </c>
    </row>
    <row r="4320" spans="1:2">
      <c r="A4320" t="s">
        <v>30216</v>
      </c>
      <c r="B4320">
        <v>881</v>
      </c>
    </row>
    <row r="4321" spans="1:2">
      <c r="A4321" t="s">
        <v>30217</v>
      </c>
      <c r="B4321">
        <v>817</v>
      </c>
    </row>
    <row r="4322" spans="1:2">
      <c r="A4322" t="s">
        <v>31968</v>
      </c>
      <c r="B4322">
        <v>56</v>
      </c>
    </row>
    <row r="4323" spans="1:2">
      <c r="A4323" t="s">
        <v>32727</v>
      </c>
      <c r="B4323">
        <v>12</v>
      </c>
    </row>
    <row r="4324" spans="1:2">
      <c r="A4324" t="s">
        <v>27713</v>
      </c>
      <c r="B4324">
        <v>590</v>
      </c>
    </row>
    <row r="4325" spans="1:2">
      <c r="A4325" t="s">
        <v>31678</v>
      </c>
      <c r="B4325">
        <v>628</v>
      </c>
    </row>
    <row r="4326" spans="1:2">
      <c r="A4326" t="s">
        <v>31774</v>
      </c>
      <c r="B4326">
        <v>477</v>
      </c>
    </row>
    <row r="4327" spans="1:2">
      <c r="A4327" t="s">
        <v>15055</v>
      </c>
      <c r="B4327">
        <v>0</v>
      </c>
    </row>
    <row r="4328" spans="1:2">
      <c r="A4328" t="s">
        <v>32506</v>
      </c>
      <c r="B4328">
        <v>24</v>
      </c>
    </row>
    <row r="4329" spans="1:2">
      <c r="A4329" t="s">
        <v>14938</v>
      </c>
      <c r="B4329">
        <v>15</v>
      </c>
    </row>
    <row r="4330" spans="1:2">
      <c r="A4330" t="s">
        <v>15043</v>
      </c>
      <c r="B4330">
        <v>0</v>
      </c>
    </row>
    <row r="4331" spans="1:2">
      <c r="A4331" t="s">
        <v>14932</v>
      </c>
      <c r="B4331">
        <v>4</v>
      </c>
    </row>
    <row r="4332" spans="1:2">
      <c r="A4332" t="s">
        <v>30218</v>
      </c>
      <c r="B4332">
        <v>5</v>
      </c>
    </row>
    <row r="4333" spans="1:2">
      <c r="A4333" t="s">
        <v>27041</v>
      </c>
      <c r="B4333">
        <v>133</v>
      </c>
    </row>
    <row r="4334" spans="1:2">
      <c r="A4334" t="s">
        <v>26933</v>
      </c>
      <c r="B4334">
        <v>0</v>
      </c>
    </row>
    <row r="4335" spans="1:2">
      <c r="A4335" t="s">
        <v>30219</v>
      </c>
      <c r="B4335">
        <v>29</v>
      </c>
    </row>
    <row r="4336" spans="1:2">
      <c r="A4336" t="s">
        <v>27739</v>
      </c>
      <c r="B4336">
        <v>5</v>
      </c>
    </row>
    <row r="4337" spans="1:2">
      <c r="A4337" t="s">
        <v>30220</v>
      </c>
      <c r="B4337">
        <v>4200</v>
      </c>
    </row>
    <row r="4338" spans="1:2">
      <c r="A4338" t="s">
        <v>30221</v>
      </c>
      <c r="B4338">
        <v>284</v>
      </c>
    </row>
    <row r="4339" spans="1:2">
      <c r="A4339" t="s">
        <v>14994</v>
      </c>
      <c r="B4339">
        <v>443</v>
      </c>
    </row>
    <row r="4340" spans="1:2">
      <c r="A4340" t="s">
        <v>15067</v>
      </c>
      <c r="B4340">
        <v>0</v>
      </c>
    </row>
    <row r="4341" spans="1:2">
      <c r="A4341" t="s">
        <v>30222</v>
      </c>
      <c r="B4341">
        <v>36</v>
      </c>
    </row>
    <row r="4342" spans="1:2">
      <c r="A4342" t="s">
        <v>15096</v>
      </c>
      <c r="B4342">
        <v>54</v>
      </c>
    </row>
    <row r="4343" spans="1:2">
      <c r="A4343" t="s">
        <v>32824</v>
      </c>
      <c r="B4343">
        <v>220</v>
      </c>
    </row>
    <row r="4344" spans="1:2">
      <c r="A4344" t="s">
        <v>30223</v>
      </c>
      <c r="B4344">
        <v>0</v>
      </c>
    </row>
    <row r="4345" spans="1:2">
      <c r="A4345" t="s">
        <v>30224</v>
      </c>
      <c r="B4345">
        <v>82</v>
      </c>
    </row>
    <row r="4346" spans="1:2">
      <c r="A4346" t="s">
        <v>27653</v>
      </c>
      <c r="B4346">
        <v>13</v>
      </c>
    </row>
    <row r="4347" spans="1:2">
      <c r="A4347" t="s">
        <v>30225</v>
      </c>
      <c r="B4347">
        <v>30</v>
      </c>
    </row>
    <row r="4348" spans="1:2">
      <c r="A4348" t="s">
        <v>26913</v>
      </c>
      <c r="B4348">
        <v>84</v>
      </c>
    </row>
    <row r="4349" spans="1:2">
      <c r="A4349" t="s">
        <v>33363</v>
      </c>
      <c r="B4349">
        <v>0</v>
      </c>
    </row>
    <row r="4350" spans="1:2">
      <c r="A4350" t="s">
        <v>30226</v>
      </c>
      <c r="B4350">
        <v>22</v>
      </c>
    </row>
    <row r="4351" spans="1:2">
      <c r="A4351" t="s">
        <v>27315</v>
      </c>
      <c r="B4351">
        <v>11</v>
      </c>
    </row>
    <row r="4352" spans="1:2">
      <c r="A4352" t="s">
        <v>30227</v>
      </c>
      <c r="B4352">
        <v>0</v>
      </c>
    </row>
    <row r="4353" spans="1:2">
      <c r="A4353" t="s">
        <v>15083</v>
      </c>
      <c r="B4353">
        <v>30</v>
      </c>
    </row>
    <row r="4354" spans="1:2">
      <c r="A4354" t="s">
        <v>26911</v>
      </c>
      <c r="B4354">
        <v>168</v>
      </c>
    </row>
    <row r="4355" spans="1:2">
      <c r="A4355" t="s">
        <v>30228</v>
      </c>
      <c r="B4355">
        <v>0</v>
      </c>
    </row>
    <row r="4356" spans="1:2">
      <c r="A4356" t="s">
        <v>30229</v>
      </c>
      <c r="B4356">
        <v>395</v>
      </c>
    </row>
    <row r="4357" spans="1:2">
      <c r="A4357" t="s">
        <v>15094</v>
      </c>
      <c r="B4357">
        <v>0</v>
      </c>
    </row>
    <row r="4358" spans="1:2">
      <c r="A4358" t="s">
        <v>30230</v>
      </c>
      <c r="B4358">
        <v>21</v>
      </c>
    </row>
    <row r="4359" spans="1:2">
      <c r="A4359" t="s">
        <v>15098</v>
      </c>
      <c r="B4359">
        <v>0</v>
      </c>
    </row>
    <row r="4360" spans="1:2">
      <c r="A4360" t="s">
        <v>32535</v>
      </c>
      <c r="B4360">
        <v>0</v>
      </c>
    </row>
    <row r="4361" spans="1:2">
      <c r="A4361" t="s">
        <v>15104</v>
      </c>
      <c r="B4361">
        <v>77</v>
      </c>
    </row>
    <row r="4362" spans="1:2">
      <c r="A4362" t="s">
        <v>30231</v>
      </c>
      <c r="B4362">
        <v>24552</v>
      </c>
    </row>
    <row r="4363" spans="1:2">
      <c r="A4363" t="s">
        <v>30232</v>
      </c>
      <c r="B4363">
        <v>0</v>
      </c>
    </row>
    <row r="4364" spans="1:2">
      <c r="A4364" t="s">
        <v>30233</v>
      </c>
      <c r="B4364">
        <v>132</v>
      </c>
    </row>
    <row r="4365" spans="1:2">
      <c r="A4365" t="s">
        <v>30234</v>
      </c>
      <c r="B4365">
        <v>0</v>
      </c>
    </row>
    <row r="4366" spans="1:2">
      <c r="A4366" t="s">
        <v>27644</v>
      </c>
      <c r="B4366">
        <v>0</v>
      </c>
    </row>
    <row r="4367" spans="1:2">
      <c r="A4367" t="s">
        <v>31969</v>
      </c>
      <c r="B4367">
        <v>330</v>
      </c>
    </row>
    <row r="4368" spans="1:2">
      <c r="A4368" t="s">
        <v>32404</v>
      </c>
      <c r="B4368">
        <v>11</v>
      </c>
    </row>
    <row r="4369" spans="1:2">
      <c r="A4369" t="s">
        <v>26966</v>
      </c>
      <c r="B4369">
        <v>3</v>
      </c>
    </row>
    <row r="4370" spans="1:2">
      <c r="A4370" t="s">
        <v>30235</v>
      </c>
      <c r="B4370">
        <v>390</v>
      </c>
    </row>
    <row r="4371" spans="1:2">
      <c r="A4371" t="s">
        <v>32825</v>
      </c>
      <c r="B4371">
        <v>42</v>
      </c>
    </row>
    <row r="4372" spans="1:2">
      <c r="A4372" t="s">
        <v>33364</v>
      </c>
      <c r="B4372">
        <v>56</v>
      </c>
    </row>
    <row r="4373" spans="1:2">
      <c r="A4373" t="s">
        <v>26989</v>
      </c>
      <c r="B4373">
        <v>12</v>
      </c>
    </row>
    <row r="4374" spans="1:2">
      <c r="A4374" t="s">
        <v>26968</v>
      </c>
      <c r="B4374">
        <v>1</v>
      </c>
    </row>
    <row r="4375" spans="1:2">
      <c r="A4375" t="s">
        <v>27765</v>
      </c>
      <c r="B4375">
        <v>321</v>
      </c>
    </row>
    <row r="4376" spans="1:2">
      <c r="A4376" t="s">
        <v>31970</v>
      </c>
      <c r="B4376">
        <v>216</v>
      </c>
    </row>
    <row r="4377" spans="1:2">
      <c r="A4377" t="s">
        <v>31971</v>
      </c>
      <c r="B4377">
        <v>460</v>
      </c>
    </row>
    <row r="4378" spans="1:2">
      <c r="A4378" t="s">
        <v>32403</v>
      </c>
      <c r="B4378">
        <v>17</v>
      </c>
    </row>
    <row r="4379" spans="1:2">
      <c r="A4379" t="s">
        <v>26922</v>
      </c>
      <c r="B4379">
        <v>0</v>
      </c>
    </row>
    <row r="4380" spans="1:2">
      <c r="A4380" t="s">
        <v>30236</v>
      </c>
      <c r="B4380">
        <v>282</v>
      </c>
    </row>
    <row r="4381" spans="1:2">
      <c r="A4381" t="s">
        <v>30237</v>
      </c>
      <c r="B4381">
        <v>486</v>
      </c>
    </row>
    <row r="4382" spans="1:2">
      <c r="A4382" t="s">
        <v>30238</v>
      </c>
      <c r="B4382">
        <v>0</v>
      </c>
    </row>
    <row r="4383" spans="1:2">
      <c r="A4383" t="s">
        <v>26974</v>
      </c>
      <c r="B4383">
        <v>57</v>
      </c>
    </row>
    <row r="4384" spans="1:2">
      <c r="A4384" t="s">
        <v>30239</v>
      </c>
      <c r="B4384">
        <v>3048</v>
      </c>
    </row>
    <row r="4385" spans="1:2">
      <c r="A4385" t="s">
        <v>30240</v>
      </c>
      <c r="B4385">
        <v>4044</v>
      </c>
    </row>
    <row r="4386" spans="1:2">
      <c r="A4386" t="s">
        <v>26941</v>
      </c>
      <c r="B4386">
        <v>0</v>
      </c>
    </row>
    <row r="4387" spans="1:2">
      <c r="A4387" t="s">
        <v>32518</v>
      </c>
      <c r="B4387">
        <v>10</v>
      </c>
    </row>
    <row r="4388" spans="1:2">
      <c r="A4388" t="s">
        <v>31972</v>
      </c>
      <c r="B4388">
        <v>835</v>
      </c>
    </row>
    <row r="4389" spans="1:2">
      <c r="A4389" t="s">
        <v>27701</v>
      </c>
      <c r="B4389">
        <v>1083</v>
      </c>
    </row>
    <row r="4390" spans="1:2">
      <c r="A4390" t="s">
        <v>30241</v>
      </c>
      <c r="B4390">
        <v>0</v>
      </c>
    </row>
    <row r="4391" spans="1:2">
      <c r="A4391" t="s">
        <v>33365</v>
      </c>
      <c r="B4391">
        <v>30</v>
      </c>
    </row>
    <row r="4392" spans="1:2">
      <c r="A4392" t="s">
        <v>30242</v>
      </c>
      <c r="B4392">
        <v>5</v>
      </c>
    </row>
    <row r="4393" spans="1:2">
      <c r="A4393" t="s">
        <v>30243</v>
      </c>
      <c r="B4393">
        <v>11</v>
      </c>
    </row>
    <row r="4394" spans="1:2">
      <c r="A4394" t="s">
        <v>30244</v>
      </c>
      <c r="B4394">
        <v>117</v>
      </c>
    </row>
    <row r="4395" spans="1:2">
      <c r="A4395" t="s">
        <v>31811</v>
      </c>
      <c r="B4395">
        <v>239</v>
      </c>
    </row>
    <row r="4396" spans="1:2">
      <c r="A4396" t="s">
        <v>30245</v>
      </c>
      <c r="B4396">
        <v>179</v>
      </c>
    </row>
    <row r="4397" spans="1:2">
      <c r="A4397" t="s">
        <v>26903</v>
      </c>
      <c r="B4397">
        <v>56</v>
      </c>
    </row>
    <row r="4398" spans="1:2">
      <c r="A4398" t="s">
        <v>26902</v>
      </c>
      <c r="B4398">
        <v>55</v>
      </c>
    </row>
    <row r="4399" spans="1:2">
      <c r="A4399" t="s">
        <v>15068</v>
      </c>
      <c r="B4399">
        <v>193</v>
      </c>
    </row>
    <row r="4400" spans="1:2">
      <c r="A4400" t="s">
        <v>30246</v>
      </c>
      <c r="B4400">
        <v>43</v>
      </c>
    </row>
    <row r="4401" spans="1:2">
      <c r="A4401" t="s">
        <v>30247</v>
      </c>
      <c r="B4401">
        <v>0</v>
      </c>
    </row>
    <row r="4402" spans="1:2">
      <c r="A4402" t="s">
        <v>26909</v>
      </c>
      <c r="B4402">
        <v>90</v>
      </c>
    </row>
    <row r="4403" spans="1:2">
      <c r="A4403" t="s">
        <v>30248</v>
      </c>
      <c r="B4403">
        <v>46</v>
      </c>
    </row>
    <row r="4404" spans="1:2">
      <c r="A4404" t="s">
        <v>27011</v>
      </c>
      <c r="B4404">
        <v>325</v>
      </c>
    </row>
    <row r="4405" spans="1:2">
      <c r="A4405" t="s">
        <v>30249</v>
      </c>
      <c r="B4405">
        <v>45</v>
      </c>
    </row>
    <row r="4406" spans="1:2">
      <c r="A4406" t="s">
        <v>31746</v>
      </c>
      <c r="B4406">
        <v>0</v>
      </c>
    </row>
    <row r="4407" spans="1:2">
      <c r="A4407" t="s">
        <v>27176</v>
      </c>
      <c r="B4407">
        <v>14303</v>
      </c>
    </row>
    <row r="4408" spans="1:2">
      <c r="A4408" t="s">
        <v>30250</v>
      </c>
      <c r="B4408">
        <v>90</v>
      </c>
    </row>
    <row r="4409" spans="1:2">
      <c r="A4409" t="s">
        <v>27103</v>
      </c>
      <c r="B4409">
        <v>48</v>
      </c>
    </row>
    <row r="4410" spans="1:2">
      <c r="A4410" t="s">
        <v>30251</v>
      </c>
      <c r="B4410">
        <v>19</v>
      </c>
    </row>
    <row r="4411" spans="1:2">
      <c r="A4411" t="s">
        <v>30252</v>
      </c>
      <c r="B4411">
        <v>0</v>
      </c>
    </row>
    <row r="4412" spans="1:2">
      <c r="A4412" t="s">
        <v>30253</v>
      </c>
      <c r="B4412">
        <v>10</v>
      </c>
    </row>
    <row r="4413" spans="1:2">
      <c r="A4413" t="s">
        <v>30254</v>
      </c>
      <c r="B4413">
        <v>163</v>
      </c>
    </row>
    <row r="4414" spans="1:2">
      <c r="A4414" t="s">
        <v>30255</v>
      </c>
      <c r="B4414">
        <v>58</v>
      </c>
    </row>
    <row r="4415" spans="1:2">
      <c r="A4415" t="s">
        <v>30256</v>
      </c>
      <c r="B4415">
        <v>24</v>
      </c>
    </row>
    <row r="4416" spans="1:2">
      <c r="A4416" t="s">
        <v>30257</v>
      </c>
      <c r="B4416">
        <v>40</v>
      </c>
    </row>
    <row r="4417" spans="1:2">
      <c r="A4417" t="s">
        <v>30258</v>
      </c>
      <c r="B4417">
        <v>0</v>
      </c>
    </row>
    <row r="4418" spans="1:2">
      <c r="A4418" t="s">
        <v>30259</v>
      </c>
      <c r="B4418">
        <v>120</v>
      </c>
    </row>
    <row r="4419" spans="1:2">
      <c r="A4419" t="s">
        <v>27727</v>
      </c>
      <c r="B4419">
        <v>483</v>
      </c>
    </row>
    <row r="4420" spans="1:2">
      <c r="A4420" t="s">
        <v>30260</v>
      </c>
      <c r="B4420">
        <v>1</v>
      </c>
    </row>
    <row r="4421" spans="1:2">
      <c r="A4421" t="s">
        <v>30261</v>
      </c>
      <c r="B4421">
        <v>80</v>
      </c>
    </row>
    <row r="4422" spans="1:2">
      <c r="A4422" t="s">
        <v>30262</v>
      </c>
      <c r="B4422">
        <v>0</v>
      </c>
    </row>
    <row r="4423" spans="1:2">
      <c r="A4423" t="s">
        <v>26899</v>
      </c>
      <c r="B4423">
        <v>10</v>
      </c>
    </row>
    <row r="4424" spans="1:2">
      <c r="A4424" t="s">
        <v>33366</v>
      </c>
      <c r="B4424">
        <v>0</v>
      </c>
    </row>
    <row r="4425" spans="1:2">
      <c r="A4425" t="s">
        <v>30263</v>
      </c>
      <c r="B4425">
        <v>120</v>
      </c>
    </row>
    <row r="4426" spans="1:2">
      <c r="A4426" t="s">
        <v>30264</v>
      </c>
      <c r="B4426">
        <v>4</v>
      </c>
    </row>
    <row r="4427" spans="1:2">
      <c r="A4427" t="s">
        <v>26983</v>
      </c>
      <c r="B4427">
        <v>90</v>
      </c>
    </row>
    <row r="4428" spans="1:2">
      <c r="A4428" t="s">
        <v>30265</v>
      </c>
      <c r="B4428">
        <v>64</v>
      </c>
    </row>
    <row r="4429" spans="1:2">
      <c r="A4429" t="s">
        <v>32095</v>
      </c>
      <c r="B4429">
        <v>0</v>
      </c>
    </row>
    <row r="4430" spans="1:2">
      <c r="A4430" t="s">
        <v>32096</v>
      </c>
      <c r="B4430">
        <v>6</v>
      </c>
    </row>
    <row r="4431" spans="1:2">
      <c r="A4431" t="s">
        <v>32097</v>
      </c>
      <c r="B4431">
        <v>6</v>
      </c>
    </row>
    <row r="4432" spans="1:2">
      <c r="A4432" t="s">
        <v>32581</v>
      </c>
      <c r="B4432">
        <v>3</v>
      </c>
    </row>
    <row r="4433" spans="1:2">
      <c r="A4433" t="s">
        <v>27002</v>
      </c>
      <c r="B4433">
        <v>0</v>
      </c>
    </row>
    <row r="4434" spans="1:2">
      <c r="A4434" t="s">
        <v>26904</v>
      </c>
      <c r="B4434">
        <v>20</v>
      </c>
    </row>
    <row r="4435" spans="1:2">
      <c r="A4435" t="s">
        <v>30266</v>
      </c>
      <c r="B4435">
        <v>1320</v>
      </c>
    </row>
    <row r="4436" spans="1:2">
      <c r="A4436" t="s">
        <v>27000</v>
      </c>
      <c r="B4436">
        <v>427</v>
      </c>
    </row>
    <row r="4437" spans="1:2">
      <c r="A4437" t="s">
        <v>27236</v>
      </c>
      <c r="B4437">
        <v>0</v>
      </c>
    </row>
    <row r="4438" spans="1:2">
      <c r="A4438" t="s">
        <v>30267</v>
      </c>
      <c r="B4438">
        <v>442</v>
      </c>
    </row>
    <row r="4439" spans="1:2">
      <c r="A4439" t="s">
        <v>30268</v>
      </c>
      <c r="B4439">
        <v>0</v>
      </c>
    </row>
    <row r="4440" spans="1:2">
      <c r="A4440" t="s">
        <v>26975</v>
      </c>
      <c r="B4440">
        <v>266</v>
      </c>
    </row>
    <row r="4441" spans="1:2">
      <c r="A4441" t="s">
        <v>32603</v>
      </c>
      <c r="B4441">
        <v>30</v>
      </c>
    </row>
    <row r="4442" spans="1:2">
      <c r="A4442" t="s">
        <v>30269</v>
      </c>
      <c r="B4442">
        <v>382</v>
      </c>
    </row>
    <row r="4443" spans="1:2">
      <c r="A4443" t="s">
        <v>30270</v>
      </c>
      <c r="B4443">
        <v>73</v>
      </c>
    </row>
    <row r="4444" spans="1:2">
      <c r="A4444" t="s">
        <v>26935</v>
      </c>
      <c r="B4444">
        <v>2</v>
      </c>
    </row>
    <row r="4445" spans="1:2">
      <c r="A4445" t="s">
        <v>26937</v>
      </c>
      <c r="B4445">
        <v>4</v>
      </c>
    </row>
    <row r="4446" spans="1:2">
      <c r="A4446" t="s">
        <v>4843</v>
      </c>
      <c r="B4446">
        <v>52</v>
      </c>
    </row>
    <row r="4447" spans="1:2">
      <c r="A4447" t="s">
        <v>27004</v>
      </c>
      <c r="B4447">
        <v>16</v>
      </c>
    </row>
    <row r="4448" spans="1:2">
      <c r="A4448" t="s">
        <v>26964</v>
      </c>
      <c r="B4448">
        <v>0</v>
      </c>
    </row>
    <row r="4449" spans="1:2">
      <c r="A4449" t="s">
        <v>30271</v>
      </c>
      <c r="B4449">
        <v>10</v>
      </c>
    </row>
    <row r="4450" spans="1:2">
      <c r="A4450" t="s">
        <v>27312</v>
      </c>
      <c r="B4450">
        <v>21</v>
      </c>
    </row>
    <row r="4451" spans="1:2">
      <c r="A4451" t="s">
        <v>27651</v>
      </c>
      <c r="B4451">
        <v>15</v>
      </c>
    </row>
    <row r="4452" spans="1:2">
      <c r="A4452" t="s">
        <v>31973</v>
      </c>
      <c r="B4452">
        <v>5</v>
      </c>
    </row>
    <row r="4453" spans="1:2">
      <c r="A4453" t="s">
        <v>31974</v>
      </c>
      <c r="B4453">
        <v>76</v>
      </c>
    </row>
    <row r="4454" spans="1:2">
      <c r="A4454" t="s">
        <v>31975</v>
      </c>
      <c r="B4454">
        <v>52</v>
      </c>
    </row>
    <row r="4455" spans="1:2">
      <c r="A4455" t="s">
        <v>32728</v>
      </c>
      <c r="B4455">
        <v>22</v>
      </c>
    </row>
    <row r="4456" spans="1:2">
      <c r="A4456" t="s">
        <v>26931</v>
      </c>
      <c r="B4456">
        <v>226</v>
      </c>
    </row>
    <row r="4457" spans="1:2">
      <c r="A4457" t="s">
        <v>30272</v>
      </c>
      <c r="B4457">
        <v>13</v>
      </c>
    </row>
    <row r="4458" spans="1:2">
      <c r="A4458" t="s">
        <v>30273</v>
      </c>
      <c r="B4458">
        <v>59</v>
      </c>
    </row>
    <row r="4459" spans="1:2">
      <c r="A4459" t="s">
        <v>30274</v>
      </c>
      <c r="B4459">
        <v>143</v>
      </c>
    </row>
    <row r="4460" spans="1:2">
      <c r="A4460" t="s">
        <v>30275</v>
      </c>
      <c r="B4460">
        <v>0</v>
      </c>
    </row>
    <row r="4461" spans="1:2">
      <c r="A4461" t="s">
        <v>32729</v>
      </c>
      <c r="B4461">
        <v>0</v>
      </c>
    </row>
    <row r="4462" spans="1:2">
      <c r="A4462" t="s">
        <v>30276</v>
      </c>
      <c r="B4462">
        <v>18</v>
      </c>
    </row>
    <row r="4463" spans="1:2">
      <c r="A4463" t="s">
        <v>30277</v>
      </c>
      <c r="B4463">
        <v>15</v>
      </c>
    </row>
    <row r="4464" spans="1:2">
      <c r="A4464" t="s">
        <v>30278</v>
      </c>
      <c r="B4464">
        <v>0</v>
      </c>
    </row>
    <row r="4465" spans="1:2">
      <c r="A4465" t="s">
        <v>30279</v>
      </c>
      <c r="B4465">
        <v>3</v>
      </c>
    </row>
    <row r="4466" spans="1:2">
      <c r="A4466" t="s">
        <v>30280</v>
      </c>
      <c r="B4466">
        <v>840</v>
      </c>
    </row>
    <row r="4467" spans="1:2">
      <c r="A4467" t="s">
        <v>30281</v>
      </c>
      <c r="B4467">
        <v>2</v>
      </c>
    </row>
    <row r="4468" spans="1:2">
      <c r="A4468" t="s">
        <v>30282</v>
      </c>
      <c r="B4468">
        <v>20</v>
      </c>
    </row>
    <row r="4469" spans="1:2">
      <c r="A4469" t="s">
        <v>30283</v>
      </c>
      <c r="B4469">
        <v>310</v>
      </c>
    </row>
    <row r="4470" spans="1:2">
      <c r="A4470" t="s">
        <v>30284</v>
      </c>
      <c r="B4470">
        <v>293</v>
      </c>
    </row>
    <row r="4471" spans="1:2">
      <c r="A4471" t="s">
        <v>33367</v>
      </c>
      <c r="B4471">
        <v>0</v>
      </c>
    </row>
    <row r="4472" spans="1:2">
      <c r="A4472" t="s">
        <v>31679</v>
      </c>
      <c r="B4472">
        <v>6</v>
      </c>
    </row>
    <row r="4473" spans="1:2">
      <c r="A4473" t="s">
        <v>32367</v>
      </c>
      <c r="B4473">
        <v>12</v>
      </c>
    </row>
    <row r="4474" spans="1:2">
      <c r="A4474" t="s">
        <v>33368</v>
      </c>
      <c r="B4474">
        <v>12</v>
      </c>
    </row>
    <row r="4475" spans="1:2">
      <c r="A4475" t="s">
        <v>30285</v>
      </c>
      <c r="B4475">
        <v>816</v>
      </c>
    </row>
    <row r="4476" spans="1:2">
      <c r="A4476" t="s">
        <v>30286</v>
      </c>
      <c r="B4476">
        <v>1116</v>
      </c>
    </row>
    <row r="4477" spans="1:2">
      <c r="A4477" t="s">
        <v>30287</v>
      </c>
      <c r="B4477">
        <v>791</v>
      </c>
    </row>
    <row r="4478" spans="1:2">
      <c r="A4478" t="s">
        <v>27126</v>
      </c>
      <c r="B4478">
        <v>0</v>
      </c>
    </row>
    <row r="4479" spans="1:2">
      <c r="A4479" t="s">
        <v>33369</v>
      </c>
      <c r="B4479">
        <v>8</v>
      </c>
    </row>
    <row r="4480" spans="1:2">
      <c r="A4480" t="s">
        <v>26961</v>
      </c>
      <c r="B4480">
        <v>24</v>
      </c>
    </row>
    <row r="4481" spans="1:2">
      <c r="A4481" t="s">
        <v>33370</v>
      </c>
      <c r="B4481">
        <v>15</v>
      </c>
    </row>
    <row r="4482" spans="1:2">
      <c r="A4482" t="s">
        <v>33371</v>
      </c>
      <c r="B4482">
        <v>13</v>
      </c>
    </row>
    <row r="4483" spans="1:2">
      <c r="A4483" t="s">
        <v>26962</v>
      </c>
      <c r="B4483">
        <v>177</v>
      </c>
    </row>
    <row r="4484" spans="1:2">
      <c r="A4484" t="s">
        <v>30288</v>
      </c>
      <c r="B4484">
        <v>57</v>
      </c>
    </row>
    <row r="4485" spans="1:2">
      <c r="A4485" t="s">
        <v>31976</v>
      </c>
      <c r="B4485">
        <v>146</v>
      </c>
    </row>
    <row r="4486" spans="1:2">
      <c r="A4486" t="s">
        <v>30289</v>
      </c>
      <c r="B4486">
        <v>105</v>
      </c>
    </row>
    <row r="4487" spans="1:2">
      <c r="A4487" t="s">
        <v>30290</v>
      </c>
      <c r="B4487">
        <v>168</v>
      </c>
    </row>
    <row r="4488" spans="1:2">
      <c r="A4488" t="s">
        <v>30291</v>
      </c>
      <c r="B4488">
        <v>29</v>
      </c>
    </row>
    <row r="4489" spans="1:2">
      <c r="A4489" t="s">
        <v>26900</v>
      </c>
      <c r="B4489">
        <v>0</v>
      </c>
    </row>
    <row r="4490" spans="1:2">
      <c r="A4490" t="s">
        <v>30292</v>
      </c>
      <c r="B4490">
        <v>99</v>
      </c>
    </row>
    <row r="4491" spans="1:2">
      <c r="A4491" t="s">
        <v>27208</v>
      </c>
      <c r="B4491">
        <v>1</v>
      </c>
    </row>
    <row r="4492" spans="1:2">
      <c r="A4492" t="s">
        <v>30293</v>
      </c>
      <c r="B4492">
        <v>6</v>
      </c>
    </row>
    <row r="4493" spans="1:2">
      <c r="A4493" t="s">
        <v>27099</v>
      </c>
      <c r="B4493">
        <v>29</v>
      </c>
    </row>
    <row r="4494" spans="1:2">
      <c r="A4494" t="s">
        <v>30294</v>
      </c>
      <c r="B4494">
        <v>0</v>
      </c>
    </row>
    <row r="4495" spans="1:2">
      <c r="A4495" t="s">
        <v>27694</v>
      </c>
      <c r="B4495">
        <v>74</v>
      </c>
    </row>
    <row r="4496" spans="1:2">
      <c r="A4496" t="s">
        <v>33372</v>
      </c>
      <c r="B4496">
        <v>0</v>
      </c>
    </row>
    <row r="4497" spans="1:2">
      <c r="A4497" t="s">
        <v>31977</v>
      </c>
      <c r="B4497">
        <v>0</v>
      </c>
    </row>
    <row r="4498" spans="1:2">
      <c r="A4498" t="s">
        <v>30295</v>
      </c>
      <c r="B4498">
        <v>12</v>
      </c>
    </row>
    <row r="4499" spans="1:2">
      <c r="A4499" t="s">
        <v>30296</v>
      </c>
      <c r="B4499">
        <v>0</v>
      </c>
    </row>
    <row r="4500" spans="1:2">
      <c r="A4500" t="s">
        <v>31769</v>
      </c>
      <c r="B4500">
        <v>41</v>
      </c>
    </row>
    <row r="4501" spans="1:2">
      <c r="A4501" t="s">
        <v>26908</v>
      </c>
      <c r="B4501">
        <v>0</v>
      </c>
    </row>
    <row r="4502" spans="1:2">
      <c r="A4502" t="s">
        <v>27759</v>
      </c>
      <c r="B4502">
        <v>0</v>
      </c>
    </row>
    <row r="4503" spans="1:2">
      <c r="A4503" t="s">
        <v>30297</v>
      </c>
      <c r="B4503">
        <v>240</v>
      </c>
    </row>
    <row r="4504" spans="1:2">
      <c r="A4504" t="s">
        <v>30298</v>
      </c>
      <c r="B4504">
        <v>17</v>
      </c>
    </row>
    <row r="4505" spans="1:2">
      <c r="A4505" t="s">
        <v>30299</v>
      </c>
      <c r="B4505">
        <v>246</v>
      </c>
    </row>
    <row r="4506" spans="1:2">
      <c r="A4506" t="s">
        <v>30300</v>
      </c>
      <c r="B4506">
        <v>47</v>
      </c>
    </row>
    <row r="4507" spans="1:2">
      <c r="A4507" t="s">
        <v>27008</v>
      </c>
      <c r="B4507">
        <v>310</v>
      </c>
    </row>
    <row r="4508" spans="1:2">
      <c r="A4508" t="s">
        <v>27691</v>
      </c>
      <c r="B4508">
        <v>1080</v>
      </c>
    </row>
    <row r="4509" spans="1:2">
      <c r="A4509" t="s">
        <v>30301</v>
      </c>
      <c r="B4509">
        <v>199</v>
      </c>
    </row>
    <row r="4510" spans="1:2">
      <c r="A4510" t="s">
        <v>30302</v>
      </c>
      <c r="B4510">
        <v>0</v>
      </c>
    </row>
    <row r="4511" spans="1:2">
      <c r="A4511" t="s">
        <v>27069</v>
      </c>
      <c r="B4511">
        <v>55</v>
      </c>
    </row>
    <row r="4512" spans="1:2">
      <c r="A4512" t="s">
        <v>27071</v>
      </c>
      <c r="B4512">
        <v>31</v>
      </c>
    </row>
    <row r="4513" spans="1:2">
      <c r="A4513" t="s">
        <v>27233</v>
      </c>
      <c r="B4513">
        <v>37</v>
      </c>
    </row>
    <row r="4514" spans="1:2">
      <c r="A4514" t="s">
        <v>32730</v>
      </c>
      <c r="B4514">
        <v>12</v>
      </c>
    </row>
    <row r="4515" spans="1:2">
      <c r="A4515" t="s">
        <v>26981</v>
      </c>
      <c r="B4515">
        <v>52</v>
      </c>
    </row>
    <row r="4516" spans="1:2">
      <c r="A4516" t="s">
        <v>27143</v>
      </c>
      <c r="B4516">
        <v>0</v>
      </c>
    </row>
    <row r="4517" spans="1:2">
      <c r="A4517" t="s">
        <v>27144</v>
      </c>
      <c r="B4517">
        <v>96</v>
      </c>
    </row>
    <row r="4518" spans="1:2">
      <c r="A4518" t="s">
        <v>27075</v>
      </c>
      <c r="B4518">
        <v>88</v>
      </c>
    </row>
    <row r="4519" spans="1:2">
      <c r="A4519" t="s">
        <v>26905</v>
      </c>
      <c r="B4519">
        <v>13</v>
      </c>
    </row>
    <row r="4520" spans="1:2">
      <c r="A4520" t="s">
        <v>32442</v>
      </c>
      <c r="B4520">
        <v>0</v>
      </c>
    </row>
    <row r="4521" spans="1:2">
      <c r="A4521" t="s">
        <v>30303</v>
      </c>
      <c r="B4521">
        <v>1</v>
      </c>
    </row>
    <row r="4522" spans="1:2">
      <c r="A4522" t="s">
        <v>27132</v>
      </c>
      <c r="B4522">
        <v>0</v>
      </c>
    </row>
    <row r="4523" spans="1:2">
      <c r="A4523" t="s">
        <v>26924</v>
      </c>
      <c r="B4523">
        <v>28</v>
      </c>
    </row>
    <row r="4524" spans="1:2">
      <c r="A4524" t="s">
        <v>27330</v>
      </c>
      <c r="B4524">
        <v>6</v>
      </c>
    </row>
    <row r="4525" spans="1:2">
      <c r="A4525" t="s">
        <v>27048</v>
      </c>
      <c r="B4525">
        <v>51</v>
      </c>
    </row>
    <row r="4526" spans="1:2">
      <c r="A4526" t="s">
        <v>27046</v>
      </c>
      <c r="B4526">
        <v>74</v>
      </c>
    </row>
    <row r="4527" spans="1:2">
      <c r="A4527" t="s">
        <v>32358</v>
      </c>
      <c r="B4527">
        <v>75</v>
      </c>
    </row>
    <row r="4528" spans="1:2">
      <c r="A4528" t="s">
        <v>26971</v>
      </c>
      <c r="B4528">
        <v>4</v>
      </c>
    </row>
    <row r="4529" spans="1:2">
      <c r="A4529" t="s">
        <v>32409</v>
      </c>
      <c r="B4529">
        <v>27</v>
      </c>
    </row>
    <row r="4530" spans="1:2">
      <c r="A4530" t="s">
        <v>31680</v>
      </c>
      <c r="B4530">
        <v>83</v>
      </c>
    </row>
    <row r="4531" spans="1:2">
      <c r="A4531" t="s">
        <v>27039</v>
      </c>
      <c r="B4531">
        <v>117</v>
      </c>
    </row>
    <row r="4532" spans="1:2">
      <c r="A4532" t="s">
        <v>27038</v>
      </c>
      <c r="B4532">
        <v>12</v>
      </c>
    </row>
    <row r="4533" spans="1:2">
      <c r="A4533" t="s">
        <v>27051</v>
      </c>
      <c r="B4533">
        <v>1</v>
      </c>
    </row>
    <row r="4534" spans="1:2">
      <c r="A4534" t="s">
        <v>31681</v>
      </c>
      <c r="B4534">
        <v>0</v>
      </c>
    </row>
    <row r="4535" spans="1:2">
      <c r="A4535" t="s">
        <v>27138</v>
      </c>
      <c r="B4535">
        <v>17</v>
      </c>
    </row>
    <row r="4536" spans="1:2">
      <c r="A4536" t="s">
        <v>27037</v>
      </c>
      <c r="B4536">
        <v>12</v>
      </c>
    </row>
    <row r="4537" spans="1:2">
      <c r="A4537" t="s">
        <v>30304</v>
      </c>
      <c r="B4537">
        <v>327</v>
      </c>
    </row>
    <row r="4538" spans="1:2">
      <c r="A4538" t="s">
        <v>30305</v>
      </c>
      <c r="B4538">
        <v>452</v>
      </c>
    </row>
    <row r="4539" spans="1:2">
      <c r="A4539" t="s">
        <v>30306</v>
      </c>
      <c r="B4539">
        <v>226</v>
      </c>
    </row>
    <row r="4540" spans="1:2">
      <c r="A4540" t="s">
        <v>30307</v>
      </c>
      <c r="B4540">
        <v>36</v>
      </c>
    </row>
    <row r="4541" spans="1:2">
      <c r="A4541" t="s">
        <v>30308</v>
      </c>
      <c r="B4541">
        <v>853</v>
      </c>
    </row>
    <row r="4542" spans="1:2">
      <c r="A4542" t="s">
        <v>30309</v>
      </c>
      <c r="B4542">
        <v>0</v>
      </c>
    </row>
    <row r="4543" spans="1:2">
      <c r="A4543" t="s">
        <v>30310</v>
      </c>
      <c r="B4543">
        <v>727</v>
      </c>
    </row>
    <row r="4544" spans="1:2">
      <c r="A4544" t="s">
        <v>27085</v>
      </c>
      <c r="B4544">
        <v>0</v>
      </c>
    </row>
    <row r="4545" spans="1:2">
      <c r="A4545" t="s">
        <v>27127</v>
      </c>
      <c r="B4545">
        <v>25</v>
      </c>
    </row>
    <row r="4546" spans="1:2">
      <c r="A4546" t="s">
        <v>32826</v>
      </c>
      <c r="B4546">
        <v>41</v>
      </c>
    </row>
    <row r="4547" spans="1:2">
      <c r="A4547" t="s">
        <v>33373</v>
      </c>
      <c r="B4547">
        <v>17</v>
      </c>
    </row>
    <row r="4548" spans="1:2">
      <c r="A4548" t="s">
        <v>31682</v>
      </c>
      <c r="B4548">
        <v>0</v>
      </c>
    </row>
    <row r="4549" spans="1:2">
      <c r="A4549" t="s">
        <v>27043</v>
      </c>
      <c r="B4549">
        <v>228</v>
      </c>
    </row>
    <row r="4550" spans="1:2">
      <c r="A4550" t="s">
        <v>27063</v>
      </c>
      <c r="B4550">
        <v>8</v>
      </c>
    </row>
    <row r="4551" spans="1:2">
      <c r="A4551" t="s">
        <v>27698</v>
      </c>
      <c r="B4551">
        <v>41</v>
      </c>
    </row>
    <row r="4552" spans="1:2">
      <c r="A4552" t="s">
        <v>30311</v>
      </c>
      <c r="B4552">
        <v>847</v>
      </c>
    </row>
    <row r="4553" spans="1:2">
      <c r="A4553" t="s">
        <v>30312</v>
      </c>
      <c r="B4553">
        <v>0</v>
      </c>
    </row>
    <row r="4554" spans="1:2">
      <c r="A4554" t="s">
        <v>27108</v>
      </c>
      <c r="B4554">
        <v>75</v>
      </c>
    </row>
    <row r="4555" spans="1:2">
      <c r="A4555" t="s">
        <v>27104</v>
      </c>
      <c r="B4555">
        <v>39</v>
      </c>
    </row>
    <row r="4556" spans="1:2">
      <c r="A4556" t="s">
        <v>27106</v>
      </c>
      <c r="B4556">
        <v>62</v>
      </c>
    </row>
    <row r="4557" spans="1:2">
      <c r="A4557" t="s">
        <v>30313</v>
      </c>
      <c r="B4557">
        <v>3</v>
      </c>
    </row>
    <row r="4558" spans="1:2">
      <c r="A4558" t="s">
        <v>30314</v>
      </c>
      <c r="B4558">
        <v>254</v>
      </c>
    </row>
    <row r="4559" spans="1:2">
      <c r="A4559" t="s">
        <v>30315</v>
      </c>
      <c r="B4559">
        <v>21</v>
      </c>
    </row>
    <row r="4560" spans="1:2">
      <c r="A4560" t="s">
        <v>30316</v>
      </c>
      <c r="B4560">
        <v>15</v>
      </c>
    </row>
    <row r="4561" spans="1:2">
      <c r="A4561" t="s">
        <v>30317</v>
      </c>
      <c r="B4561">
        <v>17</v>
      </c>
    </row>
    <row r="4562" spans="1:2">
      <c r="A4562" t="s">
        <v>30318</v>
      </c>
      <c r="B4562">
        <v>0</v>
      </c>
    </row>
    <row r="4563" spans="1:2">
      <c r="A4563" t="s">
        <v>31773</v>
      </c>
      <c r="B4563">
        <v>471</v>
      </c>
    </row>
    <row r="4564" spans="1:2">
      <c r="A4564" t="s">
        <v>33374</v>
      </c>
      <c r="B4564">
        <v>1356</v>
      </c>
    </row>
    <row r="4565" spans="1:2">
      <c r="A4565" t="s">
        <v>27133</v>
      </c>
      <c r="B4565">
        <v>1</v>
      </c>
    </row>
    <row r="4566" spans="1:2">
      <c r="A4566" t="s">
        <v>31683</v>
      </c>
      <c r="B4566">
        <v>60</v>
      </c>
    </row>
    <row r="4567" spans="1:2">
      <c r="A4567" t="s">
        <v>30319</v>
      </c>
      <c r="B4567">
        <v>30</v>
      </c>
    </row>
    <row r="4568" spans="1:2">
      <c r="A4568" t="s">
        <v>31978</v>
      </c>
      <c r="B4568">
        <v>0</v>
      </c>
    </row>
    <row r="4569" spans="1:2">
      <c r="A4569" t="s">
        <v>31684</v>
      </c>
      <c r="B4569">
        <v>0</v>
      </c>
    </row>
    <row r="4570" spans="1:2">
      <c r="A4570" t="s">
        <v>30320</v>
      </c>
      <c r="B4570">
        <v>0</v>
      </c>
    </row>
    <row r="4571" spans="1:2">
      <c r="A4571" t="s">
        <v>30321</v>
      </c>
      <c r="B4571">
        <v>0</v>
      </c>
    </row>
    <row r="4572" spans="1:2">
      <c r="A4572" t="s">
        <v>30322</v>
      </c>
      <c r="B4572">
        <v>80</v>
      </c>
    </row>
    <row r="4573" spans="1:2">
      <c r="A4573" t="s">
        <v>27060</v>
      </c>
      <c r="B4573">
        <v>0</v>
      </c>
    </row>
    <row r="4574" spans="1:2">
      <c r="A4574" t="s">
        <v>30323</v>
      </c>
      <c r="B4574">
        <v>132</v>
      </c>
    </row>
    <row r="4575" spans="1:2">
      <c r="A4575" t="s">
        <v>27639</v>
      </c>
      <c r="B4575">
        <v>869</v>
      </c>
    </row>
    <row r="4576" spans="1:2">
      <c r="A4576" t="s">
        <v>32586</v>
      </c>
      <c r="B4576">
        <v>14</v>
      </c>
    </row>
    <row r="4577" spans="1:2">
      <c r="A4577" t="s">
        <v>32587</v>
      </c>
      <c r="B4577">
        <v>20</v>
      </c>
    </row>
    <row r="4578" spans="1:2">
      <c r="A4578" t="s">
        <v>27314</v>
      </c>
      <c r="B4578">
        <v>78</v>
      </c>
    </row>
    <row r="4579" spans="1:2">
      <c r="A4579" t="s">
        <v>27095</v>
      </c>
      <c r="B4579">
        <v>3</v>
      </c>
    </row>
    <row r="4580" spans="1:2">
      <c r="A4580" t="s">
        <v>30324</v>
      </c>
      <c r="B4580">
        <v>12</v>
      </c>
    </row>
    <row r="4581" spans="1:2">
      <c r="A4581" t="s">
        <v>30325</v>
      </c>
      <c r="B4581">
        <v>6</v>
      </c>
    </row>
    <row r="4582" spans="1:2">
      <c r="A4582" t="s">
        <v>30326</v>
      </c>
      <c r="B4582">
        <v>216</v>
      </c>
    </row>
    <row r="4583" spans="1:2">
      <c r="A4583" t="s">
        <v>30327</v>
      </c>
      <c r="B4583">
        <v>33</v>
      </c>
    </row>
    <row r="4584" spans="1:2">
      <c r="A4584" t="s">
        <v>27299</v>
      </c>
      <c r="B4584">
        <v>0</v>
      </c>
    </row>
    <row r="4585" spans="1:2">
      <c r="A4585" t="s">
        <v>30328</v>
      </c>
      <c r="B4585">
        <v>506</v>
      </c>
    </row>
    <row r="4586" spans="1:2">
      <c r="A4586" t="s">
        <v>30329</v>
      </c>
      <c r="B4586">
        <v>30</v>
      </c>
    </row>
    <row r="4587" spans="1:2">
      <c r="A4587" t="s">
        <v>30330</v>
      </c>
      <c r="B4587">
        <v>60</v>
      </c>
    </row>
    <row r="4588" spans="1:2">
      <c r="A4588" t="s">
        <v>31979</v>
      </c>
      <c r="B4588">
        <v>83</v>
      </c>
    </row>
    <row r="4589" spans="1:2">
      <c r="A4589" t="s">
        <v>27699</v>
      </c>
      <c r="B4589">
        <v>0</v>
      </c>
    </row>
    <row r="4590" spans="1:2">
      <c r="A4590" t="s">
        <v>30331</v>
      </c>
      <c r="B4590">
        <v>204</v>
      </c>
    </row>
    <row r="4591" spans="1:2">
      <c r="A4591" t="s">
        <v>30332</v>
      </c>
      <c r="B4591">
        <v>393</v>
      </c>
    </row>
    <row r="4592" spans="1:2">
      <c r="A4592" t="s">
        <v>32731</v>
      </c>
      <c r="B4592">
        <v>142</v>
      </c>
    </row>
    <row r="4593" spans="1:2">
      <c r="A4593" t="s">
        <v>31920</v>
      </c>
      <c r="B4593">
        <v>0</v>
      </c>
    </row>
    <row r="4594" spans="1:2">
      <c r="A4594" t="s">
        <v>27091</v>
      </c>
      <c r="B4594">
        <v>0</v>
      </c>
    </row>
    <row r="4595" spans="1:2">
      <c r="A4595" t="s">
        <v>27140</v>
      </c>
      <c r="B4595">
        <v>406</v>
      </c>
    </row>
    <row r="4596" spans="1:2">
      <c r="A4596" t="s">
        <v>27033</v>
      </c>
      <c r="B4596">
        <v>104</v>
      </c>
    </row>
    <row r="4597" spans="1:2">
      <c r="A4597" t="s">
        <v>30333</v>
      </c>
      <c r="B4597">
        <v>3</v>
      </c>
    </row>
    <row r="4598" spans="1:2">
      <c r="A4598" t="s">
        <v>30334</v>
      </c>
      <c r="B4598">
        <v>88</v>
      </c>
    </row>
    <row r="4599" spans="1:2">
      <c r="A4599" t="s">
        <v>30335</v>
      </c>
      <c r="B4599">
        <v>200</v>
      </c>
    </row>
    <row r="4600" spans="1:2">
      <c r="A4600" t="s">
        <v>30336</v>
      </c>
      <c r="B4600">
        <v>13</v>
      </c>
    </row>
    <row r="4601" spans="1:2">
      <c r="A4601" t="s">
        <v>32414</v>
      </c>
      <c r="B4601">
        <v>1</v>
      </c>
    </row>
    <row r="4602" spans="1:2">
      <c r="A4602" t="s">
        <v>30337</v>
      </c>
      <c r="B4602">
        <v>45</v>
      </c>
    </row>
    <row r="4603" spans="1:2">
      <c r="A4603" t="s">
        <v>30338</v>
      </c>
      <c r="B4603">
        <v>10</v>
      </c>
    </row>
    <row r="4604" spans="1:2">
      <c r="A4604" t="s">
        <v>27077</v>
      </c>
      <c r="B4604">
        <v>18</v>
      </c>
    </row>
    <row r="4605" spans="1:2">
      <c r="A4605" t="s">
        <v>31685</v>
      </c>
      <c r="B4605">
        <v>56</v>
      </c>
    </row>
    <row r="4606" spans="1:2">
      <c r="A4606" t="s">
        <v>30339</v>
      </c>
      <c r="B4606">
        <v>164</v>
      </c>
    </row>
    <row r="4607" spans="1:2">
      <c r="A4607" t="s">
        <v>27720</v>
      </c>
      <c r="B4607">
        <v>49</v>
      </c>
    </row>
    <row r="4608" spans="1:2">
      <c r="A4608" t="s">
        <v>30340</v>
      </c>
      <c r="B4608">
        <v>160</v>
      </c>
    </row>
    <row r="4609" spans="1:2">
      <c r="A4609" t="s">
        <v>27643</v>
      </c>
      <c r="B4609">
        <v>0</v>
      </c>
    </row>
    <row r="4610" spans="1:2">
      <c r="A4610" t="s">
        <v>27724</v>
      </c>
      <c r="B4610">
        <v>37</v>
      </c>
    </row>
    <row r="4611" spans="1:2">
      <c r="A4611" t="s">
        <v>27722</v>
      </c>
      <c r="B4611">
        <v>26</v>
      </c>
    </row>
    <row r="4612" spans="1:2">
      <c r="A4612" t="s">
        <v>27650</v>
      </c>
      <c r="B4612">
        <v>32</v>
      </c>
    </row>
    <row r="4613" spans="1:2">
      <c r="A4613" t="s">
        <v>27692</v>
      </c>
      <c r="B4613">
        <v>10</v>
      </c>
    </row>
    <row r="4614" spans="1:2">
      <c r="A4614" t="s">
        <v>27730</v>
      </c>
      <c r="B4614">
        <v>23</v>
      </c>
    </row>
    <row r="4615" spans="1:2">
      <c r="A4615" t="s">
        <v>30341</v>
      </c>
      <c r="B4615">
        <v>24</v>
      </c>
    </row>
    <row r="4616" spans="1:2">
      <c r="A4616" t="s">
        <v>30342</v>
      </c>
      <c r="B4616">
        <v>24</v>
      </c>
    </row>
    <row r="4617" spans="1:2">
      <c r="A4617" t="s">
        <v>30343</v>
      </c>
      <c r="B4617">
        <v>24</v>
      </c>
    </row>
    <row r="4618" spans="1:2">
      <c r="A4618" t="s">
        <v>30344</v>
      </c>
      <c r="B4618">
        <v>0</v>
      </c>
    </row>
    <row r="4619" spans="1:2">
      <c r="A4619" t="s">
        <v>30345</v>
      </c>
      <c r="B4619">
        <v>0</v>
      </c>
    </row>
    <row r="4620" spans="1:2">
      <c r="A4620" t="s">
        <v>32732</v>
      </c>
      <c r="B4620">
        <v>0</v>
      </c>
    </row>
    <row r="4621" spans="1:2">
      <c r="A4621" t="s">
        <v>31686</v>
      </c>
      <c r="B4621">
        <v>22</v>
      </c>
    </row>
    <row r="4622" spans="1:2">
      <c r="A4622" t="s">
        <v>27671</v>
      </c>
      <c r="B4622">
        <v>28</v>
      </c>
    </row>
    <row r="4623" spans="1:2">
      <c r="A4623" t="s">
        <v>27649</v>
      </c>
      <c r="B4623">
        <v>95</v>
      </c>
    </row>
    <row r="4624" spans="1:2">
      <c r="A4624" t="s">
        <v>32492</v>
      </c>
      <c r="B4624">
        <v>192</v>
      </c>
    </row>
    <row r="4625" spans="1:2">
      <c r="A4625" t="s">
        <v>31687</v>
      </c>
      <c r="B4625">
        <v>102</v>
      </c>
    </row>
    <row r="4626" spans="1:2">
      <c r="A4626" t="s">
        <v>32593</v>
      </c>
      <c r="B4626">
        <v>2</v>
      </c>
    </row>
    <row r="4627" spans="1:2">
      <c r="A4627" t="s">
        <v>32733</v>
      </c>
      <c r="B4627">
        <v>0</v>
      </c>
    </row>
    <row r="4628" spans="1:2">
      <c r="A4628" t="s">
        <v>27142</v>
      </c>
      <c r="B4628">
        <v>0</v>
      </c>
    </row>
    <row r="4629" spans="1:2">
      <c r="A4629" t="s">
        <v>31980</v>
      </c>
      <c r="B4629">
        <v>60</v>
      </c>
    </row>
    <row r="4630" spans="1:2">
      <c r="A4630" t="s">
        <v>32601</v>
      </c>
      <c r="B4630">
        <v>1</v>
      </c>
    </row>
    <row r="4631" spans="1:2">
      <c r="A4631" t="s">
        <v>30346</v>
      </c>
      <c r="B4631">
        <v>48</v>
      </c>
    </row>
    <row r="4632" spans="1:2">
      <c r="A4632" t="s">
        <v>30347</v>
      </c>
      <c r="B4632">
        <v>78</v>
      </c>
    </row>
    <row r="4633" spans="1:2">
      <c r="A4633" t="s">
        <v>27762</v>
      </c>
      <c r="B4633">
        <v>277</v>
      </c>
    </row>
    <row r="4634" spans="1:2">
      <c r="A4634" t="s">
        <v>32734</v>
      </c>
      <c r="B4634">
        <v>6</v>
      </c>
    </row>
    <row r="4635" spans="1:2">
      <c r="A4635" t="s">
        <v>30348</v>
      </c>
      <c r="B4635">
        <v>34</v>
      </c>
    </row>
    <row r="4636" spans="1:2">
      <c r="A4636" t="s">
        <v>31981</v>
      </c>
      <c r="B4636">
        <v>84</v>
      </c>
    </row>
    <row r="4637" spans="1:2">
      <c r="A4637" t="s">
        <v>31982</v>
      </c>
      <c r="B4637">
        <v>156</v>
      </c>
    </row>
    <row r="4638" spans="1:2">
      <c r="A4638" t="s">
        <v>30349</v>
      </c>
      <c r="B4638">
        <v>153</v>
      </c>
    </row>
    <row r="4639" spans="1:2">
      <c r="A4639" t="s">
        <v>27734</v>
      </c>
      <c r="B4639">
        <v>0</v>
      </c>
    </row>
    <row r="4640" spans="1:2">
      <c r="A4640" t="s">
        <v>27710</v>
      </c>
      <c r="B4640">
        <v>40</v>
      </c>
    </row>
    <row r="4641" spans="1:2">
      <c r="A4641" t="s">
        <v>27752</v>
      </c>
      <c r="B4641">
        <v>0</v>
      </c>
    </row>
    <row r="4642" spans="1:2">
      <c r="A4642" t="s">
        <v>27712</v>
      </c>
      <c r="B4642">
        <v>31</v>
      </c>
    </row>
    <row r="4643" spans="1:2">
      <c r="A4643" t="s">
        <v>30350</v>
      </c>
      <c r="B4643">
        <v>150</v>
      </c>
    </row>
    <row r="4644" spans="1:2">
      <c r="A4644" t="s">
        <v>27731</v>
      </c>
      <c r="B4644">
        <v>0</v>
      </c>
    </row>
    <row r="4645" spans="1:2">
      <c r="A4645" t="s">
        <v>31727</v>
      </c>
      <c r="B4645">
        <v>45</v>
      </c>
    </row>
    <row r="4646" spans="1:2">
      <c r="A4646" t="s">
        <v>27750</v>
      </c>
      <c r="B4646">
        <v>0</v>
      </c>
    </row>
    <row r="4647" spans="1:2">
      <c r="A4647" t="s">
        <v>30351</v>
      </c>
      <c r="B4647">
        <v>255</v>
      </c>
    </row>
    <row r="4648" spans="1:2">
      <c r="A4648" t="s">
        <v>31983</v>
      </c>
      <c r="B4648">
        <v>180</v>
      </c>
    </row>
    <row r="4649" spans="1:2">
      <c r="A4649" t="s">
        <v>31984</v>
      </c>
      <c r="B4649">
        <v>177</v>
      </c>
    </row>
    <row r="4650" spans="1:2">
      <c r="A4650" t="s">
        <v>30352</v>
      </c>
      <c r="B4650">
        <v>131</v>
      </c>
    </row>
    <row r="4651" spans="1:2">
      <c r="A4651" t="s">
        <v>27757</v>
      </c>
      <c r="B4651">
        <v>87</v>
      </c>
    </row>
    <row r="4652" spans="1:2">
      <c r="A4652" t="s">
        <v>27766</v>
      </c>
      <c r="B4652">
        <v>49</v>
      </c>
    </row>
    <row r="4653" spans="1:2">
      <c r="A4653" t="s">
        <v>30353</v>
      </c>
      <c r="B4653">
        <v>948</v>
      </c>
    </row>
    <row r="4654" spans="1:2">
      <c r="A4654" t="s">
        <v>30354</v>
      </c>
      <c r="B4654">
        <v>3</v>
      </c>
    </row>
    <row r="4655" spans="1:2">
      <c r="A4655" t="s">
        <v>32098</v>
      </c>
      <c r="B4655">
        <v>0</v>
      </c>
    </row>
    <row r="4656" spans="1:2">
      <c r="A4656" t="s">
        <v>30355</v>
      </c>
      <c r="B4656">
        <v>0</v>
      </c>
    </row>
    <row r="4657" spans="1:2">
      <c r="A4657" t="s">
        <v>32099</v>
      </c>
      <c r="B4657">
        <v>0</v>
      </c>
    </row>
    <row r="4658" spans="1:2">
      <c r="A4658" t="s">
        <v>27695</v>
      </c>
      <c r="B4658">
        <v>120</v>
      </c>
    </row>
    <row r="4659" spans="1:2">
      <c r="A4659" t="s">
        <v>27738</v>
      </c>
      <c r="B4659">
        <v>645</v>
      </c>
    </row>
    <row r="4660" spans="1:2">
      <c r="A4660" t="s">
        <v>30356</v>
      </c>
      <c r="B4660">
        <v>0</v>
      </c>
    </row>
    <row r="4661" spans="1:2">
      <c r="A4661" t="s">
        <v>30357</v>
      </c>
      <c r="B4661">
        <v>337</v>
      </c>
    </row>
    <row r="4662" spans="1:2">
      <c r="A4662" t="s">
        <v>30358</v>
      </c>
      <c r="B4662">
        <v>40</v>
      </c>
    </row>
    <row r="4663" spans="1:2">
      <c r="A4663" t="s">
        <v>30359</v>
      </c>
      <c r="B4663">
        <v>78</v>
      </c>
    </row>
    <row r="4664" spans="1:2">
      <c r="A4664" t="s">
        <v>30360</v>
      </c>
      <c r="B4664">
        <v>6</v>
      </c>
    </row>
    <row r="4665" spans="1:2">
      <c r="A4665" t="s">
        <v>30361</v>
      </c>
      <c r="B4665">
        <v>78</v>
      </c>
    </row>
    <row r="4666" spans="1:2">
      <c r="A4666" t="s">
        <v>30362</v>
      </c>
      <c r="B4666">
        <v>99</v>
      </c>
    </row>
    <row r="4667" spans="1:2">
      <c r="A4667" t="s">
        <v>30363</v>
      </c>
      <c r="B4667">
        <v>7</v>
      </c>
    </row>
    <row r="4668" spans="1:2">
      <c r="A4668" t="s">
        <v>30364</v>
      </c>
      <c r="B4668">
        <v>254</v>
      </c>
    </row>
    <row r="4669" spans="1:2">
      <c r="A4669" t="s">
        <v>30365</v>
      </c>
      <c r="B4669">
        <v>6</v>
      </c>
    </row>
    <row r="4670" spans="1:2">
      <c r="A4670" t="s">
        <v>27647</v>
      </c>
      <c r="B4670">
        <v>1923</v>
      </c>
    </row>
    <row r="4671" spans="1:2">
      <c r="A4671" t="s">
        <v>30366</v>
      </c>
      <c r="B4671">
        <v>260</v>
      </c>
    </row>
    <row r="4672" spans="1:2">
      <c r="A4672" t="s">
        <v>32100</v>
      </c>
      <c r="B4672">
        <v>11</v>
      </c>
    </row>
    <row r="4673" spans="1:2">
      <c r="A4673" t="s">
        <v>27679</v>
      </c>
      <c r="B4673">
        <v>0</v>
      </c>
    </row>
    <row r="4674" spans="1:2">
      <c r="A4674" t="s">
        <v>30367</v>
      </c>
      <c r="B4674">
        <v>4882</v>
      </c>
    </row>
    <row r="4675" spans="1:2">
      <c r="A4675" t="s">
        <v>27659</v>
      </c>
      <c r="B4675">
        <v>2</v>
      </c>
    </row>
    <row r="4676" spans="1:2">
      <c r="A4676" t="s">
        <v>32514</v>
      </c>
      <c r="B4676">
        <v>0</v>
      </c>
    </row>
    <row r="4677" spans="1:2">
      <c r="A4677" t="s">
        <v>30368</v>
      </c>
      <c r="B4677">
        <v>692</v>
      </c>
    </row>
    <row r="4678" spans="1:2">
      <c r="A4678" t="s">
        <v>31688</v>
      </c>
      <c r="B4678">
        <v>82</v>
      </c>
    </row>
    <row r="4679" spans="1:2">
      <c r="A4679" t="s">
        <v>31985</v>
      </c>
      <c r="B4679">
        <v>30</v>
      </c>
    </row>
    <row r="4680" spans="1:2">
      <c r="A4680" t="s">
        <v>27704</v>
      </c>
      <c r="B4680">
        <v>3419</v>
      </c>
    </row>
    <row r="4681" spans="1:2">
      <c r="A4681" t="s">
        <v>31707</v>
      </c>
      <c r="B4681">
        <v>0</v>
      </c>
    </row>
    <row r="4682" spans="1:2">
      <c r="A4682" t="s">
        <v>30369</v>
      </c>
      <c r="B4682">
        <v>0</v>
      </c>
    </row>
    <row r="4683" spans="1:2">
      <c r="A4683" t="s">
        <v>31986</v>
      </c>
      <c r="B4683">
        <v>46</v>
      </c>
    </row>
    <row r="4684" spans="1:2">
      <c r="A4684" t="s">
        <v>31689</v>
      </c>
      <c r="B4684">
        <v>1842</v>
      </c>
    </row>
    <row r="4685" spans="1:2">
      <c r="A4685" t="s">
        <v>31720</v>
      </c>
      <c r="B4685">
        <v>3098</v>
      </c>
    </row>
    <row r="4686" spans="1:2">
      <c r="A4686" t="s">
        <v>27763</v>
      </c>
      <c r="B4686">
        <v>172</v>
      </c>
    </row>
    <row r="4687" spans="1:2">
      <c r="A4687" t="s">
        <v>31719</v>
      </c>
      <c r="B4687">
        <v>1891</v>
      </c>
    </row>
    <row r="4688" spans="1:2">
      <c r="A4688" t="s">
        <v>31690</v>
      </c>
      <c r="B4688">
        <v>3170</v>
      </c>
    </row>
    <row r="4689" spans="1:2">
      <c r="A4689" t="s">
        <v>31987</v>
      </c>
      <c r="B4689">
        <v>485</v>
      </c>
    </row>
    <row r="4690" spans="1:2">
      <c r="A4690" t="s">
        <v>30370</v>
      </c>
      <c r="B4690">
        <v>12</v>
      </c>
    </row>
    <row r="4691" spans="1:2">
      <c r="A4691" t="s">
        <v>30371</v>
      </c>
      <c r="B4691">
        <v>1</v>
      </c>
    </row>
    <row r="4692" spans="1:2">
      <c r="A4692" t="s">
        <v>32368</v>
      </c>
      <c r="B4692">
        <v>0</v>
      </c>
    </row>
    <row r="4693" spans="1:2">
      <c r="A4693" t="s">
        <v>30372</v>
      </c>
      <c r="B4693">
        <v>420</v>
      </c>
    </row>
    <row r="4694" spans="1:2">
      <c r="A4694" t="s">
        <v>30373</v>
      </c>
      <c r="B4694">
        <v>498</v>
      </c>
    </row>
    <row r="4695" spans="1:2">
      <c r="A4695" t="s">
        <v>30374</v>
      </c>
      <c r="B4695">
        <v>455</v>
      </c>
    </row>
    <row r="4696" spans="1:2">
      <c r="A4696" t="s">
        <v>30375</v>
      </c>
      <c r="B4696">
        <v>477</v>
      </c>
    </row>
    <row r="4697" spans="1:2">
      <c r="A4697" t="s">
        <v>30376</v>
      </c>
      <c r="B4697">
        <v>205</v>
      </c>
    </row>
    <row r="4698" spans="1:2">
      <c r="A4698" t="s">
        <v>30377</v>
      </c>
      <c r="B4698">
        <v>18</v>
      </c>
    </row>
    <row r="4699" spans="1:2">
      <c r="A4699" t="s">
        <v>30378</v>
      </c>
      <c r="B4699">
        <v>3</v>
      </c>
    </row>
    <row r="4700" spans="1:2">
      <c r="A4700" t="s">
        <v>30379</v>
      </c>
      <c r="B4700">
        <v>245</v>
      </c>
    </row>
    <row r="4701" spans="1:2">
      <c r="A4701" t="s">
        <v>30380</v>
      </c>
      <c r="B4701">
        <v>505</v>
      </c>
    </row>
    <row r="4702" spans="1:2">
      <c r="A4702" t="s">
        <v>27740</v>
      </c>
      <c r="B4702">
        <v>259</v>
      </c>
    </row>
    <row r="4703" spans="1:2">
      <c r="A4703" t="s">
        <v>30381</v>
      </c>
      <c r="B4703">
        <v>60</v>
      </c>
    </row>
    <row r="4704" spans="1:2">
      <c r="A4704" t="s">
        <v>31691</v>
      </c>
      <c r="B4704">
        <v>84</v>
      </c>
    </row>
    <row r="4705" spans="1:2">
      <c r="A4705" t="s">
        <v>32971</v>
      </c>
      <c r="B4705">
        <v>716</v>
      </c>
    </row>
    <row r="4706" spans="1:2">
      <c r="A4706" t="s">
        <v>31988</v>
      </c>
      <c r="B4706">
        <v>274</v>
      </c>
    </row>
    <row r="4707" spans="1:2">
      <c r="A4707" t="s">
        <v>30382</v>
      </c>
      <c r="B4707">
        <v>12</v>
      </c>
    </row>
    <row r="4708" spans="1:2">
      <c r="A4708" t="s">
        <v>30383</v>
      </c>
      <c r="B4708">
        <v>17</v>
      </c>
    </row>
    <row r="4709" spans="1:2">
      <c r="A4709" t="s">
        <v>32101</v>
      </c>
      <c r="B4709">
        <v>151</v>
      </c>
    </row>
    <row r="4710" spans="1:2">
      <c r="A4710" t="s">
        <v>30384</v>
      </c>
      <c r="B4710">
        <v>0</v>
      </c>
    </row>
    <row r="4711" spans="1:2">
      <c r="A4711" t="s">
        <v>27714</v>
      </c>
      <c r="B4711">
        <v>84</v>
      </c>
    </row>
    <row r="4712" spans="1:2">
      <c r="A4712" t="s">
        <v>31692</v>
      </c>
      <c r="B4712">
        <v>15</v>
      </c>
    </row>
    <row r="4713" spans="1:2">
      <c r="A4713" t="s">
        <v>31693</v>
      </c>
      <c r="B4713">
        <v>21</v>
      </c>
    </row>
    <row r="4714" spans="1:2">
      <c r="A4714" t="s">
        <v>31989</v>
      </c>
      <c r="B4714">
        <v>15</v>
      </c>
    </row>
    <row r="4715" spans="1:2">
      <c r="A4715" t="s">
        <v>31990</v>
      </c>
      <c r="B4715">
        <v>0</v>
      </c>
    </row>
    <row r="4716" spans="1:2">
      <c r="A4716" t="s">
        <v>27743</v>
      </c>
      <c r="B4716">
        <v>180</v>
      </c>
    </row>
    <row r="4717" spans="1:2">
      <c r="A4717" t="s">
        <v>30385</v>
      </c>
      <c r="B4717">
        <v>140</v>
      </c>
    </row>
    <row r="4718" spans="1:2">
      <c r="A4718" t="s">
        <v>30386</v>
      </c>
      <c r="B4718">
        <v>0</v>
      </c>
    </row>
    <row r="4719" spans="1:2">
      <c r="A4719" t="s">
        <v>32860</v>
      </c>
      <c r="B4719">
        <v>1352</v>
      </c>
    </row>
    <row r="4720" spans="1:2">
      <c r="A4720" t="s">
        <v>32735</v>
      </c>
      <c r="B4720">
        <v>1386</v>
      </c>
    </row>
    <row r="4721" spans="1:2">
      <c r="A4721" t="s">
        <v>31694</v>
      </c>
      <c r="B4721">
        <v>122</v>
      </c>
    </row>
    <row r="4722" spans="1:2">
      <c r="A4722" t="s">
        <v>30387</v>
      </c>
      <c r="B4722">
        <v>565</v>
      </c>
    </row>
    <row r="4723" spans="1:2">
      <c r="A4723" t="s">
        <v>31991</v>
      </c>
      <c r="B4723">
        <v>28</v>
      </c>
    </row>
    <row r="4724" spans="1:2">
      <c r="A4724" t="s">
        <v>30388</v>
      </c>
      <c r="B4724">
        <v>131</v>
      </c>
    </row>
    <row r="4725" spans="1:2">
      <c r="A4725" t="s">
        <v>30389</v>
      </c>
      <c r="B4725">
        <v>17</v>
      </c>
    </row>
    <row r="4726" spans="1:2">
      <c r="A4726" t="s">
        <v>30390</v>
      </c>
      <c r="B4726">
        <v>29</v>
      </c>
    </row>
    <row r="4727" spans="1:2">
      <c r="A4727" t="s">
        <v>31695</v>
      </c>
      <c r="B4727">
        <v>17</v>
      </c>
    </row>
    <row r="4728" spans="1:2">
      <c r="A4728" t="s">
        <v>30391</v>
      </c>
      <c r="B4728">
        <v>150</v>
      </c>
    </row>
    <row r="4729" spans="1:2">
      <c r="A4729" t="s">
        <v>31992</v>
      </c>
      <c r="B4729">
        <v>11</v>
      </c>
    </row>
    <row r="4730" spans="1:2">
      <c r="A4730" t="s">
        <v>30392</v>
      </c>
      <c r="B4730">
        <v>0</v>
      </c>
    </row>
    <row r="4731" spans="1:2">
      <c r="A4731" t="s">
        <v>30393</v>
      </c>
      <c r="B4731">
        <v>12</v>
      </c>
    </row>
    <row r="4732" spans="1:2">
      <c r="A4732" t="s">
        <v>30394</v>
      </c>
      <c r="B4732">
        <v>0</v>
      </c>
    </row>
    <row r="4733" spans="1:2">
      <c r="A4733" t="s">
        <v>33375</v>
      </c>
      <c r="B4733">
        <v>0</v>
      </c>
    </row>
    <row r="4734" spans="1:2">
      <c r="A4734" t="s">
        <v>30395</v>
      </c>
      <c r="B4734">
        <v>14</v>
      </c>
    </row>
    <row r="4735" spans="1:2">
      <c r="A4735" t="s">
        <v>32736</v>
      </c>
      <c r="B4735">
        <v>18</v>
      </c>
    </row>
    <row r="4736" spans="1:2">
      <c r="A4736" t="s">
        <v>32827</v>
      </c>
      <c r="B4736">
        <v>106</v>
      </c>
    </row>
    <row r="4737" spans="1:2">
      <c r="A4737" t="s">
        <v>30396</v>
      </c>
      <c r="B4737">
        <v>0</v>
      </c>
    </row>
    <row r="4738" spans="1:2">
      <c r="A4738" t="s">
        <v>31993</v>
      </c>
      <c r="B4738">
        <v>0</v>
      </c>
    </row>
    <row r="4739" spans="1:2">
      <c r="A4739" t="s">
        <v>30397</v>
      </c>
      <c r="B4739">
        <v>4</v>
      </c>
    </row>
    <row r="4740" spans="1:2">
      <c r="A4740" t="s">
        <v>30398</v>
      </c>
      <c r="B4740">
        <v>0</v>
      </c>
    </row>
    <row r="4741" spans="1:2">
      <c r="A4741" t="s">
        <v>30399</v>
      </c>
      <c r="B4741">
        <v>617</v>
      </c>
    </row>
    <row r="4742" spans="1:2">
      <c r="A4742" t="s">
        <v>30400</v>
      </c>
      <c r="B4742">
        <v>56400</v>
      </c>
    </row>
    <row r="4743" spans="1:2">
      <c r="A4743" t="s">
        <v>31994</v>
      </c>
      <c r="B4743">
        <v>0</v>
      </c>
    </row>
    <row r="4744" spans="1:2">
      <c r="A4744" t="s">
        <v>30401</v>
      </c>
      <c r="B4744">
        <v>0</v>
      </c>
    </row>
    <row r="4745" spans="1:2">
      <c r="A4745" t="s">
        <v>31995</v>
      </c>
      <c r="B4745">
        <v>0</v>
      </c>
    </row>
    <row r="4746" spans="1:2">
      <c r="A4746" t="s">
        <v>30402</v>
      </c>
      <c r="B4746">
        <v>57</v>
      </c>
    </row>
    <row r="4747" spans="1:2">
      <c r="A4747" t="s">
        <v>31996</v>
      </c>
      <c r="B4747">
        <v>0</v>
      </c>
    </row>
    <row r="4748" spans="1:2">
      <c r="A4748" t="s">
        <v>31997</v>
      </c>
      <c r="B4748">
        <v>33</v>
      </c>
    </row>
    <row r="4749" spans="1:2">
      <c r="A4749" t="s">
        <v>32828</v>
      </c>
      <c r="B4749">
        <v>0</v>
      </c>
    </row>
    <row r="4750" spans="1:2">
      <c r="A4750" t="s">
        <v>30403</v>
      </c>
      <c r="B4750">
        <v>10</v>
      </c>
    </row>
    <row r="4751" spans="1:2">
      <c r="A4751" t="s">
        <v>30404</v>
      </c>
      <c r="B4751">
        <v>12</v>
      </c>
    </row>
    <row r="4752" spans="1:2">
      <c r="A4752" t="s">
        <v>30405</v>
      </c>
      <c r="B4752">
        <v>59</v>
      </c>
    </row>
    <row r="4753" spans="1:2">
      <c r="A4753" t="s">
        <v>30406</v>
      </c>
      <c r="B4753">
        <v>0</v>
      </c>
    </row>
    <row r="4754" spans="1:2">
      <c r="A4754" t="s">
        <v>31998</v>
      </c>
      <c r="B4754">
        <v>32</v>
      </c>
    </row>
    <row r="4755" spans="1:2">
      <c r="A4755" t="s">
        <v>30407</v>
      </c>
      <c r="B4755">
        <v>10</v>
      </c>
    </row>
    <row r="4756" spans="1:2">
      <c r="A4756" t="s">
        <v>30408</v>
      </c>
      <c r="B4756">
        <v>210</v>
      </c>
    </row>
    <row r="4757" spans="1:2">
      <c r="A4757" t="s">
        <v>30409</v>
      </c>
      <c r="B4757">
        <v>0</v>
      </c>
    </row>
    <row r="4758" spans="1:2">
      <c r="A4758" t="s">
        <v>30410</v>
      </c>
      <c r="B4758">
        <v>1</v>
      </c>
    </row>
    <row r="4759" spans="1:2">
      <c r="A4759" t="s">
        <v>31696</v>
      </c>
      <c r="B4759">
        <v>0</v>
      </c>
    </row>
    <row r="4760" spans="1:2">
      <c r="A4760" t="s">
        <v>31767</v>
      </c>
      <c r="B4760">
        <v>108</v>
      </c>
    </row>
    <row r="4761" spans="1:2">
      <c r="A4761" t="s">
        <v>31999</v>
      </c>
      <c r="B4761">
        <v>102</v>
      </c>
    </row>
    <row r="4762" spans="1:2">
      <c r="A4762" t="s">
        <v>32000</v>
      </c>
      <c r="B4762">
        <v>12</v>
      </c>
    </row>
    <row r="4763" spans="1:2">
      <c r="A4763" t="s">
        <v>32001</v>
      </c>
      <c r="B4763">
        <v>12</v>
      </c>
    </row>
    <row r="4764" spans="1:2">
      <c r="A4764" t="s">
        <v>32002</v>
      </c>
      <c r="B4764">
        <v>6</v>
      </c>
    </row>
    <row r="4765" spans="1:2">
      <c r="A4765" t="s">
        <v>32003</v>
      </c>
      <c r="B4765">
        <v>25</v>
      </c>
    </row>
    <row r="4766" spans="1:2">
      <c r="A4766" t="s">
        <v>32004</v>
      </c>
      <c r="B4766">
        <v>12</v>
      </c>
    </row>
    <row r="4767" spans="1:2">
      <c r="A4767" t="s">
        <v>32737</v>
      </c>
      <c r="B4767">
        <v>6</v>
      </c>
    </row>
    <row r="4768" spans="1:2">
      <c r="A4768" t="s">
        <v>32005</v>
      </c>
      <c r="B4768">
        <v>12</v>
      </c>
    </row>
    <row r="4769" spans="1:2">
      <c r="A4769" t="s">
        <v>32006</v>
      </c>
      <c r="B4769">
        <v>12</v>
      </c>
    </row>
    <row r="4770" spans="1:2">
      <c r="A4770" t="s">
        <v>32007</v>
      </c>
      <c r="B4770">
        <v>6</v>
      </c>
    </row>
    <row r="4771" spans="1:2">
      <c r="A4771" t="s">
        <v>32008</v>
      </c>
      <c r="B4771">
        <v>12</v>
      </c>
    </row>
    <row r="4772" spans="1:2">
      <c r="A4772" t="s">
        <v>32009</v>
      </c>
      <c r="B4772">
        <v>279</v>
      </c>
    </row>
    <row r="4773" spans="1:2">
      <c r="A4773" t="s">
        <v>31697</v>
      </c>
      <c r="B4773">
        <v>0</v>
      </c>
    </row>
    <row r="4774" spans="1:2">
      <c r="A4774" t="s">
        <v>31698</v>
      </c>
      <c r="B4774">
        <v>43</v>
      </c>
    </row>
    <row r="4775" spans="1:2">
      <c r="A4775" t="s">
        <v>32738</v>
      </c>
      <c r="B4775">
        <v>12</v>
      </c>
    </row>
    <row r="4776" spans="1:2">
      <c r="A4776" t="s">
        <v>32010</v>
      </c>
      <c r="B4776">
        <v>93</v>
      </c>
    </row>
    <row r="4777" spans="1:2">
      <c r="A4777" t="s">
        <v>31699</v>
      </c>
      <c r="B4777">
        <v>57</v>
      </c>
    </row>
    <row r="4778" spans="1:2">
      <c r="A4778" t="s">
        <v>32011</v>
      </c>
      <c r="B4778">
        <v>85</v>
      </c>
    </row>
    <row r="4779" spans="1:2">
      <c r="A4779" t="s">
        <v>31700</v>
      </c>
      <c r="B4779">
        <v>0</v>
      </c>
    </row>
    <row r="4780" spans="1:2">
      <c r="A4780" t="s">
        <v>31701</v>
      </c>
      <c r="B4780">
        <v>0</v>
      </c>
    </row>
    <row r="4781" spans="1:2">
      <c r="A4781" t="s">
        <v>33376</v>
      </c>
      <c r="B4781">
        <v>2</v>
      </c>
    </row>
    <row r="4782" spans="1:2">
      <c r="A4782" t="s">
        <v>32012</v>
      </c>
      <c r="B4782">
        <v>54</v>
      </c>
    </row>
    <row r="4783" spans="1:2">
      <c r="A4783" t="s">
        <v>32013</v>
      </c>
      <c r="B4783">
        <v>63</v>
      </c>
    </row>
    <row r="4784" spans="1:2">
      <c r="A4784" t="s">
        <v>32014</v>
      </c>
      <c r="B4784">
        <v>132</v>
      </c>
    </row>
    <row r="4785" spans="1:2">
      <c r="A4785" t="s">
        <v>32015</v>
      </c>
      <c r="B4785">
        <v>0</v>
      </c>
    </row>
    <row r="4786" spans="1:2">
      <c r="A4786" t="s">
        <v>31712</v>
      </c>
      <c r="B4786">
        <v>13</v>
      </c>
    </row>
    <row r="4787" spans="1:2">
      <c r="A4787" t="s">
        <v>31799</v>
      </c>
      <c r="B4787">
        <v>0</v>
      </c>
    </row>
    <row r="4788" spans="1:2">
      <c r="A4788" t="s">
        <v>32515</v>
      </c>
      <c r="B4788">
        <v>38</v>
      </c>
    </row>
    <row r="4789" spans="1:2">
      <c r="A4789" t="s">
        <v>32016</v>
      </c>
      <c r="B4789">
        <v>49</v>
      </c>
    </row>
    <row r="4790" spans="1:2">
      <c r="A4790" t="s">
        <v>32017</v>
      </c>
      <c r="B4790">
        <v>19</v>
      </c>
    </row>
    <row r="4791" spans="1:2">
      <c r="A4791" t="s">
        <v>32739</v>
      </c>
      <c r="B4791">
        <v>8</v>
      </c>
    </row>
    <row r="4792" spans="1:2">
      <c r="A4792" t="s">
        <v>31817</v>
      </c>
      <c r="B4792">
        <v>0</v>
      </c>
    </row>
    <row r="4793" spans="1:2">
      <c r="A4793" t="s">
        <v>32740</v>
      </c>
      <c r="B4793">
        <v>71</v>
      </c>
    </row>
    <row r="4794" spans="1:2">
      <c r="A4794" t="s">
        <v>32018</v>
      </c>
      <c r="B4794">
        <v>1</v>
      </c>
    </row>
    <row r="4795" spans="1:2">
      <c r="A4795" t="s">
        <v>32019</v>
      </c>
      <c r="B4795">
        <v>207</v>
      </c>
    </row>
    <row r="4796" spans="1:2">
      <c r="A4796" t="s">
        <v>31792</v>
      </c>
      <c r="B4796">
        <v>0</v>
      </c>
    </row>
    <row r="4797" spans="1:2">
      <c r="A4797" t="s">
        <v>31844</v>
      </c>
      <c r="B4797">
        <v>1</v>
      </c>
    </row>
    <row r="4798" spans="1:2">
      <c r="A4798" t="s">
        <v>31763</v>
      </c>
      <c r="B4798">
        <v>0</v>
      </c>
    </row>
    <row r="4799" spans="1:2">
      <c r="A4799" t="s">
        <v>31739</v>
      </c>
      <c r="B4799">
        <v>5</v>
      </c>
    </row>
    <row r="4800" spans="1:2">
      <c r="A4800" t="s">
        <v>32020</v>
      </c>
      <c r="B4800">
        <v>24</v>
      </c>
    </row>
    <row r="4801" spans="1:2">
      <c r="A4801" t="s">
        <v>32021</v>
      </c>
      <c r="B4801">
        <v>120</v>
      </c>
    </row>
    <row r="4802" spans="1:2">
      <c r="A4802" t="s">
        <v>32861</v>
      </c>
      <c r="B4802">
        <v>944</v>
      </c>
    </row>
    <row r="4803" spans="1:2">
      <c r="A4803" t="s">
        <v>32022</v>
      </c>
      <c r="B4803">
        <v>90</v>
      </c>
    </row>
    <row r="4804" spans="1:2">
      <c r="A4804" t="s">
        <v>31734</v>
      </c>
      <c r="B4804">
        <v>0</v>
      </c>
    </row>
    <row r="4805" spans="1:2">
      <c r="A4805" t="s">
        <v>31801</v>
      </c>
      <c r="B4805">
        <v>1</v>
      </c>
    </row>
    <row r="4806" spans="1:2">
      <c r="A4806" t="s">
        <v>31726</v>
      </c>
      <c r="B4806">
        <v>1</v>
      </c>
    </row>
    <row r="4807" spans="1:2">
      <c r="A4807" t="s">
        <v>32023</v>
      </c>
      <c r="B4807">
        <v>30</v>
      </c>
    </row>
    <row r="4808" spans="1:2">
      <c r="A4808" t="s">
        <v>32024</v>
      </c>
      <c r="B4808">
        <v>39</v>
      </c>
    </row>
    <row r="4809" spans="1:2">
      <c r="A4809" t="s">
        <v>32025</v>
      </c>
      <c r="B4809">
        <v>0</v>
      </c>
    </row>
    <row r="4810" spans="1:2">
      <c r="A4810" t="s">
        <v>32026</v>
      </c>
      <c r="B4810">
        <v>0</v>
      </c>
    </row>
    <row r="4811" spans="1:2">
      <c r="A4811" t="s">
        <v>32027</v>
      </c>
      <c r="B4811">
        <v>840</v>
      </c>
    </row>
    <row r="4812" spans="1:2">
      <c r="A4812" t="s">
        <v>32596</v>
      </c>
      <c r="B4812">
        <v>114</v>
      </c>
    </row>
    <row r="4813" spans="1:2">
      <c r="A4813" t="s">
        <v>31819</v>
      </c>
      <c r="B4813">
        <v>3</v>
      </c>
    </row>
    <row r="4814" spans="1:2">
      <c r="A4814" t="s">
        <v>32028</v>
      </c>
      <c r="B4814">
        <v>0</v>
      </c>
    </row>
    <row r="4815" spans="1:2">
      <c r="A4815" t="s">
        <v>31776</v>
      </c>
      <c r="B4815">
        <v>0</v>
      </c>
    </row>
    <row r="4816" spans="1:2">
      <c r="A4816" t="s">
        <v>31821</v>
      </c>
      <c r="B4816">
        <v>1</v>
      </c>
    </row>
    <row r="4817" spans="1:2">
      <c r="A4817" t="s">
        <v>31784</v>
      </c>
      <c r="B4817">
        <v>0</v>
      </c>
    </row>
    <row r="4818" spans="1:2">
      <c r="A4818" t="s">
        <v>31780</v>
      </c>
      <c r="B4818">
        <v>56</v>
      </c>
    </row>
    <row r="4819" spans="1:2">
      <c r="A4819" t="s">
        <v>31782</v>
      </c>
      <c r="B4819">
        <v>188</v>
      </c>
    </row>
    <row r="4820" spans="1:2">
      <c r="A4820" t="s">
        <v>31847</v>
      </c>
      <c r="B4820">
        <v>0</v>
      </c>
    </row>
    <row r="4821" spans="1:2">
      <c r="A4821" t="s">
        <v>32029</v>
      </c>
      <c r="B4821">
        <v>48</v>
      </c>
    </row>
    <row r="4822" spans="1:2">
      <c r="A4822" t="s">
        <v>32030</v>
      </c>
      <c r="B4822">
        <v>135</v>
      </c>
    </row>
    <row r="4823" spans="1:2">
      <c r="A4823" t="s">
        <v>32121</v>
      </c>
      <c r="B4823">
        <v>772</v>
      </c>
    </row>
    <row r="4824" spans="1:2">
      <c r="A4824" t="s">
        <v>32741</v>
      </c>
      <c r="B4824">
        <v>24</v>
      </c>
    </row>
    <row r="4825" spans="1:2">
      <c r="A4825" t="s">
        <v>32031</v>
      </c>
      <c r="B4825">
        <v>201</v>
      </c>
    </row>
    <row r="4826" spans="1:2">
      <c r="A4826" t="s">
        <v>32032</v>
      </c>
      <c r="B4826">
        <v>506</v>
      </c>
    </row>
    <row r="4827" spans="1:2">
      <c r="A4827" t="s">
        <v>32033</v>
      </c>
      <c r="B4827">
        <v>0</v>
      </c>
    </row>
    <row r="4828" spans="1:2">
      <c r="A4828" t="s">
        <v>32102</v>
      </c>
      <c r="B4828">
        <v>86</v>
      </c>
    </row>
    <row r="4829" spans="1:2">
      <c r="A4829" t="s">
        <v>32034</v>
      </c>
      <c r="B4829">
        <v>180</v>
      </c>
    </row>
    <row r="4830" spans="1:2">
      <c r="A4830" t="s">
        <v>32035</v>
      </c>
      <c r="B4830">
        <v>233</v>
      </c>
    </row>
    <row r="4831" spans="1:2">
      <c r="A4831" t="s">
        <v>31714</v>
      </c>
      <c r="B4831">
        <v>1</v>
      </c>
    </row>
    <row r="4832" spans="1:2">
      <c r="A4832" t="s">
        <v>31721</v>
      </c>
      <c r="B4832">
        <v>112</v>
      </c>
    </row>
    <row r="4833" spans="1:2">
      <c r="A4833" t="s">
        <v>32036</v>
      </c>
      <c r="B4833">
        <v>54</v>
      </c>
    </row>
    <row r="4834" spans="1:2">
      <c r="A4834" t="s">
        <v>32037</v>
      </c>
      <c r="B4834">
        <v>936</v>
      </c>
    </row>
    <row r="4835" spans="1:2">
      <c r="A4835" t="s">
        <v>32038</v>
      </c>
      <c r="B4835">
        <v>23</v>
      </c>
    </row>
    <row r="4836" spans="1:2">
      <c r="A4836" t="s">
        <v>32039</v>
      </c>
      <c r="B4836">
        <v>67</v>
      </c>
    </row>
    <row r="4837" spans="1:2">
      <c r="A4837" t="s">
        <v>32040</v>
      </c>
      <c r="B4837">
        <v>30</v>
      </c>
    </row>
    <row r="4838" spans="1:2">
      <c r="A4838" t="s">
        <v>32041</v>
      </c>
      <c r="B4838">
        <v>3</v>
      </c>
    </row>
    <row r="4839" spans="1:2">
      <c r="A4839" t="s">
        <v>32042</v>
      </c>
      <c r="B4839">
        <v>43</v>
      </c>
    </row>
    <row r="4840" spans="1:2">
      <c r="A4840" t="s">
        <v>32043</v>
      </c>
      <c r="B4840">
        <v>3</v>
      </c>
    </row>
    <row r="4841" spans="1:2">
      <c r="A4841" t="s">
        <v>32044</v>
      </c>
      <c r="B4841">
        <v>13505</v>
      </c>
    </row>
    <row r="4842" spans="1:2">
      <c r="A4842" t="s">
        <v>32045</v>
      </c>
      <c r="B4842">
        <v>16</v>
      </c>
    </row>
    <row r="4843" spans="1:2">
      <c r="A4843" t="s">
        <v>32046</v>
      </c>
      <c r="B4843">
        <v>18</v>
      </c>
    </row>
    <row r="4844" spans="1:2">
      <c r="A4844" t="s">
        <v>32047</v>
      </c>
      <c r="B4844">
        <v>12</v>
      </c>
    </row>
    <row r="4845" spans="1:2">
      <c r="A4845" t="s">
        <v>32048</v>
      </c>
      <c r="B4845">
        <v>0</v>
      </c>
    </row>
    <row r="4846" spans="1:2">
      <c r="A4846" t="s">
        <v>31788</v>
      </c>
      <c r="B4846">
        <v>1474</v>
      </c>
    </row>
    <row r="4847" spans="1:2">
      <c r="A4847" t="s">
        <v>32049</v>
      </c>
      <c r="B4847">
        <v>0</v>
      </c>
    </row>
    <row r="4848" spans="1:2">
      <c r="A4848" t="s">
        <v>32050</v>
      </c>
      <c r="B4848">
        <v>0</v>
      </c>
    </row>
    <row r="4849" spans="1:2">
      <c r="A4849" t="s">
        <v>32051</v>
      </c>
      <c r="B4849">
        <v>0</v>
      </c>
    </row>
    <row r="4850" spans="1:2">
      <c r="A4850" t="s">
        <v>32598</v>
      </c>
      <c r="B4850">
        <v>468</v>
      </c>
    </row>
    <row r="4851" spans="1:2">
      <c r="A4851" t="s">
        <v>32052</v>
      </c>
      <c r="B4851">
        <v>15</v>
      </c>
    </row>
    <row r="4852" spans="1:2">
      <c r="A4852" t="s">
        <v>32053</v>
      </c>
      <c r="B4852">
        <v>648</v>
      </c>
    </row>
    <row r="4853" spans="1:2">
      <c r="A4853" t="s">
        <v>32054</v>
      </c>
      <c r="B4853">
        <v>0</v>
      </c>
    </row>
    <row r="4854" spans="1:2">
      <c r="A4854" t="s">
        <v>32055</v>
      </c>
      <c r="B4854">
        <v>0</v>
      </c>
    </row>
    <row r="4855" spans="1:2">
      <c r="A4855" t="s">
        <v>32056</v>
      </c>
      <c r="B4855">
        <v>12</v>
      </c>
    </row>
    <row r="4856" spans="1:2">
      <c r="A4856" t="s">
        <v>32057</v>
      </c>
      <c r="B4856">
        <v>54</v>
      </c>
    </row>
    <row r="4857" spans="1:2">
      <c r="A4857" t="s">
        <v>32058</v>
      </c>
      <c r="B4857">
        <v>36</v>
      </c>
    </row>
    <row r="4858" spans="1:2">
      <c r="A4858" t="s">
        <v>32059</v>
      </c>
      <c r="B4858">
        <v>1</v>
      </c>
    </row>
    <row r="4859" spans="1:2">
      <c r="A4859" t="s">
        <v>32060</v>
      </c>
      <c r="B4859">
        <v>1</v>
      </c>
    </row>
    <row r="4860" spans="1:2">
      <c r="A4860" t="s">
        <v>32061</v>
      </c>
      <c r="B4860">
        <v>49</v>
      </c>
    </row>
    <row r="4861" spans="1:2">
      <c r="A4861" t="s">
        <v>32062</v>
      </c>
      <c r="B4861">
        <v>5</v>
      </c>
    </row>
    <row r="4862" spans="1:2">
      <c r="A4862" t="s">
        <v>32063</v>
      </c>
      <c r="B4862">
        <v>23</v>
      </c>
    </row>
    <row r="4863" spans="1:2">
      <c r="A4863" t="s">
        <v>32064</v>
      </c>
      <c r="B4863">
        <v>114</v>
      </c>
    </row>
    <row r="4864" spans="1:2">
      <c r="A4864" t="s">
        <v>32829</v>
      </c>
      <c r="B4864">
        <v>120</v>
      </c>
    </row>
    <row r="4865" spans="1:2">
      <c r="A4865" t="s">
        <v>33377</v>
      </c>
      <c r="B4865">
        <v>0</v>
      </c>
    </row>
    <row r="4866" spans="1:2">
      <c r="A4866" t="s">
        <v>32454</v>
      </c>
      <c r="B4866">
        <v>20</v>
      </c>
    </row>
    <row r="4867" spans="1:2">
      <c r="A4867" t="s">
        <v>32742</v>
      </c>
      <c r="B4867">
        <v>0</v>
      </c>
    </row>
    <row r="4868" spans="1:2">
      <c r="A4868" t="s">
        <v>32743</v>
      </c>
      <c r="B4868">
        <v>141</v>
      </c>
    </row>
    <row r="4869" spans="1:2">
      <c r="A4869" t="s">
        <v>32744</v>
      </c>
      <c r="B4869">
        <v>0</v>
      </c>
    </row>
    <row r="4870" spans="1:2">
      <c r="A4870" t="s">
        <v>32745</v>
      </c>
      <c r="B4870">
        <v>47</v>
      </c>
    </row>
    <row r="4871" spans="1:2">
      <c r="A4871" t="s">
        <v>32746</v>
      </c>
      <c r="B4871">
        <v>26</v>
      </c>
    </row>
    <row r="4872" spans="1:2">
      <c r="A4872" t="s">
        <v>32065</v>
      </c>
      <c r="B4872">
        <v>179</v>
      </c>
    </row>
    <row r="4873" spans="1:2">
      <c r="A4873" t="s">
        <v>32459</v>
      </c>
      <c r="B4873">
        <v>30</v>
      </c>
    </row>
    <row r="4874" spans="1:2">
      <c r="A4874" t="s">
        <v>32066</v>
      </c>
      <c r="B4874">
        <v>119</v>
      </c>
    </row>
    <row r="4875" spans="1:2">
      <c r="A4875" t="s">
        <v>32122</v>
      </c>
      <c r="B4875">
        <v>24</v>
      </c>
    </row>
    <row r="4876" spans="1:2">
      <c r="A4876" t="s">
        <v>32067</v>
      </c>
      <c r="B4876">
        <v>30</v>
      </c>
    </row>
    <row r="4877" spans="1:2">
      <c r="A4877" t="s">
        <v>32591</v>
      </c>
      <c r="B4877">
        <v>42</v>
      </c>
    </row>
    <row r="4878" spans="1:2">
      <c r="A4878" t="s">
        <v>32103</v>
      </c>
      <c r="B4878">
        <v>82</v>
      </c>
    </row>
    <row r="4879" spans="1:2">
      <c r="A4879" t="s">
        <v>32068</v>
      </c>
      <c r="B4879">
        <v>296</v>
      </c>
    </row>
    <row r="4880" spans="1:2">
      <c r="A4880" t="s">
        <v>32069</v>
      </c>
      <c r="B4880">
        <v>22</v>
      </c>
    </row>
    <row r="4881" spans="1:2">
      <c r="A4881" t="s">
        <v>32070</v>
      </c>
      <c r="B4881">
        <v>52</v>
      </c>
    </row>
    <row r="4882" spans="1:2">
      <c r="A4882" t="s">
        <v>32071</v>
      </c>
      <c r="B4882">
        <v>53</v>
      </c>
    </row>
    <row r="4883" spans="1:2">
      <c r="A4883" t="s">
        <v>32072</v>
      </c>
      <c r="B4883">
        <v>0</v>
      </c>
    </row>
    <row r="4884" spans="1:2">
      <c r="A4884" t="s">
        <v>32073</v>
      </c>
      <c r="B4884">
        <v>39</v>
      </c>
    </row>
    <row r="4885" spans="1:2">
      <c r="A4885" t="s">
        <v>32747</v>
      </c>
      <c r="B4885">
        <v>1499</v>
      </c>
    </row>
    <row r="4886" spans="1:2">
      <c r="A4886" t="s">
        <v>32748</v>
      </c>
      <c r="B4886">
        <v>296</v>
      </c>
    </row>
    <row r="4887" spans="1:2">
      <c r="A4887" t="s">
        <v>32074</v>
      </c>
      <c r="B4887">
        <v>0</v>
      </c>
    </row>
    <row r="4888" spans="1:2">
      <c r="A4888" t="s">
        <v>32075</v>
      </c>
      <c r="B4888">
        <v>116</v>
      </c>
    </row>
    <row r="4889" spans="1:2">
      <c r="A4889" t="s">
        <v>32076</v>
      </c>
      <c r="B4889">
        <v>96</v>
      </c>
    </row>
    <row r="4890" spans="1:2">
      <c r="A4890" t="s">
        <v>32077</v>
      </c>
      <c r="B4890">
        <v>53</v>
      </c>
    </row>
    <row r="4891" spans="1:2">
      <c r="A4891" t="s">
        <v>32104</v>
      </c>
      <c r="B4891">
        <v>0</v>
      </c>
    </row>
    <row r="4892" spans="1:2">
      <c r="A4892" t="s">
        <v>32078</v>
      </c>
      <c r="B4892">
        <v>72</v>
      </c>
    </row>
    <row r="4893" spans="1:2">
      <c r="A4893" t="s">
        <v>32347</v>
      </c>
      <c r="B4893">
        <v>0</v>
      </c>
    </row>
    <row r="4894" spans="1:2">
      <c r="A4894" t="s">
        <v>32574</v>
      </c>
      <c r="B4894">
        <v>57</v>
      </c>
    </row>
    <row r="4895" spans="1:2">
      <c r="A4895" t="s">
        <v>32079</v>
      </c>
      <c r="B4895">
        <v>117</v>
      </c>
    </row>
    <row r="4896" spans="1:2">
      <c r="A4896" t="s">
        <v>32328</v>
      </c>
      <c r="B4896">
        <v>55</v>
      </c>
    </row>
    <row r="4897" spans="1:2">
      <c r="A4897" t="s">
        <v>32327</v>
      </c>
      <c r="B4897">
        <v>0</v>
      </c>
    </row>
    <row r="4898" spans="1:2">
      <c r="A4898" t="s">
        <v>32749</v>
      </c>
      <c r="B4898">
        <v>0</v>
      </c>
    </row>
    <row r="4899" spans="1:2">
      <c r="A4899" t="s">
        <v>32750</v>
      </c>
      <c r="B4899">
        <v>0</v>
      </c>
    </row>
    <row r="4900" spans="1:2">
      <c r="A4900" t="s">
        <v>32080</v>
      </c>
      <c r="B4900">
        <v>143</v>
      </c>
    </row>
    <row r="4901" spans="1:2">
      <c r="A4901" t="s">
        <v>32123</v>
      </c>
      <c r="B4901">
        <v>31</v>
      </c>
    </row>
    <row r="4902" spans="1:2">
      <c r="A4902" t="s">
        <v>32081</v>
      </c>
      <c r="B4902">
        <v>36</v>
      </c>
    </row>
    <row r="4903" spans="1:2">
      <c r="A4903" t="s">
        <v>32124</v>
      </c>
      <c r="B4903">
        <v>23</v>
      </c>
    </row>
    <row r="4904" spans="1:2">
      <c r="A4904" t="s">
        <v>32751</v>
      </c>
      <c r="B4904">
        <v>54</v>
      </c>
    </row>
    <row r="4905" spans="1:2">
      <c r="A4905" t="s">
        <v>33378</v>
      </c>
      <c r="B4905">
        <v>0</v>
      </c>
    </row>
    <row r="4906" spans="1:2">
      <c r="A4906" t="s">
        <v>32105</v>
      </c>
      <c r="B4906">
        <v>61</v>
      </c>
    </row>
    <row r="4907" spans="1:2">
      <c r="A4907" t="s">
        <v>32752</v>
      </c>
      <c r="B4907">
        <v>55</v>
      </c>
    </row>
    <row r="4908" spans="1:2">
      <c r="A4908" t="s">
        <v>32395</v>
      </c>
      <c r="B4908">
        <v>2</v>
      </c>
    </row>
    <row r="4909" spans="1:2">
      <c r="A4909" t="s">
        <v>32082</v>
      </c>
      <c r="B4909">
        <v>288</v>
      </c>
    </row>
    <row r="4910" spans="1:2">
      <c r="A4910" t="s">
        <v>32083</v>
      </c>
      <c r="B4910">
        <v>0</v>
      </c>
    </row>
    <row r="4911" spans="1:2">
      <c r="A4911" t="s">
        <v>32753</v>
      </c>
      <c r="B4911">
        <v>1336</v>
      </c>
    </row>
    <row r="4912" spans="1:2">
      <c r="A4912" t="s">
        <v>32754</v>
      </c>
      <c r="B4912">
        <v>442</v>
      </c>
    </row>
    <row r="4913" spans="1:2">
      <c r="A4913" t="s">
        <v>32862</v>
      </c>
      <c r="B4913">
        <v>0</v>
      </c>
    </row>
    <row r="4914" spans="1:2">
      <c r="A4914" t="s">
        <v>32427</v>
      </c>
      <c r="B4914">
        <v>54</v>
      </c>
    </row>
    <row r="4915" spans="1:2">
      <c r="A4915" t="s">
        <v>32830</v>
      </c>
      <c r="B4915">
        <v>41</v>
      </c>
    </row>
    <row r="4916" spans="1:2">
      <c r="A4916" t="s">
        <v>32106</v>
      </c>
      <c r="B4916">
        <v>0</v>
      </c>
    </row>
    <row r="4917" spans="1:2">
      <c r="A4917" t="s">
        <v>32755</v>
      </c>
      <c r="B4917">
        <v>132</v>
      </c>
    </row>
    <row r="4918" spans="1:2">
      <c r="A4918" t="s">
        <v>33379</v>
      </c>
      <c r="B4918">
        <v>24</v>
      </c>
    </row>
    <row r="4919" spans="1:2">
      <c r="A4919" t="s">
        <v>32331</v>
      </c>
      <c r="B4919">
        <v>20</v>
      </c>
    </row>
    <row r="4920" spans="1:2">
      <c r="A4920" t="s">
        <v>32756</v>
      </c>
      <c r="B4920">
        <v>121</v>
      </c>
    </row>
    <row r="4921" spans="1:2">
      <c r="A4921" t="s">
        <v>32541</v>
      </c>
      <c r="B4921">
        <v>835</v>
      </c>
    </row>
    <row r="4922" spans="1:2">
      <c r="A4922" t="s">
        <v>33380</v>
      </c>
      <c r="B4922">
        <v>0</v>
      </c>
    </row>
    <row r="4923" spans="1:2">
      <c r="A4923" t="s">
        <v>32107</v>
      </c>
      <c r="B4923">
        <v>3</v>
      </c>
    </row>
    <row r="4924" spans="1:2">
      <c r="A4924" t="s">
        <v>32108</v>
      </c>
      <c r="B4924">
        <v>20</v>
      </c>
    </row>
    <row r="4925" spans="1:2">
      <c r="A4925" t="s">
        <v>32757</v>
      </c>
      <c r="B4925">
        <v>628</v>
      </c>
    </row>
    <row r="4926" spans="1:2">
      <c r="A4926" t="s">
        <v>32758</v>
      </c>
      <c r="B4926">
        <v>452</v>
      </c>
    </row>
    <row r="4927" spans="1:2">
      <c r="A4927" t="s">
        <v>32759</v>
      </c>
      <c r="B4927">
        <v>238</v>
      </c>
    </row>
    <row r="4928" spans="1:2">
      <c r="A4928" t="s">
        <v>32760</v>
      </c>
      <c r="B4928">
        <v>238</v>
      </c>
    </row>
    <row r="4929" spans="1:2">
      <c r="A4929" t="s">
        <v>32761</v>
      </c>
      <c r="B4929">
        <v>119</v>
      </c>
    </row>
    <row r="4930" spans="1:2">
      <c r="A4930" t="s">
        <v>32109</v>
      </c>
      <c r="B4930">
        <v>360</v>
      </c>
    </row>
    <row r="4931" spans="1:2">
      <c r="A4931" t="s">
        <v>32110</v>
      </c>
      <c r="B4931">
        <v>154</v>
      </c>
    </row>
    <row r="4932" spans="1:2">
      <c r="A4932" t="s">
        <v>32111</v>
      </c>
      <c r="B4932">
        <v>0</v>
      </c>
    </row>
    <row r="4933" spans="1:2">
      <c r="A4933" t="s">
        <v>32112</v>
      </c>
      <c r="B4933">
        <v>90</v>
      </c>
    </row>
    <row r="4934" spans="1:2">
      <c r="A4934" t="s">
        <v>32113</v>
      </c>
      <c r="B4934">
        <v>21</v>
      </c>
    </row>
    <row r="4935" spans="1:2">
      <c r="A4935" t="s">
        <v>32831</v>
      </c>
      <c r="B4935">
        <v>492</v>
      </c>
    </row>
    <row r="4936" spans="1:2">
      <c r="A4936" t="s">
        <v>32832</v>
      </c>
      <c r="B4936">
        <v>29</v>
      </c>
    </row>
    <row r="4937" spans="1:2">
      <c r="A4937" t="s">
        <v>32833</v>
      </c>
      <c r="B4937">
        <v>60</v>
      </c>
    </row>
    <row r="4938" spans="1:2">
      <c r="A4938" t="s">
        <v>32834</v>
      </c>
      <c r="B4938">
        <v>30</v>
      </c>
    </row>
    <row r="4939" spans="1:2">
      <c r="A4939" t="s">
        <v>33381</v>
      </c>
      <c r="B4939">
        <v>18</v>
      </c>
    </row>
    <row r="4940" spans="1:2">
      <c r="A4940" t="s">
        <v>32548</v>
      </c>
      <c r="B4940">
        <v>1</v>
      </c>
    </row>
    <row r="4941" spans="1:2">
      <c r="A4941" t="s">
        <v>32114</v>
      </c>
      <c r="B4941">
        <v>9</v>
      </c>
    </row>
    <row r="4942" spans="1:2">
      <c r="A4942" t="s">
        <v>32524</v>
      </c>
      <c r="B4942">
        <v>33</v>
      </c>
    </row>
    <row r="4943" spans="1:2">
      <c r="A4943" t="s">
        <v>32762</v>
      </c>
      <c r="B4943">
        <v>2664</v>
      </c>
    </row>
    <row r="4944" spans="1:2">
      <c r="A4944" t="s">
        <v>32563</v>
      </c>
      <c r="B4944">
        <v>191</v>
      </c>
    </row>
    <row r="4945" spans="1:2">
      <c r="A4945" t="s">
        <v>32763</v>
      </c>
      <c r="B4945">
        <v>35</v>
      </c>
    </row>
    <row r="4946" spans="1:2">
      <c r="A4946" t="s">
        <v>32575</v>
      </c>
      <c r="B4946">
        <v>202</v>
      </c>
    </row>
    <row r="4947" spans="1:2">
      <c r="A4947" t="s">
        <v>32115</v>
      </c>
      <c r="B4947">
        <v>0</v>
      </c>
    </row>
    <row r="4948" spans="1:2">
      <c r="A4948" t="s">
        <v>32116</v>
      </c>
      <c r="B4948">
        <v>140</v>
      </c>
    </row>
    <row r="4949" spans="1:2">
      <c r="A4949" t="s">
        <v>32117</v>
      </c>
      <c r="B4949">
        <v>67</v>
      </c>
    </row>
    <row r="4950" spans="1:2">
      <c r="A4950" t="s">
        <v>32125</v>
      </c>
      <c r="B4950">
        <v>82</v>
      </c>
    </row>
    <row r="4951" spans="1:2">
      <c r="A4951" t="s">
        <v>32329</v>
      </c>
      <c r="B4951">
        <v>90</v>
      </c>
    </row>
    <row r="4952" spans="1:2">
      <c r="A4952" t="s">
        <v>32418</v>
      </c>
      <c r="B4952">
        <v>18</v>
      </c>
    </row>
    <row r="4953" spans="1:2">
      <c r="A4953" t="s">
        <v>33382</v>
      </c>
      <c r="B4953">
        <v>1036</v>
      </c>
    </row>
    <row r="4954" spans="1:2">
      <c r="A4954" t="s">
        <v>32863</v>
      </c>
      <c r="B4954">
        <v>79000</v>
      </c>
    </row>
    <row r="4955" spans="1:2">
      <c r="A4955" t="s">
        <v>32446</v>
      </c>
      <c r="B4955">
        <v>0</v>
      </c>
    </row>
    <row r="4956" spans="1:2">
      <c r="A4956" t="s">
        <v>32550</v>
      </c>
      <c r="B4956">
        <v>113</v>
      </c>
    </row>
    <row r="4957" spans="1:2">
      <c r="A4957" t="s">
        <v>32463</v>
      </c>
      <c r="B4957">
        <v>0</v>
      </c>
    </row>
    <row r="4958" spans="1:2">
      <c r="A4958" t="s">
        <v>32351</v>
      </c>
      <c r="B4958">
        <v>0</v>
      </c>
    </row>
    <row r="4959" spans="1:2">
      <c r="A4959" t="s">
        <v>32443</v>
      </c>
      <c r="B4959">
        <v>0</v>
      </c>
    </row>
    <row r="4960" spans="1:2">
      <c r="A4960" t="s">
        <v>32350</v>
      </c>
      <c r="B4960">
        <v>0</v>
      </c>
    </row>
    <row r="4961" spans="1:2">
      <c r="A4961" t="s">
        <v>32445</v>
      </c>
      <c r="B4961">
        <v>0</v>
      </c>
    </row>
    <row r="4962" spans="1:2">
      <c r="A4962" t="s">
        <v>32372</v>
      </c>
      <c r="B4962">
        <v>18</v>
      </c>
    </row>
    <row r="4963" spans="1:2">
      <c r="A4963" t="s">
        <v>32298</v>
      </c>
      <c r="B4963">
        <v>24</v>
      </c>
    </row>
    <row r="4964" spans="1:2">
      <c r="A4964" t="s">
        <v>32764</v>
      </c>
      <c r="B4964">
        <v>54</v>
      </c>
    </row>
    <row r="4965" spans="1:2">
      <c r="A4965" t="s">
        <v>32585</v>
      </c>
      <c r="B4965">
        <v>0</v>
      </c>
    </row>
    <row r="4966" spans="1:2">
      <c r="A4966" t="s">
        <v>32597</v>
      </c>
      <c r="B4966">
        <v>31</v>
      </c>
    </row>
    <row r="4967" spans="1:2">
      <c r="A4967" t="s">
        <v>32485</v>
      </c>
      <c r="B4967">
        <v>18</v>
      </c>
    </row>
    <row r="4968" spans="1:2">
      <c r="A4968" t="s">
        <v>32469</v>
      </c>
      <c r="B4968">
        <v>221</v>
      </c>
    </row>
    <row r="4969" spans="1:2">
      <c r="A4969" t="s">
        <v>32465</v>
      </c>
      <c r="B4969">
        <v>0</v>
      </c>
    </row>
    <row r="4970" spans="1:2">
      <c r="A4970" t="s">
        <v>32360</v>
      </c>
      <c r="B4970">
        <v>279</v>
      </c>
    </row>
    <row r="4971" spans="1:2">
      <c r="A4971" t="s">
        <v>32473</v>
      </c>
      <c r="B4971">
        <v>99</v>
      </c>
    </row>
    <row r="4972" spans="1:2">
      <c r="A4972" t="s">
        <v>32471</v>
      </c>
      <c r="B4972">
        <v>0</v>
      </c>
    </row>
    <row r="4973" spans="1:2">
      <c r="A4973" t="s">
        <v>32467</v>
      </c>
      <c r="B4973">
        <v>0</v>
      </c>
    </row>
    <row r="4974" spans="1:2">
      <c r="A4974" t="s">
        <v>32475</v>
      </c>
      <c r="B4974">
        <v>95</v>
      </c>
    </row>
    <row r="4975" spans="1:2">
      <c r="A4975" t="s">
        <v>32623</v>
      </c>
      <c r="B4975">
        <v>532</v>
      </c>
    </row>
    <row r="4976" spans="1:2">
      <c r="A4976" t="s">
        <v>32765</v>
      </c>
      <c r="B4976">
        <v>64</v>
      </c>
    </row>
    <row r="4977" spans="1:2">
      <c r="A4977" t="s">
        <v>32533</v>
      </c>
      <c r="B4977">
        <v>3</v>
      </c>
    </row>
    <row r="4978" spans="1:2">
      <c r="A4978" t="s">
        <v>32302</v>
      </c>
      <c r="B4978">
        <v>87</v>
      </c>
    </row>
    <row r="4979" spans="1:2">
      <c r="A4979" t="s">
        <v>32295</v>
      </c>
      <c r="B4979">
        <v>1</v>
      </c>
    </row>
    <row r="4980" spans="1:2">
      <c r="A4980" t="s">
        <v>32460</v>
      </c>
      <c r="B4980">
        <v>277</v>
      </c>
    </row>
    <row r="4981" spans="1:2">
      <c r="A4981" t="s">
        <v>32441</v>
      </c>
      <c r="B4981">
        <v>24</v>
      </c>
    </row>
    <row r="4982" spans="1:2">
      <c r="A4982" t="s">
        <v>32578</v>
      </c>
      <c r="B4982">
        <v>0</v>
      </c>
    </row>
    <row r="4983" spans="1:2">
      <c r="A4983" t="s">
        <v>32835</v>
      </c>
      <c r="B4983">
        <v>119</v>
      </c>
    </row>
    <row r="4984" spans="1:2">
      <c r="A4984" t="s">
        <v>32491</v>
      </c>
      <c r="B4984">
        <v>30</v>
      </c>
    </row>
    <row r="4985" spans="1:2">
      <c r="A4985" t="s">
        <v>32610</v>
      </c>
      <c r="B4985">
        <v>120</v>
      </c>
    </row>
    <row r="4986" spans="1:2">
      <c r="A4986" t="s">
        <v>32611</v>
      </c>
      <c r="B4986">
        <v>89</v>
      </c>
    </row>
    <row r="4987" spans="1:2">
      <c r="A4987" t="s">
        <v>32766</v>
      </c>
      <c r="B4987">
        <v>32</v>
      </c>
    </row>
    <row r="4988" spans="1:2">
      <c r="A4988" t="s">
        <v>32767</v>
      </c>
      <c r="B4988">
        <v>0</v>
      </c>
    </row>
    <row r="4989" spans="1:2">
      <c r="A4989" t="s">
        <v>32836</v>
      </c>
      <c r="B4989">
        <v>24</v>
      </c>
    </row>
    <row r="4990" spans="1:2">
      <c r="A4990" t="s">
        <v>32837</v>
      </c>
      <c r="B4990">
        <v>24</v>
      </c>
    </row>
    <row r="4991" spans="1:2">
      <c r="A4991" t="s">
        <v>32838</v>
      </c>
      <c r="B4991">
        <v>24</v>
      </c>
    </row>
    <row r="4992" spans="1:2">
      <c r="A4992" t="s">
        <v>32839</v>
      </c>
      <c r="B4992">
        <v>23</v>
      </c>
    </row>
    <row r="4993" spans="1:2">
      <c r="A4993" t="s">
        <v>32483</v>
      </c>
      <c r="B4993">
        <v>158</v>
      </c>
    </row>
    <row r="4994" spans="1:2">
      <c r="A4994" t="s">
        <v>32840</v>
      </c>
      <c r="B4994">
        <v>60</v>
      </c>
    </row>
    <row r="4995" spans="1:2">
      <c r="A4995" t="s">
        <v>33383</v>
      </c>
      <c r="B4995">
        <v>17</v>
      </c>
    </row>
    <row r="4996" spans="1:2">
      <c r="A4996" t="s">
        <v>32599</v>
      </c>
      <c r="B4996">
        <v>0</v>
      </c>
    </row>
    <row r="4997" spans="1:2">
      <c r="A4997" t="s">
        <v>32352</v>
      </c>
      <c r="B4997">
        <v>0</v>
      </c>
    </row>
    <row r="4998" spans="1:2">
      <c r="A4998" t="s">
        <v>32864</v>
      </c>
      <c r="B4998">
        <v>60</v>
      </c>
    </row>
    <row r="4999" spans="1:2">
      <c r="A4999" t="s">
        <v>33384</v>
      </c>
      <c r="B4999">
        <v>160</v>
      </c>
    </row>
    <row r="5000" spans="1:2">
      <c r="A5000" t="s">
        <v>32865</v>
      </c>
      <c r="B5000">
        <v>60</v>
      </c>
    </row>
    <row r="5001" spans="1:2">
      <c r="A5001" t="s">
        <v>32602</v>
      </c>
      <c r="B5001">
        <v>286</v>
      </c>
    </row>
    <row r="5002" spans="1:2">
      <c r="A5002" t="s">
        <v>32768</v>
      </c>
      <c r="B5002">
        <v>346</v>
      </c>
    </row>
    <row r="5003" spans="1:2">
      <c r="A5003" t="s">
        <v>32580</v>
      </c>
      <c r="B5003">
        <v>59</v>
      </c>
    </row>
    <row r="5004" spans="1:2">
      <c r="A5004" t="s">
        <v>32853</v>
      </c>
      <c r="B5004">
        <v>0</v>
      </c>
    </row>
    <row r="5005" spans="1:2">
      <c r="A5005" t="s">
        <v>32841</v>
      </c>
      <c r="B5005">
        <v>102</v>
      </c>
    </row>
    <row r="5006" spans="1:2">
      <c r="A5006" t="s">
        <v>33385</v>
      </c>
      <c r="B5006">
        <v>115</v>
      </c>
    </row>
    <row r="5007" spans="1:2">
      <c r="A5007" t="s">
        <v>33386</v>
      </c>
      <c r="B5007">
        <v>148</v>
      </c>
    </row>
    <row r="5008" spans="1:2">
      <c r="A5008" t="s">
        <v>32842</v>
      </c>
      <c r="B5008">
        <v>62</v>
      </c>
    </row>
    <row r="5009" spans="1:2">
      <c r="A5009" t="s">
        <v>33387</v>
      </c>
      <c r="B5009">
        <v>0</v>
      </c>
    </row>
    <row r="5010" spans="1:2">
      <c r="A5010" t="s">
        <v>32843</v>
      </c>
      <c r="B5010">
        <v>3</v>
      </c>
    </row>
    <row r="5011" spans="1:2">
      <c r="A5011" t="s">
        <v>32373</v>
      </c>
      <c r="B5011">
        <v>81</v>
      </c>
    </row>
    <row r="5012" spans="1:2">
      <c r="A5012" t="s">
        <v>32417</v>
      </c>
      <c r="B5012">
        <v>540</v>
      </c>
    </row>
    <row r="5013" spans="1:2">
      <c r="A5013" t="s">
        <v>32844</v>
      </c>
      <c r="B5013">
        <v>204</v>
      </c>
    </row>
    <row r="5014" spans="1:2">
      <c r="A5014" t="s">
        <v>32769</v>
      </c>
      <c r="B5014">
        <v>2</v>
      </c>
    </row>
    <row r="5015" spans="1:2">
      <c r="A5015" t="s">
        <v>33388</v>
      </c>
      <c r="B5015">
        <v>12</v>
      </c>
    </row>
    <row r="5016" spans="1:2">
      <c r="A5016" t="s">
        <v>33389</v>
      </c>
      <c r="B5016">
        <v>24</v>
      </c>
    </row>
    <row r="5017" spans="1:2">
      <c r="A5017" t="s">
        <v>32770</v>
      </c>
      <c r="B5017">
        <v>0</v>
      </c>
    </row>
    <row r="5018" spans="1:2">
      <c r="A5018" t="s">
        <v>33390</v>
      </c>
      <c r="B5018">
        <v>630</v>
      </c>
    </row>
    <row r="5019" spans="1:2">
      <c r="A5019" t="s">
        <v>33391</v>
      </c>
      <c r="B5019">
        <v>239</v>
      </c>
    </row>
    <row r="5020" spans="1:2">
      <c r="A5020" t="s">
        <v>33392</v>
      </c>
      <c r="B5020">
        <v>89</v>
      </c>
    </row>
    <row r="5021" spans="1:2">
      <c r="A5021" t="s">
        <v>32845</v>
      </c>
      <c r="B5021">
        <v>1</v>
      </c>
    </row>
    <row r="5022" spans="1:2">
      <c r="A5022" t="s">
        <v>32846</v>
      </c>
      <c r="B5022">
        <v>63</v>
      </c>
    </row>
    <row r="5023" spans="1:2">
      <c r="A5023" t="s">
        <v>33393</v>
      </c>
      <c r="B5023">
        <v>510</v>
      </c>
    </row>
    <row r="5024" spans="1:2">
      <c r="A5024" t="s">
        <v>33394</v>
      </c>
      <c r="B5024">
        <v>659</v>
      </c>
    </row>
    <row r="5025" spans="1:2">
      <c r="A5025" t="s">
        <v>33395</v>
      </c>
      <c r="B5025">
        <v>0</v>
      </c>
    </row>
    <row r="5026" spans="1:2">
      <c r="A5026" t="s">
        <v>33396</v>
      </c>
      <c r="B5026">
        <v>0</v>
      </c>
    </row>
    <row r="5027" spans="1:2">
      <c r="A5027" t="s">
        <v>32847</v>
      </c>
      <c r="B5027">
        <v>239</v>
      </c>
    </row>
    <row r="5028" spans="1:2">
      <c r="A5028" t="s">
        <v>32848</v>
      </c>
      <c r="B5028">
        <v>29</v>
      </c>
    </row>
    <row r="5029" spans="1:2">
      <c r="A5029" t="s">
        <v>32849</v>
      </c>
      <c r="B5029">
        <v>24</v>
      </c>
    </row>
    <row r="5030" spans="1:2">
      <c r="A5030" t="s">
        <v>33397</v>
      </c>
      <c r="B5030">
        <v>15</v>
      </c>
    </row>
    <row r="5031" spans="1:2">
      <c r="A5031" t="s">
        <v>33398</v>
      </c>
      <c r="B5031">
        <v>2</v>
      </c>
    </row>
    <row r="5032" spans="1:2">
      <c r="A5032" t="s">
        <v>33399</v>
      </c>
      <c r="B5032">
        <v>9</v>
      </c>
    </row>
    <row r="5033" spans="1:2">
      <c r="A5033" t="s">
        <v>32850</v>
      </c>
      <c r="B5033">
        <v>24</v>
      </c>
    </row>
    <row r="5034" spans="1:2">
      <c r="A5034" t="s">
        <v>32851</v>
      </c>
      <c r="B5034">
        <v>364</v>
      </c>
    </row>
    <row r="5035" spans="1:2">
      <c r="A5035" t="s">
        <v>33400</v>
      </c>
      <c r="B5035">
        <v>180</v>
      </c>
    </row>
    <row r="5036" spans="1:2">
      <c r="A5036" t="s">
        <v>33401</v>
      </c>
      <c r="B5036">
        <v>552</v>
      </c>
    </row>
    <row r="5037" spans="1:2">
      <c r="A5037" t="s">
        <v>33402</v>
      </c>
      <c r="B5037">
        <v>239</v>
      </c>
    </row>
    <row r="5038" spans="1:2">
      <c r="A5038" t="s">
        <v>33403</v>
      </c>
      <c r="B5038">
        <v>63</v>
      </c>
    </row>
    <row r="5039" spans="1:2">
      <c r="A5039" t="s">
        <v>32866</v>
      </c>
      <c r="B5039">
        <v>0</v>
      </c>
    </row>
    <row r="5040" spans="1:2">
      <c r="A5040" t="s">
        <v>33404</v>
      </c>
      <c r="B5040">
        <v>360</v>
      </c>
    </row>
    <row r="5041" spans="1:2">
      <c r="A5041" t="s">
        <v>33405</v>
      </c>
      <c r="B5041">
        <v>60</v>
      </c>
    </row>
    <row r="5042" spans="1:2">
      <c r="A5042" t="s">
        <v>33406</v>
      </c>
      <c r="B5042">
        <v>15</v>
      </c>
    </row>
    <row r="5043" spans="1:2">
      <c r="A5043" t="s">
        <v>33407</v>
      </c>
      <c r="B5043">
        <v>6</v>
      </c>
    </row>
    <row r="5044" spans="1:2">
      <c r="A5044" t="s">
        <v>33408</v>
      </c>
      <c r="B5044">
        <v>14879</v>
      </c>
    </row>
    <row r="5045" spans="1:2">
      <c r="A5045" t="s">
        <v>33409</v>
      </c>
      <c r="B5045">
        <v>718</v>
      </c>
    </row>
    <row r="5046" spans="1:2">
      <c r="A5046" t="s">
        <v>33410</v>
      </c>
      <c r="B5046">
        <v>60</v>
      </c>
    </row>
    <row r="5047" spans="1:2">
      <c r="A5047" t="s">
        <v>33411</v>
      </c>
      <c r="B5047">
        <v>378</v>
      </c>
    </row>
    <row r="5048" spans="1:2">
      <c r="A5048" t="s">
        <v>33412</v>
      </c>
      <c r="B5048">
        <v>18</v>
      </c>
    </row>
    <row r="5049" spans="1:2">
      <c r="A5049" t="s">
        <v>33413</v>
      </c>
      <c r="B5049">
        <v>0</v>
      </c>
    </row>
    <row r="5050" spans="1:2">
      <c r="A5050" t="s">
        <v>33414</v>
      </c>
      <c r="B5050">
        <v>144</v>
      </c>
    </row>
    <row r="5051" spans="1:2">
      <c r="A5051" t="s">
        <v>33415</v>
      </c>
      <c r="B5051">
        <v>11520</v>
      </c>
    </row>
    <row r="5052" spans="1:2">
      <c r="A5052" t="s">
        <v>33416</v>
      </c>
      <c r="B5052">
        <v>4</v>
      </c>
    </row>
    <row r="5053" spans="1:2">
      <c r="A5053" t="s">
        <v>33417</v>
      </c>
      <c r="B5053">
        <v>0</v>
      </c>
    </row>
    <row r="5054" spans="1:2">
      <c r="A5054" t="s">
        <v>32867</v>
      </c>
      <c r="B5054">
        <v>0</v>
      </c>
    </row>
    <row r="5055" spans="1:2">
      <c r="A5055" t="s">
        <v>32868</v>
      </c>
      <c r="B5055">
        <v>30</v>
      </c>
    </row>
    <row r="5056" spans="1:2">
      <c r="A5056" t="s">
        <v>33418</v>
      </c>
      <c r="B5056">
        <v>47</v>
      </c>
    </row>
    <row r="5057" spans="1:2">
      <c r="A5057" t="s">
        <v>33419</v>
      </c>
      <c r="B5057">
        <v>60</v>
      </c>
    </row>
    <row r="5058" spans="1:2">
      <c r="A5058" t="s">
        <v>32869</v>
      </c>
      <c r="B5058">
        <v>0</v>
      </c>
    </row>
    <row r="5059" spans="1:2">
      <c r="A5059" t="s">
        <v>33420</v>
      </c>
      <c r="B5059">
        <v>0</v>
      </c>
    </row>
    <row r="5060" spans="1:2">
      <c r="A5060" t="s">
        <v>33421</v>
      </c>
      <c r="B5060">
        <v>0</v>
      </c>
    </row>
    <row r="5061" spans="1:2">
      <c r="A5061" t="s">
        <v>33422</v>
      </c>
      <c r="B5061">
        <v>408</v>
      </c>
    </row>
    <row r="5062" spans="1:2">
      <c r="A5062" t="s">
        <v>33423</v>
      </c>
      <c r="B5062">
        <v>114</v>
      </c>
    </row>
    <row r="5063" spans="1:2">
      <c r="A5063" t="s">
        <v>33424</v>
      </c>
      <c r="B5063">
        <v>0</v>
      </c>
    </row>
    <row r="5064" spans="1:2">
      <c r="A5064" t="s">
        <v>27716</v>
      </c>
      <c r="B5064">
        <v>3</v>
      </c>
    </row>
    <row r="5065" spans="1:2">
      <c r="A5065" t="s">
        <v>14570</v>
      </c>
      <c r="B5065">
        <v>88</v>
      </c>
    </row>
    <row r="5066" spans="1:2">
      <c r="A5066" t="s">
        <v>14536</v>
      </c>
      <c r="B5066">
        <v>48</v>
      </c>
    </row>
    <row r="5067" spans="1:2">
      <c r="A5067" t="s">
        <v>14934</v>
      </c>
      <c r="B5067">
        <v>0</v>
      </c>
    </row>
    <row r="5068" spans="1:2">
      <c r="A5068" t="s">
        <v>14272</v>
      </c>
      <c r="B5068">
        <v>2510</v>
      </c>
    </row>
    <row r="5069" spans="1:2">
      <c r="A5069" t="s">
        <v>27191</v>
      </c>
      <c r="B5069">
        <v>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glio2"/>
  <dimension ref="A1:AW2448"/>
  <sheetViews>
    <sheetView topLeftCell="A19" workbookViewId="0">
      <selection activeCell="A19" sqref="A19:XFD61"/>
    </sheetView>
  </sheetViews>
  <sheetFormatPr defaultRowHeight="14.5"/>
  <cols>
    <col min="1" max="1" width="13.6328125" bestFit="1" customWidth="1"/>
    <col min="2" max="2" width="59.453125" bestFit="1" customWidth="1"/>
    <col min="3" max="3" width="11.26953125" bestFit="1" customWidth="1"/>
    <col min="4" max="4" width="6.7265625" bestFit="1" customWidth="1"/>
    <col min="5" max="5" width="7.7265625" bestFit="1" customWidth="1"/>
    <col min="6" max="6" width="13.54296875" bestFit="1" customWidth="1"/>
    <col min="7" max="7" width="20.26953125" bestFit="1" customWidth="1"/>
    <col min="8" max="8" width="26.26953125" bestFit="1" customWidth="1"/>
    <col min="9" max="9" width="16.453125" bestFit="1" customWidth="1"/>
    <col min="10" max="10" width="19.26953125" bestFit="1" customWidth="1"/>
    <col min="11" max="11" width="11.26953125" customWidth="1"/>
    <col min="12" max="12" width="6.7265625" customWidth="1"/>
    <col min="13" max="13" width="7.7265625" customWidth="1"/>
    <col min="14" max="14" width="13.54296875" customWidth="1"/>
    <col min="15" max="15" width="22.54296875" customWidth="1"/>
    <col min="16" max="16" width="26.26953125" style="6" bestFit="1" customWidth="1"/>
    <col min="17" max="17" width="16.453125" style="3" bestFit="1" customWidth="1"/>
    <col min="18" max="18" width="19.26953125" style="3" customWidth="1"/>
    <col min="19" max="19" width="11" style="2" customWidth="1"/>
    <col min="20" max="20" width="6.7265625" style="3" customWidth="1"/>
    <col min="21" max="21" width="7.7265625" style="3" bestFit="1" customWidth="1"/>
    <col min="22" max="22" width="13.54296875" customWidth="1"/>
    <col min="23" max="23" width="32.1796875" bestFit="1" customWidth="1"/>
    <col min="24" max="24" width="19.26953125" bestFit="1" customWidth="1"/>
    <col min="25" max="25" width="14.54296875" bestFit="1" customWidth="1"/>
    <col min="26" max="26" width="20.81640625" customWidth="1"/>
    <col min="27" max="27" width="16.453125" bestFit="1" customWidth="1"/>
    <col min="28" max="28" width="20.1796875" customWidth="1"/>
    <col min="29" max="29" width="15.81640625" bestFit="1" customWidth="1"/>
    <col min="30" max="30" width="7.453125" bestFit="1" customWidth="1"/>
    <col min="31" max="32" width="18.54296875" bestFit="1" customWidth="1"/>
    <col min="33" max="33" width="7.1796875" customWidth="1"/>
    <col min="34" max="34" width="7.1796875" bestFit="1" customWidth="1"/>
  </cols>
  <sheetData>
    <row r="1" spans="1:49">
      <c r="A1" t="s">
        <v>1</v>
      </c>
      <c r="B1" t="s">
        <v>2</v>
      </c>
      <c r="C1" t="s">
        <v>3</v>
      </c>
      <c r="D1" t="s">
        <v>4</v>
      </c>
      <c r="E1" t="s">
        <v>5</v>
      </c>
      <c r="F1" t="s">
        <v>6</v>
      </c>
      <c r="G1" t="s">
        <v>7</v>
      </c>
      <c r="H1" t="s">
        <v>27145</v>
      </c>
      <c r="I1" t="s">
        <v>27146</v>
      </c>
      <c r="J1" t="s">
        <v>14337</v>
      </c>
      <c r="P1"/>
      <c r="Q1"/>
      <c r="R1"/>
      <c r="S1"/>
      <c r="T1"/>
      <c r="U1"/>
    </row>
    <row r="2" spans="1:49">
      <c r="A2" t="s">
        <v>35148</v>
      </c>
      <c r="B2" t="s">
        <v>33143</v>
      </c>
      <c r="C2">
        <v>6</v>
      </c>
      <c r="D2">
        <v>0.75</v>
      </c>
      <c r="E2">
        <v>13</v>
      </c>
      <c r="F2">
        <v>17</v>
      </c>
      <c r="G2" t="s">
        <v>32300</v>
      </c>
      <c r="H2" t="s">
        <v>27159</v>
      </c>
      <c r="I2" s="193" t="s">
        <v>37595</v>
      </c>
      <c r="P2"/>
      <c r="Q2" s="6"/>
      <c r="R2"/>
      <c r="S2"/>
      <c r="T2"/>
      <c r="U2"/>
    </row>
    <row r="3" spans="1:49">
      <c r="A3" t="s">
        <v>33470</v>
      </c>
      <c r="B3" t="s">
        <v>32299</v>
      </c>
      <c r="C3">
        <v>6</v>
      </c>
      <c r="D3">
        <v>0.7</v>
      </c>
      <c r="E3">
        <v>55</v>
      </c>
      <c r="F3">
        <v>62</v>
      </c>
      <c r="G3" t="s">
        <v>32300</v>
      </c>
      <c r="H3" t="s">
        <v>27154</v>
      </c>
      <c r="I3" s="193" t="s">
        <v>35917</v>
      </c>
      <c r="P3"/>
      <c r="Q3" s="6"/>
      <c r="R3"/>
      <c r="S3"/>
      <c r="T3"/>
      <c r="U3"/>
    </row>
    <row r="4" spans="1:49">
      <c r="A4" t="s">
        <v>33471</v>
      </c>
      <c r="B4" t="s">
        <v>32301</v>
      </c>
      <c r="C4">
        <v>6</v>
      </c>
      <c r="D4">
        <v>0.7</v>
      </c>
      <c r="E4">
        <v>70</v>
      </c>
      <c r="F4">
        <v>42.5</v>
      </c>
      <c r="G4" t="s">
        <v>32300</v>
      </c>
      <c r="H4" t="s">
        <v>27150</v>
      </c>
      <c r="I4" s="193" t="s">
        <v>35918</v>
      </c>
      <c r="P4"/>
      <c r="Q4" s="6"/>
      <c r="R4"/>
      <c r="S4"/>
      <c r="T4"/>
      <c r="U4"/>
    </row>
    <row r="5" spans="1:49">
      <c r="A5" t="s">
        <v>34329</v>
      </c>
      <c r="B5" t="s">
        <v>32426</v>
      </c>
      <c r="C5">
        <v>6</v>
      </c>
      <c r="D5">
        <v>0.5</v>
      </c>
      <c r="E5">
        <v>70</v>
      </c>
      <c r="F5">
        <v>5.4</v>
      </c>
      <c r="G5" t="s">
        <v>32300</v>
      </c>
      <c r="H5" t="s">
        <v>27244</v>
      </c>
      <c r="I5" s="193" t="s">
        <v>36776</v>
      </c>
      <c r="P5"/>
      <c r="Q5" s="6"/>
      <c r="R5"/>
      <c r="S5"/>
      <c r="T5"/>
      <c r="U5"/>
    </row>
    <row r="6" spans="1:49">
      <c r="A6" t="s">
        <v>34330</v>
      </c>
      <c r="B6" t="s">
        <v>33053</v>
      </c>
      <c r="C6">
        <v>6</v>
      </c>
      <c r="D6">
        <v>0.5</v>
      </c>
      <c r="E6">
        <v>70</v>
      </c>
      <c r="F6">
        <v>35.85</v>
      </c>
      <c r="G6" t="s">
        <v>32300</v>
      </c>
      <c r="H6" t="s">
        <v>27244</v>
      </c>
      <c r="I6" s="193" t="s">
        <v>36777</v>
      </c>
      <c r="P6"/>
      <c r="Q6" s="6"/>
      <c r="R6"/>
      <c r="S6"/>
      <c r="T6"/>
      <c r="U6"/>
    </row>
    <row r="7" spans="1:49">
      <c r="A7" t="s">
        <v>34331</v>
      </c>
      <c r="B7" t="s">
        <v>33054</v>
      </c>
      <c r="C7">
        <v>24</v>
      </c>
      <c r="D7">
        <v>0.05</v>
      </c>
      <c r="E7">
        <v>70</v>
      </c>
      <c r="F7">
        <v>18.5</v>
      </c>
      <c r="G7" t="s">
        <v>32300</v>
      </c>
      <c r="H7" t="s">
        <v>27244</v>
      </c>
      <c r="I7" s="193" t="s">
        <v>36778</v>
      </c>
      <c r="P7"/>
      <c r="Q7" s="6"/>
      <c r="R7"/>
      <c r="S7"/>
      <c r="T7"/>
      <c r="U7"/>
    </row>
    <row r="8" spans="1:49">
      <c r="A8" t="s">
        <v>34913</v>
      </c>
      <c r="B8" t="s">
        <v>32501</v>
      </c>
      <c r="C8">
        <v>6</v>
      </c>
      <c r="D8">
        <v>0.7</v>
      </c>
      <c r="E8">
        <v>70</v>
      </c>
      <c r="F8">
        <v>23.25</v>
      </c>
      <c r="G8" t="s">
        <v>32300</v>
      </c>
      <c r="H8" t="s">
        <v>27244</v>
      </c>
      <c r="I8" s="193" t="s">
        <v>37360</v>
      </c>
      <c r="P8"/>
      <c r="Q8" s="6"/>
      <c r="R8"/>
      <c r="S8"/>
      <c r="T8"/>
      <c r="U8"/>
    </row>
    <row r="9" spans="1:49">
      <c r="A9" t="s">
        <v>35570</v>
      </c>
      <c r="B9" t="s">
        <v>32589</v>
      </c>
      <c r="C9">
        <v>6</v>
      </c>
      <c r="D9">
        <v>0.7</v>
      </c>
      <c r="E9">
        <v>55</v>
      </c>
      <c r="F9">
        <v>49.5</v>
      </c>
      <c r="G9" t="s">
        <v>32300</v>
      </c>
      <c r="H9" t="s">
        <v>27153</v>
      </c>
      <c r="I9" s="193" t="s">
        <v>38017</v>
      </c>
      <c r="P9"/>
      <c r="Q9" s="6"/>
      <c r="R9"/>
      <c r="S9"/>
      <c r="T9"/>
      <c r="U9"/>
    </row>
    <row r="10" spans="1:49">
      <c r="A10" t="s">
        <v>35571</v>
      </c>
      <c r="B10" t="s">
        <v>32590</v>
      </c>
      <c r="C10">
        <v>6</v>
      </c>
      <c r="D10">
        <v>0.5</v>
      </c>
      <c r="E10">
        <v>73</v>
      </c>
      <c r="F10">
        <v>8.35</v>
      </c>
      <c r="G10" t="s">
        <v>32300</v>
      </c>
      <c r="H10" t="s">
        <v>27153</v>
      </c>
      <c r="I10" s="193" t="s">
        <v>38018</v>
      </c>
      <c r="P10"/>
      <c r="Q10" s="6"/>
      <c r="R10"/>
      <c r="S10"/>
      <c r="T10"/>
      <c r="U10"/>
    </row>
    <row r="11" spans="1:49">
      <c r="A11" t="s">
        <v>33540</v>
      </c>
      <c r="B11" t="s">
        <v>179</v>
      </c>
      <c r="C11">
        <v>6</v>
      </c>
      <c r="D11">
        <v>0.7</v>
      </c>
      <c r="E11">
        <v>28</v>
      </c>
      <c r="F11">
        <v>7.9</v>
      </c>
      <c r="G11" t="s">
        <v>32300</v>
      </c>
      <c r="H11" t="s">
        <v>27159</v>
      </c>
      <c r="I11" s="193" t="s">
        <v>35987</v>
      </c>
      <c r="P11"/>
      <c r="Q11" s="6"/>
      <c r="R11"/>
      <c r="S11"/>
      <c r="T11"/>
      <c r="U11"/>
    </row>
    <row r="12" spans="1:49">
      <c r="A12" t="s">
        <v>33541</v>
      </c>
      <c r="B12" t="s">
        <v>179</v>
      </c>
      <c r="C12">
        <v>6</v>
      </c>
      <c r="D12">
        <v>1</v>
      </c>
      <c r="E12">
        <v>28</v>
      </c>
      <c r="F12">
        <v>58.5</v>
      </c>
      <c r="G12" t="s">
        <v>32300</v>
      </c>
      <c r="H12" t="s">
        <v>27159</v>
      </c>
      <c r="I12" s="193" t="s">
        <v>35988</v>
      </c>
      <c r="P12"/>
      <c r="Q12" s="6"/>
      <c r="R12"/>
      <c r="S12"/>
      <c r="T12"/>
      <c r="U12"/>
      <c r="AW12" t="s">
        <v>0</v>
      </c>
    </row>
    <row r="13" spans="1:49">
      <c r="A13" t="s">
        <v>33542</v>
      </c>
      <c r="B13" t="s">
        <v>32316</v>
      </c>
      <c r="C13">
        <v>4</v>
      </c>
      <c r="D13">
        <v>0.7</v>
      </c>
      <c r="E13">
        <v>34</v>
      </c>
      <c r="F13">
        <v>75</v>
      </c>
      <c r="G13" t="s">
        <v>32300</v>
      </c>
      <c r="H13" t="s">
        <v>27159</v>
      </c>
      <c r="I13" s="193" t="s">
        <v>35989</v>
      </c>
      <c r="P13"/>
      <c r="Q13" s="6"/>
      <c r="R13"/>
      <c r="S13"/>
      <c r="T13"/>
      <c r="U13"/>
    </row>
    <row r="14" spans="1:49">
      <c r="A14" t="s">
        <v>33543</v>
      </c>
      <c r="B14" t="s">
        <v>181</v>
      </c>
      <c r="C14">
        <v>6</v>
      </c>
      <c r="D14">
        <v>1</v>
      </c>
      <c r="E14">
        <v>23</v>
      </c>
      <c r="F14">
        <v>22.5</v>
      </c>
      <c r="G14" t="s">
        <v>32300</v>
      </c>
      <c r="H14" t="s">
        <v>27159</v>
      </c>
      <c r="I14" s="193" t="s">
        <v>35990</v>
      </c>
      <c r="P14"/>
      <c r="Q14" s="6"/>
      <c r="R14"/>
      <c r="S14"/>
      <c r="T14"/>
      <c r="U14"/>
    </row>
    <row r="15" spans="1:49">
      <c r="A15" t="s">
        <v>33579</v>
      </c>
      <c r="B15" t="s">
        <v>235</v>
      </c>
      <c r="C15">
        <v>6</v>
      </c>
      <c r="D15">
        <v>1</v>
      </c>
      <c r="E15">
        <v>11</v>
      </c>
      <c r="F15">
        <v>15.45</v>
      </c>
      <c r="G15" t="s">
        <v>32300</v>
      </c>
      <c r="H15" t="s">
        <v>27159</v>
      </c>
      <c r="I15" s="193" t="s">
        <v>36026</v>
      </c>
      <c r="P15"/>
      <c r="Q15" s="6"/>
      <c r="R15"/>
      <c r="S15"/>
      <c r="T15"/>
      <c r="U15"/>
    </row>
    <row r="16" spans="1:49">
      <c r="A16" t="s">
        <v>33580</v>
      </c>
      <c r="B16" t="s">
        <v>235</v>
      </c>
      <c r="C16">
        <v>6</v>
      </c>
      <c r="D16">
        <v>0.7</v>
      </c>
      <c r="E16">
        <v>11</v>
      </c>
      <c r="F16">
        <v>22.75</v>
      </c>
      <c r="G16" t="s">
        <v>32300</v>
      </c>
      <c r="H16" t="s">
        <v>27159</v>
      </c>
      <c r="I16" s="193" t="s">
        <v>36027</v>
      </c>
      <c r="P16"/>
      <c r="Q16" s="6"/>
      <c r="R16"/>
      <c r="S16"/>
      <c r="T16"/>
      <c r="U16"/>
    </row>
    <row r="17" spans="1:9">
      <c r="A17" t="s">
        <v>33668</v>
      </c>
      <c r="B17" t="s">
        <v>330</v>
      </c>
      <c r="C17">
        <v>6</v>
      </c>
      <c r="D17">
        <v>0.7</v>
      </c>
      <c r="E17">
        <v>29</v>
      </c>
      <c r="F17">
        <v>6.15</v>
      </c>
      <c r="G17" t="s">
        <v>32300</v>
      </c>
      <c r="H17" t="s">
        <v>27159</v>
      </c>
      <c r="I17" s="193" t="s">
        <v>36115</v>
      </c>
    </row>
    <row r="18" spans="1:9">
      <c r="A18" t="s">
        <v>33669</v>
      </c>
      <c r="B18" t="s">
        <v>330</v>
      </c>
      <c r="C18">
        <v>6</v>
      </c>
      <c r="D18">
        <v>1</v>
      </c>
      <c r="E18">
        <v>29</v>
      </c>
      <c r="F18">
        <v>11.95</v>
      </c>
      <c r="G18" t="s">
        <v>32300</v>
      </c>
      <c r="H18" t="s">
        <v>27159</v>
      </c>
      <c r="I18" s="193" t="s">
        <v>36116</v>
      </c>
    </row>
    <row r="19" spans="1:9">
      <c r="A19" t="s">
        <v>33884</v>
      </c>
      <c r="B19" t="s">
        <v>13694</v>
      </c>
      <c r="C19">
        <v>6</v>
      </c>
      <c r="D19">
        <v>0.7</v>
      </c>
      <c r="E19">
        <v>21</v>
      </c>
      <c r="F19">
        <v>78.5</v>
      </c>
      <c r="G19" t="s">
        <v>32315</v>
      </c>
      <c r="H19" t="s">
        <v>27159</v>
      </c>
      <c r="I19" s="193" t="s">
        <v>36331</v>
      </c>
    </row>
    <row r="20" spans="1:9">
      <c r="A20" t="s">
        <v>33950</v>
      </c>
      <c r="B20" t="s">
        <v>870</v>
      </c>
      <c r="C20">
        <v>200</v>
      </c>
      <c r="D20">
        <v>0.05</v>
      </c>
      <c r="E20">
        <v>25</v>
      </c>
      <c r="F20">
        <v>6.5</v>
      </c>
      <c r="G20" t="s">
        <v>32315</v>
      </c>
      <c r="H20" t="s">
        <v>27159</v>
      </c>
      <c r="I20" s="193" t="s">
        <v>36397</v>
      </c>
    </row>
    <row r="21" spans="1:9">
      <c r="A21" t="s">
        <v>33951</v>
      </c>
      <c r="B21" t="s">
        <v>870</v>
      </c>
      <c r="C21">
        <v>6</v>
      </c>
      <c r="D21">
        <v>1</v>
      </c>
      <c r="E21">
        <v>25</v>
      </c>
      <c r="F21">
        <v>26.9</v>
      </c>
      <c r="G21" t="s">
        <v>32315</v>
      </c>
      <c r="H21" t="s">
        <v>27159</v>
      </c>
      <c r="I21" s="193" t="s">
        <v>36398</v>
      </c>
    </row>
    <row r="22" spans="1:9">
      <c r="A22" t="s">
        <v>33952</v>
      </c>
      <c r="B22" t="s">
        <v>870</v>
      </c>
      <c r="C22">
        <v>6</v>
      </c>
      <c r="D22">
        <v>0.7</v>
      </c>
      <c r="E22">
        <v>25</v>
      </c>
      <c r="F22">
        <v>27.95</v>
      </c>
      <c r="G22" t="s">
        <v>32315</v>
      </c>
      <c r="H22" t="s">
        <v>27159</v>
      </c>
      <c r="I22" s="193" t="s">
        <v>36399</v>
      </c>
    </row>
    <row r="23" spans="1:9">
      <c r="A23" t="s">
        <v>33953</v>
      </c>
      <c r="B23" t="s">
        <v>870</v>
      </c>
      <c r="C23">
        <v>6</v>
      </c>
      <c r="D23">
        <v>0.7</v>
      </c>
      <c r="E23">
        <v>25</v>
      </c>
      <c r="F23">
        <v>24.05</v>
      </c>
      <c r="G23" t="s">
        <v>32315</v>
      </c>
      <c r="H23" t="s">
        <v>27159</v>
      </c>
      <c r="I23" s="193" t="s">
        <v>36400</v>
      </c>
    </row>
    <row r="24" spans="1:9">
      <c r="A24" t="s">
        <v>33954</v>
      </c>
      <c r="B24" t="s">
        <v>31733</v>
      </c>
      <c r="C24">
        <v>1</v>
      </c>
      <c r="D24">
        <v>3</v>
      </c>
      <c r="E24">
        <v>25</v>
      </c>
      <c r="F24">
        <v>12.75</v>
      </c>
      <c r="G24" t="s">
        <v>32315</v>
      </c>
      <c r="H24" t="s">
        <v>27159</v>
      </c>
      <c r="I24" s="193" t="s">
        <v>36401</v>
      </c>
    </row>
    <row r="25" spans="1:9">
      <c r="A25" t="s">
        <v>34141</v>
      </c>
      <c r="B25" t="s">
        <v>1228</v>
      </c>
      <c r="C25">
        <v>6</v>
      </c>
      <c r="D25">
        <v>0.7</v>
      </c>
      <c r="E25">
        <v>16.5</v>
      </c>
      <c r="F25">
        <v>4.75</v>
      </c>
      <c r="G25" t="s">
        <v>32315</v>
      </c>
      <c r="H25" t="s">
        <v>27159</v>
      </c>
      <c r="I25" s="193" t="s">
        <v>36588</v>
      </c>
    </row>
    <row r="26" spans="1:9">
      <c r="A26" t="s">
        <v>34351</v>
      </c>
      <c r="B26" t="s">
        <v>1588</v>
      </c>
      <c r="C26">
        <v>6</v>
      </c>
      <c r="D26">
        <v>0.7</v>
      </c>
      <c r="E26">
        <v>35</v>
      </c>
      <c r="F26">
        <v>99.5</v>
      </c>
      <c r="G26" t="s">
        <v>32315</v>
      </c>
      <c r="H26" t="s">
        <v>27159</v>
      </c>
      <c r="I26" s="193" t="s">
        <v>36798</v>
      </c>
    </row>
    <row r="27" spans="1:9">
      <c r="A27" t="s">
        <v>34352</v>
      </c>
      <c r="B27" t="s">
        <v>1588</v>
      </c>
      <c r="C27">
        <v>6</v>
      </c>
      <c r="D27">
        <v>0.7</v>
      </c>
      <c r="E27">
        <v>35</v>
      </c>
      <c r="F27">
        <v>13.5</v>
      </c>
      <c r="G27" t="s">
        <v>32315</v>
      </c>
      <c r="H27" t="s">
        <v>27159</v>
      </c>
      <c r="I27" s="193" t="s">
        <v>36799</v>
      </c>
    </row>
    <row r="28" spans="1:9">
      <c r="A28" t="s">
        <v>34353</v>
      </c>
      <c r="B28" t="s">
        <v>1588</v>
      </c>
      <c r="C28">
        <v>6</v>
      </c>
      <c r="D28">
        <v>0.7</v>
      </c>
      <c r="E28">
        <v>39</v>
      </c>
      <c r="F28">
        <v>9.5</v>
      </c>
      <c r="G28" t="s">
        <v>32315</v>
      </c>
      <c r="H28" t="s">
        <v>27159</v>
      </c>
      <c r="I28" s="193" t="s">
        <v>36800</v>
      </c>
    </row>
    <row r="29" spans="1:9">
      <c r="A29" t="s">
        <v>34354</v>
      </c>
      <c r="B29" t="s">
        <v>1588</v>
      </c>
      <c r="C29">
        <v>6</v>
      </c>
      <c r="D29">
        <v>1</v>
      </c>
      <c r="E29">
        <v>39</v>
      </c>
      <c r="F29">
        <v>11.95</v>
      </c>
      <c r="G29" t="s">
        <v>32315</v>
      </c>
      <c r="H29" t="s">
        <v>27159</v>
      </c>
      <c r="I29" s="193" t="s">
        <v>36801</v>
      </c>
    </row>
    <row r="30" spans="1:9">
      <c r="A30" t="s">
        <v>34356</v>
      </c>
      <c r="B30" t="s">
        <v>1592</v>
      </c>
      <c r="C30">
        <v>6</v>
      </c>
      <c r="D30">
        <v>0.7</v>
      </c>
      <c r="E30">
        <v>28</v>
      </c>
      <c r="F30">
        <v>33.5</v>
      </c>
      <c r="G30" t="s">
        <v>32315</v>
      </c>
      <c r="H30" t="s">
        <v>27159</v>
      </c>
      <c r="I30" s="193" t="s">
        <v>36803</v>
      </c>
    </row>
    <row r="31" spans="1:9">
      <c r="A31" t="s">
        <v>34357</v>
      </c>
      <c r="B31" t="s">
        <v>1592</v>
      </c>
      <c r="C31">
        <v>6</v>
      </c>
      <c r="D31">
        <v>1</v>
      </c>
      <c r="E31">
        <v>28</v>
      </c>
      <c r="F31">
        <v>139</v>
      </c>
      <c r="G31" t="s">
        <v>32315</v>
      </c>
      <c r="H31" t="s">
        <v>27159</v>
      </c>
      <c r="I31" s="193" t="s">
        <v>36804</v>
      </c>
    </row>
    <row r="32" spans="1:9">
      <c r="A32" t="s">
        <v>34414</v>
      </c>
      <c r="B32" t="s">
        <v>1718</v>
      </c>
      <c r="C32">
        <v>6</v>
      </c>
      <c r="D32">
        <v>0.7</v>
      </c>
      <c r="E32">
        <v>38</v>
      </c>
      <c r="F32">
        <v>13.5</v>
      </c>
      <c r="G32" t="s">
        <v>32315</v>
      </c>
      <c r="H32" t="s">
        <v>27151</v>
      </c>
      <c r="I32" s="193" t="s">
        <v>36861</v>
      </c>
    </row>
    <row r="33" spans="1:9">
      <c r="A33" t="s">
        <v>34674</v>
      </c>
      <c r="B33" t="s">
        <v>2171</v>
      </c>
      <c r="C33">
        <v>6</v>
      </c>
      <c r="D33">
        <v>1</v>
      </c>
      <c r="E33">
        <v>22</v>
      </c>
      <c r="F33">
        <v>25.5</v>
      </c>
      <c r="G33" t="s">
        <v>32315</v>
      </c>
      <c r="H33" t="s">
        <v>27148</v>
      </c>
      <c r="I33" s="193" t="s">
        <v>37121</v>
      </c>
    </row>
    <row r="34" spans="1:9">
      <c r="A34" t="s">
        <v>34698</v>
      </c>
      <c r="B34" t="s">
        <v>2216</v>
      </c>
      <c r="C34">
        <v>6</v>
      </c>
      <c r="D34">
        <v>1</v>
      </c>
      <c r="E34">
        <v>30</v>
      </c>
      <c r="F34">
        <v>21.5</v>
      </c>
      <c r="G34" t="s">
        <v>32315</v>
      </c>
      <c r="H34" t="s">
        <v>27148</v>
      </c>
      <c r="I34" s="193" t="s">
        <v>37145</v>
      </c>
    </row>
    <row r="35" spans="1:9">
      <c r="A35" t="s">
        <v>34699</v>
      </c>
      <c r="B35" t="s">
        <v>2216</v>
      </c>
      <c r="C35">
        <v>6</v>
      </c>
      <c r="D35">
        <v>0.7</v>
      </c>
      <c r="E35">
        <v>30</v>
      </c>
      <c r="F35">
        <v>29.95</v>
      </c>
      <c r="G35" t="s">
        <v>32315</v>
      </c>
      <c r="H35" t="s">
        <v>27148</v>
      </c>
      <c r="I35" s="193" t="s">
        <v>37146</v>
      </c>
    </row>
    <row r="36" spans="1:9">
      <c r="A36" t="s">
        <v>34739</v>
      </c>
      <c r="B36" t="s">
        <v>2269</v>
      </c>
      <c r="C36">
        <v>6</v>
      </c>
      <c r="D36">
        <v>1.75</v>
      </c>
      <c r="E36">
        <v>35</v>
      </c>
      <c r="F36">
        <v>160</v>
      </c>
      <c r="G36" t="s">
        <v>32315</v>
      </c>
      <c r="H36" t="s">
        <v>27153</v>
      </c>
      <c r="I36" s="193" t="s">
        <v>37186</v>
      </c>
    </row>
    <row r="37" spans="1:9">
      <c r="A37" t="s">
        <v>34740</v>
      </c>
      <c r="B37" t="s">
        <v>2269</v>
      </c>
      <c r="C37">
        <v>6</v>
      </c>
      <c r="D37">
        <v>1.75</v>
      </c>
      <c r="E37">
        <v>35</v>
      </c>
      <c r="F37">
        <v>15.5</v>
      </c>
      <c r="G37" t="s">
        <v>32315</v>
      </c>
      <c r="H37" t="s">
        <v>27153</v>
      </c>
      <c r="I37" s="193" t="s">
        <v>37187</v>
      </c>
    </row>
    <row r="38" spans="1:9">
      <c r="A38" t="s">
        <v>34741</v>
      </c>
      <c r="B38" t="s">
        <v>2269</v>
      </c>
      <c r="C38">
        <v>3</v>
      </c>
      <c r="D38">
        <v>3</v>
      </c>
      <c r="E38">
        <v>35</v>
      </c>
      <c r="F38">
        <v>3.5</v>
      </c>
      <c r="G38" t="s">
        <v>32315</v>
      </c>
      <c r="H38" t="s">
        <v>27153</v>
      </c>
      <c r="I38" s="193" t="s">
        <v>37188</v>
      </c>
    </row>
    <row r="39" spans="1:9">
      <c r="A39" t="s">
        <v>34742</v>
      </c>
      <c r="B39" t="s">
        <v>2269</v>
      </c>
      <c r="C39">
        <v>6</v>
      </c>
      <c r="D39">
        <v>1</v>
      </c>
      <c r="E39">
        <v>35</v>
      </c>
      <c r="F39">
        <v>52.5</v>
      </c>
      <c r="G39" t="s">
        <v>32315</v>
      </c>
      <c r="H39" t="s">
        <v>27153</v>
      </c>
      <c r="I39" s="193" t="s">
        <v>37189</v>
      </c>
    </row>
    <row r="40" spans="1:9">
      <c r="A40" t="s">
        <v>34743</v>
      </c>
      <c r="B40" t="s">
        <v>2269</v>
      </c>
      <c r="C40">
        <v>6</v>
      </c>
      <c r="D40">
        <v>1</v>
      </c>
      <c r="E40">
        <v>35</v>
      </c>
      <c r="F40">
        <v>51.5</v>
      </c>
      <c r="G40" t="s">
        <v>32315</v>
      </c>
      <c r="H40" t="s">
        <v>27153</v>
      </c>
      <c r="I40" s="193" t="s">
        <v>37190</v>
      </c>
    </row>
    <row r="41" spans="1:9">
      <c r="A41" t="s">
        <v>34744</v>
      </c>
      <c r="B41" t="s">
        <v>2269</v>
      </c>
      <c r="C41">
        <v>6</v>
      </c>
      <c r="D41">
        <v>0.7</v>
      </c>
      <c r="E41">
        <v>35</v>
      </c>
      <c r="F41">
        <v>9.5</v>
      </c>
      <c r="G41" t="s">
        <v>32315</v>
      </c>
      <c r="H41" t="s">
        <v>27153</v>
      </c>
      <c r="I41" s="193" t="s">
        <v>37191</v>
      </c>
    </row>
    <row r="42" spans="1:9">
      <c r="A42" t="s">
        <v>34745</v>
      </c>
      <c r="B42" t="s">
        <v>2269</v>
      </c>
      <c r="C42">
        <v>6</v>
      </c>
      <c r="D42">
        <v>1</v>
      </c>
      <c r="E42">
        <v>35</v>
      </c>
      <c r="F42">
        <v>11.75</v>
      </c>
      <c r="G42" t="s">
        <v>32315</v>
      </c>
      <c r="H42" t="s">
        <v>27153</v>
      </c>
      <c r="I42" s="193" t="s">
        <v>37192</v>
      </c>
    </row>
    <row r="43" spans="1:9">
      <c r="A43" t="s">
        <v>34746</v>
      </c>
      <c r="B43" t="s">
        <v>31785</v>
      </c>
      <c r="C43">
        <v>6</v>
      </c>
      <c r="D43">
        <v>0.7</v>
      </c>
      <c r="E43">
        <v>35</v>
      </c>
      <c r="F43">
        <v>62.5</v>
      </c>
      <c r="G43" t="s">
        <v>32315</v>
      </c>
      <c r="H43" t="s">
        <v>27153</v>
      </c>
      <c r="I43" s="193" t="s">
        <v>37193</v>
      </c>
    </row>
    <row r="44" spans="1:9">
      <c r="A44" t="s">
        <v>34855</v>
      </c>
      <c r="B44" t="s">
        <v>2461</v>
      </c>
      <c r="C44">
        <v>6</v>
      </c>
      <c r="D44">
        <v>0.7</v>
      </c>
      <c r="E44">
        <v>38</v>
      </c>
      <c r="F44">
        <v>10.5</v>
      </c>
      <c r="G44" t="s">
        <v>32315</v>
      </c>
      <c r="H44" t="s">
        <v>27244</v>
      </c>
      <c r="I44" s="193" t="s">
        <v>37302</v>
      </c>
    </row>
    <row r="45" spans="1:9">
      <c r="A45" t="s">
        <v>34856</v>
      </c>
      <c r="B45" t="s">
        <v>2461</v>
      </c>
      <c r="C45">
        <v>9</v>
      </c>
      <c r="D45">
        <v>1</v>
      </c>
      <c r="E45">
        <v>38</v>
      </c>
      <c r="F45">
        <v>6.25</v>
      </c>
      <c r="G45" t="s">
        <v>32315</v>
      </c>
      <c r="H45" t="s">
        <v>27244</v>
      </c>
      <c r="I45" s="193" t="s">
        <v>37303</v>
      </c>
    </row>
    <row r="46" spans="1:9">
      <c r="A46" t="s">
        <v>35290</v>
      </c>
      <c r="B46" t="s">
        <v>3204</v>
      </c>
      <c r="C46">
        <v>6</v>
      </c>
      <c r="D46">
        <v>1</v>
      </c>
      <c r="E46">
        <v>21</v>
      </c>
      <c r="F46">
        <v>1.85</v>
      </c>
      <c r="G46" t="s">
        <v>32315</v>
      </c>
      <c r="H46" t="s">
        <v>27154</v>
      </c>
      <c r="I46" s="193" t="s">
        <v>37737</v>
      </c>
    </row>
    <row r="47" spans="1:9">
      <c r="A47" t="s">
        <v>35291</v>
      </c>
      <c r="B47" t="s">
        <v>3206</v>
      </c>
      <c r="C47">
        <v>6</v>
      </c>
      <c r="D47">
        <v>1</v>
      </c>
      <c r="E47">
        <v>18</v>
      </c>
      <c r="F47">
        <v>16.8</v>
      </c>
      <c r="G47" t="s">
        <v>32315</v>
      </c>
      <c r="H47" t="s">
        <v>27154</v>
      </c>
      <c r="I47" s="193" t="s">
        <v>37738</v>
      </c>
    </row>
    <row r="48" spans="1:9">
      <c r="A48" t="s">
        <v>35292</v>
      </c>
      <c r="B48" t="s">
        <v>3206</v>
      </c>
      <c r="C48">
        <v>6</v>
      </c>
      <c r="D48">
        <v>1</v>
      </c>
      <c r="E48">
        <v>18</v>
      </c>
      <c r="F48">
        <v>10.95</v>
      </c>
      <c r="G48" t="s">
        <v>32315</v>
      </c>
      <c r="H48" t="s">
        <v>27154</v>
      </c>
      <c r="I48" s="193" t="s">
        <v>37739</v>
      </c>
    </row>
    <row r="49" spans="1:9">
      <c r="A49" t="s">
        <v>35293</v>
      </c>
      <c r="B49" t="s">
        <v>3208</v>
      </c>
      <c r="C49">
        <v>6</v>
      </c>
      <c r="D49">
        <v>1</v>
      </c>
      <c r="E49">
        <v>18</v>
      </c>
      <c r="F49">
        <v>13.25</v>
      </c>
      <c r="G49" t="s">
        <v>32315</v>
      </c>
      <c r="H49" t="s">
        <v>27154</v>
      </c>
      <c r="I49" s="193" t="s">
        <v>37740</v>
      </c>
    </row>
    <row r="50" spans="1:9">
      <c r="A50" t="s">
        <v>35294</v>
      </c>
      <c r="B50" t="s">
        <v>3208</v>
      </c>
      <c r="C50">
        <v>6</v>
      </c>
      <c r="D50">
        <v>1</v>
      </c>
      <c r="E50">
        <v>18</v>
      </c>
      <c r="F50">
        <v>18.5</v>
      </c>
      <c r="G50" t="s">
        <v>32315</v>
      </c>
      <c r="H50" t="s">
        <v>27154</v>
      </c>
      <c r="I50" s="193" t="s">
        <v>37741</v>
      </c>
    </row>
    <row r="51" spans="1:9">
      <c r="A51" t="s">
        <v>35371</v>
      </c>
      <c r="B51" t="s">
        <v>3371</v>
      </c>
      <c r="C51">
        <v>6</v>
      </c>
      <c r="D51">
        <v>0.7</v>
      </c>
      <c r="E51">
        <v>30</v>
      </c>
      <c r="F51">
        <v>19.5</v>
      </c>
      <c r="G51" t="s">
        <v>32315</v>
      </c>
      <c r="H51" t="s">
        <v>27159</v>
      </c>
      <c r="I51" s="193" t="s">
        <v>37818</v>
      </c>
    </row>
    <row r="52" spans="1:9">
      <c r="A52" t="s">
        <v>35399</v>
      </c>
      <c r="B52" t="s">
        <v>3414</v>
      </c>
      <c r="C52">
        <v>12</v>
      </c>
      <c r="D52">
        <v>0.5</v>
      </c>
      <c r="E52">
        <v>45</v>
      </c>
      <c r="F52">
        <v>7.85</v>
      </c>
      <c r="G52" t="s">
        <v>32315</v>
      </c>
      <c r="H52" t="s">
        <v>33187</v>
      </c>
      <c r="I52" s="193" t="s">
        <v>37846</v>
      </c>
    </row>
    <row r="53" spans="1:9">
      <c r="A53" t="s">
        <v>35473</v>
      </c>
      <c r="B53" t="s">
        <v>3560</v>
      </c>
      <c r="C53">
        <v>6</v>
      </c>
      <c r="D53">
        <v>1</v>
      </c>
      <c r="E53">
        <v>35</v>
      </c>
      <c r="F53">
        <v>22.5</v>
      </c>
      <c r="G53" t="s">
        <v>32315</v>
      </c>
      <c r="H53" t="s">
        <v>27148</v>
      </c>
      <c r="I53" s="193" t="s">
        <v>37920</v>
      </c>
    </row>
    <row r="54" spans="1:9">
      <c r="A54" t="s">
        <v>35474</v>
      </c>
      <c r="B54" t="s">
        <v>3562</v>
      </c>
      <c r="C54">
        <v>6</v>
      </c>
      <c r="D54">
        <v>1</v>
      </c>
      <c r="E54">
        <v>30</v>
      </c>
      <c r="F54">
        <v>57</v>
      </c>
      <c r="G54" t="s">
        <v>32315</v>
      </c>
      <c r="H54" t="s">
        <v>27148</v>
      </c>
      <c r="I54" s="193" t="s">
        <v>37921</v>
      </c>
    </row>
    <row r="55" spans="1:9">
      <c r="A55" t="s">
        <v>35475</v>
      </c>
      <c r="B55" t="s">
        <v>3563</v>
      </c>
      <c r="C55">
        <v>6</v>
      </c>
      <c r="D55">
        <v>0.7</v>
      </c>
      <c r="E55">
        <v>21.5</v>
      </c>
      <c r="F55">
        <v>13.95</v>
      </c>
      <c r="G55" t="s">
        <v>32315</v>
      </c>
      <c r="H55" t="s">
        <v>27148</v>
      </c>
      <c r="I55" s="193" t="s">
        <v>37922</v>
      </c>
    </row>
    <row r="56" spans="1:9">
      <c r="A56" t="s">
        <v>35476</v>
      </c>
      <c r="B56" t="s">
        <v>3563</v>
      </c>
      <c r="C56">
        <v>6</v>
      </c>
      <c r="D56">
        <v>1</v>
      </c>
      <c r="E56">
        <v>21.5</v>
      </c>
      <c r="F56">
        <v>12.25</v>
      </c>
      <c r="G56" t="s">
        <v>32315</v>
      </c>
      <c r="H56" t="s">
        <v>27148</v>
      </c>
      <c r="I56" s="193" t="s">
        <v>37923</v>
      </c>
    </row>
    <row r="57" spans="1:9">
      <c r="A57" t="s">
        <v>35531</v>
      </c>
      <c r="B57" t="s">
        <v>32584</v>
      </c>
      <c r="C57">
        <v>6</v>
      </c>
      <c r="D57">
        <v>1.5</v>
      </c>
      <c r="E57">
        <v>7</v>
      </c>
      <c r="F57">
        <v>18.95</v>
      </c>
      <c r="G57" t="s">
        <v>32315</v>
      </c>
      <c r="H57" t="s">
        <v>27148</v>
      </c>
      <c r="I57" s="193" t="s">
        <v>37978</v>
      </c>
    </row>
    <row r="58" spans="1:9">
      <c r="A58" t="s">
        <v>35633</v>
      </c>
      <c r="B58" t="s">
        <v>27755</v>
      </c>
      <c r="C58">
        <v>6</v>
      </c>
      <c r="D58">
        <v>0.5</v>
      </c>
      <c r="E58">
        <v>30</v>
      </c>
      <c r="F58">
        <v>7.85</v>
      </c>
      <c r="G58" t="s">
        <v>32315</v>
      </c>
      <c r="H58" t="s">
        <v>27153</v>
      </c>
      <c r="I58" s="193" t="s">
        <v>38080</v>
      </c>
    </row>
    <row r="59" spans="1:9">
      <c r="A59" t="s">
        <v>35792</v>
      </c>
      <c r="B59" t="s">
        <v>4104</v>
      </c>
      <c r="C59">
        <v>3</v>
      </c>
      <c r="D59">
        <v>0.7</v>
      </c>
      <c r="E59">
        <v>40</v>
      </c>
      <c r="F59">
        <v>13.95</v>
      </c>
      <c r="G59" t="s">
        <v>32315</v>
      </c>
      <c r="H59" t="s">
        <v>27341</v>
      </c>
      <c r="I59" s="193" t="s">
        <v>38239</v>
      </c>
    </row>
    <row r="60" spans="1:9">
      <c r="A60" t="s">
        <v>35793</v>
      </c>
      <c r="B60" t="s">
        <v>4107</v>
      </c>
      <c r="C60">
        <v>6</v>
      </c>
      <c r="D60">
        <v>1</v>
      </c>
      <c r="E60">
        <v>34.5</v>
      </c>
      <c r="F60">
        <v>355</v>
      </c>
      <c r="G60" t="s">
        <v>32315</v>
      </c>
      <c r="H60" t="s">
        <v>27341</v>
      </c>
      <c r="I60" s="193" t="s">
        <v>38240</v>
      </c>
    </row>
    <row r="61" spans="1:9">
      <c r="A61" t="s">
        <v>35803</v>
      </c>
      <c r="B61" t="s">
        <v>4135</v>
      </c>
      <c r="C61">
        <v>8</v>
      </c>
      <c r="D61">
        <v>0.7</v>
      </c>
      <c r="E61">
        <v>35</v>
      </c>
      <c r="F61">
        <v>52.5</v>
      </c>
      <c r="G61" t="s">
        <v>32315</v>
      </c>
      <c r="H61" t="s">
        <v>27159</v>
      </c>
      <c r="I61" s="193" t="s">
        <v>38250</v>
      </c>
    </row>
    <row r="62" spans="1:9">
      <c r="A62" t="s">
        <v>33808</v>
      </c>
      <c r="B62" t="s">
        <v>14343</v>
      </c>
      <c r="C62">
        <v>6</v>
      </c>
      <c r="D62">
        <v>0.7</v>
      </c>
      <c r="E62">
        <v>46</v>
      </c>
      <c r="F62">
        <v>22.15</v>
      </c>
      <c r="G62" t="s">
        <v>4347</v>
      </c>
      <c r="H62" t="s">
        <v>27152</v>
      </c>
      <c r="I62" s="193" t="s">
        <v>36255</v>
      </c>
    </row>
    <row r="63" spans="1:9">
      <c r="A63" t="s">
        <v>33813</v>
      </c>
      <c r="B63" t="s">
        <v>14588</v>
      </c>
      <c r="C63">
        <v>6</v>
      </c>
      <c r="D63">
        <v>0.7</v>
      </c>
      <c r="E63">
        <v>46.3</v>
      </c>
      <c r="F63">
        <v>20.25</v>
      </c>
      <c r="G63" t="s">
        <v>4347</v>
      </c>
      <c r="H63" t="s">
        <v>27152</v>
      </c>
      <c r="I63" s="193" t="s">
        <v>36260</v>
      </c>
    </row>
    <row r="64" spans="1:9">
      <c r="A64" t="s">
        <v>33852</v>
      </c>
      <c r="B64" t="s">
        <v>27052</v>
      </c>
      <c r="C64">
        <v>6</v>
      </c>
      <c r="D64">
        <v>0.7</v>
      </c>
      <c r="E64">
        <v>40</v>
      </c>
      <c r="F64">
        <v>37.5</v>
      </c>
      <c r="G64" t="s">
        <v>4347</v>
      </c>
      <c r="H64" t="s">
        <v>27152</v>
      </c>
      <c r="I64" s="193" t="s">
        <v>36299</v>
      </c>
    </row>
    <row r="65" spans="1:9">
      <c r="A65" t="s">
        <v>33931</v>
      </c>
      <c r="B65" t="s">
        <v>831</v>
      </c>
      <c r="C65">
        <v>6</v>
      </c>
      <c r="D65">
        <v>0.7</v>
      </c>
      <c r="E65">
        <v>40</v>
      </c>
      <c r="F65">
        <v>25.75</v>
      </c>
      <c r="G65" t="s">
        <v>4347</v>
      </c>
      <c r="H65" t="s">
        <v>27195</v>
      </c>
      <c r="I65" s="193" t="s">
        <v>36378</v>
      </c>
    </row>
    <row r="66" spans="1:9">
      <c r="A66" t="s">
        <v>34094</v>
      </c>
      <c r="B66" t="s">
        <v>33017</v>
      </c>
      <c r="C66">
        <v>6</v>
      </c>
      <c r="D66">
        <v>0.7</v>
      </c>
      <c r="E66">
        <v>43</v>
      </c>
      <c r="F66">
        <v>25.5</v>
      </c>
      <c r="G66" t="s">
        <v>4347</v>
      </c>
      <c r="H66" t="s">
        <v>27152</v>
      </c>
      <c r="I66" s="193" t="s">
        <v>36541</v>
      </c>
    </row>
    <row r="67" spans="1:9">
      <c r="A67" t="s">
        <v>34095</v>
      </c>
      <c r="B67" t="s">
        <v>1128</v>
      </c>
      <c r="C67">
        <v>6</v>
      </c>
      <c r="D67">
        <v>0.7</v>
      </c>
      <c r="E67">
        <v>46</v>
      </c>
      <c r="F67">
        <v>30.95</v>
      </c>
      <c r="G67" t="s">
        <v>4347</v>
      </c>
      <c r="H67" t="s">
        <v>27152</v>
      </c>
      <c r="I67" s="193" t="s">
        <v>36542</v>
      </c>
    </row>
    <row r="68" spans="1:9">
      <c r="A68" t="s">
        <v>34275</v>
      </c>
      <c r="B68" t="s">
        <v>27675</v>
      </c>
      <c r="C68">
        <v>6</v>
      </c>
      <c r="D68">
        <v>0.7</v>
      </c>
      <c r="E68">
        <v>46</v>
      </c>
      <c r="F68">
        <v>47.75</v>
      </c>
      <c r="G68" t="s">
        <v>4347</v>
      </c>
      <c r="H68" t="s">
        <v>27152</v>
      </c>
      <c r="I68" s="193" t="s">
        <v>36722</v>
      </c>
    </row>
    <row r="69" spans="1:9">
      <c r="A69" t="s">
        <v>34276</v>
      </c>
      <c r="B69" t="s">
        <v>1462</v>
      </c>
      <c r="C69">
        <v>6</v>
      </c>
      <c r="D69">
        <v>0.7</v>
      </c>
      <c r="E69">
        <v>46</v>
      </c>
      <c r="F69">
        <v>31.5</v>
      </c>
      <c r="G69" t="s">
        <v>4347</v>
      </c>
      <c r="H69" t="s">
        <v>27152</v>
      </c>
      <c r="I69" s="193" t="s">
        <v>36723</v>
      </c>
    </row>
    <row r="70" spans="1:9">
      <c r="A70" t="s">
        <v>34277</v>
      </c>
      <c r="B70" t="s">
        <v>1462</v>
      </c>
      <c r="C70">
        <v>6</v>
      </c>
      <c r="D70">
        <v>1</v>
      </c>
      <c r="E70">
        <v>48</v>
      </c>
      <c r="F70">
        <v>36.5</v>
      </c>
      <c r="G70" t="s">
        <v>4347</v>
      </c>
      <c r="H70" t="s">
        <v>27152</v>
      </c>
      <c r="I70" s="193" t="s">
        <v>36724</v>
      </c>
    </row>
    <row r="71" spans="1:9">
      <c r="A71" t="s">
        <v>34601</v>
      </c>
      <c r="B71" t="s">
        <v>2057</v>
      </c>
      <c r="C71">
        <v>6</v>
      </c>
      <c r="D71">
        <v>0.7</v>
      </c>
      <c r="E71">
        <v>40</v>
      </c>
      <c r="F71">
        <v>62.5</v>
      </c>
      <c r="G71" t="s">
        <v>4347</v>
      </c>
      <c r="H71" t="s">
        <v>27162</v>
      </c>
      <c r="I71" s="193" t="s">
        <v>37048</v>
      </c>
    </row>
    <row r="72" spans="1:9">
      <c r="A72" t="s">
        <v>34602</v>
      </c>
      <c r="B72" t="s">
        <v>14360</v>
      </c>
      <c r="C72">
        <v>6</v>
      </c>
      <c r="D72">
        <v>0.7</v>
      </c>
      <c r="E72">
        <v>46</v>
      </c>
      <c r="F72">
        <v>8.9</v>
      </c>
      <c r="G72" t="s">
        <v>4347</v>
      </c>
      <c r="H72" t="s">
        <v>27162</v>
      </c>
      <c r="I72" s="193" t="s">
        <v>37049</v>
      </c>
    </row>
    <row r="73" spans="1:9">
      <c r="A73" t="s">
        <v>34657</v>
      </c>
      <c r="B73" t="s">
        <v>32478</v>
      </c>
      <c r="C73">
        <v>6</v>
      </c>
      <c r="D73">
        <v>0.7</v>
      </c>
      <c r="E73">
        <v>43</v>
      </c>
      <c r="F73">
        <v>15.25</v>
      </c>
      <c r="G73" t="s">
        <v>4347</v>
      </c>
      <c r="H73" t="s">
        <v>27162</v>
      </c>
      <c r="I73" s="193" t="s">
        <v>37104</v>
      </c>
    </row>
    <row r="74" spans="1:9">
      <c r="A74" t="s">
        <v>34678</v>
      </c>
      <c r="B74" t="s">
        <v>31778</v>
      </c>
      <c r="C74">
        <v>6</v>
      </c>
      <c r="D74">
        <v>0.7</v>
      </c>
      <c r="E74">
        <v>46</v>
      </c>
      <c r="F74">
        <v>30.5</v>
      </c>
      <c r="G74" t="s">
        <v>4347</v>
      </c>
      <c r="H74" t="s">
        <v>27152</v>
      </c>
      <c r="I74" s="193" t="s">
        <v>37125</v>
      </c>
    </row>
    <row r="75" spans="1:9">
      <c r="A75" t="s">
        <v>34755</v>
      </c>
      <c r="B75" t="s">
        <v>27703</v>
      </c>
      <c r="C75">
        <v>6</v>
      </c>
      <c r="D75">
        <v>0.7</v>
      </c>
      <c r="E75">
        <v>40</v>
      </c>
      <c r="F75">
        <v>25.9</v>
      </c>
      <c r="G75" t="s">
        <v>4347</v>
      </c>
      <c r="H75" t="s">
        <v>27195</v>
      </c>
      <c r="I75" s="193" t="s">
        <v>37202</v>
      </c>
    </row>
    <row r="76" spans="1:9">
      <c r="A76" t="s">
        <v>34792</v>
      </c>
      <c r="B76" t="s">
        <v>2351</v>
      </c>
      <c r="C76">
        <v>6</v>
      </c>
      <c r="D76">
        <v>0.7</v>
      </c>
      <c r="E76">
        <v>43</v>
      </c>
      <c r="F76">
        <v>6.35</v>
      </c>
      <c r="G76" t="s">
        <v>4347</v>
      </c>
      <c r="H76" t="s">
        <v>27152</v>
      </c>
      <c r="I76" s="193" t="s">
        <v>37239</v>
      </c>
    </row>
    <row r="77" spans="1:9">
      <c r="A77" t="s">
        <v>34812</v>
      </c>
      <c r="B77" t="s">
        <v>2385</v>
      </c>
      <c r="C77">
        <v>6</v>
      </c>
      <c r="D77">
        <v>1</v>
      </c>
      <c r="E77">
        <v>43</v>
      </c>
      <c r="F77">
        <v>5.85</v>
      </c>
      <c r="G77" t="s">
        <v>4347</v>
      </c>
      <c r="H77" t="s">
        <v>27152</v>
      </c>
      <c r="I77" s="193" t="s">
        <v>37259</v>
      </c>
    </row>
    <row r="78" spans="1:9">
      <c r="A78" t="s">
        <v>34813</v>
      </c>
      <c r="B78" t="s">
        <v>2387</v>
      </c>
      <c r="C78">
        <v>4</v>
      </c>
      <c r="D78">
        <v>0.7</v>
      </c>
      <c r="E78">
        <v>43</v>
      </c>
      <c r="F78">
        <v>17.95</v>
      </c>
      <c r="G78" t="s">
        <v>4347</v>
      </c>
      <c r="H78" t="s">
        <v>27152</v>
      </c>
      <c r="I78" s="193" t="s">
        <v>37260</v>
      </c>
    </row>
    <row r="79" spans="1:9">
      <c r="A79" t="s">
        <v>34852</v>
      </c>
      <c r="B79" t="s">
        <v>2455</v>
      </c>
      <c r="C79">
        <v>6</v>
      </c>
      <c r="D79">
        <v>0.5</v>
      </c>
      <c r="E79">
        <v>48</v>
      </c>
      <c r="F79">
        <v>3.15</v>
      </c>
      <c r="G79" t="s">
        <v>4347</v>
      </c>
      <c r="H79" t="s">
        <v>27162</v>
      </c>
      <c r="I79" s="193" t="s">
        <v>37299</v>
      </c>
    </row>
    <row r="80" spans="1:9">
      <c r="A80" t="s">
        <v>34853</v>
      </c>
      <c r="B80" t="s">
        <v>2457</v>
      </c>
      <c r="C80">
        <v>6</v>
      </c>
      <c r="D80">
        <v>0.5</v>
      </c>
      <c r="E80">
        <v>48</v>
      </c>
      <c r="F80">
        <v>49</v>
      </c>
      <c r="G80" t="s">
        <v>4347</v>
      </c>
      <c r="H80" t="s">
        <v>27162</v>
      </c>
      <c r="I80" s="193" t="s">
        <v>37300</v>
      </c>
    </row>
    <row r="81" spans="1:9">
      <c r="A81" t="s">
        <v>34854</v>
      </c>
      <c r="B81" t="s">
        <v>2459</v>
      </c>
      <c r="C81">
        <v>6</v>
      </c>
      <c r="D81">
        <v>0.5</v>
      </c>
      <c r="E81">
        <v>48</v>
      </c>
      <c r="F81">
        <v>8.15</v>
      </c>
      <c r="G81" t="s">
        <v>4347</v>
      </c>
      <c r="H81" t="s">
        <v>27162</v>
      </c>
      <c r="I81" s="193" t="s">
        <v>37301</v>
      </c>
    </row>
    <row r="82" spans="1:9">
      <c r="A82" t="s">
        <v>34980</v>
      </c>
      <c r="B82" t="s">
        <v>2659</v>
      </c>
      <c r="C82">
        <v>6</v>
      </c>
      <c r="D82">
        <v>0.7</v>
      </c>
      <c r="E82">
        <v>43</v>
      </c>
      <c r="F82">
        <v>12.25</v>
      </c>
      <c r="G82" t="s">
        <v>4347</v>
      </c>
      <c r="H82" t="s">
        <v>27152</v>
      </c>
      <c r="I82" s="193" t="s">
        <v>37427</v>
      </c>
    </row>
    <row r="83" spans="1:9">
      <c r="A83" t="s">
        <v>35106</v>
      </c>
      <c r="B83" t="s">
        <v>2878</v>
      </c>
      <c r="C83">
        <v>6</v>
      </c>
      <c r="D83">
        <v>1</v>
      </c>
      <c r="E83">
        <v>40</v>
      </c>
      <c r="F83">
        <v>21</v>
      </c>
      <c r="G83" t="s">
        <v>4347</v>
      </c>
      <c r="H83" t="s">
        <v>27152</v>
      </c>
      <c r="I83" s="193" t="s">
        <v>37553</v>
      </c>
    </row>
    <row r="84" spans="1:9">
      <c r="A84" t="s">
        <v>35107</v>
      </c>
      <c r="B84" t="s">
        <v>2878</v>
      </c>
      <c r="C84">
        <v>96</v>
      </c>
      <c r="D84">
        <v>0.05</v>
      </c>
      <c r="E84">
        <v>40</v>
      </c>
      <c r="F84">
        <v>38.5</v>
      </c>
      <c r="G84" t="s">
        <v>4347</v>
      </c>
      <c r="H84" t="s">
        <v>27152</v>
      </c>
      <c r="I84" s="193" t="s">
        <v>37554</v>
      </c>
    </row>
    <row r="85" spans="1:9">
      <c r="A85" t="s">
        <v>35108</v>
      </c>
      <c r="B85" t="s">
        <v>2878</v>
      </c>
      <c r="C85">
        <v>6</v>
      </c>
      <c r="D85">
        <v>0.7</v>
      </c>
      <c r="E85">
        <v>40</v>
      </c>
      <c r="F85">
        <v>44.5</v>
      </c>
      <c r="G85" t="s">
        <v>4347</v>
      </c>
      <c r="H85" t="s">
        <v>27152</v>
      </c>
      <c r="I85" s="193" t="s">
        <v>37555</v>
      </c>
    </row>
    <row r="86" spans="1:9">
      <c r="A86" t="s">
        <v>35109</v>
      </c>
      <c r="B86" t="s">
        <v>2881</v>
      </c>
      <c r="C86">
        <v>6</v>
      </c>
      <c r="D86">
        <v>0.7</v>
      </c>
      <c r="E86">
        <v>40</v>
      </c>
      <c r="F86">
        <v>25.5</v>
      </c>
      <c r="G86" t="s">
        <v>4347</v>
      </c>
      <c r="H86" t="s">
        <v>27152</v>
      </c>
      <c r="I86" s="193" t="s">
        <v>37556</v>
      </c>
    </row>
    <row r="87" spans="1:9">
      <c r="A87" t="s">
        <v>35132</v>
      </c>
      <c r="B87" t="s">
        <v>26984</v>
      </c>
      <c r="C87">
        <v>2</v>
      </c>
      <c r="D87">
        <v>0.5</v>
      </c>
      <c r="E87">
        <v>42</v>
      </c>
      <c r="F87">
        <v>9.25</v>
      </c>
      <c r="G87" t="s">
        <v>4347</v>
      </c>
      <c r="H87" t="s">
        <v>27195</v>
      </c>
      <c r="I87" s="193" t="s">
        <v>37579</v>
      </c>
    </row>
    <row r="88" spans="1:9">
      <c r="A88" t="s">
        <v>35151</v>
      </c>
      <c r="B88" t="s">
        <v>2958</v>
      </c>
      <c r="C88">
        <v>6</v>
      </c>
      <c r="D88">
        <v>0.7</v>
      </c>
      <c r="E88">
        <v>45</v>
      </c>
      <c r="F88">
        <v>20.25</v>
      </c>
      <c r="G88" t="s">
        <v>4347</v>
      </c>
      <c r="H88" t="s">
        <v>27162</v>
      </c>
      <c r="I88" s="193" t="s">
        <v>37598</v>
      </c>
    </row>
    <row r="89" spans="1:9">
      <c r="A89" t="s">
        <v>35153</v>
      </c>
      <c r="B89" t="s">
        <v>2962</v>
      </c>
      <c r="C89">
        <v>6</v>
      </c>
      <c r="D89">
        <v>0.7</v>
      </c>
      <c r="E89">
        <v>40</v>
      </c>
      <c r="F89">
        <v>6.15</v>
      </c>
      <c r="G89" t="s">
        <v>4347</v>
      </c>
      <c r="H89" t="s">
        <v>27162</v>
      </c>
      <c r="I89" s="193" t="s">
        <v>37600</v>
      </c>
    </row>
    <row r="90" spans="1:9">
      <c r="A90" t="s">
        <v>35622</v>
      </c>
      <c r="B90" t="s">
        <v>3866</v>
      </c>
      <c r="C90">
        <v>6</v>
      </c>
      <c r="D90">
        <v>0.7</v>
      </c>
      <c r="E90">
        <v>46</v>
      </c>
      <c r="F90">
        <v>15.5</v>
      </c>
      <c r="G90" t="s">
        <v>4347</v>
      </c>
      <c r="H90" t="s">
        <v>27195</v>
      </c>
      <c r="I90" s="193" t="s">
        <v>38069</v>
      </c>
    </row>
    <row r="91" spans="1:9">
      <c r="A91" t="s">
        <v>35623</v>
      </c>
      <c r="B91" t="s">
        <v>3868</v>
      </c>
      <c r="C91">
        <v>6</v>
      </c>
      <c r="D91">
        <v>0.7</v>
      </c>
      <c r="E91">
        <v>46</v>
      </c>
      <c r="F91">
        <v>20.5</v>
      </c>
      <c r="G91" t="s">
        <v>4347</v>
      </c>
      <c r="H91" t="s">
        <v>27195</v>
      </c>
      <c r="I91" s="193" t="s">
        <v>38070</v>
      </c>
    </row>
    <row r="92" spans="1:9">
      <c r="A92" t="s">
        <v>35625</v>
      </c>
      <c r="B92" t="s">
        <v>3870</v>
      </c>
      <c r="C92">
        <v>6</v>
      </c>
      <c r="D92">
        <v>0.7</v>
      </c>
      <c r="E92">
        <v>46</v>
      </c>
      <c r="F92">
        <v>19.95</v>
      </c>
      <c r="G92" t="s">
        <v>4347</v>
      </c>
      <c r="H92" t="s">
        <v>27195</v>
      </c>
      <c r="I92" s="193" t="s">
        <v>38072</v>
      </c>
    </row>
    <row r="93" spans="1:9">
      <c r="A93" t="s">
        <v>35626</v>
      </c>
      <c r="B93" t="s">
        <v>13704</v>
      </c>
      <c r="C93">
        <v>6</v>
      </c>
      <c r="D93">
        <v>0.7</v>
      </c>
      <c r="E93">
        <v>46</v>
      </c>
      <c r="F93">
        <v>22</v>
      </c>
      <c r="G93" t="s">
        <v>4347</v>
      </c>
      <c r="H93" t="s">
        <v>27195</v>
      </c>
      <c r="I93" s="193" t="s">
        <v>38073</v>
      </c>
    </row>
    <row r="94" spans="1:9">
      <c r="A94" t="s">
        <v>35648</v>
      </c>
      <c r="B94" t="s">
        <v>3908</v>
      </c>
      <c r="C94">
        <v>6</v>
      </c>
      <c r="D94">
        <v>0.7</v>
      </c>
      <c r="E94">
        <v>40</v>
      </c>
      <c r="F94">
        <v>34</v>
      </c>
      <c r="G94" t="s">
        <v>4347</v>
      </c>
      <c r="H94" t="s">
        <v>27152</v>
      </c>
      <c r="I94" s="193" t="s">
        <v>38095</v>
      </c>
    </row>
    <row r="95" spans="1:9">
      <c r="A95" t="s">
        <v>35705</v>
      </c>
      <c r="B95" t="s">
        <v>3977</v>
      </c>
      <c r="C95">
        <v>6</v>
      </c>
      <c r="D95">
        <v>0.7</v>
      </c>
      <c r="E95">
        <v>40</v>
      </c>
      <c r="F95">
        <v>26.95</v>
      </c>
      <c r="G95" t="s">
        <v>4347</v>
      </c>
      <c r="H95" t="s">
        <v>27152</v>
      </c>
      <c r="I95" s="193" t="s">
        <v>38152</v>
      </c>
    </row>
    <row r="96" spans="1:9">
      <c r="A96" t="s">
        <v>33518</v>
      </c>
      <c r="B96" t="s">
        <v>147</v>
      </c>
      <c r="C96">
        <v>6</v>
      </c>
      <c r="D96">
        <v>0.5</v>
      </c>
      <c r="E96">
        <v>40</v>
      </c>
      <c r="F96">
        <v>92.5</v>
      </c>
      <c r="G96" t="s">
        <v>4334</v>
      </c>
      <c r="H96" t="s">
        <v>27162</v>
      </c>
      <c r="I96" s="193" t="s">
        <v>35965</v>
      </c>
    </row>
    <row r="97" spans="1:9">
      <c r="A97" t="s">
        <v>33519</v>
      </c>
      <c r="B97" t="s">
        <v>149</v>
      </c>
      <c r="C97">
        <v>6</v>
      </c>
      <c r="D97">
        <v>0.5</v>
      </c>
      <c r="E97">
        <v>40</v>
      </c>
      <c r="F97">
        <v>72.5</v>
      </c>
      <c r="G97" t="s">
        <v>4334</v>
      </c>
      <c r="H97" t="s">
        <v>27162</v>
      </c>
      <c r="I97" s="193" t="s">
        <v>35966</v>
      </c>
    </row>
    <row r="98" spans="1:9">
      <c r="A98" t="s">
        <v>33638</v>
      </c>
      <c r="B98" t="s">
        <v>32963</v>
      </c>
      <c r="C98">
        <v>12</v>
      </c>
      <c r="D98">
        <v>0.7</v>
      </c>
      <c r="E98">
        <v>40</v>
      </c>
      <c r="F98">
        <v>33.5</v>
      </c>
      <c r="G98" t="s">
        <v>4334</v>
      </c>
      <c r="H98" t="s">
        <v>27152</v>
      </c>
      <c r="I98" s="193" t="s">
        <v>36085</v>
      </c>
    </row>
    <row r="99" spans="1:9">
      <c r="A99" t="s">
        <v>33720</v>
      </c>
      <c r="B99" t="s">
        <v>14396</v>
      </c>
      <c r="C99">
        <v>6</v>
      </c>
      <c r="D99">
        <v>0.7</v>
      </c>
      <c r="E99">
        <v>40</v>
      </c>
      <c r="F99">
        <v>9.75</v>
      </c>
      <c r="G99" t="s">
        <v>4334</v>
      </c>
      <c r="H99" t="s">
        <v>27152</v>
      </c>
      <c r="I99" s="193" t="s">
        <v>36167</v>
      </c>
    </row>
    <row r="100" spans="1:9">
      <c r="A100" t="s">
        <v>33721</v>
      </c>
      <c r="B100" t="s">
        <v>406</v>
      </c>
      <c r="C100">
        <v>6</v>
      </c>
      <c r="D100">
        <v>0.5</v>
      </c>
      <c r="E100">
        <v>40</v>
      </c>
      <c r="F100">
        <v>25.25</v>
      </c>
      <c r="G100" t="s">
        <v>4334</v>
      </c>
      <c r="H100" t="s">
        <v>27152</v>
      </c>
      <c r="I100" s="193" t="s">
        <v>36168</v>
      </c>
    </row>
    <row r="101" spans="1:9">
      <c r="A101" t="s">
        <v>33722</v>
      </c>
      <c r="B101" t="s">
        <v>406</v>
      </c>
      <c r="C101">
        <v>6</v>
      </c>
      <c r="D101">
        <v>1</v>
      </c>
      <c r="E101">
        <v>40</v>
      </c>
      <c r="F101">
        <v>15.95</v>
      </c>
      <c r="G101" t="s">
        <v>4334</v>
      </c>
      <c r="H101" t="s">
        <v>27152</v>
      </c>
      <c r="I101" s="193" t="s">
        <v>36169</v>
      </c>
    </row>
    <row r="102" spans="1:9">
      <c r="A102" t="s">
        <v>33723</v>
      </c>
      <c r="B102" t="s">
        <v>406</v>
      </c>
      <c r="C102">
        <v>6</v>
      </c>
      <c r="D102">
        <v>0.7</v>
      </c>
      <c r="E102">
        <v>40</v>
      </c>
      <c r="F102">
        <v>5.6</v>
      </c>
      <c r="G102" t="s">
        <v>4334</v>
      </c>
      <c r="H102" t="s">
        <v>27152</v>
      </c>
      <c r="I102" s="193" t="s">
        <v>36170</v>
      </c>
    </row>
    <row r="103" spans="1:9">
      <c r="A103" t="s">
        <v>33724</v>
      </c>
      <c r="B103" t="s">
        <v>406</v>
      </c>
      <c r="C103">
        <v>12</v>
      </c>
      <c r="D103">
        <v>1</v>
      </c>
      <c r="E103">
        <v>40</v>
      </c>
      <c r="F103">
        <v>11.95</v>
      </c>
      <c r="G103" t="s">
        <v>4334</v>
      </c>
      <c r="H103" t="s">
        <v>27152</v>
      </c>
      <c r="I103" s="193" t="s">
        <v>36171</v>
      </c>
    </row>
    <row r="104" spans="1:9">
      <c r="A104" t="s">
        <v>33725</v>
      </c>
      <c r="B104" t="s">
        <v>411</v>
      </c>
      <c r="C104">
        <v>120</v>
      </c>
      <c r="D104">
        <v>0.05</v>
      </c>
      <c r="E104">
        <v>40</v>
      </c>
      <c r="F104">
        <v>16.95</v>
      </c>
      <c r="G104" t="s">
        <v>4334</v>
      </c>
      <c r="H104" t="s">
        <v>27152</v>
      </c>
      <c r="I104" s="193" t="s">
        <v>36172</v>
      </c>
    </row>
    <row r="105" spans="1:9">
      <c r="A105" t="s">
        <v>33726</v>
      </c>
      <c r="B105" t="s">
        <v>27045</v>
      </c>
      <c r="C105">
        <v>6</v>
      </c>
      <c r="D105">
        <v>0.7</v>
      </c>
      <c r="E105">
        <v>40</v>
      </c>
      <c r="F105">
        <v>6.95</v>
      </c>
      <c r="G105" t="s">
        <v>4334</v>
      </c>
      <c r="H105" t="s">
        <v>27152</v>
      </c>
      <c r="I105" s="193" t="s">
        <v>36173</v>
      </c>
    </row>
    <row r="106" spans="1:9">
      <c r="A106" t="s">
        <v>33767</v>
      </c>
      <c r="B106" t="s">
        <v>32984</v>
      </c>
      <c r="C106">
        <v>192</v>
      </c>
      <c r="D106">
        <v>0.05</v>
      </c>
      <c r="E106">
        <v>40</v>
      </c>
      <c r="F106">
        <v>7.65</v>
      </c>
      <c r="G106" t="s">
        <v>4334</v>
      </c>
      <c r="H106" t="s">
        <v>27152</v>
      </c>
      <c r="I106" s="193" t="s">
        <v>36214</v>
      </c>
    </row>
    <row r="107" spans="1:9">
      <c r="A107" t="s">
        <v>33809</v>
      </c>
      <c r="B107" t="s">
        <v>551</v>
      </c>
      <c r="C107">
        <v>6</v>
      </c>
      <c r="D107">
        <v>0.7</v>
      </c>
      <c r="E107">
        <v>40</v>
      </c>
      <c r="F107">
        <v>31.5</v>
      </c>
      <c r="G107" t="s">
        <v>4334</v>
      </c>
      <c r="H107" t="s">
        <v>27152</v>
      </c>
      <c r="I107" s="193" t="s">
        <v>36256</v>
      </c>
    </row>
    <row r="108" spans="1:9">
      <c r="A108" t="s">
        <v>33810</v>
      </c>
      <c r="B108" t="s">
        <v>551</v>
      </c>
      <c r="C108">
        <v>12</v>
      </c>
      <c r="D108">
        <v>1</v>
      </c>
      <c r="E108">
        <v>40</v>
      </c>
      <c r="F108">
        <v>5.25</v>
      </c>
      <c r="G108" t="s">
        <v>4334</v>
      </c>
      <c r="H108" t="s">
        <v>27152</v>
      </c>
      <c r="I108" s="193" t="s">
        <v>36257</v>
      </c>
    </row>
    <row r="109" spans="1:9">
      <c r="A109" t="s">
        <v>33811</v>
      </c>
      <c r="B109" t="s">
        <v>554</v>
      </c>
      <c r="C109">
        <v>6</v>
      </c>
      <c r="D109">
        <v>0.7</v>
      </c>
      <c r="E109">
        <v>40</v>
      </c>
      <c r="F109">
        <v>9.3000000000000007</v>
      </c>
      <c r="G109" t="s">
        <v>4334</v>
      </c>
      <c r="H109" t="s">
        <v>27152</v>
      </c>
      <c r="I109" s="193" t="s">
        <v>36258</v>
      </c>
    </row>
    <row r="110" spans="1:9">
      <c r="A110" t="s">
        <v>33812</v>
      </c>
      <c r="B110" t="s">
        <v>556</v>
      </c>
      <c r="C110">
        <v>6</v>
      </c>
      <c r="D110">
        <v>0.7</v>
      </c>
      <c r="E110">
        <v>40</v>
      </c>
      <c r="F110">
        <v>30.95</v>
      </c>
      <c r="G110" t="s">
        <v>4334</v>
      </c>
      <c r="H110" t="s">
        <v>27152</v>
      </c>
      <c r="I110" s="193" t="s">
        <v>36259</v>
      </c>
    </row>
    <row r="111" spans="1:9">
      <c r="A111" t="s">
        <v>33814</v>
      </c>
      <c r="B111" t="s">
        <v>27209</v>
      </c>
      <c r="C111">
        <v>6</v>
      </c>
      <c r="D111">
        <v>0.7</v>
      </c>
      <c r="E111">
        <v>50</v>
      </c>
      <c r="F111">
        <v>9.8000000000000007</v>
      </c>
      <c r="G111" t="s">
        <v>4334</v>
      </c>
      <c r="H111" t="s">
        <v>27152</v>
      </c>
      <c r="I111" s="193" t="s">
        <v>36261</v>
      </c>
    </row>
    <row r="112" spans="1:9">
      <c r="A112" t="s">
        <v>33815</v>
      </c>
      <c r="B112" t="s">
        <v>558</v>
      </c>
      <c r="C112">
        <v>6</v>
      </c>
      <c r="D112">
        <v>0.7</v>
      </c>
      <c r="E112">
        <v>50</v>
      </c>
      <c r="F112">
        <v>14.35</v>
      </c>
      <c r="G112" t="s">
        <v>4334</v>
      </c>
      <c r="H112" t="s">
        <v>27152</v>
      </c>
      <c r="I112" s="193" t="s">
        <v>36262</v>
      </c>
    </row>
    <row r="113" spans="1:9">
      <c r="A113" t="s">
        <v>33822</v>
      </c>
      <c r="B113" t="s">
        <v>570</v>
      </c>
      <c r="C113">
        <v>12</v>
      </c>
      <c r="D113">
        <v>0.7</v>
      </c>
      <c r="E113">
        <v>40</v>
      </c>
      <c r="F113">
        <v>19.95</v>
      </c>
      <c r="G113" t="s">
        <v>4334</v>
      </c>
      <c r="H113" t="s">
        <v>27210</v>
      </c>
      <c r="I113" s="193" t="s">
        <v>36269</v>
      </c>
    </row>
    <row r="114" spans="1:9">
      <c r="A114" t="s">
        <v>33823</v>
      </c>
      <c r="B114" t="s">
        <v>570</v>
      </c>
      <c r="C114">
        <v>6</v>
      </c>
      <c r="D114">
        <v>0.7</v>
      </c>
      <c r="E114">
        <v>40</v>
      </c>
      <c r="F114">
        <v>8.75</v>
      </c>
      <c r="G114" t="s">
        <v>4334</v>
      </c>
      <c r="H114" t="s">
        <v>27210</v>
      </c>
      <c r="I114" s="193" t="s">
        <v>36270</v>
      </c>
    </row>
    <row r="115" spans="1:9">
      <c r="A115" t="s">
        <v>33899</v>
      </c>
      <c r="B115" t="s">
        <v>4641</v>
      </c>
      <c r="C115">
        <v>6</v>
      </c>
      <c r="D115">
        <v>0.7</v>
      </c>
      <c r="E115">
        <v>50</v>
      </c>
      <c r="F115">
        <v>8.25</v>
      </c>
      <c r="G115" t="s">
        <v>4334</v>
      </c>
      <c r="H115" t="s">
        <v>27152</v>
      </c>
      <c r="I115" s="193" t="s">
        <v>36346</v>
      </c>
    </row>
    <row r="116" spans="1:9">
      <c r="A116" t="s">
        <v>33908</v>
      </c>
      <c r="B116" t="s">
        <v>15069</v>
      </c>
      <c r="C116">
        <v>12</v>
      </c>
      <c r="D116">
        <v>1</v>
      </c>
      <c r="E116">
        <v>40</v>
      </c>
      <c r="F116">
        <v>13.25</v>
      </c>
      <c r="G116" t="s">
        <v>4334</v>
      </c>
      <c r="H116" t="s">
        <v>27152</v>
      </c>
      <c r="I116" s="193" t="s">
        <v>36355</v>
      </c>
    </row>
    <row r="117" spans="1:9">
      <c r="A117" t="s">
        <v>33928</v>
      </c>
      <c r="B117" t="s">
        <v>829</v>
      </c>
      <c r="C117">
        <v>6</v>
      </c>
      <c r="D117">
        <v>0.7</v>
      </c>
      <c r="E117">
        <v>40</v>
      </c>
      <c r="F117">
        <v>39.5</v>
      </c>
      <c r="G117" t="s">
        <v>4334</v>
      </c>
      <c r="H117" t="s">
        <v>27195</v>
      </c>
      <c r="I117" s="193" t="s">
        <v>36375</v>
      </c>
    </row>
    <row r="118" spans="1:9">
      <c r="A118" t="s">
        <v>33929</v>
      </c>
      <c r="B118" t="s">
        <v>831</v>
      </c>
      <c r="C118">
        <v>6</v>
      </c>
      <c r="D118">
        <v>0.7</v>
      </c>
      <c r="E118">
        <v>40</v>
      </c>
      <c r="F118">
        <v>8.6999999999999993</v>
      </c>
      <c r="G118" t="s">
        <v>4334</v>
      </c>
      <c r="H118" t="s">
        <v>27195</v>
      </c>
      <c r="I118" s="193" t="s">
        <v>36376</v>
      </c>
    </row>
    <row r="119" spans="1:9">
      <c r="A119" t="s">
        <v>33930</v>
      </c>
      <c r="B119" t="s">
        <v>831</v>
      </c>
      <c r="C119">
        <v>12</v>
      </c>
      <c r="D119">
        <v>1</v>
      </c>
      <c r="E119">
        <v>40</v>
      </c>
      <c r="F119">
        <v>27.5</v>
      </c>
      <c r="G119" t="s">
        <v>4334</v>
      </c>
      <c r="H119" t="s">
        <v>27195</v>
      </c>
      <c r="I119" s="193" t="s">
        <v>36377</v>
      </c>
    </row>
    <row r="120" spans="1:9">
      <c r="A120" t="s">
        <v>33932</v>
      </c>
      <c r="B120" t="s">
        <v>831</v>
      </c>
      <c r="C120">
        <v>6</v>
      </c>
      <c r="D120">
        <v>0.7</v>
      </c>
      <c r="E120">
        <v>40</v>
      </c>
      <c r="F120">
        <v>18.899999999999999</v>
      </c>
      <c r="G120" t="s">
        <v>4334</v>
      </c>
      <c r="H120" t="s">
        <v>27195</v>
      </c>
      <c r="I120" s="193" t="s">
        <v>36379</v>
      </c>
    </row>
    <row r="121" spans="1:9">
      <c r="A121" t="s">
        <v>33933</v>
      </c>
      <c r="B121" t="s">
        <v>835</v>
      </c>
      <c r="C121">
        <v>6</v>
      </c>
      <c r="D121">
        <v>0.7</v>
      </c>
      <c r="E121">
        <v>40</v>
      </c>
      <c r="F121">
        <v>315</v>
      </c>
      <c r="G121" t="s">
        <v>4334</v>
      </c>
      <c r="H121" t="s">
        <v>27195</v>
      </c>
      <c r="I121" s="193" t="s">
        <v>36380</v>
      </c>
    </row>
    <row r="122" spans="1:9">
      <c r="A122" t="s">
        <v>33934</v>
      </c>
      <c r="B122" t="s">
        <v>837</v>
      </c>
      <c r="C122">
        <v>6</v>
      </c>
      <c r="D122">
        <v>0.7</v>
      </c>
      <c r="E122">
        <v>40</v>
      </c>
      <c r="F122">
        <v>6.1</v>
      </c>
      <c r="G122" t="s">
        <v>4334</v>
      </c>
      <c r="H122" t="s">
        <v>27195</v>
      </c>
      <c r="I122" s="193" t="s">
        <v>36381</v>
      </c>
    </row>
    <row r="123" spans="1:9">
      <c r="A123" t="s">
        <v>33935</v>
      </c>
      <c r="B123" t="s">
        <v>837</v>
      </c>
      <c r="C123">
        <v>6</v>
      </c>
      <c r="D123">
        <v>1</v>
      </c>
      <c r="E123">
        <v>40</v>
      </c>
      <c r="F123">
        <v>13.5</v>
      </c>
      <c r="G123" t="s">
        <v>4334</v>
      </c>
      <c r="H123" t="s">
        <v>27195</v>
      </c>
      <c r="I123" s="193" t="s">
        <v>36382</v>
      </c>
    </row>
    <row r="124" spans="1:9">
      <c r="A124" t="s">
        <v>33960</v>
      </c>
      <c r="B124" t="s">
        <v>879</v>
      </c>
      <c r="C124">
        <v>6</v>
      </c>
      <c r="D124">
        <v>0.7</v>
      </c>
      <c r="E124">
        <v>40</v>
      </c>
      <c r="F124">
        <v>13.95</v>
      </c>
      <c r="G124" t="s">
        <v>4334</v>
      </c>
      <c r="H124" t="s">
        <v>27210</v>
      </c>
      <c r="I124" s="193" t="s">
        <v>36407</v>
      </c>
    </row>
    <row r="125" spans="1:9">
      <c r="A125" t="s">
        <v>33961</v>
      </c>
      <c r="B125" t="s">
        <v>882</v>
      </c>
      <c r="C125">
        <v>6</v>
      </c>
      <c r="D125">
        <v>0.7</v>
      </c>
      <c r="E125">
        <v>40</v>
      </c>
      <c r="F125">
        <v>9.1</v>
      </c>
      <c r="G125" t="s">
        <v>4334</v>
      </c>
      <c r="H125" t="s">
        <v>27210</v>
      </c>
      <c r="I125" s="193" t="s">
        <v>36408</v>
      </c>
    </row>
    <row r="126" spans="1:9">
      <c r="A126" t="s">
        <v>34023</v>
      </c>
      <c r="B126" t="s">
        <v>1020</v>
      </c>
      <c r="C126">
        <v>120</v>
      </c>
      <c r="D126">
        <v>0.05</v>
      </c>
      <c r="E126">
        <v>40</v>
      </c>
      <c r="F126">
        <v>6.1</v>
      </c>
      <c r="G126" t="s">
        <v>4334</v>
      </c>
      <c r="H126" t="s">
        <v>27152</v>
      </c>
      <c r="I126" s="193" t="s">
        <v>36470</v>
      </c>
    </row>
    <row r="127" spans="1:9">
      <c r="A127" t="s">
        <v>34024</v>
      </c>
      <c r="B127" t="s">
        <v>1020</v>
      </c>
      <c r="C127">
        <v>6</v>
      </c>
      <c r="D127">
        <v>0.7</v>
      </c>
      <c r="E127">
        <v>40</v>
      </c>
      <c r="F127">
        <v>14.95</v>
      </c>
      <c r="G127" t="s">
        <v>4334</v>
      </c>
      <c r="H127" t="s">
        <v>27152</v>
      </c>
      <c r="I127" s="193" t="s">
        <v>36471</v>
      </c>
    </row>
    <row r="128" spans="1:9">
      <c r="A128" t="s">
        <v>34025</v>
      </c>
      <c r="B128" t="s">
        <v>1020</v>
      </c>
      <c r="C128">
        <v>6</v>
      </c>
      <c r="D128">
        <v>1</v>
      </c>
      <c r="E128">
        <v>40</v>
      </c>
      <c r="F128">
        <v>25.3</v>
      </c>
      <c r="G128" t="s">
        <v>4334</v>
      </c>
      <c r="H128" t="s">
        <v>27152</v>
      </c>
      <c r="I128" s="193" t="s">
        <v>36472</v>
      </c>
    </row>
    <row r="129" spans="1:9">
      <c r="A129" t="s">
        <v>34026</v>
      </c>
      <c r="B129" t="s">
        <v>1023</v>
      </c>
      <c r="C129">
        <v>12</v>
      </c>
      <c r="D129">
        <v>1</v>
      </c>
      <c r="E129">
        <v>40</v>
      </c>
      <c r="F129">
        <v>5.75</v>
      </c>
      <c r="G129" t="s">
        <v>4334</v>
      </c>
      <c r="H129" t="s">
        <v>27152</v>
      </c>
      <c r="I129" s="193" t="s">
        <v>36473</v>
      </c>
    </row>
    <row r="130" spans="1:9">
      <c r="A130" t="s">
        <v>34027</v>
      </c>
      <c r="B130" t="s">
        <v>1025</v>
      </c>
      <c r="C130">
        <v>2</v>
      </c>
      <c r="D130">
        <v>4.5</v>
      </c>
      <c r="E130">
        <v>40</v>
      </c>
      <c r="F130">
        <v>14.5</v>
      </c>
      <c r="G130" t="s">
        <v>4334</v>
      </c>
      <c r="H130" t="s">
        <v>27152</v>
      </c>
      <c r="I130" s="193" t="s">
        <v>36474</v>
      </c>
    </row>
    <row r="131" spans="1:9">
      <c r="A131" t="s">
        <v>34028</v>
      </c>
      <c r="B131" t="s">
        <v>4508</v>
      </c>
      <c r="C131">
        <v>6</v>
      </c>
      <c r="D131">
        <v>0.7</v>
      </c>
      <c r="E131">
        <v>40</v>
      </c>
      <c r="F131">
        <v>11.25</v>
      </c>
      <c r="G131" t="s">
        <v>4334</v>
      </c>
      <c r="H131" t="s">
        <v>27152</v>
      </c>
      <c r="I131" s="193" t="s">
        <v>36475</v>
      </c>
    </row>
    <row r="132" spans="1:9">
      <c r="A132" t="s">
        <v>34029</v>
      </c>
      <c r="B132" t="s">
        <v>4464</v>
      </c>
      <c r="C132">
        <v>6</v>
      </c>
      <c r="D132">
        <v>0.7</v>
      </c>
      <c r="E132">
        <v>40</v>
      </c>
      <c r="F132">
        <v>5.95</v>
      </c>
      <c r="G132" t="s">
        <v>4334</v>
      </c>
      <c r="H132" t="s">
        <v>27152</v>
      </c>
      <c r="I132" s="193" t="s">
        <v>36476</v>
      </c>
    </row>
    <row r="133" spans="1:9">
      <c r="A133" t="s">
        <v>34030</v>
      </c>
      <c r="B133" t="s">
        <v>33006</v>
      </c>
      <c r="C133">
        <v>6</v>
      </c>
      <c r="D133">
        <v>1</v>
      </c>
      <c r="E133">
        <v>40</v>
      </c>
      <c r="F133">
        <v>5.5</v>
      </c>
      <c r="G133" t="s">
        <v>4334</v>
      </c>
      <c r="H133" t="s">
        <v>27152</v>
      </c>
      <c r="I133" s="193" t="s">
        <v>36477</v>
      </c>
    </row>
    <row r="134" spans="1:9">
      <c r="A134" t="s">
        <v>34031</v>
      </c>
      <c r="B134" t="s">
        <v>1027</v>
      </c>
      <c r="C134">
        <v>6</v>
      </c>
      <c r="D134">
        <v>0.7</v>
      </c>
      <c r="E134">
        <v>40</v>
      </c>
      <c r="F134">
        <v>24.5</v>
      </c>
      <c r="G134" t="s">
        <v>4334</v>
      </c>
      <c r="H134" t="s">
        <v>27152</v>
      </c>
      <c r="I134" s="193" t="s">
        <v>36478</v>
      </c>
    </row>
    <row r="135" spans="1:9">
      <c r="A135" t="s">
        <v>34032</v>
      </c>
      <c r="B135" t="s">
        <v>1027</v>
      </c>
      <c r="C135">
        <v>6</v>
      </c>
      <c r="D135">
        <v>1</v>
      </c>
      <c r="E135">
        <v>40</v>
      </c>
      <c r="F135">
        <v>74.5</v>
      </c>
      <c r="G135" t="s">
        <v>4334</v>
      </c>
      <c r="H135" t="s">
        <v>27152</v>
      </c>
      <c r="I135" s="193" t="s">
        <v>36479</v>
      </c>
    </row>
    <row r="136" spans="1:9">
      <c r="A136" t="s">
        <v>34033</v>
      </c>
      <c r="B136" t="s">
        <v>33007</v>
      </c>
      <c r="C136">
        <v>6</v>
      </c>
      <c r="D136">
        <v>0.7</v>
      </c>
      <c r="E136">
        <v>40</v>
      </c>
      <c r="F136">
        <v>1.1000000000000001</v>
      </c>
      <c r="G136" t="s">
        <v>4334</v>
      </c>
      <c r="H136" t="s">
        <v>27152</v>
      </c>
      <c r="I136" s="193" t="s">
        <v>36480</v>
      </c>
    </row>
    <row r="137" spans="1:9">
      <c r="A137" t="s">
        <v>34034</v>
      </c>
      <c r="B137" t="s">
        <v>1031</v>
      </c>
      <c r="C137">
        <v>6</v>
      </c>
      <c r="D137">
        <v>0.7</v>
      </c>
      <c r="E137">
        <v>40</v>
      </c>
      <c r="F137">
        <v>17.5</v>
      </c>
      <c r="G137" t="s">
        <v>4334</v>
      </c>
      <c r="H137" t="s">
        <v>27152</v>
      </c>
      <c r="I137" s="193" t="s">
        <v>36481</v>
      </c>
    </row>
    <row r="138" spans="1:9">
      <c r="A138" t="s">
        <v>34035</v>
      </c>
      <c r="B138" t="s">
        <v>33008</v>
      </c>
      <c r="C138">
        <v>6</v>
      </c>
      <c r="D138">
        <v>1</v>
      </c>
      <c r="E138">
        <v>48</v>
      </c>
      <c r="F138">
        <v>7.95</v>
      </c>
      <c r="G138" t="s">
        <v>4334</v>
      </c>
      <c r="H138" t="s">
        <v>27152</v>
      </c>
      <c r="I138" s="193" t="s">
        <v>36482</v>
      </c>
    </row>
    <row r="139" spans="1:9">
      <c r="A139" t="s">
        <v>34036</v>
      </c>
      <c r="B139" t="s">
        <v>1035</v>
      </c>
      <c r="C139">
        <v>3</v>
      </c>
      <c r="D139">
        <v>0.7</v>
      </c>
      <c r="E139">
        <v>40</v>
      </c>
      <c r="F139">
        <v>21.5</v>
      </c>
      <c r="G139" t="s">
        <v>4334</v>
      </c>
      <c r="H139" t="s">
        <v>27152</v>
      </c>
      <c r="I139" s="193" t="s">
        <v>36483</v>
      </c>
    </row>
    <row r="140" spans="1:9">
      <c r="A140" t="s">
        <v>34037</v>
      </c>
      <c r="B140" t="s">
        <v>31740</v>
      </c>
      <c r="C140">
        <v>6</v>
      </c>
      <c r="D140">
        <v>0.7</v>
      </c>
      <c r="E140">
        <v>40</v>
      </c>
      <c r="F140">
        <v>2.5</v>
      </c>
      <c r="G140" t="s">
        <v>4334</v>
      </c>
      <c r="H140" t="s">
        <v>27152</v>
      </c>
      <c r="I140" s="193" t="s">
        <v>36484</v>
      </c>
    </row>
    <row r="141" spans="1:9">
      <c r="A141" t="s">
        <v>34038</v>
      </c>
      <c r="B141" t="s">
        <v>33009</v>
      </c>
      <c r="C141">
        <v>3</v>
      </c>
      <c r="D141">
        <v>0.7</v>
      </c>
      <c r="E141">
        <v>40</v>
      </c>
      <c r="F141">
        <v>5.7</v>
      </c>
      <c r="G141" t="s">
        <v>4334</v>
      </c>
      <c r="H141" t="s">
        <v>27152</v>
      </c>
      <c r="I141" s="193" t="s">
        <v>36485</v>
      </c>
    </row>
    <row r="142" spans="1:9">
      <c r="A142" t="s">
        <v>34039</v>
      </c>
      <c r="B142" t="s">
        <v>1039</v>
      </c>
      <c r="C142">
        <v>6</v>
      </c>
      <c r="D142">
        <v>0.7</v>
      </c>
      <c r="E142">
        <v>40</v>
      </c>
      <c r="F142">
        <v>2.2999999999999998</v>
      </c>
      <c r="G142" t="s">
        <v>4334</v>
      </c>
      <c r="H142" t="s">
        <v>27152</v>
      </c>
      <c r="I142" s="193" t="s">
        <v>36486</v>
      </c>
    </row>
    <row r="143" spans="1:9">
      <c r="A143" t="s">
        <v>34067</v>
      </c>
      <c r="B143" t="s">
        <v>33011</v>
      </c>
      <c r="C143">
        <v>6</v>
      </c>
      <c r="D143">
        <v>0.7</v>
      </c>
      <c r="E143">
        <v>40</v>
      </c>
      <c r="F143">
        <v>7.75</v>
      </c>
      <c r="G143" t="s">
        <v>4334</v>
      </c>
      <c r="H143" t="s">
        <v>27152</v>
      </c>
      <c r="I143" s="193" t="s">
        <v>36514</v>
      </c>
    </row>
    <row r="144" spans="1:9">
      <c r="A144" t="s">
        <v>34068</v>
      </c>
      <c r="B144" t="s">
        <v>33012</v>
      </c>
      <c r="C144">
        <v>6</v>
      </c>
      <c r="D144">
        <v>0.7</v>
      </c>
      <c r="E144">
        <v>40</v>
      </c>
      <c r="F144">
        <v>14</v>
      </c>
      <c r="G144" t="s">
        <v>4334</v>
      </c>
      <c r="H144" t="s">
        <v>27152</v>
      </c>
      <c r="I144" s="193" t="s">
        <v>36515</v>
      </c>
    </row>
    <row r="145" spans="1:9">
      <c r="A145" t="s">
        <v>34114</v>
      </c>
      <c r="B145" t="s">
        <v>1188</v>
      </c>
      <c r="C145">
        <v>1</v>
      </c>
      <c r="D145">
        <v>0.7</v>
      </c>
      <c r="E145">
        <v>40</v>
      </c>
      <c r="F145">
        <v>20.95</v>
      </c>
      <c r="G145" t="s">
        <v>4334</v>
      </c>
      <c r="H145" t="s">
        <v>27152</v>
      </c>
      <c r="I145" s="193" t="s">
        <v>36561</v>
      </c>
    </row>
    <row r="146" spans="1:9">
      <c r="A146" t="s">
        <v>34131</v>
      </c>
      <c r="B146" t="s">
        <v>32407</v>
      </c>
      <c r="C146">
        <v>12</v>
      </c>
      <c r="D146">
        <v>1</v>
      </c>
      <c r="E146">
        <v>40</v>
      </c>
      <c r="F146">
        <v>31</v>
      </c>
      <c r="G146" t="s">
        <v>4334</v>
      </c>
      <c r="H146" t="s">
        <v>27210</v>
      </c>
      <c r="I146" s="193" t="s">
        <v>36578</v>
      </c>
    </row>
    <row r="147" spans="1:9">
      <c r="A147" t="s">
        <v>34139</v>
      </c>
      <c r="B147" t="s">
        <v>32411</v>
      </c>
      <c r="C147">
        <v>6</v>
      </c>
      <c r="D147">
        <v>0.7</v>
      </c>
      <c r="E147">
        <v>40</v>
      </c>
      <c r="F147">
        <v>45.6</v>
      </c>
      <c r="G147" t="s">
        <v>4334</v>
      </c>
      <c r="H147" t="s">
        <v>27152</v>
      </c>
      <c r="I147" s="193" t="s">
        <v>36586</v>
      </c>
    </row>
    <row r="148" spans="1:9">
      <c r="A148" t="s">
        <v>34140</v>
      </c>
      <c r="B148" t="s">
        <v>1226</v>
      </c>
      <c r="C148">
        <v>6</v>
      </c>
      <c r="D148">
        <v>0.7</v>
      </c>
      <c r="E148">
        <v>50</v>
      </c>
      <c r="F148">
        <v>10</v>
      </c>
      <c r="G148" t="s">
        <v>4334</v>
      </c>
      <c r="H148" t="s">
        <v>27152</v>
      </c>
      <c r="I148" s="193" t="s">
        <v>36587</v>
      </c>
    </row>
    <row r="149" spans="1:9">
      <c r="A149" t="s">
        <v>34209</v>
      </c>
      <c r="B149" t="s">
        <v>1371</v>
      </c>
      <c r="C149">
        <v>6</v>
      </c>
      <c r="D149">
        <v>0.7</v>
      </c>
      <c r="E149">
        <v>40</v>
      </c>
      <c r="F149">
        <v>9.1</v>
      </c>
      <c r="G149" t="s">
        <v>4334</v>
      </c>
      <c r="H149" t="s">
        <v>27152</v>
      </c>
      <c r="I149" s="193" t="s">
        <v>36656</v>
      </c>
    </row>
    <row r="150" spans="1:9">
      <c r="A150" t="s">
        <v>34210</v>
      </c>
      <c r="B150" t="s">
        <v>33034</v>
      </c>
      <c r="C150">
        <v>6</v>
      </c>
      <c r="D150">
        <v>0.7</v>
      </c>
      <c r="E150">
        <v>40</v>
      </c>
      <c r="F150">
        <v>16.5</v>
      </c>
      <c r="G150" t="s">
        <v>4334</v>
      </c>
      <c r="H150" t="s">
        <v>27152</v>
      </c>
      <c r="I150" s="193" t="s">
        <v>36657</v>
      </c>
    </row>
    <row r="151" spans="1:9">
      <c r="A151" t="s">
        <v>34211</v>
      </c>
      <c r="B151" t="s">
        <v>33035</v>
      </c>
      <c r="C151">
        <v>6</v>
      </c>
      <c r="D151">
        <v>0.7</v>
      </c>
      <c r="E151">
        <v>40</v>
      </c>
      <c r="F151">
        <v>6.5</v>
      </c>
      <c r="G151" t="s">
        <v>4334</v>
      </c>
      <c r="H151" t="s">
        <v>27152</v>
      </c>
      <c r="I151" s="193" t="s">
        <v>36658</v>
      </c>
    </row>
    <row r="152" spans="1:9">
      <c r="A152" t="s">
        <v>34212</v>
      </c>
      <c r="B152" t="s">
        <v>1375</v>
      </c>
      <c r="C152">
        <v>6</v>
      </c>
      <c r="D152">
        <v>0.5</v>
      </c>
      <c r="E152">
        <v>46</v>
      </c>
      <c r="F152">
        <v>15.5</v>
      </c>
      <c r="G152" t="s">
        <v>4334</v>
      </c>
      <c r="H152" t="s">
        <v>27152</v>
      </c>
      <c r="I152" s="193" t="s">
        <v>36659</v>
      </c>
    </row>
    <row r="153" spans="1:9">
      <c r="A153" t="s">
        <v>34213</v>
      </c>
      <c r="B153" t="s">
        <v>14411</v>
      </c>
      <c r="C153">
        <v>6</v>
      </c>
      <c r="D153">
        <v>0.7</v>
      </c>
      <c r="E153">
        <v>40</v>
      </c>
      <c r="F153">
        <v>13.5</v>
      </c>
      <c r="G153" t="s">
        <v>4334</v>
      </c>
      <c r="H153" t="s">
        <v>27152</v>
      </c>
      <c r="I153" s="193" t="s">
        <v>36660</v>
      </c>
    </row>
    <row r="154" spans="1:9">
      <c r="A154" t="s">
        <v>34214</v>
      </c>
      <c r="B154" t="s">
        <v>33036</v>
      </c>
      <c r="C154">
        <v>6</v>
      </c>
      <c r="D154">
        <v>0.5</v>
      </c>
      <c r="E154">
        <v>46</v>
      </c>
      <c r="F154">
        <v>11.5</v>
      </c>
      <c r="G154" t="s">
        <v>4334</v>
      </c>
      <c r="H154" t="s">
        <v>27152</v>
      </c>
      <c r="I154" s="193" t="s">
        <v>36661</v>
      </c>
    </row>
    <row r="155" spans="1:9">
      <c r="A155" t="s">
        <v>34215</v>
      </c>
      <c r="B155" t="s">
        <v>1377</v>
      </c>
      <c r="C155">
        <v>6</v>
      </c>
      <c r="D155">
        <v>0.7</v>
      </c>
      <c r="E155">
        <v>40</v>
      </c>
      <c r="F155">
        <v>13</v>
      </c>
      <c r="G155" t="s">
        <v>4334</v>
      </c>
      <c r="H155" t="s">
        <v>27152</v>
      </c>
      <c r="I155" s="193" t="s">
        <v>36662</v>
      </c>
    </row>
    <row r="156" spans="1:9">
      <c r="A156" t="s">
        <v>34216</v>
      </c>
      <c r="B156" t="s">
        <v>33037</v>
      </c>
      <c r="C156">
        <v>12</v>
      </c>
      <c r="D156">
        <v>0.7</v>
      </c>
      <c r="E156">
        <v>40</v>
      </c>
      <c r="F156">
        <v>48.5</v>
      </c>
      <c r="G156" t="s">
        <v>4334</v>
      </c>
      <c r="H156" t="s">
        <v>27152</v>
      </c>
      <c r="I156" s="193" t="s">
        <v>36663</v>
      </c>
    </row>
    <row r="157" spans="1:9">
      <c r="A157" t="s">
        <v>34217</v>
      </c>
      <c r="B157" t="s">
        <v>1379</v>
      </c>
      <c r="C157">
        <v>6</v>
      </c>
      <c r="D157">
        <v>0.7</v>
      </c>
      <c r="E157">
        <v>40</v>
      </c>
      <c r="F157">
        <v>8.1</v>
      </c>
      <c r="G157" t="s">
        <v>4334</v>
      </c>
      <c r="H157" t="s">
        <v>27152</v>
      </c>
      <c r="I157" s="193" t="s">
        <v>36664</v>
      </c>
    </row>
    <row r="158" spans="1:9">
      <c r="A158" t="s">
        <v>34218</v>
      </c>
      <c r="B158" t="s">
        <v>1381</v>
      </c>
      <c r="C158">
        <v>6</v>
      </c>
      <c r="D158">
        <v>0.7</v>
      </c>
      <c r="E158">
        <v>40</v>
      </c>
      <c r="F158">
        <v>58.5</v>
      </c>
      <c r="G158" t="s">
        <v>4334</v>
      </c>
      <c r="H158" t="s">
        <v>27152</v>
      </c>
      <c r="I158" s="193" t="s">
        <v>36665</v>
      </c>
    </row>
    <row r="159" spans="1:9">
      <c r="A159" t="s">
        <v>34219</v>
      </c>
      <c r="B159" t="s">
        <v>1383</v>
      </c>
      <c r="C159">
        <v>6</v>
      </c>
      <c r="D159">
        <v>0.7</v>
      </c>
      <c r="E159">
        <v>40</v>
      </c>
      <c r="F159">
        <v>21.75</v>
      </c>
      <c r="G159" t="s">
        <v>4334</v>
      </c>
      <c r="H159" t="s">
        <v>27152</v>
      </c>
      <c r="I159" s="193" t="s">
        <v>36666</v>
      </c>
    </row>
    <row r="160" spans="1:9">
      <c r="A160" t="s">
        <v>34220</v>
      </c>
      <c r="B160" t="s">
        <v>1385</v>
      </c>
      <c r="C160">
        <v>12</v>
      </c>
      <c r="D160">
        <v>1</v>
      </c>
      <c r="E160">
        <v>40</v>
      </c>
      <c r="F160">
        <v>18.8</v>
      </c>
      <c r="G160" t="s">
        <v>4334</v>
      </c>
      <c r="H160" t="s">
        <v>27152</v>
      </c>
      <c r="I160" s="193" t="s">
        <v>36667</v>
      </c>
    </row>
    <row r="161" spans="1:9">
      <c r="A161" t="s">
        <v>34233</v>
      </c>
      <c r="B161" t="s">
        <v>14413</v>
      </c>
      <c r="C161">
        <v>12</v>
      </c>
      <c r="D161">
        <v>1</v>
      </c>
      <c r="E161">
        <v>43</v>
      </c>
      <c r="F161">
        <v>10.8</v>
      </c>
      <c r="G161" t="s">
        <v>4334</v>
      </c>
      <c r="H161" t="s">
        <v>27152</v>
      </c>
      <c r="I161" s="193" t="s">
        <v>36680</v>
      </c>
    </row>
    <row r="162" spans="1:9">
      <c r="A162" t="s">
        <v>34234</v>
      </c>
      <c r="B162" t="s">
        <v>1400</v>
      </c>
      <c r="C162">
        <v>6</v>
      </c>
      <c r="D162">
        <v>0.7</v>
      </c>
      <c r="E162">
        <v>40</v>
      </c>
      <c r="F162">
        <v>14.5</v>
      </c>
      <c r="G162" t="s">
        <v>4334</v>
      </c>
      <c r="H162" t="s">
        <v>27152</v>
      </c>
      <c r="I162" s="193" t="s">
        <v>36681</v>
      </c>
    </row>
    <row r="163" spans="1:9">
      <c r="A163" t="s">
        <v>34292</v>
      </c>
      <c r="B163" t="s">
        <v>1488</v>
      </c>
      <c r="C163">
        <v>6</v>
      </c>
      <c r="D163">
        <v>0.7</v>
      </c>
      <c r="E163">
        <v>40</v>
      </c>
      <c r="F163">
        <v>24.75</v>
      </c>
      <c r="G163" t="s">
        <v>4334</v>
      </c>
      <c r="H163" t="s">
        <v>27195</v>
      </c>
      <c r="I163" s="193" t="s">
        <v>36739</v>
      </c>
    </row>
    <row r="164" spans="1:9">
      <c r="A164" t="s">
        <v>34341</v>
      </c>
      <c r="B164" t="s">
        <v>1572</v>
      </c>
      <c r="C164">
        <v>120</v>
      </c>
      <c r="D164">
        <v>0.05</v>
      </c>
      <c r="E164">
        <v>40</v>
      </c>
      <c r="F164">
        <v>21.5</v>
      </c>
      <c r="G164" t="s">
        <v>4334</v>
      </c>
      <c r="H164" t="s">
        <v>27152</v>
      </c>
      <c r="I164" s="193" t="s">
        <v>36788</v>
      </c>
    </row>
    <row r="165" spans="1:9">
      <c r="A165" t="s">
        <v>34342</v>
      </c>
      <c r="B165" t="s">
        <v>1572</v>
      </c>
      <c r="C165">
        <v>6</v>
      </c>
      <c r="D165">
        <v>1</v>
      </c>
      <c r="E165">
        <v>40</v>
      </c>
      <c r="F165">
        <v>13.25</v>
      </c>
      <c r="G165" t="s">
        <v>4334</v>
      </c>
      <c r="H165" t="s">
        <v>27152</v>
      </c>
      <c r="I165" s="193" t="s">
        <v>36789</v>
      </c>
    </row>
    <row r="166" spans="1:9">
      <c r="A166" t="s">
        <v>34343</v>
      </c>
      <c r="B166" t="s">
        <v>15080</v>
      </c>
      <c r="C166">
        <v>12</v>
      </c>
      <c r="D166">
        <v>1</v>
      </c>
      <c r="E166">
        <v>40</v>
      </c>
      <c r="F166">
        <v>9.1</v>
      </c>
      <c r="G166" t="s">
        <v>4334</v>
      </c>
      <c r="H166" t="s">
        <v>27152</v>
      </c>
      <c r="I166" s="193" t="s">
        <v>36790</v>
      </c>
    </row>
    <row r="167" spans="1:9">
      <c r="A167" t="s">
        <v>34344</v>
      </c>
      <c r="B167" t="s">
        <v>1576</v>
      </c>
      <c r="C167">
        <v>6</v>
      </c>
      <c r="D167">
        <v>0.7</v>
      </c>
      <c r="E167">
        <v>40</v>
      </c>
      <c r="F167">
        <v>33.5</v>
      </c>
      <c r="G167" t="s">
        <v>4334</v>
      </c>
      <c r="H167" t="s">
        <v>27152</v>
      </c>
      <c r="I167" s="193" t="s">
        <v>36791</v>
      </c>
    </row>
    <row r="168" spans="1:9">
      <c r="A168" t="s">
        <v>34345</v>
      </c>
      <c r="B168" t="s">
        <v>1578</v>
      </c>
      <c r="C168">
        <v>6</v>
      </c>
      <c r="D168">
        <v>0.7</v>
      </c>
      <c r="E168">
        <v>40</v>
      </c>
      <c r="F168">
        <v>17.25</v>
      </c>
      <c r="G168" t="s">
        <v>4334</v>
      </c>
      <c r="H168" t="s">
        <v>27152</v>
      </c>
      <c r="I168" s="193" t="s">
        <v>36792</v>
      </c>
    </row>
    <row r="169" spans="1:9">
      <c r="A169" t="s">
        <v>34346</v>
      </c>
      <c r="B169" t="s">
        <v>1578</v>
      </c>
      <c r="C169">
        <v>12</v>
      </c>
      <c r="D169">
        <v>1</v>
      </c>
      <c r="E169">
        <v>40</v>
      </c>
      <c r="F169">
        <v>7.15</v>
      </c>
      <c r="G169" t="s">
        <v>4334</v>
      </c>
      <c r="H169" t="s">
        <v>27152</v>
      </c>
      <c r="I169" s="193" t="s">
        <v>36793</v>
      </c>
    </row>
    <row r="170" spans="1:9">
      <c r="A170" t="s">
        <v>34347</v>
      </c>
      <c r="B170" t="s">
        <v>1581</v>
      </c>
      <c r="C170">
        <v>6</v>
      </c>
      <c r="D170">
        <v>0.7</v>
      </c>
      <c r="E170">
        <v>40</v>
      </c>
      <c r="F170">
        <v>72.5</v>
      </c>
      <c r="G170" t="s">
        <v>4334</v>
      </c>
      <c r="H170" t="s">
        <v>27152</v>
      </c>
      <c r="I170" s="193" t="s">
        <v>36794</v>
      </c>
    </row>
    <row r="171" spans="1:9">
      <c r="A171" t="s">
        <v>34348</v>
      </c>
      <c r="B171" t="s">
        <v>1581</v>
      </c>
      <c r="C171">
        <v>12</v>
      </c>
      <c r="D171">
        <v>1</v>
      </c>
      <c r="E171">
        <v>40</v>
      </c>
      <c r="F171">
        <v>32.5</v>
      </c>
      <c r="G171" t="s">
        <v>4334</v>
      </c>
      <c r="H171" t="s">
        <v>27152</v>
      </c>
      <c r="I171" s="193" t="s">
        <v>36795</v>
      </c>
    </row>
    <row r="172" spans="1:9">
      <c r="A172" t="s">
        <v>34349</v>
      </c>
      <c r="B172" t="s">
        <v>1584</v>
      </c>
      <c r="C172">
        <v>6</v>
      </c>
      <c r="D172">
        <v>0.7</v>
      </c>
      <c r="E172">
        <v>40</v>
      </c>
      <c r="F172">
        <v>32</v>
      </c>
      <c r="G172" t="s">
        <v>4334</v>
      </c>
      <c r="H172" t="s">
        <v>27152</v>
      </c>
      <c r="I172" s="193" t="s">
        <v>36796</v>
      </c>
    </row>
    <row r="173" spans="1:9">
      <c r="A173" t="s">
        <v>34350</v>
      </c>
      <c r="B173" t="s">
        <v>1584</v>
      </c>
      <c r="C173">
        <v>12</v>
      </c>
      <c r="D173">
        <v>1</v>
      </c>
      <c r="E173">
        <v>40</v>
      </c>
      <c r="F173">
        <v>10.8</v>
      </c>
      <c r="G173" t="s">
        <v>4334</v>
      </c>
      <c r="H173" t="s">
        <v>27152</v>
      </c>
      <c r="I173" s="193" t="s">
        <v>36797</v>
      </c>
    </row>
    <row r="174" spans="1:9">
      <c r="A174" t="s">
        <v>34452</v>
      </c>
      <c r="B174" t="s">
        <v>1796</v>
      </c>
      <c r="C174">
        <v>6</v>
      </c>
      <c r="D174">
        <v>1</v>
      </c>
      <c r="E174">
        <v>40</v>
      </c>
      <c r="F174">
        <v>5.75</v>
      </c>
      <c r="G174" t="s">
        <v>4334</v>
      </c>
      <c r="H174" t="s">
        <v>27152</v>
      </c>
      <c r="I174" s="193" t="s">
        <v>36899</v>
      </c>
    </row>
    <row r="175" spans="1:9">
      <c r="A175" t="s">
        <v>34461</v>
      </c>
      <c r="B175" t="s">
        <v>1816</v>
      </c>
      <c r="C175">
        <v>6</v>
      </c>
      <c r="D175">
        <v>1.5</v>
      </c>
      <c r="E175">
        <v>40</v>
      </c>
      <c r="F175">
        <v>8.5</v>
      </c>
      <c r="G175" t="s">
        <v>4334</v>
      </c>
      <c r="H175" t="s">
        <v>27152</v>
      </c>
      <c r="I175" s="193" t="s">
        <v>36908</v>
      </c>
    </row>
    <row r="176" spans="1:9">
      <c r="A176" t="s">
        <v>34464</v>
      </c>
      <c r="B176" t="s">
        <v>1828</v>
      </c>
      <c r="C176">
        <v>6</v>
      </c>
      <c r="D176">
        <v>1</v>
      </c>
      <c r="E176">
        <v>40</v>
      </c>
      <c r="F176">
        <v>9.35</v>
      </c>
      <c r="G176" t="s">
        <v>4334</v>
      </c>
      <c r="H176" t="s">
        <v>27152</v>
      </c>
      <c r="I176" s="193" t="s">
        <v>36911</v>
      </c>
    </row>
    <row r="177" spans="1:9">
      <c r="A177" t="s">
        <v>34465</v>
      </c>
      <c r="B177" t="s">
        <v>1828</v>
      </c>
      <c r="C177">
        <v>6</v>
      </c>
      <c r="D177">
        <v>1.5</v>
      </c>
      <c r="E177">
        <v>40</v>
      </c>
      <c r="F177">
        <v>13.5</v>
      </c>
      <c r="G177" t="s">
        <v>4334</v>
      </c>
      <c r="H177" t="s">
        <v>27152</v>
      </c>
      <c r="I177" s="193" t="s">
        <v>36912</v>
      </c>
    </row>
    <row r="178" spans="1:9">
      <c r="A178" t="s">
        <v>34466</v>
      </c>
      <c r="B178" t="s">
        <v>33065</v>
      </c>
      <c r="C178">
        <v>6</v>
      </c>
      <c r="D178">
        <v>0.7</v>
      </c>
      <c r="E178">
        <v>40</v>
      </c>
      <c r="F178">
        <v>32.5</v>
      </c>
      <c r="G178" t="s">
        <v>4334</v>
      </c>
      <c r="H178" t="s">
        <v>27152</v>
      </c>
      <c r="I178" s="193" t="s">
        <v>36913</v>
      </c>
    </row>
    <row r="179" spans="1:9">
      <c r="A179" t="s">
        <v>34467</v>
      </c>
      <c r="B179" t="s">
        <v>1834</v>
      </c>
      <c r="C179">
        <v>6</v>
      </c>
      <c r="D179">
        <v>0.7</v>
      </c>
      <c r="E179">
        <v>40</v>
      </c>
      <c r="F179">
        <v>35</v>
      </c>
      <c r="G179" t="s">
        <v>4334</v>
      </c>
      <c r="H179" t="s">
        <v>27152</v>
      </c>
      <c r="I179" s="193" t="s">
        <v>36914</v>
      </c>
    </row>
    <row r="180" spans="1:9">
      <c r="A180" t="s">
        <v>34542</v>
      </c>
      <c r="B180" t="s">
        <v>1921</v>
      </c>
      <c r="C180">
        <v>6</v>
      </c>
      <c r="D180">
        <v>0.7</v>
      </c>
      <c r="E180">
        <v>40</v>
      </c>
      <c r="F180">
        <v>13.95</v>
      </c>
      <c r="G180" t="s">
        <v>4334</v>
      </c>
      <c r="H180" t="s">
        <v>27174</v>
      </c>
      <c r="I180" s="193" t="s">
        <v>36989</v>
      </c>
    </row>
    <row r="181" spans="1:9">
      <c r="A181" t="s">
        <v>34567</v>
      </c>
      <c r="B181" t="s">
        <v>1980</v>
      </c>
      <c r="C181">
        <v>12</v>
      </c>
      <c r="D181">
        <v>1</v>
      </c>
      <c r="E181">
        <v>40</v>
      </c>
      <c r="F181">
        <v>19.5</v>
      </c>
      <c r="G181" t="s">
        <v>4334</v>
      </c>
      <c r="H181" t="s">
        <v>27152</v>
      </c>
      <c r="I181" s="193" t="s">
        <v>37014</v>
      </c>
    </row>
    <row r="182" spans="1:9">
      <c r="A182" t="s">
        <v>34568</v>
      </c>
      <c r="B182" t="s">
        <v>1983</v>
      </c>
      <c r="C182">
        <v>12</v>
      </c>
      <c r="D182">
        <v>1</v>
      </c>
      <c r="E182">
        <v>43</v>
      </c>
      <c r="F182">
        <v>11.8</v>
      </c>
      <c r="G182" t="s">
        <v>4334</v>
      </c>
      <c r="H182" t="s">
        <v>27152</v>
      </c>
      <c r="I182" s="193" t="s">
        <v>37015</v>
      </c>
    </row>
    <row r="183" spans="1:9">
      <c r="A183" t="s">
        <v>34654</v>
      </c>
      <c r="B183" t="s">
        <v>2131</v>
      </c>
      <c r="C183">
        <v>6</v>
      </c>
      <c r="D183">
        <v>0.7</v>
      </c>
      <c r="E183">
        <v>43</v>
      </c>
      <c r="F183">
        <v>6.65</v>
      </c>
      <c r="G183" t="s">
        <v>4334</v>
      </c>
      <c r="H183" t="s">
        <v>27162</v>
      </c>
      <c r="I183" s="193" t="s">
        <v>37101</v>
      </c>
    </row>
    <row r="184" spans="1:9">
      <c r="A184" t="s">
        <v>34655</v>
      </c>
      <c r="B184" t="s">
        <v>2131</v>
      </c>
      <c r="C184">
        <v>6</v>
      </c>
      <c r="D184">
        <v>0.7</v>
      </c>
      <c r="E184">
        <v>43</v>
      </c>
      <c r="F184">
        <v>42.5</v>
      </c>
      <c r="G184" t="s">
        <v>4334</v>
      </c>
      <c r="H184" t="s">
        <v>27162</v>
      </c>
      <c r="I184" s="193" t="s">
        <v>37102</v>
      </c>
    </row>
    <row r="185" spans="1:9">
      <c r="A185" t="s">
        <v>34692</v>
      </c>
      <c r="B185" t="s">
        <v>2203</v>
      </c>
      <c r="C185">
        <v>6</v>
      </c>
      <c r="D185">
        <v>1</v>
      </c>
      <c r="E185">
        <v>40</v>
      </c>
      <c r="F185">
        <v>5.5</v>
      </c>
      <c r="G185" t="s">
        <v>4334</v>
      </c>
      <c r="H185" t="s">
        <v>27152</v>
      </c>
      <c r="I185" s="193" t="s">
        <v>37139</v>
      </c>
    </row>
    <row r="186" spans="1:9">
      <c r="A186" t="s">
        <v>34750</v>
      </c>
      <c r="B186" t="s">
        <v>2290</v>
      </c>
      <c r="C186">
        <v>6</v>
      </c>
      <c r="D186">
        <v>1</v>
      </c>
      <c r="E186">
        <v>40</v>
      </c>
      <c r="F186">
        <v>42.5</v>
      </c>
      <c r="G186" t="s">
        <v>4334</v>
      </c>
      <c r="H186" t="s">
        <v>27195</v>
      </c>
      <c r="I186" s="193" t="s">
        <v>37197</v>
      </c>
    </row>
    <row r="187" spans="1:9">
      <c r="A187" t="s">
        <v>34751</v>
      </c>
      <c r="B187" t="s">
        <v>2290</v>
      </c>
      <c r="C187">
        <v>120</v>
      </c>
      <c r="D187">
        <v>0.05</v>
      </c>
      <c r="E187">
        <v>40</v>
      </c>
      <c r="F187">
        <v>68</v>
      </c>
      <c r="G187" t="s">
        <v>4334</v>
      </c>
      <c r="H187" t="s">
        <v>27195</v>
      </c>
      <c r="I187" s="193" t="s">
        <v>37198</v>
      </c>
    </row>
    <row r="188" spans="1:9">
      <c r="A188" t="s">
        <v>34752</v>
      </c>
      <c r="B188" t="s">
        <v>2290</v>
      </c>
      <c r="C188">
        <v>6</v>
      </c>
      <c r="D188">
        <v>0.7</v>
      </c>
      <c r="E188">
        <v>40</v>
      </c>
      <c r="F188">
        <v>12.35</v>
      </c>
      <c r="G188" t="s">
        <v>4334</v>
      </c>
      <c r="H188" t="s">
        <v>27195</v>
      </c>
      <c r="I188" s="193" t="s">
        <v>37199</v>
      </c>
    </row>
    <row r="189" spans="1:9">
      <c r="A189" t="s">
        <v>34753</v>
      </c>
      <c r="B189" t="s">
        <v>2296</v>
      </c>
      <c r="C189">
        <v>3</v>
      </c>
      <c r="D189">
        <v>0.7</v>
      </c>
      <c r="E189">
        <v>46</v>
      </c>
      <c r="F189">
        <v>74.5</v>
      </c>
      <c r="G189" t="s">
        <v>4334</v>
      </c>
      <c r="H189" t="s">
        <v>27195</v>
      </c>
      <c r="I189" s="193" t="s">
        <v>37200</v>
      </c>
    </row>
    <row r="190" spans="1:9">
      <c r="A190" t="s">
        <v>34756</v>
      </c>
      <c r="B190" t="s">
        <v>2298</v>
      </c>
      <c r="C190">
        <v>6</v>
      </c>
      <c r="D190">
        <v>0.7</v>
      </c>
      <c r="E190">
        <v>40</v>
      </c>
      <c r="F190">
        <v>6.95</v>
      </c>
      <c r="G190" t="s">
        <v>4334</v>
      </c>
      <c r="H190" t="s">
        <v>27195</v>
      </c>
      <c r="I190" s="193" t="s">
        <v>37203</v>
      </c>
    </row>
    <row r="191" spans="1:9">
      <c r="A191" t="s">
        <v>34757</v>
      </c>
      <c r="B191" t="s">
        <v>2300</v>
      </c>
      <c r="C191">
        <v>6</v>
      </c>
      <c r="D191">
        <v>0.7</v>
      </c>
      <c r="E191">
        <v>40</v>
      </c>
      <c r="F191">
        <v>1.85</v>
      </c>
      <c r="G191" t="s">
        <v>4334</v>
      </c>
      <c r="H191" t="s">
        <v>27195</v>
      </c>
      <c r="I191" s="193" t="s">
        <v>37204</v>
      </c>
    </row>
    <row r="192" spans="1:9">
      <c r="A192" t="s">
        <v>34758</v>
      </c>
      <c r="B192" t="s">
        <v>2300</v>
      </c>
      <c r="C192">
        <v>6</v>
      </c>
      <c r="D192">
        <v>1</v>
      </c>
      <c r="E192">
        <v>40</v>
      </c>
      <c r="F192">
        <v>5.65</v>
      </c>
      <c r="G192" t="s">
        <v>4334</v>
      </c>
      <c r="H192" t="s">
        <v>27195</v>
      </c>
      <c r="I192" s="193" t="s">
        <v>37205</v>
      </c>
    </row>
    <row r="193" spans="1:9">
      <c r="A193" t="s">
        <v>34759</v>
      </c>
      <c r="B193" t="s">
        <v>2303</v>
      </c>
      <c r="C193">
        <v>6</v>
      </c>
      <c r="D193">
        <v>0.7</v>
      </c>
      <c r="E193">
        <v>40</v>
      </c>
      <c r="F193">
        <v>1.35</v>
      </c>
      <c r="G193" t="s">
        <v>4334</v>
      </c>
      <c r="H193" t="s">
        <v>27195</v>
      </c>
      <c r="I193" s="193" t="s">
        <v>37206</v>
      </c>
    </row>
    <row r="194" spans="1:9">
      <c r="A194" t="s">
        <v>34760</v>
      </c>
      <c r="B194" t="s">
        <v>2303</v>
      </c>
      <c r="C194">
        <v>6</v>
      </c>
      <c r="D194">
        <v>1</v>
      </c>
      <c r="E194">
        <v>40</v>
      </c>
      <c r="F194">
        <v>69.5</v>
      </c>
      <c r="G194" t="s">
        <v>4334</v>
      </c>
      <c r="H194" t="s">
        <v>27195</v>
      </c>
      <c r="I194" s="193" t="s">
        <v>37207</v>
      </c>
    </row>
    <row r="195" spans="1:9">
      <c r="A195" t="s">
        <v>34761</v>
      </c>
      <c r="B195" t="s">
        <v>2306</v>
      </c>
      <c r="C195">
        <v>6</v>
      </c>
      <c r="D195">
        <v>0.7</v>
      </c>
      <c r="E195">
        <v>30</v>
      </c>
      <c r="F195">
        <v>30.7</v>
      </c>
      <c r="G195" t="s">
        <v>4334</v>
      </c>
      <c r="H195" t="s">
        <v>27195</v>
      </c>
      <c r="I195" s="193" t="s">
        <v>37208</v>
      </c>
    </row>
    <row r="196" spans="1:9">
      <c r="A196" t="s">
        <v>34762</v>
      </c>
      <c r="B196" t="s">
        <v>4491</v>
      </c>
      <c r="C196">
        <v>6</v>
      </c>
      <c r="D196">
        <v>0.7</v>
      </c>
      <c r="E196">
        <v>40</v>
      </c>
      <c r="F196">
        <v>18.5</v>
      </c>
      <c r="G196" t="s">
        <v>4334</v>
      </c>
      <c r="H196" t="s">
        <v>27195</v>
      </c>
      <c r="I196" s="193" t="s">
        <v>37209</v>
      </c>
    </row>
    <row r="197" spans="1:9">
      <c r="A197" t="s">
        <v>34763</v>
      </c>
      <c r="B197" t="s">
        <v>27705</v>
      </c>
      <c r="C197">
        <v>12</v>
      </c>
      <c r="D197">
        <v>0.7</v>
      </c>
      <c r="E197">
        <v>40</v>
      </c>
      <c r="F197">
        <v>3.4</v>
      </c>
      <c r="G197" t="s">
        <v>4334</v>
      </c>
      <c r="H197" t="s">
        <v>27195</v>
      </c>
      <c r="I197" s="193" t="s">
        <v>37210</v>
      </c>
    </row>
    <row r="198" spans="1:9">
      <c r="A198" t="s">
        <v>34766</v>
      </c>
      <c r="B198" t="s">
        <v>4521</v>
      </c>
      <c r="C198">
        <v>6</v>
      </c>
      <c r="D198">
        <v>1</v>
      </c>
      <c r="E198">
        <v>40</v>
      </c>
      <c r="F198">
        <v>32.5</v>
      </c>
      <c r="G198" t="s">
        <v>4334</v>
      </c>
      <c r="H198" t="s">
        <v>27195</v>
      </c>
      <c r="I198" s="193" t="s">
        <v>37213</v>
      </c>
    </row>
    <row r="199" spans="1:9">
      <c r="A199" t="s">
        <v>34793</v>
      </c>
      <c r="B199" t="s">
        <v>2353</v>
      </c>
      <c r="C199">
        <v>6</v>
      </c>
      <c r="D199">
        <v>0.7</v>
      </c>
      <c r="E199">
        <v>40</v>
      </c>
      <c r="F199">
        <v>11.5</v>
      </c>
      <c r="G199" t="s">
        <v>4334</v>
      </c>
      <c r="H199" t="s">
        <v>27152</v>
      </c>
      <c r="I199" s="193" t="s">
        <v>37240</v>
      </c>
    </row>
    <row r="200" spans="1:9">
      <c r="A200" t="s">
        <v>34794</v>
      </c>
      <c r="B200" t="s">
        <v>2354</v>
      </c>
      <c r="C200">
        <v>6</v>
      </c>
      <c r="D200">
        <v>1</v>
      </c>
      <c r="E200">
        <v>40</v>
      </c>
      <c r="F200">
        <v>20.5</v>
      </c>
      <c r="G200" t="s">
        <v>4334</v>
      </c>
      <c r="H200" t="s">
        <v>27152</v>
      </c>
      <c r="I200" s="193" t="s">
        <v>37241</v>
      </c>
    </row>
    <row r="201" spans="1:9">
      <c r="A201" t="s">
        <v>34795</v>
      </c>
      <c r="B201" t="s">
        <v>2354</v>
      </c>
      <c r="C201">
        <v>12</v>
      </c>
      <c r="D201">
        <v>1</v>
      </c>
      <c r="E201">
        <v>40</v>
      </c>
      <c r="F201">
        <v>62.5</v>
      </c>
      <c r="G201" t="s">
        <v>4334</v>
      </c>
      <c r="H201" t="s">
        <v>27152</v>
      </c>
      <c r="I201" s="193" t="s">
        <v>37242</v>
      </c>
    </row>
    <row r="202" spans="1:9">
      <c r="A202" t="s">
        <v>34796</v>
      </c>
      <c r="B202" t="s">
        <v>2354</v>
      </c>
      <c r="C202">
        <v>6</v>
      </c>
      <c r="D202">
        <v>1.5</v>
      </c>
      <c r="E202">
        <v>40</v>
      </c>
      <c r="F202">
        <v>29</v>
      </c>
      <c r="G202" t="s">
        <v>4334</v>
      </c>
      <c r="H202" t="s">
        <v>27152</v>
      </c>
      <c r="I202" s="193" t="s">
        <v>37243</v>
      </c>
    </row>
    <row r="203" spans="1:9">
      <c r="A203" t="s">
        <v>34797</v>
      </c>
      <c r="B203" t="s">
        <v>2354</v>
      </c>
      <c r="C203">
        <v>4</v>
      </c>
      <c r="D203">
        <v>3</v>
      </c>
      <c r="E203">
        <v>40</v>
      </c>
      <c r="F203">
        <v>11.25</v>
      </c>
      <c r="G203" t="s">
        <v>4334</v>
      </c>
      <c r="H203" t="s">
        <v>27152</v>
      </c>
      <c r="I203" s="193" t="s">
        <v>37244</v>
      </c>
    </row>
    <row r="204" spans="1:9">
      <c r="A204" t="s">
        <v>34798</v>
      </c>
      <c r="B204" t="s">
        <v>2354</v>
      </c>
      <c r="C204">
        <v>6</v>
      </c>
      <c r="D204">
        <v>0.7</v>
      </c>
      <c r="E204">
        <v>40</v>
      </c>
      <c r="F204">
        <v>7.65</v>
      </c>
      <c r="G204" t="s">
        <v>4334</v>
      </c>
      <c r="H204" t="s">
        <v>27152</v>
      </c>
      <c r="I204" s="193" t="s">
        <v>37245</v>
      </c>
    </row>
    <row r="205" spans="1:9">
      <c r="A205" t="s">
        <v>34799</v>
      </c>
      <c r="B205" t="s">
        <v>2362</v>
      </c>
      <c r="C205">
        <v>192</v>
      </c>
      <c r="D205">
        <v>0.05</v>
      </c>
      <c r="E205">
        <v>40</v>
      </c>
      <c r="F205">
        <v>53.5</v>
      </c>
      <c r="G205" t="s">
        <v>4334</v>
      </c>
      <c r="H205" t="s">
        <v>27152</v>
      </c>
      <c r="I205" s="193" t="s">
        <v>37246</v>
      </c>
    </row>
    <row r="206" spans="1:9">
      <c r="A206" t="s">
        <v>34800</v>
      </c>
      <c r="B206" t="s">
        <v>4492</v>
      </c>
      <c r="C206">
        <v>6</v>
      </c>
      <c r="D206">
        <v>0.7</v>
      </c>
      <c r="E206">
        <v>40</v>
      </c>
      <c r="F206">
        <v>32.5</v>
      </c>
      <c r="G206" t="s">
        <v>4334</v>
      </c>
      <c r="H206" t="s">
        <v>27152</v>
      </c>
      <c r="I206" s="193" t="s">
        <v>37247</v>
      </c>
    </row>
    <row r="207" spans="1:9">
      <c r="A207" t="s">
        <v>34801</v>
      </c>
      <c r="B207" t="s">
        <v>14257</v>
      </c>
      <c r="C207">
        <v>12</v>
      </c>
      <c r="D207">
        <v>1</v>
      </c>
      <c r="E207">
        <v>40</v>
      </c>
      <c r="F207">
        <v>6.75</v>
      </c>
      <c r="G207" t="s">
        <v>4334</v>
      </c>
      <c r="H207" t="s">
        <v>27152</v>
      </c>
      <c r="I207" s="193" t="s">
        <v>37248</v>
      </c>
    </row>
    <row r="208" spans="1:9">
      <c r="A208" t="s">
        <v>34802</v>
      </c>
      <c r="B208" t="s">
        <v>2367</v>
      </c>
      <c r="C208">
        <v>6</v>
      </c>
      <c r="D208">
        <v>0.7</v>
      </c>
      <c r="E208">
        <v>40</v>
      </c>
      <c r="F208">
        <v>38.5</v>
      </c>
      <c r="G208" t="s">
        <v>4334</v>
      </c>
      <c r="H208" t="s">
        <v>27152</v>
      </c>
      <c r="I208" s="193" t="s">
        <v>37249</v>
      </c>
    </row>
    <row r="209" spans="1:9">
      <c r="A209" t="s">
        <v>34803</v>
      </c>
      <c r="B209" t="s">
        <v>2367</v>
      </c>
      <c r="C209">
        <v>6</v>
      </c>
      <c r="D209">
        <v>1</v>
      </c>
      <c r="E209">
        <v>40</v>
      </c>
      <c r="F209">
        <v>6.65</v>
      </c>
      <c r="G209" t="s">
        <v>4334</v>
      </c>
      <c r="H209" t="s">
        <v>27152</v>
      </c>
      <c r="I209" s="193" t="s">
        <v>37250</v>
      </c>
    </row>
    <row r="210" spans="1:9">
      <c r="A210" t="s">
        <v>34804</v>
      </c>
      <c r="B210" t="s">
        <v>2378</v>
      </c>
      <c r="C210">
        <v>4</v>
      </c>
      <c r="D210">
        <v>0.7</v>
      </c>
      <c r="E210">
        <v>43</v>
      </c>
      <c r="F210">
        <v>77.5</v>
      </c>
      <c r="G210" t="s">
        <v>4334</v>
      </c>
      <c r="H210" t="s">
        <v>27152</v>
      </c>
      <c r="I210" s="193" t="s">
        <v>37251</v>
      </c>
    </row>
    <row r="211" spans="1:9">
      <c r="A211" t="s">
        <v>34805</v>
      </c>
      <c r="B211" t="s">
        <v>2380</v>
      </c>
      <c r="C211">
        <v>6</v>
      </c>
      <c r="D211">
        <v>0.7</v>
      </c>
      <c r="E211">
        <v>40</v>
      </c>
      <c r="F211">
        <v>20.5</v>
      </c>
      <c r="G211" t="s">
        <v>4334</v>
      </c>
      <c r="H211" t="s">
        <v>27152</v>
      </c>
      <c r="I211" s="193" t="s">
        <v>37252</v>
      </c>
    </row>
    <row r="212" spans="1:9">
      <c r="A212" t="s">
        <v>34806</v>
      </c>
      <c r="B212" t="s">
        <v>27706</v>
      </c>
      <c r="C212">
        <v>6</v>
      </c>
      <c r="D212">
        <v>0.7</v>
      </c>
      <c r="E212">
        <v>40</v>
      </c>
      <c r="F212">
        <v>13.95</v>
      </c>
      <c r="G212" t="s">
        <v>4334</v>
      </c>
      <c r="H212" t="s">
        <v>27152</v>
      </c>
      <c r="I212" s="193" t="s">
        <v>37253</v>
      </c>
    </row>
    <row r="213" spans="1:9">
      <c r="A213" t="s">
        <v>34807</v>
      </c>
      <c r="B213" t="s">
        <v>2382</v>
      </c>
      <c r="C213">
        <v>6</v>
      </c>
      <c r="D213">
        <v>0.7</v>
      </c>
      <c r="E213">
        <v>40</v>
      </c>
      <c r="F213">
        <v>9</v>
      </c>
      <c r="G213" t="s">
        <v>4334</v>
      </c>
      <c r="H213" t="s">
        <v>27152</v>
      </c>
      <c r="I213" s="193" t="s">
        <v>37254</v>
      </c>
    </row>
    <row r="214" spans="1:9">
      <c r="A214" t="s">
        <v>34808</v>
      </c>
      <c r="B214" t="s">
        <v>2382</v>
      </c>
      <c r="C214">
        <v>6</v>
      </c>
      <c r="D214">
        <v>1</v>
      </c>
      <c r="E214">
        <v>40</v>
      </c>
      <c r="F214">
        <v>8.5</v>
      </c>
      <c r="G214" t="s">
        <v>4334</v>
      </c>
      <c r="H214" t="s">
        <v>27152</v>
      </c>
      <c r="I214" s="193" t="s">
        <v>37255</v>
      </c>
    </row>
    <row r="215" spans="1:9">
      <c r="A215" t="s">
        <v>34809</v>
      </c>
      <c r="B215" t="s">
        <v>33098</v>
      </c>
      <c r="C215">
        <v>12</v>
      </c>
      <c r="D215">
        <v>1</v>
      </c>
      <c r="E215">
        <v>40</v>
      </c>
      <c r="F215">
        <v>12.95</v>
      </c>
      <c r="G215" t="s">
        <v>4334</v>
      </c>
      <c r="H215" t="s">
        <v>27152</v>
      </c>
      <c r="I215" s="193" t="s">
        <v>37256</v>
      </c>
    </row>
    <row r="216" spans="1:9">
      <c r="A216" t="s">
        <v>34810</v>
      </c>
      <c r="B216" t="s">
        <v>27708</v>
      </c>
      <c r="C216">
        <v>6</v>
      </c>
      <c r="D216">
        <v>1</v>
      </c>
      <c r="E216">
        <v>40</v>
      </c>
      <c r="F216">
        <v>30.5</v>
      </c>
      <c r="G216" t="s">
        <v>4334</v>
      </c>
      <c r="H216" t="s">
        <v>27152</v>
      </c>
      <c r="I216" s="193" t="s">
        <v>37257</v>
      </c>
    </row>
    <row r="217" spans="1:9">
      <c r="A217" t="s">
        <v>34811</v>
      </c>
      <c r="B217" t="s">
        <v>31791</v>
      </c>
      <c r="C217">
        <v>12</v>
      </c>
      <c r="D217">
        <v>1</v>
      </c>
      <c r="E217">
        <v>41.7</v>
      </c>
      <c r="F217">
        <v>6.75</v>
      </c>
      <c r="G217" t="s">
        <v>4334</v>
      </c>
      <c r="H217" t="s">
        <v>27152</v>
      </c>
      <c r="I217" s="193" t="s">
        <v>37258</v>
      </c>
    </row>
    <row r="218" spans="1:9">
      <c r="A218" t="s">
        <v>34814</v>
      </c>
      <c r="B218" t="s">
        <v>2389</v>
      </c>
      <c r="C218">
        <v>6</v>
      </c>
      <c r="D218">
        <v>0.7</v>
      </c>
      <c r="E218">
        <v>40</v>
      </c>
      <c r="F218">
        <v>9.4</v>
      </c>
      <c r="G218" t="s">
        <v>4334</v>
      </c>
      <c r="H218" t="s">
        <v>27152</v>
      </c>
      <c r="I218" s="193" t="s">
        <v>37261</v>
      </c>
    </row>
    <row r="219" spans="1:9">
      <c r="A219" t="s">
        <v>34815</v>
      </c>
      <c r="B219" t="s">
        <v>2389</v>
      </c>
      <c r="C219">
        <v>6</v>
      </c>
      <c r="D219">
        <v>1</v>
      </c>
      <c r="E219">
        <v>40</v>
      </c>
      <c r="F219">
        <v>22.5</v>
      </c>
      <c r="G219" t="s">
        <v>4334</v>
      </c>
      <c r="H219" t="s">
        <v>27152</v>
      </c>
      <c r="I219" s="193" t="s">
        <v>37262</v>
      </c>
    </row>
    <row r="220" spans="1:9">
      <c r="A220" t="s">
        <v>34816</v>
      </c>
      <c r="B220" t="s">
        <v>2389</v>
      </c>
      <c r="C220">
        <v>4</v>
      </c>
      <c r="D220">
        <v>3</v>
      </c>
      <c r="E220">
        <v>40</v>
      </c>
      <c r="F220">
        <v>14.45</v>
      </c>
      <c r="G220" t="s">
        <v>4334</v>
      </c>
      <c r="H220" t="s">
        <v>27152</v>
      </c>
      <c r="I220" s="193" t="s">
        <v>37263</v>
      </c>
    </row>
    <row r="221" spans="1:9">
      <c r="A221" t="s">
        <v>34817</v>
      </c>
      <c r="B221" t="s">
        <v>2397</v>
      </c>
      <c r="C221">
        <v>192</v>
      </c>
      <c r="D221">
        <v>0.05</v>
      </c>
      <c r="E221">
        <v>40</v>
      </c>
      <c r="F221">
        <v>7.85</v>
      </c>
      <c r="G221" t="s">
        <v>4334</v>
      </c>
      <c r="H221" t="s">
        <v>27152</v>
      </c>
      <c r="I221" s="193" t="s">
        <v>37264</v>
      </c>
    </row>
    <row r="222" spans="1:9">
      <c r="A222" t="s">
        <v>34818</v>
      </c>
      <c r="B222" t="s">
        <v>2399</v>
      </c>
      <c r="C222">
        <v>6</v>
      </c>
      <c r="D222">
        <v>0.7</v>
      </c>
      <c r="E222">
        <v>40</v>
      </c>
      <c r="F222">
        <v>1.1499999999999999</v>
      </c>
      <c r="G222" t="s">
        <v>4334</v>
      </c>
      <c r="H222" t="s">
        <v>27152</v>
      </c>
      <c r="I222" s="193" t="s">
        <v>37265</v>
      </c>
    </row>
    <row r="223" spans="1:9">
      <c r="A223" t="s">
        <v>34843</v>
      </c>
      <c r="B223" t="s">
        <v>2438</v>
      </c>
      <c r="C223">
        <v>6</v>
      </c>
      <c r="D223">
        <v>0.7</v>
      </c>
      <c r="E223">
        <v>40</v>
      </c>
      <c r="F223">
        <v>28.5</v>
      </c>
      <c r="G223" t="s">
        <v>4334</v>
      </c>
      <c r="H223" t="s">
        <v>27152</v>
      </c>
      <c r="I223" s="193" t="s">
        <v>37290</v>
      </c>
    </row>
    <row r="224" spans="1:9">
      <c r="A224" t="s">
        <v>34844</v>
      </c>
      <c r="B224" t="s">
        <v>2438</v>
      </c>
      <c r="C224">
        <v>12</v>
      </c>
      <c r="D224">
        <v>1</v>
      </c>
      <c r="E224">
        <v>40</v>
      </c>
      <c r="F224">
        <v>18.5</v>
      </c>
      <c r="G224" t="s">
        <v>4334</v>
      </c>
      <c r="H224" t="s">
        <v>27152</v>
      </c>
      <c r="I224" s="193" t="s">
        <v>37291</v>
      </c>
    </row>
    <row r="225" spans="1:9">
      <c r="A225" t="s">
        <v>34845</v>
      </c>
      <c r="B225" t="s">
        <v>2438</v>
      </c>
      <c r="C225">
        <v>6</v>
      </c>
      <c r="D225">
        <v>1</v>
      </c>
      <c r="E225">
        <v>40</v>
      </c>
      <c r="F225">
        <v>9.75</v>
      </c>
      <c r="G225" t="s">
        <v>4334</v>
      </c>
      <c r="H225" t="s">
        <v>27152</v>
      </c>
      <c r="I225" s="193" t="s">
        <v>37292</v>
      </c>
    </row>
    <row r="226" spans="1:9">
      <c r="A226" t="s">
        <v>34846</v>
      </c>
      <c r="B226" t="s">
        <v>2444</v>
      </c>
      <c r="C226">
        <v>120</v>
      </c>
      <c r="D226">
        <v>0.05</v>
      </c>
      <c r="E226">
        <v>40</v>
      </c>
      <c r="F226">
        <v>24.95</v>
      </c>
      <c r="G226" t="s">
        <v>4334</v>
      </c>
      <c r="H226" t="s">
        <v>27152</v>
      </c>
      <c r="I226" s="193" t="s">
        <v>37293</v>
      </c>
    </row>
    <row r="227" spans="1:9">
      <c r="A227" t="s">
        <v>34864</v>
      </c>
      <c r="B227" t="s">
        <v>2481</v>
      </c>
      <c r="C227">
        <v>6</v>
      </c>
      <c r="D227">
        <v>0.7</v>
      </c>
      <c r="E227">
        <v>40</v>
      </c>
      <c r="F227">
        <v>8.25</v>
      </c>
      <c r="G227" t="s">
        <v>4334</v>
      </c>
      <c r="H227" t="s">
        <v>27195</v>
      </c>
      <c r="I227" s="193" t="s">
        <v>37311</v>
      </c>
    </row>
    <row r="228" spans="1:9">
      <c r="A228" t="s">
        <v>34878</v>
      </c>
      <c r="B228" t="s">
        <v>2488</v>
      </c>
      <c r="C228">
        <v>6</v>
      </c>
      <c r="D228">
        <v>0.7</v>
      </c>
      <c r="E228">
        <v>40</v>
      </c>
      <c r="F228">
        <v>7.15</v>
      </c>
      <c r="G228" t="s">
        <v>4334</v>
      </c>
      <c r="H228" t="s">
        <v>27195</v>
      </c>
      <c r="I228" s="193" t="s">
        <v>37325</v>
      </c>
    </row>
    <row r="229" spans="1:9">
      <c r="A229" t="s">
        <v>34919</v>
      </c>
      <c r="B229" t="s">
        <v>2559</v>
      </c>
      <c r="C229">
        <v>6</v>
      </c>
      <c r="D229">
        <v>1</v>
      </c>
      <c r="E229">
        <v>40</v>
      </c>
      <c r="F229">
        <v>38</v>
      </c>
      <c r="G229" t="s">
        <v>4334</v>
      </c>
      <c r="H229" t="s">
        <v>27152</v>
      </c>
      <c r="I229" s="193" t="s">
        <v>37366</v>
      </c>
    </row>
    <row r="230" spans="1:9">
      <c r="A230" t="s">
        <v>34974</v>
      </c>
      <c r="B230" t="s">
        <v>4541</v>
      </c>
      <c r="C230">
        <v>12</v>
      </c>
      <c r="D230">
        <v>0.7</v>
      </c>
      <c r="E230">
        <v>40</v>
      </c>
      <c r="F230">
        <v>1.2</v>
      </c>
      <c r="G230" t="s">
        <v>4334</v>
      </c>
      <c r="H230" t="s">
        <v>27152</v>
      </c>
      <c r="I230" s="193" t="s">
        <v>37421</v>
      </c>
    </row>
    <row r="231" spans="1:9">
      <c r="A231" t="s">
        <v>34975</v>
      </c>
      <c r="B231" t="s">
        <v>2650</v>
      </c>
      <c r="C231">
        <v>6</v>
      </c>
      <c r="D231">
        <v>0.7</v>
      </c>
      <c r="E231">
        <v>40</v>
      </c>
      <c r="F231">
        <v>8.1999999999999993</v>
      </c>
      <c r="G231" t="s">
        <v>4334</v>
      </c>
      <c r="H231" t="s">
        <v>27152</v>
      </c>
      <c r="I231" s="193" t="s">
        <v>37422</v>
      </c>
    </row>
    <row r="232" spans="1:9">
      <c r="A232" t="s">
        <v>35024</v>
      </c>
      <c r="B232" t="s">
        <v>2735</v>
      </c>
      <c r="C232">
        <v>6</v>
      </c>
      <c r="D232">
        <v>0.7</v>
      </c>
      <c r="E232">
        <v>43</v>
      </c>
      <c r="F232">
        <v>14.45</v>
      </c>
      <c r="G232" t="s">
        <v>4334</v>
      </c>
      <c r="H232" t="s">
        <v>27162</v>
      </c>
      <c r="I232" s="193" t="s">
        <v>37471</v>
      </c>
    </row>
    <row r="233" spans="1:9">
      <c r="A233" t="s">
        <v>35088</v>
      </c>
      <c r="B233" t="s">
        <v>33137</v>
      </c>
      <c r="C233">
        <v>3</v>
      </c>
      <c r="D233">
        <v>0.7</v>
      </c>
      <c r="E233">
        <v>40</v>
      </c>
      <c r="F233">
        <v>13.5</v>
      </c>
      <c r="G233" t="s">
        <v>4334</v>
      </c>
      <c r="H233" t="s">
        <v>27195</v>
      </c>
      <c r="I233" s="193" t="s">
        <v>37535</v>
      </c>
    </row>
    <row r="234" spans="1:9">
      <c r="A234" t="s">
        <v>35155</v>
      </c>
      <c r="B234" t="s">
        <v>2964</v>
      </c>
      <c r="C234">
        <v>6</v>
      </c>
      <c r="D234">
        <v>0.5</v>
      </c>
      <c r="E234">
        <v>51.4</v>
      </c>
      <c r="F234">
        <v>22.25</v>
      </c>
      <c r="G234" t="s">
        <v>4334</v>
      </c>
      <c r="H234" t="s">
        <v>27162</v>
      </c>
      <c r="I234" s="193" t="s">
        <v>37602</v>
      </c>
    </row>
    <row r="235" spans="1:9">
      <c r="A235" t="s">
        <v>35156</v>
      </c>
      <c r="B235" t="s">
        <v>2967</v>
      </c>
      <c r="C235">
        <v>12</v>
      </c>
      <c r="D235">
        <v>0.7</v>
      </c>
      <c r="E235">
        <v>43</v>
      </c>
      <c r="F235">
        <v>11.25</v>
      </c>
      <c r="G235" t="s">
        <v>4334</v>
      </c>
      <c r="H235" t="s">
        <v>27162</v>
      </c>
      <c r="I235" s="193" t="s">
        <v>37603</v>
      </c>
    </row>
    <row r="236" spans="1:9">
      <c r="A236" t="s">
        <v>35157</v>
      </c>
      <c r="B236" t="s">
        <v>33144</v>
      </c>
      <c r="C236">
        <v>4</v>
      </c>
      <c r="D236">
        <v>0.7</v>
      </c>
      <c r="E236">
        <v>43</v>
      </c>
      <c r="F236">
        <v>35.5</v>
      </c>
      <c r="G236" t="s">
        <v>4334</v>
      </c>
      <c r="H236" t="s">
        <v>27162</v>
      </c>
      <c r="I236" s="193" t="s">
        <v>37604</v>
      </c>
    </row>
    <row r="237" spans="1:9">
      <c r="A237" t="s">
        <v>35158</v>
      </c>
      <c r="B237" t="s">
        <v>2969</v>
      </c>
      <c r="C237">
        <v>6</v>
      </c>
      <c r="D237">
        <v>0.7</v>
      </c>
      <c r="E237">
        <v>43</v>
      </c>
      <c r="F237">
        <v>8.9499999999999993</v>
      </c>
      <c r="G237" t="s">
        <v>4334</v>
      </c>
      <c r="H237" t="s">
        <v>27162</v>
      </c>
      <c r="I237" s="193" t="s">
        <v>37605</v>
      </c>
    </row>
    <row r="238" spans="1:9">
      <c r="A238" t="s">
        <v>35167</v>
      </c>
      <c r="B238" t="s">
        <v>32540</v>
      </c>
      <c r="C238">
        <v>6</v>
      </c>
      <c r="D238">
        <v>0.7</v>
      </c>
      <c r="E238">
        <v>40</v>
      </c>
      <c r="F238">
        <v>34.5</v>
      </c>
      <c r="G238" t="s">
        <v>4334</v>
      </c>
      <c r="H238" t="s">
        <v>27162</v>
      </c>
      <c r="I238" s="193" t="s">
        <v>37614</v>
      </c>
    </row>
    <row r="239" spans="1:9">
      <c r="A239" t="s">
        <v>35168</v>
      </c>
      <c r="B239" t="s">
        <v>31820</v>
      </c>
      <c r="C239">
        <v>6</v>
      </c>
      <c r="D239">
        <v>0.7</v>
      </c>
      <c r="E239">
        <v>40</v>
      </c>
      <c r="F239">
        <v>27.25</v>
      </c>
      <c r="G239" t="s">
        <v>4334</v>
      </c>
      <c r="H239" t="s">
        <v>27162</v>
      </c>
      <c r="I239" s="193" t="s">
        <v>37615</v>
      </c>
    </row>
    <row r="240" spans="1:9">
      <c r="A240" t="s">
        <v>35169</v>
      </c>
      <c r="B240" t="s">
        <v>2988</v>
      </c>
      <c r="C240">
        <v>3</v>
      </c>
      <c r="D240">
        <v>0.7</v>
      </c>
      <c r="E240">
        <v>43.1</v>
      </c>
      <c r="F240">
        <v>8.85</v>
      </c>
      <c r="G240" t="s">
        <v>4334</v>
      </c>
      <c r="H240" t="s">
        <v>27150</v>
      </c>
      <c r="I240" s="193" t="s">
        <v>37616</v>
      </c>
    </row>
    <row r="241" spans="1:9">
      <c r="A241" t="s">
        <v>35170</v>
      </c>
      <c r="B241" t="s">
        <v>2990</v>
      </c>
      <c r="C241">
        <v>48</v>
      </c>
      <c r="D241">
        <v>0.05</v>
      </c>
      <c r="E241">
        <v>41.3</v>
      </c>
      <c r="F241">
        <v>25.25</v>
      </c>
      <c r="G241" t="s">
        <v>4334</v>
      </c>
      <c r="H241" t="s">
        <v>27152</v>
      </c>
      <c r="I241" s="193" t="s">
        <v>37617</v>
      </c>
    </row>
    <row r="242" spans="1:9">
      <c r="A242" t="s">
        <v>35171</v>
      </c>
      <c r="B242" t="s">
        <v>2991</v>
      </c>
      <c r="C242">
        <v>3</v>
      </c>
      <c r="D242">
        <v>0.7</v>
      </c>
      <c r="E242">
        <v>41.3</v>
      </c>
      <c r="F242">
        <v>19.5</v>
      </c>
      <c r="G242" t="s">
        <v>4334</v>
      </c>
      <c r="H242" t="s">
        <v>27152</v>
      </c>
      <c r="I242" s="193" t="s">
        <v>37618</v>
      </c>
    </row>
    <row r="243" spans="1:9">
      <c r="A243" t="s">
        <v>35172</v>
      </c>
      <c r="B243" t="s">
        <v>2991</v>
      </c>
      <c r="C243">
        <v>6</v>
      </c>
      <c r="D243">
        <v>0.7</v>
      </c>
      <c r="E243">
        <v>41.3</v>
      </c>
      <c r="F243">
        <v>20.7</v>
      </c>
      <c r="G243" t="s">
        <v>4334</v>
      </c>
      <c r="H243" t="s">
        <v>27152</v>
      </c>
      <c r="I243" s="193" t="s">
        <v>37619</v>
      </c>
    </row>
    <row r="244" spans="1:9">
      <c r="A244" t="s">
        <v>35213</v>
      </c>
      <c r="B244" t="s">
        <v>3067</v>
      </c>
      <c r="C244">
        <v>6</v>
      </c>
      <c r="D244">
        <v>0.7</v>
      </c>
      <c r="E244">
        <v>40</v>
      </c>
      <c r="F244">
        <v>20.5</v>
      </c>
      <c r="G244" t="s">
        <v>4334</v>
      </c>
      <c r="H244" t="s">
        <v>27152</v>
      </c>
      <c r="I244" s="193" t="s">
        <v>37660</v>
      </c>
    </row>
    <row r="245" spans="1:9">
      <c r="A245" t="s">
        <v>35214</v>
      </c>
      <c r="B245" t="s">
        <v>3069</v>
      </c>
      <c r="C245">
        <v>36</v>
      </c>
      <c r="D245">
        <v>0.05</v>
      </c>
      <c r="E245">
        <v>40</v>
      </c>
      <c r="F245">
        <v>7.6</v>
      </c>
      <c r="G245" t="s">
        <v>4334</v>
      </c>
      <c r="H245" t="s">
        <v>27152</v>
      </c>
      <c r="I245" s="193" t="s">
        <v>37661</v>
      </c>
    </row>
    <row r="246" spans="1:9">
      <c r="A246" t="s">
        <v>35224</v>
      </c>
      <c r="B246" t="s">
        <v>4728</v>
      </c>
      <c r="C246">
        <v>6</v>
      </c>
      <c r="D246">
        <v>0.7</v>
      </c>
      <c r="E246">
        <v>43</v>
      </c>
      <c r="F246">
        <v>6.95</v>
      </c>
      <c r="G246" t="s">
        <v>4334</v>
      </c>
      <c r="H246" t="s">
        <v>27162</v>
      </c>
      <c r="I246" s="193" t="s">
        <v>37671</v>
      </c>
    </row>
    <row r="247" spans="1:9">
      <c r="A247" t="s">
        <v>35240</v>
      </c>
      <c r="B247" t="s">
        <v>3124</v>
      </c>
      <c r="C247">
        <v>6</v>
      </c>
      <c r="D247">
        <v>1</v>
      </c>
      <c r="E247">
        <v>40</v>
      </c>
      <c r="F247">
        <v>21.5</v>
      </c>
      <c r="G247" t="s">
        <v>4334</v>
      </c>
      <c r="H247" t="s">
        <v>27195</v>
      </c>
      <c r="I247" s="193" t="s">
        <v>37687</v>
      </c>
    </row>
    <row r="248" spans="1:9">
      <c r="A248" t="s">
        <v>35296</v>
      </c>
      <c r="B248" t="s">
        <v>3212</v>
      </c>
      <c r="C248">
        <v>6</v>
      </c>
      <c r="D248">
        <v>0.7</v>
      </c>
      <c r="E248">
        <v>40</v>
      </c>
      <c r="F248">
        <v>5.5</v>
      </c>
      <c r="G248" t="s">
        <v>4334</v>
      </c>
      <c r="H248" t="s">
        <v>27152</v>
      </c>
      <c r="I248" s="193" t="s">
        <v>37743</v>
      </c>
    </row>
    <row r="249" spans="1:9">
      <c r="A249" t="s">
        <v>35345</v>
      </c>
      <c r="B249" t="s">
        <v>3322</v>
      </c>
      <c r="C249">
        <v>6</v>
      </c>
      <c r="D249">
        <v>1</v>
      </c>
      <c r="E249">
        <v>40</v>
      </c>
      <c r="F249">
        <v>540</v>
      </c>
      <c r="G249" t="s">
        <v>4334</v>
      </c>
      <c r="H249" t="s">
        <v>27195</v>
      </c>
      <c r="I249" s="193" t="s">
        <v>37792</v>
      </c>
    </row>
    <row r="250" spans="1:9">
      <c r="A250" t="s">
        <v>35346</v>
      </c>
      <c r="B250" t="s">
        <v>3322</v>
      </c>
      <c r="C250">
        <v>6</v>
      </c>
      <c r="D250">
        <v>0.7</v>
      </c>
      <c r="E250">
        <v>40</v>
      </c>
      <c r="F250">
        <v>36.25</v>
      </c>
      <c r="G250" t="s">
        <v>4334</v>
      </c>
      <c r="H250" t="s">
        <v>27195</v>
      </c>
      <c r="I250" s="193" t="s">
        <v>37793</v>
      </c>
    </row>
    <row r="251" spans="1:9">
      <c r="A251" t="s">
        <v>35383</v>
      </c>
      <c r="B251" t="s">
        <v>3392</v>
      </c>
      <c r="C251">
        <v>6</v>
      </c>
      <c r="D251">
        <v>0.7</v>
      </c>
      <c r="E251">
        <v>43</v>
      </c>
      <c r="F251">
        <v>13.65</v>
      </c>
      <c r="G251" t="s">
        <v>4334</v>
      </c>
      <c r="H251" t="s">
        <v>27195</v>
      </c>
      <c r="I251" s="193" t="s">
        <v>37830</v>
      </c>
    </row>
    <row r="252" spans="1:9">
      <c r="A252" t="s">
        <v>35420</v>
      </c>
      <c r="B252" t="s">
        <v>3436</v>
      </c>
      <c r="C252">
        <v>6</v>
      </c>
      <c r="D252">
        <v>0.7</v>
      </c>
      <c r="E252">
        <v>45</v>
      </c>
      <c r="F252">
        <v>10.5</v>
      </c>
      <c r="G252" t="s">
        <v>4334</v>
      </c>
      <c r="H252" t="s">
        <v>27195</v>
      </c>
      <c r="I252" s="193" t="s">
        <v>37867</v>
      </c>
    </row>
    <row r="253" spans="1:9">
      <c r="A253" t="s">
        <v>35439</v>
      </c>
      <c r="B253" t="s">
        <v>31834</v>
      </c>
      <c r="C253">
        <v>6</v>
      </c>
      <c r="D253">
        <v>0.7</v>
      </c>
      <c r="E253">
        <v>40</v>
      </c>
      <c r="F253">
        <v>24.5</v>
      </c>
      <c r="G253" t="s">
        <v>4334</v>
      </c>
      <c r="H253" t="s">
        <v>27152</v>
      </c>
      <c r="I253" s="193" t="s">
        <v>37886</v>
      </c>
    </row>
    <row r="254" spans="1:9">
      <c r="A254" t="s">
        <v>35440</v>
      </c>
      <c r="B254" t="s">
        <v>33191</v>
      </c>
      <c r="C254">
        <v>6</v>
      </c>
      <c r="D254">
        <v>0.7</v>
      </c>
      <c r="E254">
        <v>40</v>
      </c>
      <c r="F254">
        <v>5.15</v>
      </c>
      <c r="G254" t="s">
        <v>4334</v>
      </c>
      <c r="H254" t="s">
        <v>27152</v>
      </c>
      <c r="I254" s="193" t="s">
        <v>37887</v>
      </c>
    </row>
    <row r="255" spans="1:9">
      <c r="A255" t="s">
        <v>35441</v>
      </c>
      <c r="B255" t="s">
        <v>27745</v>
      </c>
      <c r="C255">
        <v>6</v>
      </c>
      <c r="D255">
        <v>0.5</v>
      </c>
      <c r="E255">
        <v>40</v>
      </c>
      <c r="F255">
        <v>17.5</v>
      </c>
      <c r="G255" t="s">
        <v>4334</v>
      </c>
      <c r="H255" t="s">
        <v>27152</v>
      </c>
      <c r="I255" s="193" t="s">
        <v>37888</v>
      </c>
    </row>
    <row r="256" spans="1:9">
      <c r="A256" t="s">
        <v>35477</v>
      </c>
      <c r="B256" t="s">
        <v>3568</v>
      </c>
      <c r="C256">
        <v>12</v>
      </c>
      <c r="D256">
        <v>1</v>
      </c>
      <c r="E256">
        <v>40</v>
      </c>
      <c r="F256">
        <v>14.5</v>
      </c>
      <c r="G256" t="s">
        <v>4334</v>
      </c>
      <c r="H256" t="s">
        <v>27210</v>
      </c>
      <c r="I256" s="193" t="s">
        <v>37924</v>
      </c>
    </row>
    <row r="257" spans="1:9">
      <c r="A257" t="s">
        <v>35485</v>
      </c>
      <c r="B257" t="s">
        <v>33195</v>
      </c>
      <c r="C257">
        <v>6</v>
      </c>
      <c r="D257">
        <v>0.7</v>
      </c>
      <c r="E257">
        <v>43</v>
      </c>
      <c r="F257">
        <v>8.5</v>
      </c>
      <c r="G257" t="s">
        <v>4334</v>
      </c>
      <c r="H257" t="s">
        <v>27162</v>
      </c>
      <c r="I257" s="193" t="s">
        <v>37932</v>
      </c>
    </row>
    <row r="258" spans="1:9">
      <c r="A258" t="s">
        <v>35551</v>
      </c>
      <c r="B258" t="s">
        <v>33207</v>
      </c>
      <c r="C258">
        <v>6</v>
      </c>
      <c r="D258">
        <v>0.5</v>
      </c>
      <c r="E258">
        <v>46</v>
      </c>
      <c r="F258">
        <v>6.5</v>
      </c>
      <c r="G258" t="s">
        <v>4334</v>
      </c>
      <c r="H258" t="s">
        <v>27172</v>
      </c>
      <c r="I258" s="193" t="s">
        <v>37998</v>
      </c>
    </row>
    <row r="259" spans="1:9">
      <c r="A259" t="s">
        <v>35552</v>
      </c>
      <c r="B259" t="s">
        <v>33208</v>
      </c>
      <c r="C259">
        <v>6</v>
      </c>
      <c r="D259">
        <v>0.5</v>
      </c>
      <c r="E259">
        <v>46</v>
      </c>
      <c r="F259">
        <v>19.5</v>
      </c>
      <c r="G259" t="s">
        <v>4334</v>
      </c>
      <c r="H259" t="s">
        <v>27172</v>
      </c>
      <c r="I259" s="193" t="s">
        <v>37999</v>
      </c>
    </row>
    <row r="260" spans="1:9">
      <c r="A260" t="s">
        <v>35569</v>
      </c>
      <c r="B260" t="s">
        <v>3781</v>
      </c>
      <c r="C260">
        <v>6</v>
      </c>
      <c r="D260">
        <v>0.7</v>
      </c>
      <c r="E260">
        <v>43</v>
      </c>
      <c r="F260">
        <v>13.15</v>
      </c>
      <c r="G260" t="s">
        <v>4334</v>
      </c>
      <c r="H260" t="s">
        <v>27162</v>
      </c>
      <c r="I260" s="193" t="s">
        <v>38016</v>
      </c>
    </row>
    <row r="261" spans="1:9">
      <c r="A261" t="s">
        <v>35616</v>
      </c>
      <c r="B261" t="s">
        <v>3862</v>
      </c>
      <c r="C261">
        <v>6</v>
      </c>
      <c r="D261">
        <v>1</v>
      </c>
      <c r="E261">
        <v>40</v>
      </c>
      <c r="F261">
        <v>17.399999999999999</v>
      </c>
      <c r="G261" t="s">
        <v>4334</v>
      </c>
      <c r="H261" t="s">
        <v>27152</v>
      </c>
      <c r="I261" s="193" t="s">
        <v>38063</v>
      </c>
    </row>
    <row r="262" spans="1:9">
      <c r="A262" t="s">
        <v>35620</v>
      </c>
      <c r="B262" t="s">
        <v>33210</v>
      </c>
      <c r="C262">
        <v>6</v>
      </c>
      <c r="D262">
        <v>0.7</v>
      </c>
      <c r="E262">
        <v>46</v>
      </c>
      <c r="F262">
        <v>40.5</v>
      </c>
      <c r="G262" t="s">
        <v>4334</v>
      </c>
      <c r="H262" t="s">
        <v>27195</v>
      </c>
      <c r="I262" s="193" t="s">
        <v>38067</v>
      </c>
    </row>
    <row r="263" spans="1:9">
      <c r="A263" t="s">
        <v>35629</v>
      </c>
      <c r="B263" t="s">
        <v>31841</v>
      </c>
      <c r="C263">
        <v>6</v>
      </c>
      <c r="D263">
        <v>0.7</v>
      </c>
      <c r="E263">
        <v>43</v>
      </c>
      <c r="F263">
        <v>19.5</v>
      </c>
      <c r="G263" t="s">
        <v>4334</v>
      </c>
      <c r="H263" t="s">
        <v>27152</v>
      </c>
      <c r="I263" s="193" t="s">
        <v>38076</v>
      </c>
    </row>
    <row r="264" spans="1:9">
      <c r="A264" t="s">
        <v>35630</v>
      </c>
      <c r="B264" t="s">
        <v>31842</v>
      </c>
      <c r="C264">
        <v>6</v>
      </c>
      <c r="D264">
        <v>0.7</v>
      </c>
      <c r="E264">
        <v>43</v>
      </c>
      <c r="F264">
        <v>20.5</v>
      </c>
      <c r="G264" t="s">
        <v>4334</v>
      </c>
      <c r="H264" t="s">
        <v>27152</v>
      </c>
      <c r="I264" s="193" t="s">
        <v>38077</v>
      </c>
    </row>
    <row r="265" spans="1:9">
      <c r="A265" t="s">
        <v>35631</v>
      </c>
      <c r="B265" t="s">
        <v>33211</v>
      </c>
      <c r="C265">
        <v>6</v>
      </c>
      <c r="D265">
        <v>0.7</v>
      </c>
      <c r="E265">
        <v>40</v>
      </c>
      <c r="F265">
        <v>47.5</v>
      </c>
      <c r="G265" t="s">
        <v>4334</v>
      </c>
      <c r="H265" t="s">
        <v>27152</v>
      </c>
      <c r="I265" s="193" t="s">
        <v>38078</v>
      </c>
    </row>
    <row r="266" spans="1:9">
      <c r="A266" t="s">
        <v>35637</v>
      </c>
      <c r="B266" t="s">
        <v>3886</v>
      </c>
      <c r="C266">
        <v>6</v>
      </c>
      <c r="D266">
        <v>0.7</v>
      </c>
      <c r="E266">
        <v>40</v>
      </c>
      <c r="F266">
        <v>16.95</v>
      </c>
      <c r="G266" t="s">
        <v>4334</v>
      </c>
      <c r="H266" t="s">
        <v>27152</v>
      </c>
      <c r="I266" s="193" t="s">
        <v>38084</v>
      </c>
    </row>
    <row r="267" spans="1:9">
      <c r="A267" t="s">
        <v>35654</v>
      </c>
      <c r="B267" t="s">
        <v>27758</v>
      </c>
      <c r="C267">
        <v>6</v>
      </c>
      <c r="D267">
        <v>0.7</v>
      </c>
      <c r="E267">
        <v>40</v>
      </c>
      <c r="F267">
        <v>17.25</v>
      </c>
      <c r="G267" t="s">
        <v>4334</v>
      </c>
      <c r="H267" t="s">
        <v>27152</v>
      </c>
      <c r="I267" s="193" t="s">
        <v>38101</v>
      </c>
    </row>
    <row r="268" spans="1:9">
      <c r="A268" t="s">
        <v>35707</v>
      </c>
      <c r="B268" t="s">
        <v>3982</v>
      </c>
      <c r="C268">
        <v>6</v>
      </c>
      <c r="D268">
        <v>0.7</v>
      </c>
      <c r="E268">
        <v>35</v>
      </c>
      <c r="F268">
        <v>23.5</v>
      </c>
      <c r="G268" t="s">
        <v>4334</v>
      </c>
      <c r="H268" t="s">
        <v>27152</v>
      </c>
      <c r="I268" s="193" t="s">
        <v>38154</v>
      </c>
    </row>
    <row r="269" spans="1:9">
      <c r="A269" t="s">
        <v>35715</v>
      </c>
      <c r="B269" t="s">
        <v>33225</v>
      </c>
      <c r="C269">
        <v>6</v>
      </c>
      <c r="D269">
        <v>0.7</v>
      </c>
      <c r="E269">
        <v>43</v>
      </c>
      <c r="F269">
        <v>13.25</v>
      </c>
      <c r="G269" t="s">
        <v>4334</v>
      </c>
      <c r="H269" t="s">
        <v>27195</v>
      </c>
      <c r="I269" s="193" t="s">
        <v>38162</v>
      </c>
    </row>
    <row r="270" spans="1:9">
      <c r="A270" t="s">
        <v>35717</v>
      </c>
      <c r="B270" t="s">
        <v>33226</v>
      </c>
      <c r="C270">
        <v>6</v>
      </c>
      <c r="D270">
        <v>0.5</v>
      </c>
      <c r="E270">
        <v>40</v>
      </c>
      <c r="F270">
        <v>19.5</v>
      </c>
      <c r="G270" t="s">
        <v>4334</v>
      </c>
      <c r="H270" t="s">
        <v>27195</v>
      </c>
      <c r="I270" s="193" t="s">
        <v>38164</v>
      </c>
    </row>
    <row r="271" spans="1:9">
      <c r="A271" t="s">
        <v>35734</v>
      </c>
      <c r="B271" t="s">
        <v>4027</v>
      </c>
      <c r="C271">
        <v>6</v>
      </c>
      <c r="D271">
        <v>0.7</v>
      </c>
      <c r="E271">
        <v>40</v>
      </c>
      <c r="F271">
        <v>62.5</v>
      </c>
      <c r="G271" t="s">
        <v>4334</v>
      </c>
      <c r="H271" t="s">
        <v>27162</v>
      </c>
      <c r="I271" s="193" t="s">
        <v>38181</v>
      </c>
    </row>
    <row r="272" spans="1:9">
      <c r="A272" t="s">
        <v>35767</v>
      </c>
      <c r="B272" t="s">
        <v>4071</v>
      </c>
      <c r="C272">
        <v>6</v>
      </c>
      <c r="D272">
        <v>0.7</v>
      </c>
      <c r="E272">
        <v>40</v>
      </c>
      <c r="F272">
        <v>39.5</v>
      </c>
      <c r="G272" t="s">
        <v>4334</v>
      </c>
      <c r="H272" t="s">
        <v>27195</v>
      </c>
      <c r="I272" s="193" t="s">
        <v>38214</v>
      </c>
    </row>
    <row r="273" spans="1:9">
      <c r="A273" t="s">
        <v>35768</v>
      </c>
      <c r="B273" t="s">
        <v>4071</v>
      </c>
      <c r="C273">
        <v>6</v>
      </c>
      <c r="D273">
        <v>1</v>
      </c>
      <c r="E273">
        <v>40</v>
      </c>
      <c r="F273">
        <v>44.5</v>
      </c>
      <c r="G273" t="s">
        <v>4334</v>
      </c>
      <c r="H273" t="s">
        <v>27195</v>
      </c>
      <c r="I273" s="193" t="s">
        <v>38215</v>
      </c>
    </row>
    <row r="274" spans="1:9">
      <c r="A274" t="s">
        <v>35769</v>
      </c>
      <c r="B274" t="s">
        <v>4075</v>
      </c>
      <c r="C274">
        <v>6</v>
      </c>
      <c r="D274">
        <v>0.7</v>
      </c>
      <c r="E274">
        <v>40</v>
      </c>
      <c r="F274">
        <v>21.5</v>
      </c>
      <c r="G274" t="s">
        <v>4334</v>
      </c>
      <c r="H274" t="s">
        <v>27195</v>
      </c>
      <c r="I274" s="193" t="s">
        <v>38216</v>
      </c>
    </row>
    <row r="275" spans="1:9">
      <c r="A275" t="s">
        <v>35771</v>
      </c>
      <c r="B275" t="s">
        <v>4077</v>
      </c>
      <c r="C275">
        <v>6</v>
      </c>
      <c r="D275">
        <v>0.7</v>
      </c>
      <c r="E275">
        <v>43</v>
      </c>
      <c r="F275">
        <v>9.6</v>
      </c>
      <c r="G275" t="s">
        <v>4334</v>
      </c>
      <c r="H275" t="s">
        <v>27195</v>
      </c>
      <c r="I275" s="193" t="s">
        <v>38218</v>
      </c>
    </row>
    <row r="276" spans="1:9">
      <c r="A276" t="s">
        <v>35832</v>
      </c>
      <c r="B276" t="s">
        <v>4194</v>
      </c>
      <c r="C276">
        <v>12</v>
      </c>
      <c r="D276">
        <v>1</v>
      </c>
      <c r="E276">
        <v>40</v>
      </c>
      <c r="F276">
        <v>18.5</v>
      </c>
      <c r="G276" t="s">
        <v>4334</v>
      </c>
      <c r="H276" t="s">
        <v>27152</v>
      </c>
      <c r="I276" s="193" t="s">
        <v>38279</v>
      </c>
    </row>
    <row r="277" spans="1:9">
      <c r="A277" t="s">
        <v>35833</v>
      </c>
      <c r="B277" t="s">
        <v>4194</v>
      </c>
      <c r="C277">
        <v>6</v>
      </c>
      <c r="D277">
        <v>1</v>
      </c>
      <c r="E277">
        <v>40</v>
      </c>
      <c r="F277">
        <v>7.25</v>
      </c>
      <c r="G277" t="s">
        <v>4334</v>
      </c>
      <c r="H277" t="s">
        <v>27152</v>
      </c>
      <c r="I277" s="193" t="s">
        <v>38280</v>
      </c>
    </row>
    <row r="278" spans="1:9">
      <c r="A278" t="s">
        <v>35855</v>
      </c>
      <c r="B278" t="s">
        <v>4234</v>
      </c>
      <c r="C278">
        <v>6</v>
      </c>
      <c r="D278">
        <v>0.7</v>
      </c>
      <c r="E278">
        <v>40</v>
      </c>
      <c r="F278">
        <v>51.5</v>
      </c>
      <c r="G278" t="s">
        <v>4334</v>
      </c>
      <c r="H278" t="s">
        <v>27162</v>
      </c>
      <c r="I278" s="193" t="s">
        <v>38302</v>
      </c>
    </row>
    <row r="279" spans="1:9">
      <c r="A279" t="s">
        <v>35856</v>
      </c>
      <c r="B279" t="s">
        <v>4234</v>
      </c>
      <c r="C279">
        <v>12</v>
      </c>
      <c r="D279">
        <v>0.7</v>
      </c>
      <c r="E279">
        <v>40</v>
      </c>
      <c r="F279">
        <v>7.95</v>
      </c>
      <c r="G279" t="s">
        <v>4334</v>
      </c>
      <c r="H279" t="s">
        <v>27162</v>
      </c>
      <c r="I279" s="193" t="s">
        <v>38303</v>
      </c>
    </row>
    <row r="280" spans="1:9">
      <c r="A280" t="s">
        <v>33572</v>
      </c>
      <c r="B280" t="s">
        <v>212</v>
      </c>
      <c r="C280">
        <v>6</v>
      </c>
      <c r="D280">
        <v>0.7</v>
      </c>
      <c r="E280">
        <v>43.3</v>
      </c>
      <c r="F280">
        <v>14.35</v>
      </c>
      <c r="G280" t="s">
        <v>32325</v>
      </c>
      <c r="H280" t="s">
        <v>27174</v>
      </c>
      <c r="I280" s="193" t="s">
        <v>36019</v>
      </c>
    </row>
    <row r="281" spans="1:9">
      <c r="A281" t="s">
        <v>33753</v>
      </c>
      <c r="B281" t="s">
        <v>451</v>
      </c>
      <c r="C281">
        <v>6</v>
      </c>
      <c r="D281">
        <v>0.7</v>
      </c>
      <c r="E281">
        <v>40</v>
      </c>
      <c r="F281">
        <v>17.55</v>
      </c>
      <c r="G281" t="s">
        <v>32325</v>
      </c>
      <c r="H281" t="s">
        <v>27174</v>
      </c>
      <c r="I281" s="193" t="s">
        <v>36200</v>
      </c>
    </row>
    <row r="282" spans="1:9">
      <c r="A282" t="s">
        <v>33828</v>
      </c>
      <c r="B282" t="s">
        <v>4636</v>
      </c>
      <c r="C282">
        <v>6</v>
      </c>
      <c r="D282">
        <v>0.7</v>
      </c>
      <c r="E282">
        <v>51.5</v>
      </c>
      <c r="F282">
        <v>22</v>
      </c>
      <c r="G282" t="s">
        <v>32325</v>
      </c>
      <c r="H282" t="s">
        <v>27174</v>
      </c>
      <c r="I282" s="193" t="s">
        <v>36275</v>
      </c>
    </row>
    <row r="283" spans="1:9">
      <c r="A283" t="s">
        <v>33829</v>
      </c>
      <c r="B283" t="s">
        <v>583</v>
      </c>
      <c r="C283">
        <v>6</v>
      </c>
      <c r="D283">
        <v>0.7</v>
      </c>
      <c r="E283">
        <v>46.5</v>
      </c>
      <c r="F283">
        <v>20.5</v>
      </c>
      <c r="G283" t="s">
        <v>32325</v>
      </c>
      <c r="H283" t="s">
        <v>27174</v>
      </c>
      <c r="I283" s="193" t="s">
        <v>36276</v>
      </c>
    </row>
    <row r="284" spans="1:9">
      <c r="A284" t="s">
        <v>33830</v>
      </c>
      <c r="B284" t="s">
        <v>4637</v>
      </c>
      <c r="C284">
        <v>6</v>
      </c>
      <c r="D284">
        <v>0.7</v>
      </c>
      <c r="E284">
        <v>63.5</v>
      </c>
      <c r="F284">
        <v>5.75</v>
      </c>
      <c r="G284" t="s">
        <v>32325</v>
      </c>
      <c r="H284" t="s">
        <v>27174</v>
      </c>
      <c r="I284" s="193" t="s">
        <v>36277</v>
      </c>
    </row>
    <row r="285" spans="1:9">
      <c r="A285" t="s">
        <v>33882</v>
      </c>
      <c r="B285" t="s">
        <v>754</v>
      </c>
      <c r="C285">
        <v>6</v>
      </c>
      <c r="D285">
        <v>0.7</v>
      </c>
      <c r="E285">
        <v>40</v>
      </c>
      <c r="F285">
        <v>9.65</v>
      </c>
      <c r="G285" t="s">
        <v>32325</v>
      </c>
      <c r="H285" t="s">
        <v>27174</v>
      </c>
      <c r="I285" s="193" t="s">
        <v>36329</v>
      </c>
    </row>
    <row r="286" spans="1:9">
      <c r="A286" t="s">
        <v>33909</v>
      </c>
      <c r="B286" t="s">
        <v>797</v>
      </c>
      <c r="C286">
        <v>6</v>
      </c>
      <c r="D286">
        <v>0.7</v>
      </c>
      <c r="E286">
        <v>40</v>
      </c>
      <c r="F286">
        <v>48.5</v>
      </c>
      <c r="G286" t="s">
        <v>32325</v>
      </c>
      <c r="H286" t="s">
        <v>27174</v>
      </c>
      <c r="I286" s="193" t="s">
        <v>36356</v>
      </c>
    </row>
    <row r="287" spans="1:9">
      <c r="A287" t="s">
        <v>33910</v>
      </c>
      <c r="B287" t="s">
        <v>797</v>
      </c>
      <c r="C287">
        <v>12</v>
      </c>
      <c r="D287">
        <v>1</v>
      </c>
      <c r="E287">
        <v>45</v>
      </c>
      <c r="F287">
        <v>6.95</v>
      </c>
      <c r="G287" t="s">
        <v>32325</v>
      </c>
      <c r="H287" t="s">
        <v>27174</v>
      </c>
      <c r="I287" s="193" t="s">
        <v>36357</v>
      </c>
    </row>
    <row r="288" spans="1:9">
      <c r="A288" t="s">
        <v>33911</v>
      </c>
      <c r="B288" t="s">
        <v>31731</v>
      </c>
      <c r="C288">
        <v>6</v>
      </c>
      <c r="D288">
        <v>0.7</v>
      </c>
      <c r="E288">
        <v>45</v>
      </c>
      <c r="F288">
        <v>9</v>
      </c>
      <c r="G288" t="s">
        <v>32325</v>
      </c>
      <c r="H288" t="s">
        <v>27174</v>
      </c>
      <c r="I288" s="193" t="s">
        <v>36358</v>
      </c>
    </row>
    <row r="289" spans="1:9">
      <c r="A289" t="s">
        <v>33914</v>
      </c>
      <c r="B289" t="s">
        <v>805</v>
      </c>
      <c r="C289">
        <v>6</v>
      </c>
      <c r="D289">
        <v>0.7</v>
      </c>
      <c r="E289">
        <v>45.6</v>
      </c>
      <c r="F289">
        <v>97</v>
      </c>
      <c r="G289" t="s">
        <v>32325</v>
      </c>
      <c r="H289" t="s">
        <v>27174</v>
      </c>
      <c r="I289" s="193" t="s">
        <v>36361</v>
      </c>
    </row>
    <row r="290" spans="1:9">
      <c r="A290" t="s">
        <v>33915</v>
      </c>
      <c r="B290" t="s">
        <v>806</v>
      </c>
      <c r="C290">
        <v>6</v>
      </c>
      <c r="D290">
        <v>0.7</v>
      </c>
      <c r="E290">
        <v>45</v>
      </c>
      <c r="F290">
        <v>9.65</v>
      </c>
      <c r="G290" t="s">
        <v>32325</v>
      </c>
      <c r="H290" t="s">
        <v>27174</v>
      </c>
      <c r="I290" s="193" t="s">
        <v>36362</v>
      </c>
    </row>
    <row r="291" spans="1:9">
      <c r="A291" t="s">
        <v>33916</v>
      </c>
      <c r="B291" t="s">
        <v>806</v>
      </c>
      <c r="C291">
        <v>6</v>
      </c>
      <c r="D291">
        <v>0.7</v>
      </c>
      <c r="E291">
        <v>45</v>
      </c>
      <c r="F291">
        <v>16.5</v>
      </c>
      <c r="G291" t="s">
        <v>32325</v>
      </c>
      <c r="H291" t="s">
        <v>27174</v>
      </c>
      <c r="I291" s="193" t="s">
        <v>36363</v>
      </c>
    </row>
    <row r="292" spans="1:9">
      <c r="A292" t="s">
        <v>34310</v>
      </c>
      <c r="B292" t="s">
        <v>1519</v>
      </c>
      <c r="C292">
        <v>6</v>
      </c>
      <c r="D292">
        <v>0.7</v>
      </c>
      <c r="E292">
        <v>47</v>
      </c>
      <c r="F292">
        <v>12.5</v>
      </c>
      <c r="G292" t="s">
        <v>32325</v>
      </c>
      <c r="H292" t="s">
        <v>27174</v>
      </c>
      <c r="I292" s="193" t="s">
        <v>36757</v>
      </c>
    </row>
    <row r="293" spans="1:9">
      <c r="A293" t="s">
        <v>34311</v>
      </c>
      <c r="B293" t="s">
        <v>1521</v>
      </c>
      <c r="C293">
        <v>6</v>
      </c>
      <c r="D293">
        <v>0.7</v>
      </c>
      <c r="E293">
        <v>60.5</v>
      </c>
      <c r="F293">
        <v>6.85</v>
      </c>
      <c r="G293" t="s">
        <v>32325</v>
      </c>
      <c r="H293" t="s">
        <v>27174</v>
      </c>
      <c r="I293" s="193" t="s">
        <v>36758</v>
      </c>
    </row>
    <row r="294" spans="1:9">
      <c r="A294" t="s">
        <v>34312</v>
      </c>
      <c r="B294" t="s">
        <v>15077</v>
      </c>
      <c r="C294">
        <v>6</v>
      </c>
      <c r="D294">
        <v>0.7</v>
      </c>
      <c r="E294">
        <v>47</v>
      </c>
      <c r="F294">
        <v>7.1</v>
      </c>
      <c r="G294" t="s">
        <v>32325</v>
      </c>
      <c r="H294" t="s">
        <v>27174</v>
      </c>
      <c r="I294" s="193" t="s">
        <v>36759</v>
      </c>
    </row>
    <row r="295" spans="1:9">
      <c r="A295" t="s">
        <v>34335</v>
      </c>
      <c r="B295" t="s">
        <v>33055</v>
      </c>
      <c r="C295">
        <v>12</v>
      </c>
      <c r="D295">
        <v>0.7</v>
      </c>
      <c r="E295">
        <v>43</v>
      </c>
      <c r="F295">
        <v>17.25</v>
      </c>
      <c r="G295" t="s">
        <v>32325</v>
      </c>
      <c r="H295" t="s">
        <v>27174</v>
      </c>
      <c r="I295" s="193" t="s">
        <v>36782</v>
      </c>
    </row>
    <row r="296" spans="1:9">
      <c r="A296" t="s">
        <v>34336</v>
      </c>
      <c r="B296" t="s">
        <v>33056</v>
      </c>
      <c r="C296">
        <v>6</v>
      </c>
      <c r="D296">
        <v>0.7</v>
      </c>
      <c r="E296">
        <v>43.3</v>
      </c>
      <c r="F296">
        <v>28.5</v>
      </c>
      <c r="G296" t="s">
        <v>32325</v>
      </c>
      <c r="H296" t="s">
        <v>27174</v>
      </c>
      <c r="I296" s="193" t="s">
        <v>36783</v>
      </c>
    </row>
    <row r="297" spans="1:9">
      <c r="A297" t="s">
        <v>34337</v>
      </c>
      <c r="B297" t="s">
        <v>1560</v>
      </c>
      <c r="C297">
        <v>6</v>
      </c>
      <c r="D297">
        <v>0.7</v>
      </c>
      <c r="E297">
        <v>40</v>
      </c>
      <c r="F297">
        <v>51</v>
      </c>
      <c r="G297" t="s">
        <v>32325</v>
      </c>
      <c r="H297" t="s">
        <v>27174</v>
      </c>
      <c r="I297" s="193" t="s">
        <v>36784</v>
      </c>
    </row>
    <row r="298" spans="1:9">
      <c r="A298" t="s">
        <v>34398</v>
      </c>
      <c r="B298" t="s">
        <v>1682</v>
      </c>
      <c r="C298">
        <v>6</v>
      </c>
      <c r="D298">
        <v>0.7</v>
      </c>
      <c r="E298">
        <v>40</v>
      </c>
      <c r="F298">
        <v>14.85</v>
      </c>
      <c r="G298" t="s">
        <v>32325</v>
      </c>
      <c r="H298" t="s">
        <v>27174</v>
      </c>
      <c r="I298" s="193" t="s">
        <v>36845</v>
      </c>
    </row>
    <row r="299" spans="1:9">
      <c r="A299" t="s">
        <v>34399</v>
      </c>
      <c r="B299" t="s">
        <v>1682</v>
      </c>
      <c r="C299">
        <v>6</v>
      </c>
      <c r="D299">
        <v>1</v>
      </c>
      <c r="E299">
        <v>40</v>
      </c>
      <c r="F299">
        <v>11</v>
      </c>
      <c r="G299" t="s">
        <v>32325</v>
      </c>
      <c r="H299" t="s">
        <v>27174</v>
      </c>
      <c r="I299" s="193" t="s">
        <v>36846</v>
      </c>
    </row>
    <row r="300" spans="1:9">
      <c r="A300" t="s">
        <v>34400</v>
      </c>
      <c r="B300" t="s">
        <v>1685</v>
      </c>
      <c r="C300">
        <v>6</v>
      </c>
      <c r="D300">
        <v>0.7</v>
      </c>
      <c r="E300">
        <v>50</v>
      </c>
      <c r="F300">
        <v>10.95</v>
      </c>
      <c r="G300" t="s">
        <v>32325</v>
      </c>
      <c r="H300" t="s">
        <v>27174</v>
      </c>
      <c r="I300" s="193" t="s">
        <v>36847</v>
      </c>
    </row>
    <row r="301" spans="1:9">
      <c r="A301" t="s">
        <v>34401</v>
      </c>
      <c r="B301" t="s">
        <v>1687</v>
      </c>
      <c r="C301">
        <v>6</v>
      </c>
      <c r="D301">
        <v>0.7</v>
      </c>
      <c r="E301">
        <v>45</v>
      </c>
      <c r="F301">
        <v>47.5</v>
      </c>
      <c r="G301" t="s">
        <v>32325</v>
      </c>
      <c r="H301" t="s">
        <v>27174</v>
      </c>
      <c r="I301" s="193" t="s">
        <v>36848</v>
      </c>
    </row>
    <row r="302" spans="1:9">
      <c r="A302" t="s">
        <v>34402</v>
      </c>
      <c r="B302" t="s">
        <v>4653</v>
      </c>
      <c r="C302">
        <v>6</v>
      </c>
      <c r="D302">
        <v>0.7</v>
      </c>
      <c r="E302">
        <v>45</v>
      </c>
      <c r="F302">
        <v>8.25</v>
      </c>
      <c r="G302" t="s">
        <v>32325</v>
      </c>
      <c r="H302" t="s">
        <v>27174</v>
      </c>
      <c r="I302" s="193" t="s">
        <v>36849</v>
      </c>
    </row>
    <row r="303" spans="1:9">
      <c r="A303" t="s">
        <v>34616</v>
      </c>
      <c r="B303" t="s">
        <v>2082</v>
      </c>
      <c r="C303">
        <v>6</v>
      </c>
      <c r="D303">
        <v>0.7</v>
      </c>
      <c r="E303">
        <v>50</v>
      </c>
      <c r="F303">
        <v>8.75</v>
      </c>
      <c r="G303" t="s">
        <v>32325</v>
      </c>
      <c r="H303" t="s">
        <v>27174</v>
      </c>
      <c r="I303" s="193" t="s">
        <v>37063</v>
      </c>
    </row>
    <row r="304" spans="1:9">
      <c r="A304" t="s">
        <v>34617</v>
      </c>
      <c r="B304" t="s">
        <v>33089</v>
      </c>
      <c r="C304">
        <v>6</v>
      </c>
      <c r="D304">
        <v>0.7</v>
      </c>
      <c r="E304">
        <v>42</v>
      </c>
      <c r="F304">
        <v>16.2</v>
      </c>
      <c r="G304" t="s">
        <v>32325</v>
      </c>
      <c r="H304" t="s">
        <v>27174</v>
      </c>
      <c r="I304" s="193" t="s">
        <v>37064</v>
      </c>
    </row>
    <row r="305" spans="1:9">
      <c r="A305" t="s">
        <v>34656</v>
      </c>
      <c r="B305" t="s">
        <v>31777</v>
      </c>
      <c r="C305">
        <v>12</v>
      </c>
      <c r="D305">
        <v>0.7</v>
      </c>
      <c r="E305">
        <v>43</v>
      </c>
      <c r="F305">
        <v>19.5</v>
      </c>
      <c r="G305" t="s">
        <v>32325</v>
      </c>
      <c r="H305" t="s">
        <v>27162</v>
      </c>
      <c r="I305" s="193" t="s">
        <v>37103</v>
      </c>
    </row>
    <row r="306" spans="1:9">
      <c r="A306" t="s">
        <v>34675</v>
      </c>
      <c r="B306" t="s">
        <v>14594</v>
      </c>
      <c r="C306">
        <v>6</v>
      </c>
      <c r="D306">
        <v>0.5</v>
      </c>
      <c r="E306">
        <v>45</v>
      </c>
      <c r="F306">
        <v>5.3</v>
      </c>
      <c r="G306" t="s">
        <v>32325</v>
      </c>
      <c r="H306" t="s">
        <v>27153</v>
      </c>
      <c r="I306" s="193" t="s">
        <v>37122</v>
      </c>
    </row>
    <row r="307" spans="1:9">
      <c r="A307" t="s">
        <v>34713</v>
      </c>
      <c r="B307" t="s">
        <v>31781</v>
      </c>
      <c r="C307">
        <v>6</v>
      </c>
      <c r="D307">
        <v>0.7</v>
      </c>
      <c r="E307">
        <v>35</v>
      </c>
      <c r="F307">
        <v>26.5</v>
      </c>
      <c r="G307" t="s">
        <v>32325</v>
      </c>
      <c r="H307" t="s">
        <v>27174</v>
      </c>
      <c r="I307" s="193" t="s">
        <v>37160</v>
      </c>
    </row>
    <row r="308" spans="1:9">
      <c r="A308" t="s">
        <v>34718</v>
      </c>
      <c r="B308" t="s">
        <v>31783</v>
      </c>
      <c r="C308">
        <v>6</v>
      </c>
      <c r="D308">
        <v>0.7</v>
      </c>
      <c r="E308">
        <v>35</v>
      </c>
      <c r="F308">
        <v>2.75</v>
      </c>
      <c r="G308" t="s">
        <v>32325</v>
      </c>
      <c r="H308" t="s">
        <v>27174</v>
      </c>
      <c r="I308" s="193" t="s">
        <v>37165</v>
      </c>
    </row>
    <row r="309" spans="1:9">
      <c r="A309" t="s">
        <v>34771</v>
      </c>
      <c r="B309" t="s">
        <v>2321</v>
      </c>
      <c r="C309">
        <v>6</v>
      </c>
      <c r="D309">
        <v>0.7</v>
      </c>
      <c r="E309">
        <v>40</v>
      </c>
      <c r="F309">
        <v>118.5</v>
      </c>
      <c r="G309" t="s">
        <v>32325</v>
      </c>
      <c r="H309" t="s">
        <v>27174</v>
      </c>
      <c r="I309" s="193" t="s">
        <v>37218</v>
      </c>
    </row>
    <row r="310" spans="1:9">
      <c r="A310" t="s">
        <v>34772</v>
      </c>
      <c r="B310" t="s">
        <v>2321</v>
      </c>
      <c r="C310">
        <v>12</v>
      </c>
      <c r="D310">
        <v>1</v>
      </c>
      <c r="E310">
        <v>40</v>
      </c>
      <c r="F310">
        <v>5.95</v>
      </c>
      <c r="G310" t="s">
        <v>32325</v>
      </c>
      <c r="H310" t="s">
        <v>27174</v>
      </c>
      <c r="I310" s="193" t="s">
        <v>37219</v>
      </c>
    </row>
    <row r="311" spans="1:9">
      <c r="A311" t="s">
        <v>34773</v>
      </c>
      <c r="B311" t="s">
        <v>2321</v>
      </c>
      <c r="C311">
        <v>12</v>
      </c>
      <c r="D311">
        <v>1</v>
      </c>
      <c r="E311">
        <v>40</v>
      </c>
      <c r="F311">
        <v>5.75</v>
      </c>
      <c r="G311" t="s">
        <v>32325</v>
      </c>
      <c r="H311" t="s">
        <v>27174</v>
      </c>
      <c r="I311" s="193" t="s">
        <v>37220</v>
      </c>
    </row>
    <row r="312" spans="1:9">
      <c r="A312" t="s">
        <v>34774</v>
      </c>
      <c r="B312" t="s">
        <v>2321</v>
      </c>
      <c r="C312">
        <v>6</v>
      </c>
      <c r="D312">
        <v>0.7</v>
      </c>
      <c r="E312">
        <v>40</v>
      </c>
      <c r="F312">
        <v>13.2</v>
      </c>
      <c r="G312" t="s">
        <v>32325</v>
      </c>
      <c r="H312" t="s">
        <v>27174</v>
      </c>
      <c r="I312" s="193" t="s">
        <v>37221</v>
      </c>
    </row>
    <row r="313" spans="1:9">
      <c r="A313" t="s">
        <v>34775</v>
      </c>
      <c r="B313" t="s">
        <v>2321</v>
      </c>
      <c r="C313">
        <v>6</v>
      </c>
      <c r="D313">
        <v>1</v>
      </c>
      <c r="E313">
        <v>40</v>
      </c>
      <c r="F313">
        <v>15.95</v>
      </c>
      <c r="G313" t="s">
        <v>32325</v>
      </c>
      <c r="H313" t="s">
        <v>27245</v>
      </c>
      <c r="I313" s="193" t="s">
        <v>37222</v>
      </c>
    </row>
    <row r="314" spans="1:9">
      <c r="A314" t="s">
        <v>34778</v>
      </c>
      <c r="B314" t="s">
        <v>33096</v>
      </c>
      <c r="C314">
        <v>6</v>
      </c>
      <c r="D314">
        <v>1</v>
      </c>
      <c r="E314">
        <v>43</v>
      </c>
      <c r="F314">
        <v>14.5</v>
      </c>
      <c r="G314" t="s">
        <v>32325</v>
      </c>
      <c r="H314" t="s">
        <v>27174</v>
      </c>
      <c r="I314" s="193" t="s">
        <v>37225</v>
      </c>
    </row>
    <row r="315" spans="1:9">
      <c r="A315" t="s">
        <v>34780</v>
      </c>
      <c r="B315" t="s">
        <v>2327</v>
      </c>
      <c r="C315">
        <v>6</v>
      </c>
      <c r="D315">
        <v>0.7</v>
      </c>
      <c r="E315">
        <v>45</v>
      </c>
      <c r="F315">
        <v>11.4</v>
      </c>
      <c r="G315" t="s">
        <v>32325</v>
      </c>
      <c r="H315" t="s">
        <v>27174</v>
      </c>
      <c r="I315" s="193" t="s">
        <v>37227</v>
      </c>
    </row>
    <row r="316" spans="1:9">
      <c r="A316" t="s">
        <v>34781</v>
      </c>
      <c r="B316" t="s">
        <v>2329</v>
      </c>
      <c r="C316">
        <v>6</v>
      </c>
      <c r="D316">
        <v>0.7</v>
      </c>
      <c r="E316">
        <v>43</v>
      </c>
      <c r="F316">
        <v>85</v>
      </c>
      <c r="G316" t="s">
        <v>32325</v>
      </c>
      <c r="H316" t="s">
        <v>27174</v>
      </c>
      <c r="I316" s="193" t="s">
        <v>37228</v>
      </c>
    </row>
    <row r="317" spans="1:9">
      <c r="A317" t="s">
        <v>34786</v>
      </c>
      <c r="B317" t="s">
        <v>2337</v>
      </c>
      <c r="C317">
        <v>6</v>
      </c>
      <c r="D317">
        <v>0.7</v>
      </c>
      <c r="E317">
        <v>40</v>
      </c>
      <c r="F317">
        <v>8.4</v>
      </c>
      <c r="G317" t="s">
        <v>32325</v>
      </c>
      <c r="H317" t="s">
        <v>27174</v>
      </c>
      <c r="I317" s="193" t="s">
        <v>37233</v>
      </c>
    </row>
    <row r="318" spans="1:9">
      <c r="A318" t="s">
        <v>34894</v>
      </c>
      <c r="B318" t="s">
        <v>2520</v>
      </c>
      <c r="C318">
        <v>6</v>
      </c>
      <c r="D318">
        <v>0.5</v>
      </c>
      <c r="E318">
        <v>47</v>
      </c>
      <c r="F318">
        <v>40</v>
      </c>
      <c r="G318" t="s">
        <v>32325</v>
      </c>
      <c r="H318" t="s">
        <v>27174</v>
      </c>
      <c r="I318" s="193" t="s">
        <v>37341</v>
      </c>
    </row>
    <row r="319" spans="1:9">
      <c r="A319" t="s">
        <v>34896</v>
      </c>
      <c r="B319" t="s">
        <v>2525</v>
      </c>
      <c r="C319">
        <v>6</v>
      </c>
      <c r="D319">
        <v>0.5</v>
      </c>
      <c r="E319">
        <v>47</v>
      </c>
      <c r="F319">
        <v>6.95</v>
      </c>
      <c r="G319" t="s">
        <v>32325</v>
      </c>
      <c r="H319" t="s">
        <v>27174</v>
      </c>
      <c r="I319" s="193" t="s">
        <v>37343</v>
      </c>
    </row>
    <row r="320" spans="1:9">
      <c r="A320" t="s">
        <v>34897</v>
      </c>
      <c r="B320" t="s">
        <v>2527</v>
      </c>
      <c r="C320">
        <v>6</v>
      </c>
      <c r="D320">
        <v>0.5</v>
      </c>
      <c r="E320">
        <v>40</v>
      </c>
      <c r="F320">
        <v>11.5</v>
      </c>
      <c r="G320" t="s">
        <v>32325</v>
      </c>
      <c r="H320" t="s">
        <v>27174</v>
      </c>
      <c r="I320" s="193" t="s">
        <v>37344</v>
      </c>
    </row>
    <row r="321" spans="1:9">
      <c r="A321" t="s">
        <v>34942</v>
      </c>
      <c r="B321" t="s">
        <v>2594</v>
      </c>
      <c r="C321">
        <v>6</v>
      </c>
      <c r="D321">
        <v>0.7</v>
      </c>
      <c r="E321">
        <v>46</v>
      </c>
      <c r="F321">
        <v>29.4</v>
      </c>
      <c r="G321" t="s">
        <v>32325</v>
      </c>
      <c r="H321" t="s">
        <v>27174</v>
      </c>
      <c r="I321" s="193" t="s">
        <v>37389</v>
      </c>
    </row>
    <row r="322" spans="1:9">
      <c r="A322" t="s">
        <v>35005</v>
      </c>
      <c r="B322" t="s">
        <v>2688</v>
      </c>
      <c r="C322">
        <v>6</v>
      </c>
      <c r="D322">
        <v>0.7</v>
      </c>
      <c r="E322">
        <v>45</v>
      </c>
      <c r="F322">
        <v>1.35</v>
      </c>
      <c r="G322" t="s">
        <v>32325</v>
      </c>
      <c r="H322" t="s">
        <v>27245</v>
      </c>
      <c r="I322" s="193" t="s">
        <v>37452</v>
      </c>
    </row>
    <row r="323" spans="1:9">
      <c r="A323" t="s">
        <v>35006</v>
      </c>
      <c r="B323" t="s">
        <v>2688</v>
      </c>
      <c r="C323">
        <v>6</v>
      </c>
      <c r="D323">
        <v>1</v>
      </c>
      <c r="E323">
        <v>45</v>
      </c>
      <c r="F323">
        <v>24.5</v>
      </c>
      <c r="G323" t="s">
        <v>32325</v>
      </c>
      <c r="H323" t="s">
        <v>27174</v>
      </c>
      <c r="I323" s="193" t="s">
        <v>37453</v>
      </c>
    </row>
    <row r="324" spans="1:9">
      <c r="A324" t="s">
        <v>35007</v>
      </c>
      <c r="B324" t="s">
        <v>2688</v>
      </c>
      <c r="C324">
        <v>6</v>
      </c>
      <c r="D324">
        <v>0.7</v>
      </c>
      <c r="E324">
        <v>45</v>
      </c>
      <c r="F324">
        <v>49.5</v>
      </c>
      <c r="G324" t="s">
        <v>32325</v>
      </c>
      <c r="H324" t="s">
        <v>27174</v>
      </c>
      <c r="I324" s="193" t="s">
        <v>37454</v>
      </c>
    </row>
    <row r="325" spans="1:9">
      <c r="A325" t="s">
        <v>35008</v>
      </c>
      <c r="B325" t="s">
        <v>2690</v>
      </c>
      <c r="C325">
        <v>6</v>
      </c>
      <c r="D325">
        <v>0.7</v>
      </c>
      <c r="E325">
        <v>47</v>
      </c>
      <c r="F325">
        <v>41.5</v>
      </c>
      <c r="G325" t="s">
        <v>32325</v>
      </c>
      <c r="H325" t="s">
        <v>27174</v>
      </c>
      <c r="I325" s="193" t="s">
        <v>37455</v>
      </c>
    </row>
    <row r="326" spans="1:9">
      <c r="A326" t="s">
        <v>35081</v>
      </c>
      <c r="B326" t="s">
        <v>14451</v>
      </c>
      <c r="C326">
        <v>6</v>
      </c>
      <c r="D326">
        <v>0.7</v>
      </c>
      <c r="E326">
        <v>45.7</v>
      </c>
      <c r="F326">
        <v>6.75</v>
      </c>
      <c r="G326" t="s">
        <v>32325</v>
      </c>
      <c r="H326" t="s">
        <v>27174</v>
      </c>
      <c r="I326" s="193" t="s">
        <v>37528</v>
      </c>
    </row>
    <row r="327" spans="1:9">
      <c r="A327" t="s">
        <v>35082</v>
      </c>
      <c r="B327" t="s">
        <v>14451</v>
      </c>
      <c r="C327">
        <v>6</v>
      </c>
      <c r="D327">
        <v>0.7</v>
      </c>
      <c r="E327">
        <v>45.7</v>
      </c>
      <c r="F327">
        <v>41.95</v>
      </c>
      <c r="G327" t="s">
        <v>32325</v>
      </c>
      <c r="H327" t="s">
        <v>27174</v>
      </c>
      <c r="I327" s="193" t="s">
        <v>37529</v>
      </c>
    </row>
    <row r="328" spans="1:9">
      <c r="A328" t="s">
        <v>35083</v>
      </c>
      <c r="B328" t="s">
        <v>31815</v>
      </c>
      <c r="C328">
        <v>6</v>
      </c>
      <c r="D328">
        <v>0.7</v>
      </c>
      <c r="E328">
        <v>45.7</v>
      </c>
      <c r="F328">
        <v>34.85</v>
      </c>
      <c r="G328" t="s">
        <v>32325</v>
      </c>
      <c r="H328" t="s">
        <v>27245</v>
      </c>
      <c r="I328" s="193" t="s">
        <v>37530</v>
      </c>
    </row>
    <row r="329" spans="1:9">
      <c r="A329" t="s">
        <v>35086</v>
      </c>
      <c r="B329" t="s">
        <v>15015</v>
      </c>
      <c r="C329">
        <v>6</v>
      </c>
      <c r="D329">
        <v>0.7</v>
      </c>
      <c r="E329">
        <v>43</v>
      </c>
      <c r="F329">
        <v>36.5</v>
      </c>
      <c r="G329" t="s">
        <v>32325</v>
      </c>
      <c r="H329" t="s">
        <v>27245</v>
      </c>
      <c r="I329" s="193" t="s">
        <v>37533</v>
      </c>
    </row>
    <row r="330" spans="1:9">
      <c r="A330" t="s">
        <v>35163</v>
      </c>
      <c r="B330" t="s">
        <v>33145</v>
      </c>
      <c r="C330">
        <v>6</v>
      </c>
      <c r="D330">
        <v>0.7</v>
      </c>
      <c r="E330">
        <v>57.15</v>
      </c>
      <c r="F330">
        <v>11.4</v>
      </c>
      <c r="G330" t="s">
        <v>32325</v>
      </c>
      <c r="H330" t="s">
        <v>27174</v>
      </c>
      <c r="I330" s="193" t="s">
        <v>37610</v>
      </c>
    </row>
    <row r="331" spans="1:9">
      <c r="A331" t="s">
        <v>35215</v>
      </c>
      <c r="B331" t="s">
        <v>14455</v>
      </c>
      <c r="C331">
        <v>6</v>
      </c>
      <c r="D331">
        <v>0.7</v>
      </c>
      <c r="E331">
        <v>40</v>
      </c>
      <c r="F331">
        <v>69.5</v>
      </c>
      <c r="G331" t="s">
        <v>32325</v>
      </c>
      <c r="H331" t="s">
        <v>27174</v>
      </c>
      <c r="I331" s="193" t="s">
        <v>37662</v>
      </c>
    </row>
    <row r="332" spans="1:9">
      <c r="A332" t="s">
        <v>35326</v>
      </c>
      <c r="B332" t="s">
        <v>3276</v>
      </c>
      <c r="C332">
        <v>6</v>
      </c>
      <c r="D332">
        <v>0.7</v>
      </c>
      <c r="E332">
        <v>40</v>
      </c>
      <c r="F332">
        <v>16.100000000000001</v>
      </c>
      <c r="G332" t="s">
        <v>32325</v>
      </c>
      <c r="H332" t="s">
        <v>27152</v>
      </c>
      <c r="I332" s="193" t="s">
        <v>37773</v>
      </c>
    </row>
    <row r="333" spans="1:9">
      <c r="A333" t="s">
        <v>35369</v>
      </c>
      <c r="B333" t="s">
        <v>33177</v>
      </c>
      <c r="C333">
        <v>12</v>
      </c>
      <c r="D333">
        <v>1</v>
      </c>
      <c r="E333">
        <v>40</v>
      </c>
      <c r="F333">
        <v>18.5</v>
      </c>
      <c r="G333" t="s">
        <v>32325</v>
      </c>
      <c r="H333" t="s">
        <v>27245</v>
      </c>
      <c r="I333" s="193" t="s">
        <v>37816</v>
      </c>
    </row>
    <row r="334" spans="1:9">
      <c r="A334" t="s">
        <v>35370</v>
      </c>
      <c r="B334" t="s">
        <v>26990</v>
      </c>
      <c r="C334">
        <v>6</v>
      </c>
      <c r="D334">
        <v>0.7</v>
      </c>
      <c r="E334">
        <v>46.5</v>
      </c>
      <c r="F334">
        <v>10.65</v>
      </c>
      <c r="G334" t="s">
        <v>32325</v>
      </c>
      <c r="H334" t="s">
        <v>27174</v>
      </c>
      <c r="I334" s="193" t="s">
        <v>37817</v>
      </c>
    </row>
    <row r="335" spans="1:9">
      <c r="A335" t="s">
        <v>35511</v>
      </c>
      <c r="B335" t="s">
        <v>3608</v>
      </c>
      <c r="C335">
        <v>6</v>
      </c>
      <c r="D335">
        <v>0.7</v>
      </c>
      <c r="E335">
        <v>51.5</v>
      </c>
      <c r="F335">
        <v>37.5</v>
      </c>
      <c r="G335" t="s">
        <v>32325</v>
      </c>
      <c r="H335" t="s">
        <v>27174</v>
      </c>
      <c r="I335" s="193" t="s">
        <v>37958</v>
      </c>
    </row>
    <row r="336" spans="1:9">
      <c r="A336" t="s">
        <v>35512</v>
      </c>
      <c r="B336" t="s">
        <v>3610</v>
      </c>
      <c r="C336">
        <v>6</v>
      </c>
      <c r="D336">
        <v>0.7</v>
      </c>
      <c r="E336">
        <v>48</v>
      </c>
      <c r="F336">
        <v>16.7</v>
      </c>
      <c r="G336" t="s">
        <v>32325</v>
      </c>
      <c r="H336" t="s">
        <v>27174</v>
      </c>
      <c r="I336" s="193" t="s">
        <v>37959</v>
      </c>
    </row>
    <row r="337" spans="1:9">
      <c r="A337" t="s">
        <v>35513</v>
      </c>
      <c r="B337" t="s">
        <v>3612</v>
      </c>
      <c r="C337">
        <v>6</v>
      </c>
      <c r="D337">
        <v>0.7</v>
      </c>
      <c r="E337">
        <v>45</v>
      </c>
      <c r="F337">
        <v>13.95</v>
      </c>
      <c r="G337" t="s">
        <v>32325</v>
      </c>
      <c r="H337" t="s">
        <v>27174</v>
      </c>
      <c r="I337" s="193" t="s">
        <v>37960</v>
      </c>
    </row>
    <row r="338" spans="1:9">
      <c r="A338" t="s">
        <v>35550</v>
      </c>
      <c r="B338" t="s">
        <v>31839</v>
      </c>
      <c r="C338">
        <v>6</v>
      </c>
      <c r="D338">
        <v>0.7</v>
      </c>
      <c r="E338">
        <v>40</v>
      </c>
      <c r="F338">
        <v>10.75</v>
      </c>
      <c r="G338" t="s">
        <v>32325</v>
      </c>
      <c r="H338" t="s">
        <v>27174</v>
      </c>
      <c r="I338" s="193" t="s">
        <v>37997</v>
      </c>
    </row>
    <row r="339" spans="1:9">
      <c r="A339" t="s">
        <v>35809</v>
      </c>
      <c r="B339" t="s">
        <v>31848</v>
      </c>
      <c r="C339">
        <v>6</v>
      </c>
      <c r="D339">
        <v>0.7</v>
      </c>
      <c r="E339">
        <v>45</v>
      </c>
      <c r="F339">
        <v>6.5</v>
      </c>
      <c r="G339" t="s">
        <v>32325</v>
      </c>
      <c r="H339" t="s">
        <v>27174</v>
      </c>
      <c r="I339" s="193" t="s">
        <v>38256</v>
      </c>
    </row>
    <row r="340" spans="1:9">
      <c r="A340" t="s">
        <v>35823</v>
      </c>
      <c r="B340" t="s">
        <v>4181</v>
      </c>
      <c r="C340">
        <v>12</v>
      </c>
      <c r="D340">
        <v>0.7</v>
      </c>
      <c r="E340">
        <v>50.5</v>
      </c>
      <c r="F340">
        <v>7.75</v>
      </c>
      <c r="G340" t="s">
        <v>32325</v>
      </c>
      <c r="H340" t="s">
        <v>27174</v>
      </c>
      <c r="I340" s="193" t="s">
        <v>38270</v>
      </c>
    </row>
    <row r="341" spans="1:9">
      <c r="A341" t="s">
        <v>35824</v>
      </c>
      <c r="B341" t="s">
        <v>4184</v>
      </c>
      <c r="C341">
        <v>12</v>
      </c>
      <c r="D341">
        <v>0.7</v>
      </c>
      <c r="E341">
        <v>40.5</v>
      </c>
      <c r="F341">
        <v>26.5</v>
      </c>
      <c r="G341" t="s">
        <v>32325</v>
      </c>
      <c r="H341" t="s">
        <v>27174</v>
      </c>
      <c r="I341" s="193" t="s">
        <v>38271</v>
      </c>
    </row>
    <row r="342" spans="1:9">
      <c r="A342" t="s">
        <v>35825</v>
      </c>
      <c r="B342" t="s">
        <v>4184</v>
      </c>
      <c r="C342">
        <v>12</v>
      </c>
      <c r="D342">
        <v>1</v>
      </c>
      <c r="E342">
        <v>40.5</v>
      </c>
      <c r="F342">
        <v>5.5</v>
      </c>
      <c r="G342" t="s">
        <v>32325</v>
      </c>
      <c r="H342" t="s">
        <v>27174</v>
      </c>
      <c r="I342" s="193" t="s">
        <v>38272</v>
      </c>
    </row>
    <row r="343" spans="1:9">
      <c r="A343" t="s">
        <v>35829</v>
      </c>
      <c r="B343" t="s">
        <v>4191</v>
      </c>
      <c r="C343">
        <v>6</v>
      </c>
      <c r="D343">
        <v>0.7</v>
      </c>
      <c r="E343">
        <v>47</v>
      </c>
      <c r="F343">
        <v>53.5</v>
      </c>
      <c r="G343" t="s">
        <v>32325</v>
      </c>
      <c r="H343" t="s">
        <v>27174</v>
      </c>
      <c r="I343" s="193" t="s">
        <v>38276</v>
      </c>
    </row>
    <row r="344" spans="1:9">
      <c r="A344" t="s">
        <v>35830</v>
      </c>
      <c r="B344" t="s">
        <v>4191</v>
      </c>
      <c r="C344">
        <v>3</v>
      </c>
      <c r="D344">
        <v>1.75</v>
      </c>
      <c r="E344">
        <v>47</v>
      </c>
      <c r="F344">
        <v>26.5</v>
      </c>
      <c r="G344" t="s">
        <v>32325</v>
      </c>
      <c r="H344" t="s">
        <v>27174</v>
      </c>
      <c r="I344" s="193" t="s">
        <v>38277</v>
      </c>
    </row>
    <row r="345" spans="1:9">
      <c r="A345" t="s">
        <v>35831</v>
      </c>
      <c r="B345" t="s">
        <v>33244</v>
      </c>
      <c r="C345">
        <v>6</v>
      </c>
      <c r="D345">
        <v>0.7</v>
      </c>
      <c r="E345">
        <v>53.5</v>
      </c>
      <c r="F345">
        <v>22.5</v>
      </c>
      <c r="G345" t="s">
        <v>32325</v>
      </c>
      <c r="H345" t="s">
        <v>27174</v>
      </c>
      <c r="I345" s="193" t="s">
        <v>38278</v>
      </c>
    </row>
    <row r="346" spans="1:9">
      <c r="A346" t="s">
        <v>35841</v>
      </c>
      <c r="B346" t="s">
        <v>4209</v>
      </c>
      <c r="C346">
        <v>6</v>
      </c>
      <c r="D346">
        <v>0.7</v>
      </c>
      <c r="E346">
        <v>43.2</v>
      </c>
      <c r="F346">
        <v>10</v>
      </c>
      <c r="G346" t="s">
        <v>32325</v>
      </c>
      <c r="H346" t="s">
        <v>27174</v>
      </c>
      <c r="I346" s="193" t="s">
        <v>38288</v>
      </c>
    </row>
    <row r="347" spans="1:9">
      <c r="A347" t="s">
        <v>35842</v>
      </c>
      <c r="B347" t="s">
        <v>33245</v>
      </c>
      <c r="C347">
        <v>6</v>
      </c>
      <c r="D347">
        <v>0.7</v>
      </c>
      <c r="E347">
        <v>43.2</v>
      </c>
      <c r="F347">
        <v>15</v>
      </c>
      <c r="G347" t="s">
        <v>32325</v>
      </c>
      <c r="H347" t="s">
        <v>27174</v>
      </c>
      <c r="I347" s="193" t="s">
        <v>38289</v>
      </c>
    </row>
    <row r="348" spans="1:9">
      <c r="A348" t="s">
        <v>33432</v>
      </c>
      <c r="B348" t="s">
        <v>16</v>
      </c>
      <c r="C348">
        <v>6</v>
      </c>
      <c r="D348">
        <v>0.7</v>
      </c>
      <c r="E348">
        <v>40</v>
      </c>
      <c r="F348">
        <v>24</v>
      </c>
      <c r="G348" t="s">
        <v>4343</v>
      </c>
      <c r="H348" t="s">
        <v>27150</v>
      </c>
      <c r="I348" s="193" t="s">
        <v>35879</v>
      </c>
    </row>
    <row r="349" spans="1:9">
      <c r="A349" t="s">
        <v>33504</v>
      </c>
      <c r="B349" t="s">
        <v>125</v>
      </c>
      <c r="C349">
        <v>6</v>
      </c>
      <c r="D349">
        <v>0.7</v>
      </c>
      <c r="E349">
        <v>41.6</v>
      </c>
      <c r="F349">
        <v>150</v>
      </c>
      <c r="G349" t="s">
        <v>4343</v>
      </c>
      <c r="H349" t="s">
        <v>27165</v>
      </c>
      <c r="I349" s="193" t="s">
        <v>35951</v>
      </c>
    </row>
    <row r="350" spans="1:9">
      <c r="A350" t="s">
        <v>33523</v>
      </c>
      <c r="B350" t="s">
        <v>32309</v>
      </c>
      <c r="C350">
        <v>6</v>
      </c>
      <c r="D350">
        <v>0.7</v>
      </c>
      <c r="E350">
        <v>40</v>
      </c>
      <c r="F350">
        <v>11.75</v>
      </c>
      <c r="G350" t="s">
        <v>4343</v>
      </c>
      <c r="H350" t="s">
        <v>27150</v>
      </c>
      <c r="I350" s="193" t="s">
        <v>35970</v>
      </c>
    </row>
    <row r="351" spans="1:9">
      <c r="A351" t="s">
        <v>33587</v>
      </c>
      <c r="B351" t="s">
        <v>243</v>
      </c>
      <c r="C351">
        <v>12</v>
      </c>
      <c r="D351">
        <v>0.7</v>
      </c>
      <c r="E351">
        <v>40</v>
      </c>
      <c r="F351">
        <v>16.350000000000001</v>
      </c>
      <c r="G351" t="s">
        <v>4343</v>
      </c>
      <c r="H351" t="s">
        <v>27179</v>
      </c>
      <c r="I351" s="193" t="s">
        <v>36034</v>
      </c>
    </row>
    <row r="352" spans="1:9">
      <c r="A352" t="s">
        <v>33588</v>
      </c>
      <c r="B352" t="s">
        <v>243</v>
      </c>
      <c r="C352">
        <v>12</v>
      </c>
      <c r="D352">
        <v>0.5</v>
      </c>
      <c r="E352">
        <v>40</v>
      </c>
      <c r="F352">
        <v>8.35</v>
      </c>
      <c r="G352" t="s">
        <v>4343</v>
      </c>
      <c r="H352" t="s">
        <v>27179</v>
      </c>
      <c r="I352" s="193" t="s">
        <v>36035</v>
      </c>
    </row>
    <row r="353" spans="1:9">
      <c r="A353" t="s">
        <v>33589</v>
      </c>
      <c r="B353" t="s">
        <v>32949</v>
      </c>
      <c r="C353">
        <v>6</v>
      </c>
      <c r="D353">
        <v>0.7</v>
      </c>
      <c r="E353">
        <v>50</v>
      </c>
      <c r="F353">
        <v>1.85</v>
      </c>
      <c r="G353" t="s">
        <v>4343</v>
      </c>
      <c r="H353" t="s">
        <v>27179</v>
      </c>
      <c r="I353" s="193" t="s">
        <v>36036</v>
      </c>
    </row>
    <row r="354" spans="1:9">
      <c r="A354" t="s">
        <v>33590</v>
      </c>
      <c r="B354" t="s">
        <v>15059</v>
      </c>
      <c r="C354">
        <v>6</v>
      </c>
      <c r="D354">
        <v>0.7</v>
      </c>
      <c r="E354">
        <v>40</v>
      </c>
      <c r="F354">
        <v>6.95</v>
      </c>
      <c r="G354" t="s">
        <v>4343</v>
      </c>
      <c r="H354" t="s">
        <v>27179</v>
      </c>
      <c r="I354" s="193" t="s">
        <v>36037</v>
      </c>
    </row>
    <row r="355" spans="1:9">
      <c r="A355" t="s">
        <v>33591</v>
      </c>
      <c r="B355" t="s">
        <v>15059</v>
      </c>
      <c r="C355">
        <v>6</v>
      </c>
      <c r="D355">
        <v>0.5</v>
      </c>
      <c r="E355">
        <v>40</v>
      </c>
      <c r="F355">
        <v>7.95</v>
      </c>
      <c r="G355" t="s">
        <v>4343</v>
      </c>
      <c r="H355" t="s">
        <v>27179</v>
      </c>
      <c r="I355" s="193" t="s">
        <v>36038</v>
      </c>
    </row>
    <row r="356" spans="1:9">
      <c r="A356" t="s">
        <v>33592</v>
      </c>
      <c r="B356" t="s">
        <v>246</v>
      </c>
      <c r="C356">
        <v>6</v>
      </c>
      <c r="D356">
        <v>0.7</v>
      </c>
      <c r="E356">
        <v>40</v>
      </c>
      <c r="F356">
        <v>150</v>
      </c>
      <c r="G356" t="s">
        <v>4343</v>
      </c>
      <c r="H356" t="s">
        <v>27179</v>
      </c>
      <c r="I356" s="193" t="s">
        <v>36039</v>
      </c>
    </row>
    <row r="357" spans="1:9">
      <c r="A357" t="s">
        <v>33593</v>
      </c>
      <c r="B357" t="s">
        <v>13684</v>
      </c>
      <c r="C357">
        <v>12</v>
      </c>
      <c r="D357">
        <v>0.5</v>
      </c>
      <c r="E357">
        <v>40</v>
      </c>
      <c r="F357">
        <v>21.5</v>
      </c>
      <c r="G357" t="s">
        <v>4343</v>
      </c>
      <c r="H357" t="s">
        <v>27179</v>
      </c>
      <c r="I357" s="193" t="s">
        <v>36040</v>
      </c>
    </row>
    <row r="358" spans="1:9">
      <c r="A358" t="s">
        <v>33594</v>
      </c>
      <c r="B358" t="s">
        <v>32950</v>
      </c>
      <c r="C358">
        <v>12</v>
      </c>
      <c r="D358">
        <v>0.7</v>
      </c>
      <c r="E358">
        <v>40</v>
      </c>
      <c r="F358">
        <v>17.850000000000001</v>
      </c>
      <c r="G358" t="s">
        <v>4343</v>
      </c>
      <c r="H358" t="s">
        <v>27179</v>
      </c>
      <c r="I358" s="193" t="s">
        <v>36041</v>
      </c>
    </row>
    <row r="359" spans="1:9">
      <c r="A359" t="s">
        <v>33595</v>
      </c>
      <c r="B359" t="s">
        <v>248</v>
      </c>
      <c r="C359">
        <v>12</v>
      </c>
      <c r="D359">
        <v>0.5</v>
      </c>
      <c r="E359">
        <v>40</v>
      </c>
      <c r="F359">
        <v>34.5</v>
      </c>
      <c r="G359" t="s">
        <v>4343</v>
      </c>
      <c r="H359" t="s">
        <v>27179</v>
      </c>
      <c r="I359" s="193" t="s">
        <v>36042</v>
      </c>
    </row>
    <row r="360" spans="1:9">
      <c r="A360" t="s">
        <v>33596</v>
      </c>
      <c r="B360" t="s">
        <v>248</v>
      </c>
      <c r="C360">
        <v>12</v>
      </c>
      <c r="D360">
        <v>0.7</v>
      </c>
      <c r="E360">
        <v>40</v>
      </c>
      <c r="F360">
        <v>7.5</v>
      </c>
      <c r="G360" t="s">
        <v>4343</v>
      </c>
      <c r="H360" t="s">
        <v>27179</v>
      </c>
      <c r="I360" s="193" t="s">
        <v>36043</v>
      </c>
    </row>
    <row r="361" spans="1:9">
      <c r="A361" t="s">
        <v>33597</v>
      </c>
      <c r="B361" t="s">
        <v>32951</v>
      </c>
      <c r="C361">
        <v>12</v>
      </c>
      <c r="D361">
        <v>0.7</v>
      </c>
      <c r="E361">
        <v>40</v>
      </c>
      <c r="F361">
        <v>9.5</v>
      </c>
      <c r="G361" t="s">
        <v>4343</v>
      </c>
      <c r="H361" t="s">
        <v>27179</v>
      </c>
      <c r="I361" s="193" t="s">
        <v>36044</v>
      </c>
    </row>
    <row r="362" spans="1:9">
      <c r="A362" t="s">
        <v>33598</v>
      </c>
      <c r="B362" t="s">
        <v>32952</v>
      </c>
      <c r="C362">
        <v>12</v>
      </c>
      <c r="D362">
        <v>0.5</v>
      </c>
      <c r="E362">
        <v>30</v>
      </c>
      <c r="F362">
        <v>79.849999999999994</v>
      </c>
      <c r="G362" t="s">
        <v>4343</v>
      </c>
      <c r="H362" t="s">
        <v>27179</v>
      </c>
      <c r="I362" s="193" t="s">
        <v>36045</v>
      </c>
    </row>
    <row r="363" spans="1:9">
      <c r="A363" t="s">
        <v>33599</v>
      </c>
      <c r="B363" t="s">
        <v>32952</v>
      </c>
      <c r="C363">
        <v>12</v>
      </c>
      <c r="D363">
        <v>0.7</v>
      </c>
      <c r="E363">
        <v>30</v>
      </c>
      <c r="F363">
        <v>10.1</v>
      </c>
      <c r="G363" t="s">
        <v>4343</v>
      </c>
      <c r="H363" t="s">
        <v>27179</v>
      </c>
      <c r="I363" s="193" t="s">
        <v>36046</v>
      </c>
    </row>
    <row r="364" spans="1:9">
      <c r="A364" t="s">
        <v>33600</v>
      </c>
      <c r="B364" t="s">
        <v>14200</v>
      </c>
      <c r="C364">
        <v>6</v>
      </c>
      <c r="D364">
        <v>0.7</v>
      </c>
      <c r="E364">
        <v>40</v>
      </c>
      <c r="F364">
        <v>78.5</v>
      </c>
      <c r="G364" t="s">
        <v>4343</v>
      </c>
      <c r="H364" t="s">
        <v>27179</v>
      </c>
      <c r="I364" s="193" t="s">
        <v>36047</v>
      </c>
    </row>
    <row r="365" spans="1:9">
      <c r="A365" t="s">
        <v>33601</v>
      </c>
      <c r="B365" t="s">
        <v>32953</v>
      </c>
      <c r="C365">
        <v>12</v>
      </c>
      <c r="D365">
        <v>0.7</v>
      </c>
      <c r="E365">
        <v>30</v>
      </c>
      <c r="F365">
        <v>36.5</v>
      </c>
      <c r="G365" t="s">
        <v>4343</v>
      </c>
      <c r="H365" t="s">
        <v>27179</v>
      </c>
      <c r="I365" s="193" t="s">
        <v>36048</v>
      </c>
    </row>
    <row r="366" spans="1:9">
      <c r="A366" t="s">
        <v>33602</v>
      </c>
      <c r="B366" t="s">
        <v>32954</v>
      </c>
      <c r="C366">
        <v>12</v>
      </c>
      <c r="D366">
        <v>0.7</v>
      </c>
      <c r="E366">
        <v>30</v>
      </c>
      <c r="F366">
        <v>20.65</v>
      </c>
      <c r="G366" t="s">
        <v>4343</v>
      </c>
      <c r="H366" t="s">
        <v>27179</v>
      </c>
      <c r="I366" s="193" t="s">
        <v>36049</v>
      </c>
    </row>
    <row r="367" spans="1:9">
      <c r="A367" t="s">
        <v>33603</v>
      </c>
      <c r="B367" t="s">
        <v>32955</v>
      </c>
      <c r="C367">
        <v>12</v>
      </c>
      <c r="D367">
        <v>0.7</v>
      </c>
      <c r="E367">
        <v>30</v>
      </c>
      <c r="F367">
        <v>56.5</v>
      </c>
      <c r="G367" t="s">
        <v>4343</v>
      </c>
      <c r="H367" t="s">
        <v>27179</v>
      </c>
      <c r="I367" s="193" t="s">
        <v>36050</v>
      </c>
    </row>
    <row r="368" spans="1:9">
      <c r="A368" t="s">
        <v>33642</v>
      </c>
      <c r="B368" t="s">
        <v>296</v>
      </c>
      <c r="C368">
        <v>3</v>
      </c>
      <c r="D368">
        <v>0.7</v>
      </c>
      <c r="E368">
        <v>40</v>
      </c>
      <c r="F368">
        <v>5.5</v>
      </c>
      <c r="G368" t="s">
        <v>4343</v>
      </c>
      <c r="H368" t="s">
        <v>27153</v>
      </c>
      <c r="I368" s="193" t="s">
        <v>36089</v>
      </c>
    </row>
    <row r="369" spans="1:9">
      <c r="A369" t="s">
        <v>33643</v>
      </c>
      <c r="B369" t="s">
        <v>32965</v>
      </c>
      <c r="C369">
        <v>3</v>
      </c>
      <c r="D369">
        <v>0.7</v>
      </c>
      <c r="E369">
        <v>40</v>
      </c>
      <c r="F369">
        <v>42.5</v>
      </c>
      <c r="G369" t="s">
        <v>4343</v>
      </c>
      <c r="H369" t="s">
        <v>27153</v>
      </c>
      <c r="I369" s="193" t="s">
        <v>36090</v>
      </c>
    </row>
    <row r="370" spans="1:9">
      <c r="A370" t="s">
        <v>33645</v>
      </c>
      <c r="B370" t="s">
        <v>301</v>
      </c>
      <c r="C370">
        <v>6</v>
      </c>
      <c r="D370">
        <v>1</v>
      </c>
      <c r="E370">
        <v>36</v>
      </c>
      <c r="F370">
        <v>28.5</v>
      </c>
      <c r="G370" t="s">
        <v>4343</v>
      </c>
      <c r="H370" t="s">
        <v>27153</v>
      </c>
      <c r="I370" s="193" t="s">
        <v>36092</v>
      </c>
    </row>
    <row r="371" spans="1:9">
      <c r="A371" t="s">
        <v>33646</v>
      </c>
      <c r="B371" t="s">
        <v>303</v>
      </c>
      <c r="C371">
        <v>6</v>
      </c>
      <c r="D371">
        <v>0.7</v>
      </c>
      <c r="E371">
        <v>36</v>
      </c>
      <c r="F371">
        <v>21.5</v>
      </c>
      <c r="G371" t="s">
        <v>4343</v>
      </c>
      <c r="H371" t="s">
        <v>27153</v>
      </c>
      <c r="I371" s="193" t="s">
        <v>36093</v>
      </c>
    </row>
    <row r="372" spans="1:9">
      <c r="A372" t="s">
        <v>33990</v>
      </c>
      <c r="B372" t="s">
        <v>33005</v>
      </c>
      <c r="C372">
        <v>6</v>
      </c>
      <c r="D372">
        <v>0.7</v>
      </c>
      <c r="E372">
        <v>40</v>
      </c>
      <c r="F372">
        <v>12.25</v>
      </c>
      <c r="G372" t="s">
        <v>4343</v>
      </c>
      <c r="H372" t="s">
        <v>27150</v>
      </c>
      <c r="I372" s="193" t="s">
        <v>36437</v>
      </c>
    </row>
    <row r="373" spans="1:9">
      <c r="A373" t="s">
        <v>33991</v>
      </c>
      <c r="B373" t="s">
        <v>33005</v>
      </c>
      <c r="C373">
        <v>6</v>
      </c>
      <c r="D373">
        <v>0.7</v>
      </c>
      <c r="E373">
        <v>40</v>
      </c>
      <c r="F373">
        <v>10.5</v>
      </c>
      <c r="G373" t="s">
        <v>4343</v>
      </c>
      <c r="H373" t="s">
        <v>27150</v>
      </c>
      <c r="I373" s="193" t="s">
        <v>36438</v>
      </c>
    </row>
    <row r="374" spans="1:9">
      <c r="A374" t="s">
        <v>33994</v>
      </c>
      <c r="B374" t="s">
        <v>938</v>
      </c>
      <c r="C374">
        <v>6</v>
      </c>
      <c r="D374">
        <v>0.7</v>
      </c>
      <c r="E374">
        <v>40</v>
      </c>
      <c r="F374">
        <v>11.25</v>
      </c>
      <c r="G374" t="s">
        <v>4343</v>
      </c>
      <c r="H374" t="s">
        <v>27150</v>
      </c>
      <c r="I374" s="193" t="s">
        <v>36441</v>
      </c>
    </row>
    <row r="375" spans="1:9">
      <c r="A375" t="s">
        <v>33995</v>
      </c>
      <c r="B375" t="s">
        <v>940</v>
      </c>
      <c r="C375">
        <v>4</v>
      </c>
      <c r="D375">
        <v>0.7</v>
      </c>
      <c r="E375">
        <v>41.1</v>
      </c>
      <c r="F375">
        <v>6.15</v>
      </c>
      <c r="G375" t="s">
        <v>4343</v>
      </c>
      <c r="H375" t="s">
        <v>27150</v>
      </c>
      <c r="I375" s="193" t="s">
        <v>36442</v>
      </c>
    </row>
    <row r="376" spans="1:9">
      <c r="A376" t="s">
        <v>33996</v>
      </c>
      <c r="B376" t="s">
        <v>942</v>
      </c>
      <c r="C376">
        <v>6</v>
      </c>
      <c r="D376">
        <v>0.7</v>
      </c>
      <c r="E376">
        <v>40.299999999999997</v>
      </c>
      <c r="F376">
        <v>6.85</v>
      </c>
      <c r="G376" t="s">
        <v>4343</v>
      </c>
      <c r="H376" t="s">
        <v>27150</v>
      </c>
      <c r="I376" s="193" t="s">
        <v>36443</v>
      </c>
    </row>
    <row r="377" spans="1:9">
      <c r="A377" t="s">
        <v>33997</v>
      </c>
      <c r="B377" t="s">
        <v>944</v>
      </c>
      <c r="C377">
        <v>4</v>
      </c>
      <c r="D377">
        <v>0.7</v>
      </c>
      <c r="E377">
        <v>40</v>
      </c>
      <c r="F377">
        <v>5.85</v>
      </c>
      <c r="G377" t="s">
        <v>4343</v>
      </c>
      <c r="H377" t="s">
        <v>27150</v>
      </c>
      <c r="I377" s="193" t="s">
        <v>36444</v>
      </c>
    </row>
    <row r="378" spans="1:9">
      <c r="A378" t="s">
        <v>33998</v>
      </c>
      <c r="B378" t="s">
        <v>27663</v>
      </c>
      <c r="C378">
        <v>6</v>
      </c>
      <c r="D378">
        <v>0.7</v>
      </c>
      <c r="E378">
        <v>40</v>
      </c>
      <c r="F378">
        <v>7.85</v>
      </c>
      <c r="G378" t="s">
        <v>4343</v>
      </c>
      <c r="H378" t="s">
        <v>27150</v>
      </c>
      <c r="I378" s="193" t="s">
        <v>36445</v>
      </c>
    </row>
    <row r="379" spans="1:9">
      <c r="A379" t="s">
        <v>34409</v>
      </c>
      <c r="B379" t="s">
        <v>33062</v>
      </c>
      <c r="C379">
        <v>12</v>
      </c>
      <c r="D379">
        <v>1</v>
      </c>
      <c r="E379">
        <v>36</v>
      </c>
      <c r="F379">
        <v>16.75</v>
      </c>
      <c r="G379" t="s">
        <v>4343</v>
      </c>
      <c r="H379" t="s">
        <v>27150</v>
      </c>
      <c r="I379" s="193" t="s">
        <v>36856</v>
      </c>
    </row>
    <row r="380" spans="1:9">
      <c r="A380" t="s">
        <v>34559</v>
      </c>
      <c r="B380" t="s">
        <v>27688</v>
      </c>
      <c r="C380">
        <v>6</v>
      </c>
      <c r="D380">
        <v>0.7</v>
      </c>
      <c r="E380">
        <v>40</v>
      </c>
      <c r="F380">
        <v>12.5</v>
      </c>
      <c r="G380" t="s">
        <v>4343</v>
      </c>
      <c r="H380" t="s">
        <v>27147</v>
      </c>
      <c r="I380" s="193" t="s">
        <v>37006</v>
      </c>
    </row>
    <row r="381" spans="1:9">
      <c r="A381" t="s">
        <v>34560</v>
      </c>
      <c r="B381" t="s">
        <v>27688</v>
      </c>
      <c r="C381">
        <v>3</v>
      </c>
      <c r="D381">
        <v>0.7</v>
      </c>
      <c r="E381">
        <v>40</v>
      </c>
      <c r="F381">
        <v>8.85</v>
      </c>
      <c r="G381" t="s">
        <v>4343</v>
      </c>
      <c r="H381" t="s">
        <v>27150</v>
      </c>
      <c r="I381" s="193" t="s">
        <v>37007</v>
      </c>
    </row>
    <row r="382" spans="1:9">
      <c r="A382" t="s">
        <v>34561</v>
      </c>
      <c r="B382" t="s">
        <v>27689</v>
      </c>
      <c r="C382">
        <v>3</v>
      </c>
      <c r="D382">
        <v>0.7</v>
      </c>
      <c r="E382">
        <v>40</v>
      </c>
      <c r="F382">
        <v>6.65</v>
      </c>
      <c r="G382" t="s">
        <v>4343</v>
      </c>
      <c r="H382" t="s">
        <v>27150</v>
      </c>
      <c r="I382" s="193" t="s">
        <v>37008</v>
      </c>
    </row>
    <row r="383" spans="1:9">
      <c r="A383" t="s">
        <v>34562</v>
      </c>
      <c r="B383" t="s">
        <v>1965</v>
      </c>
      <c r="C383">
        <v>3</v>
      </c>
      <c r="D383">
        <v>0.7</v>
      </c>
      <c r="E383">
        <v>40</v>
      </c>
      <c r="F383">
        <v>36.5</v>
      </c>
      <c r="G383" t="s">
        <v>4343</v>
      </c>
      <c r="H383" t="s">
        <v>27150</v>
      </c>
      <c r="I383" s="193" t="s">
        <v>37009</v>
      </c>
    </row>
    <row r="384" spans="1:9">
      <c r="A384" t="s">
        <v>34955</v>
      </c>
      <c r="B384" t="s">
        <v>33118</v>
      </c>
      <c r="C384">
        <v>6</v>
      </c>
      <c r="D384">
        <v>0.7</v>
      </c>
      <c r="E384">
        <v>36</v>
      </c>
      <c r="F384">
        <v>14.5</v>
      </c>
      <c r="G384" t="s">
        <v>4343</v>
      </c>
      <c r="H384" t="s">
        <v>27150</v>
      </c>
      <c r="I384" s="193" t="s">
        <v>37402</v>
      </c>
    </row>
    <row r="385" spans="1:9">
      <c r="A385" t="s">
        <v>34956</v>
      </c>
      <c r="B385" t="s">
        <v>2621</v>
      </c>
      <c r="C385">
        <v>3</v>
      </c>
      <c r="D385">
        <v>0.7</v>
      </c>
      <c r="E385">
        <v>36</v>
      </c>
      <c r="F385">
        <v>21.5</v>
      </c>
      <c r="G385" t="s">
        <v>4343</v>
      </c>
      <c r="H385" t="s">
        <v>27150</v>
      </c>
      <c r="I385" s="193" t="s">
        <v>37403</v>
      </c>
    </row>
    <row r="386" spans="1:9">
      <c r="A386" t="s">
        <v>34957</v>
      </c>
      <c r="B386" t="s">
        <v>2623</v>
      </c>
      <c r="C386">
        <v>3</v>
      </c>
      <c r="D386">
        <v>0.7</v>
      </c>
      <c r="E386">
        <v>36</v>
      </c>
      <c r="F386">
        <v>6.5</v>
      </c>
      <c r="G386" t="s">
        <v>4343</v>
      </c>
      <c r="H386" t="s">
        <v>27150</v>
      </c>
      <c r="I386" s="193" t="s">
        <v>37404</v>
      </c>
    </row>
    <row r="387" spans="1:9">
      <c r="A387" t="s">
        <v>35062</v>
      </c>
      <c r="B387" t="s">
        <v>4497</v>
      </c>
      <c r="C387">
        <v>6</v>
      </c>
      <c r="D387">
        <v>0.7</v>
      </c>
      <c r="E387">
        <v>40</v>
      </c>
      <c r="F387">
        <v>38.5</v>
      </c>
      <c r="G387" t="s">
        <v>4343</v>
      </c>
      <c r="H387" t="s">
        <v>27169</v>
      </c>
      <c r="I387" s="193" t="s">
        <v>37509</v>
      </c>
    </row>
    <row r="388" spans="1:9">
      <c r="A388" t="s">
        <v>35063</v>
      </c>
      <c r="B388" t="s">
        <v>2802</v>
      </c>
      <c r="C388">
        <v>12</v>
      </c>
      <c r="D388">
        <v>0.7</v>
      </c>
      <c r="E388">
        <v>38</v>
      </c>
      <c r="F388">
        <v>6.5</v>
      </c>
      <c r="G388" t="s">
        <v>4343</v>
      </c>
      <c r="H388" t="s">
        <v>27169</v>
      </c>
      <c r="I388" s="193" t="s">
        <v>37510</v>
      </c>
    </row>
    <row r="389" spans="1:9">
      <c r="A389" t="s">
        <v>35064</v>
      </c>
      <c r="B389" t="s">
        <v>2802</v>
      </c>
      <c r="C389">
        <v>6</v>
      </c>
      <c r="D389">
        <v>0.7</v>
      </c>
      <c r="E389">
        <v>38</v>
      </c>
      <c r="F389">
        <v>23.5</v>
      </c>
      <c r="G389" t="s">
        <v>4343</v>
      </c>
      <c r="H389" t="s">
        <v>27169</v>
      </c>
      <c r="I389" s="193" t="s">
        <v>37511</v>
      </c>
    </row>
    <row r="390" spans="1:9">
      <c r="A390" t="s">
        <v>35065</v>
      </c>
      <c r="B390" t="s">
        <v>2802</v>
      </c>
      <c r="C390">
        <v>12</v>
      </c>
      <c r="D390">
        <v>1</v>
      </c>
      <c r="E390">
        <v>38</v>
      </c>
      <c r="F390">
        <v>9.5</v>
      </c>
      <c r="G390" t="s">
        <v>4343</v>
      </c>
      <c r="H390" t="s">
        <v>27169</v>
      </c>
      <c r="I390" s="193" t="s">
        <v>37512</v>
      </c>
    </row>
    <row r="391" spans="1:9">
      <c r="A391" t="s">
        <v>35066</v>
      </c>
      <c r="B391" t="s">
        <v>4676</v>
      </c>
      <c r="C391">
        <v>6</v>
      </c>
      <c r="D391">
        <v>0.7</v>
      </c>
      <c r="E391">
        <v>38</v>
      </c>
      <c r="F391">
        <v>43.5</v>
      </c>
      <c r="G391" t="s">
        <v>4343</v>
      </c>
      <c r="H391" t="s">
        <v>27169</v>
      </c>
      <c r="I391" s="193" t="s">
        <v>37513</v>
      </c>
    </row>
    <row r="392" spans="1:9">
      <c r="A392" t="s">
        <v>35067</v>
      </c>
      <c r="B392" t="s">
        <v>2805</v>
      </c>
      <c r="C392">
        <v>12</v>
      </c>
      <c r="D392">
        <v>0.7</v>
      </c>
      <c r="E392">
        <v>40</v>
      </c>
      <c r="F392">
        <v>20.25</v>
      </c>
      <c r="G392" t="s">
        <v>4343</v>
      </c>
      <c r="H392" t="s">
        <v>27169</v>
      </c>
      <c r="I392" s="193" t="s">
        <v>37514</v>
      </c>
    </row>
    <row r="393" spans="1:9">
      <c r="A393" t="s">
        <v>35068</v>
      </c>
      <c r="B393" t="s">
        <v>2805</v>
      </c>
      <c r="C393">
        <v>6</v>
      </c>
      <c r="D393">
        <v>0.7</v>
      </c>
      <c r="E393">
        <v>40</v>
      </c>
      <c r="F393">
        <v>25.5</v>
      </c>
      <c r="G393" t="s">
        <v>4343</v>
      </c>
      <c r="H393" t="s">
        <v>27169</v>
      </c>
      <c r="I393" s="193" t="s">
        <v>37515</v>
      </c>
    </row>
    <row r="394" spans="1:9">
      <c r="A394" t="s">
        <v>35069</v>
      </c>
      <c r="B394" t="s">
        <v>2807</v>
      </c>
      <c r="C394">
        <v>6</v>
      </c>
      <c r="D394">
        <v>0.7</v>
      </c>
      <c r="E394">
        <v>40</v>
      </c>
      <c r="F394">
        <v>18.5</v>
      </c>
      <c r="G394" t="s">
        <v>4343</v>
      </c>
      <c r="H394" t="s">
        <v>27169</v>
      </c>
      <c r="I394" s="193" t="s">
        <v>37516</v>
      </c>
    </row>
    <row r="395" spans="1:9">
      <c r="A395" t="s">
        <v>35092</v>
      </c>
      <c r="B395" t="s">
        <v>32531</v>
      </c>
      <c r="C395">
        <v>6</v>
      </c>
      <c r="D395">
        <v>1</v>
      </c>
      <c r="E395">
        <v>35</v>
      </c>
      <c r="F395">
        <v>14.75</v>
      </c>
      <c r="G395" t="s">
        <v>4343</v>
      </c>
      <c r="H395" t="s">
        <v>27148</v>
      </c>
      <c r="I395" s="193" t="s">
        <v>37539</v>
      </c>
    </row>
    <row r="396" spans="1:9">
      <c r="A396" t="s">
        <v>35233</v>
      </c>
      <c r="B396" t="s">
        <v>3107</v>
      </c>
      <c r="C396">
        <v>12</v>
      </c>
      <c r="D396">
        <v>1</v>
      </c>
      <c r="E396">
        <v>30</v>
      </c>
      <c r="F396">
        <v>6.25</v>
      </c>
      <c r="G396" t="s">
        <v>4343</v>
      </c>
      <c r="H396" t="s">
        <v>27150</v>
      </c>
      <c r="I396" s="193" t="s">
        <v>37680</v>
      </c>
    </row>
    <row r="397" spans="1:9">
      <c r="A397" t="s">
        <v>35234</v>
      </c>
      <c r="B397" t="s">
        <v>3107</v>
      </c>
      <c r="C397">
        <v>6</v>
      </c>
      <c r="D397">
        <v>1</v>
      </c>
      <c r="E397">
        <v>30</v>
      </c>
      <c r="F397">
        <v>10</v>
      </c>
      <c r="G397" t="s">
        <v>4343</v>
      </c>
      <c r="H397" t="s">
        <v>27150</v>
      </c>
      <c r="I397" s="193" t="s">
        <v>37681</v>
      </c>
    </row>
    <row r="398" spans="1:9">
      <c r="A398" t="s">
        <v>35549</v>
      </c>
      <c r="B398" t="s">
        <v>33206</v>
      </c>
      <c r="C398">
        <v>6</v>
      </c>
      <c r="D398">
        <v>0.7</v>
      </c>
      <c r="E398">
        <v>40</v>
      </c>
      <c r="F398">
        <v>27.85</v>
      </c>
      <c r="G398" t="s">
        <v>4343</v>
      </c>
      <c r="H398" t="s">
        <v>27154</v>
      </c>
      <c r="I398" s="193" t="s">
        <v>37996</v>
      </c>
    </row>
    <row r="399" spans="1:9">
      <c r="A399" t="s">
        <v>35758</v>
      </c>
      <c r="B399" t="s">
        <v>14389</v>
      </c>
      <c r="C399">
        <v>6</v>
      </c>
      <c r="D399">
        <v>0.7</v>
      </c>
      <c r="E399">
        <v>38</v>
      </c>
      <c r="F399">
        <v>6.1</v>
      </c>
      <c r="G399" t="s">
        <v>4343</v>
      </c>
      <c r="H399" t="s">
        <v>27150</v>
      </c>
      <c r="I399" s="193" t="s">
        <v>38205</v>
      </c>
    </row>
    <row r="400" spans="1:9">
      <c r="A400" t="s">
        <v>35759</v>
      </c>
      <c r="B400" t="s">
        <v>33236</v>
      </c>
      <c r="C400">
        <v>6</v>
      </c>
      <c r="D400">
        <v>1</v>
      </c>
      <c r="E400">
        <v>38</v>
      </c>
      <c r="F400">
        <v>12.75</v>
      </c>
      <c r="G400" t="s">
        <v>4343</v>
      </c>
      <c r="H400" t="s">
        <v>27150</v>
      </c>
      <c r="I400" s="193" t="s">
        <v>38206</v>
      </c>
    </row>
    <row r="401" spans="1:9">
      <c r="A401" t="s">
        <v>35760</v>
      </c>
      <c r="B401" t="s">
        <v>4048</v>
      </c>
      <c r="C401">
        <v>6</v>
      </c>
      <c r="D401">
        <v>0.7</v>
      </c>
      <c r="E401">
        <v>40</v>
      </c>
      <c r="F401">
        <v>36.5</v>
      </c>
      <c r="G401" t="s">
        <v>4343</v>
      </c>
      <c r="H401" t="s">
        <v>27150</v>
      </c>
      <c r="I401" s="193" t="s">
        <v>38207</v>
      </c>
    </row>
    <row r="402" spans="1:9">
      <c r="A402" t="s">
        <v>35761</v>
      </c>
      <c r="B402" t="s">
        <v>33237</v>
      </c>
      <c r="C402">
        <v>1</v>
      </c>
      <c r="D402">
        <v>0.7</v>
      </c>
      <c r="E402">
        <v>38</v>
      </c>
      <c r="F402">
        <v>12.5</v>
      </c>
      <c r="G402" t="s">
        <v>4343</v>
      </c>
      <c r="H402" t="s">
        <v>27150</v>
      </c>
      <c r="I402" s="193" t="s">
        <v>38208</v>
      </c>
    </row>
    <row r="403" spans="1:9">
      <c r="A403" t="s">
        <v>35762</v>
      </c>
      <c r="B403" t="s">
        <v>14618</v>
      </c>
      <c r="C403">
        <v>12</v>
      </c>
      <c r="D403">
        <v>0.7</v>
      </c>
      <c r="E403">
        <v>38</v>
      </c>
      <c r="F403">
        <v>10.5</v>
      </c>
      <c r="G403" t="s">
        <v>4343</v>
      </c>
      <c r="H403" t="s">
        <v>27150</v>
      </c>
      <c r="I403" s="193" t="s">
        <v>38209</v>
      </c>
    </row>
    <row r="404" spans="1:9">
      <c r="A404" t="s">
        <v>35801</v>
      </c>
      <c r="B404" t="s">
        <v>4128</v>
      </c>
      <c r="C404">
        <v>6</v>
      </c>
      <c r="D404">
        <v>0.7</v>
      </c>
      <c r="E404">
        <v>38</v>
      </c>
      <c r="F404">
        <v>11.5</v>
      </c>
      <c r="G404" t="s">
        <v>4343</v>
      </c>
      <c r="H404" t="s">
        <v>27159</v>
      </c>
      <c r="I404" s="193" t="s">
        <v>38248</v>
      </c>
    </row>
    <row r="405" spans="1:9">
      <c r="A405" t="s">
        <v>35802</v>
      </c>
      <c r="B405" t="s">
        <v>4128</v>
      </c>
      <c r="C405">
        <v>6</v>
      </c>
      <c r="D405">
        <v>1</v>
      </c>
      <c r="E405">
        <v>40</v>
      </c>
      <c r="F405">
        <v>50</v>
      </c>
      <c r="G405" t="s">
        <v>4343</v>
      </c>
      <c r="H405" t="s">
        <v>27159</v>
      </c>
      <c r="I405" s="193" t="s">
        <v>38249</v>
      </c>
    </row>
    <row r="406" spans="1:9">
      <c r="A406" t="s">
        <v>33940</v>
      </c>
      <c r="B406" t="s">
        <v>854</v>
      </c>
      <c r="C406">
        <v>6</v>
      </c>
      <c r="D406">
        <v>1</v>
      </c>
      <c r="E406">
        <v>38</v>
      </c>
      <c r="F406">
        <v>12.25</v>
      </c>
      <c r="G406" t="s">
        <v>4333</v>
      </c>
      <c r="H406" t="s">
        <v>27168</v>
      </c>
      <c r="I406" s="193" t="s">
        <v>36387</v>
      </c>
    </row>
    <row r="407" spans="1:9">
      <c r="A407" t="s">
        <v>33941</v>
      </c>
      <c r="B407" t="s">
        <v>854</v>
      </c>
      <c r="C407">
        <v>6</v>
      </c>
      <c r="D407">
        <v>1</v>
      </c>
      <c r="E407">
        <v>40</v>
      </c>
      <c r="F407">
        <v>74.5</v>
      </c>
      <c r="G407" t="s">
        <v>4333</v>
      </c>
      <c r="H407" t="s">
        <v>27168</v>
      </c>
      <c r="I407" s="193" t="s">
        <v>36388</v>
      </c>
    </row>
    <row r="408" spans="1:9">
      <c r="A408" t="s">
        <v>33942</v>
      </c>
      <c r="B408" t="s">
        <v>854</v>
      </c>
      <c r="C408">
        <v>6</v>
      </c>
      <c r="D408">
        <v>0.7</v>
      </c>
      <c r="E408">
        <v>40</v>
      </c>
      <c r="F408">
        <v>7.25</v>
      </c>
      <c r="G408" t="s">
        <v>4333</v>
      </c>
      <c r="H408" t="s">
        <v>27168</v>
      </c>
      <c r="I408" s="193" t="s">
        <v>36389</v>
      </c>
    </row>
    <row r="409" spans="1:9">
      <c r="A409" t="s">
        <v>34950</v>
      </c>
      <c r="B409" t="s">
        <v>2609</v>
      </c>
      <c r="C409">
        <v>6</v>
      </c>
      <c r="D409">
        <v>0.7</v>
      </c>
      <c r="E409">
        <v>40</v>
      </c>
      <c r="F409">
        <v>9.75</v>
      </c>
      <c r="G409" t="s">
        <v>4333</v>
      </c>
      <c r="H409" t="s">
        <v>27168</v>
      </c>
      <c r="I409" s="193" t="s">
        <v>37397</v>
      </c>
    </row>
    <row r="410" spans="1:9">
      <c r="A410" t="s">
        <v>35138</v>
      </c>
      <c r="B410" t="s">
        <v>2935</v>
      </c>
      <c r="C410">
        <v>6</v>
      </c>
      <c r="D410">
        <v>0.7</v>
      </c>
      <c r="E410">
        <v>41.5</v>
      </c>
      <c r="F410">
        <v>6.15</v>
      </c>
      <c r="G410" t="s">
        <v>4333</v>
      </c>
      <c r="H410" t="s">
        <v>27168</v>
      </c>
      <c r="I410" s="193" t="s">
        <v>37585</v>
      </c>
    </row>
    <row r="411" spans="1:9">
      <c r="A411" t="s">
        <v>35309</v>
      </c>
      <c r="B411" t="s">
        <v>3248</v>
      </c>
      <c r="C411">
        <v>6</v>
      </c>
      <c r="D411">
        <v>1</v>
      </c>
      <c r="E411">
        <v>38</v>
      </c>
      <c r="F411">
        <v>2.25</v>
      </c>
      <c r="G411" t="s">
        <v>4333</v>
      </c>
      <c r="H411" t="s">
        <v>27168</v>
      </c>
      <c r="I411" s="193" t="s">
        <v>37756</v>
      </c>
    </row>
    <row r="412" spans="1:9">
      <c r="A412" t="s">
        <v>35455</v>
      </c>
      <c r="B412" t="s">
        <v>33192</v>
      </c>
      <c r="C412">
        <v>12</v>
      </c>
      <c r="D412">
        <v>1</v>
      </c>
      <c r="E412">
        <v>42</v>
      </c>
      <c r="F412">
        <v>42.5</v>
      </c>
      <c r="G412" t="s">
        <v>4333</v>
      </c>
      <c r="H412" t="s">
        <v>27168</v>
      </c>
      <c r="I412" s="193" t="s">
        <v>37902</v>
      </c>
    </row>
    <row r="413" spans="1:9">
      <c r="A413" t="s">
        <v>33874</v>
      </c>
      <c r="B413" t="s">
        <v>741</v>
      </c>
      <c r="C413">
        <v>6</v>
      </c>
      <c r="D413">
        <v>0.7</v>
      </c>
      <c r="E413">
        <v>40</v>
      </c>
      <c r="F413">
        <v>12.7</v>
      </c>
      <c r="G413" t="s">
        <v>4350</v>
      </c>
      <c r="H413" t="s">
        <v>27154</v>
      </c>
      <c r="I413" s="193" t="s">
        <v>36321</v>
      </c>
    </row>
    <row r="414" spans="1:9">
      <c r="A414" t="s">
        <v>33875</v>
      </c>
      <c r="B414" t="s">
        <v>743</v>
      </c>
      <c r="C414">
        <v>6</v>
      </c>
      <c r="D414">
        <v>0.7</v>
      </c>
      <c r="E414">
        <v>40</v>
      </c>
      <c r="F414">
        <v>7.15</v>
      </c>
      <c r="G414" t="s">
        <v>4350</v>
      </c>
      <c r="H414" t="s">
        <v>27154</v>
      </c>
      <c r="I414" s="193" t="s">
        <v>36322</v>
      </c>
    </row>
    <row r="415" spans="1:9">
      <c r="A415" t="s">
        <v>33876</v>
      </c>
      <c r="B415" t="s">
        <v>745</v>
      </c>
      <c r="C415">
        <v>6</v>
      </c>
      <c r="D415">
        <v>0.7</v>
      </c>
      <c r="E415">
        <v>40</v>
      </c>
      <c r="F415">
        <v>115</v>
      </c>
      <c r="G415" t="s">
        <v>4350</v>
      </c>
      <c r="H415" t="s">
        <v>27154</v>
      </c>
      <c r="I415" s="193" t="s">
        <v>36323</v>
      </c>
    </row>
    <row r="416" spans="1:9">
      <c r="A416" t="s">
        <v>34016</v>
      </c>
      <c r="B416" t="s">
        <v>1005</v>
      </c>
      <c r="C416">
        <v>6</v>
      </c>
      <c r="D416">
        <v>0.7</v>
      </c>
      <c r="E416">
        <v>41</v>
      </c>
      <c r="F416">
        <v>16.5</v>
      </c>
      <c r="G416" t="s">
        <v>4350</v>
      </c>
      <c r="H416" t="s">
        <v>27154</v>
      </c>
      <c r="I416" s="193" t="s">
        <v>36463</v>
      </c>
    </row>
    <row r="417" spans="1:9">
      <c r="A417" t="s">
        <v>34017</v>
      </c>
      <c r="B417" t="s">
        <v>1007</v>
      </c>
      <c r="C417">
        <v>6</v>
      </c>
      <c r="D417">
        <v>0.7</v>
      </c>
      <c r="E417">
        <v>41</v>
      </c>
      <c r="F417">
        <v>13.85</v>
      </c>
      <c r="G417" t="s">
        <v>4350</v>
      </c>
      <c r="H417" t="s">
        <v>27154</v>
      </c>
      <c r="I417" s="193" t="s">
        <v>36464</v>
      </c>
    </row>
    <row r="418" spans="1:9">
      <c r="A418" t="s">
        <v>34018</v>
      </c>
      <c r="B418" t="s">
        <v>1009</v>
      </c>
      <c r="C418">
        <v>6</v>
      </c>
      <c r="D418">
        <v>0.7</v>
      </c>
      <c r="E418">
        <v>41</v>
      </c>
      <c r="F418">
        <v>14.5</v>
      </c>
      <c r="G418" t="s">
        <v>4350</v>
      </c>
      <c r="H418" t="s">
        <v>27154</v>
      </c>
      <c r="I418" s="193" t="s">
        <v>36465</v>
      </c>
    </row>
    <row r="419" spans="1:9">
      <c r="A419" t="s">
        <v>34019</v>
      </c>
      <c r="B419" t="s">
        <v>1011</v>
      </c>
      <c r="C419">
        <v>6</v>
      </c>
      <c r="D419">
        <v>0.7</v>
      </c>
      <c r="E419">
        <v>40</v>
      </c>
      <c r="F419">
        <v>22.5</v>
      </c>
      <c r="G419" t="s">
        <v>4350</v>
      </c>
      <c r="H419" t="s">
        <v>27154</v>
      </c>
      <c r="I419" s="193" t="s">
        <v>36466</v>
      </c>
    </row>
    <row r="420" spans="1:9">
      <c r="A420" t="s">
        <v>34020</v>
      </c>
      <c r="B420" t="s">
        <v>1013</v>
      </c>
      <c r="C420">
        <v>6</v>
      </c>
      <c r="D420">
        <v>0.7</v>
      </c>
      <c r="E420">
        <v>40</v>
      </c>
      <c r="F420">
        <v>5.65</v>
      </c>
      <c r="G420" t="s">
        <v>4350</v>
      </c>
      <c r="H420" t="s">
        <v>27154</v>
      </c>
      <c r="I420" s="193" t="s">
        <v>36467</v>
      </c>
    </row>
    <row r="421" spans="1:9">
      <c r="A421" t="s">
        <v>34021</v>
      </c>
      <c r="B421" t="s">
        <v>1015</v>
      </c>
      <c r="C421">
        <v>6</v>
      </c>
      <c r="D421">
        <v>0.7</v>
      </c>
      <c r="E421">
        <v>41</v>
      </c>
      <c r="F421">
        <v>5.5</v>
      </c>
      <c r="G421" t="s">
        <v>4350</v>
      </c>
      <c r="H421" t="s">
        <v>27154</v>
      </c>
      <c r="I421" s="193" t="s">
        <v>36468</v>
      </c>
    </row>
    <row r="422" spans="1:9">
      <c r="A422" t="s">
        <v>34022</v>
      </c>
      <c r="B422" t="s">
        <v>1017</v>
      </c>
      <c r="C422">
        <v>6</v>
      </c>
      <c r="D422">
        <v>0.7</v>
      </c>
      <c r="E422">
        <v>40</v>
      </c>
      <c r="F422">
        <v>9.9</v>
      </c>
      <c r="G422" t="s">
        <v>4350</v>
      </c>
      <c r="H422" t="s">
        <v>27154</v>
      </c>
      <c r="I422" s="193" t="s">
        <v>36469</v>
      </c>
    </row>
    <row r="423" spans="1:9">
      <c r="A423" t="s">
        <v>34103</v>
      </c>
      <c r="B423" t="s">
        <v>4762</v>
      </c>
      <c r="C423">
        <v>6</v>
      </c>
      <c r="D423">
        <v>0.7</v>
      </c>
      <c r="E423">
        <v>40</v>
      </c>
      <c r="F423">
        <v>44.5</v>
      </c>
      <c r="G423" t="s">
        <v>4350</v>
      </c>
      <c r="H423" t="s">
        <v>27154</v>
      </c>
      <c r="I423" s="193" t="s">
        <v>36550</v>
      </c>
    </row>
    <row r="424" spans="1:9">
      <c r="A424" t="s">
        <v>34104</v>
      </c>
      <c r="B424" t="s">
        <v>1169</v>
      </c>
      <c r="C424">
        <v>6</v>
      </c>
      <c r="D424">
        <v>0.7</v>
      </c>
      <c r="E424">
        <v>40</v>
      </c>
      <c r="F424">
        <v>33.5</v>
      </c>
      <c r="G424" t="s">
        <v>4350</v>
      </c>
      <c r="H424" t="s">
        <v>27154</v>
      </c>
      <c r="I424" s="193" t="s">
        <v>36551</v>
      </c>
    </row>
    <row r="425" spans="1:9">
      <c r="A425" t="s">
        <v>34105</v>
      </c>
      <c r="B425" t="s">
        <v>14348</v>
      </c>
      <c r="C425">
        <v>6</v>
      </c>
      <c r="D425">
        <v>0.7</v>
      </c>
      <c r="E425">
        <v>40</v>
      </c>
      <c r="F425">
        <v>11.25</v>
      </c>
      <c r="G425" t="s">
        <v>4350</v>
      </c>
      <c r="H425" t="s">
        <v>27154</v>
      </c>
      <c r="I425" s="193" t="s">
        <v>36552</v>
      </c>
    </row>
    <row r="426" spans="1:9">
      <c r="A426" t="s">
        <v>35004</v>
      </c>
      <c r="B426" t="s">
        <v>2686</v>
      </c>
      <c r="C426">
        <v>6</v>
      </c>
      <c r="D426">
        <v>0.7</v>
      </c>
      <c r="E426">
        <v>40</v>
      </c>
      <c r="F426">
        <v>370</v>
      </c>
      <c r="G426" t="s">
        <v>4350</v>
      </c>
      <c r="H426" t="s">
        <v>27154</v>
      </c>
      <c r="I426" s="193" t="s">
        <v>37451</v>
      </c>
    </row>
    <row r="427" spans="1:9">
      <c r="A427" t="s">
        <v>35284</v>
      </c>
      <c r="B427" t="s">
        <v>3186</v>
      </c>
      <c r="C427">
        <v>6</v>
      </c>
      <c r="D427">
        <v>0.7</v>
      </c>
      <c r="E427">
        <v>40</v>
      </c>
      <c r="F427">
        <v>18.5</v>
      </c>
      <c r="G427" t="s">
        <v>4350</v>
      </c>
      <c r="H427" t="s">
        <v>27154</v>
      </c>
      <c r="I427" s="193" t="s">
        <v>37731</v>
      </c>
    </row>
    <row r="428" spans="1:9">
      <c r="A428" t="s">
        <v>35285</v>
      </c>
      <c r="B428" t="s">
        <v>3188</v>
      </c>
      <c r="C428">
        <v>6</v>
      </c>
      <c r="D428">
        <v>0.7</v>
      </c>
      <c r="E428">
        <v>40</v>
      </c>
      <c r="F428">
        <v>13.5</v>
      </c>
      <c r="G428" t="s">
        <v>4350</v>
      </c>
      <c r="H428" t="s">
        <v>27154</v>
      </c>
      <c r="I428" s="193" t="s">
        <v>37732</v>
      </c>
    </row>
    <row r="429" spans="1:9">
      <c r="A429" t="s">
        <v>33538</v>
      </c>
      <c r="B429" t="s">
        <v>31710</v>
      </c>
      <c r="C429">
        <v>6</v>
      </c>
      <c r="D429">
        <v>0.7</v>
      </c>
      <c r="E429">
        <v>20</v>
      </c>
      <c r="F429">
        <v>6.45</v>
      </c>
      <c r="G429" t="s">
        <v>4338</v>
      </c>
      <c r="H429" t="s">
        <v>27165</v>
      </c>
      <c r="I429" s="193" t="s">
        <v>35985</v>
      </c>
    </row>
    <row r="430" spans="1:9">
      <c r="A430" t="s">
        <v>33539</v>
      </c>
      <c r="B430" t="s">
        <v>27040</v>
      </c>
      <c r="C430">
        <v>6</v>
      </c>
      <c r="D430">
        <v>0.7</v>
      </c>
      <c r="E430">
        <v>17</v>
      </c>
      <c r="F430">
        <v>22.5</v>
      </c>
      <c r="G430" t="s">
        <v>4338</v>
      </c>
      <c r="H430" t="s">
        <v>27165</v>
      </c>
      <c r="I430" s="193" t="s">
        <v>35986</v>
      </c>
    </row>
    <row r="431" spans="1:9">
      <c r="A431" t="s">
        <v>33544</v>
      </c>
      <c r="B431" t="s">
        <v>32945</v>
      </c>
      <c r="C431">
        <v>6</v>
      </c>
      <c r="D431">
        <v>0.7</v>
      </c>
      <c r="E431">
        <v>45</v>
      </c>
      <c r="F431">
        <v>9.6</v>
      </c>
      <c r="G431" t="s">
        <v>4338</v>
      </c>
      <c r="H431" t="s">
        <v>27159</v>
      </c>
      <c r="I431" s="193" t="s">
        <v>35991</v>
      </c>
    </row>
    <row r="432" spans="1:9">
      <c r="A432" t="s">
        <v>33545</v>
      </c>
      <c r="B432" t="s">
        <v>182</v>
      </c>
      <c r="C432">
        <v>6</v>
      </c>
      <c r="D432">
        <v>0.7</v>
      </c>
      <c r="E432">
        <v>17</v>
      </c>
      <c r="F432">
        <v>9.8000000000000007</v>
      </c>
      <c r="G432" t="s">
        <v>4338</v>
      </c>
      <c r="H432" t="s">
        <v>27167</v>
      </c>
      <c r="I432" s="193" t="s">
        <v>35992</v>
      </c>
    </row>
    <row r="433" spans="1:9">
      <c r="A433" t="s">
        <v>33546</v>
      </c>
      <c r="B433" t="s">
        <v>182</v>
      </c>
      <c r="C433">
        <v>6</v>
      </c>
      <c r="D433">
        <v>1</v>
      </c>
      <c r="E433">
        <v>17</v>
      </c>
      <c r="F433">
        <v>7.95</v>
      </c>
      <c r="G433" t="s">
        <v>4338</v>
      </c>
      <c r="H433" t="s">
        <v>27167</v>
      </c>
      <c r="I433" s="193" t="s">
        <v>35993</v>
      </c>
    </row>
    <row r="434" spans="1:9">
      <c r="A434" t="s">
        <v>33547</v>
      </c>
      <c r="B434" t="s">
        <v>182</v>
      </c>
      <c r="C434">
        <v>6</v>
      </c>
      <c r="D434">
        <v>1</v>
      </c>
      <c r="E434">
        <v>17</v>
      </c>
      <c r="F434">
        <v>4.75</v>
      </c>
      <c r="G434" t="s">
        <v>4338</v>
      </c>
      <c r="H434" t="s">
        <v>27167</v>
      </c>
      <c r="I434" s="193" t="s">
        <v>35994</v>
      </c>
    </row>
    <row r="435" spans="1:9">
      <c r="A435" t="s">
        <v>33644</v>
      </c>
      <c r="B435" t="s">
        <v>13691</v>
      </c>
      <c r="C435">
        <v>6</v>
      </c>
      <c r="D435">
        <v>0.7</v>
      </c>
      <c r="E435">
        <v>15</v>
      </c>
      <c r="F435">
        <v>5.5</v>
      </c>
      <c r="G435" t="s">
        <v>4338</v>
      </c>
      <c r="H435" t="s">
        <v>27153</v>
      </c>
      <c r="I435" s="193" t="s">
        <v>36091</v>
      </c>
    </row>
    <row r="436" spans="1:9">
      <c r="A436" t="s">
        <v>33705</v>
      </c>
      <c r="B436" t="s">
        <v>15063</v>
      </c>
      <c r="C436">
        <v>6</v>
      </c>
      <c r="D436">
        <v>0.5</v>
      </c>
      <c r="E436">
        <v>17</v>
      </c>
      <c r="F436">
        <v>5.65</v>
      </c>
      <c r="G436" t="s">
        <v>4338</v>
      </c>
      <c r="H436" t="s">
        <v>27195</v>
      </c>
      <c r="I436" s="193" t="s">
        <v>36152</v>
      </c>
    </row>
    <row r="437" spans="1:9">
      <c r="A437" t="s">
        <v>33706</v>
      </c>
      <c r="B437" t="s">
        <v>32972</v>
      </c>
      <c r="C437">
        <v>12</v>
      </c>
      <c r="D437">
        <v>0.7</v>
      </c>
      <c r="E437">
        <v>17</v>
      </c>
      <c r="F437">
        <v>108</v>
      </c>
      <c r="G437" t="s">
        <v>4338</v>
      </c>
      <c r="H437" t="s">
        <v>27195</v>
      </c>
      <c r="I437" s="193" t="s">
        <v>36153</v>
      </c>
    </row>
    <row r="438" spans="1:9">
      <c r="A438" t="s">
        <v>33707</v>
      </c>
      <c r="B438" t="s">
        <v>387</v>
      </c>
      <c r="C438">
        <v>6</v>
      </c>
      <c r="D438">
        <v>0.5</v>
      </c>
      <c r="E438">
        <v>15.7</v>
      </c>
      <c r="F438">
        <v>58.25</v>
      </c>
      <c r="G438" t="s">
        <v>4338</v>
      </c>
      <c r="H438" t="s">
        <v>27195</v>
      </c>
      <c r="I438" s="193" t="s">
        <v>36154</v>
      </c>
    </row>
    <row r="439" spans="1:9">
      <c r="A439" t="s">
        <v>33708</v>
      </c>
      <c r="B439" t="s">
        <v>32973</v>
      </c>
      <c r="C439">
        <v>6</v>
      </c>
      <c r="D439">
        <v>0.5</v>
      </c>
      <c r="E439">
        <v>15.7</v>
      </c>
      <c r="F439">
        <v>40.5</v>
      </c>
      <c r="G439" t="s">
        <v>4338</v>
      </c>
      <c r="H439" t="s">
        <v>27195</v>
      </c>
      <c r="I439" s="193" t="s">
        <v>36155</v>
      </c>
    </row>
    <row r="440" spans="1:9">
      <c r="A440" t="s">
        <v>33709</v>
      </c>
      <c r="B440" t="s">
        <v>389</v>
      </c>
      <c r="C440">
        <v>6</v>
      </c>
      <c r="D440">
        <v>0.7</v>
      </c>
      <c r="E440">
        <v>17</v>
      </c>
      <c r="F440">
        <v>17.850000000000001</v>
      </c>
      <c r="G440" t="s">
        <v>4338</v>
      </c>
      <c r="H440" t="s">
        <v>27195</v>
      </c>
      <c r="I440" s="193" t="s">
        <v>36156</v>
      </c>
    </row>
    <row r="441" spans="1:9">
      <c r="A441" t="s">
        <v>33710</v>
      </c>
      <c r="B441" t="s">
        <v>390</v>
      </c>
      <c r="C441">
        <v>6</v>
      </c>
      <c r="D441">
        <v>1</v>
      </c>
      <c r="E441">
        <v>17</v>
      </c>
      <c r="F441">
        <v>30.5</v>
      </c>
      <c r="G441" t="s">
        <v>4338</v>
      </c>
      <c r="H441" t="s">
        <v>27195</v>
      </c>
      <c r="I441" s="193" t="s">
        <v>36157</v>
      </c>
    </row>
    <row r="442" spans="1:9">
      <c r="A442" t="s">
        <v>33711</v>
      </c>
      <c r="B442" t="s">
        <v>390</v>
      </c>
      <c r="C442">
        <v>6</v>
      </c>
      <c r="D442">
        <v>1.5</v>
      </c>
      <c r="E442">
        <v>17</v>
      </c>
      <c r="F442">
        <v>6.5</v>
      </c>
      <c r="G442" t="s">
        <v>4338</v>
      </c>
      <c r="H442" t="s">
        <v>27152</v>
      </c>
      <c r="I442" s="193" t="s">
        <v>36158</v>
      </c>
    </row>
    <row r="443" spans="1:9">
      <c r="A443" t="s">
        <v>33712</v>
      </c>
      <c r="B443" t="s">
        <v>390</v>
      </c>
      <c r="C443">
        <v>6</v>
      </c>
      <c r="D443">
        <v>0.7</v>
      </c>
      <c r="E443">
        <v>17</v>
      </c>
      <c r="F443">
        <v>18.95</v>
      </c>
      <c r="G443" t="s">
        <v>4338</v>
      </c>
      <c r="H443" t="s">
        <v>27195</v>
      </c>
      <c r="I443" s="193" t="s">
        <v>36159</v>
      </c>
    </row>
    <row r="444" spans="1:9">
      <c r="A444" t="s">
        <v>33713</v>
      </c>
      <c r="B444" t="s">
        <v>390</v>
      </c>
      <c r="C444">
        <v>12</v>
      </c>
      <c r="D444">
        <v>1</v>
      </c>
      <c r="E444">
        <v>17</v>
      </c>
      <c r="F444">
        <v>7.35</v>
      </c>
      <c r="G444" t="s">
        <v>4338</v>
      </c>
      <c r="H444" t="s">
        <v>27195</v>
      </c>
      <c r="I444" s="193" t="s">
        <v>36160</v>
      </c>
    </row>
    <row r="445" spans="1:9">
      <c r="A445" t="s">
        <v>33714</v>
      </c>
      <c r="B445" t="s">
        <v>396</v>
      </c>
      <c r="C445">
        <v>80</v>
      </c>
      <c r="D445">
        <v>0.05</v>
      </c>
      <c r="E445">
        <v>17</v>
      </c>
      <c r="F445">
        <v>10.5</v>
      </c>
      <c r="G445" t="s">
        <v>4338</v>
      </c>
      <c r="H445" t="s">
        <v>27195</v>
      </c>
      <c r="I445" s="193" t="s">
        <v>36161</v>
      </c>
    </row>
    <row r="446" spans="1:9">
      <c r="A446" t="s">
        <v>33715</v>
      </c>
      <c r="B446" t="s">
        <v>398</v>
      </c>
      <c r="C446">
        <v>6</v>
      </c>
      <c r="D446">
        <v>0.7</v>
      </c>
      <c r="E446">
        <v>17</v>
      </c>
      <c r="F446">
        <v>6.15</v>
      </c>
      <c r="G446" t="s">
        <v>4338</v>
      </c>
      <c r="H446" t="s">
        <v>27195</v>
      </c>
      <c r="I446" s="193" t="s">
        <v>36162</v>
      </c>
    </row>
    <row r="447" spans="1:9">
      <c r="A447" t="s">
        <v>33716</v>
      </c>
      <c r="B447" t="s">
        <v>400</v>
      </c>
      <c r="C447">
        <v>6</v>
      </c>
      <c r="D447">
        <v>0.7</v>
      </c>
      <c r="E447">
        <v>17</v>
      </c>
      <c r="F447">
        <v>19</v>
      </c>
      <c r="G447" t="s">
        <v>4338</v>
      </c>
      <c r="H447" t="s">
        <v>27195</v>
      </c>
      <c r="I447" s="193" t="s">
        <v>36163</v>
      </c>
    </row>
    <row r="448" spans="1:9">
      <c r="A448" t="s">
        <v>33807</v>
      </c>
      <c r="B448" t="s">
        <v>541</v>
      </c>
      <c r="C448">
        <v>6</v>
      </c>
      <c r="D448">
        <v>0.7</v>
      </c>
      <c r="E448">
        <v>15</v>
      </c>
      <c r="F448">
        <v>115.5</v>
      </c>
      <c r="G448" t="s">
        <v>4338</v>
      </c>
      <c r="H448" t="s">
        <v>27159</v>
      </c>
      <c r="I448" s="193" t="s">
        <v>36254</v>
      </c>
    </row>
    <row r="449" spans="1:9">
      <c r="A449" t="s">
        <v>33864</v>
      </c>
      <c r="B449" t="s">
        <v>724</v>
      </c>
      <c r="C449">
        <v>24</v>
      </c>
      <c r="D449">
        <v>0.05</v>
      </c>
      <c r="E449">
        <v>15</v>
      </c>
      <c r="F449">
        <v>9.75</v>
      </c>
      <c r="G449" t="s">
        <v>4338</v>
      </c>
      <c r="H449" t="s">
        <v>27148</v>
      </c>
      <c r="I449" s="193" t="s">
        <v>36311</v>
      </c>
    </row>
    <row r="450" spans="1:9">
      <c r="A450" t="s">
        <v>33865</v>
      </c>
      <c r="B450" t="s">
        <v>724</v>
      </c>
      <c r="C450">
        <v>6</v>
      </c>
      <c r="D450">
        <v>0.7</v>
      </c>
      <c r="E450">
        <v>15</v>
      </c>
      <c r="F450">
        <v>9.1</v>
      </c>
      <c r="G450" t="s">
        <v>4338</v>
      </c>
      <c r="H450" t="s">
        <v>27148</v>
      </c>
      <c r="I450" s="193" t="s">
        <v>36312</v>
      </c>
    </row>
    <row r="451" spans="1:9">
      <c r="A451" t="s">
        <v>33866</v>
      </c>
      <c r="B451" t="s">
        <v>727</v>
      </c>
      <c r="C451">
        <v>6</v>
      </c>
      <c r="D451">
        <v>0.7</v>
      </c>
      <c r="E451">
        <v>14.9</v>
      </c>
      <c r="F451">
        <v>72.5</v>
      </c>
      <c r="G451" t="s">
        <v>4338</v>
      </c>
      <c r="H451" t="s">
        <v>27148</v>
      </c>
      <c r="I451" s="193" t="s">
        <v>36313</v>
      </c>
    </row>
    <row r="452" spans="1:9">
      <c r="A452" t="s">
        <v>33968</v>
      </c>
      <c r="B452" t="s">
        <v>897</v>
      </c>
      <c r="C452">
        <v>6</v>
      </c>
      <c r="D452">
        <v>0.7</v>
      </c>
      <c r="E452">
        <v>15</v>
      </c>
      <c r="F452">
        <v>8</v>
      </c>
      <c r="G452" t="s">
        <v>4338</v>
      </c>
      <c r="H452" t="s">
        <v>27165</v>
      </c>
      <c r="I452" s="193" t="s">
        <v>36415</v>
      </c>
    </row>
    <row r="453" spans="1:9">
      <c r="A453" t="s">
        <v>33999</v>
      </c>
      <c r="B453" t="s">
        <v>947</v>
      </c>
      <c r="C453">
        <v>12</v>
      </c>
      <c r="D453">
        <v>1</v>
      </c>
      <c r="E453">
        <v>17</v>
      </c>
      <c r="F453">
        <v>39.5</v>
      </c>
      <c r="G453" t="s">
        <v>4338</v>
      </c>
      <c r="H453" t="s">
        <v>27195</v>
      </c>
      <c r="I453" s="193" t="s">
        <v>36446</v>
      </c>
    </row>
    <row r="454" spans="1:9">
      <c r="A454" t="s">
        <v>34000</v>
      </c>
      <c r="B454" t="s">
        <v>947</v>
      </c>
      <c r="C454">
        <v>6</v>
      </c>
      <c r="D454">
        <v>0.7</v>
      </c>
      <c r="E454">
        <v>17</v>
      </c>
      <c r="F454">
        <v>10.25</v>
      </c>
      <c r="G454" t="s">
        <v>4338</v>
      </c>
      <c r="H454" t="s">
        <v>27195</v>
      </c>
      <c r="I454" s="193" t="s">
        <v>36447</v>
      </c>
    </row>
    <row r="455" spans="1:9">
      <c r="A455" t="s">
        <v>34010</v>
      </c>
      <c r="B455" t="s">
        <v>979</v>
      </c>
      <c r="C455">
        <v>6</v>
      </c>
      <c r="D455">
        <v>0.7</v>
      </c>
      <c r="E455">
        <v>17</v>
      </c>
      <c r="F455">
        <v>18.5</v>
      </c>
      <c r="G455" t="s">
        <v>4338</v>
      </c>
      <c r="H455" t="s">
        <v>27159</v>
      </c>
      <c r="I455" s="193" t="s">
        <v>36457</v>
      </c>
    </row>
    <row r="456" spans="1:9">
      <c r="A456" t="s">
        <v>34042</v>
      </c>
      <c r="B456" t="s">
        <v>1044</v>
      </c>
      <c r="C456">
        <v>6</v>
      </c>
      <c r="D456">
        <v>0.5</v>
      </c>
      <c r="E456">
        <v>18</v>
      </c>
      <c r="F456">
        <v>82.5</v>
      </c>
      <c r="G456" t="s">
        <v>4338</v>
      </c>
      <c r="H456" t="s">
        <v>27183</v>
      </c>
      <c r="I456" s="193" t="s">
        <v>36489</v>
      </c>
    </row>
    <row r="457" spans="1:9">
      <c r="A457" t="s">
        <v>34124</v>
      </c>
      <c r="B457" t="s">
        <v>33022</v>
      </c>
      <c r="C457">
        <v>6</v>
      </c>
      <c r="D457">
        <v>0.7</v>
      </c>
      <c r="E457">
        <v>17</v>
      </c>
      <c r="F457">
        <v>34.4</v>
      </c>
      <c r="G457" t="s">
        <v>4338</v>
      </c>
      <c r="H457" t="s">
        <v>27150</v>
      </c>
      <c r="I457" s="193" t="s">
        <v>36571</v>
      </c>
    </row>
    <row r="458" spans="1:9">
      <c r="A458" t="s">
        <v>34125</v>
      </c>
      <c r="B458" t="s">
        <v>33023</v>
      </c>
      <c r="C458">
        <v>1</v>
      </c>
      <c r="D458">
        <v>0.7</v>
      </c>
      <c r="E458">
        <v>17</v>
      </c>
      <c r="F458">
        <v>11.85</v>
      </c>
      <c r="G458" t="s">
        <v>4338</v>
      </c>
      <c r="H458" t="s">
        <v>27150</v>
      </c>
      <c r="I458" s="193" t="s">
        <v>36572</v>
      </c>
    </row>
    <row r="459" spans="1:9">
      <c r="A459" t="s">
        <v>34126</v>
      </c>
      <c r="B459" t="s">
        <v>33024</v>
      </c>
      <c r="C459">
        <v>6</v>
      </c>
      <c r="D459">
        <v>0.7</v>
      </c>
      <c r="E459">
        <v>17</v>
      </c>
      <c r="F459">
        <v>7.35</v>
      </c>
      <c r="G459" t="s">
        <v>4338</v>
      </c>
      <c r="H459" t="s">
        <v>27150</v>
      </c>
      <c r="I459" s="193" t="s">
        <v>36573</v>
      </c>
    </row>
    <row r="460" spans="1:9">
      <c r="A460" t="s">
        <v>34127</v>
      </c>
      <c r="B460" t="s">
        <v>33025</v>
      </c>
      <c r="C460">
        <v>6</v>
      </c>
      <c r="D460">
        <v>0.7</v>
      </c>
      <c r="E460">
        <v>17</v>
      </c>
      <c r="F460">
        <v>10.5</v>
      </c>
      <c r="G460" t="s">
        <v>4338</v>
      </c>
      <c r="H460" t="s">
        <v>27150</v>
      </c>
      <c r="I460" s="193" t="s">
        <v>36574</v>
      </c>
    </row>
    <row r="461" spans="1:9">
      <c r="A461" t="s">
        <v>34128</v>
      </c>
      <c r="B461" t="s">
        <v>33026</v>
      </c>
      <c r="C461">
        <v>1</v>
      </c>
      <c r="D461">
        <v>0.7</v>
      </c>
      <c r="E461">
        <v>17</v>
      </c>
      <c r="F461">
        <v>16.5</v>
      </c>
      <c r="G461" t="s">
        <v>4338</v>
      </c>
      <c r="H461" t="s">
        <v>27150</v>
      </c>
      <c r="I461" s="193" t="s">
        <v>36575</v>
      </c>
    </row>
    <row r="462" spans="1:9">
      <c r="A462" t="s">
        <v>34164</v>
      </c>
      <c r="B462" t="s">
        <v>1266</v>
      </c>
      <c r="C462">
        <v>6</v>
      </c>
      <c r="D462">
        <v>0.7</v>
      </c>
      <c r="E462">
        <v>20</v>
      </c>
      <c r="F462">
        <v>10.5</v>
      </c>
      <c r="G462" t="s">
        <v>4338</v>
      </c>
      <c r="H462" t="s">
        <v>27148</v>
      </c>
      <c r="I462" s="193" t="s">
        <v>36611</v>
      </c>
    </row>
    <row r="463" spans="1:9">
      <c r="A463" t="s">
        <v>34165</v>
      </c>
      <c r="B463" t="s">
        <v>1268</v>
      </c>
      <c r="C463">
        <v>6</v>
      </c>
      <c r="D463">
        <v>0.7</v>
      </c>
      <c r="E463">
        <v>24</v>
      </c>
      <c r="F463">
        <v>25</v>
      </c>
      <c r="G463" t="s">
        <v>4338</v>
      </c>
      <c r="H463" t="s">
        <v>27148</v>
      </c>
      <c r="I463" s="193" t="s">
        <v>36612</v>
      </c>
    </row>
    <row r="464" spans="1:9">
      <c r="A464" t="s">
        <v>34166</v>
      </c>
      <c r="B464" t="s">
        <v>1270</v>
      </c>
      <c r="C464">
        <v>6</v>
      </c>
      <c r="D464">
        <v>0.7</v>
      </c>
      <c r="E464">
        <v>15</v>
      </c>
      <c r="F464">
        <v>21.65</v>
      </c>
      <c r="G464" t="s">
        <v>4338</v>
      </c>
      <c r="H464" t="s">
        <v>27148</v>
      </c>
      <c r="I464" s="193" t="s">
        <v>36613</v>
      </c>
    </row>
    <row r="465" spans="1:9">
      <c r="A465" t="s">
        <v>34167</v>
      </c>
      <c r="B465" t="s">
        <v>1272</v>
      </c>
      <c r="C465">
        <v>6</v>
      </c>
      <c r="D465">
        <v>0.7</v>
      </c>
      <c r="E465">
        <v>24</v>
      </c>
      <c r="F465">
        <v>7.15</v>
      </c>
      <c r="G465" t="s">
        <v>4338</v>
      </c>
      <c r="H465" t="s">
        <v>27148</v>
      </c>
      <c r="I465" s="193" t="s">
        <v>36614</v>
      </c>
    </row>
    <row r="466" spans="1:9">
      <c r="A466" t="s">
        <v>34168</v>
      </c>
      <c r="B466" t="s">
        <v>1274</v>
      </c>
      <c r="C466">
        <v>6</v>
      </c>
      <c r="D466">
        <v>0.7</v>
      </c>
      <c r="E466">
        <v>24</v>
      </c>
      <c r="F466">
        <v>35</v>
      </c>
      <c r="G466" t="s">
        <v>4338</v>
      </c>
      <c r="H466" t="s">
        <v>27148</v>
      </c>
      <c r="I466" s="193" t="s">
        <v>36615</v>
      </c>
    </row>
    <row r="467" spans="1:9">
      <c r="A467" t="s">
        <v>34244</v>
      </c>
      <c r="B467" t="s">
        <v>1419</v>
      </c>
      <c r="C467">
        <v>60</v>
      </c>
      <c r="D467">
        <v>0.05</v>
      </c>
      <c r="E467">
        <v>17</v>
      </c>
      <c r="F467">
        <v>2.5</v>
      </c>
      <c r="G467" t="s">
        <v>4338</v>
      </c>
      <c r="H467" t="s">
        <v>27159</v>
      </c>
      <c r="I467" s="193" t="s">
        <v>36691</v>
      </c>
    </row>
    <row r="468" spans="1:9">
      <c r="A468" t="s">
        <v>34245</v>
      </c>
      <c r="B468" t="s">
        <v>1419</v>
      </c>
      <c r="C468">
        <v>6</v>
      </c>
      <c r="D468">
        <v>0.7</v>
      </c>
      <c r="E468">
        <v>17</v>
      </c>
      <c r="F468">
        <v>13.95</v>
      </c>
      <c r="G468" t="s">
        <v>4338</v>
      </c>
      <c r="H468" t="s">
        <v>27159</v>
      </c>
      <c r="I468" s="193" t="s">
        <v>36692</v>
      </c>
    </row>
    <row r="469" spans="1:9">
      <c r="A469" t="s">
        <v>34266</v>
      </c>
      <c r="B469" t="s">
        <v>1451</v>
      </c>
      <c r="C469">
        <v>6</v>
      </c>
      <c r="D469">
        <v>0.7</v>
      </c>
      <c r="E469">
        <v>17</v>
      </c>
      <c r="F469">
        <v>40.5</v>
      </c>
      <c r="G469" t="s">
        <v>4338</v>
      </c>
      <c r="H469" t="s">
        <v>27153</v>
      </c>
      <c r="I469" s="193" t="s">
        <v>36713</v>
      </c>
    </row>
    <row r="470" spans="1:9">
      <c r="A470" t="s">
        <v>34267</v>
      </c>
      <c r="B470" t="s">
        <v>13696</v>
      </c>
      <c r="C470">
        <v>6</v>
      </c>
      <c r="D470">
        <v>0.7</v>
      </c>
      <c r="E470">
        <v>15</v>
      </c>
      <c r="F470">
        <v>12.75</v>
      </c>
      <c r="G470" t="s">
        <v>4338</v>
      </c>
      <c r="H470" t="s">
        <v>27153</v>
      </c>
      <c r="I470" s="193" t="s">
        <v>36714</v>
      </c>
    </row>
    <row r="471" spans="1:9">
      <c r="A471" t="s">
        <v>34442</v>
      </c>
      <c r="B471" t="s">
        <v>1781</v>
      </c>
      <c r="C471">
        <v>6</v>
      </c>
      <c r="D471">
        <v>0.7</v>
      </c>
      <c r="E471">
        <v>17</v>
      </c>
      <c r="F471">
        <v>22.95</v>
      </c>
      <c r="G471" t="s">
        <v>4338</v>
      </c>
      <c r="H471" t="s">
        <v>27150</v>
      </c>
      <c r="I471" s="193" t="s">
        <v>36889</v>
      </c>
    </row>
    <row r="472" spans="1:9">
      <c r="A472" t="s">
        <v>34691</v>
      </c>
      <c r="B472" t="s">
        <v>2201</v>
      </c>
      <c r="C472">
        <v>6</v>
      </c>
      <c r="D472">
        <v>0.5</v>
      </c>
      <c r="E472">
        <v>20</v>
      </c>
      <c r="F472">
        <v>6.65</v>
      </c>
      <c r="G472" t="s">
        <v>4338</v>
      </c>
      <c r="H472" t="s">
        <v>27148</v>
      </c>
      <c r="I472" s="193" t="s">
        <v>37138</v>
      </c>
    </row>
    <row r="473" spans="1:9">
      <c r="A473" t="s">
        <v>34849</v>
      </c>
      <c r="B473" t="s">
        <v>2451</v>
      </c>
      <c r="C473">
        <v>6</v>
      </c>
      <c r="D473">
        <v>0.7</v>
      </c>
      <c r="E473">
        <v>16</v>
      </c>
      <c r="F473">
        <v>13.25</v>
      </c>
      <c r="G473" t="s">
        <v>4338</v>
      </c>
      <c r="H473" t="s">
        <v>27147</v>
      </c>
      <c r="I473" s="193" t="s">
        <v>37296</v>
      </c>
    </row>
    <row r="474" spans="1:9">
      <c r="A474" t="s">
        <v>34850</v>
      </c>
      <c r="B474" t="s">
        <v>2451</v>
      </c>
      <c r="C474">
        <v>6</v>
      </c>
      <c r="D474">
        <v>1</v>
      </c>
      <c r="E474">
        <v>16</v>
      </c>
      <c r="F474">
        <v>35</v>
      </c>
      <c r="G474" t="s">
        <v>4338</v>
      </c>
      <c r="H474" t="s">
        <v>27147</v>
      </c>
      <c r="I474" s="193" t="s">
        <v>37297</v>
      </c>
    </row>
    <row r="475" spans="1:9">
      <c r="A475" t="s">
        <v>34912</v>
      </c>
      <c r="B475" t="s">
        <v>2550</v>
      </c>
      <c r="C475">
        <v>6</v>
      </c>
      <c r="D475">
        <v>0.7</v>
      </c>
      <c r="E475">
        <v>20</v>
      </c>
      <c r="F475">
        <v>9.75</v>
      </c>
      <c r="G475" t="s">
        <v>4338</v>
      </c>
      <c r="H475" t="s">
        <v>27172</v>
      </c>
      <c r="I475" s="193" t="s">
        <v>37359</v>
      </c>
    </row>
    <row r="476" spans="1:9">
      <c r="A476" t="s">
        <v>34962</v>
      </c>
      <c r="B476" t="s">
        <v>33119</v>
      </c>
      <c r="C476">
        <v>6</v>
      </c>
      <c r="D476">
        <v>0.7</v>
      </c>
      <c r="E476">
        <v>16</v>
      </c>
      <c r="F476">
        <v>15.95</v>
      </c>
      <c r="G476" t="s">
        <v>4338</v>
      </c>
      <c r="H476" t="s">
        <v>27150</v>
      </c>
      <c r="I476" s="193" t="s">
        <v>37409</v>
      </c>
    </row>
    <row r="477" spans="1:9">
      <c r="A477" t="s">
        <v>35049</v>
      </c>
      <c r="B477" t="s">
        <v>27726</v>
      </c>
      <c r="C477">
        <v>6</v>
      </c>
      <c r="D477">
        <v>0.7</v>
      </c>
      <c r="E477">
        <v>17</v>
      </c>
      <c r="F477">
        <v>7.85</v>
      </c>
      <c r="G477" t="s">
        <v>4338</v>
      </c>
      <c r="H477" t="s">
        <v>27150</v>
      </c>
      <c r="I477" s="193" t="s">
        <v>37496</v>
      </c>
    </row>
    <row r="478" spans="1:9">
      <c r="A478" t="s">
        <v>35124</v>
      </c>
      <c r="B478" t="s">
        <v>14375</v>
      </c>
      <c r="C478">
        <v>6</v>
      </c>
      <c r="D478">
        <v>0.5</v>
      </c>
      <c r="E478">
        <v>17</v>
      </c>
      <c r="F478">
        <v>6.9</v>
      </c>
      <c r="G478" t="s">
        <v>4338</v>
      </c>
      <c r="H478" t="s">
        <v>27163</v>
      </c>
      <c r="I478" s="193" t="s">
        <v>37571</v>
      </c>
    </row>
    <row r="479" spans="1:9">
      <c r="A479" t="s">
        <v>35125</v>
      </c>
      <c r="B479" t="s">
        <v>14583</v>
      </c>
      <c r="C479">
        <v>6</v>
      </c>
      <c r="D479">
        <v>0.5</v>
      </c>
      <c r="E479">
        <v>15</v>
      </c>
      <c r="F479">
        <v>11.5</v>
      </c>
      <c r="G479" t="s">
        <v>4338</v>
      </c>
      <c r="H479" t="s">
        <v>27163</v>
      </c>
      <c r="I479" s="193" t="s">
        <v>37572</v>
      </c>
    </row>
    <row r="480" spans="1:9">
      <c r="A480" t="s">
        <v>35126</v>
      </c>
      <c r="B480" t="s">
        <v>2906</v>
      </c>
      <c r="C480">
        <v>6</v>
      </c>
      <c r="D480">
        <v>0.7</v>
      </c>
      <c r="E480">
        <v>17</v>
      </c>
      <c r="F480">
        <v>53</v>
      </c>
      <c r="G480" t="s">
        <v>4338</v>
      </c>
      <c r="H480" t="s">
        <v>27163</v>
      </c>
      <c r="I480" s="193" t="s">
        <v>37573</v>
      </c>
    </row>
    <row r="481" spans="1:9">
      <c r="A481" t="s">
        <v>35127</v>
      </c>
      <c r="B481" t="s">
        <v>2906</v>
      </c>
      <c r="C481">
        <v>6</v>
      </c>
      <c r="D481">
        <v>0.5</v>
      </c>
      <c r="E481">
        <v>17</v>
      </c>
      <c r="F481">
        <v>6.5</v>
      </c>
      <c r="G481" t="s">
        <v>4338</v>
      </c>
      <c r="H481" t="s">
        <v>27163</v>
      </c>
      <c r="I481" s="193" t="s">
        <v>37574</v>
      </c>
    </row>
    <row r="482" spans="1:9">
      <c r="A482" t="s">
        <v>35128</v>
      </c>
      <c r="B482" t="s">
        <v>2909</v>
      </c>
      <c r="C482">
        <v>6</v>
      </c>
      <c r="D482">
        <v>0.5</v>
      </c>
      <c r="E482">
        <v>17</v>
      </c>
      <c r="F482">
        <v>8.5</v>
      </c>
      <c r="G482" t="s">
        <v>4338</v>
      </c>
      <c r="H482" t="s">
        <v>27163</v>
      </c>
      <c r="I482" s="193" t="s">
        <v>37575</v>
      </c>
    </row>
    <row r="483" spans="1:9">
      <c r="A483" t="s">
        <v>35129</v>
      </c>
      <c r="B483" t="s">
        <v>2912</v>
      </c>
      <c r="C483">
        <v>6</v>
      </c>
      <c r="D483">
        <v>0.5</v>
      </c>
      <c r="E483">
        <v>15</v>
      </c>
      <c r="F483">
        <v>22.95</v>
      </c>
      <c r="G483" t="s">
        <v>4338</v>
      </c>
      <c r="H483" t="s">
        <v>27163</v>
      </c>
      <c r="I483" s="193" t="s">
        <v>37576</v>
      </c>
    </row>
    <row r="484" spans="1:9">
      <c r="A484" t="s">
        <v>35130</v>
      </c>
      <c r="B484" t="s">
        <v>2915</v>
      </c>
      <c r="C484">
        <v>6</v>
      </c>
      <c r="D484">
        <v>0.5</v>
      </c>
      <c r="E484">
        <v>15</v>
      </c>
      <c r="F484">
        <v>12.5</v>
      </c>
      <c r="G484" t="s">
        <v>4338</v>
      </c>
      <c r="H484" t="s">
        <v>27163</v>
      </c>
      <c r="I484" s="193" t="s">
        <v>37577</v>
      </c>
    </row>
    <row r="485" spans="1:9">
      <c r="A485" t="s">
        <v>35197</v>
      </c>
      <c r="B485" t="s">
        <v>33153</v>
      </c>
      <c r="C485">
        <v>12</v>
      </c>
      <c r="D485">
        <v>0.7</v>
      </c>
      <c r="E485">
        <v>17</v>
      </c>
      <c r="F485">
        <v>27.5</v>
      </c>
      <c r="G485" t="s">
        <v>4338</v>
      </c>
      <c r="H485" t="s">
        <v>27153</v>
      </c>
      <c r="I485" s="193" t="s">
        <v>37644</v>
      </c>
    </row>
    <row r="486" spans="1:9">
      <c r="A486" t="s">
        <v>35330</v>
      </c>
      <c r="B486" t="s">
        <v>3292</v>
      </c>
      <c r="C486">
        <v>12</v>
      </c>
      <c r="D486">
        <v>0.7</v>
      </c>
      <c r="E486">
        <v>10</v>
      </c>
      <c r="F486">
        <v>39.5</v>
      </c>
      <c r="G486" t="s">
        <v>4338</v>
      </c>
      <c r="H486" t="s">
        <v>27265</v>
      </c>
      <c r="I486" s="193" t="s">
        <v>37777</v>
      </c>
    </row>
    <row r="487" spans="1:9">
      <c r="A487" t="s">
        <v>35331</v>
      </c>
      <c r="B487" t="s">
        <v>3294</v>
      </c>
      <c r="C487">
        <v>12</v>
      </c>
      <c r="D487">
        <v>0.7</v>
      </c>
      <c r="E487">
        <v>10</v>
      </c>
      <c r="F487">
        <v>23</v>
      </c>
      <c r="G487" t="s">
        <v>4338</v>
      </c>
      <c r="H487" t="s">
        <v>27265</v>
      </c>
      <c r="I487" s="193" t="s">
        <v>37778</v>
      </c>
    </row>
    <row r="488" spans="1:9">
      <c r="A488" t="s">
        <v>35332</v>
      </c>
      <c r="B488" t="s">
        <v>3296</v>
      </c>
      <c r="C488">
        <v>6</v>
      </c>
      <c r="D488">
        <v>0.7</v>
      </c>
      <c r="E488">
        <v>9</v>
      </c>
      <c r="F488">
        <v>1.35</v>
      </c>
      <c r="G488" t="s">
        <v>4338</v>
      </c>
      <c r="H488" t="s">
        <v>27220</v>
      </c>
      <c r="I488" s="193" t="s">
        <v>37779</v>
      </c>
    </row>
    <row r="489" spans="1:9">
      <c r="A489" t="s">
        <v>35372</v>
      </c>
      <c r="B489" t="s">
        <v>3374</v>
      </c>
      <c r="C489">
        <v>6</v>
      </c>
      <c r="D489">
        <v>0.7</v>
      </c>
      <c r="E489">
        <v>17</v>
      </c>
      <c r="F489">
        <v>16.350000000000001</v>
      </c>
      <c r="G489" t="s">
        <v>4338</v>
      </c>
      <c r="H489" t="s">
        <v>27159</v>
      </c>
      <c r="I489" s="193" t="s">
        <v>37819</v>
      </c>
    </row>
    <row r="490" spans="1:9">
      <c r="A490" t="s">
        <v>35482</v>
      </c>
      <c r="B490" t="s">
        <v>3577</v>
      </c>
      <c r="C490">
        <v>6</v>
      </c>
      <c r="D490">
        <v>0.7</v>
      </c>
      <c r="E490">
        <v>15.5</v>
      </c>
      <c r="F490">
        <v>26.95</v>
      </c>
      <c r="G490" t="s">
        <v>4338</v>
      </c>
      <c r="H490" t="s">
        <v>27195</v>
      </c>
      <c r="I490" s="193" t="s">
        <v>37929</v>
      </c>
    </row>
    <row r="491" spans="1:9">
      <c r="A491" t="s">
        <v>35483</v>
      </c>
      <c r="B491" t="s">
        <v>3577</v>
      </c>
      <c r="C491">
        <v>6</v>
      </c>
      <c r="D491">
        <v>1</v>
      </c>
      <c r="E491">
        <v>15.5</v>
      </c>
      <c r="F491">
        <v>14.5</v>
      </c>
      <c r="G491" t="s">
        <v>4338</v>
      </c>
      <c r="H491" t="s">
        <v>27195</v>
      </c>
      <c r="I491" s="193" t="s">
        <v>37930</v>
      </c>
    </row>
    <row r="492" spans="1:9">
      <c r="A492" t="s">
        <v>35484</v>
      </c>
      <c r="B492" t="s">
        <v>3577</v>
      </c>
      <c r="C492">
        <v>6</v>
      </c>
      <c r="D492">
        <v>0.5</v>
      </c>
      <c r="E492">
        <v>15.5</v>
      </c>
      <c r="F492">
        <v>23.5</v>
      </c>
      <c r="G492" t="s">
        <v>4338</v>
      </c>
      <c r="H492" t="s">
        <v>27195</v>
      </c>
      <c r="I492" s="193" t="s">
        <v>37931</v>
      </c>
    </row>
    <row r="493" spans="1:9">
      <c r="A493" t="s">
        <v>35628</v>
      </c>
      <c r="B493" t="s">
        <v>3880</v>
      </c>
      <c r="C493">
        <v>6</v>
      </c>
      <c r="D493">
        <v>0.7</v>
      </c>
      <c r="E493">
        <v>15</v>
      </c>
      <c r="F493">
        <v>15.5</v>
      </c>
      <c r="G493" t="s">
        <v>4338</v>
      </c>
      <c r="H493" t="s">
        <v>27174</v>
      </c>
      <c r="I493" s="193" t="s">
        <v>38075</v>
      </c>
    </row>
    <row r="494" spans="1:9">
      <c r="A494" t="s">
        <v>35810</v>
      </c>
      <c r="B494" t="s">
        <v>4159</v>
      </c>
      <c r="C494">
        <v>6</v>
      </c>
      <c r="D494">
        <v>0.7</v>
      </c>
      <c r="E494">
        <v>17.2</v>
      </c>
      <c r="F494">
        <v>27</v>
      </c>
      <c r="G494" t="s">
        <v>4338</v>
      </c>
      <c r="H494" t="s">
        <v>27148</v>
      </c>
      <c r="I494" s="193" t="s">
        <v>38257</v>
      </c>
    </row>
    <row r="495" spans="1:9">
      <c r="A495" t="s">
        <v>35811</v>
      </c>
      <c r="B495" t="s">
        <v>4161</v>
      </c>
      <c r="C495">
        <v>15</v>
      </c>
      <c r="D495">
        <v>0.7</v>
      </c>
      <c r="E495">
        <v>14</v>
      </c>
      <c r="F495">
        <v>18.25</v>
      </c>
      <c r="G495" t="s">
        <v>4338</v>
      </c>
      <c r="H495" t="s">
        <v>27148</v>
      </c>
      <c r="I495" s="193" t="s">
        <v>38258</v>
      </c>
    </row>
    <row r="496" spans="1:9">
      <c r="A496" t="s">
        <v>33428</v>
      </c>
      <c r="B496" t="s">
        <v>26898</v>
      </c>
      <c r="C496">
        <v>6</v>
      </c>
      <c r="D496">
        <v>0.7</v>
      </c>
      <c r="E496">
        <v>38</v>
      </c>
      <c r="F496">
        <v>6.5</v>
      </c>
      <c r="G496" t="s">
        <v>32291</v>
      </c>
      <c r="H496" t="s">
        <v>27147</v>
      </c>
      <c r="I496" s="193" t="s">
        <v>35875</v>
      </c>
    </row>
    <row r="497" spans="1:9">
      <c r="A497" t="s">
        <v>33526</v>
      </c>
      <c r="B497" t="s">
        <v>14671</v>
      </c>
      <c r="C497">
        <v>4</v>
      </c>
      <c r="D497">
        <v>0.7</v>
      </c>
      <c r="E497">
        <v>40</v>
      </c>
      <c r="F497">
        <v>20.5</v>
      </c>
      <c r="G497" t="s">
        <v>32291</v>
      </c>
      <c r="H497" t="s">
        <v>27147</v>
      </c>
      <c r="I497" s="193" t="s">
        <v>35973</v>
      </c>
    </row>
    <row r="498" spans="1:9">
      <c r="A498" t="s">
        <v>33527</v>
      </c>
      <c r="B498" t="s">
        <v>4546</v>
      </c>
      <c r="C498">
        <v>4</v>
      </c>
      <c r="D498">
        <v>0.7</v>
      </c>
      <c r="E498">
        <v>40</v>
      </c>
      <c r="F498">
        <v>11.35</v>
      </c>
      <c r="G498" t="s">
        <v>32291</v>
      </c>
      <c r="H498" t="s">
        <v>27147</v>
      </c>
      <c r="I498" s="193" t="s">
        <v>35974</v>
      </c>
    </row>
    <row r="499" spans="1:9">
      <c r="A499" t="s">
        <v>33938</v>
      </c>
      <c r="B499" t="s">
        <v>845</v>
      </c>
      <c r="C499">
        <v>6</v>
      </c>
      <c r="D499">
        <v>0.5</v>
      </c>
      <c r="E499">
        <v>40</v>
      </c>
      <c r="F499">
        <v>14.5</v>
      </c>
      <c r="G499" t="s">
        <v>32291</v>
      </c>
      <c r="H499" t="s">
        <v>27147</v>
      </c>
      <c r="I499" s="193" t="s">
        <v>36385</v>
      </c>
    </row>
    <row r="500" spans="1:9">
      <c r="A500" t="s">
        <v>34011</v>
      </c>
      <c r="B500" t="s">
        <v>983</v>
      </c>
      <c r="C500">
        <v>6</v>
      </c>
      <c r="D500">
        <v>0.7</v>
      </c>
      <c r="E500">
        <v>40</v>
      </c>
      <c r="F500">
        <v>25</v>
      </c>
      <c r="G500" t="s">
        <v>32291</v>
      </c>
      <c r="H500" t="s">
        <v>27147</v>
      </c>
      <c r="I500" s="193" t="s">
        <v>36458</v>
      </c>
    </row>
    <row r="501" spans="1:9">
      <c r="A501" t="s">
        <v>34889</v>
      </c>
      <c r="B501" t="s">
        <v>32497</v>
      </c>
      <c r="C501">
        <v>6</v>
      </c>
      <c r="D501">
        <v>0.7</v>
      </c>
      <c r="E501">
        <v>40</v>
      </c>
      <c r="F501">
        <v>18.850000000000001</v>
      </c>
      <c r="G501" t="s">
        <v>32291</v>
      </c>
      <c r="H501" t="s">
        <v>27147</v>
      </c>
      <c r="I501" s="193" t="s">
        <v>37336</v>
      </c>
    </row>
    <row r="502" spans="1:9">
      <c r="A502" t="s">
        <v>33441</v>
      </c>
      <c r="B502" t="s">
        <v>32921</v>
      </c>
      <c r="C502">
        <v>6</v>
      </c>
      <c r="D502">
        <v>0.7</v>
      </c>
      <c r="E502">
        <v>42</v>
      </c>
      <c r="F502">
        <v>7.75</v>
      </c>
      <c r="G502" t="s">
        <v>4328</v>
      </c>
      <c r="H502" t="s">
        <v>27151</v>
      </c>
      <c r="I502" s="193" t="s">
        <v>35888</v>
      </c>
    </row>
    <row r="503" spans="1:9">
      <c r="A503" t="s">
        <v>33442</v>
      </c>
      <c r="B503" t="s">
        <v>32922</v>
      </c>
      <c r="C503">
        <v>6</v>
      </c>
      <c r="D503">
        <v>0.7</v>
      </c>
      <c r="E503">
        <v>42</v>
      </c>
      <c r="F503">
        <v>25.5</v>
      </c>
      <c r="G503" t="s">
        <v>4328</v>
      </c>
      <c r="H503" t="s">
        <v>27151</v>
      </c>
      <c r="I503" s="193" t="s">
        <v>35889</v>
      </c>
    </row>
    <row r="504" spans="1:9">
      <c r="A504" t="s">
        <v>33443</v>
      </c>
      <c r="B504" t="s">
        <v>32923</v>
      </c>
      <c r="C504">
        <v>6</v>
      </c>
      <c r="D504">
        <v>0.7</v>
      </c>
      <c r="E504">
        <v>42</v>
      </c>
      <c r="F504">
        <v>5.85</v>
      </c>
      <c r="G504" t="s">
        <v>4328</v>
      </c>
      <c r="H504" t="s">
        <v>27151</v>
      </c>
      <c r="I504" s="193" t="s">
        <v>35890</v>
      </c>
    </row>
    <row r="505" spans="1:9">
      <c r="A505" t="s">
        <v>33444</v>
      </c>
      <c r="B505" t="s">
        <v>32924</v>
      </c>
      <c r="C505">
        <v>4</v>
      </c>
      <c r="D505">
        <v>0.7</v>
      </c>
      <c r="E505">
        <v>43.9</v>
      </c>
      <c r="F505">
        <v>12.5</v>
      </c>
      <c r="G505" t="s">
        <v>4328</v>
      </c>
      <c r="H505" t="s">
        <v>27151</v>
      </c>
      <c r="I505" s="193" t="s">
        <v>35891</v>
      </c>
    </row>
    <row r="506" spans="1:9">
      <c r="A506" t="s">
        <v>33445</v>
      </c>
      <c r="B506" t="s">
        <v>35</v>
      </c>
      <c r="C506">
        <v>6</v>
      </c>
      <c r="D506">
        <v>0.7</v>
      </c>
      <c r="E506">
        <v>40</v>
      </c>
      <c r="F506">
        <v>32.950000000000003</v>
      </c>
      <c r="G506" t="s">
        <v>4328</v>
      </c>
      <c r="H506" t="s">
        <v>27151</v>
      </c>
      <c r="I506" s="193" t="s">
        <v>35892</v>
      </c>
    </row>
    <row r="507" spans="1:9">
      <c r="A507" t="s">
        <v>33496</v>
      </c>
      <c r="B507" t="s">
        <v>112</v>
      </c>
      <c r="C507">
        <v>6</v>
      </c>
      <c r="D507">
        <v>0.7</v>
      </c>
      <c r="E507">
        <v>40</v>
      </c>
      <c r="F507">
        <v>24.75</v>
      </c>
      <c r="G507" t="s">
        <v>4328</v>
      </c>
      <c r="H507" t="s">
        <v>27158</v>
      </c>
      <c r="I507" s="193" t="s">
        <v>35943</v>
      </c>
    </row>
    <row r="508" spans="1:9">
      <c r="A508" t="s">
        <v>33497</v>
      </c>
      <c r="B508" t="s">
        <v>115</v>
      </c>
      <c r="C508">
        <v>6</v>
      </c>
      <c r="D508">
        <v>0.7</v>
      </c>
      <c r="E508">
        <v>40</v>
      </c>
      <c r="F508">
        <v>18.5</v>
      </c>
      <c r="G508" t="s">
        <v>4328</v>
      </c>
      <c r="H508" t="s">
        <v>27158</v>
      </c>
      <c r="I508" s="193" t="s">
        <v>35944</v>
      </c>
    </row>
    <row r="509" spans="1:9">
      <c r="A509" t="s">
        <v>33498</v>
      </c>
      <c r="B509" t="s">
        <v>117</v>
      </c>
      <c r="C509">
        <v>6</v>
      </c>
      <c r="D509">
        <v>0.7</v>
      </c>
      <c r="E509">
        <v>40</v>
      </c>
      <c r="F509">
        <v>18.5</v>
      </c>
      <c r="G509" t="s">
        <v>4328</v>
      </c>
      <c r="H509" t="s">
        <v>27158</v>
      </c>
      <c r="I509" s="193" t="s">
        <v>35945</v>
      </c>
    </row>
    <row r="510" spans="1:9">
      <c r="A510" t="s">
        <v>33499</v>
      </c>
      <c r="B510" t="s">
        <v>119</v>
      </c>
      <c r="C510">
        <v>6</v>
      </c>
      <c r="D510">
        <v>0.7</v>
      </c>
      <c r="E510">
        <v>40</v>
      </c>
      <c r="F510">
        <v>5.65</v>
      </c>
      <c r="G510" t="s">
        <v>4328</v>
      </c>
      <c r="H510" t="s">
        <v>27158</v>
      </c>
      <c r="I510" s="193" t="s">
        <v>35946</v>
      </c>
    </row>
    <row r="511" spans="1:9">
      <c r="A511" t="s">
        <v>33500</v>
      </c>
      <c r="B511" t="s">
        <v>4720</v>
      </c>
      <c r="C511">
        <v>6</v>
      </c>
      <c r="D511">
        <v>0.7</v>
      </c>
      <c r="E511">
        <v>43</v>
      </c>
      <c r="F511">
        <v>1.05</v>
      </c>
      <c r="G511" t="s">
        <v>4328</v>
      </c>
      <c r="H511" t="s">
        <v>27158</v>
      </c>
      <c r="I511" s="193" t="s">
        <v>35947</v>
      </c>
    </row>
    <row r="512" spans="1:9">
      <c r="A512" t="s">
        <v>33501</v>
      </c>
      <c r="B512" t="s">
        <v>32933</v>
      </c>
      <c r="C512">
        <v>6</v>
      </c>
      <c r="D512">
        <v>0.7</v>
      </c>
      <c r="E512">
        <v>40</v>
      </c>
      <c r="F512">
        <v>18.5</v>
      </c>
      <c r="G512" t="s">
        <v>4328</v>
      </c>
      <c r="H512" t="s">
        <v>27158</v>
      </c>
      <c r="I512" s="193" t="s">
        <v>35948</v>
      </c>
    </row>
    <row r="513" spans="1:9">
      <c r="A513" t="s">
        <v>33502</v>
      </c>
      <c r="B513" t="s">
        <v>32934</v>
      </c>
      <c r="C513">
        <v>6</v>
      </c>
      <c r="D513">
        <v>0.7</v>
      </c>
      <c r="E513">
        <v>40</v>
      </c>
      <c r="F513">
        <v>335</v>
      </c>
      <c r="G513" t="s">
        <v>4328</v>
      </c>
      <c r="H513" t="s">
        <v>27158</v>
      </c>
      <c r="I513" s="193" t="s">
        <v>35949</v>
      </c>
    </row>
    <row r="514" spans="1:9">
      <c r="A514" t="s">
        <v>33503</v>
      </c>
      <c r="B514" t="s">
        <v>32935</v>
      </c>
      <c r="C514">
        <v>6</v>
      </c>
      <c r="D514">
        <v>0.7</v>
      </c>
      <c r="E514">
        <v>40</v>
      </c>
      <c r="F514">
        <v>40.75</v>
      </c>
      <c r="G514" t="s">
        <v>4328</v>
      </c>
      <c r="H514" t="s">
        <v>27158</v>
      </c>
      <c r="I514" s="193" t="s">
        <v>35950</v>
      </c>
    </row>
    <row r="515" spans="1:9">
      <c r="A515" t="s">
        <v>33573</v>
      </c>
      <c r="B515" t="s">
        <v>214</v>
      </c>
      <c r="C515">
        <v>6</v>
      </c>
      <c r="D515">
        <v>0.7</v>
      </c>
      <c r="E515">
        <v>40</v>
      </c>
      <c r="F515">
        <v>14.95</v>
      </c>
      <c r="G515" t="s">
        <v>4328</v>
      </c>
      <c r="H515" t="s">
        <v>27175</v>
      </c>
      <c r="I515" s="193" t="s">
        <v>36020</v>
      </c>
    </row>
    <row r="516" spans="1:9">
      <c r="A516" t="s">
        <v>33574</v>
      </c>
      <c r="B516" t="s">
        <v>4434</v>
      </c>
      <c r="C516">
        <v>6</v>
      </c>
      <c r="D516">
        <v>0.7</v>
      </c>
      <c r="E516">
        <v>40</v>
      </c>
      <c r="F516">
        <v>10.25</v>
      </c>
      <c r="G516" t="s">
        <v>4328</v>
      </c>
      <c r="H516" t="s">
        <v>27175</v>
      </c>
      <c r="I516" s="193" t="s">
        <v>36021</v>
      </c>
    </row>
    <row r="517" spans="1:9">
      <c r="A517" t="s">
        <v>33575</v>
      </c>
      <c r="B517" t="s">
        <v>218</v>
      </c>
      <c r="C517">
        <v>6</v>
      </c>
      <c r="D517">
        <v>0.7</v>
      </c>
      <c r="E517">
        <v>40</v>
      </c>
      <c r="F517">
        <v>5.45</v>
      </c>
      <c r="G517" t="s">
        <v>4328</v>
      </c>
      <c r="H517" t="s">
        <v>27175</v>
      </c>
      <c r="I517" s="193" t="s">
        <v>36022</v>
      </c>
    </row>
    <row r="518" spans="1:9">
      <c r="A518" t="s">
        <v>33582</v>
      </c>
      <c r="B518" t="s">
        <v>4559</v>
      </c>
      <c r="C518">
        <v>3</v>
      </c>
      <c r="D518">
        <v>0.7</v>
      </c>
      <c r="E518">
        <v>43</v>
      </c>
      <c r="F518">
        <v>15.75</v>
      </c>
      <c r="G518" t="s">
        <v>4328</v>
      </c>
      <c r="H518" t="s">
        <v>27178</v>
      </c>
      <c r="I518" s="193" t="s">
        <v>36029</v>
      </c>
    </row>
    <row r="519" spans="1:9">
      <c r="A519" t="s">
        <v>33583</v>
      </c>
      <c r="B519" t="s">
        <v>32947</v>
      </c>
      <c r="C519">
        <v>6</v>
      </c>
      <c r="D519">
        <v>0.7</v>
      </c>
      <c r="E519">
        <v>43</v>
      </c>
      <c r="F519">
        <v>210</v>
      </c>
      <c r="G519" t="s">
        <v>4328</v>
      </c>
      <c r="H519" t="s">
        <v>27178</v>
      </c>
      <c r="I519" s="193" t="s">
        <v>36030</v>
      </c>
    </row>
    <row r="520" spans="1:9">
      <c r="A520" t="s">
        <v>33584</v>
      </c>
      <c r="B520" t="s">
        <v>240</v>
      </c>
      <c r="C520">
        <v>6</v>
      </c>
      <c r="D520">
        <v>0.7</v>
      </c>
      <c r="E520">
        <v>43</v>
      </c>
      <c r="F520">
        <v>63.5</v>
      </c>
      <c r="G520" t="s">
        <v>4328</v>
      </c>
      <c r="H520" t="s">
        <v>27178</v>
      </c>
      <c r="I520" s="193" t="s">
        <v>36031</v>
      </c>
    </row>
    <row r="521" spans="1:9">
      <c r="A521" t="s">
        <v>33585</v>
      </c>
      <c r="B521" t="s">
        <v>32948</v>
      </c>
      <c r="C521">
        <v>6</v>
      </c>
      <c r="D521">
        <v>0.7</v>
      </c>
      <c r="E521">
        <v>43</v>
      </c>
      <c r="F521">
        <v>12.35</v>
      </c>
      <c r="G521" t="s">
        <v>4328</v>
      </c>
      <c r="H521" t="s">
        <v>27178</v>
      </c>
      <c r="I521" s="193" t="s">
        <v>36032</v>
      </c>
    </row>
    <row r="522" spans="1:9">
      <c r="A522" t="s">
        <v>33586</v>
      </c>
      <c r="B522" t="s">
        <v>4724</v>
      </c>
      <c r="C522">
        <v>6</v>
      </c>
      <c r="D522">
        <v>0.7</v>
      </c>
      <c r="E522">
        <v>43</v>
      </c>
      <c r="F522">
        <v>35.75</v>
      </c>
      <c r="G522" t="s">
        <v>4328</v>
      </c>
      <c r="H522" t="s">
        <v>27178</v>
      </c>
      <c r="I522" s="193" t="s">
        <v>36033</v>
      </c>
    </row>
    <row r="523" spans="1:9">
      <c r="A523" t="s">
        <v>33663</v>
      </c>
      <c r="B523" t="s">
        <v>32966</v>
      </c>
      <c r="C523">
        <v>6</v>
      </c>
      <c r="D523">
        <v>0.7</v>
      </c>
      <c r="E523">
        <v>40</v>
      </c>
      <c r="F523">
        <v>12.5</v>
      </c>
      <c r="G523" t="s">
        <v>4328</v>
      </c>
      <c r="H523" t="s">
        <v>27158</v>
      </c>
      <c r="I523" s="193" t="s">
        <v>36110</v>
      </c>
    </row>
    <row r="524" spans="1:9">
      <c r="A524" t="s">
        <v>33664</v>
      </c>
      <c r="B524" t="s">
        <v>32967</v>
      </c>
      <c r="C524">
        <v>6</v>
      </c>
      <c r="D524">
        <v>0.7</v>
      </c>
      <c r="E524">
        <v>40</v>
      </c>
      <c r="F524">
        <v>16.5</v>
      </c>
      <c r="G524" t="s">
        <v>4328</v>
      </c>
      <c r="H524" t="s">
        <v>27158</v>
      </c>
      <c r="I524" s="193" t="s">
        <v>36111</v>
      </c>
    </row>
    <row r="525" spans="1:9">
      <c r="A525" t="s">
        <v>33665</v>
      </c>
      <c r="B525" t="s">
        <v>32968</v>
      </c>
      <c r="C525">
        <v>6</v>
      </c>
      <c r="D525">
        <v>0.7</v>
      </c>
      <c r="E525">
        <v>54</v>
      </c>
      <c r="F525">
        <v>19.5</v>
      </c>
      <c r="G525" t="s">
        <v>4328</v>
      </c>
      <c r="H525" t="s">
        <v>27158</v>
      </c>
      <c r="I525" s="193" t="s">
        <v>36112</v>
      </c>
    </row>
    <row r="526" spans="1:9">
      <c r="A526" t="s">
        <v>33666</v>
      </c>
      <c r="B526" t="s">
        <v>32969</v>
      </c>
      <c r="C526">
        <v>6</v>
      </c>
      <c r="D526">
        <v>0.7</v>
      </c>
      <c r="E526">
        <v>40</v>
      </c>
      <c r="F526">
        <v>42.5</v>
      </c>
      <c r="G526" t="s">
        <v>4328</v>
      </c>
      <c r="H526" t="s">
        <v>27158</v>
      </c>
      <c r="I526" s="193" t="s">
        <v>36113</v>
      </c>
    </row>
    <row r="527" spans="1:9">
      <c r="A527" t="s">
        <v>33667</v>
      </c>
      <c r="B527" t="s">
        <v>32970</v>
      </c>
      <c r="C527">
        <v>6</v>
      </c>
      <c r="D527">
        <v>0.7</v>
      </c>
      <c r="E527">
        <v>43</v>
      </c>
      <c r="F527">
        <v>14.95</v>
      </c>
      <c r="G527" t="s">
        <v>4328</v>
      </c>
      <c r="H527" t="s">
        <v>27158</v>
      </c>
      <c r="I527" s="193" t="s">
        <v>36114</v>
      </c>
    </row>
    <row r="528" spans="1:9">
      <c r="A528" t="s">
        <v>33672</v>
      </c>
      <c r="B528" t="s">
        <v>336</v>
      </c>
      <c r="C528">
        <v>6</v>
      </c>
      <c r="D528">
        <v>0.7</v>
      </c>
      <c r="E528">
        <v>40</v>
      </c>
      <c r="F528">
        <v>9.75</v>
      </c>
      <c r="G528" t="s">
        <v>4328</v>
      </c>
      <c r="H528" t="s">
        <v>27189</v>
      </c>
      <c r="I528" s="193" t="s">
        <v>36119</v>
      </c>
    </row>
    <row r="529" spans="1:9">
      <c r="A529" t="s">
        <v>33673</v>
      </c>
      <c r="B529" t="s">
        <v>338</v>
      </c>
      <c r="C529">
        <v>6</v>
      </c>
      <c r="D529">
        <v>0.7</v>
      </c>
      <c r="E529">
        <v>40</v>
      </c>
      <c r="F529">
        <v>47.5</v>
      </c>
      <c r="G529" t="s">
        <v>4328</v>
      </c>
      <c r="H529" t="s">
        <v>27189</v>
      </c>
      <c r="I529" s="193" t="s">
        <v>36120</v>
      </c>
    </row>
    <row r="530" spans="1:9">
      <c r="A530" t="s">
        <v>33674</v>
      </c>
      <c r="B530" t="s">
        <v>340</v>
      </c>
      <c r="C530">
        <v>6</v>
      </c>
      <c r="D530">
        <v>0.7</v>
      </c>
      <c r="E530">
        <v>40</v>
      </c>
      <c r="F530">
        <v>21</v>
      </c>
      <c r="G530" t="s">
        <v>4328</v>
      </c>
      <c r="H530" t="s">
        <v>27189</v>
      </c>
      <c r="I530" s="193" t="s">
        <v>36121</v>
      </c>
    </row>
    <row r="531" spans="1:9">
      <c r="A531" t="s">
        <v>33675</v>
      </c>
      <c r="B531" t="s">
        <v>342</v>
      </c>
      <c r="C531">
        <v>6</v>
      </c>
      <c r="D531">
        <v>0.7</v>
      </c>
      <c r="E531">
        <v>40</v>
      </c>
      <c r="F531">
        <v>5.25</v>
      </c>
      <c r="G531" t="s">
        <v>4328</v>
      </c>
      <c r="H531" t="s">
        <v>27189</v>
      </c>
      <c r="I531" s="193" t="s">
        <v>36122</v>
      </c>
    </row>
    <row r="532" spans="1:9">
      <c r="A532" t="s">
        <v>33682</v>
      </c>
      <c r="B532" t="s">
        <v>352</v>
      </c>
      <c r="C532">
        <v>12</v>
      </c>
      <c r="D532">
        <v>1</v>
      </c>
      <c r="E532">
        <v>40</v>
      </c>
      <c r="F532">
        <v>9.9499999999999993</v>
      </c>
      <c r="G532" t="s">
        <v>4328</v>
      </c>
      <c r="H532" t="s">
        <v>27189</v>
      </c>
      <c r="I532" s="193" t="s">
        <v>36129</v>
      </c>
    </row>
    <row r="533" spans="1:9">
      <c r="A533" t="s">
        <v>33683</v>
      </c>
      <c r="B533" t="s">
        <v>352</v>
      </c>
      <c r="C533">
        <v>6</v>
      </c>
      <c r="D533">
        <v>0.7</v>
      </c>
      <c r="E533">
        <v>40</v>
      </c>
      <c r="F533">
        <v>45.95</v>
      </c>
      <c r="G533" t="s">
        <v>4328</v>
      </c>
      <c r="H533" t="s">
        <v>27189</v>
      </c>
      <c r="I533" s="193" t="s">
        <v>36130</v>
      </c>
    </row>
    <row r="534" spans="1:9">
      <c r="A534" t="s">
        <v>33684</v>
      </c>
      <c r="B534" t="s">
        <v>355</v>
      </c>
      <c r="C534">
        <v>6</v>
      </c>
      <c r="D534">
        <v>0.7</v>
      </c>
      <c r="E534">
        <v>40</v>
      </c>
      <c r="F534">
        <v>11.5</v>
      </c>
      <c r="G534" t="s">
        <v>4328</v>
      </c>
      <c r="H534" t="s">
        <v>27189</v>
      </c>
      <c r="I534" s="193" t="s">
        <v>36131</v>
      </c>
    </row>
    <row r="535" spans="1:9">
      <c r="A535" t="s">
        <v>33685</v>
      </c>
      <c r="B535" t="s">
        <v>355</v>
      </c>
      <c r="C535">
        <v>12</v>
      </c>
      <c r="D535">
        <v>1</v>
      </c>
      <c r="E535">
        <v>40</v>
      </c>
      <c r="F535">
        <v>14.35</v>
      </c>
      <c r="G535" t="s">
        <v>4328</v>
      </c>
      <c r="H535" t="s">
        <v>27189</v>
      </c>
      <c r="I535" s="193" t="s">
        <v>36132</v>
      </c>
    </row>
    <row r="536" spans="1:9">
      <c r="A536" t="s">
        <v>33687</v>
      </c>
      <c r="B536" t="s">
        <v>360</v>
      </c>
      <c r="C536">
        <v>6</v>
      </c>
      <c r="D536">
        <v>0.7</v>
      </c>
      <c r="E536">
        <v>40</v>
      </c>
      <c r="F536">
        <v>19.5</v>
      </c>
      <c r="G536" t="s">
        <v>4328</v>
      </c>
      <c r="H536" t="s">
        <v>27189</v>
      </c>
      <c r="I536" s="193" t="s">
        <v>36134</v>
      </c>
    </row>
    <row r="537" spans="1:9">
      <c r="A537" t="s">
        <v>33688</v>
      </c>
      <c r="B537" t="s">
        <v>362</v>
      </c>
      <c r="C537">
        <v>6</v>
      </c>
      <c r="D537">
        <v>0.7</v>
      </c>
      <c r="E537">
        <v>40</v>
      </c>
      <c r="F537">
        <v>5.85</v>
      </c>
      <c r="G537" t="s">
        <v>4328</v>
      </c>
      <c r="H537" t="s">
        <v>27189</v>
      </c>
      <c r="I537" s="193" t="s">
        <v>36135</v>
      </c>
    </row>
    <row r="538" spans="1:9">
      <c r="A538" t="s">
        <v>33690</v>
      </c>
      <c r="B538" t="s">
        <v>4513</v>
      </c>
      <c r="C538">
        <v>6</v>
      </c>
      <c r="D538">
        <v>1</v>
      </c>
      <c r="E538">
        <v>40</v>
      </c>
      <c r="F538">
        <v>6.95</v>
      </c>
      <c r="G538" t="s">
        <v>4328</v>
      </c>
      <c r="H538" t="s">
        <v>27189</v>
      </c>
      <c r="I538" s="193" t="s">
        <v>36137</v>
      </c>
    </row>
    <row r="539" spans="1:9">
      <c r="A539" t="s">
        <v>33700</v>
      </c>
      <c r="B539" t="s">
        <v>4631</v>
      </c>
      <c r="C539">
        <v>6</v>
      </c>
      <c r="D539">
        <v>0.7</v>
      </c>
      <c r="E539">
        <v>45</v>
      </c>
      <c r="F539">
        <v>18</v>
      </c>
      <c r="G539" t="s">
        <v>4328</v>
      </c>
      <c r="H539" t="s">
        <v>27193</v>
      </c>
      <c r="I539" s="193" t="s">
        <v>36147</v>
      </c>
    </row>
    <row r="540" spans="1:9">
      <c r="A540" t="s">
        <v>33728</v>
      </c>
      <c r="B540" t="s">
        <v>419</v>
      </c>
      <c r="C540">
        <v>6</v>
      </c>
      <c r="D540">
        <v>0.7</v>
      </c>
      <c r="E540">
        <v>45</v>
      </c>
      <c r="F540">
        <v>23.95</v>
      </c>
      <c r="G540" t="s">
        <v>4328</v>
      </c>
      <c r="H540" t="s">
        <v>27198</v>
      </c>
      <c r="I540" s="193" t="s">
        <v>36175</v>
      </c>
    </row>
    <row r="541" spans="1:9">
      <c r="A541" t="s">
        <v>33729</v>
      </c>
      <c r="B541" t="s">
        <v>26910</v>
      </c>
      <c r="C541">
        <v>6</v>
      </c>
      <c r="D541">
        <v>0.7</v>
      </c>
      <c r="E541">
        <v>45</v>
      </c>
      <c r="F541">
        <v>22.75</v>
      </c>
      <c r="G541" t="s">
        <v>4328</v>
      </c>
      <c r="H541" t="s">
        <v>27198</v>
      </c>
      <c r="I541" s="193" t="s">
        <v>36176</v>
      </c>
    </row>
    <row r="542" spans="1:9">
      <c r="A542" t="s">
        <v>33742</v>
      </c>
      <c r="B542" t="s">
        <v>431</v>
      </c>
      <c r="C542">
        <v>6</v>
      </c>
      <c r="D542">
        <v>0.7</v>
      </c>
      <c r="E542">
        <v>40</v>
      </c>
      <c r="F542">
        <v>42.5</v>
      </c>
      <c r="G542" t="s">
        <v>4328</v>
      </c>
      <c r="H542" t="s">
        <v>27199</v>
      </c>
      <c r="I542" s="193" t="s">
        <v>36189</v>
      </c>
    </row>
    <row r="543" spans="1:9">
      <c r="A543" t="s">
        <v>33745</v>
      </c>
      <c r="B543" t="s">
        <v>437</v>
      </c>
      <c r="C543">
        <v>6</v>
      </c>
      <c r="D543">
        <v>0.7</v>
      </c>
      <c r="E543">
        <v>37.5</v>
      </c>
      <c r="F543">
        <v>13.5</v>
      </c>
      <c r="G543" t="s">
        <v>4328</v>
      </c>
      <c r="H543" t="s">
        <v>27199</v>
      </c>
      <c r="I543" s="193" t="s">
        <v>36192</v>
      </c>
    </row>
    <row r="544" spans="1:9">
      <c r="A544" t="s">
        <v>33746</v>
      </c>
      <c r="B544" t="s">
        <v>437</v>
      </c>
      <c r="C544">
        <v>12</v>
      </c>
      <c r="D544">
        <v>1</v>
      </c>
      <c r="E544">
        <v>37.5</v>
      </c>
      <c r="F544">
        <v>25.5</v>
      </c>
      <c r="G544" t="s">
        <v>4328</v>
      </c>
      <c r="H544" t="s">
        <v>27199</v>
      </c>
      <c r="I544" s="193" t="s">
        <v>36193</v>
      </c>
    </row>
    <row r="545" spans="1:9">
      <c r="A545" t="s">
        <v>33747</v>
      </c>
      <c r="B545" t="s">
        <v>32981</v>
      </c>
      <c r="C545">
        <v>6</v>
      </c>
      <c r="D545">
        <v>0.7</v>
      </c>
      <c r="E545">
        <v>38</v>
      </c>
      <c r="F545">
        <v>12.5</v>
      </c>
      <c r="G545" t="s">
        <v>4328</v>
      </c>
      <c r="H545" t="s">
        <v>27199</v>
      </c>
      <c r="I545" s="193" t="s">
        <v>36194</v>
      </c>
    </row>
    <row r="546" spans="1:9">
      <c r="A546" t="s">
        <v>33748</v>
      </c>
      <c r="B546" t="s">
        <v>440</v>
      </c>
      <c r="C546">
        <v>6</v>
      </c>
      <c r="D546">
        <v>0.7</v>
      </c>
      <c r="E546">
        <v>38</v>
      </c>
      <c r="F546">
        <v>21.5</v>
      </c>
      <c r="G546" t="s">
        <v>4328</v>
      </c>
      <c r="H546" t="s">
        <v>27199</v>
      </c>
      <c r="I546" s="193" t="s">
        <v>36195</v>
      </c>
    </row>
    <row r="547" spans="1:9">
      <c r="A547" t="s">
        <v>33749</v>
      </c>
      <c r="B547" t="s">
        <v>443</v>
      </c>
      <c r="C547">
        <v>6</v>
      </c>
      <c r="D547">
        <v>0.7</v>
      </c>
      <c r="E547">
        <v>40</v>
      </c>
      <c r="F547">
        <v>21.5</v>
      </c>
      <c r="G547" t="s">
        <v>4328</v>
      </c>
      <c r="H547" t="s">
        <v>27201</v>
      </c>
      <c r="I547" s="193" t="s">
        <v>36196</v>
      </c>
    </row>
    <row r="548" spans="1:9">
      <c r="A548" t="s">
        <v>33750</v>
      </c>
      <c r="B548" t="s">
        <v>32982</v>
      </c>
      <c r="C548">
        <v>6</v>
      </c>
      <c r="D548">
        <v>0.7</v>
      </c>
      <c r="E548">
        <v>40</v>
      </c>
      <c r="F548">
        <v>8.5</v>
      </c>
      <c r="G548" t="s">
        <v>4328</v>
      </c>
      <c r="H548" t="s">
        <v>27199</v>
      </c>
      <c r="I548" s="193" t="s">
        <v>36197</v>
      </c>
    </row>
    <row r="549" spans="1:9">
      <c r="A549" t="s">
        <v>33818</v>
      </c>
      <c r="B549" t="s">
        <v>565</v>
      </c>
      <c r="C549">
        <v>6</v>
      </c>
      <c r="D549">
        <v>1</v>
      </c>
      <c r="E549">
        <v>40</v>
      </c>
      <c r="F549">
        <v>32.5</v>
      </c>
      <c r="G549" t="s">
        <v>4328</v>
      </c>
      <c r="H549" t="s">
        <v>27193</v>
      </c>
      <c r="I549" s="193" t="s">
        <v>36265</v>
      </c>
    </row>
    <row r="550" spans="1:9">
      <c r="A550" t="s">
        <v>33821</v>
      </c>
      <c r="B550" t="s">
        <v>26923</v>
      </c>
      <c r="C550">
        <v>6</v>
      </c>
      <c r="D550">
        <v>0.7</v>
      </c>
      <c r="E550">
        <v>46.2</v>
      </c>
      <c r="F550">
        <v>17.3</v>
      </c>
      <c r="G550" t="s">
        <v>4328</v>
      </c>
      <c r="H550" t="s">
        <v>27178</v>
      </c>
      <c r="I550" s="193" t="s">
        <v>36268</v>
      </c>
    </row>
    <row r="551" spans="1:9">
      <c r="A551" t="s">
        <v>33824</v>
      </c>
      <c r="B551" t="s">
        <v>577</v>
      </c>
      <c r="C551">
        <v>6</v>
      </c>
      <c r="D551">
        <v>0.7</v>
      </c>
      <c r="E551">
        <v>40</v>
      </c>
      <c r="F551">
        <v>32.5</v>
      </c>
      <c r="G551" t="s">
        <v>4328</v>
      </c>
      <c r="H551" t="s">
        <v>27178</v>
      </c>
      <c r="I551" s="193" t="s">
        <v>36271</v>
      </c>
    </row>
    <row r="552" spans="1:9">
      <c r="A552" t="s">
        <v>33837</v>
      </c>
      <c r="B552" t="s">
        <v>592</v>
      </c>
      <c r="C552">
        <v>6</v>
      </c>
      <c r="D552">
        <v>0.7</v>
      </c>
      <c r="E552">
        <v>40</v>
      </c>
      <c r="F552">
        <v>15.5</v>
      </c>
      <c r="G552" t="s">
        <v>4328</v>
      </c>
      <c r="H552" t="s">
        <v>27290</v>
      </c>
      <c r="I552" s="193" t="s">
        <v>36284</v>
      </c>
    </row>
    <row r="553" spans="1:9">
      <c r="A553" t="s">
        <v>33855</v>
      </c>
      <c r="B553" t="s">
        <v>700</v>
      </c>
      <c r="C553">
        <v>6</v>
      </c>
      <c r="D553">
        <v>0.5</v>
      </c>
      <c r="E553">
        <v>40</v>
      </c>
      <c r="F553">
        <v>35</v>
      </c>
      <c r="G553" t="s">
        <v>4328</v>
      </c>
      <c r="H553" t="s">
        <v>27153</v>
      </c>
      <c r="I553" s="193" t="s">
        <v>36302</v>
      </c>
    </row>
    <row r="554" spans="1:9">
      <c r="A554" t="s">
        <v>33856</v>
      </c>
      <c r="B554" t="s">
        <v>702</v>
      </c>
      <c r="C554">
        <v>6</v>
      </c>
      <c r="D554">
        <v>0.5</v>
      </c>
      <c r="E554">
        <v>40</v>
      </c>
      <c r="F554">
        <v>11</v>
      </c>
      <c r="G554" t="s">
        <v>4328</v>
      </c>
      <c r="H554" t="s">
        <v>27153</v>
      </c>
      <c r="I554" s="193" t="s">
        <v>36303</v>
      </c>
    </row>
    <row r="555" spans="1:9">
      <c r="A555" t="s">
        <v>33860</v>
      </c>
      <c r="B555" t="s">
        <v>14219</v>
      </c>
      <c r="C555">
        <v>6</v>
      </c>
      <c r="D555">
        <v>0.7</v>
      </c>
      <c r="E555">
        <v>40</v>
      </c>
      <c r="F555">
        <v>7.25</v>
      </c>
      <c r="G555" t="s">
        <v>4328</v>
      </c>
      <c r="H555" t="s">
        <v>27213</v>
      </c>
      <c r="I555" s="193" t="s">
        <v>36307</v>
      </c>
    </row>
    <row r="556" spans="1:9">
      <c r="A556" t="s">
        <v>33861</v>
      </c>
      <c r="B556" t="s">
        <v>720</v>
      </c>
      <c r="C556">
        <v>6</v>
      </c>
      <c r="D556">
        <v>0.7</v>
      </c>
      <c r="E556">
        <v>40</v>
      </c>
      <c r="F556">
        <v>11.75</v>
      </c>
      <c r="G556" t="s">
        <v>4328</v>
      </c>
      <c r="H556" t="s">
        <v>27213</v>
      </c>
      <c r="I556" s="193" t="s">
        <v>36308</v>
      </c>
    </row>
    <row r="557" spans="1:9">
      <c r="A557" t="s">
        <v>33862</v>
      </c>
      <c r="B557" t="s">
        <v>721</v>
      </c>
      <c r="C557">
        <v>6</v>
      </c>
      <c r="D557">
        <v>0.7</v>
      </c>
      <c r="E557">
        <v>38</v>
      </c>
      <c r="F557">
        <v>17.95</v>
      </c>
      <c r="G557" t="s">
        <v>4328</v>
      </c>
      <c r="H557" t="s">
        <v>27213</v>
      </c>
      <c r="I557" s="193" t="s">
        <v>36309</v>
      </c>
    </row>
    <row r="558" spans="1:9">
      <c r="A558" t="s">
        <v>33869</v>
      </c>
      <c r="B558" t="s">
        <v>27053</v>
      </c>
      <c r="C558">
        <v>6</v>
      </c>
      <c r="D558">
        <v>0.7</v>
      </c>
      <c r="E558">
        <v>40</v>
      </c>
      <c r="F558">
        <v>18.5</v>
      </c>
      <c r="G558" t="s">
        <v>4328</v>
      </c>
      <c r="H558" t="s">
        <v>27214</v>
      </c>
      <c r="I558" s="193" t="s">
        <v>36316</v>
      </c>
    </row>
    <row r="559" spans="1:9">
      <c r="A559" t="s">
        <v>33870</v>
      </c>
      <c r="B559" t="s">
        <v>27655</v>
      </c>
      <c r="C559">
        <v>6</v>
      </c>
      <c r="D559">
        <v>0.7</v>
      </c>
      <c r="E559">
        <v>40</v>
      </c>
      <c r="F559">
        <v>21.5</v>
      </c>
      <c r="G559" t="s">
        <v>4328</v>
      </c>
      <c r="H559" t="s">
        <v>27214</v>
      </c>
      <c r="I559" s="193" t="s">
        <v>36317</v>
      </c>
    </row>
    <row r="560" spans="1:9">
      <c r="A560" t="s">
        <v>33871</v>
      </c>
      <c r="B560" t="s">
        <v>32997</v>
      </c>
      <c r="C560">
        <v>6</v>
      </c>
      <c r="D560">
        <v>0.7</v>
      </c>
      <c r="E560">
        <v>40</v>
      </c>
      <c r="F560">
        <v>13.95</v>
      </c>
      <c r="G560" t="s">
        <v>4328</v>
      </c>
      <c r="H560" t="s">
        <v>27214</v>
      </c>
      <c r="I560" s="193" t="s">
        <v>36318</v>
      </c>
    </row>
    <row r="561" spans="1:9">
      <c r="A561" t="s">
        <v>33872</v>
      </c>
      <c r="B561" t="s">
        <v>14547</v>
      </c>
      <c r="C561">
        <v>6</v>
      </c>
      <c r="D561">
        <v>0.7</v>
      </c>
      <c r="E561">
        <v>40</v>
      </c>
      <c r="F561">
        <v>40.5</v>
      </c>
      <c r="G561" t="s">
        <v>4328</v>
      </c>
      <c r="H561" t="s">
        <v>27215</v>
      </c>
      <c r="I561" s="193" t="s">
        <v>36319</v>
      </c>
    </row>
    <row r="562" spans="1:9">
      <c r="A562" t="s">
        <v>33894</v>
      </c>
      <c r="B562" t="s">
        <v>780</v>
      </c>
      <c r="C562">
        <v>6</v>
      </c>
      <c r="D562">
        <v>0.7</v>
      </c>
      <c r="E562">
        <v>40</v>
      </c>
      <c r="F562">
        <v>265</v>
      </c>
      <c r="G562" t="s">
        <v>4328</v>
      </c>
      <c r="H562" t="s">
        <v>27199</v>
      </c>
      <c r="I562" s="193" t="s">
        <v>36341</v>
      </c>
    </row>
    <row r="563" spans="1:9">
      <c r="A563" t="s">
        <v>33895</v>
      </c>
      <c r="B563" t="s">
        <v>14942</v>
      </c>
      <c r="C563">
        <v>6</v>
      </c>
      <c r="D563">
        <v>0.7</v>
      </c>
      <c r="E563">
        <v>38</v>
      </c>
      <c r="F563">
        <v>31.75</v>
      </c>
      <c r="G563" t="s">
        <v>4328</v>
      </c>
      <c r="H563" t="s">
        <v>27199</v>
      </c>
      <c r="I563" s="193" t="s">
        <v>36342</v>
      </c>
    </row>
    <row r="564" spans="1:9">
      <c r="A564" t="s">
        <v>33896</v>
      </c>
      <c r="B564" t="s">
        <v>31728</v>
      </c>
      <c r="C564">
        <v>6</v>
      </c>
      <c r="D564">
        <v>0.7</v>
      </c>
      <c r="E564">
        <v>41.2</v>
      </c>
      <c r="F564">
        <v>8.15</v>
      </c>
      <c r="G564" t="s">
        <v>4328</v>
      </c>
      <c r="H564" t="s">
        <v>27199</v>
      </c>
      <c r="I564" s="193" t="s">
        <v>36343</v>
      </c>
    </row>
    <row r="565" spans="1:9">
      <c r="A565" t="s">
        <v>33897</v>
      </c>
      <c r="B565" t="s">
        <v>33000</v>
      </c>
      <c r="C565">
        <v>6</v>
      </c>
      <c r="D565">
        <v>0.7</v>
      </c>
      <c r="E565">
        <v>45</v>
      </c>
      <c r="F565">
        <v>25.95</v>
      </c>
      <c r="G565" t="s">
        <v>4328</v>
      </c>
      <c r="H565" t="s">
        <v>27199</v>
      </c>
      <c r="I565" s="193" t="s">
        <v>36344</v>
      </c>
    </row>
    <row r="566" spans="1:9">
      <c r="A566" t="s">
        <v>33918</v>
      </c>
      <c r="B566" t="s">
        <v>812</v>
      </c>
      <c r="C566">
        <v>6</v>
      </c>
      <c r="D566">
        <v>0.7</v>
      </c>
      <c r="E566">
        <v>40</v>
      </c>
      <c r="F566">
        <v>15.5</v>
      </c>
      <c r="G566" t="s">
        <v>4328</v>
      </c>
      <c r="H566" t="s">
        <v>27220</v>
      </c>
      <c r="I566" s="193" t="s">
        <v>36365</v>
      </c>
    </row>
    <row r="567" spans="1:9">
      <c r="A567" t="s">
        <v>33919</v>
      </c>
      <c r="B567" t="s">
        <v>816</v>
      </c>
      <c r="C567">
        <v>6</v>
      </c>
      <c r="D567">
        <v>0.7</v>
      </c>
      <c r="E567">
        <v>40</v>
      </c>
      <c r="F567">
        <v>6.5</v>
      </c>
      <c r="G567" t="s">
        <v>4328</v>
      </c>
      <c r="H567" t="s">
        <v>27220</v>
      </c>
      <c r="I567" s="193" t="s">
        <v>36366</v>
      </c>
    </row>
    <row r="568" spans="1:9">
      <c r="A568" t="s">
        <v>33924</v>
      </c>
      <c r="B568" t="s">
        <v>27056</v>
      </c>
      <c r="C568">
        <v>6</v>
      </c>
      <c r="D568">
        <v>0.7</v>
      </c>
      <c r="E568">
        <v>40</v>
      </c>
      <c r="F568">
        <v>122.5</v>
      </c>
      <c r="G568" t="s">
        <v>4328</v>
      </c>
      <c r="H568" t="s">
        <v>27150</v>
      </c>
      <c r="I568" s="193" t="s">
        <v>36371</v>
      </c>
    </row>
    <row r="569" spans="1:9">
      <c r="A569" t="s">
        <v>33947</v>
      </c>
      <c r="B569" t="s">
        <v>27058</v>
      </c>
      <c r="C569">
        <v>6</v>
      </c>
      <c r="D569">
        <v>0.7</v>
      </c>
      <c r="E569">
        <v>42.8</v>
      </c>
      <c r="F569">
        <v>62.5</v>
      </c>
      <c r="G569" t="s">
        <v>4328</v>
      </c>
      <c r="H569" t="s">
        <v>27170</v>
      </c>
      <c r="I569" s="193" t="s">
        <v>36394</v>
      </c>
    </row>
    <row r="570" spans="1:9">
      <c r="A570" t="s">
        <v>33962</v>
      </c>
      <c r="B570" t="s">
        <v>884</v>
      </c>
      <c r="C570">
        <v>6</v>
      </c>
      <c r="D570">
        <v>0.7</v>
      </c>
      <c r="E570">
        <v>40</v>
      </c>
      <c r="F570">
        <v>28.95</v>
      </c>
      <c r="G570" t="s">
        <v>4328</v>
      </c>
      <c r="H570" t="s">
        <v>27178</v>
      </c>
      <c r="I570" s="193" t="s">
        <v>36409</v>
      </c>
    </row>
    <row r="571" spans="1:9">
      <c r="A571" t="s">
        <v>33981</v>
      </c>
      <c r="B571" t="s">
        <v>910</v>
      </c>
      <c r="C571">
        <v>12</v>
      </c>
      <c r="D571">
        <v>1</v>
      </c>
      <c r="E571">
        <v>40</v>
      </c>
      <c r="F571">
        <v>18.95</v>
      </c>
      <c r="G571" t="s">
        <v>4328</v>
      </c>
      <c r="H571" t="s">
        <v>27178</v>
      </c>
      <c r="I571" s="193" t="s">
        <v>36428</v>
      </c>
    </row>
    <row r="572" spans="1:9">
      <c r="A572" t="s">
        <v>33988</v>
      </c>
      <c r="B572" t="s">
        <v>927</v>
      </c>
      <c r="C572">
        <v>4</v>
      </c>
      <c r="D572">
        <v>0.7</v>
      </c>
      <c r="E572">
        <v>40</v>
      </c>
      <c r="F572">
        <v>6.5</v>
      </c>
      <c r="G572" t="s">
        <v>4328</v>
      </c>
      <c r="H572" t="s">
        <v>27215</v>
      </c>
      <c r="I572" s="193" t="s">
        <v>36435</v>
      </c>
    </row>
    <row r="573" spans="1:9">
      <c r="A573" t="s">
        <v>33989</v>
      </c>
      <c r="B573" t="s">
        <v>929</v>
      </c>
      <c r="C573">
        <v>4</v>
      </c>
      <c r="D573">
        <v>0.7</v>
      </c>
      <c r="E573">
        <v>40</v>
      </c>
      <c r="F573">
        <v>8.4499999999999993</v>
      </c>
      <c r="G573" t="s">
        <v>4328</v>
      </c>
      <c r="H573" t="s">
        <v>27215</v>
      </c>
      <c r="I573" s="193" t="s">
        <v>36436</v>
      </c>
    </row>
    <row r="574" spans="1:9">
      <c r="A574" t="s">
        <v>34013</v>
      </c>
      <c r="B574" t="s">
        <v>991</v>
      </c>
      <c r="C574">
        <v>6</v>
      </c>
      <c r="D574">
        <v>0.7</v>
      </c>
      <c r="E574">
        <v>40</v>
      </c>
      <c r="F574">
        <v>7.15</v>
      </c>
      <c r="G574" t="s">
        <v>4328</v>
      </c>
      <c r="H574" t="s">
        <v>27225</v>
      </c>
      <c r="I574" s="193" t="s">
        <v>36460</v>
      </c>
    </row>
    <row r="575" spans="1:9">
      <c r="A575" t="s">
        <v>34015</v>
      </c>
      <c r="B575" t="s">
        <v>995</v>
      </c>
      <c r="C575">
        <v>6</v>
      </c>
      <c r="D575">
        <v>0.7</v>
      </c>
      <c r="E575">
        <v>40</v>
      </c>
      <c r="F575">
        <v>16.5</v>
      </c>
      <c r="G575" t="s">
        <v>4328</v>
      </c>
      <c r="H575" t="s">
        <v>27225</v>
      </c>
      <c r="I575" s="193" t="s">
        <v>36462</v>
      </c>
    </row>
    <row r="576" spans="1:9">
      <c r="A576" t="s">
        <v>34048</v>
      </c>
      <c r="B576" t="s">
        <v>27062</v>
      </c>
      <c r="C576">
        <v>6</v>
      </c>
      <c r="D576">
        <v>0.7</v>
      </c>
      <c r="E576">
        <v>40</v>
      </c>
      <c r="F576">
        <v>5.25</v>
      </c>
      <c r="G576" t="s">
        <v>4328</v>
      </c>
      <c r="H576" t="s">
        <v>27226</v>
      </c>
      <c r="I576" s="193" t="s">
        <v>36495</v>
      </c>
    </row>
    <row r="577" spans="1:9">
      <c r="A577" t="s">
        <v>34049</v>
      </c>
      <c r="B577" t="s">
        <v>27064</v>
      </c>
      <c r="C577">
        <v>6</v>
      </c>
      <c r="D577">
        <v>0.7</v>
      </c>
      <c r="E577">
        <v>43.2</v>
      </c>
      <c r="F577">
        <v>8.65</v>
      </c>
      <c r="G577" t="s">
        <v>4328</v>
      </c>
      <c r="H577" t="s">
        <v>27226</v>
      </c>
      <c r="I577" s="193" t="s">
        <v>36496</v>
      </c>
    </row>
    <row r="578" spans="1:9">
      <c r="A578" t="s">
        <v>34050</v>
      </c>
      <c r="B578" t="s">
        <v>26930</v>
      </c>
      <c r="C578">
        <v>6</v>
      </c>
      <c r="D578">
        <v>0.7</v>
      </c>
      <c r="E578">
        <v>40</v>
      </c>
      <c r="F578">
        <v>42.9</v>
      </c>
      <c r="G578" t="s">
        <v>4328</v>
      </c>
      <c r="H578" t="s">
        <v>27226</v>
      </c>
      <c r="I578" s="193" t="s">
        <v>36497</v>
      </c>
    </row>
    <row r="579" spans="1:9">
      <c r="A579" t="s">
        <v>34051</v>
      </c>
      <c r="B579" t="s">
        <v>27066</v>
      </c>
      <c r="C579">
        <v>3</v>
      </c>
      <c r="D579">
        <v>0.7</v>
      </c>
      <c r="E579">
        <v>40</v>
      </c>
      <c r="F579">
        <v>28</v>
      </c>
      <c r="G579" t="s">
        <v>4328</v>
      </c>
      <c r="H579" t="s">
        <v>27226</v>
      </c>
      <c r="I579" s="193" t="s">
        <v>36498</v>
      </c>
    </row>
    <row r="580" spans="1:9">
      <c r="A580" t="s">
        <v>34078</v>
      </c>
      <c r="B580" t="s">
        <v>27664</v>
      </c>
      <c r="C580">
        <v>6</v>
      </c>
      <c r="D580">
        <v>0.7</v>
      </c>
      <c r="E580">
        <v>40</v>
      </c>
      <c r="F580">
        <v>8.9499999999999993</v>
      </c>
      <c r="G580" t="s">
        <v>4328</v>
      </c>
      <c r="H580" t="s">
        <v>27154</v>
      </c>
      <c r="I580" s="193" t="s">
        <v>36525</v>
      </c>
    </row>
    <row r="581" spans="1:9">
      <c r="A581" t="s">
        <v>34079</v>
      </c>
      <c r="B581" t="s">
        <v>27665</v>
      </c>
      <c r="C581">
        <v>6</v>
      </c>
      <c r="D581">
        <v>0.7</v>
      </c>
      <c r="E581">
        <v>40</v>
      </c>
      <c r="F581">
        <v>12.5</v>
      </c>
      <c r="G581" t="s">
        <v>4328</v>
      </c>
      <c r="H581" t="s">
        <v>27154</v>
      </c>
      <c r="I581" s="193" t="s">
        <v>36526</v>
      </c>
    </row>
    <row r="582" spans="1:9">
      <c r="A582" t="s">
        <v>34080</v>
      </c>
      <c r="B582" t="s">
        <v>27666</v>
      </c>
      <c r="C582">
        <v>6</v>
      </c>
      <c r="D582">
        <v>0.7</v>
      </c>
      <c r="E582">
        <v>42</v>
      </c>
      <c r="F582">
        <v>19.5</v>
      </c>
      <c r="G582" t="s">
        <v>4328</v>
      </c>
      <c r="H582" t="s">
        <v>27154</v>
      </c>
      <c r="I582" s="193" t="s">
        <v>36527</v>
      </c>
    </row>
    <row r="583" spans="1:9">
      <c r="A583" t="s">
        <v>34090</v>
      </c>
      <c r="B583" t="s">
        <v>1115</v>
      </c>
      <c r="C583">
        <v>6</v>
      </c>
      <c r="D583">
        <v>0.7</v>
      </c>
      <c r="E583">
        <v>47</v>
      </c>
      <c r="F583">
        <v>26.5</v>
      </c>
      <c r="G583" t="s">
        <v>4328</v>
      </c>
      <c r="H583" t="s">
        <v>27158</v>
      </c>
      <c r="I583" s="193" t="s">
        <v>36537</v>
      </c>
    </row>
    <row r="584" spans="1:9">
      <c r="A584" t="s">
        <v>34091</v>
      </c>
      <c r="B584" t="s">
        <v>1117</v>
      </c>
      <c r="C584">
        <v>6</v>
      </c>
      <c r="D584">
        <v>0.7</v>
      </c>
      <c r="E584">
        <v>40</v>
      </c>
      <c r="F584">
        <v>15.5</v>
      </c>
      <c r="G584" t="s">
        <v>4328</v>
      </c>
      <c r="H584" t="s">
        <v>27175</v>
      </c>
      <c r="I584" s="193" t="s">
        <v>36538</v>
      </c>
    </row>
    <row r="585" spans="1:9">
      <c r="A585" t="s">
        <v>34092</v>
      </c>
      <c r="B585" t="s">
        <v>1119</v>
      </c>
      <c r="C585">
        <v>6</v>
      </c>
      <c r="D585">
        <v>0.7</v>
      </c>
      <c r="E585">
        <v>54</v>
      </c>
      <c r="F585">
        <v>21.5</v>
      </c>
      <c r="G585" t="s">
        <v>4328</v>
      </c>
      <c r="H585" t="s">
        <v>27158</v>
      </c>
      <c r="I585" s="193" t="s">
        <v>36539</v>
      </c>
    </row>
    <row r="586" spans="1:9">
      <c r="A586" t="s">
        <v>34093</v>
      </c>
      <c r="B586" t="s">
        <v>1121</v>
      </c>
      <c r="C586">
        <v>6</v>
      </c>
      <c r="D586">
        <v>0.7</v>
      </c>
      <c r="E586">
        <v>40</v>
      </c>
      <c r="F586">
        <v>6.25</v>
      </c>
      <c r="G586" t="s">
        <v>4328</v>
      </c>
      <c r="H586" t="s">
        <v>27175</v>
      </c>
      <c r="I586" s="193" t="s">
        <v>36540</v>
      </c>
    </row>
    <row r="587" spans="1:9">
      <c r="A587" t="s">
        <v>34098</v>
      </c>
      <c r="B587" t="s">
        <v>1135</v>
      </c>
      <c r="C587">
        <v>6</v>
      </c>
      <c r="D587">
        <v>0.7</v>
      </c>
      <c r="E587">
        <v>38</v>
      </c>
      <c r="F587">
        <v>6.65</v>
      </c>
      <c r="G587" t="s">
        <v>4328</v>
      </c>
      <c r="H587" t="s">
        <v>27199</v>
      </c>
      <c r="I587" s="193" t="s">
        <v>36545</v>
      </c>
    </row>
    <row r="588" spans="1:9">
      <c r="A588" t="s">
        <v>34109</v>
      </c>
      <c r="B588" t="s">
        <v>1178</v>
      </c>
      <c r="C588">
        <v>6</v>
      </c>
      <c r="D588">
        <v>0.7</v>
      </c>
      <c r="E588">
        <v>40</v>
      </c>
      <c r="F588">
        <v>16.5</v>
      </c>
      <c r="G588" t="s">
        <v>4328</v>
      </c>
      <c r="H588" t="s">
        <v>27178</v>
      </c>
      <c r="I588" s="193" t="s">
        <v>36556</v>
      </c>
    </row>
    <row r="589" spans="1:9">
      <c r="A589" t="s">
        <v>34110</v>
      </c>
      <c r="B589" t="s">
        <v>33021</v>
      </c>
      <c r="C589">
        <v>6</v>
      </c>
      <c r="D589">
        <v>0.7</v>
      </c>
      <c r="E589">
        <v>40</v>
      </c>
      <c r="F589">
        <v>63.5</v>
      </c>
      <c r="G589" t="s">
        <v>4328</v>
      </c>
      <c r="H589" t="s">
        <v>27178</v>
      </c>
      <c r="I589" s="193" t="s">
        <v>36557</v>
      </c>
    </row>
    <row r="590" spans="1:9">
      <c r="A590" t="s">
        <v>34111</v>
      </c>
      <c r="B590" t="s">
        <v>1181</v>
      </c>
      <c r="C590">
        <v>6</v>
      </c>
      <c r="D590">
        <v>0.7</v>
      </c>
      <c r="E590">
        <v>46.2</v>
      </c>
      <c r="F590">
        <v>31.5</v>
      </c>
      <c r="G590" t="s">
        <v>4328</v>
      </c>
      <c r="H590" t="s">
        <v>27178</v>
      </c>
      <c r="I590" s="193" t="s">
        <v>36558</v>
      </c>
    </row>
    <row r="591" spans="1:9">
      <c r="A591" t="s">
        <v>34112</v>
      </c>
      <c r="B591" t="s">
        <v>1183</v>
      </c>
      <c r="C591">
        <v>6</v>
      </c>
      <c r="D591">
        <v>0.7</v>
      </c>
      <c r="E591">
        <v>50.6</v>
      </c>
      <c r="F591">
        <v>22.95</v>
      </c>
      <c r="G591" t="s">
        <v>4328</v>
      </c>
      <c r="H591" t="s">
        <v>27178</v>
      </c>
      <c r="I591" s="193" t="s">
        <v>36559</v>
      </c>
    </row>
    <row r="592" spans="1:9">
      <c r="A592" t="s">
        <v>34113</v>
      </c>
      <c r="B592" t="s">
        <v>1186</v>
      </c>
      <c r="C592">
        <v>6</v>
      </c>
      <c r="D592">
        <v>0.7</v>
      </c>
      <c r="E592">
        <v>74</v>
      </c>
      <c r="F592">
        <v>21</v>
      </c>
      <c r="G592" t="s">
        <v>4328</v>
      </c>
      <c r="H592" t="s">
        <v>27178</v>
      </c>
      <c r="I592" s="193" t="s">
        <v>36560</v>
      </c>
    </row>
    <row r="593" spans="1:9">
      <c r="A593" t="s">
        <v>34120</v>
      </c>
      <c r="B593" t="s">
        <v>1194</v>
      </c>
      <c r="C593">
        <v>6</v>
      </c>
      <c r="D593">
        <v>1</v>
      </c>
      <c r="E593">
        <v>40</v>
      </c>
      <c r="F593">
        <v>6.5</v>
      </c>
      <c r="G593" t="s">
        <v>4328</v>
      </c>
      <c r="H593" t="s">
        <v>27154</v>
      </c>
      <c r="I593" s="193" t="s">
        <v>36567</v>
      </c>
    </row>
    <row r="594" spans="1:9">
      <c r="A594" t="s">
        <v>34198</v>
      </c>
      <c r="B594" t="s">
        <v>1336</v>
      </c>
      <c r="C594">
        <v>6</v>
      </c>
      <c r="D594">
        <v>0.7</v>
      </c>
      <c r="E594">
        <v>40</v>
      </c>
      <c r="F594">
        <v>5.95</v>
      </c>
      <c r="G594" t="s">
        <v>4328</v>
      </c>
      <c r="H594" t="s">
        <v>27147</v>
      </c>
      <c r="I594" s="193" t="s">
        <v>36645</v>
      </c>
    </row>
    <row r="595" spans="1:9">
      <c r="A595" t="s">
        <v>34199</v>
      </c>
      <c r="B595" t="s">
        <v>1338</v>
      </c>
      <c r="C595">
        <v>6</v>
      </c>
      <c r="D595">
        <v>0.7</v>
      </c>
      <c r="E595">
        <v>35</v>
      </c>
      <c r="F595">
        <v>8.4499999999999993</v>
      </c>
      <c r="G595" t="s">
        <v>4328</v>
      </c>
      <c r="H595" t="s">
        <v>27147</v>
      </c>
      <c r="I595" s="193" t="s">
        <v>36646</v>
      </c>
    </row>
    <row r="596" spans="1:9">
      <c r="A596" t="s">
        <v>34200</v>
      </c>
      <c r="B596" t="s">
        <v>33033</v>
      </c>
      <c r="C596">
        <v>48</v>
      </c>
      <c r="D596">
        <v>0.05</v>
      </c>
      <c r="E596">
        <v>40</v>
      </c>
      <c r="F596">
        <v>28.5</v>
      </c>
      <c r="G596" t="s">
        <v>4328</v>
      </c>
      <c r="H596" t="s">
        <v>27147</v>
      </c>
      <c r="I596" s="193" t="s">
        <v>36647</v>
      </c>
    </row>
    <row r="597" spans="1:9">
      <c r="A597" t="s">
        <v>34221</v>
      </c>
      <c r="B597" t="s">
        <v>15076</v>
      </c>
      <c r="C597">
        <v>6</v>
      </c>
      <c r="D597">
        <v>0.7</v>
      </c>
      <c r="E597">
        <v>40</v>
      </c>
      <c r="F597">
        <v>20.25</v>
      </c>
      <c r="G597" t="s">
        <v>4328</v>
      </c>
      <c r="H597" t="s">
        <v>27161</v>
      </c>
      <c r="I597" s="193" t="s">
        <v>36668</v>
      </c>
    </row>
    <row r="598" spans="1:9">
      <c r="A598" t="s">
        <v>34222</v>
      </c>
      <c r="B598" t="s">
        <v>33038</v>
      </c>
      <c r="C598">
        <v>6</v>
      </c>
      <c r="D598">
        <v>0.7</v>
      </c>
      <c r="E598">
        <v>40</v>
      </c>
      <c r="F598">
        <v>8.15</v>
      </c>
      <c r="G598" t="s">
        <v>4328</v>
      </c>
      <c r="H598" t="s">
        <v>27161</v>
      </c>
      <c r="I598" s="193" t="s">
        <v>36669</v>
      </c>
    </row>
    <row r="599" spans="1:9">
      <c r="A599" t="s">
        <v>34223</v>
      </c>
      <c r="B599" t="s">
        <v>33039</v>
      </c>
      <c r="C599">
        <v>6</v>
      </c>
      <c r="D599">
        <v>0.7</v>
      </c>
      <c r="E599">
        <v>40</v>
      </c>
      <c r="F599">
        <v>17.75</v>
      </c>
      <c r="G599" t="s">
        <v>4328</v>
      </c>
      <c r="H599" t="s">
        <v>27161</v>
      </c>
      <c r="I599" s="193" t="s">
        <v>36670</v>
      </c>
    </row>
    <row r="600" spans="1:9">
      <c r="A600" t="s">
        <v>34224</v>
      </c>
      <c r="B600" t="s">
        <v>1390</v>
      </c>
      <c r="C600">
        <v>6</v>
      </c>
      <c r="D600">
        <v>0.7</v>
      </c>
      <c r="E600">
        <v>40</v>
      </c>
      <c r="F600">
        <v>7.75</v>
      </c>
      <c r="G600" t="s">
        <v>4328</v>
      </c>
      <c r="H600" t="s">
        <v>27161</v>
      </c>
      <c r="I600" s="193" t="s">
        <v>36671</v>
      </c>
    </row>
    <row r="601" spans="1:9">
      <c r="A601" t="s">
        <v>34225</v>
      </c>
      <c r="B601" t="s">
        <v>27237</v>
      </c>
      <c r="C601">
        <v>6</v>
      </c>
      <c r="D601">
        <v>0.7</v>
      </c>
      <c r="E601">
        <v>40</v>
      </c>
      <c r="F601">
        <v>31.5</v>
      </c>
      <c r="G601" t="s">
        <v>4328</v>
      </c>
      <c r="H601" t="s">
        <v>27161</v>
      </c>
      <c r="I601" s="193" t="s">
        <v>36672</v>
      </c>
    </row>
    <row r="602" spans="1:9">
      <c r="A602" t="s">
        <v>34226</v>
      </c>
      <c r="B602" t="s">
        <v>1392</v>
      </c>
      <c r="C602">
        <v>6</v>
      </c>
      <c r="D602">
        <v>0.7</v>
      </c>
      <c r="E602">
        <v>40</v>
      </c>
      <c r="F602">
        <v>13.5</v>
      </c>
      <c r="G602" t="s">
        <v>4328</v>
      </c>
      <c r="H602" t="s">
        <v>27161</v>
      </c>
      <c r="I602" s="193" t="s">
        <v>36673</v>
      </c>
    </row>
    <row r="603" spans="1:9">
      <c r="A603" t="s">
        <v>34228</v>
      </c>
      <c r="B603" t="s">
        <v>13676</v>
      </c>
      <c r="C603">
        <v>6</v>
      </c>
      <c r="D603">
        <v>0.7</v>
      </c>
      <c r="E603">
        <v>40</v>
      </c>
      <c r="F603">
        <v>6.95</v>
      </c>
      <c r="G603" t="s">
        <v>4328</v>
      </c>
      <c r="H603" t="s">
        <v>27161</v>
      </c>
      <c r="I603" s="193" t="s">
        <v>36675</v>
      </c>
    </row>
    <row r="604" spans="1:9">
      <c r="A604" t="s">
        <v>34229</v>
      </c>
      <c r="B604" t="s">
        <v>33040</v>
      </c>
      <c r="C604">
        <v>6</v>
      </c>
      <c r="D604">
        <v>0.7</v>
      </c>
      <c r="E604">
        <v>44</v>
      </c>
      <c r="F604">
        <v>13.9</v>
      </c>
      <c r="G604" t="s">
        <v>4328</v>
      </c>
      <c r="H604" t="s">
        <v>27161</v>
      </c>
      <c r="I604" s="193" t="s">
        <v>36676</v>
      </c>
    </row>
    <row r="605" spans="1:9">
      <c r="A605" t="s">
        <v>34235</v>
      </c>
      <c r="B605" t="s">
        <v>1407</v>
      </c>
      <c r="C605">
        <v>6</v>
      </c>
      <c r="D605">
        <v>0.7</v>
      </c>
      <c r="E605">
        <v>40</v>
      </c>
      <c r="F605">
        <v>8.9</v>
      </c>
      <c r="G605" t="s">
        <v>4328</v>
      </c>
      <c r="H605" t="s">
        <v>27215</v>
      </c>
      <c r="I605" s="193" t="s">
        <v>36682</v>
      </c>
    </row>
    <row r="606" spans="1:9">
      <c r="A606" t="s">
        <v>34236</v>
      </c>
      <c r="B606" t="s">
        <v>1409</v>
      </c>
      <c r="C606">
        <v>6</v>
      </c>
      <c r="D606">
        <v>0.7</v>
      </c>
      <c r="E606">
        <v>40</v>
      </c>
      <c r="F606">
        <v>13.75</v>
      </c>
      <c r="G606" t="s">
        <v>4328</v>
      </c>
      <c r="H606" t="s">
        <v>27215</v>
      </c>
      <c r="I606" s="193" t="s">
        <v>36683</v>
      </c>
    </row>
    <row r="607" spans="1:9">
      <c r="A607" t="s">
        <v>34237</v>
      </c>
      <c r="B607" t="s">
        <v>1411</v>
      </c>
      <c r="C607">
        <v>6</v>
      </c>
      <c r="D607">
        <v>0.7</v>
      </c>
      <c r="E607">
        <v>43</v>
      </c>
      <c r="F607">
        <v>57.5</v>
      </c>
      <c r="G607" t="s">
        <v>4328</v>
      </c>
      <c r="H607" t="s">
        <v>27215</v>
      </c>
      <c r="I607" s="193" t="s">
        <v>36684</v>
      </c>
    </row>
    <row r="608" spans="1:9">
      <c r="A608" t="s">
        <v>34256</v>
      </c>
      <c r="B608" t="s">
        <v>33041</v>
      </c>
      <c r="C608">
        <v>6</v>
      </c>
      <c r="D608">
        <v>0.7</v>
      </c>
      <c r="E608">
        <v>43</v>
      </c>
      <c r="F608">
        <v>28.95</v>
      </c>
      <c r="G608" t="s">
        <v>4328</v>
      </c>
      <c r="H608" t="s">
        <v>27239</v>
      </c>
      <c r="I608" s="193" t="s">
        <v>36703</v>
      </c>
    </row>
    <row r="609" spans="1:9">
      <c r="A609" t="s">
        <v>34257</v>
      </c>
      <c r="B609" t="s">
        <v>1444</v>
      </c>
      <c r="C609">
        <v>6</v>
      </c>
      <c r="D609">
        <v>0.7</v>
      </c>
      <c r="E609">
        <v>40</v>
      </c>
      <c r="F609">
        <v>5.25</v>
      </c>
      <c r="G609" t="s">
        <v>4328</v>
      </c>
      <c r="H609" t="s">
        <v>27239</v>
      </c>
      <c r="I609" s="193" t="s">
        <v>36704</v>
      </c>
    </row>
    <row r="610" spans="1:9">
      <c r="A610" t="s">
        <v>34258</v>
      </c>
      <c r="B610" t="s">
        <v>1445</v>
      </c>
      <c r="C610">
        <v>6</v>
      </c>
      <c r="D610">
        <v>0.7</v>
      </c>
      <c r="E610">
        <v>40</v>
      </c>
      <c r="F610">
        <v>21.25</v>
      </c>
      <c r="G610" t="s">
        <v>4328</v>
      </c>
      <c r="H610" t="s">
        <v>27239</v>
      </c>
      <c r="I610" s="193" t="s">
        <v>36705</v>
      </c>
    </row>
    <row r="611" spans="1:9">
      <c r="A611" t="s">
        <v>34260</v>
      </c>
      <c r="B611" t="s">
        <v>33043</v>
      </c>
      <c r="C611">
        <v>6</v>
      </c>
      <c r="D611">
        <v>0.7</v>
      </c>
      <c r="E611">
        <v>45</v>
      </c>
      <c r="F611">
        <v>11</v>
      </c>
      <c r="G611" t="s">
        <v>4328</v>
      </c>
      <c r="H611" t="s">
        <v>27239</v>
      </c>
      <c r="I611" s="193" t="s">
        <v>36707</v>
      </c>
    </row>
    <row r="612" spans="1:9">
      <c r="A612" t="s">
        <v>34261</v>
      </c>
      <c r="B612" t="s">
        <v>33044</v>
      </c>
      <c r="C612">
        <v>6</v>
      </c>
      <c r="D612">
        <v>0.7</v>
      </c>
      <c r="E612">
        <v>45</v>
      </c>
      <c r="F612">
        <v>20.5</v>
      </c>
      <c r="G612" t="s">
        <v>4328</v>
      </c>
      <c r="H612" t="s">
        <v>27239</v>
      </c>
      <c r="I612" s="193" t="s">
        <v>36708</v>
      </c>
    </row>
    <row r="613" spans="1:9">
      <c r="A613" t="s">
        <v>34262</v>
      </c>
      <c r="B613" t="s">
        <v>33045</v>
      </c>
      <c r="C613">
        <v>6</v>
      </c>
      <c r="D613">
        <v>0.7</v>
      </c>
      <c r="E613">
        <v>40</v>
      </c>
      <c r="F613">
        <v>9.25</v>
      </c>
      <c r="G613" t="s">
        <v>4328</v>
      </c>
      <c r="H613" t="s">
        <v>27239</v>
      </c>
      <c r="I613" s="193" t="s">
        <v>36709</v>
      </c>
    </row>
    <row r="614" spans="1:9">
      <c r="A614" t="s">
        <v>34263</v>
      </c>
      <c r="B614" t="s">
        <v>26942</v>
      </c>
      <c r="C614">
        <v>5</v>
      </c>
      <c r="D614">
        <v>0.7</v>
      </c>
      <c r="E614">
        <v>40</v>
      </c>
      <c r="F614">
        <v>7.5</v>
      </c>
      <c r="G614" t="s">
        <v>4328</v>
      </c>
      <c r="H614" t="s">
        <v>27239</v>
      </c>
      <c r="I614" s="193" t="s">
        <v>36710</v>
      </c>
    </row>
    <row r="615" spans="1:9">
      <c r="A615" t="s">
        <v>34264</v>
      </c>
      <c r="B615" t="s">
        <v>33046</v>
      </c>
      <c r="C615">
        <v>6</v>
      </c>
      <c r="D615">
        <v>0.7</v>
      </c>
      <c r="E615">
        <v>40</v>
      </c>
      <c r="F615">
        <v>17.25</v>
      </c>
      <c r="G615" t="s">
        <v>4328</v>
      </c>
      <c r="H615" t="s">
        <v>27239</v>
      </c>
      <c r="I615" s="193" t="s">
        <v>36711</v>
      </c>
    </row>
    <row r="616" spans="1:9">
      <c r="A616" t="s">
        <v>34265</v>
      </c>
      <c r="B616" t="s">
        <v>33047</v>
      </c>
      <c r="C616">
        <v>6</v>
      </c>
      <c r="D616">
        <v>0.7</v>
      </c>
      <c r="E616">
        <v>40</v>
      </c>
      <c r="F616">
        <v>15.95</v>
      </c>
      <c r="G616" t="s">
        <v>4328</v>
      </c>
      <c r="H616" t="s">
        <v>27239</v>
      </c>
      <c r="I616" s="193" t="s">
        <v>36712</v>
      </c>
    </row>
    <row r="617" spans="1:9">
      <c r="A617" t="s">
        <v>34268</v>
      </c>
      <c r="B617" t="s">
        <v>1454</v>
      </c>
      <c r="C617">
        <v>6</v>
      </c>
      <c r="D617">
        <v>0.7</v>
      </c>
      <c r="E617">
        <v>48</v>
      </c>
      <c r="F617">
        <v>129</v>
      </c>
      <c r="G617" t="s">
        <v>4328</v>
      </c>
      <c r="H617" t="s">
        <v>27220</v>
      </c>
      <c r="I617" s="193" t="s">
        <v>36715</v>
      </c>
    </row>
    <row r="618" spans="1:9">
      <c r="A618" t="s">
        <v>34270</v>
      </c>
      <c r="B618" t="s">
        <v>1456</v>
      </c>
      <c r="C618">
        <v>6</v>
      </c>
      <c r="D618">
        <v>0.7</v>
      </c>
      <c r="E618">
        <v>40</v>
      </c>
      <c r="F618">
        <v>6.95</v>
      </c>
      <c r="G618" t="s">
        <v>4328</v>
      </c>
      <c r="H618" t="s">
        <v>27220</v>
      </c>
      <c r="I618" s="193" t="s">
        <v>36717</v>
      </c>
    </row>
    <row r="619" spans="1:9">
      <c r="A619" t="s">
        <v>34271</v>
      </c>
      <c r="B619" t="s">
        <v>1458</v>
      </c>
      <c r="C619">
        <v>6</v>
      </c>
      <c r="D619">
        <v>0.7</v>
      </c>
      <c r="E619">
        <v>40</v>
      </c>
      <c r="F619">
        <v>6.25</v>
      </c>
      <c r="G619" t="s">
        <v>4328</v>
      </c>
      <c r="H619" t="s">
        <v>27220</v>
      </c>
      <c r="I619" s="193" t="s">
        <v>36718</v>
      </c>
    </row>
    <row r="620" spans="1:9">
      <c r="A620" t="s">
        <v>34272</v>
      </c>
      <c r="B620" t="s">
        <v>1460</v>
      </c>
      <c r="C620">
        <v>6</v>
      </c>
      <c r="D620">
        <v>0.7</v>
      </c>
      <c r="E620">
        <v>43</v>
      </c>
      <c r="F620">
        <v>5.75</v>
      </c>
      <c r="G620" t="s">
        <v>4328</v>
      </c>
      <c r="H620" t="s">
        <v>27220</v>
      </c>
      <c r="I620" s="193" t="s">
        <v>36719</v>
      </c>
    </row>
    <row r="621" spans="1:9">
      <c r="A621" t="s">
        <v>34274</v>
      </c>
      <c r="B621" t="s">
        <v>4439</v>
      </c>
      <c r="C621">
        <v>6</v>
      </c>
      <c r="D621">
        <v>0.7</v>
      </c>
      <c r="E621">
        <v>40</v>
      </c>
      <c r="F621">
        <v>17.5</v>
      </c>
      <c r="G621" t="s">
        <v>4328</v>
      </c>
      <c r="H621" t="s">
        <v>27150</v>
      </c>
      <c r="I621" s="193" t="s">
        <v>36721</v>
      </c>
    </row>
    <row r="622" spans="1:9">
      <c r="A622" t="s">
        <v>34301</v>
      </c>
      <c r="B622" t="s">
        <v>1505</v>
      </c>
      <c r="C622">
        <v>6</v>
      </c>
      <c r="D622">
        <v>0.7</v>
      </c>
      <c r="E622">
        <v>40</v>
      </c>
      <c r="F622">
        <v>14.85</v>
      </c>
      <c r="G622" t="s">
        <v>4328</v>
      </c>
      <c r="H622" t="s">
        <v>27232</v>
      </c>
      <c r="I622" s="193" t="s">
        <v>36748</v>
      </c>
    </row>
    <row r="623" spans="1:9">
      <c r="A623" t="s">
        <v>34302</v>
      </c>
      <c r="B623" t="s">
        <v>1507</v>
      </c>
      <c r="C623">
        <v>6</v>
      </c>
      <c r="D623">
        <v>0.7</v>
      </c>
      <c r="E623">
        <v>43</v>
      </c>
      <c r="F623">
        <v>20.5</v>
      </c>
      <c r="G623" t="s">
        <v>4328</v>
      </c>
      <c r="H623" t="s">
        <v>27232</v>
      </c>
      <c r="I623" s="193" t="s">
        <v>36749</v>
      </c>
    </row>
    <row r="624" spans="1:9">
      <c r="A624" t="s">
        <v>34303</v>
      </c>
      <c r="B624" t="s">
        <v>13705</v>
      </c>
      <c r="C624">
        <v>6</v>
      </c>
      <c r="D624">
        <v>0.7</v>
      </c>
      <c r="E624">
        <v>43</v>
      </c>
      <c r="F624">
        <v>22.5</v>
      </c>
      <c r="G624" t="s">
        <v>4328</v>
      </c>
      <c r="H624" t="s">
        <v>27232</v>
      </c>
      <c r="I624" s="193" t="s">
        <v>36750</v>
      </c>
    </row>
    <row r="625" spans="1:9">
      <c r="A625" t="s">
        <v>34304</v>
      </c>
      <c r="B625" t="s">
        <v>1509</v>
      </c>
      <c r="C625">
        <v>6</v>
      </c>
      <c r="D625">
        <v>0.7</v>
      </c>
      <c r="E625">
        <v>40</v>
      </c>
      <c r="F625">
        <v>11.5</v>
      </c>
      <c r="G625" t="s">
        <v>4328</v>
      </c>
      <c r="H625" t="s">
        <v>27232</v>
      </c>
      <c r="I625" s="193" t="s">
        <v>36751</v>
      </c>
    </row>
    <row r="626" spans="1:9">
      <c r="A626" t="s">
        <v>34305</v>
      </c>
      <c r="B626" t="s">
        <v>31750</v>
      </c>
      <c r="C626">
        <v>6</v>
      </c>
      <c r="D626">
        <v>0.7</v>
      </c>
      <c r="E626">
        <v>41</v>
      </c>
      <c r="F626">
        <v>14.95</v>
      </c>
      <c r="G626" t="s">
        <v>4328</v>
      </c>
      <c r="H626" t="s">
        <v>27199</v>
      </c>
      <c r="I626" s="193" t="s">
        <v>36752</v>
      </c>
    </row>
    <row r="627" spans="1:9">
      <c r="A627" t="s">
        <v>34307</v>
      </c>
      <c r="B627" t="s">
        <v>1514</v>
      </c>
      <c r="C627">
        <v>6</v>
      </c>
      <c r="D627">
        <v>0.7</v>
      </c>
      <c r="E627">
        <v>40</v>
      </c>
      <c r="F627">
        <v>6.95</v>
      </c>
      <c r="G627" t="s">
        <v>4328</v>
      </c>
      <c r="H627" t="s">
        <v>27147</v>
      </c>
      <c r="I627" s="193" t="s">
        <v>36754</v>
      </c>
    </row>
    <row r="628" spans="1:9">
      <c r="A628" t="s">
        <v>34308</v>
      </c>
      <c r="B628" t="s">
        <v>1516</v>
      </c>
      <c r="C628">
        <v>6</v>
      </c>
      <c r="D628">
        <v>0.7</v>
      </c>
      <c r="E628">
        <v>40</v>
      </c>
      <c r="F628">
        <v>21.5</v>
      </c>
      <c r="G628" t="s">
        <v>4328</v>
      </c>
      <c r="H628" t="s">
        <v>27147</v>
      </c>
      <c r="I628" s="193" t="s">
        <v>36755</v>
      </c>
    </row>
    <row r="629" spans="1:9">
      <c r="A629" t="s">
        <v>34316</v>
      </c>
      <c r="B629" t="s">
        <v>33052</v>
      </c>
      <c r="C629">
        <v>6</v>
      </c>
      <c r="D629">
        <v>0.7</v>
      </c>
      <c r="E629">
        <v>43.5</v>
      </c>
      <c r="F629">
        <v>21.1</v>
      </c>
      <c r="G629" t="s">
        <v>4328</v>
      </c>
      <c r="H629" t="s">
        <v>27193</v>
      </c>
      <c r="I629" s="193" t="s">
        <v>36763</v>
      </c>
    </row>
    <row r="630" spans="1:9">
      <c r="A630" t="s">
        <v>34380</v>
      </c>
      <c r="B630" t="s">
        <v>33058</v>
      </c>
      <c r="C630">
        <v>6</v>
      </c>
      <c r="D630">
        <v>0.7</v>
      </c>
      <c r="E630">
        <v>40</v>
      </c>
      <c r="F630">
        <v>9.5</v>
      </c>
      <c r="G630" t="s">
        <v>4328</v>
      </c>
      <c r="H630" t="s">
        <v>27251</v>
      </c>
      <c r="I630" s="193" t="s">
        <v>36827</v>
      </c>
    </row>
    <row r="631" spans="1:9">
      <c r="A631" t="s">
        <v>34381</v>
      </c>
      <c r="B631" t="s">
        <v>33059</v>
      </c>
      <c r="C631">
        <v>5</v>
      </c>
      <c r="D631">
        <v>0.7</v>
      </c>
      <c r="E631">
        <v>40</v>
      </c>
      <c r="F631">
        <v>13.25</v>
      </c>
      <c r="G631" t="s">
        <v>4328</v>
      </c>
      <c r="H631" t="s">
        <v>27251</v>
      </c>
      <c r="I631" s="193" t="s">
        <v>36828</v>
      </c>
    </row>
    <row r="632" spans="1:9">
      <c r="A632" t="s">
        <v>34382</v>
      </c>
      <c r="B632" t="s">
        <v>26949</v>
      </c>
      <c r="C632">
        <v>6</v>
      </c>
      <c r="D632">
        <v>0.7</v>
      </c>
      <c r="E632">
        <v>40</v>
      </c>
      <c r="F632">
        <v>28.25</v>
      </c>
      <c r="G632" t="s">
        <v>4328</v>
      </c>
      <c r="H632" t="s">
        <v>27251</v>
      </c>
      <c r="I632" s="193" t="s">
        <v>36829</v>
      </c>
    </row>
    <row r="633" spans="1:9">
      <c r="A633" t="s">
        <v>34383</v>
      </c>
      <c r="B633" t="s">
        <v>4519</v>
      </c>
      <c r="C633">
        <v>6</v>
      </c>
      <c r="D633">
        <v>0.7</v>
      </c>
      <c r="E633">
        <v>40</v>
      </c>
      <c r="F633">
        <v>18.5</v>
      </c>
      <c r="G633" t="s">
        <v>4328</v>
      </c>
      <c r="H633" t="s">
        <v>27251</v>
      </c>
      <c r="I633" s="193" t="s">
        <v>36830</v>
      </c>
    </row>
    <row r="634" spans="1:9">
      <c r="A634" t="s">
        <v>34384</v>
      </c>
      <c r="B634" t="s">
        <v>4519</v>
      </c>
      <c r="C634">
        <v>6</v>
      </c>
      <c r="D634">
        <v>1</v>
      </c>
      <c r="E634">
        <v>40</v>
      </c>
      <c r="F634">
        <v>6.75</v>
      </c>
      <c r="G634" t="s">
        <v>4328</v>
      </c>
      <c r="H634" t="s">
        <v>27251</v>
      </c>
      <c r="I634" s="193" t="s">
        <v>36831</v>
      </c>
    </row>
    <row r="635" spans="1:9">
      <c r="A635" t="s">
        <v>34385</v>
      </c>
      <c r="B635" t="s">
        <v>26951</v>
      </c>
      <c r="C635">
        <v>6</v>
      </c>
      <c r="D635">
        <v>0.7</v>
      </c>
      <c r="E635">
        <v>45</v>
      </c>
      <c r="F635">
        <v>240</v>
      </c>
      <c r="G635" t="s">
        <v>4328</v>
      </c>
      <c r="H635" t="s">
        <v>27251</v>
      </c>
      <c r="I635" s="193" t="s">
        <v>36832</v>
      </c>
    </row>
    <row r="636" spans="1:9">
      <c r="A636" t="s">
        <v>34386</v>
      </c>
      <c r="B636" t="s">
        <v>33060</v>
      </c>
      <c r="C636">
        <v>6</v>
      </c>
      <c r="D636">
        <v>0.7</v>
      </c>
      <c r="E636">
        <v>40</v>
      </c>
      <c r="F636">
        <v>6.85</v>
      </c>
      <c r="G636" t="s">
        <v>4328</v>
      </c>
      <c r="H636" t="s">
        <v>27251</v>
      </c>
      <c r="I636" s="193" t="s">
        <v>36833</v>
      </c>
    </row>
    <row r="637" spans="1:9">
      <c r="A637" t="s">
        <v>34390</v>
      </c>
      <c r="B637" t="s">
        <v>1668</v>
      </c>
      <c r="C637">
        <v>6</v>
      </c>
      <c r="D637">
        <v>0.7</v>
      </c>
      <c r="E637">
        <v>40</v>
      </c>
      <c r="F637">
        <v>14.5</v>
      </c>
      <c r="G637" t="s">
        <v>4328</v>
      </c>
      <c r="H637" t="s">
        <v>27148</v>
      </c>
      <c r="I637" s="193" t="s">
        <v>36837</v>
      </c>
    </row>
    <row r="638" spans="1:9">
      <c r="A638" t="s">
        <v>34391</v>
      </c>
      <c r="B638" t="s">
        <v>1670</v>
      </c>
      <c r="C638">
        <v>6</v>
      </c>
      <c r="D638">
        <v>0.7</v>
      </c>
      <c r="E638">
        <v>40</v>
      </c>
      <c r="F638">
        <v>20.85</v>
      </c>
      <c r="G638" t="s">
        <v>4328</v>
      </c>
      <c r="H638" t="s">
        <v>27148</v>
      </c>
      <c r="I638" s="193" t="s">
        <v>36838</v>
      </c>
    </row>
    <row r="639" spans="1:9">
      <c r="A639" t="s">
        <v>34393</v>
      </c>
      <c r="B639" t="s">
        <v>31754</v>
      </c>
      <c r="C639">
        <v>6</v>
      </c>
      <c r="D639">
        <v>0.7</v>
      </c>
      <c r="E639">
        <v>40</v>
      </c>
      <c r="F639">
        <v>18.5</v>
      </c>
      <c r="G639" t="s">
        <v>4328</v>
      </c>
      <c r="H639" t="s">
        <v>31755</v>
      </c>
      <c r="I639" s="193" t="s">
        <v>36840</v>
      </c>
    </row>
    <row r="640" spans="1:9">
      <c r="A640" t="s">
        <v>34394</v>
      </c>
      <c r="B640" t="s">
        <v>31756</v>
      </c>
      <c r="C640">
        <v>6</v>
      </c>
      <c r="D640">
        <v>0.7</v>
      </c>
      <c r="E640">
        <v>40</v>
      </c>
      <c r="F640">
        <v>9.8000000000000007</v>
      </c>
      <c r="G640" t="s">
        <v>4328</v>
      </c>
      <c r="H640" t="s">
        <v>31755</v>
      </c>
      <c r="I640" s="193" t="s">
        <v>36841</v>
      </c>
    </row>
    <row r="641" spans="1:9">
      <c r="A641" t="s">
        <v>34395</v>
      </c>
      <c r="B641" t="s">
        <v>31757</v>
      </c>
      <c r="C641">
        <v>6</v>
      </c>
      <c r="D641">
        <v>0.7</v>
      </c>
      <c r="E641">
        <v>40</v>
      </c>
      <c r="F641">
        <v>7.85</v>
      </c>
      <c r="G641" t="s">
        <v>4328</v>
      </c>
      <c r="H641" t="s">
        <v>31755</v>
      </c>
      <c r="I641" s="193" t="s">
        <v>36842</v>
      </c>
    </row>
    <row r="642" spans="1:9">
      <c r="A642" t="s">
        <v>34553</v>
      </c>
      <c r="B642" t="s">
        <v>33080</v>
      </c>
      <c r="C642">
        <v>6</v>
      </c>
      <c r="D642">
        <v>0.7</v>
      </c>
      <c r="E642">
        <v>40</v>
      </c>
      <c r="F642">
        <v>16.25</v>
      </c>
      <c r="G642" t="s">
        <v>4328</v>
      </c>
      <c r="H642" t="s">
        <v>27152</v>
      </c>
      <c r="I642" s="193" t="s">
        <v>37000</v>
      </c>
    </row>
    <row r="643" spans="1:9">
      <c r="A643" t="s">
        <v>34554</v>
      </c>
      <c r="B643" t="s">
        <v>33081</v>
      </c>
      <c r="C643">
        <v>6</v>
      </c>
      <c r="D643">
        <v>0.7</v>
      </c>
      <c r="E643">
        <v>75.5</v>
      </c>
      <c r="F643">
        <v>24.5</v>
      </c>
      <c r="G643" t="s">
        <v>4328</v>
      </c>
      <c r="H643" t="s">
        <v>27257</v>
      </c>
      <c r="I643" s="193" t="s">
        <v>37001</v>
      </c>
    </row>
    <row r="644" spans="1:9">
      <c r="A644" t="s">
        <v>34555</v>
      </c>
      <c r="B644" t="s">
        <v>33082</v>
      </c>
      <c r="C644">
        <v>6</v>
      </c>
      <c r="D644">
        <v>0.7</v>
      </c>
      <c r="E644">
        <v>40</v>
      </c>
      <c r="F644">
        <v>7.45</v>
      </c>
      <c r="G644" t="s">
        <v>4328</v>
      </c>
      <c r="H644" t="s">
        <v>27257</v>
      </c>
      <c r="I644" s="193" t="s">
        <v>37002</v>
      </c>
    </row>
    <row r="645" spans="1:9">
      <c r="A645" t="s">
        <v>34556</v>
      </c>
      <c r="B645" t="s">
        <v>27687</v>
      </c>
      <c r="C645">
        <v>12</v>
      </c>
      <c r="D645">
        <v>0.7</v>
      </c>
      <c r="E645">
        <v>40</v>
      </c>
      <c r="F645">
        <v>9.25</v>
      </c>
      <c r="G645" t="s">
        <v>4328</v>
      </c>
      <c r="H645" t="s">
        <v>27257</v>
      </c>
      <c r="I645" s="193" t="s">
        <v>37003</v>
      </c>
    </row>
    <row r="646" spans="1:9">
      <c r="A646" t="s">
        <v>34563</v>
      </c>
      <c r="B646" t="s">
        <v>1967</v>
      </c>
      <c r="C646">
        <v>6</v>
      </c>
      <c r="D646">
        <v>0.7</v>
      </c>
      <c r="E646">
        <v>40</v>
      </c>
      <c r="F646">
        <v>19.5</v>
      </c>
      <c r="G646" t="s">
        <v>4328</v>
      </c>
      <c r="H646" t="s">
        <v>27220</v>
      </c>
      <c r="I646" s="193" t="s">
        <v>37010</v>
      </c>
    </row>
    <row r="647" spans="1:9">
      <c r="A647" t="s">
        <v>34603</v>
      </c>
      <c r="B647" t="s">
        <v>14574</v>
      </c>
      <c r="C647">
        <v>6</v>
      </c>
      <c r="D647">
        <v>0.7</v>
      </c>
      <c r="E647">
        <v>37.5</v>
      </c>
      <c r="F647">
        <v>19.5</v>
      </c>
      <c r="G647" t="s">
        <v>4328</v>
      </c>
      <c r="H647" t="s">
        <v>27193</v>
      </c>
      <c r="I647" s="193" t="s">
        <v>37050</v>
      </c>
    </row>
    <row r="648" spans="1:9">
      <c r="A648" t="s">
        <v>34606</v>
      </c>
      <c r="B648" t="s">
        <v>2064</v>
      </c>
      <c r="C648">
        <v>6</v>
      </c>
      <c r="D648">
        <v>0.7</v>
      </c>
      <c r="E648">
        <v>40</v>
      </c>
      <c r="F648">
        <v>23.5</v>
      </c>
      <c r="G648" t="s">
        <v>4328</v>
      </c>
      <c r="H648" t="s">
        <v>27193</v>
      </c>
      <c r="I648" s="193" t="s">
        <v>37053</v>
      </c>
    </row>
    <row r="649" spans="1:9">
      <c r="A649" t="s">
        <v>34607</v>
      </c>
      <c r="B649" t="s">
        <v>2067</v>
      </c>
      <c r="C649">
        <v>6</v>
      </c>
      <c r="D649">
        <v>0.7</v>
      </c>
      <c r="E649">
        <v>37.5</v>
      </c>
      <c r="F649">
        <v>17.8</v>
      </c>
      <c r="G649" t="s">
        <v>4328</v>
      </c>
      <c r="H649" t="s">
        <v>27193</v>
      </c>
      <c r="I649" s="193" t="s">
        <v>37054</v>
      </c>
    </row>
    <row r="650" spans="1:9">
      <c r="A650" t="s">
        <v>34608</v>
      </c>
      <c r="B650" t="s">
        <v>2067</v>
      </c>
      <c r="C650">
        <v>6</v>
      </c>
      <c r="D650">
        <v>0.7</v>
      </c>
      <c r="E650">
        <v>40</v>
      </c>
      <c r="F650">
        <v>9.25</v>
      </c>
      <c r="G650" t="s">
        <v>4328</v>
      </c>
      <c r="H650" t="s">
        <v>27193</v>
      </c>
      <c r="I650" s="193" t="s">
        <v>37055</v>
      </c>
    </row>
    <row r="651" spans="1:9">
      <c r="A651" t="s">
        <v>34609</v>
      </c>
      <c r="B651" t="s">
        <v>2067</v>
      </c>
      <c r="C651">
        <v>6</v>
      </c>
      <c r="D651">
        <v>1</v>
      </c>
      <c r="E651">
        <v>37.5</v>
      </c>
      <c r="F651">
        <v>5.75</v>
      </c>
      <c r="G651" t="s">
        <v>4328</v>
      </c>
      <c r="H651" t="s">
        <v>27193</v>
      </c>
      <c r="I651" s="193" t="s">
        <v>37056</v>
      </c>
    </row>
    <row r="652" spans="1:9">
      <c r="A652" t="s">
        <v>34611</v>
      </c>
      <c r="B652" t="s">
        <v>2072</v>
      </c>
      <c r="C652">
        <v>6</v>
      </c>
      <c r="D652">
        <v>0.7</v>
      </c>
      <c r="E652">
        <v>45</v>
      </c>
      <c r="F652">
        <v>43.5</v>
      </c>
      <c r="G652" t="s">
        <v>4328</v>
      </c>
      <c r="H652" t="s">
        <v>27193</v>
      </c>
      <c r="I652" s="193" t="s">
        <v>37058</v>
      </c>
    </row>
    <row r="653" spans="1:9">
      <c r="A653" t="s">
        <v>34660</v>
      </c>
      <c r="B653" t="s">
        <v>2137</v>
      </c>
      <c r="C653">
        <v>6</v>
      </c>
      <c r="D653">
        <v>0.7</v>
      </c>
      <c r="E653">
        <v>40</v>
      </c>
      <c r="F653">
        <v>25.5</v>
      </c>
      <c r="G653" t="s">
        <v>4328</v>
      </c>
      <c r="H653" t="s">
        <v>27178</v>
      </c>
      <c r="I653" s="193" t="s">
        <v>37107</v>
      </c>
    </row>
    <row r="654" spans="1:9">
      <c r="A654" t="s">
        <v>34661</v>
      </c>
      <c r="B654" t="s">
        <v>2139</v>
      </c>
      <c r="C654">
        <v>6</v>
      </c>
      <c r="D654">
        <v>0.7</v>
      </c>
      <c r="E654">
        <v>40</v>
      </c>
      <c r="F654">
        <v>52.5</v>
      </c>
      <c r="G654" t="s">
        <v>4328</v>
      </c>
      <c r="H654" t="s">
        <v>27178</v>
      </c>
      <c r="I654" s="193" t="s">
        <v>37108</v>
      </c>
    </row>
    <row r="655" spans="1:9">
      <c r="A655" t="s">
        <v>34662</v>
      </c>
      <c r="B655" t="s">
        <v>2141</v>
      </c>
      <c r="C655">
        <v>6</v>
      </c>
      <c r="D655">
        <v>0.7</v>
      </c>
      <c r="E655">
        <v>40</v>
      </c>
      <c r="F655">
        <v>6.95</v>
      </c>
      <c r="G655" t="s">
        <v>4328</v>
      </c>
      <c r="H655" t="s">
        <v>27178</v>
      </c>
      <c r="I655" s="193" t="s">
        <v>37109</v>
      </c>
    </row>
    <row r="656" spans="1:9">
      <c r="A656" t="s">
        <v>34881</v>
      </c>
      <c r="B656" t="s">
        <v>2492</v>
      </c>
      <c r="C656">
        <v>12</v>
      </c>
      <c r="D656">
        <v>0.5</v>
      </c>
      <c r="E656">
        <v>40</v>
      </c>
      <c r="F656">
        <v>11.15</v>
      </c>
      <c r="G656" t="s">
        <v>4328</v>
      </c>
      <c r="H656" t="s">
        <v>27155</v>
      </c>
      <c r="I656" s="193" t="s">
        <v>37328</v>
      </c>
    </row>
    <row r="657" spans="1:9">
      <c r="A657" t="s">
        <v>34891</v>
      </c>
      <c r="B657" t="s">
        <v>32500</v>
      </c>
      <c r="C657">
        <v>4</v>
      </c>
      <c r="D657">
        <v>0.7</v>
      </c>
      <c r="E657">
        <v>40</v>
      </c>
      <c r="F657">
        <v>30.25</v>
      </c>
      <c r="G657" t="s">
        <v>4328</v>
      </c>
      <c r="H657" t="s">
        <v>27158</v>
      </c>
      <c r="I657" s="193" t="s">
        <v>37338</v>
      </c>
    </row>
    <row r="658" spans="1:9">
      <c r="A658" t="s">
        <v>34892</v>
      </c>
      <c r="B658" t="s">
        <v>31794</v>
      </c>
      <c r="C658">
        <v>4</v>
      </c>
      <c r="D658">
        <v>0.7</v>
      </c>
      <c r="E658">
        <v>40</v>
      </c>
      <c r="F658">
        <v>13.95</v>
      </c>
      <c r="G658" t="s">
        <v>4328</v>
      </c>
      <c r="H658" t="s">
        <v>27158</v>
      </c>
      <c r="I658" s="193" t="s">
        <v>37339</v>
      </c>
    </row>
    <row r="659" spans="1:9">
      <c r="A659" t="s">
        <v>34905</v>
      </c>
      <c r="B659" t="s">
        <v>31798</v>
      </c>
      <c r="C659">
        <v>6</v>
      </c>
      <c r="D659">
        <v>0.7</v>
      </c>
      <c r="E659">
        <v>40</v>
      </c>
      <c r="F659">
        <v>9.35</v>
      </c>
      <c r="G659" t="s">
        <v>4328</v>
      </c>
      <c r="H659" t="s">
        <v>27152</v>
      </c>
      <c r="I659" s="193" t="s">
        <v>37352</v>
      </c>
    </row>
    <row r="660" spans="1:9">
      <c r="A660" t="s">
        <v>34917</v>
      </c>
      <c r="B660" t="s">
        <v>2554</v>
      </c>
      <c r="C660">
        <v>6</v>
      </c>
      <c r="D660">
        <v>0.7</v>
      </c>
      <c r="E660">
        <v>40</v>
      </c>
      <c r="F660">
        <v>12.95</v>
      </c>
      <c r="G660" t="s">
        <v>4328</v>
      </c>
      <c r="H660" t="s">
        <v>27161</v>
      </c>
      <c r="I660" s="193" t="s">
        <v>37364</v>
      </c>
    </row>
    <row r="661" spans="1:9">
      <c r="A661" t="s">
        <v>34918</v>
      </c>
      <c r="B661" t="s">
        <v>2556</v>
      </c>
      <c r="C661">
        <v>3</v>
      </c>
      <c r="D661">
        <v>0.7</v>
      </c>
      <c r="E661">
        <v>48</v>
      </c>
      <c r="F661">
        <v>87.5</v>
      </c>
      <c r="G661" t="s">
        <v>4328</v>
      </c>
      <c r="H661" t="s">
        <v>27214</v>
      </c>
      <c r="I661" s="193" t="s">
        <v>37365</v>
      </c>
    </row>
    <row r="662" spans="1:9">
      <c r="A662" t="s">
        <v>34921</v>
      </c>
      <c r="B662" t="s">
        <v>33114</v>
      </c>
      <c r="C662">
        <v>6</v>
      </c>
      <c r="D662">
        <v>0.5</v>
      </c>
      <c r="E662">
        <v>42</v>
      </c>
      <c r="F662">
        <v>12.8</v>
      </c>
      <c r="G662" t="s">
        <v>4328</v>
      </c>
      <c r="H662" t="s">
        <v>27290</v>
      </c>
      <c r="I662" s="193" t="s">
        <v>37368</v>
      </c>
    </row>
    <row r="663" spans="1:9">
      <c r="A663" t="s">
        <v>34922</v>
      </c>
      <c r="B663" t="s">
        <v>33115</v>
      </c>
      <c r="C663">
        <v>6</v>
      </c>
      <c r="D663">
        <v>0.7</v>
      </c>
      <c r="E663">
        <v>40</v>
      </c>
      <c r="F663">
        <v>29.5</v>
      </c>
      <c r="G663" t="s">
        <v>4328</v>
      </c>
      <c r="H663" t="s">
        <v>27290</v>
      </c>
      <c r="I663" s="193" t="s">
        <v>37369</v>
      </c>
    </row>
    <row r="664" spans="1:9">
      <c r="A664" t="s">
        <v>34923</v>
      </c>
      <c r="B664" t="s">
        <v>33116</v>
      </c>
      <c r="C664">
        <v>4</v>
      </c>
      <c r="D664">
        <v>0.7</v>
      </c>
      <c r="E664">
        <v>40</v>
      </c>
      <c r="F664">
        <v>36.5</v>
      </c>
      <c r="G664" t="s">
        <v>4328</v>
      </c>
      <c r="H664" t="s">
        <v>27290</v>
      </c>
      <c r="I664" s="193" t="s">
        <v>37370</v>
      </c>
    </row>
    <row r="665" spans="1:9">
      <c r="A665" t="s">
        <v>34924</v>
      </c>
      <c r="B665" t="s">
        <v>33117</v>
      </c>
      <c r="C665">
        <v>6</v>
      </c>
      <c r="D665">
        <v>0.7</v>
      </c>
      <c r="E665">
        <v>42</v>
      </c>
      <c r="F665">
        <v>6.75</v>
      </c>
      <c r="G665" t="s">
        <v>4328</v>
      </c>
      <c r="H665" t="s">
        <v>27290</v>
      </c>
      <c r="I665" s="193" t="s">
        <v>37371</v>
      </c>
    </row>
    <row r="666" spans="1:9">
      <c r="A666" t="s">
        <v>34953</v>
      </c>
      <c r="B666" t="s">
        <v>2615</v>
      </c>
      <c r="C666">
        <v>6</v>
      </c>
      <c r="D666">
        <v>0.7</v>
      </c>
      <c r="E666">
        <v>40</v>
      </c>
      <c r="F666">
        <v>19.850000000000001</v>
      </c>
      <c r="G666" t="s">
        <v>4328</v>
      </c>
      <c r="H666" t="s">
        <v>27193</v>
      </c>
      <c r="I666" s="193" t="s">
        <v>37400</v>
      </c>
    </row>
    <row r="667" spans="1:9">
      <c r="A667" t="s">
        <v>35002</v>
      </c>
      <c r="B667" t="s">
        <v>14269</v>
      </c>
      <c r="C667">
        <v>6</v>
      </c>
      <c r="D667">
        <v>0.7</v>
      </c>
      <c r="E667">
        <v>46</v>
      </c>
      <c r="F667">
        <v>14.95</v>
      </c>
      <c r="G667" t="s">
        <v>4328</v>
      </c>
      <c r="H667" t="s">
        <v>27152</v>
      </c>
      <c r="I667" s="193" t="s">
        <v>37449</v>
      </c>
    </row>
    <row r="668" spans="1:9">
      <c r="A668" t="s">
        <v>35003</v>
      </c>
      <c r="B668" t="s">
        <v>14271</v>
      </c>
      <c r="C668">
        <v>6</v>
      </c>
      <c r="D668">
        <v>0.7</v>
      </c>
      <c r="E668">
        <v>46</v>
      </c>
      <c r="F668">
        <v>32.5</v>
      </c>
      <c r="G668" t="s">
        <v>4328</v>
      </c>
      <c r="H668" t="s">
        <v>27152</v>
      </c>
      <c r="I668" s="193" t="s">
        <v>37450</v>
      </c>
    </row>
    <row r="669" spans="1:9">
      <c r="A669" t="s">
        <v>35020</v>
      </c>
      <c r="B669" t="s">
        <v>2721</v>
      </c>
      <c r="C669">
        <v>4</v>
      </c>
      <c r="D669">
        <v>0.7</v>
      </c>
      <c r="E669">
        <v>40</v>
      </c>
      <c r="F669">
        <v>8.4499999999999993</v>
      </c>
      <c r="G669" t="s">
        <v>4328</v>
      </c>
      <c r="H669" t="s">
        <v>31812</v>
      </c>
      <c r="I669" s="193" t="s">
        <v>37467</v>
      </c>
    </row>
    <row r="670" spans="1:9">
      <c r="A670" t="s">
        <v>35028</v>
      </c>
      <c r="B670" t="s">
        <v>15095</v>
      </c>
      <c r="C670">
        <v>6</v>
      </c>
      <c r="D670">
        <v>0.7</v>
      </c>
      <c r="E670">
        <v>40</v>
      </c>
      <c r="F670">
        <v>49</v>
      </c>
      <c r="G670" t="s">
        <v>4328</v>
      </c>
      <c r="H670" t="s">
        <v>27154</v>
      </c>
      <c r="I670" s="193" t="s">
        <v>37475</v>
      </c>
    </row>
    <row r="671" spans="1:9">
      <c r="A671" t="s">
        <v>35036</v>
      </c>
      <c r="B671" t="s">
        <v>15009</v>
      </c>
      <c r="C671">
        <v>6</v>
      </c>
      <c r="D671">
        <v>0.7</v>
      </c>
      <c r="E671">
        <v>38</v>
      </c>
      <c r="F671">
        <v>14.95</v>
      </c>
      <c r="G671" t="s">
        <v>4328</v>
      </c>
      <c r="H671" t="s">
        <v>27148</v>
      </c>
      <c r="I671" s="193" t="s">
        <v>37483</v>
      </c>
    </row>
    <row r="672" spans="1:9">
      <c r="A672" t="s">
        <v>35037</v>
      </c>
      <c r="B672" t="s">
        <v>15011</v>
      </c>
      <c r="C672">
        <v>6</v>
      </c>
      <c r="D672">
        <v>0.7</v>
      </c>
      <c r="E672">
        <v>38</v>
      </c>
      <c r="F672">
        <v>18.149999999999999</v>
      </c>
      <c r="G672" t="s">
        <v>4328</v>
      </c>
      <c r="H672" t="s">
        <v>27148</v>
      </c>
      <c r="I672" s="193" t="s">
        <v>37484</v>
      </c>
    </row>
    <row r="673" spans="1:9">
      <c r="A673" t="s">
        <v>35038</v>
      </c>
      <c r="B673" t="s">
        <v>2769</v>
      </c>
      <c r="C673">
        <v>6</v>
      </c>
      <c r="D673">
        <v>0.7</v>
      </c>
      <c r="E673">
        <v>40</v>
      </c>
      <c r="F673">
        <v>37.950000000000003</v>
      </c>
      <c r="G673" t="s">
        <v>4328</v>
      </c>
      <c r="H673" t="s">
        <v>27148</v>
      </c>
      <c r="I673" s="193" t="s">
        <v>37485</v>
      </c>
    </row>
    <row r="674" spans="1:9">
      <c r="A674" t="s">
        <v>35040</v>
      </c>
      <c r="B674" t="s">
        <v>2774</v>
      </c>
      <c r="C674">
        <v>6</v>
      </c>
      <c r="D674">
        <v>0.7</v>
      </c>
      <c r="E674">
        <v>40</v>
      </c>
      <c r="F674">
        <v>7.65</v>
      </c>
      <c r="G674" t="s">
        <v>4328</v>
      </c>
      <c r="H674" t="s">
        <v>27199</v>
      </c>
      <c r="I674" s="193" t="s">
        <v>37487</v>
      </c>
    </row>
    <row r="675" spans="1:9">
      <c r="A675" t="s">
        <v>35041</v>
      </c>
      <c r="B675" t="s">
        <v>2776</v>
      </c>
      <c r="C675">
        <v>6</v>
      </c>
      <c r="D675">
        <v>0.7</v>
      </c>
      <c r="E675">
        <v>40</v>
      </c>
      <c r="F675">
        <v>84.25</v>
      </c>
      <c r="G675" t="s">
        <v>4328</v>
      </c>
      <c r="H675" t="s">
        <v>27199</v>
      </c>
      <c r="I675" s="193" t="s">
        <v>37488</v>
      </c>
    </row>
    <row r="676" spans="1:9">
      <c r="A676" t="s">
        <v>35042</v>
      </c>
      <c r="B676" t="s">
        <v>33133</v>
      </c>
      <c r="C676">
        <v>6</v>
      </c>
      <c r="D676">
        <v>0.7</v>
      </c>
      <c r="E676">
        <v>40</v>
      </c>
      <c r="F676">
        <v>14.5</v>
      </c>
      <c r="G676" t="s">
        <v>4328</v>
      </c>
      <c r="H676" t="s">
        <v>27199</v>
      </c>
      <c r="I676" s="193" t="s">
        <v>37489</v>
      </c>
    </row>
    <row r="677" spans="1:9">
      <c r="A677" t="s">
        <v>35043</v>
      </c>
      <c r="B677" t="s">
        <v>33134</v>
      </c>
      <c r="C677">
        <v>3</v>
      </c>
      <c r="D677">
        <v>0.7</v>
      </c>
      <c r="E677">
        <v>40</v>
      </c>
      <c r="F677">
        <v>29.5</v>
      </c>
      <c r="G677" t="s">
        <v>4328</v>
      </c>
      <c r="H677" t="s">
        <v>27199</v>
      </c>
      <c r="I677" s="193" t="s">
        <v>37490</v>
      </c>
    </row>
    <row r="678" spans="1:9">
      <c r="A678" t="s">
        <v>35044</v>
      </c>
      <c r="B678" t="s">
        <v>2779</v>
      </c>
      <c r="C678">
        <v>6</v>
      </c>
      <c r="D678">
        <v>0.7</v>
      </c>
      <c r="E678">
        <v>40</v>
      </c>
      <c r="F678">
        <v>41.5</v>
      </c>
      <c r="G678" t="s">
        <v>4328</v>
      </c>
      <c r="H678" t="s">
        <v>27199</v>
      </c>
      <c r="I678" s="193" t="s">
        <v>37491</v>
      </c>
    </row>
    <row r="679" spans="1:9">
      <c r="A679" t="s">
        <v>35045</v>
      </c>
      <c r="B679" t="s">
        <v>33135</v>
      </c>
      <c r="C679">
        <v>6</v>
      </c>
      <c r="D679">
        <v>0.7</v>
      </c>
      <c r="E679">
        <v>40</v>
      </c>
      <c r="F679">
        <v>14.5</v>
      </c>
      <c r="G679" t="s">
        <v>4328</v>
      </c>
      <c r="H679" t="s">
        <v>27152</v>
      </c>
      <c r="I679" s="193" t="s">
        <v>37492</v>
      </c>
    </row>
    <row r="680" spans="1:9">
      <c r="A680" t="s">
        <v>35059</v>
      </c>
      <c r="B680" t="s">
        <v>2798</v>
      </c>
      <c r="C680">
        <v>6</v>
      </c>
      <c r="D680">
        <v>0.7</v>
      </c>
      <c r="E680">
        <v>40</v>
      </c>
      <c r="F680">
        <v>41.5</v>
      </c>
      <c r="G680" t="s">
        <v>4328</v>
      </c>
      <c r="H680" t="s">
        <v>27152</v>
      </c>
      <c r="I680" s="193" t="s">
        <v>37506</v>
      </c>
    </row>
    <row r="681" spans="1:9">
      <c r="A681" t="s">
        <v>35061</v>
      </c>
      <c r="B681" t="s">
        <v>4577</v>
      </c>
      <c r="C681">
        <v>12</v>
      </c>
      <c r="D681">
        <v>0.05</v>
      </c>
      <c r="E681">
        <v>38</v>
      </c>
      <c r="F681">
        <v>34.5</v>
      </c>
      <c r="G681" t="s">
        <v>4328</v>
      </c>
      <c r="H681" t="s">
        <v>27152</v>
      </c>
      <c r="I681" s="193" t="s">
        <v>37508</v>
      </c>
    </row>
    <row r="682" spans="1:9">
      <c r="A682" t="s">
        <v>35119</v>
      </c>
      <c r="B682" t="s">
        <v>2897</v>
      </c>
      <c r="C682">
        <v>6</v>
      </c>
      <c r="D682">
        <v>0.7</v>
      </c>
      <c r="E682">
        <v>40</v>
      </c>
      <c r="F682">
        <v>14</v>
      </c>
      <c r="G682" t="s">
        <v>4328</v>
      </c>
      <c r="H682" t="s">
        <v>27199</v>
      </c>
      <c r="I682" s="193" t="s">
        <v>37566</v>
      </c>
    </row>
    <row r="683" spans="1:9">
      <c r="A683" t="s">
        <v>35122</v>
      </c>
      <c r="B683" t="s">
        <v>2902</v>
      </c>
      <c r="C683">
        <v>6</v>
      </c>
      <c r="D683">
        <v>0.7</v>
      </c>
      <c r="E683">
        <v>40</v>
      </c>
      <c r="F683">
        <v>51.5</v>
      </c>
      <c r="G683" t="s">
        <v>4328</v>
      </c>
      <c r="H683" t="s">
        <v>27220</v>
      </c>
      <c r="I683" s="193" t="s">
        <v>37569</v>
      </c>
    </row>
    <row r="684" spans="1:9">
      <c r="A684" t="s">
        <v>35123</v>
      </c>
      <c r="B684" t="s">
        <v>2904</v>
      </c>
      <c r="C684">
        <v>6</v>
      </c>
      <c r="D684">
        <v>0.7</v>
      </c>
      <c r="E684">
        <v>43</v>
      </c>
      <c r="F684">
        <v>13</v>
      </c>
      <c r="G684" t="s">
        <v>4328</v>
      </c>
      <c r="H684" t="s">
        <v>27220</v>
      </c>
      <c r="I684" s="193" t="s">
        <v>37570</v>
      </c>
    </row>
    <row r="685" spans="1:9">
      <c r="A685" t="s">
        <v>35133</v>
      </c>
      <c r="B685" t="s">
        <v>4819</v>
      </c>
      <c r="C685">
        <v>12</v>
      </c>
      <c r="D685">
        <v>1</v>
      </c>
      <c r="E685">
        <v>40</v>
      </c>
      <c r="F685">
        <v>8.25</v>
      </c>
      <c r="G685" t="s">
        <v>4328</v>
      </c>
      <c r="H685" t="s">
        <v>27178</v>
      </c>
      <c r="I685" s="193" t="s">
        <v>37580</v>
      </c>
    </row>
    <row r="686" spans="1:9">
      <c r="A686" t="s">
        <v>35134</v>
      </c>
      <c r="B686" t="s">
        <v>2923</v>
      </c>
      <c r="C686">
        <v>6</v>
      </c>
      <c r="D686">
        <v>0.7</v>
      </c>
      <c r="E686">
        <v>40</v>
      </c>
      <c r="F686">
        <v>15.35</v>
      </c>
      <c r="G686" t="s">
        <v>4328</v>
      </c>
      <c r="H686" t="s">
        <v>27178</v>
      </c>
      <c r="I686" s="193" t="s">
        <v>37581</v>
      </c>
    </row>
    <row r="687" spans="1:9">
      <c r="A687" t="s">
        <v>35145</v>
      </c>
      <c r="B687" t="s">
        <v>2945</v>
      </c>
      <c r="C687">
        <v>6</v>
      </c>
      <c r="D687">
        <v>0.7</v>
      </c>
      <c r="E687">
        <v>40</v>
      </c>
      <c r="F687">
        <v>17.5</v>
      </c>
      <c r="G687" t="s">
        <v>4328</v>
      </c>
      <c r="H687" t="s">
        <v>27220</v>
      </c>
      <c r="I687" s="193" t="s">
        <v>37592</v>
      </c>
    </row>
    <row r="688" spans="1:9">
      <c r="A688" t="s">
        <v>35146</v>
      </c>
      <c r="B688" t="s">
        <v>2945</v>
      </c>
      <c r="C688">
        <v>6</v>
      </c>
      <c r="D688">
        <v>0.7</v>
      </c>
      <c r="E688">
        <v>40</v>
      </c>
      <c r="F688">
        <v>6.5</v>
      </c>
      <c r="G688" t="s">
        <v>4328</v>
      </c>
      <c r="H688" t="s">
        <v>27220</v>
      </c>
      <c r="I688" s="193" t="s">
        <v>37593</v>
      </c>
    </row>
    <row r="689" spans="1:9">
      <c r="A689" t="s">
        <v>35205</v>
      </c>
      <c r="B689" t="s">
        <v>14577</v>
      </c>
      <c r="C689">
        <v>6</v>
      </c>
      <c r="D689">
        <v>0.7</v>
      </c>
      <c r="E689">
        <v>42.8</v>
      </c>
      <c r="F689">
        <v>160</v>
      </c>
      <c r="G689" t="s">
        <v>4328</v>
      </c>
      <c r="H689" t="s">
        <v>27170</v>
      </c>
      <c r="I689" s="193" t="s">
        <v>37652</v>
      </c>
    </row>
    <row r="690" spans="1:9">
      <c r="A690" t="s">
        <v>35211</v>
      </c>
      <c r="B690" t="s">
        <v>3060</v>
      </c>
      <c r="C690">
        <v>6</v>
      </c>
      <c r="D690">
        <v>0.7</v>
      </c>
      <c r="E690">
        <v>40</v>
      </c>
      <c r="F690">
        <v>38.75</v>
      </c>
      <c r="G690" t="s">
        <v>4328</v>
      </c>
      <c r="H690" t="s">
        <v>27158</v>
      </c>
      <c r="I690" s="193" t="s">
        <v>37658</v>
      </c>
    </row>
    <row r="691" spans="1:9">
      <c r="A691" t="s">
        <v>35212</v>
      </c>
      <c r="B691" t="s">
        <v>3063</v>
      </c>
      <c r="C691">
        <v>36</v>
      </c>
      <c r="D691">
        <v>0.05</v>
      </c>
      <c r="E691">
        <v>40</v>
      </c>
      <c r="F691">
        <v>12.25</v>
      </c>
      <c r="G691" t="s">
        <v>4328</v>
      </c>
      <c r="H691" t="s">
        <v>27158</v>
      </c>
      <c r="I691" s="193" t="s">
        <v>37659</v>
      </c>
    </row>
    <row r="692" spans="1:9">
      <c r="A692" t="s">
        <v>35229</v>
      </c>
      <c r="B692" t="s">
        <v>3093</v>
      </c>
      <c r="C692">
        <v>6</v>
      </c>
      <c r="D692">
        <v>0.7</v>
      </c>
      <c r="E692">
        <v>38</v>
      </c>
      <c r="F692">
        <v>7.25</v>
      </c>
      <c r="G692" t="s">
        <v>4328</v>
      </c>
      <c r="H692" t="s">
        <v>27199</v>
      </c>
      <c r="I692" s="193" t="s">
        <v>37676</v>
      </c>
    </row>
    <row r="693" spans="1:9">
      <c r="A693" t="s">
        <v>35230</v>
      </c>
      <c r="B693" t="s">
        <v>3096</v>
      </c>
      <c r="C693">
        <v>6</v>
      </c>
      <c r="D693">
        <v>0.7</v>
      </c>
      <c r="E693">
        <v>38</v>
      </c>
      <c r="F693">
        <v>6.25</v>
      </c>
      <c r="G693" t="s">
        <v>4328</v>
      </c>
      <c r="H693" t="s">
        <v>27199</v>
      </c>
      <c r="I693" s="193" t="s">
        <v>37677</v>
      </c>
    </row>
    <row r="694" spans="1:9">
      <c r="A694" t="s">
        <v>35231</v>
      </c>
      <c r="B694" t="s">
        <v>3098</v>
      </c>
      <c r="C694">
        <v>6</v>
      </c>
      <c r="D694">
        <v>0.7</v>
      </c>
      <c r="E694">
        <v>38</v>
      </c>
      <c r="F694">
        <v>32.5</v>
      </c>
      <c r="G694" t="s">
        <v>4328</v>
      </c>
      <c r="H694" t="s">
        <v>27199</v>
      </c>
      <c r="I694" s="193" t="s">
        <v>37678</v>
      </c>
    </row>
    <row r="695" spans="1:9">
      <c r="A695" t="s">
        <v>35232</v>
      </c>
      <c r="B695" t="s">
        <v>3100</v>
      </c>
      <c r="C695">
        <v>6</v>
      </c>
      <c r="D695">
        <v>0.7</v>
      </c>
      <c r="E695">
        <v>43</v>
      </c>
      <c r="F695">
        <v>22.75</v>
      </c>
      <c r="G695" t="s">
        <v>4328</v>
      </c>
      <c r="H695" t="s">
        <v>27199</v>
      </c>
      <c r="I695" s="193" t="s">
        <v>37679</v>
      </c>
    </row>
    <row r="696" spans="1:9">
      <c r="A696" t="s">
        <v>35251</v>
      </c>
      <c r="B696" t="s">
        <v>3137</v>
      </c>
      <c r="C696">
        <v>6</v>
      </c>
      <c r="D696">
        <v>0.7</v>
      </c>
      <c r="E696">
        <v>40</v>
      </c>
      <c r="F696">
        <v>17.75</v>
      </c>
      <c r="G696" t="s">
        <v>4328</v>
      </c>
      <c r="H696" t="s">
        <v>27215</v>
      </c>
      <c r="I696" s="193" t="s">
        <v>37698</v>
      </c>
    </row>
    <row r="697" spans="1:9">
      <c r="A697" t="s">
        <v>35252</v>
      </c>
      <c r="B697" t="s">
        <v>3137</v>
      </c>
      <c r="C697">
        <v>6</v>
      </c>
      <c r="D697">
        <v>1</v>
      </c>
      <c r="E697">
        <v>40</v>
      </c>
      <c r="F697">
        <v>5.95</v>
      </c>
      <c r="G697" t="s">
        <v>4328</v>
      </c>
      <c r="H697" t="s">
        <v>27215</v>
      </c>
      <c r="I697" s="193" t="s">
        <v>37699</v>
      </c>
    </row>
    <row r="698" spans="1:9">
      <c r="A698" t="s">
        <v>35253</v>
      </c>
      <c r="B698" t="s">
        <v>3140</v>
      </c>
      <c r="C698">
        <v>6</v>
      </c>
      <c r="D698">
        <v>0.7</v>
      </c>
      <c r="E698">
        <v>40</v>
      </c>
      <c r="F698">
        <v>8</v>
      </c>
      <c r="G698" t="s">
        <v>4328</v>
      </c>
      <c r="H698" t="s">
        <v>27215</v>
      </c>
      <c r="I698" s="193" t="s">
        <v>37700</v>
      </c>
    </row>
    <row r="699" spans="1:9">
      <c r="A699" t="s">
        <v>35254</v>
      </c>
      <c r="B699" t="s">
        <v>3142</v>
      </c>
      <c r="C699">
        <v>6</v>
      </c>
      <c r="D699">
        <v>0.7</v>
      </c>
      <c r="E699">
        <v>40</v>
      </c>
      <c r="F699">
        <v>2.5</v>
      </c>
      <c r="G699" t="s">
        <v>4328</v>
      </c>
      <c r="H699" t="s">
        <v>27215</v>
      </c>
      <c r="I699" s="193" t="s">
        <v>37701</v>
      </c>
    </row>
    <row r="700" spans="1:9">
      <c r="A700" t="s">
        <v>35310</v>
      </c>
      <c r="B700" t="s">
        <v>15100</v>
      </c>
      <c r="C700">
        <v>6</v>
      </c>
      <c r="D700">
        <v>0.7</v>
      </c>
      <c r="E700">
        <v>42</v>
      </c>
      <c r="F700">
        <v>24.5</v>
      </c>
      <c r="G700" t="s">
        <v>4328</v>
      </c>
      <c r="H700" t="s">
        <v>27220</v>
      </c>
      <c r="I700" s="193" t="s">
        <v>37757</v>
      </c>
    </row>
    <row r="701" spans="1:9">
      <c r="A701" t="s">
        <v>35312</v>
      </c>
      <c r="B701" t="s">
        <v>3253</v>
      </c>
      <c r="C701">
        <v>6</v>
      </c>
      <c r="D701">
        <v>0.7</v>
      </c>
      <c r="E701">
        <v>40</v>
      </c>
      <c r="F701">
        <v>14</v>
      </c>
      <c r="G701" t="s">
        <v>4328</v>
      </c>
      <c r="H701" t="s">
        <v>27220</v>
      </c>
      <c r="I701" s="193" t="s">
        <v>37759</v>
      </c>
    </row>
    <row r="702" spans="1:9">
      <c r="A702" t="s">
        <v>35313</v>
      </c>
      <c r="B702" t="s">
        <v>3254</v>
      </c>
      <c r="C702">
        <v>6</v>
      </c>
      <c r="D702">
        <v>0.7</v>
      </c>
      <c r="E702">
        <v>42</v>
      </c>
      <c r="F702">
        <v>0.25</v>
      </c>
      <c r="G702" t="s">
        <v>4328</v>
      </c>
      <c r="H702" t="s">
        <v>27214</v>
      </c>
      <c r="I702" s="193" t="s">
        <v>37760</v>
      </c>
    </row>
    <row r="703" spans="1:9">
      <c r="A703" t="s">
        <v>35314</v>
      </c>
      <c r="B703" t="s">
        <v>3254</v>
      </c>
      <c r="C703">
        <v>6</v>
      </c>
      <c r="D703">
        <v>0.7</v>
      </c>
      <c r="E703">
        <v>42</v>
      </c>
      <c r="F703">
        <v>22</v>
      </c>
      <c r="G703" t="s">
        <v>4328</v>
      </c>
      <c r="H703" t="s">
        <v>27214</v>
      </c>
      <c r="I703" s="193" t="s">
        <v>37761</v>
      </c>
    </row>
    <row r="704" spans="1:9">
      <c r="A704" t="s">
        <v>35315</v>
      </c>
      <c r="B704" t="s">
        <v>3257</v>
      </c>
      <c r="C704">
        <v>6</v>
      </c>
      <c r="D704">
        <v>0.7</v>
      </c>
      <c r="E704">
        <v>40</v>
      </c>
      <c r="F704">
        <v>10</v>
      </c>
      <c r="G704" t="s">
        <v>4328</v>
      </c>
      <c r="H704" t="s">
        <v>27220</v>
      </c>
      <c r="I704" s="193" t="s">
        <v>37762</v>
      </c>
    </row>
    <row r="705" spans="1:9">
      <c r="A705" t="s">
        <v>35316</v>
      </c>
      <c r="B705" t="s">
        <v>3259</v>
      </c>
      <c r="C705">
        <v>6</v>
      </c>
      <c r="D705">
        <v>0.7</v>
      </c>
      <c r="E705">
        <v>40</v>
      </c>
      <c r="F705">
        <v>70.5</v>
      </c>
      <c r="G705" t="s">
        <v>4328</v>
      </c>
      <c r="H705" t="s">
        <v>27320</v>
      </c>
      <c r="I705" s="193" t="s">
        <v>37763</v>
      </c>
    </row>
    <row r="706" spans="1:9">
      <c r="A706" t="s">
        <v>35317</v>
      </c>
      <c r="B706" t="s">
        <v>3261</v>
      </c>
      <c r="C706">
        <v>6</v>
      </c>
      <c r="D706">
        <v>0.7</v>
      </c>
      <c r="E706">
        <v>40</v>
      </c>
      <c r="F706">
        <v>9.35</v>
      </c>
      <c r="G706" t="s">
        <v>4328</v>
      </c>
      <c r="H706" t="s">
        <v>27220</v>
      </c>
      <c r="I706" s="193" t="s">
        <v>37764</v>
      </c>
    </row>
    <row r="707" spans="1:9">
      <c r="A707" t="s">
        <v>35318</v>
      </c>
      <c r="B707" t="s">
        <v>3263</v>
      </c>
      <c r="C707">
        <v>6</v>
      </c>
      <c r="D707">
        <v>0.7</v>
      </c>
      <c r="E707">
        <v>69</v>
      </c>
      <c r="F707">
        <v>15.35</v>
      </c>
      <c r="G707" t="s">
        <v>4328</v>
      </c>
      <c r="H707" t="s">
        <v>27232</v>
      </c>
      <c r="I707" s="193" t="s">
        <v>37765</v>
      </c>
    </row>
    <row r="708" spans="1:9">
      <c r="A708" t="s">
        <v>35320</v>
      </c>
      <c r="B708" t="s">
        <v>3267</v>
      </c>
      <c r="C708">
        <v>6</v>
      </c>
      <c r="D708">
        <v>0.7</v>
      </c>
      <c r="E708">
        <v>40</v>
      </c>
      <c r="F708">
        <v>10.95</v>
      </c>
      <c r="G708" t="s">
        <v>4328</v>
      </c>
      <c r="H708" t="s">
        <v>27220</v>
      </c>
      <c r="I708" s="193" t="s">
        <v>37767</v>
      </c>
    </row>
    <row r="709" spans="1:9">
      <c r="A709" t="s">
        <v>35321</v>
      </c>
      <c r="B709" t="s">
        <v>3269</v>
      </c>
      <c r="C709">
        <v>6</v>
      </c>
      <c r="D709">
        <v>0.7</v>
      </c>
      <c r="E709">
        <v>43</v>
      </c>
      <c r="F709">
        <v>10.25</v>
      </c>
      <c r="G709" t="s">
        <v>4328</v>
      </c>
      <c r="H709" t="s">
        <v>27178</v>
      </c>
      <c r="I709" s="193" t="s">
        <v>37768</v>
      </c>
    </row>
    <row r="710" spans="1:9">
      <c r="A710" t="s">
        <v>35322</v>
      </c>
      <c r="B710" t="s">
        <v>4827</v>
      </c>
      <c r="C710">
        <v>3</v>
      </c>
      <c r="D710">
        <v>1.75</v>
      </c>
      <c r="E710">
        <v>40</v>
      </c>
      <c r="F710">
        <v>5.2</v>
      </c>
      <c r="G710" t="s">
        <v>4328</v>
      </c>
      <c r="H710" t="s">
        <v>27220</v>
      </c>
      <c r="I710" s="193" t="s">
        <v>37769</v>
      </c>
    </row>
    <row r="711" spans="1:9">
      <c r="A711" t="s">
        <v>35323</v>
      </c>
      <c r="B711" t="s">
        <v>4827</v>
      </c>
      <c r="C711">
        <v>3</v>
      </c>
      <c r="D711">
        <v>1.75</v>
      </c>
      <c r="E711">
        <v>40</v>
      </c>
      <c r="F711">
        <v>42</v>
      </c>
      <c r="G711" t="s">
        <v>4328</v>
      </c>
      <c r="H711" t="s">
        <v>27220</v>
      </c>
      <c r="I711" s="193" t="s">
        <v>37770</v>
      </c>
    </row>
    <row r="712" spans="1:9">
      <c r="A712" t="s">
        <v>35324</v>
      </c>
      <c r="B712" t="s">
        <v>3271</v>
      </c>
      <c r="C712">
        <v>5</v>
      </c>
      <c r="D712">
        <v>0.7</v>
      </c>
      <c r="E712">
        <v>40</v>
      </c>
      <c r="F712">
        <v>5.3</v>
      </c>
      <c r="G712" t="s">
        <v>4328</v>
      </c>
      <c r="H712" t="s">
        <v>27220</v>
      </c>
      <c r="I712" s="193" t="s">
        <v>37771</v>
      </c>
    </row>
    <row r="713" spans="1:9">
      <c r="A713" t="s">
        <v>35325</v>
      </c>
      <c r="B713" t="s">
        <v>3273</v>
      </c>
      <c r="C713">
        <v>6</v>
      </c>
      <c r="D713">
        <v>0.7</v>
      </c>
      <c r="E713">
        <v>40</v>
      </c>
      <c r="F713">
        <v>31.5</v>
      </c>
      <c r="G713" t="s">
        <v>4328</v>
      </c>
      <c r="H713" t="s">
        <v>27220</v>
      </c>
      <c r="I713" s="193" t="s">
        <v>37772</v>
      </c>
    </row>
    <row r="714" spans="1:9">
      <c r="A714" t="s">
        <v>35361</v>
      </c>
      <c r="B714" t="s">
        <v>3350</v>
      </c>
      <c r="C714">
        <v>6</v>
      </c>
      <c r="D714">
        <v>0.7</v>
      </c>
      <c r="E714">
        <v>40</v>
      </c>
      <c r="F714">
        <v>14.35</v>
      </c>
      <c r="G714" t="s">
        <v>4328</v>
      </c>
      <c r="H714" t="s">
        <v>27232</v>
      </c>
      <c r="I714" s="193" t="s">
        <v>37808</v>
      </c>
    </row>
    <row r="715" spans="1:9">
      <c r="A715" t="s">
        <v>35362</v>
      </c>
      <c r="B715" t="s">
        <v>3352</v>
      </c>
      <c r="C715">
        <v>6</v>
      </c>
      <c r="D715">
        <v>0.7</v>
      </c>
      <c r="E715">
        <v>54.5</v>
      </c>
      <c r="F715">
        <v>58.5</v>
      </c>
      <c r="G715" t="s">
        <v>4328</v>
      </c>
      <c r="H715" t="s">
        <v>27152</v>
      </c>
      <c r="I715" s="193" t="s">
        <v>37809</v>
      </c>
    </row>
    <row r="716" spans="1:9">
      <c r="A716" t="s">
        <v>35363</v>
      </c>
      <c r="B716" t="s">
        <v>3354</v>
      </c>
      <c r="C716">
        <v>6</v>
      </c>
      <c r="D716">
        <v>0.7</v>
      </c>
      <c r="E716">
        <v>54.5</v>
      </c>
      <c r="F716">
        <v>16.5</v>
      </c>
      <c r="G716" t="s">
        <v>4328</v>
      </c>
      <c r="H716" t="s">
        <v>27232</v>
      </c>
      <c r="I716" s="193" t="s">
        <v>37810</v>
      </c>
    </row>
    <row r="717" spans="1:9">
      <c r="A717" t="s">
        <v>35364</v>
      </c>
      <c r="B717" t="s">
        <v>3356</v>
      </c>
      <c r="C717">
        <v>6</v>
      </c>
      <c r="D717">
        <v>0.7</v>
      </c>
      <c r="E717">
        <v>54.5</v>
      </c>
      <c r="F717">
        <v>9.99</v>
      </c>
      <c r="G717" t="s">
        <v>4328</v>
      </c>
      <c r="H717" t="s">
        <v>27232</v>
      </c>
      <c r="I717" s="193" t="s">
        <v>37811</v>
      </c>
    </row>
    <row r="718" spans="1:9">
      <c r="A718" t="s">
        <v>35365</v>
      </c>
      <c r="B718" t="s">
        <v>3356</v>
      </c>
      <c r="C718">
        <v>96</v>
      </c>
      <c r="D718">
        <v>0.05</v>
      </c>
      <c r="E718">
        <v>54.5</v>
      </c>
      <c r="F718">
        <v>22.5</v>
      </c>
      <c r="G718" t="s">
        <v>4328</v>
      </c>
      <c r="H718" t="s">
        <v>27232</v>
      </c>
      <c r="I718" s="193" t="s">
        <v>37812</v>
      </c>
    </row>
    <row r="719" spans="1:9">
      <c r="A719" t="s">
        <v>35366</v>
      </c>
      <c r="B719" t="s">
        <v>3358</v>
      </c>
      <c r="C719">
        <v>6</v>
      </c>
      <c r="D719">
        <v>0.7</v>
      </c>
      <c r="E719">
        <v>40</v>
      </c>
      <c r="F719">
        <v>22.95</v>
      </c>
      <c r="G719" t="s">
        <v>4328</v>
      </c>
      <c r="H719" t="s">
        <v>27232</v>
      </c>
      <c r="I719" s="193" t="s">
        <v>37813</v>
      </c>
    </row>
    <row r="720" spans="1:9">
      <c r="A720" t="s">
        <v>35367</v>
      </c>
      <c r="B720" t="s">
        <v>3360</v>
      </c>
      <c r="C720">
        <v>6</v>
      </c>
      <c r="D720">
        <v>0.7</v>
      </c>
      <c r="E720">
        <v>75.5</v>
      </c>
      <c r="F720">
        <v>9.1</v>
      </c>
      <c r="G720" t="s">
        <v>4328</v>
      </c>
      <c r="H720" t="s">
        <v>27232</v>
      </c>
      <c r="I720" s="193" t="s">
        <v>37814</v>
      </c>
    </row>
    <row r="721" spans="1:9">
      <c r="A721" t="s">
        <v>35368</v>
      </c>
      <c r="B721" t="s">
        <v>3362</v>
      </c>
      <c r="C721">
        <v>6</v>
      </c>
      <c r="D721">
        <v>0.7</v>
      </c>
      <c r="E721">
        <v>40</v>
      </c>
      <c r="F721">
        <v>6.9</v>
      </c>
      <c r="G721" t="s">
        <v>4328</v>
      </c>
      <c r="H721" t="s">
        <v>27152</v>
      </c>
      <c r="I721" s="193" t="s">
        <v>37815</v>
      </c>
    </row>
    <row r="722" spans="1:9">
      <c r="A722" t="s">
        <v>35376</v>
      </c>
      <c r="B722" t="s">
        <v>3383</v>
      </c>
      <c r="C722">
        <v>1</v>
      </c>
      <c r="D722">
        <v>4.5</v>
      </c>
      <c r="E722">
        <v>40</v>
      </c>
      <c r="F722">
        <v>30</v>
      </c>
      <c r="G722" t="s">
        <v>4328</v>
      </c>
      <c r="H722" t="s">
        <v>27178</v>
      </c>
      <c r="I722" s="193" t="s">
        <v>37823</v>
      </c>
    </row>
    <row r="723" spans="1:9">
      <c r="A723" t="s">
        <v>35377</v>
      </c>
      <c r="B723" t="s">
        <v>3383</v>
      </c>
      <c r="C723">
        <v>6</v>
      </c>
      <c r="D723">
        <v>0.7</v>
      </c>
      <c r="E723">
        <v>40</v>
      </c>
      <c r="F723">
        <v>15.35</v>
      </c>
      <c r="G723" t="s">
        <v>4328</v>
      </c>
      <c r="H723" t="s">
        <v>27151</v>
      </c>
      <c r="I723" s="193" t="s">
        <v>37824</v>
      </c>
    </row>
    <row r="724" spans="1:9">
      <c r="A724" t="s">
        <v>35378</v>
      </c>
      <c r="B724" t="s">
        <v>4714</v>
      </c>
      <c r="C724">
        <v>6</v>
      </c>
      <c r="D724">
        <v>0.7</v>
      </c>
      <c r="E724">
        <v>46</v>
      </c>
      <c r="F724">
        <v>7.85</v>
      </c>
      <c r="G724" t="s">
        <v>4328</v>
      </c>
      <c r="H724" t="s">
        <v>27178</v>
      </c>
      <c r="I724" s="193" t="s">
        <v>37825</v>
      </c>
    </row>
    <row r="725" spans="1:9">
      <c r="A725" t="s">
        <v>35388</v>
      </c>
      <c r="B725" t="s">
        <v>3400</v>
      </c>
      <c r="C725">
        <v>4</v>
      </c>
      <c r="D725">
        <v>0.7</v>
      </c>
      <c r="E725">
        <v>40</v>
      </c>
      <c r="F725">
        <v>1.2</v>
      </c>
      <c r="G725" t="s">
        <v>4328</v>
      </c>
      <c r="H725" t="s">
        <v>27199</v>
      </c>
      <c r="I725" s="193" t="s">
        <v>37835</v>
      </c>
    </row>
    <row r="726" spans="1:9">
      <c r="A726" t="s">
        <v>35423</v>
      </c>
      <c r="B726" t="s">
        <v>33188</v>
      </c>
      <c r="C726">
        <v>6</v>
      </c>
      <c r="D726">
        <v>0.7</v>
      </c>
      <c r="E726">
        <v>40</v>
      </c>
      <c r="F726">
        <v>29.5</v>
      </c>
      <c r="G726" t="s">
        <v>4328</v>
      </c>
      <c r="H726" t="s">
        <v>27193</v>
      </c>
      <c r="I726" s="193" t="s">
        <v>37870</v>
      </c>
    </row>
    <row r="727" spans="1:9">
      <c r="A727" t="s">
        <v>35424</v>
      </c>
      <c r="B727" t="s">
        <v>3438</v>
      </c>
      <c r="C727">
        <v>6</v>
      </c>
      <c r="D727">
        <v>0.7</v>
      </c>
      <c r="E727">
        <v>37.5</v>
      </c>
      <c r="F727">
        <v>12.8</v>
      </c>
      <c r="G727" t="s">
        <v>4328</v>
      </c>
      <c r="H727" t="s">
        <v>27150</v>
      </c>
      <c r="I727" s="193" t="s">
        <v>37871</v>
      </c>
    </row>
    <row r="728" spans="1:9">
      <c r="A728" t="s">
        <v>35425</v>
      </c>
      <c r="B728" t="s">
        <v>3438</v>
      </c>
      <c r="C728">
        <v>6</v>
      </c>
      <c r="D728">
        <v>1</v>
      </c>
      <c r="E728">
        <v>37.5</v>
      </c>
      <c r="F728">
        <v>39.5</v>
      </c>
      <c r="G728" t="s">
        <v>4328</v>
      </c>
      <c r="H728" t="s">
        <v>27150</v>
      </c>
      <c r="I728" s="193" t="s">
        <v>37872</v>
      </c>
    </row>
    <row r="729" spans="1:9">
      <c r="A729" t="s">
        <v>35426</v>
      </c>
      <c r="B729" t="s">
        <v>31829</v>
      </c>
      <c r="C729">
        <v>6</v>
      </c>
      <c r="D729">
        <v>0.7</v>
      </c>
      <c r="E729">
        <v>40</v>
      </c>
      <c r="F729">
        <v>19.95</v>
      </c>
      <c r="G729" t="s">
        <v>4328</v>
      </c>
      <c r="H729" t="s">
        <v>27189</v>
      </c>
      <c r="I729" s="193" t="s">
        <v>37873</v>
      </c>
    </row>
    <row r="730" spans="1:9">
      <c r="A730" t="s">
        <v>35427</v>
      </c>
      <c r="B730" t="s">
        <v>31830</v>
      </c>
      <c r="C730">
        <v>6</v>
      </c>
      <c r="D730">
        <v>0.7</v>
      </c>
      <c r="E730">
        <v>40</v>
      </c>
      <c r="F730">
        <v>12.1</v>
      </c>
      <c r="G730" t="s">
        <v>4328</v>
      </c>
      <c r="H730" t="s">
        <v>27224</v>
      </c>
      <c r="I730" s="193" t="s">
        <v>37874</v>
      </c>
    </row>
    <row r="731" spans="1:9">
      <c r="A731" t="s">
        <v>35428</v>
      </c>
      <c r="B731" t="s">
        <v>31831</v>
      </c>
      <c r="C731">
        <v>6</v>
      </c>
      <c r="D731">
        <v>0.7</v>
      </c>
      <c r="E731">
        <v>40</v>
      </c>
      <c r="F731">
        <v>19.95</v>
      </c>
      <c r="G731" t="s">
        <v>4328</v>
      </c>
      <c r="H731" t="s">
        <v>27224</v>
      </c>
      <c r="I731" s="193" t="s">
        <v>37875</v>
      </c>
    </row>
    <row r="732" spans="1:9">
      <c r="A732" t="s">
        <v>35429</v>
      </c>
      <c r="B732" t="s">
        <v>31832</v>
      </c>
      <c r="C732">
        <v>6</v>
      </c>
      <c r="D732">
        <v>0.7</v>
      </c>
      <c r="E732">
        <v>40</v>
      </c>
      <c r="F732">
        <v>8.5</v>
      </c>
      <c r="G732" t="s">
        <v>4328</v>
      </c>
      <c r="H732" t="s">
        <v>27224</v>
      </c>
      <c r="I732" s="193" t="s">
        <v>37876</v>
      </c>
    </row>
    <row r="733" spans="1:9">
      <c r="A733" t="s">
        <v>35430</v>
      </c>
      <c r="B733" t="s">
        <v>31833</v>
      </c>
      <c r="C733">
        <v>6</v>
      </c>
      <c r="D733">
        <v>0.7</v>
      </c>
      <c r="E733">
        <v>40</v>
      </c>
      <c r="F733">
        <v>12.25</v>
      </c>
      <c r="G733" t="s">
        <v>4328</v>
      </c>
      <c r="H733" t="s">
        <v>27224</v>
      </c>
      <c r="I733" s="193" t="s">
        <v>37877</v>
      </c>
    </row>
    <row r="734" spans="1:9">
      <c r="A734" t="s">
        <v>35434</v>
      </c>
      <c r="B734" t="s">
        <v>33189</v>
      </c>
      <c r="C734">
        <v>3</v>
      </c>
      <c r="D734">
        <v>0.7</v>
      </c>
      <c r="E734">
        <v>40</v>
      </c>
      <c r="F734">
        <v>14.35</v>
      </c>
      <c r="G734" t="s">
        <v>4328</v>
      </c>
      <c r="H734" t="s">
        <v>27234</v>
      </c>
      <c r="I734" s="193" t="s">
        <v>37881</v>
      </c>
    </row>
    <row r="735" spans="1:9">
      <c r="A735" t="s">
        <v>35435</v>
      </c>
      <c r="B735" t="s">
        <v>4442</v>
      </c>
      <c r="C735">
        <v>6</v>
      </c>
      <c r="D735">
        <v>0.7</v>
      </c>
      <c r="E735">
        <v>40</v>
      </c>
      <c r="F735">
        <v>19.5</v>
      </c>
      <c r="G735" t="s">
        <v>4328</v>
      </c>
      <c r="H735" t="s">
        <v>27234</v>
      </c>
      <c r="I735" s="193" t="s">
        <v>37882</v>
      </c>
    </row>
    <row r="736" spans="1:9">
      <c r="A736" t="s">
        <v>35436</v>
      </c>
      <c r="B736" t="s">
        <v>33190</v>
      </c>
      <c r="C736">
        <v>4</v>
      </c>
      <c r="D736">
        <v>0.7</v>
      </c>
      <c r="E736">
        <v>40</v>
      </c>
      <c r="F736">
        <v>35.5</v>
      </c>
      <c r="G736" t="s">
        <v>4328</v>
      </c>
      <c r="H736" t="s">
        <v>27193</v>
      </c>
      <c r="I736" s="193" t="s">
        <v>37883</v>
      </c>
    </row>
    <row r="737" spans="1:9">
      <c r="A737" t="s">
        <v>35444</v>
      </c>
      <c r="B737" t="s">
        <v>3468</v>
      </c>
      <c r="C737">
        <v>6</v>
      </c>
      <c r="D737">
        <v>0.7</v>
      </c>
      <c r="E737">
        <v>40</v>
      </c>
      <c r="F737">
        <v>9.65</v>
      </c>
      <c r="G737" t="s">
        <v>4328</v>
      </c>
      <c r="H737" t="s">
        <v>27174</v>
      </c>
      <c r="I737" s="193" t="s">
        <v>37891</v>
      </c>
    </row>
    <row r="738" spans="1:9">
      <c r="A738" t="s">
        <v>35449</v>
      </c>
      <c r="B738" t="s">
        <v>3482</v>
      </c>
      <c r="C738">
        <v>6</v>
      </c>
      <c r="D738">
        <v>0.7</v>
      </c>
      <c r="E738">
        <v>40</v>
      </c>
      <c r="F738">
        <v>5.25</v>
      </c>
      <c r="G738" t="s">
        <v>4328</v>
      </c>
      <c r="H738" t="s">
        <v>27162</v>
      </c>
      <c r="I738" s="193" t="s">
        <v>37896</v>
      </c>
    </row>
    <row r="739" spans="1:9">
      <c r="A739" t="s">
        <v>35454</v>
      </c>
      <c r="B739" t="s">
        <v>3498</v>
      </c>
      <c r="C739">
        <v>6</v>
      </c>
      <c r="D739">
        <v>0.7</v>
      </c>
      <c r="E739">
        <v>40</v>
      </c>
      <c r="F739">
        <v>25.5</v>
      </c>
      <c r="G739" t="s">
        <v>4328</v>
      </c>
      <c r="H739" t="s">
        <v>27198</v>
      </c>
      <c r="I739" s="193" t="s">
        <v>37901</v>
      </c>
    </row>
    <row r="740" spans="1:9">
      <c r="A740" t="s">
        <v>35459</v>
      </c>
      <c r="B740" t="s">
        <v>3521</v>
      </c>
      <c r="C740">
        <v>6</v>
      </c>
      <c r="D740">
        <v>0.7</v>
      </c>
      <c r="E740">
        <v>40</v>
      </c>
      <c r="F740">
        <v>6.25</v>
      </c>
      <c r="G740" t="s">
        <v>4328</v>
      </c>
      <c r="H740" t="s">
        <v>27265</v>
      </c>
      <c r="I740" s="193" t="s">
        <v>37906</v>
      </c>
    </row>
    <row r="741" spans="1:9">
      <c r="A741" t="s">
        <v>35460</v>
      </c>
      <c r="B741" t="s">
        <v>3523</v>
      </c>
      <c r="C741">
        <v>12</v>
      </c>
      <c r="D741">
        <v>0.7</v>
      </c>
      <c r="E741">
        <v>40</v>
      </c>
      <c r="F741">
        <v>7.3</v>
      </c>
      <c r="G741" t="s">
        <v>4328</v>
      </c>
      <c r="H741" t="s">
        <v>27265</v>
      </c>
      <c r="I741" s="193" t="s">
        <v>37907</v>
      </c>
    </row>
    <row r="742" spans="1:9">
      <c r="A742" t="s">
        <v>35462</v>
      </c>
      <c r="B742" t="s">
        <v>3542</v>
      </c>
      <c r="C742">
        <v>6</v>
      </c>
      <c r="D742">
        <v>0.7</v>
      </c>
      <c r="E742">
        <v>40</v>
      </c>
      <c r="F742">
        <v>11.7</v>
      </c>
      <c r="G742" t="s">
        <v>4328</v>
      </c>
      <c r="H742" t="s">
        <v>27215</v>
      </c>
      <c r="I742" s="193" t="s">
        <v>37909</v>
      </c>
    </row>
    <row r="743" spans="1:9">
      <c r="A743" t="s">
        <v>35521</v>
      </c>
      <c r="B743" t="s">
        <v>3633</v>
      </c>
      <c r="C743">
        <v>6</v>
      </c>
      <c r="D743">
        <v>0.7</v>
      </c>
      <c r="E743">
        <v>57</v>
      </c>
      <c r="F743">
        <v>37.5</v>
      </c>
      <c r="G743" t="s">
        <v>4328</v>
      </c>
      <c r="H743" t="s">
        <v>27178</v>
      </c>
      <c r="I743" s="193" t="s">
        <v>37968</v>
      </c>
    </row>
    <row r="744" spans="1:9">
      <c r="A744" t="s">
        <v>35544</v>
      </c>
      <c r="B744" t="s">
        <v>33205</v>
      </c>
      <c r="C744">
        <v>6</v>
      </c>
      <c r="D744">
        <v>0.7</v>
      </c>
      <c r="E744">
        <v>38</v>
      </c>
      <c r="F744">
        <v>36.5</v>
      </c>
      <c r="G744" t="s">
        <v>4328</v>
      </c>
      <c r="H744" t="s">
        <v>27148</v>
      </c>
      <c r="I744" s="193" t="s">
        <v>37991</v>
      </c>
    </row>
    <row r="745" spans="1:9">
      <c r="A745" t="s">
        <v>35545</v>
      </c>
      <c r="B745" t="s">
        <v>4444</v>
      </c>
      <c r="C745">
        <v>6</v>
      </c>
      <c r="D745">
        <v>0.7</v>
      </c>
      <c r="E745">
        <v>40</v>
      </c>
      <c r="F745">
        <v>15.1</v>
      </c>
      <c r="G745" t="s">
        <v>4328</v>
      </c>
      <c r="H745" t="s">
        <v>27154</v>
      </c>
      <c r="I745" s="193" t="s">
        <v>37992</v>
      </c>
    </row>
    <row r="746" spans="1:9">
      <c r="A746" t="s">
        <v>35557</v>
      </c>
      <c r="B746" t="s">
        <v>3753</v>
      </c>
      <c r="C746">
        <v>6</v>
      </c>
      <c r="D746">
        <v>0.7</v>
      </c>
      <c r="E746">
        <v>38</v>
      </c>
      <c r="F746">
        <v>29.5</v>
      </c>
      <c r="G746" t="s">
        <v>4328</v>
      </c>
      <c r="H746" t="s">
        <v>27163</v>
      </c>
      <c r="I746" s="193" t="s">
        <v>38004</v>
      </c>
    </row>
    <row r="747" spans="1:9">
      <c r="A747" t="s">
        <v>35558</v>
      </c>
      <c r="B747" t="s">
        <v>3753</v>
      </c>
      <c r="C747">
        <v>6</v>
      </c>
      <c r="D747">
        <v>1</v>
      </c>
      <c r="E747">
        <v>38</v>
      </c>
      <c r="F747">
        <v>13.75</v>
      </c>
      <c r="G747" t="s">
        <v>4328</v>
      </c>
      <c r="H747" t="s">
        <v>27163</v>
      </c>
      <c r="I747" s="193" t="s">
        <v>38005</v>
      </c>
    </row>
    <row r="748" spans="1:9">
      <c r="A748" t="s">
        <v>35559</v>
      </c>
      <c r="B748" t="s">
        <v>3757</v>
      </c>
      <c r="C748">
        <v>6</v>
      </c>
      <c r="D748">
        <v>1</v>
      </c>
      <c r="E748">
        <v>60</v>
      </c>
      <c r="F748">
        <v>21.75</v>
      </c>
      <c r="G748" t="s">
        <v>4328</v>
      </c>
      <c r="H748" t="s">
        <v>27163</v>
      </c>
      <c r="I748" s="193" t="s">
        <v>38006</v>
      </c>
    </row>
    <row r="749" spans="1:9">
      <c r="A749" t="s">
        <v>35560</v>
      </c>
      <c r="B749" t="s">
        <v>3757</v>
      </c>
      <c r="C749">
        <v>6</v>
      </c>
      <c r="D749">
        <v>0.7</v>
      </c>
      <c r="E749">
        <v>60</v>
      </c>
      <c r="F749">
        <v>22.5</v>
      </c>
      <c r="G749" t="s">
        <v>4328</v>
      </c>
      <c r="H749" t="s">
        <v>27163</v>
      </c>
      <c r="I749" s="193" t="s">
        <v>38007</v>
      </c>
    </row>
    <row r="750" spans="1:9">
      <c r="A750" t="s">
        <v>35561</v>
      </c>
      <c r="B750" t="s">
        <v>3759</v>
      </c>
      <c r="C750">
        <v>6</v>
      </c>
      <c r="D750">
        <v>0.5</v>
      </c>
      <c r="E750">
        <v>80</v>
      </c>
      <c r="F750">
        <v>19.5</v>
      </c>
      <c r="G750" t="s">
        <v>4328</v>
      </c>
      <c r="H750" t="s">
        <v>27163</v>
      </c>
      <c r="I750" s="193" t="s">
        <v>38008</v>
      </c>
    </row>
    <row r="751" spans="1:9">
      <c r="A751" t="s">
        <v>35562</v>
      </c>
      <c r="B751" t="s">
        <v>3759</v>
      </c>
      <c r="C751">
        <v>6</v>
      </c>
      <c r="D751">
        <v>0.7</v>
      </c>
      <c r="E751">
        <v>80</v>
      </c>
      <c r="F751">
        <v>22.95</v>
      </c>
      <c r="G751" t="s">
        <v>4328</v>
      </c>
      <c r="H751" t="s">
        <v>27163</v>
      </c>
      <c r="I751" s="193" t="s">
        <v>38009</v>
      </c>
    </row>
    <row r="752" spans="1:9">
      <c r="A752" t="s">
        <v>35563</v>
      </c>
      <c r="B752" t="s">
        <v>3759</v>
      </c>
      <c r="C752">
        <v>6</v>
      </c>
      <c r="D752">
        <v>1</v>
      </c>
      <c r="E752">
        <v>80</v>
      </c>
      <c r="F752">
        <v>8.9499999999999993</v>
      </c>
      <c r="G752" t="s">
        <v>4328</v>
      </c>
      <c r="H752" t="s">
        <v>27163</v>
      </c>
      <c r="I752" s="193" t="s">
        <v>38010</v>
      </c>
    </row>
    <row r="753" spans="1:9">
      <c r="A753" t="s">
        <v>35564</v>
      </c>
      <c r="B753" t="s">
        <v>3764</v>
      </c>
      <c r="C753">
        <v>6</v>
      </c>
      <c r="D753">
        <v>1</v>
      </c>
      <c r="E753">
        <v>40</v>
      </c>
      <c r="F753">
        <v>61.5</v>
      </c>
      <c r="G753" t="s">
        <v>4328</v>
      </c>
      <c r="H753" t="s">
        <v>27163</v>
      </c>
      <c r="I753" s="193" t="s">
        <v>38011</v>
      </c>
    </row>
    <row r="754" spans="1:9">
      <c r="A754" t="s">
        <v>35595</v>
      </c>
      <c r="B754" t="s">
        <v>4446</v>
      </c>
      <c r="C754">
        <v>6</v>
      </c>
      <c r="D754">
        <v>0.7</v>
      </c>
      <c r="E754">
        <v>40</v>
      </c>
      <c r="F754">
        <v>42.5</v>
      </c>
      <c r="G754" t="s">
        <v>4328</v>
      </c>
      <c r="H754" t="s">
        <v>27239</v>
      </c>
      <c r="I754" s="193" t="s">
        <v>38042</v>
      </c>
    </row>
    <row r="755" spans="1:9">
      <c r="A755" t="s">
        <v>35596</v>
      </c>
      <c r="B755" t="s">
        <v>3828</v>
      </c>
      <c r="C755">
        <v>6</v>
      </c>
      <c r="D755">
        <v>0.7</v>
      </c>
      <c r="E755">
        <v>40</v>
      </c>
      <c r="F755">
        <v>5.5</v>
      </c>
      <c r="G755" t="s">
        <v>4328</v>
      </c>
      <c r="H755" t="s">
        <v>27239</v>
      </c>
      <c r="I755" s="193" t="s">
        <v>38043</v>
      </c>
    </row>
    <row r="756" spans="1:9">
      <c r="A756" t="s">
        <v>35597</v>
      </c>
      <c r="B756" t="s">
        <v>14315</v>
      </c>
      <c r="C756">
        <v>6</v>
      </c>
      <c r="D756">
        <v>0.7</v>
      </c>
      <c r="E756">
        <v>40</v>
      </c>
      <c r="F756">
        <v>62.5</v>
      </c>
      <c r="G756" t="s">
        <v>4328</v>
      </c>
      <c r="H756" t="s">
        <v>27239</v>
      </c>
      <c r="I756" s="193" t="s">
        <v>38044</v>
      </c>
    </row>
    <row r="757" spans="1:9">
      <c r="A757" t="s">
        <v>35649</v>
      </c>
      <c r="B757" t="s">
        <v>32594</v>
      </c>
      <c r="C757">
        <v>6</v>
      </c>
      <c r="D757">
        <v>0.7</v>
      </c>
      <c r="E757">
        <v>43</v>
      </c>
      <c r="F757">
        <v>119</v>
      </c>
      <c r="G757" t="s">
        <v>4328</v>
      </c>
      <c r="H757" t="s">
        <v>27158</v>
      </c>
      <c r="I757" s="193" t="s">
        <v>38096</v>
      </c>
    </row>
    <row r="758" spans="1:9">
      <c r="A758" t="s">
        <v>35652</v>
      </c>
      <c r="B758" t="s">
        <v>3914</v>
      </c>
      <c r="C758">
        <v>6</v>
      </c>
      <c r="D758">
        <v>0.7</v>
      </c>
      <c r="E758">
        <v>40</v>
      </c>
      <c r="F758">
        <v>6.25</v>
      </c>
      <c r="G758" t="s">
        <v>4328</v>
      </c>
      <c r="H758" t="s">
        <v>27178</v>
      </c>
      <c r="I758" s="193" t="s">
        <v>38099</v>
      </c>
    </row>
    <row r="759" spans="1:9">
      <c r="A759" t="s">
        <v>35653</v>
      </c>
      <c r="B759" t="s">
        <v>33213</v>
      </c>
      <c r="C759">
        <v>6</v>
      </c>
      <c r="D759">
        <v>0.7</v>
      </c>
      <c r="E759">
        <v>40</v>
      </c>
      <c r="F759">
        <v>7.5</v>
      </c>
      <c r="G759" t="s">
        <v>4328</v>
      </c>
      <c r="H759" t="s">
        <v>27220</v>
      </c>
      <c r="I759" s="193" t="s">
        <v>38100</v>
      </c>
    </row>
    <row r="760" spans="1:9">
      <c r="A760" t="s">
        <v>35709</v>
      </c>
      <c r="B760" t="s">
        <v>4588</v>
      </c>
      <c r="C760">
        <v>6</v>
      </c>
      <c r="D760">
        <v>0.5</v>
      </c>
      <c r="E760">
        <v>41.4</v>
      </c>
      <c r="F760">
        <v>19.5</v>
      </c>
      <c r="G760" t="s">
        <v>4328</v>
      </c>
      <c r="H760" t="s">
        <v>27151</v>
      </c>
      <c r="I760" s="193" t="s">
        <v>38156</v>
      </c>
    </row>
    <row r="761" spans="1:9">
      <c r="A761" t="s">
        <v>35710</v>
      </c>
      <c r="B761" t="s">
        <v>33223</v>
      </c>
      <c r="C761">
        <v>6</v>
      </c>
      <c r="D761">
        <v>0.5</v>
      </c>
      <c r="E761">
        <v>42.3</v>
      </c>
      <c r="F761">
        <v>8.25</v>
      </c>
      <c r="G761" t="s">
        <v>4328</v>
      </c>
      <c r="H761" t="s">
        <v>27151</v>
      </c>
      <c r="I761" s="193" t="s">
        <v>38157</v>
      </c>
    </row>
    <row r="762" spans="1:9">
      <c r="A762" t="s">
        <v>35778</v>
      </c>
      <c r="B762" t="s">
        <v>4691</v>
      </c>
      <c r="C762">
        <v>6</v>
      </c>
      <c r="D762">
        <v>0.7</v>
      </c>
      <c r="E762">
        <v>44</v>
      </c>
      <c r="F762">
        <v>125</v>
      </c>
      <c r="G762" t="s">
        <v>4328</v>
      </c>
      <c r="H762" t="s">
        <v>27195</v>
      </c>
      <c r="I762" s="193" t="s">
        <v>38225</v>
      </c>
    </row>
    <row r="763" spans="1:9">
      <c r="A763" t="s">
        <v>35779</v>
      </c>
      <c r="B763" t="s">
        <v>14573</v>
      </c>
      <c r="C763">
        <v>6</v>
      </c>
      <c r="D763">
        <v>0.7</v>
      </c>
      <c r="E763">
        <v>45</v>
      </c>
      <c r="F763">
        <v>24.5</v>
      </c>
      <c r="G763" t="s">
        <v>4328</v>
      </c>
      <c r="H763" t="s">
        <v>27195</v>
      </c>
      <c r="I763" s="193" t="s">
        <v>38226</v>
      </c>
    </row>
    <row r="764" spans="1:9">
      <c r="A764" t="s">
        <v>35780</v>
      </c>
      <c r="B764" t="s">
        <v>14540</v>
      </c>
      <c r="C764">
        <v>6</v>
      </c>
      <c r="D764">
        <v>0.7</v>
      </c>
      <c r="E764">
        <v>65</v>
      </c>
      <c r="F764">
        <v>22.5</v>
      </c>
      <c r="G764" t="s">
        <v>4328</v>
      </c>
      <c r="H764" t="s">
        <v>27195</v>
      </c>
      <c r="I764" s="193" t="s">
        <v>38227</v>
      </c>
    </row>
    <row r="765" spans="1:9">
      <c r="A765" t="s">
        <v>35781</v>
      </c>
      <c r="B765" t="s">
        <v>4730</v>
      </c>
      <c r="C765">
        <v>6</v>
      </c>
      <c r="D765">
        <v>0.7</v>
      </c>
      <c r="E765">
        <v>43</v>
      </c>
      <c r="F765">
        <v>3.95</v>
      </c>
      <c r="G765" t="s">
        <v>4328</v>
      </c>
      <c r="H765" t="s">
        <v>27195</v>
      </c>
      <c r="I765" s="193" t="s">
        <v>38228</v>
      </c>
    </row>
    <row r="766" spans="1:9">
      <c r="A766" t="s">
        <v>35845</v>
      </c>
      <c r="B766" t="s">
        <v>4217</v>
      </c>
      <c r="C766">
        <v>6</v>
      </c>
      <c r="D766">
        <v>0.7</v>
      </c>
      <c r="E766">
        <v>45</v>
      </c>
      <c r="F766">
        <v>15.5</v>
      </c>
      <c r="G766" t="s">
        <v>4328</v>
      </c>
      <c r="H766" t="s">
        <v>27178</v>
      </c>
      <c r="I766" s="193" t="s">
        <v>38292</v>
      </c>
    </row>
    <row r="767" spans="1:9">
      <c r="A767" t="s">
        <v>35857</v>
      </c>
      <c r="B767" t="s">
        <v>4247</v>
      </c>
      <c r="C767">
        <v>6</v>
      </c>
      <c r="D767">
        <v>1</v>
      </c>
      <c r="E767">
        <v>40</v>
      </c>
      <c r="F767">
        <v>46</v>
      </c>
      <c r="G767" t="s">
        <v>4328</v>
      </c>
      <c r="H767" t="s">
        <v>27214</v>
      </c>
      <c r="I767" s="193" t="s">
        <v>38304</v>
      </c>
    </row>
    <row r="768" spans="1:9">
      <c r="A768" t="s">
        <v>35858</v>
      </c>
      <c r="B768" t="s">
        <v>33248</v>
      </c>
      <c r="C768">
        <v>6</v>
      </c>
      <c r="D768">
        <v>0.7</v>
      </c>
      <c r="E768">
        <v>40</v>
      </c>
      <c r="F768">
        <v>7.5</v>
      </c>
      <c r="G768" t="s">
        <v>4328</v>
      </c>
      <c r="H768" t="s">
        <v>27214</v>
      </c>
      <c r="I768" s="193" t="s">
        <v>38305</v>
      </c>
    </row>
    <row r="769" spans="1:9">
      <c r="A769" t="s">
        <v>35859</v>
      </c>
      <c r="B769" t="s">
        <v>4251</v>
      </c>
      <c r="C769">
        <v>6</v>
      </c>
      <c r="D769">
        <v>0.7</v>
      </c>
      <c r="E769">
        <v>40</v>
      </c>
      <c r="F769">
        <v>19.3</v>
      </c>
      <c r="G769" t="s">
        <v>4328</v>
      </c>
      <c r="H769" t="s">
        <v>27214</v>
      </c>
      <c r="I769" s="193" t="s">
        <v>38306</v>
      </c>
    </row>
    <row r="770" spans="1:9">
      <c r="A770" t="s">
        <v>35860</v>
      </c>
      <c r="B770" t="s">
        <v>33249</v>
      </c>
      <c r="C770">
        <v>6</v>
      </c>
      <c r="D770">
        <v>0.7</v>
      </c>
      <c r="E770">
        <v>40</v>
      </c>
      <c r="F770">
        <v>21.5</v>
      </c>
      <c r="G770" t="s">
        <v>4328</v>
      </c>
      <c r="H770" t="s">
        <v>27175</v>
      </c>
      <c r="I770" s="193" t="s">
        <v>38307</v>
      </c>
    </row>
    <row r="771" spans="1:9">
      <c r="A771" t="s">
        <v>33520</v>
      </c>
      <c r="B771" t="s">
        <v>151</v>
      </c>
      <c r="C771">
        <v>6</v>
      </c>
      <c r="D771">
        <v>0.7</v>
      </c>
      <c r="E771">
        <v>40</v>
      </c>
      <c r="F771">
        <v>15.95</v>
      </c>
      <c r="G771" t="s">
        <v>32307</v>
      </c>
      <c r="H771" t="s">
        <v>27150</v>
      </c>
      <c r="I771" s="193" t="s">
        <v>35967</v>
      </c>
    </row>
    <row r="772" spans="1:9">
      <c r="A772" t="s">
        <v>33522</v>
      </c>
      <c r="B772" t="s">
        <v>32938</v>
      </c>
      <c r="C772">
        <v>6</v>
      </c>
      <c r="D772">
        <v>0.7</v>
      </c>
      <c r="E772">
        <v>40</v>
      </c>
      <c r="F772">
        <v>23.5</v>
      </c>
      <c r="G772" t="s">
        <v>32307</v>
      </c>
      <c r="H772" t="s">
        <v>27150</v>
      </c>
      <c r="I772" s="193" t="s">
        <v>35969</v>
      </c>
    </row>
    <row r="773" spans="1:9">
      <c r="A773" t="s">
        <v>33560</v>
      </c>
      <c r="B773" t="s">
        <v>31919</v>
      </c>
      <c r="C773">
        <v>6</v>
      </c>
      <c r="D773">
        <v>0.7</v>
      </c>
      <c r="E773">
        <v>43</v>
      </c>
      <c r="F773">
        <v>21.25</v>
      </c>
      <c r="G773" t="s">
        <v>32307</v>
      </c>
      <c r="H773" t="s">
        <v>27172</v>
      </c>
      <c r="I773" s="193" t="s">
        <v>36007</v>
      </c>
    </row>
    <row r="774" spans="1:9">
      <c r="A774" t="s">
        <v>33756</v>
      </c>
      <c r="B774" t="s">
        <v>31724</v>
      </c>
      <c r="C774">
        <v>6</v>
      </c>
      <c r="D774">
        <v>0.5</v>
      </c>
      <c r="E774">
        <v>33.799999999999997</v>
      </c>
      <c r="F774">
        <v>5.95</v>
      </c>
      <c r="G774" t="s">
        <v>32307</v>
      </c>
      <c r="H774" t="s">
        <v>27152</v>
      </c>
      <c r="I774" s="193" t="s">
        <v>36203</v>
      </c>
    </row>
    <row r="775" spans="1:9">
      <c r="A775" t="s">
        <v>33759</v>
      </c>
      <c r="B775" t="s">
        <v>32983</v>
      </c>
      <c r="C775">
        <v>12</v>
      </c>
      <c r="D775">
        <v>1</v>
      </c>
      <c r="E775">
        <v>37.5</v>
      </c>
      <c r="F775">
        <v>25</v>
      </c>
      <c r="G775" t="s">
        <v>32307</v>
      </c>
      <c r="H775" t="s">
        <v>27152</v>
      </c>
      <c r="I775" s="193" t="s">
        <v>36206</v>
      </c>
    </row>
    <row r="776" spans="1:9">
      <c r="A776" t="s">
        <v>33760</v>
      </c>
      <c r="B776" t="s">
        <v>460</v>
      </c>
      <c r="C776">
        <v>6</v>
      </c>
      <c r="D776">
        <v>0.7</v>
      </c>
      <c r="E776">
        <v>37.5</v>
      </c>
      <c r="F776">
        <v>12.95</v>
      </c>
      <c r="G776" t="s">
        <v>32307</v>
      </c>
      <c r="H776" t="s">
        <v>27152</v>
      </c>
      <c r="I776" s="193" t="s">
        <v>36207</v>
      </c>
    </row>
    <row r="777" spans="1:9">
      <c r="A777" t="s">
        <v>33832</v>
      </c>
      <c r="B777" t="s">
        <v>585</v>
      </c>
      <c r="C777">
        <v>6</v>
      </c>
      <c r="D777">
        <v>0.7</v>
      </c>
      <c r="E777">
        <v>40</v>
      </c>
      <c r="F777">
        <v>113</v>
      </c>
      <c r="G777" t="s">
        <v>32307</v>
      </c>
      <c r="H777" t="s">
        <v>27152</v>
      </c>
      <c r="I777" s="193" t="s">
        <v>36279</v>
      </c>
    </row>
    <row r="778" spans="1:9">
      <c r="A778" t="s">
        <v>33842</v>
      </c>
      <c r="B778" t="s">
        <v>679</v>
      </c>
      <c r="C778">
        <v>6</v>
      </c>
      <c r="D778">
        <v>0.7</v>
      </c>
      <c r="E778">
        <v>37.5</v>
      </c>
      <c r="F778">
        <v>0.87</v>
      </c>
      <c r="G778" t="s">
        <v>32307</v>
      </c>
      <c r="H778" t="s">
        <v>27152</v>
      </c>
      <c r="I778" s="193" t="s">
        <v>36289</v>
      </c>
    </row>
    <row r="779" spans="1:9">
      <c r="A779" t="s">
        <v>33843</v>
      </c>
      <c r="B779" t="s">
        <v>681</v>
      </c>
      <c r="C779">
        <v>6</v>
      </c>
      <c r="D779">
        <v>0.7</v>
      </c>
      <c r="E779">
        <v>37.5</v>
      </c>
      <c r="F779">
        <v>13.35</v>
      </c>
      <c r="G779" t="s">
        <v>32307</v>
      </c>
      <c r="H779" t="s">
        <v>27152</v>
      </c>
      <c r="I779" s="193" t="s">
        <v>36290</v>
      </c>
    </row>
    <row r="780" spans="1:9">
      <c r="A780" t="s">
        <v>33850</v>
      </c>
      <c r="B780" t="s">
        <v>696</v>
      </c>
      <c r="C780">
        <v>6</v>
      </c>
      <c r="D780">
        <v>0.5</v>
      </c>
      <c r="E780">
        <v>43</v>
      </c>
      <c r="F780">
        <v>21.75</v>
      </c>
      <c r="G780" t="s">
        <v>32307</v>
      </c>
      <c r="H780" t="s">
        <v>27152</v>
      </c>
      <c r="I780" s="193" t="s">
        <v>36297</v>
      </c>
    </row>
    <row r="781" spans="1:9">
      <c r="A781" t="s">
        <v>33851</v>
      </c>
      <c r="B781" t="s">
        <v>696</v>
      </c>
      <c r="C781">
        <v>6</v>
      </c>
      <c r="D781">
        <v>0.7</v>
      </c>
      <c r="E781">
        <v>43</v>
      </c>
      <c r="F781">
        <v>14.5</v>
      </c>
      <c r="G781" t="s">
        <v>32307</v>
      </c>
      <c r="H781" t="s">
        <v>27152</v>
      </c>
      <c r="I781" s="193" t="s">
        <v>36298</v>
      </c>
    </row>
    <row r="782" spans="1:9">
      <c r="A782" t="s">
        <v>33873</v>
      </c>
      <c r="B782" t="s">
        <v>739</v>
      </c>
      <c r="C782">
        <v>6</v>
      </c>
      <c r="D782">
        <v>0.7</v>
      </c>
      <c r="E782">
        <v>40</v>
      </c>
      <c r="F782">
        <v>10.5</v>
      </c>
      <c r="G782" t="s">
        <v>32307</v>
      </c>
      <c r="H782" t="s">
        <v>27154</v>
      </c>
      <c r="I782" s="193" t="s">
        <v>36320</v>
      </c>
    </row>
    <row r="783" spans="1:9">
      <c r="A783" t="s">
        <v>33891</v>
      </c>
      <c r="B783" t="s">
        <v>770</v>
      </c>
      <c r="C783">
        <v>6</v>
      </c>
      <c r="D783">
        <v>0.7</v>
      </c>
      <c r="E783">
        <v>40</v>
      </c>
      <c r="F783">
        <v>19.25</v>
      </c>
      <c r="G783" t="s">
        <v>32307</v>
      </c>
      <c r="H783" t="s">
        <v>27152</v>
      </c>
      <c r="I783" s="193" t="s">
        <v>36338</v>
      </c>
    </row>
    <row r="784" spans="1:9">
      <c r="A784" t="s">
        <v>33963</v>
      </c>
      <c r="B784" t="s">
        <v>886</v>
      </c>
      <c r="C784">
        <v>6</v>
      </c>
      <c r="D784">
        <v>0.7</v>
      </c>
      <c r="E784">
        <v>40</v>
      </c>
      <c r="F784">
        <v>24.5</v>
      </c>
      <c r="G784" t="s">
        <v>32307</v>
      </c>
      <c r="H784" t="s">
        <v>27148</v>
      </c>
      <c r="I784" s="193" t="s">
        <v>36410</v>
      </c>
    </row>
    <row r="785" spans="1:9">
      <c r="A785" t="s">
        <v>33964</v>
      </c>
      <c r="B785" t="s">
        <v>888</v>
      </c>
      <c r="C785">
        <v>6</v>
      </c>
      <c r="D785">
        <v>0.7</v>
      </c>
      <c r="E785">
        <v>40</v>
      </c>
      <c r="F785">
        <v>52.5</v>
      </c>
      <c r="G785" t="s">
        <v>32307</v>
      </c>
      <c r="H785" t="s">
        <v>27148</v>
      </c>
      <c r="I785" s="193" t="s">
        <v>36411</v>
      </c>
    </row>
    <row r="786" spans="1:9">
      <c r="A786" t="s">
        <v>34227</v>
      </c>
      <c r="B786" t="s">
        <v>1394</v>
      </c>
      <c r="C786">
        <v>6</v>
      </c>
      <c r="D786">
        <v>0.7</v>
      </c>
      <c r="E786">
        <v>43</v>
      </c>
      <c r="F786">
        <v>18.95</v>
      </c>
      <c r="G786" t="s">
        <v>32307</v>
      </c>
      <c r="H786" t="s">
        <v>27161</v>
      </c>
      <c r="I786" s="193" t="s">
        <v>36674</v>
      </c>
    </row>
    <row r="787" spans="1:9">
      <c r="A787" t="s">
        <v>34282</v>
      </c>
      <c r="B787" t="s">
        <v>31749</v>
      </c>
      <c r="C787">
        <v>6</v>
      </c>
      <c r="D787">
        <v>0.7</v>
      </c>
      <c r="E787">
        <v>43</v>
      </c>
      <c r="F787">
        <v>15.45</v>
      </c>
      <c r="G787" t="s">
        <v>32307</v>
      </c>
      <c r="H787" t="s">
        <v>27195</v>
      </c>
      <c r="I787" s="193" t="s">
        <v>36729</v>
      </c>
    </row>
    <row r="788" spans="1:9">
      <c r="A788" t="s">
        <v>34283</v>
      </c>
      <c r="B788" t="s">
        <v>1468</v>
      </c>
      <c r="C788">
        <v>6</v>
      </c>
      <c r="D788">
        <v>0.7</v>
      </c>
      <c r="E788">
        <v>43</v>
      </c>
      <c r="F788">
        <v>8.5</v>
      </c>
      <c r="G788" t="s">
        <v>32307</v>
      </c>
      <c r="H788" t="s">
        <v>27195</v>
      </c>
      <c r="I788" s="193" t="s">
        <v>36730</v>
      </c>
    </row>
    <row r="789" spans="1:9">
      <c r="A789" t="s">
        <v>34286</v>
      </c>
      <c r="B789" t="s">
        <v>1473</v>
      </c>
      <c r="C789">
        <v>6</v>
      </c>
      <c r="D789">
        <v>0.7</v>
      </c>
      <c r="E789">
        <v>43</v>
      </c>
      <c r="F789">
        <v>24.95</v>
      </c>
      <c r="G789" t="s">
        <v>32307</v>
      </c>
      <c r="H789" t="s">
        <v>27195</v>
      </c>
      <c r="I789" s="193" t="s">
        <v>36733</v>
      </c>
    </row>
    <row r="790" spans="1:9">
      <c r="A790" t="s">
        <v>34287</v>
      </c>
      <c r="B790" t="s">
        <v>1475</v>
      </c>
      <c r="C790">
        <v>6</v>
      </c>
      <c r="D790">
        <v>0.7</v>
      </c>
      <c r="E790">
        <v>43</v>
      </c>
      <c r="F790">
        <v>12.5</v>
      </c>
      <c r="G790" t="s">
        <v>32307</v>
      </c>
      <c r="H790" t="s">
        <v>27195</v>
      </c>
      <c r="I790" s="193" t="s">
        <v>36734</v>
      </c>
    </row>
    <row r="791" spans="1:9">
      <c r="A791" t="s">
        <v>34297</v>
      </c>
      <c r="B791" t="s">
        <v>27079</v>
      </c>
      <c r="C791">
        <v>6</v>
      </c>
      <c r="D791">
        <v>1</v>
      </c>
      <c r="E791">
        <v>40</v>
      </c>
      <c r="F791">
        <v>23.25</v>
      </c>
      <c r="G791" t="s">
        <v>32307</v>
      </c>
      <c r="H791" t="s">
        <v>27152</v>
      </c>
      <c r="I791" s="193" t="s">
        <v>36744</v>
      </c>
    </row>
    <row r="792" spans="1:9">
      <c r="A792" t="s">
        <v>34326</v>
      </c>
      <c r="B792" t="s">
        <v>1549</v>
      </c>
      <c r="C792">
        <v>6</v>
      </c>
      <c r="D792">
        <v>0.7</v>
      </c>
      <c r="E792">
        <v>43</v>
      </c>
      <c r="F792">
        <v>13.75</v>
      </c>
      <c r="G792" t="s">
        <v>32307</v>
      </c>
      <c r="H792" t="s">
        <v>27162</v>
      </c>
      <c r="I792" s="193" t="s">
        <v>36773</v>
      </c>
    </row>
    <row r="793" spans="1:9">
      <c r="A793" t="s">
        <v>34327</v>
      </c>
      <c r="B793" t="s">
        <v>1551</v>
      </c>
      <c r="C793">
        <v>6</v>
      </c>
      <c r="D793">
        <v>0.7</v>
      </c>
      <c r="E793">
        <v>43</v>
      </c>
      <c r="F793">
        <v>55</v>
      </c>
      <c r="G793" t="s">
        <v>32307</v>
      </c>
      <c r="H793" t="s">
        <v>27162</v>
      </c>
      <c r="I793" s="193" t="s">
        <v>36774</v>
      </c>
    </row>
    <row r="794" spans="1:9">
      <c r="A794" t="s">
        <v>34339</v>
      </c>
      <c r="B794" t="s">
        <v>1563</v>
      </c>
      <c r="C794">
        <v>6</v>
      </c>
      <c r="D794">
        <v>0.7</v>
      </c>
      <c r="E794">
        <v>40.200000000000003</v>
      </c>
      <c r="F794">
        <v>28.5</v>
      </c>
      <c r="G794" t="s">
        <v>32307</v>
      </c>
      <c r="H794" t="s">
        <v>27152</v>
      </c>
      <c r="I794" s="193" t="s">
        <v>36786</v>
      </c>
    </row>
    <row r="795" spans="1:9">
      <c r="A795" t="s">
        <v>34340</v>
      </c>
      <c r="B795" t="s">
        <v>1567</v>
      </c>
      <c r="C795">
        <v>12</v>
      </c>
      <c r="D795">
        <v>0.05</v>
      </c>
      <c r="E795">
        <v>40.6</v>
      </c>
      <c r="F795">
        <v>5.95</v>
      </c>
      <c r="G795" t="s">
        <v>32307</v>
      </c>
      <c r="H795" t="s">
        <v>27152</v>
      </c>
      <c r="I795" s="193" t="s">
        <v>36787</v>
      </c>
    </row>
    <row r="796" spans="1:9">
      <c r="A796" t="s">
        <v>34396</v>
      </c>
      <c r="B796" t="s">
        <v>1678</v>
      </c>
      <c r="C796">
        <v>6</v>
      </c>
      <c r="D796">
        <v>0.7</v>
      </c>
      <c r="E796">
        <v>37.799999999999997</v>
      </c>
      <c r="F796">
        <v>13.5</v>
      </c>
      <c r="G796" t="s">
        <v>32307</v>
      </c>
      <c r="H796" t="s">
        <v>27218</v>
      </c>
      <c r="I796" s="193" t="s">
        <v>36843</v>
      </c>
    </row>
    <row r="797" spans="1:9">
      <c r="A797" t="s">
        <v>34397</v>
      </c>
      <c r="B797" t="s">
        <v>1680</v>
      </c>
      <c r="C797">
        <v>6</v>
      </c>
      <c r="D797">
        <v>0.7</v>
      </c>
      <c r="E797">
        <v>41.8</v>
      </c>
      <c r="F797">
        <v>9.6</v>
      </c>
      <c r="G797" t="s">
        <v>32307</v>
      </c>
      <c r="H797" t="s">
        <v>27218</v>
      </c>
      <c r="I797" s="193" t="s">
        <v>36844</v>
      </c>
    </row>
    <row r="798" spans="1:9">
      <c r="A798" t="s">
        <v>34416</v>
      </c>
      <c r="B798" t="s">
        <v>1724</v>
      </c>
      <c r="C798">
        <v>6</v>
      </c>
      <c r="D798">
        <v>0.7</v>
      </c>
      <c r="E798">
        <v>44</v>
      </c>
      <c r="F798">
        <v>32.25</v>
      </c>
      <c r="G798" t="s">
        <v>32307</v>
      </c>
      <c r="H798" t="s">
        <v>27154</v>
      </c>
      <c r="I798" s="193" t="s">
        <v>36863</v>
      </c>
    </row>
    <row r="799" spans="1:9">
      <c r="A799" t="s">
        <v>34424</v>
      </c>
      <c r="B799" t="s">
        <v>1741</v>
      </c>
      <c r="C799">
        <v>6</v>
      </c>
      <c r="D799">
        <v>0.7</v>
      </c>
      <c r="E799">
        <v>40</v>
      </c>
      <c r="F799">
        <v>10.65</v>
      </c>
      <c r="G799" t="s">
        <v>32307</v>
      </c>
      <c r="H799" t="s">
        <v>27152</v>
      </c>
      <c r="I799" s="193" t="s">
        <v>36871</v>
      </c>
    </row>
    <row r="800" spans="1:9">
      <c r="A800" t="s">
        <v>34427</v>
      </c>
      <c r="B800" t="s">
        <v>1747</v>
      </c>
      <c r="C800">
        <v>6</v>
      </c>
      <c r="D800">
        <v>0.7</v>
      </c>
      <c r="E800">
        <v>40</v>
      </c>
      <c r="F800">
        <v>7.5</v>
      </c>
      <c r="G800" t="s">
        <v>32307</v>
      </c>
      <c r="H800" t="s">
        <v>27152</v>
      </c>
      <c r="I800" s="193" t="s">
        <v>36874</v>
      </c>
    </row>
    <row r="801" spans="1:9">
      <c r="A801" t="s">
        <v>34433</v>
      </c>
      <c r="B801" t="s">
        <v>27081</v>
      </c>
      <c r="C801">
        <v>6</v>
      </c>
      <c r="D801">
        <v>0.7</v>
      </c>
      <c r="E801">
        <v>40</v>
      </c>
      <c r="F801">
        <v>11.95</v>
      </c>
      <c r="G801" t="s">
        <v>32307</v>
      </c>
      <c r="H801" t="s">
        <v>27150</v>
      </c>
      <c r="I801" s="193" t="s">
        <v>36880</v>
      </c>
    </row>
    <row r="802" spans="1:9">
      <c r="A802" t="s">
        <v>34434</v>
      </c>
      <c r="B802" t="s">
        <v>1764</v>
      </c>
      <c r="C802">
        <v>120</v>
      </c>
      <c r="D802">
        <v>0.05</v>
      </c>
      <c r="E802">
        <v>43</v>
      </c>
      <c r="F802">
        <v>67.5</v>
      </c>
      <c r="G802" t="s">
        <v>32307</v>
      </c>
      <c r="H802" t="s">
        <v>27159</v>
      </c>
      <c r="I802" s="193" t="s">
        <v>36881</v>
      </c>
    </row>
    <row r="803" spans="1:9">
      <c r="A803" t="s">
        <v>34435</v>
      </c>
      <c r="B803" t="s">
        <v>1764</v>
      </c>
      <c r="C803">
        <v>6</v>
      </c>
      <c r="D803">
        <v>0.7</v>
      </c>
      <c r="E803">
        <v>43</v>
      </c>
      <c r="F803">
        <v>47.95</v>
      </c>
      <c r="G803" t="s">
        <v>32307</v>
      </c>
      <c r="H803" t="s">
        <v>27159</v>
      </c>
      <c r="I803" s="193" t="s">
        <v>36882</v>
      </c>
    </row>
    <row r="804" spans="1:9">
      <c r="A804" t="s">
        <v>34436</v>
      </c>
      <c r="B804" t="s">
        <v>1767</v>
      </c>
      <c r="C804">
        <v>120</v>
      </c>
      <c r="D804">
        <v>0.05</v>
      </c>
      <c r="E804">
        <v>43</v>
      </c>
      <c r="F804">
        <v>54.5</v>
      </c>
      <c r="G804" t="s">
        <v>32307</v>
      </c>
      <c r="H804" t="s">
        <v>27159</v>
      </c>
      <c r="I804" s="193" t="s">
        <v>36883</v>
      </c>
    </row>
    <row r="805" spans="1:9">
      <c r="A805" t="s">
        <v>34437</v>
      </c>
      <c r="B805" t="s">
        <v>1769</v>
      </c>
      <c r="C805">
        <v>6</v>
      </c>
      <c r="D805">
        <v>0.7</v>
      </c>
      <c r="E805">
        <v>43</v>
      </c>
      <c r="F805">
        <v>5.25</v>
      </c>
      <c r="G805" t="s">
        <v>32307</v>
      </c>
      <c r="H805" t="s">
        <v>27159</v>
      </c>
      <c r="I805" s="193" t="s">
        <v>36884</v>
      </c>
    </row>
    <row r="806" spans="1:9">
      <c r="A806" t="s">
        <v>34438</v>
      </c>
      <c r="B806" t="s">
        <v>1771</v>
      </c>
      <c r="C806">
        <v>6</v>
      </c>
      <c r="D806">
        <v>0.7</v>
      </c>
      <c r="E806">
        <v>43</v>
      </c>
      <c r="F806">
        <v>6.75</v>
      </c>
      <c r="G806" t="s">
        <v>32307</v>
      </c>
      <c r="H806" t="s">
        <v>27159</v>
      </c>
      <c r="I806" s="193" t="s">
        <v>36885</v>
      </c>
    </row>
    <row r="807" spans="1:9">
      <c r="A807" t="s">
        <v>34439</v>
      </c>
      <c r="B807" t="s">
        <v>1773</v>
      </c>
      <c r="C807">
        <v>120</v>
      </c>
      <c r="D807">
        <v>0.05</v>
      </c>
      <c r="E807">
        <v>43</v>
      </c>
      <c r="F807">
        <v>13.95</v>
      </c>
      <c r="G807" t="s">
        <v>32307</v>
      </c>
      <c r="H807" t="s">
        <v>27159</v>
      </c>
      <c r="I807" s="193" t="s">
        <v>36886</v>
      </c>
    </row>
    <row r="808" spans="1:9">
      <c r="A808" t="s">
        <v>34551</v>
      </c>
      <c r="B808" t="s">
        <v>1944</v>
      </c>
      <c r="C808">
        <v>12</v>
      </c>
      <c r="D808">
        <v>1</v>
      </c>
      <c r="E808">
        <v>37.5</v>
      </c>
      <c r="F808">
        <v>5.95</v>
      </c>
      <c r="G808" t="s">
        <v>32307</v>
      </c>
      <c r="H808" t="s">
        <v>27152</v>
      </c>
      <c r="I808" s="193" t="s">
        <v>36998</v>
      </c>
    </row>
    <row r="809" spans="1:9">
      <c r="A809" t="s">
        <v>34552</v>
      </c>
      <c r="B809" t="s">
        <v>1947</v>
      </c>
      <c r="C809">
        <v>6</v>
      </c>
      <c r="D809">
        <v>0.7</v>
      </c>
      <c r="E809">
        <v>37.5</v>
      </c>
      <c r="F809">
        <v>11</v>
      </c>
      <c r="G809" t="s">
        <v>32307</v>
      </c>
      <c r="H809" t="s">
        <v>27152</v>
      </c>
      <c r="I809" s="193" t="s">
        <v>36999</v>
      </c>
    </row>
    <row r="810" spans="1:9">
      <c r="A810" t="s">
        <v>34620</v>
      </c>
      <c r="B810" t="s">
        <v>2091</v>
      </c>
      <c r="C810">
        <v>12</v>
      </c>
      <c r="D810">
        <v>1</v>
      </c>
      <c r="E810">
        <v>43.4</v>
      </c>
      <c r="F810">
        <v>6.75</v>
      </c>
      <c r="G810" t="s">
        <v>32307</v>
      </c>
      <c r="H810" t="s">
        <v>27152</v>
      </c>
      <c r="I810" s="193" t="s">
        <v>37067</v>
      </c>
    </row>
    <row r="811" spans="1:9">
      <c r="A811" t="s">
        <v>34621</v>
      </c>
      <c r="B811" t="s">
        <v>2093</v>
      </c>
      <c r="C811">
        <v>6</v>
      </c>
      <c r="D811">
        <v>0.7</v>
      </c>
      <c r="E811">
        <v>43.4</v>
      </c>
      <c r="F811">
        <v>39.5</v>
      </c>
      <c r="G811" t="s">
        <v>32307</v>
      </c>
      <c r="H811" t="s">
        <v>27152</v>
      </c>
      <c r="I811" s="193" t="s">
        <v>37068</v>
      </c>
    </row>
    <row r="812" spans="1:9">
      <c r="A812" t="s">
        <v>34628</v>
      </c>
      <c r="B812" t="s">
        <v>15087</v>
      </c>
      <c r="C812">
        <v>6</v>
      </c>
      <c r="D812">
        <v>0.7</v>
      </c>
      <c r="E812">
        <v>43.4</v>
      </c>
      <c r="F812">
        <v>26.75</v>
      </c>
      <c r="G812" t="s">
        <v>32307</v>
      </c>
      <c r="H812" t="s">
        <v>27152</v>
      </c>
      <c r="I812" s="193" t="s">
        <v>37075</v>
      </c>
    </row>
    <row r="813" spans="1:9">
      <c r="A813" t="s">
        <v>34629</v>
      </c>
      <c r="B813" t="s">
        <v>2100</v>
      </c>
      <c r="C813">
        <v>6</v>
      </c>
      <c r="D813">
        <v>0.7</v>
      </c>
      <c r="E813">
        <v>43.4</v>
      </c>
      <c r="F813">
        <v>59.5</v>
      </c>
      <c r="G813" t="s">
        <v>32307</v>
      </c>
      <c r="H813" t="s">
        <v>27152</v>
      </c>
      <c r="I813" s="193" t="s">
        <v>37076</v>
      </c>
    </row>
    <row r="814" spans="1:9">
      <c r="A814" t="s">
        <v>34630</v>
      </c>
      <c r="B814" t="s">
        <v>2102</v>
      </c>
      <c r="C814">
        <v>6</v>
      </c>
      <c r="D814">
        <v>0.7</v>
      </c>
      <c r="E814">
        <v>43.4</v>
      </c>
      <c r="F814">
        <v>31.95</v>
      </c>
      <c r="G814" t="s">
        <v>32307</v>
      </c>
      <c r="H814" t="s">
        <v>27152</v>
      </c>
      <c r="I814" s="193" t="s">
        <v>37077</v>
      </c>
    </row>
    <row r="815" spans="1:9">
      <c r="A815" t="s">
        <v>34631</v>
      </c>
      <c r="B815" t="s">
        <v>2104</v>
      </c>
      <c r="C815">
        <v>6</v>
      </c>
      <c r="D815">
        <v>0.7</v>
      </c>
      <c r="E815">
        <v>43.4</v>
      </c>
      <c r="F815">
        <v>29.5</v>
      </c>
      <c r="G815" t="s">
        <v>32307</v>
      </c>
      <c r="H815" t="s">
        <v>27152</v>
      </c>
      <c r="I815" s="193" t="s">
        <v>37078</v>
      </c>
    </row>
    <row r="816" spans="1:9">
      <c r="A816" t="s">
        <v>34788</v>
      </c>
      <c r="B816" t="s">
        <v>2343</v>
      </c>
      <c r="C816">
        <v>4</v>
      </c>
      <c r="D816">
        <v>0.7</v>
      </c>
      <c r="E816">
        <v>43</v>
      </c>
      <c r="F816">
        <v>13.25</v>
      </c>
      <c r="G816" t="s">
        <v>32307</v>
      </c>
      <c r="H816" t="s">
        <v>27150</v>
      </c>
      <c r="I816" s="193" t="s">
        <v>37235</v>
      </c>
    </row>
    <row r="817" spans="1:9">
      <c r="A817" t="s">
        <v>34829</v>
      </c>
      <c r="B817" t="s">
        <v>32488</v>
      </c>
      <c r="C817">
        <v>6</v>
      </c>
      <c r="D817">
        <v>0.7</v>
      </c>
      <c r="E817">
        <v>37.5</v>
      </c>
      <c r="F817">
        <v>57.4</v>
      </c>
      <c r="G817" t="s">
        <v>32307</v>
      </c>
      <c r="H817" t="s">
        <v>27154</v>
      </c>
      <c r="I817" s="193" t="s">
        <v>37276</v>
      </c>
    </row>
    <row r="818" spans="1:9">
      <c r="A818" t="s">
        <v>34830</v>
      </c>
      <c r="B818" t="s">
        <v>14641</v>
      </c>
      <c r="C818">
        <v>6</v>
      </c>
      <c r="D818">
        <v>0.7</v>
      </c>
      <c r="E818">
        <v>37.5</v>
      </c>
      <c r="F818">
        <v>14.95</v>
      </c>
      <c r="G818" t="s">
        <v>32307</v>
      </c>
      <c r="H818" t="s">
        <v>27154</v>
      </c>
      <c r="I818" s="193" t="s">
        <v>37277</v>
      </c>
    </row>
    <row r="819" spans="1:9">
      <c r="A819" t="s">
        <v>34831</v>
      </c>
      <c r="B819" t="s">
        <v>2424</v>
      </c>
      <c r="C819">
        <v>6</v>
      </c>
      <c r="D819">
        <v>0.7</v>
      </c>
      <c r="E819">
        <v>37.5</v>
      </c>
      <c r="F819">
        <v>32.15</v>
      </c>
      <c r="G819" t="s">
        <v>32307</v>
      </c>
      <c r="H819" t="s">
        <v>27154</v>
      </c>
      <c r="I819" s="193" t="s">
        <v>37278</v>
      </c>
    </row>
    <row r="820" spans="1:9">
      <c r="A820" t="s">
        <v>35009</v>
      </c>
      <c r="B820" t="s">
        <v>2693</v>
      </c>
      <c r="C820">
        <v>6</v>
      </c>
      <c r="D820">
        <v>0.7</v>
      </c>
      <c r="E820">
        <v>41</v>
      </c>
      <c r="F820">
        <v>19.3</v>
      </c>
      <c r="G820" t="s">
        <v>32307</v>
      </c>
      <c r="H820" t="s">
        <v>27159</v>
      </c>
      <c r="I820" s="193" t="s">
        <v>37456</v>
      </c>
    </row>
    <row r="821" spans="1:9">
      <c r="A821" t="s">
        <v>35046</v>
      </c>
      <c r="B821" t="s">
        <v>27101</v>
      </c>
      <c r="C821">
        <v>6</v>
      </c>
      <c r="D821">
        <v>0.7</v>
      </c>
      <c r="E821">
        <v>40</v>
      </c>
      <c r="F821">
        <v>37</v>
      </c>
      <c r="G821" t="s">
        <v>32307</v>
      </c>
      <c r="H821" t="s">
        <v>27168</v>
      </c>
      <c r="I821" s="193" t="s">
        <v>37493</v>
      </c>
    </row>
    <row r="822" spans="1:9">
      <c r="A822" t="s">
        <v>35093</v>
      </c>
      <c r="B822" t="s">
        <v>33139</v>
      </c>
      <c r="C822">
        <v>6</v>
      </c>
      <c r="D822">
        <v>0.7</v>
      </c>
      <c r="E822">
        <v>43</v>
      </c>
      <c r="F822">
        <v>40.85</v>
      </c>
      <c r="G822" t="s">
        <v>32307</v>
      </c>
      <c r="H822" t="s">
        <v>27159</v>
      </c>
      <c r="I822" s="193" t="s">
        <v>37540</v>
      </c>
    </row>
    <row r="823" spans="1:9">
      <c r="A823" t="s">
        <v>35097</v>
      </c>
      <c r="B823" t="s">
        <v>2860</v>
      </c>
      <c r="C823">
        <v>6</v>
      </c>
      <c r="D823">
        <v>0.7</v>
      </c>
      <c r="E823">
        <v>43.5</v>
      </c>
      <c r="F823">
        <v>46</v>
      </c>
      <c r="G823" t="s">
        <v>32307</v>
      </c>
      <c r="H823" t="s">
        <v>27152</v>
      </c>
      <c r="I823" s="193" t="s">
        <v>37544</v>
      </c>
    </row>
    <row r="824" spans="1:9">
      <c r="A824" t="s">
        <v>35099</v>
      </c>
      <c r="B824" t="s">
        <v>2865</v>
      </c>
      <c r="C824">
        <v>6</v>
      </c>
      <c r="D824">
        <v>0.7</v>
      </c>
      <c r="E824">
        <v>37.5</v>
      </c>
      <c r="F824">
        <v>22.5</v>
      </c>
      <c r="G824" t="s">
        <v>32307</v>
      </c>
      <c r="H824" t="s">
        <v>27152</v>
      </c>
      <c r="I824" s="193" t="s">
        <v>37546</v>
      </c>
    </row>
    <row r="825" spans="1:9">
      <c r="A825" t="s">
        <v>35104</v>
      </c>
      <c r="B825" t="s">
        <v>33140</v>
      </c>
      <c r="C825">
        <v>1</v>
      </c>
      <c r="D825">
        <v>0.5</v>
      </c>
      <c r="E825">
        <v>47</v>
      </c>
      <c r="F825">
        <v>22.5</v>
      </c>
      <c r="G825" t="s">
        <v>32307</v>
      </c>
      <c r="H825" t="s">
        <v>27153</v>
      </c>
      <c r="I825" s="193" t="s">
        <v>37551</v>
      </c>
    </row>
    <row r="826" spans="1:9">
      <c r="A826" t="s">
        <v>35277</v>
      </c>
      <c r="B826" t="s">
        <v>14637</v>
      </c>
      <c r="C826">
        <v>6</v>
      </c>
      <c r="D826">
        <v>0.7</v>
      </c>
      <c r="E826">
        <v>45.7</v>
      </c>
      <c r="F826">
        <v>9.75</v>
      </c>
      <c r="G826" t="s">
        <v>32307</v>
      </c>
      <c r="H826" t="s">
        <v>27733</v>
      </c>
      <c r="I826" s="193" t="s">
        <v>37724</v>
      </c>
    </row>
    <row r="827" spans="1:9">
      <c r="A827" t="s">
        <v>35347</v>
      </c>
      <c r="B827" t="s">
        <v>3325</v>
      </c>
      <c r="C827">
        <v>6</v>
      </c>
      <c r="D827">
        <v>1</v>
      </c>
      <c r="E827">
        <v>40</v>
      </c>
      <c r="F827">
        <v>7.5</v>
      </c>
      <c r="G827" t="s">
        <v>32307</v>
      </c>
      <c r="H827" t="s">
        <v>27150</v>
      </c>
      <c r="I827" s="193" t="s">
        <v>37794</v>
      </c>
    </row>
    <row r="828" spans="1:9">
      <c r="A828" t="s">
        <v>35348</v>
      </c>
      <c r="B828" t="s">
        <v>31826</v>
      </c>
      <c r="C828">
        <v>6</v>
      </c>
      <c r="D828">
        <v>1</v>
      </c>
      <c r="E828">
        <v>37.5</v>
      </c>
      <c r="F828">
        <v>8.4</v>
      </c>
      <c r="G828" t="s">
        <v>32307</v>
      </c>
      <c r="H828" t="s">
        <v>27150</v>
      </c>
      <c r="I828" s="193" t="s">
        <v>37795</v>
      </c>
    </row>
    <row r="829" spans="1:9">
      <c r="A829" t="s">
        <v>35380</v>
      </c>
      <c r="B829" t="s">
        <v>3386</v>
      </c>
      <c r="C829">
        <v>6</v>
      </c>
      <c r="D829">
        <v>0.7</v>
      </c>
      <c r="E829">
        <v>27</v>
      </c>
      <c r="F829">
        <v>5.25</v>
      </c>
      <c r="G829" t="s">
        <v>32307</v>
      </c>
      <c r="H829" t="s">
        <v>27148</v>
      </c>
      <c r="I829" s="193" t="s">
        <v>37827</v>
      </c>
    </row>
    <row r="830" spans="1:9">
      <c r="A830" t="s">
        <v>35393</v>
      </c>
      <c r="B830" t="s">
        <v>33181</v>
      </c>
      <c r="C830">
        <v>6</v>
      </c>
      <c r="D830">
        <v>0.7</v>
      </c>
      <c r="E830">
        <v>37.5</v>
      </c>
      <c r="F830">
        <v>15.5</v>
      </c>
      <c r="G830" t="s">
        <v>32307</v>
      </c>
      <c r="H830" t="s">
        <v>27150</v>
      </c>
      <c r="I830" s="193" t="s">
        <v>37840</v>
      </c>
    </row>
    <row r="831" spans="1:9">
      <c r="A831" t="s">
        <v>35394</v>
      </c>
      <c r="B831" t="s">
        <v>33182</v>
      </c>
      <c r="C831">
        <v>6</v>
      </c>
      <c r="D831">
        <v>0.7</v>
      </c>
      <c r="E831">
        <v>37.5</v>
      </c>
      <c r="F831">
        <v>9.25</v>
      </c>
      <c r="G831" t="s">
        <v>32307</v>
      </c>
      <c r="H831" t="s">
        <v>27150</v>
      </c>
      <c r="I831" s="193" t="s">
        <v>37841</v>
      </c>
    </row>
    <row r="832" spans="1:9">
      <c r="A832" t="s">
        <v>35395</v>
      </c>
      <c r="B832" t="s">
        <v>33183</v>
      </c>
      <c r="C832">
        <v>6</v>
      </c>
      <c r="D832">
        <v>0.7</v>
      </c>
      <c r="E832">
        <v>37.5</v>
      </c>
      <c r="F832">
        <v>6.35</v>
      </c>
      <c r="G832" t="s">
        <v>32307</v>
      </c>
      <c r="H832" t="s">
        <v>27150</v>
      </c>
      <c r="I832" s="193" t="s">
        <v>37842</v>
      </c>
    </row>
    <row r="833" spans="1:9">
      <c r="A833" t="s">
        <v>35397</v>
      </c>
      <c r="B833" t="s">
        <v>33185</v>
      </c>
      <c r="C833">
        <v>6</v>
      </c>
      <c r="D833">
        <v>0.7</v>
      </c>
      <c r="E833">
        <v>37.5</v>
      </c>
      <c r="F833">
        <v>6.15</v>
      </c>
      <c r="G833" t="s">
        <v>32307</v>
      </c>
      <c r="H833" t="s">
        <v>27150</v>
      </c>
      <c r="I833" s="193" t="s">
        <v>37844</v>
      </c>
    </row>
    <row r="834" spans="1:9">
      <c r="A834" t="s">
        <v>35467</v>
      </c>
      <c r="B834" t="s">
        <v>27128</v>
      </c>
      <c r="C834">
        <v>6</v>
      </c>
      <c r="D834">
        <v>0.7</v>
      </c>
      <c r="E834">
        <v>41.6</v>
      </c>
      <c r="F834">
        <v>7.5</v>
      </c>
      <c r="G834" t="s">
        <v>32307</v>
      </c>
      <c r="H834" t="s">
        <v>27149</v>
      </c>
      <c r="I834" s="193" t="s">
        <v>37914</v>
      </c>
    </row>
    <row r="835" spans="1:9">
      <c r="A835" t="s">
        <v>35481</v>
      </c>
      <c r="B835" t="s">
        <v>4529</v>
      </c>
      <c r="C835">
        <v>6</v>
      </c>
      <c r="D835">
        <v>0.5</v>
      </c>
      <c r="E835">
        <v>40</v>
      </c>
      <c r="F835">
        <v>5.65</v>
      </c>
      <c r="G835" t="s">
        <v>32307</v>
      </c>
      <c r="H835" t="s">
        <v>27148</v>
      </c>
      <c r="I835" s="193" t="s">
        <v>37928</v>
      </c>
    </row>
    <row r="836" spans="1:9">
      <c r="A836" t="s">
        <v>35496</v>
      </c>
      <c r="B836" t="s">
        <v>33197</v>
      </c>
      <c r="C836">
        <v>6</v>
      </c>
      <c r="D836">
        <v>1</v>
      </c>
      <c r="E836">
        <v>43</v>
      </c>
      <c r="F836">
        <v>33.5</v>
      </c>
      <c r="G836" t="s">
        <v>32307</v>
      </c>
      <c r="H836" t="s">
        <v>27152</v>
      </c>
      <c r="I836" s="193" t="s">
        <v>37943</v>
      </c>
    </row>
    <row r="837" spans="1:9">
      <c r="A837" t="s">
        <v>35497</v>
      </c>
      <c r="B837" t="s">
        <v>3589</v>
      </c>
      <c r="C837">
        <v>6</v>
      </c>
      <c r="D837">
        <v>0.7</v>
      </c>
      <c r="E837">
        <v>40.4</v>
      </c>
      <c r="F837">
        <v>11.95</v>
      </c>
      <c r="G837" t="s">
        <v>32307</v>
      </c>
      <c r="H837" t="s">
        <v>27152</v>
      </c>
      <c r="I837" s="193" t="s">
        <v>37944</v>
      </c>
    </row>
    <row r="838" spans="1:9">
      <c r="A838" t="s">
        <v>35500</v>
      </c>
      <c r="B838" t="s">
        <v>33199</v>
      </c>
      <c r="C838">
        <v>6</v>
      </c>
      <c r="D838">
        <v>0.7</v>
      </c>
      <c r="E838">
        <v>40</v>
      </c>
      <c r="F838">
        <v>22.95</v>
      </c>
      <c r="G838" t="s">
        <v>32307</v>
      </c>
      <c r="H838" t="s">
        <v>27152</v>
      </c>
      <c r="I838" s="193" t="s">
        <v>37947</v>
      </c>
    </row>
    <row r="839" spans="1:9">
      <c r="A839" t="s">
        <v>35501</v>
      </c>
      <c r="B839" t="s">
        <v>27130</v>
      </c>
      <c r="C839">
        <v>6</v>
      </c>
      <c r="D839">
        <v>0.7</v>
      </c>
      <c r="E839">
        <v>40</v>
      </c>
      <c r="F839">
        <v>21.5</v>
      </c>
      <c r="G839" t="s">
        <v>32307</v>
      </c>
      <c r="H839" t="s">
        <v>27152</v>
      </c>
      <c r="I839" s="193" t="s">
        <v>37948</v>
      </c>
    </row>
    <row r="840" spans="1:9">
      <c r="A840" t="s">
        <v>35504</v>
      </c>
      <c r="B840" t="s">
        <v>3594</v>
      </c>
      <c r="C840">
        <v>6</v>
      </c>
      <c r="D840">
        <v>0.7</v>
      </c>
      <c r="E840">
        <v>40</v>
      </c>
      <c r="F840">
        <v>38</v>
      </c>
      <c r="G840" t="s">
        <v>32307</v>
      </c>
      <c r="H840" t="s">
        <v>27148</v>
      </c>
      <c r="I840" s="193" t="s">
        <v>37951</v>
      </c>
    </row>
    <row r="841" spans="1:9">
      <c r="A841" t="s">
        <v>35505</v>
      </c>
      <c r="B841" t="s">
        <v>33200</v>
      </c>
      <c r="C841">
        <v>3</v>
      </c>
      <c r="D841">
        <v>0.7</v>
      </c>
      <c r="E841">
        <v>40</v>
      </c>
      <c r="F841">
        <v>20.5</v>
      </c>
      <c r="G841" t="s">
        <v>32307</v>
      </c>
      <c r="H841" t="s">
        <v>27148</v>
      </c>
      <c r="I841" s="193" t="s">
        <v>37952</v>
      </c>
    </row>
    <row r="842" spans="1:9">
      <c r="A842" t="s">
        <v>35506</v>
      </c>
      <c r="B842" t="s">
        <v>33201</v>
      </c>
      <c r="C842">
        <v>6</v>
      </c>
      <c r="D842">
        <v>0.7</v>
      </c>
      <c r="E842">
        <v>43</v>
      </c>
      <c r="F842">
        <v>1.45</v>
      </c>
      <c r="G842" t="s">
        <v>32307</v>
      </c>
      <c r="H842" t="s">
        <v>27167</v>
      </c>
      <c r="I842" s="193" t="s">
        <v>37953</v>
      </c>
    </row>
    <row r="843" spans="1:9">
      <c r="A843" t="s">
        <v>35507</v>
      </c>
      <c r="B843" t="s">
        <v>3599</v>
      </c>
      <c r="C843">
        <v>6</v>
      </c>
      <c r="D843">
        <v>0.7</v>
      </c>
      <c r="E843">
        <v>43</v>
      </c>
      <c r="F843">
        <v>30.5</v>
      </c>
      <c r="G843" t="s">
        <v>32307</v>
      </c>
      <c r="H843" t="s">
        <v>27167</v>
      </c>
      <c r="I843" s="193" t="s">
        <v>37954</v>
      </c>
    </row>
    <row r="844" spans="1:9">
      <c r="A844" t="s">
        <v>35508</v>
      </c>
      <c r="B844" t="s">
        <v>33202</v>
      </c>
      <c r="C844">
        <v>6</v>
      </c>
      <c r="D844">
        <v>0.7</v>
      </c>
      <c r="E844">
        <v>43</v>
      </c>
      <c r="F844">
        <v>5.75</v>
      </c>
      <c r="G844" t="s">
        <v>32307</v>
      </c>
      <c r="H844" t="s">
        <v>27167</v>
      </c>
      <c r="I844" s="193" t="s">
        <v>37955</v>
      </c>
    </row>
    <row r="845" spans="1:9">
      <c r="A845" t="s">
        <v>35598</v>
      </c>
      <c r="B845" t="s">
        <v>3836</v>
      </c>
      <c r="C845">
        <v>6</v>
      </c>
      <c r="D845">
        <v>0.7</v>
      </c>
      <c r="E845">
        <v>41.3</v>
      </c>
      <c r="F845">
        <v>9.65</v>
      </c>
      <c r="G845" t="s">
        <v>32307</v>
      </c>
      <c r="H845" t="s">
        <v>27152</v>
      </c>
      <c r="I845" s="193" t="s">
        <v>38045</v>
      </c>
    </row>
    <row r="846" spans="1:9">
      <c r="A846" t="s">
        <v>35599</v>
      </c>
      <c r="B846" t="s">
        <v>3836</v>
      </c>
      <c r="C846">
        <v>12</v>
      </c>
      <c r="D846">
        <v>1</v>
      </c>
      <c r="E846">
        <v>41.3</v>
      </c>
      <c r="F846">
        <v>7.25</v>
      </c>
      <c r="G846" t="s">
        <v>32307</v>
      </c>
      <c r="H846" t="s">
        <v>27152</v>
      </c>
      <c r="I846" s="193" t="s">
        <v>38046</v>
      </c>
    </row>
    <row r="847" spans="1:9">
      <c r="A847" t="s">
        <v>35600</v>
      </c>
      <c r="B847" t="s">
        <v>3838</v>
      </c>
      <c r="C847">
        <v>6</v>
      </c>
      <c r="D847">
        <v>0.7</v>
      </c>
      <c r="E847">
        <v>41.3</v>
      </c>
      <c r="F847">
        <v>26.25</v>
      </c>
      <c r="G847" t="s">
        <v>32307</v>
      </c>
      <c r="H847" t="s">
        <v>27152</v>
      </c>
      <c r="I847" s="193" t="s">
        <v>38047</v>
      </c>
    </row>
    <row r="848" spans="1:9">
      <c r="A848" t="s">
        <v>35601</v>
      </c>
      <c r="B848" t="s">
        <v>3838</v>
      </c>
      <c r="C848">
        <v>12</v>
      </c>
      <c r="D848">
        <v>1</v>
      </c>
      <c r="E848">
        <v>41.3</v>
      </c>
      <c r="F848">
        <v>31.5</v>
      </c>
      <c r="G848" t="s">
        <v>32307</v>
      </c>
      <c r="H848" t="s">
        <v>27152</v>
      </c>
      <c r="I848" s="193" t="s">
        <v>38048</v>
      </c>
    </row>
    <row r="849" spans="1:9">
      <c r="A849" t="s">
        <v>35611</v>
      </c>
      <c r="B849" t="s">
        <v>3855</v>
      </c>
      <c r="C849">
        <v>12</v>
      </c>
      <c r="D849">
        <v>1</v>
      </c>
      <c r="E849">
        <v>45.3</v>
      </c>
      <c r="F849">
        <v>110</v>
      </c>
      <c r="G849" t="s">
        <v>32307</v>
      </c>
      <c r="H849" t="s">
        <v>27152</v>
      </c>
      <c r="I849" s="193" t="s">
        <v>38058</v>
      </c>
    </row>
    <row r="850" spans="1:9">
      <c r="A850" t="s">
        <v>35612</v>
      </c>
      <c r="B850" t="s">
        <v>14600</v>
      </c>
      <c r="C850">
        <v>6</v>
      </c>
      <c r="D850">
        <v>0.7</v>
      </c>
      <c r="E850">
        <v>40</v>
      </c>
      <c r="F850">
        <v>24</v>
      </c>
      <c r="G850" t="s">
        <v>32307</v>
      </c>
      <c r="H850" t="s">
        <v>27152</v>
      </c>
      <c r="I850" s="193" t="s">
        <v>38059</v>
      </c>
    </row>
    <row r="851" spans="1:9">
      <c r="A851" t="s">
        <v>35638</v>
      </c>
      <c r="B851" t="s">
        <v>3892</v>
      </c>
      <c r="C851">
        <v>6</v>
      </c>
      <c r="D851">
        <v>0.7</v>
      </c>
      <c r="E851">
        <v>40</v>
      </c>
      <c r="F851">
        <v>20.5</v>
      </c>
      <c r="G851" t="s">
        <v>32307</v>
      </c>
      <c r="H851" t="s">
        <v>27152</v>
      </c>
      <c r="I851" s="193" t="s">
        <v>38085</v>
      </c>
    </row>
    <row r="852" spans="1:9">
      <c r="A852" t="s">
        <v>35676</v>
      </c>
      <c r="B852" t="s">
        <v>14563</v>
      </c>
      <c r="C852">
        <v>6</v>
      </c>
      <c r="D852">
        <v>0.5</v>
      </c>
      <c r="E852">
        <v>40</v>
      </c>
      <c r="F852">
        <v>159</v>
      </c>
      <c r="G852" t="s">
        <v>32307</v>
      </c>
      <c r="H852" t="s">
        <v>27152</v>
      </c>
      <c r="I852" s="193" t="s">
        <v>38123</v>
      </c>
    </row>
    <row r="853" spans="1:9">
      <c r="A853" t="s">
        <v>35796</v>
      </c>
      <c r="B853" t="s">
        <v>4113</v>
      </c>
      <c r="C853">
        <v>6</v>
      </c>
      <c r="D853">
        <v>0.5</v>
      </c>
      <c r="E853">
        <v>41.5</v>
      </c>
      <c r="F853">
        <v>31.5</v>
      </c>
      <c r="G853" t="s">
        <v>32307</v>
      </c>
      <c r="H853" t="s">
        <v>27148</v>
      </c>
      <c r="I853" s="193" t="s">
        <v>38243</v>
      </c>
    </row>
    <row r="854" spans="1:9">
      <c r="A854" t="s">
        <v>35813</v>
      </c>
      <c r="B854" t="s">
        <v>4172</v>
      </c>
      <c r="C854">
        <v>6</v>
      </c>
      <c r="D854">
        <v>0.7</v>
      </c>
      <c r="E854">
        <v>43</v>
      </c>
      <c r="F854">
        <v>28.75</v>
      </c>
      <c r="G854" t="s">
        <v>32307</v>
      </c>
      <c r="H854" t="s">
        <v>27152</v>
      </c>
      <c r="I854" s="193" t="s">
        <v>38260</v>
      </c>
    </row>
    <row r="855" spans="1:9">
      <c r="A855" t="s">
        <v>35814</v>
      </c>
      <c r="B855" t="s">
        <v>4174</v>
      </c>
      <c r="C855">
        <v>6</v>
      </c>
      <c r="D855">
        <v>0.7</v>
      </c>
      <c r="E855">
        <v>41.3</v>
      </c>
      <c r="F855">
        <v>18.5</v>
      </c>
      <c r="G855" t="s">
        <v>32307</v>
      </c>
      <c r="H855" t="s">
        <v>27152</v>
      </c>
      <c r="I855" s="193" t="s">
        <v>38261</v>
      </c>
    </row>
    <row r="856" spans="1:9">
      <c r="A856" t="s">
        <v>35815</v>
      </c>
      <c r="B856" t="s">
        <v>4175</v>
      </c>
      <c r="C856">
        <v>6</v>
      </c>
      <c r="D856">
        <v>0.7</v>
      </c>
      <c r="E856">
        <v>41.3</v>
      </c>
      <c r="F856">
        <v>22.65</v>
      </c>
      <c r="G856" t="s">
        <v>32307</v>
      </c>
      <c r="H856" t="s">
        <v>27152</v>
      </c>
      <c r="I856" s="193" t="s">
        <v>38262</v>
      </c>
    </row>
    <row r="857" spans="1:9">
      <c r="A857" t="s">
        <v>35816</v>
      </c>
      <c r="B857" t="s">
        <v>33242</v>
      </c>
      <c r="C857">
        <v>6</v>
      </c>
      <c r="D857">
        <v>0.7</v>
      </c>
      <c r="E857">
        <v>43</v>
      </c>
      <c r="F857">
        <v>18.25</v>
      </c>
      <c r="G857" t="s">
        <v>32307</v>
      </c>
      <c r="H857" t="s">
        <v>27152</v>
      </c>
      <c r="I857" s="193" t="s">
        <v>38263</v>
      </c>
    </row>
    <row r="858" spans="1:9">
      <c r="A858" t="s">
        <v>35818</v>
      </c>
      <c r="B858" t="s">
        <v>27764</v>
      </c>
      <c r="C858">
        <v>6</v>
      </c>
      <c r="D858">
        <v>0.7</v>
      </c>
      <c r="E858">
        <v>43</v>
      </c>
      <c r="F858">
        <v>9.85</v>
      </c>
      <c r="G858" t="s">
        <v>32307</v>
      </c>
      <c r="H858" t="s">
        <v>27152</v>
      </c>
      <c r="I858" s="193" t="s">
        <v>38265</v>
      </c>
    </row>
    <row r="859" spans="1:9">
      <c r="A859" t="s">
        <v>35819</v>
      </c>
      <c r="B859" t="s">
        <v>13706</v>
      </c>
      <c r="C859">
        <v>6</v>
      </c>
      <c r="D859">
        <v>0.7</v>
      </c>
      <c r="E859">
        <v>41.3</v>
      </c>
      <c r="F859">
        <v>21</v>
      </c>
      <c r="G859" t="s">
        <v>32307</v>
      </c>
      <c r="H859" t="s">
        <v>27152</v>
      </c>
      <c r="I859" s="193" t="s">
        <v>38266</v>
      </c>
    </row>
    <row r="860" spans="1:9">
      <c r="A860" t="s">
        <v>35821</v>
      </c>
      <c r="B860" t="s">
        <v>4179</v>
      </c>
      <c r="C860">
        <v>6</v>
      </c>
      <c r="D860">
        <v>0.7</v>
      </c>
      <c r="E860">
        <v>41.3</v>
      </c>
      <c r="F860">
        <v>11.45</v>
      </c>
      <c r="G860" t="s">
        <v>32307</v>
      </c>
      <c r="H860" t="s">
        <v>27152</v>
      </c>
      <c r="I860" s="193" t="s">
        <v>38268</v>
      </c>
    </row>
    <row r="861" spans="1:9">
      <c r="A861" t="s">
        <v>35822</v>
      </c>
      <c r="B861" t="s">
        <v>4180</v>
      </c>
      <c r="C861">
        <v>6</v>
      </c>
      <c r="D861">
        <v>0.7</v>
      </c>
      <c r="E861">
        <v>41.3</v>
      </c>
      <c r="F861">
        <v>24.2</v>
      </c>
      <c r="G861" t="s">
        <v>32307</v>
      </c>
      <c r="H861" t="s">
        <v>27152</v>
      </c>
      <c r="I861" s="193" t="s">
        <v>38269</v>
      </c>
    </row>
    <row r="862" spans="1:9">
      <c r="A862" t="s">
        <v>35849</v>
      </c>
      <c r="B862" t="s">
        <v>33246</v>
      </c>
      <c r="C862">
        <v>6</v>
      </c>
      <c r="D862">
        <v>0.5</v>
      </c>
      <c r="E862">
        <v>44</v>
      </c>
      <c r="F862">
        <v>38.5</v>
      </c>
      <c r="G862" t="s">
        <v>32307</v>
      </c>
      <c r="H862" t="s">
        <v>27172</v>
      </c>
      <c r="I862" s="193" t="s">
        <v>38296</v>
      </c>
    </row>
    <row r="863" spans="1:9">
      <c r="A863" t="s">
        <v>33686</v>
      </c>
      <c r="B863" t="s">
        <v>358</v>
      </c>
      <c r="C863">
        <v>6</v>
      </c>
      <c r="D863">
        <v>0.7</v>
      </c>
      <c r="E863">
        <v>27</v>
      </c>
      <c r="F863">
        <v>10.25</v>
      </c>
      <c r="G863" t="s">
        <v>4345</v>
      </c>
      <c r="H863" t="s">
        <v>27189</v>
      </c>
      <c r="I863" s="193" t="s">
        <v>36133</v>
      </c>
    </row>
    <row r="864" spans="1:9">
      <c r="A864" t="s">
        <v>33691</v>
      </c>
      <c r="B864" t="s">
        <v>367</v>
      </c>
      <c r="C864">
        <v>6</v>
      </c>
      <c r="D864">
        <v>0.7</v>
      </c>
      <c r="E864">
        <v>27</v>
      </c>
      <c r="F864">
        <v>5.95</v>
      </c>
      <c r="G864" t="s">
        <v>4345</v>
      </c>
      <c r="H864" t="s">
        <v>27189</v>
      </c>
      <c r="I864" s="193" t="s">
        <v>36138</v>
      </c>
    </row>
    <row r="865" spans="1:9">
      <c r="A865" t="s">
        <v>33692</v>
      </c>
      <c r="B865" t="s">
        <v>367</v>
      </c>
      <c r="C865">
        <v>6</v>
      </c>
      <c r="D865">
        <v>1</v>
      </c>
      <c r="E865">
        <v>27</v>
      </c>
      <c r="F865">
        <v>16.25</v>
      </c>
      <c r="G865" t="s">
        <v>4345</v>
      </c>
      <c r="H865" t="s">
        <v>27189</v>
      </c>
      <c r="I865" s="193" t="s">
        <v>36139</v>
      </c>
    </row>
    <row r="866" spans="1:9">
      <c r="A866" t="s">
        <v>33693</v>
      </c>
      <c r="B866" t="s">
        <v>369</v>
      </c>
      <c r="C866">
        <v>6</v>
      </c>
      <c r="D866">
        <v>0.7</v>
      </c>
      <c r="E866">
        <v>32</v>
      </c>
      <c r="F866">
        <v>7.5</v>
      </c>
      <c r="G866" t="s">
        <v>4345</v>
      </c>
      <c r="H866" t="s">
        <v>27189</v>
      </c>
      <c r="I866" s="193" t="s">
        <v>36140</v>
      </c>
    </row>
    <row r="867" spans="1:9">
      <c r="A867" t="s">
        <v>33694</v>
      </c>
      <c r="B867" t="s">
        <v>371</v>
      </c>
      <c r="C867">
        <v>6</v>
      </c>
      <c r="D867">
        <v>0.7</v>
      </c>
      <c r="E867">
        <v>14.9</v>
      </c>
      <c r="F867">
        <v>12</v>
      </c>
      <c r="G867" t="s">
        <v>4345</v>
      </c>
      <c r="H867" t="s">
        <v>27189</v>
      </c>
      <c r="I867" s="193" t="s">
        <v>36141</v>
      </c>
    </row>
    <row r="868" spans="1:9">
      <c r="A868" t="s">
        <v>33695</v>
      </c>
      <c r="B868" t="s">
        <v>32344</v>
      </c>
      <c r="C868">
        <v>6</v>
      </c>
      <c r="D868">
        <v>0.7</v>
      </c>
      <c r="E868">
        <v>14.9</v>
      </c>
      <c r="F868">
        <v>165</v>
      </c>
      <c r="G868" t="s">
        <v>4345</v>
      </c>
      <c r="H868" t="s">
        <v>27193</v>
      </c>
      <c r="I868" s="193" t="s">
        <v>36142</v>
      </c>
    </row>
    <row r="869" spans="1:9">
      <c r="A869" t="s">
        <v>33696</v>
      </c>
      <c r="B869" t="s">
        <v>374</v>
      </c>
      <c r="C869">
        <v>6</v>
      </c>
      <c r="D869">
        <v>0.7</v>
      </c>
      <c r="E869">
        <v>27</v>
      </c>
      <c r="F869">
        <v>85</v>
      </c>
      <c r="G869" t="s">
        <v>4345</v>
      </c>
      <c r="H869" t="s">
        <v>27189</v>
      </c>
      <c r="I869" s="193" t="s">
        <v>36143</v>
      </c>
    </row>
    <row r="870" spans="1:9">
      <c r="A870" t="s">
        <v>33697</v>
      </c>
      <c r="B870" t="s">
        <v>374</v>
      </c>
      <c r="C870">
        <v>6</v>
      </c>
      <c r="D870">
        <v>0.7</v>
      </c>
      <c r="E870">
        <v>32</v>
      </c>
      <c r="F870">
        <v>35.5</v>
      </c>
      <c r="G870" t="s">
        <v>4345</v>
      </c>
      <c r="H870" t="s">
        <v>27189</v>
      </c>
      <c r="I870" s="193" t="s">
        <v>36144</v>
      </c>
    </row>
    <row r="871" spans="1:9">
      <c r="A871" t="s">
        <v>33698</v>
      </c>
      <c r="B871" t="s">
        <v>374</v>
      </c>
      <c r="C871">
        <v>6</v>
      </c>
      <c r="D871">
        <v>1</v>
      </c>
      <c r="E871">
        <v>27</v>
      </c>
      <c r="F871">
        <v>81.5</v>
      </c>
      <c r="G871" t="s">
        <v>4345</v>
      </c>
      <c r="H871" t="s">
        <v>27189</v>
      </c>
      <c r="I871" s="193" t="s">
        <v>36145</v>
      </c>
    </row>
    <row r="872" spans="1:9">
      <c r="A872" t="s">
        <v>33699</v>
      </c>
      <c r="B872" t="s">
        <v>374</v>
      </c>
      <c r="C872">
        <v>6</v>
      </c>
      <c r="D872">
        <v>1</v>
      </c>
      <c r="E872">
        <v>32</v>
      </c>
      <c r="F872">
        <v>38</v>
      </c>
      <c r="G872" t="s">
        <v>4345</v>
      </c>
      <c r="H872" t="s">
        <v>27189</v>
      </c>
      <c r="I872" s="193" t="s">
        <v>36146</v>
      </c>
    </row>
    <row r="873" spans="1:9">
      <c r="A873" t="s">
        <v>33704</v>
      </c>
      <c r="B873" t="s">
        <v>32345</v>
      </c>
      <c r="C873">
        <v>6</v>
      </c>
      <c r="D873">
        <v>0.7</v>
      </c>
      <c r="E873">
        <v>32</v>
      </c>
      <c r="F873">
        <v>6.15</v>
      </c>
      <c r="G873" t="s">
        <v>4345</v>
      </c>
      <c r="H873" t="s">
        <v>27189</v>
      </c>
      <c r="I873" s="193" t="s">
        <v>36151</v>
      </c>
    </row>
    <row r="874" spans="1:9">
      <c r="A874" t="s">
        <v>33965</v>
      </c>
      <c r="B874" t="s">
        <v>891</v>
      </c>
      <c r="C874">
        <v>6</v>
      </c>
      <c r="D874">
        <v>0.7</v>
      </c>
      <c r="E874">
        <v>37.5</v>
      </c>
      <c r="F874">
        <v>9.5</v>
      </c>
      <c r="G874" t="s">
        <v>4345</v>
      </c>
      <c r="H874" t="s">
        <v>27178</v>
      </c>
      <c r="I874" s="193" t="s">
        <v>36412</v>
      </c>
    </row>
    <row r="875" spans="1:9">
      <c r="A875" t="s">
        <v>33982</v>
      </c>
      <c r="B875" t="s">
        <v>912</v>
      </c>
      <c r="C875">
        <v>6</v>
      </c>
      <c r="D875">
        <v>0.7</v>
      </c>
      <c r="E875">
        <v>25</v>
      </c>
      <c r="F875">
        <v>13.95</v>
      </c>
      <c r="G875" t="s">
        <v>4345</v>
      </c>
      <c r="H875" t="s">
        <v>27178</v>
      </c>
      <c r="I875" s="193" t="s">
        <v>36429</v>
      </c>
    </row>
    <row r="876" spans="1:9">
      <c r="A876" t="s">
        <v>33986</v>
      </c>
      <c r="B876" t="s">
        <v>920</v>
      </c>
      <c r="C876">
        <v>6</v>
      </c>
      <c r="D876">
        <v>0.7</v>
      </c>
      <c r="E876">
        <v>25</v>
      </c>
      <c r="F876">
        <v>11.4</v>
      </c>
      <c r="G876" t="s">
        <v>4345</v>
      </c>
      <c r="H876" t="s">
        <v>27178</v>
      </c>
      <c r="I876" s="193" t="s">
        <v>36433</v>
      </c>
    </row>
    <row r="877" spans="1:9">
      <c r="A877" t="s">
        <v>34189</v>
      </c>
      <c r="B877" t="s">
        <v>1326</v>
      </c>
      <c r="C877">
        <v>6</v>
      </c>
      <c r="D877">
        <v>0.7</v>
      </c>
      <c r="E877">
        <v>37.5</v>
      </c>
      <c r="F877">
        <v>79.95</v>
      </c>
      <c r="G877" t="s">
        <v>4345</v>
      </c>
      <c r="H877" t="s">
        <v>27152</v>
      </c>
      <c r="I877" s="193" t="s">
        <v>36636</v>
      </c>
    </row>
    <row r="878" spans="1:9">
      <c r="A878" t="s">
        <v>34191</v>
      </c>
      <c r="B878" t="s">
        <v>4767</v>
      </c>
      <c r="C878">
        <v>6</v>
      </c>
      <c r="D878">
        <v>0.7</v>
      </c>
      <c r="E878">
        <v>37.5</v>
      </c>
      <c r="F878">
        <v>7.5</v>
      </c>
      <c r="G878" t="s">
        <v>4345</v>
      </c>
      <c r="H878" t="s">
        <v>27152</v>
      </c>
      <c r="I878" s="193" t="s">
        <v>36638</v>
      </c>
    </row>
    <row r="879" spans="1:9">
      <c r="A879" t="s">
        <v>34192</v>
      </c>
      <c r="B879" t="s">
        <v>27070</v>
      </c>
      <c r="C879">
        <v>6</v>
      </c>
      <c r="D879">
        <v>0.7</v>
      </c>
      <c r="E879">
        <v>15</v>
      </c>
      <c r="F879">
        <v>6.75</v>
      </c>
      <c r="G879" t="s">
        <v>4345</v>
      </c>
      <c r="H879" t="s">
        <v>27195</v>
      </c>
      <c r="I879" s="193" t="s">
        <v>36639</v>
      </c>
    </row>
    <row r="880" spans="1:9">
      <c r="A880" t="s">
        <v>34388</v>
      </c>
      <c r="B880" t="s">
        <v>1662</v>
      </c>
      <c r="C880">
        <v>6</v>
      </c>
      <c r="D880">
        <v>0.7</v>
      </c>
      <c r="E880">
        <v>17</v>
      </c>
      <c r="F880">
        <v>6.95</v>
      </c>
      <c r="G880" t="s">
        <v>4345</v>
      </c>
      <c r="H880" t="s">
        <v>27251</v>
      </c>
      <c r="I880" s="193" t="s">
        <v>36835</v>
      </c>
    </row>
    <row r="881" spans="1:9">
      <c r="A881" t="s">
        <v>34610</v>
      </c>
      <c r="B881" t="s">
        <v>32462</v>
      </c>
      <c r="C881">
        <v>6</v>
      </c>
      <c r="D881">
        <v>0.7</v>
      </c>
      <c r="E881">
        <v>30</v>
      </c>
      <c r="F881">
        <v>10.5</v>
      </c>
      <c r="G881" t="s">
        <v>4345</v>
      </c>
      <c r="H881" t="s">
        <v>27193</v>
      </c>
      <c r="I881" s="193" t="s">
        <v>37057</v>
      </c>
    </row>
    <row r="882" spans="1:9">
      <c r="A882" t="s">
        <v>34920</v>
      </c>
      <c r="B882" t="s">
        <v>33113</v>
      </c>
      <c r="C882">
        <v>6</v>
      </c>
      <c r="D882">
        <v>0.7</v>
      </c>
      <c r="E882">
        <v>40</v>
      </c>
      <c r="F882">
        <v>11.75</v>
      </c>
      <c r="G882" t="s">
        <v>4345</v>
      </c>
      <c r="H882" t="s">
        <v>27290</v>
      </c>
      <c r="I882" s="193" t="s">
        <v>37367</v>
      </c>
    </row>
    <row r="883" spans="1:9">
      <c r="A883" t="s">
        <v>35384</v>
      </c>
      <c r="B883" t="s">
        <v>31827</v>
      </c>
      <c r="C883">
        <v>6</v>
      </c>
      <c r="D883">
        <v>0.7</v>
      </c>
      <c r="E883">
        <v>37.5</v>
      </c>
      <c r="F883">
        <v>19.95</v>
      </c>
      <c r="G883" t="s">
        <v>4345</v>
      </c>
      <c r="H883" t="s">
        <v>27152</v>
      </c>
      <c r="I883" s="193" t="s">
        <v>37831</v>
      </c>
    </row>
    <row r="884" spans="1:9">
      <c r="A884" t="s">
        <v>35431</v>
      </c>
      <c r="B884" t="s">
        <v>3445</v>
      </c>
      <c r="C884">
        <v>6</v>
      </c>
      <c r="D884">
        <v>0.7</v>
      </c>
      <c r="E884">
        <v>20</v>
      </c>
      <c r="F884">
        <v>215</v>
      </c>
      <c r="G884" t="s">
        <v>4345</v>
      </c>
      <c r="H884" t="s">
        <v>27150</v>
      </c>
      <c r="I884" s="193" t="s">
        <v>37878</v>
      </c>
    </row>
    <row r="885" spans="1:9">
      <c r="A885" t="s">
        <v>35432</v>
      </c>
      <c r="B885" t="s">
        <v>3447</v>
      </c>
      <c r="C885">
        <v>6</v>
      </c>
      <c r="D885">
        <v>0.7</v>
      </c>
      <c r="E885">
        <v>20</v>
      </c>
      <c r="F885">
        <v>9.85</v>
      </c>
      <c r="G885" t="s">
        <v>4345</v>
      </c>
      <c r="H885" t="s">
        <v>27150</v>
      </c>
      <c r="I885" s="193" t="s">
        <v>37879</v>
      </c>
    </row>
    <row r="886" spans="1:9">
      <c r="A886" t="s">
        <v>35433</v>
      </c>
      <c r="B886" t="s">
        <v>3450</v>
      </c>
      <c r="C886">
        <v>6</v>
      </c>
      <c r="D886">
        <v>1</v>
      </c>
      <c r="E886">
        <v>22</v>
      </c>
      <c r="F886">
        <v>6.5</v>
      </c>
      <c r="G886" t="s">
        <v>4345</v>
      </c>
      <c r="H886" t="s">
        <v>27150</v>
      </c>
      <c r="I886" s="193" t="s">
        <v>37880</v>
      </c>
    </row>
    <row r="887" spans="1:9">
      <c r="A887" t="s">
        <v>35443</v>
      </c>
      <c r="B887" t="s">
        <v>3466</v>
      </c>
      <c r="C887">
        <v>6</v>
      </c>
      <c r="D887">
        <v>0.7</v>
      </c>
      <c r="E887">
        <v>15</v>
      </c>
      <c r="F887">
        <v>8.35</v>
      </c>
      <c r="G887" t="s">
        <v>4345</v>
      </c>
      <c r="H887" t="s">
        <v>27174</v>
      </c>
      <c r="I887" s="193" t="s">
        <v>37890</v>
      </c>
    </row>
    <row r="888" spans="1:9">
      <c r="A888" t="s">
        <v>35538</v>
      </c>
      <c r="B888" t="s">
        <v>3723</v>
      </c>
      <c r="C888">
        <v>6</v>
      </c>
      <c r="D888">
        <v>0.7</v>
      </c>
      <c r="E888">
        <v>30</v>
      </c>
      <c r="F888">
        <v>5.75</v>
      </c>
      <c r="G888" t="s">
        <v>4345</v>
      </c>
      <c r="H888" t="s">
        <v>27148</v>
      </c>
      <c r="I888" s="193" t="s">
        <v>37985</v>
      </c>
    </row>
    <row r="889" spans="1:9">
      <c r="A889" t="s">
        <v>35539</v>
      </c>
      <c r="B889" t="s">
        <v>3725</v>
      </c>
      <c r="C889">
        <v>6</v>
      </c>
      <c r="D889">
        <v>0.7</v>
      </c>
      <c r="E889">
        <v>38</v>
      </c>
      <c r="F889">
        <v>10.75</v>
      </c>
      <c r="G889" t="s">
        <v>4345</v>
      </c>
      <c r="H889" t="s">
        <v>27148</v>
      </c>
      <c r="I889" s="193" t="s">
        <v>37986</v>
      </c>
    </row>
    <row r="890" spans="1:9">
      <c r="A890" t="s">
        <v>35540</v>
      </c>
      <c r="B890" t="s">
        <v>3727</v>
      </c>
      <c r="C890">
        <v>6</v>
      </c>
      <c r="D890">
        <v>0.7</v>
      </c>
      <c r="E890">
        <v>38</v>
      </c>
      <c r="F890">
        <v>20.5</v>
      </c>
      <c r="G890" t="s">
        <v>4345</v>
      </c>
      <c r="H890" t="s">
        <v>27148</v>
      </c>
      <c r="I890" s="193" t="s">
        <v>37987</v>
      </c>
    </row>
    <row r="891" spans="1:9">
      <c r="A891" t="s">
        <v>35541</v>
      </c>
      <c r="B891" t="s">
        <v>27748</v>
      </c>
      <c r="C891">
        <v>6</v>
      </c>
      <c r="D891">
        <v>0.7</v>
      </c>
      <c r="E891">
        <v>41.3</v>
      </c>
      <c r="F891">
        <v>9</v>
      </c>
      <c r="G891" t="s">
        <v>4345</v>
      </c>
      <c r="H891" t="s">
        <v>27148</v>
      </c>
      <c r="I891" s="193" t="s">
        <v>37988</v>
      </c>
    </row>
    <row r="892" spans="1:9">
      <c r="A892" t="s">
        <v>35542</v>
      </c>
      <c r="B892" t="s">
        <v>3729</v>
      </c>
      <c r="C892">
        <v>6</v>
      </c>
      <c r="D892">
        <v>0.7</v>
      </c>
      <c r="E892">
        <v>38</v>
      </c>
      <c r="F892">
        <v>35.85</v>
      </c>
      <c r="G892" t="s">
        <v>4345</v>
      </c>
      <c r="H892" t="s">
        <v>27148</v>
      </c>
      <c r="I892" s="193" t="s">
        <v>37989</v>
      </c>
    </row>
    <row r="893" spans="1:9">
      <c r="A893" t="s">
        <v>35543</v>
      </c>
      <c r="B893" t="s">
        <v>33204</v>
      </c>
      <c r="C893">
        <v>6</v>
      </c>
      <c r="D893">
        <v>0.7</v>
      </c>
      <c r="E893">
        <v>38</v>
      </c>
      <c r="F893">
        <v>35</v>
      </c>
      <c r="G893" t="s">
        <v>4345</v>
      </c>
      <c r="H893" t="s">
        <v>27148</v>
      </c>
      <c r="I893" s="193" t="s">
        <v>37990</v>
      </c>
    </row>
    <row r="894" spans="1:9">
      <c r="A894" t="s">
        <v>35615</v>
      </c>
      <c r="B894" t="s">
        <v>3860</v>
      </c>
      <c r="C894">
        <v>6</v>
      </c>
      <c r="D894">
        <v>0.7</v>
      </c>
      <c r="E894">
        <v>11</v>
      </c>
      <c r="F894">
        <v>5.5</v>
      </c>
      <c r="G894" t="s">
        <v>4345</v>
      </c>
      <c r="H894" t="s">
        <v>27220</v>
      </c>
      <c r="I894" s="193" t="s">
        <v>38062</v>
      </c>
    </row>
    <row r="895" spans="1:9">
      <c r="A895" t="s">
        <v>35494</v>
      </c>
      <c r="B895" t="s">
        <v>32576</v>
      </c>
      <c r="C895">
        <v>6</v>
      </c>
      <c r="D895">
        <v>1</v>
      </c>
      <c r="E895">
        <v>18</v>
      </c>
      <c r="F895">
        <v>20.25</v>
      </c>
      <c r="G895" t="s">
        <v>32577</v>
      </c>
      <c r="H895" t="s">
        <v>27147</v>
      </c>
      <c r="I895" s="193" t="s">
        <v>37941</v>
      </c>
    </row>
    <row r="896" spans="1:9">
      <c r="A896" t="s">
        <v>33433</v>
      </c>
      <c r="B896" t="s">
        <v>18</v>
      </c>
      <c r="C896">
        <v>6</v>
      </c>
      <c r="D896">
        <v>1</v>
      </c>
      <c r="E896">
        <v>30</v>
      </c>
      <c r="F896">
        <v>105</v>
      </c>
      <c r="G896" t="s">
        <v>32293</v>
      </c>
      <c r="H896" t="s">
        <v>27148</v>
      </c>
      <c r="I896" s="193" t="s">
        <v>35880</v>
      </c>
    </row>
    <row r="897" spans="1:9">
      <c r="A897" t="s">
        <v>33472</v>
      </c>
      <c r="B897" t="s">
        <v>71</v>
      </c>
      <c r="C897">
        <v>6</v>
      </c>
      <c r="D897">
        <v>0.7</v>
      </c>
      <c r="E897">
        <v>40</v>
      </c>
      <c r="F897">
        <v>19</v>
      </c>
      <c r="G897" t="s">
        <v>32293</v>
      </c>
      <c r="H897" t="s">
        <v>27155</v>
      </c>
      <c r="I897" s="193" t="s">
        <v>35919</v>
      </c>
    </row>
    <row r="898" spans="1:9">
      <c r="A898" t="s">
        <v>33473</v>
      </c>
      <c r="B898" t="s">
        <v>79</v>
      </c>
      <c r="C898">
        <v>6</v>
      </c>
      <c r="D898">
        <v>0.7</v>
      </c>
      <c r="E898">
        <v>40</v>
      </c>
      <c r="F898">
        <v>18.5</v>
      </c>
      <c r="G898" t="s">
        <v>32293</v>
      </c>
      <c r="H898" t="s">
        <v>27155</v>
      </c>
      <c r="I898" s="193" t="s">
        <v>35920</v>
      </c>
    </row>
    <row r="899" spans="1:9">
      <c r="A899" t="s">
        <v>33474</v>
      </c>
      <c r="B899" t="s">
        <v>84</v>
      </c>
      <c r="C899">
        <v>6</v>
      </c>
      <c r="D899">
        <v>0.7</v>
      </c>
      <c r="E899">
        <v>38</v>
      </c>
      <c r="F899">
        <v>9.4</v>
      </c>
      <c r="G899" t="s">
        <v>32293</v>
      </c>
      <c r="H899" t="s">
        <v>27155</v>
      </c>
      <c r="I899" s="193" t="s">
        <v>35921</v>
      </c>
    </row>
    <row r="900" spans="1:9">
      <c r="A900" t="s">
        <v>33477</v>
      </c>
      <c r="B900" t="s">
        <v>87</v>
      </c>
      <c r="C900">
        <v>6</v>
      </c>
      <c r="D900">
        <v>0.7</v>
      </c>
      <c r="E900">
        <v>38</v>
      </c>
      <c r="F900">
        <v>8.6999999999999993</v>
      </c>
      <c r="G900" t="s">
        <v>32293</v>
      </c>
      <c r="H900" t="s">
        <v>27155</v>
      </c>
      <c r="I900" s="193" t="s">
        <v>35924</v>
      </c>
    </row>
    <row r="901" spans="1:9">
      <c r="A901" t="s">
        <v>33478</v>
      </c>
      <c r="B901" t="s">
        <v>89</v>
      </c>
      <c r="C901">
        <v>6</v>
      </c>
      <c r="D901">
        <v>0.7</v>
      </c>
      <c r="E901">
        <v>38</v>
      </c>
      <c r="F901">
        <v>31</v>
      </c>
      <c r="G901" t="s">
        <v>32293</v>
      </c>
      <c r="H901" t="s">
        <v>27155</v>
      </c>
      <c r="I901" s="193" t="s">
        <v>35925</v>
      </c>
    </row>
    <row r="902" spans="1:9">
      <c r="A902" t="s">
        <v>33479</v>
      </c>
      <c r="B902" t="s">
        <v>89</v>
      </c>
      <c r="C902">
        <v>12</v>
      </c>
      <c r="D902">
        <v>1</v>
      </c>
      <c r="E902">
        <v>38</v>
      </c>
      <c r="F902">
        <v>20.25</v>
      </c>
      <c r="G902" t="s">
        <v>32293</v>
      </c>
      <c r="H902" t="s">
        <v>27155</v>
      </c>
      <c r="I902" s="193" t="s">
        <v>35926</v>
      </c>
    </row>
    <row r="903" spans="1:9">
      <c r="A903" t="s">
        <v>33480</v>
      </c>
      <c r="B903" t="s">
        <v>91</v>
      </c>
      <c r="C903">
        <v>12</v>
      </c>
      <c r="D903">
        <v>1</v>
      </c>
      <c r="E903">
        <v>38</v>
      </c>
      <c r="F903">
        <v>20.25</v>
      </c>
      <c r="G903" t="s">
        <v>32293</v>
      </c>
      <c r="H903" t="s">
        <v>27155</v>
      </c>
      <c r="I903" s="193" t="s">
        <v>35927</v>
      </c>
    </row>
    <row r="904" spans="1:9">
      <c r="A904" t="s">
        <v>33481</v>
      </c>
      <c r="B904" t="s">
        <v>4625</v>
      </c>
      <c r="C904">
        <v>6</v>
      </c>
      <c r="D904">
        <v>0.7</v>
      </c>
      <c r="E904">
        <v>38</v>
      </c>
      <c r="F904">
        <v>72.5</v>
      </c>
      <c r="G904" t="s">
        <v>32293</v>
      </c>
      <c r="H904" t="s">
        <v>27155</v>
      </c>
      <c r="I904" s="193" t="s">
        <v>35928</v>
      </c>
    </row>
    <row r="905" spans="1:9">
      <c r="A905" t="s">
        <v>33482</v>
      </c>
      <c r="B905" t="s">
        <v>94</v>
      </c>
      <c r="C905">
        <v>12</v>
      </c>
      <c r="D905">
        <v>1</v>
      </c>
      <c r="E905">
        <v>38</v>
      </c>
      <c r="F905">
        <v>29.9</v>
      </c>
      <c r="G905" t="s">
        <v>32293</v>
      </c>
      <c r="H905" t="s">
        <v>27155</v>
      </c>
      <c r="I905" s="193" t="s">
        <v>35929</v>
      </c>
    </row>
    <row r="906" spans="1:9">
      <c r="A906" t="s">
        <v>33483</v>
      </c>
      <c r="B906" t="s">
        <v>94</v>
      </c>
      <c r="C906">
        <v>6</v>
      </c>
      <c r="D906">
        <v>0.7</v>
      </c>
      <c r="E906">
        <v>38</v>
      </c>
      <c r="F906">
        <v>21.1</v>
      </c>
      <c r="G906" t="s">
        <v>32293</v>
      </c>
      <c r="H906" t="s">
        <v>27155</v>
      </c>
      <c r="I906" s="193" t="s">
        <v>35930</v>
      </c>
    </row>
    <row r="907" spans="1:9">
      <c r="A907" t="s">
        <v>33484</v>
      </c>
      <c r="B907" t="s">
        <v>97</v>
      </c>
      <c r="C907">
        <v>12</v>
      </c>
      <c r="D907">
        <v>1</v>
      </c>
      <c r="E907">
        <v>38</v>
      </c>
      <c r="F907">
        <v>9.5</v>
      </c>
      <c r="G907" t="s">
        <v>32293</v>
      </c>
      <c r="H907" t="s">
        <v>27155</v>
      </c>
      <c r="I907" s="193" t="s">
        <v>35931</v>
      </c>
    </row>
    <row r="908" spans="1:9">
      <c r="A908" t="s">
        <v>33485</v>
      </c>
      <c r="B908" t="s">
        <v>31709</v>
      </c>
      <c r="C908">
        <v>6</v>
      </c>
      <c r="D908">
        <v>0.7</v>
      </c>
      <c r="E908">
        <v>38</v>
      </c>
      <c r="F908">
        <v>10.5</v>
      </c>
      <c r="G908" t="s">
        <v>32293</v>
      </c>
      <c r="H908" t="s">
        <v>27155</v>
      </c>
      <c r="I908" s="193" t="s">
        <v>35932</v>
      </c>
    </row>
    <row r="909" spans="1:9">
      <c r="A909" t="s">
        <v>33494</v>
      </c>
      <c r="B909" t="s">
        <v>110</v>
      </c>
      <c r="C909">
        <v>6</v>
      </c>
      <c r="D909">
        <v>0.7</v>
      </c>
      <c r="E909">
        <v>38</v>
      </c>
      <c r="F909">
        <v>4.1500000000000004</v>
      </c>
      <c r="G909" t="s">
        <v>32293</v>
      </c>
      <c r="H909" t="s">
        <v>27155</v>
      </c>
      <c r="I909" s="193" t="s">
        <v>35941</v>
      </c>
    </row>
    <row r="910" spans="1:9">
      <c r="A910" t="s">
        <v>33495</v>
      </c>
      <c r="B910" t="s">
        <v>14193</v>
      </c>
      <c r="C910">
        <v>12</v>
      </c>
      <c r="D910">
        <v>1</v>
      </c>
      <c r="E910">
        <v>38</v>
      </c>
      <c r="F910">
        <v>21.25</v>
      </c>
      <c r="G910" t="s">
        <v>32293</v>
      </c>
      <c r="H910" t="s">
        <v>27155</v>
      </c>
      <c r="I910" s="193" t="s">
        <v>35942</v>
      </c>
    </row>
    <row r="911" spans="1:9">
      <c r="A911" t="s">
        <v>33524</v>
      </c>
      <c r="B911" t="s">
        <v>157</v>
      </c>
      <c r="C911">
        <v>6</v>
      </c>
      <c r="D911">
        <v>0.7</v>
      </c>
      <c r="E911">
        <v>20</v>
      </c>
      <c r="F911">
        <v>28</v>
      </c>
      <c r="G911" t="s">
        <v>32293</v>
      </c>
      <c r="H911" t="s">
        <v>27154</v>
      </c>
      <c r="I911" s="193" t="s">
        <v>35971</v>
      </c>
    </row>
    <row r="912" spans="1:9">
      <c r="A912" t="s">
        <v>33641</v>
      </c>
      <c r="B912" t="s">
        <v>294</v>
      </c>
      <c r="C912">
        <v>6</v>
      </c>
      <c r="D912">
        <v>0.7</v>
      </c>
      <c r="E912">
        <v>24</v>
      </c>
      <c r="F912">
        <v>18.5</v>
      </c>
      <c r="G912" t="s">
        <v>32293</v>
      </c>
      <c r="H912" t="s">
        <v>27150</v>
      </c>
      <c r="I912" s="193" t="s">
        <v>36088</v>
      </c>
    </row>
    <row r="913" spans="1:9">
      <c r="A913" t="s">
        <v>33648</v>
      </c>
      <c r="B913" t="s">
        <v>311</v>
      </c>
      <c r="C913">
        <v>6</v>
      </c>
      <c r="D913">
        <v>0.7</v>
      </c>
      <c r="E913">
        <v>35.200000000000003</v>
      </c>
      <c r="F913">
        <v>46.5</v>
      </c>
      <c r="G913" t="s">
        <v>32293</v>
      </c>
      <c r="H913" t="s">
        <v>27152</v>
      </c>
      <c r="I913" s="193" t="s">
        <v>36095</v>
      </c>
    </row>
    <row r="914" spans="1:9">
      <c r="A914" t="s">
        <v>33649</v>
      </c>
      <c r="B914" t="s">
        <v>313</v>
      </c>
      <c r="C914">
        <v>6</v>
      </c>
      <c r="D914">
        <v>0.7</v>
      </c>
      <c r="E914">
        <v>35.200000000000003</v>
      </c>
      <c r="F914">
        <v>12.5</v>
      </c>
      <c r="G914" t="s">
        <v>32293</v>
      </c>
      <c r="H914" t="s">
        <v>27152</v>
      </c>
      <c r="I914" s="193" t="s">
        <v>36096</v>
      </c>
    </row>
    <row r="915" spans="1:9">
      <c r="A915" t="s">
        <v>33650</v>
      </c>
      <c r="B915" t="s">
        <v>315</v>
      </c>
      <c r="C915">
        <v>6</v>
      </c>
      <c r="D915">
        <v>0.7</v>
      </c>
      <c r="E915">
        <v>35.200000000000003</v>
      </c>
      <c r="F915">
        <v>46.5</v>
      </c>
      <c r="G915" t="s">
        <v>32293</v>
      </c>
      <c r="H915" t="s">
        <v>27152</v>
      </c>
      <c r="I915" s="193" t="s">
        <v>36097</v>
      </c>
    </row>
    <row r="916" spans="1:9">
      <c r="A916" t="s">
        <v>33651</v>
      </c>
      <c r="B916" t="s">
        <v>4744</v>
      </c>
      <c r="C916">
        <v>6</v>
      </c>
      <c r="D916">
        <v>0.7</v>
      </c>
      <c r="E916">
        <v>35.200000000000003</v>
      </c>
      <c r="F916">
        <v>205</v>
      </c>
      <c r="G916" t="s">
        <v>32293</v>
      </c>
      <c r="H916" t="s">
        <v>27152</v>
      </c>
      <c r="I916" s="193" t="s">
        <v>36098</v>
      </c>
    </row>
    <row r="917" spans="1:9">
      <c r="A917" t="s">
        <v>33652</v>
      </c>
      <c r="B917" t="s">
        <v>317</v>
      </c>
      <c r="C917">
        <v>6</v>
      </c>
      <c r="D917">
        <v>0.7</v>
      </c>
      <c r="E917">
        <v>35.200000000000003</v>
      </c>
      <c r="F917">
        <v>14.25</v>
      </c>
      <c r="G917" t="s">
        <v>32293</v>
      </c>
      <c r="H917" t="s">
        <v>27152</v>
      </c>
      <c r="I917" s="193" t="s">
        <v>36099</v>
      </c>
    </row>
    <row r="918" spans="1:9">
      <c r="A918" t="s">
        <v>33653</v>
      </c>
      <c r="B918" t="s">
        <v>319</v>
      </c>
      <c r="C918">
        <v>6</v>
      </c>
      <c r="D918">
        <v>0.7</v>
      </c>
      <c r="E918">
        <v>35.200000000000003</v>
      </c>
      <c r="F918">
        <v>13.25</v>
      </c>
      <c r="G918" t="s">
        <v>32293</v>
      </c>
      <c r="H918" t="s">
        <v>27152</v>
      </c>
      <c r="I918" s="193" t="s">
        <v>36100</v>
      </c>
    </row>
    <row r="919" spans="1:9">
      <c r="A919" t="s">
        <v>33654</v>
      </c>
      <c r="B919" t="s">
        <v>27044</v>
      </c>
      <c r="C919">
        <v>6</v>
      </c>
      <c r="D919">
        <v>0.7</v>
      </c>
      <c r="E919">
        <v>35.200000000000003</v>
      </c>
      <c r="F919">
        <v>82.5</v>
      </c>
      <c r="G919" t="s">
        <v>32293</v>
      </c>
      <c r="H919" t="s">
        <v>27152</v>
      </c>
      <c r="I919" s="193" t="s">
        <v>36101</v>
      </c>
    </row>
    <row r="920" spans="1:9">
      <c r="A920" t="s">
        <v>33768</v>
      </c>
      <c r="B920" t="s">
        <v>27047</v>
      </c>
      <c r="C920">
        <v>6</v>
      </c>
      <c r="D920">
        <v>0.7</v>
      </c>
      <c r="E920">
        <v>30</v>
      </c>
      <c r="F920">
        <v>15.25</v>
      </c>
      <c r="G920" t="s">
        <v>32293</v>
      </c>
      <c r="H920" t="s">
        <v>27203</v>
      </c>
      <c r="I920" s="193" t="s">
        <v>36215</v>
      </c>
    </row>
    <row r="921" spans="1:9">
      <c r="A921" t="s">
        <v>33769</v>
      </c>
      <c r="B921" t="s">
        <v>27049</v>
      </c>
      <c r="C921">
        <v>6</v>
      </c>
      <c r="D921">
        <v>0.7</v>
      </c>
      <c r="E921">
        <v>30</v>
      </c>
      <c r="F921">
        <v>9.9499999999999993</v>
      </c>
      <c r="G921" t="s">
        <v>32293</v>
      </c>
      <c r="H921" t="s">
        <v>27203</v>
      </c>
      <c r="I921" s="193" t="s">
        <v>36216</v>
      </c>
    </row>
    <row r="922" spans="1:9">
      <c r="A922" t="s">
        <v>33792</v>
      </c>
      <c r="B922" t="s">
        <v>491</v>
      </c>
      <c r="C922">
        <v>6</v>
      </c>
      <c r="D922">
        <v>0.7</v>
      </c>
      <c r="E922">
        <v>40</v>
      </c>
      <c r="F922">
        <v>37.85</v>
      </c>
      <c r="G922" t="s">
        <v>32293</v>
      </c>
      <c r="H922" t="s">
        <v>27183</v>
      </c>
      <c r="I922" s="193" t="s">
        <v>36239</v>
      </c>
    </row>
    <row r="923" spans="1:9">
      <c r="A923" t="s">
        <v>33967</v>
      </c>
      <c r="B923" t="s">
        <v>895</v>
      </c>
      <c r="C923">
        <v>6</v>
      </c>
      <c r="D923">
        <v>0.7</v>
      </c>
      <c r="E923">
        <v>37.5</v>
      </c>
      <c r="F923">
        <v>10.25</v>
      </c>
      <c r="G923" t="s">
        <v>32293</v>
      </c>
      <c r="H923" t="s">
        <v>27148</v>
      </c>
      <c r="I923" s="193" t="s">
        <v>36414</v>
      </c>
    </row>
    <row r="924" spans="1:9">
      <c r="A924" t="s">
        <v>34052</v>
      </c>
      <c r="B924" t="s">
        <v>1062</v>
      </c>
      <c r="C924">
        <v>6</v>
      </c>
      <c r="D924">
        <v>0.7</v>
      </c>
      <c r="E924">
        <v>37.5</v>
      </c>
      <c r="F924">
        <v>19.5</v>
      </c>
      <c r="G924" t="s">
        <v>32293</v>
      </c>
      <c r="H924" t="s">
        <v>27154</v>
      </c>
      <c r="I924" s="193" t="s">
        <v>36499</v>
      </c>
    </row>
    <row r="925" spans="1:9">
      <c r="A925" t="s">
        <v>34053</v>
      </c>
      <c r="B925" t="s">
        <v>1064</v>
      </c>
      <c r="C925">
        <v>6</v>
      </c>
      <c r="D925">
        <v>0.7</v>
      </c>
      <c r="E925">
        <v>37.5</v>
      </c>
      <c r="F925">
        <v>65</v>
      </c>
      <c r="G925" t="s">
        <v>32293</v>
      </c>
      <c r="H925" t="s">
        <v>27154</v>
      </c>
      <c r="I925" s="193" t="s">
        <v>36500</v>
      </c>
    </row>
    <row r="926" spans="1:9">
      <c r="A926" t="s">
        <v>34054</v>
      </c>
      <c r="B926" t="s">
        <v>26932</v>
      </c>
      <c r="C926">
        <v>6</v>
      </c>
      <c r="D926">
        <v>0.7</v>
      </c>
      <c r="E926">
        <v>37.5</v>
      </c>
      <c r="F926">
        <v>18.5</v>
      </c>
      <c r="G926" t="s">
        <v>32293</v>
      </c>
      <c r="H926" t="s">
        <v>27154</v>
      </c>
      <c r="I926" s="193" t="s">
        <v>36501</v>
      </c>
    </row>
    <row r="927" spans="1:9">
      <c r="A927" t="s">
        <v>34055</v>
      </c>
      <c r="B927" t="s">
        <v>1066</v>
      </c>
      <c r="C927">
        <v>6</v>
      </c>
      <c r="D927">
        <v>0.7</v>
      </c>
      <c r="E927">
        <v>37.5</v>
      </c>
      <c r="F927">
        <v>8.6</v>
      </c>
      <c r="G927" t="s">
        <v>32293</v>
      </c>
      <c r="H927" t="s">
        <v>27154</v>
      </c>
      <c r="I927" s="193" t="s">
        <v>36502</v>
      </c>
    </row>
    <row r="928" spans="1:9">
      <c r="A928" t="s">
        <v>34056</v>
      </c>
      <c r="B928" t="s">
        <v>1068</v>
      </c>
      <c r="C928">
        <v>6</v>
      </c>
      <c r="D928">
        <v>0.7</v>
      </c>
      <c r="E928">
        <v>37.5</v>
      </c>
      <c r="F928">
        <v>39.5</v>
      </c>
      <c r="G928" t="s">
        <v>32293</v>
      </c>
      <c r="H928" t="s">
        <v>27154</v>
      </c>
      <c r="I928" s="193" t="s">
        <v>36503</v>
      </c>
    </row>
    <row r="929" spans="1:9">
      <c r="A929" t="s">
        <v>34057</v>
      </c>
      <c r="B929" t="s">
        <v>1070</v>
      </c>
      <c r="C929">
        <v>6</v>
      </c>
      <c r="D929">
        <v>0.7</v>
      </c>
      <c r="E929">
        <v>37.5</v>
      </c>
      <c r="F929">
        <v>21.9</v>
      </c>
      <c r="G929" t="s">
        <v>32293</v>
      </c>
      <c r="H929" t="s">
        <v>27154</v>
      </c>
      <c r="I929" s="193" t="s">
        <v>36504</v>
      </c>
    </row>
    <row r="930" spans="1:9">
      <c r="A930" t="s">
        <v>34058</v>
      </c>
      <c r="B930" t="s">
        <v>1072</v>
      </c>
      <c r="C930">
        <v>6</v>
      </c>
      <c r="D930">
        <v>0.7</v>
      </c>
      <c r="E930">
        <v>37.5</v>
      </c>
      <c r="F930">
        <v>7.35</v>
      </c>
      <c r="G930" t="s">
        <v>32293</v>
      </c>
      <c r="H930" t="s">
        <v>27154</v>
      </c>
      <c r="I930" s="193" t="s">
        <v>36505</v>
      </c>
    </row>
    <row r="931" spans="1:9">
      <c r="A931" t="s">
        <v>34059</v>
      </c>
      <c r="B931" t="s">
        <v>4622</v>
      </c>
      <c r="C931">
        <v>6</v>
      </c>
      <c r="D931">
        <v>0.7</v>
      </c>
      <c r="E931">
        <v>37.5</v>
      </c>
      <c r="F931">
        <v>28.95</v>
      </c>
      <c r="G931" t="s">
        <v>32293</v>
      </c>
      <c r="H931" t="s">
        <v>27154</v>
      </c>
      <c r="I931" s="193" t="s">
        <v>36506</v>
      </c>
    </row>
    <row r="932" spans="1:9">
      <c r="A932" t="s">
        <v>34333</v>
      </c>
      <c r="B932" t="s">
        <v>1556</v>
      </c>
      <c r="C932">
        <v>24</v>
      </c>
      <c r="D932">
        <v>0.05</v>
      </c>
      <c r="E932">
        <v>40</v>
      </c>
      <c r="F932">
        <v>11</v>
      </c>
      <c r="G932" t="s">
        <v>32293</v>
      </c>
      <c r="H932" t="s">
        <v>27244</v>
      </c>
      <c r="I932" s="193" t="s">
        <v>36780</v>
      </c>
    </row>
    <row r="933" spans="1:9">
      <c r="A933" t="s">
        <v>34334</v>
      </c>
      <c r="B933" t="s">
        <v>1556</v>
      </c>
      <c r="C933">
        <v>6</v>
      </c>
      <c r="D933">
        <v>0.5</v>
      </c>
      <c r="E933">
        <v>40</v>
      </c>
      <c r="F933">
        <v>6.85</v>
      </c>
      <c r="G933" t="s">
        <v>32293</v>
      </c>
      <c r="H933" t="s">
        <v>27244</v>
      </c>
      <c r="I933" s="193" t="s">
        <v>36781</v>
      </c>
    </row>
    <row r="934" spans="1:9">
      <c r="A934" t="s">
        <v>34366</v>
      </c>
      <c r="B934" t="s">
        <v>1628</v>
      </c>
      <c r="C934">
        <v>12</v>
      </c>
      <c r="D934">
        <v>1</v>
      </c>
      <c r="E934">
        <v>30</v>
      </c>
      <c r="F934">
        <v>5.25</v>
      </c>
      <c r="G934" t="s">
        <v>32293</v>
      </c>
      <c r="H934" t="s">
        <v>27248</v>
      </c>
      <c r="I934" s="193" t="s">
        <v>36813</v>
      </c>
    </row>
    <row r="935" spans="1:9">
      <c r="A935" t="s">
        <v>34367</v>
      </c>
      <c r="B935" t="s">
        <v>1630</v>
      </c>
      <c r="C935">
        <v>12</v>
      </c>
      <c r="D935">
        <v>1</v>
      </c>
      <c r="E935">
        <v>30</v>
      </c>
      <c r="F935">
        <v>5.75</v>
      </c>
      <c r="G935" t="s">
        <v>32293</v>
      </c>
      <c r="H935" t="s">
        <v>27248</v>
      </c>
      <c r="I935" s="193" t="s">
        <v>36814</v>
      </c>
    </row>
    <row r="936" spans="1:9">
      <c r="A936" t="s">
        <v>34368</v>
      </c>
      <c r="B936" t="s">
        <v>1632</v>
      </c>
      <c r="C936">
        <v>12</v>
      </c>
      <c r="D936">
        <v>1</v>
      </c>
      <c r="E936">
        <v>37.5</v>
      </c>
      <c r="F936">
        <v>11.4</v>
      </c>
      <c r="G936" t="s">
        <v>32293</v>
      </c>
      <c r="H936" t="s">
        <v>27248</v>
      </c>
      <c r="I936" s="193" t="s">
        <v>36815</v>
      </c>
    </row>
    <row r="937" spans="1:9">
      <c r="A937" t="s">
        <v>34369</v>
      </c>
      <c r="B937" t="s">
        <v>1636</v>
      </c>
      <c r="C937">
        <v>12</v>
      </c>
      <c r="D937">
        <v>1</v>
      </c>
      <c r="E937">
        <v>37.5</v>
      </c>
      <c r="F937">
        <v>21.5</v>
      </c>
      <c r="G937" t="s">
        <v>32293</v>
      </c>
      <c r="H937" t="s">
        <v>27248</v>
      </c>
      <c r="I937" s="193" t="s">
        <v>36816</v>
      </c>
    </row>
    <row r="938" spans="1:9">
      <c r="A938" t="s">
        <v>34415</v>
      </c>
      <c r="B938" t="s">
        <v>1721</v>
      </c>
      <c r="C938">
        <v>6</v>
      </c>
      <c r="D938">
        <v>0.7</v>
      </c>
      <c r="E938">
        <v>27</v>
      </c>
      <c r="F938">
        <v>6.95</v>
      </c>
      <c r="G938" t="s">
        <v>32293</v>
      </c>
      <c r="H938" t="s">
        <v>27150</v>
      </c>
      <c r="I938" s="193" t="s">
        <v>36862</v>
      </c>
    </row>
    <row r="939" spans="1:9">
      <c r="A939" t="s">
        <v>34582</v>
      </c>
      <c r="B939" t="s">
        <v>2017</v>
      </c>
      <c r="C939">
        <v>6</v>
      </c>
      <c r="D939">
        <v>0.7</v>
      </c>
      <c r="E939">
        <v>40</v>
      </c>
      <c r="F939">
        <v>11.5</v>
      </c>
      <c r="G939" t="s">
        <v>32293</v>
      </c>
      <c r="H939" t="s">
        <v>27154</v>
      </c>
      <c r="I939" s="193" t="s">
        <v>37029</v>
      </c>
    </row>
    <row r="940" spans="1:9">
      <c r="A940" t="s">
        <v>34583</v>
      </c>
      <c r="B940" t="s">
        <v>2021</v>
      </c>
      <c r="C940">
        <v>6</v>
      </c>
      <c r="D940">
        <v>1</v>
      </c>
      <c r="E940">
        <v>30</v>
      </c>
      <c r="F940">
        <v>7.95</v>
      </c>
      <c r="G940" t="s">
        <v>32293</v>
      </c>
      <c r="H940" t="s">
        <v>27154</v>
      </c>
      <c r="I940" s="193" t="s">
        <v>37030</v>
      </c>
    </row>
    <row r="941" spans="1:9">
      <c r="A941" t="s">
        <v>34584</v>
      </c>
      <c r="B941" t="s">
        <v>2025</v>
      </c>
      <c r="C941">
        <v>6</v>
      </c>
      <c r="D941">
        <v>0.7</v>
      </c>
      <c r="E941">
        <v>40</v>
      </c>
      <c r="F941">
        <v>999</v>
      </c>
      <c r="G941" t="s">
        <v>32293</v>
      </c>
      <c r="H941" t="s">
        <v>27154</v>
      </c>
      <c r="I941" s="193" t="s">
        <v>37031</v>
      </c>
    </row>
    <row r="942" spans="1:9">
      <c r="A942" t="s">
        <v>34676</v>
      </c>
      <c r="B942" t="s">
        <v>2175</v>
      </c>
      <c r="C942">
        <v>6</v>
      </c>
      <c r="D942">
        <v>0.7</v>
      </c>
      <c r="E942">
        <v>32</v>
      </c>
      <c r="F942">
        <v>14.95</v>
      </c>
      <c r="G942" t="s">
        <v>32293</v>
      </c>
      <c r="H942" t="s">
        <v>27151</v>
      </c>
      <c r="I942" s="193" t="s">
        <v>37123</v>
      </c>
    </row>
    <row r="943" spans="1:9">
      <c r="A943" t="s">
        <v>34677</v>
      </c>
      <c r="B943" t="s">
        <v>2177</v>
      </c>
      <c r="C943">
        <v>6</v>
      </c>
      <c r="D943">
        <v>0.7</v>
      </c>
      <c r="E943">
        <v>17</v>
      </c>
      <c r="F943">
        <v>3.4</v>
      </c>
      <c r="G943" t="s">
        <v>32293</v>
      </c>
      <c r="H943" t="s">
        <v>27154</v>
      </c>
      <c r="I943" s="193" t="s">
        <v>37124</v>
      </c>
    </row>
    <row r="944" spans="1:9">
      <c r="A944" t="s">
        <v>34860</v>
      </c>
      <c r="B944" t="s">
        <v>2474</v>
      </c>
      <c r="C944">
        <v>6</v>
      </c>
      <c r="D944">
        <v>0.7</v>
      </c>
      <c r="E944">
        <v>40</v>
      </c>
      <c r="F944">
        <v>18</v>
      </c>
      <c r="G944" t="s">
        <v>32293</v>
      </c>
      <c r="H944" t="s">
        <v>27148</v>
      </c>
      <c r="I944" s="193" t="s">
        <v>37307</v>
      </c>
    </row>
    <row r="945" spans="1:9">
      <c r="A945" t="s">
        <v>34943</v>
      </c>
      <c r="B945" t="s">
        <v>14537</v>
      </c>
      <c r="C945">
        <v>6</v>
      </c>
      <c r="D945">
        <v>0.7</v>
      </c>
      <c r="E945">
        <v>40</v>
      </c>
      <c r="F945">
        <v>22.5</v>
      </c>
      <c r="G945" t="s">
        <v>32293</v>
      </c>
      <c r="H945" t="s">
        <v>27183</v>
      </c>
      <c r="I945" s="193" t="s">
        <v>37390</v>
      </c>
    </row>
    <row r="946" spans="1:9">
      <c r="A946" t="s">
        <v>34944</v>
      </c>
      <c r="B946" t="s">
        <v>14571</v>
      </c>
      <c r="C946">
        <v>6</v>
      </c>
      <c r="D946">
        <v>0.7</v>
      </c>
      <c r="E946">
        <v>40</v>
      </c>
      <c r="F946">
        <v>7.5</v>
      </c>
      <c r="G946" t="s">
        <v>32293</v>
      </c>
      <c r="H946" t="s">
        <v>27183</v>
      </c>
      <c r="I946" s="193" t="s">
        <v>37391</v>
      </c>
    </row>
    <row r="947" spans="1:9">
      <c r="A947" t="s">
        <v>35139</v>
      </c>
      <c r="B947" t="s">
        <v>27105</v>
      </c>
      <c r="C947">
        <v>6</v>
      </c>
      <c r="D947">
        <v>0.7</v>
      </c>
      <c r="E947">
        <v>40</v>
      </c>
      <c r="F947">
        <v>75</v>
      </c>
      <c r="G947" t="s">
        <v>32293</v>
      </c>
      <c r="H947" t="s">
        <v>27309</v>
      </c>
      <c r="I947" s="193" t="s">
        <v>37586</v>
      </c>
    </row>
    <row r="948" spans="1:9">
      <c r="A948" t="s">
        <v>35140</v>
      </c>
      <c r="B948" t="s">
        <v>27107</v>
      </c>
      <c r="C948">
        <v>6</v>
      </c>
      <c r="D948">
        <v>0.7</v>
      </c>
      <c r="E948">
        <v>40</v>
      </c>
      <c r="F948">
        <v>9.9499999999999993</v>
      </c>
      <c r="G948" t="s">
        <v>32293</v>
      </c>
      <c r="H948" t="s">
        <v>27309</v>
      </c>
      <c r="I948" s="193" t="s">
        <v>37587</v>
      </c>
    </row>
    <row r="949" spans="1:9">
      <c r="A949" t="s">
        <v>35143</v>
      </c>
      <c r="B949" t="s">
        <v>27109</v>
      </c>
      <c r="C949">
        <v>6</v>
      </c>
      <c r="D949">
        <v>0.7</v>
      </c>
      <c r="E949">
        <v>40</v>
      </c>
      <c r="F949">
        <v>5.85</v>
      </c>
      <c r="G949" t="s">
        <v>32293</v>
      </c>
      <c r="H949" t="s">
        <v>27309</v>
      </c>
      <c r="I949" s="193" t="s">
        <v>37590</v>
      </c>
    </row>
    <row r="950" spans="1:9">
      <c r="A950" t="s">
        <v>35339</v>
      </c>
      <c r="B950" t="s">
        <v>14298</v>
      </c>
      <c r="C950">
        <v>6</v>
      </c>
      <c r="D950">
        <v>0.7</v>
      </c>
      <c r="E950">
        <v>37.5</v>
      </c>
      <c r="F950">
        <v>10.5</v>
      </c>
      <c r="G950" t="s">
        <v>32293</v>
      </c>
      <c r="H950" t="s">
        <v>27183</v>
      </c>
      <c r="I950" s="193" t="s">
        <v>37786</v>
      </c>
    </row>
    <row r="951" spans="1:9">
      <c r="A951" t="s">
        <v>35340</v>
      </c>
      <c r="B951" t="s">
        <v>15102</v>
      </c>
      <c r="C951">
        <v>6</v>
      </c>
      <c r="D951">
        <v>0.7</v>
      </c>
      <c r="E951">
        <v>37.5</v>
      </c>
      <c r="F951">
        <v>95</v>
      </c>
      <c r="G951" t="s">
        <v>32293</v>
      </c>
      <c r="H951" t="s">
        <v>27183</v>
      </c>
      <c r="I951" s="193" t="s">
        <v>37787</v>
      </c>
    </row>
    <row r="952" spans="1:9">
      <c r="A952" t="s">
        <v>35341</v>
      </c>
      <c r="B952" t="s">
        <v>3315</v>
      </c>
      <c r="C952">
        <v>6</v>
      </c>
      <c r="D952">
        <v>0.7</v>
      </c>
      <c r="E952">
        <v>37.5</v>
      </c>
      <c r="F952">
        <v>62.5</v>
      </c>
      <c r="G952" t="s">
        <v>32293</v>
      </c>
      <c r="H952" t="s">
        <v>27183</v>
      </c>
      <c r="I952" s="193" t="s">
        <v>37788</v>
      </c>
    </row>
    <row r="953" spans="1:9">
      <c r="A953" t="s">
        <v>35342</v>
      </c>
      <c r="B953" t="s">
        <v>14490</v>
      </c>
      <c r="C953">
        <v>6</v>
      </c>
      <c r="D953">
        <v>0.7</v>
      </c>
      <c r="E953">
        <v>37.5</v>
      </c>
      <c r="F953">
        <v>7.3</v>
      </c>
      <c r="G953" t="s">
        <v>32293</v>
      </c>
      <c r="H953" t="s">
        <v>27183</v>
      </c>
      <c r="I953" s="193" t="s">
        <v>37789</v>
      </c>
    </row>
    <row r="954" spans="1:9">
      <c r="A954" t="s">
        <v>35343</v>
      </c>
      <c r="B954" t="s">
        <v>14300</v>
      </c>
      <c r="C954">
        <v>6</v>
      </c>
      <c r="D954">
        <v>0.7</v>
      </c>
      <c r="E954">
        <v>37.5</v>
      </c>
      <c r="F954">
        <v>23.5</v>
      </c>
      <c r="G954" t="s">
        <v>32293</v>
      </c>
      <c r="H954" t="s">
        <v>27183</v>
      </c>
      <c r="I954" s="193" t="s">
        <v>37790</v>
      </c>
    </row>
    <row r="955" spans="1:9">
      <c r="A955" t="s">
        <v>35358</v>
      </c>
      <c r="B955" t="s">
        <v>33175</v>
      </c>
      <c r="C955">
        <v>6</v>
      </c>
      <c r="D955">
        <v>0.7</v>
      </c>
      <c r="E955">
        <v>30</v>
      </c>
      <c r="F955">
        <v>5.5</v>
      </c>
      <c r="G955" t="s">
        <v>32293</v>
      </c>
      <c r="H955" t="s">
        <v>27155</v>
      </c>
      <c r="I955" s="193" t="s">
        <v>37805</v>
      </c>
    </row>
    <row r="956" spans="1:9">
      <c r="A956" t="s">
        <v>35360</v>
      </c>
      <c r="B956" t="s">
        <v>3348</v>
      </c>
      <c r="C956">
        <v>6</v>
      </c>
      <c r="D956">
        <v>0.7</v>
      </c>
      <c r="E956">
        <v>17.5</v>
      </c>
      <c r="F956">
        <v>11.75</v>
      </c>
      <c r="G956" t="s">
        <v>32293</v>
      </c>
      <c r="H956" t="s">
        <v>27153</v>
      </c>
      <c r="I956" s="193" t="s">
        <v>37807</v>
      </c>
    </row>
    <row r="957" spans="1:9">
      <c r="A957" t="s">
        <v>35403</v>
      </c>
      <c r="B957" t="s">
        <v>26992</v>
      </c>
      <c r="C957">
        <v>6</v>
      </c>
      <c r="D957">
        <v>1</v>
      </c>
      <c r="E957">
        <v>40</v>
      </c>
      <c r="F957">
        <v>38.5</v>
      </c>
      <c r="G957" t="s">
        <v>32293</v>
      </c>
      <c r="H957" t="s">
        <v>27159</v>
      </c>
      <c r="I957" s="193" t="s">
        <v>37850</v>
      </c>
    </row>
    <row r="958" spans="1:9">
      <c r="A958" t="s">
        <v>35404</v>
      </c>
      <c r="B958" t="s">
        <v>26995</v>
      </c>
      <c r="C958">
        <v>6</v>
      </c>
      <c r="D958">
        <v>1</v>
      </c>
      <c r="E958">
        <v>40</v>
      </c>
      <c r="F958">
        <v>10.5</v>
      </c>
      <c r="G958" t="s">
        <v>32293</v>
      </c>
      <c r="H958" t="s">
        <v>27159</v>
      </c>
      <c r="I958" s="193" t="s">
        <v>37851</v>
      </c>
    </row>
    <row r="959" spans="1:9">
      <c r="A959" t="s">
        <v>35405</v>
      </c>
      <c r="B959" t="s">
        <v>27115</v>
      </c>
      <c r="C959">
        <v>6</v>
      </c>
      <c r="D959">
        <v>1</v>
      </c>
      <c r="E959">
        <v>40</v>
      </c>
      <c r="F959">
        <v>19.75</v>
      </c>
      <c r="G959" t="s">
        <v>32293</v>
      </c>
      <c r="H959" t="s">
        <v>27159</v>
      </c>
      <c r="I959" s="193" t="s">
        <v>37852</v>
      </c>
    </row>
    <row r="960" spans="1:9">
      <c r="A960" t="s">
        <v>35407</v>
      </c>
      <c r="B960" t="s">
        <v>27117</v>
      </c>
      <c r="C960">
        <v>6</v>
      </c>
      <c r="D960">
        <v>1</v>
      </c>
      <c r="E960">
        <v>40</v>
      </c>
      <c r="F960">
        <v>26.5</v>
      </c>
      <c r="G960" t="s">
        <v>32293</v>
      </c>
      <c r="H960" t="s">
        <v>27159</v>
      </c>
      <c r="I960" s="193" t="s">
        <v>37854</v>
      </c>
    </row>
    <row r="961" spans="1:9">
      <c r="A961" t="s">
        <v>35408</v>
      </c>
      <c r="B961" t="s">
        <v>27119</v>
      </c>
      <c r="C961">
        <v>6</v>
      </c>
      <c r="D961">
        <v>1</v>
      </c>
      <c r="E961">
        <v>40</v>
      </c>
      <c r="F961">
        <v>5.25</v>
      </c>
      <c r="G961" t="s">
        <v>32293</v>
      </c>
      <c r="H961" t="s">
        <v>27159</v>
      </c>
      <c r="I961" s="193" t="s">
        <v>37855</v>
      </c>
    </row>
    <row r="962" spans="1:9">
      <c r="A962" t="s">
        <v>35410</v>
      </c>
      <c r="B962" t="s">
        <v>26997</v>
      </c>
      <c r="C962">
        <v>6</v>
      </c>
      <c r="D962">
        <v>1</v>
      </c>
      <c r="E962">
        <v>40</v>
      </c>
      <c r="F962">
        <v>36.950000000000003</v>
      </c>
      <c r="G962" t="s">
        <v>32293</v>
      </c>
      <c r="H962" t="s">
        <v>27159</v>
      </c>
      <c r="I962" s="193" t="s">
        <v>37857</v>
      </c>
    </row>
    <row r="963" spans="1:9">
      <c r="A963" t="s">
        <v>35411</v>
      </c>
      <c r="B963" t="s">
        <v>27121</v>
      </c>
      <c r="C963">
        <v>6</v>
      </c>
      <c r="D963">
        <v>1</v>
      </c>
      <c r="E963">
        <v>40</v>
      </c>
      <c r="F963">
        <v>18.5</v>
      </c>
      <c r="G963" t="s">
        <v>32293</v>
      </c>
      <c r="H963" t="s">
        <v>27159</v>
      </c>
      <c r="I963" s="193" t="s">
        <v>37858</v>
      </c>
    </row>
    <row r="964" spans="1:9">
      <c r="A964" t="s">
        <v>35412</v>
      </c>
      <c r="B964" t="s">
        <v>26999</v>
      </c>
      <c r="C964">
        <v>6</v>
      </c>
      <c r="D964">
        <v>1</v>
      </c>
      <c r="E964">
        <v>40</v>
      </c>
      <c r="F964">
        <v>9.85</v>
      </c>
      <c r="G964" t="s">
        <v>32293</v>
      </c>
      <c r="H964" t="s">
        <v>27159</v>
      </c>
      <c r="I964" s="193" t="s">
        <v>37859</v>
      </c>
    </row>
    <row r="965" spans="1:9">
      <c r="A965" t="s">
        <v>35413</v>
      </c>
      <c r="B965" t="s">
        <v>27123</v>
      </c>
      <c r="C965">
        <v>6</v>
      </c>
      <c r="D965">
        <v>1</v>
      </c>
      <c r="E965">
        <v>40</v>
      </c>
      <c r="F965">
        <v>9.85</v>
      </c>
      <c r="G965" t="s">
        <v>32293</v>
      </c>
      <c r="H965" t="s">
        <v>27159</v>
      </c>
      <c r="I965" s="193" t="s">
        <v>37860</v>
      </c>
    </row>
    <row r="966" spans="1:9">
      <c r="A966" t="s">
        <v>35416</v>
      </c>
      <c r="B966" t="s">
        <v>3427</v>
      </c>
      <c r="C966">
        <v>6</v>
      </c>
      <c r="D966">
        <v>0.7</v>
      </c>
      <c r="E966">
        <v>14</v>
      </c>
      <c r="F966">
        <v>26.5</v>
      </c>
      <c r="G966" t="s">
        <v>32293</v>
      </c>
      <c r="H966" t="s">
        <v>27148</v>
      </c>
      <c r="I966" s="193" t="s">
        <v>37863</v>
      </c>
    </row>
    <row r="967" spans="1:9">
      <c r="A967" t="s">
        <v>35417</v>
      </c>
      <c r="B967" t="s">
        <v>3429</v>
      </c>
      <c r="C967">
        <v>6</v>
      </c>
      <c r="D967">
        <v>0.7</v>
      </c>
      <c r="E967">
        <v>14.7</v>
      </c>
      <c r="F967">
        <v>20.25</v>
      </c>
      <c r="G967" t="s">
        <v>32293</v>
      </c>
      <c r="H967" t="s">
        <v>27153</v>
      </c>
      <c r="I967" s="193" t="s">
        <v>37864</v>
      </c>
    </row>
    <row r="968" spans="1:9">
      <c r="A968" t="s">
        <v>35418</v>
      </c>
      <c r="B968" t="s">
        <v>3431</v>
      </c>
      <c r="C968">
        <v>6</v>
      </c>
      <c r="D968">
        <v>0.7</v>
      </c>
      <c r="E968">
        <v>17</v>
      </c>
      <c r="F968">
        <v>26.7</v>
      </c>
      <c r="G968" t="s">
        <v>32293</v>
      </c>
      <c r="H968" t="s">
        <v>27148</v>
      </c>
      <c r="I968" s="193" t="s">
        <v>37865</v>
      </c>
    </row>
    <row r="969" spans="1:9">
      <c r="A969" t="s">
        <v>35419</v>
      </c>
      <c r="B969" t="s">
        <v>3433</v>
      </c>
      <c r="C969">
        <v>6</v>
      </c>
      <c r="D969">
        <v>0.7</v>
      </c>
      <c r="E969">
        <v>14.9</v>
      </c>
      <c r="F969">
        <v>30</v>
      </c>
      <c r="G969" t="s">
        <v>32293</v>
      </c>
      <c r="H969" t="s">
        <v>27148</v>
      </c>
      <c r="I969" s="193" t="s">
        <v>37866</v>
      </c>
    </row>
    <row r="970" spans="1:9">
      <c r="A970" t="s">
        <v>35445</v>
      </c>
      <c r="B970" t="s">
        <v>3470</v>
      </c>
      <c r="C970">
        <v>6</v>
      </c>
      <c r="D970">
        <v>1.5</v>
      </c>
      <c r="E970">
        <v>18</v>
      </c>
      <c r="F970">
        <v>11.5</v>
      </c>
      <c r="G970" t="s">
        <v>32293</v>
      </c>
      <c r="H970" t="s">
        <v>27150</v>
      </c>
      <c r="I970" s="193" t="s">
        <v>37892</v>
      </c>
    </row>
    <row r="971" spans="1:9">
      <c r="A971" t="s">
        <v>35446</v>
      </c>
      <c r="B971" t="s">
        <v>3472</v>
      </c>
      <c r="C971">
        <v>6</v>
      </c>
      <c r="D971">
        <v>0.7</v>
      </c>
      <c r="E971">
        <v>14.9</v>
      </c>
      <c r="F971">
        <v>13.25</v>
      </c>
      <c r="G971" t="s">
        <v>32293</v>
      </c>
      <c r="H971" t="s">
        <v>27150</v>
      </c>
      <c r="I971" s="193" t="s">
        <v>37893</v>
      </c>
    </row>
    <row r="972" spans="1:9">
      <c r="A972" t="s">
        <v>35447</v>
      </c>
      <c r="B972" t="s">
        <v>3472</v>
      </c>
      <c r="C972">
        <v>6</v>
      </c>
      <c r="D972">
        <v>1</v>
      </c>
      <c r="E972">
        <v>18</v>
      </c>
      <c r="F972">
        <v>10.85</v>
      </c>
      <c r="G972" t="s">
        <v>32293</v>
      </c>
      <c r="H972" t="s">
        <v>27150</v>
      </c>
      <c r="I972" s="193" t="s">
        <v>37894</v>
      </c>
    </row>
    <row r="973" spans="1:9">
      <c r="A973" t="s">
        <v>35515</v>
      </c>
      <c r="B973" t="s">
        <v>3617</v>
      </c>
      <c r="C973">
        <v>6</v>
      </c>
      <c r="D973">
        <v>0.7</v>
      </c>
      <c r="E973">
        <v>25</v>
      </c>
      <c r="F973">
        <v>21.5</v>
      </c>
      <c r="G973" t="s">
        <v>32293</v>
      </c>
      <c r="H973" t="s">
        <v>27152</v>
      </c>
      <c r="I973" s="193" t="s">
        <v>37962</v>
      </c>
    </row>
    <row r="974" spans="1:9">
      <c r="A974" t="s">
        <v>35516</v>
      </c>
      <c r="B974" t="s">
        <v>3619</v>
      </c>
      <c r="C974">
        <v>6</v>
      </c>
      <c r="D974">
        <v>0.7</v>
      </c>
      <c r="E974">
        <v>25</v>
      </c>
      <c r="F974">
        <v>12.25</v>
      </c>
      <c r="G974" t="s">
        <v>32293</v>
      </c>
      <c r="H974" t="s">
        <v>27152</v>
      </c>
      <c r="I974" s="193" t="s">
        <v>37963</v>
      </c>
    </row>
    <row r="975" spans="1:9">
      <c r="A975" t="s">
        <v>35553</v>
      </c>
      <c r="B975" t="s">
        <v>3742</v>
      </c>
      <c r="C975">
        <v>6</v>
      </c>
      <c r="D975">
        <v>0.7</v>
      </c>
      <c r="E975">
        <v>38</v>
      </c>
      <c r="F975">
        <v>32</v>
      </c>
      <c r="G975" t="s">
        <v>32293</v>
      </c>
      <c r="H975" t="s">
        <v>27152</v>
      </c>
      <c r="I975" s="193" t="s">
        <v>38000</v>
      </c>
    </row>
    <row r="976" spans="1:9">
      <c r="A976" t="s">
        <v>35722</v>
      </c>
      <c r="B976" t="s">
        <v>4009</v>
      </c>
      <c r="C976">
        <v>6</v>
      </c>
      <c r="D976">
        <v>0.7</v>
      </c>
      <c r="E976">
        <v>29.9</v>
      </c>
      <c r="F976">
        <v>21.5</v>
      </c>
      <c r="G976" t="s">
        <v>32293</v>
      </c>
      <c r="H976" t="s">
        <v>27152</v>
      </c>
      <c r="I976" s="193" t="s">
        <v>38169</v>
      </c>
    </row>
    <row r="977" spans="1:9">
      <c r="A977" t="s">
        <v>35794</v>
      </c>
      <c r="B977" t="s">
        <v>4109</v>
      </c>
      <c r="C977">
        <v>6</v>
      </c>
      <c r="D977">
        <v>0.7</v>
      </c>
      <c r="E977">
        <v>21</v>
      </c>
      <c r="F977">
        <v>38.5</v>
      </c>
      <c r="G977" t="s">
        <v>32293</v>
      </c>
      <c r="H977" t="s">
        <v>27152</v>
      </c>
      <c r="I977" s="193" t="s">
        <v>38241</v>
      </c>
    </row>
    <row r="978" spans="1:9">
      <c r="A978" t="s">
        <v>35798</v>
      </c>
      <c r="B978" t="s">
        <v>4119</v>
      </c>
      <c r="C978">
        <v>6</v>
      </c>
      <c r="D978">
        <v>1</v>
      </c>
      <c r="E978">
        <v>35</v>
      </c>
      <c r="F978">
        <v>6.25</v>
      </c>
      <c r="G978" t="s">
        <v>32293</v>
      </c>
      <c r="H978" t="s">
        <v>27148</v>
      </c>
      <c r="I978" s="193" t="s">
        <v>38245</v>
      </c>
    </row>
    <row r="979" spans="1:9">
      <c r="A979" t="s">
        <v>35799</v>
      </c>
      <c r="B979" t="s">
        <v>4122</v>
      </c>
      <c r="C979">
        <v>6</v>
      </c>
      <c r="D979">
        <v>1</v>
      </c>
      <c r="E979">
        <v>35</v>
      </c>
      <c r="F979">
        <v>23.5</v>
      </c>
      <c r="G979" t="s">
        <v>32293</v>
      </c>
      <c r="H979" t="s">
        <v>27148</v>
      </c>
      <c r="I979" s="193" t="s">
        <v>38246</v>
      </c>
    </row>
    <row r="980" spans="1:9">
      <c r="A980" t="s">
        <v>33427</v>
      </c>
      <c r="B980" t="s">
        <v>9</v>
      </c>
      <c r="C980">
        <v>6</v>
      </c>
      <c r="D980">
        <v>0.7</v>
      </c>
      <c r="E980">
        <v>38</v>
      </c>
      <c r="F980">
        <v>17.899999999999999</v>
      </c>
      <c r="G980" t="s">
        <v>32290</v>
      </c>
      <c r="H980" t="s">
        <v>27147</v>
      </c>
      <c r="I980" s="193" t="s">
        <v>35874</v>
      </c>
    </row>
    <row r="981" spans="1:9">
      <c r="A981" t="s">
        <v>33429</v>
      </c>
      <c r="B981" t="s">
        <v>31702</v>
      </c>
      <c r="C981">
        <v>3</v>
      </c>
      <c r="D981">
        <v>0.7</v>
      </c>
      <c r="E981">
        <v>38</v>
      </c>
      <c r="F981">
        <v>7</v>
      </c>
      <c r="G981" t="s">
        <v>32290</v>
      </c>
      <c r="H981" t="s">
        <v>27147</v>
      </c>
      <c r="I981" s="193" t="s">
        <v>35876</v>
      </c>
    </row>
    <row r="982" spans="1:9">
      <c r="A982" t="s">
        <v>33430</v>
      </c>
      <c r="B982" t="s">
        <v>32920</v>
      </c>
      <c r="C982">
        <v>6</v>
      </c>
      <c r="D982">
        <v>0.7</v>
      </c>
      <c r="E982">
        <v>38</v>
      </c>
      <c r="F982">
        <v>14.3</v>
      </c>
      <c r="G982" t="s">
        <v>32290</v>
      </c>
      <c r="H982" t="s">
        <v>27147</v>
      </c>
      <c r="I982" s="193" t="s">
        <v>35877</v>
      </c>
    </row>
    <row r="983" spans="1:9">
      <c r="A983" t="s">
        <v>33437</v>
      </c>
      <c r="B983" t="s">
        <v>31703</v>
      </c>
      <c r="C983">
        <v>6</v>
      </c>
      <c r="D983">
        <v>0.7</v>
      </c>
      <c r="E983">
        <v>40</v>
      </c>
      <c r="F983">
        <v>13.35</v>
      </c>
      <c r="G983" t="s">
        <v>32290</v>
      </c>
      <c r="H983" t="s">
        <v>27147</v>
      </c>
      <c r="I983" s="193" t="s">
        <v>35884</v>
      </c>
    </row>
    <row r="984" spans="1:9">
      <c r="A984" t="s">
        <v>33439</v>
      </c>
      <c r="B984" t="s">
        <v>31705</v>
      </c>
      <c r="C984">
        <v>6</v>
      </c>
      <c r="D984">
        <v>0.7</v>
      </c>
      <c r="E984">
        <v>40</v>
      </c>
      <c r="F984">
        <v>51</v>
      </c>
      <c r="G984" t="s">
        <v>32290</v>
      </c>
      <c r="H984" t="s">
        <v>27147</v>
      </c>
      <c r="I984" s="193" t="s">
        <v>35886</v>
      </c>
    </row>
    <row r="985" spans="1:9">
      <c r="A985" t="s">
        <v>33440</v>
      </c>
      <c r="B985" t="s">
        <v>27034</v>
      </c>
      <c r="C985">
        <v>3</v>
      </c>
      <c r="D985">
        <v>0.7</v>
      </c>
      <c r="E985">
        <v>40</v>
      </c>
      <c r="F985">
        <v>24.5</v>
      </c>
      <c r="G985" t="s">
        <v>32290</v>
      </c>
      <c r="H985" t="s">
        <v>27147</v>
      </c>
      <c r="I985" s="193" t="s">
        <v>35887</v>
      </c>
    </row>
    <row r="986" spans="1:9">
      <c r="A986" t="s">
        <v>33506</v>
      </c>
      <c r="B986" t="s">
        <v>4454</v>
      </c>
      <c r="C986">
        <v>6</v>
      </c>
      <c r="D986">
        <v>0.7</v>
      </c>
      <c r="E986">
        <v>40</v>
      </c>
      <c r="F986">
        <v>7.5</v>
      </c>
      <c r="G986" t="s">
        <v>32290</v>
      </c>
      <c r="H986" t="s">
        <v>27147</v>
      </c>
      <c r="I986" s="193" t="s">
        <v>35953</v>
      </c>
    </row>
    <row r="987" spans="1:9">
      <c r="A987" t="s">
        <v>33507</v>
      </c>
      <c r="B987" t="s">
        <v>4525</v>
      </c>
      <c r="C987">
        <v>6</v>
      </c>
      <c r="D987">
        <v>1.5</v>
      </c>
      <c r="E987">
        <v>40</v>
      </c>
      <c r="F987">
        <v>67.5</v>
      </c>
      <c r="G987" t="s">
        <v>32290</v>
      </c>
      <c r="H987" t="s">
        <v>27147</v>
      </c>
      <c r="I987" s="193" t="s">
        <v>35954</v>
      </c>
    </row>
    <row r="988" spans="1:9">
      <c r="A988" t="s">
        <v>33508</v>
      </c>
      <c r="B988" t="s">
        <v>32936</v>
      </c>
      <c r="C988">
        <v>6</v>
      </c>
      <c r="D988">
        <v>0.7</v>
      </c>
      <c r="E988">
        <v>40</v>
      </c>
      <c r="F988">
        <v>46.5</v>
      </c>
      <c r="G988" t="s">
        <v>32290</v>
      </c>
      <c r="H988" t="s">
        <v>27147</v>
      </c>
      <c r="I988" s="193" t="s">
        <v>35955</v>
      </c>
    </row>
    <row r="989" spans="1:9">
      <c r="A989" t="s">
        <v>33509</v>
      </c>
      <c r="B989" t="s">
        <v>4527</v>
      </c>
      <c r="C989">
        <v>6</v>
      </c>
      <c r="D989">
        <v>1.5</v>
      </c>
      <c r="E989">
        <v>40</v>
      </c>
      <c r="F989">
        <v>29.5</v>
      </c>
      <c r="G989" t="s">
        <v>32290</v>
      </c>
      <c r="H989" t="s">
        <v>27147</v>
      </c>
      <c r="I989" s="193" t="s">
        <v>35956</v>
      </c>
    </row>
    <row r="990" spans="1:9">
      <c r="A990" t="s">
        <v>33515</v>
      </c>
      <c r="B990" t="s">
        <v>137</v>
      </c>
      <c r="C990">
        <v>6</v>
      </c>
      <c r="D990">
        <v>0.7</v>
      </c>
      <c r="E990">
        <v>38</v>
      </c>
      <c r="F990">
        <v>125</v>
      </c>
      <c r="G990" t="s">
        <v>32290</v>
      </c>
      <c r="H990" t="s">
        <v>27147</v>
      </c>
      <c r="I990" s="193" t="s">
        <v>35962</v>
      </c>
    </row>
    <row r="991" spans="1:9">
      <c r="A991" t="s">
        <v>33528</v>
      </c>
      <c r="B991" t="s">
        <v>167</v>
      </c>
      <c r="C991">
        <v>4</v>
      </c>
      <c r="D991">
        <v>0.7</v>
      </c>
      <c r="E991">
        <v>40</v>
      </c>
      <c r="F991">
        <v>37.5</v>
      </c>
      <c r="G991" t="s">
        <v>32290</v>
      </c>
      <c r="H991" t="s">
        <v>27147</v>
      </c>
      <c r="I991" s="193" t="s">
        <v>35975</v>
      </c>
    </row>
    <row r="992" spans="1:9">
      <c r="A992" t="s">
        <v>33531</v>
      </c>
      <c r="B992" t="s">
        <v>173</v>
      </c>
      <c r="C992">
        <v>6</v>
      </c>
      <c r="D992">
        <v>0.7</v>
      </c>
      <c r="E992">
        <v>40</v>
      </c>
      <c r="F992">
        <v>12.25</v>
      </c>
      <c r="G992" t="s">
        <v>32290</v>
      </c>
      <c r="H992" t="s">
        <v>27147</v>
      </c>
      <c r="I992" s="193" t="s">
        <v>35978</v>
      </c>
    </row>
    <row r="993" spans="1:9">
      <c r="A993" t="s">
        <v>33949</v>
      </c>
      <c r="B993" t="s">
        <v>867</v>
      </c>
      <c r="C993">
        <v>6</v>
      </c>
      <c r="D993">
        <v>0.7</v>
      </c>
      <c r="E993">
        <v>40</v>
      </c>
      <c r="F993">
        <v>21</v>
      </c>
      <c r="G993" t="s">
        <v>32290</v>
      </c>
      <c r="H993" t="s">
        <v>27147</v>
      </c>
      <c r="I993" s="193" t="s">
        <v>36396</v>
      </c>
    </row>
    <row r="994" spans="1:9">
      <c r="A994" t="s">
        <v>34001</v>
      </c>
      <c r="B994" t="s">
        <v>950</v>
      </c>
      <c r="C994">
        <v>3</v>
      </c>
      <c r="D994">
        <v>0.7</v>
      </c>
      <c r="E994">
        <v>40</v>
      </c>
      <c r="F994">
        <v>18.95</v>
      </c>
      <c r="G994" t="s">
        <v>32290</v>
      </c>
      <c r="H994" t="s">
        <v>27147</v>
      </c>
      <c r="I994" s="193" t="s">
        <v>36448</v>
      </c>
    </row>
    <row r="995" spans="1:9">
      <c r="A995" t="s">
        <v>34002</v>
      </c>
      <c r="B995" t="s">
        <v>15073</v>
      </c>
      <c r="C995">
        <v>3</v>
      </c>
      <c r="D995">
        <v>0.7</v>
      </c>
      <c r="E995">
        <v>40</v>
      </c>
      <c r="F995">
        <v>22.5</v>
      </c>
      <c r="G995" t="s">
        <v>32290</v>
      </c>
      <c r="H995" t="s">
        <v>27147</v>
      </c>
      <c r="I995" s="193" t="s">
        <v>36449</v>
      </c>
    </row>
    <row r="996" spans="1:9">
      <c r="A996" t="s">
        <v>34003</v>
      </c>
      <c r="B996" t="s">
        <v>954</v>
      </c>
      <c r="C996">
        <v>6</v>
      </c>
      <c r="D996">
        <v>0.7</v>
      </c>
      <c r="E996">
        <v>40</v>
      </c>
      <c r="F996">
        <v>41.5</v>
      </c>
      <c r="G996" t="s">
        <v>32290</v>
      </c>
      <c r="H996" t="s">
        <v>27147</v>
      </c>
      <c r="I996" s="193" t="s">
        <v>36450</v>
      </c>
    </row>
    <row r="997" spans="1:9">
      <c r="A997" t="s">
        <v>34006</v>
      </c>
      <c r="B997" t="s">
        <v>960</v>
      </c>
      <c r="C997">
        <v>6</v>
      </c>
      <c r="D997">
        <v>0.7</v>
      </c>
      <c r="E997">
        <v>40</v>
      </c>
      <c r="F997">
        <v>9.25</v>
      </c>
      <c r="G997" t="s">
        <v>32290</v>
      </c>
      <c r="H997" t="s">
        <v>27147</v>
      </c>
      <c r="I997" s="193" t="s">
        <v>36453</v>
      </c>
    </row>
    <row r="998" spans="1:9">
      <c r="A998" t="s">
        <v>34009</v>
      </c>
      <c r="B998" t="s">
        <v>976</v>
      </c>
      <c r="C998">
        <v>6</v>
      </c>
      <c r="D998">
        <v>0.7</v>
      </c>
      <c r="E998">
        <v>40</v>
      </c>
      <c r="F998">
        <v>54.5</v>
      </c>
      <c r="G998" t="s">
        <v>32290</v>
      </c>
      <c r="H998" t="s">
        <v>27147</v>
      </c>
      <c r="I998" s="193" t="s">
        <v>36456</v>
      </c>
    </row>
    <row r="999" spans="1:9">
      <c r="A999" t="s">
        <v>34072</v>
      </c>
      <c r="B999" t="s">
        <v>14233</v>
      </c>
      <c r="C999">
        <v>6</v>
      </c>
      <c r="D999">
        <v>0.7</v>
      </c>
      <c r="E999">
        <v>40</v>
      </c>
      <c r="F999">
        <v>15.25</v>
      </c>
      <c r="G999" t="s">
        <v>32290</v>
      </c>
      <c r="H999" t="s">
        <v>27147</v>
      </c>
      <c r="I999" s="193" t="s">
        <v>36519</v>
      </c>
    </row>
    <row r="1000" spans="1:9">
      <c r="A1000" t="s">
        <v>34073</v>
      </c>
      <c r="B1000" t="s">
        <v>14233</v>
      </c>
      <c r="C1000">
        <v>4</v>
      </c>
      <c r="D1000">
        <v>1.75</v>
      </c>
      <c r="E1000">
        <v>40</v>
      </c>
      <c r="F1000">
        <v>11.95</v>
      </c>
      <c r="G1000" t="s">
        <v>32290</v>
      </c>
      <c r="H1000" t="s">
        <v>27147</v>
      </c>
      <c r="I1000" s="193" t="s">
        <v>36520</v>
      </c>
    </row>
    <row r="1001" spans="1:9">
      <c r="A1001" t="s">
        <v>34106</v>
      </c>
      <c r="B1001" t="s">
        <v>1172</v>
      </c>
      <c r="C1001">
        <v>6</v>
      </c>
      <c r="D1001">
        <v>0.7</v>
      </c>
      <c r="E1001">
        <v>38</v>
      </c>
      <c r="F1001">
        <v>13.5</v>
      </c>
      <c r="G1001" t="s">
        <v>32290</v>
      </c>
      <c r="H1001" t="s">
        <v>27147</v>
      </c>
      <c r="I1001" s="193" t="s">
        <v>36553</v>
      </c>
    </row>
    <row r="1002" spans="1:9">
      <c r="A1002" t="s">
        <v>34108</v>
      </c>
      <c r="B1002" t="s">
        <v>1176</v>
      </c>
      <c r="C1002">
        <v>6</v>
      </c>
      <c r="D1002">
        <v>0.7</v>
      </c>
      <c r="E1002">
        <v>38</v>
      </c>
      <c r="F1002">
        <v>26.5</v>
      </c>
      <c r="G1002" t="s">
        <v>32290</v>
      </c>
      <c r="H1002" t="s">
        <v>27147</v>
      </c>
      <c r="I1002" s="193" t="s">
        <v>36555</v>
      </c>
    </row>
    <row r="1003" spans="1:9">
      <c r="A1003" t="s">
        <v>34193</v>
      </c>
      <c r="B1003" t="s">
        <v>4477</v>
      </c>
      <c r="C1003">
        <v>6</v>
      </c>
      <c r="D1003">
        <v>0.7</v>
      </c>
      <c r="E1003">
        <v>40</v>
      </c>
      <c r="F1003">
        <v>45</v>
      </c>
      <c r="G1003" t="s">
        <v>32290</v>
      </c>
      <c r="H1003" t="s">
        <v>27195</v>
      </c>
      <c r="I1003" s="193" t="s">
        <v>36640</v>
      </c>
    </row>
    <row r="1004" spans="1:9">
      <c r="A1004" t="s">
        <v>34194</v>
      </c>
      <c r="B1004" t="s">
        <v>4477</v>
      </c>
      <c r="C1004">
        <v>6</v>
      </c>
      <c r="D1004">
        <v>0.7</v>
      </c>
      <c r="E1004">
        <v>40</v>
      </c>
      <c r="F1004">
        <v>22.25</v>
      </c>
      <c r="G1004" t="s">
        <v>32290</v>
      </c>
      <c r="H1004" t="s">
        <v>27147</v>
      </c>
      <c r="I1004" s="193" t="s">
        <v>36641</v>
      </c>
    </row>
    <row r="1005" spans="1:9">
      <c r="A1005" t="s">
        <v>34250</v>
      </c>
      <c r="B1005" t="s">
        <v>1431</v>
      </c>
      <c r="C1005">
        <v>6</v>
      </c>
      <c r="D1005">
        <v>0.7</v>
      </c>
      <c r="E1005">
        <v>38</v>
      </c>
      <c r="F1005">
        <v>8.85</v>
      </c>
      <c r="G1005" t="s">
        <v>32290</v>
      </c>
      <c r="H1005" t="s">
        <v>27147</v>
      </c>
      <c r="I1005" s="193" t="s">
        <v>36697</v>
      </c>
    </row>
    <row r="1006" spans="1:9">
      <c r="A1006" t="s">
        <v>34251</v>
      </c>
      <c r="B1006" t="s">
        <v>1433</v>
      </c>
      <c r="C1006">
        <v>6</v>
      </c>
      <c r="D1006">
        <v>0.7</v>
      </c>
      <c r="E1006">
        <v>38</v>
      </c>
      <c r="F1006">
        <v>10.25</v>
      </c>
      <c r="G1006" t="s">
        <v>32290</v>
      </c>
      <c r="H1006" t="s">
        <v>27147</v>
      </c>
      <c r="I1006" s="193" t="s">
        <v>36698</v>
      </c>
    </row>
    <row r="1007" spans="1:9">
      <c r="A1007" t="s">
        <v>34254</v>
      </c>
      <c r="B1007" t="s">
        <v>1439</v>
      </c>
      <c r="C1007">
        <v>6</v>
      </c>
      <c r="D1007">
        <v>0.7</v>
      </c>
      <c r="E1007">
        <v>38</v>
      </c>
      <c r="F1007">
        <v>9.5</v>
      </c>
      <c r="G1007" t="s">
        <v>32290</v>
      </c>
      <c r="H1007" t="s">
        <v>27147</v>
      </c>
      <c r="I1007" s="193" t="s">
        <v>36701</v>
      </c>
    </row>
    <row r="1008" spans="1:9">
      <c r="A1008" t="s">
        <v>34255</v>
      </c>
      <c r="B1008" t="s">
        <v>1441</v>
      </c>
      <c r="C1008">
        <v>6</v>
      </c>
      <c r="D1008">
        <v>0.7</v>
      </c>
      <c r="E1008">
        <v>38</v>
      </c>
      <c r="F1008">
        <v>39.5</v>
      </c>
      <c r="G1008" t="s">
        <v>32290</v>
      </c>
      <c r="H1008" t="s">
        <v>27147</v>
      </c>
      <c r="I1008" s="193" t="s">
        <v>36702</v>
      </c>
    </row>
    <row r="1009" spans="1:9">
      <c r="A1009" t="s">
        <v>34325</v>
      </c>
      <c r="B1009" t="s">
        <v>14356</v>
      </c>
      <c r="C1009">
        <v>6</v>
      </c>
      <c r="D1009">
        <v>0.7</v>
      </c>
      <c r="E1009">
        <v>40</v>
      </c>
      <c r="F1009">
        <v>8.25</v>
      </c>
      <c r="G1009" t="s">
        <v>32290</v>
      </c>
      <c r="H1009" t="s">
        <v>27147</v>
      </c>
      <c r="I1009" s="193" t="s">
        <v>36772</v>
      </c>
    </row>
    <row r="1010" spans="1:9">
      <c r="A1010" t="s">
        <v>34650</v>
      </c>
      <c r="B1010" t="s">
        <v>2125</v>
      </c>
      <c r="C1010">
        <v>6</v>
      </c>
      <c r="D1010">
        <v>0.7</v>
      </c>
      <c r="E1010">
        <v>40</v>
      </c>
      <c r="F1010">
        <v>5.75</v>
      </c>
      <c r="G1010" t="s">
        <v>32290</v>
      </c>
      <c r="H1010" t="s">
        <v>27147</v>
      </c>
      <c r="I1010" s="193" t="s">
        <v>37097</v>
      </c>
    </row>
    <row r="1011" spans="1:9">
      <c r="A1011" t="s">
        <v>34652</v>
      </c>
      <c r="B1011" t="s">
        <v>2129</v>
      </c>
      <c r="C1011">
        <v>6</v>
      </c>
      <c r="D1011">
        <v>0.7</v>
      </c>
      <c r="E1011">
        <v>40</v>
      </c>
      <c r="F1011">
        <v>48.5</v>
      </c>
      <c r="G1011" t="s">
        <v>32290</v>
      </c>
      <c r="H1011" t="s">
        <v>27147</v>
      </c>
      <c r="I1011" s="193" t="s">
        <v>37099</v>
      </c>
    </row>
    <row r="1012" spans="1:9">
      <c r="A1012" t="s">
        <v>34679</v>
      </c>
      <c r="B1012" t="s">
        <v>15088</v>
      </c>
      <c r="C1012">
        <v>6</v>
      </c>
      <c r="D1012">
        <v>0.7</v>
      </c>
      <c r="E1012">
        <v>40</v>
      </c>
      <c r="F1012">
        <v>8.5</v>
      </c>
      <c r="G1012" t="s">
        <v>32290</v>
      </c>
      <c r="H1012" t="s">
        <v>27147</v>
      </c>
      <c r="I1012" s="193" t="s">
        <v>37126</v>
      </c>
    </row>
    <row r="1013" spans="1:9">
      <c r="A1013" t="s">
        <v>34681</v>
      </c>
      <c r="B1013" t="s">
        <v>15090</v>
      </c>
      <c r="C1013">
        <v>6</v>
      </c>
      <c r="D1013">
        <v>0.7</v>
      </c>
      <c r="E1013">
        <v>40</v>
      </c>
      <c r="F1013">
        <v>17.95</v>
      </c>
      <c r="G1013" t="s">
        <v>32290</v>
      </c>
      <c r="H1013" t="s">
        <v>27147</v>
      </c>
      <c r="I1013" s="193" t="s">
        <v>37128</v>
      </c>
    </row>
    <row r="1014" spans="1:9">
      <c r="A1014" t="s">
        <v>34819</v>
      </c>
      <c r="B1014" t="s">
        <v>2401</v>
      </c>
      <c r="C1014">
        <v>12</v>
      </c>
      <c r="D1014">
        <v>1</v>
      </c>
      <c r="E1014">
        <v>38</v>
      </c>
      <c r="F1014">
        <v>7.95</v>
      </c>
      <c r="G1014" t="s">
        <v>32290</v>
      </c>
      <c r="H1014" t="s">
        <v>27147</v>
      </c>
      <c r="I1014" s="193" t="s">
        <v>37266</v>
      </c>
    </row>
    <row r="1015" spans="1:9">
      <c r="A1015" t="s">
        <v>34820</v>
      </c>
      <c r="B1015" t="s">
        <v>2401</v>
      </c>
      <c r="C1015">
        <v>6</v>
      </c>
      <c r="D1015">
        <v>1</v>
      </c>
      <c r="E1015">
        <v>38</v>
      </c>
      <c r="F1015">
        <v>14.85</v>
      </c>
      <c r="G1015" t="s">
        <v>32290</v>
      </c>
      <c r="H1015" t="s">
        <v>27147</v>
      </c>
      <c r="I1015" s="193" t="s">
        <v>37267</v>
      </c>
    </row>
    <row r="1016" spans="1:9">
      <c r="A1016" t="s">
        <v>34821</v>
      </c>
      <c r="B1016" t="s">
        <v>2401</v>
      </c>
      <c r="C1016">
        <v>6</v>
      </c>
      <c r="D1016">
        <v>0.7</v>
      </c>
      <c r="E1016">
        <v>38</v>
      </c>
      <c r="F1016">
        <v>79.5</v>
      </c>
      <c r="G1016" t="s">
        <v>32290</v>
      </c>
      <c r="H1016" t="s">
        <v>27147</v>
      </c>
      <c r="I1016" s="193" t="s">
        <v>37268</v>
      </c>
    </row>
    <row r="1017" spans="1:9">
      <c r="A1017" t="s">
        <v>34822</v>
      </c>
      <c r="B1017" t="s">
        <v>2401</v>
      </c>
      <c r="C1017">
        <v>12</v>
      </c>
      <c r="D1017">
        <v>0.7</v>
      </c>
      <c r="E1017">
        <v>38</v>
      </c>
      <c r="F1017">
        <v>4150</v>
      </c>
      <c r="G1017" t="s">
        <v>32290</v>
      </c>
      <c r="H1017" t="s">
        <v>27147</v>
      </c>
      <c r="I1017" s="193" t="s">
        <v>37269</v>
      </c>
    </row>
    <row r="1018" spans="1:9">
      <c r="A1018" t="s">
        <v>34824</v>
      </c>
      <c r="B1018" t="s">
        <v>2415</v>
      </c>
      <c r="C1018">
        <v>6</v>
      </c>
      <c r="D1018">
        <v>0.7</v>
      </c>
      <c r="E1018">
        <v>38</v>
      </c>
      <c r="F1018">
        <v>39.5</v>
      </c>
      <c r="G1018" t="s">
        <v>32290</v>
      </c>
      <c r="H1018" t="s">
        <v>27147</v>
      </c>
      <c r="I1018" s="193" t="s">
        <v>37271</v>
      </c>
    </row>
    <row r="1019" spans="1:9">
      <c r="A1019" t="s">
        <v>34848</v>
      </c>
      <c r="B1019" t="s">
        <v>33103</v>
      </c>
      <c r="C1019">
        <v>6</v>
      </c>
      <c r="D1019">
        <v>0.7</v>
      </c>
      <c r="E1019">
        <v>40</v>
      </c>
      <c r="F1019">
        <v>20</v>
      </c>
      <c r="G1019" t="s">
        <v>32290</v>
      </c>
      <c r="H1019" t="s">
        <v>27147</v>
      </c>
      <c r="I1019" s="193" t="s">
        <v>37295</v>
      </c>
    </row>
    <row r="1020" spans="1:9">
      <c r="A1020" t="s">
        <v>34890</v>
      </c>
      <c r="B1020" t="s">
        <v>32499</v>
      </c>
      <c r="C1020">
        <v>6</v>
      </c>
      <c r="D1020">
        <v>0.7</v>
      </c>
      <c r="E1020">
        <v>40</v>
      </c>
      <c r="F1020">
        <v>7.75</v>
      </c>
      <c r="G1020" t="s">
        <v>32290</v>
      </c>
      <c r="H1020" t="s">
        <v>27147</v>
      </c>
      <c r="I1020" s="193" t="s">
        <v>37337</v>
      </c>
    </row>
    <row r="1021" spans="1:9">
      <c r="A1021" t="s">
        <v>34934</v>
      </c>
      <c r="B1021" t="s">
        <v>2572</v>
      </c>
      <c r="C1021">
        <v>6</v>
      </c>
      <c r="D1021">
        <v>0.7</v>
      </c>
      <c r="E1021">
        <v>40</v>
      </c>
      <c r="F1021">
        <v>16.95</v>
      </c>
      <c r="G1021" t="s">
        <v>32290</v>
      </c>
      <c r="H1021" t="s">
        <v>27147</v>
      </c>
      <c r="I1021" s="193" t="s">
        <v>37381</v>
      </c>
    </row>
    <row r="1022" spans="1:9">
      <c r="A1022" t="s">
        <v>35192</v>
      </c>
      <c r="B1022" t="s">
        <v>3026</v>
      </c>
      <c r="C1022">
        <v>6</v>
      </c>
      <c r="D1022">
        <v>0.5</v>
      </c>
      <c r="E1022">
        <v>40</v>
      </c>
      <c r="F1022">
        <v>19.5</v>
      </c>
      <c r="G1022" t="s">
        <v>32290</v>
      </c>
      <c r="H1022" t="s">
        <v>27147</v>
      </c>
      <c r="I1022" s="193" t="s">
        <v>37639</v>
      </c>
    </row>
    <row r="1023" spans="1:9">
      <c r="A1023" t="s">
        <v>35217</v>
      </c>
      <c r="B1023" t="s">
        <v>3078</v>
      </c>
      <c r="C1023">
        <v>6</v>
      </c>
      <c r="D1023">
        <v>0.7</v>
      </c>
      <c r="E1023">
        <v>38</v>
      </c>
      <c r="F1023">
        <v>1.35</v>
      </c>
      <c r="G1023" t="s">
        <v>32290</v>
      </c>
      <c r="H1023" t="s">
        <v>27147</v>
      </c>
      <c r="I1023" s="193" t="s">
        <v>37664</v>
      </c>
    </row>
    <row r="1024" spans="1:9">
      <c r="A1024" t="s">
        <v>35218</v>
      </c>
      <c r="B1024" t="s">
        <v>3081</v>
      </c>
      <c r="C1024">
        <v>6</v>
      </c>
      <c r="D1024">
        <v>0.7</v>
      </c>
      <c r="E1024">
        <v>35</v>
      </c>
      <c r="F1024">
        <v>15.65</v>
      </c>
      <c r="G1024" t="s">
        <v>32290</v>
      </c>
      <c r="H1024" t="s">
        <v>27147</v>
      </c>
      <c r="I1024" s="193" t="s">
        <v>37665</v>
      </c>
    </row>
    <row r="1025" spans="1:9">
      <c r="A1025" t="s">
        <v>35219</v>
      </c>
      <c r="B1025" t="s">
        <v>3081</v>
      </c>
      <c r="C1025">
        <v>6</v>
      </c>
      <c r="D1025">
        <v>0.7</v>
      </c>
      <c r="E1025">
        <v>35</v>
      </c>
      <c r="F1025">
        <v>8.9499999999999993</v>
      </c>
      <c r="G1025" t="s">
        <v>32290</v>
      </c>
      <c r="H1025" t="s">
        <v>27147</v>
      </c>
      <c r="I1025" s="193" t="s">
        <v>37666</v>
      </c>
    </row>
    <row r="1026" spans="1:9">
      <c r="A1026" t="s">
        <v>35220</v>
      </c>
      <c r="B1026" t="s">
        <v>27729</v>
      </c>
      <c r="C1026">
        <v>6</v>
      </c>
      <c r="D1026">
        <v>0.7</v>
      </c>
      <c r="E1026">
        <v>35</v>
      </c>
      <c r="F1026">
        <v>28.25</v>
      </c>
      <c r="G1026" t="s">
        <v>32290</v>
      </c>
      <c r="H1026" t="s">
        <v>27147</v>
      </c>
      <c r="I1026" s="193" t="s">
        <v>37667</v>
      </c>
    </row>
    <row r="1027" spans="1:9">
      <c r="A1027" t="s">
        <v>35241</v>
      </c>
      <c r="B1027" t="s">
        <v>3127</v>
      </c>
      <c r="C1027">
        <v>24</v>
      </c>
      <c r="D1027">
        <v>0.05</v>
      </c>
      <c r="E1027">
        <v>40</v>
      </c>
      <c r="F1027">
        <v>13.55</v>
      </c>
      <c r="G1027" t="s">
        <v>32290</v>
      </c>
      <c r="H1027" t="s">
        <v>27147</v>
      </c>
      <c r="I1027" s="193" t="s">
        <v>37688</v>
      </c>
    </row>
    <row r="1028" spans="1:9">
      <c r="A1028" t="s">
        <v>35242</v>
      </c>
      <c r="B1028" t="s">
        <v>3127</v>
      </c>
      <c r="C1028">
        <v>6</v>
      </c>
      <c r="D1028">
        <v>0.7</v>
      </c>
      <c r="E1028">
        <v>40</v>
      </c>
      <c r="F1028">
        <v>18.5</v>
      </c>
      <c r="G1028" t="s">
        <v>32290</v>
      </c>
      <c r="H1028" t="s">
        <v>27147</v>
      </c>
      <c r="I1028" s="193" t="s">
        <v>37689</v>
      </c>
    </row>
    <row r="1029" spans="1:9">
      <c r="A1029" t="s">
        <v>35243</v>
      </c>
      <c r="B1029" t="s">
        <v>31823</v>
      </c>
      <c r="C1029">
        <v>4</v>
      </c>
      <c r="D1029">
        <v>3</v>
      </c>
      <c r="E1029">
        <v>40</v>
      </c>
      <c r="F1029">
        <v>34.5</v>
      </c>
      <c r="G1029" t="s">
        <v>32290</v>
      </c>
      <c r="H1029" t="s">
        <v>27147</v>
      </c>
      <c r="I1029" s="193" t="s">
        <v>37690</v>
      </c>
    </row>
    <row r="1030" spans="1:9">
      <c r="A1030" t="s">
        <v>35247</v>
      </c>
      <c r="B1030" t="s">
        <v>3131</v>
      </c>
      <c r="C1030">
        <v>6</v>
      </c>
      <c r="D1030">
        <v>0.7</v>
      </c>
      <c r="E1030">
        <v>40</v>
      </c>
      <c r="F1030">
        <v>20.5</v>
      </c>
      <c r="G1030" t="s">
        <v>32290</v>
      </c>
      <c r="H1030" t="s">
        <v>27147</v>
      </c>
      <c r="I1030" s="193" t="s">
        <v>37694</v>
      </c>
    </row>
    <row r="1031" spans="1:9">
      <c r="A1031" t="s">
        <v>35248</v>
      </c>
      <c r="B1031" t="s">
        <v>3131</v>
      </c>
      <c r="C1031">
        <v>4</v>
      </c>
      <c r="D1031">
        <v>1.75</v>
      </c>
      <c r="E1031">
        <v>40</v>
      </c>
      <c r="F1031">
        <v>30</v>
      </c>
      <c r="G1031" t="s">
        <v>32290</v>
      </c>
      <c r="H1031" t="s">
        <v>27147</v>
      </c>
      <c r="I1031" s="193" t="s">
        <v>37695</v>
      </c>
    </row>
    <row r="1032" spans="1:9">
      <c r="A1032" t="s">
        <v>35263</v>
      </c>
      <c r="B1032" t="s">
        <v>3159</v>
      </c>
      <c r="C1032">
        <v>6</v>
      </c>
      <c r="D1032">
        <v>0.7</v>
      </c>
      <c r="E1032">
        <v>40</v>
      </c>
      <c r="F1032">
        <v>6.25</v>
      </c>
      <c r="G1032" t="s">
        <v>32290</v>
      </c>
      <c r="H1032" t="s">
        <v>27147</v>
      </c>
      <c r="I1032" s="193" t="s">
        <v>37710</v>
      </c>
    </row>
    <row r="1033" spans="1:9">
      <c r="A1033" t="s">
        <v>35264</v>
      </c>
      <c r="B1033" t="s">
        <v>3159</v>
      </c>
      <c r="C1033">
        <v>6</v>
      </c>
      <c r="D1033">
        <v>0.7</v>
      </c>
      <c r="E1033">
        <v>40</v>
      </c>
      <c r="F1033">
        <v>19</v>
      </c>
      <c r="G1033" t="s">
        <v>32290</v>
      </c>
      <c r="H1033" t="s">
        <v>27147</v>
      </c>
      <c r="I1033" s="193" t="s">
        <v>37711</v>
      </c>
    </row>
    <row r="1034" spans="1:9">
      <c r="A1034" t="s">
        <v>35266</v>
      </c>
      <c r="B1034" t="s">
        <v>3162</v>
      </c>
      <c r="C1034">
        <v>4</v>
      </c>
      <c r="D1034">
        <v>0.7</v>
      </c>
      <c r="E1034">
        <v>40</v>
      </c>
      <c r="F1034">
        <v>0.88</v>
      </c>
      <c r="G1034" t="s">
        <v>32290</v>
      </c>
      <c r="H1034" t="s">
        <v>27147</v>
      </c>
      <c r="I1034" s="193" t="s">
        <v>37713</v>
      </c>
    </row>
    <row r="1035" spans="1:9">
      <c r="A1035" t="s">
        <v>35267</v>
      </c>
      <c r="B1035" t="s">
        <v>13685</v>
      </c>
      <c r="C1035">
        <v>3</v>
      </c>
      <c r="D1035">
        <v>0.7</v>
      </c>
      <c r="E1035">
        <v>40</v>
      </c>
      <c r="F1035">
        <v>10.5</v>
      </c>
      <c r="G1035" t="s">
        <v>32290</v>
      </c>
      <c r="H1035" t="s">
        <v>27147</v>
      </c>
      <c r="I1035" s="193" t="s">
        <v>37714</v>
      </c>
    </row>
    <row r="1036" spans="1:9">
      <c r="A1036" t="s">
        <v>35268</v>
      </c>
      <c r="B1036" t="s">
        <v>3164</v>
      </c>
      <c r="C1036">
        <v>6</v>
      </c>
      <c r="D1036">
        <v>0.7</v>
      </c>
      <c r="E1036">
        <v>40</v>
      </c>
      <c r="F1036">
        <v>15.95</v>
      </c>
      <c r="G1036" t="s">
        <v>32290</v>
      </c>
      <c r="H1036" t="s">
        <v>27147</v>
      </c>
      <c r="I1036" s="193" t="s">
        <v>37715</v>
      </c>
    </row>
    <row r="1037" spans="1:9">
      <c r="A1037" t="s">
        <v>35269</v>
      </c>
      <c r="B1037" t="s">
        <v>3164</v>
      </c>
      <c r="C1037">
        <v>6</v>
      </c>
      <c r="D1037">
        <v>1</v>
      </c>
      <c r="E1037">
        <v>40</v>
      </c>
      <c r="F1037">
        <v>21.75</v>
      </c>
      <c r="G1037" t="s">
        <v>32290</v>
      </c>
      <c r="H1037" t="s">
        <v>27147</v>
      </c>
      <c r="I1037" s="193" t="s">
        <v>37716</v>
      </c>
    </row>
    <row r="1038" spans="1:9">
      <c r="A1038" t="s">
        <v>35381</v>
      </c>
      <c r="B1038" t="s">
        <v>3388</v>
      </c>
      <c r="C1038">
        <v>6</v>
      </c>
      <c r="D1038">
        <v>0.7</v>
      </c>
      <c r="E1038">
        <v>38</v>
      </c>
      <c r="F1038">
        <v>29.5</v>
      </c>
      <c r="G1038" t="s">
        <v>32290</v>
      </c>
      <c r="H1038" t="s">
        <v>27147</v>
      </c>
      <c r="I1038" s="193" t="s">
        <v>37828</v>
      </c>
    </row>
    <row r="1039" spans="1:9">
      <c r="A1039" t="s">
        <v>35437</v>
      </c>
      <c r="B1039" t="s">
        <v>14460</v>
      </c>
      <c r="C1039">
        <v>6</v>
      </c>
      <c r="D1039">
        <v>0.7</v>
      </c>
      <c r="E1039">
        <v>38</v>
      </c>
      <c r="F1039">
        <v>49.5</v>
      </c>
      <c r="G1039" t="s">
        <v>32290</v>
      </c>
      <c r="H1039" t="s">
        <v>27147</v>
      </c>
      <c r="I1039" s="193" t="s">
        <v>37884</v>
      </c>
    </row>
    <row r="1040" spans="1:9">
      <c r="A1040" t="s">
        <v>35489</v>
      </c>
      <c r="B1040" t="s">
        <v>3582</v>
      </c>
      <c r="C1040">
        <v>6</v>
      </c>
      <c r="D1040">
        <v>0.7</v>
      </c>
      <c r="E1040">
        <v>38</v>
      </c>
      <c r="F1040">
        <v>14.5</v>
      </c>
      <c r="G1040" t="s">
        <v>32290</v>
      </c>
      <c r="H1040" t="s">
        <v>27147</v>
      </c>
      <c r="I1040" s="193" t="s">
        <v>37936</v>
      </c>
    </row>
    <row r="1041" spans="1:9">
      <c r="A1041" t="s">
        <v>35490</v>
      </c>
      <c r="B1041" t="s">
        <v>3582</v>
      </c>
      <c r="C1041">
        <v>6</v>
      </c>
      <c r="D1041">
        <v>0.5</v>
      </c>
      <c r="E1041">
        <v>38</v>
      </c>
      <c r="F1041">
        <v>5.9</v>
      </c>
      <c r="G1041" t="s">
        <v>32290</v>
      </c>
      <c r="H1041" t="s">
        <v>27147</v>
      </c>
      <c r="I1041" s="193" t="s">
        <v>37937</v>
      </c>
    </row>
    <row r="1042" spans="1:9">
      <c r="A1042" t="s">
        <v>35491</v>
      </c>
      <c r="B1042" t="s">
        <v>3585</v>
      </c>
      <c r="C1042">
        <v>6</v>
      </c>
      <c r="D1042">
        <v>1</v>
      </c>
      <c r="E1042">
        <v>38</v>
      </c>
      <c r="F1042">
        <v>7.45</v>
      </c>
      <c r="G1042" t="s">
        <v>32290</v>
      </c>
      <c r="H1042" t="s">
        <v>27147</v>
      </c>
      <c r="I1042" s="193" t="s">
        <v>37938</v>
      </c>
    </row>
    <row r="1043" spans="1:9">
      <c r="A1043" t="s">
        <v>35492</v>
      </c>
      <c r="B1043" t="s">
        <v>27001</v>
      </c>
      <c r="C1043">
        <v>6</v>
      </c>
      <c r="D1043">
        <v>0.7</v>
      </c>
      <c r="E1043">
        <v>38</v>
      </c>
      <c r="F1043">
        <v>15.5</v>
      </c>
      <c r="G1043" t="s">
        <v>32290</v>
      </c>
      <c r="H1043" t="s">
        <v>27147</v>
      </c>
      <c r="I1043" s="193" t="s">
        <v>37939</v>
      </c>
    </row>
    <row r="1044" spans="1:9">
      <c r="A1044" t="s">
        <v>35493</v>
      </c>
      <c r="B1044" t="s">
        <v>4579</v>
      </c>
      <c r="C1044">
        <v>12</v>
      </c>
      <c r="D1044">
        <v>0.05</v>
      </c>
      <c r="E1044">
        <v>38</v>
      </c>
      <c r="F1044">
        <v>8</v>
      </c>
      <c r="G1044" t="s">
        <v>32290</v>
      </c>
      <c r="H1044" t="s">
        <v>27147</v>
      </c>
      <c r="I1044" s="193" t="s">
        <v>37940</v>
      </c>
    </row>
    <row r="1045" spans="1:9">
      <c r="A1045" t="s">
        <v>35618</v>
      </c>
      <c r="B1045" t="s">
        <v>3864</v>
      </c>
      <c r="C1045">
        <v>6</v>
      </c>
      <c r="D1045">
        <v>0.7</v>
      </c>
      <c r="E1045">
        <v>40</v>
      </c>
      <c r="F1045">
        <v>10.75</v>
      </c>
      <c r="G1045" t="s">
        <v>32290</v>
      </c>
      <c r="H1045" t="s">
        <v>27147</v>
      </c>
      <c r="I1045" s="193" t="s">
        <v>38065</v>
      </c>
    </row>
    <row r="1046" spans="1:9">
      <c r="A1046" t="s">
        <v>35729</v>
      </c>
      <c r="B1046" t="s">
        <v>4020</v>
      </c>
      <c r="C1046">
        <v>6</v>
      </c>
      <c r="D1046">
        <v>0.7</v>
      </c>
      <c r="E1046">
        <v>35</v>
      </c>
      <c r="F1046">
        <v>15.85</v>
      </c>
      <c r="G1046" t="s">
        <v>32290</v>
      </c>
      <c r="H1046" t="s">
        <v>27147</v>
      </c>
      <c r="I1046" s="193" t="s">
        <v>38176</v>
      </c>
    </row>
    <row r="1047" spans="1:9">
      <c r="A1047" t="s">
        <v>35807</v>
      </c>
      <c r="B1047" t="s">
        <v>4505</v>
      </c>
      <c r="C1047">
        <v>6</v>
      </c>
      <c r="D1047">
        <v>0.7</v>
      </c>
      <c r="E1047">
        <v>40</v>
      </c>
      <c r="F1047">
        <v>210</v>
      </c>
      <c r="G1047" t="s">
        <v>32290</v>
      </c>
      <c r="H1047" t="s">
        <v>27147</v>
      </c>
      <c r="I1047" s="193" t="s">
        <v>38254</v>
      </c>
    </row>
    <row r="1048" spans="1:9">
      <c r="A1048" t="s">
        <v>34482</v>
      </c>
      <c r="B1048" t="s">
        <v>33069</v>
      </c>
      <c r="C1048">
        <v>6</v>
      </c>
      <c r="D1048">
        <v>0.7</v>
      </c>
      <c r="E1048">
        <v>42</v>
      </c>
      <c r="F1048">
        <v>17.5</v>
      </c>
      <c r="G1048" t="s">
        <v>4335</v>
      </c>
      <c r="H1048" t="s">
        <v>27195</v>
      </c>
      <c r="I1048" s="193" t="s">
        <v>36929</v>
      </c>
    </row>
    <row r="1049" spans="1:9">
      <c r="A1049" t="s">
        <v>34574</v>
      </c>
      <c r="B1049" t="s">
        <v>33084</v>
      </c>
      <c r="C1049">
        <v>6</v>
      </c>
      <c r="D1049">
        <v>0.7</v>
      </c>
      <c r="E1049">
        <v>40</v>
      </c>
      <c r="F1049">
        <v>5.95</v>
      </c>
      <c r="G1049" t="s">
        <v>4335</v>
      </c>
      <c r="H1049" t="s">
        <v>27152</v>
      </c>
      <c r="I1049" s="193" t="s">
        <v>37021</v>
      </c>
    </row>
    <row r="1050" spans="1:9">
      <c r="A1050" t="s">
        <v>34590</v>
      </c>
      <c r="B1050" t="s">
        <v>33087</v>
      </c>
      <c r="C1050">
        <v>6</v>
      </c>
      <c r="D1050">
        <v>0.7</v>
      </c>
      <c r="E1050">
        <v>40</v>
      </c>
      <c r="F1050">
        <v>7.8</v>
      </c>
      <c r="G1050" t="s">
        <v>4335</v>
      </c>
      <c r="H1050" t="s">
        <v>27152</v>
      </c>
      <c r="I1050" s="193" t="s">
        <v>37037</v>
      </c>
    </row>
    <row r="1051" spans="1:9">
      <c r="A1051" t="s">
        <v>34908</v>
      </c>
      <c r="B1051" t="s">
        <v>2546</v>
      </c>
      <c r="C1051">
        <v>6</v>
      </c>
      <c r="D1051">
        <v>0.7</v>
      </c>
      <c r="E1051">
        <v>43</v>
      </c>
      <c r="F1051">
        <v>365</v>
      </c>
      <c r="G1051" t="s">
        <v>4335</v>
      </c>
      <c r="H1051" t="s">
        <v>27162</v>
      </c>
      <c r="I1051" s="193" t="s">
        <v>37355</v>
      </c>
    </row>
    <row r="1052" spans="1:9">
      <c r="A1052" t="s">
        <v>35150</v>
      </c>
      <c r="B1052" t="s">
        <v>2956</v>
      </c>
      <c r="C1052">
        <v>6</v>
      </c>
      <c r="D1052">
        <v>0.7</v>
      </c>
      <c r="E1052">
        <v>45</v>
      </c>
      <c r="F1052">
        <v>29.5</v>
      </c>
      <c r="G1052" t="s">
        <v>4335</v>
      </c>
      <c r="H1052" t="s">
        <v>27162</v>
      </c>
      <c r="I1052" s="193" t="s">
        <v>37597</v>
      </c>
    </row>
    <row r="1053" spans="1:9">
      <c r="A1053" t="s">
        <v>35154</v>
      </c>
      <c r="B1053" t="s">
        <v>15097</v>
      </c>
      <c r="C1053">
        <v>6</v>
      </c>
      <c r="D1053">
        <v>0.7</v>
      </c>
      <c r="E1053">
        <v>48</v>
      </c>
      <c r="F1053">
        <v>295</v>
      </c>
      <c r="G1053" t="s">
        <v>4335</v>
      </c>
      <c r="H1053" t="s">
        <v>27162</v>
      </c>
      <c r="I1053" s="193" t="s">
        <v>37601</v>
      </c>
    </row>
    <row r="1054" spans="1:9">
      <c r="A1054" t="s">
        <v>35706</v>
      </c>
      <c r="B1054" t="s">
        <v>3980</v>
      </c>
      <c r="C1054">
        <v>6</v>
      </c>
      <c r="D1054">
        <v>0.7</v>
      </c>
      <c r="E1054">
        <v>40</v>
      </c>
      <c r="F1054">
        <v>9.65</v>
      </c>
      <c r="G1054" t="s">
        <v>4335</v>
      </c>
      <c r="H1054" t="s">
        <v>27152</v>
      </c>
      <c r="I1054" s="193" t="s">
        <v>38153</v>
      </c>
    </row>
    <row r="1055" spans="1:9">
      <c r="A1055" t="s">
        <v>35719</v>
      </c>
      <c r="B1055" t="s">
        <v>4004</v>
      </c>
      <c r="C1055">
        <v>6</v>
      </c>
      <c r="D1055">
        <v>0.7</v>
      </c>
      <c r="E1055">
        <v>40</v>
      </c>
      <c r="F1055">
        <v>27.5</v>
      </c>
      <c r="G1055" t="s">
        <v>4335</v>
      </c>
      <c r="H1055" t="s">
        <v>27152</v>
      </c>
      <c r="I1055" s="193" t="s">
        <v>38166</v>
      </c>
    </row>
    <row r="1056" spans="1:9">
      <c r="A1056" t="s">
        <v>34355</v>
      </c>
      <c r="B1056" t="s">
        <v>31751</v>
      </c>
      <c r="C1056">
        <v>6</v>
      </c>
      <c r="D1056">
        <v>1</v>
      </c>
      <c r="E1056">
        <v>39</v>
      </c>
      <c r="F1056">
        <v>1.5</v>
      </c>
      <c r="G1056" t="s">
        <v>32429</v>
      </c>
      <c r="H1056" t="s">
        <v>27159</v>
      </c>
      <c r="I1056" s="193" t="s">
        <v>36802</v>
      </c>
    </row>
    <row r="1057" spans="1:9">
      <c r="A1057" t="s">
        <v>34374</v>
      </c>
      <c r="B1057" t="s">
        <v>33057</v>
      </c>
      <c r="C1057">
        <v>6</v>
      </c>
      <c r="D1057">
        <v>0.7</v>
      </c>
      <c r="E1057">
        <v>30</v>
      </c>
      <c r="F1057">
        <v>18</v>
      </c>
      <c r="G1057" t="s">
        <v>32429</v>
      </c>
      <c r="H1057" t="s">
        <v>27148</v>
      </c>
      <c r="I1057" s="193" t="s">
        <v>36821</v>
      </c>
    </row>
    <row r="1058" spans="1:9">
      <c r="A1058" t="s">
        <v>34410</v>
      </c>
      <c r="B1058" t="s">
        <v>1712</v>
      </c>
      <c r="C1058">
        <v>6</v>
      </c>
      <c r="D1058">
        <v>0.7</v>
      </c>
      <c r="E1058">
        <v>42.3</v>
      </c>
      <c r="F1058">
        <v>13.5</v>
      </c>
      <c r="G1058" t="s">
        <v>32429</v>
      </c>
      <c r="H1058" t="s">
        <v>27159</v>
      </c>
      <c r="I1058" s="193" t="s">
        <v>36857</v>
      </c>
    </row>
    <row r="1059" spans="1:9">
      <c r="A1059" t="s">
        <v>34658</v>
      </c>
      <c r="B1059" t="s">
        <v>27693</v>
      </c>
      <c r="C1059">
        <v>6</v>
      </c>
      <c r="D1059">
        <v>0.7</v>
      </c>
      <c r="E1059">
        <v>25</v>
      </c>
      <c r="F1059">
        <v>8.25</v>
      </c>
      <c r="G1059" t="s">
        <v>32429</v>
      </c>
      <c r="H1059" t="s">
        <v>27150</v>
      </c>
      <c r="I1059" s="193" t="s">
        <v>37105</v>
      </c>
    </row>
    <row r="1060" spans="1:9">
      <c r="A1060" t="s">
        <v>34747</v>
      </c>
      <c r="B1060" t="s">
        <v>27700</v>
      </c>
      <c r="C1060">
        <v>6</v>
      </c>
      <c r="D1060">
        <v>0.7</v>
      </c>
      <c r="E1060">
        <v>33</v>
      </c>
      <c r="F1060">
        <v>99</v>
      </c>
      <c r="G1060" t="s">
        <v>32429</v>
      </c>
      <c r="H1060" t="s">
        <v>27153</v>
      </c>
      <c r="I1060" s="193" t="s">
        <v>37194</v>
      </c>
    </row>
    <row r="1061" spans="1:9">
      <c r="A1061" t="s">
        <v>34748</v>
      </c>
      <c r="B1061" t="s">
        <v>27700</v>
      </c>
      <c r="C1061">
        <v>6</v>
      </c>
      <c r="D1061">
        <v>1</v>
      </c>
      <c r="E1061">
        <v>33</v>
      </c>
      <c r="F1061">
        <v>21.95</v>
      </c>
      <c r="G1061" t="s">
        <v>32429</v>
      </c>
      <c r="H1061" t="s">
        <v>27153</v>
      </c>
      <c r="I1061" s="193" t="s">
        <v>37195</v>
      </c>
    </row>
    <row r="1062" spans="1:9">
      <c r="A1062" t="s">
        <v>34968</v>
      </c>
      <c r="B1062" t="s">
        <v>31806</v>
      </c>
      <c r="C1062">
        <v>24</v>
      </c>
      <c r="D1062">
        <v>0.05</v>
      </c>
      <c r="E1062">
        <v>25</v>
      </c>
      <c r="F1062">
        <v>27.5</v>
      </c>
      <c r="G1062" t="s">
        <v>32429</v>
      </c>
      <c r="H1062" t="s">
        <v>27150</v>
      </c>
      <c r="I1062" s="193" t="s">
        <v>37415</v>
      </c>
    </row>
    <row r="1063" spans="1:9">
      <c r="A1063" t="s">
        <v>35249</v>
      </c>
      <c r="B1063" t="s">
        <v>33163</v>
      </c>
      <c r="C1063">
        <v>6</v>
      </c>
      <c r="D1063">
        <v>0.7</v>
      </c>
      <c r="E1063">
        <v>55</v>
      </c>
      <c r="F1063">
        <v>62.5</v>
      </c>
      <c r="G1063" t="s">
        <v>32429</v>
      </c>
      <c r="H1063" t="s">
        <v>27154</v>
      </c>
      <c r="I1063" s="193" t="s">
        <v>37696</v>
      </c>
    </row>
    <row r="1064" spans="1:9">
      <c r="A1064" t="s">
        <v>35789</v>
      </c>
      <c r="B1064" t="s">
        <v>4100</v>
      </c>
      <c r="C1064">
        <v>6</v>
      </c>
      <c r="D1064">
        <v>0.5</v>
      </c>
      <c r="E1064">
        <v>40</v>
      </c>
      <c r="F1064">
        <v>36.950000000000003</v>
      </c>
      <c r="G1064" t="s">
        <v>32429</v>
      </c>
      <c r="H1064" t="s">
        <v>27341</v>
      </c>
      <c r="I1064" s="193" t="s">
        <v>38236</v>
      </c>
    </row>
    <row r="1065" spans="1:9">
      <c r="A1065" t="s">
        <v>35790</v>
      </c>
      <c r="B1065" t="s">
        <v>4100</v>
      </c>
      <c r="C1065">
        <v>6</v>
      </c>
      <c r="D1065">
        <v>0.7</v>
      </c>
      <c r="E1065">
        <v>40</v>
      </c>
      <c r="F1065">
        <v>12.5</v>
      </c>
      <c r="G1065" t="s">
        <v>32429</v>
      </c>
      <c r="H1065" t="s">
        <v>27341</v>
      </c>
      <c r="I1065" s="193" t="s">
        <v>38237</v>
      </c>
    </row>
    <row r="1066" spans="1:9">
      <c r="A1066" t="s">
        <v>35791</v>
      </c>
      <c r="B1066" t="s">
        <v>4100</v>
      </c>
      <c r="C1066">
        <v>6</v>
      </c>
      <c r="D1066">
        <v>1</v>
      </c>
      <c r="E1066">
        <v>40</v>
      </c>
      <c r="F1066">
        <v>22.2</v>
      </c>
      <c r="G1066" t="s">
        <v>32429</v>
      </c>
      <c r="H1066" t="s">
        <v>27341</v>
      </c>
      <c r="I1066" s="193" t="s">
        <v>38238</v>
      </c>
    </row>
    <row r="1067" spans="1:9">
      <c r="A1067" t="s">
        <v>33955</v>
      </c>
      <c r="B1067" t="s">
        <v>875</v>
      </c>
      <c r="C1067">
        <v>6</v>
      </c>
      <c r="D1067">
        <v>0.7</v>
      </c>
      <c r="E1067">
        <v>40</v>
      </c>
      <c r="F1067">
        <v>17.5</v>
      </c>
      <c r="G1067" t="s">
        <v>32379</v>
      </c>
      <c r="H1067" t="s">
        <v>27154</v>
      </c>
      <c r="I1067" s="193" t="s">
        <v>36402</v>
      </c>
    </row>
    <row r="1068" spans="1:9">
      <c r="A1068" t="s">
        <v>35389</v>
      </c>
      <c r="B1068" t="s">
        <v>33179</v>
      </c>
      <c r="C1068">
        <v>6</v>
      </c>
      <c r="D1068">
        <v>0.7</v>
      </c>
      <c r="E1068">
        <v>40</v>
      </c>
      <c r="F1068">
        <v>26.5</v>
      </c>
      <c r="G1068" t="s">
        <v>32379</v>
      </c>
      <c r="H1068" t="s">
        <v>27154</v>
      </c>
      <c r="I1068" s="193" t="s">
        <v>37836</v>
      </c>
    </row>
    <row r="1069" spans="1:9">
      <c r="A1069" t="s">
        <v>33512</v>
      </c>
      <c r="B1069" t="s">
        <v>131</v>
      </c>
      <c r="C1069">
        <v>6</v>
      </c>
      <c r="D1069">
        <v>0.7</v>
      </c>
      <c r="E1069">
        <v>30</v>
      </c>
      <c r="F1069">
        <v>16.5</v>
      </c>
      <c r="G1069" t="s">
        <v>32304</v>
      </c>
      <c r="H1069" t="s">
        <v>27150</v>
      </c>
      <c r="I1069" s="193" t="s">
        <v>35959</v>
      </c>
    </row>
    <row r="1070" spans="1:9">
      <c r="A1070" t="s">
        <v>33513</v>
      </c>
      <c r="B1070" t="s">
        <v>133</v>
      </c>
      <c r="C1070">
        <v>6</v>
      </c>
      <c r="D1070">
        <v>0.7</v>
      </c>
      <c r="E1070">
        <v>30</v>
      </c>
      <c r="F1070">
        <v>33</v>
      </c>
      <c r="G1070" t="s">
        <v>32304</v>
      </c>
      <c r="H1070" t="s">
        <v>27150</v>
      </c>
      <c r="I1070" s="193" t="s">
        <v>35960</v>
      </c>
    </row>
    <row r="1071" spans="1:9">
      <c r="A1071" t="s">
        <v>33516</v>
      </c>
      <c r="B1071" t="s">
        <v>143</v>
      </c>
      <c r="C1071">
        <v>6</v>
      </c>
      <c r="D1071">
        <v>0.7</v>
      </c>
      <c r="E1071">
        <v>30</v>
      </c>
      <c r="F1071">
        <v>6.85</v>
      </c>
      <c r="G1071" t="s">
        <v>32304</v>
      </c>
      <c r="H1071" t="s">
        <v>27148</v>
      </c>
      <c r="I1071" s="193" t="s">
        <v>35963</v>
      </c>
    </row>
    <row r="1072" spans="1:9">
      <c r="A1072" t="s">
        <v>33532</v>
      </c>
      <c r="B1072" t="s">
        <v>32940</v>
      </c>
      <c r="C1072">
        <v>6</v>
      </c>
      <c r="D1072">
        <v>0.7</v>
      </c>
      <c r="E1072">
        <v>25</v>
      </c>
      <c r="F1072">
        <v>20.95</v>
      </c>
      <c r="G1072" t="s">
        <v>32304</v>
      </c>
      <c r="H1072" t="s">
        <v>27159</v>
      </c>
      <c r="I1072" s="193" t="s">
        <v>35979</v>
      </c>
    </row>
    <row r="1073" spans="1:9">
      <c r="A1073" t="s">
        <v>33533</v>
      </c>
      <c r="B1073" t="s">
        <v>32941</v>
      </c>
      <c r="C1073">
        <v>6</v>
      </c>
      <c r="D1073">
        <v>0.7</v>
      </c>
      <c r="E1073">
        <v>21</v>
      </c>
      <c r="F1073">
        <v>10</v>
      </c>
      <c r="G1073" t="s">
        <v>32304</v>
      </c>
      <c r="H1073" t="s">
        <v>27159</v>
      </c>
      <c r="I1073" s="193" t="s">
        <v>35980</v>
      </c>
    </row>
    <row r="1074" spans="1:9">
      <c r="A1074" t="s">
        <v>33534</v>
      </c>
      <c r="B1074" t="s">
        <v>32942</v>
      </c>
      <c r="C1074">
        <v>6</v>
      </c>
      <c r="D1074">
        <v>0.7</v>
      </c>
      <c r="E1074">
        <v>25</v>
      </c>
      <c r="F1074">
        <v>13.15</v>
      </c>
      <c r="G1074" t="s">
        <v>32304</v>
      </c>
      <c r="H1074" t="s">
        <v>27159</v>
      </c>
      <c r="I1074" s="193" t="s">
        <v>35981</v>
      </c>
    </row>
    <row r="1075" spans="1:9">
      <c r="A1075" t="s">
        <v>33535</v>
      </c>
      <c r="B1075" t="s">
        <v>32943</v>
      </c>
      <c r="C1075">
        <v>6</v>
      </c>
      <c r="D1075">
        <v>0.7</v>
      </c>
      <c r="E1075">
        <v>25</v>
      </c>
      <c r="F1075">
        <v>199.95</v>
      </c>
      <c r="G1075" t="s">
        <v>32304</v>
      </c>
      <c r="H1075" t="s">
        <v>27159</v>
      </c>
      <c r="I1075" s="193" t="s">
        <v>35982</v>
      </c>
    </row>
    <row r="1076" spans="1:9">
      <c r="A1076" t="s">
        <v>33536</v>
      </c>
      <c r="B1076" t="s">
        <v>32944</v>
      </c>
      <c r="C1076">
        <v>6</v>
      </c>
      <c r="D1076">
        <v>0.7</v>
      </c>
      <c r="E1076">
        <v>25</v>
      </c>
      <c r="F1076">
        <v>22.5</v>
      </c>
      <c r="G1076" t="s">
        <v>32304</v>
      </c>
      <c r="H1076" t="s">
        <v>27159</v>
      </c>
      <c r="I1076" s="193" t="s">
        <v>35983</v>
      </c>
    </row>
    <row r="1077" spans="1:9">
      <c r="A1077" t="s">
        <v>33537</v>
      </c>
      <c r="B1077" t="s">
        <v>175</v>
      </c>
      <c r="C1077">
        <v>6</v>
      </c>
      <c r="D1077">
        <v>0.7</v>
      </c>
      <c r="E1077">
        <v>20</v>
      </c>
      <c r="F1077">
        <v>7.5</v>
      </c>
      <c r="G1077" t="s">
        <v>32304</v>
      </c>
      <c r="H1077" t="s">
        <v>27165</v>
      </c>
      <c r="I1077" s="193" t="s">
        <v>35984</v>
      </c>
    </row>
    <row r="1078" spans="1:9">
      <c r="A1078" t="s">
        <v>33565</v>
      </c>
      <c r="B1078" t="s">
        <v>202</v>
      </c>
      <c r="C1078">
        <v>6</v>
      </c>
      <c r="D1078">
        <v>0.7</v>
      </c>
      <c r="E1078">
        <v>40</v>
      </c>
      <c r="F1078">
        <v>365</v>
      </c>
      <c r="G1078" t="s">
        <v>32304</v>
      </c>
      <c r="H1078" t="s">
        <v>27147</v>
      </c>
      <c r="I1078" s="193" t="s">
        <v>36012</v>
      </c>
    </row>
    <row r="1079" spans="1:9">
      <c r="A1079" t="s">
        <v>33566</v>
      </c>
      <c r="B1079" t="s">
        <v>204</v>
      </c>
      <c r="C1079">
        <v>6</v>
      </c>
      <c r="D1079">
        <v>0.7</v>
      </c>
      <c r="E1079">
        <v>40</v>
      </c>
      <c r="F1079">
        <v>20.25</v>
      </c>
      <c r="G1079" t="s">
        <v>32304</v>
      </c>
      <c r="H1079" t="s">
        <v>27147</v>
      </c>
      <c r="I1079" s="193" t="s">
        <v>36013</v>
      </c>
    </row>
    <row r="1080" spans="1:9">
      <c r="A1080" t="s">
        <v>33578</v>
      </c>
      <c r="B1080" t="s">
        <v>233</v>
      </c>
      <c r="C1080">
        <v>6</v>
      </c>
      <c r="D1080">
        <v>0.7</v>
      </c>
      <c r="E1080">
        <v>14</v>
      </c>
      <c r="F1080">
        <v>28.5</v>
      </c>
      <c r="G1080" t="s">
        <v>32304</v>
      </c>
      <c r="H1080" t="s">
        <v>27148</v>
      </c>
      <c r="I1080" s="193" t="s">
        <v>36025</v>
      </c>
    </row>
    <row r="1081" spans="1:9">
      <c r="A1081" t="s">
        <v>33581</v>
      </c>
      <c r="B1081" t="s">
        <v>235</v>
      </c>
      <c r="C1081">
        <v>6</v>
      </c>
      <c r="D1081">
        <v>0.7</v>
      </c>
      <c r="E1081">
        <v>12.5</v>
      </c>
      <c r="F1081">
        <v>5.25</v>
      </c>
      <c r="G1081" t="s">
        <v>32304</v>
      </c>
      <c r="H1081" t="s">
        <v>27159</v>
      </c>
      <c r="I1081" s="193" t="s">
        <v>36028</v>
      </c>
    </row>
    <row r="1082" spans="1:9">
      <c r="A1082" t="s">
        <v>33604</v>
      </c>
      <c r="B1082" t="s">
        <v>251</v>
      </c>
      <c r="C1082">
        <v>12</v>
      </c>
      <c r="D1082">
        <v>0.7</v>
      </c>
      <c r="E1082">
        <v>18</v>
      </c>
      <c r="F1082">
        <v>6.85</v>
      </c>
      <c r="G1082" t="s">
        <v>32304</v>
      </c>
      <c r="H1082" t="s">
        <v>27152</v>
      </c>
      <c r="I1082" s="193" t="s">
        <v>36051</v>
      </c>
    </row>
    <row r="1083" spans="1:9">
      <c r="A1083" t="s">
        <v>33662</v>
      </c>
      <c r="B1083" t="s">
        <v>328</v>
      </c>
      <c r="C1083">
        <v>6</v>
      </c>
      <c r="D1083">
        <v>0.7</v>
      </c>
      <c r="E1083">
        <v>40</v>
      </c>
      <c r="F1083">
        <v>8.1999999999999993</v>
      </c>
      <c r="G1083" t="s">
        <v>32304</v>
      </c>
      <c r="H1083" t="s">
        <v>27159</v>
      </c>
      <c r="I1083" s="193" t="s">
        <v>36109</v>
      </c>
    </row>
    <row r="1084" spans="1:9">
      <c r="A1084" t="s">
        <v>33741</v>
      </c>
      <c r="B1084" t="s">
        <v>429</v>
      </c>
      <c r="C1084">
        <v>6</v>
      </c>
      <c r="D1084">
        <v>0.5</v>
      </c>
      <c r="E1084">
        <v>22</v>
      </c>
      <c r="F1084">
        <v>45.25</v>
      </c>
      <c r="G1084" t="s">
        <v>32304</v>
      </c>
      <c r="H1084" t="s">
        <v>27148</v>
      </c>
      <c r="I1084" s="193" t="s">
        <v>36188</v>
      </c>
    </row>
    <row r="1085" spans="1:9">
      <c r="A1085" t="s">
        <v>33751</v>
      </c>
      <c r="B1085" t="s">
        <v>449</v>
      </c>
      <c r="C1085">
        <v>6</v>
      </c>
      <c r="D1085">
        <v>0.7</v>
      </c>
      <c r="E1085">
        <v>35</v>
      </c>
      <c r="F1085">
        <v>15.5</v>
      </c>
      <c r="G1085" t="s">
        <v>32304</v>
      </c>
      <c r="H1085" t="s">
        <v>27153</v>
      </c>
      <c r="I1085" s="193" t="s">
        <v>36198</v>
      </c>
    </row>
    <row r="1086" spans="1:9">
      <c r="A1086" t="s">
        <v>33804</v>
      </c>
      <c r="B1086" t="s">
        <v>13692</v>
      </c>
      <c r="C1086">
        <v>6</v>
      </c>
      <c r="D1086">
        <v>0.7</v>
      </c>
      <c r="E1086">
        <v>18</v>
      </c>
      <c r="F1086">
        <v>6.85</v>
      </c>
      <c r="G1086" t="s">
        <v>32304</v>
      </c>
      <c r="H1086" t="s">
        <v>27153</v>
      </c>
      <c r="I1086" s="193" t="s">
        <v>36251</v>
      </c>
    </row>
    <row r="1087" spans="1:9">
      <c r="A1087" t="s">
        <v>33805</v>
      </c>
      <c r="B1087" t="s">
        <v>534</v>
      </c>
      <c r="C1087">
        <v>6</v>
      </c>
      <c r="D1087">
        <v>1</v>
      </c>
      <c r="E1087">
        <v>18</v>
      </c>
      <c r="F1087">
        <v>19.5</v>
      </c>
      <c r="G1087" t="s">
        <v>32304</v>
      </c>
      <c r="H1087" t="s">
        <v>27153</v>
      </c>
      <c r="I1087" s="193" t="s">
        <v>36252</v>
      </c>
    </row>
    <row r="1088" spans="1:9">
      <c r="A1088" t="s">
        <v>33806</v>
      </c>
      <c r="B1088" t="s">
        <v>534</v>
      </c>
      <c r="C1088">
        <v>1</v>
      </c>
      <c r="D1088">
        <v>3</v>
      </c>
      <c r="E1088">
        <v>18</v>
      </c>
      <c r="F1088">
        <v>5.75</v>
      </c>
      <c r="G1088" t="s">
        <v>32304</v>
      </c>
      <c r="H1088" t="s">
        <v>27153</v>
      </c>
      <c r="I1088" s="193" t="s">
        <v>36253</v>
      </c>
    </row>
    <row r="1089" spans="1:9">
      <c r="A1089" t="s">
        <v>33840</v>
      </c>
      <c r="B1089" t="s">
        <v>635</v>
      </c>
      <c r="C1089">
        <v>6</v>
      </c>
      <c r="D1089">
        <v>0.5</v>
      </c>
      <c r="E1089">
        <v>50</v>
      </c>
      <c r="F1089">
        <v>38.1</v>
      </c>
      <c r="G1089" t="s">
        <v>32304</v>
      </c>
      <c r="H1089" t="s">
        <v>27148</v>
      </c>
      <c r="I1089" s="193" t="s">
        <v>36287</v>
      </c>
    </row>
    <row r="1090" spans="1:9">
      <c r="A1090" t="s">
        <v>33841</v>
      </c>
      <c r="B1090" t="s">
        <v>661</v>
      </c>
      <c r="C1090">
        <v>6</v>
      </c>
      <c r="D1090">
        <v>0.5</v>
      </c>
      <c r="E1090">
        <v>30</v>
      </c>
      <c r="F1090">
        <v>145</v>
      </c>
      <c r="G1090" t="s">
        <v>32304</v>
      </c>
      <c r="H1090" t="s">
        <v>27148</v>
      </c>
      <c r="I1090" s="193" t="s">
        <v>36288</v>
      </c>
    </row>
    <row r="1091" spans="1:9">
      <c r="A1091" t="s">
        <v>33853</v>
      </c>
      <c r="B1091" t="s">
        <v>32993</v>
      </c>
      <c r="C1091">
        <v>6</v>
      </c>
      <c r="D1091">
        <v>1</v>
      </c>
      <c r="E1091">
        <v>11</v>
      </c>
      <c r="F1091">
        <v>15.25</v>
      </c>
      <c r="G1091" t="s">
        <v>32304</v>
      </c>
      <c r="H1091" t="s">
        <v>27159</v>
      </c>
      <c r="I1091" s="193" t="s">
        <v>36300</v>
      </c>
    </row>
    <row r="1092" spans="1:9">
      <c r="A1092" t="s">
        <v>33859</v>
      </c>
      <c r="B1092" t="s">
        <v>718</v>
      </c>
      <c r="C1092">
        <v>6</v>
      </c>
      <c r="D1092">
        <v>0.7</v>
      </c>
      <c r="E1092">
        <v>25</v>
      </c>
      <c r="F1092">
        <v>795</v>
      </c>
      <c r="G1092" t="s">
        <v>32304</v>
      </c>
      <c r="H1092" t="s">
        <v>27159</v>
      </c>
      <c r="I1092" s="193" t="s">
        <v>36306</v>
      </c>
    </row>
    <row r="1093" spans="1:9">
      <c r="A1093" t="s">
        <v>33943</v>
      </c>
      <c r="B1093" t="s">
        <v>860</v>
      </c>
      <c r="C1093">
        <v>6</v>
      </c>
      <c r="D1093">
        <v>0.7</v>
      </c>
      <c r="E1093">
        <v>23</v>
      </c>
      <c r="F1093">
        <v>22.5</v>
      </c>
      <c r="G1093" t="s">
        <v>32304</v>
      </c>
      <c r="H1093" t="s">
        <v>27148</v>
      </c>
      <c r="I1093" s="193" t="s">
        <v>36390</v>
      </c>
    </row>
    <row r="1094" spans="1:9">
      <c r="A1094" t="s">
        <v>33944</v>
      </c>
      <c r="B1094" t="s">
        <v>862</v>
      </c>
      <c r="C1094">
        <v>6</v>
      </c>
      <c r="D1094">
        <v>0.7</v>
      </c>
      <c r="E1094">
        <v>30</v>
      </c>
      <c r="F1094">
        <v>9.99</v>
      </c>
      <c r="G1094" t="s">
        <v>32304</v>
      </c>
      <c r="H1094" t="s">
        <v>27159</v>
      </c>
      <c r="I1094" s="193" t="s">
        <v>36391</v>
      </c>
    </row>
    <row r="1095" spans="1:9">
      <c r="A1095" t="s">
        <v>33945</v>
      </c>
      <c r="B1095" t="s">
        <v>33003</v>
      </c>
      <c r="C1095">
        <v>6</v>
      </c>
      <c r="D1095">
        <v>0.5</v>
      </c>
      <c r="E1095">
        <v>27</v>
      </c>
      <c r="F1095">
        <v>13.95</v>
      </c>
      <c r="G1095" t="s">
        <v>32304</v>
      </c>
      <c r="H1095" t="s">
        <v>27159</v>
      </c>
      <c r="I1095" s="193" t="s">
        <v>36392</v>
      </c>
    </row>
    <row r="1096" spans="1:9">
      <c r="A1096" t="s">
        <v>33946</v>
      </c>
      <c r="B1096" t="s">
        <v>33004</v>
      </c>
      <c r="C1096">
        <v>6</v>
      </c>
      <c r="D1096">
        <v>0.7</v>
      </c>
      <c r="E1096">
        <v>25</v>
      </c>
      <c r="F1096">
        <v>7</v>
      </c>
      <c r="G1096" t="s">
        <v>32304</v>
      </c>
      <c r="H1096" t="s">
        <v>27159</v>
      </c>
      <c r="I1096" s="193" t="s">
        <v>36393</v>
      </c>
    </row>
    <row r="1097" spans="1:9">
      <c r="A1097" t="s">
        <v>33966</v>
      </c>
      <c r="B1097" t="s">
        <v>893</v>
      </c>
      <c r="C1097">
        <v>6</v>
      </c>
      <c r="D1097">
        <v>0.7</v>
      </c>
      <c r="E1097">
        <v>14.5</v>
      </c>
      <c r="F1097">
        <v>18.5</v>
      </c>
      <c r="G1097" t="s">
        <v>32304</v>
      </c>
      <c r="H1097" t="s">
        <v>27148</v>
      </c>
      <c r="I1097" s="193" t="s">
        <v>36413</v>
      </c>
    </row>
    <row r="1098" spans="1:9">
      <c r="A1098" t="s">
        <v>34012</v>
      </c>
      <c r="B1098" t="s">
        <v>31738</v>
      </c>
      <c r="C1098">
        <v>6</v>
      </c>
      <c r="D1098">
        <v>0.7</v>
      </c>
      <c r="E1098">
        <v>70</v>
      </c>
      <c r="F1098">
        <v>4.95</v>
      </c>
      <c r="G1098" t="s">
        <v>32304</v>
      </c>
      <c r="H1098" t="s">
        <v>27159</v>
      </c>
      <c r="I1098" s="193" t="s">
        <v>36459</v>
      </c>
    </row>
    <row r="1099" spans="1:9">
      <c r="A1099" t="s">
        <v>34045</v>
      </c>
      <c r="B1099" t="s">
        <v>14956</v>
      </c>
      <c r="C1099">
        <v>6</v>
      </c>
      <c r="D1099">
        <v>0.7</v>
      </c>
      <c r="E1099">
        <v>15</v>
      </c>
      <c r="F1099">
        <v>47.5</v>
      </c>
      <c r="G1099" t="s">
        <v>32304</v>
      </c>
      <c r="H1099" t="s">
        <v>27162</v>
      </c>
      <c r="I1099" s="193" t="s">
        <v>36492</v>
      </c>
    </row>
    <row r="1100" spans="1:9">
      <c r="A1100" t="s">
        <v>34046</v>
      </c>
      <c r="B1100" t="s">
        <v>33010</v>
      </c>
      <c r="C1100">
        <v>6</v>
      </c>
      <c r="D1100">
        <v>0.75</v>
      </c>
      <c r="E1100">
        <v>14.7</v>
      </c>
      <c r="F1100">
        <v>19.95</v>
      </c>
      <c r="G1100" t="s">
        <v>32304</v>
      </c>
      <c r="H1100" t="s">
        <v>27162</v>
      </c>
      <c r="I1100" s="193" t="s">
        <v>36493</v>
      </c>
    </row>
    <row r="1101" spans="1:9">
      <c r="A1101" t="s">
        <v>34075</v>
      </c>
      <c r="B1101" t="s">
        <v>32396</v>
      </c>
      <c r="C1101">
        <v>6</v>
      </c>
      <c r="D1101">
        <v>0.7</v>
      </c>
      <c r="E1101">
        <v>40</v>
      </c>
      <c r="F1101">
        <v>57</v>
      </c>
      <c r="G1101" t="s">
        <v>32304</v>
      </c>
      <c r="H1101" t="s">
        <v>27198</v>
      </c>
      <c r="I1101" s="193" t="s">
        <v>36522</v>
      </c>
    </row>
    <row r="1102" spans="1:9">
      <c r="A1102" t="s">
        <v>34085</v>
      </c>
      <c r="B1102" t="s">
        <v>1106</v>
      </c>
      <c r="C1102">
        <v>6</v>
      </c>
      <c r="D1102">
        <v>1</v>
      </c>
      <c r="E1102">
        <v>20</v>
      </c>
      <c r="F1102">
        <v>5.5</v>
      </c>
      <c r="G1102" t="s">
        <v>32304</v>
      </c>
      <c r="H1102" t="s">
        <v>27148</v>
      </c>
      <c r="I1102" s="193" t="s">
        <v>36532</v>
      </c>
    </row>
    <row r="1103" spans="1:9">
      <c r="A1103" t="s">
        <v>34086</v>
      </c>
      <c r="B1103" t="s">
        <v>1108</v>
      </c>
      <c r="C1103">
        <v>6</v>
      </c>
      <c r="D1103">
        <v>1</v>
      </c>
      <c r="E1103">
        <v>14.5</v>
      </c>
      <c r="F1103">
        <v>6.25</v>
      </c>
      <c r="G1103" t="s">
        <v>32304</v>
      </c>
      <c r="H1103" t="s">
        <v>27148</v>
      </c>
      <c r="I1103" s="193" t="s">
        <v>36533</v>
      </c>
    </row>
    <row r="1104" spans="1:9">
      <c r="A1104" t="s">
        <v>34087</v>
      </c>
      <c r="B1104" t="s">
        <v>1110</v>
      </c>
      <c r="C1104">
        <v>120</v>
      </c>
      <c r="D1104">
        <v>0.05</v>
      </c>
      <c r="E1104">
        <v>40</v>
      </c>
      <c r="F1104">
        <v>10.65</v>
      </c>
      <c r="G1104" t="s">
        <v>32304</v>
      </c>
      <c r="H1104" t="s">
        <v>27154</v>
      </c>
      <c r="I1104" s="193" t="s">
        <v>36534</v>
      </c>
    </row>
    <row r="1105" spans="1:9">
      <c r="A1105" t="s">
        <v>34088</v>
      </c>
      <c r="B1105" t="s">
        <v>1110</v>
      </c>
      <c r="C1105">
        <v>6</v>
      </c>
      <c r="D1105">
        <v>0.7</v>
      </c>
      <c r="E1105">
        <v>40</v>
      </c>
      <c r="F1105">
        <v>60</v>
      </c>
      <c r="G1105" t="s">
        <v>32304</v>
      </c>
      <c r="H1105" t="s">
        <v>27154</v>
      </c>
      <c r="I1105" s="193" t="s">
        <v>36535</v>
      </c>
    </row>
    <row r="1106" spans="1:9">
      <c r="A1106" t="s">
        <v>34089</v>
      </c>
      <c r="B1106" t="s">
        <v>1110</v>
      </c>
      <c r="C1106">
        <v>6</v>
      </c>
      <c r="D1106">
        <v>1</v>
      </c>
      <c r="E1106">
        <v>40</v>
      </c>
      <c r="F1106">
        <v>24.5</v>
      </c>
      <c r="G1106" t="s">
        <v>32304</v>
      </c>
      <c r="H1106" t="s">
        <v>27154</v>
      </c>
      <c r="I1106" s="193" t="s">
        <v>36536</v>
      </c>
    </row>
    <row r="1107" spans="1:9">
      <c r="A1107" t="s">
        <v>34151</v>
      </c>
      <c r="B1107" t="s">
        <v>33031</v>
      </c>
      <c r="C1107">
        <v>6</v>
      </c>
      <c r="D1107">
        <v>0.7</v>
      </c>
      <c r="E1107">
        <v>16</v>
      </c>
      <c r="F1107">
        <v>13.5</v>
      </c>
      <c r="G1107" t="s">
        <v>32304</v>
      </c>
      <c r="H1107" t="s">
        <v>27148</v>
      </c>
      <c r="I1107" s="193" t="s">
        <v>36598</v>
      </c>
    </row>
    <row r="1108" spans="1:9">
      <c r="A1108" t="s">
        <v>34154</v>
      </c>
      <c r="B1108" t="s">
        <v>1247</v>
      </c>
      <c r="C1108">
        <v>6</v>
      </c>
      <c r="D1108">
        <v>0.7</v>
      </c>
      <c r="E1108">
        <v>30</v>
      </c>
      <c r="F1108">
        <v>14.95</v>
      </c>
      <c r="G1108" t="s">
        <v>32304</v>
      </c>
      <c r="H1108" t="s">
        <v>27148</v>
      </c>
      <c r="I1108" s="193" t="s">
        <v>36601</v>
      </c>
    </row>
    <row r="1109" spans="1:9">
      <c r="A1109" t="s">
        <v>34155</v>
      </c>
      <c r="B1109" t="s">
        <v>1249</v>
      </c>
      <c r="C1109">
        <v>6</v>
      </c>
      <c r="D1109">
        <v>0.7</v>
      </c>
      <c r="E1109">
        <v>20</v>
      </c>
      <c r="F1109">
        <v>21.95</v>
      </c>
      <c r="G1109" t="s">
        <v>32304</v>
      </c>
      <c r="H1109" t="s">
        <v>27148</v>
      </c>
      <c r="I1109" s="193" t="s">
        <v>36602</v>
      </c>
    </row>
    <row r="1110" spans="1:9">
      <c r="A1110" t="s">
        <v>34156</v>
      </c>
      <c r="B1110" t="s">
        <v>1251</v>
      </c>
      <c r="C1110">
        <v>6</v>
      </c>
      <c r="D1110">
        <v>0.7</v>
      </c>
      <c r="E1110">
        <v>15</v>
      </c>
      <c r="F1110">
        <v>25</v>
      </c>
      <c r="G1110" t="s">
        <v>32304</v>
      </c>
      <c r="H1110" t="s">
        <v>27148</v>
      </c>
      <c r="I1110" s="193" t="s">
        <v>36603</v>
      </c>
    </row>
    <row r="1111" spans="1:9">
      <c r="A1111" t="s">
        <v>34157</v>
      </c>
      <c r="B1111" t="s">
        <v>1253</v>
      </c>
      <c r="C1111">
        <v>6</v>
      </c>
      <c r="D1111">
        <v>0.7</v>
      </c>
      <c r="E1111">
        <v>20</v>
      </c>
      <c r="F1111">
        <v>16.25</v>
      </c>
      <c r="G1111" t="s">
        <v>32304</v>
      </c>
      <c r="H1111" t="s">
        <v>27148</v>
      </c>
      <c r="I1111" s="193" t="s">
        <v>36604</v>
      </c>
    </row>
    <row r="1112" spans="1:9">
      <c r="A1112" t="s">
        <v>34158</v>
      </c>
      <c r="B1112" t="s">
        <v>1255</v>
      </c>
      <c r="C1112">
        <v>6</v>
      </c>
      <c r="D1112">
        <v>0.7</v>
      </c>
      <c r="E1112">
        <v>15</v>
      </c>
      <c r="F1112">
        <v>17.649999999999999</v>
      </c>
      <c r="G1112" t="s">
        <v>32304</v>
      </c>
      <c r="H1112" t="s">
        <v>27148</v>
      </c>
      <c r="I1112" s="193" t="s">
        <v>36605</v>
      </c>
    </row>
    <row r="1113" spans="1:9">
      <c r="A1113" t="s">
        <v>34159</v>
      </c>
      <c r="B1113" t="s">
        <v>1257</v>
      </c>
      <c r="C1113">
        <v>6</v>
      </c>
      <c r="D1113">
        <v>0.7</v>
      </c>
      <c r="E1113">
        <v>15</v>
      </c>
      <c r="F1113">
        <v>5.5</v>
      </c>
      <c r="G1113" t="s">
        <v>32304</v>
      </c>
      <c r="H1113" t="s">
        <v>27148</v>
      </c>
      <c r="I1113" s="193" t="s">
        <v>36606</v>
      </c>
    </row>
    <row r="1114" spans="1:9">
      <c r="A1114" t="s">
        <v>34160</v>
      </c>
      <c r="B1114" t="s">
        <v>1259</v>
      </c>
      <c r="C1114">
        <v>6</v>
      </c>
      <c r="D1114">
        <v>0.7</v>
      </c>
      <c r="E1114">
        <v>15</v>
      </c>
      <c r="F1114">
        <v>17</v>
      </c>
      <c r="G1114" t="s">
        <v>32304</v>
      </c>
      <c r="H1114" t="s">
        <v>27148</v>
      </c>
      <c r="I1114" s="193" t="s">
        <v>36607</v>
      </c>
    </row>
    <row r="1115" spans="1:9">
      <c r="A1115" t="s">
        <v>34161</v>
      </c>
      <c r="B1115" t="s">
        <v>32413</v>
      </c>
      <c r="C1115">
        <v>6</v>
      </c>
      <c r="D1115">
        <v>1</v>
      </c>
      <c r="E1115">
        <v>25</v>
      </c>
      <c r="F1115">
        <v>25</v>
      </c>
      <c r="G1115" t="s">
        <v>32304</v>
      </c>
      <c r="H1115" t="s">
        <v>27148</v>
      </c>
      <c r="I1115" s="193" t="s">
        <v>36608</v>
      </c>
    </row>
    <row r="1116" spans="1:9">
      <c r="A1116" t="s">
        <v>34162</v>
      </c>
      <c r="B1116" t="s">
        <v>1262</v>
      </c>
      <c r="C1116">
        <v>6</v>
      </c>
      <c r="D1116">
        <v>0.7</v>
      </c>
      <c r="E1116">
        <v>15</v>
      </c>
      <c r="F1116">
        <v>10.85</v>
      </c>
      <c r="G1116" t="s">
        <v>32304</v>
      </c>
      <c r="H1116" t="s">
        <v>27148</v>
      </c>
      <c r="I1116" s="193" t="s">
        <v>36609</v>
      </c>
    </row>
    <row r="1117" spans="1:9">
      <c r="A1117" t="s">
        <v>34163</v>
      </c>
      <c r="B1117" t="s">
        <v>1264</v>
      </c>
      <c r="C1117">
        <v>6</v>
      </c>
      <c r="D1117">
        <v>0.7</v>
      </c>
      <c r="E1117">
        <v>15</v>
      </c>
      <c r="F1117">
        <v>20</v>
      </c>
      <c r="G1117" t="s">
        <v>32304</v>
      </c>
      <c r="H1117" t="s">
        <v>27148</v>
      </c>
      <c r="I1117" s="193" t="s">
        <v>36610</v>
      </c>
    </row>
    <row r="1118" spans="1:9">
      <c r="A1118" t="s">
        <v>34169</v>
      </c>
      <c r="B1118" t="s">
        <v>1275</v>
      </c>
      <c r="C1118">
        <v>6</v>
      </c>
      <c r="D1118">
        <v>0.7</v>
      </c>
      <c r="E1118">
        <v>20</v>
      </c>
      <c r="F1118">
        <v>5.75</v>
      </c>
      <c r="G1118" t="s">
        <v>32304</v>
      </c>
      <c r="H1118" t="s">
        <v>27148</v>
      </c>
      <c r="I1118" s="193" t="s">
        <v>36616</v>
      </c>
    </row>
    <row r="1119" spans="1:9">
      <c r="A1119" t="s">
        <v>34170</v>
      </c>
      <c r="B1119" t="s">
        <v>1279</v>
      </c>
      <c r="C1119">
        <v>6</v>
      </c>
      <c r="D1119">
        <v>0.7</v>
      </c>
      <c r="E1119">
        <v>24</v>
      </c>
      <c r="F1119">
        <v>13.25</v>
      </c>
      <c r="G1119" t="s">
        <v>32304</v>
      </c>
      <c r="H1119" t="s">
        <v>27148</v>
      </c>
      <c r="I1119" s="193" t="s">
        <v>36617</v>
      </c>
    </row>
    <row r="1120" spans="1:9">
      <c r="A1120" t="s">
        <v>34171</v>
      </c>
      <c r="B1120" t="s">
        <v>1281</v>
      </c>
      <c r="C1120">
        <v>6</v>
      </c>
      <c r="D1120">
        <v>0.7</v>
      </c>
      <c r="E1120">
        <v>15</v>
      </c>
      <c r="F1120">
        <v>135</v>
      </c>
      <c r="G1120" t="s">
        <v>32304</v>
      </c>
      <c r="H1120" t="s">
        <v>27148</v>
      </c>
      <c r="I1120" s="193" t="s">
        <v>36618</v>
      </c>
    </row>
    <row r="1121" spans="1:9">
      <c r="A1121" t="s">
        <v>34172</v>
      </c>
      <c r="B1121" t="s">
        <v>1283</v>
      </c>
      <c r="C1121">
        <v>6</v>
      </c>
      <c r="D1121">
        <v>0.7</v>
      </c>
      <c r="E1121">
        <v>15</v>
      </c>
      <c r="F1121">
        <v>14.35</v>
      </c>
      <c r="G1121" t="s">
        <v>32304</v>
      </c>
      <c r="H1121" t="s">
        <v>27148</v>
      </c>
      <c r="I1121" s="193" t="s">
        <v>36619</v>
      </c>
    </row>
    <row r="1122" spans="1:9">
      <c r="A1122" t="s">
        <v>34173</v>
      </c>
      <c r="B1122" t="s">
        <v>1285</v>
      </c>
      <c r="C1122">
        <v>6</v>
      </c>
      <c r="D1122">
        <v>0.7</v>
      </c>
      <c r="E1122">
        <v>15</v>
      </c>
      <c r="F1122">
        <v>185</v>
      </c>
      <c r="G1122" t="s">
        <v>32304</v>
      </c>
      <c r="H1122" t="s">
        <v>27148</v>
      </c>
      <c r="I1122" s="193" t="s">
        <v>36620</v>
      </c>
    </row>
    <row r="1123" spans="1:9">
      <c r="A1123" t="s">
        <v>34174</v>
      </c>
      <c r="B1123" t="s">
        <v>1289</v>
      </c>
      <c r="C1123">
        <v>6</v>
      </c>
      <c r="D1123">
        <v>0.7</v>
      </c>
      <c r="E1123">
        <v>15</v>
      </c>
      <c r="F1123">
        <v>6.95</v>
      </c>
      <c r="G1123" t="s">
        <v>32304</v>
      </c>
      <c r="H1123" t="s">
        <v>27148</v>
      </c>
      <c r="I1123" s="193" t="s">
        <v>36621</v>
      </c>
    </row>
    <row r="1124" spans="1:9">
      <c r="A1124" t="s">
        <v>34175</v>
      </c>
      <c r="B1124" t="s">
        <v>1291</v>
      </c>
      <c r="C1124">
        <v>6</v>
      </c>
      <c r="D1124">
        <v>0.7</v>
      </c>
      <c r="E1124">
        <v>30</v>
      </c>
      <c r="F1124">
        <v>125</v>
      </c>
      <c r="G1124" t="s">
        <v>32304</v>
      </c>
      <c r="H1124" t="s">
        <v>27148</v>
      </c>
      <c r="I1124" s="193" t="s">
        <v>36622</v>
      </c>
    </row>
    <row r="1125" spans="1:9">
      <c r="A1125" t="s">
        <v>34176</v>
      </c>
      <c r="B1125" t="s">
        <v>1293</v>
      </c>
      <c r="C1125">
        <v>6</v>
      </c>
      <c r="D1125">
        <v>0.7</v>
      </c>
      <c r="E1125">
        <v>15</v>
      </c>
      <c r="F1125">
        <v>7.95</v>
      </c>
      <c r="G1125" t="s">
        <v>32304</v>
      </c>
      <c r="H1125" t="s">
        <v>27148</v>
      </c>
      <c r="I1125" s="193" t="s">
        <v>36623</v>
      </c>
    </row>
    <row r="1126" spans="1:9">
      <c r="A1126" t="s">
        <v>34177</v>
      </c>
      <c r="B1126" t="s">
        <v>1297</v>
      </c>
      <c r="C1126">
        <v>6</v>
      </c>
      <c r="D1126">
        <v>0.7</v>
      </c>
      <c r="E1126">
        <v>30</v>
      </c>
      <c r="F1126">
        <v>70</v>
      </c>
      <c r="G1126" t="s">
        <v>32304</v>
      </c>
      <c r="H1126" t="s">
        <v>27148</v>
      </c>
      <c r="I1126" s="193" t="s">
        <v>36624</v>
      </c>
    </row>
    <row r="1127" spans="1:9">
      <c r="A1127" t="s">
        <v>34178</v>
      </c>
      <c r="B1127" t="s">
        <v>1299</v>
      </c>
      <c r="C1127">
        <v>6</v>
      </c>
      <c r="D1127">
        <v>0.7</v>
      </c>
      <c r="E1127">
        <v>15</v>
      </c>
      <c r="F1127">
        <v>16.5</v>
      </c>
      <c r="G1127" t="s">
        <v>32304</v>
      </c>
      <c r="H1127" t="s">
        <v>27148</v>
      </c>
      <c r="I1127" s="193" t="s">
        <v>36625</v>
      </c>
    </row>
    <row r="1128" spans="1:9">
      <c r="A1128" t="s">
        <v>34179</v>
      </c>
      <c r="B1128" t="s">
        <v>1301</v>
      </c>
      <c r="C1128">
        <v>6</v>
      </c>
      <c r="D1128">
        <v>0.7</v>
      </c>
      <c r="E1128">
        <v>20</v>
      </c>
      <c r="F1128">
        <v>47.5</v>
      </c>
      <c r="G1128" t="s">
        <v>32304</v>
      </c>
      <c r="H1128" t="s">
        <v>27148</v>
      </c>
      <c r="I1128" s="193" t="s">
        <v>36626</v>
      </c>
    </row>
    <row r="1129" spans="1:9">
      <c r="A1129" t="s">
        <v>34180</v>
      </c>
      <c r="B1129" t="s">
        <v>1305</v>
      </c>
      <c r="C1129">
        <v>6</v>
      </c>
      <c r="D1129">
        <v>0.7</v>
      </c>
      <c r="E1129">
        <v>15</v>
      </c>
      <c r="F1129">
        <v>6.95</v>
      </c>
      <c r="G1129" t="s">
        <v>32304</v>
      </c>
      <c r="H1129" t="s">
        <v>27148</v>
      </c>
      <c r="I1129" s="193" t="s">
        <v>36627</v>
      </c>
    </row>
    <row r="1130" spans="1:9">
      <c r="A1130" t="s">
        <v>34181</v>
      </c>
      <c r="B1130" t="s">
        <v>1307</v>
      </c>
      <c r="C1130">
        <v>6</v>
      </c>
      <c r="D1130">
        <v>0.7</v>
      </c>
      <c r="E1130">
        <v>15</v>
      </c>
      <c r="F1130">
        <v>12.25</v>
      </c>
      <c r="G1130" t="s">
        <v>32304</v>
      </c>
      <c r="H1130" t="s">
        <v>27148</v>
      </c>
      <c r="I1130" s="193" t="s">
        <v>36628</v>
      </c>
    </row>
    <row r="1131" spans="1:9">
      <c r="A1131" t="s">
        <v>34182</v>
      </c>
      <c r="B1131" t="s">
        <v>1309</v>
      </c>
      <c r="C1131">
        <v>6</v>
      </c>
      <c r="D1131">
        <v>0.7</v>
      </c>
      <c r="E1131">
        <v>15</v>
      </c>
      <c r="F1131">
        <v>24.5</v>
      </c>
      <c r="G1131" t="s">
        <v>32304</v>
      </c>
      <c r="H1131" t="s">
        <v>27148</v>
      </c>
      <c r="I1131" s="193" t="s">
        <v>36629</v>
      </c>
    </row>
    <row r="1132" spans="1:9">
      <c r="A1132" t="s">
        <v>34183</v>
      </c>
      <c r="B1132" t="s">
        <v>1311</v>
      </c>
      <c r="C1132">
        <v>6</v>
      </c>
      <c r="D1132">
        <v>1</v>
      </c>
      <c r="E1132">
        <v>28</v>
      </c>
      <c r="F1132">
        <v>57</v>
      </c>
      <c r="G1132" t="s">
        <v>32304</v>
      </c>
      <c r="H1132" t="s">
        <v>27148</v>
      </c>
      <c r="I1132" s="193" t="s">
        <v>36630</v>
      </c>
    </row>
    <row r="1133" spans="1:9">
      <c r="A1133" t="s">
        <v>34184</v>
      </c>
      <c r="B1133" t="s">
        <v>1313</v>
      </c>
      <c r="C1133">
        <v>6</v>
      </c>
      <c r="D1133">
        <v>0.7</v>
      </c>
      <c r="E1133">
        <v>15</v>
      </c>
      <c r="F1133">
        <v>8.25</v>
      </c>
      <c r="G1133" t="s">
        <v>32304</v>
      </c>
      <c r="H1133" t="s">
        <v>27148</v>
      </c>
      <c r="I1133" s="193" t="s">
        <v>36631</v>
      </c>
    </row>
    <row r="1134" spans="1:9">
      <c r="A1134" t="s">
        <v>34185</v>
      </c>
      <c r="B1134" t="s">
        <v>1315</v>
      </c>
      <c r="C1134">
        <v>6</v>
      </c>
      <c r="D1134">
        <v>0.7</v>
      </c>
      <c r="E1134">
        <v>15</v>
      </c>
      <c r="F1134">
        <v>28.5</v>
      </c>
      <c r="G1134" t="s">
        <v>32304</v>
      </c>
      <c r="H1134" t="s">
        <v>27148</v>
      </c>
      <c r="I1134" s="193" t="s">
        <v>36632</v>
      </c>
    </row>
    <row r="1135" spans="1:9">
      <c r="A1135" t="s">
        <v>34186</v>
      </c>
      <c r="B1135" t="s">
        <v>1317</v>
      </c>
      <c r="C1135">
        <v>6</v>
      </c>
      <c r="D1135">
        <v>0.7</v>
      </c>
      <c r="E1135">
        <v>40</v>
      </c>
      <c r="F1135">
        <v>5.75</v>
      </c>
      <c r="G1135" t="s">
        <v>32304</v>
      </c>
      <c r="H1135" t="s">
        <v>27148</v>
      </c>
      <c r="I1135" s="193" t="s">
        <v>36633</v>
      </c>
    </row>
    <row r="1136" spans="1:9">
      <c r="A1136" t="s">
        <v>34187</v>
      </c>
      <c r="B1136" t="s">
        <v>1320</v>
      </c>
      <c r="C1136">
        <v>6</v>
      </c>
      <c r="D1136">
        <v>0.7</v>
      </c>
      <c r="E1136">
        <v>15</v>
      </c>
      <c r="F1136">
        <v>7.15</v>
      </c>
      <c r="G1136" t="s">
        <v>32304</v>
      </c>
      <c r="H1136" t="s">
        <v>27148</v>
      </c>
      <c r="I1136" s="193" t="s">
        <v>36634</v>
      </c>
    </row>
    <row r="1137" spans="1:9">
      <c r="A1137" t="s">
        <v>34188</v>
      </c>
      <c r="B1137" t="s">
        <v>1322</v>
      </c>
      <c r="C1137">
        <v>6</v>
      </c>
      <c r="D1137">
        <v>0.7</v>
      </c>
      <c r="E1137">
        <v>15</v>
      </c>
      <c r="F1137">
        <v>30.65</v>
      </c>
      <c r="G1137" t="s">
        <v>32304</v>
      </c>
      <c r="H1137" t="s">
        <v>27148</v>
      </c>
      <c r="I1137" s="193" t="s">
        <v>36635</v>
      </c>
    </row>
    <row r="1138" spans="1:9">
      <c r="A1138" t="s">
        <v>34190</v>
      </c>
      <c r="B1138" t="s">
        <v>1328</v>
      </c>
      <c r="C1138">
        <v>6</v>
      </c>
      <c r="D1138">
        <v>0.7</v>
      </c>
      <c r="E1138">
        <v>15</v>
      </c>
      <c r="F1138">
        <v>52.5</v>
      </c>
      <c r="G1138" t="s">
        <v>32304</v>
      </c>
      <c r="H1138" t="s">
        <v>27152</v>
      </c>
      <c r="I1138" s="193" t="s">
        <v>36637</v>
      </c>
    </row>
    <row r="1139" spans="1:9">
      <c r="A1139" t="s">
        <v>34196</v>
      </c>
      <c r="B1139" t="s">
        <v>1332</v>
      </c>
      <c r="C1139">
        <v>6</v>
      </c>
      <c r="D1139">
        <v>0.7</v>
      </c>
      <c r="E1139">
        <v>15</v>
      </c>
      <c r="F1139">
        <v>7.35</v>
      </c>
      <c r="G1139" t="s">
        <v>32304</v>
      </c>
      <c r="H1139" t="s">
        <v>27195</v>
      </c>
      <c r="I1139" s="193" t="s">
        <v>36643</v>
      </c>
    </row>
    <row r="1140" spans="1:9">
      <c r="A1140" t="s">
        <v>34208</v>
      </c>
      <c r="B1140" t="s">
        <v>1369</v>
      </c>
      <c r="C1140">
        <v>6</v>
      </c>
      <c r="D1140">
        <v>0.7</v>
      </c>
      <c r="E1140">
        <v>14.9</v>
      </c>
      <c r="F1140">
        <v>15.75</v>
      </c>
      <c r="G1140" t="s">
        <v>32304</v>
      </c>
      <c r="H1140" t="s">
        <v>27152</v>
      </c>
      <c r="I1140" s="193" t="s">
        <v>36655</v>
      </c>
    </row>
    <row r="1141" spans="1:9">
      <c r="A1141" t="s">
        <v>34230</v>
      </c>
      <c r="B1141" t="s">
        <v>31747</v>
      </c>
      <c r="C1141">
        <v>6</v>
      </c>
      <c r="D1141">
        <v>0.5</v>
      </c>
      <c r="E1141">
        <v>21</v>
      </c>
      <c r="F1141">
        <v>120</v>
      </c>
      <c r="G1141" t="s">
        <v>32304</v>
      </c>
      <c r="H1141" t="s">
        <v>27159</v>
      </c>
      <c r="I1141" s="193" t="s">
        <v>36677</v>
      </c>
    </row>
    <row r="1142" spans="1:9">
      <c r="A1142" t="s">
        <v>34231</v>
      </c>
      <c r="B1142" t="s">
        <v>1397</v>
      </c>
      <c r="C1142">
        <v>6</v>
      </c>
      <c r="D1142">
        <v>0.5</v>
      </c>
      <c r="E1142">
        <v>20</v>
      </c>
      <c r="F1142">
        <v>8.5</v>
      </c>
      <c r="G1142" t="s">
        <v>32304</v>
      </c>
      <c r="H1142" t="s">
        <v>27148</v>
      </c>
      <c r="I1142" s="193" t="s">
        <v>36678</v>
      </c>
    </row>
    <row r="1143" spans="1:9">
      <c r="A1143" t="s">
        <v>34232</v>
      </c>
      <c r="B1143" t="s">
        <v>27672</v>
      </c>
      <c r="C1143">
        <v>6</v>
      </c>
      <c r="D1143">
        <v>0.5</v>
      </c>
      <c r="E1143">
        <v>28</v>
      </c>
      <c r="F1143">
        <v>42.5</v>
      </c>
      <c r="G1143" t="s">
        <v>32304</v>
      </c>
      <c r="H1143" t="s">
        <v>27148</v>
      </c>
      <c r="I1143" s="193" t="s">
        <v>36679</v>
      </c>
    </row>
    <row r="1144" spans="1:9">
      <c r="A1144" t="s">
        <v>34238</v>
      </c>
      <c r="B1144" t="s">
        <v>1413</v>
      </c>
      <c r="C1144">
        <v>12</v>
      </c>
      <c r="D1144">
        <v>1</v>
      </c>
      <c r="E1144">
        <v>28</v>
      </c>
      <c r="F1144">
        <v>8</v>
      </c>
      <c r="G1144" t="s">
        <v>32304</v>
      </c>
      <c r="H1144" t="s">
        <v>27159</v>
      </c>
      <c r="I1144" s="193" t="s">
        <v>36685</v>
      </c>
    </row>
    <row r="1145" spans="1:9">
      <c r="A1145" t="s">
        <v>34239</v>
      </c>
      <c r="B1145" t="s">
        <v>1413</v>
      </c>
      <c r="C1145">
        <v>6</v>
      </c>
      <c r="D1145">
        <v>1</v>
      </c>
      <c r="E1145">
        <v>28</v>
      </c>
      <c r="F1145">
        <v>16.7</v>
      </c>
      <c r="G1145" t="s">
        <v>32304</v>
      </c>
      <c r="H1145" t="s">
        <v>27159</v>
      </c>
      <c r="I1145" s="193" t="s">
        <v>36686</v>
      </c>
    </row>
    <row r="1146" spans="1:9">
      <c r="A1146" t="s">
        <v>34240</v>
      </c>
      <c r="B1146" t="s">
        <v>1413</v>
      </c>
      <c r="C1146">
        <v>6</v>
      </c>
      <c r="D1146">
        <v>0.7</v>
      </c>
      <c r="E1146">
        <v>28</v>
      </c>
      <c r="F1146">
        <v>595</v>
      </c>
      <c r="G1146" t="s">
        <v>32304</v>
      </c>
      <c r="H1146" t="s">
        <v>27159</v>
      </c>
      <c r="I1146" s="193" t="s">
        <v>36687</v>
      </c>
    </row>
    <row r="1147" spans="1:9">
      <c r="A1147" t="s">
        <v>34241</v>
      </c>
      <c r="B1147" t="s">
        <v>1413</v>
      </c>
      <c r="C1147">
        <v>120</v>
      </c>
      <c r="D1147">
        <v>0.05</v>
      </c>
      <c r="E1147">
        <v>28</v>
      </c>
      <c r="F1147">
        <v>14.95</v>
      </c>
      <c r="G1147" t="s">
        <v>32304</v>
      </c>
      <c r="H1147" t="s">
        <v>27159</v>
      </c>
      <c r="I1147" s="193" t="s">
        <v>36688</v>
      </c>
    </row>
    <row r="1148" spans="1:9">
      <c r="A1148" t="s">
        <v>34242</v>
      </c>
      <c r="B1148" t="s">
        <v>1413</v>
      </c>
      <c r="C1148">
        <v>6</v>
      </c>
      <c r="D1148">
        <v>0.5</v>
      </c>
      <c r="E1148">
        <v>28</v>
      </c>
      <c r="F1148">
        <v>27</v>
      </c>
      <c r="G1148" t="s">
        <v>32304</v>
      </c>
      <c r="H1148" t="s">
        <v>27159</v>
      </c>
      <c r="I1148" s="193" t="s">
        <v>36689</v>
      </c>
    </row>
    <row r="1149" spans="1:9">
      <c r="A1149" t="s">
        <v>34243</v>
      </c>
      <c r="B1149" t="s">
        <v>1418</v>
      </c>
      <c r="C1149">
        <v>6</v>
      </c>
      <c r="D1149">
        <v>0.7</v>
      </c>
      <c r="E1149">
        <v>28</v>
      </c>
      <c r="F1149">
        <v>17.95</v>
      </c>
      <c r="G1149" t="s">
        <v>32304</v>
      </c>
      <c r="H1149" t="s">
        <v>27159</v>
      </c>
      <c r="I1149" s="193" t="s">
        <v>36690</v>
      </c>
    </row>
    <row r="1150" spans="1:9">
      <c r="A1150" t="s">
        <v>34246</v>
      </c>
      <c r="B1150" t="s">
        <v>14236</v>
      </c>
      <c r="C1150">
        <v>6</v>
      </c>
      <c r="D1150">
        <v>0.7</v>
      </c>
      <c r="E1150">
        <v>17</v>
      </c>
      <c r="F1150">
        <v>6.95</v>
      </c>
      <c r="G1150" t="s">
        <v>32304</v>
      </c>
      <c r="H1150" t="s">
        <v>27159</v>
      </c>
      <c r="I1150" s="193" t="s">
        <v>36693</v>
      </c>
    </row>
    <row r="1151" spans="1:9">
      <c r="A1151" t="s">
        <v>34248</v>
      </c>
      <c r="B1151" t="s">
        <v>4582</v>
      </c>
      <c r="C1151">
        <v>6</v>
      </c>
      <c r="D1151">
        <v>0.75</v>
      </c>
      <c r="E1151">
        <v>16</v>
      </c>
      <c r="F1151">
        <v>7.35</v>
      </c>
      <c r="G1151" t="s">
        <v>32304</v>
      </c>
      <c r="H1151" t="s">
        <v>27154</v>
      </c>
      <c r="I1151" s="193" t="s">
        <v>36695</v>
      </c>
    </row>
    <row r="1152" spans="1:9">
      <c r="A1152" t="s">
        <v>34249</v>
      </c>
      <c r="B1152" t="s">
        <v>1427</v>
      </c>
      <c r="C1152">
        <v>6</v>
      </c>
      <c r="D1152">
        <v>0.7</v>
      </c>
      <c r="E1152">
        <v>40</v>
      </c>
      <c r="F1152">
        <v>57.5</v>
      </c>
      <c r="G1152" t="s">
        <v>32304</v>
      </c>
      <c r="H1152" t="s">
        <v>27154</v>
      </c>
      <c r="I1152" s="193" t="s">
        <v>36696</v>
      </c>
    </row>
    <row r="1153" spans="1:9">
      <c r="A1153" t="s">
        <v>34259</v>
      </c>
      <c r="B1153" t="s">
        <v>33042</v>
      </c>
      <c r="C1153">
        <v>6</v>
      </c>
      <c r="D1153">
        <v>0.7</v>
      </c>
      <c r="E1153">
        <v>40</v>
      </c>
      <c r="F1153">
        <v>7.25</v>
      </c>
      <c r="G1153" t="s">
        <v>32304</v>
      </c>
      <c r="H1153" t="s">
        <v>27239</v>
      </c>
      <c r="I1153" s="193" t="s">
        <v>36706</v>
      </c>
    </row>
    <row r="1154" spans="1:9">
      <c r="A1154" t="s">
        <v>34278</v>
      </c>
      <c r="B1154" t="s">
        <v>27677</v>
      </c>
      <c r="C1154">
        <v>6</v>
      </c>
      <c r="D1154">
        <v>0.5</v>
      </c>
      <c r="E1154">
        <v>50</v>
      </c>
      <c r="F1154">
        <v>11.5</v>
      </c>
      <c r="G1154" t="s">
        <v>32304</v>
      </c>
      <c r="H1154" t="s">
        <v>27155</v>
      </c>
      <c r="I1154" s="193" t="s">
        <v>36725</v>
      </c>
    </row>
    <row r="1155" spans="1:9">
      <c r="A1155" t="s">
        <v>34290</v>
      </c>
      <c r="B1155" t="s">
        <v>1481</v>
      </c>
      <c r="C1155">
        <v>6</v>
      </c>
      <c r="D1155">
        <v>0.5</v>
      </c>
      <c r="E1155">
        <v>32</v>
      </c>
      <c r="F1155">
        <v>29.5</v>
      </c>
      <c r="G1155" t="s">
        <v>32304</v>
      </c>
      <c r="H1155" t="s">
        <v>27148</v>
      </c>
      <c r="I1155" s="193" t="s">
        <v>36737</v>
      </c>
    </row>
    <row r="1156" spans="1:9">
      <c r="A1156" t="s">
        <v>34291</v>
      </c>
      <c r="B1156" t="s">
        <v>1483</v>
      </c>
      <c r="C1156">
        <v>6</v>
      </c>
      <c r="D1156">
        <v>0.7</v>
      </c>
      <c r="E1156">
        <v>34</v>
      </c>
      <c r="F1156">
        <v>5.7</v>
      </c>
      <c r="G1156" t="s">
        <v>32304</v>
      </c>
      <c r="H1156" t="s">
        <v>27148</v>
      </c>
      <c r="I1156" s="193" t="s">
        <v>36738</v>
      </c>
    </row>
    <row r="1157" spans="1:9">
      <c r="A1157" t="s">
        <v>34293</v>
      </c>
      <c r="B1157" t="s">
        <v>1490</v>
      </c>
      <c r="C1157">
        <v>6</v>
      </c>
      <c r="D1157">
        <v>0.7</v>
      </c>
      <c r="E1157">
        <v>17</v>
      </c>
      <c r="F1157">
        <v>62</v>
      </c>
      <c r="G1157" t="s">
        <v>32304</v>
      </c>
      <c r="H1157" t="s">
        <v>27148</v>
      </c>
      <c r="I1157" s="193" t="s">
        <v>36740</v>
      </c>
    </row>
    <row r="1158" spans="1:9">
      <c r="A1158" t="s">
        <v>34294</v>
      </c>
      <c r="B1158" t="s">
        <v>1492</v>
      </c>
      <c r="C1158">
        <v>6</v>
      </c>
      <c r="D1158">
        <v>0.7</v>
      </c>
      <c r="E1158">
        <v>20</v>
      </c>
      <c r="F1158">
        <v>16.5</v>
      </c>
      <c r="G1158" t="s">
        <v>32304</v>
      </c>
      <c r="H1158" t="s">
        <v>27152</v>
      </c>
      <c r="I1158" s="193" t="s">
        <v>36741</v>
      </c>
    </row>
    <row r="1159" spans="1:9">
      <c r="A1159" t="s">
        <v>34296</v>
      </c>
      <c r="B1159" t="s">
        <v>33051</v>
      </c>
      <c r="C1159">
        <v>6</v>
      </c>
      <c r="D1159">
        <v>0.5</v>
      </c>
      <c r="E1159">
        <v>20</v>
      </c>
      <c r="F1159">
        <v>7.95</v>
      </c>
      <c r="G1159" t="s">
        <v>32304</v>
      </c>
      <c r="H1159" t="s">
        <v>27152</v>
      </c>
      <c r="I1159" s="193" t="s">
        <v>36743</v>
      </c>
    </row>
    <row r="1160" spans="1:9">
      <c r="A1160" t="s">
        <v>34298</v>
      </c>
      <c r="B1160" t="s">
        <v>1499</v>
      </c>
      <c r="C1160">
        <v>6</v>
      </c>
      <c r="D1160">
        <v>0.5</v>
      </c>
      <c r="E1160">
        <v>20</v>
      </c>
      <c r="F1160">
        <v>7.95</v>
      </c>
      <c r="G1160" t="s">
        <v>32304</v>
      </c>
      <c r="H1160" t="s">
        <v>27152</v>
      </c>
      <c r="I1160" s="193" t="s">
        <v>36745</v>
      </c>
    </row>
    <row r="1161" spans="1:9">
      <c r="A1161" t="s">
        <v>34313</v>
      </c>
      <c r="B1161" t="s">
        <v>1525</v>
      </c>
      <c r="C1161">
        <v>6</v>
      </c>
      <c r="D1161">
        <v>0.7</v>
      </c>
      <c r="E1161">
        <v>37</v>
      </c>
      <c r="F1161">
        <v>8.65</v>
      </c>
      <c r="G1161" t="s">
        <v>32304</v>
      </c>
      <c r="H1161" t="s">
        <v>27172</v>
      </c>
      <c r="I1161" s="193" t="s">
        <v>36760</v>
      </c>
    </row>
    <row r="1162" spans="1:9">
      <c r="A1162" t="s">
        <v>34320</v>
      </c>
      <c r="B1162" t="s">
        <v>1532</v>
      </c>
      <c r="C1162">
        <v>6</v>
      </c>
      <c r="D1162">
        <v>0.7</v>
      </c>
      <c r="E1162">
        <v>18</v>
      </c>
      <c r="F1162">
        <v>6.75</v>
      </c>
      <c r="G1162" t="s">
        <v>32304</v>
      </c>
      <c r="H1162" t="s">
        <v>27154</v>
      </c>
      <c r="I1162" s="193" t="s">
        <v>36767</v>
      </c>
    </row>
    <row r="1163" spans="1:9">
      <c r="A1163" t="s">
        <v>34321</v>
      </c>
      <c r="B1163" t="s">
        <v>1534</v>
      </c>
      <c r="C1163">
        <v>6</v>
      </c>
      <c r="D1163">
        <v>0.7</v>
      </c>
      <c r="E1163">
        <v>18</v>
      </c>
      <c r="F1163">
        <v>49</v>
      </c>
      <c r="G1163" t="s">
        <v>32304</v>
      </c>
      <c r="H1163" t="s">
        <v>27154</v>
      </c>
      <c r="I1163" s="193" t="s">
        <v>36768</v>
      </c>
    </row>
    <row r="1164" spans="1:9">
      <c r="A1164" t="s">
        <v>34322</v>
      </c>
      <c r="B1164" t="s">
        <v>1534</v>
      </c>
      <c r="C1164">
        <v>6</v>
      </c>
      <c r="D1164">
        <v>1</v>
      </c>
      <c r="E1164">
        <v>18</v>
      </c>
      <c r="F1164">
        <v>14</v>
      </c>
      <c r="G1164" t="s">
        <v>32304</v>
      </c>
      <c r="H1164" t="s">
        <v>27154</v>
      </c>
      <c r="I1164" s="193" t="s">
        <v>36769</v>
      </c>
    </row>
    <row r="1165" spans="1:9">
      <c r="A1165" t="s">
        <v>34360</v>
      </c>
      <c r="B1165" t="s">
        <v>27681</v>
      </c>
      <c r="C1165">
        <v>1</v>
      </c>
      <c r="D1165">
        <v>3</v>
      </c>
      <c r="E1165">
        <v>15</v>
      </c>
      <c r="F1165">
        <v>8</v>
      </c>
      <c r="G1165" t="s">
        <v>32304</v>
      </c>
      <c r="H1165" t="s">
        <v>27153</v>
      </c>
      <c r="I1165" s="193" t="s">
        <v>36807</v>
      </c>
    </row>
    <row r="1166" spans="1:9">
      <c r="A1166" t="s">
        <v>34378</v>
      </c>
      <c r="B1166" t="s">
        <v>31753</v>
      </c>
      <c r="C1166">
        <v>6</v>
      </c>
      <c r="D1166">
        <v>0.7</v>
      </c>
      <c r="E1166">
        <v>15</v>
      </c>
      <c r="F1166">
        <v>6.75</v>
      </c>
      <c r="G1166" t="s">
        <v>32304</v>
      </c>
      <c r="H1166" t="s">
        <v>27151</v>
      </c>
      <c r="I1166" s="193" t="s">
        <v>36825</v>
      </c>
    </row>
    <row r="1167" spans="1:9">
      <c r="A1167" t="s">
        <v>34379</v>
      </c>
      <c r="B1167" t="s">
        <v>26947</v>
      </c>
      <c r="C1167">
        <v>6</v>
      </c>
      <c r="D1167">
        <v>0.5</v>
      </c>
      <c r="E1167">
        <v>15</v>
      </c>
      <c r="F1167">
        <v>32.5</v>
      </c>
      <c r="G1167" t="s">
        <v>32304</v>
      </c>
      <c r="H1167" t="s">
        <v>27153</v>
      </c>
      <c r="I1167" s="193" t="s">
        <v>36826</v>
      </c>
    </row>
    <row r="1168" spans="1:9">
      <c r="A1168" t="s">
        <v>34389</v>
      </c>
      <c r="B1168" t="s">
        <v>26953</v>
      </c>
      <c r="C1168">
        <v>6</v>
      </c>
      <c r="D1168">
        <v>0.7</v>
      </c>
      <c r="E1168">
        <v>25</v>
      </c>
      <c r="F1168">
        <v>23</v>
      </c>
      <c r="G1168" t="s">
        <v>32304</v>
      </c>
      <c r="H1168" t="s">
        <v>27251</v>
      </c>
      <c r="I1168" s="193" t="s">
        <v>36836</v>
      </c>
    </row>
    <row r="1169" spans="1:9">
      <c r="A1169" t="s">
        <v>34403</v>
      </c>
      <c r="B1169" t="s">
        <v>1688</v>
      </c>
      <c r="C1169">
        <v>6</v>
      </c>
      <c r="D1169">
        <v>0.7</v>
      </c>
      <c r="E1169">
        <v>20</v>
      </c>
      <c r="F1169">
        <v>7.35</v>
      </c>
      <c r="G1169" t="s">
        <v>32304</v>
      </c>
      <c r="H1169" t="s">
        <v>27159</v>
      </c>
      <c r="I1169" s="193" t="s">
        <v>36850</v>
      </c>
    </row>
    <row r="1170" spans="1:9">
      <c r="A1170" t="s">
        <v>34404</v>
      </c>
      <c r="B1170" t="s">
        <v>1688</v>
      </c>
      <c r="C1170">
        <v>12</v>
      </c>
      <c r="D1170">
        <v>1</v>
      </c>
      <c r="E1170">
        <v>20</v>
      </c>
      <c r="F1170">
        <v>99</v>
      </c>
      <c r="G1170" t="s">
        <v>32304</v>
      </c>
      <c r="H1170" t="s">
        <v>27159</v>
      </c>
      <c r="I1170" s="193" t="s">
        <v>36851</v>
      </c>
    </row>
    <row r="1171" spans="1:9">
      <c r="A1171" t="s">
        <v>34408</v>
      </c>
      <c r="B1171" t="s">
        <v>14243</v>
      </c>
      <c r="C1171">
        <v>6</v>
      </c>
      <c r="D1171">
        <v>0.7</v>
      </c>
      <c r="E1171">
        <v>20</v>
      </c>
      <c r="F1171">
        <v>11.75</v>
      </c>
      <c r="G1171" t="s">
        <v>32304</v>
      </c>
      <c r="H1171" t="s">
        <v>27159</v>
      </c>
      <c r="I1171" s="193" t="s">
        <v>36855</v>
      </c>
    </row>
    <row r="1172" spans="1:9">
      <c r="A1172" t="s">
        <v>34411</v>
      </c>
      <c r="B1172" t="s">
        <v>1715</v>
      </c>
      <c r="C1172">
        <v>6</v>
      </c>
      <c r="D1172">
        <v>0.7</v>
      </c>
      <c r="E1172">
        <v>30</v>
      </c>
      <c r="F1172">
        <v>10.5</v>
      </c>
      <c r="G1172" t="s">
        <v>32304</v>
      </c>
      <c r="H1172" t="s">
        <v>27159</v>
      </c>
      <c r="I1172" s="193" t="s">
        <v>36858</v>
      </c>
    </row>
    <row r="1173" spans="1:9">
      <c r="A1173" t="s">
        <v>34412</v>
      </c>
      <c r="B1173" t="s">
        <v>1715</v>
      </c>
      <c r="C1173">
        <v>6</v>
      </c>
      <c r="D1173">
        <v>0.5</v>
      </c>
      <c r="E1173">
        <v>30</v>
      </c>
      <c r="F1173">
        <v>13.75</v>
      </c>
      <c r="G1173" t="s">
        <v>32304</v>
      </c>
      <c r="H1173" t="s">
        <v>27159</v>
      </c>
      <c r="I1173" s="193" t="s">
        <v>36859</v>
      </c>
    </row>
    <row r="1174" spans="1:9">
      <c r="A1174" t="s">
        <v>34443</v>
      </c>
      <c r="B1174" t="s">
        <v>1783</v>
      </c>
      <c r="C1174">
        <v>6</v>
      </c>
      <c r="D1174">
        <v>0.7</v>
      </c>
      <c r="E1174">
        <v>35</v>
      </c>
      <c r="F1174">
        <v>62.5</v>
      </c>
      <c r="G1174" t="s">
        <v>32304</v>
      </c>
      <c r="H1174" t="s">
        <v>27152</v>
      </c>
      <c r="I1174" s="193" t="s">
        <v>36890</v>
      </c>
    </row>
    <row r="1175" spans="1:9">
      <c r="A1175" t="s">
        <v>34547</v>
      </c>
      <c r="B1175" t="s">
        <v>31770</v>
      </c>
      <c r="C1175">
        <v>12</v>
      </c>
      <c r="D1175">
        <v>1</v>
      </c>
      <c r="E1175">
        <v>43.5</v>
      </c>
      <c r="F1175">
        <v>138.5</v>
      </c>
      <c r="G1175" t="s">
        <v>32304</v>
      </c>
      <c r="H1175" t="s">
        <v>27210</v>
      </c>
      <c r="I1175" s="193" t="s">
        <v>36994</v>
      </c>
    </row>
    <row r="1176" spans="1:9">
      <c r="A1176" t="s">
        <v>34558</v>
      </c>
      <c r="B1176" t="s">
        <v>1956</v>
      </c>
      <c r="C1176">
        <v>6</v>
      </c>
      <c r="D1176">
        <v>0.7</v>
      </c>
      <c r="E1176">
        <v>24</v>
      </c>
      <c r="F1176">
        <v>8.1</v>
      </c>
      <c r="G1176" t="s">
        <v>32304</v>
      </c>
      <c r="H1176" t="s">
        <v>27159</v>
      </c>
      <c r="I1176" s="193" t="s">
        <v>37005</v>
      </c>
    </row>
    <row r="1177" spans="1:9">
      <c r="A1177" t="s">
        <v>34565</v>
      </c>
      <c r="B1177" t="s">
        <v>1975</v>
      </c>
      <c r="C1177">
        <v>6</v>
      </c>
      <c r="D1177">
        <v>0.7</v>
      </c>
      <c r="E1177">
        <v>40</v>
      </c>
      <c r="F1177">
        <v>6.95</v>
      </c>
      <c r="G1177" t="s">
        <v>32304</v>
      </c>
      <c r="H1177" t="s">
        <v>27154</v>
      </c>
      <c r="I1177" s="193" t="s">
        <v>37012</v>
      </c>
    </row>
    <row r="1178" spans="1:9">
      <c r="A1178" t="s">
        <v>34566</v>
      </c>
      <c r="B1178" t="s">
        <v>1977</v>
      </c>
      <c r="C1178">
        <v>6</v>
      </c>
      <c r="D1178">
        <v>0.7</v>
      </c>
      <c r="E1178">
        <v>40</v>
      </c>
      <c r="F1178">
        <v>20.75</v>
      </c>
      <c r="G1178" t="s">
        <v>32304</v>
      </c>
      <c r="H1178" t="s">
        <v>27154</v>
      </c>
      <c r="I1178" s="193" t="s">
        <v>37013</v>
      </c>
    </row>
    <row r="1179" spans="1:9">
      <c r="A1179" t="s">
        <v>34600</v>
      </c>
      <c r="B1179" t="s">
        <v>2054</v>
      </c>
      <c r="C1179">
        <v>6</v>
      </c>
      <c r="D1179">
        <v>0.7</v>
      </c>
      <c r="E1179">
        <v>18</v>
      </c>
      <c r="F1179">
        <v>26.5</v>
      </c>
      <c r="G1179" t="s">
        <v>32304</v>
      </c>
      <c r="H1179" t="s">
        <v>27172</v>
      </c>
      <c r="I1179" s="193" t="s">
        <v>37047</v>
      </c>
    </row>
    <row r="1180" spans="1:9">
      <c r="A1180" t="s">
        <v>34615</v>
      </c>
      <c r="B1180" t="s">
        <v>2078</v>
      </c>
      <c r="C1180">
        <v>6</v>
      </c>
      <c r="D1180">
        <v>0.7</v>
      </c>
      <c r="E1180">
        <v>26</v>
      </c>
      <c r="F1180">
        <v>13.75</v>
      </c>
      <c r="G1180" t="s">
        <v>32304</v>
      </c>
      <c r="H1180" t="s">
        <v>27152</v>
      </c>
      <c r="I1180" s="193" t="s">
        <v>37062</v>
      </c>
    </row>
    <row r="1181" spans="1:9">
      <c r="A1181" t="s">
        <v>34619</v>
      </c>
      <c r="B1181" t="s">
        <v>2087</v>
      </c>
      <c r="C1181">
        <v>6</v>
      </c>
      <c r="D1181">
        <v>0.7</v>
      </c>
      <c r="E1181">
        <v>24</v>
      </c>
      <c r="F1181">
        <v>12.95</v>
      </c>
      <c r="G1181" t="s">
        <v>32304</v>
      </c>
      <c r="H1181" t="s">
        <v>27151</v>
      </c>
      <c r="I1181" s="193" t="s">
        <v>37066</v>
      </c>
    </row>
    <row r="1182" spans="1:9">
      <c r="A1182" t="s">
        <v>34659</v>
      </c>
      <c r="B1182" t="s">
        <v>2134</v>
      </c>
      <c r="C1182">
        <v>9</v>
      </c>
      <c r="D1182">
        <v>0.7</v>
      </c>
      <c r="E1182">
        <v>26</v>
      </c>
      <c r="F1182">
        <v>135</v>
      </c>
      <c r="G1182" t="s">
        <v>32304</v>
      </c>
      <c r="H1182" t="s">
        <v>27150</v>
      </c>
      <c r="I1182" s="193" t="s">
        <v>37106</v>
      </c>
    </row>
    <row r="1183" spans="1:9">
      <c r="A1183" t="s">
        <v>34673</v>
      </c>
      <c r="B1183" t="s">
        <v>27266</v>
      </c>
      <c r="C1183">
        <v>6</v>
      </c>
      <c r="D1183">
        <v>0.7</v>
      </c>
      <c r="E1183">
        <v>20</v>
      </c>
      <c r="F1183">
        <v>10.25</v>
      </c>
      <c r="G1183" t="s">
        <v>32304</v>
      </c>
      <c r="H1183" t="s">
        <v>27148</v>
      </c>
      <c r="I1183" s="193" t="s">
        <v>37120</v>
      </c>
    </row>
    <row r="1184" spans="1:9">
      <c r="A1184" t="s">
        <v>34689</v>
      </c>
      <c r="B1184" t="s">
        <v>2198</v>
      </c>
      <c r="C1184">
        <v>6</v>
      </c>
      <c r="D1184">
        <v>0.7</v>
      </c>
      <c r="E1184">
        <v>35</v>
      </c>
      <c r="F1184">
        <v>5.25</v>
      </c>
      <c r="G1184" t="s">
        <v>32304</v>
      </c>
      <c r="H1184" t="s">
        <v>27195</v>
      </c>
      <c r="I1184" s="193" t="s">
        <v>37136</v>
      </c>
    </row>
    <row r="1185" spans="1:9">
      <c r="A1185" t="s">
        <v>34690</v>
      </c>
      <c r="B1185" t="s">
        <v>2198</v>
      </c>
      <c r="C1185">
        <v>6</v>
      </c>
      <c r="D1185">
        <v>1</v>
      </c>
      <c r="E1185">
        <v>35</v>
      </c>
      <c r="F1185">
        <v>20.5</v>
      </c>
      <c r="G1185" t="s">
        <v>32304</v>
      </c>
      <c r="H1185" t="s">
        <v>27195</v>
      </c>
      <c r="I1185" s="193" t="s">
        <v>37137</v>
      </c>
    </row>
    <row r="1186" spans="1:9">
      <c r="A1186" t="s">
        <v>34696</v>
      </c>
      <c r="B1186" t="s">
        <v>2212</v>
      </c>
      <c r="C1186">
        <v>6</v>
      </c>
      <c r="D1186">
        <v>0.7</v>
      </c>
      <c r="E1186">
        <v>20</v>
      </c>
      <c r="F1186">
        <v>29.5</v>
      </c>
      <c r="G1186" t="s">
        <v>32304</v>
      </c>
      <c r="H1186" t="s">
        <v>27159</v>
      </c>
      <c r="I1186" s="193" t="s">
        <v>37143</v>
      </c>
    </row>
    <row r="1187" spans="1:9">
      <c r="A1187" t="s">
        <v>34697</v>
      </c>
      <c r="B1187" t="s">
        <v>2214</v>
      </c>
      <c r="C1187">
        <v>6</v>
      </c>
      <c r="D1187">
        <v>0.7</v>
      </c>
      <c r="E1187">
        <v>40</v>
      </c>
      <c r="F1187">
        <v>13.95</v>
      </c>
      <c r="G1187" t="s">
        <v>32304</v>
      </c>
      <c r="H1187" t="s">
        <v>27152</v>
      </c>
      <c r="I1187" s="193" t="s">
        <v>37144</v>
      </c>
    </row>
    <row r="1188" spans="1:9">
      <c r="A1188" t="s">
        <v>34768</v>
      </c>
      <c r="B1188" t="s">
        <v>2313</v>
      </c>
      <c r="C1188">
        <v>6</v>
      </c>
      <c r="D1188">
        <v>0.7</v>
      </c>
      <c r="E1188">
        <v>20</v>
      </c>
      <c r="F1188">
        <v>20.85</v>
      </c>
      <c r="G1188" t="s">
        <v>32304</v>
      </c>
      <c r="H1188" t="s">
        <v>27195</v>
      </c>
      <c r="I1188" s="193" t="s">
        <v>37215</v>
      </c>
    </row>
    <row r="1189" spans="1:9">
      <c r="A1189" t="s">
        <v>34828</v>
      </c>
      <c r="B1189" t="s">
        <v>13688</v>
      </c>
      <c r="C1189">
        <v>6</v>
      </c>
      <c r="D1189">
        <v>1</v>
      </c>
      <c r="E1189">
        <v>25</v>
      </c>
      <c r="F1189">
        <v>20.85</v>
      </c>
      <c r="G1189" t="s">
        <v>32304</v>
      </c>
      <c r="H1189" t="s">
        <v>27194</v>
      </c>
      <c r="I1189" s="193" t="s">
        <v>37275</v>
      </c>
    </row>
    <row r="1190" spans="1:9">
      <c r="A1190" t="s">
        <v>34879</v>
      </c>
      <c r="B1190" t="s">
        <v>32495</v>
      </c>
      <c r="C1190">
        <v>6</v>
      </c>
      <c r="D1190">
        <v>1</v>
      </c>
      <c r="E1190">
        <v>14.8</v>
      </c>
      <c r="F1190">
        <v>25.5</v>
      </c>
      <c r="G1190" t="s">
        <v>32304</v>
      </c>
      <c r="H1190" t="s">
        <v>27151</v>
      </c>
      <c r="I1190" s="193" t="s">
        <v>37326</v>
      </c>
    </row>
    <row r="1191" spans="1:9">
      <c r="A1191" t="s">
        <v>34880</v>
      </c>
      <c r="B1191" t="s">
        <v>32495</v>
      </c>
      <c r="C1191">
        <v>6</v>
      </c>
      <c r="D1191">
        <v>0.7</v>
      </c>
      <c r="E1191">
        <v>14.8</v>
      </c>
      <c r="F1191">
        <v>14.5</v>
      </c>
      <c r="G1191" t="s">
        <v>32304</v>
      </c>
      <c r="H1191" t="s">
        <v>27151</v>
      </c>
      <c r="I1191" s="193" t="s">
        <v>37327</v>
      </c>
    </row>
    <row r="1192" spans="1:9">
      <c r="A1192" t="s">
        <v>34888</v>
      </c>
      <c r="B1192" t="s">
        <v>2508</v>
      </c>
      <c r="C1192">
        <v>6</v>
      </c>
      <c r="D1192">
        <v>0.7</v>
      </c>
      <c r="E1192">
        <v>14.7</v>
      </c>
      <c r="F1192">
        <v>11.5</v>
      </c>
      <c r="G1192" t="s">
        <v>32304</v>
      </c>
      <c r="H1192" t="s">
        <v>27148</v>
      </c>
      <c r="I1192" s="193" t="s">
        <v>37335</v>
      </c>
    </row>
    <row r="1193" spans="1:9">
      <c r="A1193" t="s">
        <v>34895</v>
      </c>
      <c r="B1193" t="s">
        <v>31795</v>
      </c>
      <c r="C1193">
        <v>6</v>
      </c>
      <c r="D1193">
        <v>0.5</v>
      </c>
      <c r="E1193">
        <v>30</v>
      </c>
      <c r="F1193">
        <v>37.5</v>
      </c>
      <c r="G1193" t="s">
        <v>32304</v>
      </c>
      <c r="H1193" t="s">
        <v>27174</v>
      </c>
      <c r="I1193" s="193" t="s">
        <v>37342</v>
      </c>
    </row>
    <row r="1194" spans="1:9">
      <c r="A1194" t="s">
        <v>34907</v>
      </c>
      <c r="B1194" t="s">
        <v>2538</v>
      </c>
      <c r="C1194">
        <v>6</v>
      </c>
      <c r="D1194">
        <v>0.7</v>
      </c>
      <c r="E1194">
        <v>14.9</v>
      </c>
      <c r="F1194">
        <v>9.1</v>
      </c>
      <c r="G1194" t="s">
        <v>32304</v>
      </c>
      <c r="H1194" t="s">
        <v>27148</v>
      </c>
      <c r="I1194" s="193" t="s">
        <v>37354</v>
      </c>
    </row>
    <row r="1195" spans="1:9">
      <c r="A1195" t="s">
        <v>34909</v>
      </c>
      <c r="B1195" t="s">
        <v>27289</v>
      </c>
      <c r="C1195">
        <v>15</v>
      </c>
      <c r="D1195">
        <v>0.5</v>
      </c>
      <c r="E1195">
        <v>25</v>
      </c>
      <c r="F1195">
        <v>12.65</v>
      </c>
      <c r="G1195" t="s">
        <v>32304</v>
      </c>
      <c r="H1195" t="s">
        <v>27169</v>
      </c>
      <c r="I1195" s="193" t="s">
        <v>37356</v>
      </c>
    </row>
    <row r="1196" spans="1:9">
      <c r="A1196" t="s">
        <v>34910</v>
      </c>
      <c r="B1196" t="s">
        <v>27289</v>
      </c>
      <c r="C1196">
        <v>6</v>
      </c>
      <c r="D1196">
        <v>1</v>
      </c>
      <c r="E1196">
        <v>25</v>
      </c>
      <c r="F1196">
        <v>42.5</v>
      </c>
      <c r="G1196" t="s">
        <v>32304</v>
      </c>
      <c r="H1196" t="s">
        <v>27169</v>
      </c>
      <c r="I1196" s="193" t="s">
        <v>37357</v>
      </c>
    </row>
    <row r="1197" spans="1:9">
      <c r="A1197" t="s">
        <v>34911</v>
      </c>
      <c r="B1197" t="s">
        <v>2548</v>
      </c>
      <c r="C1197">
        <v>6</v>
      </c>
      <c r="D1197">
        <v>0.7</v>
      </c>
      <c r="E1197">
        <v>20</v>
      </c>
      <c r="F1197">
        <v>17.850000000000001</v>
      </c>
      <c r="G1197" t="s">
        <v>32304</v>
      </c>
      <c r="H1197" t="s">
        <v>27148</v>
      </c>
      <c r="I1197" s="193" t="s">
        <v>37358</v>
      </c>
    </row>
    <row r="1198" spans="1:9">
      <c r="A1198" t="s">
        <v>34914</v>
      </c>
      <c r="B1198" t="s">
        <v>27715</v>
      </c>
      <c r="C1198">
        <v>6</v>
      </c>
      <c r="D1198">
        <v>0.7</v>
      </c>
      <c r="E1198">
        <v>40</v>
      </c>
      <c r="F1198">
        <v>26.5</v>
      </c>
      <c r="G1198" t="s">
        <v>32304</v>
      </c>
      <c r="H1198" t="s">
        <v>27154</v>
      </c>
      <c r="I1198" s="193" t="s">
        <v>37361</v>
      </c>
    </row>
    <row r="1199" spans="1:9">
      <c r="A1199" t="s">
        <v>34915</v>
      </c>
      <c r="B1199" t="s">
        <v>32502</v>
      </c>
      <c r="C1199">
        <v>6</v>
      </c>
      <c r="D1199">
        <v>0.7</v>
      </c>
      <c r="E1199">
        <v>48</v>
      </c>
      <c r="F1199">
        <v>18.5</v>
      </c>
      <c r="G1199" t="s">
        <v>32304</v>
      </c>
      <c r="H1199" t="s">
        <v>27154</v>
      </c>
      <c r="I1199" s="193" t="s">
        <v>37362</v>
      </c>
    </row>
    <row r="1200" spans="1:9">
      <c r="A1200" t="s">
        <v>34916</v>
      </c>
      <c r="B1200" t="s">
        <v>33112</v>
      </c>
      <c r="C1200">
        <v>6</v>
      </c>
      <c r="D1200">
        <v>0.7</v>
      </c>
      <c r="E1200">
        <v>48</v>
      </c>
      <c r="F1200">
        <v>7.75</v>
      </c>
      <c r="G1200" t="s">
        <v>32304</v>
      </c>
      <c r="H1200" t="s">
        <v>27154</v>
      </c>
      <c r="I1200" s="193" t="s">
        <v>37363</v>
      </c>
    </row>
    <row r="1201" spans="1:9">
      <c r="A1201" t="s">
        <v>34954</v>
      </c>
      <c r="B1201" t="s">
        <v>27098</v>
      </c>
      <c r="C1201">
        <v>6</v>
      </c>
      <c r="D1201">
        <v>0.7</v>
      </c>
      <c r="E1201">
        <v>32</v>
      </c>
      <c r="F1201">
        <v>18.149999999999999</v>
      </c>
      <c r="G1201" t="s">
        <v>32304</v>
      </c>
      <c r="H1201" t="s">
        <v>27193</v>
      </c>
      <c r="I1201" s="193" t="s">
        <v>37401</v>
      </c>
    </row>
    <row r="1202" spans="1:9">
      <c r="A1202" t="s">
        <v>34958</v>
      </c>
      <c r="B1202" t="s">
        <v>2627</v>
      </c>
      <c r="C1202">
        <v>60</v>
      </c>
      <c r="D1202">
        <v>0.05</v>
      </c>
      <c r="E1202">
        <v>31</v>
      </c>
      <c r="F1202">
        <v>0.75</v>
      </c>
      <c r="G1202" t="s">
        <v>32304</v>
      </c>
      <c r="H1202" t="s">
        <v>27150</v>
      </c>
      <c r="I1202" s="193" t="s">
        <v>37405</v>
      </c>
    </row>
    <row r="1203" spans="1:9">
      <c r="A1203" t="s">
        <v>34959</v>
      </c>
      <c r="B1203" t="s">
        <v>2627</v>
      </c>
      <c r="C1203">
        <v>6</v>
      </c>
      <c r="D1203">
        <v>0.7</v>
      </c>
      <c r="E1203">
        <v>31</v>
      </c>
      <c r="F1203">
        <v>40</v>
      </c>
      <c r="G1203" t="s">
        <v>32304</v>
      </c>
      <c r="H1203" t="s">
        <v>27150</v>
      </c>
      <c r="I1203" s="193" t="s">
        <v>37406</v>
      </c>
    </row>
    <row r="1204" spans="1:9">
      <c r="A1204" t="s">
        <v>34960</v>
      </c>
      <c r="B1204" t="s">
        <v>2627</v>
      </c>
      <c r="C1204">
        <v>12</v>
      </c>
      <c r="D1204">
        <v>1</v>
      </c>
      <c r="E1204">
        <v>31</v>
      </c>
      <c r="F1204">
        <v>21.65</v>
      </c>
      <c r="G1204" t="s">
        <v>32304</v>
      </c>
      <c r="H1204" t="s">
        <v>27150</v>
      </c>
      <c r="I1204" s="193" t="s">
        <v>37407</v>
      </c>
    </row>
    <row r="1205" spans="1:9">
      <c r="A1205" t="s">
        <v>34961</v>
      </c>
      <c r="B1205" t="s">
        <v>4669</v>
      </c>
      <c r="C1205">
        <v>6</v>
      </c>
      <c r="D1205">
        <v>0.7</v>
      </c>
      <c r="E1205">
        <v>31</v>
      </c>
      <c r="F1205">
        <v>24.5</v>
      </c>
      <c r="G1205" t="s">
        <v>32304</v>
      </c>
      <c r="H1205" t="s">
        <v>27150</v>
      </c>
      <c r="I1205" s="193" t="s">
        <v>37408</v>
      </c>
    </row>
    <row r="1206" spans="1:9">
      <c r="A1206" t="s">
        <v>34963</v>
      </c>
      <c r="B1206" t="s">
        <v>2633</v>
      </c>
      <c r="C1206">
        <v>12</v>
      </c>
      <c r="D1206">
        <v>1</v>
      </c>
      <c r="E1206">
        <v>31</v>
      </c>
      <c r="F1206">
        <v>32.5</v>
      </c>
      <c r="G1206" t="s">
        <v>32304</v>
      </c>
      <c r="H1206" t="s">
        <v>27150</v>
      </c>
      <c r="I1206" s="193" t="s">
        <v>37410</v>
      </c>
    </row>
    <row r="1207" spans="1:9">
      <c r="A1207" t="s">
        <v>34964</v>
      </c>
      <c r="B1207" t="s">
        <v>31803</v>
      </c>
      <c r="C1207">
        <v>6</v>
      </c>
      <c r="D1207">
        <v>0.7</v>
      </c>
      <c r="E1207">
        <v>30</v>
      </c>
      <c r="F1207">
        <v>5.2</v>
      </c>
      <c r="G1207" t="s">
        <v>32304</v>
      </c>
      <c r="H1207" t="s">
        <v>27165</v>
      </c>
      <c r="I1207" s="193" t="s">
        <v>37411</v>
      </c>
    </row>
    <row r="1208" spans="1:9">
      <c r="A1208" t="s">
        <v>34965</v>
      </c>
      <c r="B1208" t="s">
        <v>2635</v>
      </c>
      <c r="C1208">
        <v>6</v>
      </c>
      <c r="D1208">
        <v>0.7</v>
      </c>
      <c r="E1208">
        <v>22</v>
      </c>
      <c r="F1208">
        <v>110</v>
      </c>
      <c r="G1208" t="s">
        <v>32304</v>
      </c>
      <c r="H1208" t="s">
        <v>27165</v>
      </c>
      <c r="I1208" s="193" t="s">
        <v>37412</v>
      </c>
    </row>
    <row r="1209" spans="1:9">
      <c r="A1209" t="s">
        <v>34966</v>
      </c>
      <c r="B1209" t="s">
        <v>31804</v>
      </c>
      <c r="C1209">
        <v>24</v>
      </c>
      <c r="D1209">
        <v>0.05</v>
      </c>
      <c r="E1209">
        <v>34</v>
      </c>
      <c r="F1209">
        <v>19.5</v>
      </c>
      <c r="G1209" t="s">
        <v>32304</v>
      </c>
      <c r="H1209" t="s">
        <v>27150</v>
      </c>
      <c r="I1209" s="193" t="s">
        <v>37413</v>
      </c>
    </row>
    <row r="1210" spans="1:9">
      <c r="A1210" t="s">
        <v>34967</v>
      </c>
      <c r="B1210" t="s">
        <v>31805</v>
      </c>
      <c r="C1210">
        <v>24</v>
      </c>
      <c r="D1210">
        <v>0.05</v>
      </c>
      <c r="E1210">
        <v>34</v>
      </c>
      <c r="F1210">
        <v>0.55000000000000004</v>
      </c>
      <c r="G1210" t="s">
        <v>32304</v>
      </c>
      <c r="H1210" t="s">
        <v>27150</v>
      </c>
      <c r="I1210" s="193" t="s">
        <v>37414</v>
      </c>
    </row>
    <row r="1211" spans="1:9">
      <c r="A1211" t="s">
        <v>34969</v>
      </c>
      <c r="B1211" t="s">
        <v>31807</v>
      </c>
      <c r="C1211">
        <v>24</v>
      </c>
      <c r="D1211">
        <v>0.05</v>
      </c>
      <c r="E1211">
        <v>21</v>
      </c>
      <c r="F1211">
        <v>9.5</v>
      </c>
      <c r="G1211" t="s">
        <v>32304</v>
      </c>
      <c r="H1211" t="s">
        <v>27150</v>
      </c>
      <c r="I1211" s="193" t="s">
        <v>37416</v>
      </c>
    </row>
    <row r="1212" spans="1:9">
      <c r="A1212" t="s">
        <v>34986</v>
      </c>
      <c r="B1212" t="s">
        <v>2669</v>
      </c>
      <c r="C1212">
        <v>6</v>
      </c>
      <c r="D1212">
        <v>0.7</v>
      </c>
      <c r="E1212">
        <v>24</v>
      </c>
      <c r="F1212">
        <v>28.5</v>
      </c>
      <c r="G1212" t="s">
        <v>32304</v>
      </c>
      <c r="H1212" t="s">
        <v>27159</v>
      </c>
      <c r="I1212" s="193" t="s">
        <v>37433</v>
      </c>
    </row>
    <row r="1213" spans="1:9">
      <c r="A1213" t="s">
        <v>34987</v>
      </c>
      <c r="B1213" t="s">
        <v>2671</v>
      </c>
      <c r="C1213">
        <v>6</v>
      </c>
      <c r="D1213">
        <v>0.7</v>
      </c>
      <c r="E1213">
        <v>30</v>
      </c>
      <c r="F1213">
        <v>8.5</v>
      </c>
      <c r="G1213" t="s">
        <v>32304</v>
      </c>
      <c r="H1213" t="s">
        <v>27159</v>
      </c>
      <c r="I1213" s="193" t="s">
        <v>37434</v>
      </c>
    </row>
    <row r="1214" spans="1:9">
      <c r="A1214" t="s">
        <v>34988</v>
      </c>
      <c r="B1214" t="s">
        <v>2674</v>
      </c>
      <c r="C1214">
        <v>6</v>
      </c>
      <c r="D1214">
        <v>0.7</v>
      </c>
      <c r="E1214">
        <v>32</v>
      </c>
      <c r="F1214">
        <v>34.5</v>
      </c>
      <c r="G1214" t="s">
        <v>32304</v>
      </c>
      <c r="H1214" t="s">
        <v>27159</v>
      </c>
      <c r="I1214" s="193" t="s">
        <v>37435</v>
      </c>
    </row>
    <row r="1215" spans="1:9">
      <c r="A1215" t="s">
        <v>34989</v>
      </c>
      <c r="B1215" t="s">
        <v>2676</v>
      </c>
      <c r="C1215">
        <v>6</v>
      </c>
      <c r="D1215">
        <v>0.5</v>
      </c>
      <c r="E1215">
        <v>32</v>
      </c>
      <c r="F1215">
        <v>42.5</v>
      </c>
      <c r="G1215" t="s">
        <v>32304</v>
      </c>
      <c r="H1215" t="s">
        <v>27159</v>
      </c>
      <c r="I1215" s="193" t="s">
        <v>37436</v>
      </c>
    </row>
    <row r="1216" spans="1:9">
      <c r="A1216" t="s">
        <v>35012</v>
      </c>
      <c r="B1216" t="s">
        <v>2700</v>
      </c>
      <c r="C1216">
        <v>6</v>
      </c>
      <c r="D1216">
        <v>0.7</v>
      </c>
      <c r="E1216">
        <v>18</v>
      </c>
      <c r="F1216">
        <v>14.25</v>
      </c>
      <c r="G1216" t="s">
        <v>32304</v>
      </c>
      <c r="H1216" t="s">
        <v>27150</v>
      </c>
      <c r="I1216" s="193" t="s">
        <v>37459</v>
      </c>
    </row>
    <row r="1217" spans="1:9">
      <c r="A1217" t="s">
        <v>35013</v>
      </c>
      <c r="B1217" t="s">
        <v>2700</v>
      </c>
      <c r="C1217">
        <v>6</v>
      </c>
      <c r="D1217">
        <v>1</v>
      </c>
      <c r="E1217">
        <v>21</v>
      </c>
      <c r="F1217">
        <v>15.85</v>
      </c>
      <c r="G1217" t="s">
        <v>32304</v>
      </c>
      <c r="H1217" t="s">
        <v>27220</v>
      </c>
      <c r="I1217" s="193" t="s">
        <v>37460</v>
      </c>
    </row>
    <row r="1218" spans="1:9">
      <c r="A1218" t="s">
        <v>35014</v>
      </c>
      <c r="B1218" t="s">
        <v>2700</v>
      </c>
      <c r="C1218">
        <v>6</v>
      </c>
      <c r="D1218">
        <v>1</v>
      </c>
      <c r="E1218">
        <v>21</v>
      </c>
      <c r="F1218">
        <v>14.75</v>
      </c>
      <c r="G1218" t="s">
        <v>32304</v>
      </c>
      <c r="H1218" t="s">
        <v>27174</v>
      </c>
      <c r="I1218" s="193" t="s">
        <v>37461</v>
      </c>
    </row>
    <row r="1219" spans="1:9">
      <c r="A1219" t="s">
        <v>35015</v>
      </c>
      <c r="B1219" t="s">
        <v>2700</v>
      </c>
      <c r="C1219">
        <v>6</v>
      </c>
      <c r="D1219">
        <v>0.7</v>
      </c>
      <c r="E1219">
        <v>21</v>
      </c>
      <c r="F1219">
        <v>145</v>
      </c>
      <c r="G1219" t="s">
        <v>32304</v>
      </c>
      <c r="H1219" t="s">
        <v>27220</v>
      </c>
      <c r="I1219" s="193" t="s">
        <v>37462</v>
      </c>
    </row>
    <row r="1220" spans="1:9">
      <c r="A1220" t="s">
        <v>35016</v>
      </c>
      <c r="B1220" t="s">
        <v>2706</v>
      </c>
      <c r="C1220">
        <v>6</v>
      </c>
      <c r="D1220">
        <v>0.7</v>
      </c>
      <c r="E1220">
        <v>21</v>
      </c>
      <c r="F1220">
        <v>7.35</v>
      </c>
      <c r="G1220" t="s">
        <v>32304</v>
      </c>
      <c r="H1220" t="s">
        <v>27150</v>
      </c>
      <c r="I1220" s="193" t="s">
        <v>37463</v>
      </c>
    </row>
    <row r="1221" spans="1:9">
      <c r="A1221" t="s">
        <v>35017</v>
      </c>
      <c r="B1221" t="s">
        <v>2710</v>
      </c>
      <c r="C1221">
        <v>120</v>
      </c>
      <c r="D1221">
        <v>0.05</v>
      </c>
      <c r="E1221">
        <v>21</v>
      </c>
      <c r="F1221">
        <v>12.5</v>
      </c>
      <c r="G1221" t="s">
        <v>32304</v>
      </c>
      <c r="H1221" t="s">
        <v>27174</v>
      </c>
      <c r="I1221" s="193" t="s">
        <v>37464</v>
      </c>
    </row>
    <row r="1222" spans="1:9">
      <c r="A1222" t="s">
        <v>35018</v>
      </c>
      <c r="B1222" t="s">
        <v>2712</v>
      </c>
      <c r="C1222">
        <v>6</v>
      </c>
      <c r="D1222">
        <v>0.7</v>
      </c>
      <c r="E1222">
        <v>18</v>
      </c>
      <c r="F1222">
        <v>5.4</v>
      </c>
      <c r="G1222" t="s">
        <v>32304</v>
      </c>
      <c r="H1222" t="s">
        <v>27220</v>
      </c>
      <c r="I1222" s="193" t="s">
        <v>37465</v>
      </c>
    </row>
    <row r="1223" spans="1:9">
      <c r="A1223" t="s">
        <v>35019</v>
      </c>
      <c r="B1223" t="s">
        <v>27302</v>
      </c>
      <c r="C1223">
        <v>6</v>
      </c>
      <c r="D1223">
        <v>1</v>
      </c>
      <c r="E1223">
        <v>16</v>
      </c>
      <c r="F1223">
        <v>19.5</v>
      </c>
      <c r="G1223" t="s">
        <v>32304</v>
      </c>
      <c r="H1223" t="s">
        <v>27168</v>
      </c>
      <c r="I1223" s="193" t="s">
        <v>37466</v>
      </c>
    </row>
    <row r="1224" spans="1:9">
      <c r="A1224" t="s">
        <v>35021</v>
      </c>
      <c r="B1224" t="s">
        <v>4613</v>
      </c>
      <c r="C1224">
        <v>6</v>
      </c>
      <c r="D1224">
        <v>1</v>
      </c>
      <c r="E1224">
        <v>25</v>
      </c>
      <c r="F1224">
        <v>9.5</v>
      </c>
      <c r="G1224" t="s">
        <v>32304</v>
      </c>
      <c r="H1224" t="s">
        <v>27154</v>
      </c>
      <c r="I1224" s="193" t="s">
        <v>37468</v>
      </c>
    </row>
    <row r="1225" spans="1:9">
      <c r="A1225" t="s">
        <v>35072</v>
      </c>
      <c r="B1225" t="s">
        <v>32529</v>
      </c>
      <c r="C1225">
        <v>6</v>
      </c>
      <c r="D1225">
        <v>0.7</v>
      </c>
      <c r="E1225">
        <v>30</v>
      </c>
      <c r="F1225">
        <v>26.5</v>
      </c>
      <c r="G1225" t="s">
        <v>32304</v>
      </c>
      <c r="H1225" t="s">
        <v>27154</v>
      </c>
      <c r="I1225" s="193" t="s">
        <v>37519</v>
      </c>
    </row>
    <row r="1226" spans="1:9">
      <c r="A1226" t="s">
        <v>35078</v>
      </c>
      <c r="B1226" t="s">
        <v>2824</v>
      </c>
      <c r="C1226">
        <v>6</v>
      </c>
      <c r="D1226">
        <v>0.7</v>
      </c>
      <c r="E1226">
        <v>30</v>
      </c>
      <c r="F1226">
        <v>23.5</v>
      </c>
      <c r="G1226" t="s">
        <v>32304</v>
      </c>
      <c r="H1226" t="s">
        <v>27154</v>
      </c>
      <c r="I1226" s="193" t="s">
        <v>37525</v>
      </c>
    </row>
    <row r="1227" spans="1:9">
      <c r="A1227" t="s">
        <v>35080</v>
      </c>
      <c r="B1227" t="s">
        <v>32530</v>
      </c>
      <c r="C1227">
        <v>6</v>
      </c>
      <c r="D1227">
        <v>1</v>
      </c>
      <c r="E1227">
        <v>15</v>
      </c>
      <c r="F1227">
        <v>40</v>
      </c>
      <c r="G1227" t="s">
        <v>32304</v>
      </c>
      <c r="H1227" t="s">
        <v>27159</v>
      </c>
      <c r="I1227" s="193" t="s">
        <v>37527</v>
      </c>
    </row>
    <row r="1228" spans="1:9">
      <c r="A1228" t="s">
        <v>35089</v>
      </c>
      <c r="B1228" t="s">
        <v>2832</v>
      </c>
      <c r="C1228">
        <v>6</v>
      </c>
      <c r="D1228">
        <v>0.7</v>
      </c>
      <c r="E1228">
        <v>20</v>
      </c>
      <c r="F1228">
        <v>6.25</v>
      </c>
      <c r="G1228" t="s">
        <v>32304</v>
      </c>
      <c r="H1228" t="s">
        <v>27152</v>
      </c>
      <c r="I1228" s="193" t="s">
        <v>37536</v>
      </c>
    </row>
    <row r="1229" spans="1:9">
      <c r="A1229" t="s">
        <v>35105</v>
      </c>
      <c r="B1229" t="s">
        <v>2875</v>
      </c>
      <c r="C1229">
        <v>6</v>
      </c>
      <c r="D1229">
        <v>0.5</v>
      </c>
      <c r="E1229">
        <v>29</v>
      </c>
      <c r="F1229">
        <v>16.25</v>
      </c>
      <c r="G1229" t="s">
        <v>32304</v>
      </c>
      <c r="H1229" t="s">
        <v>27153</v>
      </c>
      <c r="I1229" s="193" t="s">
        <v>37552</v>
      </c>
    </row>
    <row r="1230" spans="1:9">
      <c r="A1230" t="s">
        <v>35131</v>
      </c>
      <c r="B1230" t="s">
        <v>2917</v>
      </c>
      <c r="C1230">
        <v>6</v>
      </c>
      <c r="D1230">
        <v>0.7</v>
      </c>
      <c r="E1230">
        <v>23</v>
      </c>
      <c r="F1230">
        <v>74.95</v>
      </c>
      <c r="G1230" t="s">
        <v>32304</v>
      </c>
      <c r="H1230" t="s">
        <v>27163</v>
      </c>
      <c r="I1230" s="193" t="s">
        <v>37578</v>
      </c>
    </row>
    <row r="1231" spans="1:9">
      <c r="A1231" t="s">
        <v>35147</v>
      </c>
      <c r="B1231" t="s">
        <v>27728</v>
      </c>
      <c r="C1231">
        <v>6</v>
      </c>
      <c r="D1231">
        <v>0.7</v>
      </c>
      <c r="E1231">
        <v>14.9</v>
      </c>
      <c r="F1231">
        <v>1.2</v>
      </c>
      <c r="G1231" t="s">
        <v>32304</v>
      </c>
      <c r="H1231" t="s">
        <v>27148</v>
      </c>
      <c r="I1231" s="193" t="s">
        <v>37594</v>
      </c>
    </row>
    <row r="1232" spans="1:9">
      <c r="A1232" t="s">
        <v>35160</v>
      </c>
      <c r="B1232" t="s">
        <v>31818</v>
      </c>
      <c r="C1232">
        <v>6</v>
      </c>
      <c r="D1232">
        <v>0.7</v>
      </c>
      <c r="E1232">
        <v>30</v>
      </c>
      <c r="F1232">
        <v>10.95</v>
      </c>
      <c r="G1232" t="s">
        <v>32304</v>
      </c>
      <c r="H1232" t="s">
        <v>27147</v>
      </c>
      <c r="I1232" s="193" t="s">
        <v>37607</v>
      </c>
    </row>
    <row r="1233" spans="1:9">
      <c r="A1233" t="s">
        <v>35165</v>
      </c>
      <c r="B1233" t="s">
        <v>2981</v>
      </c>
      <c r="C1233">
        <v>6</v>
      </c>
      <c r="D1233">
        <v>0.7</v>
      </c>
      <c r="E1233">
        <v>32</v>
      </c>
      <c r="F1233">
        <v>22.5</v>
      </c>
      <c r="G1233" t="s">
        <v>32304</v>
      </c>
      <c r="H1233" t="s">
        <v>27148</v>
      </c>
      <c r="I1233" s="193" t="s">
        <v>37612</v>
      </c>
    </row>
    <row r="1234" spans="1:9">
      <c r="A1234" t="s">
        <v>35166</v>
      </c>
      <c r="B1234" t="s">
        <v>2981</v>
      </c>
      <c r="C1234">
        <v>6</v>
      </c>
      <c r="D1234">
        <v>1</v>
      </c>
      <c r="E1234">
        <v>32</v>
      </c>
      <c r="F1234">
        <v>23.25</v>
      </c>
      <c r="G1234" t="s">
        <v>32304</v>
      </c>
      <c r="H1234" t="s">
        <v>27148</v>
      </c>
      <c r="I1234" s="193" t="s">
        <v>37613</v>
      </c>
    </row>
    <row r="1235" spans="1:9">
      <c r="A1235" t="s">
        <v>35194</v>
      </c>
      <c r="B1235" t="s">
        <v>33150</v>
      </c>
      <c r="C1235">
        <v>8</v>
      </c>
      <c r="D1235">
        <v>0.7</v>
      </c>
      <c r="E1235">
        <v>20</v>
      </c>
      <c r="F1235">
        <v>9.9499999999999993</v>
      </c>
      <c r="G1235" t="s">
        <v>32304</v>
      </c>
      <c r="H1235" t="s">
        <v>27153</v>
      </c>
      <c r="I1235" s="193" t="s">
        <v>37641</v>
      </c>
    </row>
    <row r="1236" spans="1:9">
      <c r="A1236" t="s">
        <v>35195</v>
      </c>
      <c r="B1236" t="s">
        <v>33151</v>
      </c>
      <c r="C1236">
        <v>8</v>
      </c>
      <c r="D1236">
        <v>0.7</v>
      </c>
      <c r="E1236">
        <v>20</v>
      </c>
      <c r="F1236">
        <v>64</v>
      </c>
      <c r="G1236" t="s">
        <v>32304</v>
      </c>
      <c r="H1236" t="s">
        <v>27153</v>
      </c>
      <c r="I1236" s="193" t="s">
        <v>37642</v>
      </c>
    </row>
    <row r="1237" spans="1:9">
      <c r="A1237" t="s">
        <v>35196</v>
      </c>
      <c r="B1237" t="s">
        <v>33152</v>
      </c>
      <c r="C1237">
        <v>8</v>
      </c>
      <c r="D1237">
        <v>0.7</v>
      </c>
      <c r="E1237">
        <v>20</v>
      </c>
      <c r="F1237">
        <v>41.95</v>
      </c>
      <c r="G1237" t="s">
        <v>32304</v>
      </c>
      <c r="H1237" t="s">
        <v>27153</v>
      </c>
      <c r="I1237" s="193" t="s">
        <v>37643</v>
      </c>
    </row>
    <row r="1238" spans="1:9">
      <c r="A1238" t="s">
        <v>35198</v>
      </c>
      <c r="B1238" t="s">
        <v>33154</v>
      </c>
      <c r="C1238">
        <v>8</v>
      </c>
      <c r="D1238">
        <v>0.7</v>
      </c>
      <c r="E1238">
        <v>17</v>
      </c>
      <c r="F1238">
        <v>21.5</v>
      </c>
      <c r="G1238" t="s">
        <v>32304</v>
      </c>
      <c r="H1238" t="s">
        <v>27153</v>
      </c>
      <c r="I1238" s="193" t="s">
        <v>37645</v>
      </c>
    </row>
    <row r="1239" spans="1:9">
      <c r="A1239" t="s">
        <v>35199</v>
      </c>
      <c r="B1239" t="s">
        <v>33155</v>
      </c>
      <c r="C1239">
        <v>8</v>
      </c>
      <c r="D1239">
        <v>0.7</v>
      </c>
      <c r="E1239">
        <v>25</v>
      </c>
      <c r="F1239">
        <v>5.65</v>
      </c>
      <c r="G1239" t="s">
        <v>32304</v>
      </c>
      <c r="H1239" t="s">
        <v>27153</v>
      </c>
      <c r="I1239" s="193" t="s">
        <v>37646</v>
      </c>
    </row>
    <row r="1240" spans="1:9">
      <c r="A1240" t="s">
        <v>35200</v>
      </c>
      <c r="B1240" t="s">
        <v>33156</v>
      </c>
      <c r="C1240">
        <v>8</v>
      </c>
      <c r="D1240">
        <v>0.7</v>
      </c>
      <c r="E1240">
        <v>20</v>
      </c>
      <c r="F1240">
        <v>28.95</v>
      </c>
      <c r="G1240" t="s">
        <v>32304</v>
      </c>
      <c r="H1240" t="s">
        <v>27153</v>
      </c>
      <c r="I1240" s="193" t="s">
        <v>37647</v>
      </c>
    </row>
    <row r="1241" spans="1:9">
      <c r="A1241" t="s">
        <v>35201</v>
      </c>
      <c r="B1241" t="s">
        <v>33157</v>
      </c>
      <c r="C1241">
        <v>8</v>
      </c>
      <c r="D1241">
        <v>0.7</v>
      </c>
      <c r="E1241">
        <v>25</v>
      </c>
      <c r="F1241">
        <v>270</v>
      </c>
      <c r="G1241" t="s">
        <v>32304</v>
      </c>
      <c r="H1241" t="s">
        <v>27153</v>
      </c>
      <c r="I1241" s="193" t="s">
        <v>37648</v>
      </c>
    </row>
    <row r="1242" spans="1:9">
      <c r="A1242" t="s">
        <v>35227</v>
      </c>
      <c r="B1242" t="s">
        <v>3091</v>
      </c>
      <c r="C1242">
        <v>6</v>
      </c>
      <c r="D1242">
        <v>0.7</v>
      </c>
      <c r="E1242">
        <v>12</v>
      </c>
      <c r="F1242">
        <v>21.9</v>
      </c>
      <c r="G1242" t="s">
        <v>32304</v>
      </c>
      <c r="H1242" t="s">
        <v>27148</v>
      </c>
      <c r="I1242" s="193" t="s">
        <v>37674</v>
      </c>
    </row>
    <row r="1243" spans="1:9">
      <c r="A1243" t="s">
        <v>35228</v>
      </c>
      <c r="B1243" t="s">
        <v>4678</v>
      </c>
      <c r="C1243">
        <v>6</v>
      </c>
      <c r="D1243">
        <v>0.7</v>
      </c>
      <c r="E1243">
        <v>10</v>
      </c>
      <c r="F1243">
        <v>7.75</v>
      </c>
      <c r="G1243" t="s">
        <v>32304</v>
      </c>
      <c r="H1243" t="s">
        <v>27148</v>
      </c>
      <c r="I1243" s="193" t="s">
        <v>37675</v>
      </c>
    </row>
    <row r="1244" spans="1:9">
      <c r="A1244" t="s">
        <v>35239</v>
      </c>
      <c r="B1244" t="s">
        <v>14288</v>
      </c>
      <c r="C1244">
        <v>6</v>
      </c>
      <c r="D1244">
        <v>1</v>
      </c>
      <c r="E1244">
        <v>25</v>
      </c>
      <c r="F1244">
        <v>9.5</v>
      </c>
      <c r="G1244" t="s">
        <v>32304</v>
      </c>
      <c r="H1244" t="s">
        <v>27150</v>
      </c>
      <c r="I1244" s="193" t="s">
        <v>37686</v>
      </c>
    </row>
    <row r="1245" spans="1:9">
      <c r="A1245" t="s">
        <v>35250</v>
      </c>
      <c r="B1245" t="s">
        <v>3135</v>
      </c>
      <c r="C1245">
        <v>6</v>
      </c>
      <c r="D1245">
        <v>0.7</v>
      </c>
      <c r="E1245">
        <v>15</v>
      </c>
      <c r="F1245">
        <v>24.5</v>
      </c>
      <c r="G1245" t="s">
        <v>32304</v>
      </c>
      <c r="H1245" t="s">
        <v>27154</v>
      </c>
      <c r="I1245" s="193" t="s">
        <v>37697</v>
      </c>
    </row>
    <row r="1246" spans="1:9">
      <c r="A1246" t="s">
        <v>35261</v>
      </c>
      <c r="B1246" t="s">
        <v>3153</v>
      </c>
      <c r="C1246">
        <v>6</v>
      </c>
      <c r="D1246">
        <v>0.7</v>
      </c>
      <c r="E1246">
        <v>17</v>
      </c>
      <c r="F1246">
        <v>20.25</v>
      </c>
      <c r="G1246" t="s">
        <v>32304</v>
      </c>
      <c r="H1246" t="s">
        <v>27154</v>
      </c>
      <c r="I1246" s="193" t="s">
        <v>37708</v>
      </c>
    </row>
    <row r="1247" spans="1:9">
      <c r="A1247" t="s">
        <v>35262</v>
      </c>
      <c r="B1247" t="s">
        <v>3153</v>
      </c>
      <c r="C1247">
        <v>6</v>
      </c>
      <c r="D1247">
        <v>1</v>
      </c>
      <c r="E1247">
        <v>17</v>
      </c>
      <c r="F1247">
        <v>15.9</v>
      </c>
      <c r="G1247" t="s">
        <v>32304</v>
      </c>
      <c r="H1247" t="s">
        <v>27154</v>
      </c>
      <c r="I1247" s="193" t="s">
        <v>37709</v>
      </c>
    </row>
    <row r="1248" spans="1:9">
      <c r="A1248" t="s">
        <v>35279</v>
      </c>
      <c r="B1248" t="s">
        <v>31825</v>
      </c>
      <c r="C1248">
        <v>6</v>
      </c>
      <c r="D1248">
        <v>0.7</v>
      </c>
      <c r="E1248">
        <v>25</v>
      </c>
      <c r="F1248">
        <v>72.5</v>
      </c>
      <c r="G1248" t="s">
        <v>32304</v>
      </c>
      <c r="H1248" t="s">
        <v>27733</v>
      </c>
      <c r="I1248" s="193" t="s">
        <v>37726</v>
      </c>
    </row>
    <row r="1249" spans="1:9">
      <c r="A1249" t="s">
        <v>35283</v>
      </c>
      <c r="B1249" t="s">
        <v>26986</v>
      </c>
      <c r="C1249">
        <v>6</v>
      </c>
      <c r="D1249">
        <v>0.7</v>
      </c>
      <c r="E1249">
        <v>15</v>
      </c>
      <c r="F1249">
        <v>5.65</v>
      </c>
      <c r="G1249" t="s">
        <v>32304</v>
      </c>
      <c r="H1249" t="s">
        <v>27151</v>
      </c>
      <c r="I1249" s="193" t="s">
        <v>37730</v>
      </c>
    </row>
    <row r="1250" spans="1:9">
      <c r="A1250" t="s">
        <v>35289</v>
      </c>
      <c r="B1250" t="s">
        <v>3202</v>
      </c>
      <c r="C1250">
        <v>6</v>
      </c>
      <c r="D1250">
        <v>0.5</v>
      </c>
      <c r="E1250">
        <v>29</v>
      </c>
      <c r="F1250">
        <v>19.95</v>
      </c>
      <c r="G1250" t="s">
        <v>32304</v>
      </c>
      <c r="H1250" t="s">
        <v>27152</v>
      </c>
      <c r="I1250" s="193" t="s">
        <v>37736</v>
      </c>
    </row>
    <row r="1251" spans="1:9">
      <c r="A1251" t="s">
        <v>35295</v>
      </c>
      <c r="B1251" t="s">
        <v>3210</v>
      </c>
      <c r="C1251">
        <v>6</v>
      </c>
      <c r="D1251">
        <v>0.7</v>
      </c>
      <c r="E1251">
        <v>40</v>
      </c>
      <c r="F1251">
        <v>12.5</v>
      </c>
      <c r="G1251" t="s">
        <v>32304</v>
      </c>
      <c r="H1251" t="s">
        <v>27154</v>
      </c>
      <c r="I1251" s="193" t="s">
        <v>37742</v>
      </c>
    </row>
    <row r="1252" spans="1:9">
      <c r="A1252" t="s">
        <v>35297</v>
      </c>
      <c r="B1252" t="s">
        <v>3214</v>
      </c>
      <c r="C1252">
        <v>6</v>
      </c>
      <c r="D1252">
        <v>1</v>
      </c>
      <c r="E1252">
        <v>25</v>
      </c>
      <c r="F1252">
        <v>16.5</v>
      </c>
      <c r="G1252" t="s">
        <v>32304</v>
      </c>
      <c r="H1252" t="s">
        <v>27152</v>
      </c>
      <c r="I1252" s="193" t="s">
        <v>37744</v>
      </c>
    </row>
    <row r="1253" spans="1:9">
      <c r="A1253" t="s">
        <v>35298</v>
      </c>
      <c r="B1253" t="s">
        <v>3214</v>
      </c>
      <c r="C1253">
        <v>6</v>
      </c>
      <c r="D1253">
        <v>0.7</v>
      </c>
      <c r="E1253">
        <v>25</v>
      </c>
      <c r="F1253">
        <v>19.5</v>
      </c>
      <c r="G1253" t="s">
        <v>32304</v>
      </c>
      <c r="H1253" t="s">
        <v>27152</v>
      </c>
      <c r="I1253" s="193" t="s">
        <v>37745</v>
      </c>
    </row>
    <row r="1254" spans="1:9">
      <c r="A1254" t="s">
        <v>35299</v>
      </c>
      <c r="B1254" t="s">
        <v>3214</v>
      </c>
      <c r="C1254">
        <v>12</v>
      </c>
      <c r="D1254">
        <v>1</v>
      </c>
      <c r="E1254">
        <v>25</v>
      </c>
      <c r="F1254">
        <v>13.5</v>
      </c>
      <c r="G1254" t="s">
        <v>32304</v>
      </c>
      <c r="H1254" t="s">
        <v>27152</v>
      </c>
      <c r="I1254" s="193" t="s">
        <v>37746</v>
      </c>
    </row>
    <row r="1255" spans="1:9">
      <c r="A1255" t="s">
        <v>35300</v>
      </c>
      <c r="B1255" t="s">
        <v>3218</v>
      </c>
      <c r="C1255">
        <v>6</v>
      </c>
      <c r="D1255">
        <v>1</v>
      </c>
      <c r="E1255">
        <v>17</v>
      </c>
      <c r="F1255">
        <v>21.5</v>
      </c>
      <c r="G1255" t="s">
        <v>32304</v>
      </c>
      <c r="H1255" t="s">
        <v>27148</v>
      </c>
      <c r="I1255" s="193" t="s">
        <v>37747</v>
      </c>
    </row>
    <row r="1256" spans="1:9">
      <c r="A1256" t="s">
        <v>35301</v>
      </c>
      <c r="B1256" t="s">
        <v>3221</v>
      </c>
      <c r="C1256">
        <v>48</v>
      </c>
      <c r="D1256">
        <v>0.05</v>
      </c>
      <c r="E1256">
        <v>17</v>
      </c>
      <c r="F1256">
        <v>17.75</v>
      </c>
      <c r="G1256" t="s">
        <v>32304</v>
      </c>
      <c r="H1256" t="s">
        <v>27148</v>
      </c>
      <c r="I1256" s="193" t="s">
        <v>37748</v>
      </c>
    </row>
    <row r="1257" spans="1:9">
      <c r="A1257" t="s">
        <v>35302</v>
      </c>
      <c r="B1257" t="s">
        <v>3223</v>
      </c>
      <c r="C1257">
        <v>48</v>
      </c>
      <c r="D1257">
        <v>0.05</v>
      </c>
      <c r="E1257">
        <v>17</v>
      </c>
      <c r="F1257">
        <v>50.5</v>
      </c>
      <c r="G1257" t="s">
        <v>32304</v>
      </c>
      <c r="H1257" t="s">
        <v>27148</v>
      </c>
      <c r="I1257" s="193" t="s">
        <v>37749</v>
      </c>
    </row>
    <row r="1258" spans="1:9">
      <c r="A1258" t="s">
        <v>35303</v>
      </c>
      <c r="B1258" t="s">
        <v>3223</v>
      </c>
      <c r="C1258">
        <v>6</v>
      </c>
      <c r="D1258">
        <v>1</v>
      </c>
      <c r="E1258">
        <v>17</v>
      </c>
      <c r="F1258">
        <v>24.5</v>
      </c>
      <c r="G1258" t="s">
        <v>32304</v>
      </c>
      <c r="H1258" t="s">
        <v>27148</v>
      </c>
      <c r="I1258" s="193" t="s">
        <v>37750</v>
      </c>
    </row>
    <row r="1259" spans="1:9">
      <c r="A1259" t="s">
        <v>35304</v>
      </c>
      <c r="B1259" t="s">
        <v>3228</v>
      </c>
      <c r="C1259">
        <v>6</v>
      </c>
      <c r="D1259">
        <v>1</v>
      </c>
      <c r="E1259">
        <v>17</v>
      </c>
      <c r="F1259">
        <v>8.1</v>
      </c>
      <c r="G1259" t="s">
        <v>32304</v>
      </c>
      <c r="H1259" t="s">
        <v>27148</v>
      </c>
      <c r="I1259" s="193" t="s">
        <v>37751</v>
      </c>
    </row>
    <row r="1260" spans="1:9">
      <c r="A1260" t="s">
        <v>35307</v>
      </c>
      <c r="B1260" t="s">
        <v>3241</v>
      </c>
      <c r="C1260">
        <v>6</v>
      </c>
      <c r="D1260">
        <v>1</v>
      </c>
      <c r="E1260">
        <v>17</v>
      </c>
      <c r="F1260">
        <v>29</v>
      </c>
      <c r="G1260" t="s">
        <v>32304</v>
      </c>
      <c r="H1260" t="s">
        <v>27148</v>
      </c>
      <c r="I1260" s="193" t="s">
        <v>37754</v>
      </c>
    </row>
    <row r="1261" spans="1:9">
      <c r="A1261" t="s">
        <v>35308</v>
      </c>
      <c r="B1261" t="s">
        <v>3241</v>
      </c>
      <c r="C1261">
        <v>6</v>
      </c>
      <c r="D1261">
        <v>0.7</v>
      </c>
      <c r="E1261">
        <v>17</v>
      </c>
      <c r="F1261">
        <v>10.45</v>
      </c>
      <c r="G1261" t="s">
        <v>32304</v>
      </c>
      <c r="H1261" t="s">
        <v>27148</v>
      </c>
      <c r="I1261" s="193" t="s">
        <v>37755</v>
      </c>
    </row>
    <row r="1262" spans="1:9">
      <c r="A1262" t="s">
        <v>35328</v>
      </c>
      <c r="B1262" t="s">
        <v>14458</v>
      </c>
      <c r="C1262">
        <v>6</v>
      </c>
      <c r="D1262">
        <v>0.7</v>
      </c>
      <c r="E1262">
        <v>26</v>
      </c>
      <c r="F1262">
        <v>7.8</v>
      </c>
      <c r="G1262" t="s">
        <v>32304</v>
      </c>
      <c r="H1262" t="s">
        <v>27152</v>
      </c>
      <c r="I1262" s="193" t="s">
        <v>37775</v>
      </c>
    </row>
    <row r="1263" spans="1:9">
      <c r="A1263" t="s">
        <v>35329</v>
      </c>
      <c r="B1263" t="s">
        <v>3280</v>
      </c>
      <c r="C1263">
        <v>6</v>
      </c>
      <c r="D1263">
        <v>1</v>
      </c>
      <c r="E1263">
        <v>15</v>
      </c>
      <c r="F1263">
        <v>61</v>
      </c>
      <c r="G1263" t="s">
        <v>32304</v>
      </c>
      <c r="H1263" t="s">
        <v>27153</v>
      </c>
      <c r="I1263" s="193" t="s">
        <v>37776</v>
      </c>
    </row>
    <row r="1264" spans="1:9">
      <c r="A1264" t="s">
        <v>35450</v>
      </c>
      <c r="B1264" t="s">
        <v>3486</v>
      </c>
      <c r="C1264">
        <v>6</v>
      </c>
      <c r="D1264">
        <v>0.7</v>
      </c>
      <c r="E1264">
        <v>20</v>
      </c>
      <c r="F1264">
        <v>8.75</v>
      </c>
      <c r="G1264" t="s">
        <v>32304</v>
      </c>
      <c r="H1264" t="s">
        <v>27148</v>
      </c>
      <c r="I1264" s="193" t="s">
        <v>37897</v>
      </c>
    </row>
    <row r="1265" spans="1:9">
      <c r="A1265" t="s">
        <v>35456</v>
      </c>
      <c r="B1265" t="s">
        <v>3501</v>
      </c>
      <c r="C1265">
        <v>6</v>
      </c>
      <c r="D1265">
        <v>0.7</v>
      </c>
      <c r="E1265">
        <v>25</v>
      </c>
      <c r="F1265">
        <v>6.5</v>
      </c>
      <c r="G1265" t="s">
        <v>32304</v>
      </c>
      <c r="H1265" t="s">
        <v>27248</v>
      </c>
      <c r="I1265" s="193" t="s">
        <v>37903</v>
      </c>
    </row>
    <row r="1266" spans="1:9">
      <c r="A1266" t="s">
        <v>35457</v>
      </c>
      <c r="B1266" t="s">
        <v>3501</v>
      </c>
      <c r="C1266">
        <v>1</v>
      </c>
      <c r="D1266">
        <v>3</v>
      </c>
      <c r="E1266">
        <v>25</v>
      </c>
      <c r="F1266">
        <v>12.65</v>
      </c>
      <c r="G1266" t="s">
        <v>32304</v>
      </c>
      <c r="H1266" t="s">
        <v>27248</v>
      </c>
      <c r="I1266" s="193" t="s">
        <v>37904</v>
      </c>
    </row>
    <row r="1267" spans="1:9">
      <c r="A1267" t="s">
        <v>35463</v>
      </c>
      <c r="B1267" t="s">
        <v>3549</v>
      </c>
      <c r="C1267">
        <v>6</v>
      </c>
      <c r="D1267">
        <v>0.5</v>
      </c>
      <c r="E1267">
        <v>14.9</v>
      </c>
      <c r="F1267">
        <v>9.25</v>
      </c>
      <c r="G1267" t="s">
        <v>32304</v>
      </c>
      <c r="H1267" t="s">
        <v>31812</v>
      </c>
      <c r="I1267" s="193" t="s">
        <v>37910</v>
      </c>
    </row>
    <row r="1268" spans="1:9">
      <c r="A1268" t="s">
        <v>35478</v>
      </c>
      <c r="B1268" t="s">
        <v>3570</v>
      </c>
      <c r="C1268">
        <v>6</v>
      </c>
      <c r="D1268">
        <v>0.7</v>
      </c>
      <c r="E1268">
        <v>30</v>
      </c>
      <c r="F1268">
        <v>17.850000000000001</v>
      </c>
      <c r="G1268" t="s">
        <v>32304</v>
      </c>
      <c r="H1268" t="s">
        <v>27153</v>
      </c>
      <c r="I1268" s="193" t="s">
        <v>37925</v>
      </c>
    </row>
    <row r="1269" spans="1:9">
      <c r="A1269" t="s">
        <v>35480</v>
      </c>
      <c r="B1269" t="s">
        <v>33194</v>
      </c>
      <c r="C1269">
        <v>6</v>
      </c>
      <c r="D1269">
        <v>0.7</v>
      </c>
      <c r="E1269">
        <v>33</v>
      </c>
      <c r="F1269">
        <v>12.95</v>
      </c>
      <c r="G1269" t="s">
        <v>32304</v>
      </c>
      <c r="H1269" t="s">
        <v>27152</v>
      </c>
      <c r="I1269" s="193" t="s">
        <v>37927</v>
      </c>
    </row>
    <row r="1270" spans="1:9">
      <c r="A1270" t="s">
        <v>35499</v>
      </c>
      <c r="B1270" t="s">
        <v>33198</v>
      </c>
      <c r="C1270">
        <v>6</v>
      </c>
      <c r="D1270">
        <v>0.5</v>
      </c>
      <c r="E1270">
        <v>29</v>
      </c>
      <c r="F1270">
        <v>9.5</v>
      </c>
      <c r="G1270" t="s">
        <v>32304</v>
      </c>
      <c r="H1270" t="s">
        <v>27152</v>
      </c>
      <c r="I1270" s="193" t="s">
        <v>37946</v>
      </c>
    </row>
    <row r="1271" spans="1:9">
      <c r="A1271" t="s">
        <v>35532</v>
      </c>
      <c r="B1271" t="s">
        <v>3699</v>
      </c>
      <c r="C1271">
        <v>6</v>
      </c>
      <c r="D1271">
        <v>0.7</v>
      </c>
      <c r="E1271">
        <v>15</v>
      </c>
      <c r="F1271">
        <v>36.5</v>
      </c>
      <c r="G1271" t="s">
        <v>32304</v>
      </c>
      <c r="H1271" t="s">
        <v>27152</v>
      </c>
      <c r="I1271" s="193" t="s">
        <v>37979</v>
      </c>
    </row>
    <row r="1272" spans="1:9">
      <c r="A1272" t="s">
        <v>35533</v>
      </c>
      <c r="B1272" t="s">
        <v>3703</v>
      </c>
      <c r="C1272">
        <v>6</v>
      </c>
      <c r="D1272">
        <v>0.7</v>
      </c>
      <c r="E1272">
        <v>15</v>
      </c>
      <c r="F1272">
        <v>20.25</v>
      </c>
      <c r="G1272" t="s">
        <v>32304</v>
      </c>
      <c r="H1272" t="s">
        <v>27152</v>
      </c>
      <c r="I1272" s="193" t="s">
        <v>37980</v>
      </c>
    </row>
    <row r="1273" spans="1:9">
      <c r="A1273" t="s">
        <v>35535</v>
      </c>
      <c r="B1273" t="s">
        <v>3713</v>
      </c>
      <c r="C1273">
        <v>6</v>
      </c>
      <c r="D1273">
        <v>0.7</v>
      </c>
      <c r="E1273">
        <v>10</v>
      </c>
      <c r="F1273">
        <v>23.5</v>
      </c>
      <c r="G1273" t="s">
        <v>32304</v>
      </c>
      <c r="H1273" t="s">
        <v>27148</v>
      </c>
      <c r="I1273" s="193" t="s">
        <v>37982</v>
      </c>
    </row>
    <row r="1274" spans="1:9">
      <c r="A1274" t="s">
        <v>35546</v>
      </c>
      <c r="B1274" t="s">
        <v>3734</v>
      </c>
      <c r="C1274">
        <v>6</v>
      </c>
      <c r="D1274">
        <v>0.7</v>
      </c>
      <c r="E1274">
        <v>20</v>
      </c>
      <c r="F1274">
        <v>288.5</v>
      </c>
      <c r="G1274" t="s">
        <v>32304</v>
      </c>
      <c r="H1274" t="s">
        <v>27154</v>
      </c>
      <c r="I1274" s="193" t="s">
        <v>37993</v>
      </c>
    </row>
    <row r="1275" spans="1:9">
      <c r="A1275" t="s">
        <v>35547</v>
      </c>
      <c r="B1275" t="s">
        <v>3734</v>
      </c>
      <c r="C1275">
        <v>6</v>
      </c>
      <c r="D1275">
        <v>0.5</v>
      </c>
      <c r="E1275">
        <v>20</v>
      </c>
      <c r="F1275">
        <v>6.45</v>
      </c>
      <c r="G1275" t="s">
        <v>32304</v>
      </c>
      <c r="H1275" t="s">
        <v>27154</v>
      </c>
      <c r="I1275" s="193" t="s">
        <v>37994</v>
      </c>
    </row>
    <row r="1276" spans="1:9">
      <c r="A1276" t="s">
        <v>35548</v>
      </c>
      <c r="B1276" t="s">
        <v>27005</v>
      </c>
      <c r="C1276">
        <v>6</v>
      </c>
      <c r="D1276">
        <v>0.7</v>
      </c>
      <c r="E1276">
        <v>40</v>
      </c>
      <c r="F1276">
        <v>5.9</v>
      </c>
      <c r="G1276" t="s">
        <v>32304</v>
      </c>
      <c r="H1276" t="s">
        <v>27153</v>
      </c>
      <c r="I1276" s="193" t="s">
        <v>37995</v>
      </c>
    </row>
    <row r="1277" spans="1:9">
      <c r="A1277" t="s">
        <v>35554</v>
      </c>
      <c r="B1277" t="s">
        <v>3750</v>
      </c>
      <c r="C1277">
        <v>6</v>
      </c>
      <c r="D1277">
        <v>0.7</v>
      </c>
      <c r="E1277">
        <v>40</v>
      </c>
      <c r="F1277">
        <v>11.45</v>
      </c>
      <c r="G1277" t="s">
        <v>32304</v>
      </c>
      <c r="H1277" t="s">
        <v>27159</v>
      </c>
      <c r="I1277" s="193" t="s">
        <v>38001</v>
      </c>
    </row>
    <row r="1278" spans="1:9">
      <c r="A1278" t="s">
        <v>35555</v>
      </c>
      <c r="B1278" t="s">
        <v>4502</v>
      </c>
      <c r="C1278">
        <v>6</v>
      </c>
      <c r="D1278">
        <v>0.7</v>
      </c>
      <c r="E1278">
        <v>40</v>
      </c>
      <c r="F1278">
        <v>12.55</v>
      </c>
      <c r="G1278" t="s">
        <v>32304</v>
      </c>
      <c r="H1278" t="s">
        <v>27159</v>
      </c>
      <c r="I1278" s="193" t="s">
        <v>38002</v>
      </c>
    </row>
    <row r="1279" spans="1:9">
      <c r="A1279" t="s">
        <v>35556</v>
      </c>
      <c r="B1279" t="s">
        <v>15106</v>
      </c>
      <c r="C1279">
        <v>6</v>
      </c>
      <c r="D1279">
        <v>0.7</v>
      </c>
      <c r="E1279">
        <v>40</v>
      </c>
      <c r="F1279">
        <v>11.5</v>
      </c>
      <c r="G1279" t="s">
        <v>32304</v>
      </c>
      <c r="H1279" t="s">
        <v>27159</v>
      </c>
      <c r="I1279" s="193" t="s">
        <v>38003</v>
      </c>
    </row>
    <row r="1280" spans="1:9">
      <c r="A1280" t="s">
        <v>35634</v>
      </c>
      <c r="B1280" t="s">
        <v>27756</v>
      </c>
      <c r="C1280">
        <v>12</v>
      </c>
      <c r="D1280">
        <v>0.5</v>
      </c>
      <c r="E1280">
        <v>22</v>
      </c>
      <c r="F1280">
        <v>21.5</v>
      </c>
      <c r="G1280" t="s">
        <v>32304</v>
      </c>
      <c r="H1280" t="s">
        <v>27153</v>
      </c>
      <c r="I1280" s="193" t="s">
        <v>38081</v>
      </c>
    </row>
    <row r="1281" spans="1:9">
      <c r="A1281" t="s">
        <v>35635</v>
      </c>
      <c r="B1281" t="s">
        <v>31843</v>
      </c>
      <c r="C1281">
        <v>12</v>
      </c>
      <c r="D1281">
        <v>0.5</v>
      </c>
      <c r="E1281">
        <v>22</v>
      </c>
      <c r="F1281">
        <v>7.75</v>
      </c>
      <c r="G1281" t="s">
        <v>32304</v>
      </c>
      <c r="H1281" t="s">
        <v>27153</v>
      </c>
      <c r="I1281" s="193" t="s">
        <v>38082</v>
      </c>
    </row>
    <row r="1282" spans="1:9">
      <c r="A1282" t="s">
        <v>35723</v>
      </c>
      <c r="B1282" t="s">
        <v>4010</v>
      </c>
      <c r="C1282">
        <v>6</v>
      </c>
      <c r="D1282">
        <v>0.7</v>
      </c>
      <c r="E1282">
        <v>20</v>
      </c>
      <c r="F1282">
        <v>18.95</v>
      </c>
      <c r="G1282" t="s">
        <v>32304</v>
      </c>
      <c r="H1282" t="s">
        <v>27159</v>
      </c>
      <c r="I1282" s="193" t="s">
        <v>38170</v>
      </c>
    </row>
    <row r="1283" spans="1:9">
      <c r="A1283" t="s">
        <v>35724</v>
      </c>
      <c r="B1283" t="s">
        <v>4010</v>
      </c>
      <c r="C1283">
        <v>6</v>
      </c>
      <c r="D1283">
        <v>0.7</v>
      </c>
      <c r="E1283">
        <v>20</v>
      </c>
      <c r="F1283">
        <v>7.1</v>
      </c>
      <c r="G1283" t="s">
        <v>32304</v>
      </c>
      <c r="H1283" t="s">
        <v>27159</v>
      </c>
      <c r="I1283" s="193" t="s">
        <v>38171</v>
      </c>
    </row>
    <row r="1284" spans="1:9">
      <c r="A1284" t="s">
        <v>35725</v>
      </c>
      <c r="B1284" t="s">
        <v>4010</v>
      </c>
      <c r="C1284">
        <v>12</v>
      </c>
      <c r="D1284">
        <v>1</v>
      </c>
      <c r="E1284">
        <v>20</v>
      </c>
      <c r="F1284">
        <v>9.9499999999999993</v>
      </c>
      <c r="G1284" t="s">
        <v>32304</v>
      </c>
      <c r="H1284" t="s">
        <v>27159</v>
      </c>
      <c r="I1284" s="193" t="s">
        <v>38172</v>
      </c>
    </row>
    <row r="1285" spans="1:9">
      <c r="A1285" t="s">
        <v>35726</v>
      </c>
      <c r="B1285" t="s">
        <v>4010</v>
      </c>
      <c r="C1285">
        <v>6</v>
      </c>
      <c r="D1285">
        <v>1</v>
      </c>
      <c r="E1285">
        <v>20</v>
      </c>
      <c r="F1285">
        <v>229</v>
      </c>
      <c r="G1285" t="s">
        <v>32304</v>
      </c>
      <c r="H1285" t="s">
        <v>27159</v>
      </c>
      <c r="I1285" s="193" t="s">
        <v>38173</v>
      </c>
    </row>
    <row r="1286" spans="1:9">
      <c r="A1286" t="s">
        <v>35727</v>
      </c>
      <c r="B1286" t="s">
        <v>4689</v>
      </c>
      <c r="C1286">
        <v>6</v>
      </c>
      <c r="D1286">
        <v>0.7</v>
      </c>
      <c r="E1286">
        <v>20</v>
      </c>
      <c r="F1286">
        <v>13.95</v>
      </c>
      <c r="G1286" t="s">
        <v>32304</v>
      </c>
      <c r="H1286" t="s">
        <v>27159</v>
      </c>
      <c r="I1286" s="193" t="s">
        <v>38174</v>
      </c>
    </row>
    <row r="1287" spans="1:9">
      <c r="A1287" t="s">
        <v>35728</v>
      </c>
      <c r="B1287" t="s">
        <v>4016</v>
      </c>
      <c r="C1287">
        <v>6</v>
      </c>
      <c r="D1287">
        <v>1</v>
      </c>
      <c r="E1287">
        <v>33</v>
      </c>
      <c r="F1287">
        <v>28.5</v>
      </c>
      <c r="G1287" t="s">
        <v>32304</v>
      </c>
      <c r="H1287" t="s">
        <v>27150</v>
      </c>
      <c r="I1287" s="193" t="s">
        <v>38175</v>
      </c>
    </row>
    <row r="1288" spans="1:9">
      <c r="A1288" t="s">
        <v>35763</v>
      </c>
      <c r="B1288" t="s">
        <v>4056</v>
      </c>
      <c r="C1288">
        <v>6</v>
      </c>
      <c r="D1288">
        <v>0.7</v>
      </c>
      <c r="E1288">
        <v>35</v>
      </c>
      <c r="F1288">
        <v>6.35</v>
      </c>
      <c r="G1288" t="s">
        <v>32304</v>
      </c>
      <c r="H1288" t="s">
        <v>27148</v>
      </c>
      <c r="I1288" s="193" t="s">
        <v>38210</v>
      </c>
    </row>
    <row r="1289" spans="1:9">
      <c r="A1289" t="s">
        <v>35764</v>
      </c>
      <c r="B1289" t="s">
        <v>4058</v>
      </c>
      <c r="C1289">
        <v>6</v>
      </c>
      <c r="D1289">
        <v>0.7</v>
      </c>
      <c r="E1289">
        <v>17</v>
      </c>
      <c r="F1289">
        <v>9.5</v>
      </c>
      <c r="G1289" t="s">
        <v>32304</v>
      </c>
      <c r="H1289" t="s">
        <v>27303</v>
      </c>
      <c r="I1289" s="193" t="s">
        <v>38211</v>
      </c>
    </row>
    <row r="1290" spans="1:9">
      <c r="A1290" t="s">
        <v>35765</v>
      </c>
      <c r="B1290" t="s">
        <v>4060</v>
      </c>
      <c r="C1290">
        <v>6</v>
      </c>
      <c r="D1290">
        <v>0.7</v>
      </c>
      <c r="E1290">
        <v>17</v>
      </c>
      <c r="F1290">
        <v>20</v>
      </c>
      <c r="G1290" t="s">
        <v>32304</v>
      </c>
      <c r="H1290" t="s">
        <v>27303</v>
      </c>
      <c r="I1290" s="193" t="s">
        <v>38212</v>
      </c>
    </row>
    <row r="1291" spans="1:9">
      <c r="A1291" t="s">
        <v>35766</v>
      </c>
      <c r="B1291" t="s">
        <v>4070</v>
      </c>
      <c r="C1291">
        <v>12</v>
      </c>
      <c r="D1291">
        <v>0.7</v>
      </c>
      <c r="E1291">
        <v>40</v>
      </c>
      <c r="F1291">
        <v>38.1</v>
      </c>
      <c r="G1291" t="s">
        <v>32304</v>
      </c>
      <c r="H1291" t="s">
        <v>27338</v>
      </c>
      <c r="I1291" s="193" t="s">
        <v>38213</v>
      </c>
    </row>
    <row r="1292" spans="1:9">
      <c r="A1292" t="s">
        <v>35777</v>
      </c>
      <c r="B1292" t="s">
        <v>4858</v>
      </c>
      <c r="C1292">
        <v>6</v>
      </c>
      <c r="D1292">
        <v>0.7</v>
      </c>
      <c r="E1292">
        <v>30</v>
      </c>
      <c r="F1292">
        <v>6.25</v>
      </c>
      <c r="G1292" t="s">
        <v>32304</v>
      </c>
      <c r="H1292" t="s">
        <v>27150</v>
      </c>
      <c r="I1292" s="193" t="s">
        <v>38224</v>
      </c>
    </row>
    <row r="1293" spans="1:9">
      <c r="A1293" t="s">
        <v>35800</v>
      </c>
      <c r="B1293" t="s">
        <v>33240</v>
      </c>
      <c r="C1293">
        <v>6</v>
      </c>
      <c r="D1293">
        <v>1</v>
      </c>
      <c r="E1293">
        <v>40</v>
      </c>
      <c r="F1293">
        <v>22.5</v>
      </c>
      <c r="G1293" t="s">
        <v>32304</v>
      </c>
      <c r="H1293" t="s">
        <v>33241</v>
      </c>
      <c r="I1293" s="193" t="s">
        <v>38247</v>
      </c>
    </row>
    <row r="1294" spans="1:9">
      <c r="A1294" t="s">
        <v>35804</v>
      </c>
      <c r="B1294" t="s">
        <v>4149</v>
      </c>
      <c r="C1294">
        <v>6</v>
      </c>
      <c r="D1294">
        <v>0.7</v>
      </c>
      <c r="E1294">
        <v>30</v>
      </c>
      <c r="F1294">
        <v>53.5</v>
      </c>
      <c r="G1294" t="s">
        <v>32304</v>
      </c>
      <c r="H1294" t="s">
        <v>27159</v>
      </c>
      <c r="I1294" s="193" t="s">
        <v>38251</v>
      </c>
    </row>
    <row r="1295" spans="1:9">
      <c r="A1295" t="s">
        <v>35844</v>
      </c>
      <c r="B1295" t="s">
        <v>4215</v>
      </c>
      <c r="C1295">
        <v>6</v>
      </c>
      <c r="D1295">
        <v>0.7</v>
      </c>
      <c r="E1295">
        <v>25</v>
      </c>
      <c r="F1295">
        <v>5.35</v>
      </c>
      <c r="G1295" t="s">
        <v>32304</v>
      </c>
      <c r="H1295" t="s">
        <v>27152</v>
      </c>
      <c r="I1295" s="193" t="s">
        <v>38291</v>
      </c>
    </row>
    <row r="1296" spans="1:9">
      <c r="A1296" t="s">
        <v>35848</v>
      </c>
      <c r="B1296" t="s">
        <v>4224</v>
      </c>
      <c r="C1296">
        <v>6</v>
      </c>
      <c r="D1296">
        <v>0.5</v>
      </c>
      <c r="E1296">
        <v>35</v>
      </c>
      <c r="F1296">
        <v>15.95</v>
      </c>
      <c r="G1296" t="s">
        <v>32304</v>
      </c>
      <c r="H1296" t="s">
        <v>27248</v>
      </c>
      <c r="I1296" s="193" t="s">
        <v>38295</v>
      </c>
    </row>
    <row r="1297" spans="1:9">
      <c r="A1297" t="s">
        <v>35854</v>
      </c>
      <c r="B1297" t="s">
        <v>4233</v>
      </c>
      <c r="C1297">
        <v>6</v>
      </c>
      <c r="D1297">
        <v>1</v>
      </c>
      <c r="E1297">
        <v>15</v>
      </c>
      <c r="F1297">
        <v>23.95</v>
      </c>
      <c r="G1297" t="s">
        <v>32304</v>
      </c>
      <c r="H1297" t="s">
        <v>27153</v>
      </c>
      <c r="I1297" s="193" t="s">
        <v>38301</v>
      </c>
    </row>
    <row r="1298" spans="1:9">
      <c r="A1298" t="s">
        <v>35861</v>
      </c>
      <c r="B1298" t="s">
        <v>4282</v>
      </c>
      <c r="C1298">
        <v>6</v>
      </c>
      <c r="D1298">
        <v>0.7</v>
      </c>
      <c r="E1298">
        <v>24</v>
      </c>
      <c r="F1298">
        <v>6.95</v>
      </c>
      <c r="G1298" t="s">
        <v>32304</v>
      </c>
      <c r="H1298" t="s">
        <v>27148</v>
      </c>
      <c r="I1298" s="193" t="s">
        <v>38308</v>
      </c>
    </row>
    <row r="1299" spans="1:9">
      <c r="A1299" t="s">
        <v>35862</v>
      </c>
      <c r="B1299" t="s">
        <v>4284</v>
      </c>
      <c r="C1299">
        <v>6</v>
      </c>
      <c r="D1299">
        <v>0.7</v>
      </c>
      <c r="E1299">
        <v>24</v>
      </c>
      <c r="F1299">
        <v>58.5</v>
      </c>
      <c r="G1299" t="s">
        <v>32304</v>
      </c>
      <c r="H1299" t="s">
        <v>27148</v>
      </c>
      <c r="I1299" s="193" t="s">
        <v>38309</v>
      </c>
    </row>
    <row r="1300" spans="1:9">
      <c r="A1300" t="s">
        <v>35863</v>
      </c>
      <c r="B1300" t="s">
        <v>4286</v>
      </c>
      <c r="C1300">
        <v>6</v>
      </c>
      <c r="D1300">
        <v>0.7</v>
      </c>
      <c r="E1300">
        <v>24</v>
      </c>
      <c r="F1300">
        <v>25.75</v>
      </c>
      <c r="G1300" t="s">
        <v>32304</v>
      </c>
      <c r="H1300" t="s">
        <v>27148</v>
      </c>
      <c r="I1300" s="193" t="s">
        <v>38310</v>
      </c>
    </row>
    <row r="1301" spans="1:9">
      <c r="A1301" t="s">
        <v>35864</v>
      </c>
      <c r="B1301" t="s">
        <v>4288</v>
      </c>
      <c r="C1301">
        <v>6</v>
      </c>
      <c r="D1301">
        <v>0.7</v>
      </c>
      <c r="E1301">
        <v>24</v>
      </c>
      <c r="F1301">
        <v>215</v>
      </c>
      <c r="G1301" t="s">
        <v>32304</v>
      </c>
      <c r="H1301" t="s">
        <v>27148</v>
      </c>
      <c r="I1301" s="193" t="s">
        <v>38311</v>
      </c>
    </row>
    <row r="1302" spans="1:9">
      <c r="A1302" t="s">
        <v>35869</v>
      </c>
      <c r="B1302" t="s">
        <v>4300</v>
      </c>
      <c r="C1302">
        <v>6</v>
      </c>
      <c r="D1302">
        <v>0.5</v>
      </c>
      <c r="E1302">
        <v>40</v>
      </c>
      <c r="F1302">
        <v>8.9499999999999993</v>
      </c>
      <c r="G1302" t="s">
        <v>32304</v>
      </c>
      <c r="H1302" t="s">
        <v>27148</v>
      </c>
      <c r="I1302" s="193" t="s">
        <v>38316</v>
      </c>
    </row>
    <row r="1303" spans="1:9">
      <c r="A1303" t="s">
        <v>35870</v>
      </c>
      <c r="B1303" t="s">
        <v>4302</v>
      </c>
      <c r="C1303">
        <v>6</v>
      </c>
      <c r="D1303">
        <v>0.7</v>
      </c>
      <c r="E1303">
        <v>24</v>
      </c>
      <c r="F1303">
        <v>7.3</v>
      </c>
      <c r="G1303" t="s">
        <v>32304</v>
      </c>
      <c r="H1303" t="s">
        <v>27148</v>
      </c>
      <c r="I1303" s="193" t="s">
        <v>38317</v>
      </c>
    </row>
    <row r="1304" spans="1:9">
      <c r="A1304" t="s">
        <v>35871</v>
      </c>
      <c r="B1304" t="s">
        <v>4306</v>
      </c>
      <c r="C1304">
        <v>6</v>
      </c>
      <c r="D1304">
        <v>0.7</v>
      </c>
      <c r="E1304">
        <v>22</v>
      </c>
      <c r="F1304">
        <v>13.95</v>
      </c>
      <c r="G1304" t="s">
        <v>32304</v>
      </c>
      <c r="H1304" t="s">
        <v>27148</v>
      </c>
      <c r="I1304" s="193" t="s">
        <v>38318</v>
      </c>
    </row>
    <row r="1305" spans="1:9">
      <c r="A1305" t="s">
        <v>35872</v>
      </c>
      <c r="B1305" t="s">
        <v>4315</v>
      </c>
      <c r="C1305">
        <v>6</v>
      </c>
      <c r="D1305">
        <v>0.7</v>
      </c>
      <c r="E1305">
        <v>22</v>
      </c>
      <c r="F1305">
        <v>33.5</v>
      </c>
      <c r="G1305" t="s">
        <v>32304</v>
      </c>
      <c r="H1305" t="s">
        <v>27148</v>
      </c>
      <c r="I1305" s="193" t="s">
        <v>38319</v>
      </c>
    </row>
    <row r="1306" spans="1:9">
      <c r="A1306" t="s">
        <v>35873</v>
      </c>
      <c r="B1306" t="s">
        <v>4318</v>
      </c>
      <c r="C1306">
        <v>6</v>
      </c>
      <c r="D1306">
        <v>0.7</v>
      </c>
      <c r="E1306">
        <v>14</v>
      </c>
      <c r="F1306">
        <v>27.5</v>
      </c>
      <c r="G1306" t="s">
        <v>32304</v>
      </c>
      <c r="H1306" t="s">
        <v>27148</v>
      </c>
      <c r="I1306" s="193" t="s">
        <v>38320</v>
      </c>
    </row>
    <row r="1307" spans="1:9">
      <c r="A1307" t="s">
        <v>33505</v>
      </c>
      <c r="B1307" t="s">
        <v>4452</v>
      </c>
      <c r="C1307">
        <v>6</v>
      </c>
      <c r="D1307">
        <v>0.7</v>
      </c>
      <c r="E1307">
        <v>40</v>
      </c>
      <c r="F1307">
        <v>13.65</v>
      </c>
      <c r="G1307" t="s">
        <v>4351</v>
      </c>
      <c r="H1307" t="s">
        <v>27147</v>
      </c>
      <c r="I1307" s="193" t="s">
        <v>35952</v>
      </c>
    </row>
    <row r="1308" spans="1:9">
      <c r="A1308" t="s">
        <v>34005</v>
      </c>
      <c r="B1308" t="s">
        <v>958</v>
      </c>
      <c r="C1308">
        <v>6</v>
      </c>
      <c r="D1308">
        <v>0.7</v>
      </c>
      <c r="E1308">
        <v>40</v>
      </c>
      <c r="F1308">
        <v>9.4</v>
      </c>
      <c r="G1308" t="s">
        <v>4351</v>
      </c>
      <c r="H1308" t="s">
        <v>27147</v>
      </c>
      <c r="I1308" s="193" t="s">
        <v>36452</v>
      </c>
    </row>
    <row r="1309" spans="1:9">
      <c r="A1309" t="s">
        <v>34069</v>
      </c>
      <c r="B1309" t="s">
        <v>33013</v>
      </c>
      <c r="C1309">
        <v>3</v>
      </c>
      <c r="D1309">
        <v>0.7</v>
      </c>
      <c r="E1309">
        <v>44</v>
      </c>
      <c r="F1309">
        <v>12.9</v>
      </c>
      <c r="G1309" t="s">
        <v>4351</v>
      </c>
      <c r="H1309" t="s">
        <v>27147</v>
      </c>
      <c r="I1309" s="193" t="s">
        <v>36516</v>
      </c>
    </row>
    <row r="1310" spans="1:9">
      <c r="A1310" t="s">
        <v>34070</v>
      </c>
      <c r="B1310" t="s">
        <v>33014</v>
      </c>
      <c r="C1310">
        <v>3</v>
      </c>
      <c r="D1310">
        <v>0.7</v>
      </c>
      <c r="E1310">
        <v>42</v>
      </c>
      <c r="F1310">
        <v>11</v>
      </c>
      <c r="G1310" t="s">
        <v>4351</v>
      </c>
      <c r="H1310" t="s">
        <v>27147</v>
      </c>
      <c r="I1310" s="193" t="s">
        <v>36517</v>
      </c>
    </row>
    <row r="1311" spans="1:9">
      <c r="A1311" t="s">
        <v>34074</v>
      </c>
      <c r="B1311" t="s">
        <v>33015</v>
      </c>
      <c r="C1311">
        <v>3</v>
      </c>
      <c r="D1311">
        <v>0.7</v>
      </c>
      <c r="E1311">
        <v>43</v>
      </c>
      <c r="F1311">
        <v>105</v>
      </c>
      <c r="G1311" t="s">
        <v>4351</v>
      </c>
      <c r="H1311" t="s">
        <v>27147</v>
      </c>
      <c r="I1311" s="193" t="s">
        <v>36521</v>
      </c>
    </row>
    <row r="1312" spans="1:9">
      <c r="A1312" t="s">
        <v>34207</v>
      </c>
      <c r="B1312" t="s">
        <v>1352</v>
      </c>
      <c r="C1312">
        <v>6</v>
      </c>
      <c r="D1312">
        <v>0.7</v>
      </c>
      <c r="E1312">
        <v>42</v>
      </c>
      <c r="F1312">
        <v>6</v>
      </c>
      <c r="G1312" t="s">
        <v>4351</v>
      </c>
      <c r="H1312" t="s">
        <v>27147</v>
      </c>
      <c r="I1312" s="193" t="s">
        <v>36654</v>
      </c>
    </row>
    <row r="1313" spans="1:9">
      <c r="A1313" t="s">
        <v>34273</v>
      </c>
      <c r="B1313" t="s">
        <v>14603</v>
      </c>
      <c r="C1313">
        <v>6</v>
      </c>
      <c r="D1313">
        <v>0.7</v>
      </c>
      <c r="E1313">
        <v>42</v>
      </c>
      <c r="F1313">
        <v>5.3</v>
      </c>
      <c r="G1313" t="s">
        <v>4351</v>
      </c>
      <c r="H1313" t="s">
        <v>27147</v>
      </c>
      <c r="I1313" s="193" t="s">
        <v>36720</v>
      </c>
    </row>
    <row r="1314" spans="1:9">
      <c r="A1314" t="s">
        <v>34585</v>
      </c>
      <c r="B1314" t="s">
        <v>33086</v>
      </c>
      <c r="C1314">
        <v>6</v>
      </c>
      <c r="D1314">
        <v>0.7</v>
      </c>
      <c r="E1314">
        <v>38</v>
      </c>
      <c r="F1314">
        <v>18.5</v>
      </c>
      <c r="G1314" t="s">
        <v>4351</v>
      </c>
      <c r="H1314" t="s">
        <v>27147</v>
      </c>
      <c r="I1314" s="193" t="s">
        <v>37032</v>
      </c>
    </row>
    <row r="1315" spans="1:9">
      <c r="A1315" t="s">
        <v>34586</v>
      </c>
      <c r="B1315" t="s">
        <v>31772</v>
      </c>
      <c r="C1315">
        <v>6</v>
      </c>
      <c r="D1315">
        <v>0.7</v>
      </c>
      <c r="E1315">
        <v>38</v>
      </c>
      <c r="F1315">
        <v>7.4</v>
      </c>
      <c r="G1315" t="s">
        <v>4351</v>
      </c>
      <c r="H1315" t="s">
        <v>27147</v>
      </c>
      <c r="I1315" s="193" t="s">
        <v>37033</v>
      </c>
    </row>
    <row r="1316" spans="1:9">
      <c r="A1316" t="s">
        <v>34933</v>
      </c>
      <c r="B1316" t="s">
        <v>32508</v>
      </c>
      <c r="C1316">
        <v>6</v>
      </c>
      <c r="D1316">
        <v>0.7</v>
      </c>
      <c r="E1316">
        <v>45</v>
      </c>
      <c r="F1316">
        <v>5.95</v>
      </c>
      <c r="G1316" t="s">
        <v>4351</v>
      </c>
      <c r="H1316" t="s">
        <v>27147</v>
      </c>
      <c r="I1316" s="193" t="s">
        <v>37380</v>
      </c>
    </row>
    <row r="1317" spans="1:9">
      <c r="A1317" t="s">
        <v>34949</v>
      </c>
      <c r="B1317" t="s">
        <v>4565</v>
      </c>
      <c r="C1317">
        <v>3</v>
      </c>
      <c r="D1317">
        <v>0.7</v>
      </c>
      <c r="E1317">
        <v>45</v>
      </c>
      <c r="F1317">
        <v>16.5</v>
      </c>
      <c r="G1317" t="s">
        <v>4351</v>
      </c>
      <c r="H1317" t="s">
        <v>27147</v>
      </c>
      <c r="I1317" s="193" t="s">
        <v>37396</v>
      </c>
    </row>
    <row r="1318" spans="1:9">
      <c r="A1318" t="s">
        <v>35110</v>
      </c>
      <c r="B1318" t="s">
        <v>2883</v>
      </c>
      <c r="C1318">
        <v>6</v>
      </c>
      <c r="D1318">
        <v>0.7</v>
      </c>
      <c r="E1318">
        <v>43.2</v>
      </c>
      <c r="F1318">
        <v>290</v>
      </c>
      <c r="G1318" t="s">
        <v>4351</v>
      </c>
      <c r="H1318" t="s">
        <v>27147</v>
      </c>
      <c r="I1318" s="193" t="s">
        <v>37557</v>
      </c>
    </row>
    <row r="1319" spans="1:9">
      <c r="A1319" t="s">
        <v>35180</v>
      </c>
      <c r="B1319" t="s">
        <v>3002</v>
      </c>
      <c r="C1319">
        <v>6</v>
      </c>
      <c r="D1319">
        <v>0.7</v>
      </c>
      <c r="E1319">
        <v>47.3</v>
      </c>
      <c r="F1319">
        <v>9.65</v>
      </c>
      <c r="G1319" t="s">
        <v>4351</v>
      </c>
      <c r="H1319" t="s">
        <v>27147</v>
      </c>
      <c r="I1319" s="193" t="s">
        <v>37627</v>
      </c>
    </row>
    <row r="1320" spans="1:9">
      <c r="A1320" t="s">
        <v>35181</v>
      </c>
      <c r="B1320" t="s">
        <v>33148</v>
      </c>
      <c r="C1320">
        <v>6</v>
      </c>
      <c r="D1320">
        <v>0.7</v>
      </c>
      <c r="E1320">
        <v>45.3</v>
      </c>
      <c r="F1320">
        <v>24.05</v>
      </c>
      <c r="G1320" t="s">
        <v>4351</v>
      </c>
      <c r="H1320" t="s">
        <v>27147</v>
      </c>
      <c r="I1320" s="193" t="s">
        <v>37628</v>
      </c>
    </row>
    <row r="1321" spans="1:9">
      <c r="A1321" t="s">
        <v>35182</v>
      </c>
      <c r="B1321" t="s">
        <v>33149</v>
      </c>
      <c r="C1321">
        <v>6</v>
      </c>
      <c r="D1321">
        <v>0.7</v>
      </c>
      <c r="E1321">
        <v>45.7</v>
      </c>
      <c r="F1321">
        <v>20.5</v>
      </c>
      <c r="G1321" t="s">
        <v>4351</v>
      </c>
      <c r="H1321" t="s">
        <v>27147</v>
      </c>
      <c r="I1321" s="193" t="s">
        <v>37629</v>
      </c>
    </row>
    <row r="1322" spans="1:9">
      <c r="A1322" t="s">
        <v>35183</v>
      </c>
      <c r="B1322" t="s">
        <v>3004</v>
      </c>
      <c r="C1322">
        <v>6</v>
      </c>
      <c r="D1322">
        <v>0.7</v>
      </c>
      <c r="E1322">
        <v>45</v>
      </c>
      <c r="F1322">
        <v>9.5</v>
      </c>
      <c r="G1322" t="s">
        <v>4351</v>
      </c>
      <c r="H1322" t="s">
        <v>27147</v>
      </c>
      <c r="I1322" s="193" t="s">
        <v>37630</v>
      </c>
    </row>
    <row r="1323" spans="1:9">
      <c r="A1323" t="s">
        <v>35184</v>
      </c>
      <c r="B1323" t="s">
        <v>3006</v>
      </c>
      <c r="C1323">
        <v>6</v>
      </c>
      <c r="D1323">
        <v>0.7</v>
      </c>
      <c r="E1323">
        <v>46.4</v>
      </c>
      <c r="F1323">
        <v>26</v>
      </c>
      <c r="G1323" t="s">
        <v>4351</v>
      </c>
      <c r="H1323" t="s">
        <v>27147</v>
      </c>
      <c r="I1323" s="193" t="s">
        <v>37631</v>
      </c>
    </row>
    <row r="1324" spans="1:9">
      <c r="A1324" t="s">
        <v>35185</v>
      </c>
      <c r="B1324" t="s">
        <v>3008</v>
      </c>
      <c r="C1324">
        <v>6</v>
      </c>
      <c r="D1324">
        <v>0.7</v>
      </c>
      <c r="E1324">
        <v>40</v>
      </c>
      <c r="F1324">
        <v>10.95</v>
      </c>
      <c r="G1324" t="s">
        <v>4351</v>
      </c>
      <c r="H1324" t="s">
        <v>27147</v>
      </c>
      <c r="I1324" s="193" t="s">
        <v>37632</v>
      </c>
    </row>
    <row r="1325" spans="1:9">
      <c r="A1325" t="s">
        <v>35186</v>
      </c>
      <c r="B1325" t="s">
        <v>3010</v>
      </c>
      <c r="C1325">
        <v>6</v>
      </c>
      <c r="D1325">
        <v>0.7</v>
      </c>
      <c r="E1325">
        <v>45</v>
      </c>
      <c r="F1325">
        <v>13.75</v>
      </c>
      <c r="G1325" t="s">
        <v>4351</v>
      </c>
      <c r="H1325" t="s">
        <v>27147</v>
      </c>
      <c r="I1325" s="193" t="s">
        <v>37633</v>
      </c>
    </row>
    <row r="1326" spans="1:9">
      <c r="A1326" t="s">
        <v>35187</v>
      </c>
      <c r="B1326" t="s">
        <v>3012</v>
      </c>
      <c r="C1326">
        <v>6</v>
      </c>
      <c r="D1326">
        <v>0.7</v>
      </c>
      <c r="E1326">
        <v>40</v>
      </c>
      <c r="F1326">
        <v>28.5</v>
      </c>
      <c r="G1326" t="s">
        <v>4351</v>
      </c>
      <c r="H1326" t="s">
        <v>27147</v>
      </c>
      <c r="I1326" s="193" t="s">
        <v>37634</v>
      </c>
    </row>
    <row r="1327" spans="1:9">
      <c r="A1327" t="s">
        <v>35188</v>
      </c>
      <c r="B1327" t="s">
        <v>3015</v>
      </c>
      <c r="C1327">
        <v>6</v>
      </c>
      <c r="D1327">
        <v>0.7</v>
      </c>
      <c r="E1327">
        <v>44.2</v>
      </c>
      <c r="F1327">
        <v>8.8000000000000007</v>
      </c>
      <c r="G1327" t="s">
        <v>4351</v>
      </c>
      <c r="H1327" t="s">
        <v>27147</v>
      </c>
      <c r="I1327" s="193" t="s">
        <v>37635</v>
      </c>
    </row>
    <row r="1328" spans="1:9">
      <c r="A1328" t="s">
        <v>35189</v>
      </c>
      <c r="B1328" t="s">
        <v>3017</v>
      </c>
      <c r="C1328">
        <v>6</v>
      </c>
      <c r="D1328">
        <v>0.7</v>
      </c>
      <c r="E1328">
        <v>45</v>
      </c>
      <c r="F1328">
        <v>9.98</v>
      </c>
      <c r="G1328" t="s">
        <v>4351</v>
      </c>
      <c r="H1328" t="s">
        <v>27147</v>
      </c>
      <c r="I1328" s="193" t="s">
        <v>37636</v>
      </c>
    </row>
    <row r="1329" spans="1:9">
      <c r="A1329" t="s">
        <v>35458</v>
      </c>
      <c r="B1329" t="s">
        <v>3509</v>
      </c>
      <c r="C1329">
        <v>6</v>
      </c>
      <c r="D1329">
        <v>0.7</v>
      </c>
      <c r="E1329">
        <v>40</v>
      </c>
      <c r="F1329">
        <v>12.5</v>
      </c>
      <c r="G1329" t="s">
        <v>4351</v>
      </c>
      <c r="H1329" t="s">
        <v>27147</v>
      </c>
      <c r="I1329" s="193" t="s">
        <v>37905</v>
      </c>
    </row>
    <row r="1330" spans="1:9">
      <c r="A1330" t="s">
        <v>34066</v>
      </c>
      <c r="B1330" t="s">
        <v>4645</v>
      </c>
      <c r="C1330">
        <v>6</v>
      </c>
      <c r="D1330">
        <v>0.7</v>
      </c>
      <c r="E1330">
        <v>41.7</v>
      </c>
      <c r="F1330">
        <v>15.85</v>
      </c>
      <c r="G1330" t="s">
        <v>32390</v>
      </c>
      <c r="H1330" t="s">
        <v>27154</v>
      </c>
      <c r="I1330" s="193" t="s">
        <v>36513</v>
      </c>
    </row>
    <row r="1331" spans="1:9">
      <c r="A1331" t="s">
        <v>34332</v>
      </c>
      <c r="B1331" t="s">
        <v>1555</v>
      </c>
      <c r="C1331">
        <v>6</v>
      </c>
      <c r="D1331">
        <v>0.5</v>
      </c>
      <c r="E1331">
        <v>40</v>
      </c>
      <c r="F1331">
        <v>17.5</v>
      </c>
      <c r="G1331" t="s">
        <v>32390</v>
      </c>
      <c r="H1331" t="s">
        <v>27244</v>
      </c>
      <c r="I1331" s="193" t="s">
        <v>36779</v>
      </c>
    </row>
    <row r="1332" spans="1:9">
      <c r="A1332" t="s">
        <v>34882</v>
      </c>
      <c r="B1332" t="s">
        <v>2494</v>
      </c>
      <c r="C1332">
        <v>6</v>
      </c>
      <c r="D1332">
        <v>0.5</v>
      </c>
      <c r="E1332">
        <v>40</v>
      </c>
      <c r="F1332">
        <v>8.5</v>
      </c>
      <c r="G1332" t="s">
        <v>32390</v>
      </c>
      <c r="H1332" t="s">
        <v>27155</v>
      </c>
      <c r="I1332" s="193" t="s">
        <v>37329</v>
      </c>
    </row>
    <row r="1333" spans="1:9">
      <c r="A1333" t="s">
        <v>34990</v>
      </c>
      <c r="B1333" t="s">
        <v>33124</v>
      </c>
      <c r="C1333">
        <v>6</v>
      </c>
      <c r="D1333">
        <v>0.7</v>
      </c>
      <c r="E1333">
        <v>48.3</v>
      </c>
      <c r="F1333">
        <v>25.95</v>
      </c>
      <c r="G1333" t="s">
        <v>32390</v>
      </c>
      <c r="H1333" t="s">
        <v>27155</v>
      </c>
      <c r="I1333" s="193" t="s">
        <v>37437</v>
      </c>
    </row>
    <row r="1334" spans="1:9">
      <c r="A1334" t="s">
        <v>35379</v>
      </c>
      <c r="B1334" t="s">
        <v>15103</v>
      </c>
      <c r="C1334">
        <v>6</v>
      </c>
      <c r="D1334">
        <v>0.7</v>
      </c>
      <c r="E1334">
        <v>40</v>
      </c>
      <c r="F1334">
        <v>100</v>
      </c>
      <c r="G1334" t="s">
        <v>32390</v>
      </c>
      <c r="H1334" t="s">
        <v>27148</v>
      </c>
      <c r="I1334" s="193" t="s">
        <v>37826</v>
      </c>
    </row>
    <row r="1335" spans="1:9">
      <c r="A1335" t="s">
        <v>35451</v>
      </c>
      <c r="B1335" t="s">
        <v>3491</v>
      </c>
      <c r="C1335">
        <v>6</v>
      </c>
      <c r="D1335">
        <v>0.7</v>
      </c>
      <c r="E1335">
        <v>43</v>
      </c>
      <c r="F1335">
        <v>20.25</v>
      </c>
      <c r="G1335" t="s">
        <v>32390</v>
      </c>
      <c r="H1335" t="s">
        <v>27325</v>
      </c>
      <c r="I1335" s="193" t="s">
        <v>37898</v>
      </c>
    </row>
    <row r="1336" spans="1:9">
      <c r="A1336" t="s">
        <v>35461</v>
      </c>
      <c r="B1336" t="s">
        <v>13700</v>
      </c>
      <c r="C1336">
        <v>6</v>
      </c>
      <c r="D1336">
        <v>0.7</v>
      </c>
      <c r="E1336">
        <v>42.3</v>
      </c>
      <c r="F1336">
        <v>365</v>
      </c>
      <c r="G1336" t="s">
        <v>32390</v>
      </c>
      <c r="H1336" t="s">
        <v>27154</v>
      </c>
      <c r="I1336" s="193" t="s">
        <v>37908</v>
      </c>
    </row>
    <row r="1337" spans="1:9">
      <c r="A1337" t="s">
        <v>35677</v>
      </c>
      <c r="B1337" t="s">
        <v>27137</v>
      </c>
      <c r="C1337">
        <v>6</v>
      </c>
      <c r="D1337">
        <v>0.5</v>
      </c>
      <c r="E1337">
        <v>45</v>
      </c>
      <c r="F1337">
        <v>365</v>
      </c>
      <c r="G1337" t="s">
        <v>32390</v>
      </c>
      <c r="H1337" t="s">
        <v>27153</v>
      </c>
      <c r="I1337" s="193" t="s">
        <v>38124</v>
      </c>
    </row>
    <row r="1338" spans="1:9">
      <c r="A1338" t="s">
        <v>35788</v>
      </c>
      <c r="B1338" t="s">
        <v>4097</v>
      </c>
      <c r="C1338">
        <v>6</v>
      </c>
      <c r="D1338">
        <v>0.7</v>
      </c>
      <c r="E1338">
        <v>43.1</v>
      </c>
      <c r="F1338">
        <v>2350</v>
      </c>
      <c r="G1338" t="s">
        <v>32390</v>
      </c>
      <c r="H1338" t="s">
        <v>27210</v>
      </c>
      <c r="I1338" s="193" t="s">
        <v>38235</v>
      </c>
    </row>
    <row r="1339" spans="1:9">
      <c r="A1339" t="s">
        <v>35808</v>
      </c>
      <c r="B1339" t="s">
        <v>4696</v>
      </c>
      <c r="C1339">
        <v>6</v>
      </c>
      <c r="D1339">
        <v>0.7</v>
      </c>
      <c r="E1339">
        <v>45</v>
      </c>
      <c r="F1339">
        <v>42.5</v>
      </c>
      <c r="G1339" t="s">
        <v>32390</v>
      </c>
      <c r="H1339" t="s">
        <v>27148</v>
      </c>
      <c r="I1339" s="193" t="s">
        <v>38255</v>
      </c>
    </row>
    <row r="1340" spans="1:9">
      <c r="A1340" t="s">
        <v>35834</v>
      </c>
      <c r="B1340" t="s">
        <v>27016</v>
      </c>
      <c r="C1340">
        <v>6</v>
      </c>
      <c r="D1340">
        <v>0.5</v>
      </c>
      <c r="E1340">
        <v>47</v>
      </c>
      <c r="F1340">
        <v>5.6</v>
      </c>
      <c r="G1340" t="s">
        <v>32390</v>
      </c>
      <c r="H1340" t="s">
        <v>27153</v>
      </c>
      <c r="I1340" s="193" t="s">
        <v>38281</v>
      </c>
    </row>
    <row r="1341" spans="1:9">
      <c r="A1341" t="s">
        <v>35851</v>
      </c>
      <c r="B1341" t="s">
        <v>4227</v>
      </c>
      <c r="C1341">
        <v>6</v>
      </c>
      <c r="D1341">
        <v>0.7</v>
      </c>
      <c r="E1341">
        <v>38</v>
      </c>
      <c r="F1341">
        <v>30.95</v>
      </c>
      <c r="G1341" t="s">
        <v>32390</v>
      </c>
      <c r="H1341" t="s">
        <v>27150</v>
      </c>
      <c r="I1341" s="193" t="s">
        <v>38298</v>
      </c>
    </row>
    <row r="1342" spans="1:9">
      <c r="A1342" t="s">
        <v>35852</v>
      </c>
      <c r="B1342" t="s">
        <v>4229</v>
      </c>
      <c r="C1342">
        <v>6</v>
      </c>
      <c r="D1342">
        <v>0.7</v>
      </c>
      <c r="E1342">
        <v>38</v>
      </c>
      <c r="F1342">
        <v>6.95</v>
      </c>
      <c r="G1342" t="s">
        <v>32390</v>
      </c>
      <c r="H1342" t="s">
        <v>27150</v>
      </c>
      <c r="I1342" s="193" t="s">
        <v>38299</v>
      </c>
    </row>
    <row r="1343" spans="1:9">
      <c r="A1343" t="s">
        <v>35853</v>
      </c>
      <c r="B1343" t="s">
        <v>4231</v>
      </c>
      <c r="C1343">
        <v>24</v>
      </c>
      <c r="D1343">
        <v>0.05</v>
      </c>
      <c r="E1343">
        <v>38</v>
      </c>
      <c r="F1343">
        <v>13.95</v>
      </c>
      <c r="G1343" t="s">
        <v>32390</v>
      </c>
      <c r="H1343" t="s">
        <v>27150</v>
      </c>
      <c r="I1343" s="193" t="s">
        <v>38300</v>
      </c>
    </row>
    <row r="1344" spans="1:9">
      <c r="A1344" t="s">
        <v>35865</v>
      </c>
      <c r="B1344" t="s">
        <v>4290</v>
      </c>
      <c r="C1344">
        <v>6</v>
      </c>
      <c r="D1344">
        <v>1</v>
      </c>
      <c r="E1344">
        <v>44.5</v>
      </c>
      <c r="F1344">
        <v>24.5</v>
      </c>
      <c r="G1344" t="s">
        <v>32390</v>
      </c>
      <c r="H1344" t="s">
        <v>27148</v>
      </c>
      <c r="I1344" s="193" t="s">
        <v>38312</v>
      </c>
    </row>
    <row r="1345" spans="1:9">
      <c r="A1345" t="s">
        <v>35866</v>
      </c>
      <c r="B1345" t="s">
        <v>4292</v>
      </c>
      <c r="C1345">
        <v>6</v>
      </c>
      <c r="D1345">
        <v>0.7</v>
      </c>
      <c r="E1345">
        <v>44</v>
      </c>
      <c r="F1345">
        <v>23.5</v>
      </c>
      <c r="G1345" t="s">
        <v>32390</v>
      </c>
      <c r="H1345" t="s">
        <v>27148</v>
      </c>
      <c r="I1345" s="193" t="s">
        <v>38313</v>
      </c>
    </row>
    <row r="1346" spans="1:9">
      <c r="A1346" t="s">
        <v>35867</v>
      </c>
      <c r="B1346" t="s">
        <v>4294</v>
      </c>
      <c r="C1346">
        <v>6</v>
      </c>
      <c r="D1346">
        <v>0.7</v>
      </c>
      <c r="E1346">
        <v>44.5</v>
      </c>
      <c r="F1346">
        <v>9.1</v>
      </c>
      <c r="G1346" t="s">
        <v>32390</v>
      </c>
      <c r="H1346" t="s">
        <v>27148</v>
      </c>
      <c r="I1346" s="193" t="s">
        <v>38314</v>
      </c>
    </row>
    <row r="1347" spans="1:9">
      <c r="A1347" t="s">
        <v>34594</v>
      </c>
      <c r="B1347" t="s">
        <v>26963</v>
      </c>
      <c r="C1347">
        <v>48</v>
      </c>
      <c r="D1347">
        <v>0.05</v>
      </c>
      <c r="E1347">
        <v>40</v>
      </c>
      <c r="F1347">
        <v>25.5</v>
      </c>
      <c r="G1347" t="s">
        <v>32461</v>
      </c>
      <c r="H1347" t="s">
        <v>27154</v>
      </c>
      <c r="I1347" s="193" t="s">
        <v>37041</v>
      </c>
    </row>
    <row r="1348" spans="1:9">
      <c r="A1348" t="s">
        <v>34595</v>
      </c>
      <c r="B1348" t="s">
        <v>26963</v>
      </c>
      <c r="C1348">
        <v>6</v>
      </c>
      <c r="D1348">
        <v>0.7</v>
      </c>
      <c r="E1348">
        <v>40</v>
      </c>
      <c r="F1348">
        <v>38.5</v>
      </c>
      <c r="G1348" t="s">
        <v>32461</v>
      </c>
      <c r="H1348" t="s">
        <v>27154</v>
      </c>
      <c r="I1348" s="193" t="s">
        <v>37042</v>
      </c>
    </row>
    <row r="1349" spans="1:9">
      <c r="A1349" t="s">
        <v>34543</v>
      </c>
      <c r="B1349" t="s">
        <v>27083</v>
      </c>
      <c r="C1349">
        <v>6</v>
      </c>
      <c r="D1349">
        <v>0.7</v>
      </c>
      <c r="E1349">
        <v>46</v>
      </c>
      <c r="F1349">
        <v>9</v>
      </c>
      <c r="G1349" t="s">
        <v>32455</v>
      </c>
      <c r="H1349" t="s">
        <v>27174</v>
      </c>
      <c r="I1349" s="193" t="s">
        <v>36990</v>
      </c>
    </row>
    <row r="1350" spans="1:9">
      <c r="A1350" t="s">
        <v>34765</v>
      </c>
      <c r="B1350" t="s">
        <v>31787</v>
      </c>
      <c r="C1350">
        <v>6</v>
      </c>
      <c r="D1350">
        <v>0.7</v>
      </c>
      <c r="E1350">
        <v>46</v>
      </c>
      <c r="F1350">
        <v>13.5</v>
      </c>
      <c r="G1350" t="s">
        <v>32455</v>
      </c>
      <c r="H1350" t="s">
        <v>27152</v>
      </c>
      <c r="I1350" s="193" t="s">
        <v>37212</v>
      </c>
    </row>
    <row r="1351" spans="1:9">
      <c r="A1351" t="s">
        <v>34306</v>
      </c>
      <c r="B1351" t="s">
        <v>4651</v>
      </c>
      <c r="C1351">
        <v>6</v>
      </c>
      <c r="D1351">
        <v>0.7</v>
      </c>
      <c r="E1351">
        <v>25</v>
      </c>
      <c r="F1351">
        <v>6.5</v>
      </c>
      <c r="G1351" t="s">
        <v>32424</v>
      </c>
      <c r="H1351" t="s">
        <v>27199</v>
      </c>
      <c r="I1351" s="193" t="s">
        <v>36753</v>
      </c>
    </row>
    <row r="1352" spans="1:9">
      <c r="A1352" t="s">
        <v>34419</v>
      </c>
      <c r="B1352" t="s">
        <v>1730</v>
      </c>
      <c r="C1352">
        <v>6</v>
      </c>
      <c r="D1352">
        <v>0.7</v>
      </c>
      <c r="E1352">
        <v>17.899999999999999</v>
      </c>
      <c r="F1352">
        <v>24.75</v>
      </c>
      <c r="G1352" t="s">
        <v>32424</v>
      </c>
      <c r="H1352" t="s">
        <v>27154</v>
      </c>
      <c r="I1352" s="193" t="s">
        <v>36866</v>
      </c>
    </row>
    <row r="1353" spans="1:9">
      <c r="A1353" t="s">
        <v>34420</v>
      </c>
      <c r="B1353" t="s">
        <v>1730</v>
      </c>
      <c r="C1353">
        <v>6</v>
      </c>
      <c r="D1353">
        <v>1</v>
      </c>
      <c r="E1353">
        <v>17.899999999999999</v>
      </c>
      <c r="F1353">
        <v>14.5</v>
      </c>
      <c r="G1353" t="s">
        <v>32424</v>
      </c>
      <c r="H1353" t="s">
        <v>27154</v>
      </c>
      <c r="I1353" s="193" t="s">
        <v>36867</v>
      </c>
    </row>
    <row r="1354" spans="1:9">
      <c r="A1354" t="s">
        <v>33766</v>
      </c>
      <c r="B1354" t="s">
        <v>467</v>
      </c>
      <c r="C1354">
        <v>6</v>
      </c>
      <c r="D1354">
        <v>0.7</v>
      </c>
      <c r="E1354">
        <v>37.5</v>
      </c>
      <c r="F1354">
        <v>17</v>
      </c>
      <c r="G1354" t="s">
        <v>32356</v>
      </c>
      <c r="H1354" t="s">
        <v>27152</v>
      </c>
      <c r="I1354" s="193" t="s">
        <v>36213</v>
      </c>
    </row>
    <row r="1355" spans="1:9">
      <c r="A1355" t="s">
        <v>33939</v>
      </c>
      <c r="B1355" t="s">
        <v>13683</v>
      </c>
      <c r="C1355">
        <v>6</v>
      </c>
      <c r="D1355">
        <v>0.5</v>
      </c>
      <c r="E1355">
        <v>40</v>
      </c>
      <c r="F1355">
        <v>10.25</v>
      </c>
      <c r="G1355" t="s">
        <v>32356</v>
      </c>
      <c r="H1355" t="s">
        <v>27147</v>
      </c>
      <c r="I1355" s="193" t="s">
        <v>36386</v>
      </c>
    </row>
    <row r="1356" spans="1:9">
      <c r="A1356" t="s">
        <v>34130</v>
      </c>
      <c r="B1356" t="s">
        <v>31744</v>
      </c>
      <c r="C1356">
        <v>6</v>
      </c>
      <c r="D1356">
        <v>0.7</v>
      </c>
      <c r="E1356">
        <v>37.5</v>
      </c>
      <c r="F1356">
        <v>18.5</v>
      </c>
      <c r="G1356" t="s">
        <v>32356</v>
      </c>
      <c r="H1356" t="s">
        <v>31743</v>
      </c>
      <c r="I1356" s="193" t="s">
        <v>36577</v>
      </c>
    </row>
    <row r="1357" spans="1:9">
      <c r="A1357" t="s">
        <v>34423</v>
      </c>
      <c r="B1357" t="s">
        <v>1738</v>
      </c>
      <c r="C1357">
        <v>6</v>
      </c>
      <c r="D1357">
        <v>0.7</v>
      </c>
      <c r="E1357">
        <v>38.5</v>
      </c>
      <c r="F1357">
        <v>30.5</v>
      </c>
      <c r="G1357" t="s">
        <v>32356</v>
      </c>
      <c r="H1357" t="s">
        <v>27148</v>
      </c>
      <c r="I1357" s="193" t="s">
        <v>36870</v>
      </c>
    </row>
    <row r="1358" spans="1:9">
      <c r="A1358" t="s">
        <v>34428</v>
      </c>
      <c r="B1358" t="s">
        <v>1749</v>
      </c>
      <c r="C1358">
        <v>6</v>
      </c>
      <c r="D1358">
        <v>0.7</v>
      </c>
      <c r="E1358">
        <v>40</v>
      </c>
      <c r="F1358">
        <v>22.5</v>
      </c>
      <c r="G1358" t="s">
        <v>32356</v>
      </c>
      <c r="H1358" t="s">
        <v>27152</v>
      </c>
      <c r="I1358" s="193" t="s">
        <v>36875</v>
      </c>
    </row>
    <row r="1359" spans="1:9">
      <c r="A1359" t="s">
        <v>34440</v>
      </c>
      <c r="B1359" t="s">
        <v>1775</v>
      </c>
      <c r="C1359">
        <v>120</v>
      </c>
      <c r="D1359">
        <v>0.05</v>
      </c>
      <c r="E1359">
        <v>43</v>
      </c>
      <c r="F1359">
        <v>12.6</v>
      </c>
      <c r="G1359" t="s">
        <v>32356</v>
      </c>
      <c r="H1359" t="s">
        <v>27159</v>
      </c>
      <c r="I1359" s="193" t="s">
        <v>36887</v>
      </c>
    </row>
    <row r="1360" spans="1:9">
      <c r="A1360" t="s">
        <v>34441</v>
      </c>
      <c r="B1360" t="s">
        <v>1775</v>
      </c>
      <c r="C1360">
        <v>6</v>
      </c>
      <c r="D1360">
        <v>0.7</v>
      </c>
      <c r="E1360">
        <v>43</v>
      </c>
      <c r="F1360">
        <v>79.5</v>
      </c>
      <c r="G1360" t="s">
        <v>32356</v>
      </c>
      <c r="H1360" t="s">
        <v>27159</v>
      </c>
      <c r="I1360" s="193" t="s">
        <v>36888</v>
      </c>
    </row>
    <row r="1361" spans="1:9">
      <c r="A1361" t="s">
        <v>34550</v>
      </c>
      <c r="B1361" t="s">
        <v>1942</v>
      </c>
      <c r="C1361">
        <v>6</v>
      </c>
      <c r="D1361">
        <v>1</v>
      </c>
      <c r="E1361">
        <v>37.5</v>
      </c>
      <c r="F1361">
        <v>5.2</v>
      </c>
      <c r="G1361" t="s">
        <v>32356</v>
      </c>
      <c r="H1361" t="s">
        <v>27152</v>
      </c>
      <c r="I1361" s="193" t="s">
        <v>36997</v>
      </c>
    </row>
    <row r="1362" spans="1:9">
      <c r="A1362" t="s">
        <v>35011</v>
      </c>
      <c r="B1362" t="s">
        <v>2699</v>
      </c>
      <c r="C1362">
        <v>6</v>
      </c>
      <c r="D1362">
        <v>0.7</v>
      </c>
      <c r="E1362">
        <v>41</v>
      </c>
      <c r="F1362">
        <v>6.8</v>
      </c>
      <c r="G1362" t="s">
        <v>32356</v>
      </c>
      <c r="H1362" t="s">
        <v>27159</v>
      </c>
      <c r="I1362" s="193" t="s">
        <v>37458</v>
      </c>
    </row>
    <row r="1363" spans="1:9">
      <c r="A1363" t="s">
        <v>35055</v>
      </c>
      <c r="B1363" t="s">
        <v>2790</v>
      </c>
      <c r="C1363">
        <v>6</v>
      </c>
      <c r="D1363">
        <v>0.7</v>
      </c>
      <c r="E1363">
        <v>38</v>
      </c>
      <c r="F1363">
        <v>13.95</v>
      </c>
      <c r="G1363" t="s">
        <v>32356</v>
      </c>
      <c r="H1363" t="s">
        <v>27152</v>
      </c>
      <c r="I1363" s="193" t="s">
        <v>37502</v>
      </c>
    </row>
    <row r="1364" spans="1:9">
      <c r="A1364" t="s">
        <v>35056</v>
      </c>
      <c r="B1364" t="s">
        <v>2792</v>
      </c>
      <c r="C1364">
        <v>12</v>
      </c>
      <c r="D1364">
        <v>0.05</v>
      </c>
      <c r="E1364">
        <v>38</v>
      </c>
      <c r="F1364">
        <v>8.35</v>
      </c>
      <c r="G1364" t="s">
        <v>32356</v>
      </c>
      <c r="H1364" t="s">
        <v>27152</v>
      </c>
      <c r="I1364" s="193" t="s">
        <v>37503</v>
      </c>
    </row>
    <row r="1365" spans="1:9">
      <c r="A1365" t="s">
        <v>35094</v>
      </c>
      <c r="B1365" t="s">
        <v>2855</v>
      </c>
      <c r="C1365">
        <v>6</v>
      </c>
      <c r="D1365">
        <v>0.7</v>
      </c>
      <c r="E1365">
        <v>37.5</v>
      </c>
      <c r="F1365">
        <v>20.25</v>
      </c>
      <c r="G1365" t="s">
        <v>32356</v>
      </c>
      <c r="H1365" t="s">
        <v>27150</v>
      </c>
      <c r="I1365" s="193" t="s">
        <v>37541</v>
      </c>
    </row>
    <row r="1366" spans="1:9">
      <c r="A1366" t="s">
        <v>35164</v>
      </c>
      <c r="B1366" t="s">
        <v>2979</v>
      </c>
      <c r="C1366">
        <v>6</v>
      </c>
      <c r="D1366">
        <v>0.7</v>
      </c>
      <c r="E1366">
        <v>37.5</v>
      </c>
      <c r="F1366">
        <v>6.75</v>
      </c>
      <c r="G1366" t="s">
        <v>32356</v>
      </c>
      <c r="H1366" t="s">
        <v>27148</v>
      </c>
      <c r="I1366" s="193" t="s">
        <v>37611</v>
      </c>
    </row>
    <row r="1367" spans="1:9">
      <c r="A1367" t="s">
        <v>35349</v>
      </c>
      <c r="B1367" t="s">
        <v>3327</v>
      </c>
      <c r="C1367">
        <v>6</v>
      </c>
      <c r="D1367">
        <v>0.7</v>
      </c>
      <c r="E1367">
        <v>37.5</v>
      </c>
      <c r="F1367">
        <v>9.25</v>
      </c>
      <c r="G1367" t="s">
        <v>32356</v>
      </c>
      <c r="H1367" t="s">
        <v>27150</v>
      </c>
      <c r="I1367" s="193" t="s">
        <v>37796</v>
      </c>
    </row>
    <row r="1368" spans="1:9">
      <c r="A1368" t="s">
        <v>35350</v>
      </c>
      <c r="B1368" t="s">
        <v>3327</v>
      </c>
      <c r="C1368">
        <v>6</v>
      </c>
      <c r="D1368">
        <v>1</v>
      </c>
      <c r="E1368">
        <v>37.5</v>
      </c>
      <c r="F1368">
        <v>585</v>
      </c>
      <c r="G1368" t="s">
        <v>32356</v>
      </c>
      <c r="H1368" t="s">
        <v>27150</v>
      </c>
      <c r="I1368" s="193" t="s">
        <v>37797</v>
      </c>
    </row>
    <row r="1369" spans="1:9">
      <c r="A1369" t="s">
        <v>35351</v>
      </c>
      <c r="B1369" t="s">
        <v>3327</v>
      </c>
      <c r="C1369">
        <v>6</v>
      </c>
      <c r="D1369">
        <v>1</v>
      </c>
      <c r="E1369">
        <v>37.5</v>
      </c>
      <c r="F1369">
        <v>18.25</v>
      </c>
      <c r="G1369" t="s">
        <v>32356</v>
      </c>
      <c r="H1369" t="s">
        <v>27150</v>
      </c>
      <c r="I1369" s="193" t="s">
        <v>37798</v>
      </c>
    </row>
    <row r="1370" spans="1:9">
      <c r="A1370" t="s">
        <v>35375</v>
      </c>
      <c r="B1370" t="s">
        <v>3381</v>
      </c>
      <c r="C1370">
        <v>6</v>
      </c>
      <c r="D1370">
        <v>0.7</v>
      </c>
      <c r="E1370">
        <v>38</v>
      </c>
      <c r="F1370">
        <v>11.25</v>
      </c>
      <c r="G1370" t="s">
        <v>32356</v>
      </c>
      <c r="H1370" t="s">
        <v>27153</v>
      </c>
      <c r="I1370" s="193" t="s">
        <v>37822</v>
      </c>
    </row>
    <row r="1371" spans="1:9">
      <c r="A1371" t="s">
        <v>35396</v>
      </c>
      <c r="B1371" t="s">
        <v>33184</v>
      </c>
      <c r="C1371">
        <v>6</v>
      </c>
      <c r="D1371">
        <v>0.7</v>
      </c>
      <c r="E1371">
        <v>37.5</v>
      </c>
      <c r="F1371">
        <v>142.5</v>
      </c>
      <c r="G1371" t="s">
        <v>32356</v>
      </c>
      <c r="H1371" t="s">
        <v>27150</v>
      </c>
      <c r="I1371" s="193" t="s">
        <v>37843</v>
      </c>
    </row>
    <row r="1372" spans="1:9">
      <c r="A1372" t="s">
        <v>35613</v>
      </c>
      <c r="B1372" t="s">
        <v>3857</v>
      </c>
      <c r="C1372">
        <v>6</v>
      </c>
      <c r="D1372">
        <v>0.7</v>
      </c>
      <c r="E1372">
        <v>40</v>
      </c>
      <c r="F1372">
        <v>4.1500000000000004</v>
      </c>
      <c r="G1372" t="s">
        <v>32356</v>
      </c>
      <c r="H1372" t="s">
        <v>27152</v>
      </c>
      <c r="I1372" s="193" t="s">
        <v>38060</v>
      </c>
    </row>
    <row r="1373" spans="1:9">
      <c r="A1373" t="s">
        <v>35721</v>
      </c>
      <c r="B1373" t="s">
        <v>4007</v>
      </c>
      <c r="C1373">
        <v>6</v>
      </c>
      <c r="D1373">
        <v>0.7</v>
      </c>
      <c r="E1373">
        <v>37.5</v>
      </c>
      <c r="F1373">
        <v>7.95</v>
      </c>
      <c r="G1373" t="s">
        <v>32356</v>
      </c>
      <c r="H1373" t="s">
        <v>27152</v>
      </c>
      <c r="I1373" s="193" t="s">
        <v>38168</v>
      </c>
    </row>
    <row r="1374" spans="1:9">
      <c r="A1374" t="s">
        <v>33525</v>
      </c>
      <c r="B1374" t="s">
        <v>162</v>
      </c>
      <c r="C1374">
        <v>6</v>
      </c>
      <c r="D1374">
        <v>0.7</v>
      </c>
      <c r="E1374">
        <v>40</v>
      </c>
      <c r="F1374">
        <v>15.75</v>
      </c>
      <c r="G1374" t="s">
        <v>4352</v>
      </c>
      <c r="H1374" t="s">
        <v>27164</v>
      </c>
      <c r="I1374" s="193" t="s">
        <v>35972</v>
      </c>
    </row>
    <row r="1375" spans="1:9">
      <c r="A1375" t="s">
        <v>33973</v>
      </c>
      <c r="B1375" t="s">
        <v>32382</v>
      </c>
      <c r="C1375">
        <v>6</v>
      </c>
      <c r="D1375">
        <v>0.7</v>
      </c>
      <c r="E1375">
        <v>40</v>
      </c>
      <c r="F1375">
        <v>5.65</v>
      </c>
      <c r="G1375" t="s">
        <v>4352</v>
      </c>
      <c r="H1375" t="s">
        <v>27164</v>
      </c>
      <c r="I1375" s="193" t="s">
        <v>36420</v>
      </c>
    </row>
    <row r="1376" spans="1:9">
      <c r="A1376" t="s">
        <v>33974</v>
      </c>
      <c r="B1376" t="s">
        <v>31736</v>
      </c>
      <c r="C1376">
        <v>6</v>
      </c>
      <c r="D1376">
        <v>0.7</v>
      </c>
      <c r="E1376">
        <v>35</v>
      </c>
      <c r="F1376">
        <v>10.5</v>
      </c>
      <c r="G1376" t="s">
        <v>4352</v>
      </c>
      <c r="H1376" t="s">
        <v>27164</v>
      </c>
      <c r="I1376" s="193" t="s">
        <v>36421</v>
      </c>
    </row>
    <row r="1377" spans="1:9">
      <c r="A1377" t="s">
        <v>33975</v>
      </c>
      <c r="B1377" t="s">
        <v>32384</v>
      </c>
      <c r="C1377">
        <v>6</v>
      </c>
      <c r="D1377">
        <v>1</v>
      </c>
      <c r="E1377">
        <v>40</v>
      </c>
      <c r="F1377">
        <v>66.5</v>
      </c>
      <c r="G1377" t="s">
        <v>4352</v>
      </c>
      <c r="H1377" t="s">
        <v>27164</v>
      </c>
      <c r="I1377" s="193" t="s">
        <v>36422</v>
      </c>
    </row>
    <row r="1378" spans="1:9">
      <c r="A1378" t="s">
        <v>33976</v>
      </c>
      <c r="B1378" t="s">
        <v>31737</v>
      </c>
      <c r="C1378">
        <v>12</v>
      </c>
      <c r="D1378">
        <v>0.7</v>
      </c>
      <c r="E1378">
        <v>14</v>
      </c>
      <c r="F1378">
        <v>74.5</v>
      </c>
      <c r="G1378" t="s">
        <v>4352</v>
      </c>
      <c r="H1378" t="s">
        <v>27164</v>
      </c>
      <c r="I1378" s="193" t="s">
        <v>36423</v>
      </c>
    </row>
    <row r="1379" spans="1:9">
      <c r="A1379" t="s">
        <v>34144</v>
      </c>
      <c r="B1379" t="s">
        <v>27667</v>
      </c>
      <c r="C1379">
        <v>6</v>
      </c>
      <c r="D1379">
        <v>0.7</v>
      </c>
      <c r="E1379">
        <v>40</v>
      </c>
      <c r="F1379">
        <v>1.05</v>
      </c>
      <c r="G1379" t="s">
        <v>4352</v>
      </c>
      <c r="H1379" t="s">
        <v>27234</v>
      </c>
      <c r="I1379" s="193" t="s">
        <v>36591</v>
      </c>
    </row>
    <row r="1380" spans="1:9">
      <c r="A1380" t="s">
        <v>34145</v>
      </c>
      <c r="B1380" t="s">
        <v>31745</v>
      </c>
      <c r="C1380">
        <v>6</v>
      </c>
      <c r="D1380">
        <v>0.7</v>
      </c>
      <c r="E1380">
        <v>40</v>
      </c>
      <c r="F1380">
        <v>41.5</v>
      </c>
      <c r="G1380" t="s">
        <v>4352</v>
      </c>
      <c r="H1380" t="s">
        <v>27234</v>
      </c>
      <c r="I1380" s="193" t="s">
        <v>36592</v>
      </c>
    </row>
    <row r="1381" spans="1:9">
      <c r="A1381" t="s">
        <v>34146</v>
      </c>
      <c r="B1381" t="s">
        <v>27668</v>
      </c>
      <c r="C1381">
        <v>6</v>
      </c>
      <c r="D1381">
        <v>0.7</v>
      </c>
      <c r="E1381">
        <v>40</v>
      </c>
      <c r="F1381">
        <v>21.25</v>
      </c>
      <c r="G1381" t="s">
        <v>4352</v>
      </c>
      <c r="H1381" t="s">
        <v>27234</v>
      </c>
      <c r="I1381" s="193" t="s">
        <v>36593</v>
      </c>
    </row>
    <row r="1382" spans="1:9">
      <c r="A1382" t="s">
        <v>34147</v>
      </c>
      <c r="B1382" t="s">
        <v>27669</v>
      </c>
      <c r="C1382">
        <v>6</v>
      </c>
      <c r="D1382">
        <v>0.7</v>
      </c>
      <c r="E1382">
        <v>40</v>
      </c>
      <c r="F1382">
        <v>13.25</v>
      </c>
      <c r="G1382" t="s">
        <v>4352</v>
      </c>
      <c r="H1382" t="s">
        <v>27234</v>
      </c>
      <c r="I1382" s="193" t="s">
        <v>36594</v>
      </c>
    </row>
    <row r="1383" spans="1:9">
      <c r="A1383" t="s">
        <v>33446</v>
      </c>
      <c r="B1383" t="s">
        <v>32925</v>
      </c>
      <c r="C1383">
        <v>6</v>
      </c>
      <c r="D1383">
        <v>0.7</v>
      </c>
      <c r="E1383">
        <v>43</v>
      </c>
      <c r="F1383">
        <v>13.95</v>
      </c>
      <c r="G1383" t="s">
        <v>4353</v>
      </c>
      <c r="H1383" t="s">
        <v>27147</v>
      </c>
      <c r="I1383" s="193" t="s">
        <v>35893</v>
      </c>
    </row>
    <row r="1384" spans="1:9">
      <c r="A1384" t="s">
        <v>33898</v>
      </c>
      <c r="B1384" t="s">
        <v>4608</v>
      </c>
      <c r="C1384">
        <v>6</v>
      </c>
      <c r="D1384">
        <v>1</v>
      </c>
      <c r="E1384">
        <v>50</v>
      </c>
      <c r="F1384">
        <v>1.04</v>
      </c>
      <c r="G1384" t="s">
        <v>4353</v>
      </c>
      <c r="H1384" t="s">
        <v>27152</v>
      </c>
      <c r="I1384" s="193" t="s">
        <v>36345</v>
      </c>
    </row>
    <row r="1385" spans="1:9">
      <c r="A1385" t="s">
        <v>34289</v>
      </c>
      <c r="B1385" t="s">
        <v>33050</v>
      </c>
      <c r="C1385">
        <v>6</v>
      </c>
      <c r="D1385">
        <v>0.7</v>
      </c>
      <c r="E1385">
        <v>43</v>
      </c>
      <c r="F1385">
        <v>22</v>
      </c>
      <c r="G1385" t="s">
        <v>4353</v>
      </c>
      <c r="H1385" t="s">
        <v>27195</v>
      </c>
      <c r="I1385" s="193" t="s">
        <v>36736</v>
      </c>
    </row>
    <row r="1386" spans="1:9">
      <c r="A1386" t="s">
        <v>34484</v>
      </c>
      <c r="B1386" t="s">
        <v>33070</v>
      </c>
      <c r="C1386">
        <v>6</v>
      </c>
      <c r="D1386">
        <v>0.7</v>
      </c>
      <c r="E1386">
        <v>43</v>
      </c>
      <c r="F1386">
        <v>9.1</v>
      </c>
      <c r="G1386" t="s">
        <v>4353</v>
      </c>
      <c r="H1386" t="s">
        <v>27195</v>
      </c>
      <c r="I1386" s="193" t="s">
        <v>36931</v>
      </c>
    </row>
    <row r="1387" spans="1:9">
      <c r="A1387" t="s">
        <v>34570</v>
      </c>
      <c r="B1387" t="s">
        <v>33083</v>
      </c>
      <c r="C1387">
        <v>6</v>
      </c>
      <c r="D1387">
        <v>0.7</v>
      </c>
      <c r="E1387">
        <v>40</v>
      </c>
      <c r="F1387">
        <v>53</v>
      </c>
      <c r="G1387" t="s">
        <v>4353</v>
      </c>
      <c r="H1387" t="s">
        <v>27195</v>
      </c>
      <c r="I1387" s="193" t="s">
        <v>37017</v>
      </c>
    </row>
    <row r="1388" spans="1:9">
      <c r="A1388" t="s">
        <v>34571</v>
      </c>
      <c r="B1388" t="s">
        <v>2000</v>
      </c>
      <c r="C1388">
        <v>3</v>
      </c>
      <c r="D1388">
        <v>0.7</v>
      </c>
      <c r="E1388">
        <v>46</v>
      </c>
      <c r="F1388">
        <v>17.5</v>
      </c>
      <c r="G1388" t="s">
        <v>4353</v>
      </c>
      <c r="H1388" t="s">
        <v>27195</v>
      </c>
      <c r="I1388" s="193" t="s">
        <v>37018</v>
      </c>
    </row>
    <row r="1389" spans="1:9">
      <c r="A1389" t="s">
        <v>34572</v>
      </c>
      <c r="B1389" t="s">
        <v>2002</v>
      </c>
      <c r="C1389">
        <v>3</v>
      </c>
      <c r="D1389">
        <v>0.7</v>
      </c>
      <c r="E1389">
        <v>46</v>
      </c>
      <c r="F1389">
        <v>16.95</v>
      </c>
      <c r="G1389" t="s">
        <v>4353</v>
      </c>
      <c r="H1389" t="s">
        <v>27195</v>
      </c>
      <c r="I1389" s="193" t="s">
        <v>37019</v>
      </c>
    </row>
    <row r="1390" spans="1:9">
      <c r="A1390" t="s">
        <v>34754</v>
      </c>
      <c r="B1390" t="s">
        <v>27703</v>
      </c>
      <c r="C1390">
        <v>6</v>
      </c>
      <c r="D1390">
        <v>1</v>
      </c>
      <c r="E1390">
        <v>40</v>
      </c>
      <c r="F1390">
        <v>6</v>
      </c>
      <c r="G1390" t="s">
        <v>4353</v>
      </c>
      <c r="H1390" t="s">
        <v>27195</v>
      </c>
      <c r="I1390" s="193" t="s">
        <v>37201</v>
      </c>
    </row>
    <row r="1391" spans="1:9">
      <c r="A1391" t="s">
        <v>35385</v>
      </c>
      <c r="B1391" t="s">
        <v>3395</v>
      </c>
      <c r="C1391">
        <v>3</v>
      </c>
      <c r="D1391">
        <v>0.7</v>
      </c>
      <c r="E1391">
        <v>40</v>
      </c>
      <c r="F1391">
        <v>9.9499999999999993</v>
      </c>
      <c r="G1391" t="s">
        <v>4353</v>
      </c>
      <c r="H1391" t="s">
        <v>27195</v>
      </c>
      <c r="I1391" s="193" t="s">
        <v>37832</v>
      </c>
    </row>
    <row r="1392" spans="1:9">
      <c r="A1392" t="s">
        <v>35386</v>
      </c>
      <c r="B1392" t="s">
        <v>33178</v>
      </c>
      <c r="C1392">
        <v>3</v>
      </c>
      <c r="D1392">
        <v>0.7</v>
      </c>
      <c r="E1392">
        <v>46</v>
      </c>
      <c r="F1392">
        <v>11.35</v>
      </c>
      <c r="G1392" t="s">
        <v>4353</v>
      </c>
      <c r="H1392" t="s">
        <v>27195</v>
      </c>
      <c r="I1392" s="193" t="s">
        <v>37833</v>
      </c>
    </row>
    <row r="1393" spans="1:9">
      <c r="A1393" t="s">
        <v>35387</v>
      </c>
      <c r="B1393" t="s">
        <v>27744</v>
      </c>
      <c r="C1393">
        <v>3</v>
      </c>
      <c r="D1393">
        <v>0.7</v>
      </c>
      <c r="E1393">
        <v>46</v>
      </c>
      <c r="F1393">
        <v>20.25</v>
      </c>
      <c r="G1393" t="s">
        <v>4353</v>
      </c>
      <c r="H1393" t="s">
        <v>27195</v>
      </c>
      <c r="I1393" s="193" t="s">
        <v>37834</v>
      </c>
    </row>
    <row r="1394" spans="1:9">
      <c r="A1394" t="s">
        <v>35847</v>
      </c>
      <c r="B1394" t="s">
        <v>14328</v>
      </c>
      <c r="C1394">
        <v>6</v>
      </c>
      <c r="D1394">
        <v>0.7</v>
      </c>
      <c r="E1394">
        <v>46</v>
      </c>
      <c r="F1394">
        <v>42.5</v>
      </c>
      <c r="G1394" t="s">
        <v>4353</v>
      </c>
      <c r="H1394" t="s">
        <v>27152</v>
      </c>
      <c r="I1394" s="193" t="s">
        <v>38294</v>
      </c>
    </row>
    <row r="1395" spans="1:9">
      <c r="A1395" t="s">
        <v>33858</v>
      </c>
      <c r="B1395" t="s">
        <v>32995</v>
      </c>
      <c r="C1395">
        <v>6</v>
      </c>
      <c r="D1395">
        <v>0.7</v>
      </c>
      <c r="E1395">
        <v>62.2</v>
      </c>
      <c r="F1395">
        <v>29.5</v>
      </c>
      <c r="G1395" t="s">
        <v>32369</v>
      </c>
      <c r="H1395" t="s">
        <v>27174</v>
      </c>
      <c r="I1395" s="193" t="s">
        <v>36305</v>
      </c>
    </row>
    <row r="1396" spans="1:9">
      <c r="A1396" t="s">
        <v>33883</v>
      </c>
      <c r="B1396" t="s">
        <v>756</v>
      </c>
      <c r="C1396">
        <v>6</v>
      </c>
      <c r="D1396">
        <v>0.7</v>
      </c>
      <c r="E1396">
        <v>40</v>
      </c>
      <c r="F1396">
        <v>2.25</v>
      </c>
      <c r="G1396" t="s">
        <v>32369</v>
      </c>
      <c r="H1396" t="s">
        <v>27174</v>
      </c>
      <c r="I1396" s="193" t="s">
        <v>36330</v>
      </c>
    </row>
    <row r="1397" spans="1:9">
      <c r="A1397" t="s">
        <v>33917</v>
      </c>
      <c r="B1397" t="s">
        <v>810</v>
      </c>
      <c r="C1397">
        <v>6</v>
      </c>
      <c r="D1397">
        <v>0.7</v>
      </c>
      <c r="E1397">
        <v>45</v>
      </c>
      <c r="F1397">
        <v>7</v>
      </c>
      <c r="G1397" t="s">
        <v>32369</v>
      </c>
      <c r="H1397" t="s">
        <v>27174</v>
      </c>
      <c r="I1397" s="193" t="s">
        <v>36364</v>
      </c>
    </row>
    <row r="1398" spans="1:9">
      <c r="A1398" t="s">
        <v>34152</v>
      </c>
      <c r="B1398" t="s">
        <v>27670</v>
      </c>
      <c r="C1398">
        <v>6</v>
      </c>
      <c r="D1398">
        <v>0.5</v>
      </c>
      <c r="E1398">
        <v>49.6</v>
      </c>
      <c r="F1398">
        <v>25.9</v>
      </c>
      <c r="G1398" t="s">
        <v>32369</v>
      </c>
      <c r="H1398" t="s">
        <v>27152</v>
      </c>
      <c r="I1398" s="193" t="s">
        <v>36599</v>
      </c>
    </row>
    <row r="1399" spans="1:9">
      <c r="A1399" t="s">
        <v>34314</v>
      </c>
      <c r="B1399" t="s">
        <v>13697</v>
      </c>
      <c r="C1399">
        <v>6</v>
      </c>
      <c r="D1399">
        <v>0.7</v>
      </c>
      <c r="E1399">
        <v>45</v>
      </c>
      <c r="F1399">
        <v>23.25</v>
      </c>
      <c r="G1399" t="s">
        <v>32369</v>
      </c>
      <c r="H1399" t="s">
        <v>27174</v>
      </c>
      <c r="I1399" s="193" t="s">
        <v>36761</v>
      </c>
    </row>
    <row r="1400" spans="1:9">
      <c r="A1400" t="s">
        <v>34338</v>
      </c>
      <c r="B1400" t="s">
        <v>26945</v>
      </c>
      <c r="C1400">
        <v>6</v>
      </c>
      <c r="D1400">
        <v>0.7</v>
      </c>
      <c r="E1400">
        <v>45</v>
      </c>
      <c r="F1400">
        <v>16</v>
      </c>
      <c r="G1400" t="s">
        <v>32369</v>
      </c>
      <c r="H1400" t="s">
        <v>27174</v>
      </c>
      <c r="I1400" s="193" t="s">
        <v>36785</v>
      </c>
    </row>
    <row r="1401" spans="1:9">
      <c r="A1401" t="s">
        <v>34618</v>
      </c>
      <c r="B1401" t="s">
        <v>2085</v>
      </c>
      <c r="C1401">
        <v>6</v>
      </c>
      <c r="D1401">
        <v>0.7</v>
      </c>
      <c r="E1401">
        <v>43</v>
      </c>
      <c r="F1401">
        <v>7.95</v>
      </c>
      <c r="G1401" t="s">
        <v>32369</v>
      </c>
      <c r="H1401" t="s">
        <v>27174</v>
      </c>
      <c r="I1401" s="193" t="s">
        <v>37065</v>
      </c>
    </row>
    <row r="1402" spans="1:9">
      <c r="A1402" t="s">
        <v>34785</v>
      </c>
      <c r="B1402" t="s">
        <v>2335</v>
      </c>
      <c r="C1402">
        <v>6</v>
      </c>
      <c r="D1402">
        <v>0.7</v>
      </c>
      <c r="E1402">
        <v>40</v>
      </c>
      <c r="F1402">
        <v>5.6</v>
      </c>
      <c r="G1402" t="s">
        <v>32369</v>
      </c>
      <c r="H1402" t="s">
        <v>27174</v>
      </c>
      <c r="I1402" s="193" t="s">
        <v>37232</v>
      </c>
    </row>
    <row r="1403" spans="1:9">
      <c r="A1403" t="s">
        <v>34883</v>
      </c>
      <c r="B1403" t="s">
        <v>2499</v>
      </c>
      <c r="C1403">
        <v>6</v>
      </c>
      <c r="D1403">
        <v>0.7</v>
      </c>
      <c r="E1403">
        <v>50</v>
      </c>
      <c r="F1403">
        <v>51.5</v>
      </c>
      <c r="G1403" t="s">
        <v>32369</v>
      </c>
      <c r="H1403" t="s">
        <v>27245</v>
      </c>
      <c r="I1403" s="193" t="s">
        <v>37330</v>
      </c>
    </row>
    <row r="1404" spans="1:9">
      <c r="A1404" t="s">
        <v>34898</v>
      </c>
      <c r="B1404" t="s">
        <v>31796</v>
      </c>
      <c r="C1404">
        <v>6</v>
      </c>
      <c r="D1404">
        <v>0.5</v>
      </c>
      <c r="E1404">
        <v>50</v>
      </c>
      <c r="F1404">
        <v>35.5</v>
      </c>
      <c r="G1404" t="s">
        <v>32369</v>
      </c>
      <c r="H1404" t="s">
        <v>27174</v>
      </c>
      <c r="I1404" s="193" t="s">
        <v>37345</v>
      </c>
    </row>
    <row r="1405" spans="1:9">
      <c r="A1405" t="s">
        <v>34899</v>
      </c>
      <c r="B1405" t="s">
        <v>31797</v>
      </c>
      <c r="C1405">
        <v>6</v>
      </c>
      <c r="D1405">
        <v>0.5</v>
      </c>
      <c r="E1405">
        <v>40</v>
      </c>
      <c r="F1405">
        <v>337</v>
      </c>
      <c r="G1405" t="s">
        <v>32369</v>
      </c>
      <c r="H1405" t="s">
        <v>27174</v>
      </c>
      <c r="I1405" s="193" t="s">
        <v>37346</v>
      </c>
    </row>
    <row r="1406" spans="1:9">
      <c r="A1406" t="s">
        <v>35084</v>
      </c>
      <c r="B1406" t="s">
        <v>15013</v>
      </c>
      <c r="C1406">
        <v>6</v>
      </c>
      <c r="D1406">
        <v>0.7</v>
      </c>
      <c r="E1406">
        <v>42.4</v>
      </c>
      <c r="F1406">
        <v>7.95</v>
      </c>
      <c r="G1406" t="s">
        <v>32369</v>
      </c>
      <c r="H1406" t="s">
        <v>27245</v>
      </c>
      <c r="I1406" s="193" t="s">
        <v>37531</v>
      </c>
    </row>
    <row r="1407" spans="1:9">
      <c r="A1407" t="s">
        <v>35085</v>
      </c>
      <c r="B1407" t="s">
        <v>31816</v>
      </c>
      <c r="C1407">
        <v>6</v>
      </c>
      <c r="D1407">
        <v>0.7</v>
      </c>
      <c r="E1407">
        <v>42.4</v>
      </c>
      <c r="F1407">
        <v>7.75</v>
      </c>
      <c r="G1407" t="s">
        <v>32369</v>
      </c>
      <c r="H1407" t="s">
        <v>27174</v>
      </c>
      <c r="I1407" s="193" t="s">
        <v>37532</v>
      </c>
    </row>
    <row r="1408" spans="1:9">
      <c r="A1408" t="s">
        <v>35400</v>
      </c>
      <c r="B1408" t="s">
        <v>3418</v>
      </c>
      <c r="C1408">
        <v>6</v>
      </c>
      <c r="D1408">
        <v>0.7</v>
      </c>
      <c r="E1408">
        <v>50</v>
      </c>
      <c r="F1408">
        <v>21.5</v>
      </c>
      <c r="G1408" t="s">
        <v>32369</v>
      </c>
      <c r="H1408" t="s">
        <v>27174</v>
      </c>
      <c r="I1408" s="193" t="s">
        <v>37847</v>
      </c>
    </row>
    <row r="1409" spans="1:9">
      <c r="A1409" t="s">
        <v>35464</v>
      </c>
      <c r="B1409" t="s">
        <v>4680</v>
      </c>
      <c r="C1409">
        <v>6</v>
      </c>
      <c r="D1409">
        <v>0.7</v>
      </c>
      <c r="E1409">
        <v>45</v>
      </c>
      <c r="F1409">
        <v>9</v>
      </c>
      <c r="G1409" t="s">
        <v>32369</v>
      </c>
      <c r="H1409" t="s">
        <v>27174</v>
      </c>
      <c r="I1409" s="193" t="s">
        <v>37911</v>
      </c>
    </row>
    <row r="1410" spans="1:9">
      <c r="A1410" t="s">
        <v>35827</v>
      </c>
      <c r="B1410" t="s">
        <v>14326</v>
      </c>
      <c r="C1410">
        <v>6</v>
      </c>
      <c r="D1410">
        <v>0.7</v>
      </c>
      <c r="E1410">
        <v>40.5</v>
      </c>
      <c r="F1410">
        <v>7.9</v>
      </c>
      <c r="G1410" t="s">
        <v>32369</v>
      </c>
      <c r="H1410" t="s">
        <v>27174</v>
      </c>
      <c r="I1410" s="193" t="s">
        <v>38274</v>
      </c>
    </row>
    <row r="1411" spans="1:9">
      <c r="A1411" t="s">
        <v>35828</v>
      </c>
      <c r="B1411" t="s">
        <v>4189</v>
      </c>
      <c r="C1411">
        <v>6</v>
      </c>
      <c r="D1411">
        <v>0.7</v>
      </c>
      <c r="E1411">
        <v>57.2</v>
      </c>
      <c r="F1411">
        <v>1.35</v>
      </c>
      <c r="G1411" t="s">
        <v>32369</v>
      </c>
      <c r="H1411" t="s">
        <v>27174</v>
      </c>
      <c r="I1411" s="193" t="s">
        <v>38275</v>
      </c>
    </row>
    <row r="1412" spans="1:9">
      <c r="A1412" t="s">
        <v>35843</v>
      </c>
      <c r="B1412" t="s">
        <v>4212</v>
      </c>
      <c r="C1412">
        <v>6</v>
      </c>
      <c r="D1412">
        <v>0.7</v>
      </c>
      <c r="E1412">
        <v>45.2</v>
      </c>
      <c r="F1412">
        <v>35.75</v>
      </c>
      <c r="G1412" t="s">
        <v>32369</v>
      </c>
      <c r="H1412" t="s">
        <v>27174</v>
      </c>
      <c r="I1412" s="193" t="s">
        <v>38290</v>
      </c>
    </row>
    <row r="1413" spans="1:9">
      <c r="A1413" t="s">
        <v>33447</v>
      </c>
      <c r="B1413" t="s">
        <v>40</v>
      </c>
      <c r="C1413">
        <v>6</v>
      </c>
      <c r="D1413">
        <v>0.7</v>
      </c>
      <c r="E1413">
        <v>40</v>
      </c>
      <c r="F1413">
        <v>22.75</v>
      </c>
      <c r="G1413" t="s">
        <v>4329</v>
      </c>
      <c r="H1413" t="s">
        <v>27152</v>
      </c>
      <c r="I1413" s="193" t="s">
        <v>35894</v>
      </c>
    </row>
    <row r="1414" spans="1:9">
      <c r="A1414" t="s">
        <v>33448</v>
      </c>
      <c r="B1414" t="s">
        <v>14190</v>
      </c>
      <c r="C1414">
        <v>6</v>
      </c>
      <c r="D1414">
        <v>0.7</v>
      </c>
      <c r="E1414">
        <v>40</v>
      </c>
      <c r="F1414">
        <v>8.9499999999999993</v>
      </c>
      <c r="G1414" t="s">
        <v>4329</v>
      </c>
      <c r="H1414" t="s">
        <v>27152</v>
      </c>
      <c r="I1414" s="193" t="s">
        <v>35895</v>
      </c>
    </row>
    <row r="1415" spans="1:9">
      <c r="A1415" t="s">
        <v>33449</v>
      </c>
      <c r="B1415" t="s">
        <v>43</v>
      </c>
      <c r="C1415">
        <v>6</v>
      </c>
      <c r="D1415">
        <v>0.7</v>
      </c>
      <c r="E1415">
        <v>40</v>
      </c>
      <c r="F1415">
        <v>25</v>
      </c>
      <c r="G1415" t="s">
        <v>4329</v>
      </c>
      <c r="H1415" t="s">
        <v>27152</v>
      </c>
      <c r="I1415" s="193" t="s">
        <v>35896</v>
      </c>
    </row>
    <row r="1416" spans="1:9">
      <c r="A1416" t="s">
        <v>33450</v>
      </c>
      <c r="B1416" t="s">
        <v>32926</v>
      </c>
      <c r="C1416">
        <v>6</v>
      </c>
      <c r="D1416">
        <v>0.7</v>
      </c>
      <c r="E1416">
        <v>43</v>
      </c>
      <c r="F1416">
        <v>8</v>
      </c>
      <c r="G1416" t="s">
        <v>4329</v>
      </c>
      <c r="H1416" t="s">
        <v>27152</v>
      </c>
      <c r="I1416" s="193" t="s">
        <v>35897</v>
      </c>
    </row>
    <row r="1417" spans="1:9">
      <c r="A1417" t="s">
        <v>33451</v>
      </c>
      <c r="B1417" t="s">
        <v>31708</v>
      </c>
      <c r="C1417">
        <v>6</v>
      </c>
      <c r="D1417">
        <v>0.7</v>
      </c>
      <c r="E1417">
        <v>43</v>
      </c>
      <c r="F1417">
        <v>6.1</v>
      </c>
      <c r="G1417" t="s">
        <v>4329</v>
      </c>
      <c r="H1417" t="s">
        <v>27152</v>
      </c>
      <c r="I1417" s="193" t="s">
        <v>35898</v>
      </c>
    </row>
    <row r="1418" spans="1:9">
      <c r="A1418" t="s">
        <v>33452</v>
      </c>
      <c r="B1418" t="s">
        <v>45</v>
      </c>
      <c r="C1418">
        <v>4</v>
      </c>
      <c r="D1418">
        <v>0.7</v>
      </c>
      <c r="E1418">
        <v>40</v>
      </c>
      <c r="F1418">
        <v>12.75</v>
      </c>
      <c r="G1418" t="s">
        <v>4329</v>
      </c>
      <c r="H1418" t="s">
        <v>27152</v>
      </c>
      <c r="I1418" s="193" t="s">
        <v>35899</v>
      </c>
    </row>
    <row r="1419" spans="1:9">
      <c r="A1419" t="s">
        <v>33453</v>
      </c>
      <c r="B1419" t="s">
        <v>27036</v>
      </c>
      <c r="C1419">
        <v>6</v>
      </c>
      <c r="D1419">
        <v>0.7</v>
      </c>
      <c r="E1419">
        <v>46</v>
      </c>
      <c r="F1419">
        <v>70</v>
      </c>
      <c r="G1419" t="s">
        <v>4329</v>
      </c>
      <c r="H1419" t="s">
        <v>27152</v>
      </c>
      <c r="I1419" s="193" t="s">
        <v>35900</v>
      </c>
    </row>
    <row r="1420" spans="1:9">
      <c r="A1420" t="s">
        <v>33454</v>
      </c>
      <c r="B1420" t="s">
        <v>32927</v>
      </c>
      <c r="C1420">
        <v>4</v>
      </c>
      <c r="D1420">
        <v>0.7</v>
      </c>
      <c r="E1420">
        <v>46</v>
      </c>
      <c r="F1420">
        <v>124.5</v>
      </c>
      <c r="G1420" t="s">
        <v>4329</v>
      </c>
      <c r="H1420" t="s">
        <v>27152</v>
      </c>
      <c r="I1420" s="193" t="s">
        <v>35901</v>
      </c>
    </row>
    <row r="1421" spans="1:9">
      <c r="A1421" t="s">
        <v>33455</v>
      </c>
      <c r="B1421" t="s">
        <v>47</v>
      </c>
      <c r="C1421">
        <v>6</v>
      </c>
      <c r="D1421">
        <v>0.7</v>
      </c>
      <c r="E1421">
        <v>40</v>
      </c>
      <c r="F1421">
        <v>7.25</v>
      </c>
      <c r="G1421" t="s">
        <v>4329</v>
      </c>
      <c r="H1421" t="s">
        <v>27152</v>
      </c>
      <c r="I1421" s="193" t="s">
        <v>35902</v>
      </c>
    </row>
    <row r="1422" spans="1:9">
      <c r="A1422" t="s">
        <v>33456</v>
      </c>
      <c r="B1422" t="s">
        <v>4545</v>
      </c>
      <c r="C1422">
        <v>3</v>
      </c>
      <c r="D1422">
        <v>0.7</v>
      </c>
      <c r="E1422">
        <v>40</v>
      </c>
      <c r="F1422">
        <v>22.5</v>
      </c>
      <c r="G1422" t="s">
        <v>4329</v>
      </c>
      <c r="H1422" t="s">
        <v>27152</v>
      </c>
      <c r="I1422" s="193" t="s">
        <v>35903</v>
      </c>
    </row>
    <row r="1423" spans="1:9">
      <c r="A1423" t="s">
        <v>33457</v>
      </c>
      <c r="B1423" t="s">
        <v>49</v>
      </c>
      <c r="C1423">
        <v>3</v>
      </c>
      <c r="D1423">
        <v>0.7</v>
      </c>
      <c r="E1423">
        <v>40</v>
      </c>
      <c r="F1423">
        <v>17</v>
      </c>
      <c r="G1423" t="s">
        <v>4329</v>
      </c>
      <c r="H1423" t="s">
        <v>27152</v>
      </c>
      <c r="I1423" s="193" t="s">
        <v>35904</v>
      </c>
    </row>
    <row r="1424" spans="1:9">
      <c r="A1424" t="s">
        <v>33458</v>
      </c>
      <c r="B1424" t="s">
        <v>49</v>
      </c>
      <c r="C1424">
        <v>6</v>
      </c>
      <c r="D1424">
        <v>1</v>
      </c>
      <c r="E1424">
        <v>40</v>
      </c>
      <c r="F1424">
        <v>11.75</v>
      </c>
      <c r="G1424" t="s">
        <v>4329</v>
      </c>
      <c r="H1424" t="s">
        <v>27152</v>
      </c>
      <c r="I1424" s="193" t="s">
        <v>35905</v>
      </c>
    </row>
    <row r="1425" spans="1:9">
      <c r="A1425" t="s">
        <v>33459</v>
      </c>
      <c r="B1425" t="s">
        <v>51</v>
      </c>
      <c r="C1425">
        <v>6</v>
      </c>
      <c r="D1425">
        <v>0.7</v>
      </c>
      <c r="E1425">
        <v>48</v>
      </c>
      <c r="F1425">
        <v>11.5</v>
      </c>
      <c r="G1425" t="s">
        <v>4329</v>
      </c>
      <c r="H1425" t="s">
        <v>27152</v>
      </c>
      <c r="I1425" s="193" t="s">
        <v>35906</v>
      </c>
    </row>
    <row r="1426" spans="1:9">
      <c r="A1426" t="s">
        <v>33460</v>
      </c>
      <c r="B1426" t="s">
        <v>53</v>
      </c>
      <c r="C1426">
        <v>3</v>
      </c>
      <c r="D1426">
        <v>0.7</v>
      </c>
      <c r="E1426">
        <v>40</v>
      </c>
      <c r="F1426">
        <v>7.75</v>
      </c>
      <c r="G1426" t="s">
        <v>4329</v>
      </c>
      <c r="H1426" t="s">
        <v>27152</v>
      </c>
      <c r="I1426" s="193" t="s">
        <v>35907</v>
      </c>
    </row>
    <row r="1427" spans="1:9">
      <c r="A1427" t="s">
        <v>33461</v>
      </c>
      <c r="B1427" t="s">
        <v>32928</v>
      </c>
      <c r="C1427">
        <v>3</v>
      </c>
      <c r="D1427">
        <v>0.7</v>
      </c>
      <c r="E1427">
        <v>43</v>
      </c>
      <c r="F1427">
        <v>31.5</v>
      </c>
      <c r="G1427" t="s">
        <v>4329</v>
      </c>
      <c r="H1427" t="s">
        <v>27152</v>
      </c>
      <c r="I1427" s="193" t="s">
        <v>35908</v>
      </c>
    </row>
    <row r="1428" spans="1:9">
      <c r="A1428" t="s">
        <v>33462</v>
      </c>
      <c r="B1428" t="s">
        <v>58</v>
      </c>
      <c r="C1428">
        <v>6</v>
      </c>
      <c r="D1428">
        <v>0.7</v>
      </c>
      <c r="E1428">
        <v>43</v>
      </c>
      <c r="F1428">
        <v>10.5</v>
      </c>
      <c r="G1428" t="s">
        <v>4329</v>
      </c>
      <c r="H1428" t="s">
        <v>27152</v>
      </c>
      <c r="I1428" s="193" t="s">
        <v>35909</v>
      </c>
    </row>
    <row r="1429" spans="1:9">
      <c r="A1429" t="s">
        <v>33463</v>
      </c>
      <c r="B1429" t="s">
        <v>32929</v>
      </c>
      <c r="C1429">
        <v>6</v>
      </c>
      <c r="D1429">
        <v>0.7</v>
      </c>
      <c r="E1429">
        <v>60</v>
      </c>
      <c r="F1429">
        <v>24.25</v>
      </c>
      <c r="G1429" t="s">
        <v>4329</v>
      </c>
      <c r="H1429" t="s">
        <v>27152</v>
      </c>
      <c r="I1429" s="193" t="s">
        <v>35910</v>
      </c>
    </row>
    <row r="1430" spans="1:9">
      <c r="A1430" t="s">
        <v>33464</v>
      </c>
      <c r="B1430" t="s">
        <v>13689</v>
      </c>
      <c r="C1430">
        <v>6</v>
      </c>
      <c r="D1430">
        <v>0.7</v>
      </c>
      <c r="E1430">
        <v>61.3</v>
      </c>
      <c r="F1430">
        <v>11.1</v>
      </c>
      <c r="G1430" t="s">
        <v>4329</v>
      </c>
      <c r="H1430" t="s">
        <v>27152</v>
      </c>
      <c r="I1430" s="193" t="s">
        <v>35911</v>
      </c>
    </row>
    <row r="1431" spans="1:9">
      <c r="A1431" t="s">
        <v>33465</v>
      </c>
      <c r="B1431" t="s">
        <v>32930</v>
      </c>
      <c r="C1431">
        <v>6</v>
      </c>
      <c r="D1431">
        <v>0.7</v>
      </c>
      <c r="E1431">
        <v>60.8</v>
      </c>
      <c r="F1431">
        <v>27</v>
      </c>
      <c r="G1431" t="s">
        <v>4329</v>
      </c>
      <c r="H1431" t="s">
        <v>27152</v>
      </c>
      <c r="I1431" s="193" t="s">
        <v>35912</v>
      </c>
    </row>
    <row r="1432" spans="1:9">
      <c r="A1432" t="s">
        <v>33466</v>
      </c>
      <c r="B1432" t="s">
        <v>32931</v>
      </c>
      <c r="C1432">
        <v>6</v>
      </c>
      <c r="D1432">
        <v>0.7</v>
      </c>
      <c r="E1432">
        <v>60.7</v>
      </c>
      <c r="F1432">
        <v>53.85</v>
      </c>
      <c r="G1432" t="s">
        <v>4329</v>
      </c>
      <c r="H1432" t="s">
        <v>27152</v>
      </c>
      <c r="I1432" s="193" t="s">
        <v>35913</v>
      </c>
    </row>
    <row r="1433" spans="1:9">
      <c r="A1433" t="s">
        <v>33467</v>
      </c>
      <c r="B1433" t="s">
        <v>14525</v>
      </c>
      <c r="C1433">
        <v>6</v>
      </c>
      <c r="D1433">
        <v>0.7</v>
      </c>
      <c r="E1433">
        <v>61</v>
      </c>
      <c r="F1433">
        <v>39.5</v>
      </c>
      <c r="G1433" t="s">
        <v>4329</v>
      </c>
      <c r="H1433" t="s">
        <v>27152</v>
      </c>
      <c r="I1433" s="193" t="s">
        <v>35914</v>
      </c>
    </row>
    <row r="1434" spans="1:9">
      <c r="A1434" t="s">
        <v>33468</v>
      </c>
      <c r="B1434" t="s">
        <v>62</v>
      </c>
      <c r="C1434">
        <v>6</v>
      </c>
      <c r="D1434">
        <v>0.7</v>
      </c>
      <c r="E1434">
        <v>48</v>
      </c>
      <c r="F1434">
        <v>11.95</v>
      </c>
      <c r="G1434" t="s">
        <v>4329</v>
      </c>
      <c r="H1434" t="s">
        <v>27152</v>
      </c>
      <c r="I1434" s="193" t="s">
        <v>35915</v>
      </c>
    </row>
    <row r="1435" spans="1:9">
      <c r="A1435" t="s">
        <v>33469</v>
      </c>
      <c r="B1435" t="s">
        <v>64</v>
      </c>
      <c r="C1435">
        <v>3</v>
      </c>
      <c r="D1435">
        <v>0.7</v>
      </c>
      <c r="E1435">
        <v>40</v>
      </c>
      <c r="F1435">
        <v>21</v>
      </c>
      <c r="G1435" t="s">
        <v>4329</v>
      </c>
      <c r="H1435" t="s">
        <v>27152</v>
      </c>
      <c r="I1435" s="193" t="s">
        <v>35916</v>
      </c>
    </row>
    <row r="1436" spans="1:9">
      <c r="A1436" t="s">
        <v>33510</v>
      </c>
      <c r="B1436" t="s">
        <v>127</v>
      </c>
      <c r="C1436">
        <v>6</v>
      </c>
      <c r="D1436">
        <v>0.7</v>
      </c>
      <c r="E1436">
        <v>40</v>
      </c>
      <c r="F1436">
        <v>48.5</v>
      </c>
      <c r="G1436" t="s">
        <v>4329</v>
      </c>
      <c r="H1436" t="s">
        <v>27152</v>
      </c>
      <c r="I1436" s="193" t="s">
        <v>35957</v>
      </c>
    </row>
    <row r="1437" spans="1:9">
      <c r="A1437" t="s">
        <v>33511</v>
      </c>
      <c r="B1437" t="s">
        <v>129</v>
      </c>
      <c r="C1437">
        <v>6</v>
      </c>
      <c r="D1437">
        <v>0.7</v>
      </c>
      <c r="E1437">
        <v>40</v>
      </c>
      <c r="F1437">
        <v>45</v>
      </c>
      <c r="G1437" t="s">
        <v>4329</v>
      </c>
      <c r="H1437" t="s">
        <v>27152</v>
      </c>
      <c r="I1437" s="193" t="s">
        <v>35958</v>
      </c>
    </row>
    <row r="1438" spans="1:9">
      <c r="A1438" t="s">
        <v>33517</v>
      </c>
      <c r="B1438" t="s">
        <v>32937</v>
      </c>
      <c r="C1438">
        <v>6</v>
      </c>
      <c r="D1438">
        <v>0.5</v>
      </c>
      <c r="E1438">
        <v>46</v>
      </c>
      <c r="F1438">
        <v>22.5</v>
      </c>
      <c r="G1438" t="s">
        <v>4329</v>
      </c>
      <c r="H1438" t="s">
        <v>27162</v>
      </c>
      <c r="I1438" s="193" t="s">
        <v>35964</v>
      </c>
    </row>
    <row r="1439" spans="1:9">
      <c r="A1439" t="s">
        <v>33550</v>
      </c>
      <c r="B1439" t="s">
        <v>13690</v>
      </c>
      <c r="C1439">
        <v>6</v>
      </c>
      <c r="D1439">
        <v>0.7</v>
      </c>
      <c r="E1439">
        <v>61.8</v>
      </c>
      <c r="F1439">
        <v>2.25</v>
      </c>
      <c r="G1439" t="s">
        <v>4329</v>
      </c>
      <c r="H1439" t="s">
        <v>27170</v>
      </c>
      <c r="I1439" s="193" t="s">
        <v>35997</v>
      </c>
    </row>
    <row r="1440" spans="1:9">
      <c r="A1440" t="s">
        <v>33551</v>
      </c>
      <c r="B1440" t="s">
        <v>192</v>
      </c>
      <c r="C1440">
        <v>6</v>
      </c>
      <c r="D1440">
        <v>0.7</v>
      </c>
      <c r="E1440">
        <v>50</v>
      </c>
      <c r="F1440">
        <v>40.200000000000003</v>
      </c>
      <c r="G1440" t="s">
        <v>4329</v>
      </c>
      <c r="H1440" t="s">
        <v>27170</v>
      </c>
      <c r="I1440" s="193" t="s">
        <v>35998</v>
      </c>
    </row>
    <row r="1441" spans="1:9">
      <c r="A1441" t="s">
        <v>33552</v>
      </c>
      <c r="B1441" t="s">
        <v>14596</v>
      </c>
      <c r="C1441">
        <v>6</v>
      </c>
      <c r="D1441">
        <v>0.7</v>
      </c>
      <c r="E1441">
        <v>46</v>
      </c>
      <c r="F1441">
        <v>18.5</v>
      </c>
      <c r="G1441" t="s">
        <v>4329</v>
      </c>
      <c r="H1441" t="s">
        <v>27170</v>
      </c>
      <c r="I1441" s="193" t="s">
        <v>35999</v>
      </c>
    </row>
    <row r="1442" spans="1:9">
      <c r="A1442" t="s">
        <v>33553</v>
      </c>
      <c r="B1442" t="s">
        <v>32318</v>
      </c>
      <c r="C1442">
        <v>6</v>
      </c>
      <c r="D1442">
        <v>0.7</v>
      </c>
      <c r="E1442">
        <v>57.1</v>
      </c>
      <c r="F1442">
        <v>9.25</v>
      </c>
      <c r="G1442" t="s">
        <v>4329</v>
      </c>
      <c r="H1442" t="s">
        <v>27170</v>
      </c>
      <c r="I1442" s="193" t="s">
        <v>36000</v>
      </c>
    </row>
    <row r="1443" spans="1:9">
      <c r="A1443" t="s">
        <v>33554</v>
      </c>
      <c r="B1443" t="s">
        <v>14673</v>
      </c>
      <c r="C1443">
        <v>6</v>
      </c>
      <c r="D1443">
        <v>0.7</v>
      </c>
      <c r="E1443">
        <v>46</v>
      </c>
      <c r="F1443">
        <v>18.5</v>
      </c>
      <c r="G1443" t="s">
        <v>4329</v>
      </c>
      <c r="H1443" t="s">
        <v>27170</v>
      </c>
      <c r="I1443" s="193" t="s">
        <v>36001</v>
      </c>
    </row>
    <row r="1444" spans="1:9">
      <c r="A1444" t="s">
        <v>33555</v>
      </c>
      <c r="B1444" t="s">
        <v>31711</v>
      </c>
      <c r="C1444">
        <v>6</v>
      </c>
      <c r="D1444">
        <v>0.7</v>
      </c>
      <c r="E1444">
        <v>62.8</v>
      </c>
      <c r="F1444">
        <v>17.850000000000001</v>
      </c>
      <c r="G1444" t="s">
        <v>4329</v>
      </c>
      <c r="H1444" t="s">
        <v>27170</v>
      </c>
      <c r="I1444" s="193" t="s">
        <v>36002</v>
      </c>
    </row>
    <row r="1445" spans="1:9">
      <c r="A1445" t="s">
        <v>33556</v>
      </c>
      <c r="B1445" t="s">
        <v>32319</v>
      </c>
      <c r="C1445">
        <v>6</v>
      </c>
      <c r="D1445">
        <v>0.7</v>
      </c>
      <c r="E1445">
        <v>62.1</v>
      </c>
      <c r="F1445">
        <v>9.5</v>
      </c>
      <c r="G1445" t="s">
        <v>4329</v>
      </c>
      <c r="H1445" t="s">
        <v>27170</v>
      </c>
      <c r="I1445" s="193" t="s">
        <v>36003</v>
      </c>
    </row>
    <row r="1446" spans="1:9">
      <c r="A1446" t="s">
        <v>33557</v>
      </c>
      <c r="B1446" t="s">
        <v>32320</v>
      </c>
      <c r="C1446">
        <v>6</v>
      </c>
      <c r="D1446">
        <v>0.7</v>
      </c>
      <c r="E1446">
        <v>50</v>
      </c>
      <c r="F1446">
        <v>3.8</v>
      </c>
      <c r="G1446" t="s">
        <v>4329</v>
      </c>
      <c r="H1446" t="s">
        <v>27170</v>
      </c>
      <c r="I1446" s="193" t="s">
        <v>36004</v>
      </c>
    </row>
    <row r="1447" spans="1:9">
      <c r="A1447" t="s">
        <v>33567</v>
      </c>
      <c r="B1447" t="s">
        <v>206</v>
      </c>
      <c r="C1447">
        <v>6</v>
      </c>
      <c r="D1447">
        <v>0.7</v>
      </c>
      <c r="E1447">
        <v>40</v>
      </c>
      <c r="F1447">
        <v>9.8000000000000007</v>
      </c>
      <c r="G1447" t="s">
        <v>4329</v>
      </c>
      <c r="H1447" t="s">
        <v>27152</v>
      </c>
      <c r="I1447" s="193" t="s">
        <v>36014</v>
      </c>
    </row>
    <row r="1448" spans="1:9">
      <c r="A1448" t="s">
        <v>33568</v>
      </c>
      <c r="B1448" t="s">
        <v>32946</v>
      </c>
      <c r="C1448">
        <v>6</v>
      </c>
      <c r="D1448">
        <v>0.7</v>
      </c>
      <c r="E1448">
        <v>46</v>
      </c>
      <c r="F1448">
        <v>6.3</v>
      </c>
      <c r="G1448" t="s">
        <v>4329</v>
      </c>
      <c r="H1448" t="s">
        <v>27152</v>
      </c>
      <c r="I1448" s="193" t="s">
        <v>36015</v>
      </c>
    </row>
    <row r="1449" spans="1:9">
      <c r="A1449" t="s">
        <v>33569</v>
      </c>
      <c r="B1449" t="s">
        <v>4699</v>
      </c>
      <c r="C1449">
        <v>6</v>
      </c>
      <c r="D1449">
        <v>0.7</v>
      </c>
      <c r="E1449">
        <v>46</v>
      </c>
      <c r="F1449">
        <v>4250</v>
      </c>
      <c r="G1449" t="s">
        <v>4329</v>
      </c>
      <c r="H1449" t="s">
        <v>27152</v>
      </c>
      <c r="I1449" s="193" t="s">
        <v>36016</v>
      </c>
    </row>
    <row r="1450" spans="1:9">
      <c r="A1450" t="s">
        <v>33570</v>
      </c>
      <c r="B1450" t="s">
        <v>32322</v>
      </c>
      <c r="C1450">
        <v>6</v>
      </c>
      <c r="D1450">
        <v>0.7</v>
      </c>
      <c r="E1450">
        <v>43</v>
      </c>
      <c r="F1450">
        <v>8.15</v>
      </c>
      <c r="G1450" t="s">
        <v>4329</v>
      </c>
      <c r="H1450" t="s">
        <v>27152</v>
      </c>
      <c r="I1450" s="193" t="s">
        <v>36017</v>
      </c>
    </row>
    <row r="1451" spans="1:9">
      <c r="A1451" t="s">
        <v>33605</v>
      </c>
      <c r="B1451" t="s">
        <v>253</v>
      </c>
      <c r="C1451">
        <v>6</v>
      </c>
      <c r="D1451">
        <v>0.7</v>
      </c>
      <c r="E1451">
        <v>46</v>
      </c>
      <c r="F1451">
        <v>12.75</v>
      </c>
      <c r="G1451" t="s">
        <v>4329</v>
      </c>
      <c r="H1451" t="s">
        <v>27152</v>
      </c>
      <c r="I1451" s="193" t="s">
        <v>36052</v>
      </c>
    </row>
    <row r="1452" spans="1:9">
      <c r="A1452" t="s">
        <v>33606</v>
      </c>
      <c r="B1452" t="s">
        <v>31713</v>
      </c>
      <c r="C1452">
        <v>6</v>
      </c>
      <c r="D1452">
        <v>0.7</v>
      </c>
      <c r="E1452">
        <v>46</v>
      </c>
      <c r="F1452">
        <v>44.5</v>
      </c>
      <c r="G1452" t="s">
        <v>4329</v>
      </c>
      <c r="H1452" t="s">
        <v>27152</v>
      </c>
      <c r="I1452" s="193" t="s">
        <v>36053</v>
      </c>
    </row>
    <row r="1453" spans="1:9">
      <c r="A1453" t="s">
        <v>33607</v>
      </c>
      <c r="B1453" t="s">
        <v>32956</v>
      </c>
      <c r="C1453">
        <v>6</v>
      </c>
      <c r="D1453">
        <v>0.7</v>
      </c>
      <c r="E1453">
        <v>46.2</v>
      </c>
      <c r="F1453">
        <v>19.5</v>
      </c>
      <c r="G1453" t="s">
        <v>4329</v>
      </c>
      <c r="H1453" t="s">
        <v>27152</v>
      </c>
      <c r="I1453" s="193" t="s">
        <v>36054</v>
      </c>
    </row>
    <row r="1454" spans="1:9">
      <c r="A1454" t="s">
        <v>33608</v>
      </c>
      <c r="B1454" t="s">
        <v>32957</v>
      </c>
      <c r="C1454">
        <v>6</v>
      </c>
      <c r="D1454">
        <v>0.7</v>
      </c>
      <c r="E1454">
        <v>46.2</v>
      </c>
      <c r="F1454">
        <v>6.95</v>
      </c>
      <c r="G1454" t="s">
        <v>4329</v>
      </c>
      <c r="H1454" t="s">
        <v>27152</v>
      </c>
      <c r="I1454" s="193" t="s">
        <v>36055</v>
      </c>
    </row>
    <row r="1455" spans="1:9">
      <c r="A1455" t="s">
        <v>33609</v>
      </c>
      <c r="B1455" t="s">
        <v>256</v>
      </c>
      <c r="C1455">
        <v>6</v>
      </c>
      <c r="D1455">
        <v>0.7</v>
      </c>
      <c r="E1455">
        <v>51</v>
      </c>
      <c r="F1455">
        <v>6.5</v>
      </c>
      <c r="G1455" t="s">
        <v>4329</v>
      </c>
      <c r="H1455" t="s">
        <v>27152</v>
      </c>
      <c r="I1455" s="193" t="s">
        <v>36056</v>
      </c>
    </row>
    <row r="1456" spans="1:9">
      <c r="A1456" t="s">
        <v>33610</v>
      </c>
      <c r="B1456" t="s">
        <v>31715</v>
      </c>
      <c r="C1456">
        <v>1</v>
      </c>
      <c r="D1456">
        <v>0.7</v>
      </c>
      <c r="E1456">
        <v>46</v>
      </c>
      <c r="F1456">
        <v>29.5</v>
      </c>
      <c r="G1456" t="s">
        <v>4329</v>
      </c>
      <c r="H1456" t="s">
        <v>27152</v>
      </c>
      <c r="I1456" s="193" t="s">
        <v>36057</v>
      </c>
    </row>
    <row r="1457" spans="1:9">
      <c r="A1457" t="s">
        <v>33611</v>
      </c>
      <c r="B1457" t="s">
        <v>258</v>
      </c>
      <c r="C1457">
        <v>1</v>
      </c>
      <c r="D1457">
        <v>0.7</v>
      </c>
      <c r="E1457">
        <v>46</v>
      </c>
      <c r="F1457">
        <v>18.5</v>
      </c>
      <c r="G1457" t="s">
        <v>4329</v>
      </c>
      <c r="H1457" t="s">
        <v>27152</v>
      </c>
      <c r="I1457" s="193" t="s">
        <v>36058</v>
      </c>
    </row>
    <row r="1458" spans="1:9">
      <c r="A1458" t="s">
        <v>33612</v>
      </c>
      <c r="B1458" t="s">
        <v>260</v>
      </c>
      <c r="C1458">
        <v>6</v>
      </c>
      <c r="D1458">
        <v>0.7</v>
      </c>
      <c r="E1458">
        <v>47.4</v>
      </c>
      <c r="F1458">
        <v>145</v>
      </c>
      <c r="G1458" t="s">
        <v>4329</v>
      </c>
      <c r="H1458" t="s">
        <v>27152</v>
      </c>
      <c r="I1458" s="193" t="s">
        <v>36059</v>
      </c>
    </row>
    <row r="1459" spans="1:9">
      <c r="A1459" t="s">
        <v>33613</v>
      </c>
      <c r="B1459" t="s">
        <v>31716</v>
      </c>
      <c r="C1459">
        <v>6</v>
      </c>
      <c r="D1459">
        <v>0.7</v>
      </c>
      <c r="E1459">
        <v>47.4</v>
      </c>
      <c r="F1459">
        <v>11.5</v>
      </c>
      <c r="G1459" t="s">
        <v>4329</v>
      </c>
      <c r="H1459" t="s">
        <v>27152</v>
      </c>
      <c r="I1459" s="193" t="s">
        <v>36060</v>
      </c>
    </row>
    <row r="1460" spans="1:9">
      <c r="A1460" t="s">
        <v>33614</v>
      </c>
      <c r="B1460" t="s">
        <v>32958</v>
      </c>
      <c r="C1460">
        <v>6</v>
      </c>
      <c r="D1460">
        <v>0.7</v>
      </c>
      <c r="E1460">
        <v>50.8</v>
      </c>
      <c r="F1460">
        <v>38.5</v>
      </c>
      <c r="G1460" t="s">
        <v>4329</v>
      </c>
      <c r="H1460" t="s">
        <v>27152</v>
      </c>
      <c r="I1460" s="193" t="s">
        <v>36061</v>
      </c>
    </row>
    <row r="1461" spans="1:9">
      <c r="A1461" t="s">
        <v>33615</v>
      </c>
      <c r="B1461" t="s">
        <v>261</v>
      </c>
      <c r="C1461">
        <v>6</v>
      </c>
      <c r="D1461">
        <v>0.7</v>
      </c>
      <c r="E1461">
        <v>46.6</v>
      </c>
      <c r="F1461">
        <v>126</v>
      </c>
      <c r="G1461" t="s">
        <v>4329</v>
      </c>
      <c r="H1461" t="s">
        <v>27152</v>
      </c>
      <c r="I1461" s="193" t="s">
        <v>36062</v>
      </c>
    </row>
    <row r="1462" spans="1:9">
      <c r="A1462" t="s">
        <v>33616</v>
      </c>
      <c r="B1462" t="s">
        <v>261</v>
      </c>
      <c r="C1462">
        <v>6</v>
      </c>
      <c r="D1462">
        <v>1</v>
      </c>
      <c r="E1462">
        <v>46.6</v>
      </c>
      <c r="F1462">
        <v>21.5</v>
      </c>
      <c r="G1462" t="s">
        <v>4329</v>
      </c>
      <c r="H1462" t="s">
        <v>27152</v>
      </c>
      <c r="I1462" s="193" t="s">
        <v>36063</v>
      </c>
    </row>
    <row r="1463" spans="1:9">
      <c r="A1463" t="s">
        <v>33617</v>
      </c>
      <c r="B1463" t="s">
        <v>32332</v>
      </c>
      <c r="C1463">
        <v>6</v>
      </c>
      <c r="D1463">
        <v>0.7</v>
      </c>
      <c r="E1463">
        <v>48.2</v>
      </c>
      <c r="F1463">
        <v>24.5</v>
      </c>
      <c r="G1463" t="s">
        <v>4329</v>
      </c>
      <c r="H1463" t="s">
        <v>27152</v>
      </c>
      <c r="I1463" s="193" t="s">
        <v>36064</v>
      </c>
    </row>
    <row r="1464" spans="1:9">
      <c r="A1464" t="s">
        <v>33618</v>
      </c>
      <c r="B1464" t="s">
        <v>263</v>
      </c>
      <c r="C1464">
        <v>6</v>
      </c>
      <c r="D1464">
        <v>0.7</v>
      </c>
      <c r="E1464">
        <v>57.1</v>
      </c>
      <c r="F1464">
        <v>7.75</v>
      </c>
      <c r="G1464" t="s">
        <v>4329</v>
      </c>
      <c r="H1464" t="s">
        <v>27152</v>
      </c>
      <c r="I1464" s="193" t="s">
        <v>36065</v>
      </c>
    </row>
    <row r="1465" spans="1:9">
      <c r="A1465" t="s">
        <v>33619</v>
      </c>
      <c r="B1465" t="s">
        <v>31717</v>
      </c>
      <c r="C1465">
        <v>6</v>
      </c>
      <c r="D1465">
        <v>1</v>
      </c>
      <c r="E1465">
        <v>46</v>
      </c>
      <c r="F1465">
        <v>52.5</v>
      </c>
      <c r="G1465" t="s">
        <v>4329</v>
      </c>
      <c r="H1465" t="s">
        <v>27152</v>
      </c>
      <c r="I1465" s="193" t="s">
        <v>36066</v>
      </c>
    </row>
    <row r="1466" spans="1:9">
      <c r="A1466" t="s">
        <v>33620</v>
      </c>
      <c r="B1466" t="s">
        <v>265</v>
      </c>
      <c r="C1466">
        <v>6</v>
      </c>
      <c r="D1466">
        <v>1</v>
      </c>
      <c r="E1466">
        <v>46</v>
      </c>
      <c r="F1466">
        <v>21.95</v>
      </c>
      <c r="G1466" t="s">
        <v>4329</v>
      </c>
      <c r="H1466" t="s">
        <v>27152</v>
      </c>
      <c r="I1466" s="193" t="s">
        <v>36067</v>
      </c>
    </row>
    <row r="1467" spans="1:9">
      <c r="A1467" t="s">
        <v>33621</v>
      </c>
      <c r="B1467" t="s">
        <v>26906</v>
      </c>
      <c r="C1467">
        <v>6</v>
      </c>
      <c r="D1467">
        <v>0.7</v>
      </c>
      <c r="E1467">
        <v>46</v>
      </c>
      <c r="F1467">
        <v>8.5</v>
      </c>
      <c r="G1467" t="s">
        <v>4329</v>
      </c>
      <c r="H1467" t="s">
        <v>27152</v>
      </c>
      <c r="I1467" s="193" t="s">
        <v>36068</v>
      </c>
    </row>
    <row r="1468" spans="1:9">
      <c r="A1468" t="s">
        <v>33622</v>
      </c>
      <c r="B1468" t="s">
        <v>267</v>
      </c>
      <c r="C1468">
        <v>6</v>
      </c>
      <c r="D1468">
        <v>0.7</v>
      </c>
      <c r="E1468">
        <v>54.2</v>
      </c>
      <c r="F1468">
        <v>7.3</v>
      </c>
      <c r="G1468" t="s">
        <v>4329</v>
      </c>
      <c r="H1468" t="s">
        <v>27152</v>
      </c>
      <c r="I1468" s="193" t="s">
        <v>36069</v>
      </c>
    </row>
    <row r="1469" spans="1:9">
      <c r="A1469" t="s">
        <v>33623</v>
      </c>
      <c r="B1469" t="s">
        <v>269</v>
      </c>
      <c r="C1469">
        <v>6</v>
      </c>
      <c r="D1469">
        <v>0.7</v>
      </c>
      <c r="E1469">
        <v>46</v>
      </c>
      <c r="F1469">
        <v>69.5</v>
      </c>
      <c r="G1469" t="s">
        <v>4329</v>
      </c>
      <c r="H1469" t="s">
        <v>27152</v>
      </c>
      <c r="I1469" s="193" t="s">
        <v>36070</v>
      </c>
    </row>
    <row r="1470" spans="1:9">
      <c r="A1470" t="s">
        <v>33624</v>
      </c>
      <c r="B1470" t="s">
        <v>271</v>
      </c>
      <c r="C1470">
        <v>6</v>
      </c>
      <c r="D1470">
        <v>0.7</v>
      </c>
      <c r="E1470">
        <v>40</v>
      </c>
      <c r="F1470">
        <v>30.5</v>
      </c>
      <c r="G1470" t="s">
        <v>4329</v>
      </c>
      <c r="H1470" t="s">
        <v>27152</v>
      </c>
      <c r="I1470" s="193" t="s">
        <v>36071</v>
      </c>
    </row>
    <row r="1471" spans="1:9">
      <c r="A1471" t="s">
        <v>33625</v>
      </c>
      <c r="B1471" t="s">
        <v>273</v>
      </c>
      <c r="C1471">
        <v>6</v>
      </c>
      <c r="D1471">
        <v>1</v>
      </c>
      <c r="E1471">
        <v>40</v>
      </c>
      <c r="F1471">
        <v>16</v>
      </c>
      <c r="G1471" t="s">
        <v>4329</v>
      </c>
      <c r="H1471" t="s">
        <v>27152</v>
      </c>
      <c r="I1471" s="193" t="s">
        <v>36072</v>
      </c>
    </row>
    <row r="1472" spans="1:9">
      <c r="A1472" t="s">
        <v>33626</v>
      </c>
      <c r="B1472" t="s">
        <v>276</v>
      </c>
      <c r="C1472">
        <v>6</v>
      </c>
      <c r="D1472">
        <v>0.7</v>
      </c>
      <c r="E1472">
        <v>46</v>
      </c>
      <c r="F1472">
        <v>21.5</v>
      </c>
      <c r="G1472" t="s">
        <v>4329</v>
      </c>
      <c r="H1472" t="s">
        <v>27154</v>
      </c>
      <c r="I1472" s="193" t="s">
        <v>36073</v>
      </c>
    </row>
    <row r="1473" spans="1:9">
      <c r="A1473" t="s">
        <v>33627</v>
      </c>
      <c r="B1473" t="s">
        <v>14394</v>
      </c>
      <c r="C1473">
        <v>6</v>
      </c>
      <c r="D1473">
        <v>0.7</v>
      </c>
      <c r="E1473">
        <v>46</v>
      </c>
      <c r="F1473">
        <v>17.95</v>
      </c>
      <c r="G1473" t="s">
        <v>4329</v>
      </c>
      <c r="H1473" t="s">
        <v>27154</v>
      </c>
      <c r="I1473" s="193" t="s">
        <v>36074</v>
      </c>
    </row>
    <row r="1474" spans="1:9">
      <c r="A1474" t="s">
        <v>33628</v>
      </c>
      <c r="B1474" t="s">
        <v>32959</v>
      </c>
      <c r="C1474">
        <v>6</v>
      </c>
      <c r="D1474">
        <v>0.7</v>
      </c>
      <c r="E1474">
        <v>46</v>
      </c>
      <c r="F1474">
        <v>6.95</v>
      </c>
      <c r="G1474" t="s">
        <v>4329</v>
      </c>
      <c r="H1474" t="s">
        <v>27154</v>
      </c>
      <c r="I1474" s="193" t="s">
        <v>36075</v>
      </c>
    </row>
    <row r="1475" spans="1:9">
      <c r="A1475" t="s">
        <v>33629</v>
      </c>
      <c r="B1475" t="s">
        <v>279</v>
      </c>
      <c r="C1475">
        <v>6</v>
      </c>
      <c r="D1475">
        <v>0.7</v>
      </c>
      <c r="E1475">
        <v>46</v>
      </c>
      <c r="F1475">
        <v>29.5</v>
      </c>
      <c r="G1475" t="s">
        <v>4329</v>
      </c>
      <c r="H1475" t="s">
        <v>27152</v>
      </c>
      <c r="I1475" s="193" t="s">
        <v>36076</v>
      </c>
    </row>
    <row r="1476" spans="1:9">
      <c r="A1476" t="s">
        <v>33630</v>
      </c>
      <c r="B1476" t="s">
        <v>32960</v>
      </c>
      <c r="C1476">
        <v>3</v>
      </c>
      <c r="D1476">
        <v>0.7</v>
      </c>
      <c r="E1476">
        <v>46</v>
      </c>
      <c r="F1476">
        <v>54</v>
      </c>
      <c r="G1476" t="s">
        <v>4329</v>
      </c>
      <c r="H1476" t="s">
        <v>27152</v>
      </c>
      <c r="I1476" s="193" t="s">
        <v>36077</v>
      </c>
    </row>
    <row r="1477" spans="1:9">
      <c r="A1477" t="s">
        <v>33631</v>
      </c>
      <c r="B1477" t="s">
        <v>32961</v>
      </c>
      <c r="C1477">
        <v>6</v>
      </c>
      <c r="D1477">
        <v>0.7</v>
      </c>
      <c r="E1477">
        <v>46</v>
      </c>
      <c r="F1477">
        <v>5.95</v>
      </c>
      <c r="G1477" t="s">
        <v>4329</v>
      </c>
      <c r="H1477" t="s">
        <v>27152</v>
      </c>
      <c r="I1477" s="193" t="s">
        <v>36078</v>
      </c>
    </row>
    <row r="1478" spans="1:9">
      <c r="A1478" t="s">
        <v>33632</v>
      </c>
      <c r="B1478" t="s">
        <v>281</v>
      </c>
      <c r="C1478">
        <v>6</v>
      </c>
      <c r="D1478">
        <v>0.7</v>
      </c>
      <c r="E1478">
        <v>43</v>
      </c>
      <c r="F1478">
        <v>9</v>
      </c>
      <c r="G1478" t="s">
        <v>4329</v>
      </c>
      <c r="H1478" t="s">
        <v>27152</v>
      </c>
      <c r="I1478" s="193" t="s">
        <v>36079</v>
      </c>
    </row>
    <row r="1479" spans="1:9">
      <c r="A1479" t="s">
        <v>33634</v>
      </c>
      <c r="B1479" t="s">
        <v>14933</v>
      </c>
      <c r="C1479">
        <v>6</v>
      </c>
      <c r="D1479">
        <v>0.7</v>
      </c>
      <c r="E1479">
        <v>46</v>
      </c>
      <c r="F1479">
        <v>23.5</v>
      </c>
      <c r="G1479" t="s">
        <v>4329</v>
      </c>
      <c r="H1479" t="s">
        <v>27152</v>
      </c>
      <c r="I1479" s="193" t="s">
        <v>36081</v>
      </c>
    </row>
    <row r="1480" spans="1:9">
      <c r="A1480" t="s">
        <v>33635</v>
      </c>
      <c r="B1480" t="s">
        <v>32962</v>
      </c>
      <c r="C1480">
        <v>6</v>
      </c>
      <c r="D1480">
        <v>0.7</v>
      </c>
      <c r="E1480">
        <v>56.2</v>
      </c>
      <c r="F1480">
        <v>30.5</v>
      </c>
      <c r="G1480" t="s">
        <v>4329</v>
      </c>
      <c r="H1480" t="s">
        <v>27152</v>
      </c>
      <c r="I1480" s="193" t="s">
        <v>36082</v>
      </c>
    </row>
    <row r="1481" spans="1:9">
      <c r="A1481" t="s">
        <v>33636</v>
      </c>
      <c r="B1481" t="s">
        <v>287</v>
      </c>
      <c r="C1481">
        <v>6</v>
      </c>
      <c r="D1481">
        <v>0.7</v>
      </c>
      <c r="E1481">
        <v>56.2</v>
      </c>
      <c r="F1481">
        <v>64.5</v>
      </c>
      <c r="G1481" t="s">
        <v>4329</v>
      </c>
      <c r="H1481" t="s">
        <v>27152</v>
      </c>
      <c r="I1481" s="193" t="s">
        <v>36083</v>
      </c>
    </row>
    <row r="1482" spans="1:9">
      <c r="A1482" t="s">
        <v>33637</v>
      </c>
      <c r="B1482" t="s">
        <v>289</v>
      </c>
      <c r="C1482">
        <v>6</v>
      </c>
      <c r="D1482">
        <v>0.7</v>
      </c>
      <c r="E1482">
        <v>43</v>
      </c>
      <c r="F1482">
        <v>8.75</v>
      </c>
      <c r="G1482" t="s">
        <v>4329</v>
      </c>
      <c r="H1482" t="s">
        <v>27152</v>
      </c>
      <c r="I1482" s="193" t="s">
        <v>36084</v>
      </c>
    </row>
    <row r="1483" spans="1:9">
      <c r="A1483" t="s">
        <v>33639</v>
      </c>
      <c r="B1483" t="s">
        <v>292</v>
      </c>
      <c r="C1483">
        <v>6</v>
      </c>
      <c r="D1483">
        <v>0.7</v>
      </c>
      <c r="E1483">
        <v>55.8</v>
      </c>
      <c r="F1483">
        <v>26</v>
      </c>
      <c r="G1483" t="s">
        <v>4329</v>
      </c>
      <c r="H1483" t="s">
        <v>27152</v>
      </c>
      <c r="I1483" s="193" t="s">
        <v>36086</v>
      </c>
    </row>
    <row r="1484" spans="1:9">
      <c r="A1484" t="s">
        <v>33640</v>
      </c>
      <c r="B1484" t="s">
        <v>32964</v>
      </c>
      <c r="C1484">
        <v>6</v>
      </c>
      <c r="D1484">
        <v>0.7</v>
      </c>
      <c r="E1484">
        <v>50</v>
      </c>
      <c r="F1484">
        <v>19.5</v>
      </c>
      <c r="G1484" t="s">
        <v>4329</v>
      </c>
      <c r="H1484" t="s">
        <v>27152</v>
      </c>
      <c r="I1484" s="193" t="s">
        <v>36087</v>
      </c>
    </row>
    <row r="1485" spans="1:9">
      <c r="A1485" t="s">
        <v>33655</v>
      </c>
      <c r="B1485" t="s">
        <v>322</v>
      </c>
      <c r="C1485">
        <v>6</v>
      </c>
      <c r="D1485">
        <v>0.7</v>
      </c>
      <c r="E1485">
        <v>40</v>
      </c>
      <c r="F1485">
        <v>21.5</v>
      </c>
      <c r="G1485" t="s">
        <v>4329</v>
      </c>
      <c r="H1485" t="s">
        <v>27152</v>
      </c>
      <c r="I1485" s="193" t="s">
        <v>36102</v>
      </c>
    </row>
    <row r="1486" spans="1:9">
      <c r="A1486" t="s">
        <v>33656</v>
      </c>
      <c r="B1486" t="s">
        <v>4456</v>
      </c>
      <c r="C1486">
        <v>6</v>
      </c>
      <c r="D1486">
        <v>0.7</v>
      </c>
      <c r="E1486">
        <v>40</v>
      </c>
      <c r="F1486">
        <v>6.15</v>
      </c>
      <c r="G1486" t="s">
        <v>4329</v>
      </c>
      <c r="H1486" t="s">
        <v>27152</v>
      </c>
      <c r="I1486" s="193" t="s">
        <v>36103</v>
      </c>
    </row>
    <row r="1487" spans="1:9">
      <c r="A1487" t="s">
        <v>33657</v>
      </c>
      <c r="B1487" t="s">
        <v>324</v>
      </c>
      <c r="C1487">
        <v>6</v>
      </c>
      <c r="D1487">
        <v>0.7</v>
      </c>
      <c r="E1487">
        <v>40</v>
      </c>
      <c r="F1487">
        <v>24</v>
      </c>
      <c r="G1487" t="s">
        <v>4329</v>
      </c>
      <c r="H1487" t="s">
        <v>27152</v>
      </c>
      <c r="I1487" s="193" t="s">
        <v>36104</v>
      </c>
    </row>
    <row r="1488" spans="1:9">
      <c r="A1488" t="s">
        <v>33658</v>
      </c>
      <c r="B1488" t="s">
        <v>324</v>
      </c>
      <c r="C1488">
        <v>12</v>
      </c>
      <c r="D1488">
        <v>1</v>
      </c>
      <c r="E1488">
        <v>40</v>
      </c>
      <c r="F1488">
        <v>195</v>
      </c>
      <c r="G1488" t="s">
        <v>4329</v>
      </c>
      <c r="H1488" t="s">
        <v>27152</v>
      </c>
      <c r="I1488" s="193" t="s">
        <v>36105</v>
      </c>
    </row>
    <row r="1489" spans="1:9">
      <c r="A1489" t="s">
        <v>33659</v>
      </c>
      <c r="B1489" t="s">
        <v>14556</v>
      </c>
      <c r="C1489">
        <v>6</v>
      </c>
      <c r="D1489">
        <v>0.7</v>
      </c>
      <c r="E1489">
        <v>46</v>
      </c>
      <c r="F1489">
        <v>11.45</v>
      </c>
      <c r="G1489" t="s">
        <v>4329</v>
      </c>
      <c r="H1489" t="s">
        <v>27152</v>
      </c>
      <c r="I1489" s="193" t="s">
        <v>36106</v>
      </c>
    </row>
    <row r="1490" spans="1:9">
      <c r="A1490" t="s">
        <v>33660</v>
      </c>
      <c r="B1490" t="s">
        <v>14556</v>
      </c>
      <c r="C1490">
        <v>6</v>
      </c>
      <c r="D1490">
        <v>1</v>
      </c>
      <c r="E1490">
        <v>46</v>
      </c>
      <c r="F1490">
        <v>7.65</v>
      </c>
      <c r="G1490" t="s">
        <v>4329</v>
      </c>
      <c r="H1490" t="s">
        <v>27152</v>
      </c>
      <c r="I1490" s="193" t="s">
        <v>36107</v>
      </c>
    </row>
    <row r="1491" spans="1:9">
      <c r="A1491" t="s">
        <v>33661</v>
      </c>
      <c r="B1491" t="s">
        <v>326</v>
      </c>
      <c r="C1491">
        <v>6</v>
      </c>
      <c r="D1491">
        <v>0.7</v>
      </c>
      <c r="E1491">
        <v>43</v>
      </c>
      <c r="F1491">
        <v>31</v>
      </c>
      <c r="G1491" t="s">
        <v>4329</v>
      </c>
      <c r="H1491" t="s">
        <v>27152</v>
      </c>
      <c r="I1491" s="193" t="s">
        <v>36108</v>
      </c>
    </row>
    <row r="1492" spans="1:9">
      <c r="A1492" t="s">
        <v>33717</v>
      </c>
      <c r="B1492" t="s">
        <v>403</v>
      </c>
      <c r="C1492">
        <v>6</v>
      </c>
      <c r="D1492">
        <v>0.7</v>
      </c>
      <c r="E1492">
        <v>46</v>
      </c>
      <c r="F1492">
        <v>13.25</v>
      </c>
      <c r="G1492" t="s">
        <v>4329</v>
      </c>
      <c r="H1492" t="s">
        <v>27152</v>
      </c>
      <c r="I1492" s="193" t="s">
        <v>36164</v>
      </c>
    </row>
    <row r="1493" spans="1:9">
      <c r="A1493" t="s">
        <v>33718</v>
      </c>
      <c r="B1493" t="s">
        <v>32974</v>
      </c>
      <c r="C1493">
        <v>6</v>
      </c>
      <c r="D1493">
        <v>0.7</v>
      </c>
      <c r="E1493">
        <v>46</v>
      </c>
      <c r="F1493">
        <v>53.5</v>
      </c>
      <c r="G1493" t="s">
        <v>4329</v>
      </c>
      <c r="H1493" t="s">
        <v>27152</v>
      </c>
      <c r="I1493" s="193" t="s">
        <v>36165</v>
      </c>
    </row>
    <row r="1494" spans="1:9">
      <c r="A1494" t="s">
        <v>33719</v>
      </c>
      <c r="B1494" t="s">
        <v>4701</v>
      </c>
      <c r="C1494">
        <v>6</v>
      </c>
      <c r="D1494">
        <v>0.7</v>
      </c>
      <c r="E1494">
        <v>46</v>
      </c>
      <c r="F1494">
        <v>26</v>
      </c>
      <c r="G1494" t="s">
        <v>4329</v>
      </c>
      <c r="H1494" t="s">
        <v>27152</v>
      </c>
      <c r="I1494" s="193" t="s">
        <v>36166</v>
      </c>
    </row>
    <row r="1495" spans="1:9">
      <c r="A1495" t="s">
        <v>33727</v>
      </c>
      <c r="B1495" t="s">
        <v>417</v>
      </c>
      <c r="C1495">
        <v>6</v>
      </c>
      <c r="D1495">
        <v>0.7</v>
      </c>
      <c r="E1495">
        <v>46</v>
      </c>
      <c r="F1495">
        <v>6.95</v>
      </c>
      <c r="G1495" t="s">
        <v>4329</v>
      </c>
      <c r="H1495" t="s">
        <v>27152</v>
      </c>
      <c r="I1495" s="193" t="s">
        <v>36174</v>
      </c>
    </row>
    <row r="1496" spans="1:9">
      <c r="A1496" t="s">
        <v>33730</v>
      </c>
      <c r="B1496" t="s">
        <v>32975</v>
      </c>
      <c r="C1496">
        <v>6</v>
      </c>
      <c r="D1496">
        <v>0.7</v>
      </c>
      <c r="E1496">
        <v>43</v>
      </c>
      <c r="F1496">
        <v>9.75</v>
      </c>
      <c r="G1496" t="s">
        <v>4329</v>
      </c>
      <c r="H1496" t="s">
        <v>27152</v>
      </c>
      <c r="I1496" s="193" t="s">
        <v>36177</v>
      </c>
    </row>
    <row r="1497" spans="1:9">
      <c r="A1497" t="s">
        <v>33731</v>
      </c>
      <c r="B1497" t="s">
        <v>422</v>
      </c>
      <c r="C1497">
        <v>6</v>
      </c>
      <c r="D1497">
        <v>0.7</v>
      </c>
      <c r="E1497">
        <v>40</v>
      </c>
      <c r="F1497">
        <v>42.5</v>
      </c>
      <c r="G1497" t="s">
        <v>4329</v>
      </c>
      <c r="H1497" t="s">
        <v>27152</v>
      </c>
      <c r="I1497" s="193" t="s">
        <v>36178</v>
      </c>
    </row>
    <row r="1498" spans="1:9">
      <c r="A1498" t="s">
        <v>33732</v>
      </c>
      <c r="B1498" t="s">
        <v>32976</v>
      </c>
      <c r="C1498">
        <v>6</v>
      </c>
      <c r="D1498">
        <v>0.7</v>
      </c>
      <c r="E1498">
        <v>40</v>
      </c>
      <c r="F1498">
        <v>20.95</v>
      </c>
      <c r="G1498" t="s">
        <v>4329</v>
      </c>
      <c r="H1498" t="s">
        <v>27152</v>
      </c>
      <c r="I1498" s="193" t="s">
        <v>36179</v>
      </c>
    </row>
    <row r="1499" spans="1:9">
      <c r="A1499" t="s">
        <v>33733</v>
      </c>
      <c r="B1499" t="s">
        <v>424</v>
      </c>
      <c r="C1499">
        <v>6</v>
      </c>
      <c r="D1499">
        <v>0.7</v>
      </c>
      <c r="E1499">
        <v>43</v>
      </c>
      <c r="F1499">
        <v>64.5</v>
      </c>
      <c r="G1499" t="s">
        <v>4329</v>
      </c>
      <c r="H1499" t="s">
        <v>27152</v>
      </c>
      <c r="I1499" s="193" t="s">
        <v>36180</v>
      </c>
    </row>
    <row r="1500" spans="1:9">
      <c r="A1500" t="s">
        <v>33734</v>
      </c>
      <c r="B1500" t="s">
        <v>32977</v>
      </c>
      <c r="C1500">
        <v>6</v>
      </c>
      <c r="D1500">
        <v>0.7</v>
      </c>
      <c r="E1500">
        <v>43</v>
      </c>
      <c r="F1500">
        <v>5.6</v>
      </c>
      <c r="G1500" t="s">
        <v>4329</v>
      </c>
      <c r="H1500" t="s">
        <v>27152</v>
      </c>
      <c r="I1500" s="193" t="s">
        <v>36181</v>
      </c>
    </row>
    <row r="1501" spans="1:9">
      <c r="A1501" t="s">
        <v>33735</v>
      </c>
      <c r="B1501" t="s">
        <v>31722</v>
      </c>
      <c r="C1501">
        <v>6</v>
      </c>
      <c r="D1501">
        <v>0.7</v>
      </c>
      <c r="E1501">
        <v>47.8</v>
      </c>
      <c r="F1501">
        <v>21</v>
      </c>
      <c r="G1501" t="s">
        <v>4329</v>
      </c>
      <c r="H1501" t="s">
        <v>27152</v>
      </c>
      <c r="I1501" s="193" t="s">
        <v>36182</v>
      </c>
    </row>
    <row r="1502" spans="1:9">
      <c r="A1502" t="s">
        <v>33736</v>
      </c>
      <c r="B1502" t="s">
        <v>32978</v>
      </c>
      <c r="C1502">
        <v>6</v>
      </c>
      <c r="D1502">
        <v>0.7</v>
      </c>
      <c r="E1502">
        <v>48.3</v>
      </c>
      <c r="F1502">
        <v>14.6</v>
      </c>
      <c r="G1502" t="s">
        <v>4329</v>
      </c>
      <c r="H1502" t="s">
        <v>27152</v>
      </c>
      <c r="I1502" s="193" t="s">
        <v>36183</v>
      </c>
    </row>
    <row r="1503" spans="1:9">
      <c r="A1503" t="s">
        <v>33737</v>
      </c>
      <c r="B1503" t="s">
        <v>14399</v>
      </c>
      <c r="C1503">
        <v>6</v>
      </c>
      <c r="D1503">
        <v>0.7</v>
      </c>
      <c r="E1503">
        <v>43</v>
      </c>
      <c r="F1503">
        <v>17.5</v>
      </c>
      <c r="G1503" t="s">
        <v>4329</v>
      </c>
      <c r="H1503" t="s">
        <v>27152</v>
      </c>
      <c r="I1503" s="193" t="s">
        <v>36184</v>
      </c>
    </row>
    <row r="1504" spans="1:9">
      <c r="A1504" t="s">
        <v>33738</v>
      </c>
      <c r="B1504" t="s">
        <v>32979</v>
      </c>
      <c r="C1504">
        <v>3</v>
      </c>
      <c r="D1504">
        <v>0.7</v>
      </c>
      <c r="E1504">
        <v>47.6</v>
      </c>
      <c r="F1504">
        <v>27.5</v>
      </c>
      <c r="G1504" t="s">
        <v>4329</v>
      </c>
      <c r="H1504" t="s">
        <v>27152</v>
      </c>
      <c r="I1504" s="193" t="s">
        <v>36185</v>
      </c>
    </row>
    <row r="1505" spans="1:9">
      <c r="A1505" t="s">
        <v>33739</v>
      </c>
      <c r="B1505" t="s">
        <v>32980</v>
      </c>
      <c r="C1505">
        <v>3</v>
      </c>
      <c r="D1505">
        <v>0.7</v>
      </c>
      <c r="E1505">
        <v>48</v>
      </c>
      <c r="F1505">
        <v>16.5</v>
      </c>
      <c r="G1505" t="s">
        <v>4329</v>
      </c>
      <c r="H1505" t="s">
        <v>27152</v>
      </c>
      <c r="I1505" s="193" t="s">
        <v>36186</v>
      </c>
    </row>
    <row r="1506" spans="1:9">
      <c r="A1506" t="s">
        <v>33740</v>
      </c>
      <c r="B1506" t="s">
        <v>427</v>
      </c>
      <c r="C1506">
        <v>6</v>
      </c>
      <c r="D1506">
        <v>0.7</v>
      </c>
      <c r="E1506">
        <v>43</v>
      </c>
      <c r="F1506">
        <v>42.5</v>
      </c>
      <c r="G1506" t="s">
        <v>4329</v>
      </c>
      <c r="H1506" t="s">
        <v>27152</v>
      </c>
      <c r="I1506" s="193" t="s">
        <v>36187</v>
      </c>
    </row>
    <row r="1507" spans="1:9">
      <c r="A1507" t="s">
        <v>33794</v>
      </c>
      <c r="B1507" t="s">
        <v>495</v>
      </c>
      <c r="C1507">
        <v>6</v>
      </c>
      <c r="D1507">
        <v>0.7</v>
      </c>
      <c r="E1507">
        <v>46</v>
      </c>
      <c r="F1507">
        <v>9.4499999999999993</v>
      </c>
      <c r="G1507" t="s">
        <v>4329</v>
      </c>
      <c r="H1507" t="s">
        <v>27152</v>
      </c>
      <c r="I1507" s="193" t="s">
        <v>36241</v>
      </c>
    </row>
    <row r="1508" spans="1:9">
      <c r="A1508" t="s">
        <v>33795</v>
      </c>
      <c r="B1508" t="s">
        <v>497</v>
      </c>
      <c r="C1508">
        <v>6</v>
      </c>
      <c r="D1508">
        <v>0.7</v>
      </c>
      <c r="E1508">
        <v>46</v>
      </c>
      <c r="F1508">
        <v>73.5</v>
      </c>
      <c r="G1508" t="s">
        <v>4329</v>
      </c>
      <c r="H1508" t="s">
        <v>27152</v>
      </c>
      <c r="I1508" s="193" t="s">
        <v>36242</v>
      </c>
    </row>
    <row r="1509" spans="1:9">
      <c r="A1509" t="s">
        <v>33796</v>
      </c>
      <c r="B1509" t="s">
        <v>14402</v>
      </c>
      <c r="C1509">
        <v>6</v>
      </c>
      <c r="D1509">
        <v>0.7</v>
      </c>
      <c r="E1509">
        <v>46</v>
      </c>
      <c r="F1509">
        <v>22</v>
      </c>
      <c r="G1509" t="s">
        <v>4329</v>
      </c>
      <c r="H1509" t="s">
        <v>27152</v>
      </c>
      <c r="I1509" s="193" t="s">
        <v>36243</v>
      </c>
    </row>
    <row r="1510" spans="1:9">
      <c r="A1510" t="s">
        <v>33797</v>
      </c>
      <c r="B1510" t="s">
        <v>499</v>
      </c>
      <c r="C1510">
        <v>6</v>
      </c>
      <c r="D1510">
        <v>0.7</v>
      </c>
      <c r="E1510">
        <v>43</v>
      </c>
      <c r="F1510">
        <v>13.65</v>
      </c>
      <c r="G1510" t="s">
        <v>4329</v>
      </c>
      <c r="H1510" t="s">
        <v>27152</v>
      </c>
      <c r="I1510" s="193" t="s">
        <v>36244</v>
      </c>
    </row>
    <row r="1511" spans="1:9">
      <c r="A1511" t="s">
        <v>33798</v>
      </c>
      <c r="B1511" t="s">
        <v>32990</v>
      </c>
      <c r="C1511">
        <v>6</v>
      </c>
      <c r="D1511">
        <v>0.7</v>
      </c>
      <c r="E1511">
        <v>46</v>
      </c>
      <c r="F1511">
        <v>2.6</v>
      </c>
      <c r="G1511" t="s">
        <v>4329</v>
      </c>
      <c r="H1511" t="s">
        <v>27152</v>
      </c>
      <c r="I1511" s="193" t="s">
        <v>36245</v>
      </c>
    </row>
    <row r="1512" spans="1:9">
      <c r="A1512" t="s">
        <v>33799</v>
      </c>
      <c r="B1512" t="s">
        <v>14651</v>
      </c>
      <c r="C1512">
        <v>4</v>
      </c>
      <c r="D1512">
        <v>0.7</v>
      </c>
      <c r="E1512">
        <v>46</v>
      </c>
      <c r="F1512">
        <v>3.5</v>
      </c>
      <c r="G1512" t="s">
        <v>4329</v>
      </c>
      <c r="H1512" t="s">
        <v>27152</v>
      </c>
      <c r="I1512" s="193" t="s">
        <v>36246</v>
      </c>
    </row>
    <row r="1513" spans="1:9">
      <c r="A1513" t="s">
        <v>33800</v>
      </c>
      <c r="B1513" t="s">
        <v>501</v>
      </c>
      <c r="C1513">
        <v>6</v>
      </c>
      <c r="D1513">
        <v>0.7</v>
      </c>
      <c r="E1513">
        <v>43</v>
      </c>
      <c r="F1513">
        <v>12.5</v>
      </c>
      <c r="G1513" t="s">
        <v>4329</v>
      </c>
      <c r="H1513" t="s">
        <v>27152</v>
      </c>
      <c r="I1513" s="193" t="s">
        <v>36247</v>
      </c>
    </row>
    <row r="1514" spans="1:9">
      <c r="A1514" t="s">
        <v>33801</v>
      </c>
      <c r="B1514" t="s">
        <v>4703</v>
      </c>
      <c r="C1514">
        <v>6</v>
      </c>
      <c r="D1514">
        <v>0.7</v>
      </c>
      <c r="E1514">
        <v>46</v>
      </c>
      <c r="F1514">
        <v>21.5</v>
      </c>
      <c r="G1514" t="s">
        <v>4329</v>
      </c>
      <c r="H1514" t="s">
        <v>27152</v>
      </c>
      <c r="I1514" s="193" t="s">
        <v>36248</v>
      </c>
    </row>
    <row r="1515" spans="1:9">
      <c r="A1515" t="s">
        <v>33802</v>
      </c>
      <c r="B1515" t="s">
        <v>4705</v>
      </c>
      <c r="C1515">
        <v>6</v>
      </c>
      <c r="D1515">
        <v>0.7</v>
      </c>
      <c r="E1515">
        <v>46</v>
      </c>
      <c r="F1515">
        <v>21.5</v>
      </c>
      <c r="G1515" t="s">
        <v>4329</v>
      </c>
      <c r="H1515" t="s">
        <v>27152</v>
      </c>
      <c r="I1515" s="193" t="s">
        <v>36249</v>
      </c>
    </row>
    <row r="1516" spans="1:9">
      <c r="A1516" t="s">
        <v>33827</v>
      </c>
      <c r="B1516" t="s">
        <v>4634</v>
      </c>
      <c r="C1516">
        <v>6</v>
      </c>
      <c r="D1516">
        <v>0.7</v>
      </c>
      <c r="E1516">
        <v>46.7</v>
      </c>
      <c r="F1516">
        <v>7.75</v>
      </c>
      <c r="G1516" t="s">
        <v>4329</v>
      </c>
      <c r="H1516" t="s">
        <v>27152</v>
      </c>
      <c r="I1516" s="193" t="s">
        <v>36274</v>
      </c>
    </row>
    <row r="1517" spans="1:9">
      <c r="A1517" t="s">
        <v>33863</v>
      </c>
      <c r="B1517" t="s">
        <v>4461</v>
      </c>
      <c r="C1517">
        <v>6</v>
      </c>
      <c r="D1517">
        <v>0.7</v>
      </c>
      <c r="E1517">
        <v>40</v>
      </c>
      <c r="F1517">
        <v>11.5</v>
      </c>
      <c r="G1517" t="s">
        <v>4329</v>
      </c>
      <c r="H1517" t="s">
        <v>27195</v>
      </c>
      <c r="I1517" s="193" t="s">
        <v>36310</v>
      </c>
    </row>
    <row r="1518" spans="1:9">
      <c r="A1518" t="s">
        <v>33878</v>
      </c>
      <c r="B1518" t="s">
        <v>748</v>
      </c>
      <c r="C1518">
        <v>6</v>
      </c>
      <c r="D1518">
        <v>0.7</v>
      </c>
      <c r="E1518">
        <v>40</v>
      </c>
      <c r="F1518">
        <v>30.5</v>
      </c>
      <c r="G1518" t="s">
        <v>4329</v>
      </c>
      <c r="H1518" t="s">
        <v>27152</v>
      </c>
      <c r="I1518" s="193" t="s">
        <v>36325</v>
      </c>
    </row>
    <row r="1519" spans="1:9">
      <c r="A1519" t="s">
        <v>33879</v>
      </c>
      <c r="B1519" t="s">
        <v>13687</v>
      </c>
      <c r="C1519">
        <v>6</v>
      </c>
      <c r="D1519">
        <v>1</v>
      </c>
      <c r="E1519">
        <v>43</v>
      </c>
      <c r="F1519">
        <v>32.5</v>
      </c>
      <c r="G1519" t="s">
        <v>4329</v>
      </c>
      <c r="H1519" t="s">
        <v>27152</v>
      </c>
      <c r="I1519" s="193" t="s">
        <v>36326</v>
      </c>
    </row>
    <row r="1520" spans="1:9">
      <c r="A1520" t="s">
        <v>33880</v>
      </c>
      <c r="B1520" t="s">
        <v>750</v>
      </c>
      <c r="C1520">
        <v>6</v>
      </c>
      <c r="D1520">
        <v>0.7</v>
      </c>
      <c r="E1520">
        <v>43</v>
      </c>
      <c r="F1520">
        <v>21.95</v>
      </c>
      <c r="G1520" t="s">
        <v>4329</v>
      </c>
      <c r="H1520" t="s">
        <v>27152</v>
      </c>
      <c r="I1520" s="193" t="s">
        <v>36327</v>
      </c>
    </row>
    <row r="1521" spans="1:9">
      <c r="A1521" t="s">
        <v>33881</v>
      </c>
      <c r="B1521" t="s">
        <v>26927</v>
      </c>
      <c r="C1521">
        <v>6</v>
      </c>
      <c r="D1521">
        <v>0.7</v>
      </c>
      <c r="E1521">
        <v>51.5</v>
      </c>
      <c r="F1521">
        <v>7.5</v>
      </c>
      <c r="G1521" t="s">
        <v>4329</v>
      </c>
      <c r="H1521" t="s">
        <v>27152</v>
      </c>
      <c r="I1521" s="193" t="s">
        <v>36328</v>
      </c>
    </row>
    <row r="1522" spans="1:9">
      <c r="A1522" t="s">
        <v>33900</v>
      </c>
      <c r="B1522" t="s">
        <v>784</v>
      </c>
      <c r="C1522">
        <v>6</v>
      </c>
      <c r="D1522">
        <v>0.7</v>
      </c>
      <c r="E1522">
        <v>50</v>
      </c>
      <c r="F1522">
        <v>5.25</v>
      </c>
      <c r="G1522" t="s">
        <v>4329</v>
      </c>
      <c r="H1522" t="s">
        <v>27152</v>
      </c>
      <c r="I1522" s="193" t="s">
        <v>36347</v>
      </c>
    </row>
    <row r="1523" spans="1:9">
      <c r="A1523" t="s">
        <v>33901</v>
      </c>
      <c r="B1523" t="s">
        <v>31730</v>
      </c>
      <c r="C1523">
        <v>6</v>
      </c>
      <c r="D1523">
        <v>0.7</v>
      </c>
      <c r="E1523">
        <v>61.7</v>
      </c>
      <c r="F1523">
        <v>6.25</v>
      </c>
      <c r="G1523" t="s">
        <v>4329</v>
      </c>
      <c r="H1523" t="s">
        <v>27152</v>
      </c>
      <c r="I1523" s="193" t="s">
        <v>36348</v>
      </c>
    </row>
    <row r="1524" spans="1:9">
      <c r="A1524" t="s">
        <v>33902</v>
      </c>
      <c r="B1524" t="s">
        <v>14492</v>
      </c>
      <c r="C1524">
        <v>6</v>
      </c>
      <c r="D1524">
        <v>0.7</v>
      </c>
      <c r="E1524">
        <v>57.3</v>
      </c>
      <c r="F1524">
        <v>14.85</v>
      </c>
      <c r="G1524" t="s">
        <v>4329</v>
      </c>
      <c r="H1524" t="s">
        <v>27152</v>
      </c>
      <c r="I1524" s="193" t="s">
        <v>36349</v>
      </c>
    </row>
    <row r="1525" spans="1:9">
      <c r="A1525" t="s">
        <v>33903</v>
      </c>
      <c r="B1525" t="s">
        <v>32374</v>
      </c>
      <c r="C1525">
        <v>6</v>
      </c>
      <c r="D1525">
        <v>0.7</v>
      </c>
      <c r="E1525">
        <v>61.1</v>
      </c>
      <c r="F1525">
        <v>21.6</v>
      </c>
      <c r="G1525" t="s">
        <v>4329</v>
      </c>
      <c r="H1525" t="s">
        <v>27152</v>
      </c>
      <c r="I1525" s="193" t="s">
        <v>36350</v>
      </c>
    </row>
    <row r="1526" spans="1:9">
      <c r="A1526" t="s">
        <v>33904</v>
      </c>
      <c r="B1526" t="s">
        <v>14224</v>
      </c>
      <c r="C1526">
        <v>6</v>
      </c>
      <c r="D1526">
        <v>0.7</v>
      </c>
      <c r="E1526">
        <v>59.6</v>
      </c>
      <c r="F1526">
        <v>12.5</v>
      </c>
      <c r="G1526" t="s">
        <v>4329</v>
      </c>
      <c r="H1526" t="s">
        <v>27152</v>
      </c>
      <c r="I1526" s="193" t="s">
        <v>36351</v>
      </c>
    </row>
    <row r="1527" spans="1:9">
      <c r="A1527" t="s">
        <v>33905</v>
      </c>
      <c r="B1527" t="s">
        <v>786</v>
      </c>
      <c r="C1527">
        <v>6</v>
      </c>
      <c r="D1527">
        <v>0.7</v>
      </c>
      <c r="E1527">
        <v>50</v>
      </c>
      <c r="F1527">
        <v>133</v>
      </c>
      <c r="G1527" t="s">
        <v>4329</v>
      </c>
      <c r="H1527" t="s">
        <v>27152</v>
      </c>
      <c r="I1527" s="193" t="s">
        <v>36352</v>
      </c>
    </row>
    <row r="1528" spans="1:9">
      <c r="A1528" t="s">
        <v>33920</v>
      </c>
      <c r="B1528" t="s">
        <v>820</v>
      </c>
      <c r="C1528">
        <v>6</v>
      </c>
      <c r="D1528">
        <v>0.7</v>
      </c>
      <c r="E1528">
        <v>46.3</v>
      </c>
      <c r="F1528">
        <v>25.5</v>
      </c>
      <c r="G1528" t="s">
        <v>4329</v>
      </c>
      <c r="H1528" t="s">
        <v>27152</v>
      </c>
      <c r="I1528" s="193" t="s">
        <v>36367</v>
      </c>
    </row>
    <row r="1529" spans="1:9">
      <c r="A1529" t="s">
        <v>33921</v>
      </c>
      <c r="B1529" t="s">
        <v>27658</v>
      </c>
      <c r="C1529">
        <v>6</v>
      </c>
      <c r="D1529">
        <v>0.7</v>
      </c>
      <c r="E1529">
        <v>60.1</v>
      </c>
      <c r="F1529">
        <v>38.950000000000003</v>
      </c>
      <c r="G1529" t="s">
        <v>4329</v>
      </c>
      <c r="H1529" t="s">
        <v>27152</v>
      </c>
      <c r="I1529" s="193" t="s">
        <v>36368</v>
      </c>
    </row>
    <row r="1530" spans="1:9">
      <c r="A1530" t="s">
        <v>33922</v>
      </c>
      <c r="B1530" t="s">
        <v>822</v>
      </c>
      <c r="C1530">
        <v>6</v>
      </c>
      <c r="D1530">
        <v>0.7</v>
      </c>
      <c r="E1530">
        <v>46.3</v>
      </c>
      <c r="F1530">
        <v>5.25</v>
      </c>
      <c r="G1530" t="s">
        <v>4329</v>
      </c>
      <c r="H1530" t="s">
        <v>27152</v>
      </c>
      <c r="I1530" s="193" t="s">
        <v>36369</v>
      </c>
    </row>
    <row r="1531" spans="1:9">
      <c r="A1531" t="s">
        <v>33923</v>
      </c>
      <c r="B1531" t="s">
        <v>824</v>
      </c>
      <c r="C1531">
        <v>6</v>
      </c>
      <c r="D1531">
        <v>0.7</v>
      </c>
      <c r="E1531">
        <v>46.3</v>
      </c>
      <c r="F1531">
        <v>5.25</v>
      </c>
      <c r="G1531" t="s">
        <v>4329</v>
      </c>
      <c r="H1531" t="s">
        <v>27152</v>
      </c>
      <c r="I1531" s="193" t="s">
        <v>36370</v>
      </c>
    </row>
    <row r="1532" spans="1:9">
      <c r="A1532" t="s">
        <v>33925</v>
      </c>
      <c r="B1532" t="s">
        <v>32377</v>
      </c>
      <c r="C1532">
        <v>6</v>
      </c>
      <c r="D1532">
        <v>0.7</v>
      </c>
      <c r="E1532">
        <v>40</v>
      </c>
      <c r="F1532">
        <v>12.95</v>
      </c>
      <c r="G1532" t="s">
        <v>4329</v>
      </c>
      <c r="H1532" t="s">
        <v>27195</v>
      </c>
      <c r="I1532" s="193" t="s">
        <v>36372</v>
      </c>
    </row>
    <row r="1533" spans="1:9">
      <c r="A1533" t="s">
        <v>33926</v>
      </c>
      <c r="B1533" t="s">
        <v>27660</v>
      </c>
      <c r="C1533">
        <v>6</v>
      </c>
      <c r="D1533">
        <v>0.7</v>
      </c>
      <c r="E1533">
        <v>40</v>
      </c>
      <c r="F1533">
        <v>8.5</v>
      </c>
      <c r="G1533" t="s">
        <v>4329</v>
      </c>
      <c r="H1533" t="s">
        <v>27195</v>
      </c>
      <c r="I1533" s="193" t="s">
        <v>36373</v>
      </c>
    </row>
    <row r="1534" spans="1:9">
      <c r="A1534" t="s">
        <v>33927</v>
      </c>
      <c r="B1534" t="s">
        <v>827</v>
      </c>
      <c r="C1534">
        <v>6</v>
      </c>
      <c r="D1534">
        <v>0.7</v>
      </c>
      <c r="E1534">
        <v>40</v>
      </c>
      <c r="F1534">
        <v>19.5</v>
      </c>
      <c r="G1534" t="s">
        <v>4329</v>
      </c>
      <c r="H1534" t="s">
        <v>27195</v>
      </c>
      <c r="I1534" s="193" t="s">
        <v>36374</v>
      </c>
    </row>
    <row r="1535" spans="1:9">
      <c r="A1535" t="s">
        <v>33936</v>
      </c>
      <c r="B1535" t="s">
        <v>33001</v>
      </c>
      <c r="C1535">
        <v>6</v>
      </c>
      <c r="D1535">
        <v>0.7</v>
      </c>
      <c r="E1535">
        <v>40</v>
      </c>
      <c r="F1535">
        <v>17</v>
      </c>
      <c r="G1535" t="s">
        <v>4329</v>
      </c>
      <c r="H1535" t="s">
        <v>27195</v>
      </c>
      <c r="I1535" s="193" t="s">
        <v>36383</v>
      </c>
    </row>
    <row r="1536" spans="1:9">
      <c r="A1536" t="s">
        <v>33937</v>
      </c>
      <c r="B1536" t="s">
        <v>33002</v>
      </c>
      <c r="C1536">
        <v>6</v>
      </c>
      <c r="D1536">
        <v>0.7</v>
      </c>
      <c r="E1536">
        <v>40</v>
      </c>
      <c r="F1536">
        <v>6.35</v>
      </c>
      <c r="G1536" t="s">
        <v>4329</v>
      </c>
      <c r="H1536" t="s">
        <v>27195</v>
      </c>
      <c r="I1536" s="193" t="s">
        <v>36384</v>
      </c>
    </row>
    <row r="1537" spans="1:9">
      <c r="A1537" t="s">
        <v>33969</v>
      </c>
      <c r="B1537" t="s">
        <v>899</v>
      </c>
      <c r="C1537">
        <v>6</v>
      </c>
      <c r="D1537">
        <v>0.7</v>
      </c>
      <c r="E1537">
        <v>43</v>
      </c>
      <c r="F1537">
        <v>67</v>
      </c>
      <c r="G1537" t="s">
        <v>4329</v>
      </c>
      <c r="H1537" t="s">
        <v>27152</v>
      </c>
      <c r="I1537" s="193" t="s">
        <v>36416</v>
      </c>
    </row>
    <row r="1538" spans="1:9">
      <c r="A1538" t="s">
        <v>33970</v>
      </c>
      <c r="B1538" t="s">
        <v>899</v>
      </c>
      <c r="C1538">
        <v>6</v>
      </c>
      <c r="D1538">
        <v>1</v>
      </c>
      <c r="E1538">
        <v>43</v>
      </c>
      <c r="F1538">
        <v>11.95</v>
      </c>
      <c r="G1538" t="s">
        <v>4329</v>
      </c>
      <c r="H1538" t="s">
        <v>27152</v>
      </c>
      <c r="I1538" s="193" t="s">
        <v>36417</v>
      </c>
    </row>
    <row r="1539" spans="1:9">
      <c r="A1539" t="s">
        <v>33971</v>
      </c>
      <c r="B1539" t="s">
        <v>31735</v>
      </c>
      <c r="C1539">
        <v>6</v>
      </c>
      <c r="D1539">
        <v>0.7</v>
      </c>
      <c r="E1539">
        <v>43</v>
      </c>
      <c r="F1539">
        <v>37.5</v>
      </c>
      <c r="G1539" t="s">
        <v>4329</v>
      </c>
      <c r="H1539" t="s">
        <v>27152</v>
      </c>
      <c r="I1539" s="193" t="s">
        <v>36418</v>
      </c>
    </row>
    <row r="1540" spans="1:9">
      <c r="A1540" t="s">
        <v>33972</v>
      </c>
      <c r="B1540" t="s">
        <v>903</v>
      </c>
      <c r="C1540">
        <v>6</v>
      </c>
      <c r="D1540">
        <v>0.7</v>
      </c>
      <c r="E1540">
        <v>43</v>
      </c>
      <c r="F1540">
        <v>21.75</v>
      </c>
      <c r="G1540" t="s">
        <v>4329</v>
      </c>
      <c r="H1540" t="s">
        <v>27152</v>
      </c>
      <c r="I1540" s="193" t="s">
        <v>36419</v>
      </c>
    </row>
    <row r="1541" spans="1:9">
      <c r="A1541" t="s">
        <v>33977</v>
      </c>
      <c r="B1541" t="s">
        <v>13695</v>
      </c>
      <c r="C1541">
        <v>6</v>
      </c>
      <c r="D1541">
        <v>0.7</v>
      </c>
      <c r="E1541">
        <v>48</v>
      </c>
      <c r="F1541">
        <v>6.85</v>
      </c>
      <c r="G1541" t="s">
        <v>4329</v>
      </c>
      <c r="H1541" t="s">
        <v>27152</v>
      </c>
      <c r="I1541" s="193" t="s">
        <v>36424</v>
      </c>
    </row>
    <row r="1542" spans="1:9">
      <c r="A1542" t="s">
        <v>33978</v>
      </c>
      <c r="B1542" t="s">
        <v>15072</v>
      </c>
      <c r="C1542">
        <v>6</v>
      </c>
      <c r="D1542">
        <v>0.7</v>
      </c>
      <c r="E1542">
        <v>48</v>
      </c>
      <c r="F1542">
        <v>7.7</v>
      </c>
      <c r="G1542" t="s">
        <v>4329</v>
      </c>
      <c r="H1542" t="s">
        <v>27152</v>
      </c>
      <c r="I1542" s="193" t="s">
        <v>36425</v>
      </c>
    </row>
    <row r="1543" spans="1:9">
      <c r="A1543" t="s">
        <v>33992</v>
      </c>
      <c r="B1543" t="s">
        <v>932</v>
      </c>
      <c r="C1543">
        <v>6</v>
      </c>
      <c r="D1543">
        <v>0.7</v>
      </c>
      <c r="E1543">
        <v>40</v>
      </c>
      <c r="F1543">
        <v>7.95</v>
      </c>
      <c r="G1543" t="s">
        <v>4329</v>
      </c>
      <c r="H1543" t="s">
        <v>27152</v>
      </c>
      <c r="I1543" s="193" t="s">
        <v>36439</v>
      </c>
    </row>
    <row r="1544" spans="1:9">
      <c r="A1544" t="s">
        <v>33993</v>
      </c>
      <c r="B1544" t="s">
        <v>935</v>
      </c>
      <c r="C1544">
        <v>6</v>
      </c>
      <c r="D1544">
        <v>0.7</v>
      </c>
      <c r="E1544">
        <v>40</v>
      </c>
      <c r="F1544">
        <v>5.4</v>
      </c>
      <c r="G1544" t="s">
        <v>4329</v>
      </c>
      <c r="H1544" t="s">
        <v>27152</v>
      </c>
      <c r="I1544" s="193" t="s">
        <v>36440</v>
      </c>
    </row>
    <row r="1545" spans="1:9">
      <c r="A1545" t="s">
        <v>34083</v>
      </c>
      <c r="B1545" t="s">
        <v>14959</v>
      </c>
      <c r="C1545">
        <v>6</v>
      </c>
      <c r="D1545">
        <v>0.7</v>
      </c>
      <c r="E1545">
        <v>57.5</v>
      </c>
      <c r="F1545">
        <v>7.75</v>
      </c>
      <c r="G1545" t="s">
        <v>4329</v>
      </c>
      <c r="H1545" t="s">
        <v>27152</v>
      </c>
      <c r="I1545" s="193" t="s">
        <v>36530</v>
      </c>
    </row>
    <row r="1546" spans="1:9">
      <c r="A1546" t="s">
        <v>34084</v>
      </c>
      <c r="B1546" t="s">
        <v>1100</v>
      </c>
      <c r="C1546">
        <v>6</v>
      </c>
      <c r="D1546">
        <v>0.7</v>
      </c>
      <c r="E1546">
        <v>46</v>
      </c>
      <c r="F1546">
        <v>23.5</v>
      </c>
      <c r="G1546" t="s">
        <v>4329</v>
      </c>
      <c r="H1546" t="s">
        <v>27152</v>
      </c>
      <c r="I1546" s="193" t="s">
        <v>36531</v>
      </c>
    </row>
    <row r="1547" spans="1:9">
      <c r="A1547" t="s">
        <v>34096</v>
      </c>
      <c r="B1547" t="s">
        <v>1130</v>
      </c>
      <c r="C1547">
        <v>6</v>
      </c>
      <c r="D1547">
        <v>0.7</v>
      </c>
      <c r="E1547">
        <v>40</v>
      </c>
      <c r="F1547">
        <v>8.15</v>
      </c>
      <c r="G1547" t="s">
        <v>4329</v>
      </c>
      <c r="H1547" t="s">
        <v>27195</v>
      </c>
      <c r="I1547" s="193" t="s">
        <v>36543</v>
      </c>
    </row>
    <row r="1548" spans="1:9">
      <c r="A1548" t="s">
        <v>34097</v>
      </c>
      <c r="B1548" t="s">
        <v>1133</v>
      </c>
      <c r="C1548">
        <v>6</v>
      </c>
      <c r="D1548">
        <v>0.7</v>
      </c>
      <c r="E1548">
        <v>40</v>
      </c>
      <c r="F1548">
        <v>24</v>
      </c>
      <c r="G1548" t="s">
        <v>4329</v>
      </c>
      <c r="H1548" t="s">
        <v>27195</v>
      </c>
      <c r="I1548" s="193" t="s">
        <v>36544</v>
      </c>
    </row>
    <row r="1549" spans="1:9">
      <c r="A1549" t="s">
        <v>34121</v>
      </c>
      <c r="B1549" t="s">
        <v>1197</v>
      </c>
      <c r="C1549">
        <v>6</v>
      </c>
      <c r="D1549">
        <v>0.7</v>
      </c>
      <c r="E1549">
        <v>40</v>
      </c>
      <c r="F1549">
        <v>7.25</v>
      </c>
      <c r="G1549" t="s">
        <v>4329</v>
      </c>
      <c r="H1549" t="s">
        <v>27152</v>
      </c>
      <c r="I1549" s="193" t="s">
        <v>36568</v>
      </c>
    </row>
    <row r="1550" spans="1:9">
      <c r="A1550" t="s">
        <v>34122</v>
      </c>
      <c r="B1550" t="s">
        <v>1198</v>
      </c>
      <c r="C1550">
        <v>6</v>
      </c>
      <c r="D1550">
        <v>0.7</v>
      </c>
      <c r="E1550">
        <v>46</v>
      </c>
      <c r="F1550">
        <v>30.5</v>
      </c>
      <c r="G1550" t="s">
        <v>4329</v>
      </c>
      <c r="H1550" t="s">
        <v>27152</v>
      </c>
      <c r="I1550" s="193" t="s">
        <v>36569</v>
      </c>
    </row>
    <row r="1551" spans="1:9">
      <c r="A1551" t="s">
        <v>34123</v>
      </c>
      <c r="B1551" t="s">
        <v>1202</v>
      </c>
      <c r="C1551">
        <v>6</v>
      </c>
      <c r="D1551">
        <v>0.7</v>
      </c>
      <c r="E1551">
        <v>46</v>
      </c>
      <c r="F1551">
        <v>23.95</v>
      </c>
      <c r="G1551" t="s">
        <v>4329</v>
      </c>
      <c r="H1551" t="s">
        <v>27152</v>
      </c>
      <c r="I1551" s="193" t="s">
        <v>36570</v>
      </c>
    </row>
    <row r="1552" spans="1:9">
      <c r="A1552" t="s">
        <v>34148</v>
      </c>
      <c r="B1552" t="s">
        <v>1232</v>
      </c>
      <c r="C1552">
        <v>6</v>
      </c>
      <c r="D1552">
        <v>0.7</v>
      </c>
      <c r="E1552">
        <v>43</v>
      </c>
      <c r="F1552">
        <v>20</v>
      </c>
      <c r="G1552" t="s">
        <v>4329</v>
      </c>
      <c r="H1552" t="s">
        <v>27152</v>
      </c>
      <c r="I1552" s="193" t="s">
        <v>36595</v>
      </c>
    </row>
    <row r="1553" spans="1:9">
      <c r="A1553" t="s">
        <v>34149</v>
      </c>
      <c r="B1553" t="s">
        <v>1236</v>
      </c>
      <c r="C1553">
        <v>6</v>
      </c>
      <c r="D1553">
        <v>0.7</v>
      </c>
      <c r="E1553">
        <v>43</v>
      </c>
      <c r="F1553">
        <v>27.3</v>
      </c>
      <c r="G1553" t="s">
        <v>4329</v>
      </c>
      <c r="H1553" t="s">
        <v>27152</v>
      </c>
      <c r="I1553" s="193" t="s">
        <v>36596</v>
      </c>
    </row>
    <row r="1554" spans="1:9">
      <c r="A1554" t="s">
        <v>34201</v>
      </c>
      <c r="B1554" t="s">
        <v>1342</v>
      </c>
      <c r="C1554">
        <v>6</v>
      </c>
      <c r="D1554">
        <v>0.7</v>
      </c>
      <c r="E1554">
        <v>46.3</v>
      </c>
      <c r="F1554">
        <v>8.15</v>
      </c>
      <c r="G1554" t="s">
        <v>4329</v>
      </c>
      <c r="H1554" t="s">
        <v>27152</v>
      </c>
      <c r="I1554" s="193" t="s">
        <v>36648</v>
      </c>
    </row>
    <row r="1555" spans="1:9">
      <c r="A1555" t="s">
        <v>34202</v>
      </c>
      <c r="B1555" t="s">
        <v>26934</v>
      </c>
      <c r="C1555">
        <v>6</v>
      </c>
      <c r="D1555">
        <v>0.7</v>
      </c>
      <c r="E1555">
        <v>58.5</v>
      </c>
      <c r="F1555">
        <v>24.95</v>
      </c>
      <c r="G1555" t="s">
        <v>4329</v>
      </c>
      <c r="H1555" t="s">
        <v>27152</v>
      </c>
      <c r="I1555" s="193" t="s">
        <v>36649</v>
      </c>
    </row>
    <row r="1556" spans="1:9">
      <c r="A1556" t="s">
        <v>34299</v>
      </c>
      <c r="B1556" t="s">
        <v>1501</v>
      </c>
      <c r="C1556">
        <v>6</v>
      </c>
      <c r="D1556">
        <v>0.7</v>
      </c>
      <c r="E1556">
        <v>40</v>
      </c>
      <c r="F1556">
        <v>99.5</v>
      </c>
      <c r="G1556" t="s">
        <v>4329</v>
      </c>
      <c r="H1556" t="s">
        <v>27152</v>
      </c>
      <c r="I1556" s="193" t="s">
        <v>36746</v>
      </c>
    </row>
    <row r="1557" spans="1:9">
      <c r="A1557" t="s">
        <v>34358</v>
      </c>
      <c r="B1557" t="s">
        <v>1596</v>
      </c>
      <c r="C1557">
        <v>6</v>
      </c>
      <c r="D1557">
        <v>0.7</v>
      </c>
      <c r="E1557">
        <v>40</v>
      </c>
      <c r="F1557">
        <v>20.5</v>
      </c>
      <c r="G1557" t="s">
        <v>4329</v>
      </c>
      <c r="H1557" t="s">
        <v>27152</v>
      </c>
      <c r="I1557" s="193" t="s">
        <v>36805</v>
      </c>
    </row>
    <row r="1558" spans="1:9">
      <c r="A1558" t="s">
        <v>34359</v>
      </c>
      <c r="B1558" t="s">
        <v>1598</v>
      </c>
      <c r="C1558">
        <v>6</v>
      </c>
      <c r="D1558">
        <v>0.7</v>
      </c>
      <c r="E1558">
        <v>48.8</v>
      </c>
      <c r="F1558">
        <v>14.95</v>
      </c>
      <c r="G1558" t="s">
        <v>4329</v>
      </c>
      <c r="H1558" t="s">
        <v>27152</v>
      </c>
      <c r="I1558" s="193" t="s">
        <v>36806</v>
      </c>
    </row>
    <row r="1559" spans="1:9">
      <c r="A1559" t="s">
        <v>34362</v>
      </c>
      <c r="B1559" t="s">
        <v>1616</v>
      </c>
      <c r="C1559">
        <v>6</v>
      </c>
      <c r="D1559">
        <v>0.7</v>
      </c>
      <c r="E1559">
        <v>58</v>
      </c>
      <c r="F1559">
        <v>47.5</v>
      </c>
      <c r="G1559" t="s">
        <v>4329</v>
      </c>
      <c r="H1559" t="s">
        <v>27152</v>
      </c>
      <c r="I1559" s="193" t="s">
        <v>36809</v>
      </c>
    </row>
    <row r="1560" spans="1:9">
      <c r="A1560" t="s">
        <v>34363</v>
      </c>
      <c r="B1560" t="s">
        <v>1618</v>
      </c>
      <c r="C1560">
        <v>6</v>
      </c>
      <c r="D1560">
        <v>0.7</v>
      </c>
      <c r="E1560">
        <v>40</v>
      </c>
      <c r="F1560">
        <v>9.1</v>
      </c>
      <c r="G1560" t="s">
        <v>4329</v>
      </c>
      <c r="H1560" t="s">
        <v>27152</v>
      </c>
      <c r="I1560" s="193" t="s">
        <v>36810</v>
      </c>
    </row>
    <row r="1561" spans="1:9">
      <c r="A1561" t="s">
        <v>34364</v>
      </c>
      <c r="B1561" t="s">
        <v>1620</v>
      </c>
      <c r="C1561">
        <v>6</v>
      </c>
      <c r="D1561">
        <v>0.7</v>
      </c>
      <c r="E1561">
        <v>40</v>
      </c>
      <c r="F1561">
        <v>122.5</v>
      </c>
      <c r="G1561" t="s">
        <v>4329</v>
      </c>
      <c r="H1561" t="s">
        <v>27152</v>
      </c>
      <c r="I1561" s="193" t="s">
        <v>36811</v>
      </c>
    </row>
    <row r="1562" spans="1:9">
      <c r="A1562" t="s">
        <v>34365</v>
      </c>
      <c r="B1562" t="s">
        <v>13702</v>
      </c>
      <c r="C1562">
        <v>6</v>
      </c>
      <c r="D1562">
        <v>0.7</v>
      </c>
      <c r="E1562">
        <v>46</v>
      </c>
      <c r="F1562">
        <v>21</v>
      </c>
      <c r="G1562" t="s">
        <v>4329</v>
      </c>
      <c r="H1562" t="s">
        <v>27152</v>
      </c>
      <c r="I1562" s="193" t="s">
        <v>36812</v>
      </c>
    </row>
    <row r="1563" spans="1:9">
      <c r="A1563" t="s">
        <v>34444</v>
      </c>
      <c r="B1563" t="s">
        <v>4779</v>
      </c>
      <c r="C1563">
        <v>6</v>
      </c>
      <c r="D1563">
        <v>0.7</v>
      </c>
      <c r="E1563">
        <v>43</v>
      </c>
      <c r="F1563">
        <v>20.5</v>
      </c>
      <c r="G1563" t="s">
        <v>4329</v>
      </c>
      <c r="H1563" t="s">
        <v>27210</v>
      </c>
      <c r="I1563" s="193" t="s">
        <v>36891</v>
      </c>
    </row>
    <row r="1564" spans="1:9">
      <c r="A1564" t="s">
        <v>34445</v>
      </c>
      <c r="B1564" t="s">
        <v>1785</v>
      </c>
      <c r="C1564">
        <v>6</v>
      </c>
      <c r="D1564">
        <v>0.7</v>
      </c>
      <c r="E1564">
        <v>40</v>
      </c>
      <c r="F1564">
        <v>10.25</v>
      </c>
      <c r="G1564" t="s">
        <v>4329</v>
      </c>
      <c r="H1564" t="s">
        <v>27210</v>
      </c>
      <c r="I1564" s="193" t="s">
        <v>36892</v>
      </c>
    </row>
    <row r="1565" spans="1:9">
      <c r="A1565" t="s">
        <v>34446</v>
      </c>
      <c r="B1565" t="s">
        <v>1787</v>
      </c>
      <c r="C1565">
        <v>6</v>
      </c>
      <c r="D1565">
        <v>1</v>
      </c>
      <c r="E1565">
        <v>40</v>
      </c>
      <c r="F1565">
        <v>6.75</v>
      </c>
      <c r="G1565" t="s">
        <v>4329</v>
      </c>
      <c r="H1565" t="s">
        <v>27152</v>
      </c>
      <c r="I1565" s="193" t="s">
        <v>36893</v>
      </c>
    </row>
    <row r="1566" spans="1:9">
      <c r="A1566" t="s">
        <v>34447</v>
      </c>
      <c r="B1566" t="s">
        <v>14423</v>
      </c>
      <c r="C1566">
        <v>6</v>
      </c>
      <c r="D1566">
        <v>1</v>
      </c>
      <c r="E1566">
        <v>40</v>
      </c>
      <c r="F1566">
        <v>51.5</v>
      </c>
      <c r="G1566" t="s">
        <v>4329</v>
      </c>
      <c r="H1566" t="s">
        <v>27152</v>
      </c>
      <c r="I1566" s="193" t="s">
        <v>36894</v>
      </c>
    </row>
    <row r="1567" spans="1:9">
      <c r="A1567" t="s">
        <v>34448</v>
      </c>
      <c r="B1567" t="s">
        <v>1790</v>
      </c>
      <c r="C1567">
        <v>6</v>
      </c>
      <c r="D1567">
        <v>0.7</v>
      </c>
      <c r="E1567">
        <v>48</v>
      </c>
      <c r="F1567">
        <v>26.5</v>
      </c>
      <c r="G1567" t="s">
        <v>4329</v>
      </c>
      <c r="H1567" t="s">
        <v>27152</v>
      </c>
      <c r="I1567" s="193" t="s">
        <v>36895</v>
      </c>
    </row>
    <row r="1568" spans="1:9">
      <c r="A1568" t="s">
        <v>34449</v>
      </c>
      <c r="B1568" t="s">
        <v>33064</v>
      </c>
      <c r="C1568">
        <v>6</v>
      </c>
      <c r="D1568">
        <v>0.7</v>
      </c>
      <c r="E1568">
        <v>48</v>
      </c>
      <c r="F1568">
        <v>5.5</v>
      </c>
      <c r="G1568" t="s">
        <v>4329</v>
      </c>
      <c r="H1568" t="s">
        <v>27152</v>
      </c>
      <c r="I1568" s="193" t="s">
        <v>36896</v>
      </c>
    </row>
    <row r="1569" spans="1:9">
      <c r="A1569" t="s">
        <v>34450</v>
      </c>
      <c r="B1569" t="s">
        <v>1792</v>
      </c>
      <c r="C1569">
        <v>6</v>
      </c>
      <c r="D1569">
        <v>0.7</v>
      </c>
      <c r="E1569">
        <v>43</v>
      </c>
      <c r="F1569">
        <v>12.5</v>
      </c>
      <c r="G1569" t="s">
        <v>4329</v>
      </c>
      <c r="H1569" t="s">
        <v>27152</v>
      </c>
      <c r="I1569" s="193" t="s">
        <v>36897</v>
      </c>
    </row>
    <row r="1570" spans="1:9">
      <c r="A1570" t="s">
        <v>34451</v>
      </c>
      <c r="B1570" t="s">
        <v>1794</v>
      </c>
      <c r="C1570">
        <v>6</v>
      </c>
      <c r="D1570">
        <v>0.7</v>
      </c>
      <c r="E1570">
        <v>43</v>
      </c>
      <c r="F1570">
        <v>23.95</v>
      </c>
      <c r="G1570" t="s">
        <v>4329</v>
      </c>
      <c r="H1570" t="s">
        <v>27152</v>
      </c>
      <c r="I1570" s="193" t="s">
        <v>36898</v>
      </c>
    </row>
    <row r="1571" spans="1:9">
      <c r="A1571" t="s">
        <v>34453</v>
      </c>
      <c r="B1571" t="s">
        <v>1800</v>
      </c>
      <c r="C1571">
        <v>6</v>
      </c>
      <c r="D1571">
        <v>0.7</v>
      </c>
      <c r="E1571">
        <v>40</v>
      </c>
      <c r="F1571">
        <v>22.5</v>
      </c>
      <c r="G1571" t="s">
        <v>4329</v>
      </c>
      <c r="H1571" t="s">
        <v>27152</v>
      </c>
      <c r="I1571" s="193" t="s">
        <v>36900</v>
      </c>
    </row>
    <row r="1572" spans="1:9">
      <c r="A1572" t="s">
        <v>34454</v>
      </c>
      <c r="B1572" t="s">
        <v>1802</v>
      </c>
      <c r="C1572">
        <v>6</v>
      </c>
      <c r="D1572">
        <v>0.7</v>
      </c>
      <c r="E1572">
        <v>40</v>
      </c>
      <c r="F1572">
        <v>23.5</v>
      </c>
      <c r="G1572" t="s">
        <v>4329</v>
      </c>
      <c r="H1572" t="s">
        <v>27152</v>
      </c>
      <c r="I1572" s="193" t="s">
        <v>36901</v>
      </c>
    </row>
    <row r="1573" spans="1:9">
      <c r="A1573" t="s">
        <v>34455</v>
      </c>
      <c r="B1573" t="s">
        <v>1805</v>
      </c>
      <c r="C1573">
        <v>6</v>
      </c>
      <c r="D1573">
        <v>0.7</v>
      </c>
      <c r="E1573">
        <v>40</v>
      </c>
      <c r="F1573">
        <v>12.25</v>
      </c>
      <c r="G1573" t="s">
        <v>4329</v>
      </c>
      <c r="H1573" t="s">
        <v>27152</v>
      </c>
      <c r="I1573" s="193" t="s">
        <v>36902</v>
      </c>
    </row>
    <row r="1574" spans="1:9">
      <c r="A1574" t="s">
        <v>34456</v>
      </c>
      <c r="B1574" t="s">
        <v>1807</v>
      </c>
      <c r="C1574">
        <v>6</v>
      </c>
      <c r="D1574">
        <v>0.7</v>
      </c>
      <c r="E1574">
        <v>40</v>
      </c>
      <c r="F1574">
        <v>49.5</v>
      </c>
      <c r="G1574" t="s">
        <v>4329</v>
      </c>
      <c r="H1574" t="s">
        <v>27152</v>
      </c>
      <c r="I1574" s="193" t="s">
        <v>36903</v>
      </c>
    </row>
    <row r="1575" spans="1:9">
      <c r="A1575" t="s">
        <v>34457</v>
      </c>
      <c r="B1575" t="s">
        <v>1809</v>
      </c>
      <c r="C1575">
        <v>6</v>
      </c>
      <c r="D1575">
        <v>0.7</v>
      </c>
      <c r="E1575">
        <v>40</v>
      </c>
      <c r="F1575">
        <v>23.5</v>
      </c>
      <c r="G1575" t="s">
        <v>4329</v>
      </c>
      <c r="H1575" t="s">
        <v>27152</v>
      </c>
      <c r="I1575" s="193" t="s">
        <v>36904</v>
      </c>
    </row>
    <row r="1576" spans="1:9">
      <c r="A1576" t="s">
        <v>34458</v>
      </c>
      <c r="B1576" t="s">
        <v>1811</v>
      </c>
      <c r="C1576">
        <v>6</v>
      </c>
      <c r="D1576">
        <v>0.7</v>
      </c>
      <c r="E1576">
        <v>40</v>
      </c>
      <c r="F1576">
        <v>145</v>
      </c>
      <c r="G1576" t="s">
        <v>4329</v>
      </c>
      <c r="H1576" t="s">
        <v>27152</v>
      </c>
      <c r="I1576" s="193" t="s">
        <v>36905</v>
      </c>
    </row>
    <row r="1577" spans="1:9">
      <c r="A1577" t="s">
        <v>34459</v>
      </c>
      <c r="B1577" t="s">
        <v>1813</v>
      </c>
      <c r="C1577">
        <v>6</v>
      </c>
      <c r="D1577">
        <v>0.7</v>
      </c>
      <c r="E1577">
        <v>40</v>
      </c>
      <c r="F1577">
        <v>23.5</v>
      </c>
      <c r="G1577" t="s">
        <v>4329</v>
      </c>
      <c r="H1577" t="s">
        <v>27152</v>
      </c>
      <c r="I1577" s="193" t="s">
        <v>36906</v>
      </c>
    </row>
    <row r="1578" spans="1:9">
      <c r="A1578" t="s">
        <v>34460</v>
      </c>
      <c r="B1578" t="s">
        <v>1815</v>
      </c>
      <c r="C1578">
        <v>6</v>
      </c>
      <c r="D1578">
        <v>0.7</v>
      </c>
      <c r="E1578">
        <v>40</v>
      </c>
      <c r="F1578">
        <v>27.95</v>
      </c>
      <c r="G1578" t="s">
        <v>4329</v>
      </c>
      <c r="H1578" t="s">
        <v>27152</v>
      </c>
      <c r="I1578" s="193" t="s">
        <v>36907</v>
      </c>
    </row>
    <row r="1579" spans="1:9">
      <c r="A1579" t="s">
        <v>34462</v>
      </c>
      <c r="B1579" t="s">
        <v>1824</v>
      </c>
      <c r="C1579">
        <v>6</v>
      </c>
      <c r="D1579">
        <v>0.7</v>
      </c>
      <c r="E1579">
        <v>40</v>
      </c>
      <c r="F1579">
        <v>11.55</v>
      </c>
      <c r="G1579" t="s">
        <v>4329</v>
      </c>
      <c r="H1579" t="s">
        <v>27152</v>
      </c>
      <c r="I1579" s="193" t="s">
        <v>36909</v>
      </c>
    </row>
    <row r="1580" spans="1:9">
      <c r="A1580" t="s">
        <v>34463</v>
      </c>
      <c r="B1580" t="s">
        <v>1827</v>
      </c>
      <c r="C1580">
        <v>6</v>
      </c>
      <c r="D1580">
        <v>0.7</v>
      </c>
      <c r="E1580">
        <v>46</v>
      </c>
      <c r="F1580">
        <v>25.5</v>
      </c>
      <c r="G1580" t="s">
        <v>4329</v>
      </c>
      <c r="H1580" t="s">
        <v>27152</v>
      </c>
      <c r="I1580" s="193" t="s">
        <v>36910</v>
      </c>
    </row>
    <row r="1581" spans="1:9">
      <c r="A1581" t="s">
        <v>34468</v>
      </c>
      <c r="B1581" t="s">
        <v>14554</v>
      </c>
      <c r="C1581">
        <v>6</v>
      </c>
      <c r="D1581">
        <v>0.7</v>
      </c>
      <c r="E1581">
        <v>58.6</v>
      </c>
      <c r="F1581">
        <v>6.65</v>
      </c>
      <c r="G1581" t="s">
        <v>4329</v>
      </c>
      <c r="H1581" t="s">
        <v>27152</v>
      </c>
      <c r="I1581" s="193" t="s">
        <v>36915</v>
      </c>
    </row>
    <row r="1582" spans="1:9">
      <c r="A1582" t="s">
        <v>34469</v>
      </c>
      <c r="B1582" t="s">
        <v>14567</v>
      </c>
      <c r="C1582">
        <v>6</v>
      </c>
      <c r="D1582">
        <v>0.7</v>
      </c>
      <c r="E1582">
        <v>48</v>
      </c>
      <c r="F1582">
        <v>64</v>
      </c>
      <c r="G1582" t="s">
        <v>4329</v>
      </c>
      <c r="H1582" t="s">
        <v>27152</v>
      </c>
      <c r="I1582" s="193" t="s">
        <v>36916</v>
      </c>
    </row>
    <row r="1583" spans="1:9">
      <c r="A1583" t="s">
        <v>34470</v>
      </c>
      <c r="B1583" t="s">
        <v>33066</v>
      </c>
      <c r="C1583">
        <v>6</v>
      </c>
      <c r="D1583">
        <v>0.7</v>
      </c>
      <c r="E1583">
        <v>46</v>
      </c>
      <c r="F1583">
        <v>315</v>
      </c>
      <c r="G1583" t="s">
        <v>4329</v>
      </c>
      <c r="H1583" t="s">
        <v>27152</v>
      </c>
      <c r="I1583" s="193" t="s">
        <v>36917</v>
      </c>
    </row>
    <row r="1584" spans="1:9">
      <c r="A1584" t="s">
        <v>34471</v>
      </c>
      <c r="B1584" t="s">
        <v>14627</v>
      </c>
      <c r="C1584">
        <v>6</v>
      </c>
      <c r="D1584">
        <v>0.7</v>
      </c>
      <c r="E1584">
        <v>48</v>
      </c>
      <c r="F1584">
        <v>48.5</v>
      </c>
      <c r="G1584" t="s">
        <v>4329</v>
      </c>
      <c r="H1584" t="s">
        <v>27152</v>
      </c>
      <c r="I1584" s="193" t="s">
        <v>36918</v>
      </c>
    </row>
    <row r="1585" spans="1:9">
      <c r="A1585" t="s">
        <v>34472</v>
      </c>
      <c r="B1585" t="s">
        <v>1840</v>
      </c>
      <c r="C1585">
        <v>6</v>
      </c>
      <c r="D1585">
        <v>0.7</v>
      </c>
      <c r="E1585">
        <v>46</v>
      </c>
      <c r="F1585">
        <v>11.7</v>
      </c>
      <c r="G1585" t="s">
        <v>4329</v>
      </c>
      <c r="H1585" t="s">
        <v>27152</v>
      </c>
      <c r="I1585" s="193" t="s">
        <v>36919</v>
      </c>
    </row>
    <row r="1586" spans="1:9">
      <c r="A1586" t="s">
        <v>34473</v>
      </c>
      <c r="B1586" t="s">
        <v>1842</v>
      </c>
      <c r="C1586">
        <v>6</v>
      </c>
      <c r="D1586">
        <v>0.7</v>
      </c>
      <c r="E1586">
        <v>48</v>
      </c>
      <c r="F1586">
        <v>29.95</v>
      </c>
      <c r="G1586" t="s">
        <v>4329</v>
      </c>
      <c r="H1586" t="s">
        <v>27152</v>
      </c>
      <c r="I1586" s="193" t="s">
        <v>36920</v>
      </c>
    </row>
    <row r="1587" spans="1:9">
      <c r="A1587" t="s">
        <v>34474</v>
      </c>
      <c r="B1587" t="s">
        <v>1844</v>
      </c>
      <c r="C1587">
        <v>6</v>
      </c>
      <c r="D1587">
        <v>0.7</v>
      </c>
      <c r="E1587">
        <v>46</v>
      </c>
      <c r="F1587">
        <v>21.5</v>
      </c>
      <c r="G1587" t="s">
        <v>4329</v>
      </c>
      <c r="H1587" t="s">
        <v>27152</v>
      </c>
      <c r="I1587" s="193" t="s">
        <v>36921</v>
      </c>
    </row>
    <row r="1588" spans="1:9">
      <c r="A1588" t="s">
        <v>34475</v>
      </c>
      <c r="B1588" t="s">
        <v>1846</v>
      </c>
      <c r="C1588">
        <v>6</v>
      </c>
      <c r="D1588">
        <v>0.7</v>
      </c>
      <c r="E1588">
        <v>48</v>
      </c>
      <c r="F1588">
        <v>12.5</v>
      </c>
      <c r="G1588" t="s">
        <v>4329</v>
      </c>
      <c r="H1588" t="s">
        <v>27152</v>
      </c>
      <c r="I1588" s="193" t="s">
        <v>36922</v>
      </c>
    </row>
    <row r="1589" spans="1:9">
      <c r="A1589" t="s">
        <v>34476</v>
      </c>
      <c r="B1589" t="s">
        <v>33067</v>
      </c>
      <c r="C1589">
        <v>6</v>
      </c>
      <c r="D1589">
        <v>0.7</v>
      </c>
      <c r="E1589">
        <v>46</v>
      </c>
      <c r="F1589">
        <v>29.5</v>
      </c>
      <c r="G1589" t="s">
        <v>4329</v>
      </c>
      <c r="H1589" t="s">
        <v>27152</v>
      </c>
      <c r="I1589" s="193" t="s">
        <v>36923</v>
      </c>
    </row>
    <row r="1590" spans="1:9">
      <c r="A1590" t="s">
        <v>34477</v>
      </c>
      <c r="B1590" t="s">
        <v>1849</v>
      </c>
      <c r="C1590">
        <v>6</v>
      </c>
      <c r="D1590">
        <v>0.7</v>
      </c>
      <c r="E1590">
        <v>46</v>
      </c>
      <c r="F1590">
        <v>22.95</v>
      </c>
      <c r="G1590" t="s">
        <v>4329</v>
      </c>
      <c r="H1590" t="s">
        <v>27152</v>
      </c>
      <c r="I1590" s="193" t="s">
        <v>36924</v>
      </c>
    </row>
    <row r="1591" spans="1:9">
      <c r="A1591" t="s">
        <v>34478</v>
      </c>
      <c r="B1591" t="s">
        <v>33068</v>
      </c>
      <c r="C1591">
        <v>6</v>
      </c>
      <c r="D1591">
        <v>0.7</v>
      </c>
      <c r="E1591">
        <v>46</v>
      </c>
      <c r="F1591">
        <v>5.95</v>
      </c>
      <c r="G1591" t="s">
        <v>4329</v>
      </c>
      <c r="H1591" t="s">
        <v>27152</v>
      </c>
      <c r="I1591" s="193" t="s">
        <v>36925</v>
      </c>
    </row>
    <row r="1592" spans="1:9">
      <c r="A1592" t="s">
        <v>34479</v>
      </c>
      <c r="B1592" t="s">
        <v>14425</v>
      </c>
      <c r="C1592">
        <v>6</v>
      </c>
      <c r="D1592">
        <v>0.7</v>
      </c>
      <c r="E1592">
        <v>40</v>
      </c>
      <c r="F1592">
        <v>8.5</v>
      </c>
      <c r="G1592" t="s">
        <v>4329</v>
      </c>
      <c r="H1592" t="s">
        <v>27152</v>
      </c>
      <c r="I1592" s="193" t="s">
        <v>36926</v>
      </c>
    </row>
    <row r="1593" spans="1:9">
      <c r="A1593" t="s">
        <v>34480</v>
      </c>
      <c r="B1593" t="s">
        <v>1851</v>
      </c>
      <c r="C1593">
        <v>6</v>
      </c>
      <c r="D1593">
        <v>0.7</v>
      </c>
      <c r="E1593">
        <v>46</v>
      </c>
      <c r="F1593">
        <v>6.65</v>
      </c>
      <c r="G1593" t="s">
        <v>4329</v>
      </c>
      <c r="H1593" t="s">
        <v>27152</v>
      </c>
      <c r="I1593" s="193" t="s">
        <v>36927</v>
      </c>
    </row>
    <row r="1594" spans="1:9">
      <c r="A1594" t="s">
        <v>34481</v>
      </c>
      <c r="B1594" t="s">
        <v>31761</v>
      </c>
      <c r="C1594">
        <v>6</v>
      </c>
      <c r="D1594">
        <v>0.7</v>
      </c>
      <c r="E1594">
        <v>42</v>
      </c>
      <c r="F1594">
        <v>265</v>
      </c>
      <c r="G1594" t="s">
        <v>4329</v>
      </c>
      <c r="H1594" t="s">
        <v>27195</v>
      </c>
      <c r="I1594" s="193" t="s">
        <v>36928</v>
      </c>
    </row>
    <row r="1595" spans="1:9">
      <c r="A1595" t="s">
        <v>34483</v>
      </c>
      <c r="B1595" t="s">
        <v>31762</v>
      </c>
      <c r="C1595">
        <v>6</v>
      </c>
      <c r="D1595">
        <v>0.7</v>
      </c>
      <c r="E1595">
        <v>42</v>
      </c>
      <c r="F1595">
        <v>39.5</v>
      </c>
      <c r="G1595" t="s">
        <v>4329</v>
      </c>
      <c r="H1595" t="s">
        <v>27195</v>
      </c>
      <c r="I1595" s="193" t="s">
        <v>36930</v>
      </c>
    </row>
    <row r="1596" spans="1:9">
      <c r="A1596" t="s">
        <v>34485</v>
      </c>
      <c r="B1596" t="s">
        <v>1853</v>
      </c>
      <c r="C1596">
        <v>6</v>
      </c>
      <c r="D1596">
        <v>0.7</v>
      </c>
      <c r="E1596">
        <v>40</v>
      </c>
      <c r="F1596">
        <v>6.15</v>
      </c>
      <c r="G1596" t="s">
        <v>4329</v>
      </c>
      <c r="H1596" t="s">
        <v>27152</v>
      </c>
      <c r="I1596" s="193" t="s">
        <v>36932</v>
      </c>
    </row>
    <row r="1597" spans="1:9">
      <c r="A1597" t="s">
        <v>34486</v>
      </c>
      <c r="B1597" t="s">
        <v>33071</v>
      </c>
      <c r="C1597">
        <v>6</v>
      </c>
      <c r="D1597">
        <v>0.7</v>
      </c>
      <c r="E1597">
        <v>60</v>
      </c>
      <c r="F1597">
        <v>8.9499999999999993</v>
      </c>
      <c r="G1597" t="s">
        <v>4329</v>
      </c>
      <c r="H1597" t="s">
        <v>27152</v>
      </c>
      <c r="I1597" s="193" t="s">
        <v>36933</v>
      </c>
    </row>
    <row r="1598" spans="1:9">
      <c r="A1598" t="s">
        <v>34487</v>
      </c>
      <c r="B1598" t="s">
        <v>31764</v>
      </c>
      <c r="C1598">
        <v>12</v>
      </c>
      <c r="D1598">
        <v>1</v>
      </c>
      <c r="E1598">
        <v>43</v>
      </c>
      <c r="F1598">
        <v>19.25</v>
      </c>
      <c r="G1598" t="s">
        <v>4329</v>
      </c>
      <c r="H1598" t="s">
        <v>27152</v>
      </c>
      <c r="I1598" s="193" t="s">
        <v>36934</v>
      </c>
    </row>
    <row r="1599" spans="1:9">
      <c r="A1599" t="s">
        <v>34488</v>
      </c>
      <c r="B1599" t="s">
        <v>1855</v>
      </c>
      <c r="C1599">
        <v>6</v>
      </c>
      <c r="D1599">
        <v>0.7</v>
      </c>
      <c r="E1599">
        <v>43</v>
      </c>
      <c r="F1599">
        <v>5.75</v>
      </c>
      <c r="G1599" t="s">
        <v>4329</v>
      </c>
      <c r="H1599" t="s">
        <v>27152</v>
      </c>
      <c r="I1599" s="193" t="s">
        <v>36935</v>
      </c>
    </row>
    <row r="1600" spans="1:9">
      <c r="A1600" t="s">
        <v>34489</v>
      </c>
      <c r="B1600" t="s">
        <v>1858</v>
      </c>
      <c r="C1600">
        <v>6</v>
      </c>
      <c r="D1600">
        <v>0.7</v>
      </c>
      <c r="E1600">
        <v>46</v>
      </c>
      <c r="F1600">
        <v>9.5500000000000007</v>
      </c>
      <c r="G1600" t="s">
        <v>4329</v>
      </c>
      <c r="H1600" t="s">
        <v>27152</v>
      </c>
      <c r="I1600" s="193" t="s">
        <v>36936</v>
      </c>
    </row>
    <row r="1601" spans="1:9">
      <c r="A1601" t="s">
        <v>34490</v>
      </c>
      <c r="B1601" t="s">
        <v>1860</v>
      </c>
      <c r="C1601">
        <v>6</v>
      </c>
      <c r="D1601">
        <v>0.7</v>
      </c>
      <c r="E1601">
        <v>43</v>
      </c>
      <c r="F1601">
        <v>14.5</v>
      </c>
      <c r="G1601" t="s">
        <v>4329</v>
      </c>
      <c r="H1601" t="s">
        <v>27152</v>
      </c>
      <c r="I1601" s="193" t="s">
        <v>36937</v>
      </c>
    </row>
    <row r="1602" spans="1:9">
      <c r="A1602" t="s">
        <v>34491</v>
      </c>
      <c r="B1602" t="s">
        <v>26956</v>
      </c>
      <c r="C1602">
        <v>3</v>
      </c>
      <c r="D1602">
        <v>0.7</v>
      </c>
      <c r="E1602">
        <v>43</v>
      </c>
      <c r="F1602">
        <v>7.4</v>
      </c>
      <c r="G1602" t="s">
        <v>4329</v>
      </c>
      <c r="H1602" t="s">
        <v>27152</v>
      </c>
      <c r="I1602" s="193" t="s">
        <v>36938</v>
      </c>
    </row>
    <row r="1603" spans="1:9">
      <c r="A1603" t="s">
        <v>34492</v>
      </c>
      <c r="B1603" t="s">
        <v>1862</v>
      </c>
      <c r="C1603">
        <v>6</v>
      </c>
      <c r="D1603">
        <v>0.7</v>
      </c>
      <c r="E1603">
        <v>40</v>
      </c>
      <c r="F1603">
        <v>13.1</v>
      </c>
      <c r="G1603" t="s">
        <v>4329</v>
      </c>
      <c r="H1603" t="s">
        <v>27152</v>
      </c>
      <c r="I1603" s="193" t="s">
        <v>36939</v>
      </c>
    </row>
    <row r="1604" spans="1:9">
      <c r="A1604" t="s">
        <v>34493</v>
      </c>
      <c r="B1604" t="s">
        <v>14358</v>
      </c>
      <c r="C1604">
        <v>96</v>
      </c>
      <c r="D1604">
        <v>0.05</v>
      </c>
      <c r="E1604">
        <v>40</v>
      </c>
      <c r="F1604">
        <v>6.25</v>
      </c>
      <c r="G1604" t="s">
        <v>4329</v>
      </c>
      <c r="H1604" t="s">
        <v>27152</v>
      </c>
      <c r="I1604" s="193" t="s">
        <v>36940</v>
      </c>
    </row>
    <row r="1605" spans="1:9">
      <c r="A1605" t="s">
        <v>34494</v>
      </c>
      <c r="B1605" t="s">
        <v>1863</v>
      </c>
      <c r="C1605">
        <v>6</v>
      </c>
      <c r="D1605">
        <v>0.7</v>
      </c>
      <c r="E1605">
        <v>40</v>
      </c>
      <c r="F1605">
        <v>12.95</v>
      </c>
      <c r="G1605" t="s">
        <v>4329</v>
      </c>
      <c r="H1605" t="s">
        <v>27152</v>
      </c>
      <c r="I1605" s="193" t="s">
        <v>36941</v>
      </c>
    </row>
    <row r="1606" spans="1:9">
      <c r="A1606" t="s">
        <v>34495</v>
      </c>
      <c r="B1606" t="s">
        <v>1863</v>
      </c>
      <c r="C1606">
        <v>6</v>
      </c>
      <c r="D1606">
        <v>1</v>
      </c>
      <c r="E1606">
        <v>40</v>
      </c>
      <c r="F1606">
        <v>25.95</v>
      </c>
      <c r="G1606" t="s">
        <v>4329</v>
      </c>
      <c r="H1606" t="s">
        <v>27152</v>
      </c>
      <c r="I1606" s="193" t="s">
        <v>36942</v>
      </c>
    </row>
    <row r="1607" spans="1:9">
      <c r="A1607" t="s">
        <v>34496</v>
      </c>
      <c r="B1607" t="s">
        <v>32444</v>
      </c>
      <c r="C1607">
        <v>6</v>
      </c>
      <c r="D1607">
        <v>0.7</v>
      </c>
      <c r="E1607">
        <v>40</v>
      </c>
      <c r="F1607">
        <v>20</v>
      </c>
      <c r="G1607" t="s">
        <v>4329</v>
      </c>
      <c r="H1607" t="s">
        <v>27152</v>
      </c>
      <c r="I1607" s="193" t="s">
        <v>36943</v>
      </c>
    </row>
    <row r="1608" spans="1:9">
      <c r="A1608" t="s">
        <v>34497</v>
      </c>
      <c r="B1608" t="s">
        <v>1867</v>
      </c>
      <c r="C1608">
        <v>6</v>
      </c>
      <c r="D1608">
        <v>0.7</v>
      </c>
      <c r="E1608">
        <v>40</v>
      </c>
      <c r="F1608">
        <v>33.950000000000003</v>
      </c>
      <c r="G1608" t="s">
        <v>4329</v>
      </c>
      <c r="H1608" t="s">
        <v>27152</v>
      </c>
      <c r="I1608" s="193" t="s">
        <v>36944</v>
      </c>
    </row>
    <row r="1609" spans="1:9">
      <c r="A1609" t="s">
        <v>34498</v>
      </c>
      <c r="B1609" t="s">
        <v>33072</v>
      </c>
      <c r="C1609">
        <v>6</v>
      </c>
      <c r="D1609">
        <v>0.7</v>
      </c>
      <c r="E1609">
        <v>40</v>
      </c>
      <c r="F1609">
        <v>31.5</v>
      </c>
      <c r="G1609" t="s">
        <v>4329</v>
      </c>
      <c r="H1609" t="s">
        <v>27152</v>
      </c>
      <c r="I1609" s="193" t="s">
        <v>36945</v>
      </c>
    </row>
    <row r="1610" spans="1:9">
      <c r="A1610" t="s">
        <v>34499</v>
      </c>
      <c r="B1610" t="s">
        <v>33073</v>
      </c>
      <c r="C1610">
        <v>6</v>
      </c>
      <c r="D1610">
        <v>0.7</v>
      </c>
      <c r="E1610">
        <v>40</v>
      </c>
      <c r="F1610">
        <v>32.950000000000003</v>
      </c>
      <c r="G1610" t="s">
        <v>4329</v>
      </c>
      <c r="H1610" t="s">
        <v>27152</v>
      </c>
      <c r="I1610" s="193" t="s">
        <v>36946</v>
      </c>
    </row>
    <row r="1611" spans="1:9">
      <c r="A1611" t="s">
        <v>34500</v>
      </c>
      <c r="B1611" t="s">
        <v>1870</v>
      </c>
      <c r="C1611">
        <v>3</v>
      </c>
      <c r="D1611">
        <v>0.7</v>
      </c>
      <c r="E1611">
        <v>40</v>
      </c>
      <c r="F1611">
        <v>15.5</v>
      </c>
      <c r="G1611" t="s">
        <v>4329</v>
      </c>
      <c r="H1611" t="s">
        <v>27152</v>
      </c>
      <c r="I1611" s="193" t="s">
        <v>36947</v>
      </c>
    </row>
    <row r="1612" spans="1:9">
      <c r="A1612" t="s">
        <v>34501</v>
      </c>
      <c r="B1612" t="s">
        <v>1871</v>
      </c>
      <c r="C1612">
        <v>3</v>
      </c>
      <c r="D1612">
        <v>0.7</v>
      </c>
      <c r="E1612">
        <v>43</v>
      </c>
      <c r="F1612">
        <v>10</v>
      </c>
      <c r="G1612" t="s">
        <v>4329</v>
      </c>
      <c r="H1612" t="s">
        <v>27152</v>
      </c>
      <c r="I1612" s="193" t="s">
        <v>36948</v>
      </c>
    </row>
    <row r="1613" spans="1:9">
      <c r="A1613" t="s">
        <v>34502</v>
      </c>
      <c r="B1613" t="s">
        <v>1874</v>
      </c>
      <c r="C1613">
        <v>3</v>
      </c>
      <c r="D1613">
        <v>0.7</v>
      </c>
      <c r="E1613">
        <v>43</v>
      </c>
      <c r="F1613">
        <v>34.5</v>
      </c>
      <c r="G1613" t="s">
        <v>4329</v>
      </c>
      <c r="H1613" t="s">
        <v>27152</v>
      </c>
      <c r="I1613" s="193" t="s">
        <v>36949</v>
      </c>
    </row>
    <row r="1614" spans="1:9">
      <c r="A1614" t="s">
        <v>34503</v>
      </c>
      <c r="B1614" t="s">
        <v>1876</v>
      </c>
      <c r="C1614">
        <v>6</v>
      </c>
      <c r="D1614">
        <v>0.7</v>
      </c>
      <c r="E1614">
        <v>43</v>
      </c>
      <c r="F1614">
        <v>20.25</v>
      </c>
      <c r="G1614" t="s">
        <v>4329</v>
      </c>
      <c r="H1614" t="s">
        <v>27152</v>
      </c>
      <c r="I1614" s="193" t="s">
        <v>36950</v>
      </c>
    </row>
    <row r="1615" spans="1:9">
      <c r="A1615" t="s">
        <v>34504</v>
      </c>
      <c r="B1615" t="s">
        <v>14979</v>
      </c>
      <c r="C1615">
        <v>6</v>
      </c>
      <c r="D1615">
        <v>0.7</v>
      </c>
      <c r="E1615">
        <v>43</v>
      </c>
      <c r="F1615">
        <v>22.95</v>
      </c>
      <c r="G1615" t="s">
        <v>4329</v>
      </c>
      <c r="H1615" t="s">
        <v>27152</v>
      </c>
      <c r="I1615" s="193" t="s">
        <v>36951</v>
      </c>
    </row>
    <row r="1616" spans="1:9">
      <c r="A1616" t="s">
        <v>34505</v>
      </c>
      <c r="B1616" t="s">
        <v>1878</v>
      </c>
      <c r="C1616">
        <v>6</v>
      </c>
      <c r="D1616">
        <v>0.7</v>
      </c>
      <c r="E1616">
        <v>43</v>
      </c>
      <c r="F1616">
        <v>13.25</v>
      </c>
      <c r="G1616" t="s">
        <v>4329</v>
      </c>
      <c r="H1616" t="s">
        <v>27152</v>
      </c>
      <c r="I1616" s="193" t="s">
        <v>36952</v>
      </c>
    </row>
    <row r="1617" spans="1:9">
      <c r="A1617" t="s">
        <v>34506</v>
      </c>
      <c r="B1617" t="s">
        <v>1880</v>
      </c>
      <c r="C1617">
        <v>6</v>
      </c>
      <c r="D1617">
        <v>0.7</v>
      </c>
      <c r="E1617">
        <v>43</v>
      </c>
      <c r="F1617">
        <v>125</v>
      </c>
      <c r="G1617" t="s">
        <v>4329</v>
      </c>
      <c r="H1617" t="s">
        <v>27152</v>
      </c>
      <c r="I1617" s="193" t="s">
        <v>36953</v>
      </c>
    </row>
    <row r="1618" spans="1:9">
      <c r="A1618" t="s">
        <v>34507</v>
      </c>
      <c r="B1618" t="s">
        <v>1882</v>
      </c>
      <c r="C1618">
        <v>12</v>
      </c>
      <c r="D1618">
        <v>0.7</v>
      </c>
      <c r="E1618">
        <v>50.2</v>
      </c>
      <c r="F1618">
        <v>22.9</v>
      </c>
      <c r="G1618" t="s">
        <v>4329</v>
      </c>
      <c r="H1618" t="s">
        <v>27152</v>
      </c>
      <c r="I1618" s="193" t="s">
        <v>36954</v>
      </c>
    </row>
    <row r="1619" spans="1:9">
      <c r="A1619" t="s">
        <v>34508</v>
      </c>
      <c r="B1619" t="s">
        <v>26959</v>
      </c>
      <c r="C1619">
        <v>12</v>
      </c>
      <c r="D1619">
        <v>0.7</v>
      </c>
      <c r="E1619">
        <v>47.8</v>
      </c>
      <c r="F1619">
        <v>8.25</v>
      </c>
      <c r="G1619" t="s">
        <v>4329</v>
      </c>
      <c r="H1619" t="s">
        <v>27152</v>
      </c>
      <c r="I1619" s="193" t="s">
        <v>36955</v>
      </c>
    </row>
    <row r="1620" spans="1:9">
      <c r="A1620" t="s">
        <v>34509</v>
      </c>
      <c r="B1620" t="s">
        <v>33074</v>
      </c>
      <c r="C1620">
        <v>12</v>
      </c>
      <c r="D1620">
        <v>1</v>
      </c>
      <c r="E1620">
        <v>43</v>
      </c>
      <c r="F1620">
        <v>15.5</v>
      </c>
      <c r="G1620" t="s">
        <v>4329</v>
      </c>
      <c r="H1620" t="s">
        <v>27152</v>
      </c>
      <c r="I1620" s="193" t="s">
        <v>36956</v>
      </c>
    </row>
    <row r="1621" spans="1:9">
      <c r="A1621" t="s">
        <v>34510</v>
      </c>
      <c r="B1621" t="s">
        <v>1884</v>
      </c>
      <c r="C1621">
        <v>6</v>
      </c>
      <c r="D1621">
        <v>0.7</v>
      </c>
      <c r="E1621">
        <v>47</v>
      </c>
      <c r="F1621">
        <v>26.5</v>
      </c>
      <c r="G1621" t="s">
        <v>4329</v>
      </c>
      <c r="H1621" t="s">
        <v>27152</v>
      </c>
      <c r="I1621" s="193" t="s">
        <v>36957</v>
      </c>
    </row>
    <row r="1622" spans="1:9">
      <c r="A1622" t="s">
        <v>34511</v>
      </c>
      <c r="B1622" t="s">
        <v>33075</v>
      </c>
      <c r="C1622">
        <v>6</v>
      </c>
      <c r="D1622">
        <v>0.7</v>
      </c>
      <c r="E1622">
        <v>46</v>
      </c>
      <c r="F1622">
        <v>17.5</v>
      </c>
      <c r="G1622" t="s">
        <v>4329</v>
      </c>
      <c r="H1622" t="s">
        <v>27152</v>
      </c>
      <c r="I1622" s="193" t="s">
        <v>36958</v>
      </c>
    </row>
    <row r="1623" spans="1:9">
      <c r="A1623" t="s">
        <v>34512</v>
      </c>
      <c r="B1623" t="s">
        <v>31765</v>
      </c>
      <c r="C1623">
        <v>6</v>
      </c>
      <c r="D1623">
        <v>0.7</v>
      </c>
      <c r="E1623">
        <v>49.1</v>
      </c>
      <c r="F1623">
        <v>12.25</v>
      </c>
      <c r="G1623" t="s">
        <v>4329</v>
      </c>
      <c r="H1623" t="s">
        <v>27152</v>
      </c>
      <c r="I1623" s="193" t="s">
        <v>36959</v>
      </c>
    </row>
    <row r="1624" spans="1:9">
      <c r="A1624" t="s">
        <v>34513</v>
      </c>
      <c r="B1624" t="s">
        <v>4655</v>
      </c>
      <c r="C1624">
        <v>6</v>
      </c>
      <c r="D1624">
        <v>0.7</v>
      </c>
      <c r="E1624">
        <v>49.1</v>
      </c>
      <c r="F1624">
        <v>17.5</v>
      </c>
      <c r="G1624" t="s">
        <v>4329</v>
      </c>
      <c r="H1624" t="s">
        <v>27152</v>
      </c>
      <c r="I1624" s="193" t="s">
        <v>36960</v>
      </c>
    </row>
    <row r="1625" spans="1:9">
      <c r="A1625" t="s">
        <v>34514</v>
      </c>
      <c r="B1625" t="s">
        <v>1886</v>
      </c>
      <c r="C1625">
        <v>6</v>
      </c>
      <c r="D1625">
        <v>0.7</v>
      </c>
      <c r="E1625">
        <v>46</v>
      </c>
      <c r="F1625">
        <v>14.95</v>
      </c>
      <c r="G1625" t="s">
        <v>4329</v>
      </c>
      <c r="H1625" t="s">
        <v>27152</v>
      </c>
      <c r="I1625" s="193" t="s">
        <v>36961</v>
      </c>
    </row>
    <row r="1626" spans="1:9">
      <c r="A1626" t="s">
        <v>34515</v>
      </c>
      <c r="B1626" t="s">
        <v>26960</v>
      </c>
      <c r="C1626">
        <v>6</v>
      </c>
      <c r="D1626">
        <v>0.7</v>
      </c>
      <c r="E1626">
        <v>50.5</v>
      </c>
      <c r="F1626">
        <v>38</v>
      </c>
      <c r="G1626" t="s">
        <v>4329</v>
      </c>
      <c r="H1626" t="s">
        <v>27152</v>
      </c>
      <c r="I1626" s="193" t="s">
        <v>36962</v>
      </c>
    </row>
    <row r="1627" spans="1:9">
      <c r="A1627" t="s">
        <v>34516</v>
      </c>
      <c r="B1627" t="s">
        <v>1890</v>
      </c>
      <c r="C1627">
        <v>6</v>
      </c>
      <c r="D1627">
        <v>0.7</v>
      </c>
      <c r="E1627">
        <v>40</v>
      </c>
      <c r="F1627">
        <v>11.95</v>
      </c>
      <c r="G1627" t="s">
        <v>4329</v>
      </c>
      <c r="H1627" t="s">
        <v>27152</v>
      </c>
      <c r="I1627" s="193" t="s">
        <v>36963</v>
      </c>
    </row>
    <row r="1628" spans="1:9">
      <c r="A1628" t="s">
        <v>34517</v>
      </c>
      <c r="B1628" t="s">
        <v>1892</v>
      </c>
      <c r="C1628">
        <v>6</v>
      </c>
      <c r="D1628">
        <v>0.7</v>
      </c>
      <c r="E1628">
        <v>43</v>
      </c>
      <c r="F1628">
        <v>10.9</v>
      </c>
      <c r="G1628" t="s">
        <v>4329</v>
      </c>
      <c r="H1628" t="s">
        <v>27152</v>
      </c>
      <c r="I1628" s="193" t="s">
        <v>36964</v>
      </c>
    </row>
    <row r="1629" spans="1:9">
      <c r="A1629" t="s">
        <v>34518</v>
      </c>
      <c r="B1629" t="s">
        <v>1894</v>
      </c>
      <c r="C1629">
        <v>6</v>
      </c>
      <c r="D1629">
        <v>0.7</v>
      </c>
      <c r="E1629">
        <v>43</v>
      </c>
      <c r="F1629">
        <v>93</v>
      </c>
      <c r="G1629" t="s">
        <v>4329</v>
      </c>
      <c r="H1629" t="s">
        <v>27152</v>
      </c>
      <c r="I1629" s="193" t="s">
        <v>36965</v>
      </c>
    </row>
    <row r="1630" spans="1:9">
      <c r="A1630" t="s">
        <v>34519</v>
      </c>
      <c r="B1630" t="s">
        <v>1896</v>
      </c>
      <c r="C1630">
        <v>6</v>
      </c>
      <c r="D1630">
        <v>0.7</v>
      </c>
      <c r="E1630">
        <v>43</v>
      </c>
      <c r="F1630">
        <v>75</v>
      </c>
      <c r="G1630" t="s">
        <v>4329</v>
      </c>
      <c r="H1630" t="s">
        <v>27152</v>
      </c>
      <c r="I1630" s="193" t="s">
        <v>36966</v>
      </c>
    </row>
    <row r="1631" spans="1:9">
      <c r="A1631" t="s">
        <v>34520</v>
      </c>
      <c r="B1631" t="s">
        <v>1896</v>
      </c>
      <c r="C1631">
        <v>6</v>
      </c>
      <c r="D1631">
        <v>0.7</v>
      </c>
      <c r="E1631">
        <v>43</v>
      </c>
      <c r="F1631">
        <v>20.5</v>
      </c>
      <c r="G1631" t="s">
        <v>4329</v>
      </c>
      <c r="H1631" t="s">
        <v>27152</v>
      </c>
      <c r="I1631" s="193" t="s">
        <v>36967</v>
      </c>
    </row>
    <row r="1632" spans="1:9">
      <c r="A1632" t="s">
        <v>34521</v>
      </c>
      <c r="B1632" t="s">
        <v>33076</v>
      </c>
      <c r="C1632">
        <v>6</v>
      </c>
      <c r="D1632">
        <v>0.7</v>
      </c>
      <c r="E1632">
        <v>43</v>
      </c>
      <c r="F1632">
        <v>5.75</v>
      </c>
      <c r="G1632" t="s">
        <v>4329</v>
      </c>
      <c r="H1632" t="s">
        <v>27152</v>
      </c>
      <c r="I1632" s="193" t="s">
        <v>36968</v>
      </c>
    </row>
    <row r="1633" spans="1:9">
      <c r="A1633" t="s">
        <v>34522</v>
      </c>
      <c r="B1633" t="s">
        <v>33077</v>
      </c>
      <c r="C1633">
        <v>3</v>
      </c>
      <c r="D1633">
        <v>0.7</v>
      </c>
      <c r="E1633">
        <v>48</v>
      </c>
      <c r="F1633">
        <v>24.5</v>
      </c>
      <c r="G1633" t="s">
        <v>4329</v>
      </c>
      <c r="H1633" t="s">
        <v>27152</v>
      </c>
      <c r="I1633" s="193" t="s">
        <v>36969</v>
      </c>
    </row>
    <row r="1634" spans="1:9">
      <c r="A1634" t="s">
        <v>34523</v>
      </c>
      <c r="B1634" t="s">
        <v>1898</v>
      </c>
      <c r="C1634">
        <v>6</v>
      </c>
      <c r="D1634">
        <v>0.7</v>
      </c>
      <c r="E1634">
        <v>59.6</v>
      </c>
      <c r="F1634">
        <v>21.5</v>
      </c>
      <c r="G1634" t="s">
        <v>4329</v>
      </c>
      <c r="H1634" t="s">
        <v>27152</v>
      </c>
      <c r="I1634" s="193" t="s">
        <v>36970</v>
      </c>
    </row>
    <row r="1635" spans="1:9">
      <c r="A1635" t="s">
        <v>34524</v>
      </c>
      <c r="B1635" t="s">
        <v>32450</v>
      </c>
      <c r="C1635">
        <v>6</v>
      </c>
      <c r="D1635">
        <v>0.7</v>
      </c>
      <c r="E1635">
        <v>59.5</v>
      </c>
      <c r="F1635">
        <v>29.5</v>
      </c>
      <c r="G1635" t="s">
        <v>4329</v>
      </c>
      <c r="H1635" t="s">
        <v>27152</v>
      </c>
      <c r="I1635" s="193" t="s">
        <v>36971</v>
      </c>
    </row>
    <row r="1636" spans="1:9">
      <c r="A1636" t="s">
        <v>34525</v>
      </c>
      <c r="B1636" t="s">
        <v>33078</v>
      </c>
      <c r="C1636">
        <v>6</v>
      </c>
      <c r="D1636">
        <v>0.7</v>
      </c>
      <c r="E1636">
        <v>48</v>
      </c>
      <c r="F1636">
        <v>11.25</v>
      </c>
      <c r="G1636" t="s">
        <v>4329</v>
      </c>
      <c r="H1636" t="s">
        <v>27152</v>
      </c>
      <c r="I1636" s="193" t="s">
        <v>36972</v>
      </c>
    </row>
    <row r="1637" spans="1:9">
      <c r="A1637" t="s">
        <v>34526</v>
      </c>
      <c r="B1637" t="s">
        <v>32453</v>
      </c>
      <c r="C1637">
        <v>6</v>
      </c>
      <c r="D1637">
        <v>0.7</v>
      </c>
      <c r="E1637">
        <v>40</v>
      </c>
      <c r="F1637">
        <v>21.95</v>
      </c>
      <c r="G1637" t="s">
        <v>4329</v>
      </c>
      <c r="H1637" t="s">
        <v>27152</v>
      </c>
      <c r="I1637" s="193" t="s">
        <v>36973</v>
      </c>
    </row>
    <row r="1638" spans="1:9">
      <c r="A1638" t="s">
        <v>34527</v>
      </c>
      <c r="B1638" t="s">
        <v>15085</v>
      </c>
      <c r="C1638">
        <v>6</v>
      </c>
      <c r="D1638">
        <v>0.7</v>
      </c>
      <c r="E1638">
        <v>46</v>
      </c>
      <c r="F1638">
        <v>8.25</v>
      </c>
      <c r="G1638" t="s">
        <v>4329</v>
      </c>
      <c r="H1638" t="s">
        <v>27152</v>
      </c>
      <c r="I1638" s="193" t="s">
        <v>36974</v>
      </c>
    </row>
    <row r="1639" spans="1:9">
      <c r="A1639" t="s">
        <v>34528</v>
      </c>
      <c r="B1639" t="s">
        <v>1901</v>
      </c>
      <c r="C1639">
        <v>6</v>
      </c>
      <c r="D1639">
        <v>0.7</v>
      </c>
      <c r="E1639">
        <v>46</v>
      </c>
      <c r="F1639">
        <v>24.5</v>
      </c>
      <c r="G1639" t="s">
        <v>4329</v>
      </c>
      <c r="H1639" t="s">
        <v>27152</v>
      </c>
      <c r="I1639" s="193" t="s">
        <v>36975</v>
      </c>
    </row>
    <row r="1640" spans="1:9">
      <c r="A1640" t="s">
        <v>34529</v>
      </c>
      <c r="B1640" t="s">
        <v>1903</v>
      </c>
      <c r="C1640">
        <v>6</v>
      </c>
      <c r="D1640">
        <v>1</v>
      </c>
      <c r="E1640">
        <v>43</v>
      </c>
      <c r="F1640">
        <v>28.5</v>
      </c>
      <c r="G1640" t="s">
        <v>4329</v>
      </c>
      <c r="H1640" t="s">
        <v>27152</v>
      </c>
      <c r="I1640" s="193" t="s">
        <v>36976</v>
      </c>
    </row>
    <row r="1641" spans="1:9">
      <c r="A1641" t="s">
        <v>34530</v>
      </c>
      <c r="B1641" t="s">
        <v>1905</v>
      </c>
      <c r="C1641">
        <v>6</v>
      </c>
      <c r="D1641">
        <v>0.7</v>
      </c>
      <c r="E1641">
        <v>43</v>
      </c>
      <c r="F1641">
        <v>16.5</v>
      </c>
      <c r="G1641" t="s">
        <v>4329</v>
      </c>
      <c r="H1641" t="s">
        <v>27152</v>
      </c>
      <c r="I1641" s="193" t="s">
        <v>36977</v>
      </c>
    </row>
    <row r="1642" spans="1:9">
      <c r="A1642" t="s">
        <v>34531</v>
      </c>
      <c r="B1642" t="s">
        <v>31768</v>
      </c>
      <c r="C1642">
        <v>6</v>
      </c>
      <c r="D1642">
        <v>0.7</v>
      </c>
      <c r="E1642">
        <v>40</v>
      </c>
      <c r="F1642">
        <v>9.9499999999999993</v>
      </c>
      <c r="G1642" t="s">
        <v>4329</v>
      </c>
      <c r="H1642" t="s">
        <v>27152</v>
      </c>
      <c r="I1642" s="193" t="s">
        <v>36978</v>
      </c>
    </row>
    <row r="1643" spans="1:9">
      <c r="A1643" t="s">
        <v>34532</v>
      </c>
      <c r="B1643" t="s">
        <v>1907</v>
      </c>
      <c r="C1643">
        <v>6</v>
      </c>
      <c r="D1643">
        <v>0.7</v>
      </c>
      <c r="E1643">
        <v>46</v>
      </c>
      <c r="F1643">
        <v>25.5</v>
      </c>
      <c r="G1643" t="s">
        <v>4329</v>
      </c>
      <c r="H1643" t="s">
        <v>27152</v>
      </c>
      <c r="I1643" s="193" t="s">
        <v>36979</v>
      </c>
    </row>
    <row r="1644" spans="1:9">
      <c r="A1644" t="s">
        <v>34533</v>
      </c>
      <c r="B1644" t="s">
        <v>1909</v>
      </c>
      <c r="C1644">
        <v>6</v>
      </c>
      <c r="D1644">
        <v>0.7</v>
      </c>
      <c r="E1644">
        <v>43</v>
      </c>
      <c r="F1644">
        <v>7.5</v>
      </c>
      <c r="G1644" t="s">
        <v>4329</v>
      </c>
      <c r="H1644" t="s">
        <v>27152</v>
      </c>
      <c r="I1644" s="193" t="s">
        <v>36980</v>
      </c>
    </row>
    <row r="1645" spans="1:9">
      <c r="A1645" t="s">
        <v>34534</v>
      </c>
      <c r="B1645" t="s">
        <v>14982</v>
      </c>
      <c r="C1645">
        <v>6</v>
      </c>
      <c r="D1645">
        <v>0.7</v>
      </c>
      <c r="E1645">
        <v>46</v>
      </c>
      <c r="F1645">
        <v>5.95</v>
      </c>
      <c r="G1645" t="s">
        <v>4329</v>
      </c>
      <c r="H1645" t="s">
        <v>27152</v>
      </c>
      <c r="I1645" s="193" t="s">
        <v>36981</v>
      </c>
    </row>
    <row r="1646" spans="1:9">
      <c r="A1646" t="s">
        <v>34535</v>
      </c>
      <c r="B1646" t="s">
        <v>1911</v>
      </c>
      <c r="C1646">
        <v>6</v>
      </c>
      <c r="D1646">
        <v>1</v>
      </c>
      <c r="E1646">
        <v>43</v>
      </c>
      <c r="F1646">
        <v>51.5</v>
      </c>
      <c r="G1646" t="s">
        <v>4329</v>
      </c>
      <c r="H1646" t="s">
        <v>27152</v>
      </c>
      <c r="I1646" s="193" t="s">
        <v>36982</v>
      </c>
    </row>
    <row r="1647" spans="1:9">
      <c r="A1647" t="s">
        <v>34536</v>
      </c>
      <c r="B1647" t="s">
        <v>1913</v>
      </c>
      <c r="C1647">
        <v>6</v>
      </c>
      <c r="D1647">
        <v>0.7</v>
      </c>
      <c r="E1647">
        <v>43</v>
      </c>
      <c r="F1647">
        <v>69.5</v>
      </c>
      <c r="G1647" t="s">
        <v>4329</v>
      </c>
      <c r="H1647" t="s">
        <v>27152</v>
      </c>
      <c r="I1647" s="193" t="s">
        <v>36983</v>
      </c>
    </row>
    <row r="1648" spans="1:9">
      <c r="A1648" t="s">
        <v>34537</v>
      </c>
      <c r="B1648" t="s">
        <v>33079</v>
      </c>
      <c r="C1648">
        <v>6</v>
      </c>
      <c r="D1648">
        <v>0.7</v>
      </c>
      <c r="E1648">
        <v>46</v>
      </c>
      <c r="F1648">
        <v>14.95</v>
      </c>
      <c r="G1648" t="s">
        <v>4329</v>
      </c>
      <c r="H1648" t="s">
        <v>27152</v>
      </c>
      <c r="I1648" s="193" t="s">
        <v>36984</v>
      </c>
    </row>
    <row r="1649" spans="1:9">
      <c r="A1649" t="s">
        <v>34538</v>
      </c>
      <c r="B1649" t="s">
        <v>14493</v>
      </c>
      <c r="C1649">
        <v>6</v>
      </c>
      <c r="D1649">
        <v>0.7</v>
      </c>
      <c r="E1649">
        <v>46</v>
      </c>
      <c r="F1649">
        <v>19.5</v>
      </c>
      <c r="G1649" t="s">
        <v>4329</v>
      </c>
      <c r="H1649" t="s">
        <v>27152</v>
      </c>
      <c r="I1649" s="193" t="s">
        <v>36985</v>
      </c>
    </row>
    <row r="1650" spans="1:9">
      <c r="A1650" t="s">
        <v>34539</v>
      </c>
      <c r="B1650" t="s">
        <v>1915</v>
      </c>
      <c r="C1650">
        <v>6</v>
      </c>
      <c r="D1650">
        <v>0.7</v>
      </c>
      <c r="E1650">
        <v>46</v>
      </c>
      <c r="F1650">
        <v>47.5</v>
      </c>
      <c r="G1650" t="s">
        <v>4329</v>
      </c>
      <c r="H1650" t="s">
        <v>27152</v>
      </c>
      <c r="I1650" s="193" t="s">
        <v>36986</v>
      </c>
    </row>
    <row r="1651" spans="1:9">
      <c r="A1651" t="s">
        <v>34557</v>
      </c>
      <c r="B1651" t="s">
        <v>1954</v>
      </c>
      <c r="C1651">
        <v>6</v>
      </c>
      <c r="D1651">
        <v>0.7</v>
      </c>
      <c r="E1651">
        <v>46</v>
      </c>
      <c r="F1651">
        <v>6</v>
      </c>
      <c r="G1651" t="s">
        <v>4329</v>
      </c>
      <c r="H1651" t="s">
        <v>27172</v>
      </c>
      <c r="I1651" s="193" t="s">
        <v>37004</v>
      </c>
    </row>
    <row r="1652" spans="1:9">
      <c r="A1652" t="s">
        <v>34591</v>
      </c>
      <c r="B1652" t="s">
        <v>33088</v>
      </c>
      <c r="C1652">
        <v>6</v>
      </c>
      <c r="D1652">
        <v>0.7</v>
      </c>
      <c r="E1652">
        <v>43</v>
      </c>
      <c r="F1652">
        <v>5.3</v>
      </c>
      <c r="G1652" t="s">
        <v>4329</v>
      </c>
      <c r="H1652" t="s">
        <v>27162</v>
      </c>
      <c r="I1652" s="193" t="s">
        <v>37038</v>
      </c>
    </row>
    <row r="1653" spans="1:9">
      <c r="A1653" t="s">
        <v>34653</v>
      </c>
      <c r="B1653" t="s">
        <v>32477</v>
      </c>
      <c r="C1653">
        <v>6</v>
      </c>
      <c r="D1653">
        <v>0.7</v>
      </c>
      <c r="E1653">
        <v>43</v>
      </c>
      <c r="F1653">
        <v>47.6</v>
      </c>
      <c r="G1653" t="s">
        <v>4329</v>
      </c>
      <c r="H1653" t="s">
        <v>27162</v>
      </c>
      <c r="I1653" s="193" t="s">
        <v>37100</v>
      </c>
    </row>
    <row r="1654" spans="1:9">
      <c r="A1654" t="s">
        <v>34663</v>
      </c>
      <c r="B1654" t="s">
        <v>2143</v>
      </c>
      <c r="C1654">
        <v>6</v>
      </c>
      <c r="D1654">
        <v>0.7</v>
      </c>
      <c r="E1654">
        <v>40</v>
      </c>
      <c r="F1654">
        <v>7.5</v>
      </c>
      <c r="G1654" t="s">
        <v>4329</v>
      </c>
      <c r="H1654" t="s">
        <v>27152</v>
      </c>
      <c r="I1654" s="193" t="s">
        <v>37110</v>
      </c>
    </row>
    <row r="1655" spans="1:9">
      <c r="A1655" t="s">
        <v>34664</v>
      </c>
      <c r="B1655" t="s">
        <v>2146</v>
      </c>
      <c r="C1655">
        <v>12</v>
      </c>
      <c r="D1655">
        <v>1</v>
      </c>
      <c r="E1655">
        <v>42.3</v>
      </c>
      <c r="F1655">
        <v>32.15</v>
      </c>
      <c r="G1655" t="s">
        <v>4329</v>
      </c>
      <c r="H1655" t="s">
        <v>27152</v>
      </c>
      <c r="I1655" s="193" t="s">
        <v>37111</v>
      </c>
    </row>
    <row r="1656" spans="1:9">
      <c r="A1656" t="s">
        <v>34665</v>
      </c>
      <c r="B1656" t="s">
        <v>2148</v>
      </c>
      <c r="C1656">
        <v>6</v>
      </c>
      <c r="D1656">
        <v>0.7</v>
      </c>
      <c r="E1656">
        <v>44</v>
      </c>
      <c r="F1656">
        <v>17.75</v>
      </c>
      <c r="G1656" t="s">
        <v>4329</v>
      </c>
      <c r="H1656" t="s">
        <v>27152</v>
      </c>
      <c r="I1656" s="193" t="s">
        <v>37112</v>
      </c>
    </row>
    <row r="1657" spans="1:9">
      <c r="A1657" t="s">
        <v>34666</v>
      </c>
      <c r="B1657" t="s">
        <v>14433</v>
      </c>
      <c r="C1657">
        <v>6</v>
      </c>
      <c r="D1657">
        <v>0.7</v>
      </c>
      <c r="E1657">
        <v>44.5</v>
      </c>
      <c r="F1657">
        <v>6.5</v>
      </c>
      <c r="G1657" t="s">
        <v>4329</v>
      </c>
      <c r="H1657" t="s">
        <v>27152</v>
      </c>
      <c r="I1657" s="193" t="s">
        <v>37113</v>
      </c>
    </row>
    <row r="1658" spans="1:9">
      <c r="A1658" t="s">
        <v>34667</v>
      </c>
      <c r="B1658" t="s">
        <v>2150</v>
      </c>
      <c r="C1658">
        <v>6</v>
      </c>
      <c r="D1658">
        <v>0.7</v>
      </c>
      <c r="E1658">
        <v>43</v>
      </c>
      <c r="F1658">
        <v>19.149999999999999</v>
      </c>
      <c r="G1658" t="s">
        <v>4329</v>
      </c>
      <c r="H1658" t="s">
        <v>27152</v>
      </c>
      <c r="I1658" s="193" t="s">
        <v>37114</v>
      </c>
    </row>
    <row r="1659" spans="1:9">
      <c r="A1659" t="s">
        <v>34668</v>
      </c>
      <c r="B1659" t="s">
        <v>14581</v>
      </c>
      <c r="C1659">
        <v>2</v>
      </c>
      <c r="D1659">
        <v>0.7</v>
      </c>
      <c r="E1659">
        <v>46</v>
      </c>
      <c r="F1659">
        <v>8.5</v>
      </c>
      <c r="G1659" t="s">
        <v>4329</v>
      </c>
      <c r="H1659" t="s">
        <v>27152</v>
      </c>
      <c r="I1659" s="193" t="s">
        <v>37115</v>
      </c>
    </row>
    <row r="1660" spans="1:9">
      <c r="A1660" t="s">
        <v>34669</v>
      </c>
      <c r="B1660" t="s">
        <v>27086</v>
      </c>
      <c r="C1660">
        <v>6</v>
      </c>
      <c r="D1660">
        <v>0.7</v>
      </c>
      <c r="E1660">
        <v>64.3</v>
      </c>
      <c r="F1660">
        <v>210</v>
      </c>
      <c r="G1660" t="s">
        <v>4329</v>
      </c>
      <c r="H1660" t="s">
        <v>27152</v>
      </c>
      <c r="I1660" s="193" t="s">
        <v>37116</v>
      </c>
    </row>
    <row r="1661" spans="1:9">
      <c r="A1661" t="s">
        <v>34670</v>
      </c>
      <c r="B1661" t="s">
        <v>2153</v>
      </c>
      <c r="C1661">
        <v>6</v>
      </c>
      <c r="D1661">
        <v>0.7</v>
      </c>
      <c r="E1661">
        <v>43.1</v>
      </c>
      <c r="F1661">
        <v>14.75</v>
      </c>
      <c r="G1661" t="s">
        <v>4329</v>
      </c>
      <c r="H1661" t="s">
        <v>27152</v>
      </c>
      <c r="I1661" s="193" t="s">
        <v>37117</v>
      </c>
    </row>
    <row r="1662" spans="1:9">
      <c r="A1662" t="s">
        <v>34671</v>
      </c>
      <c r="B1662" t="s">
        <v>14248</v>
      </c>
      <c r="C1662">
        <v>12</v>
      </c>
      <c r="D1662">
        <v>1</v>
      </c>
      <c r="E1662">
        <v>40</v>
      </c>
      <c r="F1662">
        <v>23.5</v>
      </c>
      <c r="G1662" t="s">
        <v>4329</v>
      </c>
      <c r="H1662" t="s">
        <v>27152</v>
      </c>
      <c r="I1662" s="193" t="s">
        <v>37118</v>
      </c>
    </row>
    <row r="1663" spans="1:9">
      <c r="A1663" t="s">
        <v>34683</v>
      </c>
      <c r="B1663" t="s">
        <v>2189</v>
      </c>
      <c r="C1663">
        <v>6</v>
      </c>
      <c r="D1663">
        <v>0.7</v>
      </c>
      <c r="E1663">
        <v>40</v>
      </c>
      <c r="F1663">
        <v>10.5</v>
      </c>
      <c r="G1663" t="s">
        <v>4329</v>
      </c>
      <c r="H1663" t="s">
        <v>27152</v>
      </c>
      <c r="I1663" s="193" t="s">
        <v>37130</v>
      </c>
    </row>
    <row r="1664" spans="1:9">
      <c r="A1664" t="s">
        <v>34684</v>
      </c>
      <c r="B1664" t="s">
        <v>2191</v>
      </c>
      <c r="C1664">
        <v>6</v>
      </c>
      <c r="D1664">
        <v>0.7</v>
      </c>
      <c r="E1664">
        <v>58</v>
      </c>
      <c r="F1664">
        <v>37.85</v>
      </c>
      <c r="G1664" t="s">
        <v>4329</v>
      </c>
      <c r="H1664" t="s">
        <v>27152</v>
      </c>
      <c r="I1664" s="193" t="s">
        <v>37131</v>
      </c>
    </row>
    <row r="1665" spans="1:9">
      <c r="A1665" t="s">
        <v>34687</v>
      </c>
      <c r="B1665" t="s">
        <v>27088</v>
      </c>
      <c r="C1665">
        <v>6</v>
      </c>
      <c r="D1665">
        <v>0.7</v>
      </c>
      <c r="E1665">
        <v>57.2</v>
      </c>
      <c r="F1665">
        <v>17.95</v>
      </c>
      <c r="G1665" t="s">
        <v>4329</v>
      </c>
      <c r="H1665" t="s">
        <v>27170</v>
      </c>
      <c r="I1665" s="193" t="s">
        <v>37134</v>
      </c>
    </row>
    <row r="1666" spans="1:9">
      <c r="A1666" t="s">
        <v>34688</v>
      </c>
      <c r="B1666" t="s">
        <v>27090</v>
      </c>
      <c r="C1666">
        <v>6</v>
      </c>
      <c r="D1666">
        <v>0.7</v>
      </c>
      <c r="E1666">
        <v>46</v>
      </c>
      <c r="F1666">
        <v>12.5</v>
      </c>
      <c r="G1666" t="s">
        <v>4329</v>
      </c>
      <c r="H1666" t="s">
        <v>27170</v>
      </c>
      <c r="I1666" s="193" t="s">
        <v>37135</v>
      </c>
    </row>
    <row r="1667" spans="1:9">
      <c r="A1667" t="s">
        <v>34694</v>
      </c>
      <c r="B1667" t="s">
        <v>26967</v>
      </c>
      <c r="C1667">
        <v>6</v>
      </c>
      <c r="D1667">
        <v>0.7</v>
      </c>
      <c r="E1667">
        <v>46</v>
      </c>
      <c r="F1667">
        <v>13.5</v>
      </c>
      <c r="G1667" t="s">
        <v>4329</v>
      </c>
      <c r="H1667" t="s">
        <v>27152</v>
      </c>
      <c r="I1667" s="193" t="s">
        <v>37141</v>
      </c>
    </row>
    <row r="1668" spans="1:9">
      <c r="A1668" t="s">
        <v>34695</v>
      </c>
      <c r="B1668" t="s">
        <v>33090</v>
      </c>
      <c r="C1668">
        <v>6</v>
      </c>
      <c r="D1668">
        <v>0.7</v>
      </c>
      <c r="E1668">
        <v>46.4</v>
      </c>
      <c r="F1668">
        <v>28</v>
      </c>
      <c r="G1668" t="s">
        <v>4329</v>
      </c>
      <c r="H1668" t="s">
        <v>27152</v>
      </c>
      <c r="I1668" s="193" t="s">
        <v>37142</v>
      </c>
    </row>
    <row r="1669" spans="1:9">
      <c r="A1669" t="s">
        <v>34832</v>
      </c>
      <c r="B1669" t="s">
        <v>2427</v>
      </c>
      <c r="C1669">
        <v>6</v>
      </c>
      <c r="D1669">
        <v>0.7</v>
      </c>
      <c r="E1669">
        <v>40</v>
      </c>
      <c r="F1669">
        <v>14.75</v>
      </c>
      <c r="G1669" t="s">
        <v>4329</v>
      </c>
      <c r="H1669" t="s">
        <v>27152</v>
      </c>
      <c r="I1669" s="193" t="s">
        <v>37279</v>
      </c>
    </row>
    <row r="1670" spans="1:9">
      <c r="A1670" t="s">
        <v>34833</v>
      </c>
      <c r="B1670" t="s">
        <v>33099</v>
      </c>
      <c r="C1670">
        <v>6</v>
      </c>
      <c r="D1670">
        <v>0.7</v>
      </c>
      <c r="E1670">
        <v>40</v>
      </c>
      <c r="F1670">
        <v>14.5</v>
      </c>
      <c r="G1670" t="s">
        <v>4329</v>
      </c>
      <c r="H1670" t="s">
        <v>27152</v>
      </c>
      <c r="I1670" s="193" t="s">
        <v>37280</v>
      </c>
    </row>
    <row r="1671" spans="1:9">
      <c r="A1671" t="s">
        <v>34834</v>
      </c>
      <c r="B1671" t="s">
        <v>31793</v>
      </c>
      <c r="C1671">
        <v>6</v>
      </c>
      <c r="D1671">
        <v>0.7</v>
      </c>
      <c r="E1671">
        <v>40</v>
      </c>
      <c r="F1671">
        <v>14.75</v>
      </c>
      <c r="G1671" t="s">
        <v>4329</v>
      </c>
      <c r="H1671" t="s">
        <v>27152</v>
      </c>
      <c r="I1671" s="193" t="s">
        <v>37281</v>
      </c>
    </row>
    <row r="1672" spans="1:9">
      <c r="A1672" t="s">
        <v>34835</v>
      </c>
      <c r="B1672" t="s">
        <v>33100</v>
      </c>
      <c r="C1672">
        <v>6</v>
      </c>
      <c r="D1672">
        <v>1</v>
      </c>
      <c r="E1672">
        <v>44</v>
      </c>
      <c r="F1672">
        <v>0.85</v>
      </c>
      <c r="G1672" t="s">
        <v>4329</v>
      </c>
      <c r="H1672" t="s">
        <v>27152</v>
      </c>
      <c r="I1672" s="193" t="s">
        <v>37282</v>
      </c>
    </row>
    <row r="1673" spans="1:9">
      <c r="A1673" t="s">
        <v>34836</v>
      </c>
      <c r="B1673" t="s">
        <v>4663</v>
      </c>
      <c r="C1673">
        <v>6</v>
      </c>
      <c r="D1673">
        <v>0.7</v>
      </c>
      <c r="E1673">
        <v>44</v>
      </c>
      <c r="F1673">
        <v>10.3</v>
      </c>
      <c r="G1673" t="s">
        <v>4329</v>
      </c>
      <c r="H1673" t="s">
        <v>27152</v>
      </c>
      <c r="I1673" s="193" t="s">
        <v>37283</v>
      </c>
    </row>
    <row r="1674" spans="1:9">
      <c r="A1674" t="s">
        <v>34837</v>
      </c>
      <c r="B1674" t="s">
        <v>27096</v>
      </c>
      <c r="C1674">
        <v>6</v>
      </c>
      <c r="D1674">
        <v>0.7</v>
      </c>
      <c r="E1674">
        <v>40</v>
      </c>
      <c r="F1674">
        <v>22.5</v>
      </c>
      <c r="G1674" t="s">
        <v>4329</v>
      </c>
      <c r="H1674" t="s">
        <v>27152</v>
      </c>
      <c r="I1674" s="193" t="s">
        <v>37284</v>
      </c>
    </row>
    <row r="1675" spans="1:9">
      <c r="A1675" t="s">
        <v>34838</v>
      </c>
      <c r="B1675" t="s">
        <v>33101</v>
      </c>
      <c r="C1675">
        <v>6</v>
      </c>
      <c r="D1675">
        <v>0.7</v>
      </c>
      <c r="E1675">
        <v>40</v>
      </c>
      <c r="F1675">
        <v>21.5</v>
      </c>
      <c r="G1675" t="s">
        <v>4329</v>
      </c>
      <c r="H1675" t="s">
        <v>27152</v>
      </c>
      <c r="I1675" s="193" t="s">
        <v>37285</v>
      </c>
    </row>
    <row r="1676" spans="1:9">
      <c r="A1676" t="s">
        <v>34839</v>
      </c>
      <c r="B1676" t="s">
        <v>2431</v>
      </c>
      <c r="C1676">
        <v>6</v>
      </c>
      <c r="D1676">
        <v>0.7</v>
      </c>
      <c r="E1676">
        <v>40</v>
      </c>
      <c r="F1676">
        <v>17</v>
      </c>
      <c r="G1676" t="s">
        <v>4329</v>
      </c>
      <c r="H1676" t="s">
        <v>27152</v>
      </c>
      <c r="I1676" s="193" t="s">
        <v>37286</v>
      </c>
    </row>
    <row r="1677" spans="1:9">
      <c r="A1677" t="s">
        <v>34840</v>
      </c>
      <c r="B1677" t="s">
        <v>2433</v>
      </c>
      <c r="C1677">
        <v>6</v>
      </c>
      <c r="D1677">
        <v>1</v>
      </c>
      <c r="E1677">
        <v>43.6</v>
      </c>
      <c r="F1677">
        <v>40.950000000000003</v>
      </c>
      <c r="G1677" t="s">
        <v>4329</v>
      </c>
      <c r="H1677" t="s">
        <v>27152</v>
      </c>
      <c r="I1677" s="193" t="s">
        <v>37287</v>
      </c>
    </row>
    <row r="1678" spans="1:9">
      <c r="A1678" t="s">
        <v>34841</v>
      </c>
      <c r="B1678" t="s">
        <v>2435</v>
      </c>
      <c r="C1678">
        <v>6</v>
      </c>
      <c r="D1678">
        <v>1</v>
      </c>
      <c r="E1678">
        <v>42.5</v>
      </c>
      <c r="F1678">
        <v>9.1</v>
      </c>
      <c r="G1678" t="s">
        <v>4329</v>
      </c>
      <c r="H1678" t="s">
        <v>27152</v>
      </c>
      <c r="I1678" s="193" t="s">
        <v>37288</v>
      </c>
    </row>
    <row r="1679" spans="1:9">
      <c r="A1679" t="s">
        <v>34842</v>
      </c>
      <c r="B1679" t="s">
        <v>33102</v>
      </c>
      <c r="C1679">
        <v>6</v>
      </c>
      <c r="D1679">
        <v>0.7</v>
      </c>
      <c r="E1679">
        <v>40</v>
      </c>
      <c r="F1679">
        <v>5.2</v>
      </c>
      <c r="G1679" t="s">
        <v>4329</v>
      </c>
      <c r="H1679" t="s">
        <v>27152</v>
      </c>
      <c r="I1679" s="193" t="s">
        <v>37289</v>
      </c>
    </row>
    <row r="1680" spans="1:9">
      <c r="A1680" t="s">
        <v>34857</v>
      </c>
      <c r="B1680" t="s">
        <v>14495</v>
      </c>
      <c r="C1680">
        <v>6</v>
      </c>
      <c r="D1680">
        <v>0.7</v>
      </c>
      <c r="E1680">
        <v>46</v>
      </c>
      <c r="F1680">
        <v>16.5</v>
      </c>
      <c r="G1680" t="s">
        <v>4329</v>
      </c>
      <c r="H1680" t="s">
        <v>27284</v>
      </c>
      <c r="I1680" s="193" t="s">
        <v>37304</v>
      </c>
    </row>
    <row r="1681" spans="1:9">
      <c r="A1681" t="s">
        <v>34865</v>
      </c>
      <c r="B1681" t="s">
        <v>33104</v>
      </c>
      <c r="C1681">
        <v>6</v>
      </c>
      <c r="D1681">
        <v>0.7</v>
      </c>
      <c r="E1681">
        <v>50</v>
      </c>
      <c r="F1681">
        <v>14.5</v>
      </c>
      <c r="G1681" t="s">
        <v>4329</v>
      </c>
      <c r="H1681" t="s">
        <v>27152</v>
      </c>
      <c r="I1681" s="193" t="s">
        <v>37312</v>
      </c>
    </row>
    <row r="1682" spans="1:9">
      <c r="A1682" t="s">
        <v>34866</v>
      </c>
      <c r="B1682" t="s">
        <v>33105</v>
      </c>
      <c r="C1682">
        <v>6</v>
      </c>
      <c r="D1682">
        <v>0.7</v>
      </c>
      <c r="E1682">
        <v>50</v>
      </c>
      <c r="F1682">
        <v>76.95</v>
      </c>
      <c r="G1682" t="s">
        <v>4329</v>
      </c>
      <c r="H1682" t="s">
        <v>27152</v>
      </c>
      <c r="I1682" s="193" t="s">
        <v>37313</v>
      </c>
    </row>
    <row r="1683" spans="1:9">
      <c r="A1683" t="s">
        <v>34867</v>
      </c>
      <c r="B1683" t="s">
        <v>33106</v>
      </c>
      <c r="C1683">
        <v>6</v>
      </c>
      <c r="D1683">
        <v>0.7</v>
      </c>
      <c r="E1683">
        <v>57</v>
      </c>
      <c r="F1683">
        <v>33.5</v>
      </c>
      <c r="G1683" t="s">
        <v>4329</v>
      </c>
      <c r="H1683" t="s">
        <v>27152</v>
      </c>
      <c r="I1683" s="193" t="s">
        <v>37314</v>
      </c>
    </row>
    <row r="1684" spans="1:9">
      <c r="A1684" t="s">
        <v>34868</v>
      </c>
      <c r="B1684" t="s">
        <v>33107</v>
      </c>
      <c r="C1684">
        <v>6</v>
      </c>
      <c r="D1684">
        <v>0.7</v>
      </c>
      <c r="E1684">
        <v>46</v>
      </c>
      <c r="F1684">
        <v>9.1</v>
      </c>
      <c r="G1684" t="s">
        <v>4329</v>
      </c>
      <c r="H1684" t="s">
        <v>27152</v>
      </c>
      <c r="I1684" s="193" t="s">
        <v>37315</v>
      </c>
    </row>
    <row r="1685" spans="1:9">
      <c r="A1685" t="s">
        <v>34869</v>
      </c>
      <c r="B1685" t="s">
        <v>27711</v>
      </c>
      <c r="C1685">
        <v>6</v>
      </c>
      <c r="D1685">
        <v>0.7</v>
      </c>
      <c r="E1685">
        <v>46</v>
      </c>
      <c r="F1685">
        <v>77.5</v>
      </c>
      <c r="G1685" t="s">
        <v>4329</v>
      </c>
      <c r="H1685" t="s">
        <v>27152</v>
      </c>
      <c r="I1685" s="193" t="s">
        <v>37316</v>
      </c>
    </row>
    <row r="1686" spans="1:9">
      <c r="A1686" t="s">
        <v>34870</v>
      </c>
      <c r="B1686" t="s">
        <v>14496</v>
      </c>
      <c r="C1686">
        <v>4</v>
      </c>
      <c r="D1686">
        <v>0.7</v>
      </c>
      <c r="E1686">
        <v>46</v>
      </c>
      <c r="F1686">
        <v>8.9499999999999993</v>
      </c>
      <c r="G1686" t="s">
        <v>4329</v>
      </c>
      <c r="H1686" t="s">
        <v>27152</v>
      </c>
      <c r="I1686" s="193" t="s">
        <v>37317</v>
      </c>
    </row>
    <row r="1687" spans="1:9">
      <c r="A1687" t="s">
        <v>34871</v>
      </c>
      <c r="B1687" t="s">
        <v>2483</v>
      </c>
      <c r="C1687">
        <v>6</v>
      </c>
      <c r="D1687">
        <v>0.7</v>
      </c>
      <c r="E1687">
        <v>46</v>
      </c>
      <c r="F1687">
        <v>18.5</v>
      </c>
      <c r="G1687" t="s">
        <v>4329</v>
      </c>
      <c r="H1687" t="s">
        <v>27152</v>
      </c>
      <c r="I1687" s="193" t="s">
        <v>37318</v>
      </c>
    </row>
    <row r="1688" spans="1:9">
      <c r="A1688" t="s">
        <v>34872</v>
      </c>
      <c r="B1688" t="s">
        <v>14592</v>
      </c>
      <c r="C1688">
        <v>6</v>
      </c>
      <c r="D1688">
        <v>0.7</v>
      </c>
      <c r="E1688">
        <v>50</v>
      </c>
      <c r="F1688">
        <v>12.25</v>
      </c>
      <c r="G1688" t="s">
        <v>4329</v>
      </c>
      <c r="H1688" t="s">
        <v>27152</v>
      </c>
      <c r="I1688" s="193" t="s">
        <v>37319</v>
      </c>
    </row>
    <row r="1689" spans="1:9">
      <c r="A1689" t="s">
        <v>34873</v>
      </c>
      <c r="B1689" t="s">
        <v>2485</v>
      </c>
      <c r="C1689">
        <v>6</v>
      </c>
      <c r="D1689">
        <v>0.7</v>
      </c>
      <c r="E1689">
        <v>46</v>
      </c>
      <c r="F1689">
        <v>27.5</v>
      </c>
      <c r="G1689" t="s">
        <v>4329</v>
      </c>
      <c r="H1689" t="s">
        <v>27152</v>
      </c>
      <c r="I1689" s="193" t="s">
        <v>37320</v>
      </c>
    </row>
    <row r="1690" spans="1:9">
      <c r="A1690" t="s">
        <v>34874</v>
      </c>
      <c r="B1690" t="s">
        <v>33108</v>
      </c>
      <c r="C1690">
        <v>6</v>
      </c>
      <c r="D1690">
        <v>0.7</v>
      </c>
      <c r="E1690">
        <v>50</v>
      </c>
      <c r="F1690">
        <v>21.5</v>
      </c>
      <c r="G1690" t="s">
        <v>4329</v>
      </c>
      <c r="H1690" t="s">
        <v>27152</v>
      </c>
      <c r="I1690" s="193" t="s">
        <v>37321</v>
      </c>
    </row>
    <row r="1691" spans="1:9">
      <c r="A1691" t="s">
        <v>34884</v>
      </c>
      <c r="B1691" t="s">
        <v>2501</v>
      </c>
      <c r="C1691">
        <v>6</v>
      </c>
      <c r="D1691">
        <v>0.7</v>
      </c>
      <c r="E1691">
        <v>43</v>
      </c>
      <c r="F1691">
        <v>10.3</v>
      </c>
      <c r="G1691" t="s">
        <v>4329</v>
      </c>
      <c r="H1691" t="s">
        <v>27152</v>
      </c>
      <c r="I1691" s="193" t="s">
        <v>37331</v>
      </c>
    </row>
    <row r="1692" spans="1:9">
      <c r="A1692" t="s">
        <v>34885</v>
      </c>
      <c r="B1692" t="s">
        <v>2501</v>
      </c>
      <c r="C1692">
        <v>6</v>
      </c>
      <c r="D1692">
        <v>0.7</v>
      </c>
      <c r="E1692">
        <v>43</v>
      </c>
      <c r="F1692">
        <v>10.5</v>
      </c>
      <c r="G1692" t="s">
        <v>4329</v>
      </c>
      <c r="H1692" t="s">
        <v>27152</v>
      </c>
      <c r="I1692" s="193" t="s">
        <v>37332</v>
      </c>
    </row>
    <row r="1693" spans="1:9">
      <c r="A1693" t="s">
        <v>34886</v>
      </c>
      <c r="B1693" t="s">
        <v>2503</v>
      </c>
      <c r="C1693">
        <v>6</v>
      </c>
      <c r="D1693">
        <v>0.7</v>
      </c>
      <c r="E1693">
        <v>43</v>
      </c>
      <c r="F1693">
        <v>26.5</v>
      </c>
      <c r="G1693" t="s">
        <v>4329</v>
      </c>
      <c r="H1693" t="s">
        <v>27152</v>
      </c>
      <c r="I1693" s="193" t="s">
        <v>37333</v>
      </c>
    </row>
    <row r="1694" spans="1:9">
      <c r="A1694" t="s">
        <v>34887</v>
      </c>
      <c r="B1694" t="s">
        <v>2505</v>
      </c>
      <c r="C1694">
        <v>6</v>
      </c>
      <c r="D1694">
        <v>0.7</v>
      </c>
      <c r="E1694">
        <v>43</v>
      </c>
      <c r="F1694">
        <v>8.9499999999999993</v>
      </c>
      <c r="G1694" t="s">
        <v>4329</v>
      </c>
      <c r="H1694" t="s">
        <v>27152</v>
      </c>
      <c r="I1694" s="193" t="s">
        <v>37334</v>
      </c>
    </row>
    <row r="1695" spans="1:9">
      <c r="A1695" t="s">
        <v>34900</v>
      </c>
      <c r="B1695" t="s">
        <v>14629</v>
      </c>
      <c r="C1695">
        <v>6</v>
      </c>
      <c r="D1695">
        <v>0.5</v>
      </c>
      <c r="E1695">
        <v>50</v>
      </c>
      <c r="F1695">
        <v>33.5</v>
      </c>
      <c r="G1695" t="s">
        <v>4329</v>
      </c>
      <c r="H1695" t="s">
        <v>27162</v>
      </c>
      <c r="I1695" s="193" t="s">
        <v>37347</v>
      </c>
    </row>
    <row r="1696" spans="1:9">
      <c r="A1696" t="s">
        <v>34925</v>
      </c>
      <c r="B1696" t="s">
        <v>2563</v>
      </c>
      <c r="C1696">
        <v>6</v>
      </c>
      <c r="D1696">
        <v>0.7</v>
      </c>
      <c r="E1696">
        <v>43</v>
      </c>
      <c r="F1696">
        <v>11.9</v>
      </c>
      <c r="G1696" t="s">
        <v>4329</v>
      </c>
      <c r="H1696" t="s">
        <v>27152</v>
      </c>
      <c r="I1696" s="193" t="s">
        <v>37372</v>
      </c>
    </row>
    <row r="1697" spans="1:9">
      <c r="A1697" t="s">
        <v>34926</v>
      </c>
      <c r="B1697" t="s">
        <v>26977</v>
      </c>
      <c r="C1697">
        <v>6</v>
      </c>
      <c r="D1697">
        <v>0.7</v>
      </c>
      <c r="E1697">
        <v>56.4</v>
      </c>
      <c r="F1697">
        <v>17.5</v>
      </c>
      <c r="G1697" t="s">
        <v>4329</v>
      </c>
      <c r="H1697" t="s">
        <v>27152</v>
      </c>
      <c r="I1697" s="193" t="s">
        <v>37373</v>
      </c>
    </row>
    <row r="1698" spans="1:9">
      <c r="A1698" t="s">
        <v>34927</v>
      </c>
      <c r="B1698" t="s">
        <v>2566</v>
      </c>
      <c r="C1698">
        <v>6</v>
      </c>
      <c r="D1698">
        <v>0.7</v>
      </c>
      <c r="E1698">
        <v>48</v>
      </c>
      <c r="F1698">
        <v>5.15</v>
      </c>
      <c r="G1698" t="s">
        <v>4329</v>
      </c>
      <c r="H1698" t="s">
        <v>27152</v>
      </c>
      <c r="I1698" s="193" t="s">
        <v>37374</v>
      </c>
    </row>
    <row r="1699" spans="1:9">
      <c r="A1699" t="s">
        <v>34928</v>
      </c>
      <c r="B1699" t="s">
        <v>2568</v>
      </c>
      <c r="C1699">
        <v>6</v>
      </c>
      <c r="D1699">
        <v>0.7</v>
      </c>
      <c r="E1699">
        <v>43</v>
      </c>
      <c r="F1699">
        <v>23.5</v>
      </c>
      <c r="G1699" t="s">
        <v>4329</v>
      </c>
      <c r="H1699" t="s">
        <v>27152</v>
      </c>
      <c r="I1699" s="193" t="s">
        <v>37375</v>
      </c>
    </row>
    <row r="1700" spans="1:9">
      <c r="A1700" t="s">
        <v>34929</v>
      </c>
      <c r="B1700" t="s">
        <v>4665</v>
      </c>
      <c r="C1700">
        <v>6</v>
      </c>
      <c r="D1700">
        <v>0.7</v>
      </c>
      <c r="E1700">
        <v>55</v>
      </c>
      <c r="F1700">
        <v>72.5</v>
      </c>
      <c r="G1700" t="s">
        <v>4329</v>
      </c>
      <c r="H1700" t="s">
        <v>27152</v>
      </c>
      <c r="I1700" s="193" t="s">
        <v>37376</v>
      </c>
    </row>
    <row r="1701" spans="1:9">
      <c r="A1701" t="s">
        <v>34930</v>
      </c>
      <c r="B1701" t="s">
        <v>31800</v>
      </c>
      <c r="C1701">
        <v>6</v>
      </c>
      <c r="D1701">
        <v>0.7</v>
      </c>
      <c r="E1701">
        <v>46</v>
      </c>
      <c r="F1701">
        <v>7.8</v>
      </c>
      <c r="G1701" t="s">
        <v>4329</v>
      </c>
      <c r="H1701" t="s">
        <v>27152</v>
      </c>
      <c r="I1701" s="193" t="s">
        <v>37377</v>
      </c>
    </row>
    <row r="1702" spans="1:9">
      <c r="A1702" t="s">
        <v>34931</v>
      </c>
      <c r="B1702" t="s">
        <v>4710</v>
      </c>
      <c r="C1702">
        <v>6</v>
      </c>
      <c r="D1702">
        <v>0.7</v>
      </c>
      <c r="E1702">
        <v>46</v>
      </c>
      <c r="F1702">
        <v>5.2</v>
      </c>
      <c r="G1702" t="s">
        <v>4329</v>
      </c>
      <c r="H1702" t="s">
        <v>27152</v>
      </c>
      <c r="I1702" s="193" t="s">
        <v>37378</v>
      </c>
    </row>
    <row r="1703" spans="1:9">
      <c r="A1703" t="s">
        <v>34935</v>
      </c>
      <c r="B1703" t="s">
        <v>31802</v>
      </c>
      <c r="C1703">
        <v>6</v>
      </c>
      <c r="D1703">
        <v>0.7</v>
      </c>
      <c r="E1703">
        <v>40</v>
      </c>
      <c r="F1703">
        <v>17.95</v>
      </c>
      <c r="G1703" t="s">
        <v>4329</v>
      </c>
      <c r="H1703" t="s">
        <v>27152</v>
      </c>
      <c r="I1703" s="193" t="s">
        <v>37382</v>
      </c>
    </row>
    <row r="1704" spans="1:9">
      <c r="A1704" t="s">
        <v>34936</v>
      </c>
      <c r="B1704" t="s">
        <v>2578</v>
      </c>
      <c r="C1704">
        <v>6</v>
      </c>
      <c r="D1704">
        <v>0.7</v>
      </c>
      <c r="E1704">
        <v>40</v>
      </c>
      <c r="F1704">
        <v>9.1</v>
      </c>
      <c r="G1704" t="s">
        <v>4329</v>
      </c>
      <c r="H1704" t="s">
        <v>27152</v>
      </c>
      <c r="I1704" s="193" t="s">
        <v>37383</v>
      </c>
    </row>
    <row r="1705" spans="1:9">
      <c r="A1705" t="s">
        <v>34937</v>
      </c>
      <c r="B1705" t="s">
        <v>2581</v>
      </c>
      <c r="C1705">
        <v>6</v>
      </c>
      <c r="D1705">
        <v>0.7</v>
      </c>
      <c r="E1705">
        <v>48</v>
      </c>
      <c r="F1705">
        <v>24.75</v>
      </c>
      <c r="G1705" t="s">
        <v>4329</v>
      </c>
      <c r="H1705" t="s">
        <v>27152</v>
      </c>
      <c r="I1705" s="193" t="s">
        <v>37384</v>
      </c>
    </row>
    <row r="1706" spans="1:9">
      <c r="A1706" t="s">
        <v>34938</v>
      </c>
      <c r="B1706" t="s">
        <v>2583</v>
      </c>
      <c r="C1706">
        <v>12</v>
      </c>
      <c r="D1706">
        <v>1</v>
      </c>
      <c r="E1706">
        <v>40</v>
      </c>
      <c r="F1706">
        <v>2.2000000000000002</v>
      </c>
      <c r="G1706" t="s">
        <v>4329</v>
      </c>
      <c r="H1706" t="s">
        <v>27152</v>
      </c>
      <c r="I1706" s="193" t="s">
        <v>37385</v>
      </c>
    </row>
    <row r="1707" spans="1:9">
      <c r="A1707" t="s">
        <v>34939</v>
      </c>
      <c r="B1707" t="s">
        <v>2585</v>
      </c>
      <c r="C1707">
        <v>6</v>
      </c>
      <c r="D1707">
        <v>1</v>
      </c>
      <c r="E1707">
        <v>48</v>
      </c>
      <c r="F1707">
        <v>6.25</v>
      </c>
      <c r="G1707" t="s">
        <v>4329</v>
      </c>
      <c r="H1707" t="s">
        <v>27152</v>
      </c>
      <c r="I1707" s="193" t="s">
        <v>37386</v>
      </c>
    </row>
    <row r="1708" spans="1:9">
      <c r="A1708" t="s">
        <v>34940</v>
      </c>
      <c r="B1708" t="s">
        <v>2587</v>
      </c>
      <c r="C1708">
        <v>6</v>
      </c>
      <c r="D1708">
        <v>0.7</v>
      </c>
      <c r="E1708">
        <v>48</v>
      </c>
      <c r="F1708">
        <v>6.55</v>
      </c>
      <c r="G1708" t="s">
        <v>4329</v>
      </c>
      <c r="H1708" t="s">
        <v>27152</v>
      </c>
      <c r="I1708" s="193" t="s">
        <v>37387</v>
      </c>
    </row>
    <row r="1709" spans="1:9">
      <c r="A1709" t="s">
        <v>34941</v>
      </c>
      <c r="B1709" t="s">
        <v>2589</v>
      </c>
      <c r="C1709">
        <v>6</v>
      </c>
      <c r="D1709">
        <v>0.7</v>
      </c>
      <c r="E1709">
        <v>40</v>
      </c>
      <c r="F1709">
        <v>18.5</v>
      </c>
      <c r="G1709" t="s">
        <v>4329</v>
      </c>
      <c r="H1709" t="s">
        <v>27152</v>
      </c>
      <c r="I1709" s="193" t="s">
        <v>37388</v>
      </c>
    </row>
    <row r="1710" spans="1:9">
      <c r="A1710" t="s">
        <v>34951</v>
      </c>
      <c r="B1710" t="s">
        <v>2611</v>
      </c>
      <c r="C1710">
        <v>6</v>
      </c>
      <c r="D1710">
        <v>0.7</v>
      </c>
      <c r="E1710">
        <v>46.3</v>
      </c>
      <c r="F1710">
        <v>28.5</v>
      </c>
      <c r="G1710" t="s">
        <v>4329</v>
      </c>
      <c r="H1710" t="s">
        <v>27152</v>
      </c>
      <c r="I1710" s="193" t="s">
        <v>37398</v>
      </c>
    </row>
    <row r="1711" spans="1:9">
      <c r="A1711" t="s">
        <v>34952</v>
      </c>
      <c r="B1711" t="s">
        <v>2613</v>
      </c>
      <c r="C1711">
        <v>6</v>
      </c>
      <c r="D1711">
        <v>0.7</v>
      </c>
      <c r="E1711">
        <v>46.3</v>
      </c>
      <c r="F1711">
        <v>17.5</v>
      </c>
      <c r="G1711" t="s">
        <v>4329</v>
      </c>
      <c r="H1711" t="s">
        <v>27152</v>
      </c>
      <c r="I1711" s="193" t="s">
        <v>37399</v>
      </c>
    </row>
    <row r="1712" spans="1:9">
      <c r="A1712" t="s">
        <v>34971</v>
      </c>
      <c r="B1712" t="s">
        <v>2648</v>
      </c>
      <c r="C1712">
        <v>6</v>
      </c>
      <c r="D1712">
        <v>0.7</v>
      </c>
      <c r="E1712">
        <v>46</v>
      </c>
      <c r="F1712">
        <v>15.25</v>
      </c>
      <c r="G1712" t="s">
        <v>4329</v>
      </c>
      <c r="H1712" t="s">
        <v>27152</v>
      </c>
      <c r="I1712" s="193" t="s">
        <v>37418</v>
      </c>
    </row>
    <row r="1713" spans="1:9">
      <c r="A1713" t="s">
        <v>34972</v>
      </c>
      <c r="B1713" t="s">
        <v>14609</v>
      </c>
      <c r="C1713">
        <v>6</v>
      </c>
      <c r="D1713">
        <v>0.7</v>
      </c>
      <c r="E1713">
        <v>46</v>
      </c>
      <c r="F1713">
        <v>6.2</v>
      </c>
      <c r="G1713" t="s">
        <v>4329</v>
      </c>
      <c r="H1713" t="s">
        <v>27152</v>
      </c>
      <c r="I1713" s="193" t="s">
        <v>37419</v>
      </c>
    </row>
    <row r="1714" spans="1:9">
      <c r="A1714" t="s">
        <v>34973</v>
      </c>
      <c r="B1714" t="s">
        <v>14446</v>
      </c>
      <c r="C1714">
        <v>6</v>
      </c>
      <c r="D1714">
        <v>0.7</v>
      </c>
      <c r="E1714">
        <v>46</v>
      </c>
      <c r="F1714">
        <v>87</v>
      </c>
      <c r="G1714" t="s">
        <v>4329</v>
      </c>
      <c r="H1714" t="s">
        <v>27152</v>
      </c>
      <c r="I1714" s="193" t="s">
        <v>37420</v>
      </c>
    </row>
    <row r="1715" spans="1:9">
      <c r="A1715" t="s">
        <v>34976</v>
      </c>
      <c r="B1715" t="s">
        <v>27100</v>
      </c>
      <c r="C1715">
        <v>6</v>
      </c>
      <c r="D1715">
        <v>0.7</v>
      </c>
      <c r="E1715">
        <v>46</v>
      </c>
      <c r="F1715">
        <v>11.5</v>
      </c>
      <c r="G1715" t="s">
        <v>4329</v>
      </c>
      <c r="H1715" t="s">
        <v>27152</v>
      </c>
      <c r="I1715" s="193" t="s">
        <v>37423</v>
      </c>
    </row>
    <row r="1716" spans="1:9">
      <c r="A1716" t="s">
        <v>34977</v>
      </c>
      <c r="B1716" t="s">
        <v>33120</v>
      </c>
      <c r="C1716">
        <v>6</v>
      </c>
      <c r="D1716">
        <v>0.7</v>
      </c>
      <c r="E1716">
        <v>46</v>
      </c>
      <c r="F1716">
        <v>17.5</v>
      </c>
      <c r="G1716" t="s">
        <v>4329</v>
      </c>
      <c r="H1716" t="s">
        <v>27152</v>
      </c>
      <c r="I1716" s="193" t="s">
        <v>37424</v>
      </c>
    </row>
    <row r="1717" spans="1:9">
      <c r="A1717" t="s">
        <v>34991</v>
      </c>
      <c r="B1717" t="s">
        <v>32516</v>
      </c>
      <c r="C1717">
        <v>6</v>
      </c>
      <c r="D1717">
        <v>0.7</v>
      </c>
      <c r="E1717">
        <v>45.2</v>
      </c>
      <c r="F1717">
        <v>11.1</v>
      </c>
      <c r="G1717" t="s">
        <v>4329</v>
      </c>
      <c r="H1717" t="s">
        <v>27155</v>
      </c>
      <c r="I1717" s="193" t="s">
        <v>37438</v>
      </c>
    </row>
    <row r="1718" spans="1:9">
      <c r="A1718" t="s">
        <v>34992</v>
      </c>
      <c r="B1718" t="s">
        <v>33125</v>
      </c>
      <c r="C1718">
        <v>6</v>
      </c>
      <c r="D1718">
        <v>0.7</v>
      </c>
      <c r="E1718">
        <v>41.4</v>
      </c>
      <c r="F1718">
        <v>23.5</v>
      </c>
      <c r="G1718" t="s">
        <v>4329</v>
      </c>
      <c r="H1718" t="s">
        <v>27155</v>
      </c>
      <c r="I1718" s="193" t="s">
        <v>37439</v>
      </c>
    </row>
    <row r="1719" spans="1:9">
      <c r="A1719" t="s">
        <v>34993</v>
      </c>
      <c r="B1719" t="s">
        <v>33126</v>
      </c>
      <c r="C1719">
        <v>6</v>
      </c>
      <c r="D1719">
        <v>0.7</v>
      </c>
      <c r="E1719">
        <v>48.7</v>
      </c>
      <c r="F1719">
        <v>12.5</v>
      </c>
      <c r="G1719" t="s">
        <v>4329</v>
      </c>
      <c r="H1719" t="s">
        <v>27155</v>
      </c>
      <c r="I1719" s="193" t="s">
        <v>37440</v>
      </c>
    </row>
    <row r="1720" spans="1:9">
      <c r="A1720" t="s">
        <v>34994</v>
      </c>
      <c r="B1720" t="s">
        <v>4671</v>
      </c>
      <c r="C1720">
        <v>6</v>
      </c>
      <c r="D1720">
        <v>0.7</v>
      </c>
      <c r="E1720">
        <v>48.7</v>
      </c>
      <c r="F1720">
        <v>8.15</v>
      </c>
      <c r="G1720" t="s">
        <v>4329</v>
      </c>
      <c r="H1720" t="s">
        <v>27155</v>
      </c>
      <c r="I1720" s="193" t="s">
        <v>37441</v>
      </c>
    </row>
    <row r="1721" spans="1:9">
      <c r="A1721" t="s">
        <v>34995</v>
      </c>
      <c r="B1721" t="s">
        <v>33127</v>
      </c>
      <c r="C1721">
        <v>6</v>
      </c>
      <c r="D1721">
        <v>0.7</v>
      </c>
      <c r="E1721">
        <v>45.9</v>
      </c>
      <c r="F1721">
        <v>8.0500000000000007</v>
      </c>
      <c r="G1721" t="s">
        <v>4329</v>
      </c>
      <c r="H1721" t="s">
        <v>27155</v>
      </c>
      <c r="I1721" s="193" t="s">
        <v>37442</v>
      </c>
    </row>
    <row r="1722" spans="1:9">
      <c r="A1722" t="s">
        <v>34996</v>
      </c>
      <c r="B1722" t="s">
        <v>33128</v>
      </c>
      <c r="C1722">
        <v>6</v>
      </c>
      <c r="D1722">
        <v>0.7</v>
      </c>
      <c r="E1722">
        <v>46.1</v>
      </c>
      <c r="F1722">
        <v>19.600000000000001</v>
      </c>
      <c r="G1722" t="s">
        <v>4329</v>
      </c>
      <c r="H1722" t="s">
        <v>27155</v>
      </c>
      <c r="I1722" s="193" t="s">
        <v>37443</v>
      </c>
    </row>
    <row r="1723" spans="1:9">
      <c r="A1723" t="s">
        <v>34997</v>
      </c>
      <c r="B1723" t="s">
        <v>27721</v>
      </c>
      <c r="C1723">
        <v>12</v>
      </c>
      <c r="D1723">
        <v>0.5</v>
      </c>
      <c r="E1723">
        <v>43</v>
      </c>
      <c r="F1723">
        <v>7.95</v>
      </c>
      <c r="G1723" t="s">
        <v>4329</v>
      </c>
      <c r="H1723" t="s">
        <v>27155</v>
      </c>
      <c r="I1723" s="193" t="s">
        <v>37444</v>
      </c>
    </row>
    <row r="1724" spans="1:9">
      <c r="A1724" t="s">
        <v>34998</v>
      </c>
      <c r="B1724" t="s">
        <v>31810</v>
      </c>
      <c r="C1724">
        <v>6</v>
      </c>
      <c r="D1724">
        <v>0.7</v>
      </c>
      <c r="E1724">
        <v>40</v>
      </c>
      <c r="F1724">
        <v>18.95</v>
      </c>
      <c r="G1724" t="s">
        <v>4329</v>
      </c>
      <c r="H1724" t="s">
        <v>27155</v>
      </c>
      <c r="I1724" s="193" t="s">
        <v>37445</v>
      </c>
    </row>
    <row r="1725" spans="1:9">
      <c r="A1725" t="s">
        <v>34999</v>
      </c>
      <c r="B1725" t="s">
        <v>33129</v>
      </c>
      <c r="C1725">
        <v>6</v>
      </c>
      <c r="D1725">
        <v>0.7</v>
      </c>
      <c r="E1725">
        <v>46.1</v>
      </c>
      <c r="F1725">
        <v>5.25</v>
      </c>
      <c r="G1725" t="s">
        <v>4329</v>
      </c>
      <c r="H1725" t="s">
        <v>27155</v>
      </c>
      <c r="I1725" s="193" t="s">
        <v>37446</v>
      </c>
    </row>
    <row r="1726" spans="1:9">
      <c r="A1726" t="s">
        <v>35000</v>
      </c>
      <c r="B1726" t="s">
        <v>33130</v>
      </c>
      <c r="C1726">
        <v>6</v>
      </c>
      <c r="D1726">
        <v>0.7</v>
      </c>
      <c r="E1726">
        <v>46.1</v>
      </c>
      <c r="F1726">
        <v>167</v>
      </c>
      <c r="G1726" t="s">
        <v>4329</v>
      </c>
      <c r="H1726" t="s">
        <v>27155</v>
      </c>
      <c r="I1726" s="193" t="s">
        <v>37447</v>
      </c>
    </row>
    <row r="1727" spans="1:9">
      <c r="A1727" t="s">
        <v>35001</v>
      </c>
      <c r="B1727" t="s">
        <v>33131</v>
      </c>
      <c r="C1727">
        <v>12</v>
      </c>
      <c r="D1727">
        <v>0.5</v>
      </c>
      <c r="E1727">
        <v>46.1</v>
      </c>
      <c r="F1727">
        <v>49.5</v>
      </c>
      <c r="G1727" t="s">
        <v>4329</v>
      </c>
      <c r="H1727" t="s">
        <v>27155</v>
      </c>
      <c r="I1727" s="193" t="s">
        <v>37448</v>
      </c>
    </row>
    <row r="1728" spans="1:9">
      <c r="A1728" t="s">
        <v>35047</v>
      </c>
      <c r="B1728" t="s">
        <v>27723</v>
      </c>
      <c r="C1728">
        <v>6</v>
      </c>
      <c r="D1728">
        <v>0.7</v>
      </c>
      <c r="E1728">
        <v>48</v>
      </c>
      <c r="F1728">
        <v>6.35</v>
      </c>
      <c r="G1728" t="s">
        <v>4329</v>
      </c>
      <c r="H1728" t="s">
        <v>27152</v>
      </c>
      <c r="I1728" s="193" t="s">
        <v>37494</v>
      </c>
    </row>
    <row r="1729" spans="1:9">
      <c r="A1729" t="s">
        <v>35048</v>
      </c>
      <c r="B1729" t="s">
        <v>27725</v>
      </c>
      <c r="C1729">
        <v>6</v>
      </c>
      <c r="D1729">
        <v>0.7</v>
      </c>
      <c r="E1729">
        <v>48</v>
      </c>
      <c r="F1729">
        <v>19.95</v>
      </c>
      <c r="G1729" t="s">
        <v>4329</v>
      </c>
      <c r="H1729" t="s">
        <v>27152</v>
      </c>
      <c r="I1729" s="193" t="s">
        <v>37495</v>
      </c>
    </row>
    <row r="1730" spans="1:9">
      <c r="A1730" t="s">
        <v>35087</v>
      </c>
      <c r="B1730" t="s">
        <v>33136</v>
      </c>
      <c r="C1730">
        <v>3</v>
      </c>
      <c r="D1730">
        <v>0.7</v>
      </c>
      <c r="E1730">
        <v>46</v>
      </c>
      <c r="F1730">
        <v>7.85</v>
      </c>
      <c r="G1730" t="s">
        <v>4329</v>
      </c>
      <c r="H1730" t="s">
        <v>27195</v>
      </c>
      <c r="I1730" s="193" t="s">
        <v>37534</v>
      </c>
    </row>
    <row r="1731" spans="1:9">
      <c r="A1731" t="s">
        <v>35090</v>
      </c>
      <c r="B1731" t="s">
        <v>33138</v>
      </c>
      <c r="C1731">
        <v>6</v>
      </c>
      <c r="D1731">
        <v>0.7</v>
      </c>
      <c r="E1731">
        <v>46</v>
      </c>
      <c r="F1731">
        <v>18.5</v>
      </c>
      <c r="G1731" t="s">
        <v>4329</v>
      </c>
      <c r="H1731" t="s">
        <v>27152</v>
      </c>
      <c r="I1731" s="193" t="s">
        <v>37537</v>
      </c>
    </row>
    <row r="1732" spans="1:9">
      <c r="A1732" t="s">
        <v>35091</v>
      </c>
      <c r="B1732" t="s">
        <v>2836</v>
      </c>
      <c r="C1732">
        <v>6</v>
      </c>
      <c r="D1732">
        <v>0.7</v>
      </c>
      <c r="E1732">
        <v>50</v>
      </c>
      <c r="F1732">
        <v>27.5</v>
      </c>
      <c r="G1732" t="s">
        <v>4329</v>
      </c>
      <c r="H1732" t="s">
        <v>27148</v>
      </c>
      <c r="I1732" s="193" t="s">
        <v>37538</v>
      </c>
    </row>
    <row r="1733" spans="1:9">
      <c r="A1733" t="s">
        <v>35116</v>
      </c>
      <c r="B1733" t="s">
        <v>2893</v>
      </c>
      <c r="C1733">
        <v>6</v>
      </c>
      <c r="D1733">
        <v>0.7</v>
      </c>
      <c r="E1733">
        <v>43.4</v>
      </c>
      <c r="F1733">
        <v>10.5</v>
      </c>
      <c r="G1733" t="s">
        <v>4329</v>
      </c>
      <c r="H1733" t="s">
        <v>27152</v>
      </c>
      <c r="I1733" s="193" t="s">
        <v>37563</v>
      </c>
    </row>
    <row r="1734" spans="1:9">
      <c r="A1734" t="s">
        <v>35117</v>
      </c>
      <c r="B1734" t="s">
        <v>2895</v>
      </c>
      <c r="C1734">
        <v>6</v>
      </c>
      <c r="D1734">
        <v>0.7</v>
      </c>
      <c r="E1734">
        <v>43.4</v>
      </c>
      <c r="F1734">
        <v>14.85</v>
      </c>
      <c r="G1734" t="s">
        <v>4329</v>
      </c>
      <c r="H1734" t="s">
        <v>27152</v>
      </c>
      <c r="I1734" s="193" t="s">
        <v>37564</v>
      </c>
    </row>
    <row r="1735" spans="1:9">
      <c r="A1735" t="s">
        <v>35118</v>
      </c>
      <c r="B1735" t="s">
        <v>14652</v>
      </c>
      <c r="C1735">
        <v>6</v>
      </c>
      <c r="D1735">
        <v>0.7</v>
      </c>
      <c r="E1735">
        <v>58</v>
      </c>
      <c r="F1735">
        <v>31.5</v>
      </c>
      <c r="G1735" t="s">
        <v>4329</v>
      </c>
      <c r="H1735" t="s">
        <v>27152</v>
      </c>
      <c r="I1735" s="193" t="s">
        <v>37565</v>
      </c>
    </row>
    <row r="1736" spans="1:9">
      <c r="A1736" t="s">
        <v>35159</v>
      </c>
      <c r="B1736" t="s">
        <v>2972</v>
      </c>
      <c r="C1736">
        <v>6</v>
      </c>
      <c r="D1736">
        <v>0.7</v>
      </c>
      <c r="E1736">
        <v>45</v>
      </c>
      <c r="F1736">
        <v>9.3000000000000007</v>
      </c>
      <c r="G1736" t="s">
        <v>4329</v>
      </c>
      <c r="H1736" t="s">
        <v>27162</v>
      </c>
      <c r="I1736" s="193" t="s">
        <v>37606</v>
      </c>
    </row>
    <row r="1737" spans="1:9">
      <c r="A1737" t="s">
        <v>35173</v>
      </c>
      <c r="B1737" t="s">
        <v>33146</v>
      </c>
      <c r="C1737">
        <v>3</v>
      </c>
      <c r="D1737">
        <v>0.7</v>
      </c>
      <c r="E1737">
        <v>41.3</v>
      </c>
      <c r="F1737">
        <v>500</v>
      </c>
      <c r="G1737" t="s">
        <v>4329</v>
      </c>
      <c r="H1737" t="s">
        <v>27152</v>
      </c>
      <c r="I1737" s="193" t="s">
        <v>37620</v>
      </c>
    </row>
    <row r="1738" spans="1:9">
      <c r="A1738" t="s">
        <v>35190</v>
      </c>
      <c r="B1738" t="s">
        <v>3022</v>
      </c>
      <c r="C1738">
        <v>6</v>
      </c>
      <c r="D1738">
        <v>0.7</v>
      </c>
      <c r="E1738">
        <v>43</v>
      </c>
      <c r="F1738">
        <v>8.99</v>
      </c>
      <c r="G1738" t="s">
        <v>4329</v>
      </c>
      <c r="H1738" t="s">
        <v>27152</v>
      </c>
      <c r="I1738" s="193" t="s">
        <v>37637</v>
      </c>
    </row>
    <row r="1739" spans="1:9">
      <c r="A1739" t="s">
        <v>35191</v>
      </c>
      <c r="B1739" t="s">
        <v>3024</v>
      </c>
      <c r="C1739">
        <v>6</v>
      </c>
      <c r="D1739">
        <v>0.7</v>
      </c>
      <c r="E1739">
        <v>43</v>
      </c>
      <c r="F1739">
        <v>7.8</v>
      </c>
      <c r="G1739" t="s">
        <v>4329</v>
      </c>
      <c r="H1739" t="s">
        <v>27152</v>
      </c>
      <c r="I1739" s="193" t="s">
        <v>37638</v>
      </c>
    </row>
    <row r="1740" spans="1:9">
      <c r="A1740" t="s">
        <v>35203</v>
      </c>
      <c r="B1740" t="s">
        <v>33158</v>
      </c>
      <c r="C1740">
        <v>6</v>
      </c>
      <c r="D1740">
        <v>0.7</v>
      </c>
      <c r="E1740">
        <v>50</v>
      </c>
      <c r="F1740">
        <v>6.65</v>
      </c>
      <c r="G1740" t="s">
        <v>4329</v>
      </c>
      <c r="H1740" t="s">
        <v>27152</v>
      </c>
      <c r="I1740" s="193" t="s">
        <v>37650</v>
      </c>
    </row>
    <row r="1741" spans="1:9">
      <c r="A1741" t="s">
        <v>35204</v>
      </c>
      <c r="B1741" t="s">
        <v>33159</v>
      </c>
      <c r="C1741">
        <v>6</v>
      </c>
      <c r="D1741">
        <v>0.7</v>
      </c>
      <c r="E1741">
        <v>50</v>
      </c>
      <c r="F1741">
        <v>19</v>
      </c>
      <c r="G1741" t="s">
        <v>4329</v>
      </c>
      <c r="H1741" t="s">
        <v>27152</v>
      </c>
      <c r="I1741" s="193" t="s">
        <v>37651</v>
      </c>
    </row>
    <row r="1742" spans="1:9">
      <c r="A1742" t="s">
        <v>35206</v>
      </c>
      <c r="B1742" t="s">
        <v>3053</v>
      </c>
      <c r="C1742">
        <v>6</v>
      </c>
      <c r="D1742">
        <v>0.7</v>
      </c>
      <c r="E1742">
        <v>40</v>
      </c>
      <c r="F1742">
        <v>13.85</v>
      </c>
      <c r="G1742" t="s">
        <v>4329</v>
      </c>
      <c r="H1742" t="s">
        <v>27152</v>
      </c>
      <c r="I1742" s="193" t="s">
        <v>37653</v>
      </c>
    </row>
    <row r="1743" spans="1:9">
      <c r="A1743" t="s">
        <v>35207</v>
      </c>
      <c r="B1743" t="s">
        <v>3055</v>
      </c>
      <c r="C1743">
        <v>6</v>
      </c>
      <c r="D1743">
        <v>0.7</v>
      </c>
      <c r="E1743">
        <v>46</v>
      </c>
      <c r="F1743">
        <v>5.6</v>
      </c>
      <c r="G1743" t="s">
        <v>4329</v>
      </c>
      <c r="H1743" t="s">
        <v>27152</v>
      </c>
      <c r="I1743" s="193" t="s">
        <v>37654</v>
      </c>
    </row>
    <row r="1744" spans="1:9">
      <c r="A1744" t="s">
        <v>35208</v>
      </c>
      <c r="B1744" t="s">
        <v>33160</v>
      </c>
      <c r="C1744">
        <v>6</v>
      </c>
      <c r="D1744">
        <v>0.7</v>
      </c>
      <c r="E1744">
        <v>43</v>
      </c>
      <c r="F1744">
        <v>29.5</v>
      </c>
      <c r="G1744" t="s">
        <v>4329</v>
      </c>
      <c r="H1744" t="s">
        <v>27152</v>
      </c>
      <c r="I1744" s="193" t="s">
        <v>37655</v>
      </c>
    </row>
    <row r="1745" spans="1:9">
      <c r="A1745" t="s">
        <v>35209</v>
      </c>
      <c r="B1745" t="s">
        <v>33161</v>
      </c>
      <c r="C1745">
        <v>6</v>
      </c>
      <c r="D1745">
        <v>0.7</v>
      </c>
      <c r="E1745">
        <v>46</v>
      </c>
      <c r="F1745">
        <v>41.5</v>
      </c>
      <c r="G1745" t="s">
        <v>4329</v>
      </c>
      <c r="H1745" t="s">
        <v>27152</v>
      </c>
      <c r="I1745" s="193" t="s">
        <v>37656</v>
      </c>
    </row>
    <row r="1746" spans="1:9">
      <c r="A1746" t="s">
        <v>35210</v>
      </c>
      <c r="B1746" t="s">
        <v>4712</v>
      </c>
      <c r="C1746">
        <v>6</v>
      </c>
      <c r="D1746">
        <v>0.7</v>
      </c>
      <c r="E1746">
        <v>46</v>
      </c>
      <c r="F1746">
        <v>6.25</v>
      </c>
      <c r="G1746" t="s">
        <v>4329</v>
      </c>
      <c r="H1746" t="s">
        <v>27152</v>
      </c>
      <c r="I1746" s="193" t="s">
        <v>37657</v>
      </c>
    </row>
    <row r="1747" spans="1:9">
      <c r="A1747" t="s">
        <v>35272</v>
      </c>
      <c r="B1747" t="s">
        <v>3171</v>
      </c>
      <c r="C1747">
        <v>6</v>
      </c>
      <c r="D1747">
        <v>0.7</v>
      </c>
      <c r="E1747">
        <v>46</v>
      </c>
      <c r="F1747">
        <v>15.5</v>
      </c>
      <c r="G1747" t="s">
        <v>4329</v>
      </c>
      <c r="H1747" t="s">
        <v>27170</v>
      </c>
      <c r="I1747" s="193" t="s">
        <v>37719</v>
      </c>
    </row>
    <row r="1748" spans="1:9">
      <c r="A1748" t="s">
        <v>35273</v>
      </c>
      <c r="B1748" t="s">
        <v>33167</v>
      </c>
      <c r="C1748">
        <v>6</v>
      </c>
      <c r="D1748">
        <v>0.7</v>
      </c>
      <c r="E1748">
        <v>46</v>
      </c>
      <c r="F1748">
        <v>28.5</v>
      </c>
      <c r="G1748" t="s">
        <v>4329</v>
      </c>
      <c r="H1748" t="s">
        <v>27170</v>
      </c>
      <c r="I1748" s="193" t="s">
        <v>37720</v>
      </c>
    </row>
    <row r="1749" spans="1:9">
      <c r="A1749" t="s">
        <v>35274</v>
      </c>
      <c r="B1749" t="s">
        <v>13699</v>
      </c>
      <c r="C1749">
        <v>6</v>
      </c>
      <c r="D1749">
        <v>0.7</v>
      </c>
      <c r="E1749">
        <v>55.5</v>
      </c>
      <c r="F1749">
        <v>8.35</v>
      </c>
      <c r="G1749" t="s">
        <v>4329</v>
      </c>
      <c r="H1749" t="s">
        <v>27170</v>
      </c>
      <c r="I1749" s="193" t="s">
        <v>37721</v>
      </c>
    </row>
    <row r="1750" spans="1:9">
      <c r="A1750" t="s">
        <v>35275</v>
      </c>
      <c r="B1750" t="s">
        <v>3174</v>
      </c>
      <c r="C1750">
        <v>6</v>
      </c>
      <c r="D1750">
        <v>0.7</v>
      </c>
      <c r="E1750">
        <v>52.1</v>
      </c>
      <c r="F1750">
        <v>12.25</v>
      </c>
      <c r="G1750" t="s">
        <v>4329</v>
      </c>
      <c r="H1750" t="s">
        <v>27152</v>
      </c>
      <c r="I1750" s="193" t="s">
        <v>37722</v>
      </c>
    </row>
    <row r="1751" spans="1:9">
      <c r="A1751" t="s">
        <v>35276</v>
      </c>
      <c r="B1751" t="s">
        <v>3176</v>
      </c>
      <c r="C1751">
        <v>6</v>
      </c>
      <c r="D1751">
        <v>0.7</v>
      </c>
      <c r="E1751">
        <v>54.1</v>
      </c>
      <c r="F1751">
        <v>7.15</v>
      </c>
      <c r="G1751" t="s">
        <v>4329</v>
      </c>
      <c r="H1751" t="s">
        <v>27152</v>
      </c>
      <c r="I1751" s="193" t="s">
        <v>37723</v>
      </c>
    </row>
    <row r="1752" spans="1:9">
      <c r="A1752" t="s">
        <v>35280</v>
      </c>
      <c r="B1752" t="s">
        <v>27735</v>
      </c>
      <c r="C1752">
        <v>6</v>
      </c>
      <c r="D1752">
        <v>0.7</v>
      </c>
      <c r="E1752">
        <v>41</v>
      </c>
      <c r="F1752">
        <v>8.5</v>
      </c>
      <c r="G1752" t="s">
        <v>4329</v>
      </c>
      <c r="H1752" t="s">
        <v>27152</v>
      </c>
      <c r="I1752" s="193" t="s">
        <v>37727</v>
      </c>
    </row>
    <row r="1753" spans="1:9">
      <c r="A1753" t="s">
        <v>35281</v>
      </c>
      <c r="B1753" t="s">
        <v>14291</v>
      </c>
      <c r="C1753">
        <v>6</v>
      </c>
      <c r="D1753">
        <v>0.7</v>
      </c>
      <c r="E1753">
        <v>46</v>
      </c>
      <c r="F1753">
        <v>13.5</v>
      </c>
      <c r="G1753" t="s">
        <v>4329</v>
      </c>
      <c r="H1753" t="s">
        <v>27152</v>
      </c>
      <c r="I1753" s="193" t="s">
        <v>37728</v>
      </c>
    </row>
    <row r="1754" spans="1:9">
      <c r="A1754" t="s">
        <v>35333</v>
      </c>
      <c r="B1754" t="s">
        <v>4619</v>
      </c>
      <c r="C1754">
        <v>6</v>
      </c>
      <c r="D1754">
        <v>0.7</v>
      </c>
      <c r="E1754">
        <v>59.4</v>
      </c>
      <c r="F1754">
        <v>14.25</v>
      </c>
      <c r="G1754" t="s">
        <v>4329</v>
      </c>
      <c r="H1754" t="s">
        <v>27152</v>
      </c>
      <c r="I1754" s="193" t="s">
        <v>37780</v>
      </c>
    </row>
    <row r="1755" spans="1:9">
      <c r="A1755" t="s">
        <v>35334</v>
      </c>
      <c r="B1755" t="s">
        <v>27741</v>
      </c>
      <c r="C1755">
        <v>6</v>
      </c>
      <c r="D1755">
        <v>0.7</v>
      </c>
      <c r="E1755">
        <v>45.8</v>
      </c>
      <c r="F1755">
        <v>9.5</v>
      </c>
      <c r="G1755" t="s">
        <v>4329</v>
      </c>
      <c r="H1755" t="s">
        <v>27152</v>
      </c>
      <c r="I1755" s="193" t="s">
        <v>37781</v>
      </c>
    </row>
    <row r="1756" spans="1:9">
      <c r="A1756" t="s">
        <v>35438</v>
      </c>
      <c r="B1756" t="s">
        <v>4623</v>
      </c>
      <c r="C1756">
        <v>6</v>
      </c>
      <c r="D1756">
        <v>0.7</v>
      </c>
      <c r="E1756">
        <v>46</v>
      </c>
      <c r="F1756">
        <v>6.45</v>
      </c>
      <c r="G1756" t="s">
        <v>4329</v>
      </c>
      <c r="H1756" t="s">
        <v>27152</v>
      </c>
      <c r="I1756" s="193" t="s">
        <v>37885</v>
      </c>
    </row>
    <row r="1757" spans="1:9">
      <c r="A1757" t="s">
        <v>35465</v>
      </c>
      <c r="B1757" t="s">
        <v>3551</v>
      </c>
      <c r="C1757">
        <v>6</v>
      </c>
      <c r="D1757">
        <v>0.7</v>
      </c>
      <c r="E1757">
        <v>40</v>
      </c>
      <c r="F1757">
        <v>75.95</v>
      </c>
      <c r="G1757" t="s">
        <v>4329</v>
      </c>
      <c r="H1757" t="s">
        <v>27152</v>
      </c>
      <c r="I1757" s="193" t="s">
        <v>37912</v>
      </c>
    </row>
    <row r="1758" spans="1:9">
      <c r="A1758" t="s">
        <v>35466</v>
      </c>
      <c r="B1758" t="s">
        <v>31835</v>
      </c>
      <c r="C1758">
        <v>6</v>
      </c>
      <c r="D1758">
        <v>0.7</v>
      </c>
      <c r="E1758">
        <v>46</v>
      </c>
      <c r="F1758">
        <v>9.5</v>
      </c>
      <c r="G1758" t="s">
        <v>4329</v>
      </c>
      <c r="H1758" t="s">
        <v>27149</v>
      </c>
      <c r="I1758" s="193" t="s">
        <v>37913</v>
      </c>
    </row>
    <row r="1759" spans="1:9">
      <c r="A1759" t="s">
        <v>35470</v>
      </c>
      <c r="B1759" t="s">
        <v>31836</v>
      </c>
      <c r="C1759">
        <v>6</v>
      </c>
      <c r="D1759">
        <v>0.7</v>
      </c>
      <c r="E1759">
        <v>46</v>
      </c>
      <c r="F1759">
        <v>80</v>
      </c>
      <c r="G1759" t="s">
        <v>4329</v>
      </c>
      <c r="H1759" t="s">
        <v>27149</v>
      </c>
      <c r="I1759" s="193" t="s">
        <v>37917</v>
      </c>
    </row>
    <row r="1760" spans="1:9">
      <c r="A1760" t="s">
        <v>35471</v>
      </c>
      <c r="B1760" t="s">
        <v>4716</v>
      </c>
      <c r="C1760">
        <v>6</v>
      </c>
      <c r="D1760">
        <v>0.7</v>
      </c>
      <c r="E1760">
        <v>46</v>
      </c>
      <c r="F1760">
        <v>19</v>
      </c>
      <c r="G1760" t="s">
        <v>4329</v>
      </c>
      <c r="H1760" t="s">
        <v>27152</v>
      </c>
      <c r="I1760" s="193" t="s">
        <v>37918</v>
      </c>
    </row>
    <row r="1761" spans="1:9">
      <c r="A1761" t="s">
        <v>35472</v>
      </c>
      <c r="B1761" t="s">
        <v>4718</v>
      </c>
      <c r="C1761">
        <v>6</v>
      </c>
      <c r="D1761">
        <v>0.7</v>
      </c>
      <c r="E1761">
        <v>46</v>
      </c>
      <c r="F1761">
        <v>24.95</v>
      </c>
      <c r="G1761" t="s">
        <v>4329</v>
      </c>
      <c r="H1761" t="s">
        <v>27152</v>
      </c>
      <c r="I1761" s="193" t="s">
        <v>37919</v>
      </c>
    </row>
    <row r="1762" spans="1:9">
      <c r="A1762" t="s">
        <v>35522</v>
      </c>
      <c r="B1762" t="s">
        <v>13701</v>
      </c>
      <c r="C1762">
        <v>6</v>
      </c>
      <c r="D1762">
        <v>0.7</v>
      </c>
      <c r="E1762">
        <v>58</v>
      </c>
      <c r="F1762">
        <v>31.95</v>
      </c>
      <c r="G1762" t="s">
        <v>4329</v>
      </c>
      <c r="H1762" t="s">
        <v>27152</v>
      </c>
      <c r="I1762" s="193" t="s">
        <v>37969</v>
      </c>
    </row>
    <row r="1763" spans="1:9">
      <c r="A1763" t="s">
        <v>35523</v>
      </c>
      <c r="B1763" t="s">
        <v>3635</v>
      </c>
      <c r="C1763">
        <v>6</v>
      </c>
      <c r="D1763">
        <v>0.7</v>
      </c>
      <c r="E1763">
        <v>43</v>
      </c>
      <c r="F1763">
        <v>30.5</v>
      </c>
      <c r="G1763" t="s">
        <v>4329</v>
      </c>
      <c r="H1763" t="s">
        <v>27152</v>
      </c>
      <c r="I1763" s="193" t="s">
        <v>37970</v>
      </c>
    </row>
    <row r="1764" spans="1:9">
      <c r="A1764" t="s">
        <v>35524</v>
      </c>
      <c r="B1764" t="s">
        <v>3635</v>
      </c>
      <c r="C1764">
        <v>6</v>
      </c>
      <c r="D1764">
        <v>0.7</v>
      </c>
      <c r="E1764">
        <v>43</v>
      </c>
      <c r="F1764">
        <v>5.65</v>
      </c>
      <c r="G1764" t="s">
        <v>4329</v>
      </c>
      <c r="H1764" t="s">
        <v>27152</v>
      </c>
      <c r="I1764" s="193" t="s">
        <v>37971</v>
      </c>
    </row>
    <row r="1765" spans="1:9">
      <c r="A1765" t="s">
        <v>35525</v>
      </c>
      <c r="B1765" t="s">
        <v>15044</v>
      </c>
      <c r="C1765">
        <v>6</v>
      </c>
      <c r="D1765">
        <v>0.7</v>
      </c>
      <c r="E1765">
        <v>46</v>
      </c>
      <c r="F1765">
        <v>5.85</v>
      </c>
      <c r="G1765" t="s">
        <v>4329</v>
      </c>
      <c r="H1765" t="s">
        <v>27152</v>
      </c>
      <c r="I1765" s="193" t="s">
        <v>37972</v>
      </c>
    </row>
    <row r="1766" spans="1:9">
      <c r="A1766" t="s">
        <v>35526</v>
      </c>
      <c r="B1766" t="s">
        <v>31838</v>
      </c>
      <c r="C1766">
        <v>6</v>
      </c>
      <c r="D1766">
        <v>0.7</v>
      </c>
      <c r="E1766">
        <v>46</v>
      </c>
      <c r="F1766">
        <v>9.8000000000000007</v>
      </c>
      <c r="G1766" t="s">
        <v>4329</v>
      </c>
      <c r="H1766" t="s">
        <v>27152</v>
      </c>
      <c r="I1766" s="193" t="s">
        <v>37973</v>
      </c>
    </row>
    <row r="1767" spans="1:9">
      <c r="A1767" t="s">
        <v>35527</v>
      </c>
      <c r="B1767" t="s">
        <v>13703</v>
      </c>
      <c r="C1767">
        <v>6</v>
      </c>
      <c r="D1767">
        <v>0.7</v>
      </c>
      <c r="E1767">
        <v>46</v>
      </c>
      <c r="F1767">
        <v>5.05</v>
      </c>
      <c r="G1767" t="s">
        <v>4329</v>
      </c>
      <c r="H1767" t="s">
        <v>27152</v>
      </c>
      <c r="I1767" s="193" t="s">
        <v>37974</v>
      </c>
    </row>
    <row r="1768" spans="1:9">
      <c r="A1768" t="s">
        <v>35528</v>
      </c>
      <c r="B1768" t="s">
        <v>4736</v>
      </c>
      <c r="C1768">
        <v>6</v>
      </c>
      <c r="D1768">
        <v>0.7</v>
      </c>
      <c r="E1768">
        <v>43</v>
      </c>
      <c r="F1768">
        <v>9.1</v>
      </c>
      <c r="G1768" t="s">
        <v>4329</v>
      </c>
      <c r="H1768" t="s">
        <v>27152</v>
      </c>
      <c r="I1768" s="193" t="s">
        <v>37975</v>
      </c>
    </row>
    <row r="1769" spans="1:9">
      <c r="A1769" t="s">
        <v>35529</v>
      </c>
      <c r="B1769" t="s">
        <v>3638</v>
      </c>
      <c r="C1769">
        <v>6</v>
      </c>
      <c r="D1769">
        <v>0.7</v>
      </c>
      <c r="E1769">
        <v>43</v>
      </c>
      <c r="F1769">
        <v>8.75</v>
      </c>
      <c r="G1769" t="s">
        <v>4329</v>
      </c>
      <c r="H1769" t="s">
        <v>27152</v>
      </c>
      <c r="I1769" s="193" t="s">
        <v>37976</v>
      </c>
    </row>
    <row r="1770" spans="1:9">
      <c r="A1770" t="s">
        <v>35530</v>
      </c>
      <c r="B1770" t="s">
        <v>33203</v>
      </c>
      <c r="C1770">
        <v>6</v>
      </c>
      <c r="D1770">
        <v>0.7</v>
      </c>
      <c r="E1770">
        <v>46</v>
      </c>
      <c r="F1770">
        <v>36</v>
      </c>
      <c r="G1770" t="s">
        <v>4329</v>
      </c>
      <c r="H1770" t="s">
        <v>27152</v>
      </c>
      <c r="I1770" s="193" t="s">
        <v>37977</v>
      </c>
    </row>
    <row r="1771" spans="1:9">
      <c r="A1771" t="s">
        <v>35536</v>
      </c>
      <c r="B1771" t="s">
        <v>3718</v>
      </c>
      <c r="C1771">
        <v>6</v>
      </c>
      <c r="D1771">
        <v>0.7</v>
      </c>
      <c r="E1771">
        <v>46</v>
      </c>
      <c r="F1771">
        <v>195</v>
      </c>
      <c r="G1771" t="s">
        <v>4329</v>
      </c>
      <c r="H1771" t="s">
        <v>27152</v>
      </c>
      <c r="I1771" s="193" t="s">
        <v>37983</v>
      </c>
    </row>
    <row r="1772" spans="1:9">
      <c r="A1772" t="s">
        <v>35537</v>
      </c>
      <c r="B1772" t="s">
        <v>3721</v>
      </c>
      <c r="C1772">
        <v>6</v>
      </c>
      <c r="D1772">
        <v>1</v>
      </c>
      <c r="E1772">
        <v>46</v>
      </c>
      <c r="F1772">
        <v>6.5</v>
      </c>
      <c r="G1772" t="s">
        <v>4329</v>
      </c>
      <c r="H1772" t="s">
        <v>27152</v>
      </c>
      <c r="I1772" s="193" t="s">
        <v>37984</v>
      </c>
    </row>
    <row r="1773" spans="1:9">
      <c r="A1773" t="s">
        <v>35568</v>
      </c>
      <c r="B1773" t="s">
        <v>33209</v>
      </c>
      <c r="C1773">
        <v>6</v>
      </c>
      <c r="D1773">
        <v>0.7</v>
      </c>
      <c r="E1773">
        <v>43</v>
      </c>
      <c r="F1773">
        <v>15.95</v>
      </c>
      <c r="G1773" t="s">
        <v>4329</v>
      </c>
      <c r="H1773" t="s">
        <v>27162</v>
      </c>
      <c r="I1773" s="193" t="s">
        <v>38015</v>
      </c>
    </row>
    <row r="1774" spans="1:9">
      <c r="A1774" t="s">
        <v>35573</v>
      </c>
      <c r="B1774" t="s">
        <v>3797</v>
      </c>
      <c r="C1774">
        <v>6</v>
      </c>
      <c r="D1774">
        <v>0.7</v>
      </c>
      <c r="E1774">
        <v>45.8</v>
      </c>
      <c r="F1774">
        <v>21.5</v>
      </c>
      <c r="G1774" t="s">
        <v>4329</v>
      </c>
      <c r="H1774" t="s">
        <v>27152</v>
      </c>
      <c r="I1774" s="193" t="s">
        <v>38020</v>
      </c>
    </row>
    <row r="1775" spans="1:9">
      <c r="A1775" t="s">
        <v>35574</v>
      </c>
      <c r="B1775" t="s">
        <v>14491</v>
      </c>
      <c r="C1775">
        <v>6</v>
      </c>
      <c r="D1775">
        <v>0.7</v>
      </c>
      <c r="E1775">
        <v>45.8</v>
      </c>
      <c r="F1775">
        <v>19.100000000000001</v>
      </c>
      <c r="G1775" t="s">
        <v>4329</v>
      </c>
      <c r="H1775" t="s">
        <v>27152</v>
      </c>
      <c r="I1775" s="193" t="s">
        <v>38021</v>
      </c>
    </row>
    <row r="1776" spans="1:9">
      <c r="A1776" t="s">
        <v>35575</v>
      </c>
      <c r="B1776" t="s">
        <v>31840</v>
      </c>
      <c r="C1776">
        <v>3</v>
      </c>
      <c r="D1776">
        <v>0.7</v>
      </c>
      <c r="E1776">
        <v>45.8</v>
      </c>
      <c r="F1776">
        <v>21.5</v>
      </c>
      <c r="G1776" t="s">
        <v>4329</v>
      </c>
      <c r="H1776" t="s">
        <v>27152</v>
      </c>
      <c r="I1776" s="193" t="s">
        <v>38022</v>
      </c>
    </row>
    <row r="1777" spans="1:9">
      <c r="A1777" t="s">
        <v>35576</v>
      </c>
      <c r="B1777" t="s">
        <v>3800</v>
      </c>
      <c r="C1777">
        <v>6</v>
      </c>
      <c r="D1777">
        <v>1</v>
      </c>
      <c r="E1777">
        <v>45.8</v>
      </c>
      <c r="F1777">
        <v>24.5</v>
      </c>
      <c r="G1777" t="s">
        <v>4329</v>
      </c>
      <c r="H1777" t="s">
        <v>27152</v>
      </c>
      <c r="I1777" s="193" t="s">
        <v>38023</v>
      </c>
    </row>
    <row r="1778" spans="1:9">
      <c r="A1778" t="s">
        <v>35577</v>
      </c>
      <c r="B1778" t="s">
        <v>14915</v>
      </c>
      <c r="C1778">
        <v>6</v>
      </c>
      <c r="D1778">
        <v>0.7</v>
      </c>
      <c r="E1778">
        <v>59.7</v>
      </c>
      <c r="F1778">
        <v>29.95</v>
      </c>
      <c r="G1778" t="s">
        <v>4329</v>
      </c>
      <c r="H1778" t="s">
        <v>27152</v>
      </c>
      <c r="I1778" s="193" t="s">
        <v>38024</v>
      </c>
    </row>
    <row r="1779" spans="1:9">
      <c r="A1779" t="s">
        <v>35578</v>
      </c>
      <c r="B1779" t="s">
        <v>3803</v>
      </c>
      <c r="C1779">
        <v>12</v>
      </c>
      <c r="D1779">
        <v>0.7</v>
      </c>
      <c r="E1779">
        <v>48.6</v>
      </c>
      <c r="F1779">
        <v>6.9</v>
      </c>
      <c r="G1779" t="s">
        <v>4329</v>
      </c>
      <c r="H1779" t="s">
        <v>27152</v>
      </c>
      <c r="I1779" s="193" t="s">
        <v>38025</v>
      </c>
    </row>
    <row r="1780" spans="1:9">
      <c r="A1780" t="s">
        <v>35579</v>
      </c>
      <c r="B1780" t="s">
        <v>3803</v>
      </c>
      <c r="C1780">
        <v>6</v>
      </c>
      <c r="D1780">
        <v>0.7</v>
      </c>
      <c r="E1780">
        <v>48.6</v>
      </c>
      <c r="F1780">
        <v>39.5</v>
      </c>
      <c r="G1780" t="s">
        <v>4329</v>
      </c>
      <c r="H1780" t="s">
        <v>27152</v>
      </c>
      <c r="I1780" s="193" t="s">
        <v>38026</v>
      </c>
    </row>
    <row r="1781" spans="1:9">
      <c r="A1781" t="s">
        <v>35580</v>
      </c>
      <c r="B1781" t="s">
        <v>27134</v>
      </c>
      <c r="C1781">
        <v>6</v>
      </c>
      <c r="D1781">
        <v>1</v>
      </c>
      <c r="E1781">
        <v>45.8</v>
      </c>
      <c r="F1781">
        <v>23.75</v>
      </c>
      <c r="G1781" t="s">
        <v>4329</v>
      </c>
      <c r="H1781" t="s">
        <v>27152</v>
      </c>
      <c r="I1781" s="193" t="s">
        <v>38027</v>
      </c>
    </row>
    <row r="1782" spans="1:9">
      <c r="A1782" t="s">
        <v>35581</v>
      </c>
      <c r="B1782" t="s">
        <v>3806</v>
      </c>
      <c r="C1782">
        <v>6</v>
      </c>
      <c r="D1782">
        <v>0.7</v>
      </c>
      <c r="E1782">
        <v>45.8</v>
      </c>
      <c r="F1782">
        <v>15.95</v>
      </c>
      <c r="G1782" t="s">
        <v>4329</v>
      </c>
      <c r="H1782" t="s">
        <v>27152</v>
      </c>
      <c r="I1782" s="193" t="s">
        <v>38028</v>
      </c>
    </row>
    <row r="1783" spans="1:9">
      <c r="A1783" t="s">
        <v>35582</v>
      </c>
      <c r="B1783" t="s">
        <v>3806</v>
      </c>
      <c r="C1783">
        <v>6</v>
      </c>
      <c r="D1783">
        <v>1</v>
      </c>
      <c r="E1783">
        <v>45.8</v>
      </c>
      <c r="F1783">
        <v>9.85</v>
      </c>
      <c r="G1783" t="s">
        <v>4329</v>
      </c>
      <c r="H1783" t="s">
        <v>27152</v>
      </c>
      <c r="I1783" s="193" t="s">
        <v>38029</v>
      </c>
    </row>
    <row r="1784" spans="1:9">
      <c r="A1784" t="s">
        <v>35583</v>
      </c>
      <c r="B1784" t="s">
        <v>3808</v>
      </c>
      <c r="C1784">
        <v>6</v>
      </c>
      <c r="D1784">
        <v>0.7</v>
      </c>
      <c r="E1784">
        <v>45.8</v>
      </c>
      <c r="F1784">
        <v>18.5</v>
      </c>
      <c r="G1784" t="s">
        <v>4329</v>
      </c>
      <c r="H1784" t="s">
        <v>27152</v>
      </c>
      <c r="I1784" s="193" t="s">
        <v>38030</v>
      </c>
    </row>
    <row r="1785" spans="1:9">
      <c r="A1785" t="s">
        <v>35584</v>
      </c>
      <c r="B1785" t="s">
        <v>3810</v>
      </c>
      <c r="C1785">
        <v>6</v>
      </c>
      <c r="D1785">
        <v>0.7</v>
      </c>
      <c r="E1785">
        <v>45.8</v>
      </c>
      <c r="F1785">
        <v>115</v>
      </c>
      <c r="G1785" t="s">
        <v>4329</v>
      </c>
      <c r="H1785" t="s">
        <v>27152</v>
      </c>
      <c r="I1785" s="193" t="s">
        <v>38031</v>
      </c>
    </row>
    <row r="1786" spans="1:9">
      <c r="A1786" t="s">
        <v>35585</v>
      </c>
      <c r="B1786" t="s">
        <v>3812</v>
      </c>
      <c r="C1786">
        <v>6</v>
      </c>
      <c r="D1786">
        <v>0.7</v>
      </c>
      <c r="E1786">
        <v>43</v>
      </c>
      <c r="F1786">
        <v>19.5</v>
      </c>
      <c r="G1786" t="s">
        <v>4329</v>
      </c>
      <c r="H1786" t="s">
        <v>27152</v>
      </c>
      <c r="I1786" s="193" t="s">
        <v>38032</v>
      </c>
    </row>
    <row r="1787" spans="1:9">
      <c r="A1787" t="s">
        <v>35586</v>
      </c>
      <c r="B1787" t="s">
        <v>3814</v>
      </c>
      <c r="C1787">
        <v>6</v>
      </c>
      <c r="D1787">
        <v>0.7</v>
      </c>
      <c r="E1787">
        <v>57.5</v>
      </c>
      <c r="F1787">
        <v>5.95</v>
      </c>
      <c r="G1787" t="s">
        <v>4329</v>
      </c>
      <c r="H1787" t="s">
        <v>27152</v>
      </c>
      <c r="I1787" s="193" t="s">
        <v>38033</v>
      </c>
    </row>
    <row r="1788" spans="1:9">
      <c r="A1788" t="s">
        <v>35587</v>
      </c>
      <c r="B1788" t="s">
        <v>27007</v>
      </c>
      <c r="C1788">
        <v>6</v>
      </c>
      <c r="D1788">
        <v>0.7</v>
      </c>
      <c r="E1788">
        <v>48</v>
      </c>
      <c r="F1788">
        <v>10.15</v>
      </c>
      <c r="G1788" t="s">
        <v>4329</v>
      </c>
      <c r="H1788" t="s">
        <v>27152</v>
      </c>
      <c r="I1788" s="193" t="s">
        <v>38034</v>
      </c>
    </row>
    <row r="1789" spans="1:9">
      <c r="A1789" t="s">
        <v>35588</v>
      </c>
      <c r="B1789" t="s">
        <v>3816</v>
      </c>
      <c r="C1789">
        <v>6</v>
      </c>
      <c r="D1789">
        <v>0.7</v>
      </c>
      <c r="E1789">
        <v>40</v>
      </c>
      <c r="F1789">
        <v>6.4</v>
      </c>
      <c r="G1789" t="s">
        <v>4329</v>
      </c>
      <c r="H1789" t="s">
        <v>27152</v>
      </c>
      <c r="I1789" s="193" t="s">
        <v>38035</v>
      </c>
    </row>
    <row r="1790" spans="1:9">
      <c r="A1790" t="s">
        <v>35589</v>
      </c>
      <c r="B1790" t="s">
        <v>3818</v>
      </c>
      <c r="C1790">
        <v>12</v>
      </c>
      <c r="D1790">
        <v>1</v>
      </c>
      <c r="E1790">
        <v>40</v>
      </c>
      <c r="F1790">
        <v>28.95</v>
      </c>
      <c r="G1790" t="s">
        <v>4329</v>
      </c>
      <c r="H1790" t="s">
        <v>27152</v>
      </c>
      <c r="I1790" s="193" t="s">
        <v>38036</v>
      </c>
    </row>
    <row r="1791" spans="1:9">
      <c r="A1791" t="s">
        <v>35590</v>
      </c>
      <c r="B1791" t="s">
        <v>3820</v>
      </c>
      <c r="C1791">
        <v>6</v>
      </c>
      <c r="D1791">
        <v>0.7</v>
      </c>
      <c r="E1791">
        <v>40</v>
      </c>
      <c r="F1791">
        <v>99</v>
      </c>
      <c r="G1791" t="s">
        <v>4329</v>
      </c>
      <c r="H1791" t="s">
        <v>27152</v>
      </c>
      <c r="I1791" s="193" t="s">
        <v>38037</v>
      </c>
    </row>
    <row r="1792" spans="1:9">
      <c r="A1792" t="s">
        <v>35591</v>
      </c>
      <c r="B1792" t="s">
        <v>3822</v>
      </c>
      <c r="C1792">
        <v>6</v>
      </c>
      <c r="D1792">
        <v>0.7</v>
      </c>
      <c r="E1792">
        <v>40</v>
      </c>
      <c r="F1792">
        <v>5.5</v>
      </c>
      <c r="G1792" t="s">
        <v>4329</v>
      </c>
      <c r="H1792" t="s">
        <v>27152</v>
      </c>
      <c r="I1792" s="193" t="s">
        <v>38038</v>
      </c>
    </row>
    <row r="1793" spans="1:9">
      <c r="A1793" t="s">
        <v>35592</v>
      </c>
      <c r="B1793" t="s">
        <v>3824</v>
      </c>
      <c r="C1793">
        <v>12</v>
      </c>
      <c r="D1793">
        <v>1</v>
      </c>
      <c r="E1793">
        <v>40</v>
      </c>
      <c r="F1793">
        <v>10</v>
      </c>
      <c r="G1793" t="s">
        <v>4329</v>
      </c>
      <c r="H1793" t="s">
        <v>27152</v>
      </c>
      <c r="I1793" s="193" t="s">
        <v>38039</v>
      </c>
    </row>
    <row r="1794" spans="1:9">
      <c r="A1794" t="s">
        <v>35593</v>
      </c>
      <c r="B1794" t="s">
        <v>14467</v>
      </c>
      <c r="C1794">
        <v>6</v>
      </c>
      <c r="D1794">
        <v>0.7</v>
      </c>
      <c r="E1794">
        <v>40</v>
      </c>
      <c r="F1794">
        <v>38.5</v>
      </c>
      <c r="G1794" t="s">
        <v>4329</v>
      </c>
      <c r="H1794" t="s">
        <v>27152</v>
      </c>
      <c r="I1794" s="193" t="s">
        <v>38040</v>
      </c>
    </row>
    <row r="1795" spans="1:9">
      <c r="A1795" t="s">
        <v>35619</v>
      </c>
      <c r="B1795" t="s">
        <v>14533</v>
      </c>
      <c r="C1795">
        <v>6</v>
      </c>
      <c r="D1795">
        <v>0.7</v>
      </c>
      <c r="E1795">
        <v>46</v>
      </c>
      <c r="F1795">
        <v>9.1</v>
      </c>
      <c r="G1795" t="s">
        <v>4329</v>
      </c>
      <c r="H1795" t="s">
        <v>27195</v>
      </c>
      <c r="I1795" s="193" t="s">
        <v>38066</v>
      </c>
    </row>
    <row r="1796" spans="1:9">
      <c r="A1796" t="s">
        <v>35621</v>
      </c>
      <c r="B1796" t="s">
        <v>27751</v>
      </c>
      <c r="C1796">
        <v>6</v>
      </c>
      <c r="D1796">
        <v>0.7</v>
      </c>
      <c r="E1796">
        <v>49.2</v>
      </c>
      <c r="F1796">
        <v>72.5</v>
      </c>
      <c r="G1796" t="s">
        <v>4329</v>
      </c>
      <c r="H1796" t="s">
        <v>27195</v>
      </c>
      <c r="I1796" s="193" t="s">
        <v>38068</v>
      </c>
    </row>
    <row r="1797" spans="1:9">
      <c r="A1797" t="s">
        <v>35624</v>
      </c>
      <c r="B1797" t="s">
        <v>27753</v>
      </c>
      <c r="C1797">
        <v>6</v>
      </c>
      <c r="D1797">
        <v>0.7</v>
      </c>
      <c r="E1797">
        <v>60.7</v>
      </c>
      <c r="F1797">
        <v>10.5</v>
      </c>
      <c r="G1797" t="s">
        <v>4329</v>
      </c>
      <c r="H1797" t="s">
        <v>27152</v>
      </c>
      <c r="I1797" s="193" t="s">
        <v>38071</v>
      </c>
    </row>
    <row r="1798" spans="1:9">
      <c r="A1798" t="s">
        <v>35636</v>
      </c>
      <c r="B1798" t="s">
        <v>3884</v>
      </c>
      <c r="C1798">
        <v>6</v>
      </c>
      <c r="D1798">
        <v>0.7</v>
      </c>
      <c r="E1798">
        <v>40</v>
      </c>
      <c r="F1798">
        <v>24.95</v>
      </c>
      <c r="G1798" t="s">
        <v>4329</v>
      </c>
      <c r="H1798" t="s">
        <v>27152</v>
      </c>
      <c r="I1798" s="193" t="s">
        <v>38083</v>
      </c>
    </row>
    <row r="1799" spans="1:9">
      <c r="A1799" t="s">
        <v>35639</v>
      </c>
      <c r="B1799" t="s">
        <v>3894</v>
      </c>
      <c r="C1799">
        <v>6</v>
      </c>
      <c r="D1799">
        <v>0.7</v>
      </c>
      <c r="E1799">
        <v>40</v>
      </c>
      <c r="F1799">
        <v>6.95</v>
      </c>
      <c r="G1799" t="s">
        <v>4329</v>
      </c>
      <c r="H1799" t="s">
        <v>27152</v>
      </c>
      <c r="I1799" s="193" t="s">
        <v>38086</v>
      </c>
    </row>
    <row r="1800" spans="1:9">
      <c r="A1800" t="s">
        <v>35640</v>
      </c>
      <c r="B1800" t="s">
        <v>31845</v>
      </c>
      <c r="C1800">
        <v>6</v>
      </c>
      <c r="D1800">
        <v>0.7</v>
      </c>
      <c r="E1800">
        <v>43</v>
      </c>
      <c r="F1800">
        <v>14.25</v>
      </c>
      <c r="G1800" t="s">
        <v>4329</v>
      </c>
      <c r="H1800" t="s">
        <v>27152</v>
      </c>
      <c r="I1800" s="193" t="s">
        <v>38087</v>
      </c>
    </row>
    <row r="1801" spans="1:9">
      <c r="A1801" t="s">
        <v>35641</v>
      </c>
      <c r="B1801" t="s">
        <v>3897</v>
      </c>
      <c r="C1801">
        <v>6</v>
      </c>
      <c r="D1801">
        <v>0.7</v>
      </c>
      <c r="E1801">
        <v>40</v>
      </c>
      <c r="F1801">
        <v>29.5</v>
      </c>
      <c r="G1801" t="s">
        <v>4329</v>
      </c>
      <c r="H1801" t="s">
        <v>27152</v>
      </c>
      <c r="I1801" s="193" t="s">
        <v>38088</v>
      </c>
    </row>
    <row r="1802" spans="1:9">
      <c r="A1802" t="s">
        <v>35642</v>
      </c>
      <c r="B1802" t="s">
        <v>33212</v>
      </c>
      <c r="C1802">
        <v>6</v>
      </c>
      <c r="D1802">
        <v>0.7</v>
      </c>
      <c r="E1802">
        <v>43</v>
      </c>
      <c r="F1802">
        <v>17.25</v>
      </c>
      <c r="G1802" t="s">
        <v>4329</v>
      </c>
      <c r="H1802" t="s">
        <v>27152</v>
      </c>
      <c r="I1802" s="193" t="s">
        <v>38089</v>
      </c>
    </row>
    <row r="1803" spans="1:9">
      <c r="A1803" t="s">
        <v>35643</v>
      </c>
      <c r="B1803" t="s">
        <v>3899</v>
      </c>
      <c r="C1803">
        <v>1</v>
      </c>
      <c r="D1803">
        <v>0.7</v>
      </c>
      <c r="E1803">
        <v>43.8</v>
      </c>
      <c r="F1803">
        <v>18.5</v>
      </c>
      <c r="G1803" t="s">
        <v>4329</v>
      </c>
      <c r="H1803" t="s">
        <v>27152</v>
      </c>
      <c r="I1803" s="193" t="s">
        <v>38090</v>
      </c>
    </row>
    <row r="1804" spans="1:9">
      <c r="A1804" t="s">
        <v>35644</v>
      </c>
      <c r="B1804" t="s">
        <v>3902</v>
      </c>
      <c r="C1804">
        <v>6</v>
      </c>
      <c r="D1804">
        <v>0.7</v>
      </c>
      <c r="E1804">
        <v>44</v>
      </c>
      <c r="F1804">
        <v>31.25</v>
      </c>
      <c r="G1804" t="s">
        <v>4329</v>
      </c>
      <c r="H1804" t="s">
        <v>27152</v>
      </c>
      <c r="I1804" s="193" t="s">
        <v>38091</v>
      </c>
    </row>
    <row r="1805" spans="1:9">
      <c r="A1805" t="s">
        <v>35645</v>
      </c>
      <c r="B1805" t="s">
        <v>3906</v>
      </c>
      <c r="C1805">
        <v>6</v>
      </c>
      <c r="D1805">
        <v>0.7</v>
      </c>
      <c r="E1805">
        <v>46.5</v>
      </c>
      <c r="F1805">
        <v>54.5</v>
      </c>
      <c r="G1805" t="s">
        <v>4329</v>
      </c>
      <c r="H1805" t="s">
        <v>27152</v>
      </c>
      <c r="I1805" s="193" t="s">
        <v>38092</v>
      </c>
    </row>
    <row r="1806" spans="1:9">
      <c r="A1806" t="s">
        <v>35646</v>
      </c>
      <c r="B1806" t="s">
        <v>14319</v>
      </c>
      <c r="C1806">
        <v>6</v>
      </c>
      <c r="D1806">
        <v>0.7</v>
      </c>
      <c r="E1806">
        <v>44.5</v>
      </c>
      <c r="F1806">
        <v>19.95</v>
      </c>
      <c r="G1806" t="s">
        <v>4329</v>
      </c>
      <c r="H1806" t="s">
        <v>27152</v>
      </c>
      <c r="I1806" s="193" t="s">
        <v>38093</v>
      </c>
    </row>
    <row r="1807" spans="1:9">
      <c r="A1807" t="s">
        <v>35647</v>
      </c>
      <c r="B1807" t="s">
        <v>13681</v>
      </c>
      <c r="C1807">
        <v>6</v>
      </c>
      <c r="D1807">
        <v>1</v>
      </c>
      <c r="E1807">
        <v>40</v>
      </c>
      <c r="F1807">
        <v>23.5</v>
      </c>
      <c r="G1807" t="s">
        <v>4329</v>
      </c>
      <c r="H1807" t="s">
        <v>27152</v>
      </c>
      <c r="I1807" s="193" t="s">
        <v>38094</v>
      </c>
    </row>
    <row r="1808" spans="1:9">
      <c r="A1808" t="s">
        <v>35650</v>
      </c>
      <c r="B1808" t="s">
        <v>3910</v>
      </c>
      <c r="C1808">
        <v>6</v>
      </c>
      <c r="D1808">
        <v>0.7</v>
      </c>
      <c r="E1808">
        <v>40</v>
      </c>
      <c r="F1808">
        <v>29.9</v>
      </c>
      <c r="G1808" t="s">
        <v>4329</v>
      </c>
      <c r="H1808" t="s">
        <v>27152</v>
      </c>
      <c r="I1808" s="193" t="s">
        <v>38097</v>
      </c>
    </row>
    <row r="1809" spans="1:9">
      <c r="A1809" t="s">
        <v>35651</v>
      </c>
      <c r="B1809" t="s">
        <v>3912</v>
      </c>
      <c r="C1809">
        <v>6</v>
      </c>
      <c r="D1809">
        <v>0.7</v>
      </c>
      <c r="E1809">
        <v>40</v>
      </c>
      <c r="F1809">
        <v>12.5</v>
      </c>
      <c r="G1809" t="s">
        <v>4329</v>
      </c>
      <c r="H1809" t="s">
        <v>27152</v>
      </c>
      <c r="I1809" s="193" t="s">
        <v>38098</v>
      </c>
    </row>
    <row r="1810" spans="1:9">
      <c r="A1810" t="s">
        <v>35657</v>
      </c>
      <c r="B1810" t="s">
        <v>3918</v>
      </c>
      <c r="C1810">
        <v>6</v>
      </c>
      <c r="D1810">
        <v>1</v>
      </c>
      <c r="E1810">
        <v>43</v>
      </c>
      <c r="F1810">
        <v>5.25</v>
      </c>
      <c r="G1810" t="s">
        <v>4329</v>
      </c>
      <c r="H1810" t="s">
        <v>27152</v>
      </c>
      <c r="I1810" s="193" t="s">
        <v>38104</v>
      </c>
    </row>
    <row r="1811" spans="1:9">
      <c r="A1811" t="s">
        <v>35658</v>
      </c>
      <c r="B1811" t="s">
        <v>3920</v>
      </c>
      <c r="C1811">
        <v>6</v>
      </c>
      <c r="D1811">
        <v>0.7</v>
      </c>
      <c r="E1811">
        <v>43</v>
      </c>
      <c r="F1811">
        <v>17.5</v>
      </c>
      <c r="G1811" t="s">
        <v>4329</v>
      </c>
      <c r="H1811" t="s">
        <v>27152</v>
      </c>
      <c r="I1811" s="193" t="s">
        <v>38105</v>
      </c>
    </row>
    <row r="1812" spans="1:9">
      <c r="A1812" t="s">
        <v>35659</v>
      </c>
      <c r="B1812" t="s">
        <v>3924</v>
      </c>
      <c r="C1812">
        <v>6</v>
      </c>
      <c r="D1812">
        <v>0.7</v>
      </c>
      <c r="E1812">
        <v>48</v>
      </c>
      <c r="F1812">
        <v>8.65</v>
      </c>
      <c r="G1812" t="s">
        <v>4329</v>
      </c>
      <c r="H1812" t="s">
        <v>27152</v>
      </c>
      <c r="I1812" s="193" t="s">
        <v>38106</v>
      </c>
    </row>
    <row r="1813" spans="1:9">
      <c r="A1813" t="s">
        <v>35660</v>
      </c>
      <c r="B1813" t="s">
        <v>3926</v>
      </c>
      <c r="C1813">
        <v>6</v>
      </c>
      <c r="D1813">
        <v>0.7</v>
      </c>
      <c r="E1813">
        <v>40</v>
      </c>
      <c r="F1813">
        <v>7.25</v>
      </c>
      <c r="G1813" t="s">
        <v>4329</v>
      </c>
      <c r="H1813" t="s">
        <v>27152</v>
      </c>
      <c r="I1813" s="193" t="s">
        <v>38107</v>
      </c>
    </row>
    <row r="1814" spans="1:9">
      <c r="A1814" t="s">
        <v>35661</v>
      </c>
      <c r="B1814" t="s">
        <v>3926</v>
      </c>
      <c r="C1814">
        <v>12</v>
      </c>
      <c r="D1814">
        <v>1</v>
      </c>
      <c r="E1814">
        <v>40</v>
      </c>
      <c r="F1814">
        <v>11</v>
      </c>
      <c r="G1814" t="s">
        <v>4329</v>
      </c>
      <c r="H1814" t="s">
        <v>27152</v>
      </c>
      <c r="I1814" s="193" t="s">
        <v>38108</v>
      </c>
    </row>
    <row r="1815" spans="1:9">
      <c r="A1815" t="s">
        <v>35662</v>
      </c>
      <c r="B1815" t="s">
        <v>3928</v>
      </c>
      <c r="C1815">
        <v>6</v>
      </c>
      <c r="D1815">
        <v>0.7</v>
      </c>
      <c r="E1815">
        <v>40</v>
      </c>
      <c r="F1815">
        <v>5.85</v>
      </c>
      <c r="G1815" t="s">
        <v>4329</v>
      </c>
      <c r="H1815" t="s">
        <v>27152</v>
      </c>
      <c r="I1815" s="193" t="s">
        <v>38109</v>
      </c>
    </row>
    <row r="1816" spans="1:9">
      <c r="A1816" t="s">
        <v>35663</v>
      </c>
      <c r="B1816" t="s">
        <v>3930</v>
      </c>
      <c r="C1816">
        <v>6</v>
      </c>
      <c r="D1816">
        <v>0.7</v>
      </c>
      <c r="E1816">
        <v>40</v>
      </c>
      <c r="F1816">
        <v>0.6</v>
      </c>
      <c r="G1816" t="s">
        <v>4329</v>
      </c>
      <c r="H1816" t="s">
        <v>27152</v>
      </c>
      <c r="I1816" s="193" t="s">
        <v>38110</v>
      </c>
    </row>
    <row r="1817" spans="1:9">
      <c r="A1817" t="s">
        <v>35664</v>
      </c>
      <c r="B1817" t="s">
        <v>33214</v>
      </c>
      <c r="C1817">
        <v>6</v>
      </c>
      <c r="D1817">
        <v>0.7</v>
      </c>
      <c r="E1817">
        <v>40</v>
      </c>
      <c r="F1817">
        <v>17.25</v>
      </c>
      <c r="G1817" t="s">
        <v>4329</v>
      </c>
      <c r="H1817" t="s">
        <v>27152</v>
      </c>
      <c r="I1817" s="193" t="s">
        <v>38111</v>
      </c>
    </row>
    <row r="1818" spans="1:9">
      <c r="A1818" t="s">
        <v>35665</v>
      </c>
      <c r="B1818" t="s">
        <v>3933</v>
      </c>
      <c r="C1818">
        <v>3</v>
      </c>
      <c r="D1818">
        <v>0.7</v>
      </c>
      <c r="E1818">
        <v>40</v>
      </c>
      <c r="F1818">
        <v>19.5</v>
      </c>
      <c r="G1818" t="s">
        <v>4329</v>
      </c>
      <c r="H1818" t="s">
        <v>27152</v>
      </c>
      <c r="I1818" s="193" t="s">
        <v>38112</v>
      </c>
    </row>
    <row r="1819" spans="1:9">
      <c r="A1819" t="s">
        <v>35666</v>
      </c>
      <c r="B1819" t="s">
        <v>3933</v>
      </c>
      <c r="C1819">
        <v>6</v>
      </c>
      <c r="D1819">
        <v>0.7</v>
      </c>
      <c r="E1819">
        <v>40</v>
      </c>
      <c r="F1819">
        <v>5.85</v>
      </c>
      <c r="G1819" t="s">
        <v>4329</v>
      </c>
      <c r="H1819" t="s">
        <v>27152</v>
      </c>
      <c r="I1819" s="193" t="s">
        <v>38113</v>
      </c>
    </row>
    <row r="1820" spans="1:9">
      <c r="A1820" t="s">
        <v>35667</v>
      </c>
      <c r="B1820" t="s">
        <v>27136</v>
      </c>
      <c r="C1820">
        <v>3</v>
      </c>
      <c r="D1820">
        <v>0.7</v>
      </c>
      <c r="E1820">
        <v>43</v>
      </c>
      <c r="F1820">
        <v>26.5</v>
      </c>
      <c r="G1820" t="s">
        <v>4329</v>
      </c>
      <c r="H1820" t="s">
        <v>27152</v>
      </c>
      <c r="I1820" s="193" t="s">
        <v>38114</v>
      </c>
    </row>
    <row r="1821" spans="1:9">
      <c r="A1821" t="s">
        <v>35668</v>
      </c>
      <c r="B1821" t="s">
        <v>3935</v>
      </c>
      <c r="C1821">
        <v>6</v>
      </c>
      <c r="D1821">
        <v>0.7</v>
      </c>
      <c r="E1821">
        <v>40</v>
      </c>
      <c r="F1821">
        <v>22.5</v>
      </c>
      <c r="G1821" t="s">
        <v>4329</v>
      </c>
      <c r="H1821" t="s">
        <v>27152</v>
      </c>
      <c r="I1821" s="193" t="s">
        <v>38115</v>
      </c>
    </row>
    <row r="1822" spans="1:9">
      <c r="A1822" t="s">
        <v>35669</v>
      </c>
      <c r="B1822" t="s">
        <v>3937</v>
      </c>
      <c r="C1822">
        <v>6</v>
      </c>
      <c r="D1822">
        <v>0.7</v>
      </c>
      <c r="E1822">
        <v>40</v>
      </c>
      <c r="F1822">
        <v>18.95</v>
      </c>
      <c r="G1822" t="s">
        <v>4329</v>
      </c>
      <c r="H1822" t="s">
        <v>27152</v>
      </c>
      <c r="I1822" s="193" t="s">
        <v>38116</v>
      </c>
    </row>
    <row r="1823" spans="1:9">
      <c r="A1823" t="s">
        <v>35670</v>
      </c>
      <c r="B1823" t="s">
        <v>33215</v>
      </c>
      <c r="C1823">
        <v>3</v>
      </c>
      <c r="D1823">
        <v>0.7</v>
      </c>
      <c r="E1823">
        <v>40</v>
      </c>
      <c r="F1823">
        <v>20.45</v>
      </c>
      <c r="G1823" t="s">
        <v>4329</v>
      </c>
      <c r="H1823" t="s">
        <v>27152</v>
      </c>
      <c r="I1823" s="193" t="s">
        <v>38117</v>
      </c>
    </row>
    <row r="1824" spans="1:9">
      <c r="A1824" t="s">
        <v>35671</v>
      </c>
      <c r="B1824" t="s">
        <v>3939</v>
      </c>
      <c r="C1824">
        <v>120</v>
      </c>
      <c r="D1824">
        <v>0.05</v>
      </c>
      <c r="E1824">
        <v>40</v>
      </c>
      <c r="F1824">
        <v>12.75</v>
      </c>
      <c r="G1824" t="s">
        <v>4329</v>
      </c>
      <c r="H1824" t="s">
        <v>27152</v>
      </c>
      <c r="I1824" s="193" t="s">
        <v>38118</v>
      </c>
    </row>
    <row r="1825" spans="1:9">
      <c r="A1825" t="s">
        <v>35672</v>
      </c>
      <c r="B1825" t="s">
        <v>3940</v>
      </c>
      <c r="C1825">
        <v>6</v>
      </c>
      <c r="D1825">
        <v>0.7</v>
      </c>
      <c r="E1825">
        <v>40</v>
      </c>
      <c r="F1825">
        <v>5.25</v>
      </c>
      <c r="G1825" t="s">
        <v>4329</v>
      </c>
      <c r="H1825" t="s">
        <v>27152</v>
      </c>
      <c r="I1825" s="193" t="s">
        <v>38119</v>
      </c>
    </row>
    <row r="1826" spans="1:9">
      <c r="A1826" t="s">
        <v>35673</v>
      </c>
      <c r="B1826" t="s">
        <v>3943</v>
      </c>
      <c r="C1826">
        <v>6</v>
      </c>
      <c r="D1826">
        <v>0.7</v>
      </c>
      <c r="E1826">
        <v>40</v>
      </c>
      <c r="F1826">
        <v>22.5</v>
      </c>
      <c r="G1826" t="s">
        <v>4329</v>
      </c>
      <c r="H1826" t="s">
        <v>27152</v>
      </c>
      <c r="I1826" s="193" t="s">
        <v>38120</v>
      </c>
    </row>
    <row r="1827" spans="1:9">
      <c r="A1827" t="s">
        <v>35674</v>
      </c>
      <c r="B1827" t="s">
        <v>27010</v>
      </c>
      <c r="C1827">
        <v>6</v>
      </c>
      <c r="D1827">
        <v>0.7</v>
      </c>
      <c r="E1827">
        <v>43</v>
      </c>
      <c r="F1827">
        <v>8.5</v>
      </c>
      <c r="G1827" t="s">
        <v>4329</v>
      </c>
      <c r="H1827" t="s">
        <v>27152</v>
      </c>
      <c r="I1827" s="193" t="s">
        <v>38121</v>
      </c>
    </row>
    <row r="1828" spans="1:9">
      <c r="A1828" t="s">
        <v>35675</v>
      </c>
      <c r="B1828" t="s">
        <v>3945</v>
      </c>
      <c r="C1828">
        <v>6</v>
      </c>
      <c r="D1828">
        <v>0.7</v>
      </c>
      <c r="E1828">
        <v>48.8</v>
      </c>
      <c r="F1828">
        <v>7.5</v>
      </c>
      <c r="G1828" t="s">
        <v>4329</v>
      </c>
      <c r="H1828" t="s">
        <v>27152</v>
      </c>
      <c r="I1828" s="193" t="s">
        <v>38122</v>
      </c>
    </row>
    <row r="1829" spans="1:9">
      <c r="A1829" t="s">
        <v>35679</v>
      </c>
      <c r="B1829" t="s">
        <v>3947</v>
      </c>
      <c r="C1829">
        <v>6</v>
      </c>
      <c r="D1829">
        <v>0.7</v>
      </c>
      <c r="E1829">
        <v>43</v>
      </c>
      <c r="F1829">
        <v>53</v>
      </c>
      <c r="G1829" t="s">
        <v>4329</v>
      </c>
      <c r="H1829" t="s">
        <v>27195</v>
      </c>
      <c r="I1829" s="193" t="s">
        <v>38126</v>
      </c>
    </row>
    <row r="1830" spans="1:9">
      <c r="A1830" t="s">
        <v>35683</v>
      </c>
      <c r="B1830" t="s">
        <v>31846</v>
      </c>
      <c r="C1830">
        <v>6</v>
      </c>
      <c r="D1830">
        <v>0.7</v>
      </c>
      <c r="E1830">
        <v>40</v>
      </c>
      <c r="F1830">
        <v>28</v>
      </c>
      <c r="G1830" t="s">
        <v>4329</v>
      </c>
      <c r="H1830" t="s">
        <v>27152</v>
      </c>
      <c r="I1830" s="193" t="s">
        <v>38130</v>
      </c>
    </row>
    <row r="1831" spans="1:9">
      <c r="A1831" t="s">
        <v>35684</v>
      </c>
      <c r="B1831" t="s">
        <v>3955</v>
      </c>
      <c r="C1831">
        <v>120</v>
      </c>
      <c r="D1831">
        <v>0.05</v>
      </c>
      <c r="E1831">
        <v>40</v>
      </c>
      <c r="F1831">
        <v>29.5</v>
      </c>
      <c r="G1831" t="s">
        <v>4329</v>
      </c>
      <c r="H1831" t="s">
        <v>27174</v>
      </c>
      <c r="I1831" s="193" t="s">
        <v>38131</v>
      </c>
    </row>
    <row r="1832" spans="1:9">
      <c r="A1832" t="s">
        <v>35685</v>
      </c>
      <c r="B1832" t="s">
        <v>3955</v>
      </c>
      <c r="C1832">
        <v>120</v>
      </c>
      <c r="D1832">
        <v>0.05</v>
      </c>
      <c r="E1832">
        <v>40</v>
      </c>
      <c r="F1832">
        <v>21.25</v>
      </c>
      <c r="G1832" t="s">
        <v>4329</v>
      </c>
      <c r="H1832" t="s">
        <v>27152</v>
      </c>
      <c r="I1832" s="193" t="s">
        <v>38132</v>
      </c>
    </row>
    <row r="1833" spans="1:9">
      <c r="A1833" t="s">
        <v>35686</v>
      </c>
      <c r="B1833" t="s">
        <v>3955</v>
      </c>
      <c r="C1833">
        <v>6</v>
      </c>
      <c r="D1833">
        <v>0.7</v>
      </c>
      <c r="E1833">
        <v>40</v>
      </c>
      <c r="F1833">
        <v>6.85</v>
      </c>
      <c r="G1833" t="s">
        <v>4329</v>
      </c>
      <c r="H1833" t="s">
        <v>27152</v>
      </c>
      <c r="I1833" s="193" t="s">
        <v>38133</v>
      </c>
    </row>
    <row r="1834" spans="1:9">
      <c r="A1834" t="s">
        <v>35687</v>
      </c>
      <c r="B1834" t="s">
        <v>3957</v>
      </c>
      <c r="C1834">
        <v>6</v>
      </c>
      <c r="D1834">
        <v>0.7</v>
      </c>
      <c r="E1834">
        <v>40</v>
      </c>
      <c r="F1834">
        <v>6.95</v>
      </c>
      <c r="G1834" t="s">
        <v>4329</v>
      </c>
      <c r="H1834" t="s">
        <v>27152</v>
      </c>
      <c r="I1834" s="193" t="s">
        <v>38134</v>
      </c>
    </row>
    <row r="1835" spans="1:9">
      <c r="A1835" t="s">
        <v>35688</v>
      </c>
      <c r="B1835" t="s">
        <v>3959</v>
      </c>
      <c r="C1835">
        <v>6</v>
      </c>
      <c r="D1835">
        <v>0.7</v>
      </c>
      <c r="E1835">
        <v>40</v>
      </c>
      <c r="F1835">
        <v>6.95</v>
      </c>
      <c r="G1835" t="s">
        <v>4329</v>
      </c>
      <c r="H1835" t="s">
        <v>27152</v>
      </c>
      <c r="I1835" s="193" t="s">
        <v>38135</v>
      </c>
    </row>
    <row r="1836" spans="1:9">
      <c r="A1836" t="s">
        <v>35689</v>
      </c>
      <c r="B1836" t="s">
        <v>33216</v>
      </c>
      <c r="C1836">
        <v>6</v>
      </c>
      <c r="D1836">
        <v>0.7</v>
      </c>
      <c r="E1836">
        <v>43</v>
      </c>
      <c r="F1836">
        <v>14.15</v>
      </c>
      <c r="G1836" t="s">
        <v>4329</v>
      </c>
      <c r="H1836" t="s">
        <v>27152</v>
      </c>
      <c r="I1836" s="193" t="s">
        <v>38136</v>
      </c>
    </row>
    <row r="1837" spans="1:9">
      <c r="A1837" t="s">
        <v>35690</v>
      </c>
      <c r="B1837" t="s">
        <v>3961</v>
      </c>
      <c r="C1837">
        <v>6</v>
      </c>
      <c r="D1837">
        <v>0.7</v>
      </c>
      <c r="E1837">
        <v>43</v>
      </c>
      <c r="F1837">
        <v>8.75</v>
      </c>
      <c r="G1837" t="s">
        <v>4329</v>
      </c>
      <c r="H1837" t="s">
        <v>27152</v>
      </c>
      <c r="I1837" s="193" t="s">
        <v>38137</v>
      </c>
    </row>
    <row r="1838" spans="1:9">
      <c r="A1838" t="s">
        <v>35691</v>
      </c>
      <c r="B1838" t="s">
        <v>33217</v>
      </c>
      <c r="C1838">
        <v>6</v>
      </c>
      <c r="D1838">
        <v>0.7</v>
      </c>
      <c r="E1838">
        <v>43</v>
      </c>
      <c r="F1838">
        <v>28.5</v>
      </c>
      <c r="G1838" t="s">
        <v>4329</v>
      </c>
      <c r="H1838" t="s">
        <v>27152</v>
      </c>
      <c r="I1838" s="193" t="s">
        <v>38138</v>
      </c>
    </row>
    <row r="1839" spans="1:9">
      <c r="A1839" t="s">
        <v>35692</v>
      </c>
      <c r="B1839" t="s">
        <v>3963</v>
      </c>
      <c r="C1839">
        <v>6</v>
      </c>
      <c r="D1839">
        <v>0.7</v>
      </c>
      <c r="E1839">
        <v>43</v>
      </c>
      <c r="F1839">
        <v>21.5</v>
      </c>
      <c r="G1839" t="s">
        <v>4329</v>
      </c>
      <c r="H1839" t="s">
        <v>27152</v>
      </c>
      <c r="I1839" s="193" t="s">
        <v>38139</v>
      </c>
    </row>
    <row r="1840" spans="1:9">
      <c r="A1840" t="s">
        <v>35693</v>
      </c>
      <c r="B1840" t="s">
        <v>3965</v>
      </c>
      <c r="C1840">
        <v>6</v>
      </c>
      <c r="D1840">
        <v>0.7</v>
      </c>
      <c r="E1840">
        <v>43</v>
      </c>
      <c r="F1840">
        <v>375</v>
      </c>
      <c r="G1840" t="s">
        <v>4329</v>
      </c>
      <c r="H1840" t="s">
        <v>27152</v>
      </c>
      <c r="I1840" s="193" t="s">
        <v>38140</v>
      </c>
    </row>
    <row r="1841" spans="1:9">
      <c r="A1841" t="s">
        <v>35694</v>
      </c>
      <c r="B1841" t="s">
        <v>33218</v>
      </c>
      <c r="C1841">
        <v>3</v>
      </c>
      <c r="D1841">
        <v>0.7</v>
      </c>
      <c r="E1841">
        <v>43</v>
      </c>
      <c r="F1841">
        <v>2.1</v>
      </c>
      <c r="G1841" t="s">
        <v>4329</v>
      </c>
      <c r="H1841" t="s">
        <v>27152</v>
      </c>
      <c r="I1841" s="193" t="s">
        <v>38141</v>
      </c>
    </row>
    <row r="1842" spans="1:9">
      <c r="A1842" t="s">
        <v>35695</v>
      </c>
      <c r="B1842" t="s">
        <v>3969</v>
      </c>
      <c r="C1842">
        <v>6</v>
      </c>
      <c r="D1842">
        <v>0.7</v>
      </c>
      <c r="E1842">
        <v>47.9</v>
      </c>
      <c r="F1842">
        <v>9.9499999999999993</v>
      </c>
      <c r="G1842" t="s">
        <v>4329</v>
      </c>
      <c r="H1842" t="s">
        <v>27152</v>
      </c>
      <c r="I1842" s="193" t="s">
        <v>38142</v>
      </c>
    </row>
    <row r="1843" spans="1:9">
      <c r="A1843" t="s">
        <v>35696</v>
      </c>
      <c r="B1843" t="s">
        <v>4738</v>
      </c>
      <c r="C1843">
        <v>6</v>
      </c>
      <c r="D1843">
        <v>0.7</v>
      </c>
      <c r="E1843">
        <v>43</v>
      </c>
      <c r="F1843">
        <v>115</v>
      </c>
      <c r="G1843" t="s">
        <v>4329</v>
      </c>
      <c r="H1843" t="s">
        <v>27152</v>
      </c>
      <c r="I1843" s="193" t="s">
        <v>38143</v>
      </c>
    </row>
    <row r="1844" spans="1:9">
      <c r="A1844" t="s">
        <v>35697</v>
      </c>
      <c r="B1844" t="s">
        <v>3971</v>
      </c>
      <c r="C1844">
        <v>6</v>
      </c>
      <c r="D1844">
        <v>0.7</v>
      </c>
      <c r="E1844">
        <v>50.3</v>
      </c>
      <c r="F1844">
        <v>11.25</v>
      </c>
      <c r="G1844" t="s">
        <v>4329</v>
      </c>
      <c r="H1844" t="s">
        <v>27152</v>
      </c>
      <c r="I1844" s="193" t="s">
        <v>38144</v>
      </c>
    </row>
    <row r="1845" spans="1:9">
      <c r="A1845" t="s">
        <v>35698</v>
      </c>
      <c r="B1845" t="s">
        <v>33219</v>
      </c>
      <c r="C1845">
        <v>6</v>
      </c>
      <c r="D1845">
        <v>0.7</v>
      </c>
      <c r="E1845">
        <v>52.4</v>
      </c>
      <c r="F1845">
        <v>5.65</v>
      </c>
      <c r="G1845" t="s">
        <v>4329</v>
      </c>
      <c r="H1845" t="s">
        <v>27152</v>
      </c>
      <c r="I1845" s="193" t="s">
        <v>38145</v>
      </c>
    </row>
    <row r="1846" spans="1:9">
      <c r="A1846" t="s">
        <v>35699</v>
      </c>
      <c r="B1846" t="s">
        <v>33220</v>
      </c>
      <c r="C1846">
        <v>6</v>
      </c>
      <c r="D1846">
        <v>0.7</v>
      </c>
      <c r="E1846">
        <v>44.9</v>
      </c>
      <c r="F1846">
        <v>29.5</v>
      </c>
      <c r="G1846" t="s">
        <v>4329</v>
      </c>
      <c r="H1846" t="s">
        <v>27152</v>
      </c>
      <c r="I1846" s="193" t="s">
        <v>38146</v>
      </c>
    </row>
    <row r="1847" spans="1:9">
      <c r="A1847" t="s">
        <v>35700</v>
      </c>
      <c r="B1847" t="s">
        <v>4688</v>
      </c>
      <c r="C1847">
        <v>6</v>
      </c>
      <c r="D1847">
        <v>0.7</v>
      </c>
      <c r="E1847">
        <v>44.2</v>
      </c>
      <c r="F1847">
        <v>185</v>
      </c>
      <c r="G1847" t="s">
        <v>4329</v>
      </c>
      <c r="H1847" t="s">
        <v>27152</v>
      </c>
      <c r="I1847" s="193" t="s">
        <v>38147</v>
      </c>
    </row>
    <row r="1848" spans="1:9">
      <c r="A1848" t="s">
        <v>35701</v>
      </c>
      <c r="B1848" t="s">
        <v>3974</v>
      </c>
      <c r="C1848">
        <v>6</v>
      </c>
      <c r="D1848">
        <v>0.7</v>
      </c>
      <c r="E1848">
        <v>44</v>
      </c>
      <c r="F1848">
        <v>2.2999999999999998</v>
      </c>
      <c r="G1848" t="s">
        <v>4329</v>
      </c>
      <c r="H1848" t="s">
        <v>27152</v>
      </c>
      <c r="I1848" s="193" t="s">
        <v>38148</v>
      </c>
    </row>
    <row r="1849" spans="1:9">
      <c r="A1849" t="s">
        <v>35702</v>
      </c>
      <c r="B1849" t="s">
        <v>33221</v>
      </c>
      <c r="C1849">
        <v>1</v>
      </c>
      <c r="D1849">
        <v>0.7</v>
      </c>
      <c r="E1849">
        <v>45</v>
      </c>
      <c r="F1849">
        <v>9.5500000000000007</v>
      </c>
      <c r="G1849" t="s">
        <v>4329</v>
      </c>
      <c r="H1849" t="s">
        <v>27152</v>
      </c>
      <c r="I1849" s="193" t="s">
        <v>38149</v>
      </c>
    </row>
    <row r="1850" spans="1:9">
      <c r="A1850" t="s">
        <v>35703</v>
      </c>
      <c r="B1850" t="s">
        <v>27760</v>
      </c>
      <c r="C1850">
        <v>6</v>
      </c>
      <c r="D1850">
        <v>0.7</v>
      </c>
      <c r="E1850">
        <v>42</v>
      </c>
      <c r="F1850">
        <v>20.95</v>
      </c>
      <c r="G1850" t="s">
        <v>4329</v>
      </c>
      <c r="H1850" t="s">
        <v>27152</v>
      </c>
      <c r="I1850" s="193" t="s">
        <v>38150</v>
      </c>
    </row>
    <row r="1851" spans="1:9">
      <c r="A1851" t="s">
        <v>35704</v>
      </c>
      <c r="B1851" t="s">
        <v>33222</v>
      </c>
      <c r="C1851">
        <v>3</v>
      </c>
      <c r="D1851">
        <v>0.7</v>
      </c>
      <c r="E1851">
        <v>43</v>
      </c>
      <c r="F1851">
        <v>9.5</v>
      </c>
      <c r="G1851" t="s">
        <v>4329</v>
      </c>
      <c r="H1851" t="s">
        <v>27152</v>
      </c>
      <c r="I1851" s="193" t="s">
        <v>38151</v>
      </c>
    </row>
    <row r="1852" spans="1:9">
      <c r="A1852" t="s">
        <v>35708</v>
      </c>
      <c r="B1852" t="s">
        <v>4855</v>
      </c>
      <c r="C1852">
        <v>6</v>
      </c>
      <c r="D1852">
        <v>0.7</v>
      </c>
      <c r="E1852">
        <v>40</v>
      </c>
      <c r="F1852">
        <v>14.25</v>
      </c>
      <c r="G1852" t="s">
        <v>4329</v>
      </c>
      <c r="H1852" t="s">
        <v>27152</v>
      </c>
      <c r="I1852" s="193" t="s">
        <v>38155</v>
      </c>
    </row>
    <row r="1853" spans="1:9">
      <c r="A1853" t="s">
        <v>35711</v>
      </c>
      <c r="B1853" t="s">
        <v>3987</v>
      </c>
      <c r="C1853">
        <v>6</v>
      </c>
      <c r="D1853">
        <v>0.7</v>
      </c>
      <c r="E1853">
        <v>40</v>
      </c>
      <c r="F1853">
        <v>5.75</v>
      </c>
      <c r="G1853" t="s">
        <v>4329</v>
      </c>
      <c r="H1853" t="s">
        <v>27152</v>
      </c>
      <c r="I1853" s="193" t="s">
        <v>38158</v>
      </c>
    </row>
    <row r="1854" spans="1:9">
      <c r="A1854" t="s">
        <v>35712</v>
      </c>
      <c r="B1854" t="s">
        <v>3989</v>
      </c>
      <c r="C1854">
        <v>6</v>
      </c>
      <c r="D1854">
        <v>0.7</v>
      </c>
      <c r="E1854">
        <v>40</v>
      </c>
      <c r="F1854">
        <v>6.95</v>
      </c>
      <c r="G1854" t="s">
        <v>4329</v>
      </c>
      <c r="H1854" t="s">
        <v>27152</v>
      </c>
      <c r="I1854" s="193" t="s">
        <v>38159</v>
      </c>
    </row>
    <row r="1855" spans="1:9">
      <c r="A1855" t="s">
        <v>35713</v>
      </c>
      <c r="B1855" t="s">
        <v>3991</v>
      </c>
      <c r="C1855">
        <v>6</v>
      </c>
      <c r="D1855">
        <v>0.7</v>
      </c>
      <c r="E1855">
        <v>40</v>
      </c>
      <c r="F1855">
        <v>37.5</v>
      </c>
      <c r="G1855" t="s">
        <v>4329</v>
      </c>
      <c r="H1855" t="s">
        <v>27152</v>
      </c>
      <c r="I1855" s="193" t="s">
        <v>38160</v>
      </c>
    </row>
    <row r="1856" spans="1:9">
      <c r="A1856" t="s">
        <v>35714</v>
      </c>
      <c r="B1856" t="s">
        <v>33224</v>
      </c>
      <c r="C1856">
        <v>6</v>
      </c>
      <c r="D1856">
        <v>0.7</v>
      </c>
      <c r="E1856">
        <v>46</v>
      </c>
      <c r="F1856">
        <v>5.8</v>
      </c>
      <c r="G1856" t="s">
        <v>4329</v>
      </c>
      <c r="H1856" t="s">
        <v>27195</v>
      </c>
      <c r="I1856" s="193" t="s">
        <v>38161</v>
      </c>
    </row>
    <row r="1857" spans="1:9">
      <c r="A1857" t="s">
        <v>35718</v>
      </c>
      <c r="B1857" t="s">
        <v>3997</v>
      </c>
      <c r="C1857">
        <v>6</v>
      </c>
      <c r="D1857">
        <v>0.7</v>
      </c>
      <c r="E1857">
        <v>43</v>
      </c>
      <c r="F1857">
        <v>87.5</v>
      </c>
      <c r="G1857" t="s">
        <v>4329</v>
      </c>
      <c r="H1857" t="s">
        <v>27162</v>
      </c>
      <c r="I1857" s="193" t="s">
        <v>38165</v>
      </c>
    </row>
    <row r="1858" spans="1:9">
      <c r="A1858" t="s">
        <v>35732</v>
      </c>
      <c r="B1858" t="s">
        <v>4025</v>
      </c>
      <c r="C1858">
        <v>6</v>
      </c>
      <c r="D1858">
        <v>0.7</v>
      </c>
      <c r="E1858">
        <v>46.3</v>
      </c>
      <c r="F1858">
        <v>15.5</v>
      </c>
      <c r="G1858" t="s">
        <v>4329</v>
      </c>
      <c r="H1858" t="s">
        <v>27152</v>
      </c>
      <c r="I1858" s="193" t="s">
        <v>38179</v>
      </c>
    </row>
    <row r="1859" spans="1:9">
      <c r="A1859" t="s">
        <v>35733</v>
      </c>
      <c r="B1859" t="s">
        <v>14549</v>
      </c>
      <c r="C1859">
        <v>6</v>
      </c>
      <c r="D1859">
        <v>0.7</v>
      </c>
      <c r="E1859">
        <v>46.3</v>
      </c>
      <c r="F1859">
        <v>160</v>
      </c>
      <c r="G1859" t="s">
        <v>4329</v>
      </c>
      <c r="H1859" t="s">
        <v>27152</v>
      </c>
      <c r="I1859" s="193" t="s">
        <v>38180</v>
      </c>
    </row>
    <row r="1860" spans="1:9">
      <c r="A1860" t="s">
        <v>35735</v>
      </c>
      <c r="B1860" t="s">
        <v>4030</v>
      </c>
      <c r="C1860">
        <v>6</v>
      </c>
      <c r="D1860">
        <v>0.7</v>
      </c>
      <c r="E1860">
        <v>43</v>
      </c>
      <c r="F1860">
        <v>7.8</v>
      </c>
      <c r="G1860" t="s">
        <v>4329</v>
      </c>
      <c r="H1860" t="s">
        <v>27152</v>
      </c>
      <c r="I1860" s="193" t="s">
        <v>38182</v>
      </c>
    </row>
    <row r="1861" spans="1:9">
      <c r="A1861" t="s">
        <v>35736</v>
      </c>
      <c r="B1861" t="s">
        <v>4030</v>
      </c>
      <c r="C1861">
        <v>6</v>
      </c>
      <c r="D1861">
        <v>1</v>
      </c>
      <c r="E1861">
        <v>43</v>
      </c>
      <c r="F1861">
        <v>6.45</v>
      </c>
      <c r="G1861" t="s">
        <v>4329</v>
      </c>
      <c r="H1861" t="s">
        <v>27152</v>
      </c>
      <c r="I1861" s="193" t="s">
        <v>38183</v>
      </c>
    </row>
    <row r="1862" spans="1:9">
      <c r="A1862" t="s">
        <v>35737</v>
      </c>
      <c r="B1862" t="s">
        <v>32606</v>
      </c>
      <c r="C1862">
        <v>6</v>
      </c>
      <c r="D1862">
        <v>0.7</v>
      </c>
      <c r="E1862">
        <v>40</v>
      </c>
      <c r="F1862">
        <v>22.5</v>
      </c>
      <c r="G1862" t="s">
        <v>4329</v>
      </c>
      <c r="H1862" t="s">
        <v>27152</v>
      </c>
      <c r="I1862" s="193" t="s">
        <v>38184</v>
      </c>
    </row>
    <row r="1863" spans="1:9">
      <c r="A1863" t="s">
        <v>35738</v>
      </c>
      <c r="B1863" t="s">
        <v>4033</v>
      </c>
      <c r="C1863">
        <v>6</v>
      </c>
      <c r="D1863">
        <v>0.7</v>
      </c>
      <c r="E1863">
        <v>46</v>
      </c>
      <c r="F1863">
        <v>5.95</v>
      </c>
      <c r="G1863" t="s">
        <v>4329</v>
      </c>
      <c r="H1863" t="s">
        <v>27152</v>
      </c>
      <c r="I1863" s="193" t="s">
        <v>38185</v>
      </c>
    </row>
    <row r="1864" spans="1:9">
      <c r="A1864" t="s">
        <v>35739</v>
      </c>
      <c r="B1864" t="s">
        <v>4035</v>
      </c>
      <c r="C1864">
        <v>6</v>
      </c>
      <c r="D1864">
        <v>0.7</v>
      </c>
      <c r="E1864">
        <v>46</v>
      </c>
      <c r="F1864">
        <v>13.5</v>
      </c>
      <c r="G1864" t="s">
        <v>4329</v>
      </c>
      <c r="H1864" t="s">
        <v>27152</v>
      </c>
      <c r="I1864" s="193" t="s">
        <v>38186</v>
      </c>
    </row>
    <row r="1865" spans="1:9">
      <c r="A1865" t="s">
        <v>35740</v>
      </c>
      <c r="B1865" t="s">
        <v>4037</v>
      </c>
      <c r="C1865">
        <v>6</v>
      </c>
      <c r="D1865">
        <v>1</v>
      </c>
      <c r="E1865">
        <v>40</v>
      </c>
      <c r="F1865">
        <v>15.95</v>
      </c>
      <c r="G1865" t="s">
        <v>4329</v>
      </c>
      <c r="H1865" t="s">
        <v>27152</v>
      </c>
      <c r="I1865" s="193" t="s">
        <v>38187</v>
      </c>
    </row>
    <row r="1866" spans="1:9">
      <c r="A1866" t="s">
        <v>35741</v>
      </c>
      <c r="B1866" t="s">
        <v>4039</v>
      </c>
      <c r="C1866">
        <v>6</v>
      </c>
      <c r="D1866">
        <v>0.7</v>
      </c>
      <c r="E1866">
        <v>57.5</v>
      </c>
      <c r="F1866">
        <v>22</v>
      </c>
      <c r="G1866" t="s">
        <v>4329</v>
      </c>
      <c r="H1866" t="s">
        <v>27152</v>
      </c>
      <c r="I1866" s="193" t="s">
        <v>38188</v>
      </c>
    </row>
    <row r="1867" spans="1:9">
      <c r="A1867" t="s">
        <v>35742</v>
      </c>
      <c r="B1867" t="s">
        <v>4041</v>
      </c>
      <c r="C1867">
        <v>6</v>
      </c>
      <c r="D1867">
        <v>0.7</v>
      </c>
      <c r="E1867">
        <v>46</v>
      </c>
      <c r="F1867">
        <v>21.5</v>
      </c>
      <c r="G1867" t="s">
        <v>4329</v>
      </c>
      <c r="H1867" t="s">
        <v>27152</v>
      </c>
      <c r="I1867" s="193" t="s">
        <v>38189</v>
      </c>
    </row>
    <row r="1868" spans="1:9">
      <c r="A1868" t="s">
        <v>35743</v>
      </c>
      <c r="B1868" t="s">
        <v>4043</v>
      </c>
      <c r="C1868">
        <v>6</v>
      </c>
      <c r="D1868">
        <v>0.7</v>
      </c>
      <c r="E1868">
        <v>43</v>
      </c>
      <c r="F1868">
        <v>8.5</v>
      </c>
      <c r="G1868" t="s">
        <v>4329</v>
      </c>
      <c r="H1868" t="s">
        <v>27152</v>
      </c>
      <c r="I1868" s="193" t="s">
        <v>38190</v>
      </c>
    </row>
    <row r="1869" spans="1:9">
      <c r="A1869" t="s">
        <v>35744</v>
      </c>
      <c r="B1869" t="s">
        <v>33228</v>
      </c>
      <c r="C1869">
        <v>6</v>
      </c>
      <c r="D1869">
        <v>0.7</v>
      </c>
      <c r="E1869">
        <v>40</v>
      </c>
      <c r="F1869">
        <v>46.5</v>
      </c>
      <c r="G1869" t="s">
        <v>4329</v>
      </c>
      <c r="H1869" t="s">
        <v>27152</v>
      </c>
      <c r="I1869" s="193" t="s">
        <v>38191</v>
      </c>
    </row>
    <row r="1870" spans="1:9">
      <c r="A1870" t="s">
        <v>35745</v>
      </c>
      <c r="B1870" t="s">
        <v>15057</v>
      </c>
      <c r="C1870">
        <v>6</v>
      </c>
      <c r="D1870">
        <v>0.7</v>
      </c>
      <c r="E1870">
        <v>40</v>
      </c>
      <c r="F1870">
        <v>25</v>
      </c>
      <c r="G1870" t="s">
        <v>4329</v>
      </c>
      <c r="H1870" t="s">
        <v>27152</v>
      </c>
      <c r="I1870" s="193" t="s">
        <v>38192</v>
      </c>
    </row>
    <row r="1871" spans="1:9">
      <c r="A1871" t="s">
        <v>35746</v>
      </c>
      <c r="B1871" t="s">
        <v>14471</v>
      </c>
      <c r="C1871">
        <v>6</v>
      </c>
      <c r="D1871">
        <v>0.7</v>
      </c>
      <c r="E1871">
        <v>40</v>
      </c>
      <c r="F1871">
        <v>10.25</v>
      </c>
      <c r="G1871" t="s">
        <v>4329</v>
      </c>
      <c r="H1871" t="s">
        <v>27152</v>
      </c>
      <c r="I1871" s="193" t="s">
        <v>38193</v>
      </c>
    </row>
    <row r="1872" spans="1:9">
      <c r="A1872" t="s">
        <v>35747</v>
      </c>
      <c r="B1872" t="s">
        <v>33229</v>
      </c>
      <c r="C1872">
        <v>4</v>
      </c>
      <c r="D1872">
        <v>0.7</v>
      </c>
      <c r="E1872">
        <v>40</v>
      </c>
      <c r="F1872">
        <v>995</v>
      </c>
      <c r="G1872" t="s">
        <v>4329</v>
      </c>
      <c r="H1872" t="s">
        <v>27152</v>
      </c>
      <c r="I1872" s="193" t="s">
        <v>38194</v>
      </c>
    </row>
    <row r="1873" spans="1:9">
      <c r="A1873" t="s">
        <v>35748</v>
      </c>
      <c r="B1873" t="s">
        <v>4045</v>
      </c>
      <c r="C1873">
        <v>4</v>
      </c>
      <c r="D1873">
        <v>0.7</v>
      </c>
      <c r="E1873">
        <v>43</v>
      </c>
      <c r="F1873">
        <v>15.15</v>
      </c>
      <c r="G1873" t="s">
        <v>4329</v>
      </c>
      <c r="H1873" t="s">
        <v>27152</v>
      </c>
      <c r="I1873" s="193" t="s">
        <v>38195</v>
      </c>
    </row>
    <row r="1874" spans="1:9">
      <c r="A1874" t="s">
        <v>35749</v>
      </c>
      <c r="B1874" t="s">
        <v>33230</v>
      </c>
      <c r="C1874">
        <v>6</v>
      </c>
      <c r="D1874">
        <v>0.7</v>
      </c>
      <c r="E1874">
        <v>40</v>
      </c>
      <c r="F1874">
        <v>150</v>
      </c>
      <c r="G1874" t="s">
        <v>4329</v>
      </c>
      <c r="H1874" t="s">
        <v>27152</v>
      </c>
      <c r="I1874" s="193" t="s">
        <v>38196</v>
      </c>
    </row>
    <row r="1875" spans="1:9">
      <c r="A1875" t="s">
        <v>35750</v>
      </c>
      <c r="B1875" t="s">
        <v>33231</v>
      </c>
      <c r="C1875">
        <v>6</v>
      </c>
      <c r="D1875">
        <v>0.7</v>
      </c>
      <c r="E1875">
        <v>40</v>
      </c>
      <c r="F1875">
        <v>14.5</v>
      </c>
      <c r="G1875" t="s">
        <v>4329</v>
      </c>
      <c r="H1875" t="s">
        <v>27152</v>
      </c>
      <c r="I1875" s="193" t="s">
        <v>38197</v>
      </c>
    </row>
    <row r="1876" spans="1:9">
      <c r="A1876" t="s">
        <v>35751</v>
      </c>
      <c r="B1876" t="s">
        <v>32612</v>
      </c>
      <c r="C1876">
        <v>6</v>
      </c>
      <c r="D1876">
        <v>0.7</v>
      </c>
      <c r="E1876">
        <v>40</v>
      </c>
      <c r="F1876">
        <v>77.5</v>
      </c>
      <c r="G1876" t="s">
        <v>4329</v>
      </c>
      <c r="H1876" t="s">
        <v>27152</v>
      </c>
      <c r="I1876" s="193" t="s">
        <v>38198</v>
      </c>
    </row>
    <row r="1877" spans="1:9">
      <c r="A1877" t="s">
        <v>35752</v>
      </c>
      <c r="B1877" t="s">
        <v>33232</v>
      </c>
      <c r="C1877">
        <v>6</v>
      </c>
      <c r="D1877">
        <v>0.7</v>
      </c>
      <c r="E1877">
        <v>40</v>
      </c>
      <c r="F1877">
        <v>110</v>
      </c>
      <c r="G1877" t="s">
        <v>4329</v>
      </c>
      <c r="H1877" t="s">
        <v>27152</v>
      </c>
      <c r="I1877" s="193" t="s">
        <v>38199</v>
      </c>
    </row>
    <row r="1878" spans="1:9">
      <c r="A1878" t="s">
        <v>35753</v>
      </c>
      <c r="B1878" t="s">
        <v>14473</v>
      </c>
      <c r="C1878">
        <v>6</v>
      </c>
      <c r="D1878">
        <v>0.7</v>
      </c>
      <c r="E1878">
        <v>40</v>
      </c>
      <c r="F1878">
        <v>7.95</v>
      </c>
      <c r="G1878" t="s">
        <v>4329</v>
      </c>
      <c r="H1878" t="s">
        <v>27152</v>
      </c>
      <c r="I1878" s="193" t="s">
        <v>38200</v>
      </c>
    </row>
    <row r="1879" spans="1:9">
      <c r="A1879" t="s">
        <v>35754</v>
      </c>
      <c r="B1879" t="s">
        <v>33233</v>
      </c>
      <c r="C1879">
        <v>6</v>
      </c>
      <c r="D1879">
        <v>0.7</v>
      </c>
      <c r="E1879">
        <v>40</v>
      </c>
      <c r="F1879">
        <v>6.95</v>
      </c>
      <c r="G1879" t="s">
        <v>4329</v>
      </c>
      <c r="H1879" t="s">
        <v>27152</v>
      </c>
      <c r="I1879" s="193" t="s">
        <v>38201</v>
      </c>
    </row>
    <row r="1880" spans="1:9">
      <c r="A1880" t="s">
        <v>35755</v>
      </c>
      <c r="B1880" t="s">
        <v>33234</v>
      </c>
      <c r="C1880">
        <v>6</v>
      </c>
      <c r="D1880">
        <v>0.7</v>
      </c>
      <c r="E1880">
        <v>40</v>
      </c>
      <c r="F1880">
        <v>11.7</v>
      </c>
      <c r="G1880" t="s">
        <v>4329</v>
      </c>
      <c r="H1880" t="s">
        <v>27152</v>
      </c>
      <c r="I1880" s="193" t="s">
        <v>38202</v>
      </c>
    </row>
    <row r="1881" spans="1:9">
      <c r="A1881" t="s">
        <v>35756</v>
      </c>
      <c r="B1881" t="s">
        <v>13682</v>
      </c>
      <c r="C1881">
        <v>6</v>
      </c>
      <c r="D1881">
        <v>1</v>
      </c>
      <c r="E1881">
        <v>40</v>
      </c>
      <c r="F1881">
        <v>22.5</v>
      </c>
      <c r="G1881" t="s">
        <v>4329</v>
      </c>
      <c r="H1881" t="s">
        <v>27152</v>
      </c>
      <c r="I1881" s="193" t="s">
        <v>38203</v>
      </c>
    </row>
    <row r="1882" spans="1:9">
      <c r="A1882" t="s">
        <v>35757</v>
      </c>
      <c r="B1882" t="s">
        <v>33235</v>
      </c>
      <c r="C1882">
        <v>6</v>
      </c>
      <c r="D1882">
        <v>0.7</v>
      </c>
      <c r="E1882">
        <v>40</v>
      </c>
      <c r="F1882">
        <v>13.1</v>
      </c>
      <c r="G1882" t="s">
        <v>4329</v>
      </c>
      <c r="H1882" t="s">
        <v>27152</v>
      </c>
      <c r="I1882" s="193" t="s">
        <v>38204</v>
      </c>
    </row>
    <row r="1883" spans="1:9">
      <c r="A1883" t="s">
        <v>35770</v>
      </c>
      <c r="B1883" t="s">
        <v>14498</v>
      </c>
      <c r="C1883">
        <v>6</v>
      </c>
      <c r="D1883">
        <v>0.7</v>
      </c>
      <c r="E1883">
        <v>41.3</v>
      </c>
      <c r="F1883">
        <v>17</v>
      </c>
      <c r="G1883" t="s">
        <v>4329</v>
      </c>
      <c r="H1883" t="s">
        <v>27195</v>
      </c>
      <c r="I1883" s="193" t="s">
        <v>38217</v>
      </c>
    </row>
    <row r="1884" spans="1:9">
      <c r="A1884" t="s">
        <v>35772</v>
      </c>
      <c r="B1884" t="s">
        <v>27761</v>
      </c>
      <c r="C1884">
        <v>6</v>
      </c>
      <c r="D1884">
        <v>0.7</v>
      </c>
      <c r="E1884">
        <v>43</v>
      </c>
      <c r="F1884">
        <v>35.5</v>
      </c>
      <c r="G1884" t="s">
        <v>4329</v>
      </c>
      <c r="H1884" t="s">
        <v>27152</v>
      </c>
      <c r="I1884" s="193" t="s">
        <v>38219</v>
      </c>
    </row>
    <row r="1885" spans="1:9">
      <c r="A1885" t="s">
        <v>35773</v>
      </c>
      <c r="B1885" t="s">
        <v>27012</v>
      </c>
      <c r="C1885">
        <v>6</v>
      </c>
      <c r="D1885">
        <v>0.7</v>
      </c>
      <c r="E1885">
        <v>43</v>
      </c>
      <c r="F1885">
        <v>0.75</v>
      </c>
      <c r="G1885" t="s">
        <v>4329</v>
      </c>
      <c r="H1885" t="s">
        <v>27152</v>
      </c>
      <c r="I1885" s="193" t="s">
        <v>38220</v>
      </c>
    </row>
    <row r="1886" spans="1:9">
      <c r="A1886" t="s">
        <v>35774</v>
      </c>
      <c r="B1886" t="s">
        <v>4083</v>
      </c>
      <c r="C1886">
        <v>6</v>
      </c>
      <c r="D1886">
        <v>0.7</v>
      </c>
      <c r="E1886">
        <v>43</v>
      </c>
      <c r="F1886">
        <v>11.15</v>
      </c>
      <c r="G1886" t="s">
        <v>4329</v>
      </c>
      <c r="H1886" t="s">
        <v>27152</v>
      </c>
      <c r="I1886" s="193" t="s">
        <v>38221</v>
      </c>
    </row>
    <row r="1887" spans="1:9">
      <c r="A1887" t="s">
        <v>35775</v>
      </c>
      <c r="B1887" t="s">
        <v>33238</v>
      </c>
      <c r="C1887">
        <v>6</v>
      </c>
      <c r="D1887">
        <v>0.7</v>
      </c>
      <c r="E1887">
        <v>56.1</v>
      </c>
      <c r="F1887">
        <v>92</v>
      </c>
      <c r="G1887" t="s">
        <v>4329</v>
      </c>
      <c r="H1887" t="s">
        <v>27152</v>
      </c>
      <c r="I1887" s="193" t="s">
        <v>38222</v>
      </c>
    </row>
    <row r="1888" spans="1:9">
      <c r="A1888" t="s">
        <v>35776</v>
      </c>
      <c r="B1888" t="s">
        <v>4087</v>
      </c>
      <c r="C1888">
        <v>6</v>
      </c>
      <c r="D1888">
        <v>0.7</v>
      </c>
      <c r="E1888">
        <v>46</v>
      </c>
      <c r="F1888">
        <v>18.2</v>
      </c>
      <c r="G1888" t="s">
        <v>4329</v>
      </c>
      <c r="H1888" t="s">
        <v>27152</v>
      </c>
      <c r="I1888" s="193" t="s">
        <v>38223</v>
      </c>
    </row>
    <row r="1889" spans="1:9">
      <c r="A1889" t="s">
        <v>35782</v>
      </c>
      <c r="B1889" t="s">
        <v>33239</v>
      </c>
      <c r="C1889">
        <v>6</v>
      </c>
      <c r="D1889">
        <v>0.7</v>
      </c>
      <c r="E1889">
        <v>46</v>
      </c>
      <c r="F1889">
        <v>20.2</v>
      </c>
      <c r="G1889" t="s">
        <v>4329</v>
      </c>
      <c r="H1889" t="s">
        <v>27195</v>
      </c>
      <c r="I1889" s="193" t="s">
        <v>38229</v>
      </c>
    </row>
    <row r="1890" spans="1:9">
      <c r="A1890" t="s">
        <v>35783</v>
      </c>
      <c r="B1890" t="s">
        <v>4089</v>
      </c>
      <c r="C1890">
        <v>6</v>
      </c>
      <c r="D1890">
        <v>0.7</v>
      </c>
      <c r="E1890">
        <v>43</v>
      </c>
      <c r="F1890">
        <v>325</v>
      </c>
      <c r="G1890" t="s">
        <v>4329</v>
      </c>
      <c r="H1890" t="s">
        <v>27195</v>
      </c>
      <c r="I1890" s="193" t="s">
        <v>38230</v>
      </c>
    </row>
    <row r="1891" spans="1:9">
      <c r="A1891" t="s">
        <v>35812</v>
      </c>
      <c r="B1891" t="s">
        <v>4169</v>
      </c>
      <c r="C1891">
        <v>6</v>
      </c>
      <c r="D1891">
        <v>0.7</v>
      </c>
      <c r="E1891">
        <v>43</v>
      </c>
      <c r="F1891">
        <v>5.25</v>
      </c>
      <c r="G1891" t="s">
        <v>4329</v>
      </c>
      <c r="H1891" t="s">
        <v>27195</v>
      </c>
      <c r="I1891" s="193" t="s">
        <v>38259</v>
      </c>
    </row>
    <row r="1892" spans="1:9">
      <c r="A1892" t="s">
        <v>35835</v>
      </c>
      <c r="B1892" t="s">
        <v>15114</v>
      </c>
      <c r="C1892">
        <v>6</v>
      </c>
      <c r="D1892">
        <v>0.7</v>
      </c>
      <c r="E1892">
        <v>46</v>
      </c>
      <c r="F1892">
        <v>6.95</v>
      </c>
      <c r="G1892" t="s">
        <v>4329</v>
      </c>
      <c r="H1892" t="s">
        <v>27152</v>
      </c>
      <c r="I1892" s="193" t="s">
        <v>38282</v>
      </c>
    </row>
    <row r="1893" spans="1:9">
      <c r="A1893" t="s">
        <v>35836</v>
      </c>
      <c r="B1893" t="s">
        <v>4201</v>
      </c>
      <c r="C1893">
        <v>6</v>
      </c>
      <c r="D1893">
        <v>0.7</v>
      </c>
      <c r="E1893">
        <v>46</v>
      </c>
      <c r="F1893">
        <v>20.85</v>
      </c>
      <c r="G1893" t="s">
        <v>4329</v>
      </c>
      <c r="H1893" t="s">
        <v>27152</v>
      </c>
      <c r="I1893" s="193" t="s">
        <v>38283</v>
      </c>
    </row>
    <row r="1894" spans="1:9">
      <c r="A1894" t="s">
        <v>35837</v>
      </c>
      <c r="B1894" t="s">
        <v>15116</v>
      </c>
      <c r="C1894">
        <v>6</v>
      </c>
      <c r="D1894">
        <v>0.7</v>
      </c>
      <c r="E1894">
        <v>56.9</v>
      </c>
      <c r="F1894">
        <v>8.1</v>
      </c>
      <c r="G1894" t="s">
        <v>4329</v>
      </c>
      <c r="H1894" t="s">
        <v>27152</v>
      </c>
      <c r="I1894" s="193" t="s">
        <v>38284</v>
      </c>
    </row>
    <row r="1895" spans="1:9">
      <c r="A1895" t="s">
        <v>35838</v>
      </c>
      <c r="B1895" t="s">
        <v>4203</v>
      </c>
      <c r="C1895">
        <v>6</v>
      </c>
      <c r="D1895">
        <v>0.7</v>
      </c>
      <c r="E1895">
        <v>58</v>
      </c>
      <c r="F1895">
        <v>27.5</v>
      </c>
      <c r="G1895" t="s">
        <v>4329</v>
      </c>
      <c r="H1895" t="s">
        <v>27152</v>
      </c>
      <c r="I1895" s="193" t="s">
        <v>38285</v>
      </c>
    </row>
    <row r="1896" spans="1:9">
      <c r="A1896" t="s">
        <v>35839</v>
      </c>
      <c r="B1896" t="s">
        <v>4206</v>
      </c>
      <c r="C1896">
        <v>6</v>
      </c>
      <c r="D1896">
        <v>0.7</v>
      </c>
      <c r="E1896">
        <v>46</v>
      </c>
      <c r="F1896">
        <v>105.45</v>
      </c>
      <c r="G1896" t="s">
        <v>4329</v>
      </c>
      <c r="H1896" t="s">
        <v>27152</v>
      </c>
      <c r="I1896" s="193" t="s">
        <v>38286</v>
      </c>
    </row>
    <row r="1897" spans="1:9">
      <c r="A1897" t="s">
        <v>35840</v>
      </c>
      <c r="B1897" t="s">
        <v>4208</v>
      </c>
      <c r="C1897">
        <v>6</v>
      </c>
      <c r="D1897">
        <v>0.7</v>
      </c>
      <c r="E1897">
        <v>46</v>
      </c>
      <c r="F1897">
        <v>7.45</v>
      </c>
      <c r="G1897" t="s">
        <v>4329</v>
      </c>
      <c r="H1897" t="s">
        <v>27152</v>
      </c>
      <c r="I1897" s="193" t="s">
        <v>38287</v>
      </c>
    </row>
    <row r="1898" spans="1:9">
      <c r="A1898" t="s">
        <v>34405</v>
      </c>
      <c r="B1898" t="s">
        <v>1692</v>
      </c>
      <c r="C1898">
        <v>6</v>
      </c>
      <c r="D1898">
        <v>0.7</v>
      </c>
      <c r="E1898">
        <v>40</v>
      </c>
      <c r="F1898">
        <v>150</v>
      </c>
      <c r="G1898" t="s">
        <v>32437</v>
      </c>
      <c r="H1898" t="s">
        <v>27154</v>
      </c>
      <c r="I1898" s="193" t="s">
        <v>36852</v>
      </c>
    </row>
    <row r="1899" spans="1:9">
      <c r="A1899" t="s">
        <v>34632</v>
      </c>
      <c r="B1899" t="s">
        <v>31775</v>
      </c>
      <c r="C1899">
        <v>3</v>
      </c>
      <c r="D1899">
        <v>0.7</v>
      </c>
      <c r="E1899">
        <v>40</v>
      </c>
      <c r="F1899">
        <v>14.5</v>
      </c>
      <c r="G1899" t="s">
        <v>32437</v>
      </c>
      <c r="H1899" t="s">
        <v>27154</v>
      </c>
      <c r="I1899" s="193" t="s">
        <v>37079</v>
      </c>
    </row>
    <row r="1900" spans="1:9">
      <c r="A1900" t="s">
        <v>35025</v>
      </c>
      <c r="B1900" t="s">
        <v>33132</v>
      </c>
      <c r="C1900">
        <v>6</v>
      </c>
      <c r="D1900">
        <v>0.7</v>
      </c>
      <c r="E1900">
        <v>40</v>
      </c>
      <c r="F1900">
        <v>7</v>
      </c>
      <c r="G1900" t="s">
        <v>32437</v>
      </c>
      <c r="H1900" t="s">
        <v>27154</v>
      </c>
      <c r="I1900" s="193" t="s">
        <v>37472</v>
      </c>
    </row>
    <row r="1901" spans="1:9">
      <c r="A1901" t="s">
        <v>35026</v>
      </c>
      <c r="B1901" t="s">
        <v>2738</v>
      </c>
      <c r="C1901">
        <v>3</v>
      </c>
      <c r="D1901">
        <v>0.7</v>
      </c>
      <c r="E1901">
        <v>43</v>
      </c>
      <c r="F1901">
        <v>5.95</v>
      </c>
      <c r="G1901" t="s">
        <v>32437</v>
      </c>
      <c r="H1901" t="s">
        <v>27154</v>
      </c>
      <c r="I1901" s="193" t="s">
        <v>37473</v>
      </c>
    </row>
    <row r="1902" spans="1:9">
      <c r="A1902" t="s">
        <v>35027</v>
      </c>
      <c r="B1902" t="s">
        <v>14275</v>
      </c>
      <c r="C1902">
        <v>6</v>
      </c>
      <c r="D1902">
        <v>0.7</v>
      </c>
      <c r="E1902">
        <v>40</v>
      </c>
      <c r="F1902">
        <v>28</v>
      </c>
      <c r="G1902" t="s">
        <v>32437</v>
      </c>
      <c r="H1902" t="s">
        <v>27154</v>
      </c>
      <c r="I1902" s="193" t="s">
        <v>37474</v>
      </c>
    </row>
    <row r="1903" spans="1:9">
      <c r="A1903" t="s">
        <v>35029</v>
      </c>
      <c r="B1903" t="s">
        <v>14277</v>
      </c>
      <c r="C1903">
        <v>6</v>
      </c>
      <c r="D1903">
        <v>0.7</v>
      </c>
      <c r="E1903">
        <v>40</v>
      </c>
      <c r="F1903">
        <v>7.5</v>
      </c>
      <c r="G1903" t="s">
        <v>32437</v>
      </c>
      <c r="H1903" t="s">
        <v>27154</v>
      </c>
      <c r="I1903" s="193" t="s">
        <v>37476</v>
      </c>
    </row>
    <row r="1904" spans="1:9">
      <c r="A1904" t="s">
        <v>35071</v>
      </c>
      <c r="B1904" t="s">
        <v>31813</v>
      </c>
      <c r="C1904">
        <v>12</v>
      </c>
      <c r="D1904">
        <v>0.7</v>
      </c>
      <c r="E1904">
        <v>40</v>
      </c>
      <c r="F1904">
        <v>21</v>
      </c>
      <c r="G1904" t="s">
        <v>32437</v>
      </c>
      <c r="H1904" t="s">
        <v>27154</v>
      </c>
      <c r="I1904" s="193" t="s">
        <v>37518</v>
      </c>
    </row>
    <row r="1905" spans="1:9">
      <c r="A1905" t="s">
        <v>35111</v>
      </c>
      <c r="B1905" t="s">
        <v>2885</v>
      </c>
      <c r="C1905">
        <v>6</v>
      </c>
      <c r="D1905">
        <v>0.7</v>
      </c>
      <c r="E1905">
        <v>40</v>
      </c>
      <c r="F1905">
        <v>19.5</v>
      </c>
      <c r="G1905" t="s">
        <v>32437</v>
      </c>
      <c r="H1905" t="s">
        <v>27154</v>
      </c>
      <c r="I1905" s="193" t="s">
        <v>37558</v>
      </c>
    </row>
    <row r="1906" spans="1:9">
      <c r="A1906" t="s">
        <v>35120</v>
      </c>
      <c r="B1906" t="s">
        <v>33141</v>
      </c>
      <c r="C1906">
        <v>6</v>
      </c>
      <c r="D1906">
        <v>0.7</v>
      </c>
      <c r="E1906">
        <v>41.6</v>
      </c>
      <c r="F1906">
        <v>18.95</v>
      </c>
      <c r="G1906" t="s">
        <v>32437</v>
      </c>
      <c r="H1906" t="s">
        <v>27154</v>
      </c>
      <c r="I1906" s="193" t="s">
        <v>37567</v>
      </c>
    </row>
    <row r="1907" spans="1:9">
      <c r="A1907" t="s">
        <v>35390</v>
      </c>
      <c r="B1907" t="s">
        <v>33180</v>
      </c>
      <c r="C1907">
        <v>12</v>
      </c>
      <c r="D1907">
        <v>1</v>
      </c>
      <c r="E1907">
        <v>40</v>
      </c>
      <c r="F1907">
        <v>6.25</v>
      </c>
      <c r="G1907" t="s">
        <v>32437</v>
      </c>
      <c r="H1907" t="s">
        <v>27154</v>
      </c>
      <c r="I1907" s="193" t="s">
        <v>37837</v>
      </c>
    </row>
    <row r="1908" spans="1:9">
      <c r="A1908" t="s">
        <v>33576</v>
      </c>
      <c r="B1908" t="s">
        <v>27042</v>
      </c>
      <c r="C1908">
        <v>6</v>
      </c>
      <c r="D1908">
        <v>0.7</v>
      </c>
      <c r="E1908">
        <v>40</v>
      </c>
      <c r="F1908">
        <v>18.2</v>
      </c>
      <c r="G1908" t="s">
        <v>32326</v>
      </c>
      <c r="H1908" t="s">
        <v>27175</v>
      </c>
      <c r="I1908" s="193" t="s">
        <v>36023</v>
      </c>
    </row>
    <row r="1909" spans="1:9">
      <c r="A1909" t="s">
        <v>33701</v>
      </c>
      <c r="B1909" t="s">
        <v>378</v>
      </c>
      <c r="C1909">
        <v>6</v>
      </c>
      <c r="D1909">
        <v>1</v>
      </c>
      <c r="E1909">
        <v>35</v>
      </c>
      <c r="F1909">
        <v>17.3</v>
      </c>
      <c r="G1909" t="s">
        <v>32326</v>
      </c>
      <c r="H1909" t="s">
        <v>27189</v>
      </c>
      <c r="I1909" s="193" t="s">
        <v>36148</v>
      </c>
    </row>
    <row r="1910" spans="1:9">
      <c r="A1910" t="s">
        <v>33702</v>
      </c>
      <c r="B1910" t="s">
        <v>378</v>
      </c>
      <c r="C1910">
        <v>6</v>
      </c>
      <c r="D1910">
        <v>1.5</v>
      </c>
      <c r="E1910">
        <v>35</v>
      </c>
      <c r="F1910">
        <v>26</v>
      </c>
      <c r="G1910" t="s">
        <v>32326</v>
      </c>
      <c r="H1910" t="s">
        <v>27189</v>
      </c>
      <c r="I1910" s="193" t="s">
        <v>36149</v>
      </c>
    </row>
    <row r="1911" spans="1:9">
      <c r="A1911" t="s">
        <v>33703</v>
      </c>
      <c r="B1911" t="s">
        <v>378</v>
      </c>
      <c r="C1911">
        <v>6</v>
      </c>
      <c r="D1911">
        <v>0.7</v>
      </c>
      <c r="E1911">
        <v>35</v>
      </c>
      <c r="F1911">
        <v>54.5</v>
      </c>
      <c r="G1911" t="s">
        <v>32326</v>
      </c>
      <c r="H1911" t="s">
        <v>27189</v>
      </c>
      <c r="I1911" s="193" t="s">
        <v>36150</v>
      </c>
    </row>
    <row r="1912" spans="1:9">
      <c r="A1912" t="s">
        <v>33752</v>
      </c>
      <c r="B1912" t="s">
        <v>14208</v>
      </c>
      <c r="C1912">
        <v>6</v>
      </c>
      <c r="D1912">
        <v>0.7</v>
      </c>
      <c r="E1912">
        <v>40</v>
      </c>
      <c r="F1912">
        <v>29.5</v>
      </c>
      <c r="G1912" t="s">
        <v>32326</v>
      </c>
      <c r="H1912" t="s">
        <v>27148</v>
      </c>
      <c r="I1912" s="193" t="s">
        <v>36199</v>
      </c>
    </row>
    <row r="1913" spans="1:9">
      <c r="A1913" t="s">
        <v>33757</v>
      </c>
      <c r="B1913" t="s">
        <v>27645</v>
      </c>
      <c r="C1913">
        <v>6</v>
      </c>
      <c r="D1913">
        <v>0.7</v>
      </c>
      <c r="E1913">
        <v>40</v>
      </c>
      <c r="F1913">
        <v>21.5</v>
      </c>
      <c r="G1913" t="s">
        <v>32326</v>
      </c>
      <c r="H1913" t="s">
        <v>27290</v>
      </c>
      <c r="I1913" s="193" t="s">
        <v>36204</v>
      </c>
    </row>
    <row r="1914" spans="1:9">
      <c r="A1914" t="s">
        <v>33817</v>
      </c>
      <c r="B1914" t="s">
        <v>565</v>
      </c>
      <c r="C1914">
        <v>6</v>
      </c>
      <c r="D1914">
        <v>0.7</v>
      </c>
      <c r="E1914">
        <v>40</v>
      </c>
      <c r="F1914">
        <v>7.45</v>
      </c>
      <c r="G1914" t="s">
        <v>32326</v>
      </c>
      <c r="H1914" t="s">
        <v>27193</v>
      </c>
      <c r="I1914" s="193" t="s">
        <v>36264</v>
      </c>
    </row>
    <row r="1915" spans="1:9">
      <c r="A1915" t="s">
        <v>33868</v>
      </c>
      <c r="B1915" t="s">
        <v>728</v>
      </c>
      <c r="C1915">
        <v>6</v>
      </c>
      <c r="D1915">
        <v>0.7</v>
      </c>
      <c r="E1915">
        <v>38</v>
      </c>
      <c r="F1915">
        <v>10.15</v>
      </c>
      <c r="G1915" t="s">
        <v>32326</v>
      </c>
      <c r="H1915" t="s">
        <v>27214</v>
      </c>
      <c r="I1915" s="193" t="s">
        <v>36315</v>
      </c>
    </row>
    <row r="1916" spans="1:9">
      <c r="A1916" t="s">
        <v>33979</v>
      </c>
      <c r="B1916" t="s">
        <v>906</v>
      </c>
      <c r="C1916">
        <v>6</v>
      </c>
      <c r="D1916">
        <v>0.7</v>
      </c>
      <c r="E1916">
        <v>40</v>
      </c>
      <c r="F1916">
        <v>14.95</v>
      </c>
      <c r="G1916" t="s">
        <v>32326</v>
      </c>
      <c r="H1916" t="s">
        <v>27178</v>
      </c>
      <c r="I1916" s="193" t="s">
        <v>36426</v>
      </c>
    </row>
    <row r="1917" spans="1:9">
      <c r="A1917" t="s">
        <v>33980</v>
      </c>
      <c r="B1917" t="s">
        <v>906</v>
      </c>
      <c r="C1917">
        <v>12</v>
      </c>
      <c r="D1917">
        <v>1</v>
      </c>
      <c r="E1917">
        <v>40</v>
      </c>
      <c r="F1917">
        <v>20.25</v>
      </c>
      <c r="G1917" t="s">
        <v>32326</v>
      </c>
      <c r="H1917" t="s">
        <v>27178</v>
      </c>
      <c r="I1917" s="193" t="s">
        <v>36427</v>
      </c>
    </row>
    <row r="1918" spans="1:9">
      <c r="A1918" t="s">
        <v>33983</v>
      </c>
      <c r="B1918" t="s">
        <v>914</v>
      </c>
      <c r="C1918">
        <v>12</v>
      </c>
      <c r="D1918">
        <v>1</v>
      </c>
      <c r="E1918">
        <v>35</v>
      </c>
      <c r="F1918">
        <v>6.75</v>
      </c>
      <c r="G1918" t="s">
        <v>32326</v>
      </c>
      <c r="H1918" t="s">
        <v>27178</v>
      </c>
      <c r="I1918" s="193" t="s">
        <v>36430</v>
      </c>
    </row>
    <row r="1919" spans="1:9">
      <c r="A1919" t="s">
        <v>33984</v>
      </c>
      <c r="B1919" t="s">
        <v>914</v>
      </c>
      <c r="C1919">
        <v>6</v>
      </c>
      <c r="D1919">
        <v>1</v>
      </c>
      <c r="E1919">
        <v>35</v>
      </c>
      <c r="F1919">
        <v>270</v>
      </c>
      <c r="G1919" t="s">
        <v>32326</v>
      </c>
      <c r="H1919" t="s">
        <v>27178</v>
      </c>
      <c r="I1919" s="193" t="s">
        <v>36431</v>
      </c>
    </row>
    <row r="1920" spans="1:9">
      <c r="A1920" t="s">
        <v>33985</v>
      </c>
      <c r="B1920" t="s">
        <v>918</v>
      </c>
      <c r="C1920">
        <v>6</v>
      </c>
      <c r="D1920">
        <v>1.5</v>
      </c>
      <c r="E1920">
        <v>35</v>
      </c>
      <c r="F1920">
        <v>425</v>
      </c>
      <c r="G1920" t="s">
        <v>32326</v>
      </c>
      <c r="H1920" t="s">
        <v>27178</v>
      </c>
      <c r="I1920" s="193" t="s">
        <v>36432</v>
      </c>
    </row>
    <row r="1921" spans="1:9">
      <c r="A1921" t="s">
        <v>34014</v>
      </c>
      <c r="B1921" t="s">
        <v>993</v>
      </c>
      <c r="C1921">
        <v>6</v>
      </c>
      <c r="D1921">
        <v>0.7</v>
      </c>
      <c r="E1921">
        <v>40</v>
      </c>
      <c r="F1921">
        <v>5.5</v>
      </c>
      <c r="G1921" t="s">
        <v>32326</v>
      </c>
      <c r="H1921" t="s">
        <v>27225</v>
      </c>
      <c r="I1921" s="193" t="s">
        <v>36461</v>
      </c>
    </row>
    <row r="1922" spans="1:9">
      <c r="A1922" t="s">
        <v>34195</v>
      </c>
      <c r="B1922" t="s">
        <v>1331</v>
      </c>
      <c r="C1922">
        <v>6</v>
      </c>
      <c r="D1922">
        <v>0.7</v>
      </c>
      <c r="E1922">
        <v>37.5</v>
      </c>
      <c r="F1922">
        <v>17.95</v>
      </c>
      <c r="G1922" t="s">
        <v>32326</v>
      </c>
      <c r="H1922" t="s">
        <v>27232</v>
      </c>
      <c r="I1922" s="193" t="s">
        <v>36642</v>
      </c>
    </row>
    <row r="1923" spans="1:9">
      <c r="A1923" t="s">
        <v>34564</v>
      </c>
      <c r="B1923" t="s">
        <v>1973</v>
      </c>
      <c r="C1923">
        <v>6</v>
      </c>
      <c r="D1923">
        <v>0.7</v>
      </c>
      <c r="E1923">
        <v>38</v>
      </c>
      <c r="F1923">
        <v>11.75</v>
      </c>
      <c r="G1923" t="s">
        <v>32326</v>
      </c>
      <c r="H1923" t="s">
        <v>27220</v>
      </c>
      <c r="I1923" s="193" t="s">
        <v>37011</v>
      </c>
    </row>
    <row r="1924" spans="1:9">
      <c r="A1924" t="s">
        <v>34749</v>
      </c>
      <c r="B1924" t="s">
        <v>2287</v>
      </c>
      <c r="C1924">
        <v>6</v>
      </c>
      <c r="D1924">
        <v>0.7</v>
      </c>
      <c r="E1924">
        <v>40</v>
      </c>
      <c r="F1924">
        <v>16.5</v>
      </c>
      <c r="G1924" t="s">
        <v>32326</v>
      </c>
      <c r="H1924" t="s">
        <v>27178</v>
      </c>
      <c r="I1924" s="193" t="s">
        <v>37196</v>
      </c>
    </row>
    <row r="1925" spans="1:9">
      <c r="A1925" t="s">
        <v>34901</v>
      </c>
      <c r="B1925" t="s">
        <v>33111</v>
      </c>
      <c r="C1925">
        <v>6</v>
      </c>
      <c r="D1925">
        <v>1</v>
      </c>
      <c r="E1925">
        <v>40</v>
      </c>
      <c r="F1925">
        <v>12.25</v>
      </c>
      <c r="G1925" t="s">
        <v>32326</v>
      </c>
      <c r="H1925" t="s">
        <v>27154</v>
      </c>
      <c r="I1925" s="193" t="s">
        <v>37348</v>
      </c>
    </row>
    <row r="1926" spans="1:9">
      <c r="A1926" t="s">
        <v>34902</v>
      </c>
      <c r="B1926" t="s">
        <v>2532</v>
      </c>
      <c r="C1926">
        <v>6</v>
      </c>
      <c r="D1926">
        <v>0.7</v>
      </c>
      <c r="E1926">
        <v>40</v>
      </c>
      <c r="F1926">
        <v>19.5</v>
      </c>
      <c r="G1926" t="s">
        <v>32326</v>
      </c>
      <c r="H1926" t="s">
        <v>27175</v>
      </c>
      <c r="I1926" s="193" t="s">
        <v>37349</v>
      </c>
    </row>
    <row r="1927" spans="1:9">
      <c r="A1927" t="s">
        <v>34903</v>
      </c>
      <c r="B1927" t="s">
        <v>2534</v>
      </c>
      <c r="C1927">
        <v>60</v>
      </c>
      <c r="D1927">
        <v>0.05</v>
      </c>
      <c r="E1927">
        <v>47</v>
      </c>
      <c r="F1927">
        <v>16.75</v>
      </c>
      <c r="G1927" t="s">
        <v>32326</v>
      </c>
      <c r="H1927" t="s">
        <v>27175</v>
      </c>
      <c r="I1927" s="193" t="s">
        <v>37350</v>
      </c>
    </row>
    <row r="1928" spans="1:9">
      <c r="A1928" t="s">
        <v>34904</v>
      </c>
      <c r="B1928" t="s">
        <v>2534</v>
      </c>
      <c r="C1928">
        <v>60</v>
      </c>
      <c r="D1928">
        <v>0.05</v>
      </c>
      <c r="E1928">
        <v>40</v>
      </c>
      <c r="F1928">
        <v>16.5</v>
      </c>
      <c r="G1928" t="s">
        <v>32326</v>
      </c>
      <c r="H1928" t="s">
        <v>27175</v>
      </c>
      <c r="I1928" s="193" t="s">
        <v>37351</v>
      </c>
    </row>
    <row r="1929" spans="1:9">
      <c r="A1929" t="s">
        <v>34906</v>
      </c>
      <c r="B1929" t="s">
        <v>2536</v>
      </c>
      <c r="C1929">
        <v>6</v>
      </c>
      <c r="D1929">
        <v>0.7</v>
      </c>
      <c r="E1929">
        <v>40</v>
      </c>
      <c r="F1929">
        <v>11.45</v>
      </c>
      <c r="G1929" t="s">
        <v>32326</v>
      </c>
      <c r="H1929" t="s">
        <v>27175</v>
      </c>
      <c r="I1929" s="193" t="s">
        <v>37353</v>
      </c>
    </row>
    <row r="1930" spans="1:9">
      <c r="A1930" t="s">
        <v>35060</v>
      </c>
      <c r="B1930" t="s">
        <v>2798</v>
      </c>
      <c r="C1930">
        <v>6</v>
      </c>
      <c r="D1930">
        <v>0.7</v>
      </c>
      <c r="E1930">
        <v>38</v>
      </c>
      <c r="F1930">
        <v>12.5</v>
      </c>
      <c r="G1930" t="s">
        <v>32326</v>
      </c>
      <c r="H1930" t="s">
        <v>27152</v>
      </c>
      <c r="I1930" s="193" t="s">
        <v>37507</v>
      </c>
    </row>
    <row r="1931" spans="1:9">
      <c r="A1931" t="s">
        <v>35144</v>
      </c>
      <c r="B1931" t="s">
        <v>33142</v>
      </c>
      <c r="C1931">
        <v>6</v>
      </c>
      <c r="D1931">
        <v>0.7</v>
      </c>
      <c r="E1931">
        <v>37.5</v>
      </c>
      <c r="F1931">
        <v>28.5</v>
      </c>
      <c r="G1931" t="s">
        <v>32326</v>
      </c>
      <c r="H1931" t="s">
        <v>27220</v>
      </c>
      <c r="I1931" s="193" t="s">
        <v>37591</v>
      </c>
    </row>
    <row r="1932" spans="1:9">
      <c r="A1932" t="s">
        <v>35319</v>
      </c>
      <c r="B1932" t="s">
        <v>3265</v>
      </c>
      <c r="C1932">
        <v>6</v>
      </c>
      <c r="D1932">
        <v>0.7</v>
      </c>
      <c r="E1932">
        <v>40</v>
      </c>
      <c r="F1932">
        <v>8.1</v>
      </c>
      <c r="G1932" t="s">
        <v>32326</v>
      </c>
      <c r="H1932" t="s">
        <v>27175</v>
      </c>
      <c r="I1932" s="193" t="s">
        <v>37766</v>
      </c>
    </row>
    <row r="1933" spans="1:9">
      <c r="A1933" t="s">
        <v>35442</v>
      </c>
      <c r="B1933" t="s">
        <v>13686</v>
      </c>
      <c r="C1933">
        <v>6</v>
      </c>
      <c r="D1933">
        <v>0.5</v>
      </c>
      <c r="E1933">
        <v>46.2</v>
      </c>
      <c r="F1933">
        <v>180</v>
      </c>
      <c r="G1933" t="s">
        <v>32326</v>
      </c>
      <c r="H1933" t="s">
        <v>27175</v>
      </c>
      <c r="I1933" s="193" t="s">
        <v>37889</v>
      </c>
    </row>
    <row r="1934" spans="1:9">
      <c r="A1934" t="s">
        <v>35452</v>
      </c>
      <c r="B1934" t="s">
        <v>3493</v>
      </c>
      <c r="C1934">
        <v>6</v>
      </c>
      <c r="D1934">
        <v>0.7</v>
      </c>
      <c r="E1934">
        <v>40</v>
      </c>
      <c r="F1934">
        <v>26.5</v>
      </c>
      <c r="G1934" t="s">
        <v>32326</v>
      </c>
      <c r="H1934" t="s">
        <v>27152</v>
      </c>
      <c r="I1934" s="193" t="s">
        <v>37899</v>
      </c>
    </row>
    <row r="1935" spans="1:9">
      <c r="A1935" t="s">
        <v>35572</v>
      </c>
      <c r="B1935" t="s">
        <v>3796</v>
      </c>
      <c r="C1935">
        <v>6</v>
      </c>
      <c r="D1935">
        <v>0.7</v>
      </c>
      <c r="E1935">
        <v>38</v>
      </c>
      <c r="F1935">
        <v>23.75</v>
      </c>
      <c r="G1935" t="s">
        <v>32326</v>
      </c>
      <c r="H1935" t="s">
        <v>27333</v>
      </c>
      <c r="I1935" s="193" t="s">
        <v>38019</v>
      </c>
    </row>
    <row r="1936" spans="1:9">
      <c r="A1936" t="s">
        <v>35680</v>
      </c>
      <c r="B1936" t="s">
        <v>27141</v>
      </c>
      <c r="C1936">
        <v>6</v>
      </c>
      <c r="D1936">
        <v>1</v>
      </c>
      <c r="E1936">
        <v>40</v>
      </c>
      <c r="F1936">
        <v>19.5</v>
      </c>
      <c r="G1936" t="s">
        <v>32326</v>
      </c>
      <c r="H1936" t="s">
        <v>27175</v>
      </c>
      <c r="I1936" s="193" t="s">
        <v>38127</v>
      </c>
    </row>
    <row r="1937" spans="1:9">
      <c r="A1937" t="s">
        <v>34315</v>
      </c>
      <c r="B1937" t="s">
        <v>14418</v>
      </c>
      <c r="C1937">
        <v>6</v>
      </c>
      <c r="D1937">
        <v>0.7</v>
      </c>
      <c r="E1937">
        <v>45</v>
      </c>
      <c r="F1937">
        <v>7.5</v>
      </c>
      <c r="G1937" t="s">
        <v>4431</v>
      </c>
      <c r="H1937" t="s">
        <v>27174</v>
      </c>
      <c r="I1937" s="193" t="s">
        <v>36762</v>
      </c>
    </row>
    <row r="1938" spans="1:9">
      <c r="A1938" t="s">
        <v>34700</v>
      </c>
      <c r="B1938" t="s">
        <v>2219</v>
      </c>
      <c r="C1938">
        <v>6</v>
      </c>
      <c r="D1938">
        <v>0.7</v>
      </c>
      <c r="E1938">
        <v>40</v>
      </c>
      <c r="F1938">
        <v>7.2</v>
      </c>
      <c r="G1938" t="s">
        <v>4431</v>
      </c>
      <c r="H1938" t="s">
        <v>27174</v>
      </c>
      <c r="I1938" s="193" t="s">
        <v>37147</v>
      </c>
    </row>
    <row r="1939" spans="1:9">
      <c r="A1939" t="s">
        <v>34701</v>
      </c>
      <c r="B1939" t="s">
        <v>27696</v>
      </c>
      <c r="C1939">
        <v>6</v>
      </c>
      <c r="D1939">
        <v>0.7</v>
      </c>
      <c r="E1939">
        <v>40</v>
      </c>
      <c r="F1939">
        <v>16.75</v>
      </c>
      <c r="G1939" t="s">
        <v>4431</v>
      </c>
      <c r="H1939" t="s">
        <v>27174</v>
      </c>
      <c r="I1939" s="193" t="s">
        <v>37148</v>
      </c>
    </row>
    <row r="1940" spans="1:9">
      <c r="A1940" t="s">
        <v>34702</v>
      </c>
      <c r="B1940" t="s">
        <v>33091</v>
      </c>
      <c r="C1940">
        <v>6</v>
      </c>
      <c r="D1940">
        <v>0.7</v>
      </c>
      <c r="E1940">
        <v>40</v>
      </c>
      <c r="F1940">
        <v>14.9</v>
      </c>
      <c r="G1940" t="s">
        <v>4431</v>
      </c>
      <c r="H1940" t="s">
        <v>27174</v>
      </c>
      <c r="I1940" s="193" t="s">
        <v>37149</v>
      </c>
    </row>
    <row r="1941" spans="1:9">
      <c r="A1941" t="s">
        <v>34703</v>
      </c>
      <c r="B1941" t="s">
        <v>2220</v>
      </c>
      <c r="C1941">
        <v>6</v>
      </c>
      <c r="D1941">
        <v>1</v>
      </c>
      <c r="E1941">
        <v>40</v>
      </c>
      <c r="F1941">
        <v>14.95</v>
      </c>
      <c r="G1941" t="s">
        <v>4431</v>
      </c>
      <c r="H1941" t="s">
        <v>27174</v>
      </c>
      <c r="I1941" s="193" t="s">
        <v>37150</v>
      </c>
    </row>
    <row r="1942" spans="1:9">
      <c r="A1942" t="s">
        <v>34704</v>
      </c>
      <c r="B1942" t="s">
        <v>2220</v>
      </c>
      <c r="C1942">
        <v>6</v>
      </c>
      <c r="D1942">
        <v>1.5</v>
      </c>
      <c r="E1942">
        <v>40</v>
      </c>
      <c r="F1942">
        <v>5.15</v>
      </c>
      <c r="G1942" t="s">
        <v>4431</v>
      </c>
      <c r="H1942" t="s">
        <v>27174</v>
      </c>
      <c r="I1942" s="193" t="s">
        <v>37151</v>
      </c>
    </row>
    <row r="1943" spans="1:9">
      <c r="A1943" t="s">
        <v>34705</v>
      </c>
      <c r="B1943" t="s">
        <v>2220</v>
      </c>
      <c r="C1943">
        <v>1</v>
      </c>
      <c r="D1943">
        <v>3</v>
      </c>
      <c r="E1943">
        <v>40</v>
      </c>
      <c r="F1943">
        <v>5.65</v>
      </c>
      <c r="G1943" t="s">
        <v>4431</v>
      </c>
      <c r="H1943" t="s">
        <v>27174</v>
      </c>
      <c r="I1943" s="193" t="s">
        <v>37152</v>
      </c>
    </row>
    <row r="1944" spans="1:9">
      <c r="A1944" t="s">
        <v>34706</v>
      </c>
      <c r="B1944" t="s">
        <v>2220</v>
      </c>
      <c r="C1944">
        <v>6</v>
      </c>
      <c r="D1944">
        <v>1</v>
      </c>
      <c r="E1944">
        <v>40</v>
      </c>
      <c r="F1944">
        <v>6.95</v>
      </c>
      <c r="G1944" t="s">
        <v>4431</v>
      </c>
      <c r="H1944" t="s">
        <v>27174</v>
      </c>
      <c r="I1944" s="193" t="s">
        <v>37153</v>
      </c>
    </row>
    <row r="1945" spans="1:9">
      <c r="A1945" t="s">
        <v>34707</v>
      </c>
      <c r="B1945" t="s">
        <v>2220</v>
      </c>
      <c r="C1945">
        <v>6</v>
      </c>
      <c r="D1945">
        <v>0.7</v>
      </c>
      <c r="E1945">
        <v>40</v>
      </c>
      <c r="F1945">
        <v>3.15</v>
      </c>
      <c r="G1945" t="s">
        <v>4431</v>
      </c>
      <c r="H1945" t="s">
        <v>27174</v>
      </c>
      <c r="I1945" s="193" t="s">
        <v>37154</v>
      </c>
    </row>
    <row r="1946" spans="1:9">
      <c r="A1946" t="s">
        <v>34708</v>
      </c>
      <c r="B1946" t="s">
        <v>2220</v>
      </c>
      <c r="C1946">
        <v>12</v>
      </c>
      <c r="D1946">
        <v>0.5</v>
      </c>
      <c r="E1946">
        <v>40</v>
      </c>
      <c r="F1946">
        <v>18.5</v>
      </c>
      <c r="G1946" t="s">
        <v>4431</v>
      </c>
      <c r="H1946" t="s">
        <v>27174</v>
      </c>
      <c r="I1946" s="193" t="s">
        <v>37155</v>
      </c>
    </row>
    <row r="1947" spans="1:9">
      <c r="A1947" t="s">
        <v>34709</v>
      </c>
      <c r="B1947" t="s">
        <v>2220</v>
      </c>
      <c r="C1947">
        <v>12</v>
      </c>
      <c r="D1947">
        <v>1</v>
      </c>
      <c r="E1947">
        <v>40</v>
      </c>
      <c r="F1947">
        <v>16</v>
      </c>
      <c r="G1947" t="s">
        <v>4431</v>
      </c>
      <c r="H1947" t="s">
        <v>27174</v>
      </c>
      <c r="I1947" s="193" t="s">
        <v>37156</v>
      </c>
    </row>
    <row r="1948" spans="1:9">
      <c r="A1948" t="s">
        <v>34710</v>
      </c>
      <c r="B1948" t="s">
        <v>2220</v>
      </c>
      <c r="C1948">
        <v>6</v>
      </c>
      <c r="D1948">
        <v>0.7</v>
      </c>
      <c r="E1948">
        <v>40</v>
      </c>
      <c r="F1948">
        <v>23.5</v>
      </c>
      <c r="G1948" t="s">
        <v>4431</v>
      </c>
      <c r="H1948" t="s">
        <v>27174</v>
      </c>
      <c r="I1948" s="193" t="s">
        <v>37157</v>
      </c>
    </row>
    <row r="1949" spans="1:9">
      <c r="A1949" t="s">
        <v>34714</v>
      </c>
      <c r="B1949" t="s">
        <v>33092</v>
      </c>
      <c r="C1949">
        <v>6</v>
      </c>
      <c r="D1949">
        <v>0.7</v>
      </c>
      <c r="E1949">
        <v>50</v>
      </c>
      <c r="F1949">
        <v>61.5</v>
      </c>
      <c r="G1949" t="s">
        <v>4431</v>
      </c>
      <c r="H1949" t="s">
        <v>27174</v>
      </c>
      <c r="I1949" s="193" t="s">
        <v>37161</v>
      </c>
    </row>
    <row r="1950" spans="1:9">
      <c r="A1950" t="s">
        <v>34715</v>
      </c>
      <c r="B1950" t="s">
        <v>2234</v>
      </c>
      <c r="C1950">
        <v>12</v>
      </c>
      <c r="D1950">
        <v>1</v>
      </c>
      <c r="E1950">
        <v>50</v>
      </c>
      <c r="F1950">
        <v>7.35</v>
      </c>
      <c r="G1950" t="s">
        <v>4431</v>
      </c>
      <c r="H1950" t="s">
        <v>27174</v>
      </c>
      <c r="I1950" s="193" t="s">
        <v>37162</v>
      </c>
    </row>
    <row r="1951" spans="1:9">
      <c r="A1951" t="s">
        <v>34719</v>
      </c>
      <c r="B1951" t="s">
        <v>2239</v>
      </c>
      <c r="C1951">
        <v>6</v>
      </c>
      <c r="D1951">
        <v>0.7</v>
      </c>
      <c r="E1951">
        <v>40</v>
      </c>
      <c r="F1951">
        <v>8.1</v>
      </c>
      <c r="G1951" t="s">
        <v>4431</v>
      </c>
      <c r="H1951" t="s">
        <v>27174</v>
      </c>
      <c r="I1951" s="193" t="s">
        <v>37166</v>
      </c>
    </row>
    <row r="1952" spans="1:9">
      <c r="A1952" t="s">
        <v>34720</v>
      </c>
      <c r="B1952" t="s">
        <v>2239</v>
      </c>
      <c r="C1952">
        <v>6</v>
      </c>
      <c r="D1952">
        <v>1</v>
      </c>
      <c r="E1952">
        <v>40</v>
      </c>
      <c r="F1952">
        <v>15.5</v>
      </c>
      <c r="G1952" t="s">
        <v>4431</v>
      </c>
      <c r="H1952" t="s">
        <v>27174</v>
      </c>
      <c r="I1952" s="193" t="s">
        <v>37167</v>
      </c>
    </row>
    <row r="1953" spans="1:9">
      <c r="A1953" t="s">
        <v>34724</v>
      </c>
      <c r="B1953" t="s">
        <v>2247</v>
      </c>
      <c r="C1953">
        <v>6</v>
      </c>
      <c r="D1953">
        <v>0.7</v>
      </c>
      <c r="E1953">
        <v>43</v>
      </c>
      <c r="F1953">
        <v>24.9</v>
      </c>
      <c r="G1953" t="s">
        <v>4431</v>
      </c>
      <c r="H1953" t="s">
        <v>27174</v>
      </c>
      <c r="I1953" s="193" t="s">
        <v>37171</v>
      </c>
    </row>
    <row r="1954" spans="1:9">
      <c r="A1954" t="s">
        <v>34725</v>
      </c>
      <c r="B1954" t="s">
        <v>33093</v>
      </c>
      <c r="C1954">
        <v>12</v>
      </c>
      <c r="D1954">
        <v>1</v>
      </c>
      <c r="E1954">
        <v>40</v>
      </c>
      <c r="F1954">
        <v>41</v>
      </c>
      <c r="G1954" t="s">
        <v>4431</v>
      </c>
      <c r="H1954" t="s">
        <v>27174</v>
      </c>
      <c r="I1954" s="193" t="s">
        <v>37172</v>
      </c>
    </row>
    <row r="1955" spans="1:9">
      <c r="A1955" t="s">
        <v>34726</v>
      </c>
      <c r="B1955" t="s">
        <v>14364</v>
      </c>
      <c r="C1955">
        <v>12</v>
      </c>
      <c r="D1955">
        <v>1</v>
      </c>
      <c r="E1955">
        <v>40</v>
      </c>
      <c r="F1955">
        <v>17.5</v>
      </c>
      <c r="G1955" t="s">
        <v>4431</v>
      </c>
      <c r="H1955" t="s">
        <v>27174</v>
      </c>
      <c r="I1955" s="193" t="s">
        <v>37173</v>
      </c>
    </row>
    <row r="1956" spans="1:9">
      <c r="A1956" t="s">
        <v>34727</v>
      </c>
      <c r="B1956" t="s">
        <v>2251</v>
      </c>
      <c r="C1956">
        <v>6</v>
      </c>
      <c r="D1956">
        <v>0.7</v>
      </c>
      <c r="E1956">
        <v>43</v>
      </c>
      <c r="F1956">
        <v>2.5</v>
      </c>
      <c r="G1956" t="s">
        <v>4431</v>
      </c>
      <c r="H1956" t="s">
        <v>27174</v>
      </c>
      <c r="I1956" s="193" t="s">
        <v>37174</v>
      </c>
    </row>
    <row r="1957" spans="1:9">
      <c r="A1957" t="s">
        <v>34728</v>
      </c>
      <c r="B1957" t="s">
        <v>32482</v>
      </c>
      <c r="C1957">
        <v>120</v>
      </c>
      <c r="D1957">
        <v>0.05</v>
      </c>
      <c r="E1957">
        <v>40</v>
      </c>
      <c r="F1957">
        <v>18</v>
      </c>
      <c r="G1957" t="s">
        <v>4431</v>
      </c>
      <c r="H1957" t="s">
        <v>27174</v>
      </c>
      <c r="I1957" s="193" t="s">
        <v>37175</v>
      </c>
    </row>
    <row r="1958" spans="1:9">
      <c r="A1958" t="s">
        <v>34729</v>
      </c>
      <c r="B1958" t="s">
        <v>2253</v>
      </c>
      <c r="C1958">
        <v>6</v>
      </c>
      <c r="D1958">
        <v>1</v>
      </c>
      <c r="E1958">
        <v>45</v>
      </c>
      <c r="F1958">
        <v>16.5</v>
      </c>
      <c r="G1958" t="s">
        <v>4431</v>
      </c>
      <c r="H1958" t="s">
        <v>27174</v>
      </c>
      <c r="I1958" s="193" t="s">
        <v>37176</v>
      </c>
    </row>
    <row r="1959" spans="1:9">
      <c r="A1959" t="s">
        <v>34730</v>
      </c>
      <c r="B1959" t="s">
        <v>33094</v>
      </c>
      <c r="C1959">
        <v>6</v>
      </c>
      <c r="D1959">
        <v>0.7</v>
      </c>
      <c r="E1959">
        <v>62.5</v>
      </c>
      <c r="F1959">
        <v>6.65</v>
      </c>
      <c r="G1959" t="s">
        <v>4431</v>
      </c>
      <c r="H1959" t="s">
        <v>27174</v>
      </c>
      <c r="I1959" s="193" t="s">
        <v>37177</v>
      </c>
    </row>
    <row r="1960" spans="1:9">
      <c r="A1960" t="s">
        <v>34731</v>
      </c>
      <c r="B1960" t="s">
        <v>13698</v>
      </c>
      <c r="C1960">
        <v>6</v>
      </c>
      <c r="D1960">
        <v>0.7</v>
      </c>
      <c r="E1960">
        <v>45</v>
      </c>
      <c r="F1960">
        <v>32.9</v>
      </c>
      <c r="G1960" t="s">
        <v>4431</v>
      </c>
      <c r="H1960" t="s">
        <v>27174</v>
      </c>
      <c r="I1960" s="193" t="s">
        <v>37178</v>
      </c>
    </row>
    <row r="1961" spans="1:9">
      <c r="A1961" t="s">
        <v>34732</v>
      </c>
      <c r="B1961" t="s">
        <v>33095</v>
      </c>
      <c r="C1961">
        <v>6</v>
      </c>
      <c r="D1961">
        <v>0.7</v>
      </c>
      <c r="E1961">
        <v>45</v>
      </c>
      <c r="F1961">
        <v>8.85</v>
      </c>
      <c r="G1961" t="s">
        <v>4431</v>
      </c>
      <c r="H1961" t="s">
        <v>27174</v>
      </c>
      <c r="I1961" s="193" t="s">
        <v>37179</v>
      </c>
    </row>
    <row r="1962" spans="1:9">
      <c r="A1962" t="s">
        <v>34733</v>
      </c>
      <c r="B1962" t="s">
        <v>2258</v>
      </c>
      <c r="C1962">
        <v>6</v>
      </c>
      <c r="D1962">
        <v>0.7</v>
      </c>
      <c r="E1962">
        <v>45</v>
      </c>
      <c r="F1962">
        <v>5.45</v>
      </c>
      <c r="G1962" t="s">
        <v>4431</v>
      </c>
      <c r="H1962" t="s">
        <v>27174</v>
      </c>
      <c r="I1962" s="193" t="s">
        <v>37180</v>
      </c>
    </row>
    <row r="1963" spans="1:9">
      <c r="A1963" t="s">
        <v>34734</v>
      </c>
      <c r="B1963" t="s">
        <v>2258</v>
      </c>
      <c r="C1963">
        <v>6</v>
      </c>
      <c r="D1963">
        <v>0.7</v>
      </c>
      <c r="E1963">
        <v>45</v>
      </c>
      <c r="F1963">
        <v>29.5</v>
      </c>
      <c r="G1963" t="s">
        <v>4431</v>
      </c>
      <c r="H1963" t="s">
        <v>27174</v>
      </c>
      <c r="I1963" s="193" t="s">
        <v>37181</v>
      </c>
    </row>
    <row r="1964" spans="1:9">
      <c r="A1964" t="s">
        <v>34735</v>
      </c>
      <c r="B1964" t="s">
        <v>2261</v>
      </c>
      <c r="C1964">
        <v>6</v>
      </c>
      <c r="D1964">
        <v>0.7</v>
      </c>
      <c r="E1964">
        <v>47</v>
      </c>
      <c r="F1964">
        <v>28.95</v>
      </c>
      <c r="G1964" t="s">
        <v>4431</v>
      </c>
      <c r="H1964" t="s">
        <v>27152</v>
      </c>
      <c r="I1964" s="193" t="s">
        <v>37182</v>
      </c>
    </row>
    <row r="1965" spans="1:9">
      <c r="A1965" t="s">
        <v>34736</v>
      </c>
      <c r="B1965" t="s">
        <v>2263</v>
      </c>
      <c r="C1965">
        <v>6</v>
      </c>
      <c r="D1965">
        <v>0.7</v>
      </c>
      <c r="E1965">
        <v>45</v>
      </c>
      <c r="F1965">
        <v>12.25</v>
      </c>
      <c r="G1965" t="s">
        <v>4431</v>
      </c>
      <c r="H1965" t="s">
        <v>27174</v>
      </c>
      <c r="I1965" s="193" t="s">
        <v>37183</v>
      </c>
    </row>
    <row r="1966" spans="1:9">
      <c r="A1966" t="s">
        <v>34737</v>
      </c>
      <c r="B1966" t="s">
        <v>2265</v>
      </c>
      <c r="C1966">
        <v>12</v>
      </c>
      <c r="D1966">
        <v>0.5</v>
      </c>
      <c r="E1966">
        <v>53.5</v>
      </c>
      <c r="F1966">
        <v>23</v>
      </c>
      <c r="G1966" t="s">
        <v>4431</v>
      </c>
      <c r="H1966" t="s">
        <v>27174</v>
      </c>
      <c r="I1966" s="193" t="s">
        <v>37184</v>
      </c>
    </row>
    <row r="1967" spans="1:9">
      <c r="A1967" t="s">
        <v>34738</v>
      </c>
      <c r="B1967" t="s">
        <v>2267</v>
      </c>
      <c r="C1967">
        <v>12</v>
      </c>
      <c r="D1967">
        <v>0.5</v>
      </c>
      <c r="E1967">
        <v>53.5</v>
      </c>
      <c r="F1967">
        <v>34.5</v>
      </c>
      <c r="G1967" t="s">
        <v>4431</v>
      </c>
      <c r="H1967" t="s">
        <v>27174</v>
      </c>
      <c r="I1967" s="193" t="s">
        <v>37185</v>
      </c>
    </row>
    <row r="1968" spans="1:9">
      <c r="A1968" t="s">
        <v>33521</v>
      </c>
      <c r="B1968" t="s">
        <v>153</v>
      </c>
      <c r="C1968">
        <v>6</v>
      </c>
      <c r="D1968">
        <v>0.7</v>
      </c>
      <c r="E1968">
        <v>42</v>
      </c>
      <c r="F1968">
        <v>105</v>
      </c>
      <c r="G1968" t="s">
        <v>32308</v>
      </c>
      <c r="H1968" t="s">
        <v>27150</v>
      </c>
      <c r="I1968" s="193" t="s">
        <v>35968</v>
      </c>
    </row>
    <row r="1969" spans="1:9">
      <c r="A1969" t="s">
        <v>33548</v>
      </c>
      <c r="B1969" t="s">
        <v>186</v>
      </c>
      <c r="C1969">
        <v>6</v>
      </c>
      <c r="D1969">
        <v>0.7</v>
      </c>
      <c r="E1969">
        <v>42</v>
      </c>
      <c r="F1969">
        <v>5.45</v>
      </c>
      <c r="G1969" t="s">
        <v>32308</v>
      </c>
      <c r="H1969" t="s">
        <v>27168</v>
      </c>
      <c r="I1969" s="193" t="s">
        <v>35995</v>
      </c>
    </row>
    <row r="1970" spans="1:9">
      <c r="A1970" t="s">
        <v>33549</v>
      </c>
      <c r="B1970" t="s">
        <v>188</v>
      </c>
      <c r="C1970">
        <v>6</v>
      </c>
      <c r="D1970">
        <v>0.7</v>
      </c>
      <c r="E1970">
        <v>51</v>
      </c>
      <c r="F1970">
        <v>13.5</v>
      </c>
      <c r="G1970" t="s">
        <v>32308</v>
      </c>
      <c r="H1970" t="s">
        <v>27168</v>
      </c>
      <c r="I1970" s="193" t="s">
        <v>35996</v>
      </c>
    </row>
    <row r="1971" spans="1:9">
      <c r="A1971" t="s">
        <v>33559</v>
      </c>
      <c r="B1971" t="s">
        <v>26901</v>
      </c>
      <c r="C1971">
        <v>6</v>
      </c>
      <c r="D1971">
        <v>0.7</v>
      </c>
      <c r="E1971">
        <v>43</v>
      </c>
      <c r="F1971">
        <v>51.5</v>
      </c>
      <c r="G1971" t="s">
        <v>32308</v>
      </c>
      <c r="H1971" t="s">
        <v>27172</v>
      </c>
      <c r="I1971" s="193" t="s">
        <v>36006</v>
      </c>
    </row>
    <row r="1972" spans="1:9">
      <c r="A1972" t="s">
        <v>33561</v>
      </c>
      <c r="B1972" t="s">
        <v>199</v>
      </c>
      <c r="C1972">
        <v>6</v>
      </c>
      <c r="D1972">
        <v>0.7</v>
      </c>
      <c r="E1972">
        <v>43</v>
      </c>
      <c r="F1972">
        <v>10</v>
      </c>
      <c r="G1972" t="s">
        <v>32308</v>
      </c>
      <c r="H1972" t="s">
        <v>27172</v>
      </c>
      <c r="I1972" s="193" t="s">
        <v>36008</v>
      </c>
    </row>
    <row r="1973" spans="1:9">
      <c r="A1973" t="s">
        <v>33562</v>
      </c>
      <c r="B1973" t="s">
        <v>32321</v>
      </c>
      <c r="C1973">
        <v>6</v>
      </c>
      <c r="D1973">
        <v>0.7</v>
      </c>
      <c r="E1973">
        <v>43</v>
      </c>
      <c r="F1973">
        <v>2.5</v>
      </c>
      <c r="G1973" t="s">
        <v>32308</v>
      </c>
      <c r="H1973" t="s">
        <v>27172</v>
      </c>
      <c r="I1973" s="193" t="s">
        <v>36009</v>
      </c>
    </row>
    <row r="1974" spans="1:9">
      <c r="A1974" t="s">
        <v>33563</v>
      </c>
      <c r="B1974" t="s">
        <v>200</v>
      </c>
      <c r="C1974">
        <v>6</v>
      </c>
      <c r="D1974">
        <v>0.7</v>
      </c>
      <c r="E1974">
        <v>43</v>
      </c>
      <c r="F1974">
        <v>26.5</v>
      </c>
      <c r="G1974" t="s">
        <v>32308</v>
      </c>
      <c r="H1974" t="s">
        <v>27172</v>
      </c>
      <c r="I1974" s="193" t="s">
        <v>36010</v>
      </c>
    </row>
    <row r="1975" spans="1:9">
      <c r="A1975" t="s">
        <v>33564</v>
      </c>
      <c r="B1975" t="s">
        <v>4722</v>
      </c>
      <c r="C1975">
        <v>6</v>
      </c>
      <c r="D1975">
        <v>0.7</v>
      </c>
      <c r="E1975">
        <v>43</v>
      </c>
      <c r="F1975">
        <v>15.65</v>
      </c>
      <c r="G1975" t="s">
        <v>32308</v>
      </c>
      <c r="H1975" t="s">
        <v>27172</v>
      </c>
      <c r="I1975" s="193" t="s">
        <v>36011</v>
      </c>
    </row>
    <row r="1976" spans="1:9">
      <c r="A1976" t="s">
        <v>33670</v>
      </c>
      <c r="B1976" t="s">
        <v>333</v>
      </c>
      <c r="C1976">
        <v>6</v>
      </c>
      <c r="D1976">
        <v>0.7</v>
      </c>
      <c r="E1976">
        <v>42</v>
      </c>
      <c r="F1976">
        <v>20.75</v>
      </c>
      <c r="G1976" t="s">
        <v>32308</v>
      </c>
      <c r="H1976" t="s">
        <v>27174</v>
      </c>
      <c r="I1976" s="193" t="s">
        <v>36117</v>
      </c>
    </row>
    <row r="1977" spans="1:9">
      <c r="A1977" t="s">
        <v>33671</v>
      </c>
      <c r="B1977" t="s">
        <v>333</v>
      </c>
      <c r="C1977">
        <v>3</v>
      </c>
      <c r="D1977">
        <v>1.75</v>
      </c>
      <c r="E1977">
        <v>42</v>
      </c>
      <c r="F1977">
        <v>7.4</v>
      </c>
      <c r="G1977" t="s">
        <v>32308</v>
      </c>
      <c r="H1977" t="s">
        <v>27151</v>
      </c>
      <c r="I1977" s="193" t="s">
        <v>36118</v>
      </c>
    </row>
    <row r="1978" spans="1:9">
      <c r="A1978" t="s">
        <v>33754</v>
      </c>
      <c r="B1978" t="s">
        <v>452</v>
      </c>
      <c r="C1978">
        <v>6</v>
      </c>
      <c r="D1978">
        <v>0.7</v>
      </c>
      <c r="E1978">
        <v>43.3</v>
      </c>
      <c r="F1978">
        <v>13.75</v>
      </c>
      <c r="G1978" t="s">
        <v>32308</v>
      </c>
      <c r="H1978" t="s">
        <v>27152</v>
      </c>
      <c r="I1978" s="193" t="s">
        <v>36201</v>
      </c>
    </row>
    <row r="1979" spans="1:9">
      <c r="A1979" t="s">
        <v>33755</v>
      </c>
      <c r="B1979" t="s">
        <v>14210</v>
      </c>
      <c r="C1979">
        <v>6</v>
      </c>
      <c r="D1979">
        <v>0.5</v>
      </c>
      <c r="E1979">
        <v>42.4</v>
      </c>
      <c r="F1979">
        <v>32.5</v>
      </c>
      <c r="G1979" t="s">
        <v>32308</v>
      </c>
      <c r="H1979" t="s">
        <v>27174</v>
      </c>
      <c r="I1979" s="193" t="s">
        <v>36202</v>
      </c>
    </row>
    <row r="1980" spans="1:9">
      <c r="A1980" t="s">
        <v>33758</v>
      </c>
      <c r="B1980" t="s">
        <v>458</v>
      </c>
      <c r="C1980">
        <v>120</v>
      </c>
      <c r="D1980">
        <v>0.05</v>
      </c>
      <c r="E1980">
        <v>40</v>
      </c>
      <c r="F1980">
        <v>6.9</v>
      </c>
      <c r="G1980" t="s">
        <v>32308</v>
      </c>
      <c r="H1980" t="s">
        <v>27152</v>
      </c>
      <c r="I1980" s="193" t="s">
        <v>36205</v>
      </c>
    </row>
    <row r="1981" spans="1:9">
      <c r="A1981" t="s">
        <v>33761</v>
      </c>
      <c r="B1981" t="s">
        <v>32354</v>
      </c>
      <c r="C1981">
        <v>3</v>
      </c>
      <c r="D1981">
        <v>1</v>
      </c>
      <c r="E1981">
        <v>50</v>
      </c>
      <c r="F1981">
        <v>9.35</v>
      </c>
      <c r="G1981" t="s">
        <v>32308</v>
      </c>
      <c r="H1981" t="s">
        <v>27152</v>
      </c>
      <c r="I1981" s="193" t="s">
        <v>36208</v>
      </c>
    </row>
    <row r="1982" spans="1:9">
      <c r="A1982" t="s">
        <v>33762</v>
      </c>
      <c r="B1982" t="s">
        <v>461</v>
      </c>
      <c r="C1982">
        <v>6</v>
      </c>
      <c r="D1982">
        <v>0.7</v>
      </c>
      <c r="E1982">
        <v>40</v>
      </c>
      <c r="F1982">
        <v>7.35</v>
      </c>
      <c r="G1982" t="s">
        <v>32308</v>
      </c>
      <c r="H1982" t="s">
        <v>27152</v>
      </c>
      <c r="I1982" s="193" t="s">
        <v>36209</v>
      </c>
    </row>
    <row r="1983" spans="1:9">
      <c r="A1983" t="s">
        <v>33763</v>
      </c>
      <c r="B1983" t="s">
        <v>461</v>
      </c>
      <c r="C1983">
        <v>6</v>
      </c>
      <c r="D1983">
        <v>1</v>
      </c>
      <c r="E1983">
        <v>40</v>
      </c>
      <c r="F1983">
        <v>10.75</v>
      </c>
      <c r="G1983" t="s">
        <v>32308</v>
      </c>
      <c r="H1983" t="s">
        <v>27152</v>
      </c>
      <c r="I1983" s="193" t="s">
        <v>36210</v>
      </c>
    </row>
    <row r="1984" spans="1:9">
      <c r="A1984" t="s">
        <v>33764</v>
      </c>
      <c r="B1984" t="s">
        <v>461</v>
      </c>
      <c r="C1984">
        <v>12</v>
      </c>
      <c r="D1984">
        <v>1</v>
      </c>
      <c r="E1984">
        <v>40</v>
      </c>
      <c r="F1984">
        <v>18.75</v>
      </c>
      <c r="G1984" t="s">
        <v>32308</v>
      </c>
      <c r="H1984" t="s">
        <v>27152</v>
      </c>
      <c r="I1984" s="193" t="s">
        <v>36211</v>
      </c>
    </row>
    <row r="1985" spans="1:9">
      <c r="A1985" t="s">
        <v>33765</v>
      </c>
      <c r="B1985" t="s">
        <v>465</v>
      </c>
      <c r="C1985">
        <v>6</v>
      </c>
      <c r="D1985">
        <v>0.7</v>
      </c>
      <c r="E1985">
        <v>45</v>
      </c>
      <c r="F1985">
        <v>18.5</v>
      </c>
      <c r="G1985" t="s">
        <v>32308</v>
      </c>
      <c r="H1985" t="s">
        <v>27152</v>
      </c>
      <c r="I1985" s="193" t="s">
        <v>36212</v>
      </c>
    </row>
    <row r="1986" spans="1:9">
      <c r="A1986" t="s">
        <v>33803</v>
      </c>
      <c r="B1986" t="s">
        <v>27050</v>
      </c>
      <c r="C1986">
        <v>6</v>
      </c>
      <c r="D1986">
        <v>0.7</v>
      </c>
      <c r="E1986">
        <v>43.3</v>
      </c>
      <c r="F1986">
        <v>99.5</v>
      </c>
      <c r="G1986" t="s">
        <v>32308</v>
      </c>
      <c r="H1986" t="s">
        <v>27153</v>
      </c>
      <c r="I1986" s="193" t="s">
        <v>36250</v>
      </c>
    </row>
    <row r="1987" spans="1:9">
      <c r="A1987" t="s">
        <v>33819</v>
      </c>
      <c r="B1987" t="s">
        <v>567</v>
      </c>
      <c r="C1987">
        <v>144</v>
      </c>
      <c r="D1987">
        <v>0.05</v>
      </c>
      <c r="E1987">
        <v>42.3</v>
      </c>
      <c r="F1987">
        <v>9.85</v>
      </c>
      <c r="G1987" t="s">
        <v>32308</v>
      </c>
      <c r="H1987" t="s">
        <v>27148</v>
      </c>
      <c r="I1987" s="193" t="s">
        <v>36266</v>
      </c>
    </row>
    <row r="1988" spans="1:9">
      <c r="A1988" t="s">
        <v>33820</v>
      </c>
      <c r="B1988" t="s">
        <v>567</v>
      </c>
      <c r="C1988">
        <v>6</v>
      </c>
      <c r="D1988">
        <v>0.5</v>
      </c>
      <c r="E1988">
        <v>42.3</v>
      </c>
      <c r="F1988">
        <v>25.95</v>
      </c>
      <c r="G1988" t="s">
        <v>32308</v>
      </c>
      <c r="H1988" t="s">
        <v>27148</v>
      </c>
      <c r="I1988" s="193" t="s">
        <v>36267</v>
      </c>
    </row>
    <row r="1989" spans="1:9">
      <c r="A1989" t="s">
        <v>33825</v>
      </c>
      <c r="B1989" t="s">
        <v>13693</v>
      </c>
      <c r="C1989">
        <v>6</v>
      </c>
      <c r="D1989">
        <v>0.7</v>
      </c>
      <c r="E1989">
        <v>60</v>
      </c>
      <c r="F1989">
        <v>25.95</v>
      </c>
      <c r="G1989" t="s">
        <v>32308</v>
      </c>
      <c r="H1989" t="s">
        <v>27152</v>
      </c>
      <c r="I1989" s="193" t="s">
        <v>36272</v>
      </c>
    </row>
    <row r="1990" spans="1:9">
      <c r="A1990" t="s">
        <v>33826</v>
      </c>
      <c r="B1990" t="s">
        <v>580</v>
      </c>
      <c r="C1990">
        <v>6</v>
      </c>
      <c r="D1990">
        <v>0.7</v>
      </c>
      <c r="E1990">
        <v>60</v>
      </c>
      <c r="F1990">
        <v>2.35</v>
      </c>
      <c r="G1990" t="s">
        <v>32308</v>
      </c>
      <c r="H1990" t="s">
        <v>27152</v>
      </c>
      <c r="I1990" s="193" t="s">
        <v>36273</v>
      </c>
    </row>
    <row r="1991" spans="1:9">
      <c r="A1991" t="s">
        <v>33831</v>
      </c>
      <c r="B1991" t="s">
        <v>32991</v>
      </c>
      <c r="C1991">
        <v>6</v>
      </c>
      <c r="D1991">
        <v>0.7</v>
      </c>
      <c r="E1991">
        <v>40</v>
      </c>
      <c r="F1991">
        <v>26</v>
      </c>
      <c r="G1991" t="s">
        <v>32308</v>
      </c>
      <c r="H1991" t="s">
        <v>27195</v>
      </c>
      <c r="I1991" s="193" t="s">
        <v>36278</v>
      </c>
    </row>
    <row r="1992" spans="1:9">
      <c r="A1992" t="s">
        <v>33833</v>
      </c>
      <c r="B1992" t="s">
        <v>587</v>
      </c>
      <c r="C1992">
        <v>6</v>
      </c>
      <c r="D1992">
        <v>0.7</v>
      </c>
      <c r="E1992">
        <v>40</v>
      </c>
      <c r="F1992">
        <v>2250</v>
      </c>
      <c r="G1992" t="s">
        <v>32308</v>
      </c>
      <c r="H1992" t="s">
        <v>27152</v>
      </c>
      <c r="I1992" s="193" t="s">
        <v>36280</v>
      </c>
    </row>
    <row r="1993" spans="1:9">
      <c r="A1993" t="s">
        <v>33834</v>
      </c>
      <c r="B1993" t="s">
        <v>587</v>
      </c>
      <c r="C1993">
        <v>6</v>
      </c>
      <c r="D1993">
        <v>1</v>
      </c>
      <c r="E1993">
        <v>40</v>
      </c>
      <c r="F1993">
        <v>16</v>
      </c>
      <c r="G1993" t="s">
        <v>32308</v>
      </c>
      <c r="H1993" t="s">
        <v>27152</v>
      </c>
      <c r="I1993" s="193" t="s">
        <v>36281</v>
      </c>
    </row>
    <row r="1994" spans="1:9">
      <c r="A1994" t="s">
        <v>33835</v>
      </c>
      <c r="B1994" t="s">
        <v>590</v>
      </c>
      <c r="C1994">
        <v>6</v>
      </c>
      <c r="D1994">
        <v>0.7</v>
      </c>
      <c r="E1994">
        <v>43</v>
      </c>
      <c r="F1994">
        <v>62.5</v>
      </c>
      <c r="G1994" t="s">
        <v>32308</v>
      </c>
      <c r="H1994" t="s">
        <v>27154</v>
      </c>
      <c r="I1994" s="193" t="s">
        <v>36282</v>
      </c>
    </row>
    <row r="1995" spans="1:9">
      <c r="A1995" t="s">
        <v>33839</v>
      </c>
      <c r="B1995" t="s">
        <v>596</v>
      </c>
      <c r="C1995">
        <v>6</v>
      </c>
      <c r="D1995">
        <v>0.7</v>
      </c>
      <c r="E1995">
        <v>42</v>
      </c>
      <c r="F1995">
        <v>14.85</v>
      </c>
      <c r="G1995" t="s">
        <v>32308</v>
      </c>
      <c r="H1995" t="s">
        <v>27148</v>
      </c>
      <c r="I1995" s="193" t="s">
        <v>36286</v>
      </c>
    </row>
    <row r="1996" spans="1:9">
      <c r="A1996" t="s">
        <v>33844</v>
      </c>
      <c r="B1996" t="s">
        <v>683</v>
      </c>
      <c r="C1996">
        <v>12</v>
      </c>
      <c r="D1996">
        <v>1</v>
      </c>
      <c r="E1996">
        <v>37.5</v>
      </c>
      <c r="F1996">
        <v>120</v>
      </c>
      <c r="G1996" t="s">
        <v>32308</v>
      </c>
      <c r="H1996" t="s">
        <v>27152</v>
      </c>
      <c r="I1996" s="193" t="s">
        <v>36291</v>
      </c>
    </row>
    <row r="1997" spans="1:9">
      <c r="A1997" t="s">
        <v>33845</v>
      </c>
      <c r="B1997" t="s">
        <v>683</v>
      </c>
      <c r="C1997">
        <v>6</v>
      </c>
      <c r="D1997">
        <v>0.7</v>
      </c>
      <c r="E1997">
        <v>37.5</v>
      </c>
      <c r="F1997">
        <v>235</v>
      </c>
      <c r="G1997" t="s">
        <v>32308</v>
      </c>
      <c r="H1997" t="s">
        <v>27152</v>
      </c>
      <c r="I1997" s="193" t="s">
        <v>36292</v>
      </c>
    </row>
    <row r="1998" spans="1:9">
      <c r="A1998" t="s">
        <v>33846</v>
      </c>
      <c r="B1998" t="s">
        <v>685</v>
      </c>
      <c r="C1998">
        <v>6</v>
      </c>
      <c r="D1998">
        <v>1</v>
      </c>
      <c r="E1998">
        <v>40</v>
      </c>
      <c r="F1998">
        <v>7.95</v>
      </c>
      <c r="G1998" t="s">
        <v>32308</v>
      </c>
      <c r="H1998" t="s">
        <v>27152</v>
      </c>
      <c r="I1998" s="193" t="s">
        <v>36293</v>
      </c>
    </row>
    <row r="1999" spans="1:9">
      <c r="A1999" t="s">
        <v>33847</v>
      </c>
      <c r="B1999" t="s">
        <v>685</v>
      </c>
      <c r="C1999">
        <v>6</v>
      </c>
      <c r="D1999">
        <v>0.7</v>
      </c>
      <c r="E1999">
        <v>40</v>
      </c>
      <c r="F1999">
        <v>9.4499999999999993</v>
      </c>
      <c r="G1999" t="s">
        <v>32308</v>
      </c>
      <c r="H1999" t="s">
        <v>27152</v>
      </c>
      <c r="I1999" s="193" t="s">
        <v>36294</v>
      </c>
    </row>
    <row r="2000" spans="1:9">
      <c r="A2000" t="s">
        <v>33848</v>
      </c>
      <c r="B2000" t="s">
        <v>690</v>
      </c>
      <c r="C2000">
        <v>6</v>
      </c>
      <c r="D2000">
        <v>0.7</v>
      </c>
      <c r="E2000">
        <v>42</v>
      </c>
      <c r="F2000">
        <v>13.25</v>
      </c>
      <c r="G2000" t="s">
        <v>32308</v>
      </c>
      <c r="H2000" t="s">
        <v>27152</v>
      </c>
      <c r="I2000" s="193" t="s">
        <v>36295</v>
      </c>
    </row>
    <row r="2001" spans="1:9">
      <c r="A2001" t="s">
        <v>33849</v>
      </c>
      <c r="B2001" t="s">
        <v>692</v>
      </c>
      <c r="C2001">
        <v>120</v>
      </c>
      <c r="D2001">
        <v>0.05</v>
      </c>
      <c r="E2001">
        <v>40</v>
      </c>
      <c r="F2001">
        <v>23</v>
      </c>
      <c r="G2001" t="s">
        <v>32308</v>
      </c>
      <c r="H2001" t="s">
        <v>27152</v>
      </c>
      <c r="I2001" s="193" t="s">
        <v>36296</v>
      </c>
    </row>
    <row r="2002" spans="1:9">
      <c r="A2002" t="s">
        <v>33857</v>
      </c>
      <c r="B2002" t="s">
        <v>704</v>
      </c>
      <c r="C2002">
        <v>6</v>
      </c>
      <c r="D2002">
        <v>0.7</v>
      </c>
      <c r="E2002">
        <v>40</v>
      </c>
      <c r="F2002">
        <v>17.5</v>
      </c>
      <c r="G2002" t="s">
        <v>32308</v>
      </c>
      <c r="H2002" t="s">
        <v>27152</v>
      </c>
      <c r="I2002" s="193" t="s">
        <v>36304</v>
      </c>
    </row>
    <row r="2003" spans="1:9">
      <c r="A2003" t="s">
        <v>33885</v>
      </c>
      <c r="B2003" t="s">
        <v>760</v>
      </c>
      <c r="C2003">
        <v>6</v>
      </c>
      <c r="D2003">
        <v>0.7</v>
      </c>
      <c r="E2003">
        <v>40</v>
      </c>
      <c r="F2003">
        <v>17.5</v>
      </c>
      <c r="G2003" t="s">
        <v>32308</v>
      </c>
      <c r="H2003" t="s">
        <v>27152</v>
      </c>
      <c r="I2003" s="193" t="s">
        <v>36332</v>
      </c>
    </row>
    <row r="2004" spans="1:9">
      <c r="A2004" t="s">
        <v>33886</v>
      </c>
      <c r="B2004" t="s">
        <v>763</v>
      </c>
      <c r="C2004">
        <v>6</v>
      </c>
      <c r="D2004">
        <v>0.7</v>
      </c>
      <c r="E2004">
        <v>57</v>
      </c>
      <c r="F2004">
        <v>9.1</v>
      </c>
      <c r="G2004" t="s">
        <v>32308</v>
      </c>
      <c r="H2004" t="s">
        <v>27152</v>
      </c>
      <c r="I2004" s="193" t="s">
        <v>36333</v>
      </c>
    </row>
    <row r="2005" spans="1:9">
      <c r="A2005" t="s">
        <v>33887</v>
      </c>
      <c r="B2005" t="s">
        <v>765</v>
      </c>
      <c r="C2005">
        <v>6</v>
      </c>
      <c r="D2005">
        <v>0.7</v>
      </c>
      <c r="E2005">
        <v>40</v>
      </c>
      <c r="F2005">
        <v>5.8</v>
      </c>
      <c r="G2005" t="s">
        <v>32308</v>
      </c>
      <c r="H2005" t="s">
        <v>27152</v>
      </c>
      <c r="I2005" s="193" t="s">
        <v>36334</v>
      </c>
    </row>
    <row r="2006" spans="1:9">
      <c r="A2006" t="s">
        <v>33888</v>
      </c>
      <c r="B2006" t="s">
        <v>765</v>
      </c>
      <c r="C2006">
        <v>6</v>
      </c>
      <c r="D2006">
        <v>1</v>
      </c>
      <c r="E2006">
        <v>40</v>
      </c>
      <c r="F2006">
        <v>15.8</v>
      </c>
      <c r="G2006" t="s">
        <v>32308</v>
      </c>
      <c r="H2006" t="s">
        <v>27152</v>
      </c>
      <c r="I2006" s="193" t="s">
        <v>36335</v>
      </c>
    </row>
    <row r="2007" spans="1:9">
      <c r="A2007" t="s">
        <v>33889</v>
      </c>
      <c r="B2007" t="s">
        <v>768</v>
      </c>
      <c r="C2007">
        <v>6</v>
      </c>
      <c r="D2007">
        <v>0.7</v>
      </c>
      <c r="E2007">
        <v>40</v>
      </c>
      <c r="F2007">
        <v>875</v>
      </c>
      <c r="G2007" t="s">
        <v>32308</v>
      </c>
      <c r="H2007" t="s">
        <v>27152</v>
      </c>
      <c r="I2007" s="193" t="s">
        <v>36336</v>
      </c>
    </row>
    <row r="2008" spans="1:9">
      <c r="A2008" t="s">
        <v>33890</v>
      </c>
      <c r="B2008" t="s">
        <v>32999</v>
      </c>
      <c r="C2008">
        <v>6</v>
      </c>
      <c r="D2008">
        <v>0.7</v>
      </c>
      <c r="E2008">
        <v>41.2</v>
      </c>
      <c r="F2008">
        <v>26</v>
      </c>
      <c r="G2008" t="s">
        <v>32308</v>
      </c>
      <c r="H2008" t="s">
        <v>27152</v>
      </c>
      <c r="I2008" s="193" t="s">
        <v>36337</v>
      </c>
    </row>
    <row r="2009" spans="1:9">
      <c r="A2009" t="s">
        <v>33892</v>
      </c>
      <c r="B2009" t="s">
        <v>772</v>
      </c>
      <c r="C2009">
        <v>6</v>
      </c>
      <c r="D2009">
        <v>0.7</v>
      </c>
      <c r="E2009">
        <v>40</v>
      </c>
      <c r="F2009">
        <v>135</v>
      </c>
      <c r="G2009" t="s">
        <v>32308</v>
      </c>
      <c r="H2009" t="s">
        <v>27152</v>
      </c>
      <c r="I2009" s="193" t="s">
        <v>36339</v>
      </c>
    </row>
    <row r="2010" spans="1:9">
      <c r="A2010" t="s">
        <v>33893</v>
      </c>
      <c r="B2010" t="s">
        <v>774</v>
      </c>
      <c r="C2010">
        <v>6</v>
      </c>
      <c r="D2010">
        <v>0.7</v>
      </c>
      <c r="E2010">
        <v>40</v>
      </c>
      <c r="F2010">
        <v>17.5</v>
      </c>
      <c r="G2010" t="s">
        <v>32308</v>
      </c>
      <c r="H2010" t="s">
        <v>27174</v>
      </c>
      <c r="I2010" s="193" t="s">
        <v>36340</v>
      </c>
    </row>
    <row r="2011" spans="1:9">
      <c r="A2011" t="s">
        <v>33906</v>
      </c>
      <c r="B2011" t="s">
        <v>789</v>
      </c>
      <c r="C2011">
        <v>6</v>
      </c>
      <c r="D2011">
        <v>0.7</v>
      </c>
      <c r="E2011">
        <v>40</v>
      </c>
      <c r="F2011">
        <v>5.95</v>
      </c>
      <c r="G2011" t="s">
        <v>32308</v>
      </c>
      <c r="H2011" t="s">
        <v>27218</v>
      </c>
      <c r="I2011" s="193" t="s">
        <v>36353</v>
      </c>
    </row>
    <row r="2012" spans="1:9">
      <c r="A2012" t="s">
        <v>33907</v>
      </c>
      <c r="B2012" t="s">
        <v>791</v>
      </c>
      <c r="C2012">
        <v>6</v>
      </c>
      <c r="D2012">
        <v>0.7</v>
      </c>
      <c r="E2012">
        <v>40</v>
      </c>
      <c r="F2012">
        <v>21</v>
      </c>
      <c r="G2012" t="s">
        <v>32308</v>
      </c>
      <c r="H2012" t="s">
        <v>27218</v>
      </c>
      <c r="I2012" s="193" t="s">
        <v>36354</v>
      </c>
    </row>
    <row r="2013" spans="1:9">
      <c r="A2013" t="s">
        <v>33912</v>
      </c>
      <c r="B2013" t="s">
        <v>802</v>
      </c>
      <c r="C2013">
        <v>6</v>
      </c>
      <c r="D2013">
        <v>0.7</v>
      </c>
      <c r="E2013">
        <v>40</v>
      </c>
      <c r="F2013">
        <v>49.95</v>
      </c>
      <c r="G2013" t="s">
        <v>32308</v>
      </c>
      <c r="H2013" t="s">
        <v>27152</v>
      </c>
      <c r="I2013" s="193" t="s">
        <v>36359</v>
      </c>
    </row>
    <row r="2014" spans="1:9">
      <c r="A2014" t="s">
        <v>33913</v>
      </c>
      <c r="B2014" t="s">
        <v>802</v>
      </c>
      <c r="C2014">
        <v>6</v>
      </c>
      <c r="D2014">
        <v>1</v>
      </c>
      <c r="E2014">
        <v>40</v>
      </c>
      <c r="F2014">
        <v>8.99</v>
      </c>
      <c r="G2014" t="s">
        <v>32308</v>
      </c>
      <c r="H2014" t="s">
        <v>27152</v>
      </c>
      <c r="I2014" s="193" t="s">
        <v>36360</v>
      </c>
    </row>
    <row r="2015" spans="1:9">
      <c r="A2015" t="s">
        <v>34007</v>
      </c>
      <c r="B2015" t="s">
        <v>966</v>
      </c>
      <c r="C2015">
        <v>6</v>
      </c>
      <c r="D2015">
        <v>0.7</v>
      </c>
      <c r="E2015">
        <v>48.2</v>
      </c>
      <c r="F2015">
        <v>5.85</v>
      </c>
      <c r="G2015" t="s">
        <v>32308</v>
      </c>
      <c r="H2015" t="s">
        <v>27148</v>
      </c>
      <c r="I2015" s="193" t="s">
        <v>36454</v>
      </c>
    </row>
    <row r="2016" spans="1:9">
      <c r="A2016" t="s">
        <v>34047</v>
      </c>
      <c r="B2016" t="s">
        <v>1054</v>
      </c>
      <c r="C2016">
        <v>6</v>
      </c>
      <c r="D2016">
        <v>0.7</v>
      </c>
      <c r="E2016">
        <v>42</v>
      </c>
      <c r="F2016">
        <v>21.5</v>
      </c>
      <c r="G2016" t="s">
        <v>32308</v>
      </c>
      <c r="H2016" t="s">
        <v>27154</v>
      </c>
      <c r="I2016" s="193" t="s">
        <v>36494</v>
      </c>
    </row>
    <row r="2017" spans="1:9">
      <c r="A2017" t="s">
        <v>34063</v>
      </c>
      <c r="B2017" t="s">
        <v>1079</v>
      </c>
      <c r="C2017">
        <v>6</v>
      </c>
      <c r="D2017">
        <v>0.7</v>
      </c>
      <c r="E2017">
        <v>44</v>
      </c>
      <c r="F2017">
        <v>17</v>
      </c>
      <c r="G2017" t="s">
        <v>32308</v>
      </c>
      <c r="H2017" t="s">
        <v>27154</v>
      </c>
      <c r="I2017" s="193" t="s">
        <v>36510</v>
      </c>
    </row>
    <row r="2018" spans="1:9">
      <c r="A2018" t="s">
        <v>34064</v>
      </c>
      <c r="B2018" t="s">
        <v>1081</v>
      </c>
      <c r="C2018">
        <v>6</v>
      </c>
      <c r="D2018">
        <v>0.7</v>
      </c>
      <c r="E2018">
        <v>41.5</v>
      </c>
      <c r="F2018">
        <v>21.5</v>
      </c>
      <c r="G2018" t="s">
        <v>32308</v>
      </c>
      <c r="H2018" t="s">
        <v>27154</v>
      </c>
      <c r="I2018" s="193" t="s">
        <v>36511</v>
      </c>
    </row>
    <row r="2019" spans="1:9">
      <c r="A2019" t="s">
        <v>34065</v>
      </c>
      <c r="B2019" t="s">
        <v>1083</v>
      </c>
      <c r="C2019">
        <v>6</v>
      </c>
      <c r="D2019">
        <v>0.5</v>
      </c>
      <c r="E2019">
        <v>46</v>
      </c>
      <c r="F2019">
        <v>6.45</v>
      </c>
      <c r="G2019" t="s">
        <v>32308</v>
      </c>
      <c r="H2019" t="s">
        <v>27154</v>
      </c>
      <c r="I2019" s="193" t="s">
        <v>36512</v>
      </c>
    </row>
    <row r="2020" spans="1:9">
      <c r="A2020" t="s">
        <v>34099</v>
      </c>
      <c r="B2020" t="s">
        <v>33018</v>
      </c>
      <c r="C2020">
        <v>6</v>
      </c>
      <c r="D2020">
        <v>0.5</v>
      </c>
      <c r="E2020">
        <v>42</v>
      </c>
      <c r="F2020">
        <v>88.5</v>
      </c>
      <c r="G2020" t="s">
        <v>32308</v>
      </c>
      <c r="H2020" t="s">
        <v>27172</v>
      </c>
      <c r="I2020" s="193" t="s">
        <v>36546</v>
      </c>
    </row>
    <row r="2021" spans="1:9">
      <c r="A2021" t="s">
        <v>34100</v>
      </c>
      <c r="B2021" t="s">
        <v>1156</v>
      </c>
      <c r="C2021">
        <v>6</v>
      </c>
      <c r="D2021">
        <v>0.5</v>
      </c>
      <c r="E2021">
        <v>40</v>
      </c>
      <c r="F2021">
        <v>31</v>
      </c>
      <c r="G2021" t="s">
        <v>32308</v>
      </c>
      <c r="H2021" t="s">
        <v>27172</v>
      </c>
      <c r="I2021" s="193" t="s">
        <v>36547</v>
      </c>
    </row>
    <row r="2022" spans="1:9">
      <c r="A2022" t="s">
        <v>34101</v>
      </c>
      <c r="B2022" t="s">
        <v>33019</v>
      </c>
      <c r="C2022">
        <v>6</v>
      </c>
      <c r="D2022">
        <v>0.5</v>
      </c>
      <c r="E2022">
        <v>41</v>
      </c>
      <c r="F2022">
        <v>9.9499999999999993</v>
      </c>
      <c r="G2022" t="s">
        <v>32308</v>
      </c>
      <c r="H2022" t="s">
        <v>27172</v>
      </c>
      <c r="I2022" s="193" t="s">
        <v>36548</v>
      </c>
    </row>
    <row r="2023" spans="1:9">
      <c r="A2023" t="s">
        <v>34102</v>
      </c>
      <c r="B2023" t="s">
        <v>33020</v>
      </c>
      <c r="C2023">
        <v>6</v>
      </c>
      <c r="D2023">
        <v>0.5</v>
      </c>
      <c r="E2023">
        <v>40</v>
      </c>
      <c r="F2023">
        <v>41.5</v>
      </c>
      <c r="G2023" t="s">
        <v>32308</v>
      </c>
      <c r="H2023" t="s">
        <v>27172</v>
      </c>
      <c r="I2023" s="193" t="s">
        <v>36549</v>
      </c>
    </row>
    <row r="2024" spans="1:9">
      <c r="A2024" t="s">
        <v>34129</v>
      </c>
      <c r="B2024" t="s">
        <v>31742</v>
      </c>
      <c r="C2024">
        <v>6</v>
      </c>
      <c r="D2024">
        <v>0.7</v>
      </c>
      <c r="E2024">
        <v>45</v>
      </c>
      <c r="F2024">
        <v>16.5</v>
      </c>
      <c r="G2024" t="s">
        <v>32308</v>
      </c>
      <c r="H2024" t="s">
        <v>31743</v>
      </c>
      <c r="I2024" s="193" t="s">
        <v>36576</v>
      </c>
    </row>
    <row r="2025" spans="1:9">
      <c r="A2025" t="s">
        <v>34143</v>
      </c>
      <c r="B2025" t="s">
        <v>33030</v>
      </c>
      <c r="C2025">
        <v>6</v>
      </c>
      <c r="D2025">
        <v>0.7</v>
      </c>
      <c r="E2025">
        <v>40</v>
      </c>
      <c r="F2025">
        <v>11.25</v>
      </c>
      <c r="G2025" t="s">
        <v>32308</v>
      </c>
      <c r="H2025" t="s">
        <v>27148</v>
      </c>
      <c r="I2025" s="193" t="s">
        <v>36590</v>
      </c>
    </row>
    <row r="2026" spans="1:9">
      <c r="A2026" t="s">
        <v>34150</v>
      </c>
      <c r="B2026" t="s">
        <v>1238</v>
      </c>
      <c r="C2026">
        <v>6</v>
      </c>
      <c r="D2026">
        <v>0.7</v>
      </c>
      <c r="E2026">
        <v>41.8</v>
      </c>
      <c r="F2026">
        <v>9.65</v>
      </c>
      <c r="G2026" t="s">
        <v>32308</v>
      </c>
      <c r="H2026" t="s">
        <v>27148</v>
      </c>
      <c r="I2026" s="193" t="s">
        <v>36597</v>
      </c>
    </row>
    <row r="2027" spans="1:9">
      <c r="A2027" t="s">
        <v>34205</v>
      </c>
      <c r="B2027" t="s">
        <v>26936</v>
      </c>
      <c r="C2027">
        <v>6</v>
      </c>
      <c r="D2027">
        <v>0.7</v>
      </c>
      <c r="E2027">
        <v>40</v>
      </c>
      <c r="F2027">
        <v>23.5</v>
      </c>
      <c r="G2027" t="s">
        <v>32308</v>
      </c>
      <c r="H2027" t="s">
        <v>27155</v>
      </c>
      <c r="I2027" s="193" t="s">
        <v>36652</v>
      </c>
    </row>
    <row r="2028" spans="1:9">
      <c r="A2028" t="s">
        <v>34206</v>
      </c>
      <c r="B2028" t="s">
        <v>26938</v>
      </c>
      <c r="C2028">
        <v>6</v>
      </c>
      <c r="D2028">
        <v>0.7</v>
      </c>
      <c r="E2028">
        <v>40</v>
      </c>
      <c r="F2028">
        <v>21.75</v>
      </c>
      <c r="G2028" t="s">
        <v>32308</v>
      </c>
      <c r="H2028" t="s">
        <v>27155</v>
      </c>
      <c r="I2028" s="193" t="s">
        <v>36653</v>
      </c>
    </row>
    <row r="2029" spans="1:9">
      <c r="A2029" t="s">
        <v>34281</v>
      </c>
      <c r="B2029" t="s">
        <v>33048</v>
      </c>
      <c r="C2029">
        <v>6</v>
      </c>
      <c r="D2029">
        <v>0.7</v>
      </c>
      <c r="E2029">
        <v>43</v>
      </c>
      <c r="F2029">
        <v>33</v>
      </c>
      <c r="G2029" t="s">
        <v>32308</v>
      </c>
      <c r="H2029" t="s">
        <v>27195</v>
      </c>
      <c r="I2029" s="193" t="s">
        <v>36728</v>
      </c>
    </row>
    <row r="2030" spans="1:9">
      <c r="A2030" t="s">
        <v>34284</v>
      </c>
      <c r="B2030" t="s">
        <v>33049</v>
      </c>
      <c r="C2030">
        <v>6</v>
      </c>
      <c r="D2030">
        <v>0.7</v>
      </c>
      <c r="E2030">
        <v>43</v>
      </c>
      <c r="F2030">
        <v>50</v>
      </c>
      <c r="G2030" t="s">
        <v>32308</v>
      </c>
      <c r="H2030" t="s">
        <v>27195</v>
      </c>
      <c r="I2030" s="193" t="s">
        <v>36731</v>
      </c>
    </row>
    <row r="2031" spans="1:9">
      <c r="A2031" t="s">
        <v>34285</v>
      </c>
      <c r="B2031" t="s">
        <v>1471</v>
      </c>
      <c r="C2031">
        <v>6</v>
      </c>
      <c r="D2031">
        <v>0.7</v>
      </c>
      <c r="E2031">
        <v>43</v>
      </c>
      <c r="F2031">
        <v>16.5</v>
      </c>
      <c r="G2031" t="s">
        <v>32308</v>
      </c>
      <c r="H2031" t="s">
        <v>27195</v>
      </c>
      <c r="I2031" s="193" t="s">
        <v>36732</v>
      </c>
    </row>
    <row r="2032" spans="1:9">
      <c r="A2032" t="s">
        <v>34317</v>
      </c>
      <c r="B2032" t="s">
        <v>15078</v>
      </c>
      <c r="C2032">
        <v>48</v>
      </c>
      <c r="D2032">
        <v>0.05</v>
      </c>
      <c r="E2032">
        <v>42</v>
      </c>
      <c r="F2032">
        <v>23.5</v>
      </c>
      <c r="G2032" t="s">
        <v>32308</v>
      </c>
      <c r="H2032" t="s">
        <v>27159</v>
      </c>
      <c r="I2032" s="193" t="s">
        <v>36764</v>
      </c>
    </row>
    <row r="2033" spans="1:9">
      <c r="A2033" t="s">
        <v>34318</v>
      </c>
      <c r="B2033" t="s">
        <v>15078</v>
      </c>
      <c r="C2033">
        <v>6</v>
      </c>
      <c r="D2033">
        <v>0.5</v>
      </c>
      <c r="E2033">
        <v>42</v>
      </c>
      <c r="F2033">
        <v>12.25</v>
      </c>
      <c r="G2033" t="s">
        <v>32308</v>
      </c>
      <c r="H2033" t="s">
        <v>27159</v>
      </c>
      <c r="I2033" s="193" t="s">
        <v>36765</v>
      </c>
    </row>
    <row r="2034" spans="1:9">
      <c r="A2034" t="s">
        <v>34319</v>
      </c>
      <c r="B2034" t="s">
        <v>15078</v>
      </c>
      <c r="C2034">
        <v>6</v>
      </c>
      <c r="D2034">
        <v>0.7</v>
      </c>
      <c r="E2034">
        <v>42</v>
      </c>
      <c r="F2034">
        <v>35.75</v>
      </c>
      <c r="G2034" t="s">
        <v>32308</v>
      </c>
      <c r="H2034" t="s">
        <v>27159</v>
      </c>
      <c r="I2034" s="193" t="s">
        <v>36766</v>
      </c>
    </row>
    <row r="2035" spans="1:9">
      <c r="A2035" t="s">
        <v>34328</v>
      </c>
      <c r="B2035" t="s">
        <v>1553</v>
      </c>
      <c r="C2035">
        <v>6</v>
      </c>
      <c r="D2035">
        <v>0.7</v>
      </c>
      <c r="E2035">
        <v>43</v>
      </c>
      <c r="F2035">
        <v>27.5</v>
      </c>
      <c r="G2035" t="s">
        <v>32308</v>
      </c>
      <c r="H2035" t="s">
        <v>27162</v>
      </c>
      <c r="I2035" s="193" t="s">
        <v>36775</v>
      </c>
    </row>
    <row r="2036" spans="1:9">
      <c r="A2036" t="s">
        <v>34361</v>
      </c>
      <c r="B2036" t="s">
        <v>31752</v>
      </c>
      <c r="C2036">
        <v>6</v>
      </c>
      <c r="D2036">
        <v>0.7</v>
      </c>
      <c r="E2036">
        <v>43.5</v>
      </c>
      <c r="F2036">
        <v>7.35</v>
      </c>
      <c r="G2036" t="s">
        <v>32308</v>
      </c>
      <c r="H2036" t="s">
        <v>27152</v>
      </c>
      <c r="I2036" s="193" t="s">
        <v>36808</v>
      </c>
    </row>
    <row r="2037" spans="1:9">
      <c r="A2037" t="s">
        <v>34392</v>
      </c>
      <c r="B2037" t="s">
        <v>1676</v>
      </c>
      <c r="C2037">
        <v>6</v>
      </c>
      <c r="D2037">
        <v>0.7</v>
      </c>
      <c r="E2037">
        <v>45</v>
      </c>
      <c r="F2037">
        <v>14.5</v>
      </c>
      <c r="G2037" t="s">
        <v>32308</v>
      </c>
      <c r="H2037" t="s">
        <v>27152</v>
      </c>
      <c r="I2037" s="193" t="s">
        <v>36839</v>
      </c>
    </row>
    <row r="2038" spans="1:9">
      <c r="A2038" t="s">
        <v>34417</v>
      </c>
      <c r="B2038" t="s">
        <v>31758</v>
      </c>
      <c r="C2038">
        <v>6</v>
      </c>
      <c r="D2038">
        <v>0.7</v>
      </c>
      <c r="E2038">
        <v>44</v>
      </c>
      <c r="F2038">
        <v>26</v>
      </c>
      <c r="G2038" t="s">
        <v>32308</v>
      </c>
      <c r="H2038" t="s">
        <v>27154</v>
      </c>
      <c r="I2038" s="193" t="s">
        <v>36864</v>
      </c>
    </row>
    <row r="2039" spans="1:9">
      <c r="A2039" t="s">
        <v>34418</v>
      </c>
      <c r="B2039" t="s">
        <v>1728</v>
      </c>
      <c r="C2039">
        <v>6</v>
      </c>
      <c r="D2039">
        <v>0.7</v>
      </c>
      <c r="E2039">
        <v>44</v>
      </c>
      <c r="F2039">
        <v>10.15</v>
      </c>
      <c r="G2039" t="s">
        <v>32308</v>
      </c>
      <c r="H2039" t="s">
        <v>27152</v>
      </c>
      <c r="I2039" s="193" t="s">
        <v>36865</v>
      </c>
    </row>
    <row r="2040" spans="1:9">
      <c r="A2040" t="s">
        <v>34421</v>
      </c>
      <c r="B2040" t="s">
        <v>14634</v>
      </c>
      <c r="C2040">
        <v>6</v>
      </c>
      <c r="D2040">
        <v>1</v>
      </c>
      <c r="E2040">
        <v>37.5</v>
      </c>
      <c r="F2040">
        <v>6.5</v>
      </c>
      <c r="G2040" t="s">
        <v>32308</v>
      </c>
      <c r="H2040" t="s">
        <v>27152</v>
      </c>
      <c r="I2040" s="193" t="s">
        <v>36868</v>
      </c>
    </row>
    <row r="2041" spans="1:9">
      <c r="A2041" t="s">
        <v>34422</v>
      </c>
      <c r="B2041" t="s">
        <v>1736</v>
      </c>
      <c r="C2041">
        <v>6</v>
      </c>
      <c r="D2041">
        <v>0.7</v>
      </c>
      <c r="E2041">
        <v>42</v>
      </c>
      <c r="F2041">
        <v>7.5</v>
      </c>
      <c r="G2041" t="s">
        <v>32308</v>
      </c>
      <c r="H2041" t="s">
        <v>27148</v>
      </c>
      <c r="I2041" s="193" t="s">
        <v>36869</v>
      </c>
    </row>
    <row r="2042" spans="1:9">
      <c r="A2042" t="s">
        <v>34425</v>
      </c>
      <c r="B2042" t="s">
        <v>1743</v>
      </c>
      <c r="C2042">
        <v>6</v>
      </c>
      <c r="D2042">
        <v>0.7</v>
      </c>
      <c r="E2042">
        <v>40</v>
      </c>
      <c r="F2042">
        <v>12.25</v>
      </c>
      <c r="G2042" t="s">
        <v>32308</v>
      </c>
      <c r="H2042" t="s">
        <v>27152</v>
      </c>
      <c r="I2042" s="193" t="s">
        <v>36872</v>
      </c>
    </row>
    <row r="2043" spans="1:9">
      <c r="A2043" t="s">
        <v>34426</v>
      </c>
      <c r="B2043" t="s">
        <v>1745</v>
      </c>
      <c r="C2043">
        <v>6</v>
      </c>
      <c r="D2043">
        <v>0.7</v>
      </c>
      <c r="E2043">
        <v>47</v>
      </c>
      <c r="F2043">
        <v>10.7</v>
      </c>
      <c r="G2043" t="s">
        <v>32308</v>
      </c>
      <c r="H2043" t="s">
        <v>27152</v>
      </c>
      <c r="I2043" s="193" t="s">
        <v>36873</v>
      </c>
    </row>
    <row r="2044" spans="1:9">
      <c r="A2044" t="s">
        <v>34429</v>
      </c>
      <c r="B2044" t="s">
        <v>1754</v>
      </c>
      <c r="C2044">
        <v>6</v>
      </c>
      <c r="D2044">
        <v>0.7</v>
      </c>
      <c r="E2044">
        <v>42.7</v>
      </c>
      <c r="F2044">
        <v>5.65</v>
      </c>
      <c r="G2044" t="s">
        <v>32308</v>
      </c>
      <c r="H2044" t="s">
        <v>27150</v>
      </c>
      <c r="I2044" s="193" t="s">
        <v>36876</v>
      </c>
    </row>
    <row r="2045" spans="1:9">
      <c r="A2045" t="s">
        <v>34430</v>
      </c>
      <c r="B2045" t="s">
        <v>1754</v>
      </c>
      <c r="C2045">
        <v>6</v>
      </c>
      <c r="D2045">
        <v>1</v>
      </c>
      <c r="E2045">
        <v>42.7</v>
      </c>
      <c r="F2045">
        <v>5.25</v>
      </c>
      <c r="G2045" t="s">
        <v>32308</v>
      </c>
      <c r="H2045" t="s">
        <v>27150</v>
      </c>
      <c r="I2045" s="193" t="s">
        <v>36877</v>
      </c>
    </row>
    <row r="2046" spans="1:9">
      <c r="A2046" t="s">
        <v>34431</v>
      </c>
      <c r="B2046" t="s">
        <v>1760</v>
      </c>
      <c r="C2046">
        <v>6</v>
      </c>
      <c r="D2046">
        <v>0.7</v>
      </c>
      <c r="E2046">
        <v>42.7</v>
      </c>
      <c r="F2046">
        <v>8.5</v>
      </c>
      <c r="G2046" t="s">
        <v>32308</v>
      </c>
      <c r="H2046" t="s">
        <v>27150</v>
      </c>
      <c r="I2046" s="193" t="s">
        <v>36878</v>
      </c>
    </row>
    <row r="2047" spans="1:9">
      <c r="A2047" t="s">
        <v>34432</v>
      </c>
      <c r="B2047" t="s">
        <v>1760</v>
      </c>
      <c r="C2047">
        <v>6</v>
      </c>
      <c r="D2047">
        <v>1</v>
      </c>
      <c r="E2047">
        <v>42.7</v>
      </c>
      <c r="F2047">
        <v>26</v>
      </c>
      <c r="G2047" t="s">
        <v>32308</v>
      </c>
      <c r="H2047" t="s">
        <v>27150</v>
      </c>
      <c r="I2047" s="193" t="s">
        <v>36879</v>
      </c>
    </row>
    <row r="2048" spans="1:9">
      <c r="A2048" t="s">
        <v>34540</v>
      </c>
      <c r="B2048" t="s">
        <v>1917</v>
      </c>
      <c r="C2048">
        <v>6</v>
      </c>
      <c r="D2048">
        <v>0.7</v>
      </c>
      <c r="E2048">
        <v>40</v>
      </c>
      <c r="F2048">
        <v>14.5</v>
      </c>
      <c r="G2048" t="s">
        <v>32308</v>
      </c>
      <c r="H2048" t="s">
        <v>27148</v>
      </c>
      <c r="I2048" s="193" t="s">
        <v>36987</v>
      </c>
    </row>
    <row r="2049" spans="1:9">
      <c r="A2049" t="s">
        <v>34541</v>
      </c>
      <c r="B2049" t="s">
        <v>1919</v>
      </c>
      <c r="C2049">
        <v>6</v>
      </c>
      <c r="D2049">
        <v>0.7</v>
      </c>
      <c r="E2049">
        <v>40</v>
      </c>
      <c r="F2049">
        <v>17</v>
      </c>
      <c r="G2049" t="s">
        <v>32308</v>
      </c>
      <c r="H2049" t="s">
        <v>27150</v>
      </c>
      <c r="I2049" s="193" t="s">
        <v>36988</v>
      </c>
    </row>
    <row r="2050" spans="1:9">
      <c r="A2050" t="s">
        <v>34544</v>
      </c>
      <c r="B2050" t="s">
        <v>1924</v>
      </c>
      <c r="C2050">
        <v>6</v>
      </c>
      <c r="D2050">
        <v>0.7</v>
      </c>
      <c r="E2050">
        <v>40</v>
      </c>
      <c r="F2050">
        <v>43.5</v>
      </c>
      <c r="G2050" t="s">
        <v>32308</v>
      </c>
      <c r="H2050" t="s">
        <v>27148</v>
      </c>
      <c r="I2050" s="193" t="s">
        <v>36991</v>
      </c>
    </row>
    <row r="2051" spans="1:9">
      <c r="A2051" t="s">
        <v>34548</v>
      </c>
      <c r="B2051" t="s">
        <v>1934</v>
      </c>
      <c r="C2051">
        <v>6</v>
      </c>
      <c r="D2051">
        <v>1</v>
      </c>
      <c r="E2051">
        <v>37.5</v>
      </c>
      <c r="F2051">
        <v>9.1</v>
      </c>
      <c r="G2051" t="s">
        <v>32308</v>
      </c>
      <c r="H2051" t="s">
        <v>27152</v>
      </c>
      <c r="I2051" s="193" t="s">
        <v>36995</v>
      </c>
    </row>
    <row r="2052" spans="1:9">
      <c r="A2052" t="s">
        <v>34549</v>
      </c>
      <c r="B2052" t="s">
        <v>1940</v>
      </c>
      <c r="C2052">
        <v>192</v>
      </c>
      <c r="D2052">
        <v>0.05</v>
      </c>
      <c r="E2052">
        <v>37.5</v>
      </c>
      <c r="F2052">
        <v>5.85</v>
      </c>
      <c r="G2052" t="s">
        <v>32308</v>
      </c>
      <c r="H2052" t="s">
        <v>27152</v>
      </c>
      <c r="I2052" s="193" t="s">
        <v>36996</v>
      </c>
    </row>
    <row r="2053" spans="1:9">
      <c r="A2053" t="s">
        <v>34573</v>
      </c>
      <c r="B2053" t="s">
        <v>4657</v>
      </c>
      <c r="C2053">
        <v>6</v>
      </c>
      <c r="D2053">
        <v>0.7</v>
      </c>
      <c r="E2053">
        <v>37.5</v>
      </c>
      <c r="F2053">
        <v>18.5</v>
      </c>
      <c r="G2053" t="s">
        <v>32308</v>
      </c>
      <c r="H2053" t="s">
        <v>27152</v>
      </c>
      <c r="I2053" s="193" t="s">
        <v>37020</v>
      </c>
    </row>
    <row r="2054" spans="1:9">
      <c r="A2054" t="s">
        <v>34587</v>
      </c>
      <c r="B2054" t="s">
        <v>2030</v>
      </c>
      <c r="C2054">
        <v>6</v>
      </c>
      <c r="D2054">
        <v>0.7</v>
      </c>
      <c r="E2054">
        <v>40</v>
      </c>
      <c r="F2054">
        <v>8.1</v>
      </c>
      <c r="G2054" t="s">
        <v>32308</v>
      </c>
      <c r="H2054" t="s">
        <v>27154</v>
      </c>
      <c r="I2054" s="193" t="s">
        <v>37034</v>
      </c>
    </row>
    <row r="2055" spans="1:9">
      <c r="A2055" t="s">
        <v>34588</v>
      </c>
      <c r="B2055" t="s">
        <v>13680</v>
      </c>
      <c r="C2055">
        <v>6</v>
      </c>
      <c r="D2055">
        <v>1</v>
      </c>
      <c r="E2055">
        <v>40</v>
      </c>
      <c r="F2055">
        <v>7</v>
      </c>
      <c r="G2055" t="s">
        <v>32308</v>
      </c>
      <c r="H2055" t="s">
        <v>27154</v>
      </c>
      <c r="I2055" s="193" t="s">
        <v>37035</v>
      </c>
    </row>
    <row r="2056" spans="1:9">
      <c r="A2056" t="s">
        <v>34589</v>
      </c>
      <c r="B2056" t="s">
        <v>2032</v>
      </c>
      <c r="C2056">
        <v>6</v>
      </c>
      <c r="D2056">
        <v>0.7</v>
      </c>
      <c r="E2056">
        <v>45</v>
      </c>
      <c r="F2056">
        <v>5.25</v>
      </c>
      <c r="G2056" t="s">
        <v>32308</v>
      </c>
      <c r="H2056" t="s">
        <v>27154</v>
      </c>
      <c r="I2056" s="193" t="s">
        <v>37036</v>
      </c>
    </row>
    <row r="2057" spans="1:9">
      <c r="A2057" t="s">
        <v>34592</v>
      </c>
      <c r="B2057" t="s">
        <v>2036</v>
      </c>
      <c r="C2057">
        <v>6</v>
      </c>
      <c r="D2057">
        <v>0.7</v>
      </c>
      <c r="E2057">
        <v>43</v>
      </c>
      <c r="F2057">
        <v>9.85</v>
      </c>
      <c r="G2057" t="s">
        <v>32308</v>
      </c>
      <c r="H2057" t="s">
        <v>27148</v>
      </c>
      <c r="I2057" s="193" t="s">
        <v>37039</v>
      </c>
    </row>
    <row r="2058" spans="1:9">
      <c r="A2058" t="s">
        <v>34593</v>
      </c>
      <c r="B2058" t="s">
        <v>2042</v>
      </c>
      <c r="C2058">
        <v>6</v>
      </c>
      <c r="D2058">
        <v>0.5</v>
      </c>
      <c r="E2058">
        <v>46</v>
      </c>
      <c r="F2058">
        <v>0.78</v>
      </c>
      <c r="G2058" t="s">
        <v>32308</v>
      </c>
      <c r="H2058" t="s">
        <v>27264</v>
      </c>
      <c r="I2058" s="193" t="s">
        <v>37040</v>
      </c>
    </row>
    <row r="2059" spans="1:9">
      <c r="A2059" t="s">
        <v>34612</v>
      </c>
      <c r="B2059" t="s">
        <v>4484</v>
      </c>
      <c r="C2059">
        <v>6</v>
      </c>
      <c r="D2059">
        <v>0.7</v>
      </c>
      <c r="E2059">
        <v>40</v>
      </c>
      <c r="F2059">
        <v>22</v>
      </c>
      <c r="G2059" t="s">
        <v>32308</v>
      </c>
      <c r="H2059" t="s">
        <v>27172</v>
      </c>
      <c r="I2059" s="193" t="s">
        <v>37059</v>
      </c>
    </row>
    <row r="2060" spans="1:9">
      <c r="A2060" t="s">
        <v>34613</v>
      </c>
      <c r="B2060" t="s">
        <v>2074</v>
      </c>
      <c r="C2060">
        <v>6</v>
      </c>
      <c r="D2060">
        <v>0.7</v>
      </c>
      <c r="E2060">
        <v>41.2</v>
      </c>
      <c r="F2060">
        <v>18.5</v>
      </c>
      <c r="G2060" t="s">
        <v>32308</v>
      </c>
      <c r="H2060" t="s">
        <v>27152</v>
      </c>
      <c r="I2060" s="193" t="s">
        <v>37060</v>
      </c>
    </row>
    <row r="2061" spans="1:9">
      <c r="A2061" t="s">
        <v>34614</v>
      </c>
      <c r="B2061" t="s">
        <v>2076</v>
      </c>
      <c r="C2061">
        <v>6</v>
      </c>
      <c r="D2061">
        <v>0.7</v>
      </c>
      <c r="E2061">
        <v>41.4</v>
      </c>
      <c r="F2061">
        <v>13.95</v>
      </c>
      <c r="G2061" t="s">
        <v>32308</v>
      </c>
      <c r="H2061" t="s">
        <v>27152</v>
      </c>
      <c r="I2061" s="193" t="s">
        <v>37061</v>
      </c>
    </row>
    <row r="2062" spans="1:9">
      <c r="A2062" t="s">
        <v>34622</v>
      </c>
      <c r="B2062" t="s">
        <v>2095</v>
      </c>
      <c r="C2062">
        <v>96</v>
      </c>
      <c r="D2062">
        <v>0.05</v>
      </c>
      <c r="E2062">
        <v>41.4</v>
      </c>
      <c r="F2062">
        <v>13.35</v>
      </c>
      <c r="G2062" t="s">
        <v>32308</v>
      </c>
      <c r="H2062" t="s">
        <v>27152</v>
      </c>
      <c r="I2062" s="193" t="s">
        <v>37069</v>
      </c>
    </row>
    <row r="2063" spans="1:9">
      <c r="A2063" t="s">
        <v>34623</v>
      </c>
      <c r="B2063" t="s">
        <v>2095</v>
      </c>
      <c r="C2063">
        <v>6</v>
      </c>
      <c r="D2063">
        <v>0.7</v>
      </c>
      <c r="E2063">
        <v>44</v>
      </c>
      <c r="F2063">
        <v>29.75</v>
      </c>
      <c r="G2063" t="s">
        <v>32308</v>
      </c>
      <c r="H2063" t="s">
        <v>27152</v>
      </c>
      <c r="I2063" s="193" t="s">
        <v>37070</v>
      </c>
    </row>
    <row r="2064" spans="1:9">
      <c r="A2064" t="s">
        <v>34624</v>
      </c>
      <c r="B2064" t="s">
        <v>2095</v>
      </c>
      <c r="C2064">
        <v>6</v>
      </c>
      <c r="D2064">
        <v>0.7</v>
      </c>
      <c r="E2064">
        <v>41.4</v>
      </c>
      <c r="F2064">
        <v>8.25</v>
      </c>
      <c r="G2064" t="s">
        <v>32308</v>
      </c>
      <c r="H2064" t="s">
        <v>27152</v>
      </c>
      <c r="I2064" s="193" t="s">
        <v>37071</v>
      </c>
    </row>
    <row r="2065" spans="1:9">
      <c r="A2065" t="s">
        <v>34625</v>
      </c>
      <c r="B2065" t="s">
        <v>2095</v>
      </c>
      <c r="C2065">
        <v>12</v>
      </c>
      <c r="D2065">
        <v>1</v>
      </c>
      <c r="E2065">
        <v>44</v>
      </c>
      <c r="F2065">
        <v>24.5</v>
      </c>
      <c r="G2065" t="s">
        <v>32308</v>
      </c>
      <c r="H2065" t="s">
        <v>27152</v>
      </c>
      <c r="I2065" s="193" t="s">
        <v>37072</v>
      </c>
    </row>
    <row r="2066" spans="1:9">
      <c r="A2066" t="s">
        <v>34626</v>
      </c>
      <c r="B2066" t="s">
        <v>2095</v>
      </c>
      <c r="C2066">
        <v>6</v>
      </c>
      <c r="D2066">
        <v>1.75</v>
      </c>
      <c r="E2066">
        <v>44</v>
      </c>
      <c r="F2066">
        <v>23.5</v>
      </c>
      <c r="G2066" t="s">
        <v>32308</v>
      </c>
      <c r="H2066" t="s">
        <v>27152</v>
      </c>
      <c r="I2066" s="193" t="s">
        <v>37073</v>
      </c>
    </row>
    <row r="2067" spans="1:9">
      <c r="A2067" t="s">
        <v>34627</v>
      </c>
      <c r="B2067" t="s">
        <v>32464</v>
      </c>
      <c r="C2067">
        <v>6</v>
      </c>
      <c r="D2067">
        <v>0.7</v>
      </c>
      <c r="E2067">
        <v>44</v>
      </c>
      <c r="F2067">
        <v>7.25</v>
      </c>
      <c r="G2067" t="s">
        <v>32308</v>
      </c>
      <c r="H2067" t="s">
        <v>27152</v>
      </c>
      <c r="I2067" s="193" t="s">
        <v>37074</v>
      </c>
    </row>
    <row r="2068" spans="1:9">
      <c r="A2068" t="s">
        <v>34649</v>
      </c>
      <c r="B2068" t="s">
        <v>2122</v>
      </c>
      <c r="C2068">
        <v>6</v>
      </c>
      <c r="D2068">
        <v>0.7</v>
      </c>
      <c r="E2068">
        <v>40</v>
      </c>
      <c r="F2068">
        <v>29.5</v>
      </c>
      <c r="G2068" t="s">
        <v>32308</v>
      </c>
      <c r="H2068" t="s">
        <v>27265</v>
      </c>
      <c r="I2068" s="193" t="s">
        <v>37096</v>
      </c>
    </row>
    <row r="2069" spans="1:9">
      <c r="A2069" t="s">
        <v>34685</v>
      </c>
      <c r="B2069" t="s">
        <v>2194</v>
      </c>
      <c r="C2069">
        <v>6</v>
      </c>
      <c r="D2069">
        <v>0.7</v>
      </c>
      <c r="E2069">
        <v>48.1</v>
      </c>
      <c r="F2069">
        <v>15.5</v>
      </c>
      <c r="G2069" t="s">
        <v>32308</v>
      </c>
      <c r="H2069" t="s">
        <v>27152</v>
      </c>
      <c r="I2069" s="193" t="s">
        <v>37132</v>
      </c>
    </row>
    <row r="2070" spans="1:9">
      <c r="A2070" t="s">
        <v>34686</v>
      </c>
      <c r="B2070" t="s">
        <v>2196</v>
      </c>
      <c r="C2070">
        <v>6</v>
      </c>
      <c r="D2070">
        <v>0.7</v>
      </c>
      <c r="E2070">
        <v>50.2</v>
      </c>
      <c r="F2070">
        <v>26.95</v>
      </c>
      <c r="G2070" t="s">
        <v>32308</v>
      </c>
      <c r="H2070" t="s">
        <v>27152</v>
      </c>
      <c r="I2070" s="193" t="s">
        <v>37133</v>
      </c>
    </row>
    <row r="2071" spans="1:9">
      <c r="A2071" t="s">
        <v>34693</v>
      </c>
      <c r="B2071" t="s">
        <v>2205</v>
      </c>
      <c r="C2071">
        <v>6</v>
      </c>
      <c r="D2071">
        <v>0.7</v>
      </c>
      <c r="E2071">
        <v>45</v>
      </c>
      <c r="F2071">
        <v>22.5</v>
      </c>
      <c r="G2071" t="s">
        <v>32308</v>
      </c>
      <c r="H2071" t="s">
        <v>27152</v>
      </c>
      <c r="I2071" s="193" t="s">
        <v>37140</v>
      </c>
    </row>
    <row r="2072" spans="1:9">
      <c r="A2072" t="s">
        <v>34769</v>
      </c>
      <c r="B2072" t="s">
        <v>2315</v>
      </c>
      <c r="C2072">
        <v>6</v>
      </c>
      <c r="D2072">
        <v>0.7</v>
      </c>
      <c r="E2072">
        <v>47</v>
      </c>
      <c r="F2072">
        <v>9.4</v>
      </c>
      <c r="G2072" t="s">
        <v>32308</v>
      </c>
      <c r="H2072" t="s">
        <v>27195</v>
      </c>
      <c r="I2072" s="193" t="s">
        <v>37216</v>
      </c>
    </row>
    <row r="2073" spans="1:9">
      <c r="A2073" t="s">
        <v>34770</v>
      </c>
      <c r="B2073" t="s">
        <v>2317</v>
      </c>
      <c r="C2073">
        <v>6</v>
      </c>
      <c r="D2073">
        <v>0.7</v>
      </c>
      <c r="E2073">
        <v>43</v>
      </c>
      <c r="F2073">
        <v>23.5</v>
      </c>
      <c r="G2073" t="s">
        <v>32308</v>
      </c>
      <c r="H2073" t="s">
        <v>27195</v>
      </c>
      <c r="I2073" s="193" t="s">
        <v>37217</v>
      </c>
    </row>
    <row r="2074" spans="1:9">
      <c r="A2074" t="s">
        <v>34787</v>
      </c>
      <c r="B2074" t="s">
        <v>2342</v>
      </c>
      <c r="C2074">
        <v>6</v>
      </c>
      <c r="D2074">
        <v>1</v>
      </c>
      <c r="E2074">
        <v>43</v>
      </c>
      <c r="F2074">
        <v>46.5</v>
      </c>
      <c r="G2074" t="s">
        <v>32308</v>
      </c>
      <c r="H2074" t="s">
        <v>27152</v>
      </c>
      <c r="I2074" s="193" t="s">
        <v>37234</v>
      </c>
    </row>
    <row r="2075" spans="1:9">
      <c r="A2075" t="s">
        <v>34789</v>
      </c>
      <c r="B2075" t="s">
        <v>2345</v>
      </c>
      <c r="C2075">
        <v>4</v>
      </c>
      <c r="D2075">
        <v>0.7</v>
      </c>
      <c r="E2075">
        <v>43</v>
      </c>
      <c r="F2075">
        <v>5.75</v>
      </c>
      <c r="G2075" t="s">
        <v>32308</v>
      </c>
      <c r="H2075" t="s">
        <v>27150</v>
      </c>
      <c r="I2075" s="193" t="s">
        <v>37236</v>
      </c>
    </row>
    <row r="2076" spans="1:9">
      <c r="A2076" t="s">
        <v>34790</v>
      </c>
      <c r="B2076" t="s">
        <v>2347</v>
      </c>
      <c r="C2076">
        <v>4</v>
      </c>
      <c r="D2076">
        <v>0.5</v>
      </c>
      <c r="E2076">
        <v>43</v>
      </c>
      <c r="F2076">
        <v>9.1</v>
      </c>
      <c r="G2076" t="s">
        <v>32308</v>
      </c>
      <c r="H2076" t="s">
        <v>27150</v>
      </c>
      <c r="I2076" s="193" t="s">
        <v>37237</v>
      </c>
    </row>
    <row r="2077" spans="1:9">
      <c r="A2077" t="s">
        <v>34791</v>
      </c>
      <c r="B2077" t="s">
        <v>33097</v>
      </c>
      <c r="C2077">
        <v>4</v>
      </c>
      <c r="D2077">
        <v>0.7</v>
      </c>
      <c r="E2077">
        <v>43</v>
      </c>
      <c r="F2077">
        <v>14.35</v>
      </c>
      <c r="G2077" t="s">
        <v>32308</v>
      </c>
      <c r="H2077" t="s">
        <v>27150</v>
      </c>
      <c r="I2077" s="193" t="s">
        <v>37238</v>
      </c>
    </row>
    <row r="2078" spans="1:9">
      <c r="A2078" t="s">
        <v>34851</v>
      </c>
      <c r="B2078" t="s">
        <v>14649</v>
      </c>
      <c r="C2078">
        <v>6</v>
      </c>
      <c r="D2078">
        <v>0.7</v>
      </c>
      <c r="E2078">
        <v>42</v>
      </c>
      <c r="F2078">
        <v>27.95</v>
      </c>
      <c r="G2078" t="s">
        <v>32308</v>
      </c>
      <c r="H2078" t="s">
        <v>27162</v>
      </c>
      <c r="I2078" s="193" t="s">
        <v>37298</v>
      </c>
    </row>
    <row r="2079" spans="1:9">
      <c r="A2079" t="s">
        <v>34861</v>
      </c>
      <c r="B2079" t="s">
        <v>2477</v>
      </c>
      <c r="C2079">
        <v>6</v>
      </c>
      <c r="D2079">
        <v>0.7</v>
      </c>
      <c r="E2079">
        <v>45.7</v>
      </c>
      <c r="F2079">
        <v>10.5</v>
      </c>
      <c r="G2079" t="s">
        <v>32308</v>
      </c>
      <c r="H2079" t="s">
        <v>27162</v>
      </c>
      <c r="I2079" s="193" t="s">
        <v>37308</v>
      </c>
    </row>
    <row r="2080" spans="1:9">
      <c r="A2080" t="s">
        <v>34862</v>
      </c>
      <c r="B2080" t="s">
        <v>2479</v>
      </c>
      <c r="C2080">
        <v>6</v>
      </c>
      <c r="D2080">
        <v>0.7</v>
      </c>
      <c r="E2080">
        <v>54.5</v>
      </c>
      <c r="F2080">
        <v>6.75</v>
      </c>
      <c r="G2080" t="s">
        <v>32308</v>
      </c>
      <c r="H2080" t="s">
        <v>27162</v>
      </c>
      <c r="I2080" s="193" t="s">
        <v>37309</v>
      </c>
    </row>
    <row r="2081" spans="1:9">
      <c r="A2081" t="s">
        <v>34863</v>
      </c>
      <c r="B2081" t="s">
        <v>26973</v>
      </c>
      <c r="C2081">
        <v>6</v>
      </c>
      <c r="D2081">
        <v>0.7</v>
      </c>
      <c r="E2081">
        <v>45.1</v>
      </c>
      <c r="F2081">
        <v>7.5</v>
      </c>
      <c r="G2081" t="s">
        <v>32308</v>
      </c>
      <c r="H2081" t="s">
        <v>27162</v>
      </c>
      <c r="I2081" s="193" t="s">
        <v>37310</v>
      </c>
    </row>
    <row r="2082" spans="1:9">
      <c r="A2082" t="s">
        <v>34876</v>
      </c>
      <c r="B2082" t="s">
        <v>2487</v>
      </c>
      <c r="C2082">
        <v>6</v>
      </c>
      <c r="D2082">
        <v>0.7</v>
      </c>
      <c r="E2082">
        <v>42</v>
      </c>
      <c r="F2082">
        <v>5.75</v>
      </c>
      <c r="G2082" t="s">
        <v>32308</v>
      </c>
      <c r="H2082" t="s">
        <v>27152</v>
      </c>
      <c r="I2082" s="193" t="s">
        <v>37323</v>
      </c>
    </row>
    <row r="2083" spans="1:9">
      <c r="A2083" t="s">
        <v>34877</v>
      </c>
      <c r="B2083" t="s">
        <v>33110</v>
      </c>
      <c r="C2083">
        <v>6</v>
      </c>
      <c r="D2083">
        <v>0.7</v>
      </c>
      <c r="E2083">
        <v>37.5</v>
      </c>
      <c r="F2083">
        <v>17.5</v>
      </c>
      <c r="G2083" t="s">
        <v>32308</v>
      </c>
      <c r="H2083" t="s">
        <v>27152</v>
      </c>
      <c r="I2083" s="193" t="s">
        <v>37324</v>
      </c>
    </row>
    <row r="2084" spans="1:9">
      <c r="A2084" t="s">
        <v>34893</v>
      </c>
      <c r="B2084" t="s">
        <v>2518</v>
      </c>
      <c r="C2084">
        <v>6</v>
      </c>
      <c r="D2084">
        <v>0.5</v>
      </c>
      <c r="E2084">
        <v>47</v>
      </c>
      <c r="F2084">
        <v>19.25</v>
      </c>
      <c r="G2084" t="s">
        <v>32308</v>
      </c>
      <c r="H2084" t="s">
        <v>27174</v>
      </c>
      <c r="I2084" s="193" t="s">
        <v>37340</v>
      </c>
    </row>
    <row r="2085" spans="1:9">
      <c r="A2085" t="s">
        <v>34948</v>
      </c>
      <c r="B2085" t="s">
        <v>2607</v>
      </c>
      <c r="C2085">
        <v>6</v>
      </c>
      <c r="D2085">
        <v>0.7</v>
      </c>
      <c r="E2085">
        <v>43</v>
      </c>
      <c r="F2085">
        <v>7.95</v>
      </c>
      <c r="G2085" t="s">
        <v>32308</v>
      </c>
      <c r="H2085" t="s">
        <v>27150</v>
      </c>
      <c r="I2085" s="193" t="s">
        <v>37395</v>
      </c>
    </row>
    <row r="2086" spans="1:9">
      <c r="A2086" t="s">
        <v>34970</v>
      </c>
      <c r="B2086" t="s">
        <v>2644</v>
      </c>
      <c r="C2086">
        <v>6</v>
      </c>
      <c r="D2086">
        <v>0.7</v>
      </c>
      <c r="E2086">
        <v>44</v>
      </c>
      <c r="F2086">
        <v>195</v>
      </c>
      <c r="G2086" t="s">
        <v>32308</v>
      </c>
      <c r="H2086" t="s">
        <v>27152</v>
      </c>
      <c r="I2086" s="193" t="s">
        <v>37417</v>
      </c>
    </row>
    <row r="2087" spans="1:9">
      <c r="A2087" t="s">
        <v>34978</v>
      </c>
      <c r="B2087" t="s">
        <v>2655</v>
      </c>
      <c r="C2087">
        <v>48</v>
      </c>
      <c r="D2087">
        <v>0.05</v>
      </c>
      <c r="E2087">
        <v>45.1</v>
      </c>
      <c r="F2087">
        <v>12.95</v>
      </c>
      <c r="G2087" t="s">
        <v>32308</v>
      </c>
      <c r="H2087" t="s">
        <v>27148</v>
      </c>
      <c r="I2087" s="193" t="s">
        <v>37425</v>
      </c>
    </row>
    <row r="2088" spans="1:9">
      <c r="A2088" t="s">
        <v>34979</v>
      </c>
      <c r="B2088" t="s">
        <v>2655</v>
      </c>
      <c r="C2088">
        <v>6</v>
      </c>
      <c r="D2088">
        <v>0.7</v>
      </c>
      <c r="E2088">
        <v>45.1</v>
      </c>
      <c r="F2088">
        <v>14.1</v>
      </c>
      <c r="G2088" t="s">
        <v>32308</v>
      </c>
      <c r="H2088" t="s">
        <v>27148</v>
      </c>
      <c r="I2088" s="193" t="s">
        <v>37426</v>
      </c>
    </row>
    <row r="2089" spans="1:9">
      <c r="A2089" t="s">
        <v>34984</v>
      </c>
      <c r="B2089" t="s">
        <v>33122</v>
      </c>
      <c r="C2089">
        <v>6</v>
      </c>
      <c r="D2089">
        <v>0.7</v>
      </c>
      <c r="E2089">
        <v>44</v>
      </c>
      <c r="F2089">
        <v>5.35</v>
      </c>
      <c r="G2089" t="s">
        <v>32308</v>
      </c>
      <c r="H2089" t="s">
        <v>27194</v>
      </c>
      <c r="I2089" s="193" t="s">
        <v>37431</v>
      </c>
    </row>
    <row r="2090" spans="1:9">
      <c r="A2090" t="s">
        <v>34985</v>
      </c>
      <c r="B2090" t="s">
        <v>33123</v>
      </c>
      <c r="C2090">
        <v>6</v>
      </c>
      <c r="D2090">
        <v>0.7</v>
      </c>
      <c r="E2090">
        <v>44</v>
      </c>
      <c r="F2090">
        <v>14.95</v>
      </c>
      <c r="G2090" t="s">
        <v>32308</v>
      </c>
      <c r="H2090" t="s">
        <v>27194</v>
      </c>
      <c r="I2090" s="193" t="s">
        <v>37432</v>
      </c>
    </row>
    <row r="2091" spans="1:9">
      <c r="A2091" t="s">
        <v>35010</v>
      </c>
      <c r="B2091" t="s">
        <v>2697</v>
      </c>
      <c r="C2091">
        <v>6</v>
      </c>
      <c r="D2091">
        <v>0.7</v>
      </c>
      <c r="E2091">
        <v>41</v>
      </c>
      <c r="F2091">
        <v>82.5</v>
      </c>
      <c r="G2091" t="s">
        <v>32308</v>
      </c>
      <c r="H2091" t="s">
        <v>27159</v>
      </c>
      <c r="I2091" s="193" t="s">
        <v>37457</v>
      </c>
    </row>
    <row r="2092" spans="1:9">
      <c r="A2092" t="s">
        <v>35034</v>
      </c>
      <c r="B2092" t="s">
        <v>2748</v>
      </c>
      <c r="C2092">
        <v>6</v>
      </c>
      <c r="D2092">
        <v>0.7</v>
      </c>
      <c r="E2092">
        <v>40</v>
      </c>
      <c r="F2092">
        <v>7.85</v>
      </c>
      <c r="G2092" t="s">
        <v>32308</v>
      </c>
      <c r="H2092" t="s">
        <v>27152</v>
      </c>
      <c r="I2092" s="193" t="s">
        <v>37481</v>
      </c>
    </row>
    <row r="2093" spans="1:9">
      <c r="A2093" t="s">
        <v>35035</v>
      </c>
      <c r="B2093" t="s">
        <v>4674</v>
      </c>
      <c r="C2093">
        <v>6</v>
      </c>
      <c r="D2093">
        <v>0.7</v>
      </c>
      <c r="E2093">
        <v>45.2</v>
      </c>
      <c r="F2093">
        <v>35</v>
      </c>
      <c r="G2093" t="s">
        <v>32308</v>
      </c>
      <c r="H2093" t="s">
        <v>27152</v>
      </c>
      <c r="I2093" s="193" t="s">
        <v>37482</v>
      </c>
    </row>
    <row r="2094" spans="1:9">
      <c r="A2094" t="s">
        <v>35039</v>
      </c>
      <c r="B2094" t="s">
        <v>2772</v>
      </c>
      <c r="C2094">
        <v>6</v>
      </c>
      <c r="D2094">
        <v>0.7</v>
      </c>
      <c r="E2094">
        <v>47</v>
      </c>
      <c r="F2094">
        <v>16.75</v>
      </c>
      <c r="G2094" t="s">
        <v>32308</v>
      </c>
      <c r="H2094" t="s">
        <v>27162</v>
      </c>
      <c r="I2094" s="193" t="s">
        <v>37486</v>
      </c>
    </row>
    <row r="2095" spans="1:9">
      <c r="A2095" t="s">
        <v>35054</v>
      </c>
      <c r="B2095" t="s">
        <v>2787</v>
      </c>
      <c r="C2095">
        <v>6</v>
      </c>
      <c r="D2095">
        <v>0.7</v>
      </c>
      <c r="E2095">
        <v>42</v>
      </c>
      <c r="F2095">
        <v>135</v>
      </c>
      <c r="G2095" t="s">
        <v>32308</v>
      </c>
      <c r="H2095" t="s">
        <v>27152</v>
      </c>
      <c r="I2095" s="193" t="s">
        <v>37501</v>
      </c>
    </row>
    <row r="2096" spans="1:9">
      <c r="A2096" t="s">
        <v>35095</v>
      </c>
      <c r="B2096" t="s">
        <v>2857</v>
      </c>
      <c r="C2096">
        <v>6</v>
      </c>
      <c r="D2096">
        <v>0.7</v>
      </c>
      <c r="E2096">
        <v>37.5</v>
      </c>
      <c r="F2096">
        <v>13.95</v>
      </c>
      <c r="G2096" t="s">
        <v>32308</v>
      </c>
      <c r="H2096" t="s">
        <v>27152</v>
      </c>
      <c r="I2096" s="193" t="s">
        <v>37542</v>
      </c>
    </row>
    <row r="2097" spans="1:9">
      <c r="A2097" t="s">
        <v>35096</v>
      </c>
      <c r="B2097" t="s">
        <v>2859</v>
      </c>
      <c r="C2097">
        <v>6</v>
      </c>
      <c r="D2097">
        <v>0.7</v>
      </c>
      <c r="E2097">
        <v>39.5</v>
      </c>
      <c r="F2097">
        <v>21.95</v>
      </c>
      <c r="G2097" t="s">
        <v>32308</v>
      </c>
      <c r="H2097" t="s">
        <v>27152</v>
      </c>
      <c r="I2097" s="193" t="s">
        <v>37543</v>
      </c>
    </row>
    <row r="2098" spans="1:9">
      <c r="A2098" t="s">
        <v>35098</v>
      </c>
      <c r="B2098" t="s">
        <v>2863</v>
      </c>
      <c r="C2098">
        <v>6</v>
      </c>
      <c r="D2098">
        <v>0.7</v>
      </c>
      <c r="E2098">
        <v>41.5</v>
      </c>
      <c r="F2098">
        <v>32.5</v>
      </c>
      <c r="G2098" t="s">
        <v>32308</v>
      </c>
      <c r="H2098" t="s">
        <v>27152</v>
      </c>
      <c r="I2098" s="193" t="s">
        <v>37545</v>
      </c>
    </row>
    <row r="2099" spans="1:9">
      <c r="A2099" t="s">
        <v>35100</v>
      </c>
      <c r="B2099" t="s">
        <v>2867</v>
      </c>
      <c r="C2099">
        <v>6</v>
      </c>
      <c r="D2099">
        <v>0.5</v>
      </c>
      <c r="E2099">
        <v>47</v>
      </c>
      <c r="F2099">
        <v>39.5</v>
      </c>
      <c r="G2099" t="s">
        <v>32308</v>
      </c>
      <c r="H2099" t="s">
        <v>27153</v>
      </c>
      <c r="I2099" s="193" t="s">
        <v>37547</v>
      </c>
    </row>
    <row r="2100" spans="1:9">
      <c r="A2100" t="s">
        <v>35101</v>
      </c>
      <c r="B2100" t="s">
        <v>2867</v>
      </c>
      <c r="C2100">
        <v>48</v>
      </c>
      <c r="D2100">
        <v>0.05</v>
      </c>
      <c r="E2100">
        <v>47</v>
      </c>
      <c r="F2100">
        <v>21.35</v>
      </c>
      <c r="G2100" t="s">
        <v>32308</v>
      </c>
      <c r="H2100" t="s">
        <v>27153</v>
      </c>
      <c r="I2100" s="193" t="s">
        <v>37548</v>
      </c>
    </row>
    <row r="2101" spans="1:9">
      <c r="A2101" t="s">
        <v>35102</v>
      </c>
      <c r="B2101" t="s">
        <v>2869</v>
      </c>
      <c r="C2101">
        <v>6</v>
      </c>
      <c r="D2101">
        <v>0.5</v>
      </c>
      <c r="E2101">
        <v>47</v>
      </c>
      <c r="F2101">
        <v>32.5</v>
      </c>
      <c r="G2101" t="s">
        <v>32308</v>
      </c>
      <c r="H2101" t="s">
        <v>27153</v>
      </c>
      <c r="I2101" s="193" t="s">
        <v>37549</v>
      </c>
    </row>
    <row r="2102" spans="1:9">
      <c r="A2102" t="s">
        <v>35103</v>
      </c>
      <c r="B2102" t="s">
        <v>2871</v>
      </c>
      <c r="C2102">
        <v>6</v>
      </c>
      <c r="D2102">
        <v>0.5</v>
      </c>
      <c r="E2102">
        <v>47</v>
      </c>
      <c r="F2102">
        <v>11.95</v>
      </c>
      <c r="G2102" t="s">
        <v>32308</v>
      </c>
      <c r="H2102" t="s">
        <v>27153</v>
      </c>
      <c r="I2102" s="193" t="s">
        <v>37550</v>
      </c>
    </row>
    <row r="2103" spans="1:9">
      <c r="A2103" t="s">
        <v>35135</v>
      </c>
      <c r="B2103" t="s">
        <v>2926</v>
      </c>
      <c r="C2103">
        <v>6</v>
      </c>
      <c r="D2103">
        <v>0.5</v>
      </c>
      <c r="E2103">
        <v>40</v>
      </c>
      <c r="F2103">
        <v>15.5</v>
      </c>
      <c r="G2103" t="s">
        <v>32308</v>
      </c>
      <c r="H2103" t="s">
        <v>27148</v>
      </c>
      <c r="I2103" s="193" t="s">
        <v>37582</v>
      </c>
    </row>
    <row r="2104" spans="1:9">
      <c r="A2104" t="s">
        <v>35149</v>
      </c>
      <c r="B2104" t="s">
        <v>2954</v>
      </c>
      <c r="C2104">
        <v>6</v>
      </c>
      <c r="D2104">
        <v>0.7</v>
      </c>
      <c r="E2104">
        <v>47</v>
      </c>
      <c r="F2104">
        <v>5.45</v>
      </c>
      <c r="G2104" t="s">
        <v>32308</v>
      </c>
      <c r="H2104" t="s">
        <v>27162</v>
      </c>
      <c r="I2104" s="193" t="s">
        <v>37596</v>
      </c>
    </row>
    <row r="2105" spans="1:9">
      <c r="A2105" t="s">
        <v>35161</v>
      </c>
      <c r="B2105" t="s">
        <v>2974</v>
      </c>
      <c r="C2105">
        <v>6</v>
      </c>
      <c r="D2105">
        <v>1</v>
      </c>
      <c r="E2105">
        <v>46</v>
      </c>
      <c r="F2105">
        <v>1.36</v>
      </c>
      <c r="G2105" t="s">
        <v>32308</v>
      </c>
      <c r="H2105" t="s">
        <v>27174</v>
      </c>
      <c r="I2105" s="193" t="s">
        <v>37608</v>
      </c>
    </row>
    <row r="2106" spans="1:9">
      <c r="A2106" t="s">
        <v>35162</v>
      </c>
      <c r="B2106" t="s">
        <v>2976</v>
      </c>
      <c r="C2106">
        <v>6</v>
      </c>
      <c r="D2106">
        <v>0.7</v>
      </c>
      <c r="E2106">
        <v>46</v>
      </c>
      <c r="F2106">
        <v>24.25</v>
      </c>
      <c r="G2106" t="s">
        <v>32308</v>
      </c>
      <c r="H2106" t="s">
        <v>27152</v>
      </c>
      <c r="I2106" s="193" t="s">
        <v>37609</v>
      </c>
    </row>
    <row r="2107" spans="1:9">
      <c r="A2107" t="s">
        <v>35174</v>
      </c>
      <c r="B2107" t="s">
        <v>2996</v>
      </c>
      <c r="C2107">
        <v>6</v>
      </c>
      <c r="D2107">
        <v>0.7</v>
      </c>
      <c r="E2107">
        <v>40</v>
      </c>
      <c r="F2107">
        <v>21.5</v>
      </c>
      <c r="G2107" t="s">
        <v>32308</v>
      </c>
      <c r="H2107" t="s">
        <v>27150</v>
      </c>
      <c r="I2107" s="193" t="s">
        <v>37621</v>
      </c>
    </row>
    <row r="2108" spans="1:9">
      <c r="A2108" t="s">
        <v>35175</v>
      </c>
      <c r="B2108" t="s">
        <v>2996</v>
      </c>
      <c r="C2108">
        <v>6</v>
      </c>
      <c r="D2108">
        <v>1</v>
      </c>
      <c r="E2108">
        <v>40</v>
      </c>
      <c r="F2108">
        <v>27.5</v>
      </c>
      <c r="G2108" t="s">
        <v>32308</v>
      </c>
      <c r="H2108" t="s">
        <v>27150</v>
      </c>
      <c r="I2108" s="193" t="s">
        <v>37622</v>
      </c>
    </row>
    <row r="2109" spans="1:9">
      <c r="A2109" t="s">
        <v>35176</v>
      </c>
      <c r="B2109" t="s">
        <v>2996</v>
      </c>
      <c r="C2109">
        <v>1</v>
      </c>
      <c r="D2109">
        <v>3</v>
      </c>
      <c r="E2109">
        <v>40</v>
      </c>
      <c r="F2109">
        <v>18</v>
      </c>
      <c r="G2109" t="s">
        <v>32308</v>
      </c>
      <c r="H2109" t="s">
        <v>27150</v>
      </c>
      <c r="I2109" s="193" t="s">
        <v>37623</v>
      </c>
    </row>
    <row r="2110" spans="1:9">
      <c r="A2110" t="s">
        <v>35177</v>
      </c>
      <c r="B2110" t="s">
        <v>32542</v>
      </c>
      <c r="C2110">
        <v>6</v>
      </c>
      <c r="D2110">
        <v>0.7</v>
      </c>
      <c r="E2110">
        <v>40</v>
      </c>
      <c r="F2110">
        <v>22</v>
      </c>
      <c r="G2110" t="s">
        <v>32308</v>
      </c>
      <c r="H2110" t="s">
        <v>27150</v>
      </c>
      <c r="I2110" s="193" t="s">
        <v>37624</v>
      </c>
    </row>
    <row r="2111" spans="1:9">
      <c r="A2111" t="s">
        <v>35178</v>
      </c>
      <c r="B2111" t="s">
        <v>3000</v>
      </c>
      <c r="C2111">
        <v>6</v>
      </c>
      <c r="D2111">
        <v>0.7</v>
      </c>
      <c r="E2111">
        <v>41.4</v>
      </c>
      <c r="F2111">
        <v>19.5</v>
      </c>
      <c r="G2111" t="s">
        <v>32308</v>
      </c>
      <c r="H2111" t="s">
        <v>27154</v>
      </c>
      <c r="I2111" s="193" t="s">
        <v>37625</v>
      </c>
    </row>
    <row r="2112" spans="1:9">
      <c r="A2112" t="s">
        <v>35179</v>
      </c>
      <c r="B2112" t="s">
        <v>33147</v>
      </c>
      <c r="C2112">
        <v>6</v>
      </c>
      <c r="D2112">
        <v>0.7</v>
      </c>
      <c r="E2112">
        <v>44.1</v>
      </c>
      <c r="F2112">
        <v>94.55</v>
      </c>
      <c r="G2112" t="s">
        <v>32308</v>
      </c>
      <c r="H2112" t="s">
        <v>27154</v>
      </c>
      <c r="I2112" s="193" t="s">
        <v>37626</v>
      </c>
    </row>
    <row r="2113" spans="1:9">
      <c r="A2113" t="s">
        <v>35223</v>
      </c>
      <c r="B2113" t="s">
        <v>3083</v>
      </c>
      <c r="C2113">
        <v>6</v>
      </c>
      <c r="D2113">
        <v>0.7</v>
      </c>
      <c r="E2113">
        <v>40</v>
      </c>
      <c r="F2113">
        <v>42.95</v>
      </c>
      <c r="G2113" t="s">
        <v>32308</v>
      </c>
      <c r="H2113" t="s">
        <v>27152</v>
      </c>
      <c r="I2113" s="193" t="s">
        <v>37670</v>
      </c>
    </row>
    <row r="2114" spans="1:9">
      <c r="A2114" t="s">
        <v>35225</v>
      </c>
      <c r="B2114" t="s">
        <v>3086</v>
      </c>
      <c r="C2114">
        <v>3</v>
      </c>
      <c r="D2114">
        <v>0.7</v>
      </c>
      <c r="E2114">
        <v>42.5</v>
      </c>
      <c r="F2114">
        <v>9.75</v>
      </c>
      <c r="G2114" t="s">
        <v>32308</v>
      </c>
      <c r="H2114" t="s">
        <v>27152</v>
      </c>
      <c r="I2114" s="193" t="s">
        <v>37672</v>
      </c>
    </row>
    <row r="2115" spans="1:9">
      <c r="A2115" t="s">
        <v>35226</v>
      </c>
      <c r="B2115" t="s">
        <v>3088</v>
      </c>
      <c r="C2115">
        <v>6</v>
      </c>
      <c r="D2115">
        <v>0.7</v>
      </c>
      <c r="E2115">
        <v>42.5</v>
      </c>
      <c r="F2115">
        <v>5.25</v>
      </c>
      <c r="G2115" t="s">
        <v>32308</v>
      </c>
      <c r="H2115" t="s">
        <v>27152</v>
      </c>
      <c r="I2115" s="193" t="s">
        <v>37673</v>
      </c>
    </row>
    <row r="2116" spans="1:9">
      <c r="A2116" t="s">
        <v>35235</v>
      </c>
      <c r="B2116" t="s">
        <v>3109</v>
      </c>
      <c r="C2116">
        <v>6</v>
      </c>
      <c r="D2116">
        <v>0.5</v>
      </c>
      <c r="E2116">
        <v>45.8</v>
      </c>
      <c r="F2116">
        <v>24.5</v>
      </c>
      <c r="G2116" t="s">
        <v>32308</v>
      </c>
      <c r="H2116" t="s">
        <v>27264</v>
      </c>
      <c r="I2116" s="193" t="s">
        <v>37682</v>
      </c>
    </row>
    <row r="2117" spans="1:9">
      <c r="A2117" t="s">
        <v>35238</v>
      </c>
      <c r="B2117" t="s">
        <v>3121</v>
      </c>
      <c r="C2117">
        <v>6</v>
      </c>
      <c r="D2117">
        <v>0.7</v>
      </c>
      <c r="E2117">
        <v>47</v>
      </c>
      <c r="F2117">
        <v>23.45</v>
      </c>
      <c r="G2117" t="s">
        <v>32308</v>
      </c>
      <c r="H2117" t="s">
        <v>27152</v>
      </c>
      <c r="I2117" s="193" t="s">
        <v>37685</v>
      </c>
    </row>
    <row r="2118" spans="1:9">
      <c r="A2118" t="s">
        <v>35256</v>
      </c>
      <c r="B2118" t="s">
        <v>33164</v>
      </c>
      <c r="C2118">
        <v>6</v>
      </c>
      <c r="D2118">
        <v>0.5</v>
      </c>
      <c r="E2118">
        <v>45</v>
      </c>
      <c r="F2118">
        <v>33.5</v>
      </c>
      <c r="G2118" t="s">
        <v>32308</v>
      </c>
      <c r="H2118" t="s">
        <v>27172</v>
      </c>
      <c r="I2118" s="193" t="s">
        <v>37703</v>
      </c>
    </row>
    <row r="2119" spans="1:9">
      <c r="A2119" t="s">
        <v>35257</v>
      </c>
      <c r="B2119" t="s">
        <v>14607</v>
      </c>
      <c r="C2119">
        <v>12</v>
      </c>
      <c r="D2119">
        <v>0.05</v>
      </c>
      <c r="E2119">
        <v>40</v>
      </c>
      <c r="F2119">
        <v>8</v>
      </c>
      <c r="G2119" t="s">
        <v>32308</v>
      </c>
      <c r="H2119" t="s">
        <v>27172</v>
      </c>
      <c r="I2119" s="193" t="s">
        <v>37704</v>
      </c>
    </row>
    <row r="2120" spans="1:9">
      <c r="A2120" t="s">
        <v>35258</v>
      </c>
      <c r="B2120" t="s">
        <v>14607</v>
      </c>
      <c r="C2120">
        <v>6</v>
      </c>
      <c r="D2120">
        <v>0.7</v>
      </c>
      <c r="E2120">
        <v>40</v>
      </c>
      <c r="F2120">
        <v>15</v>
      </c>
      <c r="G2120" t="s">
        <v>32308</v>
      </c>
      <c r="H2120" t="s">
        <v>27172</v>
      </c>
      <c r="I2120" s="193" t="s">
        <v>37705</v>
      </c>
    </row>
    <row r="2121" spans="1:9">
      <c r="A2121" t="s">
        <v>35259</v>
      </c>
      <c r="B2121" t="s">
        <v>27732</v>
      </c>
      <c r="C2121">
        <v>6</v>
      </c>
      <c r="D2121">
        <v>0.7</v>
      </c>
      <c r="E2121">
        <v>40</v>
      </c>
      <c r="F2121">
        <v>28</v>
      </c>
      <c r="G2121" t="s">
        <v>32308</v>
      </c>
      <c r="H2121" t="s">
        <v>27172</v>
      </c>
      <c r="I2121" s="193" t="s">
        <v>37706</v>
      </c>
    </row>
    <row r="2122" spans="1:9">
      <c r="A2122" t="s">
        <v>35260</v>
      </c>
      <c r="B2122" t="s">
        <v>33165</v>
      </c>
      <c r="C2122">
        <v>6</v>
      </c>
      <c r="D2122">
        <v>0.7</v>
      </c>
      <c r="E2122">
        <v>40</v>
      </c>
      <c r="F2122">
        <v>23.4</v>
      </c>
      <c r="G2122" t="s">
        <v>32308</v>
      </c>
      <c r="H2122" t="s">
        <v>27172</v>
      </c>
      <c r="I2122" s="193" t="s">
        <v>37707</v>
      </c>
    </row>
    <row r="2123" spans="1:9">
      <c r="A2123" t="s">
        <v>35278</v>
      </c>
      <c r="B2123" t="s">
        <v>33168</v>
      </c>
      <c r="C2123">
        <v>6</v>
      </c>
      <c r="D2123">
        <v>0.7</v>
      </c>
      <c r="E2123">
        <v>45.7</v>
      </c>
      <c r="F2123">
        <v>9.8000000000000007</v>
      </c>
      <c r="G2123" t="s">
        <v>32308</v>
      </c>
      <c r="H2123" t="s">
        <v>27733</v>
      </c>
      <c r="I2123" s="193" t="s">
        <v>37725</v>
      </c>
    </row>
    <row r="2124" spans="1:9">
      <c r="A2124" t="s">
        <v>35286</v>
      </c>
      <c r="B2124" t="s">
        <v>3196</v>
      </c>
      <c r="C2124">
        <v>6</v>
      </c>
      <c r="D2124">
        <v>0.7</v>
      </c>
      <c r="E2124">
        <v>42</v>
      </c>
      <c r="F2124">
        <v>8.5</v>
      </c>
      <c r="G2124" t="s">
        <v>32308</v>
      </c>
      <c r="H2124" t="s">
        <v>27152</v>
      </c>
      <c r="I2124" s="193" t="s">
        <v>37733</v>
      </c>
    </row>
    <row r="2125" spans="1:9">
      <c r="A2125" t="s">
        <v>35287</v>
      </c>
      <c r="B2125" t="s">
        <v>3198</v>
      </c>
      <c r="C2125">
        <v>6</v>
      </c>
      <c r="D2125">
        <v>0.7</v>
      </c>
      <c r="E2125">
        <v>42</v>
      </c>
      <c r="F2125">
        <v>9.65</v>
      </c>
      <c r="G2125" t="s">
        <v>32308</v>
      </c>
      <c r="H2125" t="s">
        <v>27152</v>
      </c>
      <c r="I2125" s="193" t="s">
        <v>37734</v>
      </c>
    </row>
    <row r="2126" spans="1:9">
      <c r="A2126" t="s">
        <v>35288</v>
      </c>
      <c r="B2126" t="s">
        <v>3198</v>
      </c>
      <c r="C2126">
        <v>6</v>
      </c>
      <c r="D2126">
        <v>0.7</v>
      </c>
      <c r="E2126">
        <v>42</v>
      </c>
      <c r="F2126">
        <v>27.5</v>
      </c>
      <c r="G2126" t="s">
        <v>32308</v>
      </c>
      <c r="H2126" t="s">
        <v>27152</v>
      </c>
      <c r="I2126" s="193" t="s">
        <v>37735</v>
      </c>
    </row>
    <row r="2127" spans="1:9">
      <c r="A2127" t="s">
        <v>35305</v>
      </c>
      <c r="B2127" t="s">
        <v>3233</v>
      </c>
      <c r="C2127">
        <v>6</v>
      </c>
      <c r="D2127">
        <v>0.7</v>
      </c>
      <c r="E2127">
        <v>47</v>
      </c>
      <c r="F2127">
        <v>10.5</v>
      </c>
      <c r="G2127" t="s">
        <v>32308</v>
      </c>
      <c r="H2127" t="s">
        <v>27152</v>
      </c>
      <c r="I2127" s="193" t="s">
        <v>37752</v>
      </c>
    </row>
    <row r="2128" spans="1:9">
      <c r="A2128" t="s">
        <v>35306</v>
      </c>
      <c r="B2128" t="s">
        <v>3235</v>
      </c>
      <c r="C2128">
        <v>6</v>
      </c>
      <c r="D2128">
        <v>0.7</v>
      </c>
      <c r="E2128">
        <v>40</v>
      </c>
      <c r="F2128">
        <v>17.25</v>
      </c>
      <c r="G2128" t="s">
        <v>32308</v>
      </c>
      <c r="H2128" t="s">
        <v>27152</v>
      </c>
      <c r="I2128" s="193" t="s">
        <v>37753</v>
      </c>
    </row>
    <row r="2129" spans="1:9">
      <c r="A2129" t="s">
        <v>35327</v>
      </c>
      <c r="B2129" t="s">
        <v>3278</v>
      </c>
      <c r="C2129">
        <v>6</v>
      </c>
      <c r="D2129">
        <v>0.7</v>
      </c>
      <c r="E2129">
        <v>57</v>
      </c>
      <c r="F2129">
        <v>13.25</v>
      </c>
      <c r="G2129" t="s">
        <v>32308</v>
      </c>
      <c r="H2129" t="s">
        <v>27152</v>
      </c>
      <c r="I2129" s="193" t="s">
        <v>37774</v>
      </c>
    </row>
    <row r="2130" spans="1:9">
      <c r="A2130" t="s">
        <v>35335</v>
      </c>
      <c r="B2130" t="s">
        <v>3299</v>
      </c>
      <c r="C2130">
        <v>6</v>
      </c>
      <c r="D2130">
        <v>0.7</v>
      </c>
      <c r="E2130">
        <v>41.5</v>
      </c>
      <c r="F2130">
        <v>12.35</v>
      </c>
      <c r="G2130" t="s">
        <v>32308</v>
      </c>
      <c r="H2130" t="s">
        <v>27152</v>
      </c>
      <c r="I2130" s="193" t="s">
        <v>37782</v>
      </c>
    </row>
    <row r="2131" spans="1:9">
      <c r="A2131" t="s">
        <v>35336</v>
      </c>
      <c r="B2131" t="s">
        <v>3301</v>
      </c>
      <c r="C2131">
        <v>6</v>
      </c>
      <c r="D2131">
        <v>0.7</v>
      </c>
      <c r="E2131">
        <v>40</v>
      </c>
      <c r="F2131">
        <v>31.5</v>
      </c>
      <c r="G2131" t="s">
        <v>32308</v>
      </c>
      <c r="H2131" t="s">
        <v>27152</v>
      </c>
      <c r="I2131" s="193" t="s">
        <v>37783</v>
      </c>
    </row>
    <row r="2132" spans="1:9">
      <c r="A2132" t="s">
        <v>35337</v>
      </c>
      <c r="B2132" t="s">
        <v>14296</v>
      </c>
      <c r="C2132">
        <v>6</v>
      </c>
      <c r="D2132">
        <v>0.7</v>
      </c>
      <c r="E2132">
        <v>40</v>
      </c>
      <c r="F2132">
        <v>7.15</v>
      </c>
      <c r="G2132" t="s">
        <v>32308</v>
      </c>
      <c r="H2132" t="s">
        <v>27152</v>
      </c>
      <c r="I2132" s="193" t="s">
        <v>37784</v>
      </c>
    </row>
    <row r="2133" spans="1:9">
      <c r="A2133" t="s">
        <v>35353</v>
      </c>
      <c r="B2133" t="s">
        <v>33170</v>
      </c>
      <c r="C2133">
        <v>12</v>
      </c>
      <c r="D2133">
        <v>0.05</v>
      </c>
      <c r="E2133">
        <v>57.1</v>
      </c>
      <c r="F2133">
        <v>5.85</v>
      </c>
      <c r="G2133" t="s">
        <v>32308</v>
      </c>
      <c r="H2133" t="s">
        <v>27155</v>
      </c>
      <c r="I2133" s="193" t="s">
        <v>37800</v>
      </c>
    </row>
    <row r="2134" spans="1:9">
      <c r="A2134" t="s">
        <v>35354</v>
      </c>
      <c r="B2134" t="s">
        <v>33171</v>
      </c>
      <c r="C2134">
        <v>6</v>
      </c>
      <c r="D2134">
        <v>0.7</v>
      </c>
      <c r="E2134">
        <v>57.1</v>
      </c>
      <c r="F2134">
        <v>7.15</v>
      </c>
      <c r="G2134" t="s">
        <v>32308</v>
      </c>
      <c r="H2134" t="s">
        <v>27155</v>
      </c>
      <c r="I2134" s="193" t="s">
        <v>37801</v>
      </c>
    </row>
    <row r="2135" spans="1:9">
      <c r="A2135" t="s">
        <v>35355</v>
      </c>
      <c r="B2135" t="s">
        <v>33172</v>
      </c>
      <c r="C2135">
        <v>6</v>
      </c>
      <c r="D2135">
        <v>0.7</v>
      </c>
      <c r="E2135">
        <v>43</v>
      </c>
      <c r="F2135">
        <v>0.85</v>
      </c>
      <c r="G2135" t="s">
        <v>32308</v>
      </c>
      <c r="H2135" t="s">
        <v>27155</v>
      </c>
      <c r="I2135" s="193" t="s">
        <v>37802</v>
      </c>
    </row>
    <row r="2136" spans="1:9">
      <c r="A2136" t="s">
        <v>35356</v>
      </c>
      <c r="B2136" t="s">
        <v>33173</v>
      </c>
      <c r="C2136">
        <v>6</v>
      </c>
      <c r="D2136">
        <v>0.7</v>
      </c>
      <c r="E2136">
        <v>43</v>
      </c>
      <c r="F2136">
        <v>44.5</v>
      </c>
      <c r="G2136" t="s">
        <v>32308</v>
      </c>
      <c r="H2136" t="s">
        <v>27155</v>
      </c>
      <c r="I2136" s="193" t="s">
        <v>37803</v>
      </c>
    </row>
    <row r="2137" spans="1:9">
      <c r="A2137" t="s">
        <v>35373</v>
      </c>
      <c r="B2137" t="s">
        <v>3377</v>
      </c>
      <c r="C2137">
        <v>6</v>
      </c>
      <c r="D2137">
        <v>0.7</v>
      </c>
      <c r="E2137">
        <v>40</v>
      </c>
      <c r="F2137">
        <v>5.95</v>
      </c>
      <c r="G2137" t="s">
        <v>32308</v>
      </c>
      <c r="H2137" t="s">
        <v>27152</v>
      </c>
      <c r="I2137" s="193" t="s">
        <v>37820</v>
      </c>
    </row>
    <row r="2138" spans="1:9">
      <c r="A2138" t="s">
        <v>35374</v>
      </c>
      <c r="B2138" t="s">
        <v>3379</v>
      </c>
      <c r="C2138">
        <v>6</v>
      </c>
      <c r="D2138">
        <v>0.5</v>
      </c>
      <c r="E2138">
        <v>57</v>
      </c>
      <c r="F2138">
        <v>13.5</v>
      </c>
      <c r="G2138" t="s">
        <v>32308</v>
      </c>
      <c r="H2138" t="s">
        <v>27152</v>
      </c>
      <c r="I2138" s="193" t="s">
        <v>37821</v>
      </c>
    </row>
    <row r="2139" spans="1:9">
      <c r="A2139" t="s">
        <v>35398</v>
      </c>
      <c r="B2139" t="s">
        <v>33186</v>
      </c>
      <c r="C2139">
        <v>6</v>
      </c>
      <c r="D2139">
        <v>0.7</v>
      </c>
      <c r="E2139">
        <v>37.5</v>
      </c>
      <c r="F2139">
        <v>8.25</v>
      </c>
      <c r="G2139" t="s">
        <v>32308</v>
      </c>
      <c r="H2139" t="s">
        <v>27150</v>
      </c>
      <c r="I2139" s="193" t="s">
        <v>37845</v>
      </c>
    </row>
    <row r="2140" spans="1:9">
      <c r="A2140" t="s">
        <v>35421</v>
      </c>
      <c r="B2140" t="s">
        <v>31828</v>
      </c>
      <c r="C2140">
        <v>6</v>
      </c>
      <c r="D2140">
        <v>0.7</v>
      </c>
      <c r="E2140">
        <v>43</v>
      </c>
      <c r="F2140">
        <v>15.5</v>
      </c>
      <c r="G2140" t="s">
        <v>32308</v>
      </c>
      <c r="H2140" t="s">
        <v>27162</v>
      </c>
      <c r="I2140" s="193" t="s">
        <v>37868</v>
      </c>
    </row>
    <row r="2141" spans="1:9">
      <c r="A2141" t="s">
        <v>35422</v>
      </c>
      <c r="B2141" t="s">
        <v>31828</v>
      </c>
      <c r="C2141">
        <v>6</v>
      </c>
      <c r="D2141">
        <v>0.7</v>
      </c>
      <c r="E2141">
        <v>43</v>
      </c>
      <c r="F2141">
        <v>12.5</v>
      </c>
      <c r="G2141" t="s">
        <v>32308</v>
      </c>
      <c r="H2141" t="s">
        <v>27162</v>
      </c>
      <c r="I2141" s="193" t="s">
        <v>37869</v>
      </c>
    </row>
    <row r="2142" spans="1:9">
      <c r="A2142" t="s">
        <v>35448</v>
      </c>
      <c r="B2142" t="s">
        <v>3477</v>
      </c>
      <c r="C2142">
        <v>6</v>
      </c>
      <c r="D2142">
        <v>0.7</v>
      </c>
      <c r="E2142">
        <v>43</v>
      </c>
      <c r="F2142">
        <v>415</v>
      </c>
      <c r="G2142" t="s">
        <v>32308</v>
      </c>
      <c r="H2142" t="s">
        <v>27148</v>
      </c>
      <c r="I2142" s="193" t="s">
        <v>37895</v>
      </c>
    </row>
    <row r="2143" spans="1:9">
      <c r="A2143" t="s">
        <v>35468</v>
      </c>
      <c r="B2143" t="s">
        <v>3554</v>
      </c>
      <c r="C2143">
        <v>6</v>
      </c>
      <c r="D2143">
        <v>0.7</v>
      </c>
      <c r="E2143">
        <v>42.2</v>
      </c>
      <c r="F2143">
        <v>12.25</v>
      </c>
      <c r="G2143" t="s">
        <v>32308</v>
      </c>
      <c r="H2143" t="s">
        <v>27149</v>
      </c>
      <c r="I2143" s="193" t="s">
        <v>37915</v>
      </c>
    </row>
    <row r="2144" spans="1:9">
      <c r="A2144" t="s">
        <v>35469</v>
      </c>
      <c r="B2144" t="s">
        <v>3556</v>
      </c>
      <c r="C2144">
        <v>6</v>
      </c>
      <c r="D2144">
        <v>0.7</v>
      </c>
      <c r="E2144">
        <v>41.6</v>
      </c>
      <c r="F2144">
        <v>94</v>
      </c>
      <c r="G2144" t="s">
        <v>32308</v>
      </c>
      <c r="H2144" t="s">
        <v>27149</v>
      </c>
      <c r="I2144" s="193" t="s">
        <v>37916</v>
      </c>
    </row>
    <row r="2145" spans="1:9">
      <c r="A2145" t="s">
        <v>35495</v>
      </c>
      <c r="B2145" t="s">
        <v>32579</v>
      </c>
      <c r="C2145">
        <v>3</v>
      </c>
      <c r="D2145">
        <v>0.7</v>
      </c>
      <c r="E2145">
        <v>43</v>
      </c>
      <c r="F2145">
        <v>12.5</v>
      </c>
      <c r="G2145" t="s">
        <v>32308</v>
      </c>
      <c r="H2145" t="s">
        <v>27152</v>
      </c>
      <c r="I2145" s="193" t="s">
        <v>37942</v>
      </c>
    </row>
    <row r="2146" spans="1:9">
      <c r="A2146" t="s">
        <v>35498</v>
      </c>
      <c r="B2146" t="s">
        <v>3591</v>
      </c>
      <c r="C2146">
        <v>6</v>
      </c>
      <c r="D2146">
        <v>0.7</v>
      </c>
      <c r="E2146">
        <v>41.6</v>
      </c>
      <c r="F2146">
        <v>24.25</v>
      </c>
      <c r="G2146" t="s">
        <v>32308</v>
      </c>
      <c r="H2146" t="s">
        <v>27152</v>
      </c>
      <c r="I2146" s="193" t="s">
        <v>37945</v>
      </c>
    </row>
    <row r="2147" spans="1:9">
      <c r="A2147" t="s">
        <v>35509</v>
      </c>
      <c r="B2147" t="s">
        <v>4685</v>
      </c>
      <c r="C2147">
        <v>6</v>
      </c>
      <c r="D2147">
        <v>0.7</v>
      </c>
      <c r="E2147">
        <v>43.4</v>
      </c>
      <c r="F2147">
        <v>57.5</v>
      </c>
      <c r="G2147" t="s">
        <v>32308</v>
      </c>
      <c r="H2147" t="s">
        <v>27195</v>
      </c>
      <c r="I2147" s="193" t="s">
        <v>37956</v>
      </c>
    </row>
    <row r="2148" spans="1:9">
      <c r="A2148" t="s">
        <v>35566</v>
      </c>
      <c r="B2148" t="s">
        <v>3778</v>
      </c>
      <c r="C2148">
        <v>6</v>
      </c>
      <c r="D2148">
        <v>0.7</v>
      </c>
      <c r="E2148">
        <v>43</v>
      </c>
      <c r="F2148">
        <v>21.5</v>
      </c>
      <c r="G2148" t="s">
        <v>32308</v>
      </c>
      <c r="H2148" t="s">
        <v>27162</v>
      </c>
      <c r="I2148" s="193" t="s">
        <v>38013</v>
      </c>
    </row>
    <row r="2149" spans="1:9">
      <c r="A2149" t="s">
        <v>35567</v>
      </c>
      <c r="B2149" t="s">
        <v>14313</v>
      </c>
      <c r="C2149">
        <v>6</v>
      </c>
      <c r="D2149">
        <v>0.7</v>
      </c>
      <c r="E2149">
        <v>43</v>
      </c>
      <c r="F2149">
        <v>8.5500000000000007</v>
      </c>
      <c r="G2149" t="s">
        <v>32308</v>
      </c>
      <c r="H2149" t="s">
        <v>27162</v>
      </c>
      <c r="I2149" s="193" t="s">
        <v>38014</v>
      </c>
    </row>
    <row r="2150" spans="1:9">
      <c r="A2150" t="s">
        <v>35602</v>
      </c>
      <c r="B2150" t="s">
        <v>3840</v>
      </c>
      <c r="C2150">
        <v>6</v>
      </c>
      <c r="D2150">
        <v>0.7</v>
      </c>
      <c r="E2150">
        <v>43.1</v>
      </c>
      <c r="F2150">
        <v>14.25</v>
      </c>
      <c r="G2150" t="s">
        <v>32308</v>
      </c>
      <c r="H2150" t="s">
        <v>27152</v>
      </c>
      <c r="I2150" s="193" t="s">
        <v>38049</v>
      </c>
    </row>
    <row r="2151" spans="1:9">
      <c r="A2151" t="s">
        <v>35603</v>
      </c>
      <c r="B2151" t="s">
        <v>3840</v>
      </c>
      <c r="C2151">
        <v>12</v>
      </c>
      <c r="D2151">
        <v>1</v>
      </c>
      <c r="E2151">
        <v>47.3</v>
      </c>
      <c r="F2151">
        <v>21.5</v>
      </c>
      <c r="G2151" t="s">
        <v>32308</v>
      </c>
      <c r="H2151" t="s">
        <v>27152</v>
      </c>
      <c r="I2151" s="193" t="s">
        <v>38050</v>
      </c>
    </row>
    <row r="2152" spans="1:9">
      <c r="A2152" t="s">
        <v>35604</v>
      </c>
      <c r="B2152" t="s">
        <v>3840</v>
      </c>
      <c r="C2152">
        <v>12</v>
      </c>
      <c r="D2152">
        <v>1</v>
      </c>
      <c r="E2152">
        <v>43.1</v>
      </c>
      <c r="F2152">
        <v>3.75</v>
      </c>
      <c r="G2152" t="s">
        <v>32308</v>
      </c>
      <c r="H2152" t="s">
        <v>27152</v>
      </c>
      <c r="I2152" s="193" t="s">
        <v>38051</v>
      </c>
    </row>
    <row r="2153" spans="1:9">
      <c r="A2153" t="s">
        <v>35605</v>
      </c>
      <c r="B2153" t="s">
        <v>3847</v>
      </c>
      <c r="C2153">
        <v>12</v>
      </c>
      <c r="D2153">
        <v>1</v>
      </c>
      <c r="E2153">
        <v>41.3</v>
      </c>
      <c r="F2153">
        <v>21.5</v>
      </c>
      <c r="G2153" t="s">
        <v>32308</v>
      </c>
      <c r="H2153" t="s">
        <v>27152</v>
      </c>
      <c r="I2153" s="193" t="s">
        <v>38052</v>
      </c>
    </row>
    <row r="2154" spans="1:9">
      <c r="A2154" t="s">
        <v>35606</v>
      </c>
      <c r="B2154" t="s">
        <v>3849</v>
      </c>
      <c r="C2154">
        <v>12</v>
      </c>
      <c r="D2154">
        <v>1</v>
      </c>
      <c r="E2154">
        <v>41.3</v>
      </c>
      <c r="F2154">
        <v>7.5</v>
      </c>
      <c r="G2154" t="s">
        <v>32308</v>
      </c>
      <c r="H2154" t="s">
        <v>27152</v>
      </c>
      <c r="I2154" s="193" t="s">
        <v>38053</v>
      </c>
    </row>
    <row r="2155" spans="1:9">
      <c r="A2155" t="s">
        <v>35607</v>
      </c>
      <c r="B2155" t="s">
        <v>3849</v>
      </c>
      <c r="C2155">
        <v>6</v>
      </c>
      <c r="D2155">
        <v>0.7</v>
      </c>
      <c r="E2155">
        <v>41.3</v>
      </c>
      <c r="F2155">
        <v>13.95</v>
      </c>
      <c r="G2155" t="s">
        <v>32308</v>
      </c>
      <c r="H2155" t="s">
        <v>27152</v>
      </c>
      <c r="I2155" s="193" t="s">
        <v>38054</v>
      </c>
    </row>
    <row r="2156" spans="1:9">
      <c r="A2156" t="s">
        <v>35608</v>
      </c>
      <c r="B2156" t="s">
        <v>3852</v>
      </c>
      <c r="C2156">
        <v>6</v>
      </c>
      <c r="D2156">
        <v>0.7</v>
      </c>
      <c r="E2156">
        <v>47.3</v>
      </c>
      <c r="F2156">
        <v>21.25</v>
      </c>
      <c r="G2156" t="s">
        <v>32308</v>
      </c>
      <c r="H2156" t="s">
        <v>27152</v>
      </c>
      <c r="I2156" s="193" t="s">
        <v>38055</v>
      </c>
    </row>
    <row r="2157" spans="1:9">
      <c r="A2157" t="s">
        <v>35609</v>
      </c>
      <c r="B2157" t="s">
        <v>3852</v>
      </c>
      <c r="C2157">
        <v>12</v>
      </c>
      <c r="D2157">
        <v>1</v>
      </c>
      <c r="E2157">
        <v>47.3</v>
      </c>
      <c r="F2157">
        <v>23.5</v>
      </c>
      <c r="G2157" t="s">
        <v>32308</v>
      </c>
      <c r="H2157" t="s">
        <v>27152</v>
      </c>
      <c r="I2157" s="193" t="s">
        <v>38056</v>
      </c>
    </row>
    <row r="2158" spans="1:9">
      <c r="A2158" t="s">
        <v>35610</v>
      </c>
      <c r="B2158" t="s">
        <v>3852</v>
      </c>
      <c r="C2158">
        <v>12</v>
      </c>
      <c r="D2158">
        <v>1</v>
      </c>
      <c r="E2158">
        <v>47.3</v>
      </c>
      <c r="F2158">
        <v>2</v>
      </c>
      <c r="G2158" t="s">
        <v>32308</v>
      </c>
      <c r="H2158" t="s">
        <v>27152</v>
      </c>
      <c r="I2158" s="193" t="s">
        <v>38057</v>
      </c>
    </row>
    <row r="2159" spans="1:9">
      <c r="A2159" t="s">
        <v>35614</v>
      </c>
      <c r="B2159" t="s">
        <v>14639</v>
      </c>
      <c r="C2159">
        <v>6</v>
      </c>
      <c r="D2159">
        <v>0.7</v>
      </c>
      <c r="E2159">
        <v>45</v>
      </c>
      <c r="F2159">
        <v>32</v>
      </c>
      <c r="G2159" t="s">
        <v>32308</v>
      </c>
      <c r="H2159" t="s">
        <v>27152</v>
      </c>
      <c r="I2159" s="193" t="s">
        <v>38061</v>
      </c>
    </row>
    <row r="2160" spans="1:9">
      <c r="A2160" t="s">
        <v>35627</v>
      </c>
      <c r="B2160" t="s">
        <v>3874</v>
      </c>
      <c r="C2160">
        <v>6</v>
      </c>
      <c r="D2160">
        <v>0.7</v>
      </c>
      <c r="E2160">
        <v>37.5</v>
      </c>
      <c r="F2160">
        <v>8.75</v>
      </c>
      <c r="G2160" t="s">
        <v>32308</v>
      </c>
      <c r="H2160" t="s">
        <v>27162</v>
      </c>
      <c r="I2160" s="193" t="s">
        <v>38074</v>
      </c>
    </row>
    <row r="2161" spans="1:9">
      <c r="A2161" t="s">
        <v>35632</v>
      </c>
      <c r="B2161" t="s">
        <v>4599</v>
      </c>
      <c r="C2161">
        <v>6</v>
      </c>
      <c r="D2161">
        <v>0.5</v>
      </c>
      <c r="E2161">
        <v>44</v>
      </c>
      <c r="F2161">
        <v>13.5</v>
      </c>
      <c r="G2161" t="s">
        <v>32308</v>
      </c>
      <c r="H2161" t="s">
        <v>27194</v>
      </c>
      <c r="I2161" s="193" t="s">
        <v>38079</v>
      </c>
    </row>
    <row r="2162" spans="1:9">
      <c r="A2162" t="s">
        <v>35655</v>
      </c>
      <c r="B2162" t="s">
        <v>4853</v>
      </c>
      <c r="C2162">
        <v>6</v>
      </c>
      <c r="D2162">
        <v>0.7</v>
      </c>
      <c r="E2162">
        <v>42</v>
      </c>
      <c r="F2162">
        <v>12.25</v>
      </c>
      <c r="G2162" t="s">
        <v>32308</v>
      </c>
      <c r="H2162" t="s">
        <v>27154</v>
      </c>
      <c r="I2162" s="193" t="s">
        <v>38102</v>
      </c>
    </row>
    <row r="2163" spans="1:9">
      <c r="A2163" t="s">
        <v>35656</v>
      </c>
      <c r="B2163" t="s">
        <v>3916</v>
      </c>
      <c r="C2163">
        <v>6</v>
      </c>
      <c r="D2163">
        <v>0.5</v>
      </c>
      <c r="E2163">
        <v>42.9</v>
      </c>
      <c r="F2163">
        <v>207</v>
      </c>
      <c r="G2163" t="s">
        <v>32308</v>
      </c>
      <c r="H2163" t="s">
        <v>27148</v>
      </c>
      <c r="I2163" s="193" t="s">
        <v>38103</v>
      </c>
    </row>
    <row r="2164" spans="1:9">
      <c r="A2164" t="s">
        <v>35678</v>
      </c>
      <c r="B2164" t="s">
        <v>27139</v>
      </c>
      <c r="C2164">
        <v>6</v>
      </c>
      <c r="D2164">
        <v>0.5</v>
      </c>
      <c r="E2164">
        <v>45</v>
      </c>
      <c r="F2164">
        <v>29.5</v>
      </c>
      <c r="G2164" t="s">
        <v>32308</v>
      </c>
      <c r="H2164" t="s">
        <v>27153</v>
      </c>
      <c r="I2164" s="193" t="s">
        <v>38125</v>
      </c>
    </row>
    <row r="2165" spans="1:9">
      <c r="A2165" t="s">
        <v>35681</v>
      </c>
      <c r="B2165" t="s">
        <v>3950</v>
      </c>
      <c r="C2165">
        <v>6</v>
      </c>
      <c r="D2165">
        <v>0.7</v>
      </c>
      <c r="E2165">
        <v>43</v>
      </c>
      <c r="F2165">
        <v>6.95</v>
      </c>
      <c r="G2165" t="s">
        <v>32308</v>
      </c>
      <c r="H2165" t="s">
        <v>27152</v>
      </c>
      <c r="I2165" s="193" t="s">
        <v>38128</v>
      </c>
    </row>
    <row r="2166" spans="1:9">
      <c r="A2166" t="s">
        <v>35682</v>
      </c>
      <c r="B2166" t="s">
        <v>3953</v>
      </c>
      <c r="C2166">
        <v>3</v>
      </c>
      <c r="D2166">
        <v>0.7</v>
      </c>
      <c r="E2166">
        <v>43</v>
      </c>
      <c r="F2166">
        <v>12.75</v>
      </c>
      <c r="G2166" t="s">
        <v>32308</v>
      </c>
      <c r="H2166" t="s">
        <v>27150</v>
      </c>
      <c r="I2166" s="193" t="s">
        <v>38129</v>
      </c>
    </row>
    <row r="2167" spans="1:9">
      <c r="A2167" t="s">
        <v>35784</v>
      </c>
      <c r="B2167" t="s">
        <v>4091</v>
      </c>
      <c r="C2167">
        <v>6</v>
      </c>
      <c r="D2167">
        <v>0.7</v>
      </c>
      <c r="E2167">
        <v>40</v>
      </c>
      <c r="F2167">
        <v>5250</v>
      </c>
      <c r="G2167" t="s">
        <v>32308</v>
      </c>
      <c r="H2167" t="s">
        <v>27162</v>
      </c>
      <c r="I2167" s="193" t="s">
        <v>38231</v>
      </c>
    </row>
    <row r="2168" spans="1:9">
      <c r="A2168" t="s">
        <v>35786</v>
      </c>
      <c r="B2168" t="s">
        <v>14585</v>
      </c>
      <c r="C2168">
        <v>6</v>
      </c>
      <c r="D2168">
        <v>0.7</v>
      </c>
      <c r="E2168">
        <v>40</v>
      </c>
      <c r="F2168">
        <v>8.5</v>
      </c>
      <c r="G2168" t="s">
        <v>32308</v>
      </c>
      <c r="H2168" t="s">
        <v>27162</v>
      </c>
      <c r="I2168" s="193" t="s">
        <v>38233</v>
      </c>
    </row>
    <row r="2169" spans="1:9">
      <c r="A2169" t="s">
        <v>35787</v>
      </c>
      <c r="B2169" t="s">
        <v>4095</v>
      </c>
      <c r="C2169">
        <v>6</v>
      </c>
      <c r="D2169">
        <v>0.7</v>
      </c>
      <c r="E2169">
        <v>40</v>
      </c>
      <c r="F2169">
        <v>14.25</v>
      </c>
      <c r="G2169" t="s">
        <v>32308</v>
      </c>
      <c r="H2169" t="s">
        <v>27162</v>
      </c>
      <c r="I2169" s="193" t="s">
        <v>38234</v>
      </c>
    </row>
    <row r="2170" spans="1:9">
      <c r="A2170" t="s">
        <v>35795</v>
      </c>
      <c r="B2170" t="s">
        <v>4111</v>
      </c>
      <c r="C2170">
        <v>6</v>
      </c>
      <c r="D2170">
        <v>0.7</v>
      </c>
      <c r="E2170">
        <v>41.5</v>
      </c>
      <c r="F2170">
        <v>12.5</v>
      </c>
      <c r="G2170" t="s">
        <v>32308</v>
      </c>
      <c r="H2170" t="s">
        <v>27148</v>
      </c>
      <c r="I2170" s="193" t="s">
        <v>38242</v>
      </c>
    </row>
    <row r="2171" spans="1:9">
      <c r="A2171" t="s">
        <v>35817</v>
      </c>
      <c r="B2171" t="s">
        <v>4176</v>
      </c>
      <c r="C2171">
        <v>6</v>
      </c>
      <c r="D2171">
        <v>0.7</v>
      </c>
      <c r="E2171">
        <v>47</v>
      </c>
      <c r="F2171">
        <v>11.85</v>
      </c>
      <c r="G2171" t="s">
        <v>32308</v>
      </c>
      <c r="H2171" t="s">
        <v>27152</v>
      </c>
      <c r="I2171" s="193" t="s">
        <v>38264</v>
      </c>
    </row>
    <row r="2172" spans="1:9">
      <c r="A2172" t="s">
        <v>35820</v>
      </c>
      <c r="B2172" t="s">
        <v>4178</v>
      </c>
      <c r="C2172">
        <v>6</v>
      </c>
      <c r="D2172">
        <v>1</v>
      </c>
      <c r="E2172">
        <v>43</v>
      </c>
      <c r="F2172">
        <v>22.15</v>
      </c>
      <c r="G2172" t="s">
        <v>32308</v>
      </c>
      <c r="H2172" t="s">
        <v>27152</v>
      </c>
      <c r="I2172" s="193" t="s">
        <v>38267</v>
      </c>
    </row>
    <row r="2173" spans="1:9">
      <c r="A2173" t="s">
        <v>35850</v>
      </c>
      <c r="B2173" t="s">
        <v>33247</v>
      </c>
      <c r="C2173">
        <v>6</v>
      </c>
      <c r="D2173">
        <v>0.5</v>
      </c>
      <c r="E2173">
        <v>44</v>
      </c>
      <c r="F2173">
        <v>16.95</v>
      </c>
      <c r="G2173" t="s">
        <v>32308</v>
      </c>
      <c r="H2173" t="s">
        <v>27172</v>
      </c>
      <c r="I2173" s="193" t="s">
        <v>38297</v>
      </c>
    </row>
    <row r="2174" spans="1:9">
      <c r="A2174" t="s">
        <v>35868</v>
      </c>
      <c r="B2174" t="s">
        <v>4296</v>
      </c>
      <c r="C2174">
        <v>6</v>
      </c>
      <c r="D2174">
        <v>0.7</v>
      </c>
      <c r="E2174">
        <v>40</v>
      </c>
      <c r="F2174">
        <v>13</v>
      </c>
      <c r="G2174" t="s">
        <v>32308</v>
      </c>
      <c r="H2174" t="s">
        <v>27148</v>
      </c>
      <c r="I2174" s="193" t="s">
        <v>38315</v>
      </c>
    </row>
    <row r="2175" spans="1:9">
      <c r="A2175" t="s">
        <v>33434</v>
      </c>
      <c r="B2175" t="s">
        <v>23</v>
      </c>
      <c r="C2175">
        <v>6</v>
      </c>
      <c r="D2175">
        <v>0.7</v>
      </c>
      <c r="E2175">
        <v>40</v>
      </c>
      <c r="F2175">
        <v>16.45</v>
      </c>
      <c r="G2175" t="s">
        <v>32294</v>
      </c>
      <c r="H2175" t="s">
        <v>27149</v>
      </c>
      <c r="I2175" s="193" t="s">
        <v>35881</v>
      </c>
    </row>
    <row r="2176" spans="1:9">
      <c r="A2176" t="s">
        <v>33475</v>
      </c>
      <c r="B2176" t="s">
        <v>27640</v>
      </c>
      <c r="C2176">
        <v>12</v>
      </c>
      <c r="D2176">
        <v>1</v>
      </c>
      <c r="E2176">
        <v>40</v>
      </c>
      <c r="F2176">
        <v>92.5</v>
      </c>
      <c r="G2176" t="s">
        <v>32294</v>
      </c>
      <c r="H2176" t="s">
        <v>27155</v>
      </c>
      <c r="I2176" s="193" t="s">
        <v>35922</v>
      </c>
    </row>
    <row r="2177" spans="1:9">
      <c r="A2177" t="s">
        <v>33476</v>
      </c>
      <c r="B2177" t="s">
        <v>27640</v>
      </c>
      <c r="C2177">
        <v>6</v>
      </c>
      <c r="D2177">
        <v>0.7</v>
      </c>
      <c r="E2177">
        <v>40</v>
      </c>
      <c r="F2177">
        <v>83.5</v>
      </c>
      <c r="G2177" t="s">
        <v>32294</v>
      </c>
      <c r="H2177" t="s">
        <v>27155</v>
      </c>
      <c r="I2177" s="193" t="s">
        <v>35923</v>
      </c>
    </row>
    <row r="2178" spans="1:9">
      <c r="A2178" t="s">
        <v>33486</v>
      </c>
      <c r="B2178" t="s">
        <v>101</v>
      </c>
      <c r="C2178">
        <v>1</v>
      </c>
      <c r="D2178">
        <v>4.5</v>
      </c>
      <c r="E2178">
        <v>40</v>
      </c>
      <c r="F2178">
        <v>2.15</v>
      </c>
      <c r="G2178" t="s">
        <v>32294</v>
      </c>
      <c r="H2178" t="s">
        <v>27155</v>
      </c>
      <c r="I2178" s="193" t="s">
        <v>35933</v>
      </c>
    </row>
    <row r="2179" spans="1:9">
      <c r="A2179" t="s">
        <v>33487</v>
      </c>
      <c r="B2179" t="s">
        <v>101</v>
      </c>
      <c r="C2179">
        <v>120</v>
      </c>
      <c r="D2179">
        <v>0.05</v>
      </c>
      <c r="E2179">
        <v>40</v>
      </c>
      <c r="F2179">
        <v>9.85</v>
      </c>
      <c r="G2179" t="s">
        <v>32294</v>
      </c>
      <c r="H2179" t="s">
        <v>27155</v>
      </c>
      <c r="I2179" s="193" t="s">
        <v>35934</v>
      </c>
    </row>
    <row r="2180" spans="1:9">
      <c r="A2180" t="s">
        <v>33488</v>
      </c>
      <c r="B2180" t="s">
        <v>101</v>
      </c>
      <c r="C2180">
        <v>192</v>
      </c>
      <c r="D2180">
        <v>0.05</v>
      </c>
      <c r="E2180">
        <v>40</v>
      </c>
      <c r="F2180">
        <v>18.5</v>
      </c>
      <c r="G2180" t="s">
        <v>32294</v>
      </c>
      <c r="H2180" t="s">
        <v>27155</v>
      </c>
      <c r="I2180" s="193" t="s">
        <v>35935</v>
      </c>
    </row>
    <row r="2181" spans="1:9">
      <c r="A2181" t="s">
        <v>33489</v>
      </c>
      <c r="B2181" t="s">
        <v>101</v>
      </c>
      <c r="C2181">
        <v>6</v>
      </c>
      <c r="D2181">
        <v>0.7</v>
      </c>
      <c r="E2181">
        <v>40</v>
      </c>
      <c r="F2181">
        <v>1.45</v>
      </c>
      <c r="G2181" t="s">
        <v>32294</v>
      </c>
      <c r="H2181" t="s">
        <v>27155</v>
      </c>
      <c r="I2181" s="193" t="s">
        <v>35936</v>
      </c>
    </row>
    <row r="2182" spans="1:9">
      <c r="A2182" t="s">
        <v>33490</v>
      </c>
      <c r="B2182" t="s">
        <v>101</v>
      </c>
      <c r="C2182">
        <v>6</v>
      </c>
      <c r="D2182">
        <v>1</v>
      </c>
      <c r="E2182">
        <v>40</v>
      </c>
      <c r="F2182">
        <v>25.95</v>
      </c>
      <c r="G2182" t="s">
        <v>32294</v>
      </c>
      <c r="H2182" t="s">
        <v>27155</v>
      </c>
      <c r="I2182" s="193" t="s">
        <v>35937</v>
      </c>
    </row>
    <row r="2183" spans="1:9">
      <c r="A2183" t="s">
        <v>33491</v>
      </c>
      <c r="B2183" t="s">
        <v>101</v>
      </c>
      <c r="C2183">
        <v>12</v>
      </c>
      <c r="D2183">
        <v>1</v>
      </c>
      <c r="E2183">
        <v>40</v>
      </c>
      <c r="F2183">
        <v>8.15</v>
      </c>
      <c r="G2183" t="s">
        <v>32294</v>
      </c>
      <c r="H2183" t="s">
        <v>27155</v>
      </c>
      <c r="I2183" s="193" t="s">
        <v>35938</v>
      </c>
    </row>
    <row r="2184" spans="1:9">
      <c r="A2184" t="s">
        <v>33492</v>
      </c>
      <c r="B2184" t="s">
        <v>101</v>
      </c>
      <c r="C2184">
        <v>6</v>
      </c>
      <c r="D2184">
        <v>1.75</v>
      </c>
      <c r="E2184">
        <v>40</v>
      </c>
      <c r="F2184">
        <v>125</v>
      </c>
      <c r="G2184" t="s">
        <v>32294</v>
      </c>
      <c r="H2184" t="s">
        <v>27155</v>
      </c>
      <c r="I2184" s="193" t="s">
        <v>35939</v>
      </c>
    </row>
    <row r="2185" spans="1:9">
      <c r="A2185" t="s">
        <v>33493</v>
      </c>
      <c r="B2185" t="s">
        <v>32932</v>
      </c>
      <c r="C2185">
        <v>6</v>
      </c>
      <c r="D2185">
        <v>0.7</v>
      </c>
      <c r="E2185">
        <v>40</v>
      </c>
      <c r="F2185">
        <v>11.95</v>
      </c>
      <c r="G2185" t="s">
        <v>32294</v>
      </c>
      <c r="H2185" t="s">
        <v>27155</v>
      </c>
      <c r="I2185" s="193" t="s">
        <v>35940</v>
      </c>
    </row>
    <row r="2186" spans="1:9">
      <c r="A2186" t="s">
        <v>33558</v>
      </c>
      <c r="B2186" t="s">
        <v>196</v>
      </c>
      <c r="C2186">
        <v>6</v>
      </c>
      <c r="D2186">
        <v>1</v>
      </c>
      <c r="E2186">
        <v>40</v>
      </c>
      <c r="F2186">
        <v>19.5</v>
      </c>
      <c r="G2186" t="s">
        <v>32294</v>
      </c>
      <c r="H2186" t="s">
        <v>27148</v>
      </c>
      <c r="I2186" s="193" t="s">
        <v>36005</v>
      </c>
    </row>
    <row r="2187" spans="1:9">
      <c r="A2187" t="s">
        <v>33647</v>
      </c>
      <c r="B2187" t="s">
        <v>309</v>
      </c>
      <c r="C2187">
        <v>6</v>
      </c>
      <c r="D2187">
        <v>0.7</v>
      </c>
      <c r="E2187">
        <v>40</v>
      </c>
      <c r="F2187">
        <v>18.25</v>
      </c>
      <c r="G2187" t="s">
        <v>32294</v>
      </c>
      <c r="H2187" t="s">
        <v>27152</v>
      </c>
      <c r="I2187" s="193" t="s">
        <v>36094</v>
      </c>
    </row>
    <row r="2188" spans="1:9">
      <c r="A2188" t="s">
        <v>33770</v>
      </c>
      <c r="B2188" t="s">
        <v>32985</v>
      </c>
      <c r="C2188">
        <v>6</v>
      </c>
      <c r="D2188">
        <v>0.7</v>
      </c>
      <c r="E2188">
        <v>30</v>
      </c>
      <c r="F2188">
        <v>40</v>
      </c>
      <c r="G2188" t="s">
        <v>32294</v>
      </c>
      <c r="H2188" t="s">
        <v>27203</v>
      </c>
      <c r="I2188" s="193" t="s">
        <v>36217</v>
      </c>
    </row>
    <row r="2189" spans="1:9">
      <c r="A2189" t="s">
        <v>33771</v>
      </c>
      <c r="B2189" t="s">
        <v>471</v>
      </c>
      <c r="C2189">
        <v>6</v>
      </c>
      <c r="D2189">
        <v>0.7</v>
      </c>
      <c r="E2189">
        <v>40</v>
      </c>
      <c r="F2189">
        <v>999</v>
      </c>
      <c r="G2189" t="s">
        <v>32294</v>
      </c>
      <c r="H2189" t="s">
        <v>27203</v>
      </c>
      <c r="I2189" s="193" t="s">
        <v>36218</v>
      </c>
    </row>
    <row r="2190" spans="1:9">
      <c r="A2190" t="s">
        <v>33772</v>
      </c>
      <c r="B2190" t="s">
        <v>471</v>
      </c>
      <c r="C2190">
        <v>6</v>
      </c>
      <c r="D2190">
        <v>1</v>
      </c>
      <c r="E2190">
        <v>40</v>
      </c>
      <c r="F2190">
        <v>5.35</v>
      </c>
      <c r="G2190" t="s">
        <v>32294</v>
      </c>
      <c r="H2190" t="s">
        <v>27203</v>
      </c>
      <c r="I2190" s="193" t="s">
        <v>36219</v>
      </c>
    </row>
    <row r="2191" spans="1:9">
      <c r="A2191" t="s">
        <v>33773</v>
      </c>
      <c r="B2191" t="s">
        <v>32986</v>
      </c>
      <c r="C2191">
        <v>6</v>
      </c>
      <c r="D2191">
        <v>0.7</v>
      </c>
      <c r="E2191">
        <v>40</v>
      </c>
      <c r="F2191">
        <v>28.5</v>
      </c>
      <c r="G2191" t="s">
        <v>32294</v>
      </c>
      <c r="H2191" t="s">
        <v>27203</v>
      </c>
      <c r="I2191" s="193" t="s">
        <v>36220</v>
      </c>
    </row>
    <row r="2192" spans="1:9">
      <c r="A2192" t="s">
        <v>33774</v>
      </c>
      <c r="B2192" t="s">
        <v>472</v>
      </c>
      <c r="C2192">
        <v>20</v>
      </c>
      <c r="D2192">
        <v>0.05</v>
      </c>
      <c r="E2192">
        <v>40</v>
      </c>
      <c r="F2192">
        <v>10.85</v>
      </c>
      <c r="G2192" t="s">
        <v>32294</v>
      </c>
      <c r="H2192" t="s">
        <v>27203</v>
      </c>
      <c r="I2192" s="193" t="s">
        <v>36221</v>
      </c>
    </row>
    <row r="2193" spans="1:9">
      <c r="A2193" t="s">
        <v>33775</v>
      </c>
      <c r="B2193" t="s">
        <v>472</v>
      </c>
      <c r="C2193">
        <v>6</v>
      </c>
      <c r="D2193">
        <v>1</v>
      </c>
      <c r="E2193">
        <v>40</v>
      </c>
      <c r="F2193">
        <v>53.2</v>
      </c>
      <c r="G2193" t="s">
        <v>32294</v>
      </c>
      <c r="H2193" t="s">
        <v>27203</v>
      </c>
      <c r="I2193" s="193" t="s">
        <v>36222</v>
      </c>
    </row>
    <row r="2194" spans="1:9">
      <c r="A2194" t="s">
        <v>33776</v>
      </c>
      <c r="B2194" t="s">
        <v>472</v>
      </c>
      <c r="C2194">
        <v>3</v>
      </c>
      <c r="D2194">
        <v>1.5</v>
      </c>
      <c r="E2194">
        <v>40</v>
      </c>
      <c r="F2194">
        <v>7.5</v>
      </c>
      <c r="G2194" t="s">
        <v>32294</v>
      </c>
      <c r="H2194" t="s">
        <v>27203</v>
      </c>
      <c r="I2194" s="193" t="s">
        <v>36223</v>
      </c>
    </row>
    <row r="2195" spans="1:9">
      <c r="A2195" t="s">
        <v>33777</v>
      </c>
      <c r="B2195" t="s">
        <v>4748</v>
      </c>
      <c r="C2195">
        <v>6</v>
      </c>
      <c r="D2195">
        <v>1</v>
      </c>
      <c r="E2195">
        <v>40</v>
      </c>
      <c r="F2195">
        <v>16.95</v>
      </c>
      <c r="G2195" t="s">
        <v>32294</v>
      </c>
      <c r="H2195" t="s">
        <v>27203</v>
      </c>
      <c r="I2195" s="193" t="s">
        <v>36224</v>
      </c>
    </row>
    <row r="2196" spans="1:9">
      <c r="A2196" t="s">
        <v>33778</v>
      </c>
      <c r="B2196" t="s">
        <v>14579</v>
      </c>
      <c r="C2196">
        <v>6</v>
      </c>
      <c r="D2196">
        <v>1</v>
      </c>
      <c r="E2196">
        <v>40</v>
      </c>
      <c r="F2196">
        <v>5.85</v>
      </c>
      <c r="G2196" t="s">
        <v>32294</v>
      </c>
      <c r="H2196" t="s">
        <v>27203</v>
      </c>
      <c r="I2196" s="193" t="s">
        <v>36225</v>
      </c>
    </row>
    <row r="2197" spans="1:9">
      <c r="A2197" t="s">
        <v>33779</v>
      </c>
      <c r="B2197" t="s">
        <v>474</v>
      </c>
      <c r="C2197">
        <v>1</v>
      </c>
      <c r="D2197">
        <v>6</v>
      </c>
      <c r="E2197">
        <v>40</v>
      </c>
      <c r="F2197">
        <v>13.5</v>
      </c>
      <c r="G2197" t="s">
        <v>32294</v>
      </c>
      <c r="H2197" t="s">
        <v>27183</v>
      </c>
      <c r="I2197" s="193" t="s">
        <v>36226</v>
      </c>
    </row>
    <row r="2198" spans="1:9">
      <c r="A2198" t="s">
        <v>33780</v>
      </c>
      <c r="B2198" t="s">
        <v>474</v>
      </c>
      <c r="C2198">
        <v>1</v>
      </c>
      <c r="D2198">
        <v>3</v>
      </c>
      <c r="E2198">
        <v>40</v>
      </c>
      <c r="F2198">
        <v>25.5</v>
      </c>
      <c r="G2198" t="s">
        <v>32294</v>
      </c>
      <c r="H2198" t="s">
        <v>27183</v>
      </c>
      <c r="I2198" s="193" t="s">
        <v>36227</v>
      </c>
    </row>
    <row r="2199" spans="1:9">
      <c r="A2199" t="s">
        <v>33781</v>
      </c>
      <c r="B2199" t="s">
        <v>474</v>
      </c>
      <c r="C2199">
        <v>1</v>
      </c>
      <c r="D2199">
        <v>3</v>
      </c>
      <c r="E2199">
        <v>40</v>
      </c>
      <c r="F2199">
        <v>15.15</v>
      </c>
      <c r="G2199" t="s">
        <v>32294</v>
      </c>
      <c r="H2199" t="s">
        <v>27183</v>
      </c>
      <c r="I2199" s="193" t="s">
        <v>36228</v>
      </c>
    </row>
    <row r="2200" spans="1:9">
      <c r="A2200" t="s">
        <v>33782</v>
      </c>
      <c r="B2200" t="s">
        <v>474</v>
      </c>
      <c r="C2200">
        <v>6</v>
      </c>
      <c r="D2200">
        <v>0.7</v>
      </c>
      <c r="E2200">
        <v>40</v>
      </c>
      <c r="F2200">
        <v>12.25</v>
      </c>
      <c r="G2200" t="s">
        <v>32294</v>
      </c>
      <c r="H2200" t="s">
        <v>27183</v>
      </c>
      <c r="I2200" s="193" t="s">
        <v>36229</v>
      </c>
    </row>
    <row r="2201" spans="1:9">
      <c r="A2201" t="s">
        <v>33783</v>
      </c>
      <c r="B2201" t="s">
        <v>474</v>
      </c>
      <c r="C2201">
        <v>6</v>
      </c>
      <c r="D2201">
        <v>1</v>
      </c>
      <c r="E2201">
        <v>40</v>
      </c>
      <c r="F2201">
        <v>20.75</v>
      </c>
      <c r="G2201" t="s">
        <v>32294</v>
      </c>
      <c r="H2201" t="s">
        <v>27183</v>
      </c>
      <c r="I2201" s="193" t="s">
        <v>36230</v>
      </c>
    </row>
    <row r="2202" spans="1:9">
      <c r="A2202" t="s">
        <v>33784</v>
      </c>
      <c r="B2202" t="s">
        <v>27652</v>
      </c>
      <c r="C2202">
        <v>4</v>
      </c>
      <c r="D2202">
        <v>0.7</v>
      </c>
      <c r="E2202">
        <v>40</v>
      </c>
      <c r="F2202">
        <v>29.95</v>
      </c>
      <c r="G2202" t="s">
        <v>32294</v>
      </c>
      <c r="H2202" t="s">
        <v>27183</v>
      </c>
      <c r="I2202" s="193" t="s">
        <v>36231</v>
      </c>
    </row>
    <row r="2203" spans="1:9">
      <c r="A2203" t="s">
        <v>33785</v>
      </c>
      <c r="B2203" t="s">
        <v>32987</v>
      </c>
      <c r="C2203">
        <v>6</v>
      </c>
      <c r="D2203">
        <v>1.75</v>
      </c>
      <c r="E2203">
        <v>40</v>
      </c>
      <c r="F2203">
        <v>7.15</v>
      </c>
      <c r="G2203" t="s">
        <v>32294</v>
      </c>
      <c r="H2203" t="s">
        <v>27183</v>
      </c>
      <c r="I2203" s="193" t="s">
        <v>36232</v>
      </c>
    </row>
    <row r="2204" spans="1:9">
      <c r="A2204" t="s">
        <v>33786</v>
      </c>
      <c r="B2204" t="s">
        <v>32988</v>
      </c>
      <c r="C2204">
        <v>6</v>
      </c>
      <c r="D2204">
        <v>1.75</v>
      </c>
      <c r="E2204">
        <v>40</v>
      </c>
      <c r="F2204">
        <v>32.5</v>
      </c>
      <c r="G2204" t="s">
        <v>32294</v>
      </c>
      <c r="H2204" t="s">
        <v>27183</v>
      </c>
      <c r="I2204" s="193" t="s">
        <v>36233</v>
      </c>
    </row>
    <row r="2205" spans="1:9">
      <c r="A2205" t="s">
        <v>33787</v>
      </c>
      <c r="B2205" t="s">
        <v>484</v>
      </c>
      <c r="C2205">
        <v>6</v>
      </c>
      <c r="D2205">
        <v>0.7</v>
      </c>
      <c r="E2205">
        <v>40</v>
      </c>
      <c r="F2205">
        <v>64.95</v>
      </c>
      <c r="G2205" t="s">
        <v>32294</v>
      </c>
      <c r="H2205" t="s">
        <v>27183</v>
      </c>
      <c r="I2205" s="193" t="s">
        <v>36234</v>
      </c>
    </row>
    <row r="2206" spans="1:9">
      <c r="A2206" t="s">
        <v>33788</v>
      </c>
      <c r="B2206" t="s">
        <v>26912</v>
      </c>
      <c r="C2206">
        <v>6</v>
      </c>
      <c r="D2206">
        <v>0.7</v>
      </c>
      <c r="E2206">
        <v>40</v>
      </c>
      <c r="F2206">
        <v>11.5</v>
      </c>
      <c r="G2206" t="s">
        <v>32294</v>
      </c>
      <c r="H2206" t="s">
        <v>27183</v>
      </c>
      <c r="I2206" s="193" t="s">
        <v>36235</v>
      </c>
    </row>
    <row r="2207" spans="1:9">
      <c r="A2207" t="s">
        <v>33789</v>
      </c>
      <c r="B2207" t="s">
        <v>26912</v>
      </c>
      <c r="C2207">
        <v>1</v>
      </c>
      <c r="D2207">
        <v>6</v>
      </c>
      <c r="E2207">
        <v>40</v>
      </c>
      <c r="F2207">
        <v>10.25</v>
      </c>
      <c r="G2207" t="s">
        <v>32294</v>
      </c>
      <c r="H2207" t="s">
        <v>27183</v>
      </c>
      <c r="I2207" s="193" t="s">
        <v>36236</v>
      </c>
    </row>
    <row r="2208" spans="1:9">
      <c r="A2208" t="s">
        <v>33790</v>
      </c>
      <c r="B2208" t="s">
        <v>26912</v>
      </c>
      <c r="C2208">
        <v>1</v>
      </c>
      <c r="D2208">
        <v>3</v>
      </c>
      <c r="E2208">
        <v>40</v>
      </c>
      <c r="F2208">
        <v>11.5</v>
      </c>
      <c r="G2208" t="s">
        <v>32294</v>
      </c>
      <c r="H2208" t="s">
        <v>27183</v>
      </c>
      <c r="I2208" s="193" t="s">
        <v>36237</v>
      </c>
    </row>
    <row r="2209" spans="1:9">
      <c r="A2209" t="s">
        <v>33791</v>
      </c>
      <c r="B2209" t="s">
        <v>32989</v>
      </c>
      <c r="C2209">
        <v>60</v>
      </c>
      <c r="D2209">
        <v>0.05</v>
      </c>
      <c r="E2209">
        <v>40</v>
      </c>
      <c r="F2209">
        <v>26.25</v>
      </c>
      <c r="G2209" t="s">
        <v>32294</v>
      </c>
      <c r="H2209" t="s">
        <v>27183</v>
      </c>
      <c r="I2209" s="193" t="s">
        <v>36238</v>
      </c>
    </row>
    <row r="2210" spans="1:9">
      <c r="A2210" t="s">
        <v>33793</v>
      </c>
      <c r="B2210" t="s">
        <v>32362</v>
      </c>
      <c r="C2210">
        <v>6</v>
      </c>
      <c r="D2210">
        <v>0.7</v>
      </c>
      <c r="E2210">
        <v>40</v>
      </c>
      <c r="F2210">
        <v>29.5</v>
      </c>
      <c r="G2210" t="s">
        <v>32294</v>
      </c>
      <c r="H2210" t="s">
        <v>27183</v>
      </c>
      <c r="I2210" s="193" t="s">
        <v>36240</v>
      </c>
    </row>
    <row r="2211" spans="1:9">
      <c r="A2211" t="s">
        <v>33816</v>
      </c>
      <c r="B2211" t="s">
        <v>561</v>
      </c>
      <c r="C2211">
        <v>6</v>
      </c>
      <c r="D2211">
        <v>0.7</v>
      </c>
      <c r="E2211">
        <v>40</v>
      </c>
      <c r="F2211">
        <v>24.65</v>
      </c>
      <c r="G2211" t="s">
        <v>32294</v>
      </c>
      <c r="H2211" t="s">
        <v>27152</v>
      </c>
      <c r="I2211" s="193" t="s">
        <v>36263</v>
      </c>
    </row>
    <row r="2212" spans="1:9">
      <c r="A2212" t="s">
        <v>33836</v>
      </c>
      <c r="B2212" t="s">
        <v>32992</v>
      </c>
      <c r="C2212">
        <v>6</v>
      </c>
      <c r="D2212">
        <v>0.7</v>
      </c>
      <c r="E2212">
        <v>42</v>
      </c>
      <c r="F2212">
        <v>16.95</v>
      </c>
      <c r="G2212" t="s">
        <v>32294</v>
      </c>
      <c r="H2212" t="s">
        <v>27152</v>
      </c>
      <c r="I2212" s="193" t="s">
        <v>36283</v>
      </c>
    </row>
    <row r="2213" spans="1:9">
      <c r="A2213" t="s">
        <v>33838</v>
      </c>
      <c r="B2213" t="s">
        <v>26925</v>
      </c>
      <c r="C2213">
        <v>6</v>
      </c>
      <c r="D2213">
        <v>0.7</v>
      </c>
      <c r="E2213">
        <v>40</v>
      </c>
      <c r="F2213">
        <v>13.25</v>
      </c>
      <c r="G2213" t="s">
        <v>32294</v>
      </c>
      <c r="H2213" t="s">
        <v>27154</v>
      </c>
      <c r="I2213" s="193" t="s">
        <v>36285</v>
      </c>
    </row>
    <row r="2214" spans="1:9">
      <c r="A2214" t="s">
        <v>34040</v>
      </c>
      <c r="B2214" t="s">
        <v>4468</v>
      </c>
      <c r="C2214">
        <v>6</v>
      </c>
      <c r="D2214">
        <v>0.7</v>
      </c>
      <c r="E2214">
        <v>40</v>
      </c>
      <c r="F2214">
        <v>17.5</v>
      </c>
      <c r="G2214" t="s">
        <v>32294</v>
      </c>
      <c r="H2214" t="s">
        <v>27183</v>
      </c>
      <c r="I2214" s="193" t="s">
        <v>36487</v>
      </c>
    </row>
    <row r="2215" spans="1:9">
      <c r="A2215" t="s">
        <v>34041</v>
      </c>
      <c r="B2215" t="s">
        <v>4470</v>
      </c>
      <c r="C2215">
        <v>6</v>
      </c>
      <c r="D2215">
        <v>0.7</v>
      </c>
      <c r="E2215">
        <v>40</v>
      </c>
      <c r="F2215">
        <v>82.5</v>
      </c>
      <c r="G2215" t="s">
        <v>32294</v>
      </c>
      <c r="H2215" t="s">
        <v>27183</v>
      </c>
      <c r="I2215" s="193" t="s">
        <v>36488</v>
      </c>
    </row>
    <row r="2216" spans="1:9">
      <c r="A2216" t="s">
        <v>34043</v>
      </c>
      <c r="B2216" t="s">
        <v>1046</v>
      </c>
      <c r="C2216">
        <v>6</v>
      </c>
      <c r="D2216">
        <v>0.7</v>
      </c>
      <c r="E2216">
        <v>40</v>
      </c>
      <c r="F2216">
        <v>17.649999999999999</v>
      </c>
      <c r="G2216" t="s">
        <v>32294</v>
      </c>
      <c r="H2216" t="s">
        <v>27183</v>
      </c>
      <c r="I2216" s="193" t="s">
        <v>36490</v>
      </c>
    </row>
    <row r="2217" spans="1:9">
      <c r="A2217" t="s">
        <v>34044</v>
      </c>
      <c r="B2217" t="s">
        <v>4472</v>
      </c>
      <c r="C2217">
        <v>6</v>
      </c>
      <c r="D2217">
        <v>0.7</v>
      </c>
      <c r="E2217">
        <v>40</v>
      </c>
      <c r="F2217">
        <v>14.2</v>
      </c>
      <c r="G2217" t="s">
        <v>32294</v>
      </c>
      <c r="H2217" t="s">
        <v>27183</v>
      </c>
      <c r="I2217" s="193" t="s">
        <v>36491</v>
      </c>
    </row>
    <row r="2218" spans="1:9">
      <c r="A2218" t="s">
        <v>34060</v>
      </c>
      <c r="B2218" t="s">
        <v>1073</v>
      </c>
      <c r="C2218">
        <v>6</v>
      </c>
      <c r="D2218">
        <v>0.7</v>
      </c>
      <c r="E2218">
        <v>40</v>
      </c>
      <c r="F2218">
        <v>14.75</v>
      </c>
      <c r="G2218" t="s">
        <v>32294</v>
      </c>
      <c r="H2218" t="s">
        <v>27154</v>
      </c>
      <c r="I2218" s="193" t="s">
        <v>36507</v>
      </c>
    </row>
    <row r="2219" spans="1:9">
      <c r="A2219" t="s">
        <v>34061</v>
      </c>
      <c r="B2219" t="s">
        <v>1073</v>
      </c>
      <c r="C2219">
        <v>12</v>
      </c>
      <c r="D2219">
        <v>1</v>
      </c>
      <c r="E2219">
        <v>40</v>
      </c>
      <c r="F2219">
        <v>23.95</v>
      </c>
      <c r="G2219" t="s">
        <v>32294</v>
      </c>
      <c r="H2219" t="s">
        <v>27154</v>
      </c>
      <c r="I2219" s="193" t="s">
        <v>36508</v>
      </c>
    </row>
    <row r="2220" spans="1:9">
      <c r="A2220" t="s">
        <v>34062</v>
      </c>
      <c r="B2220" t="s">
        <v>1073</v>
      </c>
      <c r="C2220">
        <v>2</v>
      </c>
      <c r="D2220">
        <v>3</v>
      </c>
      <c r="E2220">
        <v>40</v>
      </c>
      <c r="F2220">
        <v>57.5</v>
      </c>
      <c r="G2220" t="s">
        <v>32294</v>
      </c>
      <c r="H2220" t="s">
        <v>27154</v>
      </c>
      <c r="I2220" s="193" t="s">
        <v>36509</v>
      </c>
    </row>
    <row r="2221" spans="1:9">
      <c r="A2221" t="s">
        <v>34132</v>
      </c>
      <c r="B2221" t="s">
        <v>1210</v>
      </c>
      <c r="C2221">
        <v>3</v>
      </c>
      <c r="D2221">
        <v>1.75</v>
      </c>
      <c r="E2221">
        <v>40</v>
      </c>
      <c r="F2221">
        <v>20.25</v>
      </c>
      <c r="G2221" t="s">
        <v>32294</v>
      </c>
      <c r="H2221" t="s">
        <v>27210</v>
      </c>
      <c r="I2221" s="193" t="s">
        <v>36579</v>
      </c>
    </row>
    <row r="2222" spans="1:9">
      <c r="A2222" t="s">
        <v>34133</v>
      </c>
      <c r="B2222" t="s">
        <v>33027</v>
      </c>
      <c r="C2222">
        <v>4</v>
      </c>
      <c r="D2222">
        <v>0.7</v>
      </c>
      <c r="E2222">
        <v>40</v>
      </c>
      <c r="F2222">
        <v>18.5</v>
      </c>
      <c r="G2222" t="s">
        <v>32294</v>
      </c>
      <c r="H2222" t="s">
        <v>27210</v>
      </c>
      <c r="I2222" s="193" t="s">
        <v>36580</v>
      </c>
    </row>
    <row r="2223" spans="1:9">
      <c r="A2223" t="s">
        <v>34134</v>
      </c>
      <c r="B2223" t="s">
        <v>1213</v>
      </c>
      <c r="C2223">
        <v>6</v>
      </c>
      <c r="D2223">
        <v>0.7</v>
      </c>
      <c r="E2223">
        <v>40</v>
      </c>
      <c r="F2223">
        <v>32.5</v>
      </c>
      <c r="G2223" t="s">
        <v>32294</v>
      </c>
      <c r="H2223" t="s">
        <v>27210</v>
      </c>
      <c r="I2223" s="193" t="s">
        <v>36581</v>
      </c>
    </row>
    <row r="2224" spans="1:9">
      <c r="A2224" t="s">
        <v>34135</v>
      </c>
      <c r="B2224" t="s">
        <v>1213</v>
      </c>
      <c r="C2224">
        <v>2</v>
      </c>
      <c r="D2224">
        <v>3</v>
      </c>
      <c r="E2224">
        <v>40</v>
      </c>
      <c r="F2224">
        <v>46</v>
      </c>
      <c r="G2224" t="s">
        <v>32294</v>
      </c>
      <c r="H2224" t="s">
        <v>27174</v>
      </c>
      <c r="I2224" s="193" t="s">
        <v>36582</v>
      </c>
    </row>
    <row r="2225" spans="1:9">
      <c r="A2225" t="s">
        <v>34136</v>
      </c>
      <c r="B2225" t="s">
        <v>33028</v>
      </c>
      <c r="C2225">
        <v>6</v>
      </c>
      <c r="D2225">
        <v>0.7</v>
      </c>
      <c r="E2225">
        <v>40</v>
      </c>
      <c r="F2225">
        <v>18.5</v>
      </c>
      <c r="G2225" t="s">
        <v>32294</v>
      </c>
      <c r="H2225" t="s">
        <v>27174</v>
      </c>
      <c r="I2225" s="193" t="s">
        <v>36583</v>
      </c>
    </row>
    <row r="2226" spans="1:9">
      <c r="A2226" t="s">
        <v>34137</v>
      </c>
      <c r="B2226" t="s">
        <v>32410</v>
      </c>
      <c r="C2226">
        <v>6</v>
      </c>
      <c r="D2226">
        <v>0.7</v>
      </c>
      <c r="E2226">
        <v>40</v>
      </c>
      <c r="F2226">
        <v>3.15</v>
      </c>
      <c r="G2226" t="s">
        <v>32294</v>
      </c>
      <c r="H2226" t="s">
        <v>27210</v>
      </c>
      <c r="I2226" s="193" t="s">
        <v>36584</v>
      </c>
    </row>
    <row r="2227" spans="1:9">
      <c r="A2227" t="s">
        <v>34138</v>
      </c>
      <c r="B2227" t="s">
        <v>1218</v>
      </c>
      <c r="C2227">
        <v>6</v>
      </c>
      <c r="D2227">
        <v>0.7</v>
      </c>
      <c r="E2227">
        <v>40</v>
      </c>
      <c r="F2227">
        <v>7.5</v>
      </c>
      <c r="G2227" t="s">
        <v>32294</v>
      </c>
      <c r="H2227" t="s">
        <v>27210</v>
      </c>
      <c r="I2227" s="193" t="s">
        <v>36585</v>
      </c>
    </row>
    <row r="2228" spans="1:9">
      <c r="A2228" t="s">
        <v>34142</v>
      </c>
      <c r="B2228" t="s">
        <v>33029</v>
      </c>
      <c r="C2228">
        <v>6</v>
      </c>
      <c r="D2228">
        <v>0.7</v>
      </c>
      <c r="E2228">
        <v>40</v>
      </c>
      <c r="F2228">
        <v>43.5</v>
      </c>
      <c r="G2228" t="s">
        <v>32294</v>
      </c>
      <c r="H2228" t="s">
        <v>27148</v>
      </c>
      <c r="I2228" s="193" t="s">
        <v>36589</v>
      </c>
    </row>
    <row r="2229" spans="1:9">
      <c r="A2229" t="s">
        <v>34203</v>
      </c>
      <c r="B2229" t="s">
        <v>1345</v>
      </c>
      <c r="C2229">
        <v>24</v>
      </c>
      <c r="D2229">
        <v>0.05</v>
      </c>
      <c r="E2229">
        <v>40</v>
      </c>
      <c r="F2229">
        <v>30.5</v>
      </c>
      <c r="G2229" t="s">
        <v>32294</v>
      </c>
      <c r="H2229" t="s">
        <v>27183</v>
      </c>
      <c r="I2229" s="193" t="s">
        <v>36650</v>
      </c>
    </row>
    <row r="2230" spans="1:9">
      <c r="A2230" t="s">
        <v>34204</v>
      </c>
      <c r="B2230" t="s">
        <v>1349</v>
      </c>
      <c r="C2230">
        <v>1</v>
      </c>
      <c r="D2230">
        <v>1</v>
      </c>
      <c r="E2230">
        <v>40</v>
      </c>
      <c r="F2230">
        <v>33.5</v>
      </c>
      <c r="G2230" t="s">
        <v>32294</v>
      </c>
      <c r="H2230" t="s">
        <v>27183</v>
      </c>
      <c r="I2230" s="193" t="s">
        <v>36651</v>
      </c>
    </row>
    <row r="2231" spans="1:9">
      <c r="A2231" t="s">
        <v>34247</v>
      </c>
      <c r="B2231" t="s">
        <v>27073</v>
      </c>
      <c r="C2231">
        <v>6</v>
      </c>
      <c r="D2231">
        <v>0.7</v>
      </c>
      <c r="E2231">
        <v>40</v>
      </c>
      <c r="F2231">
        <v>8.9499999999999993</v>
      </c>
      <c r="G2231" t="s">
        <v>32294</v>
      </c>
      <c r="H2231" t="s">
        <v>27152</v>
      </c>
      <c r="I2231" s="193" t="s">
        <v>36694</v>
      </c>
    </row>
    <row r="2232" spans="1:9">
      <c r="A2232" t="s">
        <v>34288</v>
      </c>
      <c r="B2232" t="s">
        <v>1477</v>
      </c>
      <c r="C2232">
        <v>6</v>
      </c>
      <c r="D2232">
        <v>0.7</v>
      </c>
      <c r="E2232">
        <v>43</v>
      </c>
      <c r="F2232">
        <v>9.4</v>
      </c>
      <c r="G2232" t="s">
        <v>32294</v>
      </c>
      <c r="H2232" t="s">
        <v>27195</v>
      </c>
      <c r="I2232" s="193" t="s">
        <v>36735</v>
      </c>
    </row>
    <row r="2233" spans="1:9">
      <c r="A2233" t="s">
        <v>34300</v>
      </c>
      <c r="B2233" t="s">
        <v>1503</v>
      </c>
      <c r="C2233">
        <v>6</v>
      </c>
      <c r="D2233">
        <v>0.7</v>
      </c>
      <c r="E2233">
        <v>40</v>
      </c>
      <c r="F2233">
        <v>27.55</v>
      </c>
      <c r="G2233" t="s">
        <v>32294</v>
      </c>
      <c r="H2233" t="s">
        <v>27162</v>
      </c>
      <c r="I2233" s="193" t="s">
        <v>36747</v>
      </c>
    </row>
    <row r="2234" spans="1:9">
      <c r="A2234" t="s">
        <v>34323</v>
      </c>
      <c r="B2234" t="s">
        <v>1536</v>
      </c>
      <c r="C2234">
        <v>6</v>
      </c>
      <c r="D2234">
        <v>1</v>
      </c>
      <c r="E2234">
        <v>37.5</v>
      </c>
      <c r="F2234">
        <v>37.5</v>
      </c>
      <c r="G2234" t="s">
        <v>32294</v>
      </c>
      <c r="H2234" t="s">
        <v>27154</v>
      </c>
      <c r="I2234" s="193" t="s">
        <v>36770</v>
      </c>
    </row>
    <row r="2235" spans="1:9">
      <c r="A2235" t="s">
        <v>34370</v>
      </c>
      <c r="B2235" t="s">
        <v>1640</v>
      </c>
      <c r="C2235">
        <v>12</v>
      </c>
      <c r="D2235">
        <v>1</v>
      </c>
      <c r="E2235">
        <v>40</v>
      </c>
      <c r="F2235">
        <v>51</v>
      </c>
      <c r="G2235" t="s">
        <v>32294</v>
      </c>
      <c r="H2235" t="s">
        <v>27248</v>
      </c>
      <c r="I2235" s="193" t="s">
        <v>36817</v>
      </c>
    </row>
    <row r="2236" spans="1:9">
      <c r="A2236" t="s">
        <v>34375</v>
      </c>
      <c r="B2236" t="s">
        <v>1655</v>
      </c>
      <c r="C2236">
        <v>6</v>
      </c>
      <c r="D2236">
        <v>0.7</v>
      </c>
      <c r="E2236">
        <v>40</v>
      </c>
      <c r="F2236">
        <v>22</v>
      </c>
      <c r="G2236" t="s">
        <v>32294</v>
      </c>
      <c r="H2236" t="s">
        <v>27186</v>
      </c>
      <c r="I2236" s="193" t="s">
        <v>36822</v>
      </c>
    </row>
    <row r="2237" spans="1:9">
      <c r="A2237" t="s">
        <v>34376</v>
      </c>
      <c r="B2237" t="s">
        <v>1657</v>
      </c>
      <c r="C2237">
        <v>6</v>
      </c>
      <c r="D2237">
        <v>0.7</v>
      </c>
      <c r="E2237">
        <v>40</v>
      </c>
      <c r="F2237">
        <v>10.5</v>
      </c>
      <c r="G2237" t="s">
        <v>32294</v>
      </c>
      <c r="H2237" t="s">
        <v>27186</v>
      </c>
      <c r="I2237" s="193" t="s">
        <v>36823</v>
      </c>
    </row>
    <row r="2238" spans="1:9">
      <c r="A2238" t="s">
        <v>34377</v>
      </c>
      <c r="B2238" t="s">
        <v>1657</v>
      </c>
      <c r="C2238">
        <v>6</v>
      </c>
      <c r="D2238">
        <v>1</v>
      </c>
      <c r="E2238">
        <v>40</v>
      </c>
      <c r="F2238">
        <v>10</v>
      </c>
      <c r="G2238" t="s">
        <v>32294</v>
      </c>
      <c r="H2238" t="s">
        <v>27186</v>
      </c>
      <c r="I2238" s="193" t="s">
        <v>36824</v>
      </c>
    </row>
    <row r="2239" spans="1:9">
      <c r="A2239" t="s">
        <v>34413</v>
      </c>
      <c r="B2239" t="s">
        <v>33063</v>
      </c>
      <c r="C2239">
        <v>6</v>
      </c>
      <c r="D2239">
        <v>0.7</v>
      </c>
      <c r="E2239">
        <v>40</v>
      </c>
      <c r="F2239">
        <v>9.25</v>
      </c>
      <c r="G2239" t="s">
        <v>32294</v>
      </c>
      <c r="H2239" t="s">
        <v>27174</v>
      </c>
      <c r="I2239" s="193" t="s">
        <v>36860</v>
      </c>
    </row>
    <row r="2240" spans="1:9">
      <c r="A2240" t="s">
        <v>34545</v>
      </c>
      <c r="B2240" t="s">
        <v>1926</v>
      </c>
      <c r="C2240">
        <v>1</v>
      </c>
      <c r="D2240">
        <v>3</v>
      </c>
      <c r="E2240">
        <v>40</v>
      </c>
      <c r="F2240">
        <v>11.85</v>
      </c>
      <c r="G2240" t="s">
        <v>32294</v>
      </c>
      <c r="H2240" t="s">
        <v>27148</v>
      </c>
      <c r="I2240" s="193" t="s">
        <v>36992</v>
      </c>
    </row>
    <row r="2241" spans="1:9">
      <c r="A2241" t="s">
        <v>34546</v>
      </c>
      <c r="B2241" t="s">
        <v>1926</v>
      </c>
      <c r="C2241">
        <v>6</v>
      </c>
      <c r="D2241">
        <v>0.7</v>
      </c>
      <c r="E2241">
        <v>40</v>
      </c>
      <c r="F2241">
        <v>8.35</v>
      </c>
      <c r="G2241" t="s">
        <v>32294</v>
      </c>
      <c r="H2241" t="s">
        <v>27148</v>
      </c>
      <c r="I2241" s="193" t="s">
        <v>36993</v>
      </c>
    </row>
    <row r="2242" spans="1:9">
      <c r="A2242" t="s">
        <v>34569</v>
      </c>
      <c r="B2242" t="s">
        <v>1994</v>
      </c>
      <c r="C2242">
        <v>6</v>
      </c>
      <c r="D2242">
        <v>1</v>
      </c>
      <c r="E2242">
        <v>38</v>
      </c>
      <c r="F2242">
        <v>7.1</v>
      </c>
      <c r="G2242" t="s">
        <v>32294</v>
      </c>
      <c r="H2242" t="s">
        <v>27183</v>
      </c>
      <c r="I2242" s="193" t="s">
        <v>37016</v>
      </c>
    </row>
    <row r="2243" spans="1:9">
      <c r="A2243" t="s">
        <v>34575</v>
      </c>
      <c r="B2243" t="s">
        <v>2008</v>
      </c>
      <c r="C2243">
        <v>96</v>
      </c>
      <c r="D2243">
        <v>0.05</v>
      </c>
      <c r="E2243">
        <v>40</v>
      </c>
      <c r="F2243">
        <v>14.95</v>
      </c>
      <c r="G2243" t="s">
        <v>32294</v>
      </c>
      <c r="H2243" t="s">
        <v>27154</v>
      </c>
      <c r="I2243" s="193" t="s">
        <v>37022</v>
      </c>
    </row>
    <row r="2244" spans="1:9">
      <c r="A2244" t="s">
        <v>34576</v>
      </c>
      <c r="B2244" t="s">
        <v>2008</v>
      </c>
      <c r="C2244">
        <v>6</v>
      </c>
      <c r="D2244">
        <v>0.7</v>
      </c>
      <c r="E2244">
        <v>40</v>
      </c>
      <c r="F2244">
        <v>18.5</v>
      </c>
      <c r="G2244" t="s">
        <v>32294</v>
      </c>
      <c r="H2244" t="s">
        <v>27154</v>
      </c>
      <c r="I2244" s="193" t="s">
        <v>37023</v>
      </c>
    </row>
    <row r="2245" spans="1:9">
      <c r="A2245" t="s">
        <v>34577</v>
      </c>
      <c r="B2245" t="s">
        <v>2008</v>
      </c>
      <c r="C2245">
        <v>6</v>
      </c>
      <c r="D2245">
        <v>1.5</v>
      </c>
      <c r="E2245">
        <v>40</v>
      </c>
      <c r="F2245">
        <v>47.5</v>
      </c>
      <c r="G2245" t="s">
        <v>32294</v>
      </c>
      <c r="H2245" t="s">
        <v>27154</v>
      </c>
      <c r="I2245" s="193" t="s">
        <v>37024</v>
      </c>
    </row>
    <row r="2246" spans="1:9">
      <c r="A2246" t="s">
        <v>34578</v>
      </c>
      <c r="B2246" t="s">
        <v>2008</v>
      </c>
      <c r="C2246">
        <v>2</v>
      </c>
      <c r="D2246">
        <v>3</v>
      </c>
      <c r="E2246">
        <v>40</v>
      </c>
      <c r="F2246">
        <v>35.5</v>
      </c>
      <c r="G2246" t="s">
        <v>32294</v>
      </c>
      <c r="H2246" t="s">
        <v>27154</v>
      </c>
      <c r="I2246" s="193" t="s">
        <v>37025</v>
      </c>
    </row>
    <row r="2247" spans="1:9">
      <c r="A2247" t="s">
        <v>34579</v>
      </c>
      <c r="B2247" t="s">
        <v>2008</v>
      </c>
      <c r="C2247">
        <v>1</v>
      </c>
      <c r="D2247">
        <v>6</v>
      </c>
      <c r="E2247">
        <v>40</v>
      </c>
      <c r="F2247">
        <v>32.5</v>
      </c>
      <c r="G2247" t="s">
        <v>32294</v>
      </c>
      <c r="H2247" t="s">
        <v>27154</v>
      </c>
      <c r="I2247" s="193" t="s">
        <v>37026</v>
      </c>
    </row>
    <row r="2248" spans="1:9">
      <c r="A2248" t="s">
        <v>34580</v>
      </c>
      <c r="B2248" t="s">
        <v>32458</v>
      </c>
      <c r="C2248">
        <v>6</v>
      </c>
      <c r="D2248">
        <v>0.7</v>
      </c>
      <c r="E2248">
        <v>40</v>
      </c>
      <c r="F2248">
        <v>12.35</v>
      </c>
      <c r="G2248" t="s">
        <v>32294</v>
      </c>
      <c r="H2248" t="s">
        <v>27154</v>
      </c>
      <c r="I2248" s="193" t="s">
        <v>37027</v>
      </c>
    </row>
    <row r="2249" spans="1:9">
      <c r="A2249" t="s">
        <v>34581</v>
      </c>
      <c r="B2249" t="s">
        <v>33085</v>
      </c>
      <c r="C2249">
        <v>6</v>
      </c>
      <c r="D2249">
        <v>0.7</v>
      </c>
      <c r="E2249">
        <v>40</v>
      </c>
      <c r="F2249">
        <v>27.5</v>
      </c>
      <c r="G2249" t="s">
        <v>32294</v>
      </c>
      <c r="H2249" t="s">
        <v>27154</v>
      </c>
      <c r="I2249" s="193" t="s">
        <v>37028</v>
      </c>
    </row>
    <row r="2250" spans="1:9">
      <c r="A2250" t="s">
        <v>34682</v>
      </c>
      <c r="B2250" t="s">
        <v>31779</v>
      </c>
      <c r="C2250">
        <v>12</v>
      </c>
      <c r="D2250">
        <v>0.7</v>
      </c>
      <c r="E2250">
        <v>40</v>
      </c>
      <c r="F2250">
        <v>17.850000000000001</v>
      </c>
      <c r="G2250" t="s">
        <v>32294</v>
      </c>
      <c r="H2250" t="s">
        <v>27155</v>
      </c>
      <c r="I2250" s="193" t="s">
        <v>37129</v>
      </c>
    </row>
    <row r="2251" spans="1:9">
      <c r="A2251" t="s">
        <v>34858</v>
      </c>
      <c r="B2251" t="s">
        <v>2471</v>
      </c>
      <c r="C2251">
        <v>12</v>
      </c>
      <c r="D2251">
        <v>1</v>
      </c>
      <c r="E2251">
        <v>40</v>
      </c>
      <c r="F2251">
        <v>5.65</v>
      </c>
      <c r="G2251" t="s">
        <v>32294</v>
      </c>
      <c r="H2251" t="s">
        <v>27148</v>
      </c>
      <c r="I2251" s="193" t="s">
        <v>37305</v>
      </c>
    </row>
    <row r="2252" spans="1:9">
      <c r="A2252" t="s">
        <v>34859</v>
      </c>
      <c r="B2252" t="s">
        <v>2471</v>
      </c>
      <c r="C2252">
        <v>6</v>
      </c>
      <c r="D2252">
        <v>0.7</v>
      </c>
      <c r="E2252">
        <v>40</v>
      </c>
      <c r="F2252">
        <v>20.25</v>
      </c>
      <c r="G2252" t="s">
        <v>32294</v>
      </c>
      <c r="H2252" t="s">
        <v>27148</v>
      </c>
      <c r="I2252" s="193" t="s">
        <v>37306</v>
      </c>
    </row>
    <row r="2253" spans="1:9">
      <c r="A2253" t="s">
        <v>34875</v>
      </c>
      <c r="B2253" t="s">
        <v>33109</v>
      </c>
      <c r="C2253">
        <v>6</v>
      </c>
      <c r="D2253">
        <v>0.7</v>
      </c>
      <c r="E2253">
        <v>40</v>
      </c>
      <c r="F2253">
        <v>114</v>
      </c>
      <c r="G2253" t="s">
        <v>32294</v>
      </c>
      <c r="H2253" t="s">
        <v>27152</v>
      </c>
      <c r="I2253" s="193" t="s">
        <v>37322</v>
      </c>
    </row>
    <row r="2254" spans="1:9">
      <c r="A2254" t="s">
        <v>34945</v>
      </c>
      <c r="B2254" t="s">
        <v>14605</v>
      </c>
      <c r="C2254">
        <v>6</v>
      </c>
      <c r="D2254">
        <v>0.7</v>
      </c>
      <c r="E2254">
        <v>40</v>
      </c>
      <c r="F2254">
        <v>7.45</v>
      </c>
      <c r="G2254" t="s">
        <v>32294</v>
      </c>
      <c r="H2254" t="s">
        <v>27183</v>
      </c>
      <c r="I2254" s="193" t="s">
        <v>37392</v>
      </c>
    </row>
    <row r="2255" spans="1:9">
      <c r="A2255" t="s">
        <v>34946</v>
      </c>
      <c r="B2255" t="s">
        <v>14605</v>
      </c>
      <c r="C2255">
        <v>6</v>
      </c>
      <c r="D2255">
        <v>0.7</v>
      </c>
      <c r="E2255">
        <v>40</v>
      </c>
      <c r="F2255">
        <v>27.5</v>
      </c>
      <c r="G2255" t="s">
        <v>32294</v>
      </c>
      <c r="H2255" t="s">
        <v>27183</v>
      </c>
      <c r="I2255" s="193" t="s">
        <v>37393</v>
      </c>
    </row>
    <row r="2256" spans="1:9">
      <c r="A2256" t="s">
        <v>34947</v>
      </c>
      <c r="B2256" t="s">
        <v>14531</v>
      </c>
      <c r="C2256">
        <v>6</v>
      </c>
      <c r="D2256">
        <v>0.7</v>
      </c>
      <c r="E2256">
        <v>40</v>
      </c>
      <c r="F2256">
        <v>8.5</v>
      </c>
      <c r="G2256" t="s">
        <v>32294</v>
      </c>
      <c r="H2256" t="s">
        <v>27154</v>
      </c>
      <c r="I2256" s="193" t="s">
        <v>37394</v>
      </c>
    </row>
    <row r="2257" spans="1:9">
      <c r="A2257" t="s">
        <v>34981</v>
      </c>
      <c r="B2257" t="s">
        <v>31809</v>
      </c>
      <c r="C2257">
        <v>4</v>
      </c>
      <c r="D2257">
        <v>1</v>
      </c>
      <c r="E2257">
        <v>40</v>
      </c>
      <c r="F2257">
        <v>14.5</v>
      </c>
      <c r="G2257" t="s">
        <v>32294</v>
      </c>
      <c r="H2257" t="s">
        <v>27148</v>
      </c>
      <c r="I2257" s="193" t="s">
        <v>37428</v>
      </c>
    </row>
    <row r="2258" spans="1:9">
      <c r="A2258" t="s">
        <v>34982</v>
      </c>
      <c r="B2258" t="s">
        <v>2662</v>
      </c>
      <c r="C2258">
        <v>4</v>
      </c>
      <c r="D2258">
        <v>1</v>
      </c>
      <c r="E2258">
        <v>40</v>
      </c>
      <c r="F2258">
        <v>7.25</v>
      </c>
      <c r="G2258" t="s">
        <v>32294</v>
      </c>
      <c r="H2258" t="s">
        <v>27148</v>
      </c>
      <c r="I2258" s="193" t="s">
        <v>37429</v>
      </c>
    </row>
    <row r="2259" spans="1:9">
      <c r="A2259" t="s">
        <v>34983</v>
      </c>
      <c r="B2259" t="s">
        <v>33121</v>
      </c>
      <c r="C2259">
        <v>6</v>
      </c>
      <c r="D2259">
        <v>0.7</v>
      </c>
      <c r="E2259">
        <v>40</v>
      </c>
      <c r="F2259">
        <v>42.5</v>
      </c>
      <c r="G2259" t="s">
        <v>32294</v>
      </c>
      <c r="H2259" t="s">
        <v>27148</v>
      </c>
      <c r="I2259" s="193" t="s">
        <v>37430</v>
      </c>
    </row>
    <row r="2260" spans="1:9">
      <c r="A2260" t="s">
        <v>35057</v>
      </c>
      <c r="B2260" t="s">
        <v>2794</v>
      </c>
      <c r="C2260">
        <v>6</v>
      </c>
      <c r="D2260">
        <v>0.7</v>
      </c>
      <c r="E2260">
        <v>40</v>
      </c>
      <c r="F2260">
        <v>10.5</v>
      </c>
      <c r="G2260" t="s">
        <v>32294</v>
      </c>
      <c r="H2260" t="s">
        <v>27152</v>
      </c>
      <c r="I2260" s="193" t="s">
        <v>37504</v>
      </c>
    </row>
    <row r="2261" spans="1:9">
      <c r="A2261" t="s">
        <v>35058</v>
      </c>
      <c r="B2261" t="s">
        <v>2796</v>
      </c>
      <c r="C2261">
        <v>12</v>
      </c>
      <c r="D2261">
        <v>0.05</v>
      </c>
      <c r="E2261">
        <v>40</v>
      </c>
      <c r="F2261">
        <v>20.45</v>
      </c>
      <c r="G2261" t="s">
        <v>32294</v>
      </c>
      <c r="H2261" t="s">
        <v>27152</v>
      </c>
      <c r="I2261" s="193" t="s">
        <v>37505</v>
      </c>
    </row>
    <row r="2262" spans="1:9">
      <c r="A2262" t="s">
        <v>35136</v>
      </c>
      <c r="B2262" t="s">
        <v>2928</v>
      </c>
      <c r="C2262">
        <v>6</v>
      </c>
      <c r="D2262">
        <v>0.5</v>
      </c>
      <c r="E2262">
        <v>37.5</v>
      </c>
      <c r="F2262">
        <v>12.25</v>
      </c>
      <c r="G2262" t="s">
        <v>32294</v>
      </c>
      <c r="H2262" t="s">
        <v>27148</v>
      </c>
      <c r="I2262" s="193" t="s">
        <v>37583</v>
      </c>
    </row>
    <row r="2263" spans="1:9">
      <c r="A2263" t="s">
        <v>35137</v>
      </c>
      <c r="B2263" t="s">
        <v>2933</v>
      </c>
      <c r="C2263">
        <v>12</v>
      </c>
      <c r="D2263">
        <v>0.7</v>
      </c>
      <c r="E2263">
        <v>40</v>
      </c>
      <c r="F2263">
        <v>30.5</v>
      </c>
      <c r="G2263" t="s">
        <v>32294</v>
      </c>
      <c r="H2263" t="s">
        <v>27163</v>
      </c>
      <c r="I2263" s="193" t="s">
        <v>37584</v>
      </c>
    </row>
    <row r="2264" spans="1:9">
      <c r="A2264" t="s">
        <v>35141</v>
      </c>
      <c r="B2264" t="s">
        <v>2941</v>
      </c>
      <c r="C2264">
        <v>6</v>
      </c>
      <c r="D2264">
        <v>1</v>
      </c>
      <c r="E2264">
        <v>40</v>
      </c>
      <c r="F2264">
        <v>14.5</v>
      </c>
      <c r="G2264" t="s">
        <v>32294</v>
      </c>
      <c r="H2264" t="s">
        <v>27309</v>
      </c>
      <c r="I2264" s="193" t="s">
        <v>37588</v>
      </c>
    </row>
    <row r="2265" spans="1:9">
      <c r="A2265" t="s">
        <v>35142</v>
      </c>
      <c r="B2265" t="s">
        <v>2941</v>
      </c>
      <c r="C2265">
        <v>12</v>
      </c>
      <c r="D2265">
        <v>1</v>
      </c>
      <c r="E2265">
        <v>40</v>
      </c>
      <c r="F2265">
        <v>9.5</v>
      </c>
      <c r="G2265" t="s">
        <v>32294</v>
      </c>
      <c r="H2265" t="s">
        <v>27309</v>
      </c>
      <c r="I2265" s="193" t="s">
        <v>37589</v>
      </c>
    </row>
    <row r="2266" spans="1:9">
      <c r="A2266" t="s">
        <v>35152</v>
      </c>
      <c r="B2266" t="s">
        <v>2960</v>
      </c>
      <c r="C2266">
        <v>6</v>
      </c>
      <c r="D2266">
        <v>0.7</v>
      </c>
      <c r="E2266">
        <v>40</v>
      </c>
      <c r="F2266">
        <v>9.5</v>
      </c>
      <c r="G2266" t="s">
        <v>32294</v>
      </c>
      <c r="H2266" t="s">
        <v>27162</v>
      </c>
      <c r="I2266" s="193" t="s">
        <v>37599</v>
      </c>
    </row>
    <row r="2267" spans="1:9">
      <c r="A2267" t="s">
        <v>35202</v>
      </c>
      <c r="B2267" t="s">
        <v>3036</v>
      </c>
      <c r="C2267">
        <v>6</v>
      </c>
      <c r="D2267">
        <v>1</v>
      </c>
      <c r="E2267">
        <v>40</v>
      </c>
      <c r="F2267">
        <v>9.25</v>
      </c>
      <c r="G2267" t="s">
        <v>32294</v>
      </c>
      <c r="H2267" t="s">
        <v>27148</v>
      </c>
      <c r="I2267" s="193" t="s">
        <v>37649</v>
      </c>
    </row>
    <row r="2268" spans="1:9">
      <c r="A2268" t="s">
        <v>35236</v>
      </c>
      <c r="B2268" t="s">
        <v>3111</v>
      </c>
      <c r="C2268">
        <v>6</v>
      </c>
      <c r="D2268">
        <v>0.7</v>
      </c>
      <c r="E2268">
        <v>40</v>
      </c>
      <c r="F2268">
        <v>19.899999999999999</v>
      </c>
      <c r="G2268" t="s">
        <v>32294</v>
      </c>
      <c r="H2268" t="s">
        <v>27174</v>
      </c>
      <c r="I2268" s="193" t="s">
        <v>37683</v>
      </c>
    </row>
    <row r="2269" spans="1:9">
      <c r="A2269" t="s">
        <v>35237</v>
      </c>
      <c r="B2269" t="s">
        <v>3113</v>
      </c>
      <c r="C2269">
        <v>6</v>
      </c>
      <c r="D2269">
        <v>0.7</v>
      </c>
      <c r="E2269">
        <v>40</v>
      </c>
      <c r="F2269">
        <v>52.5</v>
      </c>
      <c r="G2269" t="s">
        <v>32294</v>
      </c>
      <c r="H2269" t="s">
        <v>27174</v>
      </c>
      <c r="I2269" s="193" t="s">
        <v>37684</v>
      </c>
    </row>
    <row r="2270" spans="1:9">
      <c r="A2270" t="s">
        <v>35282</v>
      </c>
      <c r="B2270" t="s">
        <v>3184</v>
      </c>
      <c r="C2270">
        <v>1</v>
      </c>
      <c r="D2270">
        <v>1</v>
      </c>
      <c r="E2270">
        <v>40</v>
      </c>
      <c r="F2270">
        <v>52.5</v>
      </c>
      <c r="G2270" t="s">
        <v>32294</v>
      </c>
      <c r="H2270" t="s">
        <v>27183</v>
      </c>
      <c r="I2270" s="193" t="s">
        <v>37729</v>
      </c>
    </row>
    <row r="2271" spans="1:9">
      <c r="A2271" t="s">
        <v>35338</v>
      </c>
      <c r="B2271" t="s">
        <v>3305</v>
      </c>
      <c r="C2271">
        <v>6</v>
      </c>
      <c r="D2271">
        <v>0.7</v>
      </c>
      <c r="E2271">
        <v>40</v>
      </c>
      <c r="F2271">
        <v>29.5</v>
      </c>
      <c r="G2271" t="s">
        <v>32294</v>
      </c>
      <c r="H2271" t="s">
        <v>27183</v>
      </c>
      <c r="I2271" s="193" t="s">
        <v>37785</v>
      </c>
    </row>
    <row r="2272" spans="1:9">
      <c r="A2272" t="s">
        <v>35344</v>
      </c>
      <c r="B2272" t="s">
        <v>3318</v>
      </c>
      <c r="C2272">
        <v>40</v>
      </c>
      <c r="D2272">
        <v>0.05</v>
      </c>
      <c r="E2272">
        <v>40</v>
      </c>
      <c r="F2272">
        <v>16.25</v>
      </c>
      <c r="G2272" t="s">
        <v>32294</v>
      </c>
      <c r="H2272" t="s">
        <v>27323</v>
      </c>
      <c r="I2272" s="193" t="s">
        <v>37791</v>
      </c>
    </row>
    <row r="2273" spans="1:9">
      <c r="A2273" t="s">
        <v>35352</v>
      </c>
      <c r="B2273" t="s">
        <v>33169</v>
      </c>
      <c r="C2273">
        <v>6</v>
      </c>
      <c r="D2273">
        <v>0.7</v>
      </c>
      <c r="E2273">
        <v>40</v>
      </c>
      <c r="F2273">
        <v>20.5</v>
      </c>
      <c r="G2273" t="s">
        <v>32294</v>
      </c>
      <c r="H2273" t="s">
        <v>27155</v>
      </c>
      <c r="I2273" s="193" t="s">
        <v>37799</v>
      </c>
    </row>
    <row r="2274" spans="1:9">
      <c r="A2274" t="s">
        <v>35357</v>
      </c>
      <c r="B2274" t="s">
        <v>33174</v>
      </c>
      <c r="C2274">
        <v>6</v>
      </c>
      <c r="D2274">
        <v>0.7</v>
      </c>
      <c r="E2274">
        <v>40</v>
      </c>
      <c r="F2274">
        <v>22.5</v>
      </c>
      <c r="G2274" t="s">
        <v>32294</v>
      </c>
      <c r="H2274" t="s">
        <v>27155</v>
      </c>
      <c r="I2274" s="193" t="s">
        <v>37804</v>
      </c>
    </row>
    <row r="2275" spans="1:9">
      <c r="A2275" t="s">
        <v>35359</v>
      </c>
      <c r="B2275" t="s">
        <v>33176</v>
      </c>
      <c r="C2275">
        <v>6</v>
      </c>
      <c r="D2275">
        <v>0.7</v>
      </c>
      <c r="E2275">
        <v>40</v>
      </c>
      <c r="F2275">
        <v>52.5</v>
      </c>
      <c r="G2275" t="s">
        <v>32294</v>
      </c>
      <c r="H2275" t="s">
        <v>27155</v>
      </c>
      <c r="I2275" s="193" t="s">
        <v>37806</v>
      </c>
    </row>
    <row r="2276" spans="1:9">
      <c r="A2276" t="s">
        <v>35382</v>
      </c>
      <c r="B2276" t="s">
        <v>3390</v>
      </c>
      <c r="C2276">
        <v>6</v>
      </c>
      <c r="D2276">
        <v>0.7</v>
      </c>
      <c r="E2276">
        <v>40</v>
      </c>
      <c r="F2276">
        <v>5.5</v>
      </c>
      <c r="G2276" t="s">
        <v>32294</v>
      </c>
      <c r="H2276" t="s">
        <v>27148</v>
      </c>
      <c r="I2276" s="193" t="s">
        <v>37829</v>
      </c>
    </row>
    <row r="2277" spans="1:9">
      <c r="A2277" t="s">
        <v>35401</v>
      </c>
      <c r="B2277" t="s">
        <v>14560</v>
      </c>
      <c r="C2277">
        <v>6</v>
      </c>
      <c r="D2277">
        <v>0.7</v>
      </c>
      <c r="E2277">
        <v>40</v>
      </c>
      <c r="F2277">
        <v>8.65</v>
      </c>
      <c r="G2277" t="s">
        <v>32294</v>
      </c>
      <c r="H2277" t="s">
        <v>27159</v>
      </c>
      <c r="I2277" s="193" t="s">
        <v>37848</v>
      </c>
    </row>
    <row r="2278" spans="1:9">
      <c r="A2278" t="s">
        <v>35402</v>
      </c>
      <c r="B2278" t="s">
        <v>14560</v>
      </c>
      <c r="C2278">
        <v>6</v>
      </c>
      <c r="D2278">
        <v>1</v>
      </c>
      <c r="E2278">
        <v>40</v>
      </c>
      <c r="F2278">
        <v>10.5</v>
      </c>
      <c r="G2278" t="s">
        <v>32294</v>
      </c>
      <c r="H2278" t="s">
        <v>27159</v>
      </c>
      <c r="I2278" s="193" t="s">
        <v>37849</v>
      </c>
    </row>
    <row r="2279" spans="1:9">
      <c r="A2279" t="s">
        <v>35406</v>
      </c>
      <c r="B2279" t="s">
        <v>14558</v>
      </c>
      <c r="C2279">
        <v>6</v>
      </c>
      <c r="D2279">
        <v>1</v>
      </c>
      <c r="E2279">
        <v>40</v>
      </c>
      <c r="F2279">
        <v>32.5</v>
      </c>
      <c r="G2279" t="s">
        <v>32294</v>
      </c>
      <c r="H2279" t="s">
        <v>27159</v>
      </c>
      <c r="I2279" s="193" t="s">
        <v>37853</v>
      </c>
    </row>
    <row r="2280" spans="1:9">
      <c r="A2280" t="s">
        <v>35409</v>
      </c>
      <c r="B2280" t="s">
        <v>14597</v>
      </c>
      <c r="C2280">
        <v>6</v>
      </c>
      <c r="D2280">
        <v>1</v>
      </c>
      <c r="E2280">
        <v>40</v>
      </c>
      <c r="F2280">
        <v>38.5</v>
      </c>
      <c r="G2280" t="s">
        <v>32294</v>
      </c>
      <c r="H2280" t="s">
        <v>27159</v>
      </c>
      <c r="I2280" s="193" t="s">
        <v>37856</v>
      </c>
    </row>
    <row r="2281" spans="1:9">
      <c r="A2281" t="s">
        <v>35502</v>
      </c>
      <c r="B2281" t="s">
        <v>14306</v>
      </c>
      <c r="C2281">
        <v>6</v>
      </c>
      <c r="D2281">
        <v>0.7</v>
      </c>
      <c r="E2281">
        <v>40</v>
      </c>
      <c r="F2281">
        <v>1.45</v>
      </c>
      <c r="G2281" t="s">
        <v>32294</v>
      </c>
      <c r="H2281" t="s">
        <v>27148</v>
      </c>
      <c r="I2281" s="193" t="s">
        <v>37949</v>
      </c>
    </row>
    <row r="2282" spans="1:9">
      <c r="A2282" t="s">
        <v>35503</v>
      </c>
      <c r="B2282" t="s">
        <v>14306</v>
      </c>
      <c r="C2282">
        <v>1</v>
      </c>
      <c r="D2282">
        <v>1.75</v>
      </c>
      <c r="E2282">
        <v>40</v>
      </c>
      <c r="F2282">
        <v>27.1</v>
      </c>
      <c r="G2282" t="s">
        <v>32294</v>
      </c>
      <c r="H2282" t="s">
        <v>27148</v>
      </c>
      <c r="I2282" s="193" t="s">
        <v>37950</v>
      </c>
    </row>
    <row r="2283" spans="1:9">
      <c r="A2283" t="s">
        <v>35510</v>
      </c>
      <c r="B2283" t="s">
        <v>3604</v>
      </c>
      <c r="C2283">
        <v>12</v>
      </c>
      <c r="D2283">
        <v>1</v>
      </c>
      <c r="E2283">
        <v>40</v>
      </c>
      <c r="F2283">
        <v>43.5</v>
      </c>
      <c r="G2283" t="s">
        <v>32294</v>
      </c>
      <c r="H2283" t="s">
        <v>27159</v>
      </c>
      <c r="I2283" s="193" t="s">
        <v>37957</v>
      </c>
    </row>
    <row r="2284" spans="1:9">
      <c r="A2284" t="s">
        <v>35514</v>
      </c>
      <c r="B2284" t="s">
        <v>3614</v>
      </c>
      <c r="C2284">
        <v>12</v>
      </c>
      <c r="D2284">
        <v>1</v>
      </c>
      <c r="E2284">
        <v>50</v>
      </c>
      <c r="F2284">
        <v>8.1</v>
      </c>
      <c r="G2284" t="s">
        <v>32294</v>
      </c>
      <c r="H2284" t="s">
        <v>27152</v>
      </c>
      <c r="I2284" s="193" t="s">
        <v>37961</v>
      </c>
    </row>
    <row r="2285" spans="1:9">
      <c r="A2285" t="s">
        <v>35517</v>
      </c>
      <c r="B2285" t="s">
        <v>3621</v>
      </c>
      <c r="C2285">
        <v>4</v>
      </c>
      <c r="D2285">
        <v>3</v>
      </c>
      <c r="E2285">
        <v>37.5</v>
      </c>
      <c r="F2285">
        <v>14.95</v>
      </c>
      <c r="G2285" t="s">
        <v>32294</v>
      </c>
      <c r="H2285" t="s">
        <v>27152</v>
      </c>
      <c r="I2285" s="193" t="s">
        <v>37964</v>
      </c>
    </row>
    <row r="2286" spans="1:9">
      <c r="A2286" t="s">
        <v>35518</v>
      </c>
      <c r="B2286" t="s">
        <v>3621</v>
      </c>
      <c r="C2286">
        <v>4</v>
      </c>
      <c r="D2286">
        <v>3</v>
      </c>
      <c r="E2286">
        <v>40</v>
      </c>
      <c r="F2286">
        <v>5.2</v>
      </c>
      <c r="G2286" t="s">
        <v>32294</v>
      </c>
      <c r="H2286" t="s">
        <v>27152</v>
      </c>
      <c r="I2286" s="193" t="s">
        <v>37965</v>
      </c>
    </row>
    <row r="2287" spans="1:9">
      <c r="A2287" t="s">
        <v>35519</v>
      </c>
      <c r="B2287" t="s">
        <v>3621</v>
      </c>
      <c r="C2287">
        <v>6</v>
      </c>
      <c r="D2287">
        <v>1.5</v>
      </c>
      <c r="E2287">
        <v>37.5</v>
      </c>
      <c r="F2287">
        <v>16.5</v>
      </c>
      <c r="G2287" t="s">
        <v>32294</v>
      </c>
      <c r="H2287" t="s">
        <v>27152</v>
      </c>
      <c r="I2287" s="193" t="s">
        <v>37966</v>
      </c>
    </row>
    <row r="2288" spans="1:9">
      <c r="A2288" t="s">
        <v>35520</v>
      </c>
      <c r="B2288" t="s">
        <v>3629</v>
      </c>
      <c r="C2288">
        <v>120</v>
      </c>
      <c r="D2288">
        <v>0.05</v>
      </c>
      <c r="E2288">
        <v>37.5</v>
      </c>
      <c r="F2288">
        <v>34</v>
      </c>
      <c r="G2288" t="s">
        <v>32294</v>
      </c>
      <c r="H2288" t="s">
        <v>27152</v>
      </c>
      <c r="I2288" s="193" t="s">
        <v>37967</v>
      </c>
    </row>
    <row r="2289" spans="1:9">
      <c r="A2289" t="s">
        <v>35565</v>
      </c>
      <c r="B2289" t="s">
        <v>3776</v>
      </c>
      <c r="C2289">
        <v>6</v>
      </c>
      <c r="D2289">
        <v>0.7</v>
      </c>
      <c r="E2289">
        <v>40</v>
      </c>
      <c r="F2289">
        <v>32.950000000000003</v>
      </c>
      <c r="G2289" t="s">
        <v>32294</v>
      </c>
      <c r="H2289" t="s">
        <v>27162</v>
      </c>
      <c r="I2289" s="193" t="s">
        <v>38012</v>
      </c>
    </row>
    <row r="2290" spans="1:9">
      <c r="A2290" t="s">
        <v>35594</v>
      </c>
      <c r="B2290" t="s">
        <v>3826</v>
      </c>
      <c r="C2290">
        <v>6</v>
      </c>
      <c r="D2290">
        <v>0.7</v>
      </c>
      <c r="E2290">
        <v>40</v>
      </c>
      <c r="F2290">
        <v>23.8</v>
      </c>
      <c r="G2290" t="s">
        <v>32294</v>
      </c>
      <c r="H2290" t="s">
        <v>27152</v>
      </c>
      <c r="I2290" s="193" t="s">
        <v>38041</v>
      </c>
    </row>
    <row r="2291" spans="1:9">
      <c r="A2291" t="s">
        <v>35720</v>
      </c>
      <c r="B2291" t="s">
        <v>33227</v>
      </c>
      <c r="C2291">
        <v>6</v>
      </c>
      <c r="D2291">
        <v>1</v>
      </c>
      <c r="E2291">
        <v>37.5</v>
      </c>
      <c r="F2291">
        <v>27.5</v>
      </c>
      <c r="G2291" t="s">
        <v>32294</v>
      </c>
      <c r="H2291" t="s">
        <v>27153</v>
      </c>
      <c r="I2291" s="193" t="s">
        <v>38167</v>
      </c>
    </row>
    <row r="2292" spans="1:9">
      <c r="A2292" t="s">
        <v>35730</v>
      </c>
      <c r="B2292" t="s">
        <v>4022</v>
      </c>
      <c r="C2292">
        <v>6</v>
      </c>
      <c r="D2292">
        <v>0.7</v>
      </c>
      <c r="E2292">
        <v>40</v>
      </c>
      <c r="F2292">
        <v>7.95</v>
      </c>
      <c r="G2292" t="s">
        <v>32294</v>
      </c>
      <c r="H2292" t="s">
        <v>27174</v>
      </c>
      <c r="I2292" s="193" t="s">
        <v>38177</v>
      </c>
    </row>
    <row r="2293" spans="1:9">
      <c r="A2293" t="s">
        <v>35731</v>
      </c>
      <c r="B2293" t="s">
        <v>4022</v>
      </c>
      <c r="C2293">
        <v>12</v>
      </c>
      <c r="D2293">
        <v>1</v>
      </c>
      <c r="E2293">
        <v>40</v>
      </c>
      <c r="F2293">
        <v>9</v>
      </c>
      <c r="G2293" t="s">
        <v>32294</v>
      </c>
      <c r="H2293" t="s">
        <v>27174</v>
      </c>
      <c r="I2293" s="193" t="s">
        <v>38178</v>
      </c>
    </row>
    <row r="2294" spans="1:9">
      <c r="A2294" t="s">
        <v>35785</v>
      </c>
      <c r="B2294" t="s">
        <v>4093</v>
      </c>
      <c r="C2294">
        <v>6</v>
      </c>
      <c r="D2294">
        <v>0.7</v>
      </c>
      <c r="E2294">
        <v>40</v>
      </c>
      <c r="F2294">
        <v>6</v>
      </c>
      <c r="G2294" t="s">
        <v>32294</v>
      </c>
      <c r="H2294" t="s">
        <v>27162</v>
      </c>
      <c r="I2294" s="193" t="s">
        <v>38232</v>
      </c>
    </row>
    <row r="2295" spans="1:9">
      <c r="A2295" t="s">
        <v>35797</v>
      </c>
      <c r="B2295" t="s">
        <v>4117</v>
      </c>
      <c r="C2295">
        <v>6</v>
      </c>
      <c r="D2295">
        <v>1</v>
      </c>
      <c r="E2295">
        <v>40</v>
      </c>
      <c r="F2295">
        <v>21.25</v>
      </c>
      <c r="G2295" t="s">
        <v>32294</v>
      </c>
      <c r="H2295" t="s">
        <v>27148</v>
      </c>
      <c r="I2295" s="193" t="s">
        <v>38244</v>
      </c>
    </row>
    <row r="2296" spans="1:9">
      <c r="A2296" t="s">
        <v>35805</v>
      </c>
      <c r="B2296" t="s">
        <v>4154</v>
      </c>
      <c r="C2296">
        <v>6</v>
      </c>
      <c r="D2296">
        <v>0.7</v>
      </c>
      <c r="E2296">
        <v>40</v>
      </c>
      <c r="F2296">
        <v>20.5</v>
      </c>
      <c r="G2296" t="s">
        <v>32294</v>
      </c>
      <c r="H2296" t="s">
        <v>27174</v>
      </c>
      <c r="I2296" s="193" t="s">
        <v>38252</v>
      </c>
    </row>
    <row r="2297" spans="1:9">
      <c r="A2297" t="s">
        <v>34081</v>
      </c>
      <c r="B2297" t="s">
        <v>1095</v>
      </c>
      <c r="C2297">
        <v>6</v>
      </c>
      <c r="D2297">
        <v>0.7</v>
      </c>
      <c r="E2297">
        <v>40</v>
      </c>
      <c r="F2297">
        <v>12.5</v>
      </c>
      <c r="G2297" t="s">
        <v>32398</v>
      </c>
      <c r="H2297" t="s">
        <v>27154</v>
      </c>
      <c r="I2297" s="193" t="s">
        <v>36528</v>
      </c>
    </row>
    <row r="2298" spans="1:9">
      <c r="A2298" t="s">
        <v>33571</v>
      </c>
      <c r="B2298" t="s">
        <v>208</v>
      </c>
      <c r="C2298">
        <v>6</v>
      </c>
      <c r="D2298">
        <v>0.7</v>
      </c>
      <c r="E2298">
        <v>40</v>
      </c>
      <c r="F2298">
        <v>170</v>
      </c>
      <c r="G2298" t="s">
        <v>32324</v>
      </c>
      <c r="H2298" t="s">
        <v>27154</v>
      </c>
      <c r="I2298" s="193" t="s">
        <v>36018</v>
      </c>
    </row>
    <row r="2299" spans="1:9">
      <c r="A2299" t="s">
        <v>33956</v>
      </c>
      <c r="B2299" t="s">
        <v>4754</v>
      </c>
      <c r="C2299">
        <v>6</v>
      </c>
      <c r="D2299">
        <v>0.7</v>
      </c>
      <c r="E2299">
        <v>40</v>
      </c>
      <c r="F2299">
        <v>6.35</v>
      </c>
      <c r="G2299" t="s">
        <v>32324</v>
      </c>
      <c r="H2299" t="s">
        <v>27154</v>
      </c>
      <c r="I2299" s="193" t="s">
        <v>36403</v>
      </c>
    </row>
    <row r="2300" spans="1:9">
      <c r="A2300" t="s">
        <v>33957</v>
      </c>
      <c r="B2300" t="s">
        <v>4754</v>
      </c>
      <c r="C2300">
        <v>6</v>
      </c>
      <c r="D2300">
        <v>0.7</v>
      </c>
      <c r="E2300">
        <v>40</v>
      </c>
      <c r="F2300">
        <v>41.5</v>
      </c>
      <c r="G2300" t="s">
        <v>32324</v>
      </c>
      <c r="H2300" t="s">
        <v>27154</v>
      </c>
      <c r="I2300" s="193" t="s">
        <v>36404</v>
      </c>
    </row>
    <row r="2301" spans="1:9">
      <c r="A2301" t="s">
        <v>34115</v>
      </c>
      <c r="B2301" t="s">
        <v>1190</v>
      </c>
      <c r="C2301">
        <v>6</v>
      </c>
      <c r="D2301">
        <v>0.7</v>
      </c>
      <c r="E2301">
        <v>40</v>
      </c>
      <c r="F2301">
        <v>45</v>
      </c>
      <c r="G2301" t="s">
        <v>32324</v>
      </c>
      <c r="H2301" t="s">
        <v>27154</v>
      </c>
      <c r="I2301" s="193" t="s">
        <v>36562</v>
      </c>
    </row>
    <row r="2302" spans="1:9">
      <c r="A2302" t="s">
        <v>34116</v>
      </c>
      <c r="B2302" t="s">
        <v>1190</v>
      </c>
      <c r="C2302">
        <v>12</v>
      </c>
      <c r="D2302">
        <v>1</v>
      </c>
      <c r="E2302">
        <v>40</v>
      </c>
      <c r="F2302">
        <v>58.5</v>
      </c>
      <c r="G2302" t="s">
        <v>32324</v>
      </c>
      <c r="H2302" t="s">
        <v>27154</v>
      </c>
      <c r="I2302" s="193" t="s">
        <v>36563</v>
      </c>
    </row>
    <row r="2303" spans="1:9">
      <c r="A2303" t="s">
        <v>34596</v>
      </c>
      <c r="B2303" t="s">
        <v>4480</v>
      </c>
      <c r="C2303">
        <v>6</v>
      </c>
      <c r="D2303">
        <v>0.7</v>
      </c>
      <c r="E2303">
        <v>40</v>
      </c>
      <c r="F2303">
        <v>8.9499999999999993</v>
      </c>
      <c r="G2303" t="s">
        <v>32324</v>
      </c>
      <c r="H2303" t="s">
        <v>27154</v>
      </c>
      <c r="I2303" s="193" t="s">
        <v>37043</v>
      </c>
    </row>
    <row r="2304" spans="1:9">
      <c r="A2304" t="s">
        <v>34633</v>
      </c>
      <c r="B2304" t="s">
        <v>2110</v>
      </c>
      <c r="C2304">
        <v>120</v>
      </c>
      <c r="D2304">
        <v>0.05</v>
      </c>
      <c r="E2304">
        <v>40</v>
      </c>
      <c r="F2304">
        <v>24.5</v>
      </c>
      <c r="G2304" t="s">
        <v>32324</v>
      </c>
      <c r="H2304" t="s">
        <v>27154</v>
      </c>
      <c r="I2304" s="193" t="s">
        <v>37080</v>
      </c>
    </row>
    <row r="2305" spans="1:9">
      <c r="A2305" t="s">
        <v>34634</v>
      </c>
      <c r="B2305" t="s">
        <v>2110</v>
      </c>
      <c r="C2305">
        <v>12</v>
      </c>
      <c r="D2305">
        <v>0.7</v>
      </c>
      <c r="E2305">
        <v>40</v>
      </c>
      <c r="F2305">
        <v>110</v>
      </c>
      <c r="G2305" t="s">
        <v>32324</v>
      </c>
      <c r="H2305" t="s">
        <v>27154</v>
      </c>
      <c r="I2305" s="193" t="s">
        <v>37081</v>
      </c>
    </row>
    <row r="2306" spans="1:9">
      <c r="A2306" t="s">
        <v>34635</v>
      </c>
      <c r="B2306" t="s">
        <v>2110</v>
      </c>
      <c r="C2306">
        <v>6</v>
      </c>
      <c r="D2306">
        <v>0.7</v>
      </c>
      <c r="E2306">
        <v>40</v>
      </c>
      <c r="F2306">
        <v>21.25</v>
      </c>
      <c r="G2306" t="s">
        <v>32324</v>
      </c>
      <c r="H2306" t="s">
        <v>27154</v>
      </c>
      <c r="I2306" s="193" t="s">
        <v>37082</v>
      </c>
    </row>
    <row r="2307" spans="1:9">
      <c r="A2307" t="s">
        <v>34636</v>
      </c>
      <c r="B2307" t="s">
        <v>2110</v>
      </c>
      <c r="C2307">
        <v>12</v>
      </c>
      <c r="D2307">
        <v>1</v>
      </c>
      <c r="E2307">
        <v>40</v>
      </c>
      <c r="F2307">
        <v>42.5</v>
      </c>
      <c r="G2307" t="s">
        <v>32324</v>
      </c>
      <c r="H2307" t="s">
        <v>27154</v>
      </c>
      <c r="I2307" s="193" t="s">
        <v>37083</v>
      </c>
    </row>
    <row r="2308" spans="1:9">
      <c r="A2308" t="s">
        <v>34637</v>
      </c>
      <c r="B2308" t="s">
        <v>2110</v>
      </c>
      <c r="C2308">
        <v>6</v>
      </c>
      <c r="D2308">
        <v>1.5</v>
      </c>
      <c r="E2308">
        <v>40</v>
      </c>
      <c r="F2308">
        <v>79</v>
      </c>
      <c r="G2308" t="s">
        <v>32324</v>
      </c>
      <c r="H2308" t="s">
        <v>27154</v>
      </c>
      <c r="I2308" s="193" t="s">
        <v>37084</v>
      </c>
    </row>
    <row r="2309" spans="1:9">
      <c r="A2309" t="s">
        <v>34638</v>
      </c>
      <c r="B2309" t="s">
        <v>2115</v>
      </c>
      <c r="C2309">
        <v>12</v>
      </c>
      <c r="D2309">
        <v>1</v>
      </c>
      <c r="E2309">
        <v>40</v>
      </c>
      <c r="F2309">
        <v>78.5</v>
      </c>
      <c r="G2309" t="s">
        <v>32324</v>
      </c>
      <c r="H2309" t="s">
        <v>27154</v>
      </c>
      <c r="I2309" s="193" t="s">
        <v>37085</v>
      </c>
    </row>
    <row r="2310" spans="1:9">
      <c r="A2310" t="s">
        <v>34639</v>
      </c>
      <c r="B2310" t="s">
        <v>2115</v>
      </c>
      <c r="C2310">
        <v>12</v>
      </c>
      <c r="D2310">
        <v>0.7</v>
      </c>
      <c r="E2310">
        <v>40</v>
      </c>
      <c r="F2310">
        <v>23.9</v>
      </c>
      <c r="G2310" t="s">
        <v>32324</v>
      </c>
      <c r="H2310" t="s">
        <v>27154</v>
      </c>
      <c r="I2310" s="193" t="s">
        <v>37086</v>
      </c>
    </row>
    <row r="2311" spans="1:9">
      <c r="A2311" t="s">
        <v>34640</v>
      </c>
      <c r="B2311" t="s">
        <v>2118</v>
      </c>
      <c r="C2311">
        <v>6</v>
      </c>
      <c r="D2311">
        <v>0.7</v>
      </c>
      <c r="E2311">
        <v>40</v>
      </c>
      <c r="F2311">
        <v>12.5</v>
      </c>
      <c r="G2311" t="s">
        <v>32324</v>
      </c>
      <c r="H2311" t="s">
        <v>27154</v>
      </c>
      <c r="I2311" s="193" t="s">
        <v>37087</v>
      </c>
    </row>
    <row r="2312" spans="1:9">
      <c r="A2312" t="s">
        <v>34641</v>
      </c>
      <c r="B2312" t="s">
        <v>32466</v>
      </c>
      <c r="C2312">
        <v>6</v>
      </c>
      <c r="D2312">
        <v>0.7</v>
      </c>
      <c r="E2312">
        <v>40</v>
      </c>
      <c r="F2312">
        <v>5.2</v>
      </c>
      <c r="G2312" t="s">
        <v>32324</v>
      </c>
      <c r="H2312" t="s">
        <v>27154</v>
      </c>
      <c r="I2312" s="193" t="s">
        <v>37088</v>
      </c>
    </row>
    <row r="2313" spans="1:9">
      <c r="A2313" t="s">
        <v>34642</v>
      </c>
      <c r="B2313" t="s">
        <v>32468</v>
      </c>
      <c r="C2313">
        <v>6</v>
      </c>
      <c r="D2313">
        <v>0.7</v>
      </c>
      <c r="E2313">
        <v>40</v>
      </c>
      <c r="F2313">
        <v>7.5</v>
      </c>
      <c r="G2313" t="s">
        <v>32324</v>
      </c>
      <c r="H2313" t="s">
        <v>27154</v>
      </c>
      <c r="I2313" s="193" t="s">
        <v>37089</v>
      </c>
    </row>
    <row r="2314" spans="1:9">
      <c r="A2314" t="s">
        <v>34643</v>
      </c>
      <c r="B2314" t="s">
        <v>32470</v>
      </c>
      <c r="C2314">
        <v>6</v>
      </c>
      <c r="D2314">
        <v>0.7</v>
      </c>
      <c r="E2314">
        <v>40</v>
      </c>
      <c r="F2314">
        <v>11.5</v>
      </c>
      <c r="G2314" t="s">
        <v>32324</v>
      </c>
      <c r="H2314" t="s">
        <v>27154</v>
      </c>
      <c r="I2314" s="193" t="s">
        <v>37090</v>
      </c>
    </row>
    <row r="2315" spans="1:9">
      <c r="A2315" t="s">
        <v>34644</v>
      </c>
      <c r="B2315" t="s">
        <v>14985</v>
      </c>
      <c r="C2315">
        <v>6</v>
      </c>
      <c r="D2315">
        <v>0.7</v>
      </c>
      <c r="E2315">
        <v>40</v>
      </c>
      <c r="F2315">
        <v>12.5</v>
      </c>
      <c r="G2315" t="s">
        <v>32324</v>
      </c>
      <c r="H2315" t="s">
        <v>27154</v>
      </c>
      <c r="I2315" s="193" t="s">
        <v>37091</v>
      </c>
    </row>
    <row r="2316" spans="1:9">
      <c r="A2316" t="s">
        <v>34645</v>
      </c>
      <c r="B2316" t="s">
        <v>32472</v>
      </c>
      <c r="C2316">
        <v>6</v>
      </c>
      <c r="D2316">
        <v>0.7</v>
      </c>
      <c r="E2316">
        <v>40</v>
      </c>
      <c r="F2316">
        <v>31.5</v>
      </c>
      <c r="G2316" t="s">
        <v>32324</v>
      </c>
      <c r="H2316" t="s">
        <v>27154</v>
      </c>
      <c r="I2316" s="193" t="s">
        <v>37092</v>
      </c>
    </row>
    <row r="2317" spans="1:9">
      <c r="A2317" t="s">
        <v>34646</v>
      </c>
      <c r="B2317" t="s">
        <v>32474</v>
      </c>
      <c r="C2317">
        <v>6</v>
      </c>
      <c r="D2317">
        <v>0.7</v>
      </c>
      <c r="E2317">
        <v>40</v>
      </c>
      <c r="F2317">
        <v>10.65</v>
      </c>
      <c r="G2317" t="s">
        <v>32324</v>
      </c>
      <c r="H2317" t="s">
        <v>27154</v>
      </c>
      <c r="I2317" s="193" t="s">
        <v>37093</v>
      </c>
    </row>
    <row r="2318" spans="1:9">
      <c r="A2318" t="s">
        <v>34647</v>
      </c>
      <c r="B2318" t="s">
        <v>32476</v>
      </c>
      <c r="C2318">
        <v>6</v>
      </c>
      <c r="D2318">
        <v>0.7</v>
      </c>
      <c r="E2318">
        <v>40</v>
      </c>
      <c r="F2318">
        <v>15.95</v>
      </c>
      <c r="G2318" t="s">
        <v>32324</v>
      </c>
      <c r="H2318" t="s">
        <v>27154</v>
      </c>
      <c r="I2318" s="193" t="s">
        <v>37094</v>
      </c>
    </row>
    <row r="2319" spans="1:9">
      <c r="A2319" t="s">
        <v>34825</v>
      </c>
      <c r="B2319" t="s">
        <v>2416</v>
      </c>
      <c r="C2319">
        <v>6</v>
      </c>
      <c r="D2319">
        <v>0.7</v>
      </c>
      <c r="E2319">
        <v>40</v>
      </c>
      <c r="F2319">
        <v>22.5</v>
      </c>
      <c r="G2319" t="s">
        <v>32324</v>
      </c>
      <c r="H2319" t="s">
        <v>27154</v>
      </c>
      <c r="I2319" s="193" t="s">
        <v>37272</v>
      </c>
    </row>
    <row r="2320" spans="1:9">
      <c r="A2320" t="s">
        <v>35023</v>
      </c>
      <c r="B2320" t="s">
        <v>14543</v>
      </c>
      <c r="C2320">
        <v>6</v>
      </c>
      <c r="D2320">
        <v>0.5</v>
      </c>
      <c r="E2320">
        <v>43</v>
      </c>
      <c r="F2320">
        <v>85</v>
      </c>
      <c r="G2320" t="s">
        <v>32324</v>
      </c>
      <c r="H2320" t="s">
        <v>27154</v>
      </c>
      <c r="I2320" s="193" t="s">
        <v>37470</v>
      </c>
    </row>
    <row r="2321" spans="1:9">
      <c r="A2321" t="s">
        <v>35030</v>
      </c>
      <c r="B2321" t="s">
        <v>2741</v>
      </c>
      <c r="C2321">
        <v>6</v>
      </c>
      <c r="D2321">
        <v>0.7</v>
      </c>
      <c r="E2321">
        <v>40</v>
      </c>
      <c r="F2321">
        <v>26.5</v>
      </c>
      <c r="G2321" t="s">
        <v>32324</v>
      </c>
      <c r="H2321" t="s">
        <v>27154</v>
      </c>
      <c r="I2321" s="193" t="s">
        <v>37477</v>
      </c>
    </row>
    <row r="2322" spans="1:9">
      <c r="A2322" t="s">
        <v>35050</v>
      </c>
      <c r="B2322" t="s">
        <v>2783</v>
      </c>
      <c r="C2322">
        <v>6</v>
      </c>
      <c r="D2322">
        <v>0.7</v>
      </c>
      <c r="E2322">
        <v>40</v>
      </c>
      <c r="F2322">
        <v>21</v>
      </c>
      <c r="G2322" t="s">
        <v>32324</v>
      </c>
      <c r="H2322" t="s">
        <v>27154</v>
      </c>
      <c r="I2322" s="193" t="s">
        <v>37497</v>
      </c>
    </row>
    <row r="2323" spans="1:9">
      <c r="A2323" t="s">
        <v>35051</v>
      </c>
      <c r="B2323" t="s">
        <v>4494</v>
      </c>
      <c r="C2323">
        <v>6</v>
      </c>
      <c r="D2323">
        <v>0.7</v>
      </c>
      <c r="E2323">
        <v>40</v>
      </c>
      <c r="F2323">
        <v>12.25</v>
      </c>
      <c r="G2323" t="s">
        <v>32324</v>
      </c>
      <c r="H2323" t="s">
        <v>27154</v>
      </c>
      <c r="I2323" s="193" t="s">
        <v>37498</v>
      </c>
    </row>
    <row r="2324" spans="1:9">
      <c r="A2324" t="s">
        <v>35070</v>
      </c>
      <c r="B2324" t="s">
        <v>2810</v>
      </c>
      <c r="C2324">
        <v>12</v>
      </c>
      <c r="D2324">
        <v>0.7</v>
      </c>
      <c r="E2324">
        <v>40</v>
      </c>
      <c r="F2324">
        <v>9.75</v>
      </c>
      <c r="G2324" t="s">
        <v>32324</v>
      </c>
      <c r="H2324" t="s">
        <v>27154</v>
      </c>
      <c r="I2324" s="193" t="s">
        <v>37517</v>
      </c>
    </row>
    <row r="2325" spans="1:9">
      <c r="A2325" t="s">
        <v>35073</v>
      </c>
      <c r="B2325" t="s">
        <v>2815</v>
      </c>
      <c r="C2325">
        <v>6</v>
      </c>
      <c r="D2325">
        <v>0.7</v>
      </c>
      <c r="E2325">
        <v>40</v>
      </c>
      <c r="F2325">
        <v>11.45</v>
      </c>
      <c r="G2325" t="s">
        <v>32324</v>
      </c>
      <c r="H2325" t="s">
        <v>27154</v>
      </c>
      <c r="I2325" s="193" t="s">
        <v>37520</v>
      </c>
    </row>
    <row r="2326" spans="1:9">
      <c r="A2326" t="s">
        <v>35074</v>
      </c>
      <c r="B2326" t="s">
        <v>2815</v>
      </c>
      <c r="C2326">
        <v>12</v>
      </c>
      <c r="D2326">
        <v>1</v>
      </c>
      <c r="E2326">
        <v>40</v>
      </c>
      <c r="F2326">
        <v>10.3</v>
      </c>
      <c r="G2326" t="s">
        <v>32324</v>
      </c>
      <c r="H2326" t="s">
        <v>27154</v>
      </c>
      <c r="I2326" s="193" t="s">
        <v>37521</v>
      </c>
    </row>
    <row r="2327" spans="1:9">
      <c r="A2327" t="s">
        <v>35075</v>
      </c>
      <c r="B2327" t="s">
        <v>2817</v>
      </c>
      <c r="C2327">
        <v>12</v>
      </c>
      <c r="D2327">
        <v>1</v>
      </c>
      <c r="E2327">
        <v>40</v>
      </c>
      <c r="F2327">
        <v>64</v>
      </c>
      <c r="G2327" t="s">
        <v>32324</v>
      </c>
      <c r="H2327" t="s">
        <v>27154</v>
      </c>
      <c r="I2327" s="193" t="s">
        <v>37522</v>
      </c>
    </row>
    <row r="2328" spans="1:9">
      <c r="A2328" t="s">
        <v>35112</v>
      </c>
      <c r="B2328" t="s">
        <v>2887</v>
      </c>
      <c r="C2328">
        <v>6</v>
      </c>
      <c r="D2328">
        <v>0.7</v>
      </c>
      <c r="E2328">
        <v>40</v>
      </c>
      <c r="F2328">
        <v>395</v>
      </c>
      <c r="G2328" t="s">
        <v>32324</v>
      </c>
      <c r="H2328" t="s">
        <v>27154</v>
      </c>
      <c r="I2328" s="193" t="s">
        <v>37559</v>
      </c>
    </row>
    <row r="2329" spans="1:9">
      <c r="A2329" t="s">
        <v>35414</v>
      </c>
      <c r="B2329" t="s">
        <v>3423</v>
      </c>
      <c r="C2329">
        <v>6</v>
      </c>
      <c r="D2329">
        <v>0.7</v>
      </c>
      <c r="E2329">
        <v>40</v>
      </c>
      <c r="F2329">
        <v>8.25</v>
      </c>
      <c r="G2329" t="s">
        <v>32324</v>
      </c>
      <c r="H2329" t="s">
        <v>27154</v>
      </c>
      <c r="I2329" s="193" t="s">
        <v>37861</v>
      </c>
    </row>
    <row r="2330" spans="1:9">
      <c r="A2330" t="s">
        <v>34082</v>
      </c>
      <c r="B2330" t="s">
        <v>1097</v>
      </c>
      <c r="C2330">
        <v>6</v>
      </c>
      <c r="D2330">
        <v>0.7</v>
      </c>
      <c r="E2330">
        <v>40</v>
      </c>
      <c r="F2330">
        <v>22.5</v>
      </c>
      <c r="G2330" t="s">
        <v>32399</v>
      </c>
      <c r="H2330" t="s">
        <v>27154</v>
      </c>
      <c r="I2330" s="193" t="s">
        <v>36529</v>
      </c>
    </row>
    <row r="2331" spans="1:9">
      <c r="A2331" t="s">
        <v>34767</v>
      </c>
      <c r="B2331" t="s">
        <v>2310</v>
      </c>
      <c r="C2331">
        <v>6</v>
      </c>
      <c r="D2331">
        <v>0.7</v>
      </c>
      <c r="E2331">
        <v>40</v>
      </c>
      <c r="F2331">
        <v>13.75</v>
      </c>
      <c r="G2331" t="s">
        <v>32399</v>
      </c>
      <c r="H2331" t="s">
        <v>27154</v>
      </c>
      <c r="I2331" s="193" t="s">
        <v>37214</v>
      </c>
    </row>
    <row r="2332" spans="1:9">
      <c r="A2332" t="s">
        <v>33958</v>
      </c>
      <c r="B2332" t="s">
        <v>14407</v>
      </c>
      <c r="C2332">
        <v>6</v>
      </c>
      <c r="D2332">
        <v>1</v>
      </c>
      <c r="E2332">
        <v>40</v>
      </c>
      <c r="F2332">
        <v>11.15</v>
      </c>
      <c r="G2332" t="s">
        <v>32380</v>
      </c>
      <c r="H2332" t="s">
        <v>27152</v>
      </c>
      <c r="I2332" s="193" t="s">
        <v>36405</v>
      </c>
    </row>
    <row r="2333" spans="1:9">
      <c r="A2333" t="s">
        <v>34117</v>
      </c>
      <c r="B2333" t="s">
        <v>1192</v>
      </c>
      <c r="C2333">
        <v>6</v>
      </c>
      <c r="D2333">
        <v>0.7</v>
      </c>
      <c r="E2333">
        <v>40</v>
      </c>
      <c r="F2333">
        <v>47</v>
      </c>
      <c r="G2333" t="s">
        <v>32380</v>
      </c>
      <c r="H2333" t="s">
        <v>27154</v>
      </c>
      <c r="I2333" s="193" t="s">
        <v>36564</v>
      </c>
    </row>
    <row r="2334" spans="1:9">
      <c r="A2334" t="s">
        <v>34118</v>
      </c>
      <c r="B2334" t="s">
        <v>1192</v>
      </c>
      <c r="C2334">
        <v>12</v>
      </c>
      <c r="D2334">
        <v>1</v>
      </c>
      <c r="E2334">
        <v>40</v>
      </c>
      <c r="F2334">
        <v>5.65</v>
      </c>
      <c r="G2334" t="s">
        <v>32380</v>
      </c>
      <c r="H2334" t="s">
        <v>27154</v>
      </c>
      <c r="I2334" s="193" t="s">
        <v>36565</v>
      </c>
    </row>
    <row r="2335" spans="1:9">
      <c r="A2335" t="s">
        <v>34153</v>
      </c>
      <c r="B2335" t="s">
        <v>33032</v>
      </c>
      <c r="C2335">
        <v>12</v>
      </c>
      <c r="D2335">
        <v>1</v>
      </c>
      <c r="E2335">
        <v>40</v>
      </c>
      <c r="F2335">
        <v>9.25</v>
      </c>
      <c r="G2335" t="s">
        <v>32380</v>
      </c>
      <c r="H2335" t="s">
        <v>27154</v>
      </c>
      <c r="I2335" s="193" t="s">
        <v>36600</v>
      </c>
    </row>
    <row r="2336" spans="1:9">
      <c r="A2336" t="s">
        <v>34407</v>
      </c>
      <c r="B2336" t="s">
        <v>1697</v>
      </c>
      <c r="C2336">
        <v>6</v>
      </c>
      <c r="D2336">
        <v>0.7</v>
      </c>
      <c r="E2336">
        <v>40</v>
      </c>
      <c r="F2336">
        <v>7.25</v>
      </c>
      <c r="G2336" t="s">
        <v>32380</v>
      </c>
      <c r="H2336" t="s">
        <v>27154</v>
      </c>
      <c r="I2336" s="193" t="s">
        <v>36854</v>
      </c>
    </row>
    <row r="2337" spans="1:9">
      <c r="A2337" t="s">
        <v>34597</v>
      </c>
      <c r="B2337" t="s">
        <v>4482</v>
      </c>
      <c r="C2337">
        <v>6</v>
      </c>
      <c r="D2337">
        <v>0.7</v>
      </c>
      <c r="E2337">
        <v>40</v>
      </c>
      <c r="F2337">
        <v>97.5</v>
      </c>
      <c r="G2337" t="s">
        <v>32380</v>
      </c>
      <c r="H2337" t="s">
        <v>27154</v>
      </c>
      <c r="I2337" s="193" t="s">
        <v>37044</v>
      </c>
    </row>
    <row r="2338" spans="1:9">
      <c r="A2338" t="s">
        <v>34648</v>
      </c>
      <c r="B2338" t="s">
        <v>4535</v>
      </c>
      <c r="C2338">
        <v>12</v>
      </c>
      <c r="D2338">
        <v>1</v>
      </c>
      <c r="E2338">
        <v>40</v>
      </c>
      <c r="F2338">
        <v>12.95</v>
      </c>
      <c r="G2338" t="s">
        <v>32380</v>
      </c>
      <c r="H2338" t="s">
        <v>27154</v>
      </c>
      <c r="I2338" s="193" t="s">
        <v>37095</v>
      </c>
    </row>
    <row r="2339" spans="1:9">
      <c r="A2339" t="s">
        <v>34672</v>
      </c>
      <c r="B2339" t="s">
        <v>2156</v>
      </c>
      <c r="C2339">
        <v>6</v>
      </c>
      <c r="D2339">
        <v>1</v>
      </c>
      <c r="E2339">
        <v>40</v>
      </c>
      <c r="F2339">
        <v>9.5</v>
      </c>
      <c r="G2339" t="s">
        <v>32380</v>
      </c>
      <c r="H2339" t="s">
        <v>27154</v>
      </c>
      <c r="I2339" s="193" t="s">
        <v>37119</v>
      </c>
    </row>
    <row r="2340" spans="1:9">
      <c r="A2340" t="s">
        <v>34826</v>
      </c>
      <c r="B2340" t="s">
        <v>2420</v>
      </c>
      <c r="C2340">
        <v>6</v>
      </c>
      <c r="D2340">
        <v>0.7</v>
      </c>
      <c r="E2340">
        <v>40</v>
      </c>
      <c r="F2340">
        <v>29.5</v>
      </c>
      <c r="G2340" t="s">
        <v>32380</v>
      </c>
      <c r="H2340" t="s">
        <v>27154</v>
      </c>
      <c r="I2340" s="193" t="s">
        <v>37273</v>
      </c>
    </row>
    <row r="2341" spans="1:9">
      <c r="A2341" t="s">
        <v>35031</v>
      </c>
      <c r="B2341" t="s">
        <v>14655</v>
      </c>
      <c r="C2341">
        <v>6</v>
      </c>
      <c r="D2341">
        <v>0.7</v>
      </c>
      <c r="E2341">
        <v>40</v>
      </c>
      <c r="F2341">
        <v>175</v>
      </c>
      <c r="G2341" t="s">
        <v>32380</v>
      </c>
      <c r="H2341" t="s">
        <v>27154</v>
      </c>
      <c r="I2341" s="193" t="s">
        <v>37478</v>
      </c>
    </row>
    <row r="2342" spans="1:9">
      <c r="A2342" t="s">
        <v>35032</v>
      </c>
      <c r="B2342" t="s">
        <v>2743</v>
      </c>
      <c r="C2342">
        <v>6</v>
      </c>
      <c r="D2342">
        <v>0.7</v>
      </c>
      <c r="E2342">
        <v>40</v>
      </c>
      <c r="F2342">
        <v>9.5</v>
      </c>
      <c r="G2342" t="s">
        <v>32380</v>
      </c>
      <c r="H2342" t="s">
        <v>27154</v>
      </c>
      <c r="I2342" s="193" t="s">
        <v>37479</v>
      </c>
    </row>
    <row r="2343" spans="1:9">
      <c r="A2343" t="s">
        <v>35052</v>
      </c>
      <c r="B2343" t="s">
        <v>2785</v>
      </c>
      <c r="C2343">
        <v>6</v>
      </c>
      <c r="D2343">
        <v>0.7</v>
      </c>
      <c r="E2343">
        <v>40</v>
      </c>
      <c r="F2343">
        <v>8.9</v>
      </c>
      <c r="G2343" t="s">
        <v>32380</v>
      </c>
      <c r="H2343" t="s">
        <v>27154</v>
      </c>
      <c r="I2343" s="193" t="s">
        <v>37499</v>
      </c>
    </row>
    <row r="2344" spans="1:9">
      <c r="A2344" t="s">
        <v>35053</v>
      </c>
      <c r="B2344" t="s">
        <v>13679</v>
      </c>
      <c r="C2344">
        <v>6</v>
      </c>
      <c r="D2344">
        <v>0.7</v>
      </c>
      <c r="E2344">
        <v>40</v>
      </c>
      <c r="F2344">
        <v>7.7</v>
      </c>
      <c r="G2344" t="s">
        <v>32380</v>
      </c>
      <c r="H2344" t="s">
        <v>27154</v>
      </c>
      <c r="I2344" s="193" t="s">
        <v>37500</v>
      </c>
    </row>
    <row r="2345" spans="1:9">
      <c r="A2345" t="s">
        <v>35076</v>
      </c>
      <c r="B2345" t="s">
        <v>2819</v>
      </c>
      <c r="C2345">
        <v>12</v>
      </c>
      <c r="D2345">
        <v>1</v>
      </c>
      <c r="E2345">
        <v>40</v>
      </c>
      <c r="F2345">
        <v>46.5</v>
      </c>
      <c r="G2345" t="s">
        <v>32380</v>
      </c>
      <c r="H2345" t="s">
        <v>27154</v>
      </c>
      <c r="I2345" s="193" t="s">
        <v>37523</v>
      </c>
    </row>
    <row r="2346" spans="1:9">
      <c r="A2346" t="s">
        <v>35077</v>
      </c>
      <c r="B2346" t="s">
        <v>2822</v>
      </c>
      <c r="C2346">
        <v>6</v>
      </c>
      <c r="D2346">
        <v>0.7</v>
      </c>
      <c r="E2346">
        <v>40</v>
      </c>
      <c r="F2346">
        <v>19.75</v>
      </c>
      <c r="G2346" t="s">
        <v>32380</v>
      </c>
      <c r="H2346" t="s">
        <v>27154</v>
      </c>
      <c r="I2346" s="193" t="s">
        <v>37524</v>
      </c>
    </row>
    <row r="2347" spans="1:9">
      <c r="A2347" t="s">
        <v>35113</v>
      </c>
      <c r="B2347" t="s">
        <v>2889</v>
      </c>
      <c r="C2347">
        <v>6</v>
      </c>
      <c r="D2347">
        <v>0.7</v>
      </c>
      <c r="E2347">
        <v>40</v>
      </c>
      <c r="F2347">
        <v>12.5</v>
      </c>
      <c r="G2347" t="s">
        <v>32380</v>
      </c>
      <c r="H2347" t="s">
        <v>27154</v>
      </c>
      <c r="I2347" s="193" t="s">
        <v>37560</v>
      </c>
    </row>
    <row r="2348" spans="1:9">
      <c r="A2348" t="s">
        <v>35114</v>
      </c>
      <c r="B2348" t="s">
        <v>32536</v>
      </c>
      <c r="C2348">
        <v>6</v>
      </c>
      <c r="D2348">
        <v>0.7</v>
      </c>
      <c r="E2348">
        <v>40</v>
      </c>
      <c r="F2348">
        <v>7.65</v>
      </c>
      <c r="G2348" t="s">
        <v>32380</v>
      </c>
      <c r="H2348" t="s">
        <v>27154</v>
      </c>
      <c r="I2348" s="193" t="s">
        <v>37561</v>
      </c>
    </row>
    <row r="2349" spans="1:9">
      <c r="A2349" t="s">
        <v>35121</v>
      </c>
      <c r="B2349" t="s">
        <v>2900</v>
      </c>
      <c r="C2349">
        <v>6</v>
      </c>
      <c r="D2349">
        <v>0.7</v>
      </c>
      <c r="E2349">
        <v>40</v>
      </c>
      <c r="F2349">
        <v>6.65</v>
      </c>
      <c r="G2349" t="s">
        <v>32380</v>
      </c>
      <c r="H2349" t="s">
        <v>27154</v>
      </c>
      <c r="I2349" s="193" t="s">
        <v>37568</v>
      </c>
    </row>
    <row r="2350" spans="1:9">
      <c r="A2350" t="s">
        <v>35392</v>
      </c>
      <c r="B2350" t="s">
        <v>3404</v>
      </c>
      <c r="C2350">
        <v>6</v>
      </c>
      <c r="D2350">
        <v>0.7</v>
      </c>
      <c r="E2350">
        <v>40</v>
      </c>
      <c r="F2350">
        <v>28.5</v>
      </c>
      <c r="G2350" t="s">
        <v>32380</v>
      </c>
      <c r="H2350" t="s">
        <v>27154</v>
      </c>
      <c r="I2350" s="193" t="s">
        <v>37839</v>
      </c>
    </row>
    <row r="2351" spans="1:9">
      <c r="A2351" t="s">
        <v>35415</v>
      </c>
      <c r="B2351" t="s">
        <v>3425</v>
      </c>
      <c r="C2351">
        <v>6</v>
      </c>
      <c r="D2351">
        <v>0.7</v>
      </c>
      <c r="E2351">
        <v>40</v>
      </c>
      <c r="F2351">
        <v>12.65</v>
      </c>
      <c r="G2351" t="s">
        <v>32380</v>
      </c>
      <c r="H2351" t="s">
        <v>27154</v>
      </c>
      <c r="I2351" s="193" t="s">
        <v>37862</v>
      </c>
    </row>
    <row r="2352" spans="1:9">
      <c r="A2352" t="s">
        <v>33435</v>
      </c>
      <c r="B2352" t="s">
        <v>24</v>
      </c>
      <c r="C2352">
        <v>6</v>
      </c>
      <c r="D2352">
        <v>1</v>
      </c>
      <c r="E2352">
        <v>40</v>
      </c>
      <c r="F2352">
        <v>68.95</v>
      </c>
      <c r="G2352" t="s">
        <v>4327</v>
      </c>
      <c r="H2352" t="s">
        <v>27150</v>
      </c>
      <c r="I2352" s="193" t="s">
        <v>35882</v>
      </c>
    </row>
    <row r="2353" spans="1:9">
      <c r="A2353" t="s">
        <v>33436</v>
      </c>
      <c r="B2353" t="s">
        <v>27</v>
      </c>
      <c r="C2353">
        <v>6</v>
      </c>
      <c r="D2353">
        <v>1</v>
      </c>
      <c r="E2353">
        <v>40</v>
      </c>
      <c r="F2353">
        <v>43.5</v>
      </c>
      <c r="G2353" t="s">
        <v>4327</v>
      </c>
      <c r="H2353" t="s">
        <v>27150</v>
      </c>
      <c r="I2353" s="193" t="s">
        <v>35883</v>
      </c>
    </row>
    <row r="2354" spans="1:9">
      <c r="A2354" t="s">
        <v>33633</v>
      </c>
      <c r="B2354" t="s">
        <v>283</v>
      </c>
      <c r="C2354">
        <v>6</v>
      </c>
      <c r="D2354">
        <v>0.7</v>
      </c>
      <c r="E2354">
        <v>17</v>
      </c>
      <c r="F2354">
        <v>8.75</v>
      </c>
      <c r="G2354" t="s">
        <v>4327</v>
      </c>
      <c r="H2354" t="s">
        <v>27152</v>
      </c>
      <c r="I2354" s="193" t="s">
        <v>36080</v>
      </c>
    </row>
    <row r="2355" spans="1:9">
      <c r="A2355" t="s">
        <v>33877</v>
      </c>
      <c r="B2355" t="s">
        <v>32998</v>
      </c>
      <c r="C2355">
        <v>6</v>
      </c>
      <c r="D2355">
        <v>0.7</v>
      </c>
      <c r="E2355">
        <v>35</v>
      </c>
      <c r="F2355">
        <v>16.75</v>
      </c>
      <c r="G2355" t="s">
        <v>4327</v>
      </c>
      <c r="H2355" t="s">
        <v>27152</v>
      </c>
      <c r="I2355" s="193" t="s">
        <v>36324</v>
      </c>
    </row>
    <row r="2356" spans="1:9">
      <c r="A2356" t="s">
        <v>34279</v>
      </c>
      <c r="B2356" t="s">
        <v>1464</v>
      </c>
      <c r="C2356">
        <v>6</v>
      </c>
      <c r="D2356">
        <v>0.7</v>
      </c>
      <c r="E2356">
        <v>40</v>
      </c>
      <c r="F2356">
        <v>9.5</v>
      </c>
      <c r="G2356" t="s">
        <v>4327</v>
      </c>
      <c r="H2356" t="s">
        <v>27152</v>
      </c>
      <c r="I2356" s="193" t="s">
        <v>36726</v>
      </c>
    </row>
    <row r="2357" spans="1:9">
      <c r="A2357" t="s">
        <v>34280</v>
      </c>
      <c r="B2357" t="s">
        <v>1464</v>
      </c>
      <c r="C2357">
        <v>12</v>
      </c>
      <c r="D2357">
        <v>1</v>
      </c>
      <c r="E2357">
        <v>40</v>
      </c>
      <c r="F2357">
        <v>21.5</v>
      </c>
      <c r="G2357" t="s">
        <v>4327</v>
      </c>
      <c r="H2357" t="s">
        <v>27152</v>
      </c>
      <c r="I2357" s="193" t="s">
        <v>36727</v>
      </c>
    </row>
    <row r="2358" spans="1:9">
      <c r="A2358" t="s">
        <v>34371</v>
      </c>
      <c r="B2358" t="s">
        <v>1650</v>
      </c>
      <c r="C2358">
        <v>6</v>
      </c>
      <c r="D2358">
        <v>0.7</v>
      </c>
      <c r="E2358">
        <v>33</v>
      </c>
      <c r="F2358">
        <v>23.95</v>
      </c>
      <c r="G2358" t="s">
        <v>4327</v>
      </c>
      <c r="H2358" t="s">
        <v>27210</v>
      </c>
      <c r="I2358" s="193" t="s">
        <v>36818</v>
      </c>
    </row>
    <row r="2359" spans="1:9">
      <c r="A2359" t="s">
        <v>34372</v>
      </c>
      <c r="B2359" t="s">
        <v>1650</v>
      </c>
      <c r="C2359">
        <v>6</v>
      </c>
      <c r="D2359">
        <v>0.7</v>
      </c>
      <c r="E2359">
        <v>33</v>
      </c>
      <c r="F2359">
        <v>11.5</v>
      </c>
      <c r="G2359" t="s">
        <v>4327</v>
      </c>
      <c r="H2359" t="s">
        <v>27210</v>
      </c>
      <c r="I2359" s="193" t="s">
        <v>36819</v>
      </c>
    </row>
    <row r="2360" spans="1:9">
      <c r="A2360" t="s">
        <v>34373</v>
      </c>
      <c r="B2360" t="s">
        <v>1650</v>
      </c>
      <c r="C2360">
        <v>12</v>
      </c>
      <c r="D2360">
        <v>1</v>
      </c>
      <c r="E2360">
        <v>33</v>
      </c>
      <c r="F2360">
        <v>21</v>
      </c>
      <c r="G2360" t="s">
        <v>4327</v>
      </c>
      <c r="H2360" t="s">
        <v>27210</v>
      </c>
      <c r="I2360" s="193" t="s">
        <v>36820</v>
      </c>
    </row>
    <row r="2361" spans="1:9">
      <c r="A2361" t="s">
        <v>34711</v>
      </c>
      <c r="B2361" t="s">
        <v>2230</v>
      </c>
      <c r="C2361">
        <v>6</v>
      </c>
      <c r="D2361">
        <v>0.7</v>
      </c>
      <c r="E2361">
        <v>35</v>
      </c>
      <c r="F2361">
        <v>9.5</v>
      </c>
      <c r="G2361" t="s">
        <v>4327</v>
      </c>
      <c r="H2361" t="s">
        <v>27174</v>
      </c>
      <c r="I2361" s="193" t="s">
        <v>37158</v>
      </c>
    </row>
    <row r="2362" spans="1:9">
      <c r="A2362" t="s">
        <v>34712</v>
      </c>
      <c r="B2362" t="s">
        <v>2230</v>
      </c>
      <c r="C2362">
        <v>6</v>
      </c>
      <c r="D2362">
        <v>1</v>
      </c>
      <c r="E2362">
        <v>35</v>
      </c>
      <c r="F2362">
        <v>10.5</v>
      </c>
      <c r="G2362" t="s">
        <v>4327</v>
      </c>
      <c r="H2362" t="s">
        <v>27245</v>
      </c>
      <c r="I2362" s="193" t="s">
        <v>37159</v>
      </c>
    </row>
    <row r="2363" spans="1:9">
      <c r="A2363" t="s">
        <v>34716</v>
      </c>
      <c r="B2363" t="s">
        <v>2236</v>
      </c>
      <c r="C2363">
        <v>6</v>
      </c>
      <c r="D2363">
        <v>0.7</v>
      </c>
      <c r="E2363">
        <v>35</v>
      </c>
      <c r="F2363">
        <v>47.5</v>
      </c>
      <c r="G2363" t="s">
        <v>4327</v>
      </c>
      <c r="H2363" t="s">
        <v>27174</v>
      </c>
      <c r="I2363" s="193" t="s">
        <v>37163</v>
      </c>
    </row>
    <row r="2364" spans="1:9">
      <c r="A2364" t="s">
        <v>34717</v>
      </c>
      <c r="B2364" t="s">
        <v>2236</v>
      </c>
      <c r="C2364">
        <v>6</v>
      </c>
      <c r="D2364">
        <v>1</v>
      </c>
      <c r="E2364">
        <v>35</v>
      </c>
      <c r="F2364">
        <v>22.15</v>
      </c>
      <c r="G2364" t="s">
        <v>4327</v>
      </c>
      <c r="H2364" t="s">
        <v>27245</v>
      </c>
      <c r="I2364" s="193" t="s">
        <v>37164</v>
      </c>
    </row>
    <row r="2365" spans="1:9">
      <c r="A2365" t="s">
        <v>34721</v>
      </c>
      <c r="B2365" t="s">
        <v>2242</v>
      </c>
      <c r="C2365">
        <v>6</v>
      </c>
      <c r="D2365">
        <v>0.7</v>
      </c>
      <c r="E2365">
        <v>35</v>
      </c>
      <c r="F2365">
        <v>26.5</v>
      </c>
      <c r="G2365" t="s">
        <v>4327</v>
      </c>
      <c r="H2365" t="s">
        <v>27174</v>
      </c>
      <c r="I2365" s="193" t="s">
        <v>37168</v>
      </c>
    </row>
    <row r="2366" spans="1:9">
      <c r="A2366" t="s">
        <v>34722</v>
      </c>
      <c r="B2366" t="s">
        <v>2242</v>
      </c>
      <c r="C2366">
        <v>12</v>
      </c>
      <c r="D2366">
        <v>1</v>
      </c>
      <c r="E2366">
        <v>35</v>
      </c>
      <c r="F2366">
        <v>11.25</v>
      </c>
      <c r="G2366" t="s">
        <v>4327</v>
      </c>
      <c r="H2366" t="s">
        <v>27174</v>
      </c>
      <c r="I2366" s="193" t="s">
        <v>37169</v>
      </c>
    </row>
    <row r="2367" spans="1:9">
      <c r="A2367" t="s">
        <v>34723</v>
      </c>
      <c r="B2367" t="s">
        <v>2245</v>
      </c>
      <c r="C2367">
        <v>120</v>
      </c>
      <c r="D2367">
        <v>0.05</v>
      </c>
      <c r="E2367">
        <v>35</v>
      </c>
      <c r="F2367">
        <v>10.199999999999999</v>
      </c>
      <c r="G2367" t="s">
        <v>4327</v>
      </c>
      <c r="H2367" t="s">
        <v>27174</v>
      </c>
      <c r="I2367" s="193" t="s">
        <v>37170</v>
      </c>
    </row>
    <row r="2368" spans="1:9">
      <c r="A2368" t="s">
        <v>34764</v>
      </c>
      <c r="B2368" t="s">
        <v>2308</v>
      </c>
      <c r="C2368">
        <v>6</v>
      </c>
      <c r="D2368">
        <v>0.7</v>
      </c>
      <c r="E2368">
        <v>30</v>
      </c>
      <c r="F2368">
        <v>32.5</v>
      </c>
      <c r="G2368" t="s">
        <v>4327</v>
      </c>
      <c r="H2368" t="s">
        <v>27152</v>
      </c>
      <c r="I2368" s="193" t="s">
        <v>37211</v>
      </c>
    </row>
    <row r="2369" spans="1:9">
      <c r="A2369" t="s">
        <v>34776</v>
      </c>
      <c r="B2369" t="s">
        <v>2323</v>
      </c>
      <c r="C2369">
        <v>6</v>
      </c>
      <c r="D2369">
        <v>0.7</v>
      </c>
      <c r="E2369">
        <v>32.5</v>
      </c>
      <c r="F2369">
        <v>10.25</v>
      </c>
      <c r="G2369" t="s">
        <v>4327</v>
      </c>
      <c r="H2369" t="s">
        <v>27245</v>
      </c>
      <c r="I2369" s="193" t="s">
        <v>37223</v>
      </c>
    </row>
    <row r="2370" spans="1:9">
      <c r="A2370" t="s">
        <v>34777</v>
      </c>
      <c r="B2370" t="s">
        <v>2323</v>
      </c>
      <c r="C2370">
        <v>6</v>
      </c>
      <c r="D2370">
        <v>0.7</v>
      </c>
      <c r="E2370">
        <v>32.5</v>
      </c>
      <c r="F2370">
        <v>12.95</v>
      </c>
      <c r="G2370" t="s">
        <v>4327</v>
      </c>
      <c r="H2370" t="s">
        <v>27174</v>
      </c>
      <c r="I2370" s="193" t="s">
        <v>37224</v>
      </c>
    </row>
    <row r="2371" spans="1:9">
      <c r="A2371" t="s">
        <v>34779</v>
      </c>
      <c r="B2371" t="s">
        <v>2325</v>
      </c>
      <c r="C2371">
        <v>6</v>
      </c>
      <c r="D2371">
        <v>0.7</v>
      </c>
      <c r="E2371">
        <v>32.5</v>
      </c>
      <c r="F2371">
        <v>18</v>
      </c>
      <c r="G2371" t="s">
        <v>4327</v>
      </c>
      <c r="H2371" t="s">
        <v>27245</v>
      </c>
      <c r="I2371" s="193" t="s">
        <v>37226</v>
      </c>
    </row>
    <row r="2372" spans="1:9">
      <c r="A2372" t="s">
        <v>34782</v>
      </c>
      <c r="B2372" t="s">
        <v>2331</v>
      </c>
      <c r="C2372">
        <v>6</v>
      </c>
      <c r="D2372">
        <v>0.7</v>
      </c>
      <c r="E2372">
        <v>32.5</v>
      </c>
      <c r="F2372">
        <v>15.5</v>
      </c>
      <c r="G2372" t="s">
        <v>4327</v>
      </c>
      <c r="H2372" t="s">
        <v>27174</v>
      </c>
      <c r="I2372" s="193" t="s">
        <v>37229</v>
      </c>
    </row>
    <row r="2373" spans="1:9">
      <c r="A2373" t="s">
        <v>34783</v>
      </c>
      <c r="B2373" t="s">
        <v>2331</v>
      </c>
      <c r="C2373">
        <v>12</v>
      </c>
      <c r="D2373">
        <v>1</v>
      </c>
      <c r="E2373">
        <v>32.5</v>
      </c>
      <c r="F2373">
        <v>7.65</v>
      </c>
      <c r="G2373" t="s">
        <v>4327</v>
      </c>
      <c r="H2373" t="s">
        <v>27174</v>
      </c>
      <c r="I2373" s="193" t="s">
        <v>37230</v>
      </c>
    </row>
    <row r="2374" spans="1:9">
      <c r="A2374" t="s">
        <v>34784</v>
      </c>
      <c r="B2374" t="s">
        <v>2333</v>
      </c>
      <c r="C2374">
        <v>6</v>
      </c>
      <c r="D2374">
        <v>0.7</v>
      </c>
      <c r="E2374">
        <v>32.5</v>
      </c>
      <c r="F2374">
        <v>25.9</v>
      </c>
      <c r="G2374" t="s">
        <v>4327</v>
      </c>
      <c r="H2374" t="s">
        <v>27174</v>
      </c>
      <c r="I2374" s="193" t="s">
        <v>37231</v>
      </c>
    </row>
    <row r="2375" spans="1:9">
      <c r="A2375" t="s">
        <v>35479</v>
      </c>
      <c r="B2375" t="s">
        <v>33193</v>
      </c>
      <c r="C2375">
        <v>6</v>
      </c>
      <c r="D2375">
        <v>0.7</v>
      </c>
      <c r="E2375">
        <v>33</v>
      </c>
      <c r="F2375">
        <v>9.1</v>
      </c>
      <c r="G2375" t="s">
        <v>4327</v>
      </c>
      <c r="H2375" t="s">
        <v>27152</v>
      </c>
      <c r="I2375" s="193" t="s">
        <v>37926</v>
      </c>
    </row>
    <row r="2376" spans="1:9">
      <c r="A2376" t="s">
        <v>35534</v>
      </c>
      <c r="B2376" t="s">
        <v>3704</v>
      </c>
      <c r="C2376">
        <v>12</v>
      </c>
      <c r="D2376">
        <v>1</v>
      </c>
      <c r="E2376">
        <v>35</v>
      </c>
      <c r="F2376">
        <v>6.5</v>
      </c>
      <c r="G2376" t="s">
        <v>4327</v>
      </c>
      <c r="H2376" t="s">
        <v>27174</v>
      </c>
      <c r="I2376" s="193" t="s">
        <v>37981</v>
      </c>
    </row>
    <row r="2377" spans="1:9">
      <c r="A2377" t="s">
        <v>35716</v>
      </c>
      <c r="B2377" t="s">
        <v>3995</v>
      </c>
      <c r="C2377">
        <v>6</v>
      </c>
      <c r="D2377">
        <v>0.5</v>
      </c>
      <c r="E2377">
        <v>35</v>
      </c>
      <c r="F2377">
        <v>5.5</v>
      </c>
      <c r="G2377" t="s">
        <v>4327</v>
      </c>
      <c r="H2377" t="s">
        <v>27195</v>
      </c>
      <c r="I2377" s="193" t="s">
        <v>38163</v>
      </c>
    </row>
    <row r="2378" spans="1:9">
      <c r="A2378" t="s">
        <v>35826</v>
      </c>
      <c r="B2378" t="s">
        <v>33243</v>
      </c>
      <c r="C2378">
        <v>6</v>
      </c>
      <c r="D2378">
        <v>0.7</v>
      </c>
      <c r="E2378">
        <v>35.5</v>
      </c>
      <c r="F2378">
        <v>215</v>
      </c>
      <c r="G2378" t="s">
        <v>4327</v>
      </c>
      <c r="H2378" t="s">
        <v>27174</v>
      </c>
      <c r="I2378" s="193" t="s">
        <v>38273</v>
      </c>
    </row>
    <row r="2379" spans="1:9">
      <c r="A2379" t="s">
        <v>33577</v>
      </c>
      <c r="B2379" t="s">
        <v>4628</v>
      </c>
      <c r="C2379">
        <v>6</v>
      </c>
      <c r="D2379">
        <v>0.7</v>
      </c>
      <c r="E2379">
        <v>37.5</v>
      </c>
      <c r="F2379">
        <v>7.5</v>
      </c>
      <c r="G2379" t="s">
        <v>4344</v>
      </c>
      <c r="H2379" t="s">
        <v>27175</v>
      </c>
      <c r="I2379" s="193" t="s">
        <v>36024</v>
      </c>
    </row>
    <row r="2380" spans="1:9">
      <c r="A2380" t="s">
        <v>33676</v>
      </c>
      <c r="B2380" t="s">
        <v>343</v>
      </c>
      <c r="C2380">
        <v>6</v>
      </c>
      <c r="D2380">
        <v>0.7</v>
      </c>
      <c r="E2380">
        <v>37.5</v>
      </c>
      <c r="F2380">
        <v>24</v>
      </c>
      <c r="G2380" t="s">
        <v>4344</v>
      </c>
      <c r="H2380" t="s">
        <v>27189</v>
      </c>
      <c r="I2380" s="193" t="s">
        <v>36123</v>
      </c>
    </row>
    <row r="2381" spans="1:9">
      <c r="A2381" t="s">
        <v>33677</v>
      </c>
      <c r="B2381" t="s">
        <v>343</v>
      </c>
      <c r="C2381">
        <v>12</v>
      </c>
      <c r="D2381">
        <v>1</v>
      </c>
      <c r="E2381">
        <v>37.5</v>
      </c>
      <c r="F2381">
        <v>8.4499999999999993</v>
      </c>
      <c r="G2381" t="s">
        <v>4344</v>
      </c>
      <c r="H2381" t="s">
        <v>27189</v>
      </c>
      <c r="I2381" s="193" t="s">
        <v>36124</v>
      </c>
    </row>
    <row r="2382" spans="1:9">
      <c r="A2382" t="s">
        <v>33678</v>
      </c>
      <c r="B2382" t="s">
        <v>343</v>
      </c>
      <c r="C2382">
        <v>6</v>
      </c>
      <c r="D2382">
        <v>1</v>
      </c>
      <c r="E2382">
        <v>37.5</v>
      </c>
      <c r="F2382">
        <v>6.95</v>
      </c>
      <c r="G2382" t="s">
        <v>4344</v>
      </c>
      <c r="H2382" t="s">
        <v>27189</v>
      </c>
      <c r="I2382" s="193" t="s">
        <v>36125</v>
      </c>
    </row>
    <row r="2383" spans="1:9">
      <c r="A2383" t="s">
        <v>33679</v>
      </c>
      <c r="B2383" t="s">
        <v>343</v>
      </c>
      <c r="C2383">
        <v>6</v>
      </c>
      <c r="D2383">
        <v>1.5</v>
      </c>
      <c r="E2383">
        <v>37.5</v>
      </c>
      <c r="F2383">
        <v>1.2</v>
      </c>
      <c r="G2383" t="s">
        <v>4344</v>
      </c>
      <c r="H2383" t="s">
        <v>27189</v>
      </c>
      <c r="I2383" s="193" t="s">
        <v>36126</v>
      </c>
    </row>
    <row r="2384" spans="1:9">
      <c r="A2384" t="s">
        <v>33680</v>
      </c>
      <c r="B2384" t="s">
        <v>343</v>
      </c>
      <c r="C2384">
        <v>1</v>
      </c>
      <c r="D2384">
        <v>3</v>
      </c>
      <c r="E2384">
        <v>37.5</v>
      </c>
      <c r="F2384">
        <v>7.8</v>
      </c>
      <c r="G2384" t="s">
        <v>4344</v>
      </c>
      <c r="H2384" t="s">
        <v>27189</v>
      </c>
      <c r="I2384" s="193" t="s">
        <v>36127</v>
      </c>
    </row>
    <row r="2385" spans="1:9">
      <c r="A2385" t="s">
        <v>33681</v>
      </c>
      <c r="B2385" t="s">
        <v>350</v>
      </c>
      <c r="C2385">
        <v>60</v>
      </c>
      <c r="D2385">
        <v>0.05</v>
      </c>
      <c r="E2385">
        <v>40</v>
      </c>
      <c r="F2385">
        <v>16.75</v>
      </c>
      <c r="G2385" t="s">
        <v>4344</v>
      </c>
      <c r="H2385" t="s">
        <v>27189</v>
      </c>
      <c r="I2385" s="193" t="s">
        <v>36128</v>
      </c>
    </row>
    <row r="2386" spans="1:9">
      <c r="A2386" t="s">
        <v>33689</v>
      </c>
      <c r="B2386" t="s">
        <v>364</v>
      </c>
      <c r="C2386">
        <v>6</v>
      </c>
      <c r="D2386">
        <v>0.7</v>
      </c>
      <c r="E2386">
        <v>40</v>
      </c>
      <c r="F2386">
        <v>95</v>
      </c>
      <c r="G2386" t="s">
        <v>4344</v>
      </c>
      <c r="H2386" t="s">
        <v>27189</v>
      </c>
      <c r="I2386" s="193" t="s">
        <v>36136</v>
      </c>
    </row>
    <row r="2387" spans="1:9">
      <c r="A2387" t="s">
        <v>33743</v>
      </c>
      <c r="B2387" t="s">
        <v>435</v>
      </c>
      <c r="C2387">
        <v>12</v>
      </c>
      <c r="D2387">
        <v>0.7</v>
      </c>
      <c r="E2387">
        <v>37.5</v>
      </c>
      <c r="F2387">
        <v>39.5</v>
      </c>
      <c r="G2387" t="s">
        <v>4344</v>
      </c>
      <c r="H2387" t="s">
        <v>27199</v>
      </c>
      <c r="I2387" s="193" t="s">
        <v>36190</v>
      </c>
    </row>
    <row r="2388" spans="1:9">
      <c r="A2388" t="s">
        <v>33744</v>
      </c>
      <c r="B2388" t="s">
        <v>435</v>
      </c>
      <c r="C2388">
        <v>6</v>
      </c>
      <c r="D2388">
        <v>0.7</v>
      </c>
      <c r="E2388">
        <v>37.5</v>
      </c>
      <c r="F2388">
        <v>54</v>
      </c>
      <c r="G2388" t="s">
        <v>4344</v>
      </c>
      <c r="H2388" t="s">
        <v>27199</v>
      </c>
      <c r="I2388" s="193" t="s">
        <v>36191</v>
      </c>
    </row>
    <row r="2389" spans="1:9">
      <c r="A2389" t="s">
        <v>33854</v>
      </c>
      <c r="B2389" t="s">
        <v>32994</v>
      </c>
      <c r="C2389">
        <v>6</v>
      </c>
      <c r="D2389">
        <v>0.5</v>
      </c>
      <c r="E2389">
        <v>40</v>
      </c>
      <c r="F2389">
        <v>110</v>
      </c>
      <c r="G2389" t="s">
        <v>4344</v>
      </c>
      <c r="H2389" t="s">
        <v>27153</v>
      </c>
      <c r="I2389" s="193" t="s">
        <v>36301</v>
      </c>
    </row>
    <row r="2390" spans="1:9">
      <c r="A2390" t="s">
        <v>33867</v>
      </c>
      <c r="B2390" t="s">
        <v>32996</v>
      </c>
      <c r="C2390">
        <v>6</v>
      </c>
      <c r="D2390">
        <v>0.7</v>
      </c>
      <c r="E2390">
        <v>40</v>
      </c>
      <c r="F2390">
        <v>117</v>
      </c>
      <c r="G2390" t="s">
        <v>4344</v>
      </c>
      <c r="H2390" t="s">
        <v>27214</v>
      </c>
      <c r="I2390" s="193" t="s">
        <v>36314</v>
      </c>
    </row>
    <row r="2391" spans="1:9">
      <c r="A2391" t="s">
        <v>33987</v>
      </c>
      <c r="B2391" t="s">
        <v>922</v>
      </c>
      <c r="C2391">
        <v>6</v>
      </c>
      <c r="D2391">
        <v>1</v>
      </c>
      <c r="E2391">
        <v>37.5</v>
      </c>
      <c r="F2391">
        <v>22.95</v>
      </c>
      <c r="G2391" t="s">
        <v>4344</v>
      </c>
      <c r="H2391" t="s">
        <v>27178</v>
      </c>
      <c r="I2391" s="193" t="s">
        <v>36434</v>
      </c>
    </row>
    <row r="2392" spans="1:9">
      <c r="A2392" t="s">
        <v>34076</v>
      </c>
      <c r="B2392" t="s">
        <v>33016</v>
      </c>
      <c r="C2392">
        <v>6</v>
      </c>
      <c r="D2392">
        <v>1</v>
      </c>
      <c r="E2392">
        <v>50</v>
      </c>
      <c r="F2392">
        <v>27.25</v>
      </c>
      <c r="G2392" t="s">
        <v>4344</v>
      </c>
      <c r="H2392" t="s">
        <v>27154</v>
      </c>
      <c r="I2392" s="193" t="s">
        <v>36523</v>
      </c>
    </row>
    <row r="2393" spans="1:9">
      <c r="A2393" t="s">
        <v>34077</v>
      </c>
      <c r="B2393" t="s">
        <v>4760</v>
      </c>
      <c r="C2393">
        <v>6</v>
      </c>
      <c r="D2393">
        <v>0.7</v>
      </c>
      <c r="E2393">
        <v>50</v>
      </c>
      <c r="F2393">
        <v>38.5</v>
      </c>
      <c r="G2393" t="s">
        <v>4344</v>
      </c>
      <c r="H2393" t="s">
        <v>27154</v>
      </c>
      <c r="I2393" s="193" t="s">
        <v>36524</v>
      </c>
    </row>
    <row r="2394" spans="1:9">
      <c r="A2394" t="s">
        <v>34197</v>
      </c>
      <c r="B2394" t="s">
        <v>1334</v>
      </c>
      <c r="C2394">
        <v>6</v>
      </c>
      <c r="D2394">
        <v>0.7</v>
      </c>
      <c r="E2394">
        <v>37.5</v>
      </c>
      <c r="F2394">
        <v>11.5</v>
      </c>
      <c r="G2394" t="s">
        <v>4344</v>
      </c>
      <c r="H2394" t="s">
        <v>27152</v>
      </c>
      <c r="I2394" s="193" t="s">
        <v>36644</v>
      </c>
    </row>
    <row r="2395" spans="1:9">
      <c r="A2395" t="s">
        <v>34269</v>
      </c>
      <c r="B2395" t="s">
        <v>27076</v>
      </c>
      <c r="C2395">
        <v>6</v>
      </c>
      <c r="D2395">
        <v>0.7</v>
      </c>
      <c r="E2395">
        <v>47</v>
      </c>
      <c r="F2395">
        <v>8.25</v>
      </c>
      <c r="G2395" t="s">
        <v>4344</v>
      </c>
      <c r="H2395" t="s">
        <v>27148</v>
      </c>
      <c r="I2395" s="193" t="s">
        <v>36716</v>
      </c>
    </row>
    <row r="2396" spans="1:9">
      <c r="A2396" t="s">
        <v>34295</v>
      </c>
      <c r="B2396" t="s">
        <v>26944</v>
      </c>
      <c r="C2396">
        <v>6</v>
      </c>
      <c r="D2396">
        <v>1</v>
      </c>
      <c r="E2396">
        <v>37.5</v>
      </c>
      <c r="F2396">
        <v>2.4</v>
      </c>
      <c r="G2396" t="s">
        <v>4344</v>
      </c>
      <c r="H2396" t="s">
        <v>27148</v>
      </c>
      <c r="I2396" s="193" t="s">
        <v>36742</v>
      </c>
    </row>
    <row r="2397" spans="1:9">
      <c r="A2397" t="s">
        <v>34309</v>
      </c>
      <c r="B2397" t="s">
        <v>13678</v>
      </c>
      <c r="C2397">
        <v>6</v>
      </c>
      <c r="D2397">
        <v>0.7</v>
      </c>
      <c r="E2397">
        <v>40</v>
      </c>
      <c r="F2397">
        <v>12.5</v>
      </c>
      <c r="G2397" t="s">
        <v>4344</v>
      </c>
      <c r="H2397" t="s">
        <v>27147</v>
      </c>
      <c r="I2397" s="193" t="s">
        <v>36756</v>
      </c>
    </row>
    <row r="2398" spans="1:9">
      <c r="A2398" t="s">
        <v>34387</v>
      </c>
      <c r="B2398" t="s">
        <v>33061</v>
      </c>
      <c r="C2398">
        <v>6</v>
      </c>
      <c r="D2398">
        <v>0.7</v>
      </c>
      <c r="E2398">
        <v>40</v>
      </c>
      <c r="F2398">
        <v>19.399999999999999</v>
      </c>
      <c r="G2398" t="s">
        <v>4344</v>
      </c>
      <c r="H2398" t="s">
        <v>27251</v>
      </c>
      <c r="I2398" s="193" t="s">
        <v>36834</v>
      </c>
    </row>
    <row r="2399" spans="1:9">
      <c r="A2399" t="s">
        <v>34604</v>
      </c>
      <c r="B2399" t="s">
        <v>2059</v>
      </c>
      <c r="C2399">
        <v>120</v>
      </c>
      <c r="D2399">
        <v>0.05</v>
      </c>
      <c r="E2399">
        <v>40</v>
      </c>
      <c r="F2399">
        <v>16</v>
      </c>
      <c r="G2399" t="s">
        <v>4344</v>
      </c>
      <c r="H2399" t="s">
        <v>27193</v>
      </c>
      <c r="I2399" s="193" t="s">
        <v>37051</v>
      </c>
    </row>
    <row r="2400" spans="1:9">
      <c r="A2400" t="s">
        <v>34605</v>
      </c>
      <c r="B2400" t="s">
        <v>2059</v>
      </c>
      <c r="C2400">
        <v>6</v>
      </c>
      <c r="D2400">
        <v>1</v>
      </c>
      <c r="E2400">
        <v>37.5</v>
      </c>
      <c r="F2400">
        <v>5.65</v>
      </c>
      <c r="G2400" t="s">
        <v>4344</v>
      </c>
      <c r="H2400" t="s">
        <v>27193</v>
      </c>
      <c r="I2400" s="193" t="s">
        <v>37052</v>
      </c>
    </row>
    <row r="2401" spans="1:9">
      <c r="A2401" t="s">
        <v>35022</v>
      </c>
      <c r="B2401" t="s">
        <v>2722</v>
      </c>
      <c r="C2401">
        <v>6</v>
      </c>
      <c r="D2401">
        <v>0.7</v>
      </c>
      <c r="E2401">
        <v>81</v>
      </c>
      <c r="F2401">
        <v>39.5</v>
      </c>
      <c r="G2401" t="s">
        <v>4344</v>
      </c>
      <c r="H2401" t="s">
        <v>27213</v>
      </c>
      <c r="I2401" s="193" t="s">
        <v>37469</v>
      </c>
    </row>
    <row r="2402" spans="1:9">
      <c r="A2402" t="s">
        <v>35255</v>
      </c>
      <c r="B2402" t="s">
        <v>3144</v>
      </c>
      <c r="C2402">
        <v>6</v>
      </c>
      <c r="D2402">
        <v>0.7</v>
      </c>
      <c r="E2402">
        <v>37.5</v>
      </c>
      <c r="F2402">
        <v>5.55</v>
      </c>
      <c r="G2402" t="s">
        <v>4344</v>
      </c>
      <c r="H2402" t="s">
        <v>27215</v>
      </c>
      <c r="I2402" s="193" t="s">
        <v>37702</v>
      </c>
    </row>
    <row r="2403" spans="1:9">
      <c r="A2403" t="s">
        <v>35311</v>
      </c>
      <c r="B2403" t="s">
        <v>3251</v>
      </c>
      <c r="C2403">
        <v>6</v>
      </c>
      <c r="D2403">
        <v>0.7</v>
      </c>
      <c r="E2403">
        <v>41.2</v>
      </c>
      <c r="F2403">
        <v>8.25</v>
      </c>
      <c r="G2403" t="s">
        <v>4344</v>
      </c>
      <c r="H2403" t="s">
        <v>27220</v>
      </c>
      <c r="I2403" s="193" t="s">
        <v>37758</v>
      </c>
    </row>
    <row r="2404" spans="1:9">
      <c r="A2404" t="s">
        <v>35453</v>
      </c>
      <c r="B2404" t="s">
        <v>3496</v>
      </c>
      <c r="C2404">
        <v>6</v>
      </c>
      <c r="D2404">
        <v>1</v>
      </c>
      <c r="E2404">
        <v>50</v>
      </c>
      <c r="F2404">
        <v>11.85</v>
      </c>
      <c r="G2404" t="s">
        <v>4344</v>
      </c>
      <c r="H2404" t="s">
        <v>27154</v>
      </c>
      <c r="I2404" s="193" t="s">
        <v>37900</v>
      </c>
    </row>
    <row r="2405" spans="1:9">
      <c r="A2405" t="s">
        <v>35846</v>
      </c>
      <c r="B2405" t="s">
        <v>4219</v>
      </c>
      <c r="C2405">
        <v>6</v>
      </c>
      <c r="D2405">
        <v>0.7</v>
      </c>
      <c r="E2405">
        <v>63</v>
      </c>
      <c r="F2405">
        <v>5.0999999999999996</v>
      </c>
      <c r="G2405" t="s">
        <v>4344</v>
      </c>
      <c r="H2405" t="s">
        <v>27178</v>
      </c>
      <c r="I2405" s="193" t="s">
        <v>38293</v>
      </c>
    </row>
    <row r="2406" spans="1:9">
      <c r="A2406" t="s">
        <v>33431</v>
      </c>
      <c r="B2406" t="s">
        <v>14</v>
      </c>
      <c r="C2406">
        <v>6</v>
      </c>
      <c r="D2406">
        <v>0.7</v>
      </c>
      <c r="E2406">
        <v>38</v>
      </c>
      <c r="F2406">
        <v>24.5</v>
      </c>
      <c r="G2406" t="s">
        <v>32292</v>
      </c>
      <c r="H2406" t="s">
        <v>27147</v>
      </c>
      <c r="I2406" s="193" t="s">
        <v>35878</v>
      </c>
    </row>
    <row r="2407" spans="1:9">
      <c r="A2407" t="s">
        <v>33438</v>
      </c>
      <c r="B2407" t="s">
        <v>31704</v>
      </c>
      <c r="C2407">
        <v>6</v>
      </c>
      <c r="D2407">
        <v>0.7</v>
      </c>
      <c r="E2407">
        <v>40</v>
      </c>
      <c r="F2407">
        <v>16.5</v>
      </c>
      <c r="G2407" t="s">
        <v>32292</v>
      </c>
      <c r="H2407" t="s">
        <v>27147</v>
      </c>
      <c r="I2407" s="193" t="s">
        <v>35885</v>
      </c>
    </row>
    <row r="2408" spans="1:9">
      <c r="A2408" t="s">
        <v>33514</v>
      </c>
      <c r="B2408" t="s">
        <v>135</v>
      </c>
      <c r="C2408">
        <v>6</v>
      </c>
      <c r="D2408">
        <v>0.7</v>
      </c>
      <c r="E2408">
        <v>38</v>
      </c>
      <c r="F2408">
        <v>6.5</v>
      </c>
      <c r="G2408" t="s">
        <v>32292</v>
      </c>
      <c r="H2408" t="s">
        <v>27147</v>
      </c>
      <c r="I2408" s="193" t="s">
        <v>35961</v>
      </c>
    </row>
    <row r="2409" spans="1:9">
      <c r="A2409" t="s">
        <v>33529</v>
      </c>
      <c r="B2409" t="s">
        <v>32939</v>
      </c>
      <c r="C2409">
        <v>6</v>
      </c>
      <c r="D2409">
        <v>0.7</v>
      </c>
      <c r="E2409">
        <v>40</v>
      </c>
      <c r="F2409">
        <v>57.95</v>
      </c>
      <c r="G2409" t="s">
        <v>32292</v>
      </c>
      <c r="H2409" t="s">
        <v>27147</v>
      </c>
      <c r="I2409" s="193" t="s">
        <v>35976</v>
      </c>
    </row>
    <row r="2410" spans="1:9">
      <c r="A2410" t="s">
        <v>33530</v>
      </c>
      <c r="B2410" t="s">
        <v>171</v>
      </c>
      <c r="C2410">
        <v>6</v>
      </c>
      <c r="D2410">
        <v>0.7</v>
      </c>
      <c r="E2410">
        <v>40</v>
      </c>
      <c r="F2410">
        <v>8.5</v>
      </c>
      <c r="G2410" t="s">
        <v>32292</v>
      </c>
      <c r="H2410" t="s">
        <v>27147</v>
      </c>
      <c r="I2410" s="193" t="s">
        <v>35977</v>
      </c>
    </row>
    <row r="2411" spans="1:9">
      <c r="A2411" t="s">
        <v>33948</v>
      </c>
      <c r="B2411" t="s">
        <v>14606</v>
      </c>
      <c r="C2411">
        <v>6</v>
      </c>
      <c r="D2411">
        <v>0.7</v>
      </c>
      <c r="E2411">
        <v>35</v>
      </c>
      <c r="F2411">
        <v>28</v>
      </c>
      <c r="G2411" t="s">
        <v>32292</v>
      </c>
      <c r="H2411" t="s">
        <v>27147</v>
      </c>
      <c r="I2411" s="193" t="s">
        <v>36395</v>
      </c>
    </row>
    <row r="2412" spans="1:9">
      <c r="A2412" t="s">
        <v>34004</v>
      </c>
      <c r="B2412" t="s">
        <v>956</v>
      </c>
      <c r="C2412">
        <v>6</v>
      </c>
      <c r="D2412">
        <v>0.7</v>
      </c>
      <c r="E2412">
        <v>40</v>
      </c>
      <c r="F2412">
        <v>5.5</v>
      </c>
      <c r="G2412" t="s">
        <v>32292</v>
      </c>
      <c r="H2412" t="s">
        <v>27147</v>
      </c>
      <c r="I2412" s="193" t="s">
        <v>36451</v>
      </c>
    </row>
    <row r="2413" spans="1:9">
      <c r="A2413" t="s">
        <v>34008</v>
      </c>
      <c r="B2413" t="s">
        <v>974</v>
      </c>
      <c r="C2413">
        <v>6</v>
      </c>
      <c r="D2413">
        <v>0.7</v>
      </c>
      <c r="E2413">
        <v>40</v>
      </c>
      <c r="F2413">
        <v>10.5</v>
      </c>
      <c r="G2413" t="s">
        <v>32292</v>
      </c>
      <c r="H2413" t="s">
        <v>27147</v>
      </c>
      <c r="I2413" s="193" t="s">
        <v>36455</v>
      </c>
    </row>
    <row r="2414" spans="1:9">
      <c r="A2414" t="s">
        <v>34071</v>
      </c>
      <c r="B2414" t="s">
        <v>13677</v>
      </c>
      <c r="C2414">
        <v>6</v>
      </c>
      <c r="D2414">
        <v>0.7</v>
      </c>
      <c r="E2414">
        <v>40</v>
      </c>
      <c r="F2414">
        <v>25</v>
      </c>
      <c r="G2414" t="s">
        <v>32292</v>
      </c>
      <c r="H2414" t="s">
        <v>27147</v>
      </c>
      <c r="I2414" s="193" t="s">
        <v>36518</v>
      </c>
    </row>
    <row r="2415" spans="1:9">
      <c r="A2415" t="s">
        <v>34107</v>
      </c>
      <c r="B2415" t="s">
        <v>1174</v>
      </c>
      <c r="C2415">
        <v>6</v>
      </c>
      <c r="D2415">
        <v>0.7</v>
      </c>
      <c r="E2415">
        <v>38</v>
      </c>
      <c r="F2415">
        <v>13.35</v>
      </c>
      <c r="G2415" t="s">
        <v>32292</v>
      </c>
      <c r="H2415" t="s">
        <v>27147</v>
      </c>
      <c r="I2415" s="193" t="s">
        <v>36554</v>
      </c>
    </row>
    <row r="2416" spans="1:9">
      <c r="A2416" t="s">
        <v>34252</v>
      </c>
      <c r="B2416" t="s">
        <v>1435</v>
      </c>
      <c r="C2416">
        <v>6</v>
      </c>
      <c r="D2416">
        <v>0.7</v>
      </c>
      <c r="E2416">
        <v>38</v>
      </c>
      <c r="F2416">
        <v>12.5</v>
      </c>
      <c r="G2416" t="s">
        <v>32292</v>
      </c>
      <c r="H2416" t="s">
        <v>27147</v>
      </c>
      <c r="I2416" s="193" t="s">
        <v>36699</v>
      </c>
    </row>
    <row r="2417" spans="1:9">
      <c r="A2417" t="s">
        <v>34253</v>
      </c>
      <c r="B2417" t="s">
        <v>1437</v>
      </c>
      <c r="C2417">
        <v>6</v>
      </c>
      <c r="D2417">
        <v>0.7</v>
      </c>
      <c r="E2417">
        <v>38</v>
      </c>
      <c r="F2417">
        <v>5.65</v>
      </c>
      <c r="G2417" t="s">
        <v>32292</v>
      </c>
      <c r="H2417" t="s">
        <v>27147</v>
      </c>
      <c r="I2417" s="193" t="s">
        <v>36700</v>
      </c>
    </row>
    <row r="2418" spans="1:9">
      <c r="A2418" t="s">
        <v>34324</v>
      </c>
      <c r="B2418" t="s">
        <v>14354</v>
      </c>
      <c r="C2418">
        <v>6</v>
      </c>
      <c r="D2418">
        <v>0.7</v>
      </c>
      <c r="E2418">
        <v>40</v>
      </c>
      <c r="F2418">
        <v>85</v>
      </c>
      <c r="G2418" t="s">
        <v>32292</v>
      </c>
      <c r="H2418" t="s">
        <v>27147</v>
      </c>
      <c r="I2418" s="193" t="s">
        <v>36771</v>
      </c>
    </row>
    <row r="2419" spans="1:9">
      <c r="A2419" t="s">
        <v>34651</v>
      </c>
      <c r="B2419" t="s">
        <v>2127</v>
      </c>
      <c r="C2419">
        <v>6</v>
      </c>
      <c r="D2419">
        <v>0.7</v>
      </c>
      <c r="E2419">
        <v>40</v>
      </c>
      <c r="F2419">
        <v>12.5</v>
      </c>
      <c r="G2419" t="s">
        <v>32292</v>
      </c>
      <c r="H2419" t="s">
        <v>27147</v>
      </c>
      <c r="I2419" s="193" t="s">
        <v>37098</v>
      </c>
    </row>
    <row r="2420" spans="1:9">
      <c r="A2420" t="s">
        <v>34680</v>
      </c>
      <c r="B2420" t="s">
        <v>15089</v>
      </c>
      <c r="C2420">
        <v>6</v>
      </c>
      <c r="D2420">
        <v>0.7</v>
      </c>
      <c r="E2420">
        <v>40</v>
      </c>
      <c r="F2420">
        <v>18</v>
      </c>
      <c r="G2420" t="s">
        <v>32292</v>
      </c>
      <c r="H2420" t="s">
        <v>27147</v>
      </c>
      <c r="I2420" s="193" t="s">
        <v>37127</v>
      </c>
    </row>
    <row r="2421" spans="1:9">
      <c r="A2421" t="s">
        <v>34823</v>
      </c>
      <c r="B2421" t="s">
        <v>2407</v>
      </c>
      <c r="C2421">
        <v>6</v>
      </c>
      <c r="D2421">
        <v>0.7</v>
      </c>
      <c r="E2421">
        <v>38</v>
      </c>
      <c r="F2421">
        <v>33.5</v>
      </c>
      <c r="G2421" t="s">
        <v>32292</v>
      </c>
      <c r="H2421" t="s">
        <v>27147</v>
      </c>
      <c r="I2421" s="193" t="s">
        <v>37270</v>
      </c>
    </row>
    <row r="2422" spans="1:9">
      <c r="A2422" t="s">
        <v>34847</v>
      </c>
      <c r="B2422" t="s">
        <v>2448</v>
      </c>
      <c r="C2422">
        <v>6</v>
      </c>
      <c r="D2422">
        <v>0.7</v>
      </c>
      <c r="E2422">
        <v>40</v>
      </c>
      <c r="F2422">
        <v>33.5</v>
      </c>
      <c r="G2422" t="s">
        <v>32292</v>
      </c>
      <c r="H2422" t="s">
        <v>27147</v>
      </c>
      <c r="I2422" s="193" t="s">
        <v>37294</v>
      </c>
    </row>
    <row r="2423" spans="1:9">
      <c r="A2423" t="s">
        <v>34932</v>
      </c>
      <c r="B2423" t="s">
        <v>2570</v>
      </c>
      <c r="C2423">
        <v>6</v>
      </c>
      <c r="D2423">
        <v>0.7</v>
      </c>
      <c r="E2423">
        <v>38</v>
      </c>
      <c r="F2423">
        <v>8.9499999999999993</v>
      </c>
      <c r="G2423" t="s">
        <v>32292</v>
      </c>
      <c r="H2423" t="s">
        <v>27147</v>
      </c>
      <c r="I2423" s="193" t="s">
        <v>37379</v>
      </c>
    </row>
    <row r="2424" spans="1:9">
      <c r="A2424" t="s">
        <v>35193</v>
      </c>
      <c r="B2424" t="s">
        <v>3028</v>
      </c>
      <c r="C2424">
        <v>6</v>
      </c>
      <c r="D2424">
        <v>0.5</v>
      </c>
      <c r="E2424">
        <v>40</v>
      </c>
      <c r="F2424">
        <v>6.35</v>
      </c>
      <c r="G2424" t="s">
        <v>32292</v>
      </c>
      <c r="H2424" t="s">
        <v>27147</v>
      </c>
      <c r="I2424" s="193" t="s">
        <v>37640</v>
      </c>
    </row>
    <row r="2425" spans="1:9">
      <c r="A2425" t="s">
        <v>35216</v>
      </c>
      <c r="B2425" t="s">
        <v>33162</v>
      </c>
      <c r="C2425">
        <v>6</v>
      </c>
      <c r="D2425">
        <v>0.7</v>
      </c>
      <c r="E2425">
        <v>38</v>
      </c>
      <c r="F2425">
        <v>14</v>
      </c>
      <c r="G2425" t="s">
        <v>32292</v>
      </c>
      <c r="H2425" t="s">
        <v>27147</v>
      </c>
      <c r="I2425" s="193" t="s">
        <v>37663</v>
      </c>
    </row>
    <row r="2426" spans="1:9">
      <c r="A2426" t="s">
        <v>35221</v>
      </c>
      <c r="B2426" t="s">
        <v>14910</v>
      </c>
      <c r="C2426">
        <v>6</v>
      </c>
      <c r="D2426">
        <v>0.7</v>
      </c>
      <c r="E2426">
        <v>35</v>
      </c>
      <c r="F2426">
        <v>26.75</v>
      </c>
      <c r="G2426" t="s">
        <v>32292</v>
      </c>
      <c r="H2426" t="s">
        <v>27147</v>
      </c>
      <c r="I2426" s="193" t="s">
        <v>37668</v>
      </c>
    </row>
    <row r="2427" spans="1:9">
      <c r="A2427" t="s">
        <v>35222</v>
      </c>
      <c r="B2427" t="s">
        <v>27316</v>
      </c>
      <c r="C2427">
        <v>6</v>
      </c>
      <c r="D2427">
        <v>0.7</v>
      </c>
      <c r="E2427">
        <v>35</v>
      </c>
      <c r="F2427">
        <v>220</v>
      </c>
      <c r="G2427" t="s">
        <v>32292</v>
      </c>
      <c r="H2427" t="s">
        <v>27147</v>
      </c>
      <c r="I2427" s="193" t="s">
        <v>37669</v>
      </c>
    </row>
    <row r="2428" spans="1:9">
      <c r="A2428" t="s">
        <v>35244</v>
      </c>
      <c r="B2428" t="s">
        <v>3129</v>
      </c>
      <c r="C2428">
        <v>24</v>
      </c>
      <c r="D2428">
        <v>0.05</v>
      </c>
      <c r="E2428">
        <v>40</v>
      </c>
      <c r="F2428">
        <v>39</v>
      </c>
      <c r="G2428" t="s">
        <v>32292</v>
      </c>
      <c r="H2428" t="s">
        <v>27147</v>
      </c>
      <c r="I2428" s="193" t="s">
        <v>37691</v>
      </c>
    </row>
    <row r="2429" spans="1:9">
      <c r="A2429" t="s">
        <v>35245</v>
      </c>
      <c r="B2429" t="s">
        <v>3129</v>
      </c>
      <c r="C2429">
        <v>6</v>
      </c>
      <c r="D2429">
        <v>0.7</v>
      </c>
      <c r="E2429">
        <v>40</v>
      </c>
      <c r="F2429">
        <v>26.5</v>
      </c>
      <c r="G2429" t="s">
        <v>32292</v>
      </c>
      <c r="H2429" t="s">
        <v>27147</v>
      </c>
      <c r="I2429" s="193" t="s">
        <v>37692</v>
      </c>
    </row>
    <row r="2430" spans="1:9">
      <c r="A2430" t="s">
        <v>35246</v>
      </c>
      <c r="B2430" t="s">
        <v>3129</v>
      </c>
      <c r="C2430">
        <v>4</v>
      </c>
      <c r="D2430">
        <v>1.75</v>
      </c>
      <c r="E2430">
        <v>40</v>
      </c>
      <c r="F2430">
        <v>107</v>
      </c>
      <c r="G2430" t="s">
        <v>32292</v>
      </c>
      <c r="H2430" t="s">
        <v>27147</v>
      </c>
      <c r="I2430" s="193" t="s">
        <v>37693</v>
      </c>
    </row>
    <row r="2431" spans="1:9">
      <c r="A2431" t="s">
        <v>35265</v>
      </c>
      <c r="B2431" t="s">
        <v>33166</v>
      </c>
      <c r="C2431">
        <v>6</v>
      </c>
      <c r="D2431">
        <v>0.7</v>
      </c>
      <c r="E2431">
        <v>40</v>
      </c>
      <c r="F2431">
        <v>8.25</v>
      </c>
      <c r="G2431" t="s">
        <v>32292</v>
      </c>
      <c r="H2431" t="s">
        <v>27147</v>
      </c>
      <c r="I2431" s="193" t="s">
        <v>37712</v>
      </c>
    </row>
    <row r="2432" spans="1:9">
      <c r="A2432" t="s">
        <v>35270</v>
      </c>
      <c r="B2432" t="s">
        <v>3167</v>
      </c>
      <c r="C2432">
        <v>6</v>
      </c>
      <c r="D2432">
        <v>0.7</v>
      </c>
      <c r="E2432">
        <v>40</v>
      </c>
      <c r="F2432">
        <v>39.5</v>
      </c>
      <c r="G2432" t="s">
        <v>32292</v>
      </c>
      <c r="H2432" t="s">
        <v>27147</v>
      </c>
      <c r="I2432" s="193" t="s">
        <v>37717</v>
      </c>
    </row>
    <row r="2433" spans="1:9">
      <c r="A2433" t="s">
        <v>35271</v>
      </c>
      <c r="B2433" t="s">
        <v>3169</v>
      </c>
      <c r="C2433">
        <v>6</v>
      </c>
      <c r="D2433">
        <v>1</v>
      </c>
      <c r="E2433">
        <v>40</v>
      </c>
      <c r="F2433">
        <v>22.5</v>
      </c>
      <c r="G2433" t="s">
        <v>32292</v>
      </c>
      <c r="H2433" t="s">
        <v>27147</v>
      </c>
      <c r="I2433" s="193" t="s">
        <v>37718</v>
      </c>
    </row>
    <row r="2434" spans="1:9">
      <c r="A2434" t="s">
        <v>35486</v>
      </c>
      <c r="B2434" t="s">
        <v>3580</v>
      </c>
      <c r="C2434">
        <v>6</v>
      </c>
      <c r="D2434">
        <v>0.7</v>
      </c>
      <c r="E2434">
        <v>38</v>
      </c>
      <c r="F2434">
        <v>21</v>
      </c>
      <c r="G2434" t="s">
        <v>32292</v>
      </c>
      <c r="H2434" t="s">
        <v>27147</v>
      </c>
      <c r="I2434" s="193" t="s">
        <v>37933</v>
      </c>
    </row>
    <row r="2435" spans="1:9">
      <c r="A2435" t="s">
        <v>35487</v>
      </c>
      <c r="B2435" t="s">
        <v>33196</v>
      </c>
      <c r="C2435">
        <v>6</v>
      </c>
      <c r="D2435">
        <v>1</v>
      </c>
      <c r="E2435">
        <v>38</v>
      </c>
      <c r="F2435">
        <v>14.2</v>
      </c>
      <c r="G2435" t="s">
        <v>32292</v>
      </c>
      <c r="H2435" t="s">
        <v>27147</v>
      </c>
      <c r="I2435" s="193" t="s">
        <v>37934</v>
      </c>
    </row>
    <row r="2436" spans="1:9">
      <c r="A2436" t="s">
        <v>35488</v>
      </c>
      <c r="B2436" t="s">
        <v>32135</v>
      </c>
      <c r="C2436">
        <v>12</v>
      </c>
      <c r="D2436">
        <v>0.05</v>
      </c>
      <c r="E2436">
        <v>38</v>
      </c>
      <c r="F2436">
        <v>23.25</v>
      </c>
      <c r="G2436" t="s">
        <v>32292</v>
      </c>
      <c r="H2436" t="s">
        <v>27147</v>
      </c>
      <c r="I2436" s="193" t="s">
        <v>37935</v>
      </c>
    </row>
    <row r="2437" spans="1:9">
      <c r="A2437" t="s">
        <v>35617</v>
      </c>
      <c r="B2437" t="s">
        <v>4504</v>
      </c>
      <c r="C2437">
        <v>6</v>
      </c>
      <c r="D2437">
        <v>0.7</v>
      </c>
      <c r="E2437">
        <v>40</v>
      </c>
      <c r="F2437">
        <v>8.9499999999999993</v>
      </c>
      <c r="G2437" t="s">
        <v>32292</v>
      </c>
      <c r="H2437" t="s">
        <v>27147</v>
      </c>
      <c r="I2437" s="193" t="s">
        <v>38064</v>
      </c>
    </row>
    <row r="2438" spans="1:9">
      <c r="A2438" t="s">
        <v>35806</v>
      </c>
      <c r="B2438" t="s">
        <v>4157</v>
      </c>
      <c r="C2438">
        <v>6</v>
      </c>
      <c r="D2438">
        <v>0.7</v>
      </c>
      <c r="E2438">
        <v>40</v>
      </c>
      <c r="F2438">
        <v>9</v>
      </c>
      <c r="G2438" t="s">
        <v>32292</v>
      </c>
      <c r="H2438" t="s">
        <v>27147</v>
      </c>
      <c r="I2438" s="193" t="s">
        <v>38253</v>
      </c>
    </row>
    <row r="2439" spans="1:9">
      <c r="A2439" t="s">
        <v>33959</v>
      </c>
      <c r="B2439" t="s">
        <v>877</v>
      </c>
      <c r="C2439">
        <v>6</v>
      </c>
      <c r="D2439">
        <v>0.7</v>
      </c>
      <c r="E2439">
        <v>40</v>
      </c>
      <c r="F2439">
        <v>5.25</v>
      </c>
      <c r="G2439" t="s">
        <v>32381</v>
      </c>
      <c r="H2439" t="s">
        <v>27154</v>
      </c>
      <c r="I2439" s="193" t="s">
        <v>36406</v>
      </c>
    </row>
    <row r="2440" spans="1:9">
      <c r="A2440" t="s">
        <v>34119</v>
      </c>
      <c r="B2440" t="s">
        <v>1194</v>
      </c>
      <c r="C2440">
        <v>6</v>
      </c>
      <c r="D2440">
        <v>0.7</v>
      </c>
      <c r="E2440">
        <v>40</v>
      </c>
      <c r="F2440">
        <v>6.25</v>
      </c>
      <c r="G2440" t="s">
        <v>32381</v>
      </c>
      <c r="H2440" t="s">
        <v>27154</v>
      </c>
      <c r="I2440" s="193" t="s">
        <v>36566</v>
      </c>
    </row>
    <row r="2441" spans="1:9">
      <c r="A2441" t="s">
        <v>34406</v>
      </c>
      <c r="B2441" t="s">
        <v>1695</v>
      </c>
      <c r="C2441">
        <v>6</v>
      </c>
      <c r="D2441">
        <v>0.7</v>
      </c>
      <c r="E2441">
        <v>40</v>
      </c>
      <c r="F2441">
        <v>7.5</v>
      </c>
      <c r="G2441" t="s">
        <v>32381</v>
      </c>
      <c r="H2441" t="s">
        <v>27154</v>
      </c>
      <c r="I2441" s="193" t="s">
        <v>36853</v>
      </c>
    </row>
    <row r="2442" spans="1:9">
      <c r="A2442" t="s">
        <v>34598</v>
      </c>
      <c r="B2442" t="s">
        <v>2044</v>
      </c>
      <c r="C2442">
        <v>6</v>
      </c>
      <c r="D2442">
        <v>0.7</v>
      </c>
      <c r="E2442">
        <v>40</v>
      </c>
      <c r="F2442">
        <v>8.15</v>
      </c>
      <c r="G2442" t="s">
        <v>32381</v>
      </c>
      <c r="H2442" t="s">
        <v>27154</v>
      </c>
      <c r="I2442" s="193" t="s">
        <v>37045</v>
      </c>
    </row>
    <row r="2443" spans="1:9">
      <c r="A2443" t="s">
        <v>34599</v>
      </c>
      <c r="B2443" t="s">
        <v>2046</v>
      </c>
      <c r="C2443">
        <v>6</v>
      </c>
      <c r="D2443">
        <v>0.7</v>
      </c>
      <c r="E2443">
        <v>40</v>
      </c>
      <c r="F2443">
        <v>35</v>
      </c>
      <c r="G2443" t="s">
        <v>32381</v>
      </c>
      <c r="H2443" t="s">
        <v>27154</v>
      </c>
      <c r="I2443" s="193" t="s">
        <v>37046</v>
      </c>
    </row>
    <row r="2444" spans="1:9">
      <c r="A2444" t="s">
        <v>34827</v>
      </c>
      <c r="B2444" t="s">
        <v>26972</v>
      </c>
      <c r="C2444">
        <v>3</v>
      </c>
      <c r="D2444">
        <v>0.7</v>
      </c>
      <c r="E2444">
        <v>40</v>
      </c>
      <c r="F2444">
        <v>33.5</v>
      </c>
      <c r="G2444" t="s">
        <v>32381</v>
      </c>
      <c r="H2444" t="s">
        <v>27154</v>
      </c>
      <c r="I2444" s="193" t="s">
        <v>37274</v>
      </c>
    </row>
    <row r="2445" spans="1:9">
      <c r="A2445" t="s">
        <v>35033</v>
      </c>
      <c r="B2445" t="s">
        <v>2745</v>
      </c>
      <c r="C2445">
        <v>3</v>
      </c>
      <c r="D2445">
        <v>0.7</v>
      </c>
      <c r="E2445">
        <v>40</v>
      </c>
      <c r="F2445">
        <v>17.25</v>
      </c>
      <c r="G2445" t="s">
        <v>32381</v>
      </c>
      <c r="H2445" t="s">
        <v>27154</v>
      </c>
      <c r="I2445" s="193" t="s">
        <v>37480</v>
      </c>
    </row>
    <row r="2446" spans="1:9">
      <c r="A2446" t="s">
        <v>35079</v>
      </c>
      <c r="B2446" t="s">
        <v>2826</v>
      </c>
      <c r="C2446">
        <v>6</v>
      </c>
      <c r="D2446">
        <v>0.7</v>
      </c>
      <c r="E2446">
        <v>40</v>
      </c>
      <c r="F2446">
        <v>15.5</v>
      </c>
      <c r="G2446" t="s">
        <v>32381</v>
      </c>
      <c r="H2446" t="s">
        <v>27154</v>
      </c>
      <c r="I2446" s="193" t="s">
        <v>37526</v>
      </c>
    </row>
    <row r="2447" spans="1:9">
      <c r="A2447" t="s">
        <v>35115</v>
      </c>
      <c r="B2447" t="s">
        <v>2891</v>
      </c>
      <c r="C2447">
        <v>6</v>
      </c>
      <c r="D2447">
        <v>0.7</v>
      </c>
      <c r="E2447">
        <v>40</v>
      </c>
      <c r="F2447">
        <v>30.5</v>
      </c>
      <c r="G2447" t="s">
        <v>32381</v>
      </c>
      <c r="H2447" t="s">
        <v>27154</v>
      </c>
      <c r="I2447" s="193" t="s">
        <v>37562</v>
      </c>
    </row>
    <row r="2448" spans="1:9">
      <c r="A2448" t="s">
        <v>35391</v>
      </c>
      <c r="B2448" t="s">
        <v>3403</v>
      </c>
      <c r="C2448">
        <v>3</v>
      </c>
      <c r="D2448">
        <v>0.7</v>
      </c>
      <c r="E2448">
        <v>40</v>
      </c>
      <c r="F2448">
        <v>5.85</v>
      </c>
      <c r="G2448" t="s">
        <v>32381</v>
      </c>
      <c r="H2448" t="s">
        <v>27154</v>
      </c>
      <c r="I2448" s="193" t="s">
        <v>37838</v>
      </c>
    </row>
  </sheetData>
  <phoneticPr fontId="40"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1"/>
  <dimension ref="A1:P42"/>
  <sheetViews>
    <sheetView workbookViewId="0">
      <pane xSplit="1" ySplit="1" topLeftCell="B2" activePane="bottomRight" state="frozen"/>
      <selection activeCell="B13" sqref="B13"/>
      <selection pane="topRight" activeCell="B13" sqref="B13"/>
      <selection pane="bottomLeft" activeCell="B13" sqref="B13"/>
      <selection pane="bottomRight" activeCell="A20" sqref="A20:XFD20"/>
    </sheetView>
  </sheetViews>
  <sheetFormatPr defaultRowHeight="14.5"/>
  <cols>
    <col min="1" max="1" width="17.1796875" style="6" customWidth="1"/>
    <col min="2" max="2" width="13.7265625" style="2" customWidth="1"/>
    <col min="3" max="3" width="80.1796875" style="6" customWidth="1"/>
    <col min="4" max="4" width="43.81640625" bestFit="1" customWidth="1"/>
    <col min="5" max="6" width="31.26953125" customWidth="1"/>
    <col min="7" max="7" width="39.54296875" bestFit="1" customWidth="1"/>
    <col min="8" max="10" width="31.26953125" customWidth="1"/>
    <col min="11" max="11" width="32.54296875" bestFit="1" customWidth="1"/>
    <col min="12" max="12" width="96.453125" bestFit="1" customWidth="1"/>
    <col min="13" max="13" width="8.7265625" style="87"/>
    <col min="14" max="14" width="31.7265625" style="2" customWidth="1"/>
    <col min="15" max="15" width="16.26953125" style="2" bestFit="1" customWidth="1"/>
    <col min="16" max="16" width="101" customWidth="1"/>
  </cols>
  <sheetData>
    <row r="1" spans="1:16" s="8" customFormat="1">
      <c r="A1" s="8" t="s">
        <v>11473</v>
      </c>
      <c r="B1" s="8" t="s">
        <v>11474</v>
      </c>
      <c r="C1" s="8" t="s">
        <v>13646</v>
      </c>
      <c r="D1" s="8" t="s">
        <v>13663</v>
      </c>
      <c r="E1" s="8" t="s">
        <v>13664</v>
      </c>
      <c r="F1" s="8" t="s">
        <v>13634</v>
      </c>
      <c r="G1" s="8" t="s">
        <v>13635</v>
      </c>
      <c r="H1" s="8" t="s">
        <v>13636</v>
      </c>
      <c r="I1" s="8" t="s">
        <v>13637</v>
      </c>
      <c r="J1" s="8" t="s">
        <v>14521</v>
      </c>
      <c r="K1" s="8" t="s">
        <v>13638</v>
      </c>
      <c r="L1" s="36" t="s">
        <v>13639</v>
      </c>
      <c r="M1" s="86" t="s">
        <v>13640</v>
      </c>
      <c r="N1" s="8" t="s">
        <v>13675</v>
      </c>
      <c r="O1" s="8" t="s">
        <v>27029</v>
      </c>
      <c r="P1" s="381" t="s">
        <v>33425</v>
      </c>
    </row>
    <row r="2" spans="1:16">
      <c r="A2" s="6" t="s">
        <v>38321</v>
      </c>
      <c r="B2" s="2" t="s">
        <v>11471</v>
      </c>
      <c r="C2" s="6" t="s">
        <v>38338</v>
      </c>
      <c r="D2" t="s">
        <v>38321</v>
      </c>
      <c r="F2" t="s">
        <v>38339</v>
      </c>
      <c r="G2" t="s">
        <v>38340</v>
      </c>
      <c r="H2" s="156" t="s">
        <v>38341</v>
      </c>
      <c r="I2" s="156"/>
      <c r="J2" s="156" t="s">
        <v>14511</v>
      </c>
      <c r="K2" t="s">
        <v>32854</v>
      </c>
      <c r="L2" t="s">
        <v>14514</v>
      </c>
      <c r="M2" s="87" t="s">
        <v>13644</v>
      </c>
      <c r="N2" s="2" t="s">
        <v>13645</v>
      </c>
      <c r="O2" s="2" t="s">
        <v>27020</v>
      </c>
    </row>
    <row r="3" spans="1:16">
      <c r="A3" s="157" t="s">
        <v>13643</v>
      </c>
      <c r="B3" s="158" t="s">
        <v>11466</v>
      </c>
      <c r="C3" s="157"/>
      <c r="D3" s="159"/>
      <c r="E3" s="159"/>
      <c r="F3" s="159" t="s">
        <v>10</v>
      </c>
      <c r="G3" s="159" t="s">
        <v>10</v>
      </c>
      <c r="H3" s="159"/>
      <c r="I3" s="159"/>
      <c r="J3" s="159"/>
      <c r="K3" s="159"/>
      <c r="L3" s="159"/>
      <c r="M3" s="160"/>
      <c r="N3" s="158"/>
      <c r="O3" s="158"/>
      <c r="P3" s="158"/>
    </row>
    <row r="4" spans="1:16">
      <c r="A4" s="6" t="s">
        <v>38322</v>
      </c>
      <c r="B4" s="2" t="s">
        <v>11471</v>
      </c>
      <c r="C4" s="6" t="s">
        <v>38338</v>
      </c>
      <c r="D4" s="156" t="s">
        <v>38322</v>
      </c>
      <c r="E4" s="156"/>
      <c r="F4" t="s">
        <v>38339</v>
      </c>
      <c r="G4" t="s">
        <v>38340</v>
      </c>
      <c r="H4" s="156" t="s">
        <v>38342</v>
      </c>
      <c r="I4" s="156"/>
      <c r="J4" s="156" t="s">
        <v>14511</v>
      </c>
      <c r="K4" t="s">
        <v>14661</v>
      </c>
      <c r="L4" t="s">
        <v>13669</v>
      </c>
      <c r="M4" s="51" t="s">
        <v>13644</v>
      </c>
      <c r="N4" s="2" t="s">
        <v>13645</v>
      </c>
      <c r="O4" s="2" t="s">
        <v>27021</v>
      </c>
    </row>
    <row r="5" spans="1:16">
      <c r="A5" s="6" t="s">
        <v>38323</v>
      </c>
      <c r="B5" s="2" t="s">
        <v>11471</v>
      </c>
      <c r="C5" s="6" t="s">
        <v>38338</v>
      </c>
      <c r="D5" s="156" t="s">
        <v>38323</v>
      </c>
      <c r="F5" t="s">
        <v>38339</v>
      </c>
      <c r="G5" t="s">
        <v>38340</v>
      </c>
      <c r="H5" s="156" t="s">
        <v>38343</v>
      </c>
      <c r="J5" t="s">
        <v>14522</v>
      </c>
      <c r="K5" t="s">
        <v>14661</v>
      </c>
      <c r="L5" t="s">
        <v>14517</v>
      </c>
      <c r="M5" s="51" t="s">
        <v>13644</v>
      </c>
      <c r="N5" s="2" t="s">
        <v>13645</v>
      </c>
      <c r="O5" s="2" t="s">
        <v>27022</v>
      </c>
    </row>
    <row r="6" spans="1:16">
      <c r="A6" s="6" t="s">
        <v>38324</v>
      </c>
      <c r="B6" s="2" t="s">
        <v>11472</v>
      </c>
      <c r="C6" s="6" t="s">
        <v>38338</v>
      </c>
      <c r="D6" s="156" t="s">
        <v>38324</v>
      </c>
      <c r="E6" s="57"/>
      <c r="F6" t="s">
        <v>38339</v>
      </c>
      <c r="G6" t="s">
        <v>38340</v>
      </c>
      <c r="H6" s="156" t="s">
        <v>38344</v>
      </c>
      <c r="I6" s="155"/>
      <c r="J6" s="155" t="s">
        <v>14512</v>
      </c>
      <c r="K6" t="s">
        <v>14661</v>
      </c>
      <c r="L6" t="s">
        <v>13667</v>
      </c>
      <c r="M6" s="87" t="s">
        <v>13665</v>
      </c>
      <c r="N6" s="2" t="s">
        <v>13666</v>
      </c>
      <c r="O6" s="2" t="s">
        <v>27023</v>
      </c>
    </row>
    <row r="7" spans="1:16">
      <c r="A7" s="6" t="s">
        <v>38325</v>
      </c>
      <c r="B7" s="2" t="s">
        <v>11471</v>
      </c>
      <c r="C7" s="6" t="s">
        <v>38338</v>
      </c>
      <c r="D7" s="156" t="s">
        <v>38325</v>
      </c>
      <c r="E7" s="155"/>
      <c r="F7" t="s">
        <v>38339</v>
      </c>
      <c r="G7" t="s">
        <v>38340</v>
      </c>
      <c r="H7" s="156" t="s">
        <v>38345</v>
      </c>
      <c r="J7" s="155" t="s">
        <v>14523</v>
      </c>
      <c r="K7" t="s">
        <v>14661</v>
      </c>
      <c r="L7" t="s">
        <v>14513</v>
      </c>
      <c r="M7" s="87" t="s">
        <v>13644</v>
      </c>
      <c r="N7" s="2" t="s">
        <v>13645</v>
      </c>
      <c r="O7" s="2" t="s">
        <v>27024</v>
      </c>
    </row>
    <row r="8" spans="1:16">
      <c r="A8" s="6" t="s">
        <v>38326</v>
      </c>
      <c r="B8" s="2" t="s">
        <v>11471</v>
      </c>
      <c r="C8" s="6" t="s">
        <v>38338</v>
      </c>
      <c r="D8" s="156" t="s">
        <v>38326</v>
      </c>
      <c r="F8" t="s">
        <v>38339</v>
      </c>
      <c r="G8" t="s">
        <v>38340</v>
      </c>
      <c r="H8" s="156" t="s">
        <v>38346</v>
      </c>
      <c r="J8" t="s">
        <v>13647</v>
      </c>
      <c r="K8" t="s">
        <v>14661</v>
      </c>
      <c r="L8" t="s">
        <v>14516</v>
      </c>
      <c r="M8" s="51" t="s">
        <v>13644</v>
      </c>
      <c r="N8" s="2" t="s">
        <v>13645</v>
      </c>
      <c r="O8" s="2" t="s">
        <v>27025</v>
      </c>
    </row>
    <row r="9" spans="1:16">
      <c r="A9" s="6" t="s">
        <v>38327</v>
      </c>
      <c r="B9" s="2" t="s">
        <v>11471</v>
      </c>
      <c r="C9" s="6" t="s">
        <v>38338</v>
      </c>
      <c r="D9" s="156" t="s">
        <v>38327</v>
      </c>
      <c r="F9" t="s">
        <v>38339</v>
      </c>
      <c r="G9" t="s">
        <v>38340</v>
      </c>
      <c r="H9" s="156" t="s">
        <v>38347</v>
      </c>
      <c r="J9" t="s">
        <v>13647</v>
      </c>
      <c r="K9" t="s">
        <v>18187</v>
      </c>
      <c r="L9" t="s">
        <v>14515</v>
      </c>
      <c r="M9" s="87" t="s">
        <v>13644</v>
      </c>
      <c r="N9" s="2" t="s">
        <v>13645</v>
      </c>
      <c r="O9" s="2" t="s">
        <v>27021</v>
      </c>
    </row>
    <row r="10" spans="1:16">
      <c r="A10" s="6" t="s">
        <v>38328</v>
      </c>
      <c r="B10" s="2" t="s">
        <v>11471</v>
      </c>
      <c r="C10" s="6" t="s">
        <v>38338</v>
      </c>
      <c r="D10" s="156" t="s">
        <v>38328</v>
      </c>
      <c r="F10" t="s">
        <v>38339</v>
      </c>
      <c r="G10" t="s">
        <v>38340</v>
      </c>
      <c r="H10" s="156" t="s">
        <v>38348</v>
      </c>
      <c r="J10" t="s">
        <v>13647</v>
      </c>
      <c r="K10" t="s">
        <v>14661</v>
      </c>
      <c r="L10" t="s">
        <v>14513</v>
      </c>
      <c r="M10" s="87" t="s">
        <v>13644</v>
      </c>
      <c r="N10" s="2" t="s">
        <v>13645</v>
      </c>
      <c r="O10" s="2" t="s">
        <v>27024</v>
      </c>
    </row>
    <row r="11" spans="1:16">
      <c r="A11" s="6" t="s">
        <v>38329</v>
      </c>
      <c r="B11" s="2" t="s">
        <v>11471</v>
      </c>
      <c r="C11" s="6" t="s">
        <v>38338</v>
      </c>
      <c r="D11" s="156" t="s">
        <v>38329</v>
      </c>
      <c r="F11" t="s">
        <v>38339</v>
      </c>
      <c r="G11" t="s">
        <v>38340</v>
      </c>
      <c r="H11" s="156" t="s">
        <v>38349</v>
      </c>
      <c r="J11" t="s">
        <v>14518</v>
      </c>
      <c r="K11" t="s">
        <v>14661</v>
      </c>
      <c r="L11" t="s">
        <v>14519</v>
      </c>
      <c r="M11" s="87" t="s">
        <v>13644</v>
      </c>
      <c r="N11" s="2" t="s">
        <v>13645</v>
      </c>
      <c r="O11" s="2" t="s">
        <v>27026</v>
      </c>
    </row>
    <row r="12" spans="1:16">
      <c r="A12" s="6" t="s">
        <v>38330</v>
      </c>
      <c r="B12" s="2" t="s">
        <v>11471</v>
      </c>
      <c r="C12" s="6" t="s">
        <v>38338</v>
      </c>
      <c r="D12" s="156" t="s">
        <v>38330</v>
      </c>
      <c r="F12" t="s">
        <v>38339</v>
      </c>
      <c r="G12" t="s">
        <v>38340</v>
      </c>
      <c r="H12" s="156" t="s">
        <v>38350</v>
      </c>
      <c r="J12" t="s">
        <v>13668</v>
      </c>
      <c r="K12" t="s">
        <v>14661</v>
      </c>
      <c r="L12" t="s">
        <v>13669</v>
      </c>
      <c r="M12" s="87" t="s">
        <v>13644</v>
      </c>
      <c r="N12" s="2" t="s">
        <v>13645</v>
      </c>
      <c r="O12" s="2" t="s">
        <v>27021</v>
      </c>
    </row>
    <row r="13" spans="1:16">
      <c r="A13" s="6" t="s">
        <v>38331</v>
      </c>
      <c r="B13" s="2" t="s">
        <v>11471</v>
      </c>
      <c r="C13" s="6" t="s">
        <v>38338</v>
      </c>
      <c r="D13" s="156" t="s">
        <v>38331</v>
      </c>
      <c r="F13" t="s">
        <v>38339</v>
      </c>
      <c r="G13" t="s">
        <v>38340</v>
      </c>
      <c r="H13" s="156" t="s">
        <v>38351</v>
      </c>
      <c r="J13" t="s">
        <v>13647</v>
      </c>
      <c r="K13" t="s">
        <v>14661</v>
      </c>
      <c r="L13" t="s">
        <v>18357</v>
      </c>
      <c r="M13" s="87" t="s">
        <v>13644</v>
      </c>
      <c r="N13" s="2" t="s">
        <v>13645</v>
      </c>
      <c r="O13" s="2" t="s">
        <v>27027</v>
      </c>
    </row>
    <row r="14" spans="1:16">
      <c r="A14" s="6" t="s">
        <v>38332</v>
      </c>
      <c r="B14" s="2" t="s">
        <v>11471</v>
      </c>
      <c r="C14" s="6" t="s">
        <v>38338</v>
      </c>
      <c r="D14" s="156" t="s">
        <v>38332</v>
      </c>
      <c r="F14" t="s">
        <v>38339</v>
      </c>
      <c r="G14" t="s">
        <v>38340</v>
      </c>
      <c r="H14" s="156" t="s">
        <v>38352</v>
      </c>
      <c r="J14" t="s">
        <v>27031</v>
      </c>
      <c r="K14" t="s">
        <v>27030</v>
      </c>
      <c r="L14" t="s">
        <v>27032</v>
      </c>
      <c r="M14" s="87" t="s">
        <v>13644</v>
      </c>
      <c r="N14" s="2" t="s">
        <v>13645</v>
      </c>
      <c r="O14" s="2" t="s">
        <v>27027</v>
      </c>
    </row>
    <row r="15" spans="1:16">
      <c r="A15" s="6" t="s">
        <v>38333</v>
      </c>
      <c r="B15" s="2" t="s">
        <v>11471</v>
      </c>
      <c r="C15" s="6" t="s">
        <v>38338</v>
      </c>
      <c r="D15" s="156" t="s">
        <v>38333</v>
      </c>
      <c r="F15" t="s">
        <v>38339</v>
      </c>
      <c r="G15" t="s">
        <v>38340</v>
      </c>
      <c r="H15" s="156" t="s">
        <v>38353</v>
      </c>
      <c r="J15" t="s">
        <v>18185</v>
      </c>
      <c r="K15" t="s">
        <v>14661</v>
      </c>
      <c r="L15" t="s">
        <v>18186</v>
      </c>
      <c r="M15" s="87" t="s">
        <v>13644</v>
      </c>
      <c r="N15" s="2" t="s">
        <v>13645</v>
      </c>
      <c r="O15" s="2" t="s">
        <v>27028</v>
      </c>
    </row>
    <row r="16" spans="1:16">
      <c r="A16" s="6" t="s">
        <v>38334</v>
      </c>
      <c r="B16" s="2" t="s">
        <v>11471</v>
      </c>
      <c r="C16" s="6" t="s">
        <v>38338</v>
      </c>
      <c r="D16" s="156" t="s">
        <v>38334</v>
      </c>
      <c r="F16" t="s">
        <v>38339</v>
      </c>
      <c r="G16" t="s">
        <v>38340</v>
      </c>
      <c r="H16" s="156" t="s">
        <v>38354</v>
      </c>
      <c r="J16" t="s">
        <v>14511</v>
      </c>
      <c r="K16" t="s">
        <v>14661</v>
      </c>
      <c r="L16" t="s">
        <v>32085</v>
      </c>
      <c r="M16" s="87" t="s">
        <v>13644</v>
      </c>
      <c r="N16" s="2" t="s">
        <v>13645</v>
      </c>
      <c r="O16" s="2" t="s">
        <v>32084</v>
      </c>
    </row>
    <row r="17" spans="1:15">
      <c r="A17" s="6" t="s">
        <v>38335</v>
      </c>
      <c r="B17" s="2" t="s">
        <v>11471</v>
      </c>
      <c r="C17" s="6" t="s">
        <v>38338</v>
      </c>
      <c r="D17" s="156" t="s">
        <v>38335</v>
      </c>
      <c r="F17" t="s">
        <v>38339</v>
      </c>
      <c r="G17" t="s">
        <v>38340</v>
      </c>
      <c r="H17" s="156" t="s">
        <v>38355</v>
      </c>
      <c r="J17" t="s">
        <v>13647</v>
      </c>
      <c r="K17" t="s">
        <v>14661</v>
      </c>
      <c r="L17" t="s">
        <v>13669</v>
      </c>
      <c r="M17" s="87" t="s">
        <v>13644</v>
      </c>
      <c r="N17" s="2" t="s">
        <v>13645</v>
      </c>
      <c r="O17" s="2" t="s">
        <v>27021</v>
      </c>
    </row>
    <row r="18" spans="1:15">
      <c r="A18" s="6" t="s">
        <v>38336</v>
      </c>
      <c r="B18" s="2" t="s">
        <v>11471</v>
      </c>
      <c r="C18" s="6" t="s">
        <v>38338</v>
      </c>
      <c r="D18" s="156" t="s">
        <v>38336</v>
      </c>
      <c r="F18" t="s">
        <v>38339</v>
      </c>
      <c r="G18" t="s">
        <v>38340</v>
      </c>
      <c r="H18" s="156" t="s">
        <v>38356</v>
      </c>
      <c r="J18" t="s">
        <v>13647</v>
      </c>
      <c r="K18" t="s">
        <v>14661</v>
      </c>
      <c r="L18" t="s">
        <v>38358</v>
      </c>
      <c r="M18" s="87" t="s">
        <v>13644</v>
      </c>
      <c r="N18" s="2" t="s">
        <v>13645</v>
      </c>
      <c r="O18" s="2" t="s">
        <v>32659</v>
      </c>
    </row>
    <row r="19" spans="1:15">
      <c r="A19" s="6" t="s">
        <v>38337</v>
      </c>
      <c r="B19" s="2" t="s">
        <v>11471</v>
      </c>
      <c r="C19" s="6" t="s">
        <v>38338</v>
      </c>
      <c r="D19" s="156" t="s">
        <v>38337</v>
      </c>
      <c r="F19" t="s">
        <v>38339</v>
      </c>
      <c r="G19" t="s">
        <v>38340</v>
      </c>
      <c r="H19" s="156" t="s">
        <v>38357</v>
      </c>
      <c r="J19" t="s">
        <v>14511</v>
      </c>
      <c r="K19" t="s">
        <v>14661</v>
      </c>
      <c r="L19" t="s">
        <v>33275</v>
      </c>
      <c r="M19" s="87" t="s">
        <v>13644</v>
      </c>
      <c r="N19" s="2" t="s">
        <v>13645</v>
      </c>
      <c r="O19" s="2" t="s">
        <v>33276</v>
      </c>
    </row>
    <row r="40" spans="6:6">
      <c r="F40" t="str">
        <f t="shared" ref="F40:F42" si="0">UPPER(F20)</f>
        <v/>
      </c>
    </row>
    <row r="42" spans="6:6">
      <c r="F42" t="str">
        <f t="shared" si="0"/>
        <v/>
      </c>
    </row>
  </sheetData>
  <phoneticPr fontId="40" type="noConversion"/>
  <conditionalFormatting sqref="I10:I11 J1:J4 I1:I6 I8 I13:I16 I18:I1048576 J6:J1048576">
    <cfRule type="duplicateValues" dxfId="127" priority="2"/>
  </conditionalFormatting>
  <conditionalFormatting sqref="H24:H1048576 H1:H22">
    <cfRule type="duplicateValues" dxfId="126" priority="1"/>
  </conditionalFormatting>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24"/>
  <dimension ref="A1:D7237"/>
  <sheetViews>
    <sheetView zoomScaleNormal="100" workbookViewId="0">
      <selection activeCell="C16" sqref="C16"/>
    </sheetView>
  </sheetViews>
  <sheetFormatPr defaultRowHeight="14.5"/>
  <cols>
    <col min="1" max="1" width="12.1796875" bestFit="1" customWidth="1"/>
    <col min="2" max="2" width="37" bestFit="1" customWidth="1"/>
    <col min="3" max="3" width="12.54296875" bestFit="1" customWidth="1"/>
    <col min="4" max="4" width="20.26953125" style="32" bestFit="1" customWidth="1"/>
  </cols>
  <sheetData>
    <row r="1" spans="1:4">
      <c r="A1" t="s">
        <v>4889</v>
      </c>
      <c r="B1" t="s">
        <v>4890</v>
      </c>
      <c r="C1" t="s">
        <v>11468</v>
      </c>
      <c r="D1" s="32" t="s">
        <v>11469</v>
      </c>
    </row>
    <row r="2" spans="1:4">
      <c r="A2">
        <v>1</v>
      </c>
      <c r="B2" t="s">
        <v>4891</v>
      </c>
      <c r="C2" s="30">
        <v>12</v>
      </c>
      <c r="D2" s="183">
        <v>0</v>
      </c>
    </row>
    <row r="3" spans="1:4">
      <c r="A3">
        <v>2</v>
      </c>
      <c r="B3" t="s">
        <v>4892</v>
      </c>
      <c r="C3" s="30">
        <v>0</v>
      </c>
      <c r="D3" s="183">
        <v>24.91</v>
      </c>
    </row>
    <row r="4" spans="1:4">
      <c r="A4">
        <v>3</v>
      </c>
      <c r="B4" t="s">
        <v>4893</v>
      </c>
      <c r="C4" s="30">
        <v>0</v>
      </c>
      <c r="D4" s="183">
        <v>0</v>
      </c>
    </row>
    <row r="5" spans="1:4">
      <c r="A5">
        <v>4</v>
      </c>
      <c r="B5" t="s">
        <v>31850</v>
      </c>
      <c r="C5" s="30">
        <v>0</v>
      </c>
      <c r="D5" s="183">
        <v>0</v>
      </c>
    </row>
    <row r="6" spans="1:4">
      <c r="A6">
        <v>5</v>
      </c>
      <c r="B6" t="s">
        <v>31851</v>
      </c>
      <c r="C6" s="30">
        <v>0</v>
      </c>
      <c r="D6" s="183">
        <v>0</v>
      </c>
    </row>
    <row r="7" spans="1:4">
      <c r="A7">
        <v>6</v>
      </c>
      <c r="B7" t="s">
        <v>4894</v>
      </c>
      <c r="C7" s="30">
        <v>0</v>
      </c>
      <c r="D7" s="183">
        <v>0</v>
      </c>
    </row>
    <row r="8" spans="1:4">
      <c r="A8">
        <v>7</v>
      </c>
      <c r="B8" t="s">
        <v>4895</v>
      </c>
      <c r="C8" s="30">
        <v>0</v>
      </c>
      <c r="D8" s="183">
        <v>0</v>
      </c>
    </row>
    <row r="9" spans="1:4">
      <c r="A9">
        <v>8</v>
      </c>
      <c r="B9" t="s">
        <v>4896</v>
      </c>
      <c r="C9" s="30">
        <v>0</v>
      </c>
      <c r="D9" s="183">
        <v>0</v>
      </c>
    </row>
    <row r="10" spans="1:4">
      <c r="A10">
        <v>9</v>
      </c>
      <c r="B10" t="s">
        <v>4897</v>
      </c>
      <c r="C10" s="30">
        <v>0</v>
      </c>
      <c r="D10" s="183">
        <v>0</v>
      </c>
    </row>
    <row r="11" spans="1:4">
      <c r="A11">
        <v>10</v>
      </c>
      <c r="B11" t="s">
        <v>4898</v>
      </c>
      <c r="C11" s="30">
        <v>0</v>
      </c>
      <c r="D11" s="183">
        <v>26.343</v>
      </c>
    </row>
    <row r="12" spans="1:4">
      <c r="A12">
        <v>11</v>
      </c>
      <c r="B12" t="s">
        <v>4899</v>
      </c>
      <c r="C12" s="30">
        <v>0</v>
      </c>
      <c r="D12" s="183">
        <v>0</v>
      </c>
    </row>
    <row r="13" spans="1:4">
      <c r="A13">
        <v>12</v>
      </c>
      <c r="B13" t="s">
        <v>4900</v>
      </c>
      <c r="C13" s="30">
        <v>0</v>
      </c>
      <c r="D13" s="183">
        <v>0</v>
      </c>
    </row>
    <row r="14" spans="1:4">
      <c r="A14">
        <v>13</v>
      </c>
      <c r="B14" t="s">
        <v>4901</v>
      </c>
      <c r="C14" s="30">
        <v>0</v>
      </c>
      <c r="D14" s="183">
        <v>0</v>
      </c>
    </row>
    <row r="15" spans="1:4">
      <c r="A15">
        <v>14</v>
      </c>
      <c r="B15" t="s">
        <v>4902</v>
      </c>
      <c r="C15" s="30">
        <v>0</v>
      </c>
      <c r="D15" s="183">
        <v>0</v>
      </c>
    </row>
    <row r="16" spans="1:4">
      <c r="A16">
        <v>15</v>
      </c>
      <c r="B16" t="s">
        <v>4903</v>
      </c>
      <c r="C16" s="30">
        <v>0</v>
      </c>
      <c r="D16" s="183">
        <v>0</v>
      </c>
    </row>
    <row r="17" spans="1:4">
      <c r="A17">
        <v>16</v>
      </c>
      <c r="B17" t="s">
        <v>4904</v>
      </c>
      <c r="C17" s="30">
        <v>9</v>
      </c>
      <c r="D17" s="183">
        <v>0</v>
      </c>
    </row>
    <row r="18" spans="1:4">
      <c r="A18">
        <v>17</v>
      </c>
      <c r="B18" t="s">
        <v>4905</v>
      </c>
      <c r="C18" s="30">
        <v>0</v>
      </c>
      <c r="D18" s="183">
        <v>0</v>
      </c>
    </row>
    <row r="19" spans="1:4">
      <c r="A19">
        <v>18</v>
      </c>
      <c r="B19" t="s">
        <v>27346</v>
      </c>
      <c r="C19" s="30">
        <v>0</v>
      </c>
      <c r="D19" s="183">
        <v>0</v>
      </c>
    </row>
    <row r="20" spans="1:4">
      <c r="A20">
        <v>19</v>
      </c>
      <c r="B20" t="s">
        <v>4906</v>
      </c>
      <c r="C20" s="30">
        <v>0</v>
      </c>
      <c r="D20" s="183">
        <v>0</v>
      </c>
    </row>
    <row r="21" spans="1:4">
      <c r="A21">
        <v>20</v>
      </c>
      <c r="B21" t="s">
        <v>4907</v>
      </c>
      <c r="C21" s="30">
        <v>0</v>
      </c>
      <c r="D21" s="183">
        <v>0</v>
      </c>
    </row>
    <row r="22" spans="1:4">
      <c r="A22">
        <v>21</v>
      </c>
      <c r="B22" t="s">
        <v>4908</v>
      </c>
      <c r="C22" s="30">
        <v>0</v>
      </c>
      <c r="D22" s="183">
        <v>0</v>
      </c>
    </row>
    <row r="23" spans="1:4">
      <c r="A23">
        <v>22</v>
      </c>
      <c r="B23" t="s">
        <v>4909</v>
      </c>
      <c r="C23" s="30">
        <v>0</v>
      </c>
      <c r="D23" s="183">
        <v>0</v>
      </c>
    </row>
    <row r="24" spans="1:4">
      <c r="A24">
        <v>23</v>
      </c>
      <c r="B24" t="s">
        <v>4910</v>
      </c>
      <c r="C24" s="30">
        <v>0</v>
      </c>
      <c r="D24" s="183">
        <v>0</v>
      </c>
    </row>
    <row r="25" spans="1:4">
      <c r="A25">
        <v>24</v>
      </c>
      <c r="B25" t="s">
        <v>4911</v>
      </c>
      <c r="C25" s="30">
        <v>24</v>
      </c>
      <c r="D25" s="183">
        <v>44.46</v>
      </c>
    </row>
    <row r="26" spans="1:4">
      <c r="A26">
        <v>25</v>
      </c>
      <c r="B26" t="s">
        <v>31852</v>
      </c>
      <c r="C26" s="30">
        <v>0</v>
      </c>
      <c r="D26" s="183">
        <v>0</v>
      </c>
    </row>
    <row r="27" spans="1:4">
      <c r="A27">
        <v>26</v>
      </c>
      <c r="B27" t="s">
        <v>4912</v>
      </c>
      <c r="C27" s="30">
        <v>9</v>
      </c>
      <c r="D27" s="183">
        <v>0</v>
      </c>
    </row>
    <row r="28" spans="1:4">
      <c r="A28">
        <v>27</v>
      </c>
      <c r="B28" t="s">
        <v>4913</v>
      </c>
      <c r="C28" s="30">
        <v>0</v>
      </c>
      <c r="D28" s="183">
        <v>0</v>
      </c>
    </row>
    <row r="29" spans="1:4">
      <c r="A29">
        <v>28</v>
      </c>
      <c r="B29" t="s">
        <v>4914</v>
      </c>
      <c r="C29" s="30">
        <v>0</v>
      </c>
      <c r="D29" s="183">
        <v>21.664999999999999</v>
      </c>
    </row>
    <row r="30" spans="1:4">
      <c r="A30">
        <v>29</v>
      </c>
      <c r="B30" t="s">
        <v>4915</v>
      </c>
      <c r="C30" s="30">
        <v>0</v>
      </c>
      <c r="D30" s="183">
        <v>39.130000000000003</v>
      </c>
    </row>
    <row r="31" spans="1:4">
      <c r="A31">
        <v>30</v>
      </c>
      <c r="B31" t="s">
        <v>4916</v>
      </c>
      <c r="C31" s="30">
        <v>0</v>
      </c>
      <c r="D31" s="183">
        <v>0</v>
      </c>
    </row>
    <row r="32" spans="1:4">
      <c r="A32">
        <v>31</v>
      </c>
      <c r="B32" t="s">
        <v>4917</v>
      </c>
      <c r="C32" s="30">
        <v>0</v>
      </c>
      <c r="D32" s="183">
        <v>44.198</v>
      </c>
    </row>
    <row r="33" spans="1:4">
      <c r="A33">
        <v>32</v>
      </c>
      <c r="B33" t="s">
        <v>4918</v>
      </c>
      <c r="C33" s="30">
        <v>0</v>
      </c>
      <c r="D33" s="183">
        <v>0</v>
      </c>
    </row>
    <row r="34" spans="1:4">
      <c r="A34">
        <v>33</v>
      </c>
      <c r="B34" t="s">
        <v>4919</v>
      </c>
      <c r="C34" s="30">
        <v>0</v>
      </c>
      <c r="D34" s="183">
        <v>0</v>
      </c>
    </row>
    <row r="35" spans="1:4">
      <c r="A35">
        <v>34</v>
      </c>
      <c r="B35" t="s">
        <v>4920</v>
      </c>
      <c r="C35" s="30">
        <v>0</v>
      </c>
      <c r="D35" s="183">
        <v>0</v>
      </c>
    </row>
    <row r="36" spans="1:4">
      <c r="A36">
        <v>35</v>
      </c>
      <c r="B36" t="s">
        <v>4921</v>
      </c>
      <c r="C36" s="30">
        <v>0</v>
      </c>
      <c r="D36" s="183">
        <v>0</v>
      </c>
    </row>
    <row r="37" spans="1:4">
      <c r="A37">
        <v>36</v>
      </c>
      <c r="B37" t="s">
        <v>4922</v>
      </c>
      <c r="C37" s="30">
        <v>0</v>
      </c>
      <c r="D37" s="183">
        <v>0</v>
      </c>
    </row>
    <row r="38" spans="1:4">
      <c r="A38">
        <v>37</v>
      </c>
      <c r="B38" t="s">
        <v>4923</v>
      </c>
      <c r="C38" s="30">
        <v>0</v>
      </c>
      <c r="D38" s="183">
        <v>0</v>
      </c>
    </row>
    <row r="39" spans="1:4">
      <c r="A39">
        <v>38</v>
      </c>
      <c r="B39" t="s">
        <v>4924</v>
      </c>
      <c r="C39" s="30">
        <v>0</v>
      </c>
      <c r="D39" s="183">
        <v>6.9889999999999999</v>
      </c>
    </row>
    <row r="40" spans="1:4">
      <c r="A40">
        <v>39</v>
      </c>
      <c r="B40" t="s">
        <v>4925</v>
      </c>
      <c r="C40" s="30">
        <v>0</v>
      </c>
      <c r="D40" s="183">
        <v>9.7119999999999997</v>
      </c>
    </row>
    <row r="41" spans="1:4">
      <c r="A41">
        <v>40</v>
      </c>
      <c r="B41" t="s">
        <v>4926</v>
      </c>
      <c r="C41" s="30">
        <v>0</v>
      </c>
      <c r="D41" s="183">
        <v>0</v>
      </c>
    </row>
    <row r="42" spans="1:4">
      <c r="A42">
        <v>41</v>
      </c>
      <c r="B42" t="s">
        <v>4927</v>
      </c>
      <c r="C42" s="30">
        <v>0</v>
      </c>
      <c r="D42" s="183">
        <v>0</v>
      </c>
    </row>
    <row r="43" spans="1:4">
      <c r="A43">
        <v>42</v>
      </c>
      <c r="B43" t="s">
        <v>4928</v>
      </c>
      <c r="C43" s="30">
        <v>0</v>
      </c>
      <c r="D43" s="183">
        <v>0</v>
      </c>
    </row>
    <row r="44" spans="1:4">
      <c r="A44">
        <v>43</v>
      </c>
      <c r="B44" t="s">
        <v>4929</v>
      </c>
      <c r="C44" s="30">
        <v>0</v>
      </c>
      <c r="D44" s="183">
        <v>12.882999999999999</v>
      </c>
    </row>
    <row r="45" spans="1:4">
      <c r="A45">
        <v>44</v>
      </c>
      <c r="B45" t="s">
        <v>4930</v>
      </c>
      <c r="C45" s="30">
        <v>0</v>
      </c>
      <c r="D45" s="183">
        <v>0</v>
      </c>
    </row>
    <row r="46" spans="1:4">
      <c r="A46">
        <v>45</v>
      </c>
      <c r="B46" t="s">
        <v>4931</v>
      </c>
      <c r="C46" s="30">
        <v>0</v>
      </c>
      <c r="D46" s="183">
        <v>0</v>
      </c>
    </row>
    <row r="47" spans="1:4">
      <c r="A47">
        <v>46</v>
      </c>
      <c r="B47" t="s">
        <v>4932</v>
      </c>
      <c r="C47" s="30">
        <v>0</v>
      </c>
      <c r="D47" s="183">
        <v>2.3079999999999998</v>
      </c>
    </row>
    <row r="48" spans="1:4">
      <c r="A48">
        <v>47</v>
      </c>
      <c r="B48" t="s">
        <v>4933</v>
      </c>
      <c r="C48" s="30">
        <v>3696</v>
      </c>
      <c r="D48" s="183">
        <v>0</v>
      </c>
    </row>
    <row r="49" spans="1:4">
      <c r="A49">
        <v>48</v>
      </c>
      <c r="B49" t="s">
        <v>4934</v>
      </c>
      <c r="C49" s="30">
        <v>0</v>
      </c>
      <c r="D49" s="183">
        <v>0</v>
      </c>
    </row>
    <row r="50" spans="1:4">
      <c r="A50">
        <v>49</v>
      </c>
      <c r="B50" t="s">
        <v>4935</v>
      </c>
      <c r="C50" s="30">
        <v>0</v>
      </c>
      <c r="D50" s="183">
        <v>0</v>
      </c>
    </row>
    <row r="51" spans="1:4">
      <c r="A51">
        <v>50</v>
      </c>
      <c r="B51" t="s">
        <v>4936</v>
      </c>
      <c r="C51" s="30">
        <v>0</v>
      </c>
      <c r="D51" s="183">
        <v>3.4220000000000002</v>
      </c>
    </row>
    <row r="52" spans="1:4">
      <c r="A52">
        <v>51</v>
      </c>
      <c r="B52" t="s">
        <v>4937</v>
      </c>
      <c r="C52" s="30">
        <v>0</v>
      </c>
      <c r="D52" s="183">
        <v>0</v>
      </c>
    </row>
    <row r="53" spans="1:4">
      <c r="A53">
        <v>52</v>
      </c>
      <c r="B53" t="s">
        <v>4938</v>
      </c>
      <c r="C53" s="30">
        <v>0</v>
      </c>
      <c r="D53" s="183">
        <v>0</v>
      </c>
    </row>
    <row r="54" spans="1:4">
      <c r="A54">
        <v>53</v>
      </c>
      <c r="B54" t="s">
        <v>4939</v>
      </c>
      <c r="C54" s="30">
        <v>0</v>
      </c>
      <c r="D54" s="183">
        <v>0</v>
      </c>
    </row>
    <row r="55" spans="1:4">
      <c r="A55">
        <v>54</v>
      </c>
      <c r="B55" t="s">
        <v>4940</v>
      </c>
      <c r="C55" s="30">
        <v>0</v>
      </c>
      <c r="D55" s="183">
        <v>0</v>
      </c>
    </row>
    <row r="56" spans="1:4">
      <c r="A56">
        <v>55</v>
      </c>
      <c r="B56" t="s">
        <v>4941</v>
      </c>
      <c r="C56" s="30">
        <v>0</v>
      </c>
      <c r="D56" s="183">
        <v>13.3</v>
      </c>
    </row>
    <row r="57" spans="1:4">
      <c r="A57">
        <v>56</v>
      </c>
      <c r="B57" t="s">
        <v>4942</v>
      </c>
      <c r="C57" s="30">
        <v>0</v>
      </c>
      <c r="D57" s="183">
        <v>10.968</v>
      </c>
    </row>
    <row r="58" spans="1:4">
      <c r="A58">
        <v>57</v>
      </c>
      <c r="B58" t="s">
        <v>4943</v>
      </c>
      <c r="C58" s="30">
        <v>0</v>
      </c>
      <c r="D58" s="183">
        <v>7.5060000000000002</v>
      </c>
    </row>
    <row r="59" spans="1:4">
      <c r="A59">
        <v>58</v>
      </c>
      <c r="B59" t="s">
        <v>4944</v>
      </c>
      <c r="C59" s="30">
        <v>0</v>
      </c>
      <c r="D59" s="183">
        <v>9.6630000000000003</v>
      </c>
    </row>
    <row r="60" spans="1:4">
      <c r="A60">
        <v>59</v>
      </c>
      <c r="B60" t="s">
        <v>4945</v>
      </c>
      <c r="C60" s="30">
        <v>0</v>
      </c>
      <c r="D60" s="183">
        <v>0</v>
      </c>
    </row>
    <row r="61" spans="1:4">
      <c r="A61">
        <v>60</v>
      </c>
      <c r="B61" t="s">
        <v>4946</v>
      </c>
      <c r="C61" s="30">
        <v>30</v>
      </c>
      <c r="D61" s="183">
        <v>10.003</v>
      </c>
    </row>
    <row r="62" spans="1:4">
      <c r="A62">
        <v>61</v>
      </c>
      <c r="B62" t="s">
        <v>31853</v>
      </c>
      <c r="C62" s="30">
        <v>0</v>
      </c>
      <c r="D62" s="183">
        <v>0</v>
      </c>
    </row>
    <row r="63" spans="1:4">
      <c r="A63">
        <v>62</v>
      </c>
      <c r="B63" t="s">
        <v>4947</v>
      </c>
      <c r="C63" s="30">
        <v>0</v>
      </c>
      <c r="D63" s="183">
        <v>0</v>
      </c>
    </row>
    <row r="64" spans="1:4">
      <c r="A64">
        <v>63</v>
      </c>
      <c r="B64" t="s">
        <v>31854</v>
      </c>
      <c r="C64" s="30">
        <v>0</v>
      </c>
      <c r="D64" s="183">
        <v>0</v>
      </c>
    </row>
    <row r="65" spans="1:4">
      <c r="A65">
        <v>64</v>
      </c>
      <c r="B65" t="s">
        <v>31855</v>
      </c>
      <c r="C65" s="30">
        <v>0</v>
      </c>
      <c r="D65" s="183">
        <v>23.68</v>
      </c>
    </row>
    <row r="66" spans="1:4">
      <c r="A66">
        <v>65</v>
      </c>
      <c r="B66" t="s">
        <v>4948</v>
      </c>
      <c r="C66" s="30">
        <v>0</v>
      </c>
      <c r="D66" s="183">
        <v>0</v>
      </c>
    </row>
    <row r="67" spans="1:4">
      <c r="A67">
        <v>69</v>
      </c>
      <c r="B67" t="s">
        <v>4949</v>
      </c>
      <c r="C67" s="30">
        <v>0</v>
      </c>
      <c r="D67" s="183">
        <v>0</v>
      </c>
    </row>
    <row r="68" spans="1:4">
      <c r="A68">
        <v>71</v>
      </c>
      <c r="B68" t="s">
        <v>4950</v>
      </c>
      <c r="C68" s="30">
        <v>0</v>
      </c>
      <c r="D68" s="183">
        <v>0</v>
      </c>
    </row>
    <row r="69" spans="1:4">
      <c r="A69">
        <v>72</v>
      </c>
      <c r="B69" t="s">
        <v>4951</v>
      </c>
      <c r="C69" s="30">
        <v>0</v>
      </c>
      <c r="D69" s="183">
        <v>0</v>
      </c>
    </row>
    <row r="70" spans="1:4">
      <c r="A70">
        <v>73</v>
      </c>
      <c r="B70" t="s">
        <v>4952</v>
      </c>
      <c r="C70" s="30">
        <v>0</v>
      </c>
      <c r="D70" s="183">
        <v>0</v>
      </c>
    </row>
    <row r="71" spans="1:4">
      <c r="A71">
        <v>74</v>
      </c>
      <c r="B71" t="s">
        <v>4953</v>
      </c>
      <c r="C71" s="30">
        <v>0</v>
      </c>
      <c r="D71" s="183">
        <v>32.963000000000001</v>
      </c>
    </row>
    <row r="72" spans="1:4">
      <c r="A72">
        <v>75</v>
      </c>
      <c r="B72" t="s">
        <v>4954</v>
      </c>
      <c r="C72" s="30">
        <v>42</v>
      </c>
      <c r="D72" s="183">
        <v>0</v>
      </c>
    </row>
    <row r="73" spans="1:4">
      <c r="A73">
        <v>83</v>
      </c>
      <c r="B73" t="s">
        <v>4955</v>
      </c>
      <c r="C73" s="30">
        <v>0</v>
      </c>
      <c r="D73" s="183">
        <v>0</v>
      </c>
    </row>
    <row r="74" spans="1:4">
      <c r="A74">
        <v>84</v>
      </c>
      <c r="B74" t="s">
        <v>4956</v>
      </c>
      <c r="C74" s="30">
        <v>0</v>
      </c>
      <c r="D74" s="183">
        <v>0</v>
      </c>
    </row>
    <row r="75" spans="1:4">
      <c r="A75">
        <v>85</v>
      </c>
      <c r="B75" t="s">
        <v>4957</v>
      </c>
      <c r="C75" s="30">
        <v>0</v>
      </c>
      <c r="D75" s="183">
        <v>0</v>
      </c>
    </row>
    <row r="76" spans="1:4">
      <c r="A76">
        <v>86</v>
      </c>
      <c r="B76" t="s">
        <v>4958</v>
      </c>
      <c r="C76" s="30">
        <v>0</v>
      </c>
      <c r="D76" s="183">
        <v>19.170000000000002</v>
      </c>
    </row>
    <row r="77" spans="1:4">
      <c r="A77">
        <v>87</v>
      </c>
      <c r="B77" t="s">
        <v>4959</v>
      </c>
      <c r="C77" s="30">
        <v>12</v>
      </c>
      <c r="D77" s="183">
        <v>0</v>
      </c>
    </row>
    <row r="78" spans="1:4">
      <c r="A78">
        <v>88</v>
      </c>
      <c r="B78" t="s">
        <v>4960</v>
      </c>
      <c r="C78" s="30">
        <v>0</v>
      </c>
      <c r="D78" s="183">
        <v>0</v>
      </c>
    </row>
    <row r="79" spans="1:4">
      <c r="A79">
        <v>89</v>
      </c>
      <c r="B79" t="s">
        <v>4961</v>
      </c>
      <c r="C79" s="30">
        <v>0</v>
      </c>
      <c r="D79" s="183">
        <v>0</v>
      </c>
    </row>
    <row r="80" spans="1:4">
      <c r="A80">
        <v>90</v>
      </c>
      <c r="B80" t="s">
        <v>4962</v>
      </c>
      <c r="C80" s="30">
        <v>0</v>
      </c>
      <c r="D80" s="183">
        <v>0</v>
      </c>
    </row>
    <row r="81" spans="1:4">
      <c r="A81">
        <v>91</v>
      </c>
      <c r="B81" t="s">
        <v>4963</v>
      </c>
      <c r="C81" s="30">
        <v>0</v>
      </c>
      <c r="D81" s="183">
        <v>0</v>
      </c>
    </row>
    <row r="82" spans="1:4">
      <c r="A82">
        <v>92</v>
      </c>
      <c r="B82" t="s">
        <v>4964</v>
      </c>
      <c r="C82" s="30">
        <v>0</v>
      </c>
      <c r="D82" s="183">
        <v>17.16</v>
      </c>
    </row>
    <row r="83" spans="1:4">
      <c r="A83">
        <v>108</v>
      </c>
      <c r="B83" t="s">
        <v>4965</v>
      </c>
      <c r="C83" s="30">
        <v>6</v>
      </c>
      <c r="D83" s="183">
        <v>18.8</v>
      </c>
    </row>
    <row r="84" spans="1:4">
      <c r="A84">
        <v>109</v>
      </c>
      <c r="B84" t="s">
        <v>4966</v>
      </c>
      <c r="C84" s="30">
        <v>0</v>
      </c>
      <c r="D84" s="183">
        <v>0</v>
      </c>
    </row>
    <row r="85" spans="1:4">
      <c r="A85">
        <v>110</v>
      </c>
      <c r="B85" t="s">
        <v>4967</v>
      </c>
      <c r="C85" s="30">
        <v>0</v>
      </c>
      <c r="D85" s="183">
        <v>17.02</v>
      </c>
    </row>
    <row r="86" spans="1:4">
      <c r="A86">
        <v>111</v>
      </c>
      <c r="B86" t="s">
        <v>4968</v>
      </c>
      <c r="C86" s="30">
        <v>0</v>
      </c>
      <c r="D86" s="183">
        <v>20.52</v>
      </c>
    </row>
    <row r="87" spans="1:4">
      <c r="A87">
        <v>112</v>
      </c>
      <c r="B87" t="s">
        <v>4969</v>
      </c>
      <c r="C87" s="30">
        <v>0</v>
      </c>
      <c r="D87" s="183">
        <v>0</v>
      </c>
    </row>
    <row r="88" spans="1:4">
      <c r="A88">
        <v>113</v>
      </c>
      <c r="B88" t="s">
        <v>4970</v>
      </c>
      <c r="C88" s="30">
        <v>0</v>
      </c>
      <c r="D88" s="183">
        <v>13.255000000000001</v>
      </c>
    </row>
    <row r="89" spans="1:4">
      <c r="A89">
        <v>114</v>
      </c>
      <c r="B89" t="s">
        <v>4971</v>
      </c>
      <c r="C89" s="30">
        <v>12</v>
      </c>
      <c r="D89" s="183">
        <v>57.363</v>
      </c>
    </row>
    <row r="90" spans="1:4">
      <c r="A90">
        <v>115</v>
      </c>
      <c r="B90" t="s">
        <v>4972</v>
      </c>
      <c r="C90" s="30">
        <v>0</v>
      </c>
      <c r="D90" s="183">
        <v>0</v>
      </c>
    </row>
    <row r="91" spans="1:4">
      <c r="A91">
        <v>118</v>
      </c>
      <c r="B91" t="s">
        <v>4973</v>
      </c>
      <c r="C91" s="30">
        <v>12</v>
      </c>
      <c r="D91" s="183">
        <v>0</v>
      </c>
    </row>
    <row r="92" spans="1:4">
      <c r="A92">
        <v>119</v>
      </c>
      <c r="B92" t="s">
        <v>4974</v>
      </c>
      <c r="C92" s="30">
        <v>0</v>
      </c>
      <c r="D92" s="183">
        <v>9.76</v>
      </c>
    </row>
    <row r="93" spans="1:4">
      <c r="A93">
        <v>120</v>
      </c>
      <c r="B93" t="s">
        <v>4975</v>
      </c>
      <c r="C93" s="30">
        <v>0</v>
      </c>
      <c r="D93" s="183">
        <v>0</v>
      </c>
    </row>
    <row r="94" spans="1:4">
      <c r="A94">
        <v>121</v>
      </c>
      <c r="B94" t="s">
        <v>4976</v>
      </c>
      <c r="C94" s="30">
        <v>0</v>
      </c>
      <c r="D94" s="183">
        <v>0</v>
      </c>
    </row>
    <row r="95" spans="1:4">
      <c r="A95">
        <v>130</v>
      </c>
      <c r="B95" t="s">
        <v>4977</v>
      </c>
      <c r="C95" s="30">
        <v>0</v>
      </c>
      <c r="D95" s="183">
        <v>0</v>
      </c>
    </row>
    <row r="96" spans="1:4">
      <c r="A96">
        <v>131</v>
      </c>
      <c r="B96" t="s">
        <v>4978</v>
      </c>
      <c r="C96" s="30">
        <v>-6</v>
      </c>
      <c r="D96" s="183">
        <v>0</v>
      </c>
    </row>
    <row r="97" spans="1:4">
      <c r="A97">
        <v>201</v>
      </c>
      <c r="B97" t="s">
        <v>4979</v>
      </c>
      <c r="C97" s="30">
        <v>0</v>
      </c>
      <c r="D97" s="183">
        <v>6.15</v>
      </c>
    </row>
    <row r="98" spans="1:4">
      <c r="A98">
        <v>202</v>
      </c>
      <c r="B98" t="s">
        <v>4980</v>
      </c>
      <c r="C98" s="30">
        <v>0</v>
      </c>
      <c r="D98" s="183">
        <v>0</v>
      </c>
    </row>
    <row r="99" spans="1:4">
      <c r="A99">
        <v>203</v>
      </c>
      <c r="B99" t="s">
        <v>4981</v>
      </c>
      <c r="C99" s="30">
        <v>0</v>
      </c>
      <c r="D99" s="183">
        <v>7.7709999999999999</v>
      </c>
    </row>
    <row r="100" spans="1:4">
      <c r="A100">
        <v>204</v>
      </c>
      <c r="B100" t="s">
        <v>4982</v>
      </c>
      <c r="C100" s="30">
        <v>0</v>
      </c>
      <c r="D100" s="183">
        <v>0</v>
      </c>
    </row>
    <row r="101" spans="1:4">
      <c r="A101">
        <v>205</v>
      </c>
      <c r="B101" t="s">
        <v>4983</v>
      </c>
      <c r="C101" s="30">
        <v>0</v>
      </c>
      <c r="D101" s="183">
        <v>4.5819999999999999</v>
      </c>
    </row>
    <row r="102" spans="1:4">
      <c r="A102">
        <v>206</v>
      </c>
      <c r="B102" t="s">
        <v>4984</v>
      </c>
      <c r="C102" s="30">
        <v>0</v>
      </c>
      <c r="D102" s="183">
        <v>0</v>
      </c>
    </row>
    <row r="103" spans="1:4">
      <c r="A103">
        <v>207</v>
      </c>
      <c r="B103" t="s">
        <v>4985</v>
      </c>
      <c r="C103" s="30">
        <v>0</v>
      </c>
      <c r="D103" s="183">
        <v>0</v>
      </c>
    </row>
    <row r="104" spans="1:4">
      <c r="A104">
        <v>208</v>
      </c>
      <c r="B104" t="s">
        <v>4986</v>
      </c>
      <c r="C104" s="30">
        <v>0</v>
      </c>
      <c r="D104" s="183">
        <v>13.87</v>
      </c>
    </row>
    <row r="105" spans="1:4">
      <c r="A105">
        <v>209</v>
      </c>
      <c r="B105" t="s">
        <v>4987</v>
      </c>
      <c r="C105" s="30">
        <v>0</v>
      </c>
      <c r="D105" s="183">
        <v>0</v>
      </c>
    </row>
    <row r="106" spans="1:4">
      <c r="A106">
        <v>210</v>
      </c>
      <c r="B106" t="s">
        <v>18188</v>
      </c>
      <c r="C106" s="30">
        <v>0</v>
      </c>
      <c r="D106" s="183">
        <v>0</v>
      </c>
    </row>
    <row r="107" spans="1:4">
      <c r="A107">
        <v>211</v>
      </c>
      <c r="B107" t="s">
        <v>4988</v>
      </c>
      <c r="C107" s="30">
        <v>0</v>
      </c>
      <c r="D107" s="183">
        <v>0</v>
      </c>
    </row>
    <row r="108" spans="1:4">
      <c r="A108">
        <v>212</v>
      </c>
      <c r="B108" t="s">
        <v>4989</v>
      </c>
      <c r="C108" s="30">
        <v>0</v>
      </c>
      <c r="D108" s="183">
        <v>19.02</v>
      </c>
    </row>
    <row r="109" spans="1:4">
      <c r="A109">
        <v>213</v>
      </c>
      <c r="B109" t="s">
        <v>4990</v>
      </c>
      <c r="C109" s="30">
        <v>0</v>
      </c>
      <c r="D109" s="183">
        <v>12.335000000000001</v>
      </c>
    </row>
    <row r="110" spans="1:4">
      <c r="A110">
        <v>214</v>
      </c>
      <c r="B110" t="s">
        <v>4991</v>
      </c>
      <c r="C110" s="30">
        <v>0</v>
      </c>
      <c r="D110" s="183">
        <v>0</v>
      </c>
    </row>
    <row r="111" spans="1:4">
      <c r="A111">
        <v>219</v>
      </c>
      <c r="B111" t="s">
        <v>4992</v>
      </c>
      <c r="C111" s="30">
        <v>0</v>
      </c>
      <c r="D111" s="183">
        <v>0</v>
      </c>
    </row>
    <row r="112" spans="1:4">
      <c r="A112">
        <v>220</v>
      </c>
      <c r="B112" t="s">
        <v>27488</v>
      </c>
      <c r="C112" s="30">
        <v>0</v>
      </c>
      <c r="D112" s="183">
        <v>0</v>
      </c>
    </row>
    <row r="113" spans="1:4">
      <c r="A113">
        <v>221</v>
      </c>
      <c r="B113" t="s">
        <v>4993</v>
      </c>
      <c r="C113" s="30">
        <v>0</v>
      </c>
      <c r="D113" s="183">
        <v>0</v>
      </c>
    </row>
    <row r="114" spans="1:4">
      <c r="A114">
        <v>222</v>
      </c>
      <c r="B114" t="s">
        <v>4994</v>
      </c>
      <c r="C114" s="30">
        <v>0</v>
      </c>
      <c r="D114" s="183">
        <v>0</v>
      </c>
    </row>
    <row r="115" spans="1:4">
      <c r="A115">
        <v>223</v>
      </c>
      <c r="B115" t="s">
        <v>4995</v>
      </c>
      <c r="C115" s="30">
        <v>3</v>
      </c>
      <c r="D115" s="183">
        <v>0</v>
      </c>
    </row>
    <row r="116" spans="1:4">
      <c r="A116">
        <v>224</v>
      </c>
      <c r="B116" t="s">
        <v>4996</v>
      </c>
      <c r="C116" s="30">
        <v>0</v>
      </c>
      <c r="D116" s="183">
        <v>8.49</v>
      </c>
    </row>
    <row r="117" spans="1:4">
      <c r="A117">
        <v>225</v>
      </c>
      <c r="B117" t="s">
        <v>4997</v>
      </c>
      <c r="C117" s="30">
        <v>0</v>
      </c>
      <c r="D117" s="183">
        <v>34.94</v>
      </c>
    </row>
    <row r="118" spans="1:4">
      <c r="A118">
        <v>226</v>
      </c>
      <c r="B118" t="s">
        <v>4998</v>
      </c>
      <c r="C118" s="30">
        <v>0</v>
      </c>
      <c r="D118" s="183">
        <v>0</v>
      </c>
    </row>
    <row r="119" spans="1:4">
      <c r="A119">
        <v>227</v>
      </c>
      <c r="B119" t="s">
        <v>4999</v>
      </c>
      <c r="C119" s="30">
        <v>0</v>
      </c>
      <c r="D119" s="183">
        <v>9.19</v>
      </c>
    </row>
    <row r="120" spans="1:4">
      <c r="A120">
        <v>231</v>
      </c>
      <c r="B120" t="s">
        <v>5000</v>
      </c>
      <c r="C120" s="30">
        <v>0</v>
      </c>
      <c r="D120" s="183">
        <v>0</v>
      </c>
    </row>
    <row r="121" spans="1:4">
      <c r="A121">
        <v>232</v>
      </c>
      <c r="B121" t="s">
        <v>5001</v>
      </c>
      <c r="C121" s="30">
        <v>0</v>
      </c>
      <c r="D121" s="183">
        <v>0</v>
      </c>
    </row>
    <row r="122" spans="1:4">
      <c r="A122">
        <v>233</v>
      </c>
      <c r="B122" t="s">
        <v>5002</v>
      </c>
      <c r="C122" s="30">
        <v>0</v>
      </c>
      <c r="D122" s="183">
        <v>0</v>
      </c>
    </row>
    <row r="123" spans="1:4">
      <c r="A123">
        <v>234</v>
      </c>
      <c r="B123" t="s">
        <v>5003</v>
      </c>
      <c r="C123" s="30">
        <v>0</v>
      </c>
      <c r="D123" s="183">
        <v>7.85</v>
      </c>
    </row>
    <row r="124" spans="1:4">
      <c r="A124">
        <v>235</v>
      </c>
      <c r="B124" t="s">
        <v>5004</v>
      </c>
      <c r="C124" s="30">
        <v>0</v>
      </c>
      <c r="D124" s="183">
        <v>0</v>
      </c>
    </row>
    <row r="125" spans="1:4">
      <c r="A125">
        <v>237</v>
      </c>
      <c r="B125" t="s">
        <v>5005</v>
      </c>
      <c r="C125" s="30">
        <v>0</v>
      </c>
      <c r="D125" s="183">
        <v>0</v>
      </c>
    </row>
    <row r="126" spans="1:4">
      <c r="A126">
        <v>238</v>
      </c>
      <c r="B126" t="s">
        <v>5006</v>
      </c>
      <c r="C126" s="30">
        <v>0</v>
      </c>
      <c r="D126" s="183">
        <v>0</v>
      </c>
    </row>
    <row r="127" spans="1:4">
      <c r="A127">
        <v>239</v>
      </c>
      <c r="B127" t="s">
        <v>5007</v>
      </c>
      <c r="C127" s="30">
        <v>0</v>
      </c>
      <c r="D127" s="183">
        <v>0</v>
      </c>
    </row>
    <row r="128" spans="1:4">
      <c r="A128">
        <v>240</v>
      </c>
      <c r="B128" t="s">
        <v>5008</v>
      </c>
      <c r="C128" s="30">
        <v>0</v>
      </c>
      <c r="D128" s="183">
        <v>0</v>
      </c>
    </row>
    <row r="129" spans="1:4">
      <c r="A129">
        <v>241</v>
      </c>
      <c r="B129" t="s">
        <v>5009</v>
      </c>
      <c r="C129" s="30">
        <v>0</v>
      </c>
      <c r="D129" s="183">
        <v>0</v>
      </c>
    </row>
    <row r="130" spans="1:4">
      <c r="A130">
        <v>242</v>
      </c>
      <c r="B130" t="s">
        <v>5010</v>
      </c>
      <c r="C130" s="30">
        <v>0</v>
      </c>
      <c r="D130" s="183">
        <v>0</v>
      </c>
    </row>
    <row r="131" spans="1:4">
      <c r="A131">
        <v>243</v>
      </c>
      <c r="B131" t="s">
        <v>5011</v>
      </c>
      <c r="C131" s="30">
        <v>42</v>
      </c>
      <c r="D131" s="183">
        <v>0</v>
      </c>
    </row>
    <row r="132" spans="1:4">
      <c r="A132">
        <v>245</v>
      </c>
      <c r="B132" t="s">
        <v>5012</v>
      </c>
      <c r="C132" s="30">
        <v>0</v>
      </c>
      <c r="D132" s="183">
        <v>12.843</v>
      </c>
    </row>
    <row r="133" spans="1:4">
      <c r="A133">
        <v>246</v>
      </c>
      <c r="B133" t="s">
        <v>5013</v>
      </c>
      <c r="C133" s="30">
        <v>0</v>
      </c>
      <c r="D133" s="183">
        <v>0</v>
      </c>
    </row>
    <row r="134" spans="1:4">
      <c r="A134">
        <v>247</v>
      </c>
      <c r="B134" t="s">
        <v>5014</v>
      </c>
      <c r="C134" s="30">
        <v>0</v>
      </c>
      <c r="D134" s="183">
        <v>0</v>
      </c>
    </row>
    <row r="135" spans="1:4">
      <c r="A135">
        <v>249</v>
      </c>
      <c r="B135" t="s">
        <v>5015</v>
      </c>
      <c r="C135" s="30">
        <v>0</v>
      </c>
      <c r="D135" s="183">
        <v>25</v>
      </c>
    </row>
    <row r="136" spans="1:4">
      <c r="A136">
        <v>250</v>
      </c>
      <c r="B136" t="s">
        <v>5016</v>
      </c>
      <c r="C136" s="30">
        <v>0</v>
      </c>
      <c r="D136" s="183">
        <v>36.268000000000001</v>
      </c>
    </row>
    <row r="137" spans="1:4">
      <c r="A137">
        <v>251</v>
      </c>
      <c r="B137" t="s">
        <v>5017</v>
      </c>
      <c r="C137" s="30">
        <v>0</v>
      </c>
      <c r="D137" s="183">
        <v>0</v>
      </c>
    </row>
    <row r="138" spans="1:4">
      <c r="A138">
        <v>252</v>
      </c>
      <c r="B138" t="s">
        <v>5018</v>
      </c>
      <c r="C138" s="30">
        <v>18</v>
      </c>
      <c r="D138" s="183">
        <v>0</v>
      </c>
    </row>
    <row r="139" spans="1:4">
      <c r="A139">
        <v>253</v>
      </c>
      <c r="B139" t="s">
        <v>5019</v>
      </c>
      <c r="C139" s="30">
        <v>0</v>
      </c>
      <c r="D139" s="183">
        <v>0</v>
      </c>
    </row>
    <row r="140" spans="1:4">
      <c r="A140">
        <v>254</v>
      </c>
      <c r="B140" t="s">
        <v>5020</v>
      </c>
      <c r="C140" s="30">
        <v>0</v>
      </c>
      <c r="D140" s="183">
        <v>0</v>
      </c>
    </row>
    <row r="141" spans="1:4">
      <c r="A141">
        <v>255</v>
      </c>
      <c r="B141" t="s">
        <v>5021</v>
      </c>
      <c r="C141" s="30">
        <v>0</v>
      </c>
      <c r="D141" s="183">
        <v>0</v>
      </c>
    </row>
    <row r="142" spans="1:4">
      <c r="A142">
        <v>256</v>
      </c>
      <c r="B142" t="s">
        <v>5022</v>
      </c>
      <c r="C142" s="30">
        <v>0</v>
      </c>
      <c r="D142" s="183">
        <v>0</v>
      </c>
    </row>
    <row r="143" spans="1:4">
      <c r="A143">
        <v>257</v>
      </c>
      <c r="B143" t="s">
        <v>5023</v>
      </c>
      <c r="C143" s="30">
        <v>0</v>
      </c>
      <c r="D143" s="183">
        <v>0</v>
      </c>
    </row>
    <row r="144" spans="1:4">
      <c r="A144">
        <v>258</v>
      </c>
      <c r="B144" t="s">
        <v>5024</v>
      </c>
      <c r="C144" s="30">
        <v>0</v>
      </c>
      <c r="D144" s="183">
        <v>0</v>
      </c>
    </row>
    <row r="145" spans="1:4">
      <c r="A145">
        <v>259</v>
      </c>
      <c r="B145" t="s">
        <v>5025</v>
      </c>
      <c r="C145" s="30">
        <v>0</v>
      </c>
      <c r="D145" s="183">
        <v>0</v>
      </c>
    </row>
    <row r="146" spans="1:4">
      <c r="A146">
        <v>260</v>
      </c>
      <c r="B146" t="s">
        <v>5026</v>
      </c>
      <c r="C146" s="30">
        <v>0</v>
      </c>
      <c r="D146" s="183">
        <v>0</v>
      </c>
    </row>
    <row r="147" spans="1:4">
      <c r="A147">
        <v>261</v>
      </c>
      <c r="B147" t="s">
        <v>5027</v>
      </c>
      <c r="C147" s="30">
        <v>0</v>
      </c>
      <c r="D147" s="183">
        <v>0</v>
      </c>
    </row>
    <row r="148" spans="1:4">
      <c r="A148">
        <v>262</v>
      </c>
      <c r="B148" t="s">
        <v>5028</v>
      </c>
      <c r="C148" s="30">
        <v>0</v>
      </c>
      <c r="D148" s="183">
        <v>0</v>
      </c>
    </row>
    <row r="149" spans="1:4">
      <c r="A149">
        <v>263</v>
      </c>
      <c r="B149" t="s">
        <v>5029</v>
      </c>
      <c r="C149" s="30">
        <v>0</v>
      </c>
      <c r="D149" s="183">
        <v>0</v>
      </c>
    </row>
    <row r="150" spans="1:4">
      <c r="A150">
        <v>264</v>
      </c>
      <c r="B150" t="s">
        <v>5030</v>
      </c>
      <c r="C150" s="30">
        <v>0</v>
      </c>
      <c r="D150" s="183">
        <v>0</v>
      </c>
    </row>
    <row r="151" spans="1:4">
      <c r="A151">
        <v>265</v>
      </c>
      <c r="B151" t="s">
        <v>5031</v>
      </c>
      <c r="C151" s="30">
        <v>0</v>
      </c>
      <c r="D151" s="183">
        <v>0</v>
      </c>
    </row>
    <row r="152" spans="1:4">
      <c r="A152">
        <v>266</v>
      </c>
      <c r="B152" t="s">
        <v>5032</v>
      </c>
      <c r="C152" s="30">
        <v>3</v>
      </c>
      <c r="D152" s="183">
        <v>0</v>
      </c>
    </row>
    <row r="153" spans="1:4">
      <c r="A153">
        <v>267</v>
      </c>
      <c r="B153" t="s">
        <v>5033</v>
      </c>
      <c r="C153" s="30">
        <v>0</v>
      </c>
      <c r="D153" s="183">
        <v>7.0919999999999996</v>
      </c>
    </row>
    <row r="154" spans="1:4">
      <c r="A154">
        <v>268</v>
      </c>
      <c r="B154" t="s">
        <v>5034</v>
      </c>
      <c r="C154" s="30">
        <v>0</v>
      </c>
      <c r="D154" s="183">
        <v>0</v>
      </c>
    </row>
    <row r="155" spans="1:4">
      <c r="A155">
        <v>269</v>
      </c>
      <c r="B155" t="s">
        <v>5035</v>
      </c>
      <c r="C155" s="30">
        <v>0</v>
      </c>
      <c r="D155" s="183">
        <v>4.6100000000000003</v>
      </c>
    </row>
    <row r="156" spans="1:4">
      <c r="A156">
        <v>270</v>
      </c>
      <c r="B156" t="s">
        <v>5036</v>
      </c>
      <c r="C156" s="30">
        <v>0</v>
      </c>
      <c r="D156" s="183">
        <v>0</v>
      </c>
    </row>
    <row r="157" spans="1:4">
      <c r="A157">
        <v>271</v>
      </c>
      <c r="B157" t="s">
        <v>5037</v>
      </c>
      <c r="C157" s="30">
        <v>0</v>
      </c>
      <c r="D157" s="183">
        <v>0</v>
      </c>
    </row>
    <row r="158" spans="1:4">
      <c r="A158">
        <v>272</v>
      </c>
      <c r="B158" t="s">
        <v>5038</v>
      </c>
      <c r="C158" s="30">
        <v>0</v>
      </c>
      <c r="D158" s="183">
        <v>4.8920000000000003</v>
      </c>
    </row>
    <row r="159" spans="1:4">
      <c r="A159">
        <v>273</v>
      </c>
      <c r="B159" t="s">
        <v>5039</v>
      </c>
      <c r="C159" s="30">
        <v>0</v>
      </c>
      <c r="D159" s="183">
        <v>5.4720000000000004</v>
      </c>
    </row>
    <row r="160" spans="1:4">
      <c r="A160">
        <v>274</v>
      </c>
      <c r="B160" t="s">
        <v>5040</v>
      </c>
      <c r="C160" s="30">
        <v>21</v>
      </c>
      <c r="D160" s="183">
        <v>0</v>
      </c>
    </row>
    <row r="161" spans="1:4">
      <c r="A161">
        <v>275</v>
      </c>
      <c r="B161" t="s">
        <v>5041</v>
      </c>
      <c r="C161" s="30">
        <v>0</v>
      </c>
      <c r="D161" s="183">
        <v>0</v>
      </c>
    </row>
    <row r="162" spans="1:4">
      <c r="A162">
        <v>276</v>
      </c>
      <c r="B162" t="s">
        <v>5042</v>
      </c>
      <c r="C162" s="30">
        <v>465</v>
      </c>
      <c r="D162" s="183">
        <v>12.92</v>
      </c>
    </row>
    <row r="163" spans="1:4">
      <c r="A163">
        <v>277</v>
      </c>
      <c r="B163" t="s">
        <v>5043</v>
      </c>
      <c r="C163" s="30">
        <v>0</v>
      </c>
      <c r="D163" s="183">
        <v>0</v>
      </c>
    </row>
    <row r="164" spans="1:4">
      <c r="A164">
        <v>278</v>
      </c>
      <c r="B164" t="s">
        <v>5044</v>
      </c>
      <c r="C164" s="30">
        <v>0</v>
      </c>
      <c r="D164" s="183">
        <v>0</v>
      </c>
    </row>
    <row r="165" spans="1:4">
      <c r="A165">
        <v>279</v>
      </c>
      <c r="B165" t="s">
        <v>5045</v>
      </c>
      <c r="C165" s="30">
        <v>0</v>
      </c>
      <c r="D165" s="183">
        <v>0</v>
      </c>
    </row>
    <row r="166" spans="1:4">
      <c r="A166">
        <v>280</v>
      </c>
      <c r="B166" t="s">
        <v>5046</v>
      </c>
      <c r="C166" s="30">
        <v>0</v>
      </c>
      <c r="D166" s="183">
        <v>0</v>
      </c>
    </row>
    <row r="167" spans="1:4">
      <c r="A167">
        <v>281</v>
      </c>
      <c r="B167" t="s">
        <v>5047</v>
      </c>
      <c r="C167" s="30">
        <v>0</v>
      </c>
      <c r="D167" s="183">
        <v>11.695</v>
      </c>
    </row>
    <row r="168" spans="1:4">
      <c r="A168">
        <v>282</v>
      </c>
      <c r="B168" t="s">
        <v>5048</v>
      </c>
      <c r="C168" s="30">
        <v>0</v>
      </c>
      <c r="D168" s="183">
        <v>16.498999999999999</v>
      </c>
    </row>
    <row r="169" spans="1:4">
      <c r="A169">
        <v>283</v>
      </c>
      <c r="B169" t="s">
        <v>5049</v>
      </c>
      <c r="C169" s="30">
        <v>0</v>
      </c>
      <c r="D169" s="183">
        <v>0</v>
      </c>
    </row>
    <row r="170" spans="1:4">
      <c r="A170">
        <v>284</v>
      </c>
      <c r="B170" t="s">
        <v>5050</v>
      </c>
      <c r="C170" s="30">
        <v>0</v>
      </c>
      <c r="D170" s="183">
        <v>0</v>
      </c>
    </row>
    <row r="171" spans="1:4">
      <c r="A171">
        <v>285</v>
      </c>
      <c r="B171" t="s">
        <v>5051</v>
      </c>
      <c r="C171" s="30">
        <v>0</v>
      </c>
      <c r="D171" s="183">
        <v>5.64</v>
      </c>
    </row>
    <row r="172" spans="1:4">
      <c r="A172">
        <v>286</v>
      </c>
      <c r="B172" t="s">
        <v>5052</v>
      </c>
      <c r="C172" s="30">
        <v>0</v>
      </c>
      <c r="D172" s="183">
        <v>0</v>
      </c>
    </row>
    <row r="173" spans="1:4">
      <c r="A173">
        <v>287</v>
      </c>
      <c r="B173" t="s">
        <v>5053</v>
      </c>
      <c r="C173" s="30">
        <v>0</v>
      </c>
      <c r="D173" s="183">
        <v>0</v>
      </c>
    </row>
    <row r="174" spans="1:4">
      <c r="A174">
        <v>288</v>
      </c>
      <c r="B174" t="s">
        <v>5054</v>
      </c>
      <c r="C174" s="30">
        <v>0</v>
      </c>
      <c r="D174" s="183">
        <v>0</v>
      </c>
    </row>
    <row r="175" spans="1:4">
      <c r="A175">
        <v>296</v>
      </c>
      <c r="B175" t="s">
        <v>5055</v>
      </c>
      <c r="C175" s="30">
        <v>0</v>
      </c>
      <c r="D175" s="183">
        <v>0</v>
      </c>
    </row>
    <row r="176" spans="1:4">
      <c r="A176">
        <v>298</v>
      </c>
      <c r="B176" t="s">
        <v>5056</v>
      </c>
      <c r="C176" s="30">
        <v>0</v>
      </c>
      <c r="D176" s="183">
        <v>0</v>
      </c>
    </row>
    <row r="177" spans="1:4">
      <c r="A177">
        <v>299</v>
      </c>
      <c r="B177" t="s">
        <v>5057</v>
      </c>
      <c r="C177" s="30">
        <v>0</v>
      </c>
      <c r="D177" s="183">
        <v>0</v>
      </c>
    </row>
    <row r="178" spans="1:4">
      <c r="A178">
        <v>300</v>
      </c>
      <c r="B178" t="s">
        <v>5058</v>
      </c>
      <c r="C178" s="30">
        <v>4</v>
      </c>
      <c r="D178" s="183">
        <v>0</v>
      </c>
    </row>
    <row r="179" spans="1:4">
      <c r="A179">
        <v>301</v>
      </c>
      <c r="B179" t="s">
        <v>5059</v>
      </c>
      <c r="C179" s="30">
        <v>0</v>
      </c>
      <c r="D179" s="183">
        <v>0</v>
      </c>
    </row>
    <row r="180" spans="1:4">
      <c r="A180">
        <v>302</v>
      </c>
      <c r="B180" t="s">
        <v>5060</v>
      </c>
      <c r="C180" s="30">
        <v>0</v>
      </c>
      <c r="D180" s="183">
        <v>0</v>
      </c>
    </row>
    <row r="181" spans="1:4">
      <c r="A181">
        <v>303</v>
      </c>
      <c r="B181" t="s">
        <v>5061</v>
      </c>
      <c r="C181" s="30">
        <v>0</v>
      </c>
      <c r="D181" s="183">
        <v>0</v>
      </c>
    </row>
    <row r="182" spans="1:4">
      <c r="A182">
        <v>304</v>
      </c>
      <c r="B182" t="s">
        <v>5062</v>
      </c>
      <c r="C182" s="30">
        <v>0</v>
      </c>
      <c r="D182" s="183">
        <v>7.5209999999999999</v>
      </c>
    </row>
    <row r="183" spans="1:4">
      <c r="A183">
        <v>305</v>
      </c>
      <c r="B183" t="s">
        <v>5063</v>
      </c>
      <c r="C183" s="30">
        <v>0</v>
      </c>
      <c r="D183" s="183">
        <v>0</v>
      </c>
    </row>
    <row r="184" spans="1:4">
      <c r="A184">
        <v>306</v>
      </c>
      <c r="B184" t="s">
        <v>5064</v>
      </c>
      <c r="C184" s="30">
        <v>0</v>
      </c>
      <c r="D184" s="183">
        <v>0</v>
      </c>
    </row>
    <row r="185" spans="1:4">
      <c r="A185">
        <v>307</v>
      </c>
      <c r="B185" t="s">
        <v>5065</v>
      </c>
      <c r="C185" s="30">
        <v>0</v>
      </c>
      <c r="D185" s="183">
        <v>0</v>
      </c>
    </row>
    <row r="186" spans="1:4">
      <c r="A186">
        <v>308</v>
      </c>
      <c r="B186" t="s">
        <v>5066</v>
      </c>
      <c r="C186" s="30">
        <v>0</v>
      </c>
      <c r="D186" s="183">
        <v>0</v>
      </c>
    </row>
    <row r="187" spans="1:4">
      <c r="A187">
        <v>309</v>
      </c>
      <c r="B187" t="s">
        <v>5067</v>
      </c>
      <c r="C187" s="30">
        <v>0</v>
      </c>
      <c r="D187" s="183">
        <v>0</v>
      </c>
    </row>
    <row r="188" spans="1:4">
      <c r="A188">
        <v>310</v>
      </c>
      <c r="B188" t="s">
        <v>5068</v>
      </c>
      <c r="C188" s="30">
        <v>0</v>
      </c>
      <c r="D188" s="183">
        <v>0</v>
      </c>
    </row>
    <row r="189" spans="1:4">
      <c r="A189">
        <v>311</v>
      </c>
      <c r="B189" t="s">
        <v>5069</v>
      </c>
      <c r="C189" s="30">
        <v>0</v>
      </c>
      <c r="D189" s="183">
        <v>0</v>
      </c>
    </row>
    <row r="190" spans="1:4">
      <c r="A190">
        <v>312</v>
      </c>
      <c r="B190" t="s">
        <v>5070</v>
      </c>
      <c r="C190" s="30">
        <v>0</v>
      </c>
      <c r="D190" s="183">
        <v>0</v>
      </c>
    </row>
    <row r="191" spans="1:4">
      <c r="A191">
        <v>313</v>
      </c>
      <c r="B191" t="s">
        <v>5071</v>
      </c>
      <c r="C191" s="30">
        <v>48</v>
      </c>
      <c r="D191" s="183">
        <v>0</v>
      </c>
    </row>
    <row r="192" spans="1:4">
      <c r="A192">
        <v>314</v>
      </c>
      <c r="B192" t="s">
        <v>5072</v>
      </c>
      <c r="C192" s="30">
        <v>0</v>
      </c>
      <c r="D192" s="183">
        <v>7.4560000000000004</v>
      </c>
    </row>
    <row r="193" spans="1:4">
      <c r="A193">
        <v>315</v>
      </c>
      <c r="B193" t="s">
        <v>5073</v>
      </c>
      <c r="C193" s="30">
        <v>0</v>
      </c>
      <c r="D193" s="183">
        <v>0</v>
      </c>
    </row>
    <row r="194" spans="1:4">
      <c r="A194">
        <v>316</v>
      </c>
      <c r="B194" t="s">
        <v>5074</v>
      </c>
      <c r="C194" s="30">
        <v>0</v>
      </c>
      <c r="D194" s="183">
        <v>14.661</v>
      </c>
    </row>
    <row r="195" spans="1:4">
      <c r="A195">
        <v>317</v>
      </c>
      <c r="B195" t="s">
        <v>5075</v>
      </c>
      <c r="C195" s="30">
        <v>21</v>
      </c>
      <c r="D195" s="183">
        <v>0</v>
      </c>
    </row>
    <row r="196" spans="1:4">
      <c r="A196">
        <v>318</v>
      </c>
      <c r="B196" t="s">
        <v>5076</v>
      </c>
      <c r="C196" s="30">
        <v>18</v>
      </c>
      <c r="D196" s="183">
        <v>0</v>
      </c>
    </row>
    <row r="197" spans="1:4">
      <c r="A197">
        <v>319</v>
      </c>
      <c r="B197" t="s">
        <v>5077</v>
      </c>
      <c r="C197" s="30">
        <v>0</v>
      </c>
      <c r="D197" s="183">
        <v>0</v>
      </c>
    </row>
    <row r="198" spans="1:4">
      <c r="A198">
        <v>320</v>
      </c>
      <c r="B198" t="s">
        <v>5078</v>
      </c>
      <c r="C198" s="30">
        <v>0</v>
      </c>
      <c r="D198" s="183">
        <v>0</v>
      </c>
    </row>
    <row r="199" spans="1:4">
      <c r="A199">
        <v>321</v>
      </c>
      <c r="B199" t="s">
        <v>5079</v>
      </c>
      <c r="C199" s="30">
        <v>0</v>
      </c>
      <c r="D199" s="183">
        <v>2.294</v>
      </c>
    </row>
    <row r="200" spans="1:4">
      <c r="A200">
        <v>322</v>
      </c>
      <c r="B200" t="s">
        <v>5080</v>
      </c>
      <c r="C200" s="30">
        <v>6</v>
      </c>
      <c r="D200" s="183">
        <v>0</v>
      </c>
    </row>
    <row r="201" spans="1:4">
      <c r="A201">
        <v>323</v>
      </c>
      <c r="B201" t="s">
        <v>5081</v>
      </c>
      <c r="C201" s="30">
        <v>0</v>
      </c>
      <c r="D201" s="183">
        <v>0</v>
      </c>
    </row>
    <row r="202" spans="1:4">
      <c r="A202">
        <v>324</v>
      </c>
      <c r="B202" t="s">
        <v>5082</v>
      </c>
      <c r="C202" s="30">
        <v>0</v>
      </c>
      <c r="D202" s="183">
        <v>0</v>
      </c>
    </row>
    <row r="203" spans="1:4">
      <c r="A203">
        <v>325</v>
      </c>
      <c r="B203" t="s">
        <v>5083</v>
      </c>
      <c r="C203" s="30">
        <v>0</v>
      </c>
      <c r="D203" s="183">
        <v>0</v>
      </c>
    </row>
    <row r="204" spans="1:4">
      <c r="A204">
        <v>326</v>
      </c>
      <c r="B204" t="s">
        <v>5084</v>
      </c>
      <c r="C204" s="30">
        <v>72</v>
      </c>
      <c r="D204" s="183">
        <v>0</v>
      </c>
    </row>
    <row r="205" spans="1:4">
      <c r="A205">
        <v>327</v>
      </c>
      <c r="B205" t="s">
        <v>5085</v>
      </c>
      <c r="C205" s="30">
        <v>0</v>
      </c>
      <c r="D205" s="183">
        <v>0</v>
      </c>
    </row>
    <row r="206" spans="1:4">
      <c r="A206">
        <v>328</v>
      </c>
      <c r="B206" t="s">
        <v>5086</v>
      </c>
      <c r="C206" s="30">
        <v>6</v>
      </c>
      <c r="D206" s="183">
        <v>0</v>
      </c>
    </row>
    <row r="207" spans="1:4">
      <c r="A207">
        <v>329</v>
      </c>
      <c r="B207" t="s">
        <v>18189</v>
      </c>
      <c r="C207" s="30">
        <v>0</v>
      </c>
      <c r="D207" s="183">
        <v>0</v>
      </c>
    </row>
    <row r="208" spans="1:4">
      <c r="A208">
        <v>330</v>
      </c>
      <c r="B208" t="s">
        <v>5087</v>
      </c>
      <c r="C208" s="30">
        <v>0</v>
      </c>
      <c r="D208" s="183">
        <v>0</v>
      </c>
    </row>
    <row r="209" spans="1:4">
      <c r="A209">
        <v>331</v>
      </c>
      <c r="B209" t="s">
        <v>5088</v>
      </c>
      <c r="C209" s="30">
        <v>0</v>
      </c>
      <c r="D209" s="183">
        <v>0</v>
      </c>
    </row>
    <row r="210" spans="1:4">
      <c r="A210">
        <v>332</v>
      </c>
      <c r="B210" t="s">
        <v>5089</v>
      </c>
      <c r="C210" s="30">
        <v>0</v>
      </c>
      <c r="D210" s="183">
        <v>4.3140000000000001</v>
      </c>
    </row>
    <row r="211" spans="1:4">
      <c r="A211">
        <v>333</v>
      </c>
      <c r="B211" t="s">
        <v>5090</v>
      </c>
      <c r="C211" s="30">
        <v>0</v>
      </c>
      <c r="D211" s="183">
        <v>0</v>
      </c>
    </row>
    <row r="212" spans="1:4">
      <c r="A212">
        <v>334</v>
      </c>
      <c r="B212" t="s">
        <v>5091</v>
      </c>
      <c r="C212" s="30">
        <v>0</v>
      </c>
      <c r="D212" s="183">
        <v>0</v>
      </c>
    </row>
    <row r="213" spans="1:4">
      <c r="A213">
        <v>335</v>
      </c>
      <c r="B213" t="s">
        <v>5092</v>
      </c>
      <c r="C213" s="30">
        <v>0</v>
      </c>
      <c r="D213" s="183">
        <v>3.0049999999999999</v>
      </c>
    </row>
    <row r="214" spans="1:4">
      <c r="A214">
        <v>336</v>
      </c>
      <c r="B214" t="s">
        <v>5093</v>
      </c>
      <c r="C214" s="30">
        <v>0</v>
      </c>
      <c r="D214" s="183">
        <v>14.997999999999999</v>
      </c>
    </row>
    <row r="215" spans="1:4">
      <c r="A215">
        <v>337</v>
      </c>
      <c r="B215" t="s">
        <v>5094</v>
      </c>
      <c r="C215" s="30">
        <v>6</v>
      </c>
      <c r="D215" s="183">
        <v>0</v>
      </c>
    </row>
    <row r="216" spans="1:4">
      <c r="A216">
        <v>338</v>
      </c>
      <c r="B216" t="s">
        <v>5095</v>
      </c>
      <c r="C216" s="30">
        <v>0</v>
      </c>
      <c r="D216" s="183">
        <v>8.9879999999999995</v>
      </c>
    </row>
    <row r="217" spans="1:4">
      <c r="A217">
        <v>339</v>
      </c>
      <c r="B217" t="s">
        <v>5096</v>
      </c>
      <c r="C217" s="30">
        <v>3</v>
      </c>
      <c r="D217" s="183">
        <v>18.178000000000001</v>
      </c>
    </row>
    <row r="218" spans="1:4">
      <c r="A218">
        <v>340</v>
      </c>
      <c r="B218" t="s">
        <v>5097</v>
      </c>
      <c r="C218" s="30">
        <v>0</v>
      </c>
      <c r="D218" s="183">
        <v>22.847999999999999</v>
      </c>
    </row>
    <row r="219" spans="1:4">
      <c r="A219">
        <v>341</v>
      </c>
      <c r="B219" t="s">
        <v>5098</v>
      </c>
      <c r="C219" s="30">
        <v>0</v>
      </c>
      <c r="D219" s="183">
        <v>0</v>
      </c>
    </row>
    <row r="220" spans="1:4">
      <c r="A220">
        <v>343</v>
      </c>
      <c r="B220" t="s">
        <v>5099</v>
      </c>
      <c r="C220" s="30">
        <v>12</v>
      </c>
      <c r="D220" s="183">
        <v>0</v>
      </c>
    </row>
    <row r="221" spans="1:4">
      <c r="A221">
        <v>344</v>
      </c>
      <c r="B221" t="s">
        <v>5100</v>
      </c>
      <c r="C221" s="30">
        <v>108</v>
      </c>
      <c r="D221" s="183">
        <v>0</v>
      </c>
    </row>
    <row r="222" spans="1:4">
      <c r="A222">
        <v>345</v>
      </c>
      <c r="B222" t="s">
        <v>5101</v>
      </c>
      <c r="C222" s="30">
        <v>0</v>
      </c>
      <c r="D222" s="183">
        <v>0</v>
      </c>
    </row>
    <row r="223" spans="1:4">
      <c r="A223">
        <v>346</v>
      </c>
      <c r="B223" t="s">
        <v>5102</v>
      </c>
      <c r="C223" s="30">
        <v>0</v>
      </c>
      <c r="D223" s="183">
        <v>5.9610000000000003</v>
      </c>
    </row>
    <row r="224" spans="1:4">
      <c r="A224">
        <v>347</v>
      </c>
      <c r="B224" t="s">
        <v>5103</v>
      </c>
      <c r="C224" s="30">
        <v>0</v>
      </c>
      <c r="D224" s="183">
        <v>0</v>
      </c>
    </row>
    <row r="225" spans="1:4">
      <c r="A225">
        <v>348</v>
      </c>
      <c r="B225" t="s">
        <v>5104</v>
      </c>
      <c r="C225" s="30">
        <v>0</v>
      </c>
      <c r="D225" s="183">
        <v>0</v>
      </c>
    </row>
    <row r="226" spans="1:4">
      <c r="A226">
        <v>349</v>
      </c>
      <c r="B226" t="s">
        <v>5105</v>
      </c>
      <c r="C226" s="30">
        <v>0</v>
      </c>
      <c r="D226" s="183">
        <v>0</v>
      </c>
    </row>
    <row r="227" spans="1:4">
      <c r="A227">
        <v>350</v>
      </c>
      <c r="B227" t="s">
        <v>5106</v>
      </c>
      <c r="C227" s="30">
        <v>0</v>
      </c>
      <c r="D227" s="183">
        <v>0</v>
      </c>
    </row>
    <row r="228" spans="1:4">
      <c r="A228">
        <v>351</v>
      </c>
      <c r="B228" t="s">
        <v>5107</v>
      </c>
      <c r="C228" s="30">
        <v>0</v>
      </c>
      <c r="D228" s="183">
        <v>0</v>
      </c>
    </row>
    <row r="229" spans="1:4">
      <c r="A229">
        <v>352</v>
      </c>
      <c r="B229" t="s">
        <v>5108</v>
      </c>
      <c r="C229" s="30">
        <v>0</v>
      </c>
      <c r="D229" s="183">
        <v>0</v>
      </c>
    </row>
    <row r="230" spans="1:4">
      <c r="A230">
        <v>353</v>
      </c>
      <c r="B230" t="s">
        <v>5109</v>
      </c>
      <c r="C230" s="30">
        <v>0</v>
      </c>
      <c r="D230" s="183">
        <v>0</v>
      </c>
    </row>
    <row r="231" spans="1:4">
      <c r="A231">
        <v>354</v>
      </c>
      <c r="B231" t="s">
        <v>5110</v>
      </c>
      <c r="C231" s="30">
        <v>0</v>
      </c>
      <c r="D231" s="183">
        <v>0</v>
      </c>
    </row>
    <row r="232" spans="1:4">
      <c r="A232">
        <v>355</v>
      </c>
      <c r="B232" t="s">
        <v>5111</v>
      </c>
      <c r="C232" s="30">
        <v>0</v>
      </c>
      <c r="D232" s="183">
        <v>0</v>
      </c>
    </row>
    <row r="233" spans="1:4">
      <c r="A233">
        <v>356</v>
      </c>
      <c r="B233" t="s">
        <v>5112</v>
      </c>
      <c r="C233" s="30">
        <v>0</v>
      </c>
      <c r="D233" s="183">
        <v>16.45</v>
      </c>
    </row>
    <row r="234" spans="1:4">
      <c r="A234">
        <v>357</v>
      </c>
      <c r="B234" t="s">
        <v>5113</v>
      </c>
      <c r="C234" s="30">
        <v>0</v>
      </c>
      <c r="D234" s="183">
        <v>0</v>
      </c>
    </row>
    <row r="235" spans="1:4">
      <c r="A235">
        <v>358</v>
      </c>
      <c r="B235" t="s">
        <v>5114</v>
      </c>
      <c r="C235" s="30">
        <v>30</v>
      </c>
      <c r="D235" s="183">
        <v>15.75</v>
      </c>
    </row>
    <row r="236" spans="1:4">
      <c r="A236">
        <v>359</v>
      </c>
      <c r="B236" t="s">
        <v>5115</v>
      </c>
      <c r="C236" s="30">
        <v>0</v>
      </c>
      <c r="D236" s="183">
        <v>0</v>
      </c>
    </row>
    <row r="237" spans="1:4">
      <c r="A237">
        <v>360</v>
      </c>
      <c r="B237" t="s">
        <v>5116</v>
      </c>
      <c r="C237" s="30">
        <v>0</v>
      </c>
      <c r="D237" s="183">
        <v>0</v>
      </c>
    </row>
    <row r="238" spans="1:4">
      <c r="A238">
        <v>361</v>
      </c>
      <c r="B238" t="s">
        <v>5117</v>
      </c>
      <c r="C238" s="30">
        <v>0</v>
      </c>
      <c r="D238" s="183">
        <v>0</v>
      </c>
    </row>
    <row r="239" spans="1:4">
      <c r="A239">
        <v>362</v>
      </c>
      <c r="B239" t="s">
        <v>5118</v>
      </c>
      <c r="C239" s="30">
        <v>0</v>
      </c>
      <c r="D239" s="183">
        <v>0</v>
      </c>
    </row>
    <row r="240" spans="1:4">
      <c r="A240">
        <v>363</v>
      </c>
      <c r="B240" t="s">
        <v>5119</v>
      </c>
      <c r="C240" s="30">
        <v>0</v>
      </c>
      <c r="D240" s="183">
        <v>0</v>
      </c>
    </row>
    <row r="241" spans="1:4">
      <c r="A241">
        <v>364</v>
      </c>
      <c r="B241" t="s">
        <v>5120</v>
      </c>
      <c r="C241" s="30">
        <v>0</v>
      </c>
      <c r="D241" s="183">
        <v>0</v>
      </c>
    </row>
    <row r="242" spans="1:4">
      <c r="A242">
        <v>365</v>
      </c>
      <c r="B242" t="s">
        <v>5121</v>
      </c>
      <c r="C242" s="30">
        <v>0</v>
      </c>
      <c r="D242" s="183">
        <v>0</v>
      </c>
    </row>
    <row r="243" spans="1:4">
      <c r="A243">
        <v>366</v>
      </c>
      <c r="B243" t="s">
        <v>5122</v>
      </c>
      <c r="C243" s="30">
        <v>0</v>
      </c>
      <c r="D243" s="183">
        <v>8.2029999999999994</v>
      </c>
    </row>
    <row r="244" spans="1:4">
      <c r="A244">
        <v>367</v>
      </c>
      <c r="B244" t="s">
        <v>5123</v>
      </c>
      <c r="C244" s="30">
        <v>0</v>
      </c>
      <c r="D244" s="183">
        <v>0</v>
      </c>
    </row>
    <row r="245" spans="1:4">
      <c r="A245">
        <v>368</v>
      </c>
      <c r="B245" t="s">
        <v>5124</v>
      </c>
      <c r="C245" s="30">
        <v>0</v>
      </c>
      <c r="D245" s="183">
        <v>0</v>
      </c>
    </row>
    <row r="246" spans="1:4">
      <c r="A246">
        <v>369</v>
      </c>
      <c r="B246" t="s">
        <v>5125</v>
      </c>
      <c r="C246" s="30">
        <v>0</v>
      </c>
      <c r="D246" s="183">
        <v>0</v>
      </c>
    </row>
    <row r="247" spans="1:4">
      <c r="A247">
        <v>370</v>
      </c>
      <c r="B247" t="s">
        <v>5126</v>
      </c>
      <c r="C247" s="30">
        <v>0</v>
      </c>
      <c r="D247" s="183">
        <v>9.0489999999999995</v>
      </c>
    </row>
    <row r="248" spans="1:4">
      <c r="A248">
        <v>371</v>
      </c>
      <c r="B248" t="s">
        <v>5127</v>
      </c>
      <c r="C248" s="30">
        <v>0</v>
      </c>
      <c r="D248" s="183">
        <v>0</v>
      </c>
    </row>
    <row r="249" spans="1:4">
      <c r="A249">
        <v>379</v>
      </c>
      <c r="B249" t="s">
        <v>5128</v>
      </c>
      <c r="C249" s="30">
        <v>0</v>
      </c>
      <c r="D249" s="183">
        <v>0</v>
      </c>
    </row>
    <row r="250" spans="1:4">
      <c r="A250">
        <v>380</v>
      </c>
      <c r="B250" t="s">
        <v>5129</v>
      </c>
      <c r="C250" s="30">
        <v>0</v>
      </c>
      <c r="D250" s="183">
        <v>0</v>
      </c>
    </row>
    <row r="251" spans="1:4">
      <c r="A251">
        <v>385</v>
      </c>
      <c r="B251" t="s">
        <v>5130</v>
      </c>
      <c r="C251" s="30">
        <v>0</v>
      </c>
      <c r="D251" s="183">
        <v>8.51</v>
      </c>
    </row>
    <row r="252" spans="1:4">
      <c r="A252">
        <v>386</v>
      </c>
      <c r="B252" t="s">
        <v>5131</v>
      </c>
      <c r="C252" s="30">
        <v>0</v>
      </c>
      <c r="D252" s="183">
        <v>0</v>
      </c>
    </row>
    <row r="253" spans="1:4">
      <c r="A253">
        <v>387</v>
      </c>
      <c r="B253" t="s">
        <v>5132</v>
      </c>
      <c r="C253" s="30">
        <v>24</v>
      </c>
      <c r="D253" s="183">
        <v>0</v>
      </c>
    </row>
    <row r="254" spans="1:4">
      <c r="A254">
        <v>388</v>
      </c>
      <c r="B254" t="s">
        <v>5133</v>
      </c>
      <c r="C254" s="30">
        <v>3</v>
      </c>
      <c r="D254" s="183">
        <v>0</v>
      </c>
    </row>
    <row r="255" spans="1:4">
      <c r="A255">
        <v>389</v>
      </c>
      <c r="B255" t="s">
        <v>5134</v>
      </c>
      <c r="C255" s="30">
        <v>0</v>
      </c>
      <c r="D255" s="183">
        <v>0</v>
      </c>
    </row>
    <row r="256" spans="1:4">
      <c r="A256">
        <v>390</v>
      </c>
      <c r="B256" t="s">
        <v>5135</v>
      </c>
      <c r="C256" s="30">
        <v>0</v>
      </c>
      <c r="D256" s="183">
        <v>0</v>
      </c>
    </row>
    <row r="257" spans="1:4">
      <c r="A257">
        <v>391</v>
      </c>
      <c r="B257" t="s">
        <v>5136</v>
      </c>
      <c r="C257" s="30">
        <v>0</v>
      </c>
      <c r="D257" s="183">
        <v>0</v>
      </c>
    </row>
    <row r="258" spans="1:4">
      <c r="A258">
        <v>392</v>
      </c>
      <c r="B258" t="s">
        <v>5137</v>
      </c>
      <c r="C258" s="30">
        <v>0</v>
      </c>
      <c r="D258" s="183">
        <v>0</v>
      </c>
    </row>
    <row r="259" spans="1:4">
      <c r="A259">
        <v>393</v>
      </c>
      <c r="B259" t="s">
        <v>5138</v>
      </c>
      <c r="C259" s="30">
        <v>0</v>
      </c>
      <c r="D259" s="183">
        <v>0</v>
      </c>
    </row>
    <row r="260" spans="1:4">
      <c r="A260">
        <v>394</v>
      </c>
      <c r="B260" t="s">
        <v>5139</v>
      </c>
      <c r="C260" s="30">
        <v>0</v>
      </c>
      <c r="D260" s="183">
        <v>18.411999999999999</v>
      </c>
    </row>
    <row r="261" spans="1:4">
      <c r="A261">
        <v>395</v>
      </c>
      <c r="B261" t="s">
        <v>5140</v>
      </c>
      <c r="C261" s="30">
        <v>6</v>
      </c>
      <c r="D261" s="183">
        <v>8.2680000000000007</v>
      </c>
    </row>
    <row r="262" spans="1:4">
      <c r="A262">
        <v>396</v>
      </c>
      <c r="B262" t="s">
        <v>5141</v>
      </c>
      <c r="C262" s="30">
        <v>24</v>
      </c>
      <c r="D262" s="183">
        <v>0</v>
      </c>
    </row>
    <row r="263" spans="1:4">
      <c r="A263">
        <v>397</v>
      </c>
      <c r="B263" t="s">
        <v>5142</v>
      </c>
      <c r="C263" s="30">
        <v>15</v>
      </c>
      <c r="D263" s="183">
        <v>10.801</v>
      </c>
    </row>
    <row r="264" spans="1:4">
      <c r="A264">
        <v>398</v>
      </c>
      <c r="B264" t="s">
        <v>5143</v>
      </c>
      <c r="C264" s="30">
        <v>0</v>
      </c>
      <c r="D264" s="183">
        <v>0</v>
      </c>
    </row>
    <row r="265" spans="1:4">
      <c r="A265">
        <v>399</v>
      </c>
      <c r="B265" t="s">
        <v>5144</v>
      </c>
      <c r="C265" s="30">
        <v>0</v>
      </c>
      <c r="D265" s="183">
        <v>0</v>
      </c>
    </row>
    <row r="266" spans="1:4">
      <c r="A266">
        <v>400</v>
      </c>
      <c r="B266" t="s">
        <v>5145</v>
      </c>
      <c r="C266" s="30">
        <v>0</v>
      </c>
      <c r="D266" s="183">
        <v>0</v>
      </c>
    </row>
    <row r="267" spans="1:4">
      <c r="A267">
        <v>401</v>
      </c>
      <c r="B267" t="s">
        <v>5146</v>
      </c>
      <c r="C267" s="30">
        <v>0</v>
      </c>
      <c r="D267" s="183">
        <v>0</v>
      </c>
    </row>
    <row r="268" spans="1:4">
      <c r="A268">
        <v>402</v>
      </c>
      <c r="B268" t="s">
        <v>5147</v>
      </c>
      <c r="C268" s="30">
        <v>0</v>
      </c>
      <c r="D268" s="183">
        <v>0</v>
      </c>
    </row>
    <row r="269" spans="1:4">
      <c r="A269">
        <v>403</v>
      </c>
      <c r="B269" t="s">
        <v>5148</v>
      </c>
      <c r="C269" s="30">
        <v>24</v>
      </c>
      <c r="D269" s="183">
        <v>0</v>
      </c>
    </row>
    <row r="270" spans="1:4">
      <c r="A270">
        <v>404</v>
      </c>
      <c r="B270" t="s">
        <v>5149</v>
      </c>
      <c r="C270" s="30">
        <v>0</v>
      </c>
      <c r="D270" s="183">
        <v>0</v>
      </c>
    </row>
    <row r="271" spans="1:4">
      <c r="A271">
        <v>405</v>
      </c>
      <c r="B271" t="s">
        <v>5150</v>
      </c>
      <c r="C271" s="30">
        <v>24</v>
      </c>
      <c r="D271" s="183">
        <v>0</v>
      </c>
    </row>
    <row r="272" spans="1:4">
      <c r="A272">
        <v>406</v>
      </c>
      <c r="B272" t="s">
        <v>5151</v>
      </c>
      <c r="C272" s="30">
        <v>21</v>
      </c>
      <c r="D272" s="183">
        <v>36.277999999999999</v>
      </c>
    </row>
    <row r="273" spans="1:4">
      <c r="A273">
        <v>407</v>
      </c>
      <c r="B273" t="s">
        <v>5152</v>
      </c>
      <c r="C273" s="30">
        <v>0</v>
      </c>
      <c r="D273" s="183">
        <v>0</v>
      </c>
    </row>
    <row r="274" spans="1:4">
      <c r="A274">
        <v>408</v>
      </c>
      <c r="B274" t="s">
        <v>5153</v>
      </c>
      <c r="C274" s="30">
        <v>0</v>
      </c>
      <c r="D274" s="183">
        <v>0</v>
      </c>
    </row>
    <row r="275" spans="1:4">
      <c r="A275">
        <v>409</v>
      </c>
      <c r="B275" t="s">
        <v>5154</v>
      </c>
      <c r="C275" s="30">
        <v>0</v>
      </c>
      <c r="D275" s="183">
        <v>0</v>
      </c>
    </row>
    <row r="276" spans="1:4">
      <c r="A276">
        <v>410</v>
      </c>
      <c r="B276" t="s">
        <v>5155</v>
      </c>
      <c r="C276" s="30">
        <v>-72</v>
      </c>
      <c r="D276" s="183">
        <v>0</v>
      </c>
    </row>
    <row r="277" spans="1:4">
      <c r="A277">
        <v>411</v>
      </c>
      <c r="B277" t="s">
        <v>5156</v>
      </c>
      <c r="C277" s="30">
        <v>0</v>
      </c>
      <c r="D277" s="183">
        <v>8.1999999999999993</v>
      </c>
    </row>
    <row r="278" spans="1:4">
      <c r="A278">
        <v>412</v>
      </c>
      <c r="B278" t="s">
        <v>5157</v>
      </c>
      <c r="C278" s="30">
        <v>18</v>
      </c>
      <c r="D278" s="183">
        <v>0</v>
      </c>
    </row>
    <row r="279" spans="1:4">
      <c r="A279">
        <v>413</v>
      </c>
      <c r="B279" t="s">
        <v>5158</v>
      </c>
      <c r="C279" s="30">
        <v>0</v>
      </c>
      <c r="D279" s="183">
        <v>0</v>
      </c>
    </row>
    <row r="280" spans="1:4">
      <c r="A280">
        <v>414</v>
      </c>
      <c r="B280" t="s">
        <v>5159</v>
      </c>
      <c r="C280" s="30">
        <v>0</v>
      </c>
      <c r="D280" s="183">
        <v>10.323</v>
      </c>
    </row>
    <row r="281" spans="1:4">
      <c r="A281">
        <v>415</v>
      </c>
      <c r="B281" t="s">
        <v>5160</v>
      </c>
      <c r="C281" s="30">
        <v>0</v>
      </c>
      <c r="D281" s="183">
        <v>0</v>
      </c>
    </row>
    <row r="282" spans="1:4">
      <c r="A282">
        <v>416</v>
      </c>
      <c r="B282" t="s">
        <v>5161</v>
      </c>
      <c r="C282" s="30">
        <v>0</v>
      </c>
      <c r="D282" s="183">
        <v>5.3</v>
      </c>
    </row>
    <row r="283" spans="1:4">
      <c r="A283">
        <v>417</v>
      </c>
      <c r="B283" t="s">
        <v>5162</v>
      </c>
      <c r="C283" s="30">
        <v>0</v>
      </c>
      <c r="D283" s="183">
        <v>0</v>
      </c>
    </row>
    <row r="284" spans="1:4">
      <c r="A284">
        <v>418</v>
      </c>
      <c r="B284" t="s">
        <v>5163</v>
      </c>
      <c r="C284" s="30">
        <v>6</v>
      </c>
      <c r="D284" s="183">
        <v>0</v>
      </c>
    </row>
    <row r="285" spans="1:4">
      <c r="A285">
        <v>419</v>
      </c>
      <c r="B285" t="s">
        <v>5164</v>
      </c>
      <c r="C285" s="30">
        <v>36</v>
      </c>
      <c r="D285" s="183">
        <v>9.3070000000000004</v>
      </c>
    </row>
    <row r="286" spans="1:4">
      <c r="A286">
        <v>420</v>
      </c>
      <c r="B286" t="s">
        <v>5165</v>
      </c>
      <c r="C286" s="30">
        <v>0</v>
      </c>
      <c r="D286" s="183">
        <v>3.5710000000000002</v>
      </c>
    </row>
    <row r="287" spans="1:4">
      <c r="A287">
        <v>421</v>
      </c>
      <c r="B287" t="s">
        <v>5166</v>
      </c>
      <c r="C287" s="30">
        <v>0</v>
      </c>
      <c r="D287" s="183">
        <v>0</v>
      </c>
    </row>
    <row r="288" spans="1:4">
      <c r="A288">
        <v>422</v>
      </c>
      <c r="B288" t="s">
        <v>5167</v>
      </c>
      <c r="C288" s="30">
        <v>0</v>
      </c>
      <c r="D288" s="183">
        <v>0</v>
      </c>
    </row>
    <row r="289" spans="1:4">
      <c r="A289">
        <v>423</v>
      </c>
      <c r="B289" t="s">
        <v>5168</v>
      </c>
      <c r="C289" s="30">
        <v>1032</v>
      </c>
      <c r="D289" s="183">
        <v>0</v>
      </c>
    </row>
    <row r="290" spans="1:4">
      <c r="A290">
        <v>424</v>
      </c>
      <c r="B290" t="s">
        <v>5169</v>
      </c>
      <c r="C290" s="30">
        <v>0</v>
      </c>
      <c r="D290" s="183">
        <v>0.78100000000000003</v>
      </c>
    </row>
    <row r="291" spans="1:4">
      <c r="A291">
        <v>425</v>
      </c>
      <c r="B291" t="s">
        <v>5170</v>
      </c>
      <c r="C291" s="30">
        <v>0</v>
      </c>
      <c r="D291" s="183">
        <v>0</v>
      </c>
    </row>
    <row r="292" spans="1:4">
      <c r="A292">
        <v>426</v>
      </c>
      <c r="B292" t="s">
        <v>5171</v>
      </c>
      <c r="C292" s="30">
        <v>0</v>
      </c>
      <c r="D292" s="183">
        <v>0</v>
      </c>
    </row>
    <row r="293" spans="1:4">
      <c r="A293">
        <v>427</v>
      </c>
      <c r="B293" t="s">
        <v>5172</v>
      </c>
      <c r="C293" s="30">
        <v>0</v>
      </c>
      <c r="D293" s="183">
        <v>0</v>
      </c>
    </row>
    <row r="294" spans="1:4">
      <c r="A294">
        <v>428</v>
      </c>
      <c r="B294" t="s">
        <v>5173</v>
      </c>
      <c r="C294" s="30">
        <v>0</v>
      </c>
      <c r="D294" s="183">
        <v>0</v>
      </c>
    </row>
    <row r="295" spans="1:4">
      <c r="A295">
        <v>429</v>
      </c>
      <c r="B295" t="s">
        <v>5174</v>
      </c>
      <c r="C295" s="30">
        <v>0</v>
      </c>
      <c r="D295" s="183">
        <v>0</v>
      </c>
    </row>
    <row r="296" spans="1:4">
      <c r="A296">
        <v>430</v>
      </c>
      <c r="B296" t="s">
        <v>5175</v>
      </c>
      <c r="C296" s="30">
        <v>0</v>
      </c>
      <c r="D296" s="183">
        <v>0</v>
      </c>
    </row>
    <row r="297" spans="1:4">
      <c r="A297">
        <v>431</v>
      </c>
      <c r="B297" t="s">
        <v>5176</v>
      </c>
      <c r="C297" s="30">
        <v>0</v>
      </c>
      <c r="D297" s="183">
        <v>0</v>
      </c>
    </row>
    <row r="298" spans="1:4">
      <c r="A298">
        <v>432</v>
      </c>
      <c r="B298" t="s">
        <v>5177</v>
      </c>
      <c r="C298" s="30">
        <v>0</v>
      </c>
      <c r="D298" s="183">
        <v>0</v>
      </c>
    </row>
    <row r="299" spans="1:4">
      <c r="A299">
        <v>433</v>
      </c>
      <c r="B299" t="s">
        <v>5178</v>
      </c>
      <c r="C299" s="30">
        <v>0</v>
      </c>
      <c r="D299" s="183">
        <v>0</v>
      </c>
    </row>
    <row r="300" spans="1:4">
      <c r="A300">
        <v>434</v>
      </c>
      <c r="B300" t="s">
        <v>5179</v>
      </c>
      <c r="C300" s="30">
        <v>0</v>
      </c>
      <c r="D300" s="183">
        <v>0</v>
      </c>
    </row>
    <row r="301" spans="1:4">
      <c r="A301">
        <v>435</v>
      </c>
      <c r="B301" t="s">
        <v>5180</v>
      </c>
      <c r="C301" s="30">
        <v>0</v>
      </c>
      <c r="D301" s="183">
        <v>0</v>
      </c>
    </row>
    <row r="302" spans="1:4">
      <c r="A302">
        <v>436</v>
      </c>
      <c r="B302" t="s">
        <v>5181</v>
      </c>
      <c r="C302" s="30">
        <v>0</v>
      </c>
      <c r="D302" s="183">
        <v>0</v>
      </c>
    </row>
    <row r="303" spans="1:4">
      <c r="A303">
        <v>437</v>
      </c>
      <c r="B303" t="s">
        <v>5182</v>
      </c>
      <c r="C303" s="30">
        <v>0</v>
      </c>
      <c r="D303" s="183">
        <v>0</v>
      </c>
    </row>
    <row r="304" spans="1:4">
      <c r="A304">
        <v>438</v>
      </c>
      <c r="B304" t="s">
        <v>5183</v>
      </c>
      <c r="C304" s="30">
        <v>0</v>
      </c>
      <c r="D304" s="183">
        <v>0</v>
      </c>
    </row>
    <row r="305" spans="1:4">
      <c r="A305">
        <v>439</v>
      </c>
      <c r="B305" t="s">
        <v>5184</v>
      </c>
      <c r="C305" s="30">
        <v>0</v>
      </c>
      <c r="D305" s="183">
        <v>0</v>
      </c>
    </row>
    <row r="306" spans="1:4">
      <c r="A306">
        <v>440</v>
      </c>
      <c r="B306" t="s">
        <v>5185</v>
      </c>
      <c r="C306" s="30">
        <v>0</v>
      </c>
      <c r="D306" s="183">
        <v>0</v>
      </c>
    </row>
    <row r="307" spans="1:4">
      <c r="A307">
        <v>441</v>
      </c>
      <c r="B307" t="s">
        <v>5186</v>
      </c>
      <c r="C307" s="30">
        <v>0</v>
      </c>
      <c r="D307" s="183">
        <v>0</v>
      </c>
    </row>
    <row r="308" spans="1:4">
      <c r="A308">
        <v>442</v>
      </c>
      <c r="B308" t="s">
        <v>5187</v>
      </c>
      <c r="C308" s="30">
        <v>0</v>
      </c>
      <c r="D308" s="183">
        <v>14.071999999999999</v>
      </c>
    </row>
    <row r="309" spans="1:4">
      <c r="A309">
        <v>443</v>
      </c>
      <c r="B309" t="s">
        <v>5188</v>
      </c>
      <c r="C309" s="30">
        <v>0</v>
      </c>
      <c r="D309" s="183">
        <v>1.601</v>
      </c>
    </row>
    <row r="310" spans="1:4">
      <c r="A310">
        <v>444</v>
      </c>
      <c r="B310" t="s">
        <v>5189</v>
      </c>
      <c r="C310" s="30">
        <v>0</v>
      </c>
      <c r="D310" s="183">
        <v>0</v>
      </c>
    </row>
    <row r="311" spans="1:4">
      <c r="A311">
        <v>445</v>
      </c>
      <c r="B311" t="s">
        <v>5190</v>
      </c>
      <c r="C311" s="30">
        <v>0</v>
      </c>
      <c r="D311" s="183">
        <v>3.1</v>
      </c>
    </row>
    <row r="312" spans="1:4">
      <c r="A312">
        <v>446</v>
      </c>
      <c r="B312" t="s">
        <v>5191</v>
      </c>
      <c r="C312" s="30">
        <v>18</v>
      </c>
      <c r="D312" s="183">
        <v>0</v>
      </c>
    </row>
    <row r="313" spans="1:4">
      <c r="A313">
        <v>448</v>
      </c>
      <c r="B313" t="s">
        <v>5192</v>
      </c>
      <c r="C313" s="30">
        <v>0</v>
      </c>
      <c r="D313" s="183">
        <v>6.18</v>
      </c>
    </row>
    <row r="314" spans="1:4">
      <c r="A314">
        <v>449</v>
      </c>
      <c r="B314" t="s">
        <v>5193</v>
      </c>
      <c r="C314" s="30">
        <v>12</v>
      </c>
      <c r="D314" s="183">
        <v>0</v>
      </c>
    </row>
    <row r="315" spans="1:4">
      <c r="A315">
        <v>450</v>
      </c>
      <c r="B315" t="s">
        <v>5194</v>
      </c>
      <c r="C315" s="30">
        <v>6</v>
      </c>
      <c r="D315" s="183">
        <v>0</v>
      </c>
    </row>
    <row r="316" spans="1:4">
      <c r="A316">
        <v>451</v>
      </c>
      <c r="B316" t="s">
        <v>5195</v>
      </c>
      <c r="C316" s="30">
        <v>0</v>
      </c>
      <c r="D316" s="183">
        <v>0</v>
      </c>
    </row>
    <row r="317" spans="1:4">
      <c r="A317">
        <v>452</v>
      </c>
      <c r="B317" t="s">
        <v>31856</v>
      </c>
      <c r="C317" s="30">
        <v>0</v>
      </c>
      <c r="D317" s="183">
        <v>0</v>
      </c>
    </row>
    <row r="318" spans="1:4">
      <c r="A318">
        <v>453</v>
      </c>
      <c r="B318" t="s">
        <v>5196</v>
      </c>
      <c r="C318" s="30">
        <v>0</v>
      </c>
      <c r="D318" s="183">
        <v>0</v>
      </c>
    </row>
    <row r="319" spans="1:4">
      <c r="A319">
        <v>454</v>
      </c>
      <c r="B319" t="s">
        <v>5197</v>
      </c>
      <c r="C319" s="30">
        <v>174</v>
      </c>
      <c r="D319" s="183">
        <v>8.1159999999999997</v>
      </c>
    </row>
    <row r="320" spans="1:4">
      <c r="A320">
        <v>455</v>
      </c>
      <c r="B320" t="s">
        <v>5198</v>
      </c>
      <c r="C320" s="30">
        <v>6</v>
      </c>
      <c r="D320" s="183">
        <v>0</v>
      </c>
    </row>
    <row r="321" spans="1:4">
      <c r="A321">
        <v>456</v>
      </c>
      <c r="B321" t="s">
        <v>5199</v>
      </c>
      <c r="C321" s="30">
        <v>0</v>
      </c>
      <c r="D321" s="183">
        <v>0</v>
      </c>
    </row>
    <row r="322" spans="1:4">
      <c r="A322">
        <v>457</v>
      </c>
      <c r="B322" t="s">
        <v>5200</v>
      </c>
      <c r="C322" s="30">
        <v>54</v>
      </c>
      <c r="D322" s="183">
        <v>0</v>
      </c>
    </row>
    <row r="323" spans="1:4">
      <c r="A323">
        <v>458</v>
      </c>
      <c r="B323" t="s">
        <v>5201</v>
      </c>
      <c r="C323" s="30">
        <v>0</v>
      </c>
      <c r="D323" s="183">
        <v>25.376999999999999</v>
      </c>
    </row>
    <row r="324" spans="1:4">
      <c r="A324">
        <v>459</v>
      </c>
      <c r="B324" t="s">
        <v>5202</v>
      </c>
      <c r="C324" s="30">
        <v>0</v>
      </c>
      <c r="D324" s="183">
        <v>0</v>
      </c>
    </row>
    <row r="325" spans="1:4">
      <c r="A325">
        <v>460</v>
      </c>
      <c r="B325" t="s">
        <v>5203</v>
      </c>
      <c r="C325" s="30">
        <v>120</v>
      </c>
      <c r="D325" s="183">
        <v>0</v>
      </c>
    </row>
    <row r="326" spans="1:4">
      <c r="A326">
        <v>461</v>
      </c>
      <c r="B326" t="s">
        <v>5204</v>
      </c>
      <c r="C326" s="30">
        <v>0</v>
      </c>
      <c r="D326" s="183">
        <v>0</v>
      </c>
    </row>
    <row r="327" spans="1:4">
      <c r="A327">
        <v>462</v>
      </c>
      <c r="B327" t="s">
        <v>5205</v>
      </c>
      <c r="C327" s="30">
        <v>0</v>
      </c>
      <c r="D327" s="183">
        <v>20.425000000000001</v>
      </c>
    </row>
    <row r="328" spans="1:4">
      <c r="A328">
        <v>463</v>
      </c>
      <c r="B328" t="s">
        <v>5206</v>
      </c>
      <c r="C328" s="30">
        <v>0</v>
      </c>
      <c r="D328" s="183">
        <v>0</v>
      </c>
    </row>
    <row r="329" spans="1:4">
      <c r="A329">
        <v>464</v>
      </c>
      <c r="B329" t="s">
        <v>5207</v>
      </c>
      <c r="C329" s="30">
        <v>0</v>
      </c>
      <c r="D329" s="183">
        <v>0</v>
      </c>
    </row>
    <row r="330" spans="1:4">
      <c r="A330">
        <v>465</v>
      </c>
      <c r="B330" t="s">
        <v>5208</v>
      </c>
      <c r="C330" s="30">
        <v>0</v>
      </c>
      <c r="D330" s="183">
        <v>0</v>
      </c>
    </row>
    <row r="331" spans="1:4">
      <c r="A331">
        <v>466</v>
      </c>
      <c r="B331" t="s">
        <v>5209</v>
      </c>
      <c r="C331" s="30">
        <v>0</v>
      </c>
      <c r="D331" s="183">
        <v>0</v>
      </c>
    </row>
    <row r="332" spans="1:4">
      <c r="A332">
        <v>467</v>
      </c>
      <c r="B332" t="s">
        <v>5210</v>
      </c>
      <c r="C332" s="30">
        <v>0</v>
      </c>
      <c r="D332" s="183">
        <v>7.23</v>
      </c>
    </row>
    <row r="333" spans="1:4">
      <c r="A333">
        <v>468</v>
      </c>
      <c r="B333" t="s">
        <v>5211</v>
      </c>
      <c r="C333" s="30">
        <v>0</v>
      </c>
      <c r="D333" s="183">
        <v>0</v>
      </c>
    </row>
    <row r="334" spans="1:4">
      <c r="A334">
        <v>469</v>
      </c>
      <c r="B334" t="s">
        <v>5212</v>
      </c>
      <c r="C334" s="30">
        <v>0</v>
      </c>
      <c r="D334" s="183">
        <v>0</v>
      </c>
    </row>
    <row r="335" spans="1:4">
      <c r="A335">
        <v>470</v>
      </c>
      <c r="B335" t="s">
        <v>5213</v>
      </c>
      <c r="C335" s="30">
        <v>0</v>
      </c>
      <c r="D335" s="183">
        <v>0</v>
      </c>
    </row>
    <row r="336" spans="1:4">
      <c r="A336">
        <v>471</v>
      </c>
      <c r="B336" t="s">
        <v>5214</v>
      </c>
      <c r="C336" s="30">
        <v>0</v>
      </c>
      <c r="D336" s="183">
        <v>22.510999999999999</v>
      </c>
    </row>
    <row r="337" spans="1:4">
      <c r="A337">
        <v>472</v>
      </c>
      <c r="B337" t="s">
        <v>5215</v>
      </c>
      <c r="C337" s="30">
        <v>0</v>
      </c>
      <c r="D337" s="183">
        <v>0</v>
      </c>
    </row>
    <row r="338" spans="1:4">
      <c r="A338">
        <v>473</v>
      </c>
      <c r="B338" t="s">
        <v>5216</v>
      </c>
      <c r="C338" s="30">
        <v>0</v>
      </c>
      <c r="D338" s="183">
        <v>18.698</v>
      </c>
    </row>
    <row r="339" spans="1:4">
      <c r="A339">
        <v>474</v>
      </c>
      <c r="B339" t="s">
        <v>5217</v>
      </c>
      <c r="C339" s="30">
        <v>0</v>
      </c>
      <c r="D339" s="183">
        <v>0</v>
      </c>
    </row>
    <row r="340" spans="1:4">
      <c r="A340">
        <v>475</v>
      </c>
      <c r="B340" t="s">
        <v>5218</v>
      </c>
      <c r="C340" s="30">
        <v>0</v>
      </c>
      <c r="D340" s="183">
        <v>5.27</v>
      </c>
    </row>
    <row r="341" spans="1:4">
      <c r="A341">
        <v>476</v>
      </c>
      <c r="B341" t="s">
        <v>5219</v>
      </c>
      <c r="C341" s="30">
        <v>0</v>
      </c>
      <c r="D341" s="183">
        <v>0</v>
      </c>
    </row>
    <row r="342" spans="1:4">
      <c r="A342">
        <v>477</v>
      </c>
      <c r="B342" t="s">
        <v>5220</v>
      </c>
      <c r="C342" s="30">
        <v>0</v>
      </c>
      <c r="D342" s="183">
        <v>20.5</v>
      </c>
    </row>
    <row r="343" spans="1:4">
      <c r="A343">
        <v>478</v>
      </c>
      <c r="B343" t="s">
        <v>5221</v>
      </c>
      <c r="C343" s="30">
        <v>0</v>
      </c>
      <c r="D343" s="183">
        <v>0</v>
      </c>
    </row>
    <row r="344" spans="1:4">
      <c r="A344">
        <v>479</v>
      </c>
      <c r="B344" t="s">
        <v>5222</v>
      </c>
      <c r="C344" s="30">
        <v>0</v>
      </c>
      <c r="D344" s="183">
        <v>0</v>
      </c>
    </row>
    <row r="345" spans="1:4">
      <c r="A345">
        <v>480</v>
      </c>
      <c r="B345" t="s">
        <v>5223</v>
      </c>
      <c r="C345" s="30">
        <v>0</v>
      </c>
      <c r="D345" s="183">
        <v>0</v>
      </c>
    </row>
    <row r="346" spans="1:4">
      <c r="A346">
        <v>481</v>
      </c>
      <c r="B346" t="s">
        <v>5224</v>
      </c>
      <c r="C346" s="30">
        <v>0</v>
      </c>
      <c r="D346" s="183">
        <v>0</v>
      </c>
    </row>
    <row r="347" spans="1:4">
      <c r="A347">
        <v>482</v>
      </c>
      <c r="B347" t="s">
        <v>5225</v>
      </c>
      <c r="C347" s="30">
        <v>0</v>
      </c>
      <c r="D347" s="183">
        <v>26.64</v>
      </c>
    </row>
    <row r="348" spans="1:4">
      <c r="A348">
        <v>483</v>
      </c>
      <c r="B348" t="s">
        <v>5226</v>
      </c>
      <c r="C348" s="30">
        <v>0</v>
      </c>
      <c r="D348" s="183">
        <v>0</v>
      </c>
    </row>
    <row r="349" spans="1:4">
      <c r="A349">
        <v>484</v>
      </c>
      <c r="B349" t="s">
        <v>5227</v>
      </c>
      <c r="C349" s="30">
        <v>0</v>
      </c>
      <c r="D349" s="183">
        <v>150</v>
      </c>
    </row>
    <row r="350" spans="1:4">
      <c r="A350">
        <v>485</v>
      </c>
      <c r="B350" t="s">
        <v>5228</v>
      </c>
      <c r="C350" s="30">
        <v>0</v>
      </c>
      <c r="D350" s="183">
        <v>0</v>
      </c>
    </row>
    <row r="351" spans="1:4">
      <c r="A351">
        <v>486</v>
      </c>
      <c r="B351" t="s">
        <v>5229</v>
      </c>
      <c r="C351" s="30">
        <v>0</v>
      </c>
      <c r="D351" s="183">
        <v>0</v>
      </c>
    </row>
    <row r="352" spans="1:4">
      <c r="A352">
        <v>487</v>
      </c>
      <c r="B352" t="s">
        <v>5230</v>
      </c>
      <c r="C352" s="30">
        <v>198</v>
      </c>
      <c r="D352" s="183">
        <v>0</v>
      </c>
    </row>
    <row r="353" spans="1:4">
      <c r="A353">
        <v>488</v>
      </c>
      <c r="B353" t="s">
        <v>5231</v>
      </c>
      <c r="C353" s="30">
        <v>0</v>
      </c>
      <c r="D353" s="183">
        <v>0</v>
      </c>
    </row>
    <row r="354" spans="1:4">
      <c r="A354">
        <v>489</v>
      </c>
      <c r="B354" t="s">
        <v>5232</v>
      </c>
      <c r="C354" s="30">
        <v>0</v>
      </c>
      <c r="D354" s="183">
        <v>0</v>
      </c>
    </row>
    <row r="355" spans="1:4">
      <c r="A355">
        <v>490</v>
      </c>
      <c r="B355" t="s">
        <v>5233</v>
      </c>
      <c r="C355" s="30">
        <v>0</v>
      </c>
      <c r="D355" s="183">
        <v>0</v>
      </c>
    </row>
    <row r="356" spans="1:4">
      <c r="A356">
        <v>491</v>
      </c>
      <c r="B356" t="s">
        <v>5234</v>
      </c>
      <c r="C356" s="30">
        <v>0</v>
      </c>
      <c r="D356" s="183">
        <v>0</v>
      </c>
    </row>
    <row r="357" spans="1:4">
      <c r="A357">
        <v>492</v>
      </c>
      <c r="B357" t="s">
        <v>5235</v>
      </c>
      <c r="C357" s="30">
        <v>0</v>
      </c>
      <c r="D357" s="183">
        <v>0</v>
      </c>
    </row>
    <row r="358" spans="1:4">
      <c r="A358">
        <v>493</v>
      </c>
      <c r="B358" t="s">
        <v>5236</v>
      </c>
      <c r="C358" s="30">
        <v>0</v>
      </c>
      <c r="D358" s="183">
        <v>5.6680000000000001</v>
      </c>
    </row>
    <row r="359" spans="1:4">
      <c r="A359">
        <v>494</v>
      </c>
      <c r="B359" t="s">
        <v>5237</v>
      </c>
      <c r="C359" s="30">
        <v>0</v>
      </c>
      <c r="D359" s="183">
        <v>0</v>
      </c>
    </row>
    <row r="360" spans="1:4">
      <c r="A360">
        <v>495</v>
      </c>
      <c r="B360" t="s">
        <v>5238</v>
      </c>
      <c r="C360" s="30">
        <v>0</v>
      </c>
      <c r="D360" s="183">
        <v>0</v>
      </c>
    </row>
    <row r="361" spans="1:4">
      <c r="A361">
        <v>496</v>
      </c>
      <c r="B361" t="s">
        <v>5239</v>
      </c>
      <c r="C361" s="30">
        <v>0</v>
      </c>
      <c r="D361" s="183">
        <v>281.08999999999997</v>
      </c>
    </row>
    <row r="362" spans="1:4">
      <c r="A362">
        <v>497</v>
      </c>
      <c r="B362" t="s">
        <v>5240</v>
      </c>
      <c r="C362" s="30">
        <v>0</v>
      </c>
      <c r="D362" s="183">
        <v>15.675000000000001</v>
      </c>
    </row>
    <row r="363" spans="1:4">
      <c r="A363">
        <v>498</v>
      </c>
      <c r="B363" t="s">
        <v>27347</v>
      </c>
      <c r="C363" s="30">
        <v>0</v>
      </c>
      <c r="D363" s="183">
        <v>0</v>
      </c>
    </row>
    <row r="364" spans="1:4">
      <c r="A364">
        <v>499</v>
      </c>
      <c r="B364" t="s">
        <v>5241</v>
      </c>
      <c r="C364" s="30">
        <v>0</v>
      </c>
      <c r="D364" s="183">
        <v>0</v>
      </c>
    </row>
    <row r="365" spans="1:4">
      <c r="A365">
        <v>500</v>
      </c>
      <c r="B365" t="s">
        <v>5242</v>
      </c>
      <c r="C365" s="30">
        <v>0</v>
      </c>
      <c r="D365" s="183">
        <v>12.513999999999999</v>
      </c>
    </row>
    <row r="366" spans="1:4">
      <c r="A366">
        <v>501</v>
      </c>
      <c r="B366" t="s">
        <v>5243</v>
      </c>
      <c r="C366" s="30">
        <v>0</v>
      </c>
      <c r="D366" s="183">
        <v>0</v>
      </c>
    </row>
    <row r="367" spans="1:4">
      <c r="A367">
        <v>502</v>
      </c>
      <c r="B367" t="s">
        <v>5244</v>
      </c>
      <c r="C367" s="30">
        <v>0</v>
      </c>
      <c r="D367" s="183">
        <v>5.3470000000000004</v>
      </c>
    </row>
    <row r="368" spans="1:4">
      <c r="A368">
        <v>503</v>
      </c>
      <c r="B368" t="s">
        <v>5245</v>
      </c>
      <c r="C368" s="30">
        <v>0</v>
      </c>
      <c r="D368" s="183">
        <v>0</v>
      </c>
    </row>
    <row r="369" spans="1:4">
      <c r="A369">
        <v>504</v>
      </c>
      <c r="B369" t="s">
        <v>5246</v>
      </c>
      <c r="C369" s="30">
        <v>0</v>
      </c>
      <c r="D369" s="183">
        <v>0</v>
      </c>
    </row>
    <row r="370" spans="1:4">
      <c r="A370">
        <v>505</v>
      </c>
      <c r="B370" t="s">
        <v>5247</v>
      </c>
      <c r="C370" s="30">
        <v>0</v>
      </c>
      <c r="D370" s="183">
        <v>0</v>
      </c>
    </row>
    <row r="371" spans="1:4">
      <c r="A371">
        <v>506</v>
      </c>
      <c r="B371" t="s">
        <v>5248</v>
      </c>
      <c r="C371" s="30">
        <v>0</v>
      </c>
      <c r="D371" s="183">
        <v>0</v>
      </c>
    </row>
    <row r="372" spans="1:4">
      <c r="A372">
        <v>507</v>
      </c>
      <c r="B372" t="s">
        <v>5249</v>
      </c>
      <c r="C372" s="30">
        <v>1</v>
      </c>
      <c r="D372" s="183">
        <v>0</v>
      </c>
    </row>
    <row r="373" spans="1:4">
      <c r="A373">
        <v>508</v>
      </c>
      <c r="B373" t="s">
        <v>5250</v>
      </c>
      <c r="C373" s="30">
        <v>0</v>
      </c>
      <c r="D373" s="183">
        <v>0</v>
      </c>
    </row>
    <row r="374" spans="1:4">
      <c r="A374">
        <v>509</v>
      </c>
      <c r="B374" t="s">
        <v>5251</v>
      </c>
      <c r="C374" s="30">
        <v>0</v>
      </c>
      <c r="D374" s="183">
        <v>0</v>
      </c>
    </row>
    <row r="375" spans="1:4">
      <c r="A375">
        <v>510</v>
      </c>
      <c r="B375" t="s">
        <v>5252</v>
      </c>
      <c r="C375" s="30">
        <v>9</v>
      </c>
      <c r="D375" s="183">
        <v>7.2930000000000001</v>
      </c>
    </row>
    <row r="376" spans="1:4">
      <c r="A376">
        <v>511</v>
      </c>
      <c r="B376" t="s">
        <v>5253</v>
      </c>
      <c r="C376" s="30">
        <v>12</v>
      </c>
      <c r="D376" s="183">
        <v>0</v>
      </c>
    </row>
    <row r="377" spans="1:4">
      <c r="A377">
        <v>512</v>
      </c>
      <c r="B377" t="s">
        <v>5254</v>
      </c>
      <c r="C377" s="30">
        <v>0</v>
      </c>
      <c r="D377" s="183">
        <v>0</v>
      </c>
    </row>
    <row r="378" spans="1:4">
      <c r="A378">
        <v>513</v>
      </c>
      <c r="B378" t="s">
        <v>5255</v>
      </c>
      <c r="C378" s="30">
        <v>0</v>
      </c>
      <c r="D378" s="183">
        <v>0</v>
      </c>
    </row>
    <row r="379" spans="1:4">
      <c r="A379">
        <v>514</v>
      </c>
      <c r="B379" t="s">
        <v>5256</v>
      </c>
      <c r="C379" s="30">
        <v>0</v>
      </c>
      <c r="D379" s="183">
        <v>19.100000000000001</v>
      </c>
    </row>
    <row r="380" spans="1:4">
      <c r="A380">
        <v>515</v>
      </c>
      <c r="B380" t="s">
        <v>5257</v>
      </c>
      <c r="C380" s="30">
        <v>45</v>
      </c>
      <c r="D380" s="183">
        <v>0</v>
      </c>
    </row>
    <row r="381" spans="1:4">
      <c r="A381">
        <v>516</v>
      </c>
      <c r="B381" t="s">
        <v>5258</v>
      </c>
      <c r="C381" s="30">
        <v>0</v>
      </c>
      <c r="D381" s="183">
        <v>0</v>
      </c>
    </row>
    <row r="382" spans="1:4">
      <c r="A382">
        <v>517</v>
      </c>
      <c r="B382" t="s">
        <v>5259</v>
      </c>
      <c r="C382" s="30">
        <v>0</v>
      </c>
      <c r="D382" s="183">
        <v>3.3010000000000002</v>
      </c>
    </row>
    <row r="383" spans="1:4">
      <c r="A383">
        <v>518</v>
      </c>
      <c r="B383" t="s">
        <v>5260</v>
      </c>
      <c r="C383" s="30">
        <v>0</v>
      </c>
      <c r="D383" s="183">
        <v>0</v>
      </c>
    </row>
    <row r="384" spans="1:4">
      <c r="A384">
        <v>519</v>
      </c>
      <c r="B384" t="s">
        <v>5261</v>
      </c>
      <c r="C384" s="30">
        <v>51</v>
      </c>
      <c r="D384" s="183">
        <v>0</v>
      </c>
    </row>
    <row r="385" spans="1:4">
      <c r="A385">
        <v>520</v>
      </c>
      <c r="B385" t="s">
        <v>5262</v>
      </c>
      <c r="C385" s="30">
        <v>0</v>
      </c>
      <c r="D385" s="183">
        <v>12.948</v>
      </c>
    </row>
    <row r="386" spans="1:4">
      <c r="A386">
        <v>521</v>
      </c>
      <c r="B386" t="s">
        <v>5263</v>
      </c>
      <c r="C386" s="30">
        <v>0</v>
      </c>
      <c r="D386" s="183">
        <v>0</v>
      </c>
    </row>
    <row r="387" spans="1:4">
      <c r="A387">
        <v>522</v>
      </c>
      <c r="B387" t="s">
        <v>5264</v>
      </c>
      <c r="C387" s="30">
        <v>0</v>
      </c>
      <c r="D387" s="183">
        <v>10.856</v>
      </c>
    </row>
    <row r="388" spans="1:4">
      <c r="A388">
        <v>523</v>
      </c>
      <c r="B388" t="s">
        <v>5265</v>
      </c>
      <c r="C388" s="30">
        <v>0</v>
      </c>
      <c r="D388" s="183">
        <v>0</v>
      </c>
    </row>
    <row r="389" spans="1:4">
      <c r="A389">
        <v>524</v>
      </c>
      <c r="B389" t="s">
        <v>5266</v>
      </c>
      <c r="C389" s="30">
        <v>0</v>
      </c>
      <c r="D389" s="183">
        <v>10.45</v>
      </c>
    </row>
    <row r="390" spans="1:4">
      <c r="A390">
        <v>525</v>
      </c>
      <c r="B390" t="s">
        <v>5267</v>
      </c>
      <c r="C390" s="30">
        <v>0</v>
      </c>
      <c r="D390" s="183">
        <v>5.7439999999999998</v>
      </c>
    </row>
    <row r="391" spans="1:4">
      <c r="A391">
        <v>526</v>
      </c>
      <c r="B391" t="s">
        <v>5268</v>
      </c>
      <c r="C391" s="30">
        <v>0</v>
      </c>
      <c r="D391" s="183">
        <v>0</v>
      </c>
    </row>
    <row r="392" spans="1:4">
      <c r="A392">
        <v>527</v>
      </c>
      <c r="B392" t="s">
        <v>5269</v>
      </c>
      <c r="C392" s="30">
        <v>237</v>
      </c>
      <c r="D392" s="183">
        <v>0</v>
      </c>
    </row>
    <row r="393" spans="1:4">
      <c r="A393">
        <v>528</v>
      </c>
      <c r="B393" t="s">
        <v>5270</v>
      </c>
      <c r="C393" s="30">
        <v>0</v>
      </c>
      <c r="D393" s="183">
        <v>0</v>
      </c>
    </row>
    <row r="394" spans="1:4">
      <c r="A394">
        <v>529</v>
      </c>
      <c r="B394" t="s">
        <v>5271</v>
      </c>
      <c r="C394" s="30">
        <v>0</v>
      </c>
      <c r="D394" s="183">
        <v>0</v>
      </c>
    </row>
    <row r="395" spans="1:4">
      <c r="A395">
        <v>530</v>
      </c>
      <c r="B395" t="s">
        <v>5272</v>
      </c>
      <c r="C395" s="30">
        <v>12</v>
      </c>
      <c r="D395" s="183">
        <v>0</v>
      </c>
    </row>
    <row r="396" spans="1:4">
      <c r="A396">
        <v>531</v>
      </c>
      <c r="B396" t="s">
        <v>5273</v>
      </c>
      <c r="C396" s="30">
        <v>0</v>
      </c>
      <c r="D396" s="183">
        <v>0</v>
      </c>
    </row>
    <row r="397" spans="1:4">
      <c r="A397">
        <v>532</v>
      </c>
      <c r="B397" t="s">
        <v>5274</v>
      </c>
      <c r="C397" s="30">
        <v>0</v>
      </c>
      <c r="D397" s="183">
        <v>0</v>
      </c>
    </row>
    <row r="398" spans="1:4">
      <c r="A398">
        <v>533</v>
      </c>
      <c r="B398" t="s">
        <v>5275</v>
      </c>
      <c r="C398" s="30">
        <v>0</v>
      </c>
      <c r="D398" s="183">
        <v>0</v>
      </c>
    </row>
    <row r="399" spans="1:4">
      <c r="A399">
        <v>534</v>
      </c>
      <c r="B399" t="s">
        <v>5276</v>
      </c>
      <c r="C399" s="30">
        <v>0</v>
      </c>
      <c r="D399" s="183">
        <v>0</v>
      </c>
    </row>
    <row r="400" spans="1:4">
      <c r="A400">
        <v>535</v>
      </c>
      <c r="B400" t="s">
        <v>5277</v>
      </c>
      <c r="C400" s="30">
        <v>0</v>
      </c>
      <c r="D400" s="183">
        <v>0</v>
      </c>
    </row>
    <row r="401" spans="1:4">
      <c r="A401">
        <v>536</v>
      </c>
      <c r="B401" t="s">
        <v>31857</v>
      </c>
      <c r="C401" s="30">
        <v>0</v>
      </c>
      <c r="D401" s="183">
        <v>0</v>
      </c>
    </row>
    <row r="402" spans="1:4">
      <c r="A402">
        <v>537</v>
      </c>
      <c r="B402" t="s">
        <v>5278</v>
      </c>
      <c r="C402" s="30">
        <v>0</v>
      </c>
      <c r="D402" s="183">
        <v>0</v>
      </c>
    </row>
    <row r="403" spans="1:4">
      <c r="A403">
        <v>538</v>
      </c>
      <c r="B403" t="s">
        <v>5279</v>
      </c>
      <c r="C403" s="30">
        <v>6</v>
      </c>
      <c r="D403" s="183">
        <v>7.3</v>
      </c>
    </row>
    <row r="404" spans="1:4">
      <c r="A404">
        <v>539</v>
      </c>
      <c r="B404" t="s">
        <v>5280</v>
      </c>
      <c r="C404" s="30">
        <v>0</v>
      </c>
      <c r="D404" s="183">
        <v>0</v>
      </c>
    </row>
    <row r="405" spans="1:4">
      <c r="A405">
        <v>540</v>
      </c>
      <c r="B405" t="s">
        <v>5281</v>
      </c>
      <c r="C405" s="30">
        <v>0</v>
      </c>
      <c r="D405" s="183">
        <v>0</v>
      </c>
    </row>
    <row r="406" spans="1:4">
      <c r="A406">
        <v>541</v>
      </c>
      <c r="B406" t="s">
        <v>5282</v>
      </c>
      <c r="C406" s="30">
        <v>0</v>
      </c>
      <c r="D406" s="183">
        <v>23.975000000000001</v>
      </c>
    </row>
    <row r="407" spans="1:4">
      <c r="A407">
        <v>542</v>
      </c>
      <c r="B407" t="s">
        <v>5283</v>
      </c>
      <c r="C407" s="30">
        <v>0</v>
      </c>
      <c r="D407" s="183">
        <v>0</v>
      </c>
    </row>
    <row r="408" spans="1:4">
      <c r="A408">
        <v>543</v>
      </c>
      <c r="B408" t="s">
        <v>5284</v>
      </c>
      <c r="C408" s="30">
        <v>0</v>
      </c>
      <c r="D408" s="183">
        <v>0</v>
      </c>
    </row>
    <row r="409" spans="1:4">
      <c r="A409">
        <v>544</v>
      </c>
      <c r="B409" t="s">
        <v>5285</v>
      </c>
      <c r="C409" s="30">
        <v>0</v>
      </c>
      <c r="D409" s="183">
        <v>0</v>
      </c>
    </row>
    <row r="410" spans="1:4">
      <c r="A410">
        <v>545</v>
      </c>
      <c r="B410" t="s">
        <v>5286</v>
      </c>
      <c r="C410" s="30">
        <v>0</v>
      </c>
      <c r="D410" s="183">
        <v>0</v>
      </c>
    </row>
    <row r="411" spans="1:4">
      <c r="A411">
        <v>546</v>
      </c>
      <c r="B411" t="s">
        <v>5287</v>
      </c>
      <c r="C411" s="30">
        <v>6</v>
      </c>
      <c r="D411" s="183">
        <v>4.1079999999999997</v>
      </c>
    </row>
    <row r="412" spans="1:4">
      <c r="A412">
        <v>547</v>
      </c>
      <c r="B412" t="s">
        <v>5288</v>
      </c>
      <c r="C412" s="30">
        <v>0</v>
      </c>
      <c r="D412" s="183">
        <v>0</v>
      </c>
    </row>
    <row r="413" spans="1:4">
      <c r="A413">
        <v>548</v>
      </c>
      <c r="B413" t="s">
        <v>5289</v>
      </c>
      <c r="C413" s="30">
        <v>0</v>
      </c>
      <c r="D413" s="183">
        <v>0</v>
      </c>
    </row>
    <row r="414" spans="1:4">
      <c r="A414">
        <v>549</v>
      </c>
      <c r="B414" t="s">
        <v>5290</v>
      </c>
      <c r="C414" s="30">
        <v>0</v>
      </c>
      <c r="D414" s="183">
        <v>0</v>
      </c>
    </row>
    <row r="415" spans="1:4">
      <c r="A415">
        <v>550</v>
      </c>
      <c r="B415" t="s">
        <v>5291</v>
      </c>
      <c r="C415" s="30">
        <v>0</v>
      </c>
      <c r="D415" s="183">
        <v>0</v>
      </c>
    </row>
    <row r="416" spans="1:4">
      <c r="A416">
        <v>551</v>
      </c>
      <c r="B416" t="s">
        <v>5292</v>
      </c>
      <c r="C416" s="30">
        <v>0</v>
      </c>
      <c r="D416" s="183">
        <v>0</v>
      </c>
    </row>
    <row r="417" spans="1:4">
      <c r="A417">
        <v>552</v>
      </c>
      <c r="B417" t="s">
        <v>5293</v>
      </c>
      <c r="C417" s="30">
        <v>0</v>
      </c>
      <c r="D417" s="183">
        <v>5.5439999999999996</v>
      </c>
    </row>
    <row r="418" spans="1:4">
      <c r="A418">
        <v>553</v>
      </c>
      <c r="B418" t="s">
        <v>5294</v>
      </c>
      <c r="C418" s="30">
        <v>0</v>
      </c>
      <c r="D418" s="183">
        <v>0</v>
      </c>
    </row>
    <row r="419" spans="1:4">
      <c r="A419">
        <v>554</v>
      </c>
      <c r="B419" t="s">
        <v>5295</v>
      </c>
      <c r="C419" s="30">
        <v>12</v>
      </c>
      <c r="D419" s="183">
        <v>0</v>
      </c>
    </row>
    <row r="420" spans="1:4">
      <c r="A420">
        <v>555</v>
      </c>
      <c r="B420" t="s">
        <v>5296</v>
      </c>
      <c r="C420" s="30">
        <v>0</v>
      </c>
      <c r="D420" s="183">
        <v>95</v>
      </c>
    </row>
    <row r="421" spans="1:4">
      <c r="A421">
        <v>556</v>
      </c>
      <c r="B421" t="s">
        <v>5297</v>
      </c>
      <c r="C421" s="30">
        <v>0</v>
      </c>
      <c r="D421" s="183">
        <v>0</v>
      </c>
    </row>
    <row r="422" spans="1:4">
      <c r="A422">
        <v>557</v>
      </c>
      <c r="B422" t="s">
        <v>5298</v>
      </c>
      <c r="C422" s="30">
        <v>36</v>
      </c>
      <c r="D422" s="183">
        <v>0</v>
      </c>
    </row>
    <row r="423" spans="1:4">
      <c r="A423">
        <v>558</v>
      </c>
      <c r="B423" t="s">
        <v>5299</v>
      </c>
      <c r="C423" s="30">
        <v>0</v>
      </c>
      <c r="D423" s="183">
        <v>0</v>
      </c>
    </row>
    <row r="424" spans="1:4">
      <c r="A424">
        <v>559</v>
      </c>
      <c r="B424" t="s">
        <v>5300</v>
      </c>
      <c r="C424" s="30">
        <v>0</v>
      </c>
      <c r="D424" s="183">
        <v>0</v>
      </c>
    </row>
    <row r="425" spans="1:4">
      <c r="A425">
        <v>560</v>
      </c>
      <c r="B425" t="s">
        <v>5301</v>
      </c>
      <c r="C425" s="30">
        <v>0</v>
      </c>
      <c r="D425" s="183">
        <v>18.276</v>
      </c>
    </row>
    <row r="426" spans="1:4">
      <c r="A426">
        <v>561</v>
      </c>
      <c r="B426" t="s">
        <v>5302</v>
      </c>
      <c r="C426" s="30">
        <v>0</v>
      </c>
      <c r="D426" s="183">
        <v>0</v>
      </c>
    </row>
    <row r="427" spans="1:4">
      <c r="A427">
        <v>562</v>
      </c>
      <c r="B427" t="s">
        <v>5303</v>
      </c>
      <c r="C427" s="30">
        <v>0</v>
      </c>
      <c r="D427" s="183">
        <v>0</v>
      </c>
    </row>
    <row r="428" spans="1:4">
      <c r="A428">
        <v>563</v>
      </c>
      <c r="B428" t="s">
        <v>5304</v>
      </c>
      <c r="C428" s="30">
        <v>0</v>
      </c>
      <c r="D428" s="183">
        <v>0</v>
      </c>
    </row>
    <row r="429" spans="1:4">
      <c r="A429">
        <v>564</v>
      </c>
      <c r="B429" t="s">
        <v>5305</v>
      </c>
      <c r="C429" s="30">
        <v>0</v>
      </c>
      <c r="D429" s="183">
        <v>0</v>
      </c>
    </row>
    <row r="430" spans="1:4">
      <c r="A430">
        <v>565</v>
      </c>
      <c r="B430" t="s">
        <v>5306</v>
      </c>
      <c r="C430" s="30">
        <v>0</v>
      </c>
      <c r="D430" s="183">
        <v>0</v>
      </c>
    </row>
    <row r="431" spans="1:4">
      <c r="A431">
        <v>566</v>
      </c>
      <c r="B431" t="s">
        <v>5307</v>
      </c>
      <c r="C431" s="30">
        <v>0</v>
      </c>
      <c r="D431" s="183">
        <v>0</v>
      </c>
    </row>
    <row r="432" spans="1:4">
      <c r="A432">
        <v>567</v>
      </c>
      <c r="B432" t="s">
        <v>5308</v>
      </c>
      <c r="C432" s="30">
        <v>0</v>
      </c>
      <c r="D432" s="183">
        <v>0</v>
      </c>
    </row>
    <row r="433" spans="1:4">
      <c r="A433">
        <v>568</v>
      </c>
      <c r="B433" t="s">
        <v>5309</v>
      </c>
      <c r="C433" s="30">
        <v>0</v>
      </c>
      <c r="D433" s="183">
        <v>10.217000000000001</v>
      </c>
    </row>
    <row r="434" spans="1:4">
      <c r="A434">
        <v>569</v>
      </c>
      <c r="B434" t="s">
        <v>5310</v>
      </c>
      <c r="C434" s="30">
        <v>0</v>
      </c>
      <c r="D434" s="183">
        <v>0</v>
      </c>
    </row>
    <row r="435" spans="1:4">
      <c r="A435">
        <v>570</v>
      </c>
      <c r="B435" t="s">
        <v>5311</v>
      </c>
      <c r="C435" s="30">
        <v>24</v>
      </c>
      <c r="D435" s="183">
        <v>0</v>
      </c>
    </row>
    <row r="436" spans="1:4">
      <c r="A436">
        <v>571</v>
      </c>
      <c r="B436" t="s">
        <v>5312</v>
      </c>
      <c r="C436" s="30">
        <v>1</v>
      </c>
      <c r="D436" s="183">
        <v>0</v>
      </c>
    </row>
    <row r="437" spans="1:4">
      <c r="A437">
        <v>572</v>
      </c>
      <c r="B437" t="s">
        <v>5313</v>
      </c>
      <c r="C437" s="30">
        <v>0</v>
      </c>
      <c r="D437" s="183">
        <v>0</v>
      </c>
    </row>
    <row r="438" spans="1:4">
      <c r="A438">
        <v>573</v>
      </c>
      <c r="B438" t="s">
        <v>5314</v>
      </c>
      <c r="C438" s="30">
        <v>0</v>
      </c>
      <c r="D438" s="183">
        <v>0</v>
      </c>
    </row>
    <row r="439" spans="1:4">
      <c r="A439">
        <v>574</v>
      </c>
      <c r="B439" t="s">
        <v>5315</v>
      </c>
      <c r="C439" s="30">
        <v>0</v>
      </c>
      <c r="D439" s="183">
        <v>0</v>
      </c>
    </row>
    <row r="440" spans="1:4">
      <c r="A440">
        <v>575</v>
      </c>
      <c r="B440" t="s">
        <v>5316</v>
      </c>
      <c r="C440" s="30">
        <v>0</v>
      </c>
      <c r="D440" s="183">
        <v>0</v>
      </c>
    </row>
    <row r="441" spans="1:4">
      <c r="A441">
        <v>576</v>
      </c>
      <c r="B441" t="s">
        <v>5317</v>
      </c>
      <c r="C441" s="30">
        <v>0</v>
      </c>
      <c r="D441" s="183">
        <v>0</v>
      </c>
    </row>
    <row r="442" spans="1:4">
      <c r="A442">
        <v>577</v>
      </c>
      <c r="B442" t="s">
        <v>5318</v>
      </c>
      <c r="C442" s="30">
        <v>0</v>
      </c>
      <c r="D442" s="183">
        <v>16.747</v>
      </c>
    </row>
    <row r="443" spans="1:4">
      <c r="A443">
        <v>578</v>
      </c>
      <c r="B443" t="s">
        <v>5319</v>
      </c>
      <c r="C443" s="30">
        <v>0</v>
      </c>
      <c r="D443" s="183">
        <v>0</v>
      </c>
    </row>
    <row r="444" spans="1:4">
      <c r="A444">
        <v>579</v>
      </c>
      <c r="B444" t="s">
        <v>5320</v>
      </c>
      <c r="C444" s="30">
        <v>12</v>
      </c>
      <c r="D444" s="183">
        <v>0</v>
      </c>
    </row>
    <row r="445" spans="1:4">
      <c r="A445">
        <v>580</v>
      </c>
      <c r="B445" t="s">
        <v>5321</v>
      </c>
      <c r="C445" s="30">
        <v>0</v>
      </c>
      <c r="D445" s="183">
        <v>0</v>
      </c>
    </row>
    <row r="446" spans="1:4">
      <c r="A446">
        <v>581</v>
      </c>
      <c r="B446" t="s">
        <v>5322</v>
      </c>
      <c r="C446" s="30">
        <v>0</v>
      </c>
      <c r="D446" s="183">
        <v>0</v>
      </c>
    </row>
    <row r="447" spans="1:4">
      <c r="A447">
        <v>582</v>
      </c>
      <c r="B447" t="s">
        <v>5323</v>
      </c>
      <c r="C447" s="30">
        <v>1</v>
      </c>
      <c r="D447" s="183">
        <v>0</v>
      </c>
    </row>
    <row r="448" spans="1:4">
      <c r="A448">
        <v>583</v>
      </c>
      <c r="B448" t="s">
        <v>5324</v>
      </c>
      <c r="C448" s="30">
        <v>0</v>
      </c>
      <c r="D448" s="183">
        <v>0</v>
      </c>
    </row>
    <row r="449" spans="1:4">
      <c r="A449">
        <v>584</v>
      </c>
      <c r="B449" t="s">
        <v>18190</v>
      </c>
      <c r="C449" s="30">
        <v>0</v>
      </c>
      <c r="D449" s="183">
        <v>12.680999999999999</v>
      </c>
    </row>
    <row r="450" spans="1:4">
      <c r="A450">
        <v>585</v>
      </c>
      <c r="B450" t="s">
        <v>5325</v>
      </c>
      <c r="C450" s="30">
        <v>0</v>
      </c>
      <c r="D450" s="183">
        <v>0</v>
      </c>
    </row>
    <row r="451" spans="1:4">
      <c r="A451">
        <v>586</v>
      </c>
      <c r="B451" t="s">
        <v>5326</v>
      </c>
      <c r="C451" s="30">
        <v>0</v>
      </c>
      <c r="D451" s="183">
        <v>0</v>
      </c>
    </row>
    <row r="452" spans="1:4">
      <c r="A452">
        <v>587</v>
      </c>
      <c r="B452" t="s">
        <v>5327</v>
      </c>
      <c r="C452" s="30">
        <v>0</v>
      </c>
      <c r="D452" s="183">
        <v>26.125</v>
      </c>
    </row>
    <row r="453" spans="1:4">
      <c r="A453">
        <v>588</v>
      </c>
      <c r="B453" t="s">
        <v>5328</v>
      </c>
      <c r="C453" s="30">
        <v>-6</v>
      </c>
      <c r="D453" s="183">
        <v>0</v>
      </c>
    </row>
    <row r="454" spans="1:4">
      <c r="A454">
        <v>589</v>
      </c>
      <c r="B454" t="s">
        <v>5329</v>
      </c>
      <c r="C454" s="30">
        <v>0</v>
      </c>
      <c r="D454" s="183">
        <v>0</v>
      </c>
    </row>
    <row r="455" spans="1:4">
      <c r="A455">
        <v>590</v>
      </c>
      <c r="B455" t="s">
        <v>5330</v>
      </c>
      <c r="C455" s="30">
        <v>0</v>
      </c>
      <c r="D455" s="183">
        <v>7.218</v>
      </c>
    </row>
    <row r="456" spans="1:4">
      <c r="A456">
        <v>591</v>
      </c>
      <c r="B456" t="s">
        <v>5331</v>
      </c>
      <c r="C456" s="30">
        <v>66</v>
      </c>
      <c r="D456" s="183">
        <v>0</v>
      </c>
    </row>
    <row r="457" spans="1:4">
      <c r="A457">
        <v>592</v>
      </c>
      <c r="B457" t="s">
        <v>5332</v>
      </c>
      <c r="C457" s="30">
        <v>0</v>
      </c>
      <c r="D457" s="183">
        <v>0</v>
      </c>
    </row>
    <row r="458" spans="1:4">
      <c r="A458">
        <v>593</v>
      </c>
      <c r="B458" t="s">
        <v>5333</v>
      </c>
      <c r="C458" s="30">
        <v>0</v>
      </c>
      <c r="D458" s="183">
        <v>0</v>
      </c>
    </row>
    <row r="459" spans="1:4">
      <c r="A459">
        <v>594</v>
      </c>
      <c r="B459" t="s">
        <v>5334</v>
      </c>
      <c r="C459" s="30">
        <v>0</v>
      </c>
      <c r="D459" s="183">
        <v>0</v>
      </c>
    </row>
    <row r="460" spans="1:4">
      <c r="A460">
        <v>595</v>
      </c>
      <c r="B460" t="s">
        <v>5335</v>
      </c>
      <c r="C460" s="30">
        <v>0</v>
      </c>
      <c r="D460" s="183">
        <v>0</v>
      </c>
    </row>
    <row r="461" spans="1:4">
      <c r="A461">
        <v>596</v>
      </c>
      <c r="B461" t="s">
        <v>5336</v>
      </c>
      <c r="C461" s="30">
        <v>0</v>
      </c>
      <c r="D461" s="183">
        <v>0</v>
      </c>
    </row>
    <row r="462" spans="1:4">
      <c r="A462">
        <v>597</v>
      </c>
      <c r="B462" t="s">
        <v>5337</v>
      </c>
      <c r="C462" s="30">
        <v>0</v>
      </c>
      <c r="D462" s="183">
        <v>0</v>
      </c>
    </row>
    <row r="463" spans="1:4">
      <c r="A463">
        <v>598</v>
      </c>
      <c r="B463" t="s">
        <v>5338</v>
      </c>
      <c r="C463" s="30">
        <v>0</v>
      </c>
      <c r="D463" s="183">
        <v>0</v>
      </c>
    </row>
    <row r="464" spans="1:4">
      <c r="A464">
        <v>599</v>
      </c>
      <c r="B464" t="s">
        <v>5339</v>
      </c>
      <c r="C464" s="30">
        <v>0</v>
      </c>
      <c r="D464" s="183">
        <v>37.83</v>
      </c>
    </row>
    <row r="465" spans="1:4">
      <c r="A465">
        <v>600</v>
      </c>
      <c r="B465" t="s">
        <v>5340</v>
      </c>
      <c r="C465" s="30">
        <v>0</v>
      </c>
      <c r="D465" s="183">
        <v>0</v>
      </c>
    </row>
    <row r="466" spans="1:4">
      <c r="A466">
        <v>601</v>
      </c>
      <c r="B466" t="s">
        <v>5341</v>
      </c>
      <c r="C466" s="30">
        <v>144</v>
      </c>
      <c r="D466" s="183">
        <v>0</v>
      </c>
    </row>
    <row r="467" spans="1:4">
      <c r="A467">
        <v>602</v>
      </c>
      <c r="B467" t="s">
        <v>5342</v>
      </c>
      <c r="C467" s="30">
        <v>0</v>
      </c>
      <c r="D467" s="183">
        <v>0</v>
      </c>
    </row>
    <row r="468" spans="1:4">
      <c r="A468">
        <v>603</v>
      </c>
      <c r="B468" t="s">
        <v>5343</v>
      </c>
      <c r="C468" s="30">
        <v>3</v>
      </c>
      <c r="D468" s="183">
        <v>51.25</v>
      </c>
    </row>
    <row r="469" spans="1:4">
      <c r="A469">
        <v>604</v>
      </c>
      <c r="B469" t="s">
        <v>5344</v>
      </c>
      <c r="C469" s="30">
        <v>0</v>
      </c>
      <c r="D469" s="183">
        <v>0</v>
      </c>
    </row>
    <row r="470" spans="1:4">
      <c r="A470">
        <v>605</v>
      </c>
      <c r="B470" t="s">
        <v>5345</v>
      </c>
      <c r="C470" s="30">
        <v>6</v>
      </c>
      <c r="D470" s="183">
        <v>0</v>
      </c>
    </row>
    <row r="471" spans="1:4">
      <c r="A471">
        <v>606</v>
      </c>
      <c r="B471" t="s">
        <v>5346</v>
      </c>
      <c r="C471" s="30">
        <v>0</v>
      </c>
      <c r="D471" s="183">
        <v>9.7520000000000007</v>
      </c>
    </row>
    <row r="472" spans="1:4">
      <c r="A472">
        <v>607</v>
      </c>
      <c r="B472" t="s">
        <v>5347</v>
      </c>
      <c r="C472" s="30">
        <v>0</v>
      </c>
      <c r="D472" s="183">
        <v>0</v>
      </c>
    </row>
    <row r="473" spans="1:4">
      <c r="A473">
        <v>608</v>
      </c>
      <c r="B473" t="s">
        <v>5348</v>
      </c>
      <c r="C473" s="30">
        <v>0</v>
      </c>
      <c r="D473" s="183">
        <v>0</v>
      </c>
    </row>
    <row r="474" spans="1:4">
      <c r="A474">
        <v>609</v>
      </c>
      <c r="B474" t="s">
        <v>5349</v>
      </c>
      <c r="C474" s="30">
        <v>0</v>
      </c>
      <c r="D474" s="183">
        <v>0</v>
      </c>
    </row>
    <row r="475" spans="1:4">
      <c r="A475">
        <v>610</v>
      </c>
      <c r="B475" t="s">
        <v>5350</v>
      </c>
      <c r="C475" s="30">
        <v>0</v>
      </c>
      <c r="D475" s="183">
        <v>0</v>
      </c>
    </row>
    <row r="476" spans="1:4">
      <c r="A476">
        <v>611</v>
      </c>
      <c r="B476" t="s">
        <v>5351</v>
      </c>
      <c r="C476" s="30">
        <v>48</v>
      </c>
      <c r="D476" s="183">
        <v>0</v>
      </c>
    </row>
    <row r="477" spans="1:4">
      <c r="A477">
        <v>612</v>
      </c>
      <c r="B477" t="s">
        <v>5352</v>
      </c>
      <c r="C477" s="30">
        <v>0</v>
      </c>
      <c r="D477" s="183">
        <v>0</v>
      </c>
    </row>
    <row r="478" spans="1:4">
      <c r="A478">
        <v>613</v>
      </c>
      <c r="B478" t="s">
        <v>5353</v>
      </c>
      <c r="C478" s="30">
        <v>0</v>
      </c>
      <c r="D478" s="183">
        <v>0</v>
      </c>
    </row>
    <row r="479" spans="1:4">
      <c r="A479">
        <v>614</v>
      </c>
      <c r="B479" t="s">
        <v>5354</v>
      </c>
      <c r="C479" s="30">
        <v>0</v>
      </c>
      <c r="D479" s="183">
        <v>0</v>
      </c>
    </row>
    <row r="480" spans="1:4">
      <c r="A480">
        <v>615</v>
      </c>
      <c r="B480" t="s">
        <v>5355</v>
      </c>
      <c r="C480" s="30">
        <v>0</v>
      </c>
      <c r="D480" s="183">
        <v>0</v>
      </c>
    </row>
    <row r="481" spans="1:4">
      <c r="A481">
        <v>616</v>
      </c>
      <c r="B481" t="s">
        <v>5356</v>
      </c>
      <c r="C481" s="30">
        <v>0</v>
      </c>
      <c r="D481" s="183">
        <v>9.31</v>
      </c>
    </row>
    <row r="482" spans="1:4">
      <c r="A482">
        <v>617</v>
      </c>
      <c r="B482" t="s">
        <v>5357</v>
      </c>
      <c r="C482" s="30">
        <v>0</v>
      </c>
      <c r="D482" s="183">
        <v>41.524999999999999</v>
      </c>
    </row>
    <row r="483" spans="1:4">
      <c r="A483">
        <v>618</v>
      </c>
      <c r="B483" t="s">
        <v>5358</v>
      </c>
      <c r="C483" s="30">
        <v>18</v>
      </c>
      <c r="D483" s="183">
        <v>0</v>
      </c>
    </row>
    <row r="484" spans="1:4">
      <c r="A484">
        <v>619</v>
      </c>
      <c r="B484" t="s">
        <v>5359</v>
      </c>
      <c r="C484" s="30">
        <v>0</v>
      </c>
      <c r="D484" s="183">
        <v>0</v>
      </c>
    </row>
    <row r="485" spans="1:4">
      <c r="A485">
        <v>620</v>
      </c>
      <c r="B485" t="s">
        <v>5360</v>
      </c>
      <c r="C485" s="30">
        <v>0</v>
      </c>
      <c r="D485" s="183">
        <v>0</v>
      </c>
    </row>
    <row r="486" spans="1:4">
      <c r="A486">
        <v>621</v>
      </c>
      <c r="B486" t="s">
        <v>5361</v>
      </c>
      <c r="C486" s="30">
        <v>0</v>
      </c>
      <c r="D486" s="183">
        <v>0</v>
      </c>
    </row>
    <row r="487" spans="1:4">
      <c r="A487">
        <v>622</v>
      </c>
      <c r="B487" t="s">
        <v>5362</v>
      </c>
      <c r="C487" s="30">
        <v>0</v>
      </c>
      <c r="D487" s="183">
        <v>4.343</v>
      </c>
    </row>
    <row r="488" spans="1:4">
      <c r="A488">
        <v>623</v>
      </c>
      <c r="B488" t="s">
        <v>5363</v>
      </c>
      <c r="C488" s="30">
        <v>0</v>
      </c>
      <c r="D488" s="183">
        <v>0</v>
      </c>
    </row>
    <row r="489" spans="1:4">
      <c r="A489">
        <v>624</v>
      </c>
      <c r="B489" t="s">
        <v>5364</v>
      </c>
      <c r="C489" s="30">
        <v>0</v>
      </c>
      <c r="D489" s="183">
        <v>0</v>
      </c>
    </row>
    <row r="490" spans="1:4">
      <c r="A490">
        <v>625</v>
      </c>
      <c r="B490" t="s">
        <v>5365</v>
      </c>
      <c r="C490" s="30">
        <v>0</v>
      </c>
      <c r="D490" s="183">
        <v>0</v>
      </c>
    </row>
    <row r="491" spans="1:4">
      <c r="A491">
        <v>626</v>
      </c>
      <c r="B491" t="s">
        <v>5366</v>
      </c>
      <c r="C491" s="30">
        <v>6</v>
      </c>
      <c r="D491" s="183">
        <v>7.2149999999999999</v>
      </c>
    </row>
    <row r="492" spans="1:4">
      <c r="A492">
        <v>627</v>
      </c>
      <c r="B492" t="s">
        <v>5367</v>
      </c>
      <c r="C492" s="30">
        <v>0</v>
      </c>
      <c r="D492" s="183">
        <v>0</v>
      </c>
    </row>
    <row r="493" spans="1:4">
      <c r="A493">
        <v>628</v>
      </c>
      <c r="B493" t="s">
        <v>5368</v>
      </c>
      <c r="C493" s="30">
        <v>0</v>
      </c>
      <c r="D493" s="183">
        <v>0</v>
      </c>
    </row>
    <row r="494" spans="1:4">
      <c r="A494">
        <v>629</v>
      </c>
      <c r="B494" t="s">
        <v>5369</v>
      </c>
      <c r="C494" s="30">
        <v>66</v>
      </c>
      <c r="D494" s="183">
        <v>3.052</v>
      </c>
    </row>
    <row r="495" spans="1:4">
      <c r="A495">
        <v>630</v>
      </c>
      <c r="B495" t="s">
        <v>5370</v>
      </c>
      <c r="C495" s="30">
        <v>0</v>
      </c>
      <c r="D495" s="183">
        <v>0</v>
      </c>
    </row>
    <row r="496" spans="1:4">
      <c r="A496">
        <v>631</v>
      </c>
      <c r="B496" t="s">
        <v>5371</v>
      </c>
      <c r="C496" s="30">
        <v>36</v>
      </c>
      <c r="D496" s="183">
        <v>0</v>
      </c>
    </row>
    <row r="497" spans="1:4">
      <c r="A497">
        <v>632</v>
      </c>
      <c r="B497" t="s">
        <v>5372</v>
      </c>
      <c r="C497" s="30">
        <v>3</v>
      </c>
      <c r="D497" s="183">
        <v>0</v>
      </c>
    </row>
    <row r="498" spans="1:4">
      <c r="A498">
        <v>633</v>
      </c>
      <c r="B498" t="s">
        <v>5373</v>
      </c>
      <c r="C498" s="30">
        <v>0</v>
      </c>
      <c r="D498" s="183">
        <v>0</v>
      </c>
    </row>
    <row r="499" spans="1:4">
      <c r="A499">
        <v>634</v>
      </c>
      <c r="B499" t="s">
        <v>5374</v>
      </c>
      <c r="C499" s="30">
        <v>0</v>
      </c>
      <c r="D499" s="183">
        <v>19.754999999999999</v>
      </c>
    </row>
    <row r="500" spans="1:4">
      <c r="A500">
        <v>635</v>
      </c>
      <c r="B500" t="s">
        <v>5375</v>
      </c>
      <c r="C500" s="30">
        <v>0</v>
      </c>
      <c r="D500" s="183">
        <v>0</v>
      </c>
    </row>
    <row r="501" spans="1:4">
      <c r="A501">
        <v>636</v>
      </c>
      <c r="B501" t="s">
        <v>5376</v>
      </c>
      <c r="C501" s="30">
        <v>0</v>
      </c>
      <c r="D501" s="183">
        <v>3.33</v>
      </c>
    </row>
    <row r="502" spans="1:4">
      <c r="A502">
        <v>637</v>
      </c>
      <c r="B502" t="s">
        <v>5377</v>
      </c>
      <c r="C502" s="30">
        <v>0</v>
      </c>
      <c r="D502" s="183">
        <v>16.748000000000001</v>
      </c>
    </row>
    <row r="503" spans="1:4">
      <c r="A503">
        <v>638</v>
      </c>
      <c r="B503" t="s">
        <v>5378</v>
      </c>
      <c r="C503" s="30">
        <v>0</v>
      </c>
      <c r="D503" s="183">
        <v>0</v>
      </c>
    </row>
    <row r="504" spans="1:4">
      <c r="A504">
        <v>639</v>
      </c>
      <c r="B504" t="s">
        <v>5379</v>
      </c>
      <c r="C504" s="30">
        <v>0</v>
      </c>
      <c r="D504" s="183">
        <v>3.3290000000000002</v>
      </c>
    </row>
    <row r="505" spans="1:4">
      <c r="A505">
        <v>640</v>
      </c>
      <c r="B505" t="s">
        <v>5380</v>
      </c>
      <c r="C505" s="30">
        <v>0</v>
      </c>
      <c r="D505" s="183">
        <v>0</v>
      </c>
    </row>
    <row r="506" spans="1:4">
      <c r="A506">
        <v>641</v>
      </c>
      <c r="B506" t="s">
        <v>5381</v>
      </c>
      <c r="C506" s="30">
        <v>6</v>
      </c>
      <c r="D506" s="183">
        <v>0</v>
      </c>
    </row>
    <row r="507" spans="1:4">
      <c r="A507">
        <v>642</v>
      </c>
      <c r="B507" t="s">
        <v>5382</v>
      </c>
      <c r="C507" s="30">
        <v>0</v>
      </c>
      <c r="D507" s="183">
        <v>0</v>
      </c>
    </row>
    <row r="508" spans="1:4">
      <c r="A508">
        <v>643</v>
      </c>
      <c r="B508" t="s">
        <v>5383</v>
      </c>
      <c r="C508" s="30">
        <v>0</v>
      </c>
      <c r="D508" s="183">
        <v>3.093</v>
      </c>
    </row>
    <row r="509" spans="1:4">
      <c r="A509">
        <v>644</v>
      </c>
      <c r="B509" t="s">
        <v>5384</v>
      </c>
      <c r="C509" s="30">
        <v>0</v>
      </c>
      <c r="D509" s="183">
        <v>5.8259999999999996</v>
      </c>
    </row>
    <row r="510" spans="1:4">
      <c r="A510">
        <v>645</v>
      </c>
      <c r="B510" t="s">
        <v>5385</v>
      </c>
      <c r="C510" s="30">
        <v>84</v>
      </c>
      <c r="D510" s="183">
        <v>0</v>
      </c>
    </row>
    <row r="511" spans="1:4">
      <c r="A511">
        <v>646</v>
      </c>
      <c r="B511" t="s">
        <v>5386</v>
      </c>
      <c r="C511" s="30">
        <v>6</v>
      </c>
      <c r="D511" s="183">
        <v>0</v>
      </c>
    </row>
    <row r="512" spans="1:4">
      <c r="A512">
        <v>647</v>
      </c>
      <c r="B512" t="s">
        <v>5387</v>
      </c>
      <c r="C512" s="30">
        <v>0</v>
      </c>
      <c r="D512" s="183">
        <v>0</v>
      </c>
    </row>
    <row r="513" spans="1:4">
      <c r="A513">
        <v>648</v>
      </c>
      <c r="B513" t="s">
        <v>5388</v>
      </c>
      <c r="C513" s="30">
        <v>0</v>
      </c>
      <c r="D513" s="183">
        <v>0</v>
      </c>
    </row>
    <row r="514" spans="1:4">
      <c r="A514">
        <v>649</v>
      </c>
      <c r="B514" t="s">
        <v>5389</v>
      </c>
      <c r="C514" s="30">
        <v>0</v>
      </c>
      <c r="D514" s="183">
        <v>0</v>
      </c>
    </row>
    <row r="515" spans="1:4">
      <c r="A515">
        <v>650</v>
      </c>
      <c r="B515" t="s">
        <v>5390</v>
      </c>
      <c r="C515" s="30">
        <v>3</v>
      </c>
      <c r="D515" s="183">
        <v>0</v>
      </c>
    </row>
    <row r="516" spans="1:4">
      <c r="A516">
        <v>651</v>
      </c>
      <c r="B516" t="s">
        <v>5391</v>
      </c>
      <c r="C516" s="30">
        <v>24</v>
      </c>
      <c r="D516" s="183">
        <v>26.87</v>
      </c>
    </row>
    <row r="517" spans="1:4">
      <c r="A517">
        <v>652</v>
      </c>
      <c r="B517" t="s">
        <v>5392</v>
      </c>
      <c r="C517" s="30">
        <v>0</v>
      </c>
      <c r="D517" s="183">
        <v>0</v>
      </c>
    </row>
    <row r="518" spans="1:4">
      <c r="A518">
        <v>653</v>
      </c>
      <c r="B518" t="s">
        <v>5393</v>
      </c>
      <c r="C518" s="30">
        <v>12</v>
      </c>
      <c r="D518" s="183">
        <v>20.49</v>
      </c>
    </row>
    <row r="519" spans="1:4">
      <c r="A519">
        <v>654</v>
      </c>
      <c r="B519" t="s">
        <v>5394</v>
      </c>
      <c r="C519" s="30">
        <v>0</v>
      </c>
      <c r="D519" s="183">
        <v>0</v>
      </c>
    </row>
    <row r="520" spans="1:4">
      <c r="A520">
        <v>655</v>
      </c>
      <c r="B520" t="s">
        <v>5395</v>
      </c>
      <c r="C520" s="30">
        <v>0</v>
      </c>
      <c r="D520" s="183">
        <v>0</v>
      </c>
    </row>
    <row r="521" spans="1:4">
      <c r="A521">
        <v>656</v>
      </c>
      <c r="B521" t="s">
        <v>5396</v>
      </c>
      <c r="C521" s="30">
        <v>0</v>
      </c>
      <c r="D521" s="183">
        <v>10.935</v>
      </c>
    </row>
    <row r="522" spans="1:4">
      <c r="A522">
        <v>657</v>
      </c>
      <c r="B522" t="s">
        <v>5397</v>
      </c>
      <c r="C522" s="30">
        <v>0</v>
      </c>
      <c r="D522" s="183">
        <v>0</v>
      </c>
    </row>
    <row r="523" spans="1:4">
      <c r="A523">
        <v>658</v>
      </c>
      <c r="B523" t="s">
        <v>5398</v>
      </c>
      <c r="C523" s="30">
        <v>0</v>
      </c>
      <c r="D523" s="183">
        <v>0</v>
      </c>
    </row>
    <row r="524" spans="1:4">
      <c r="A524">
        <v>659</v>
      </c>
      <c r="B524" t="s">
        <v>5399</v>
      </c>
      <c r="C524" s="30">
        <v>0</v>
      </c>
      <c r="D524" s="183">
        <v>8.2110000000000003</v>
      </c>
    </row>
    <row r="525" spans="1:4">
      <c r="A525">
        <v>660</v>
      </c>
      <c r="B525" t="s">
        <v>5400</v>
      </c>
      <c r="C525" s="30">
        <v>0</v>
      </c>
      <c r="D525" s="183">
        <v>0</v>
      </c>
    </row>
    <row r="526" spans="1:4">
      <c r="A526">
        <v>661</v>
      </c>
      <c r="B526" t="s">
        <v>5401</v>
      </c>
      <c r="C526" s="30">
        <v>0</v>
      </c>
      <c r="D526" s="183">
        <v>0</v>
      </c>
    </row>
    <row r="527" spans="1:4">
      <c r="A527">
        <v>662</v>
      </c>
      <c r="B527" t="s">
        <v>5402</v>
      </c>
      <c r="C527" s="30">
        <v>12</v>
      </c>
      <c r="D527" s="183">
        <v>0</v>
      </c>
    </row>
    <row r="528" spans="1:4">
      <c r="A528">
        <v>663</v>
      </c>
      <c r="B528" t="s">
        <v>5403</v>
      </c>
      <c r="C528" s="30">
        <v>0</v>
      </c>
      <c r="D528" s="183">
        <v>0</v>
      </c>
    </row>
    <row r="529" spans="1:4">
      <c r="A529">
        <v>664</v>
      </c>
      <c r="B529" t="s">
        <v>5404</v>
      </c>
      <c r="C529" s="30">
        <v>0</v>
      </c>
      <c r="D529" s="183">
        <v>0</v>
      </c>
    </row>
    <row r="530" spans="1:4">
      <c r="A530">
        <v>665</v>
      </c>
      <c r="B530" t="s">
        <v>5405</v>
      </c>
      <c r="C530" s="30">
        <v>0</v>
      </c>
      <c r="D530" s="183">
        <v>0</v>
      </c>
    </row>
    <row r="531" spans="1:4">
      <c r="A531">
        <v>666</v>
      </c>
      <c r="B531" t="s">
        <v>5406</v>
      </c>
      <c r="C531" s="30">
        <v>0</v>
      </c>
      <c r="D531" s="183">
        <v>0</v>
      </c>
    </row>
    <row r="532" spans="1:4">
      <c r="A532">
        <v>667</v>
      </c>
      <c r="B532" t="s">
        <v>5407</v>
      </c>
      <c r="C532" s="30">
        <v>0</v>
      </c>
      <c r="D532" s="183">
        <v>0</v>
      </c>
    </row>
    <row r="533" spans="1:4">
      <c r="A533">
        <v>668</v>
      </c>
      <c r="B533" t="s">
        <v>5408</v>
      </c>
      <c r="C533" s="30">
        <v>30</v>
      </c>
      <c r="D533" s="183">
        <v>0</v>
      </c>
    </row>
    <row r="534" spans="1:4">
      <c r="A534">
        <v>669</v>
      </c>
      <c r="B534" t="s">
        <v>5409</v>
      </c>
      <c r="C534" s="30">
        <v>0</v>
      </c>
      <c r="D534" s="183">
        <v>0</v>
      </c>
    </row>
    <row r="535" spans="1:4">
      <c r="A535">
        <v>670</v>
      </c>
      <c r="B535" t="s">
        <v>5410</v>
      </c>
      <c r="C535" s="30">
        <v>0</v>
      </c>
      <c r="D535" s="183">
        <v>6.9009999999999998</v>
      </c>
    </row>
    <row r="536" spans="1:4">
      <c r="A536">
        <v>671</v>
      </c>
      <c r="B536" t="s">
        <v>5411</v>
      </c>
      <c r="C536" s="30">
        <v>0</v>
      </c>
      <c r="D536" s="183">
        <v>0</v>
      </c>
    </row>
    <row r="537" spans="1:4">
      <c r="A537">
        <v>672</v>
      </c>
      <c r="B537" t="s">
        <v>5412</v>
      </c>
      <c r="C537" s="30">
        <v>0</v>
      </c>
      <c r="D537" s="183">
        <v>11.353999999999999</v>
      </c>
    </row>
    <row r="538" spans="1:4">
      <c r="A538">
        <v>673</v>
      </c>
      <c r="B538" t="s">
        <v>5413</v>
      </c>
      <c r="C538" s="30">
        <v>0</v>
      </c>
      <c r="D538" s="183">
        <v>0</v>
      </c>
    </row>
    <row r="539" spans="1:4">
      <c r="A539">
        <v>674</v>
      </c>
      <c r="B539" t="s">
        <v>5414</v>
      </c>
      <c r="C539" s="30">
        <v>0</v>
      </c>
      <c r="D539" s="183">
        <v>0</v>
      </c>
    </row>
    <row r="540" spans="1:4">
      <c r="A540">
        <v>675</v>
      </c>
      <c r="B540" t="s">
        <v>5415</v>
      </c>
      <c r="C540" s="30">
        <v>0</v>
      </c>
      <c r="D540" s="183">
        <v>0</v>
      </c>
    </row>
    <row r="541" spans="1:4">
      <c r="A541">
        <v>676</v>
      </c>
      <c r="B541" t="s">
        <v>5416</v>
      </c>
      <c r="C541" s="30">
        <v>0</v>
      </c>
      <c r="D541" s="183">
        <v>15.89</v>
      </c>
    </row>
    <row r="542" spans="1:4">
      <c r="A542">
        <v>677</v>
      </c>
      <c r="B542" t="s">
        <v>5417</v>
      </c>
      <c r="C542" s="30">
        <v>0</v>
      </c>
      <c r="D542" s="183">
        <v>0</v>
      </c>
    </row>
    <row r="543" spans="1:4">
      <c r="A543">
        <v>678</v>
      </c>
      <c r="B543" t="s">
        <v>5418</v>
      </c>
      <c r="C543" s="30">
        <v>0</v>
      </c>
      <c r="D543" s="183">
        <v>0</v>
      </c>
    </row>
    <row r="544" spans="1:4">
      <c r="A544">
        <v>679</v>
      </c>
      <c r="B544" t="s">
        <v>5419</v>
      </c>
      <c r="C544" s="30">
        <v>0</v>
      </c>
      <c r="D544" s="183">
        <v>0</v>
      </c>
    </row>
    <row r="545" spans="1:4">
      <c r="A545">
        <v>680</v>
      </c>
      <c r="B545" t="s">
        <v>5420</v>
      </c>
      <c r="C545" s="30">
        <v>9</v>
      </c>
      <c r="D545" s="183">
        <v>11.907999999999999</v>
      </c>
    </row>
    <row r="546" spans="1:4">
      <c r="A546">
        <v>681</v>
      </c>
      <c r="B546" t="s">
        <v>5421</v>
      </c>
      <c r="C546" s="30">
        <v>0</v>
      </c>
      <c r="D546" s="183">
        <v>0</v>
      </c>
    </row>
    <row r="547" spans="1:4">
      <c r="A547">
        <v>682</v>
      </c>
      <c r="B547" t="s">
        <v>5422</v>
      </c>
      <c r="C547" s="30">
        <v>0</v>
      </c>
      <c r="D547" s="183">
        <v>0</v>
      </c>
    </row>
    <row r="548" spans="1:4">
      <c r="A548">
        <v>683</v>
      </c>
      <c r="B548" t="s">
        <v>5423</v>
      </c>
      <c r="C548" s="30">
        <v>0</v>
      </c>
      <c r="D548" s="183">
        <v>0</v>
      </c>
    </row>
    <row r="549" spans="1:4">
      <c r="A549">
        <v>684</v>
      </c>
      <c r="B549" t="s">
        <v>5424</v>
      </c>
      <c r="C549" s="30">
        <v>6</v>
      </c>
      <c r="D549" s="183">
        <v>0</v>
      </c>
    </row>
    <row r="550" spans="1:4">
      <c r="A550">
        <v>685</v>
      </c>
      <c r="B550" t="s">
        <v>5425</v>
      </c>
      <c r="C550" s="30">
        <v>0</v>
      </c>
      <c r="D550" s="183">
        <v>0</v>
      </c>
    </row>
    <row r="551" spans="1:4">
      <c r="A551">
        <v>686</v>
      </c>
      <c r="B551" t="s">
        <v>5426</v>
      </c>
      <c r="C551" s="30">
        <v>0</v>
      </c>
      <c r="D551" s="183">
        <v>0</v>
      </c>
    </row>
    <row r="552" spans="1:4">
      <c r="A552">
        <v>687</v>
      </c>
      <c r="B552" t="s">
        <v>5427</v>
      </c>
      <c r="C552" s="30">
        <v>0</v>
      </c>
      <c r="D552" s="183">
        <v>0</v>
      </c>
    </row>
    <row r="553" spans="1:4">
      <c r="A553">
        <v>688</v>
      </c>
      <c r="B553" t="s">
        <v>5428</v>
      </c>
      <c r="C553" s="30">
        <v>0</v>
      </c>
      <c r="D553" s="183">
        <v>0</v>
      </c>
    </row>
    <row r="554" spans="1:4">
      <c r="A554">
        <v>689</v>
      </c>
      <c r="B554" t="s">
        <v>5429</v>
      </c>
      <c r="C554" s="30">
        <v>0</v>
      </c>
      <c r="D554" s="183">
        <v>0</v>
      </c>
    </row>
    <row r="555" spans="1:4">
      <c r="A555">
        <v>690</v>
      </c>
      <c r="B555" t="s">
        <v>5430</v>
      </c>
      <c r="C555" s="30">
        <v>0</v>
      </c>
      <c r="D555" s="183">
        <v>0</v>
      </c>
    </row>
    <row r="556" spans="1:4">
      <c r="A556">
        <v>691</v>
      </c>
      <c r="B556" t="s">
        <v>5431</v>
      </c>
      <c r="C556" s="30">
        <v>0</v>
      </c>
      <c r="D556" s="183">
        <v>0</v>
      </c>
    </row>
    <row r="557" spans="1:4">
      <c r="A557">
        <v>692</v>
      </c>
      <c r="B557" t="s">
        <v>5432</v>
      </c>
      <c r="C557" s="30">
        <v>0</v>
      </c>
      <c r="D557" s="183">
        <v>0</v>
      </c>
    </row>
    <row r="558" spans="1:4">
      <c r="A558">
        <v>693</v>
      </c>
      <c r="B558" t="s">
        <v>5433</v>
      </c>
      <c r="C558" s="30">
        <v>0</v>
      </c>
      <c r="D558" s="183">
        <v>0</v>
      </c>
    </row>
    <row r="559" spans="1:4">
      <c r="A559">
        <v>694</v>
      </c>
      <c r="B559" t="s">
        <v>5434</v>
      </c>
      <c r="C559" s="30">
        <v>0</v>
      </c>
      <c r="D559" s="183">
        <v>0</v>
      </c>
    </row>
    <row r="560" spans="1:4">
      <c r="A560">
        <v>695</v>
      </c>
      <c r="B560" t="s">
        <v>5435</v>
      </c>
      <c r="C560" s="30">
        <v>0</v>
      </c>
      <c r="D560" s="183">
        <v>55.48</v>
      </c>
    </row>
    <row r="561" spans="1:4">
      <c r="A561">
        <v>696</v>
      </c>
      <c r="B561" t="s">
        <v>5436</v>
      </c>
      <c r="C561" s="30">
        <v>0</v>
      </c>
      <c r="D561" s="183">
        <v>0</v>
      </c>
    </row>
    <row r="562" spans="1:4">
      <c r="A562">
        <v>697</v>
      </c>
      <c r="B562" t="s">
        <v>5437</v>
      </c>
      <c r="C562" s="30">
        <v>0</v>
      </c>
      <c r="D562" s="183">
        <v>14.417999999999999</v>
      </c>
    </row>
    <row r="563" spans="1:4">
      <c r="A563">
        <v>698</v>
      </c>
      <c r="B563" t="s">
        <v>5438</v>
      </c>
      <c r="C563" s="30">
        <v>0</v>
      </c>
      <c r="D563" s="183">
        <v>0</v>
      </c>
    </row>
    <row r="564" spans="1:4">
      <c r="A564">
        <v>699</v>
      </c>
      <c r="B564" t="s">
        <v>5439</v>
      </c>
      <c r="C564" s="30">
        <v>0</v>
      </c>
      <c r="D564" s="183">
        <v>0</v>
      </c>
    </row>
    <row r="565" spans="1:4">
      <c r="A565">
        <v>700</v>
      </c>
      <c r="B565" t="s">
        <v>5440</v>
      </c>
      <c r="C565" s="30">
        <v>0</v>
      </c>
      <c r="D565" s="183">
        <v>0</v>
      </c>
    </row>
    <row r="566" spans="1:4">
      <c r="A566">
        <v>701</v>
      </c>
      <c r="B566" t="s">
        <v>5441</v>
      </c>
      <c r="C566" s="30">
        <v>0</v>
      </c>
      <c r="D566" s="183">
        <v>0</v>
      </c>
    </row>
    <row r="567" spans="1:4">
      <c r="A567">
        <v>702</v>
      </c>
      <c r="B567" t="s">
        <v>5442</v>
      </c>
      <c r="C567" s="30">
        <v>0</v>
      </c>
      <c r="D567" s="183">
        <v>0</v>
      </c>
    </row>
    <row r="568" spans="1:4">
      <c r="A568">
        <v>703</v>
      </c>
      <c r="B568" t="s">
        <v>5443</v>
      </c>
      <c r="C568" s="30">
        <v>1</v>
      </c>
      <c r="D568" s="183">
        <v>0</v>
      </c>
    </row>
    <row r="569" spans="1:4">
      <c r="A569">
        <v>704</v>
      </c>
      <c r="B569" t="s">
        <v>5444</v>
      </c>
      <c r="C569" s="30">
        <v>24</v>
      </c>
      <c r="D569" s="183">
        <v>0</v>
      </c>
    </row>
    <row r="570" spans="1:4">
      <c r="A570">
        <v>705</v>
      </c>
      <c r="B570" t="s">
        <v>5445</v>
      </c>
      <c r="C570" s="30">
        <v>0</v>
      </c>
      <c r="D570" s="183">
        <v>22.356000000000002</v>
      </c>
    </row>
    <row r="571" spans="1:4">
      <c r="A571">
        <v>706</v>
      </c>
      <c r="B571" t="s">
        <v>5446</v>
      </c>
      <c r="C571" s="30">
        <v>0</v>
      </c>
      <c r="D571" s="183">
        <v>0</v>
      </c>
    </row>
    <row r="572" spans="1:4">
      <c r="A572">
        <v>707</v>
      </c>
      <c r="B572" t="s">
        <v>5447</v>
      </c>
      <c r="C572" s="30">
        <v>57</v>
      </c>
      <c r="D572" s="183">
        <v>0</v>
      </c>
    </row>
    <row r="573" spans="1:4">
      <c r="A573">
        <v>708</v>
      </c>
      <c r="B573" t="s">
        <v>5448</v>
      </c>
      <c r="C573" s="30">
        <v>0</v>
      </c>
      <c r="D573" s="183">
        <v>0</v>
      </c>
    </row>
    <row r="574" spans="1:4">
      <c r="A574">
        <v>709</v>
      </c>
      <c r="B574" t="s">
        <v>5449</v>
      </c>
      <c r="C574" s="30">
        <v>0</v>
      </c>
      <c r="D574" s="183">
        <v>0</v>
      </c>
    </row>
    <row r="575" spans="1:4">
      <c r="A575">
        <v>710</v>
      </c>
      <c r="B575" t="s">
        <v>5450</v>
      </c>
      <c r="C575" s="30">
        <v>0</v>
      </c>
      <c r="D575" s="183">
        <v>5.0999999999999996</v>
      </c>
    </row>
    <row r="576" spans="1:4">
      <c r="A576">
        <v>711</v>
      </c>
      <c r="B576" t="s">
        <v>5451</v>
      </c>
      <c r="C576" s="30">
        <v>0</v>
      </c>
      <c r="D576" s="183">
        <v>0</v>
      </c>
    </row>
    <row r="577" spans="1:4">
      <c r="A577">
        <v>712</v>
      </c>
      <c r="B577" t="s">
        <v>5452</v>
      </c>
      <c r="C577" s="30">
        <v>0</v>
      </c>
      <c r="D577" s="183">
        <v>0</v>
      </c>
    </row>
    <row r="578" spans="1:4">
      <c r="A578">
        <v>713</v>
      </c>
      <c r="B578" t="s">
        <v>5453</v>
      </c>
      <c r="C578" s="30">
        <v>0</v>
      </c>
      <c r="D578" s="183">
        <v>0</v>
      </c>
    </row>
    <row r="579" spans="1:4">
      <c r="A579">
        <v>714</v>
      </c>
      <c r="B579" t="s">
        <v>5454</v>
      </c>
      <c r="C579" s="30">
        <v>0</v>
      </c>
      <c r="D579" s="183">
        <v>0</v>
      </c>
    </row>
    <row r="580" spans="1:4">
      <c r="A580">
        <v>715</v>
      </c>
      <c r="B580" t="s">
        <v>5455</v>
      </c>
      <c r="C580" s="30">
        <v>0</v>
      </c>
      <c r="D580" s="183">
        <v>0</v>
      </c>
    </row>
    <row r="581" spans="1:4">
      <c r="A581">
        <v>716</v>
      </c>
      <c r="B581" t="s">
        <v>18191</v>
      </c>
      <c r="C581" s="30">
        <v>0</v>
      </c>
      <c r="D581" s="183">
        <v>0</v>
      </c>
    </row>
    <row r="582" spans="1:4">
      <c r="A582">
        <v>718</v>
      </c>
      <c r="B582" t="s">
        <v>18192</v>
      </c>
      <c r="C582" s="30">
        <v>0</v>
      </c>
      <c r="D582" s="183">
        <v>8.2829999999999995</v>
      </c>
    </row>
    <row r="583" spans="1:4">
      <c r="A583">
        <v>719</v>
      </c>
      <c r="B583" t="s">
        <v>5456</v>
      </c>
      <c r="C583" s="30">
        <v>0</v>
      </c>
      <c r="D583" s="183">
        <v>0</v>
      </c>
    </row>
    <row r="584" spans="1:4">
      <c r="A584">
        <v>720</v>
      </c>
      <c r="B584" t="s">
        <v>5457</v>
      </c>
      <c r="C584" s="30">
        <v>0</v>
      </c>
      <c r="D584" s="183">
        <v>0</v>
      </c>
    </row>
    <row r="585" spans="1:4">
      <c r="A585">
        <v>721</v>
      </c>
      <c r="B585" t="s">
        <v>5458</v>
      </c>
      <c r="C585" s="30">
        <v>0</v>
      </c>
      <c r="D585" s="183">
        <v>16.248000000000001</v>
      </c>
    </row>
    <row r="586" spans="1:4">
      <c r="A586">
        <v>722</v>
      </c>
      <c r="B586" t="s">
        <v>5459</v>
      </c>
      <c r="C586" s="30">
        <v>0</v>
      </c>
      <c r="D586" s="183">
        <v>0</v>
      </c>
    </row>
    <row r="587" spans="1:4">
      <c r="A587">
        <v>723</v>
      </c>
      <c r="B587" t="s">
        <v>5460</v>
      </c>
      <c r="C587" s="30">
        <v>0</v>
      </c>
      <c r="D587" s="183">
        <v>0</v>
      </c>
    </row>
    <row r="588" spans="1:4">
      <c r="A588">
        <v>724</v>
      </c>
      <c r="B588" t="s">
        <v>5461</v>
      </c>
      <c r="C588" s="30">
        <v>0</v>
      </c>
      <c r="D588" s="183">
        <v>0</v>
      </c>
    </row>
    <row r="589" spans="1:4">
      <c r="A589">
        <v>725</v>
      </c>
      <c r="B589" t="s">
        <v>5462</v>
      </c>
      <c r="C589" s="30">
        <v>0</v>
      </c>
      <c r="D589" s="183">
        <v>0</v>
      </c>
    </row>
    <row r="590" spans="1:4">
      <c r="A590">
        <v>726</v>
      </c>
      <c r="B590" t="s">
        <v>5463</v>
      </c>
      <c r="C590" s="30">
        <v>0</v>
      </c>
      <c r="D590" s="183">
        <v>0</v>
      </c>
    </row>
    <row r="591" spans="1:4">
      <c r="A591">
        <v>727</v>
      </c>
      <c r="B591" t="s">
        <v>5464</v>
      </c>
      <c r="C591" s="30">
        <v>0</v>
      </c>
      <c r="D591" s="183">
        <v>0</v>
      </c>
    </row>
    <row r="592" spans="1:4">
      <c r="A592">
        <v>728</v>
      </c>
      <c r="B592" t="s">
        <v>5465</v>
      </c>
      <c r="C592" s="30">
        <v>0</v>
      </c>
      <c r="D592" s="183">
        <v>0</v>
      </c>
    </row>
    <row r="593" spans="1:4">
      <c r="A593">
        <v>729</v>
      </c>
      <c r="B593" t="s">
        <v>5466</v>
      </c>
      <c r="C593" s="30">
        <v>0</v>
      </c>
      <c r="D593" s="183">
        <v>0</v>
      </c>
    </row>
    <row r="594" spans="1:4">
      <c r="A594">
        <v>730</v>
      </c>
      <c r="B594" t="s">
        <v>5467</v>
      </c>
      <c r="C594" s="30">
        <v>0</v>
      </c>
      <c r="D594" s="183">
        <v>20.632999999999999</v>
      </c>
    </row>
    <row r="595" spans="1:4">
      <c r="A595">
        <v>731</v>
      </c>
      <c r="B595" t="s">
        <v>5468</v>
      </c>
      <c r="C595" s="30">
        <v>0</v>
      </c>
      <c r="D595" s="183">
        <v>0</v>
      </c>
    </row>
    <row r="596" spans="1:4">
      <c r="A596">
        <v>732</v>
      </c>
      <c r="B596" t="s">
        <v>5469</v>
      </c>
      <c r="C596" s="30">
        <v>0</v>
      </c>
      <c r="D596" s="183">
        <v>0</v>
      </c>
    </row>
    <row r="597" spans="1:4">
      <c r="A597">
        <v>733</v>
      </c>
      <c r="B597" t="s">
        <v>5470</v>
      </c>
      <c r="C597" s="30">
        <v>6</v>
      </c>
      <c r="D597" s="183">
        <v>0</v>
      </c>
    </row>
    <row r="598" spans="1:4">
      <c r="A598">
        <v>734</v>
      </c>
      <c r="B598" t="s">
        <v>5471</v>
      </c>
      <c r="C598" s="30">
        <v>0</v>
      </c>
      <c r="D598" s="183">
        <v>0</v>
      </c>
    </row>
    <row r="599" spans="1:4">
      <c r="A599">
        <v>735</v>
      </c>
      <c r="B599" t="s">
        <v>5472</v>
      </c>
      <c r="C599" s="30">
        <v>0</v>
      </c>
      <c r="D599" s="183">
        <v>0</v>
      </c>
    </row>
    <row r="600" spans="1:4">
      <c r="A600">
        <v>736</v>
      </c>
      <c r="B600" t="s">
        <v>5473</v>
      </c>
      <c r="C600" s="30">
        <v>0</v>
      </c>
      <c r="D600" s="183">
        <v>0</v>
      </c>
    </row>
    <row r="601" spans="1:4">
      <c r="A601">
        <v>737</v>
      </c>
      <c r="B601" t="s">
        <v>5474</v>
      </c>
      <c r="C601" s="30">
        <v>18</v>
      </c>
      <c r="D601" s="183">
        <v>5.0659999999999998</v>
      </c>
    </row>
    <row r="602" spans="1:4">
      <c r="A602">
        <v>738</v>
      </c>
      <c r="B602" t="s">
        <v>5475</v>
      </c>
      <c r="C602" s="30">
        <v>0</v>
      </c>
      <c r="D602" s="183">
        <v>0</v>
      </c>
    </row>
    <row r="603" spans="1:4">
      <c r="A603">
        <v>739</v>
      </c>
      <c r="B603" t="s">
        <v>5476</v>
      </c>
      <c r="C603" s="30">
        <v>0</v>
      </c>
      <c r="D603" s="183">
        <v>10.403</v>
      </c>
    </row>
    <row r="604" spans="1:4">
      <c r="A604">
        <v>740</v>
      </c>
      <c r="B604" t="s">
        <v>5477</v>
      </c>
      <c r="C604" s="30">
        <v>0</v>
      </c>
      <c r="D604" s="183">
        <v>0</v>
      </c>
    </row>
    <row r="605" spans="1:4">
      <c r="A605">
        <v>741</v>
      </c>
      <c r="B605" t="s">
        <v>5478</v>
      </c>
      <c r="C605" s="30">
        <v>0</v>
      </c>
      <c r="D605" s="183">
        <v>59.84</v>
      </c>
    </row>
    <row r="606" spans="1:4">
      <c r="A606">
        <v>742</v>
      </c>
      <c r="B606" t="s">
        <v>5479</v>
      </c>
      <c r="C606" s="30">
        <v>0</v>
      </c>
      <c r="D606" s="183">
        <v>8.1530000000000005</v>
      </c>
    </row>
    <row r="607" spans="1:4">
      <c r="A607">
        <v>743</v>
      </c>
      <c r="B607" t="s">
        <v>5480</v>
      </c>
      <c r="C607" s="30">
        <v>0</v>
      </c>
      <c r="D607" s="183">
        <v>20.077999999999999</v>
      </c>
    </row>
    <row r="608" spans="1:4">
      <c r="A608">
        <v>744</v>
      </c>
      <c r="B608" t="s">
        <v>5481</v>
      </c>
      <c r="C608" s="30">
        <v>0</v>
      </c>
      <c r="D608" s="183">
        <v>0</v>
      </c>
    </row>
    <row r="609" spans="1:4">
      <c r="A609">
        <v>745</v>
      </c>
      <c r="B609" t="s">
        <v>5482</v>
      </c>
      <c r="C609" s="30">
        <v>0</v>
      </c>
      <c r="D609" s="183">
        <v>0</v>
      </c>
    </row>
    <row r="610" spans="1:4">
      <c r="A610">
        <v>746</v>
      </c>
      <c r="B610" t="s">
        <v>18193</v>
      </c>
      <c r="C610" s="30">
        <v>0</v>
      </c>
      <c r="D610" s="183">
        <v>33</v>
      </c>
    </row>
    <row r="611" spans="1:4">
      <c r="A611">
        <v>747</v>
      </c>
      <c r="B611" t="s">
        <v>5483</v>
      </c>
      <c r="C611" s="30">
        <v>0</v>
      </c>
      <c r="D611" s="183">
        <v>0</v>
      </c>
    </row>
    <row r="612" spans="1:4">
      <c r="A612">
        <v>748</v>
      </c>
      <c r="B612" t="s">
        <v>5484</v>
      </c>
      <c r="C612" s="30">
        <v>0</v>
      </c>
      <c r="D612" s="183">
        <v>0</v>
      </c>
    </row>
    <row r="613" spans="1:4">
      <c r="A613">
        <v>749</v>
      </c>
      <c r="B613" t="s">
        <v>5485</v>
      </c>
      <c r="C613" s="30">
        <v>0</v>
      </c>
      <c r="D613" s="183">
        <v>0</v>
      </c>
    </row>
    <row r="614" spans="1:4">
      <c r="A614">
        <v>750</v>
      </c>
      <c r="B614" t="s">
        <v>5486</v>
      </c>
      <c r="C614" s="30">
        <v>0</v>
      </c>
      <c r="D614" s="183">
        <v>0</v>
      </c>
    </row>
    <row r="615" spans="1:4">
      <c r="A615">
        <v>751</v>
      </c>
      <c r="B615" t="s">
        <v>5487</v>
      </c>
      <c r="C615" s="30">
        <v>0</v>
      </c>
      <c r="D615" s="183">
        <v>0</v>
      </c>
    </row>
    <row r="616" spans="1:4">
      <c r="A616">
        <v>752</v>
      </c>
      <c r="B616" t="s">
        <v>5488</v>
      </c>
      <c r="C616" s="30">
        <v>0</v>
      </c>
      <c r="D616" s="183">
        <v>0</v>
      </c>
    </row>
    <row r="617" spans="1:4">
      <c r="A617">
        <v>753</v>
      </c>
      <c r="B617" t="s">
        <v>5489</v>
      </c>
      <c r="C617" s="30">
        <v>0</v>
      </c>
      <c r="D617" s="183">
        <v>16.975000000000001</v>
      </c>
    </row>
    <row r="618" spans="1:4">
      <c r="A618">
        <v>754</v>
      </c>
      <c r="B618" t="s">
        <v>5490</v>
      </c>
      <c r="C618" s="30">
        <v>0</v>
      </c>
      <c r="D618" s="183">
        <v>0</v>
      </c>
    </row>
    <row r="619" spans="1:4">
      <c r="A619">
        <v>755</v>
      </c>
      <c r="B619" t="s">
        <v>5491</v>
      </c>
      <c r="C619" s="30">
        <v>0</v>
      </c>
      <c r="D619" s="183">
        <v>0</v>
      </c>
    </row>
    <row r="620" spans="1:4">
      <c r="A620">
        <v>756</v>
      </c>
      <c r="B620" t="s">
        <v>5492</v>
      </c>
      <c r="C620" s="30">
        <v>0</v>
      </c>
      <c r="D620" s="183">
        <v>0</v>
      </c>
    </row>
    <row r="621" spans="1:4">
      <c r="A621">
        <v>757</v>
      </c>
      <c r="B621" t="s">
        <v>5493</v>
      </c>
      <c r="C621" s="30">
        <v>0</v>
      </c>
      <c r="D621" s="183">
        <v>8.4380000000000006</v>
      </c>
    </row>
    <row r="622" spans="1:4">
      <c r="A622">
        <v>758</v>
      </c>
      <c r="B622" t="s">
        <v>5494</v>
      </c>
      <c r="C622" s="30">
        <v>0</v>
      </c>
      <c r="D622" s="183">
        <v>0</v>
      </c>
    </row>
    <row r="623" spans="1:4">
      <c r="A623">
        <v>759</v>
      </c>
      <c r="B623" t="s">
        <v>5495</v>
      </c>
      <c r="C623" s="30">
        <v>3</v>
      </c>
      <c r="D623" s="183">
        <v>0</v>
      </c>
    </row>
    <row r="624" spans="1:4">
      <c r="A624">
        <v>760</v>
      </c>
      <c r="B624" t="s">
        <v>5496</v>
      </c>
      <c r="C624" s="30">
        <v>0</v>
      </c>
      <c r="D624" s="183">
        <v>0</v>
      </c>
    </row>
    <row r="625" spans="1:4">
      <c r="A625">
        <v>761</v>
      </c>
      <c r="B625" t="s">
        <v>5497</v>
      </c>
      <c r="C625" s="30">
        <v>0</v>
      </c>
      <c r="D625" s="183">
        <v>0</v>
      </c>
    </row>
    <row r="626" spans="1:4">
      <c r="A626">
        <v>762</v>
      </c>
      <c r="B626" t="s">
        <v>5498</v>
      </c>
      <c r="C626" s="30">
        <v>0</v>
      </c>
      <c r="D626" s="183">
        <v>0</v>
      </c>
    </row>
    <row r="627" spans="1:4">
      <c r="A627">
        <v>763</v>
      </c>
      <c r="B627" t="s">
        <v>5499</v>
      </c>
      <c r="C627" s="30">
        <v>0</v>
      </c>
      <c r="D627" s="183">
        <v>10.071999999999999</v>
      </c>
    </row>
    <row r="628" spans="1:4">
      <c r="A628">
        <v>764</v>
      </c>
      <c r="B628" t="s">
        <v>5500</v>
      </c>
      <c r="C628" s="30">
        <v>0</v>
      </c>
      <c r="D628" s="183">
        <v>0</v>
      </c>
    </row>
    <row r="629" spans="1:4">
      <c r="A629">
        <v>765</v>
      </c>
      <c r="B629" t="s">
        <v>5501</v>
      </c>
      <c r="C629" s="30">
        <v>0</v>
      </c>
      <c r="D629" s="183">
        <v>0</v>
      </c>
    </row>
    <row r="630" spans="1:4">
      <c r="A630">
        <v>766</v>
      </c>
      <c r="B630" t="s">
        <v>5502</v>
      </c>
      <c r="C630" s="30">
        <v>0</v>
      </c>
      <c r="D630" s="183">
        <v>0</v>
      </c>
    </row>
    <row r="631" spans="1:4">
      <c r="A631">
        <v>767</v>
      </c>
      <c r="B631" t="s">
        <v>5503</v>
      </c>
      <c r="C631" s="30">
        <v>57</v>
      </c>
      <c r="D631" s="183">
        <v>0</v>
      </c>
    </row>
    <row r="632" spans="1:4">
      <c r="A632">
        <v>768</v>
      </c>
      <c r="B632" t="s">
        <v>5504</v>
      </c>
      <c r="C632" s="30">
        <v>0</v>
      </c>
      <c r="D632" s="183">
        <v>24.643000000000001</v>
      </c>
    </row>
    <row r="633" spans="1:4">
      <c r="A633">
        <v>769</v>
      </c>
      <c r="B633" t="s">
        <v>5505</v>
      </c>
      <c r="C633" s="30">
        <v>0</v>
      </c>
      <c r="D633" s="183">
        <v>0</v>
      </c>
    </row>
    <row r="634" spans="1:4">
      <c r="A634">
        <v>770</v>
      </c>
      <c r="B634" t="s">
        <v>5506</v>
      </c>
      <c r="C634" s="30">
        <v>0</v>
      </c>
      <c r="D634" s="183">
        <v>0</v>
      </c>
    </row>
    <row r="635" spans="1:4">
      <c r="A635">
        <v>771</v>
      </c>
      <c r="B635" t="s">
        <v>5507</v>
      </c>
      <c r="C635" s="30">
        <v>0</v>
      </c>
      <c r="D635" s="183">
        <v>0</v>
      </c>
    </row>
    <row r="636" spans="1:4">
      <c r="A636">
        <v>772</v>
      </c>
      <c r="B636" t="s">
        <v>5508</v>
      </c>
      <c r="C636" s="30">
        <v>0</v>
      </c>
      <c r="D636" s="183">
        <v>0</v>
      </c>
    </row>
    <row r="637" spans="1:4">
      <c r="A637">
        <v>773</v>
      </c>
      <c r="B637" t="s">
        <v>5509</v>
      </c>
      <c r="C637" s="30">
        <v>0</v>
      </c>
      <c r="D637" s="183">
        <v>6.7290000000000001</v>
      </c>
    </row>
    <row r="638" spans="1:4">
      <c r="A638">
        <v>774</v>
      </c>
      <c r="B638" t="s">
        <v>5510</v>
      </c>
      <c r="C638" s="30">
        <v>0</v>
      </c>
      <c r="D638" s="183">
        <v>0</v>
      </c>
    </row>
    <row r="639" spans="1:4">
      <c r="A639">
        <v>775</v>
      </c>
      <c r="B639" t="s">
        <v>5511</v>
      </c>
      <c r="C639" s="30">
        <v>0</v>
      </c>
      <c r="D639" s="183">
        <v>0</v>
      </c>
    </row>
    <row r="640" spans="1:4">
      <c r="A640">
        <v>776</v>
      </c>
      <c r="B640" t="s">
        <v>5512</v>
      </c>
      <c r="C640" s="30">
        <v>0</v>
      </c>
      <c r="D640" s="183">
        <v>0</v>
      </c>
    </row>
    <row r="641" spans="1:4">
      <c r="A641">
        <v>777</v>
      </c>
      <c r="B641" t="s">
        <v>5513</v>
      </c>
      <c r="C641" s="30">
        <v>0</v>
      </c>
      <c r="D641" s="183">
        <v>0</v>
      </c>
    </row>
    <row r="642" spans="1:4">
      <c r="A642">
        <v>778</v>
      </c>
      <c r="B642" t="s">
        <v>5514</v>
      </c>
      <c r="C642" s="30">
        <v>0</v>
      </c>
      <c r="D642" s="183">
        <v>0</v>
      </c>
    </row>
    <row r="643" spans="1:4">
      <c r="A643">
        <v>779</v>
      </c>
      <c r="B643" t="s">
        <v>5515</v>
      </c>
      <c r="C643" s="30">
        <v>0</v>
      </c>
      <c r="D643" s="183">
        <v>0</v>
      </c>
    </row>
    <row r="644" spans="1:4">
      <c r="A644">
        <v>780</v>
      </c>
      <c r="B644" t="s">
        <v>5516</v>
      </c>
      <c r="C644" s="30">
        <v>0</v>
      </c>
      <c r="D644" s="183">
        <v>0</v>
      </c>
    </row>
    <row r="645" spans="1:4">
      <c r="A645">
        <v>781</v>
      </c>
      <c r="B645" t="s">
        <v>5517</v>
      </c>
      <c r="C645" s="30">
        <v>0</v>
      </c>
      <c r="D645" s="183">
        <v>0</v>
      </c>
    </row>
    <row r="646" spans="1:4">
      <c r="A646">
        <v>782</v>
      </c>
      <c r="B646" t="s">
        <v>5518</v>
      </c>
      <c r="C646" s="30">
        <v>0</v>
      </c>
      <c r="D646" s="183">
        <v>12.407</v>
      </c>
    </row>
    <row r="647" spans="1:4">
      <c r="A647">
        <v>783</v>
      </c>
      <c r="B647" t="s">
        <v>5519</v>
      </c>
      <c r="C647" s="30">
        <v>0</v>
      </c>
      <c r="D647" s="183">
        <v>0</v>
      </c>
    </row>
    <row r="648" spans="1:4">
      <c r="A648">
        <v>784</v>
      </c>
      <c r="B648" t="s">
        <v>5520</v>
      </c>
      <c r="C648" s="30">
        <v>0</v>
      </c>
      <c r="D648" s="183">
        <v>0</v>
      </c>
    </row>
    <row r="649" spans="1:4">
      <c r="A649">
        <v>785</v>
      </c>
      <c r="B649" t="s">
        <v>5521</v>
      </c>
      <c r="C649" s="30">
        <v>0</v>
      </c>
      <c r="D649" s="183">
        <v>0</v>
      </c>
    </row>
    <row r="650" spans="1:4">
      <c r="A650">
        <v>786</v>
      </c>
      <c r="B650" t="s">
        <v>5522</v>
      </c>
      <c r="C650" s="30">
        <v>0</v>
      </c>
      <c r="D650" s="183">
        <v>0</v>
      </c>
    </row>
    <row r="651" spans="1:4">
      <c r="A651">
        <v>787</v>
      </c>
      <c r="B651" t="s">
        <v>5523</v>
      </c>
      <c r="C651" s="30">
        <v>0</v>
      </c>
      <c r="D651" s="183">
        <v>0</v>
      </c>
    </row>
    <row r="652" spans="1:4">
      <c r="A652">
        <v>788</v>
      </c>
      <c r="B652" t="s">
        <v>5524</v>
      </c>
      <c r="C652" s="30">
        <v>0</v>
      </c>
      <c r="D652" s="183">
        <v>0</v>
      </c>
    </row>
    <row r="653" spans="1:4">
      <c r="A653">
        <v>789</v>
      </c>
      <c r="B653" t="s">
        <v>5525</v>
      </c>
      <c r="C653" s="30">
        <v>0</v>
      </c>
      <c r="D653" s="183">
        <v>0</v>
      </c>
    </row>
    <row r="654" spans="1:4">
      <c r="A654">
        <v>790</v>
      </c>
      <c r="B654" t="s">
        <v>5526</v>
      </c>
      <c r="C654" s="30">
        <v>0</v>
      </c>
      <c r="D654" s="183">
        <v>0</v>
      </c>
    </row>
    <row r="655" spans="1:4">
      <c r="A655">
        <v>791</v>
      </c>
      <c r="B655" t="s">
        <v>5527</v>
      </c>
      <c r="C655" s="30">
        <v>0</v>
      </c>
      <c r="D655" s="183">
        <v>73.38</v>
      </c>
    </row>
    <row r="656" spans="1:4">
      <c r="A656">
        <v>792</v>
      </c>
      <c r="B656" t="s">
        <v>5528</v>
      </c>
      <c r="C656" s="30">
        <v>0</v>
      </c>
      <c r="D656" s="183">
        <v>0</v>
      </c>
    </row>
    <row r="657" spans="1:4">
      <c r="A657">
        <v>793</v>
      </c>
      <c r="B657" t="s">
        <v>5529</v>
      </c>
      <c r="C657" s="30">
        <v>0</v>
      </c>
      <c r="D657" s="183">
        <v>11.824999999999999</v>
      </c>
    </row>
    <row r="658" spans="1:4">
      <c r="A658">
        <v>794</v>
      </c>
      <c r="B658" t="s">
        <v>5530</v>
      </c>
      <c r="C658" s="30">
        <v>6</v>
      </c>
      <c r="D658" s="183">
        <v>0</v>
      </c>
    </row>
    <row r="659" spans="1:4">
      <c r="A659">
        <v>795</v>
      </c>
      <c r="B659" t="s">
        <v>5531</v>
      </c>
      <c r="C659" s="30">
        <v>0</v>
      </c>
      <c r="D659" s="183">
        <v>7.59</v>
      </c>
    </row>
    <row r="660" spans="1:4">
      <c r="A660">
        <v>796</v>
      </c>
      <c r="B660" t="s">
        <v>5532</v>
      </c>
      <c r="C660" s="30">
        <v>0</v>
      </c>
      <c r="D660" s="183">
        <v>0</v>
      </c>
    </row>
    <row r="661" spans="1:4">
      <c r="A661">
        <v>797</v>
      </c>
      <c r="B661" t="s">
        <v>5533</v>
      </c>
      <c r="C661" s="30">
        <v>0</v>
      </c>
      <c r="D661" s="183">
        <v>0</v>
      </c>
    </row>
    <row r="662" spans="1:4">
      <c r="A662">
        <v>798</v>
      </c>
      <c r="B662" t="s">
        <v>5534</v>
      </c>
      <c r="C662" s="30">
        <v>0</v>
      </c>
      <c r="D662" s="183">
        <v>22.363</v>
      </c>
    </row>
    <row r="663" spans="1:4">
      <c r="A663">
        <v>799</v>
      </c>
      <c r="B663" t="s">
        <v>5535</v>
      </c>
      <c r="C663" s="30">
        <v>0</v>
      </c>
      <c r="D663" s="183">
        <v>0</v>
      </c>
    </row>
    <row r="664" spans="1:4">
      <c r="A664">
        <v>800</v>
      </c>
      <c r="B664" t="s">
        <v>5536</v>
      </c>
      <c r="C664" s="30">
        <v>0</v>
      </c>
      <c r="D664" s="183">
        <v>0</v>
      </c>
    </row>
    <row r="665" spans="1:4">
      <c r="A665">
        <v>801</v>
      </c>
      <c r="B665" t="s">
        <v>5537</v>
      </c>
      <c r="C665" s="30">
        <v>0</v>
      </c>
      <c r="D665" s="183">
        <v>27.954999999999998</v>
      </c>
    </row>
    <row r="666" spans="1:4">
      <c r="A666">
        <v>802</v>
      </c>
      <c r="B666" t="s">
        <v>5538</v>
      </c>
      <c r="C666" s="30">
        <v>0</v>
      </c>
      <c r="D666" s="183">
        <v>9.4429999999999996</v>
      </c>
    </row>
    <row r="667" spans="1:4">
      <c r="A667">
        <v>803</v>
      </c>
      <c r="B667" t="s">
        <v>5539</v>
      </c>
      <c r="C667" s="30">
        <v>18</v>
      </c>
      <c r="D667" s="183">
        <v>0</v>
      </c>
    </row>
    <row r="668" spans="1:4">
      <c r="A668">
        <v>804</v>
      </c>
      <c r="B668" t="s">
        <v>5540</v>
      </c>
      <c r="C668" s="30">
        <v>0</v>
      </c>
      <c r="D668" s="183">
        <v>0</v>
      </c>
    </row>
    <row r="669" spans="1:4">
      <c r="A669">
        <v>805</v>
      </c>
      <c r="B669" t="s">
        <v>5541</v>
      </c>
      <c r="C669" s="30">
        <v>0</v>
      </c>
      <c r="D669" s="183">
        <v>0</v>
      </c>
    </row>
    <row r="670" spans="1:4">
      <c r="A670">
        <v>806</v>
      </c>
      <c r="B670" t="s">
        <v>5542</v>
      </c>
      <c r="C670" s="30">
        <v>0</v>
      </c>
      <c r="D670" s="183">
        <v>41.78</v>
      </c>
    </row>
    <row r="671" spans="1:4">
      <c r="A671">
        <v>807</v>
      </c>
      <c r="B671" t="s">
        <v>5543</v>
      </c>
      <c r="C671" s="30">
        <v>0</v>
      </c>
      <c r="D671" s="183">
        <v>0</v>
      </c>
    </row>
    <row r="672" spans="1:4">
      <c r="A672">
        <v>808</v>
      </c>
      <c r="B672" t="s">
        <v>5544</v>
      </c>
      <c r="C672" s="30">
        <v>0</v>
      </c>
      <c r="D672" s="183">
        <v>0</v>
      </c>
    </row>
    <row r="673" spans="1:4">
      <c r="A673">
        <v>809</v>
      </c>
      <c r="B673" t="s">
        <v>5545</v>
      </c>
      <c r="C673" s="30">
        <v>0</v>
      </c>
      <c r="D673" s="183">
        <v>0</v>
      </c>
    </row>
    <row r="674" spans="1:4">
      <c r="A674">
        <v>810</v>
      </c>
      <c r="B674" t="s">
        <v>5546</v>
      </c>
      <c r="C674" s="30">
        <v>0</v>
      </c>
      <c r="D674" s="183">
        <v>7.6950000000000003</v>
      </c>
    </row>
    <row r="675" spans="1:4">
      <c r="A675">
        <v>811</v>
      </c>
      <c r="B675" t="s">
        <v>5547</v>
      </c>
      <c r="C675" s="30">
        <v>0</v>
      </c>
      <c r="D675" s="183">
        <v>20.533000000000001</v>
      </c>
    </row>
    <row r="676" spans="1:4">
      <c r="A676">
        <v>812</v>
      </c>
      <c r="B676" t="s">
        <v>5548</v>
      </c>
      <c r="C676" s="30">
        <v>0</v>
      </c>
      <c r="D676" s="183">
        <v>0</v>
      </c>
    </row>
    <row r="677" spans="1:4">
      <c r="A677">
        <v>813</v>
      </c>
      <c r="B677" t="s">
        <v>5549</v>
      </c>
      <c r="C677" s="30">
        <v>0</v>
      </c>
      <c r="D677" s="183">
        <v>0</v>
      </c>
    </row>
    <row r="678" spans="1:4">
      <c r="A678">
        <v>814</v>
      </c>
      <c r="B678" t="s">
        <v>5550</v>
      </c>
      <c r="C678" s="30">
        <v>0</v>
      </c>
      <c r="D678" s="183">
        <v>0</v>
      </c>
    </row>
    <row r="679" spans="1:4">
      <c r="A679">
        <v>815</v>
      </c>
      <c r="B679" t="s">
        <v>5551</v>
      </c>
      <c r="C679" s="30">
        <v>0</v>
      </c>
      <c r="D679" s="183">
        <v>25.96</v>
      </c>
    </row>
    <row r="680" spans="1:4">
      <c r="A680">
        <v>816</v>
      </c>
      <c r="B680" t="s">
        <v>5552</v>
      </c>
      <c r="C680" s="30">
        <v>12</v>
      </c>
      <c r="D680" s="183">
        <v>0</v>
      </c>
    </row>
    <row r="681" spans="1:4">
      <c r="A681">
        <v>817</v>
      </c>
      <c r="B681" t="s">
        <v>18194</v>
      </c>
      <c r="C681" s="30">
        <v>0</v>
      </c>
      <c r="D681" s="183">
        <v>0</v>
      </c>
    </row>
    <row r="682" spans="1:4">
      <c r="A682">
        <v>818</v>
      </c>
      <c r="B682" t="s">
        <v>5553</v>
      </c>
      <c r="C682" s="30">
        <v>0</v>
      </c>
      <c r="D682" s="183">
        <v>0</v>
      </c>
    </row>
    <row r="683" spans="1:4">
      <c r="A683">
        <v>819</v>
      </c>
      <c r="B683" t="s">
        <v>5554</v>
      </c>
      <c r="C683" s="30">
        <v>88</v>
      </c>
      <c r="D683" s="183">
        <v>0</v>
      </c>
    </row>
    <row r="684" spans="1:4">
      <c r="A684">
        <v>820</v>
      </c>
      <c r="B684" t="s">
        <v>5555</v>
      </c>
      <c r="C684" s="30">
        <v>0</v>
      </c>
      <c r="D684" s="183">
        <v>0</v>
      </c>
    </row>
    <row r="685" spans="1:4">
      <c r="A685">
        <v>821</v>
      </c>
      <c r="B685" t="s">
        <v>5556</v>
      </c>
      <c r="C685" s="30">
        <v>-1</v>
      </c>
      <c r="D685" s="183">
        <v>0</v>
      </c>
    </row>
    <row r="686" spans="1:4">
      <c r="A686">
        <v>822</v>
      </c>
      <c r="B686" t="s">
        <v>5557</v>
      </c>
      <c r="C686" s="30">
        <v>0</v>
      </c>
      <c r="D686" s="183">
        <v>23.738</v>
      </c>
    </row>
    <row r="687" spans="1:4">
      <c r="A687">
        <v>823</v>
      </c>
      <c r="B687" t="s">
        <v>5558</v>
      </c>
      <c r="C687" s="30">
        <v>0</v>
      </c>
      <c r="D687" s="183">
        <v>0</v>
      </c>
    </row>
    <row r="688" spans="1:4">
      <c r="A688">
        <v>824</v>
      </c>
      <c r="B688" t="s">
        <v>5559</v>
      </c>
      <c r="C688" s="30">
        <v>0</v>
      </c>
      <c r="D688" s="183">
        <v>0</v>
      </c>
    </row>
    <row r="689" spans="1:4">
      <c r="A689">
        <v>825</v>
      </c>
      <c r="B689" t="s">
        <v>5560</v>
      </c>
      <c r="C689" s="30">
        <v>18</v>
      </c>
      <c r="D689" s="183">
        <v>4.4009999999999998</v>
      </c>
    </row>
    <row r="690" spans="1:4">
      <c r="A690">
        <v>826</v>
      </c>
      <c r="B690" t="s">
        <v>5561</v>
      </c>
      <c r="C690" s="30">
        <v>0</v>
      </c>
      <c r="D690" s="183">
        <v>0</v>
      </c>
    </row>
    <row r="691" spans="1:4">
      <c r="A691">
        <v>827</v>
      </c>
      <c r="B691" t="s">
        <v>5562</v>
      </c>
      <c r="C691" s="30">
        <v>0</v>
      </c>
      <c r="D691" s="183">
        <v>0</v>
      </c>
    </row>
    <row r="692" spans="1:4">
      <c r="A692">
        <v>828</v>
      </c>
      <c r="B692" t="s">
        <v>5563</v>
      </c>
      <c r="C692" s="30">
        <v>0</v>
      </c>
      <c r="D692" s="183">
        <v>0</v>
      </c>
    </row>
    <row r="693" spans="1:4">
      <c r="A693">
        <v>829</v>
      </c>
      <c r="B693" t="s">
        <v>5564</v>
      </c>
      <c r="C693" s="30">
        <v>0</v>
      </c>
      <c r="D693" s="183">
        <v>0</v>
      </c>
    </row>
    <row r="694" spans="1:4">
      <c r="A694">
        <v>830</v>
      </c>
      <c r="B694" t="s">
        <v>5565</v>
      </c>
      <c r="C694" s="30">
        <v>0</v>
      </c>
      <c r="D694" s="183">
        <v>0</v>
      </c>
    </row>
    <row r="695" spans="1:4">
      <c r="A695">
        <v>831</v>
      </c>
      <c r="B695" t="s">
        <v>5566</v>
      </c>
      <c r="C695" s="30">
        <v>0</v>
      </c>
      <c r="D695" s="183">
        <v>0</v>
      </c>
    </row>
    <row r="696" spans="1:4">
      <c r="A696">
        <v>832</v>
      </c>
      <c r="B696" t="s">
        <v>5567</v>
      </c>
      <c r="C696" s="30">
        <v>6</v>
      </c>
      <c r="D696" s="183">
        <v>0</v>
      </c>
    </row>
    <row r="697" spans="1:4">
      <c r="A697">
        <v>833</v>
      </c>
      <c r="B697" t="s">
        <v>5568</v>
      </c>
      <c r="C697" s="30">
        <v>0</v>
      </c>
      <c r="D697" s="183">
        <v>6.17</v>
      </c>
    </row>
    <row r="698" spans="1:4">
      <c r="A698">
        <v>834</v>
      </c>
      <c r="B698" t="s">
        <v>5569</v>
      </c>
      <c r="C698" s="30">
        <v>0</v>
      </c>
      <c r="D698" s="183">
        <v>0</v>
      </c>
    </row>
    <row r="699" spans="1:4">
      <c r="A699">
        <v>835</v>
      </c>
      <c r="B699" t="s">
        <v>5570</v>
      </c>
      <c r="C699" s="30">
        <v>0</v>
      </c>
      <c r="D699" s="183">
        <v>0</v>
      </c>
    </row>
    <row r="700" spans="1:4">
      <c r="A700">
        <v>836</v>
      </c>
      <c r="B700" t="s">
        <v>5571</v>
      </c>
      <c r="C700" s="30">
        <v>0</v>
      </c>
      <c r="D700" s="183">
        <v>0</v>
      </c>
    </row>
    <row r="701" spans="1:4">
      <c r="A701">
        <v>837</v>
      </c>
      <c r="B701" t="s">
        <v>5572</v>
      </c>
      <c r="C701" s="30">
        <v>0</v>
      </c>
      <c r="D701" s="183">
        <v>0</v>
      </c>
    </row>
    <row r="702" spans="1:4">
      <c r="A702">
        <v>838</v>
      </c>
      <c r="B702" t="s">
        <v>5573</v>
      </c>
      <c r="C702" s="30">
        <v>0</v>
      </c>
      <c r="D702" s="183">
        <v>31.698</v>
      </c>
    </row>
    <row r="703" spans="1:4">
      <c r="A703">
        <v>839</v>
      </c>
      <c r="B703" t="s">
        <v>5574</v>
      </c>
      <c r="C703" s="30">
        <v>0</v>
      </c>
      <c r="D703" s="183">
        <v>0</v>
      </c>
    </row>
    <row r="704" spans="1:4">
      <c r="A704">
        <v>840</v>
      </c>
      <c r="B704" t="s">
        <v>5575</v>
      </c>
      <c r="C704" s="30">
        <v>0</v>
      </c>
      <c r="D704" s="183">
        <v>0</v>
      </c>
    </row>
    <row r="705" spans="1:4">
      <c r="A705">
        <v>841</v>
      </c>
      <c r="B705" t="s">
        <v>5576</v>
      </c>
      <c r="C705" s="30">
        <v>0</v>
      </c>
      <c r="D705" s="183">
        <v>0</v>
      </c>
    </row>
    <row r="706" spans="1:4">
      <c r="A706">
        <v>842</v>
      </c>
      <c r="B706" t="s">
        <v>5577</v>
      </c>
      <c r="C706" s="30">
        <v>0</v>
      </c>
      <c r="D706" s="183">
        <v>23.448</v>
      </c>
    </row>
    <row r="707" spans="1:4">
      <c r="A707">
        <v>843</v>
      </c>
      <c r="B707" t="s">
        <v>5578</v>
      </c>
      <c r="C707" s="30">
        <v>0</v>
      </c>
      <c r="D707" s="183">
        <v>0</v>
      </c>
    </row>
    <row r="708" spans="1:4">
      <c r="A708">
        <v>844</v>
      </c>
      <c r="B708" t="s">
        <v>5579</v>
      </c>
      <c r="C708" s="30">
        <v>0</v>
      </c>
      <c r="D708" s="183">
        <v>0</v>
      </c>
    </row>
    <row r="709" spans="1:4">
      <c r="A709">
        <v>845</v>
      </c>
      <c r="B709" t="s">
        <v>5580</v>
      </c>
      <c r="C709" s="30">
        <v>0</v>
      </c>
      <c r="D709" s="183">
        <v>0</v>
      </c>
    </row>
    <row r="710" spans="1:4">
      <c r="A710">
        <v>846</v>
      </c>
      <c r="B710" t="s">
        <v>5581</v>
      </c>
      <c r="C710" s="30">
        <v>0</v>
      </c>
      <c r="D710" s="183">
        <v>0</v>
      </c>
    </row>
    <row r="711" spans="1:4">
      <c r="A711">
        <v>847</v>
      </c>
      <c r="B711" t="s">
        <v>5582</v>
      </c>
      <c r="C711" s="30">
        <v>0</v>
      </c>
      <c r="D711" s="183">
        <v>0</v>
      </c>
    </row>
    <row r="712" spans="1:4">
      <c r="A712">
        <v>848</v>
      </c>
      <c r="B712" t="s">
        <v>5583</v>
      </c>
      <c r="C712" s="30">
        <v>0</v>
      </c>
      <c r="D712" s="183">
        <v>10.38</v>
      </c>
    </row>
    <row r="713" spans="1:4">
      <c r="A713">
        <v>849</v>
      </c>
      <c r="B713" t="s">
        <v>5584</v>
      </c>
      <c r="C713" s="30">
        <v>0</v>
      </c>
      <c r="D713" s="183">
        <v>0</v>
      </c>
    </row>
    <row r="714" spans="1:4">
      <c r="A714">
        <v>850</v>
      </c>
      <c r="B714" t="s">
        <v>5585</v>
      </c>
      <c r="C714" s="30">
        <v>0</v>
      </c>
      <c r="D714" s="183">
        <v>24.698</v>
      </c>
    </row>
    <row r="715" spans="1:4">
      <c r="A715">
        <v>851</v>
      </c>
      <c r="B715" t="s">
        <v>5586</v>
      </c>
      <c r="C715" s="30">
        <v>6</v>
      </c>
      <c r="D715" s="183">
        <v>0</v>
      </c>
    </row>
    <row r="716" spans="1:4">
      <c r="A716">
        <v>852</v>
      </c>
      <c r="B716" t="s">
        <v>5587</v>
      </c>
      <c r="C716" s="30">
        <v>0</v>
      </c>
      <c r="D716" s="183">
        <v>0</v>
      </c>
    </row>
    <row r="717" spans="1:4">
      <c r="A717">
        <v>853</v>
      </c>
      <c r="B717" t="s">
        <v>5588</v>
      </c>
      <c r="C717" s="30">
        <v>0</v>
      </c>
      <c r="D717" s="183">
        <v>0</v>
      </c>
    </row>
    <row r="718" spans="1:4">
      <c r="A718">
        <v>854</v>
      </c>
      <c r="B718" t="s">
        <v>5589</v>
      </c>
      <c r="C718" s="30">
        <v>0</v>
      </c>
      <c r="D718" s="183">
        <v>0</v>
      </c>
    </row>
    <row r="719" spans="1:4">
      <c r="A719">
        <v>855</v>
      </c>
      <c r="B719" t="s">
        <v>5590</v>
      </c>
      <c r="C719" s="30">
        <v>0</v>
      </c>
      <c r="D719" s="183">
        <v>0</v>
      </c>
    </row>
    <row r="720" spans="1:4">
      <c r="A720">
        <v>859</v>
      </c>
      <c r="B720" t="s">
        <v>5591</v>
      </c>
      <c r="C720" s="30">
        <v>0</v>
      </c>
      <c r="D720" s="183">
        <v>0</v>
      </c>
    </row>
    <row r="721" spans="1:4">
      <c r="A721">
        <v>860</v>
      </c>
      <c r="B721" t="s">
        <v>5592</v>
      </c>
      <c r="C721" s="30">
        <v>0</v>
      </c>
      <c r="D721" s="183">
        <v>15.49</v>
      </c>
    </row>
    <row r="722" spans="1:4">
      <c r="A722">
        <v>861</v>
      </c>
      <c r="B722" t="s">
        <v>5593</v>
      </c>
      <c r="C722" s="30">
        <v>0</v>
      </c>
      <c r="D722" s="183">
        <v>0</v>
      </c>
    </row>
    <row r="723" spans="1:4">
      <c r="A723">
        <v>862</v>
      </c>
      <c r="B723" t="s">
        <v>5594</v>
      </c>
      <c r="C723" s="30">
        <v>0</v>
      </c>
      <c r="D723" s="183">
        <v>0</v>
      </c>
    </row>
    <row r="724" spans="1:4">
      <c r="A724">
        <v>863</v>
      </c>
      <c r="B724" t="s">
        <v>5595</v>
      </c>
      <c r="C724" s="30">
        <v>0</v>
      </c>
      <c r="D724" s="183">
        <v>0</v>
      </c>
    </row>
    <row r="725" spans="1:4">
      <c r="A725">
        <v>864</v>
      </c>
      <c r="B725" t="s">
        <v>5596</v>
      </c>
      <c r="C725" s="30">
        <v>0</v>
      </c>
      <c r="D725" s="183">
        <v>0</v>
      </c>
    </row>
    <row r="726" spans="1:4">
      <c r="A726">
        <v>865</v>
      </c>
      <c r="B726" t="s">
        <v>5597</v>
      </c>
      <c r="C726" s="30">
        <v>0</v>
      </c>
      <c r="D726" s="183">
        <v>0</v>
      </c>
    </row>
    <row r="727" spans="1:4">
      <c r="A727">
        <v>866</v>
      </c>
      <c r="B727" t="s">
        <v>5598</v>
      </c>
      <c r="C727" s="30">
        <v>0</v>
      </c>
      <c r="D727" s="183">
        <v>0</v>
      </c>
    </row>
    <row r="728" spans="1:4">
      <c r="A728">
        <v>867</v>
      </c>
      <c r="B728" t="s">
        <v>5599</v>
      </c>
      <c r="C728" s="30">
        <v>0</v>
      </c>
      <c r="D728" s="183">
        <v>36.707999999999998</v>
      </c>
    </row>
    <row r="729" spans="1:4">
      <c r="A729">
        <v>868</v>
      </c>
      <c r="B729" t="s">
        <v>5600</v>
      </c>
      <c r="C729" s="30">
        <v>0</v>
      </c>
      <c r="D729" s="183">
        <v>38</v>
      </c>
    </row>
    <row r="730" spans="1:4">
      <c r="A730">
        <v>869</v>
      </c>
      <c r="B730" t="s">
        <v>5601</v>
      </c>
      <c r="C730" s="30">
        <v>84</v>
      </c>
      <c r="D730" s="183">
        <v>0</v>
      </c>
    </row>
    <row r="731" spans="1:4">
      <c r="A731">
        <v>870</v>
      </c>
      <c r="B731" t="s">
        <v>5602</v>
      </c>
      <c r="C731" s="30">
        <v>0</v>
      </c>
      <c r="D731" s="183">
        <v>0</v>
      </c>
    </row>
    <row r="732" spans="1:4">
      <c r="A732">
        <v>871</v>
      </c>
      <c r="B732" t="s">
        <v>5603</v>
      </c>
      <c r="C732" s="30">
        <v>0</v>
      </c>
      <c r="D732" s="183">
        <v>0</v>
      </c>
    </row>
    <row r="733" spans="1:4">
      <c r="A733">
        <v>872</v>
      </c>
      <c r="B733" t="s">
        <v>5604</v>
      </c>
      <c r="C733" s="30">
        <v>0</v>
      </c>
      <c r="D733" s="183">
        <v>0</v>
      </c>
    </row>
    <row r="734" spans="1:4">
      <c r="A734">
        <v>873</v>
      </c>
      <c r="B734" t="s">
        <v>5605</v>
      </c>
      <c r="C734" s="30">
        <v>0</v>
      </c>
      <c r="D734" s="183">
        <v>0</v>
      </c>
    </row>
    <row r="735" spans="1:4">
      <c r="A735">
        <v>874</v>
      </c>
      <c r="B735" t="s">
        <v>5606</v>
      </c>
      <c r="C735" s="30">
        <v>0</v>
      </c>
      <c r="D735" s="183">
        <v>0</v>
      </c>
    </row>
    <row r="736" spans="1:4">
      <c r="A736">
        <v>875</v>
      </c>
      <c r="B736" t="s">
        <v>5607</v>
      </c>
      <c r="C736" s="30">
        <v>4</v>
      </c>
      <c r="D736" s="183">
        <v>8.1449999999999996</v>
      </c>
    </row>
    <row r="737" spans="1:4">
      <c r="A737">
        <v>876</v>
      </c>
      <c r="B737" t="s">
        <v>5608</v>
      </c>
      <c r="C737" s="30">
        <v>0</v>
      </c>
      <c r="D737" s="183">
        <v>6.0529999999999999</v>
      </c>
    </row>
    <row r="738" spans="1:4">
      <c r="A738">
        <v>877</v>
      </c>
      <c r="B738" t="s">
        <v>5609</v>
      </c>
      <c r="C738" s="30">
        <v>12</v>
      </c>
      <c r="D738" s="183">
        <v>0</v>
      </c>
    </row>
    <row r="739" spans="1:4">
      <c r="A739">
        <v>878</v>
      </c>
      <c r="B739" t="s">
        <v>5610</v>
      </c>
      <c r="C739" s="30">
        <v>0</v>
      </c>
      <c r="D739" s="183">
        <v>29.36</v>
      </c>
    </row>
    <row r="740" spans="1:4">
      <c r="A740">
        <v>879</v>
      </c>
      <c r="B740" t="s">
        <v>5611</v>
      </c>
      <c r="C740" s="30">
        <v>12</v>
      </c>
      <c r="D740" s="183">
        <v>7.25</v>
      </c>
    </row>
    <row r="741" spans="1:4">
      <c r="A741">
        <v>880</v>
      </c>
      <c r="B741" t="s">
        <v>5612</v>
      </c>
      <c r="C741" s="30">
        <v>0</v>
      </c>
      <c r="D741" s="183">
        <v>0</v>
      </c>
    </row>
    <row r="742" spans="1:4">
      <c r="A742">
        <v>881</v>
      </c>
      <c r="B742" t="s">
        <v>5613</v>
      </c>
      <c r="C742" s="30">
        <v>6</v>
      </c>
      <c r="D742" s="183">
        <v>117.12</v>
      </c>
    </row>
    <row r="743" spans="1:4">
      <c r="A743">
        <v>882</v>
      </c>
      <c r="B743" t="s">
        <v>5614</v>
      </c>
      <c r="C743" s="30">
        <v>3</v>
      </c>
      <c r="D743" s="183">
        <v>18.445</v>
      </c>
    </row>
    <row r="744" spans="1:4">
      <c r="A744">
        <v>883</v>
      </c>
      <c r="B744" t="s">
        <v>5615</v>
      </c>
      <c r="C744" s="30">
        <v>0</v>
      </c>
      <c r="D744" s="183">
        <v>0</v>
      </c>
    </row>
    <row r="745" spans="1:4">
      <c r="A745">
        <v>884</v>
      </c>
      <c r="B745" t="s">
        <v>5616</v>
      </c>
      <c r="C745" s="30">
        <v>0</v>
      </c>
      <c r="D745" s="183">
        <v>0</v>
      </c>
    </row>
    <row r="746" spans="1:4">
      <c r="A746">
        <v>885</v>
      </c>
      <c r="B746" t="s">
        <v>5617</v>
      </c>
      <c r="C746" s="30">
        <v>0</v>
      </c>
      <c r="D746" s="183">
        <v>0</v>
      </c>
    </row>
    <row r="747" spans="1:4">
      <c r="A747">
        <v>886</v>
      </c>
      <c r="B747" t="s">
        <v>5618</v>
      </c>
      <c r="C747" s="30">
        <v>0</v>
      </c>
      <c r="D747" s="183">
        <v>23.227</v>
      </c>
    </row>
    <row r="748" spans="1:4">
      <c r="A748">
        <v>887</v>
      </c>
      <c r="B748" t="s">
        <v>5619</v>
      </c>
      <c r="C748" s="30">
        <v>0</v>
      </c>
      <c r="D748" s="183">
        <v>0</v>
      </c>
    </row>
    <row r="749" spans="1:4">
      <c r="A749">
        <v>888</v>
      </c>
      <c r="B749" t="s">
        <v>5620</v>
      </c>
      <c r="C749" s="30">
        <v>0</v>
      </c>
      <c r="D749" s="183">
        <v>0</v>
      </c>
    </row>
    <row r="750" spans="1:4">
      <c r="A750">
        <v>889</v>
      </c>
      <c r="B750" t="s">
        <v>5621</v>
      </c>
      <c r="C750" s="30">
        <v>0</v>
      </c>
      <c r="D750" s="183">
        <v>0</v>
      </c>
    </row>
    <row r="751" spans="1:4">
      <c r="A751">
        <v>890</v>
      </c>
      <c r="B751" t="s">
        <v>5622</v>
      </c>
      <c r="C751" s="30">
        <v>6</v>
      </c>
      <c r="D751" s="183">
        <v>25.832999999999998</v>
      </c>
    </row>
    <row r="752" spans="1:4">
      <c r="A752">
        <v>891</v>
      </c>
      <c r="B752" t="s">
        <v>5623</v>
      </c>
      <c r="C752" s="30">
        <v>0</v>
      </c>
      <c r="D752" s="183">
        <v>4.157</v>
      </c>
    </row>
    <row r="753" spans="1:4">
      <c r="A753">
        <v>892</v>
      </c>
      <c r="B753" t="s">
        <v>5624</v>
      </c>
      <c r="C753" s="30">
        <v>36</v>
      </c>
      <c r="D753" s="183">
        <v>0</v>
      </c>
    </row>
    <row r="754" spans="1:4">
      <c r="A754">
        <v>893</v>
      </c>
      <c r="B754" t="s">
        <v>5625</v>
      </c>
      <c r="C754" s="30">
        <v>120</v>
      </c>
      <c r="D754" s="183">
        <v>9.6389999999999993</v>
      </c>
    </row>
    <row r="755" spans="1:4">
      <c r="A755">
        <v>894</v>
      </c>
      <c r="B755" t="s">
        <v>5626</v>
      </c>
      <c r="C755" s="30">
        <v>24</v>
      </c>
      <c r="D755" s="183">
        <v>48</v>
      </c>
    </row>
    <row r="756" spans="1:4">
      <c r="A756">
        <v>895</v>
      </c>
      <c r="B756" t="s">
        <v>5627</v>
      </c>
      <c r="C756" s="30">
        <v>0</v>
      </c>
      <c r="D756" s="183">
        <v>0</v>
      </c>
    </row>
    <row r="757" spans="1:4">
      <c r="A757">
        <v>896</v>
      </c>
      <c r="B757" t="s">
        <v>5628</v>
      </c>
      <c r="C757" s="30">
        <v>0</v>
      </c>
      <c r="D757" s="183">
        <v>0</v>
      </c>
    </row>
    <row r="758" spans="1:4">
      <c r="A758">
        <v>897</v>
      </c>
      <c r="B758" t="s">
        <v>5629</v>
      </c>
      <c r="C758" s="30">
        <v>0</v>
      </c>
      <c r="D758" s="183">
        <v>0</v>
      </c>
    </row>
    <row r="759" spans="1:4">
      <c r="A759">
        <v>898</v>
      </c>
      <c r="B759" t="s">
        <v>5630</v>
      </c>
      <c r="C759" s="30">
        <v>0</v>
      </c>
      <c r="D759" s="183">
        <v>0</v>
      </c>
    </row>
    <row r="760" spans="1:4">
      <c r="A760">
        <v>899</v>
      </c>
      <c r="B760" t="s">
        <v>5631</v>
      </c>
      <c r="C760" s="30">
        <v>0</v>
      </c>
      <c r="D760" s="183">
        <v>0</v>
      </c>
    </row>
    <row r="761" spans="1:4">
      <c r="A761">
        <v>900</v>
      </c>
      <c r="B761" t="s">
        <v>5632</v>
      </c>
      <c r="C761" s="30">
        <v>12</v>
      </c>
      <c r="D761" s="183">
        <v>0</v>
      </c>
    </row>
    <row r="762" spans="1:4">
      <c r="A762">
        <v>901</v>
      </c>
      <c r="B762" t="s">
        <v>5633</v>
      </c>
      <c r="C762" s="30">
        <v>0</v>
      </c>
      <c r="D762" s="183">
        <v>3.448</v>
      </c>
    </row>
    <row r="763" spans="1:4">
      <c r="A763">
        <v>902</v>
      </c>
      <c r="B763" t="s">
        <v>5634</v>
      </c>
      <c r="C763" s="30">
        <v>0</v>
      </c>
      <c r="D763" s="183">
        <v>9.1880000000000006</v>
      </c>
    </row>
    <row r="764" spans="1:4">
      <c r="A764">
        <v>903</v>
      </c>
      <c r="B764" t="s">
        <v>5635</v>
      </c>
      <c r="C764" s="30">
        <v>21</v>
      </c>
      <c r="D764" s="183">
        <v>0</v>
      </c>
    </row>
    <row r="765" spans="1:4">
      <c r="A765">
        <v>904</v>
      </c>
      <c r="B765" t="s">
        <v>5636</v>
      </c>
      <c r="C765" s="30">
        <v>0</v>
      </c>
      <c r="D765" s="183">
        <v>0</v>
      </c>
    </row>
    <row r="766" spans="1:4">
      <c r="A766">
        <v>905</v>
      </c>
      <c r="B766" t="s">
        <v>5637</v>
      </c>
      <c r="C766" s="30">
        <v>132</v>
      </c>
      <c r="D766" s="183">
        <v>8.84</v>
      </c>
    </row>
    <row r="767" spans="1:4">
      <c r="A767">
        <v>906</v>
      </c>
      <c r="B767" t="s">
        <v>5638</v>
      </c>
      <c r="C767" s="30">
        <v>0</v>
      </c>
      <c r="D767" s="183">
        <v>0</v>
      </c>
    </row>
    <row r="768" spans="1:4">
      <c r="A768">
        <v>907</v>
      </c>
      <c r="B768" t="s">
        <v>5639</v>
      </c>
      <c r="C768" s="30">
        <v>0</v>
      </c>
      <c r="D768" s="183">
        <v>0</v>
      </c>
    </row>
    <row r="769" spans="1:4">
      <c r="A769">
        <v>908</v>
      </c>
      <c r="B769" t="s">
        <v>5640</v>
      </c>
      <c r="C769" s="30">
        <v>0</v>
      </c>
      <c r="D769" s="183">
        <v>0</v>
      </c>
    </row>
    <row r="770" spans="1:4">
      <c r="A770">
        <v>909</v>
      </c>
      <c r="B770" t="s">
        <v>5641</v>
      </c>
      <c r="C770" s="30">
        <v>0</v>
      </c>
      <c r="D770" s="183">
        <v>20.97</v>
      </c>
    </row>
    <row r="771" spans="1:4">
      <c r="A771">
        <v>910</v>
      </c>
      <c r="B771" t="s">
        <v>5642</v>
      </c>
      <c r="C771" s="30">
        <v>0</v>
      </c>
      <c r="D771" s="183">
        <v>0</v>
      </c>
    </row>
    <row r="772" spans="1:4">
      <c r="A772">
        <v>911</v>
      </c>
      <c r="B772" t="s">
        <v>5643</v>
      </c>
      <c r="C772" s="30">
        <v>0</v>
      </c>
      <c r="D772" s="183">
        <v>0</v>
      </c>
    </row>
    <row r="773" spans="1:4">
      <c r="A773">
        <v>912</v>
      </c>
      <c r="B773" t="s">
        <v>5644</v>
      </c>
      <c r="C773" s="30">
        <v>0</v>
      </c>
      <c r="D773" s="183">
        <v>0</v>
      </c>
    </row>
    <row r="774" spans="1:4">
      <c r="A774">
        <v>913</v>
      </c>
      <c r="B774" t="s">
        <v>5645</v>
      </c>
      <c r="C774" s="30">
        <v>0</v>
      </c>
      <c r="D774" s="183">
        <v>0</v>
      </c>
    </row>
    <row r="775" spans="1:4">
      <c r="A775">
        <v>914</v>
      </c>
      <c r="B775" t="s">
        <v>5646</v>
      </c>
      <c r="C775" s="30">
        <v>0</v>
      </c>
      <c r="D775" s="183">
        <v>0</v>
      </c>
    </row>
    <row r="776" spans="1:4">
      <c r="A776">
        <v>915</v>
      </c>
      <c r="B776" t="s">
        <v>5647</v>
      </c>
      <c r="C776" s="30">
        <v>0</v>
      </c>
      <c r="D776" s="183">
        <v>17.100000000000001</v>
      </c>
    </row>
    <row r="777" spans="1:4">
      <c r="A777">
        <v>916</v>
      </c>
      <c r="B777" t="s">
        <v>5648</v>
      </c>
      <c r="C777" s="30">
        <v>0</v>
      </c>
      <c r="D777" s="183">
        <v>0</v>
      </c>
    </row>
    <row r="778" spans="1:4">
      <c r="A778">
        <v>917</v>
      </c>
      <c r="B778" t="s">
        <v>5649</v>
      </c>
      <c r="C778" s="30">
        <v>0</v>
      </c>
      <c r="D778" s="183">
        <v>0</v>
      </c>
    </row>
    <row r="779" spans="1:4">
      <c r="A779">
        <v>918</v>
      </c>
      <c r="B779" t="s">
        <v>5650</v>
      </c>
      <c r="C779" s="30">
        <v>0</v>
      </c>
      <c r="D779" s="183">
        <v>0</v>
      </c>
    </row>
    <row r="780" spans="1:4">
      <c r="A780">
        <v>919</v>
      </c>
      <c r="B780" t="s">
        <v>5651</v>
      </c>
      <c r="C780" s="30">
        <v>48</v>
      </c>
      <c r="D780" s="183">
        <v>0</v>
      </c>
    </row>
    <row r="781" spans="1:4">
      <c r="A781">
        <v>920</v>
      </c>
      <c r="B781" t="s">
        <v>5652</v>
      </c>
      <c r="C781" s="30">
        <v>0</v>
      </c>
      <c r="D781" s="183">
        <v>0</v>
      </c>
    </row>
    <row r="782" spans="1:4">
      <c r="A782">
        <v>921</v>
      </c>
      <c r="B782" t="s">
        <v>5653</v>
      </c>
      <c r="C782" s="30">
        <v>0</v>
      </c>
      <c r="D782" s="183">
        <v>0</v>
      </c>
    </row>
    <row r="783" spans="1:4">
      <c r="A783">
        <v>922</v>
      </c>
      <c r="B783" t="s">
        <v>5654</v>
      </c>
      <c r="C783" s="30">
        <v>0</v>
      </c>
      <c r="D783" s="183">
        <v>0</v>
      </c>
    </row>
    <row r="784" spans="1:4">
      <c r="A784">
        <v>923</v>
      </c>
      <c r="B784" t="s">
        <v>5655</v>
      </c>
      <c r="C784" s="30">
        <v>0</v>
      </c>
      <c r="D784" s="183">
        <v>6.58</v>
      </c>
    </row>
    <row r="785" spans="1:4">
      <c r="A785">
        <v>924</v>
      </c>
      <c r="B785" t="s">
        <v>5656</v>
      </c>
      <c r="C785" s="30">
        <v>0</v>
      </c>
      <c r="D785" s="183">
        <v>0.92200000000000004</v>
      </c>
    </row>
    <row r="786" spans="1:4">
      <c r="A786">
        <v>925</v>
      </c>
      <c r="B786" t="s">
        <v>5657</v>
      </c>
      <c r="C786" s="30">
        <v>0</v>
      </c>
      <c r="D786" s="183">
        <v>5.069</v>
      </c>
    </row>
    <row r="787" spans="1:4">
      <c r="A787">
        <v>926</v>
      </c>
      <c r="B787" t="s">
        <v>5658</v>
      </c>
      <c r="C787" s="30">
        <v>12</v>
      </c>
      <c r="D787" s="183">
        <v>12.435</v>
      </c>
    </row>
    <row r="788" spans="1:4">
      <c r="A788">
        <v>927</v>
      </c>
      <c r="B788" t="s">
        <v>5659</v>
      </c>
      <c r="C788" s="30">
        <v>6</v>
      </c>
      <c r="D788" s="183">
        <v>0</v>
      </c>
    </row>
    <row r="789" spans="1:4">
      <c r="A789">
        <v>928</v>
      </c>
      <c r="B789" t="s">
        <v>5660</v>
      </c>
      <c r="C789" s="30">
        <v>12</v>
      </c>
      <c r="D789" s="183">
        <v>0</v>
      </c>
    </row>
    <row r="790" spans="1:4">
      <c r="A790">
        <v>929</v>
      </c>
      <c r="B790" t="s">
        <v>31858</v>
      </c>
      <c r="C790" s="30">
        <v>0</v>
      </c>
      <c r="D790" s="183">
        <v>0</v>
      </c>
    </row>
    <row r="791" spans="1:4">
      <c r="A791">
        <v>930</v>
      </c>
      <c r="B791" t="s">
        <v>5661</v>
      </c>
      <c r="C791" s="30">
        <v>0</v>
      </c>
      <c r="D791" s="183">
        <v>0</v>
      </c>
    </row>
    <row r="792" spans="1:4">
      <c r="A792">
        <v>931</v>
      </c>
      <c r="B792" t="s">
        <v>5662</v>
      </c>
      <c r="C792" s="30">
        <v>0</v>
      </c>
      <c r="D792" s="183">
        <v>0</v>
      </c>
    </row>
    <row r="793" spans="1:4">
      <c r="A793">
        <v>932</v>
      </c>
      <c r="B793" t="s">
        <v>5663</v>
      </c>
      <c r="C793" s="30">
        <v>0</v>
      </c>
      <c r="D793" s="183">
        <v>0</v>
      </c>
    </row>
    <row r="794" spans="1:4">
      <c r="A794">
        <v>933</v>
      </c>
      <c r="B794" t="s">
        <v>5664</v>
      </c>
      <c r="C794" s="30">
        <v>0</v>
      </c>
      <c r="D794" s="183">
        <v>0</v>
      </c>
    </row>
    <row r="795" spans="1:4">
      <c r="A795">
        <v>934</v>
      </c>
      <c r="B795" t="s">
        <v>5665</v>
      </c>
      <c r="C795" s="30">
        <v>36</v>
      </c>
      <c r="D795" s="183">
        <v>0</v>
      </c>
    </row>
    <row r="796" spans="1:4">
      <c r="A796">
        <v>935</v>
      </c>
      <c r="B796" t="s">
        <v>5666</v>
      </c>
      <c r="C796" s="30">
        <v>0</v>
      </c>
      <c r="D796" s="183">
        <v>20.9</v>
      </c>
    </row>
    <row r="797" spans="1:4">
      <c r="A797">
        <v>936</v>
      </c>
      <c r="B797" t="s">
        <v>5667</v>
      </c>
      <c r="C797" s="30">
        <v>0</v>
      </c>
      <c r="D797" s="183">
        <v>5.5650000000000004</v>
      </c>
    </row>
    <row r="798" spans="1:4">
      <c r="A798">
        <v>937</v>
      </c>
      <c r="B798" t="s">
        <v>5668</v>
      </c>
      <c r="C798" s="30">
        <v>0</v>
      </c>
      <c r="D798" s="183">
        <v>0</v>
      </c>
    </row>
    <row r="799" spans="1:4">
      <c r="A799">
        <v>938</v>
      </c>
      <c r="B799" t="s">
        <v>5669</v>
      </c>
      <c r="C799" s="30">
        <v>0</v>
      </c>
      <c r="D799" s="183">
        <v>0</v>
      </c>
    </row>
    <row r="800" spans="1:4">
      <c r="A800">
        <v>939</v>
      </c>
      <c r="B800" t="s">
        <v>5670</v>
      </c>
      <c r="C800" s="30">
        <v>240</v>
      </c>
      <c r="D800" s="183">
        <v>21.75</v>
      </c>
    </row>
    <row r="801" spans="1:4">
      <c r="A801">
        <v>940</v>
      </c>
      <c r="B801" t="s">
        <v>5671</v>
      </c>
      <c r="C801" s="30">
        <v>6</v>
      </c>
      <c r="D801" s="183">
        <v>0</v>
      </c>
    </row>
    <row r="802" spans="1:4">
      <c r="A802">
        <v>941</v>
      </c>
      <c r="B802" t="s">
        <v>5672</v>
      </c>
      <c r="C802" s="30">
        <v>0</v>
      </c>
      <c r="D802" s="183">
        <v>0</v>
      </c>
    </row>
    <row r="803" spans="1:4">
      <c r="A803">
        <v>942</v>
      </c>
      <c r="B803" t="s">
        <v>5673</v>
      </c>
      <c r="C803" s="30">
        <v>18</v>
      </c>
      <c r="D803" s="183">
        <v>0</v>
      </c>
    </row>
    <row r="804" spans="1:4">
      <c r="A804">
        <v>943</v>
      </c>
      <c r="B804" t="s">
        <v>5674</v>
      </c>
      <c r="C804" s="30">
        <v>0</v>
      </c>
      <c r="D804" s="183">
        <v>7.65</v>
      </c>
    </row>
    <row r="805" spans="1:4">
      <c r="A805">
        <v>944</v>
      </c>
      <c r="B805" t="s">
        <v>5675</v>
      </c>
      <c r="C805" s="30">
        <v>0</v>
      </c>
      <c r="D805" s="183">
        <v>7.2389999999999999</v>
      </c>
    </row>
    <row r="806" spans="1:4">
      <c r="A806">
        <v>945</v>
      </c>
      <c r="B806" t="s">
        <v>5676</v>
      </c>
      <c r="C806" s="30">
        <v>0</v>
      </c>
      <c r="D806" s="183">
        <v>9.9</v>
      </c>
    </row>
    <row r="807" spans="1:4">
      <c r="A807">
        <v>946</v>
      </c>
      <c r="B807" t="s">
        <v>27469</v>
      </c>
      <c r="C807" s="30">
        <v>0</v>
      </c>
      <c r="D807" s="183">
        <v>0</v>
      </c>
    </row>
    <row r="808" spans="1:4">
      <c r="A808">
        <v>947</v>
      </c>
      <c r="B808" t="s">
        <v>5677</v>
      </c>
      <c r="C808" s="30">
        <v>0</v>
      </c>
      <c r="D808" s="183">
        <v>0</v>
      </c>
    </row>
    <row r="809" spans="1:4">
      <c r="A809">
        <v>948</v>
      </c>
      <c r="B809" t="s">
        <v>5678</v>
      </c>
      <c r="C809" s="30">
        <v>0</v>
      </c>
      <c r="D809" s="183">
        <v>0</v>
      </c>
    </row>
    <row r="810" spans="1:4">
      <c r="A810">
        <v>949</v>
      </c>
      <c r="B810" t="s">
        <v>5679</v>
      </c>
      <c r="C810" s="30">
        <v>0</v>
      </c>
      <c r="D810" s="183">
        <v>0</v>
      </c>
    </row>
    <row r="811" spans="1:4">
      <c r="A811">
        <v>951</v>
      </c>
      <c r="B811" t="s">
        <v>5680</v>
      </c>
      <c r="C811" s="30">
        <v>0</v>
      </c>
      <c r="D811" s="183">
        <v>0</v>
      </c>
    </row>
    <row r="812" spans="1:4">
      <c r="A812">
        <v>952</v>
      </c>
      <c r="B812" t="s">
        <v>5681</v>
      </c>
      <c r="C812" s="30">
        <v>0</v>
      </c>
      <c r="D812" s="183">
        <v>0</v>
      </c>
    </row>
    <row r="813" spans="1:4">
      <c r="A813">
        <v>953</v>
      </c>
      <c r="B813" t="s">
        <v>5682</v>
      </c>
      <c r="C813" s="30">
        <v>0</v>
      </c>
      <c r="D813" s="183">
        <v>8.3109999999999999</v>
      </c>
    </row>
    <row r="814" spans="1:4">
      <c r="A814">
        <v>954</v>
      </c>
      <c r="B814" t="s">
        <v>5683</v>
      </c>
      <c r="C814" s="30">
        <v>0</v>
      </c>
      <c r="D814" s="183">
        <v>0</v>
      </c>
    </row>
    <row r="815" spans="1:4">
      <c r="A815">
        <v>955</v>
      </c>
      <c r="B815" t="s">
        <v>5684</v>
      </c>
      <c r="C815" s="30">
        <v>0</v>
      </c>
      <c r="D815" s="183">
        <v>0</v>
      </c>
    </row>
    <row r="816" spans="1:4">
      <c r="A816">
        <v>956</v>
      </c>
      <c r="B816" t="s">
        <v>5685</v>
      </c>
      <c r="C816" s="30">
        <v>0</v>
      </c>
      <c r="D816" s="183">
        <v>0</v>
      </c>
    </row>
    <row r="817" spans="1:4">
      <c r="A817">
        <v>957</v>
      </c>
      <c r="B817" t="s">
        <v>5686</v>
      </c>
      <c r="C817" s="30">
        <v>0</v>
      </c>
      <c r="D817" s="183">
        <v>0</v>
      </c>
    </row>
    <row r="818" spans="1:4">
      <c r="A818">
        <v>958</v>
      </c>
      <c r="B818" t="s">
        <v>5687</v>
      </c>
      <c r="C818" s="30">
        <v>0</v>
      </c>
      <c r="D818" s="183">
        <v>0</v>
      </c>
    </row>
    <row r="819" spans="1:4">
      <c r="A819">
        <v>959</v>
      </c>
      <c r="B819" t="s">
        <v>5688</v>
      </c>
      <c r="C819" s="30">
        <v>0</v>
      </c>
      <c r="D819" s="183">
        <v>25.65</v>
      </c>
    </row>
    <row r="820" spans="1:4">
      <c r="A820">
        <v>960</v>
      </c>
      <c r="B820" t="s">
        <v>5689</v>
      </c>
      <c r="C820" s="30">
        <v>12</v>
      </c>
      <c r="D820" s="183">
        <v>0</v>
      </c>
    </row>
    <row r="821" spans="1:4">
      <c r="A821">
        <v>961</v>
      </c>
      <c r="B821" t="s">
        <v>5690</v>
      </c>
      <c r="C821" s="30">
        <v>0</v>
      </c>
      <c r="D821" s="183">
        <v>0</v>
      </c>
    </row>
    <row r="822" spans="1:4">
      <c r="A822">
        <v>962</v>
      </c>
      <c r="B822" t="s">
        <v>5691</v>
      </c>
      <c r="C822" s="30">
        <v>0</v>
      </c>
      <c r="D822" s="183">
        <v>0</v>
      </c>
    </row>
    <row r="823" spans="1:4">
      <c r="A823">
        <v>963</v>
      </c>
      <c r="B823" t="s">
        <v>5692</v>
      </c>
      <c r="C823" s="30">
        <v>0</v>
      </c>
      <c r="D823" s="183">
        <v>7.194</v>
      </c>
    </row>
    <row r="824" spans="1:4">
      <c r="A824">
        <v>964</v>
      </c>
      <c r="B824" t="s">
        <v>18195</v>
      </c>
      <c r="C824" s="30">
        <v>12</v>
      </c>
      <c r="D824" s="183">
        <v>0</v>
      </c>
    </row>
    <row r="825" spans="1:4">
      <c r="A825">
        <v>965</v>
      </c>
      <c r="B825" t="s">
        <v>5693</v>
      </c>
      <c r="C825" s="30">
        <v>0</v>
      </c>
      <c r="D825" s="183">
        <v>8.0459999999999994</v>
      </c>
    </row>
    <row r="826" spans="1:4">
      <c r="A826">
        <v>966</v>
      </c>
      <c r="B826" t="s">
        <v>5694</v>
      </c>
      <c r="C826" s="30">
        <v>0</v>
      </c>
      <c r="D826" s="183">
        <v>0</v>
      </c>
    </row>
    <row r="827" spans="1:4">
      <c r="A827">
        <v>967</v>
      </c>
      <c r="B827" t="s">
        <v>5695</v>
      </c>
      <c r="C827" s="30">
        <v>0</v>
      </c>
      <c r="D827" s="183">
        <v>20.202000000000002</v>
      </c>
    </row>
    <row r="828" spans="1:4">
      <c r="A828">
        <v>968</v>
      </c>
      <c r="B828" t="s">
        <v>5696</v>
      </c>
      <c r="C828" s="30">
        <v>0</v>
      </c>
      <c r="D828" s="183">
        <v>0</v>
      </c>
    </row>
    <row r="829" spans="1:4">
      <c r="A829">
        <v>969</v>
      </c>
      <c r="B829" t="s">
        <v>5697</v>
      </c>
      <c r="C829" s="30">
        <v>24</v>
      </c>
      <c r="D829" s="183">
        <v>0</v>
      </c>
    </row>
    <row r="830" spans="1:4">
      <c r="A830">
        <v>970</v>
      </c>
      <c r="B830" t="s">
        <v>5698</v>
      </c>
      <c r="C830" s="30">
        <v>0</v>
      </c>
      <c r="D830" s="183">
        <v>0</v>
      </c>
    </row>
    <row r="831" spans="1:4">
      <c r="A831">
        <v>971</v>
      </c>
      <c r="B831" t="s">
        <v>5699</v>
      </c>
      <c r="C831" s="30">
        <v>6</v>
      </c>
      <c r="D831" s="183">
        <v>0</v>
      </c>
    </row>
    <row r="832" spans="1:4">
      <c r="A832">
        <v>972</v>
      </c>
      <c r="B832" t="s">
        <v>5700</v>
      </c>
      <c r="C832" s="30">
        <v>0</v>
      </c>
      <c r="D832" s="183">
        <v>0</v>
      </c>
    </row>
    <row r="833" spans="1:4">
      <c r="A833">
        <v>973</v>
      </c>
      <c r="B833" t="s">
        <v>5701</v>
      </c>
      <c r="C833" s="30">
        <v>0</v>
      </c>
      <c r="D833" s="183">
        <v>0</v>
      </c>
    </row>
    <row r="834" spans="1:4">
      <c r="A834">
        <v>974</v>
      </c>
      <c r="B834" t="s">
        <v>5702</v>
      </c>
      <c r="C834" s="30">
        <v>0</v>
      </c>
      <c r="D834" s="183">
        <v>24.303000000000001</v>
      </c>
    </row>
    <row r="835" spans="1:4">
      <c r="A835">
        <v>975</v>
      </c>
      <c r="B835" t="s">
        <v>5703</v>
      </c>
      <c r="C835" s="30">
        <v>12</v>
      </c>
      <c r="D835" s="183">
        <v>10.919</v>
      </c>
    </row>
    <row r="836" spans="1:4">
      <c r="A836">
        <v>976</v>
      </c>
      <c r="B836" t="s">
        <v>5704</v>
      </c>
      <c r="C836" s="30">
        <v>40</v>
      </c>
      <c r="D836" s="183">
        <v>0</v>
      </c>
    </row>
    <row r="837" spans="1:4">
      <c r="A837">
        <v>977</v>
      </c>
      <c r="B837" t="s">
        <v>5705</v>
      </c>
      <c r="C837" s="30">
        <v>42</v>
      </c>
      <c r="D837" s="183">
        <v>28.327000000000002</v>
      </c>
    </row>
    <row r="838" spans="1:4">
      <c r="A838">
        <v>978</v>
      </c>
      <c r="B838" t="s">
        <v>5706</v>
      </c>
      <c r="C838" s="30">
        <v>0</v>
      </c>
      <c r="D838" s="183">
        <v>43.33</v>
      </c>
    </row>
    <row r="839" spans="1:4">
      <c r="A839">
        <v>979</v>
      </c>
      <c r="B839" t="s">
        <v>5707</v>
      </c>
      <c r="C839" s="30">
        <v>342</v>
      </c>
      <c r="D839" s="183">
        <v>0</v>
      </c>
    </row>
    <row r="840" spans="1:4">
      <c r="A840">
        <v>980</v>
      </c>
      <c r="B840" t="s">
        <v>5708</v>
      </c>
      <c r="C840" s="30">
        <v>0</v>
      </c>
      <c r="D840" s="183">
        <v>0</v>
      </c>
    </row>
    <row r="841" spans="1:4">
      <c r="A841">
        <v>981</v>
      </c>
      <c r="B841" t="s">
        <v>5709</v>
      </c>
      <c r="C841" s="30">
        <v>0</v>
      </c>
      <c r="D841" s="183">
        <v>0</v>
      </c>
    </row>
    <row r="842" spans="1:4">
      <c r="A842">
        <v>982</v>
      </c>
      <c r="B842" t="s">
        <v>5710</v>
      </c>
      <c r="C842" s="30">
        <v>0</v>
      </c>
      <c r="D842" s="183">
        <v>0</v>
      </c>
    </row>
    <row r="843" spans="1:4">
      <c r="A843">
        <v>983</v>
      </c>
      <c r="B843" t="s">
        <v>5711</v>
      </c>
      <c r="C843" s="30">
        <v>0</v>
      </c>
      <c r="D843" s="183">
        <v>0</v>
      </c>
    </row>
    <row r="844" spans="1:4">
      <c r="A844">
        <v>984</v>
      </c>
      <c r="B844" t="s">
        <v>5712</v>
      </c>
      <c r="C844" s="30">
        <v>0</v>
      </c>
      <c r="D844" s="183">
        <v>0</v>
      </c>
    </row>
    <row r="845" spans="1:4">
      <c r="A845">
        <v>985</v>
      </c>
      <c r="B845" t="s">
        <v>5713</v>
      </c>
      <c r="C845" s="30">
        <v>0</v>
      </c>
      <c r="D845" s="183">
        <v>0</v>
      </c>
    </row>
    <row r="846" spans="1:4">
      <c r="A846">
        <v>986</v>
      </c>
      <c r="B846" t="s">
        <v>5714</v>
      </c>
      <c r="C846" s="30">
        <v>0</v>
      </c>
      <c r="D846" s="183">
        <v>0</v>
      </c>
    </row>
    <row r="847" spans="1:4">
      <c r="A847">
        <v>987</v>
      </c>
      <c r="B847" t="s">
        <v>5715</v>
      </c>
      <c r="C847" s="30">
        <v>30</v>
      </c>
      <c r="D847" s="183">
        <v>0</v>
      </c>
    </row>
    <row r="848" spans="1:4">
      <c r="A848">
        <v>988</v>
      </c>
      <c r="B848" t="s">
        <v>5716</v>
      </c>
      <c r="C848" s="30">
        <v>0</v>
      </c>
      <c r="D848" s="183">
        <v>0</v>
      </c>
    </row>
    <row r="849" spans="1:4">
      <c r="A849">
        <v>989</v>
      </c>
      <c r="B849" t="s">
        <v>5717</v>
      </c>
      <c r="C849" s="30">
        <v>0</v>
      </c>
      <c r="D849" s="183">
        <v>0</v>
      </c>
    </row>
    <row r="850" spans="1:4">
      <c r="A850">
        <v>990</v>
      </c>
      <c r="B850" t="s">
        <v>5718</v>
      </c>
      <c r="C850" s="30">
        <v>0</v>
      </c>
      <c r="D850" s="183">
        <v>0</v>
      </c>
    </row>
    <row r="851" spans="1:4">
      <c r="A851">
        <v>991</v>
      </c>
      <c r="B851" t="s">
        <v>5719</v>
      </c>
      <c r="C851" s="30">
        <v>0</v>
      </c>
      <c r="D851" s="183">
        <v>17.611999999999998</v>
      </c>
    </row>
    <row r="852" spans="1:4">
      <c r="A852">
        <v>992</v>
      </c>
      <c r="B852" t="s">
        <v>5720</v>
      </c>
      <c r="C852" s="30">
        <v>0</v>
      </c>
      <c r="D852" s="183">
        <v>0</v>
      </c>
    </row>
    <row r="853" spans="1:4">
      <c r="A853">
        <v>993</v>
      </c>
      <c r="B853" t="s">
        <v>31859</v>
      </c>
      <c r="C853" s="30">
        <v>0</v>
      </c>
      <c r="D853" s="183">
        <v>0</v>
      </c>
    </row>
    <row r="854" spans="1:4">
      <c r="A854">
        <v>994</v>
      </c>
      <c r="B854" t="s">
        <v>5721</v>
      </c>
      <c r="C854" s="30">
        <v>6</v>
      </c>
      <c r="D854" s="183">
        <v>16.05</v>
      </c>
    </row>
    <row r="855" spans="1:4">
      <c r="A855">
        <v>995</v>
      </c>
      <c r="B855" t="s">
        <v>5722</v>
      </c>
      <c r="C855" s="30">
        <v>0</v>
      </c>
      <c r="D855" s="183">
        <v>0</v>
      </c>
    </row>
    <row r="856" spans="1:4">
      <c r="A856">
        <v>996</v>
      </c>
      <c r="B856" t="s">
        <v>27348</v>
      </c>
      <c r="C856" s="30">
        <v>0</v>
      </c>
      <c r="D856" s="183">
        <v>0</v>
      </c>
    </row>
    <row r="857" spans="1:4">
      <c r="A857">
        <v>997</v>
      </c>
      <c r="B857" t="s">
        <v>5723</v>
      </c>
      <c r="C857" s="30">
        <v>0</v>
      </c>
      <c r="D857" s="183">
        <v>0</v>
      </c>
    </row>
    <row r="858" spans="1:4">
      <c r="A858">
        <v>998</v>
      </c>
      <c r="B858" t="s">
        <v>5724</v>
      </c>
      <c r="C858" s="30">
        <v>0</v>
      </c>
      <c r="D858" s="183">
        <v>0</v>
      </c>
    </row>
    <row r="859" spans="1:4">
      <c r="A859">
        <v>999</v>
      </c>
      <c r="B859" t="s">
        <v>5725</v>
      </c>
      <c r="C859" s="30">
        <v>0</v>
      </c>
      <c r="D859" s="183">
        <v>0</v>
      </c>
    </row>
    <row r="860" spans="1:4">
      <c r="A860">
        <v>1000</v>
      </c>
      <c r="B860" t="s">
        <v>5726</v>
      </c>
      <c r="C860" s="30">
        <v>0</v>
      </c>
      <c r="D860" s="183">
        <v>12.148</v>
      </c>
    </row>
    <row r="861" spans="1:4">
      <c r="A861">
        <v>1001</v>
      </c>
      <c r="B861" t="s">
        <v>5727</v>
      </c>
      <c r="C861" s="30">
        <v>0</v>
      </c>
      <c r="D861" s="183">
        <v>0</v>
      </c>
    </row>
    <row r="862" spans="1:4">
      <c r="A862">
        <v>1002</v>
      </c>
      <c r="B862" t="s">
        <v>5728</v>
      </c>
      <c r="C862" s="30">
        <v>0</v>
      </c>
      <c r="D862" s="183">
        <v>0</v>
      </c>
    </row>
    <row r="863" spans="1:4">
      <c r="A863">
        <v>1003</v>
      </c>
      <c r="B863" t="s">
        <v>32136</v>
      </c>
      <c r="C863" s="30">
        <v>0</v>
      </c>
      <c r="D863" s="183">
        <v>7.35</v>
      </c>
    </row>
    <row r="864" spans="1:4">
      <c r="A864">
        <v>1004</v>
      </c>
      <c r="B864" t="s">
        <v>5729</v>
      </c>
      <c r="C864" s="30">
        <v>0</v>
      </c>
      <c r="D864" s="183">
        <v>7.3630000000000004</v>
      </c>
    </row>
    <row r="865" spans="1:4">
      <c r="A865">
        <v>1005</v>
      </c>
      <c r="B865" t="s">
        <v>5730</v>
      </c>
      <c r="C865" s="30">
        <v>0</v>
      </c>
      <c r="D865" s="183">
        <v>0</v>
      </c>
    </row>
    <row r="866" spans="1:4">
      <c r="A866">
        <v>1006</v>
      </c>
      <c r="B866" t="s">
        <v>5731</v>
      </c>
      <c r="C866" s="30">
        <v>0</v>
      </c>
      <c r="D866" s="183">
        <v>0</v>
      </c>
    </row>
    <row r="867" spans="1:4">
      <c r="A867">
        <v>1007</v>
      </c>
      <c r="B867" t="s">
        <v>5732</v>
      </c>
      <c r="C867" s="30">
        <v>0</v>
      </c>
      <c r="D867" s="183">
        <v>6.1050000000000004</v>
      </c>
    </row>
    <row r="868" spans="1:4">
      <c r="A868">
        <v>1008</v>
      </c>
      <c r="B868" t="s">
        <v>5733</v>
      </c>
      <c r="C868" s="30">
        <v>0</v>
      </c>
      <c r="D868" s="183">
        <v>0</v>
      </c>
    </row>
    <row r="869" spans="1:4">
      <c r="A869">
        <v>1009</v>
      </c>
      <c r="B869" t="s">
        <v>5734</v>
      </c>
      <c r="C869" s="30">
        <v>0</v>
      </c>
      <c r="D869" s="183">
        <v>6.1239999999999997</v>
      </c>
    </row>
    <row r="870" spans="1:4">
      <c r="A870">
        <v>1010</v>
      </c>
      <c r="B870" t="s">
        <v>5735</v>
      </c>
      <c r="C870" s="30">
        <v>0</v>
      </c>
      <c r="D870" s="183">
        <v>0</v>
      </c>
    </row>
    <row r="871" spans="1:4">
      <c r="A871">
        <v>1011</v>
      </c>
      <c r="B871" t="s">
        <v>5736</v>
      </c>
      <c r="C871" s="30">
        <v>0</v>
      </c>
      <c r="D871" s="183">
        <v>0</v>
      </c>
    </row>
    <row r="872" spans="1:4">
      <c r="A872">
        <v>1012</v>
      </c>
      <c r="B872" t="s">
        <v>5737</v>
      </c>
      <c r="C872" s="30">
        <v>0</v>
      </c>
      <c r="D872" s="183">
        <v>0</v>
      </c>
    </row>
    <row r="873" spans="1:4">
      <c r="A873">
        <v>1013</v>
      </c>
      <c r="B873" t="s">
        <v>5738</v>
      </c>
      <c r="C873" s="30">
        <v>1374</v>
      </c>
      <c r="D873" s="183">
        <v>0</v>
      </c>
    </row>
    <row r="874" spans="1:4">
      <c r="A874">
        <v>1014</v>
      </c>
      <c r="B874" t="s">
        <v>5739</v>
      </c>
      <c r="C874" s="30">
        <v>0</v>
      </c>
      <c r="D874" s="183">
        <v>0</v>
      </c>
    </row>
    <row r="875" spans="1:4">
      <c r="A875">
        <v>1015</v>
      </c>
      <c r="B875" t="s">
        <v>5740</v>
      </c>
      <c r="C875" s="30">
        <v>48</v>
      </c>
      <c r="D875" s="183">
        <v>22.984000000000002</v>
      </c>
    </row>
    <row r="876" spans="1:4">
      <c r="A876">
        <v>1016</v>
      </c>
      <c r="B876" t="s">
        <v>5741</v>
      </c>
      <c r="C876" s="30">
        <v>0</v>
      </c>
      <c r="D876" s="183">
        <v>0</v>
      </c>
    </row>
    <row r="877" spans="1:4">
      <c r="A877">
        <v>1017</v>
      </c>
      <c r="B877" t="s">
        <v>5742</v>
      </c>
      <c r="C877" s="30">
        <v>0</v>
      </c>
      <c r="D877" s="183">
        <v>0</v>
      </c>
    </row>
    <row r="878" spans="1:4">
      <c r="A878">
        <v>1018</v>
      </c>
      <c r="B878" t="s">
        <v>31860</v>
      </c>
      <c r="C878" s="30">
        <v>0</v>
      </c>
      <c r="D878" s="183">
        <v>0</v>
      </c>
    </row>
    <row r="879" spans="1:4">
      <c r="A879">
        <v>1019</v>
      </c>
      <c r="B879" t="s">
        <v>5743</v>
      </c>
      <c r="C879" s="30">
        <v>0</v>
      </c>
      <c r="D879" s="183">
        <v>14.805999999999999</v>
      </c>
    </row>
    <row r="880" spans="1:4">
      <c r="A880">
        <v>1020</v>
      </c>
      <c r="B880" t="s">
        <v>5744</v>
      </c>
      <c r="C880" s="30">
        <v>0</v>
      </c>
      <c r="D880" s="183">
        <v>0</v>
      </c>
    </row>
    <row r="881" spans="1:4">
      <c r="A881">
        <v>1021</v>
      </c>
      <c r="B881" t="s">
        <v>5745</v>
      </c>
      <c r="C881" s="30">
        <v>18</v>
      </c>
      <c r="D881" s="183">
        <v>0</v>
      </c>
    </row>
    <row r="882" spans="1:4">
      <c r="A882">
        <v>1022</v>
      </c>
      <c r="B882" t="s">
        <v>5746</v>
      </c>
      <c r="C882" s="30">
        <v>0</v>
      </c>
      <c r="D882" s="183">
        <v>0</v>
      </c>
    </row>
    <row r="883" spans="1:4">
      <c r="A883">
        <v>1023</v>
      </c>
      <c r="B883" t="s">
        <v>5747</v>
      </c>
      <c r="C883" s="30">
        <v>0</v>
      </c>
      <c r="D883" s="183">
        <v>0</v>
      </c>
    </row>
    <row r="884" spans="1:4">
      <c r="A884">
        <v>1024</v>
      </c>
      <c r="B884" t="s">
        <v>5748</v>
      </c>
      <c r="C884" s="30">
        <v>0</v>
      </c>
      <c r="D884" s="183">
        <v>0</v>
      </c>
    </row>
    <row r="885" spans="1:4">
      <c r="A885">
        <v>1025</v>
      </c>
      <c r="B885" t="s">
        <v>5749</v>
      </c>
      <c r="C885" s="30">
        <v>6</v>
      </c>
      <c r="D885" s="183">
        <v>0</v>
      </c>
    </row>
    <row r="886" spans="1:4">
      <c r="A886">
        <v>1026</v>
      </c>
      <c r="B886" t="s">
        <v>5750</v>
      </c>
      <c r="C886" s="30">
        <v>0</v>
      </c>
      <c r="D886" s="183">
        <v>0</v>
      </c>
    </row>
    <row r="887" spans="1:4">
      <c r="A887">
        <v>1027</v>
      </c>
      <c r="B887" t="s">
        <v>5751</v>
      </c>
      <c r="C887" s="30">
        <v>0</v>
      </c>
      <c r="D887" s="183">
        <v>0</v>
      </c>
    </row>
    <row r="888" spans="1:4">
      <c r="A888">
        <v>1028</v>
      </c>
      <c r="B888" t="s">
        <v>5752</v>
      </c>
      <c r="C888" s="30">
        <v>0</v>
      </c>
      <c r="D888" s="183">
        <v>0</v>
      </c>
    </row>
    <row r="889" spans="1:4">
      <c r="A889">
        <v>1029</v>
      </c>
      <c r="B889" t="s">
        <v>5753</v>
      </c>
      <c r="C889" s="30">
        <v>0</v>
      </c>
      <c r="D889" s="183">
        <v>0</v>
      </c>
    </row>
    <row r="890" spans="1:4">
      <c r="A890">
        <v>1030</v>
      </c>
      <c r="B890" t="s">
        <v>5754</v>
      </c>
      <c r="C890" s="30">
        <v>0</v>
      </c>
      <c r="D890" s="183">
        <v>0</v>
      </c>
    </row>
    <row r="891" spans="1:4">
      <c r="A891">
        <v>1031</v>
      </c>
      <c r="B891" t="s">
        <v>5755</v>
      </c>
      <c r="C891" s="30">
        <v>0</v>
      </c>
      <c r="D891" s="183">
        <v>2454.0500000000002</v>
      </c>
    </row>
    <row r="892" spans="1:4">
      <c r="A892">
        <v>1032</v>
      </c>
      <c r="B892" t="s">
        <v>5756</v>
      </c>
      <c r="C892" s="30">
        <v>0</v>
      </c>
      <c r="D892" s="183">
        <v>6.327</v>
      </c>
    </row>
    <row r="893" spans="1:4">
      <c r="A893">
        <v>1033</v>
      </c>
      <c r="B893" t="s">
        <v>5757</v>
      </c>
      <c r="C893" s="30">
        <v>0</v>
      </c>
      <c r="D893" s="183">
        <v>0</v>
      </c>
    </row>
    <row r="894" spans="1:4">
      <c r="A894">
        <v>1034</v>
      </c>
      <c r="B894" t="s">
        <v>5758</v>
      </c>
      <c r="C894" s="30">
        <v>0</v>
      </c>
      <c r="D894" s="183">
        <v>6.1660000000000004</v>
      </c>
    </row>
    <row r="895" spans="1:4">
      <c r="A895">
        <v>1035</v>
      </c>
      <c r="B895" t="s">
        <v>5759</v>
      </c>
      <c r="C895" s="30">
        <v>0</v>
      </c>
      <c r="D895" s="183">
        <v>80.581000000000003</v>
      </c>
    </row>
    <row r="896" spans="1:4">
      <c r="A896">
        <v>1036</v>
      </c>
      <c r="B896" t="s">
        <v>5760</v>
      </c>
      <c r="C896" s="30">
        <v>0</v>
      </c>
      <c r="D896" s="183">
        <v>0</v>
      </c>
    </row>
    <row r="897" spans="1:4">
      <c r="A897">
        <v>1037</v>
      </c>
      <c r="B897" t="s">
        <v>5761</v>
      </c>
      <c r="C897" s="30">
        <v>0</v>
      </c>
      <c r="D897" s="183">
        <v>0</v>
      </c>
    </row>
    <row r="898" spans="1:4">
      <c r="A898">
        <v>1038</v>
      </c>
      <c r="B898" t="s">
        <v>5762</v>
      </c>
      <c r="C898" s="30">
        <v>0</v>
      </c>
      <c r="D898" s="183">
        <v>0</v>
      </c>
    </row>
    <row r="899" spans="1:4">
      <c r="A899">
        <v>1039</v>
      </c>
      <c r="B899" t="s">
        <v>5763</v>
      </c>
      <c r="C899" s="30">
        <v>0</v>
      </c>
      <c r="D899" s="183">
        <v>235.136</v>
      </c>
    </row>
    <row r="900" spans="1:4">
      <c r="A900">
        <v>1040</v>
      </c>
      <c r="B900" t="s">
        <v>5764</v>
      </c>
      <c r="C900" s="30">
        <v>6</v>
      </c>
      <c r="D900" s="183">
        <v>2.153</v>
      </c>
    </row>
    <row r="901" spans="1:4">
      <c r="A901">
        <v>1041</v>
      </c>
      <c r="B901" t="s">
        <v>5765</v>
      </c>
      <c r="C901" s="30">
        <v>24</v>
      </c>
      <c r="D901" s="183">
        <v>0</v>
      </c>
    </row>
    <row r="902" spans="1:4">
      <c r="A902">
        <v>1042</v>
      </c>
      <c r="B902" t="s">
        <v>5766</v>
      </c>
      <c r="C902" s="30">
        <v>0</v>
      </c>
      <c r="D902" s="183">
        <v>0</v>
      </c>
    </row>
    <row r="903" spans="1:4">
      <c r="A903">
        <v>1043</v>
      </c>
      <c r="B903" t="s">
        <v>5767</v>
      </c>
      <c r="C903" s="30">
        <v>0</v>
      </c>
      <c r="D903" s="183">
        <v>0</v>
      </c>
    </row>
    <row r="904" spans="1:4">
      <c r="A904">
        <v>1044</v>
      </c>
      <c r="B904" t="s">
        <v>5768</v>
      </c>
      <c r="C904" s="30">
        <v>3</v>
      </c>
      <c r="D904" s="183">
        <v>0</v>
      </c>
    </row>
    <row r="905" spans="1:4">
      <c r="A905">
        <v>1045</v>
      </c>
      <c r="B905" t="s">
        <v>5769</v>
      </c>
      <c r="C905" s="30">
        <v>0</v>
      </c>
      <c r="D905" s="183">
        <v>13.98</v>
      </c>
    </row>
    <row r="906" spans="1:4">
      <c r="A906">
        <v>1046</v>
      </c>
      <c r="B906" t="s">
        <v>5770</v>
      </c>
      <c r="C906" s="30">
        <v>0</v>
      </c>
      <c r="D906" s="183">
        <v>0</v>
      </c>
    </row>
    <row r="907" spans="1:4">
      <c r="A907">
        <v>1047</v>
      </c>
      <c r="B907" t="s">
        <v>18196</v>
      </c>
      <c r="C907" s="30">
        <v>6</v>
      </c>
      <c r="D907" s="183">
        <v>9.1720000000000006</v>
      </c>
    </row>
    <row r="908" spans="1:4">
      <c r="A908">
        <v>1048</v>
      </c>
      <c r="B908" t="s">
        <v>5771</v>
      </c>
      <c r="C908" s="30">
        <v>0</v>
      </c>
      <c r="D908" s="183">
        <v>0</v>
      </c>
    </row>
    <row r="909" spans="1:4">
      <c r="A909">
        <v>1049</v>
      </c>
      <c r="B909" t="s">
        <v>5772</v>
      </c>
      <c r="C909" s="30">
        <v>12</v>
      </c>
      <c r="D909" s="183">
        <v>0</v>
      </c>
    </row>
    <row r="910" spans="1:4">
      <c r="A910">
        <v>1050</v>
      </c>
      <c r="B910" t="s">
        <v>5773</v>
      </c>
      <c r="C910" s="30">
        <v>0</v>
      </c>
      <c r="D910" s="183">
        <v>0</v>
      </c>
    </row>
    <row r="911" spans="1:4">
      <c r="A911">
        <v>1051</v>
      </c>
      <c r="B911" t="s">
        <v>5774</v>
      </c>
      <c r="C911" s="30">
        <v>0</v>
      </c>
      <c r="D911" s="183">
        <v>0</v>
      </c>
    </row>
    <row r="912" spans="1:4">
      <c r="A912">
        <v>1052</v>
      </c>
      <c r="B912" t="s">
        <v>5775</v>
      </c>
      <c r="C912" s="30">
        <v>0</v>
      </c>
      <c r="D912" s="183">
        <v>0</v>
      </c>
    </row>
    <row r="913" spans="1:4">
      <c r="A913">
        <v>1053</v>
      </c>
      <c r="B913" t="s">
        <v>5776</v>
      </c>
      <c r="C913" s="30">
        <v>0</v>
      </c>
      <c r="D913" s="183">
        <v>21.7</v>
      </c>
    </row>
    <row r="914" spans="1:4">
      <c r="A914">
        <v>1054</v>
      </c>
      <c r="B914" t="s">
        <v>5777</v>
      </c>
      <c r="C914" s="30">
        <v>0</v>
      </c>
      <c r="D914" s="183">
        <v>0</v>
      </c>
    </row>
    <row r="915" spans="1:4">
      <c r="A915">
        <v>1055</v>
      </c>
      <c r="B915" t="s">
        <v>5778</v>
      </c>
      <c r="C915" s="30">
        <v>0</v>
      </c>
      <c r="D915" s="183">
        <v>17.416</v>
      </c>
    </row>
    <row r="916" spans="1:4">
      <c r="A916">
        <v>1056</v>
      </c>
      <c r="B916" t="s">
        <v>5779</v>
      </c>
      <c r="C916" s="30">
        <v>0</v>
      </c>
      <c r="D916" s="183">
        <v>10.085000000000001</v>
      </c>
    </row>
    <row r="917" spans="1:4">
      <c r="A917">
        <v>1057</v>
      </c>
      <c r="B917" t="s">
        <v>5780</v>
      </c>
      <c r="C917" s="30">
        <v>0</v>
      </c>
      <c r="D917" s="183">
        <v>0</v>
      </c>
    </row>
    <row r="918" spans="1:4">
      <c r="A918">
        <v>1058</v>
      </c>
      <c r="B918" t="s">
        <v>5781</v>
      </c>
      <c r="C918" s="30">
        <v>0</v>
      </c>
      <c r="D918" s="183">
        <v>0</v>
      </c>
    </row>
    <row r="919" spans="1:4">
      <c r="A919">
        <v>1059</v>
      </c>
      <c r="B919" t="s">
        <v>5782</v>
      </c>
      <c r="C919" s="30">
        <v>0</v>
      </c>
      <c r="D919" s="183">
        <v>0</v>
      </c>
    </row>
    <row r="920" spans="1:4">
      <c r="A920">
        <v>1060</v>
      </c>
      <c r="B920" t="s">
        <v>5783</v>
      </c>
      <c r="C920" s="30">
        <v>0</v>
      </c>
      <c r="D920" s="183">
        <v>0</v>
      </c>
    </row>
    <row r="921" spans="1:4">
      <c r="A921">
        <v>1061</v>
      </c>
      <c r="B921" t="s">
        <v>5784</v>
      </c>
      <c r="C921" s="30">
        <v>0</v>
      </c>
      <c r="D921" s="183">
        <v>11.175000000000001</v>
      </c>
    </row>
    <row r="922" spans="1:4">
      <c r="A922">
        <v>1063</v>
      </c>
      <c r="B922" t="s">
        <v>5785</v>
      </c>
      <c r="C922" s="30">
        <v>0</v>
      </c>
      <c r="D922" s="183">
        <v>0</v>
      </c>
    </row>
    <row r="923" spans="1:4">
      <c r="A923">
        <v>1064</v>
      </c>
      <c r="B923" t="s">
        <v>5786</v>
      </c>
      <c r="C923" s="30">
        <v>0</v>
      </c>
      <c r="D923" s="183">
        <v>0</v>
      </c>
    </row>
    <row r="924" spans="1:4">
      <c r="A924">
        <v>1065</v>
      </c>
      <c r="B924" t="s">
        <v>5787</v>
      </c>
      <c r="C924" s="30">
        <v>0</v>
      </c>
      <c r="D924" s="183">
        <v>0</v>
      </c>
    </row>
    <row r="925" spans="1:4">
      <c r="A925">
        <v>1066</v>
      </c>
      <c r="B925" t="s">
        <v>5788</v>
      </c>
      <c r="C925" s="30">
        <v>0</v>
      </c>
      <c r="D925" s="183">
        <v>6.6529999999999996</v>
      </c>
    </row>
    <row r="926" spans="1:4">
      <c r="A926">
        <v>1067</v>
      </c>
      <c r="B926" t="s">
        <v>5789</v>
      </c>
      <c r="C926" s="30">
        <v>0</v>
      </c>
      <c r="D926" s="183">
        <v>0</v>
      </c>
    </row>
    <row r="927" spans="1:4">
      <c r="A927">
        <v>1068</v>
      </c>
      <c r="B927" t="s">
        <v>5790</v>
      </c>
      <c r="C927" s="30">
        <v>0</v>
      </c>
      <c r="D927" s="183">
        <v>0</v>
      </c>
    </row>
    <row r="928" spans="1:4">
      <c r="A928">
        <v>1069</v>
      </c>
      <c r="B928" t="s">
        <v>5791</v>
      </c>
      <c r="C928" s="30">
        <v>0</v>
      </c>
      <c r="D928" s="183">
        <v>0</v>
      </c>
    </row>
    <row r="929" spans="1:4">
      <c r="A929">
        <v>1070</v>
      </c>
      <c r="B929" t="s">
        <v>5792</v>
      </c>
      <c r="C929" s="30">
        <v>0</v>
      </c>
      <c r="D929" s="183">
        <v>0</v>
      </c>
    </row>
    <row r="930" spans="1:4">
      <c r="A930">
        <v>1071</v>
      </c>
      <c r="B930" t="s">
        <v>5793</v>
      </c>
      <c r="C930" s="30">
        <v>0</v>
      </c>
      <c r="D930" s="183">
        <v>0</v>
      </c>
    </row>
    <row r="931" spans="1:4">
      <c r="A931">
        <v>1072</v>
      </c>
      <c r="B931" t="s">
        <v>5794</v>
      </c>
      <c r="C931" s="30">
        <v>0</v>
      </c>
      <c r="D931" s="183">
        <v>18.686</v>
      </c>
    </row>
    <row r="932" spans="1:4">
      <c r="A932">
        <v>1073</v>
      </c>
      <c r="B932" t="s">
        <v>5795</v>
      </c>
      <c r="C932" s="30">
        <v>0</v>
      </c>
      <c r="D932" s="183">
        <v>0</v>
      </c>
    </row>
    <row r="933" spans="1:4">
      <c r="A933">
        <v>1074</v>
      </c>
      <c r="B933" t="s">
        <v>5796</v>
      </c>
      <c r="C933" s="30">
        <v>0</v>
      </c>
      <c r="D933" s="183">
        <v>0</v>
      </c>
    </row>
    <row r="934" spans="1:4">
      <c r="A934">
        <v>1075</v>
      </c>
      <c r="B934" t="s">
        <v>5797</v>
      </c>
      <c r="C934" s="30">
        <v>54</v>
      </c>
      <c r="D934" s="183">
        <v>0</v>
      </c>
    </row>
    <row r="935" spans="1:4">
      <c r="A935">
        <v>1076</v>
      </c>
      <c r="B935" t="s">
        <v>5798</v>
      </c>
      <c r="C935" s="30">
        <v>0</v>
      </c>
      <c r="D935" s="183">
        <v>0</v>
      </c>
    </row>
    <row r="936" spans="1:4">
      <c r="A936">
        <v>1077</v>
      </c>
      <c r="B936" t="s">
        <v>5799</v>
      </c>
      <c r="C936" s="30">
        <v>96</v>
      </c>
      <c r="D936" s="183">
        <v>0</v>
      </c>
    </row>
    <row r="937" spans="1:4">
      <c r="A937">
        <v>1078</v>
      </c>
      <c r="B937" t="s">
        <v>5800</v>
      </c>
      <c r="C937" s="30">
        <v>18</v>
      </c>
      <c r="D937" s="183">
        <v>0</v>
      </c>
    </row>
    <row r="938" spans="1:4">
      <c r="A938">
        <v>1079</v>
      </c>
      <c r="B938" t="s">
        <v>5801</v>
      </c>
      <c r="C938" s="30">
        <v>0</v>
      </c>
      <c r="D938" s="183">
        <v>0</v>
      </c>
    </row>
    <row r="939" spans="1:4">
      <c r="A939">
        <v>1080</v>
      </c>
      <c r="B939" t="s">
        <v>5802</v>
      </c>
      <c r="C939" s="30">
        <v>0</v>
      </c>
      <c r="D939" s="183">
        <v>27.463000000000001</v>
      </c>
    </row>
    <row r="940" spans="1:4">
      <c r="A940">
        <v>1081</v>
      </c>
      <c r="B940" t="s">
        <v>5803</v>
      </c>
      <c r="C940" s="30">
        <v>0</v>
      </c>
      <c r="D940" s="183">
        <v>8.4550000000000001</v>
      </c>
    </row>
    <row r="941" spans="1:4">
      <c r="A941">
        <v>1082</v>
      </c>
      <c r="B941" t="s">
        <v>5804</v>
      </c>
      <c r="C941" s="30">
        <v>0</v>
      </c>
      <c r="D941" s="183">
        <v>0</v>
      </c>
    </row>
    <row r="942" spans="1:4">
      <c r="A942">
        <v>1083</v>
      </c>
      <c r="B942" t="s">
        <v>5805</v>
      </c>
      <c r="C942" s="30">
        <v>0</v>
      </c>
      <c r="D942" s="183">
        <v>0</v>
      </c>
    </row>
    <row r="943" spans="1:4">
      <c r="A943">
        <v>1084</v>
      </c>
      <c r="B943" t="s">
        <v>5806</v>
      </c>
      <c r="C943" s="30">
        <v>0</v>
      </c>
      <c r="D943" s="183">
        <v>0</v>
      </c>
    </row>
    <row r="944" spans="1:4">
      <c r="A944">
        <v>1085</v>
      </c>
      <c r="B944" t="s">
        <v>5807</v>
      </c>
      <c r="C944" s="30">
        <v>3</v>
      </c>
      <c r="D944" s="183">
        <v>0</v>
      </c>
    </row>
    <row r="945" spans="1:4">
      <c r="A945">
        <v>1086</v>
      </c>
      <c r="B945" t="s">
        <v>5808</v>
      </c>
      <c r="C945" s="30">
        <v>0</v>
      </c>
      <c r="D945" s="183">
        <v>0</v>
      </c>
    </row>
    <row r="946" spans="1:4">
      <c r="A946">
        <v>1087</v>
      </c>
      <c r="B946" t="s">
        <v>5809</v>
      </c>
      <c r="C946" s="30">
        <v>6</v>
      </c>
      <c r="D946" s="183">
        <v>0</v>
      </c>
    </row>
    <row r="947" spans="1:4">
      <c r="A947">
        <v>1088</v>
      </c>
      <c r="B947" t="s">
        <v>5810</v>
      </c>
      <c r="C947" s="30">
        <v>0</v>
      </c>
      <c r="D947" s="183">
        <v>0</v>
      </c>
    </row>
    <row r="948" spans="1:4">
      <c r="A948">
        <v>1089</v>
      </c>
      <c r="B948" t="s">
        <v>27349</v>
      </c>
      <c r="C948" s="30">
        <v>0</v>
      </c>
      <c r="D948" s="183">
        <v>0</v>
      </c>
    </row>
    <row r="949" spans="1:4">
      <c r="A949">
        <v>1090</v>
      </c>
      <c r="B949" t="s">
        <v>31861</v>
      </c>
      <c r="C949" s="30">
        <v>0</v>
      </c>
      <c r="D949" s="183">
        <v>0</v>
      </c>
    </row>
    <row r="950" spans="1:4">
      <c r="A950">
        <v>1091</v>
      </c>
      <c r="B950" t="s">
        <v>27350</v>
      </c>
      <c r="C950" s="30">
        <v>0</v>
      </c>
      <c r="D950" s="183">
        <v>0</v>
      </c>
    </row>
    <row r="951" spans="1:4">
      <c r="A951">
        <v>1092</v>
      </c>
      <c r="B951" t="s">
        <v>5811</v>
      </c>
      <c r="C951" s="30">
        <v>0</v>
      </c>
      <c r="D951" s="183">
        <v>0</v>
      </c>
    </row>
    <row r="952" spans="1:4">
      <c r="A952">
        <v>1093</v>
      </c>
      <c r="B952" t="s">
        <v>5812</v>
      </c>
      <c r="C952" s="30">
        <v>0</v>
      </c>
      <c r="D952" s="183">
        <v>0</v>
      </c>
    </row>
    <row r="953" spans="1:4">
      <c r="A953">
        <v>1094</v>
      </c>
      <c r="B953" t="s">
        <v>5813</v>
      </c>
      <c r="C953" s="30">
        <v>0</v>
      </c>
      <c r="D953" s="183">
        <v>5.0279999999999996</v>
      </c>
    </row>
    <row r="954" spans="1:4">
      <c r="A954">
        <v>1095</v>
      </c>
      <c r="B954" t="s">
        <v>5814</v>
      </c>
      <c r="C954" s="30">
        <v>0</v>
      </c>
      <c r="D954" s="183">
        <v>0</v>
      </c>
    </row>
    <row r="955" spans="1:4">
      <c r="A955">
        <v>1096</v>
      </c>
      <c r="B955" t="s">
        <v>5815</v>
      </c>
      <c r="C955" s="30">
        <v>0</v>
      </c>
      <c r="D955" s="183">
        <v>0</v>
      </c>
    </row>
    <row r="956" spans="1:4">
      <c r="A956">
        <v>1097</v>
      </c>
      <c r="B956" t="s">
        <v>5816</v>
      </c>
      <c r="C956" s="30">
        <v>0</v>
      </c>
      <c r="D956" s="183">
        <v>0</v>
      </c>
    </row>
    <row r="957" spans="1:4">
      <c r="A957">
        <v>1098</v>
      </c>
      <c r="B957" t="s">
        <v>5817</v>
      </c>
      <c r="C957" s="30">
        <v>0</v>
      </c>
      <c r="D957" s="183">
        <v>0</v>
      </c>
    </row>
    <row r="958" spans="1:4">
      <c r="A958">
        <v>1099</v>
      </c>
      <c r="B958" t="s">
        <v>5818</v>
      </c>
      <c r="C958" s="30">
        <v>0</v>
      </c>
      <c r="D958" s="183">
        <v>6.4820000000000002</v>
      </c>
    </row>
    <row r="959" spans="1:4">
      <c r="A959">
        <v>1100</v>
      </c>
      <c r="B959" t="s">
        <v>27351</v>
      </c>
      <c r="C959" s="30">
        <v>24</v>
      </c>
      <c r="D959" s="183">
        <v>0</v>
      </c>
    </row>
    <row r="960" spans="1:4">
      <c r="A960">
        <v>1101</v>
      </c>
      <c r="B960" t="s">
        <v>5819</v>
      </c>
      <c r="C960" s="30">
        <v>0</v>
      </c>
      <c r="D960" s="183">
        <v>0</v>
      </c>
    </row>
    <row r="961" spans="1:4">
      <c r="A961">
        <v>1102</v>
      </c>
      <c r="B961" t="s">
        <v>5820</v>
      </c>
      <c r="C961" s="30">
        <v>0</v>
      </c>
      <c r="D961" s="183">
        <v>0</v>
      </c>
    </row>
    <row r="962" spans="1:4">
      <c r="A962">
        <v>1103</v>
      </c>
      <c r="B962" t="s">
        <v>5821</v>
      </c>
      <c r="C962" s="30">
        <v>0</v>
      </c>
      <c r="D962" s="183">
        <v>780</v>
      </c>
    </row>
    <row r="963" spans="1:4">
      <c r="A963">
        <v>1104</v>
      </c>
      <c r="B963" t="s">
        <v>5822</v>
      </c>
      <c r="C963" s="30">
        <v>0</v>
      </c>
      <c r="D963" s="183">
        <v>0</v>
      </c>
    </row>
    <row r="964" spans="1:4">
      <c r="A964">
        <v>1105</v>
      </c>
      <c r="B964" t="s">
        <v>5823</v>
      </c>
      <c r="C964" s="30">
        <v>0</v>
      </c>
      <c r="D964" s="183">
        <v>12.372</v>
      </c>
    </row>
    <row r="965" spans="1:4">
      <c r="A965">
        <v>1106</v>
      </c>
      <c r="B965" t="s">
        <v>5824</v>
      </c>
      <c r="C965" s="30">
        <v>0</v>
      </c>
      <c r="D965" s="183">
        <v>14.16</v>
      </c>
    </row>
    <row r="966" spans="1:4">
      <c r="A966">
        <v>1107</v>
      </c>
      <c r="B966" t="s">
        <v>5825</v>
      </c>
      <c r="C966" s="30">
        <v>0</v>
      </c>
      <c r="D966" s="183">
        <v>0</v>
      </c>
    </row>
    <row r="967" spans="1:4">
      <c r="A967">
        <v>1108</v>
      </c>
      <c r="B967" t="s">
        <v>5826</v>
      </c>
      <c r="C967" s="30">
        <v>33</v>
      </c>
      <c r="D967" s="183">
        <v>5.5620000000000003</v>
      </c>
    </row>
    <row r="968" spans="1:4">
      <c r="A968">
        <v>1109</v>
      </c>
      <c r="B968" t="s">
        <v>5827</v>
      </c>
      <c r="C968" s="30">
        <v>0</v>
      </c>
      <c r="D968" s="183">
        <v>0</v>
      </c>
    </row>
    <row r="969" spans="1:4">
      <c r="A969">
        <v>1110</v>
      </c>
      <c r="B969" t="s">
        <v>5828</v>
      </c>
      <c r="C969" s="30">
        <v>0</v>
      </c>
      <c r="D969" s="183">
        <v>0</v>
      </c>
    </row>
    <row r="970" spans="1:4">
      <c r="A970">
        <v>1111</v>
      </c>
      <c r="B970" t="s">
        <v>5829</v>
      </c>
      <c r="C970" s="30">
        <v>0</v>
      </c>
      <c r="D970" s="183">
        <v>11.875</v>
      </c>
    </row>
    <row r="971" spans="1:4">
      <c r="A971">
        <v>1112</v>
      </c>
      <c r="B971" t="s">
        <v>5830</v>
      </c>
      <c r="C971" s="30">
        <v>0</v>
      </c>
      <c r="D971" s="183">
        <v>11.568</v>
      </c>
    </row>
    <row r="972" spans="1:4">
      <c r="A972">
        <v>1113</v>
      </c>
      <c r="B972" t="s">
        <v>5831</v>
      </c>
      <c r="C972" s="30">
        <v>0</v>
      </c>
      <c r="D972" s="183">
        <v>0</v>
      </c>
    </row>
    <row r="973" spans="1:4">
      <c r="A973">
        <v>1114</v>
      </c>
      <c r="B973" t="s">
        <v>5832</v>
      </c>
      <c r="C973" s="30">
        <v>0</v>
      </c>
      <c r="D973" s="183">
        <v>16.2</v>
      </c>
    </row>
    <row r="974" spans="1:4">
      <c r="A974">
        <v>1115</v>
      </c>
      <c r="B974" t="s">
        <v>5833</v>
      </c>
      <c r="C974" s="30">
        <v>0</v>
      </c>
      <c r="D974" s="183">
        <v>0</v>
      </c>
    </row>
    <row r="975" spans="1:4">
      <c r="A975">
        <v>1116</v>
      </c>
      <c r="B975" t="s">
        <v>5834</v>
      </c>
      <c r="C975" s="30">
        <v>0</v>
      </c>
      <c r="D975" s="183">
        <v>0</v>
      </c>
    </row>
    <row r="976" spans="1:4">
      <c r="A976">
        <v>1117</v>
      </c>
      <c r="B976" t="s">
        <v>5835</v>
      </c>
      <c r="C976" s="30">
        <v>0</v>
      </c>
      <c r="D976" s="183">
        <v>0</v>
      </c>
    </row>
    <row r="977" spans="1:4">
      <c r="A977">
        <v>1118</v>
      </c>
      <c r="B977" t="s">
        <v>5836</v>
      </c>
      <c r="C977" s="30">
        <v>1</v>
      </c>
      <c r="D977" s="183">
        <v>0</v>
      </c>
    </row>
    <row r="978" spans="1:4">
      <c r="A978">
        <v>1119</v>
      </c>
      <c r="B978" t="s">
        <v>5837</v>
      </c>
      <c r="C978" s="30">
        <v>0</v>
      </c>
      <c r="D978" s="183">
        <v>0</v>
      </c>
    </row>
    <row r="979" spans="1:4">
      <c r="A979">
        <v>1120</v>
      </c>
      <c r="B979" t="s">
        <v>5838</v>
      </c>
      <c r="C979" s="30">
        <v>0</v>
      </c>
      <c r="D979" s="183">
        <v>22.06</v>
      </c>
    </row>
    <row r="980" spans="1:4">
      <c r="A980">
        <v>1121</v>
      </c>
      <c r="B980" t="s">
        <v>5839</v>
      </c>
      <c r="C980" s="30">
        <v>0</v>
      </c>
      <c r="D980" s="183">
        <v>13.632999999999999</v>
      </c>
    </row>
    <row r="981" spans="1:4">
      <c r="A981">
        <v>1122</v>
      </c>
      <c r="B981" t="s">
        <v>5840</v>
      </c>
      <c r="C981" s="30">
        <v>0</v>
      </c>
      <c r="D981" s="183">
        <v>10.8</v>
      </c>
    </row>
    <row r="982" spans="1:4">
      <c r="A982">
        <v>1123</v>
      </c>
      <c r="B982" t="s">
        <v>5841</v>
      </c>
      <c r="C982" s="30">
        <v>0</v>
      </c>
      <c r="D982" s="183">
        <v>0.39300000000000002</v>
      </c>
    </row>
    <row r="983" spans="1:4">
      <c r="A983">
        <v>1124</v>
      </c>
      <c r="B983" t="s">
        <v>5842</v>
      </c>
      <c r="C983" s="30">
        <v>0</v>
      </c>
      <c r="D983" s="183">
        <v>0</v>
      </c>
    </row>
    <row r="984" spans="1:4">
      <c r="A984">
        <v>1125</v>
      </c>
      <c r="B984" t="s">
        <v>5843</v>
      </c>
      <c r="C984" s="30">
        <v>0</v>
      </c>
      <c r="D984" s="183">
        <v>0</v>
      </c>
    </row>
    <row r="985" spans="1:4">
      <c r="A985">
        <v>1126</v>
      </c>
      <c r="B985" t="s">
        <v>5844</v>
      </c>
      <c r="C985" s="30">
        <v>0</v>
      </c>
      <c r="D985" s="183">
        <v>10.3</v>
      </c>
    </row>
    <row r="986" spans="1:4">
      <c r="A986">
        <v>1127</v>
      </c>
      <c r="B986" t="s">
        <v>5845</v>
      </c>
      <c r="C986" s="30">
        <v>0</v>
      </c>
      <c r="D986" s="183">
        <v>0</v>
      </c>
    </row>
    <row r="987" spans="1:4">
      <c r="A987">
        <v>1128</v>
      </c>
      <c r="B987" t="s">
        <v>5846</v>
      </c>
      <c r="C987" s="30">
        <v>0</v>
      </c>
      <c r="D987" s="183">
        <v>9.8059999999999992</v>
      </c>
    </row>
    <row r="988" spans="1:4">
      <c r="A988">
        <v>1129</v>
      </c>
      <c r="B988" t="s">
        <v>5847</v>
      </c>
      <c r="C988" s="30">
        <v>0</v>
      </c>
      <c r="D988" s="183">
        <v>0</v>
      </c>
    </row>
    <row r="989" spans="1:4">
      <c r="A989">
        <v>1130</v>
      </c>
      <c r="B989" t="s">
        <v>5848</v>
      </c>
      <c r="C989" s="30">
        <v>54</v>
      </c>
      <c r="D989" s="183">
        <v>0</v>
      </c>
    </row>
    <row r="990" spans="1:4">
      <c r="A990">
        <v>1131</v>
      </c>
      <c r="B990" t="s">
        <v>5849</v>
      </c>
      <c r="C990" s="30">
        <v>48</v>
      </c>
      <c r="D990" s="183">
        <v>0</v>
      </c>
    </row>
    <row r="991" spans="1:4">
      <c r="A991">
        <v>1132</v>
      </c>
      <c r="B991" t="s">
        <v>5850</v>
      </c>
      <c r="C991" s="30">
        <v>0</v>
      </c>
      <c r="D991" s="183">
        <v>0</v>
      </c>
    </row>
    <row r="992" spans="1:4">
      <c r="A992">
        <v>1133</v>
      </c>
      <c r="B992" t="s">
        <v>5851</v>
      </c>
      <c r="C992" s="30">
        <v>0</v>
      </c>
      <c r="D992" s="183">
        <v>0</v>
      </c>
    </row>
    <row r="993" spans="1:4">
      <c r="A993">
        <v>1134</v>
      </c>
      <c r="B993" t="s">
        <v>5852</v>
      </c>
      <c r="C993" s="30">
        <v>0</v>
      </c>
      <c r="D993" s="183">
        <v>5.34</v>
      </c>
    </row>
    <row r="994" spans="1:4">
      <c r="A994">
        <v>1135</v>
      </c>
      <c r="B994" t="s">
        <v>5853</v>
      </c>
      <c r="C994" s="30">
        <v>0</v>
      </c>
      <c r="D994" s="183">
        <v>0</v>
      </c>
    </row>
    <row r="995" spans="1:4">
      <c r="A995">
        <v>1136</v>
      </c>
      <c r="B995" t="s">
        <v>5854</v>
      </c>
      <c r="C995" s="30">
        <v>0</v>
      </c>
      <c r="D995" s="183">
        <v>16.433</v>
      </c>
    </row>
    <row r="996" spans="1:4">
      <c r="A996">
        <v>1137</v>
      </c>
      <c r="B996" t="s">
        <v>5855</v>
      </c>
      <c r="C996" s="30">
        <v>0</v>
      </c>
      <c r="D996" s="183">
        <v>0</v>
      </c>
    </row>
    <row r="997" spans="1:4">
      <c r="A997">
        <v>1138</v>
      </c>
      <c r="B997" t="s">
        <v>5856</v>
      </c>
      <c r="C997" s="30">
        <v>0</v>
      </c>
      <c r="D997" s="183">
        <v>0</v>
      </c>
    </row>
    <row r="998" spans="1:4">
      <c r="A998">
        <v>1139</v>
      </c>
      <c r="B998" t="s">
        <v>5857</v>
      </c>
      <c r="C998" s="30">
        <v>0</v>
      </c>
      <c r="D998" s="183">
        <v>24</v>
      </c>
    </row>
    <row r="999" spans="1:4">
      <c r="A999">
        <v>1140</v>
      </c>
      <c r="B999" t="s">
        <v>5858</v>
      </c>
      <c r="C999" s="30">
        <v>0</v>
      </c>
      <c r="D999" s="183">
        <v>5.38</v>
      </c>
    </row>
    <row r="1000" spans="1:4">
      <c r="A1000">
        <v>1141</v>
      </c>
      <c r="B1000" t="s">
        <v>5859</v>
      </c>
      <c r="C1000" s="30">
        <v>0</v>
      </c>
      <c r="D1000" s="183">
        <v>0</v>
      </c>
    </row>
    <row r="1001" spans="1:4">
      <c r="A1001">
        <v>1142</v>
      </c>
      <c r="B1001" t="s">
        <v>5860</v>
      </c>
      <c r="C1001" s="30">
        <v>0</v>
      </c>
      <c r="D1001" s="183">
        <v>0</v>
      </c>
    </row>
    <row r="1002" spans="1:4">
      <c r="A1002">
        <v>1143</v>
      </c>
      <c r="B1002" t="s">
        <v>5861</v>
      </c>
      <c r="C1002" s="30">
        <v>0</v>
      </c>
      <c r="D1002" s="183">
        <v>30.062999999999999</v>
      </c>
    </row>
    <row r="1003" spans="1:4">
      <c r="A1003">
        <v>1144</v>
      </c>
      <c r="B1003" t="s">
        <v>31862</v>
      </c>
      <c r="C1003" s="30">
        <v>30</v>
      </c>
      <c r="D1003" s="183">
        <v>0</v>
      </c>
    </row>
    <row r="1004" spans="1:4">
      <c r="A1004">
        <v>1145</v>
      </c>
      <c r="B1004" t="s">
        <v>5862</v>
      </c>
      <c r="C1004" s="30">
        <v>0</v>
      </c>
      <c r="D1004" s="183">
        <v>0</v>
      </c>
    </row>
    <row r="1005" spans="1:4">
      <c r="A1005">
        <v>1146</v>
      </c>
      <c r="B1005" t="s">
        <v>31863</v>
      </c>
      <c r="C1005" s="30">
        <v>0</v>
      </c>
      <c r="D1005" s="183">
        <v>0</v>
      </c>
    </row>
    <row r="1006" spans="1:4">
      <c r="A1006">
        <v>1147</v>
      </c>
      <c r="B1006" t="s">
        <v>31864</v>
      </c>
      <c r="C1006" s="30">
        <v>0</v>
      </c>
      <c r="D1006" s="183">
        <v>11.294</v>
      </c>
    </row>
    <row r="1007" spans="1:4">
      <c r="A1007">
        <v>1148</v>
      </c>
      <c r="B1007" t="s">
        <v>5863</v>
      </c>
      <c r="C1007" s="30">
        <v>0</v>
      </c>
      <c r="D1007" s="183">
        <v>0</v>
      </c>
    </row>
    <row r="1008" spans="1:4">
      <c r="A1008">
        <v>1149</v>
      </c>
      <c r="B1008" t="s">
        <v>5864</v>
      </c>
      <c r="C1008" s="30">
        <v>0</v>
      </c>
      <c r="D1008" s="183">
        <v>0</v>
      </c>
    </row>
    <row r="1009" spans="1:4">
      <c r="A1009">
        <v>1150</v>
      </c>
      <c r="B1009" t="s">
        <v>5865</v>
      </c>
      <c r="C1009" s="30">
        <v>6</v>
      </c>
      <c r="D1009" s="183">
        <v>0</v>
      </c>
    </row>
    <row r="1010" spans="1:4">
      <c r="A1010">
        <v>1151</v>
      </c>
      <c r="B1010" t="s">
        <v>5866</v>
      </c>
      <c r="C1010" s="30">
        <v>0</v>
      </c>
      <c r="D1010" s="183">
        <v>0</v>
      </c>
    </row>
    <row r="1011" spans="1:4">
      <c r="A1011">
        <v>1152</v>
      </c>
      <c r="B1011" t="s">
        <v>5867</v>
      </c>
      <c r="C1011" s="30">
        <v>0</v>
      </c>
      <c r="D1011" s="183">
        <v>0</v>
      </c>
    </row>
    <row r="1012" spans="1:4">
      <c r="A1012">
        <v>1153</v>
      </c>
      <c r="B1012" t="s">
        <v>5868</v>
      </c>
      <c r="C1012" s="30">
        <v>0</v>
      </c>
      <c r="D1012" s="183">
        <v>0</v>
      </c>
    </row>
    <row r="1013" spans="1:4">
      <c r="A1013">
        <v>1154</v>
      </c>
      <c r="B1013" t="s">
        <v>5869</v>
      </c>
      <c r="C1013" s="30">
        <v>0</v>
      </c>
      <c r="D1013" s="183">
        <v>0</v>
      </c>
    </row>
    <row r="1014" spans="1:4">
      <c r="A1014">
        <v>1155</v>
      </c>
      <c r="B1014" t="s">
        <v>5870</v>
      </c>
      <c r="C1014" s="30">
        <v>0</v>
      </c>
      <c r="D1014" s="183">
        <v>0</v>
      </c>
    </row>
    <row r="1015" spans="1:4">
      <c r="A1015">
        <v>1156</v>
      </c>
      <c r="B1015" t="s">
        <v>5871</v>
      </c>
      <c r="C1015" s="30">
        <v>0</v>
      </c>
      <c r="D1015" s="183">
        <v>0</v>
      </c>
    </row>
    <row r="1016" spans="1:4">
      <c r="A1016">
        <v>1157</v>
      </c>
      <c r="B1016" t="s">
        <v>5872</v>
      </c>
      <c r="C1016" s="30">
        <v>12</v>
      </c>
      <c r="D1016" s="183">
        <v>0</v>
      </c>
    </row>
    <row r="1017" spans="1:4">
      <c r="A1017">
        <v>1158</v>
      </c>
      <c r="B1017" t="s">
        <v>5873</v>
      </c>
      <c r="C1017" s="30">
        <v>0</v>
      </c>
      <c r="D1017" s="183">
        <v>0</v>
      </c>
    </row>
    <row r="1018" spans="1:4">
      <c r="A1018">
        <v>1159</v>
      </c>
      <c r="B1018" t="s">
        <v>5874</v>
      </c>
      <c r="C1018" s="30">
        <v>6</v>
      </c>
      <c r="D1018" s="183">
        <v>31.422999999999998</v>
      </c>
    </row>
    <row r="1019" spans="1:4">
      <c r="A1019">
        <v>1160</v>
      </c>
      <c r="B1019" t="s">
        <v>5875</v>
      </c>
      <c r="C1019" s="30">
        <v>12</v>
      </c>
      <c r="D1019" s="183">
        <v>0</v>
      </c>
    </row>
    <row r="1020" spans="1:4">
      <c r="A1020">
        <v>1161</v>
      </c>
      <c r="B1020" t="s">
        <v>5876</v>
      </c>
      <c r="C1020" s="30">
        <v>3</v>
      </c>
      <c r="D1020" s="183">
        <v>0</v>
      </c>
    </row>
    <row r="1021" spans="1:4">
      <c r="A1021">
        <v>1162</v>
      </c>
      <c r="B1021" t="s">
        <v>5877</v>
      </c>
      <c r="C1021" s="30">
        <v>0</v>
      </c>
      <c r="D1021" s="183">
        <v>8.3140000000000001</v>
      </c>
    </row>
    <row r="1022" spans="1:4">
      <c r="A1022">
        <v>1163</v>
      </c>
      <c r="B1022" t="s">
        <v>5878</v>
      </c>
      <c r="C1022" s="30">
        <v>0</v>
      </c>
      <c r="D1022" s="183">
        <v>35.134999999999998</v>
      </c>
    </row>
    <row r="1023" spans="1:4">
      <c r="A1023">
        <v>1164</v>
      </c>
      <c r="B1023" t="s">
        <v>5879</v>
      </c>
      <c r="C1023" s="30">
        <v>0</v>
      </c>
      <c r="D1023" s="183">
        <v>0</v>
      </c>
    </row>
    <row r="1024" spans="1:4">
      <c r="A1024">
        <v>1165</v>
      </c>
      <c r="B1024" t="s">
        <v>5880</v>
      </c>
      <c r="C1024" s="30">
        <v>0</v>
      </c>
      <c r="D1024" s="183">
        <v>18.719000000000001</v>
      </c>
    </row>
    <row r="1025" spans="1:4">
      <c r="A1025">
        <v>1166</v>
      </c>
      <c r="B1025" t="s">
        <v>5881</v>
      </c>
      <c r="C1025" s="30">
        <v>0</v>
      </c>
      <c r="D1025" s="183">
        <v>0</v>
      </c>
    </row>
    <row r="1026" spans="1:4">
      <c r="A1026">
        <v>1167</v>
      </c>
      <c r="B1026" t="s">
        <v>5882</v>
      </c>
      <c r="C1026" s="30">
        <v>522</v>
      </c>
      <c r="D1026" s="183">
        <v>0</v>
      </c>
    </row>
    <row r="1027" spans="1:4">
      <c r="A1027">
        <v>1168</v>
      </c>
      <c r="B1027" t="s">
        <v>5883</v>
      </c>
      <c r="C1027" s="30">
        <v>0</v>
      </c>
      <c r="D1027" s="183">
        <v>0</v>
      </c>
    </row>
    <row r="1028" spans="1:4">
      <c r="A1028">
        <v>1169</v>
      </c>
      <c r="B1028" t="s">
        <v>5884</v>
      </c>
      <c r="C1028" s="30">
        <v>0</v>
      </c>
      <c r="D1028" s="183">
        <v>0</v>
      </c>
    </row>
    <row r="1029" spans="1:4">
      <c r="A1029">
        <v>1170</v>
      </c>
      <c r="B1029" t="s">
        <v>5885</v>
      </c>
      <c r="C1029" s="30">
        <v>0</v>
      </c>
      <c r="D1029" s="183">
        <v>0</v>
      </c>
    </row>
    <row r="1030" spans="1:4">
      <c r="A1030">
        <v>1171</v>
      </c>
      <c r="B1030" t="s">
        <v>5886</v>
      </c>
      <c r="C1030" s="30">
        <v>18</v>
      </c>
      <c r="D1030" s="183">
        <v>7.125</v>
      </c>
    </row>
    <row r="1031" spans="1:4">
      <c r="A1031">
        <v>1172</v>
      </c>
      <c r="B1031" t="s">
        <v>5887</v>
      </c>
      <c r="C1031" s="30">
        <v>0</v>
      </c>
      <c r="D1031" s="183">
        <v>7.5720000000000001</v>
      </c>
    </row>
    <row r="1032" spans="1:4">
      <c r="A1032">
        <v>1173</v>
      </c>
      <c r="B1032" t="s">
        <v>5888</v>
      </c>
      <c r="C1032" s="30">
        <v>0</v>
      </c>
      <c r="D1032" s="183">
        <v>0</v>
      </c>
    </row>
    <row r="1033" spans="1:4">
      <c r="A1033">
        <v>1174</v>
      </c>
      <c r="B1033" t="s">
        <v>5889</v>
      </c>
      <c r="C1033" s="30">
        <v>0</v>
      </c>
      <c r="D1033" s="183">
        <v>0</v>
      </c>
    </row>
    <row r="1034" spans="1:4">
      <c r="A1034">
        <v>1175</v>
      </c>
      <c r="B1034" t="s">
        <v>5890</v>
      </c>
      <c r="C1034" s="30">
        <v>0</v>
      </c>
      <c r="D1034" s="183">
        <v>0</v>
      </c>
    </row>
    <row r="1035" spans="1:4">
      <c r="A1035">
        <v>1176</v>
      </c>
      <c r="B1035" t="s">
        <v>5891</v>
      </c>
      <c r="C1035" s="30">
        <v>3</v>
      </c>
      <c r="D1035" s="183">
        <v>0</v>
      </c>
    </row>
    <row r="1036" spans="1:4">
      <c r="A1036">
        <v>1177</v>
      </c>
      <c r="B1036" t="s">
        <v>5892</v>
      </c>
      <c r="C1036" s="30">
        <v>6</v>
      </c>
      <c r="D1036" s="183">
        <v>0</v>
      </c>
    </row>
    <row r="1037" spans="1:4">
      <c r="A1037">
        <v>1178</v>
      </c>
      <c r="B1037" t="s">
        <v>5893</v>
      </c>
      <c r="C1037" s="30">
        <v>12</v>
      </c>
      <c r="D1037" s="183">
        <v>0</v>
      </c>
    </row>
    <row r="1038" spans="1:4">
      <c r="A1038">
        <v>1179</v>
      </c>
      <c r="B1038" t="s">
        <v>5894</v>
      </c>
      <c r="C1038" s="30">
        <v>0</v>
      </c>
      <c r="D1038" s="183">
        <v>0</v>
      </c>
    </row>
    <row r="1039" spans="1:4">
      <c r="A1039">
        <v>1180</v>
      </c>
      <c r="B1039" t="s">
        <v>5895</v>
      </c>
      <c r="C1039" s="30">
        <v>0</v>
      </c>
      <c r="D1039" s="183">
        <v>0</v>
      </c>
    </row>
    <row r="1040" spans="1:4">
      <c r="A1040">
        <v>1181</v>
      </c>
      <c r="B1040" t="s">
        <v>5896</v>
      </c>
      <c r="C1040" s="30">
        <v>0</v>
      </c>
      <c r="D1040" s="183">
        <v>7.4320000000000004</v>
      </c>
    </row>
    <row r="1041" spans="1:4">
      <c r="A1041">
        <v>1182</v>
      </c>
      <c r="B1041" t="s">
        <v>5897</v>
      </c>
      <c r="C1041" s="30">
        <v>42</v>
      </c>
      <c r="D1041" s="183">
        <v>0</v>
      </c>
    </row>
    <row r="1042" spans="1:4">
      <c r="A1042">
        <v>1183</v>
      </c>
      <c r="B1042" t="s">
        <v>5898</v>
      </c>
      <c r="C1042" s="30">
        <v>0</v>
      </c>
      <c r="D1042" s="183">
        <v>0</v>
      </c>
    </row>
    <row r="1043" spans="1:4">
      <c r="A1043">
        <v>1184</v>
      </c>
      <c r="B1043" t="s">
        <v>5899</v>
      </c>
      <c r="C1043" s="30">
        <v>0</v>
      </c>
      <c r="D1043" s="183">
        <v>7.8680000000000003</v>
      </c>
    </row>
    <row r="1044" spans="1:4">
      <c r="A1044">
        <v>1185</v>
      </c>
      <c r="B1044" t="s">
        <v>5900</v>
      </c>
      <c r="C1044" s="30">
        <v>662</v>
      </c>
      <c r="D1044" s="183">
        <v>0</v>
      </c>
    </row>
    <row r="1045" spans="1:4">
      <c r="A1045">
        <v>1186</v>
      </c>
      <c r="B1045" t="s">
        <v>5901</v>
      </c>
      <c r="C1045" s="30">
        <v>246</v>
      </c>
      <c r="D1045" s="183">
        <v>0</v>
      </c>
    </row>
    <row r="1046" spans="1:4">
      <c r="A1046">
        <v>1187</v>
      </c>
      <c r="B1046" t="s">
        <v>5902</v>
      </c>
      <c r="C1046" s="30">
        <v>696</v>
      </c>
      <c r="D1046" s="183">
        <v>0</v>
      </c>
    </row>
    <row r="1047" spans="1:4">
      <c r="A1047">
        <v>1188</v>
      </c>
      <c r="B1047" t="s">
        <v>5903</v>
      </c>
      <c r="C1047" s="30">
        <v>0</v>
      </c>
      <c r="D1047" s="183">
        <v>0</v>
      </c>
    </row>
    <row r="1048" spans="1:4">
      <c r="A1048">
        <v>1189</v>
      </c>
      <c r="B1048" t="s">
        <v>5904</v>
      </c>
      <c r="C1048" s="30">
        <v>0</v>
      </c>
      <c r="D1048" s="183">
        <v>0</v>
      </c>
    </row>
    <row r="1049" spans="1:4">
      <c r="A1049">
        <v>1190</v>
      </c>
      <c r="B1049" t="s">
        <v>5905</v>
      </c>
      <c r="C1049" s="30">
        <v>0</v>
      </c>
      <c r="D1049" s="183">
        <v>16.513000000000002</v>
      </c>
    </row>
    <row r="1050" spans="1:4">
      <c r="A1050">
        <v>1191</v>
      </c>
      <c r="B1050" t="s">
        <v>5906</v>
      </c>
      <c r="C1050" s="30">
        <v>0</v>
      </c>
      <c r="D1050" s="183">
        <v>0</v>
      </c>
    </row>
    <row r="1051" spans="1:4">
      <c r="A1051">
        <v>1192</v>
      </c>
      <c r="B1051" t="s">
        <v>5907</v>
      </c>
      <c r="C1051" s="30">
        <v>0</v>
      </c>
      <c r="D1051" s="183">
        <v>13.965</v>
      </c>
    </row>
    <row r="1052" spans="1:4">
      <c r="A1052">
        <v>1193</v>
      </c>
      <c r="B1052" t="s">
        <v>5908</v>
      </c>
      <c r="C1052" s="30">
        <v>0</v>
      </c>
      <c r="D1052" s="183">
        <v>0</v>
      </c>
    </row>
    <row r="1053" spans="1:4">
      <c r="A1053">
        <v>1194</v>
      </c>
      <c r="B1053" t="s">
        <v>5909</v>
      </c>
      <c r="C1053" s="30">
        <v>0</v>
      </c>
      <c r="D1053" s="183">
        <v>0</v>
      </c>
    </row>
    <row r="1054" spans="1:4">
      <c r="A1054">
        <v>1195</v>
      </c>
      <c r="B1054" t="s">
        <v>5910</v>
      </c>
      <c r="C1054" s="30">
        <v>0</v>
      </c>
      <c r="D1054" s="183">
        <v>0</v>
      </c>
    </row>
    <row r="1055" spans="1:4">
      <c r="A1055">
        <v>1196</v>
      </c>
      <c r="B1055" t="s">
        <v>5911</v>
      </c>
      <c r="C1055" s="30">
        <v>0</v>
      </c>
      <c r="D1055" s="183">
        <v>0</v>
      </c>
    </row>
    <row r="1056" spans="1:4">
      <c r="A1056">
        <v>1197</v>
      </c>
      <c r="B1056" t="s">
        <v>5912</v>
      </c>
      <c r="C1056" s="30">
        <v>0</v>
      </c>
      <c r="D1056" s="183">
        <v>0</v>
      </c>
    </row>
    <row r="1057" spans="1:4">
      <c r="A1057">
        <v>1198</v>
      </c>
      <c r="B1057" t="s">
        <v>27352</v>
      </c>
      <c r="C1057" s="30">
        <v>0</v>
      </c>
      <c r="D1057" s="183">
        <v>0</v>
      </c>
    </row>
    <row r="1058" spans="1:4">
      <c r="A1058">
        <v>1199</v>
      </c>
      <c r="B1058" t="s">
        <v>5913</v>
      </c>
      <c r="C1058" s="30">
        <v>0</v>
      </c>
      <c r="D1058" s="183">
        <v>0</v>
      </c>
    </row>
    <row r="1059" spans="1:4">
      <c r="A1059">
        <v>1200</v>
      </c>
      <c r="B1059" t="s">
        <v>5914</v>
      </c>
      <c r="C1059" s="30">
        <v>0</v>
      </c>
      <c r="D1059" s="183">
        <v>0</v>
      </c>
    </row>
    <row r="1060" spans="1:4">
      <c r="A1060">
        <v>1201</v>
      </c>
      <c r="B1060" t="s">
        <v>5915</v>
      </c>
      <c r="C1060" s="30">
        <v>0</v>
      </c>
      <c r="D1060" s="183">
        <v>0</v>
      </c>
    </row>
    <row r="1061" spans="1:4">
      <c r="A1061">
        <v>1202</v>
      </c>
      <c r="B1061" t="s">
        <v>5916</v>
      </c>
      <c r="C1061" s="30">
        <v>0</v>
      </c>
      <c r="D1061" s="183">
        <v>0</v>
      </c>
    </row>
    <row r="1062" spans="1:4">
      <c r="A1062">
        <v>1203</v>
      </c>
      <c r="B1062" t="s">
        <v>5917</v>
      </c>
      <c r="C1062" s="30">
        <v>0</v>
      </c>
      <c r="D1062" s="183">
        <v>18.52</v>
      </c>
    </row>
    <row r="1063" spans="1:4">
      <c r="A1063">
        <v>1204</v>
      </c>
      <c r="B1063" t="s">
        <v>5918</v>
      </c>
      <c r="C1063" s="30">
        <v>0</v>
      </c>
      <c r="D1063" s="183">
        <v>0</v>
      </c>
    </row>
    <row r="1064" spans="1:4">
      <c r="A1064">
        <v>1205</v>
      </c>
      <c r="B1064" t="s">
        <v>5919</v>
      </c>
      <c r="C1064" s="30">
        <v>6</v>
      </c>
      <c r="D1064" s="183">
        <v>0</v>
      </c>
    </row>
    <row r="1065" spans="1:4">
      <c r="A1065">
        <v>1206</v>
      </c>
      <c r="B1065" t="s">
        <v>5920</v>
      </c>
      <c r="C1065" s="30">
        <v>0</v>
      </c>
      <c r="D1065" s="183">
        <v>0</v>
      </c>
    </row>
    <row r="1066" spans="1:4">
      <c r="A1066">
        <v>1207</v>
      </c>
      <c r="B1066" t="s">
        <v>5921</v>
      </c>
      <c r="C1066" s="30">
        <v>0</v>
      </c>
      <c r="D1066" s="183">
        <v>0</v>
      </c>
    </row>
    <row r="1067" spans="1:4">
      <c r="A1067">
        <v>1208</v>
      </c>
      <c r="B1067" t="s">
        <v>5922</v>
      </c>
      <c r="C1067" s="30">
        <v>0</v>
      </c>
      <c r="D1067" s="183">
        <v>40.036999999999999</v>
      </c>
    </row>
    <row r="1068" spans="1:4">
      <c r="A1068">
        <v>1209</v>
      </c>
      <c r="B1068" t="s">
        <v>5923</v>
      </c>
      <c r="C1068" s="30">
        <v>0</v>
      </c>
      <c r="D1068" s="183">
        <v>0</v>
      </c>
    </row>
    <row r="1069" spans="1:4">
      <c r="A1069">
        <v>1210</v>
      </c>
      <c r="B1069" t="s">
        <v>5924</v>
      </c>
      <c r="C1069" s="30">
        <v>0</v>
      </c>
      <c r="D1069" s="183">
        <v>0</v>
      </c>
    </row>
    <row r="1070" spans="1:4">
      <c r="A1070">
        <v>1211</v>
      </c>
      <c r="B1070" t="s">
        <v>5925</v>
      </c>
      <c r="C1070" s="30">
        <v>0</v>
      </c>
      <c r="D1070" s="183">
        <v>0</v>
      </c>
    </row>
    <row r="1071" spans="1:4">
      <c r="A1071">
        <v>1212</v>
      </c>
      <c r="B1071" t="s">
        <v>5926</v>
      </c>
      <c r="C1071" s="30">
        <v>0</v>
      </c>
      <c r="D1071" s="183">
        <v>0</v>
      </c>
    </row>
    <row r="1072" spans="1:4">
      <c r="A1072">
        <v>1213</v>
      </c>
      <c r="B1072" t="s">
        <v>5927</v>
      </c>
      <c r="C1072" s="30">
        <v>0</v>
      </c>
      <c r="D1072" s="183">
        <v>0</v>
      </c>
    </row>
    <row r="1073" spans="1:4">
      <c r="A1073">
        <v>1214</v>
      </c>
      <c r="B1073" t="s">
        <v>5928</v>
      </c>
      <c r="C1073" s="30">
        <v>0</v>
      </c>
      <c r="D1073" s="183">
        <v>0</v>
      </c>
    </row>
    <row r="1074" spans="1:4">
      <c r="A1074">
        <v>1215</v>
      </c>
      <c r="B1074" t="s">
        <v>5929</v>
      </c>
      <c r="C1074" s="30">
        <v>0</v>
      </c>
      <c r="D1074" s="183">
        <v>0</v>
      </c>
    </row>
    <row r="1075" spans="1:4">
      <c r="A1075">
        <v>1216</v>
      </c>
      <c r="B1075" t="s">
        <v>5930</v>
      </c>
      <c r="C1075" s="30">
        <v>0</v>
      </c>
      <c r="D1075" s="183">
        <v>6.2160000000000002</v>
      </c>
    </row>
    <row r="1076" spans="1:4">
      <c r="A1076">
        <v>1217</v>
      </c>
      <c r="B1076" t="s">
        <v>5931</v>
      </c>
      <c r="C1076" s="30">
        <v>12</v>
      </c>
      <c r="D1076" s="183">
        <v>48.5</v>
      </c>
    </row>
    <row r="1077" spans="1:4">
      <c r="A1077">
        <v>1218</v>
      </c>
      <c r="B1077" t="s">
        <v>5932</v>
      </c>
      <c r="C1077" s="30">
        <v>0</v>
      </c>
      <c r="D1077" s="183">
        <v>0</v>
      </c>
    </row>
    <row r="1078" spans="1:4">
      <c r="A1078">
        <v>1219</v>
      </c>
      <c r="B1078" t="s">
        <v>5933</v>
      </c>
      <c r="C1078" s="30">
        <v>27</v>
      </c>
      <c r="D1078" s="183">
        <v>15.34</v>
      </c>
    </row>
    <row r="1079" spans="1:4">
      <c r="A1079">
        <v>1220</v>
      </c>
      <c r="B1079" t="s">
        <v>5934</v>
      </c>
      <c r="C1079" s="30">
        <v>0</v>
      </c>
      <c r="D1079" s="183">
        <v>1.704</v>
      </c>
    </row>
    <row r="1080" spans="1:4">
      <c r="A1080">
        <v>1221</v>
      </c>
      <c r="B1080" t="s">
        <v>5935</v>
      </c>
      <c r="C1080" s="30">
        <v>0</v>
      </c>
      <c r="D1080" s="183">
        <v>0</v>
      </c>
    </row>
    <row r="1081" spans="1:4">
      <c r="A1081">
        <v>1222</v>
      </c>
      <c r="B1081" t="s">
        <v>5936</v>
      </c>
      <c r="C1081" s="30">
        <v>0</v>
      </c>
      <c r="D1081" s="183">
        <v>9.8610000000000007</v>
      </c>
    </row>
    <row r="1082" spans="1:4">
      <c r="A1082">
        <v>1223</v>
      </c>
      <c r="B1082" t="s">
        <v>5937</v>
      </c>
      <c r="C1082" s="30">
        <v>6</v>
      </c>
      <c r="D1082" s="183">
        <v>37.231999999999999</v>
      </c>
    </row>
    <row r="1083" spans="1:4">
      <c r="A1083">
        <v>1224</v>
      </c>
      <c r="B1083" t="s">
        <v>5938</v>
      </c>
      <c r="C1083" s="30">
        <v>0</v>
      </c>
      <c r="D1083" s="183">
        <v>0.872</v>
      </c>
    </row>
    <row r="1084" spans="1:4">
      <c r="A1084">
        <v>1225</v>
      </c>
      <c r="B1084" t="s">
        <v>5939</v>
      </c>
      <c r="C1084" s="30">
        <v>0</v>
      </c>
      <c r="D1084" s="183">
        <v>0</v>
      </c>
    </row>
    <row r="1085" spans="1:4">
      <c r="A1085">
        <v>1226</v>
      </c>
      <c r="B1085" t="s">
        <v>5940</v>
      </c>
      <c r="C1085" s="30">
        <v>0</v>
      </c>
      <c r="D1085" s="183">
        <v>0</v>
      </c>
    </row>
    <row r="1086" spans="1:4">
      <c r="A1086">
        <v>1227</v>
      </c>
      <c r="B1086" t="s">
        <v>5941</v>
      </c>
      <c r="C1086" s="30">
        <v>0</v>
      </c>
      <c r="D1086" s="183">
        <v>0</v>
      </c>
    </row>
    <row r="1087" spans="1:4">
      <c r="A1087">
        <v>1228</v>
      </c>
      <c r="B1087" t="s">
        <v>5942</v>
      </c>
      <c r="C1087" s="30">
        <v>0</v>
      </c>
      <c r="D1087" s="183">
        <v>10.57</v>
      </c>
    </row>
    <row r="1088" spans="1:4">
      <c r="A1088">
        <v>1229</v>
      </c>
      <c r="B1088" t="s">
        <v>5943</v>
      </c>
      <c r="C1088" s="30">
        <v>0</v>
      </c>
      <c r="D1088" s="183">
        <v>0</v>
      </c>
    </row>
    <row r="1089" spans="1:4">
      <c r="A1089">
        <v>1230</v>
      </c>
      <c r="B1089" t="s">
        <v>5944</v>
      </c>
      <c r="C1089" s="30">
        <v>0</v>
      </c>
      <c r="D1089" s="183">
        <v>0</v>
      </c>
    </row>
    <row r="1090" spans="1:4">
      <c r="A1090">
        <v>1231</v>
      </c>
      <c r="B1090" t="s">
        <v>5945</v>
      </c>
      <c r="C1090" s="30">
        <v>0</v>
      </c>
      <c r="D1090" s="183">
        <v>0</v>
      </c>
    </row>
    <row r="1091" spans="1:4">
      <c r="A1091">
        <v>1232</v>
      </c>
      <c r="B1091" t="s">
        <v>5946</v>
      </c>
      <c r="C1091" s="30">
        <v>0</v>
      </c>
      <c r="D1091" s="183">
        <v>0</v>
      </c>
    </row>
    <row r="1092" spans="1:4">
      <c r="A1092">
        <v>1233</v>
      </c>
      <c r="B1092" t="s">
        <v>5947</v>
      </c>
      <c r="C1092" s="30">
        <v>18</v>
      </c>
      <c r="D1092" s="183">
        <v>0</v>
      </c>
    </row>
    <row r="1093" spans="1:4">
      <c r="A1093">
        <v>1234</v>
      </c>
      <c r="B1093" t="s">
        <v>5948</v>
      </c>
      <c r="C1093" s="30">
        <v>0</v>
      </c>
      <c r="D1093" s="183">
        <v>0</v>
      </c>
    </row>
    <row r="1094" spans="1:4">
      <c r="A1094">
        <v>1235</v>
      </c>
      <c r="B1094" t="s">
        <v>5949</v>
      </c>
      <c r="C1094" s="30">
        <v>0</v>
      </c>
      <c r="D1094" s="183">
        <v>0</v>
      </c>
    </row>
    <row r="1095" spans="1:4">
      <c r="A1095">
        <v>1236</v>
      </c>
      <c r="B1095" t="s">
        <v>5950</v>
      </c>
      <c r="C1095" s="30">
        <v>0</v>
      </c>
      <c r="D1095" s="183">
        <v>14.57</v>
      </c>
    </row>
    <row r="1096" spans="1:4">
      <c r="A1096">
        <v>1237</v>
      </c>
      <c r="B1096" t="s">
        <v>5951</v>
      </c>
      <c r="C1096" s="30">
        <v>9</v>
      </c>
      <c r="D1096" s="183">
        <v>0</v>
      </c>
    </row>
    <row r="1097" spans="1:4">
      <c r="A1097">
        <v>1238</v>
      </c>
      <c r="B1097" t="s">
        <v>5952</v>
      </c>
      <c r="C1097" s="30">
        <v>0</v>
      </c>
      <c r="D1097" s="183">
        <v>0</v>
      </c>
    </row>
    <row r="1098" spans="1:4">
      <c r="A1098">
        <v>1239</v>
      </c>
      <c r="B1098" t="s">
        <v>5953</v>
      </c>
      <c r="C1098" s="30">
        <v>0</v>
      </c>
      <c r="D1098" s="183">
        <v>0</v>
      </c>
    </row>
    <row r="1099" spans="1:4">
      <c r="A1099">
        <v>1240</v>
      </c>
      <c r="B1099" t="s">
        <v>5954</v>
      </c>
      <c r="C1099" s="30">
        <v>0</v>
      </c>
      <c r="D1099" s="183">
        <v>12.874000000000001</v>
      </c>
    </row>
    <row r="1100" spans="1:4">
      <c r="A1100">
        <v>1241</v>
      </c>
      <c r="B1100" t="s">
        <v>5955</v>
      </c>
      <c r="C1100" s="30">
        <v>42</v>
      </c>
      <c r="D1100" s="183">
        <v>31.698</v>
      </c>
    </row>
    <row r="1101" spans="1:4">
      <c r="A1101">
        <v>1242</v>
      </c>
      <c r="B1101" t="s">
        <v>5956</v>
      </c>
      <c r="C1101" s="30">
        <v>0</v>
      </c>
      <c r="D1101" s="183">
        <v>0</v>
      </c>
    </row>
    <row r="1102" spans="1:4">
      <c r="A1102">
        <v>1243</v>
      </c>
      <c r="B1102" t="s">
        <v>5957</v>
      </c>
      <c r="C1102" s="30">
        <v>0</v>
      </c>
      <c r="D1102" s="183">
        <v>0</v>
      </c>
    </row>
    <row r="1103" spans="1:4">
      <c r="A1103">
        <v>1244</v>
      </c>
      <c r="B1103" t="s">
        <v>5958</v>
      </c>
      <c r="C1103" s="30">
        <v>36</v>
      </c>
      <c r="D1103" s="183">
        <v>13.21</v>
      </c>
    </row>
    <row r="1104" spans="1:4">
      <c r="A1104">
        <v>1245</v>
      </c>
      <c r="B1104" t="s">
        <v>5959</v>
      </c>
      <c r="C1104" s="30">
        <v>6</v>
      </c>
      <c r="D1104" s="183">
        <v>0</v>
      </c>
    </row>
    <row r="1105" spans="1:4">
      <c r="A1105">
        <v>1246</v>
      </c>
      <c r="B1105" t="s">
        <v>5960</v>
      </c>
      <c r="C1105" s="30">
        <v>0</v>
      </c>
      <c r="D1105" s="183">
        <v>13.61</v>
      </c>
    </row>
    <row r="1106" spans="1:4">
      <c r="A1106">
        <v>1247</v>
      </c>
      <c r="B1106" t="s">
        <v>5961</v>
      </c>
      <c r="C1106" s="30">
        <v>0</v>
      </c>
      <c r="D1106" s="183">
        <v>0</v>
      </c>
    </row>
    <row r="1107" spans="1:4">
      <c r="A1107">
        <v>1248</v>
      </c>
      <c r="B1107" t="s">
        <v>5962</v>
      </c>
      <c r="C1107" s="30">
        <v>0</v>
      </c>
      <c r="D1107" s="183">
        <v>0</v>
      </c>
    </row>
    <row r="1108" spans="1:4">
      <c r="A1108">
        <v>1249</v>
      </c>
      <c r="B1108" t="s">
        <v>5963</v>
      </c>
      <c r="C1108" s="30">
        <v>0</v>
      </c>
      <c r="D1108" s="183">
        <v>14.372999999999999</v>
      </c>
    </row>
    <row r="1109" spans="1:4">
      <c r="A1109">
        <v>1250</v>
      </c>
      <c r="B1109" t="s">
        <v>5964</v>
      </c>
      <c r="C1109" s="30">
        <v>264</v>
      </c>
      <c r="D1109" s="183">
        <v>0</v>
      </c>
    </row>
    <row r="1110" spans="1:4">
      <c r="A1110">
        <v>1251</v>
      </c>
      <c r="B1110" t="s">
        <v>5965</v>
      </c>
      <c r="C1110" s="30">
        <v>0</v>
      </c>
      <c r="D1110" s="183">
        <v>0</v>
      </c>
    </row>
    <row r="1111" spans="1:4">
      <c r="A1111">
        <v>1252</v>
      </c>
      <c r="B1111" t="s">
        <v>5966</v>
      </c>
      <c r="C1111" s="30">
        <v>9</v>
      </c>
      <c r="D1111" s="183">
        <v>0</v>
      </c>
    </row>
    <row r="1112" spans="1:4">
      <c r="A1112">
        <v>1253</v>
      </c>
      <c r="B1112" t="s">
        <v>5967</v>
      </c>
      <c r="C1112" s="30">
        <v>0</v>
      </c>
      <c r="D1112" s="183">
        <v>0</v>
      </c>
    </row>
    <row r="1113" spans="1:4">
      <c r="A1113">
        <v>1254</v>
      </c>
      <c r="B1113" t="s">
        <v>5968</v>
      </c>
      <c r="C1113" s="30">
        <v>0</v>
      </c>
      <c r="D1113" s="183">
        <v>0</v>
      </c>
    </row>
    <row r="1114" spans="1:4">
      <c r="A1114">
        <v>1255</v>
      </c>
      <c r="B1114" t="s">
        <v>5969</v>
      </c>
      <c r="C1114" s="30">
        <v>24</v>
      </c>
      <c r="D1114" s="183">
        <v>0</v>
      </c>
    </row>
    <row r="1115" spans="1:4">
      <c r="A1115">
        <v>1256</v>
      </c>
      <c r="B1115" t="s">
        <v>5970</v>
      </c>
      <c r="C1115" s="30">
        <v>0</v>
      </c>
      <c r="D1115" s="183">
        <v>0</v>
      </c>
    </row>
    <row r="1116" spans="1:4">
      <c r="A1116">
        <v>1257</v>
      </c>
      <c r="B1116" t="s">
        <v>5971</v>
      </c>
      <c r="C1116" s="30">
        <v>0</v>
      </c>
      <c r="D1116" s="183">
        <v>0</v>
      </c>
    </row>
    <row r="1117" spans="1:4">
      <c r="A1117">
        <v>1258</v>
      </c>
      <c r="B1117" t="s">
        <v>18197</v>
      </c>
      <c r="C1117" s="30">
        <v>0</v>
      </c>
      <c r="D1117" s="183">
        <v>25.632000000000001</v>
      </c>
    </row>
    <row r="1118" spans="1:4">
      <c r="A1118">
        <v>1259</v>
      </c>
      <c r="B1118" t="s">
        <v>31865</v>
      </c>
      <c r="C1118" s="30">
        <v>0</v>
      </c>
      <c r="D1118" s="183">
        <v>0</v>
      </c>
    </row>
    <row r="1119" spans="1:4">
      <c r="A1119">
        <v>1260</v>
      </c>
      <c r="B1119" t="s">
        <v>5972</v>
      </c>
      <c r="C1119" s="30">
        <v>0</v>
      </c>
      <c r="D1119" s="183">
        <v>12.874000000000001</v>
      </c>
    </row>
    <row r="1120" spans="1:4">
      <c r="A1120">
        <v>1261</v>
      </c>
      <c r="B1120" t="s">
        <v>5973</v>
      </c>
      <c r="C1120" s="30">
        <v>0</v>
      </c>
      <c r="D1120" s="183">
        <v>0</v>
      </c>
    </row>
    <row r="1121" spans="1:4">
      <c r="A1121">
        <v>1262</v>
      </c>
      <c r="B1121" t="s">
        <v>5974</v>
      </c>
      <c r="C1121" s="30">
        <v>0</v>
      </c>
      <c r="D1121" s="183">
        <v>8.0310000000000006</v>
      </c>
    </row>
    <row r="1122" spans="1:4">
      <c r="A1122">
        <v>1263</v>
      </c>
      <c r="B1122" t="s">
        <v>5975</v>
      </c>
      <c r="C1122" s="30">
        <v>0</v>
      </c>
      <c r="D1122" s="183">
        <v>0</v>
      </c>
    </row>
    <row r="1123" spans="1:4">
      <c r="A1123">
        <v>1264</v>
      </c>
      <c r="B1123" t="s">
        <v>5976</v>
      </c>
      <c r="C1123" s="30">
        <v>0</v>
      </c>
      <c r="D1123" s="183">
        <v>0</v>
      </c>
    </row>
    <row r="1124" spans="1:4">
      <c r="A1124">
        <v>1265</v>
      </c>
      <c r="B1124" t="s">
        <v>5977</v>
      </c>
      <c r="C1124" s="30">
        <v>0</v>
      </c>
      <c r="D1124" s="183">
        <v>0</v>
      </c>
    </row>
    <row r="1125" spans="1:4">
      <c r="A1125">
        <v>1266</v>
      </c>
      <c r="B1125" t="s">
        <v>5978</v>
      </c>
      <c r="C1125" s="30">
        <v>0</v>
      </c>
      <c r="D1125" s="183">
        <v>0</v>
      </c>
    </row>
    <row r="1126" spans="1:4">
      <c r="A1126">
        <v>1267</v>
      </c>
      <c r="B1126" t="s">
        <v>5979</v>
      </c>
      <c r="C1126" s="30">
        <v>0</v>
      </c>
      <c r="D1126" s="183">
        <v>6.7279999999999998</v>
      </c>
    </row>
    <row r="1127" spans="1:4">
      <c r="A1127">
        <v>1268</v>
      </c>
      <c r="B1127" t="s">
        <v>5980</v>
      </c>
      <c r="C1127" s="30">
        <v>0</v>
      </c>
      <c r="D1127" s="183">
        <v>0</v>
      </c>
    </row>
    <row r="1128" spans="1:4">
      <c r="A1128">
        <v>1269</v>
      </c>
      <c r="B1128" t="s">
        <v>5981</v>
      </c>
      <c r="C1128" s="30">
        <v>0</v>
      </c>
      <c r="D1128" s="183">
        <v>0</v>
      </c>
    </row>
    <row r="1129" spans="1:4">
      <c r="A1129">
        <v>1270</v>
      </c>
      <c r="B1129" t="s">
        <v>5982</v>
      </c>
      <c r="C1129" s="30">
        <v>0</v>
      </c>
      <c r="D1129" s="183">
        <v>0</v>
      </c>
    </row>
    <row r="1130" spans="1:4">
      <c r="A1130">
        <v>1271</v>
      </c>
      <c r="B1130" t="s">
        <v>5983</v>
      </c>
      <c r="C1130" s="30">
        <v>3</v>
      </c>
      <c r="D1130" s="183">
        <v>0</v>
      </c>
    </row>
    <row r="1131" spans="1:4">
      <c r="A1131">
        <v>1272</v>
      </c>
      <c r="B1131" t="s">
        <v>5984</v>
      </c>
      <c r="C1131" s="30">
        <v>0</v>
      </c>
      <c r="D1131" s="183">
        <v>0</v>
      </c>
    </row>
    <row r="1132" spans="1:4">
      <c r="A1132">
        <v>1273</v>
      </c>
      <c r="B1132" t="s">
        <v>5985</v>
      </c>
      <c r="C1132" s="30">
        <v>0</v>
      </c>
      <c r="D1132" s="183">
        <v>0</v>
      </c>
    </row>
    <row r="1133" spans="1:4">
      <c r="A1133">
        <v>1274</v>
      </c>
      <c r="B1133" t="s">
        <v>5986</v>
      </c>
      <c r="C1133" s="30">
        <v>0</v>
      </c>
      <c r="D1133" s="183">
        <v>4.6749999999999998</v>
      </c>
    </row>
    <row r="1134" spans="1:4">
      <c r="A1134">
        <v>1275</v>
      </c>
      <c r="B1134" t="s">
        <v>5987</v>
      </c>
      <c r="C1134" s="30">
        <v>0</v>
      </c>
      <c r="D1134" s="183">
        <v>0</v>
      </c>
    </row>
    <row r="1135" spans="1:4">
      <c r="A1135">
        <v>1276</v>
      </c>
      <c r="B1135" t="s">
        <v>5988</v>
      </c>
      <c r="C1135" s="30">
        <v>0</v>
      </c>
      <c r="D1135" s="183">
        <v>0</v>
      </c>
    </row>
    <row r="1136" spans="1:4">
      <c r="A1136">
        <v>1277</v>
      </c>
      <c r="B1136" t="s">
        <v>5989</v>
      </c>
      <c r="C1136" s="30">
        <v>0</v>
      </c>
      <c r="D1136" s="183">
        <v>0</v>
      </c>
    </row>
    <row r="1137" spans="1:4">
      <c r="A1137">
        <v>1278</v>
      </c>
      <c r="B1137" t="s">
        <v>5990</v>
      </c>
      <c r="C1137" s="30">
        <v>0</v>
      </c>
      <c r="D1137" s="183">
        <v>31.587</v>
      </c>
    </row>
    <row r="1138" spans="1:4">
      <c r="A1138">
        <v>1279</v>
      </c>
      <c r="B1138" t="s">
        <v>5991</v>
      </c>
      <c r="C1138" s="30">
        <v>6</v>
      </c>
      <c r="D1138" s="183">
        <v>15.464</v>
      </c>
    </row>
    <row r="1139" spans="1:4">
      <c r="A1139">
        <v>1280</v>
      </c>
      <c r="B1139" t="s">
        <v>5992</v>
      </c>
      <c r="C1139" s="30">
        <v>0</v>
      </c>
      <c r="D1139" s="183">
        <v>0</v>
      </c>
    </row>
    <row r="1140" spans="1:4">
      <c r="A1140">
        <v>1281</v>
      </c>
      <c r="B1140" t="s">
        <v>5993</v>
      </c>
      <c r="C1140" s="30">
        <v>0</v>
      </c>
      <c r="D1140" s="183">
        <v>7.4859999999999998</v>
      </c>
    </row>
    <row r="1141" spans="1:4">
      <c r="A1141">
        <v>1282</v>
      </c>
      <c r="B1141" t="s">
        <v>5994</v>
      </c>
      <c r="C1141" s="30">
        <v>0</v>
      </c>
      <c r="D1141" s="183">
        <v>0</v>
      </c>
    </row>
    <row r="1142" spans="1:4">
      <c r="A1142">
        <v>1283</v>
      </c>
      <c r="B1142" t="s">
        <v>5995</v>
      </c>
      <c r="C1142" s="30">
        <v>0</v>
      </c>
      <c r="D1142" s="183">
        <v>0</v>
      </c>
    </row>
    <row r="1143" spans="1:4">
      <c r="A1143">
        <v>1284</v>
      </c>
      <c r="B1143" t="s">
        <v>5996</v>
      </c>
      <c r="C1143" s="30">
        <v>0</v>
      </c>
      <c r="D1143" s="183">
        <v>0</v>
      </c>
    </row>
    <row r="1144" spans="1:4">
      <c r="A1144">
        <v>1285</v>
      </c>
      <c r="B1144" t="s">
        <v>5997</v>
      </c>
      <c r="C1144" s="30">
        <v>0</v>
      </c>
      <c r="D1144" s="183">
        <v>0</v>
      </c>
    </row>
    <row r="1145" spans="1:4">
      <c r="A1145">
        <v>1286</v>
      </c>
      <c r="B1145" t="s">
        <v>5998</v>
      </c>
      <c r="C1145" s="30">
        <v>0</v>
      </c>
      <c r="D1145" s="183">
        <v>0</v>
      </c>
    </row>
    <row r="1146" spans="1:4">
      <c r="A1146">
        <v>1287</v>
      </c>
      <c r="B1146" t="s">
        <v>5999</v>
      </c>
      <c r="C1146" s="30">
        <v>0</v>
      </c>
      <c r="D1146" s="183">
        <v>0</v>
      </c>
    </row>
    <row r="1147" spans="1:4">
      <c r="A1147">
        <v>1289</v>
      </c>
      <c r="B1147" t="s">
        <v>6000</v>
      </c>
      <c r="C1147" s="30">
        <v>0</v>
      </c>
      <c r="D1147" s="183">
        <v>25.111999999999998</v>
      </c>
    </row>
    <row r="1148" spans="1:4">
      <c r="A1148">
        <v>1290</v>
      </c>
      <c r="B1148" t="s">
        <v>6001</v>
      </c>
      <c r="C1148" s="30">
        <v>0</v>
      </c>
      <c r="D1148" s="183">
        <v>0</v>
      </c>
    </row>
    <row r="1149" spans="1:4">
      <c r="A1149">
        <v>1291</v>
      </c>
      <c r="B1149" t="s">
        <v>6002</v>
      </c>
      <c r="C1149" s="30">
        <v>0</v>
      </c>
      <c r="D1149" s="183">
        <v>0</v>
      </c>
    </row>
    <row r="1150" spans="1:4">
      <c r="A1150">
        <v>1292</v>
      </c>
      <c r="B1150" t="s">
        <v>6003</v>
      </c>
      <c r="C1150" s="30">
        <v>0</v>
      </c>
      <c r="D1150" s="183">
        <v>0</v>
      </c>
    </row>
    <row r="1151" spans="1:4">
      <c r="A1151">
        <v>1293</v>
      </c>
      <c r="B1151" t="s">
        <v>6004</v>
      </c>
      <c r="C1151" s="30">
        <v>3</v>
      </c>
      <c r="D1151" s="183">
        <v>0</v>
      </c>
    </row>
    <row r="1152" spans="1:4">
      <c r="A1152">
        <v>1294</v>
      </c>
      <c r="B1152" t="s">
        <v>6005</v>
      </c>
      <c r="C1152" s="30">
        <v>0</v>
      </c>
      <c r="D1152" s="183">
        <v>0</v>
      </c>
    </row>
    <row r="1153" spans="1:4">
      <c r="A1153">
        <v>1295</v>
      </c>
      <c r="B1153" t="s">
        <v>6006</v>
      </c>
      <c r="C1153" s="30">
        <v>0</v>
      </c>
      <c r="D1153" s="183">
        <v>9.5440000000000005</v>
      </c>
    </row>
    <row r="1154" spans="1:4">
      <c r="A1154">
        <v>1296</v>
      </c>
      <c r="B1154" t="s">
        <v>6007</v>
      </c>
      <c r="C1154" s="30">
        <v>102</v>
      </c>
      <c r="D1154" s="183">
        <v>0</v>
      </c>
    </row>
    <row r="1155" spans="1:4">
      <c r="A1155">
        <v>1297</v>
      </c>
      <c r="B1155" t="s">
        <v>6008</v>
      </c>
      <c r="C1155" s="30">
        <v>0</v>
      </c>
      <c r="D1155" s="183">
        <v>0</v>
      </c>
    </row>
    <row r="1156" spans="1:4">
      <c r="A1156">
        <v>1298</v>
      </c>
      <c r="B1156" t="s">
        <v>6009</v>
      </c>
      <c r="C1156" s="30">
        <v>0</v>
      </c>
      <c r="D1156" s="183">
        <v>36.51</v>
      </c>
    </row>
    <row r="1157" spans="1:4">
      <c r="A1157">
        <v>1299</v>
      </c>
      <c r="B1157" t="s">
        <v>6010</v>
      </c>
      <c r="C1157" s="30">
        <v>0</v>
      </c>
      <c r="D1157" s="183">
        <v>0</v>
      </c>
    </row>
    <row r="1158" spans="1:4">
      <c r="A1158">
        <v>1300</v>
      </c>
      <c r="B1158" t="s">
        <v>6011</v>
      </c>
      <c r="C1158" s="30">
        <v>0</v>
      </c>
      <c r="D1158" s="183">
        <v>0</v>
      </c>
    </row>
    <row r="1159" spans="1:4">
      <c r="A1159">
        <v>1301</v>
      </c>
      <c r="B1159" t="s">
        <v>6012</v>
      </c>
      <c r="C1159" s="30">
        <v>0</v>
      </c>
      <c r="D1159" s="183">
        <v>0</v>
      </c>
    </row>
    <row r="1160" spans="1:4">
      <c r="A1160">
        <v>1302</v>
      </c>
      <c r="B1160" t="s">
        <v>6013</v>
      </c>
      <c r="C1160" s="30">
        <v>0</v>
      </c>
      <c r="D1160" s="183">
        <v>0</v>
      </c>
    </row>
    <row r="1161" spans="1:4">
      <c r="A1161">
        <v>1303</v>
      </c>
      <c r="B1161" t="s">
        <v>6014</v>
      </c>
      <c r="C1161" s="30">
        <v>36</v>
      </c>
      <c r="D1161" s="183">
        <v>2.1709999999999998</v>
      </c>
    </row>
    <row r="1162" spans="1:4">
      <c r="A1162">
        <v>1304</v>
      </c>
      <c r="B1162" t="s">
        <v>6015</v>
      </c>
      <c r="C1162" s="30">
        <v>0</v>
      </c>
      <c r="D1162" s="183">
        <v>0</v>
      </c>
    </row>
    <row r="1163" spans="1:4">
      <c r="A1163">
        <v>1305</v>
      </c>
      <c r="B1163" t="s">
        <v>6016</v>
      </c>
      <c r="C1163" s="30">
        <v>0</v>
      </c>
      <c r="D1163" s="183">
        <v>16.295999999999999</v>
      </c>
    </row>
    <row r="1164" spans="1:4">
      <c r="A1164">
        <v>1306</v>
      </c>
      <c r="B1164" t="s">
        <v>6017</v>
      </c>
      <c r="C1164" s="30">
        <v>0</v>
      </c>
      <c r="D1164" s="183">
        <v>0</v>
      </c>
    </row>
    <row r="1165" spans="1:4">
      <c r="A1165">
        <v>1307</v>
      </c>
      <c r="B1165" t="s">
        <v>18198</v>
      </c>
      <c r="C1165" s="30">
        <v>0</v>
      </c>
      <c r="D1165" s="183">
        <v>0</v>
      </c>
    </row>
    <row r="1166" spans="1:4">
      <c r="A1166">
        <v>1308</v>
      </c>
      <c r="B1166" t="s">
        <v>6018</v>
      </c>
      <c r="C1166" s="30">
        <v>0</v>
      </c>
      <c r="D1166" s="183">
        <v>25.463000000000001</v>
      </c>
    </row>
    <row r="1167" spans="1:4">
      <c r="A1167">
        <v>1309</v>
      </c>
      <c r="B1167" t="s">
        <v>6019</v>
      </c>
      <c r="C1167" s="30">
        <v>0</v>
      </c>
      <c r="D1167" s="183">
        <v>24.297999999999998</v>
      </c>
    </row>
    <row r="1168" spans="1:4">
      <c r="A1168">
        <v>1310</v>
      </c>
      <c r="B1168" t="s">
        <v>6020</v>
      </c>
      <c r="C1168" s="30">
        <v>0</v>
      </c>
      <c r="D1168" s="183">
        <v>6.1</v>
      </c>
    </row>
    <row r="1169" spans="1:4">
      <c r="A1169">
        <v>1311</v>
      </c>
      <c r="B1169" t="s">
        <v>6021</v>
      </c>
      <c r="C1169" s="30">
        <v>18</v>
      </c>
      <c r="D1169" s="183">
        <v>0</v>
      </c>
    </row>
    <row r="1170" spans="1:4">
      <c r="A1170">
        <v>1312</v>
      </c>
      <c r="B1170" t="s">
        <v>6022</v>
      </c>
      <c r="C1170" s="30">
        <v>0</v>
      </c>
      <c r="D1170" s="183">
        <v>0</v>
      </c>
    </row>
    <row r="1171" spans="1:4">
      <c r="A1171">
        <v>1313</v>
      </c>
      <c r="B1171" t="s">
        <v>6023</v>
      </c>
      <c r="C1171" s="30">
        <v>0</v>
      </c>
      <c r="D1171" s="183">
        <v>0</v>
      </c>
    </row>
    <row r="1172" spans="1:4">
      <c r="A1172">
        <v>1314</v>
      </c>
      <c r="B1172" t="s">
        <v>6024</v>
      </c>
      <c r="C1172" s="30">
        <v>6</v>
      </c>
      <c r="D1172" s="183">
        <v>0</v>
      </c>
    </row>
    <row r="1173" spans="1:4">
      <c r="A1173">
        <v>1315</v>
      </c>
      <c r="B1173" t="s">
        <v>6025</v>
      </c>
      <c r="C1173" s="30">
        <v>30</v>
      </c>
      <c r="D1173" s="183">
        <v>0</v>
      </c>
    </row>
    <row r="1174" spans="1:4">
      <c r="A1174">
        <v>1316</v>
      </c>
      <c r="B1174" t="s">
        <v>6026</v>
      </c>
      <c r="C1174" s="30">
        <v>0</v>
      </c>
      <c r="D1174" s="183">
        <v>0</v>
      </c>
    </row>
    <row r="1175" spans="1:4">
      <c r="A1175">
        <v>1317</v>
      </c>
      <c r="B1175" t="s">
        <v>6027</v>
      </c>
      <c r="C1175" s="30">
        <v>0</v>
      </c>
      <c r="D1175" s="183">
        <v>0</v>
      </c>
    </row>
    <row r="1176" spans="1:4">
      <c r="A1176">
        <v>1318</v>
      </c>
      <c r="B1176" t="s">
        <v>6028</v>
      </c>
      <c r="C1176" s="30">
        <v>0</v>
      </c>
      <c r="D1176" s="183">
        <v>0</v>
      </c>
    </row>
    <row r="1177" spans="1:4">
      <c r="A1177">
        <v>1319</v>
      </c>
      <c r="B1177" t="s">
        <v>6029</v>
      </c>
      <c r="C1177" s="30">
        <v>0</v>
      </c>
      <c r="D1177" s="183">
        <v>0</v>
      </c>
    </row>
    <row r="1178" spans="1:4">
      <c r="A1178">
        <v>1320</v>
      </c>
      <c r="B1178" t="s">
        <v>6030</v>
      </c>
      <c r="C1178" s="30">
        <v>0</v>
      </c>
      <c r="D1178" s="183">
        <v>0</v>
      </c>
    </row>
    <row r="1179" spans="1:4">
      <c r="A1179">
        <v>1321</v>
      </c>
      <c r="B1179" t="s">
        <v>6031</v>
      </c>
      <c r="C1179" s="30">
        <v>0</v>
      </c>
      <c r="D1179" s="183">
        <v>0</v>
      </c>
    </row>
    <row r="1180" spans="1:4">
      <c r="A1180">
        <v>1322</v>
      </c>
      <c r="B1180" t="s">
        <v>6032</v>
      </c>
      <c r="C1180" s="30">
        <v>0</v>
      </c>
      <c r="D1180" s="183">
        <v>0</v>
      </c>
    </row>
    <row r="1181" spans="1:4">
      <c r="A1181">
        <v>1323</v>
      </c>
      <c r="B1181" t="s">
        <v>6033</v>
      </c>
      <c r="C1181" s="30">
        <v>0</v>
      </c>
      <c r="D1181" s="183">
        <v>7.2409999999999997</v>
      </c>
    </row>
    <row r="1182" spans="1:4">
      <c r="A1182">
        <v>1324</v>
      </c>
      <c r="B1182" t="s">
        <v>6034</v>
      </c>
      <c r="C1182" s="30">
        <v>12</v>
      </c>
      <c r="D1182" s="183">
        <v>13.087</v>
      </c>
    </row>
    <row r="1183" spans="1:4">
      <c r="A1183">
        <v>1325</v>
      </c>
      <c r="B1183" t="s">
        <v>6035</v>
      </c>
      <c r="C1183" s="30">
        <v>0</v>
      </c>
      <c r="D1183" s="183">
        <v>0</v>
      </c>
    </row>
    <row r="1184" spans="1:4">
      <c r="A1184">
        <v>1326</v>
      </c>
      <c r="B1184" t="s">
        <v>6036</v>
      </c>
      <c r="C1184" s="30">
        <v>0</v>
      </c>
      <c r="D1184" s="183">
        <v>9.7050000000000001</v>
      </c>
    </row>
    <row r="1185" spans="1:4">
      <c r="A1185">
        <v>1327</v>
      </c>
      <c r="B1185" t="s">
        <v>6037</v>
      </c>
      <c r="C1185" s="30">
        <v>0</v>
      </c>
      <c r="D1185" s="183">
        <v>22.925000000000001</v>
      </c>
    </row>
    <row r="1186" spans="1:4">
      <c r="A1186">
        <v>1328</v>
      </c>
      <c r="B1186" t="s">
        <v>6038</v>
      </c>
      <c r="C1186" s="30">
        <v>9</v>
      </c>
      <c r="D1186" s="183">
        <v>0</v>
      </c>
    </row>
    <row r="1187" spans="1:4">
      <c r="A1187">
        <v>1329</v>
      </c>
      <c r="B1187" t="s">
        <v>6039</v>
      </c>
      <c r="C1187" s="30">
        <v>0</v>
      </c>
      <c r="D1187" s="183">
        <v>0</v>
      </c>
    </row>
    <row r="1188" spans="1:4">
      <c r="A1188">
        <v>1330</v>
      </c>
      <c r="B1188" t="s">
        <v>6040</v>
      </c>
      <c r="C1188" s="30">
        <v>0</v>
      </c>
      <c r="D1188" s="183">
        <v>0</v>
      </c>
    </row>
    <row r="1189" spans="1:4">
      <c r="A1189">
        <v>1331</v>
      </c>
      <c r="B1189" t="s">
        <v>6041</v>
      </c>
      <c r="C1189" s="30">
        <v>0</v>
      </c>
      <c r="D1189" s="183">
        <v>0</v>
      </c>
    </row>
    <row r="1190" spans="1:4">
      <c r="A1190">
        <v>1332</v>
      </c>
      <c r="B1190" t="s">
        <v>6042</v>
      </c>
      <c r="C1190" s="30">
        <v>0</v>
      </c>
      <c r="D1190" s="183">
        <v>8.7850000000000001</v>
      </c>
    </row>
    <row r="1191" spans="1:4">
      <c r="A1191">
        <v>1333</v>
      </c>
      <c r="B1191" t="s">
        <v>6043</v>
      </c>
      <c r="C1191" s="30">
        <v>18</v>
      </c>
      <c r="D1191" s="183">
        <v>31.494</v>
      </c>
    </row>
    <row r="1192" spans="1:4">
      <c r="A1192">
        <v>1334</v>
      </c>
      <c r="B1192" t="s">
        <v>6044</v>
      </c>
      <c r="C1192" s="30">
        <v>0</v>
      </c>
      <c r="D1192" s="183">
        <v>0</v>
      </c>
    </row>
    <row r="1193" spans="1:4">
      <c r="A1193">
        <v>1335</v>
      </c>
      <c r="B1193" t="s">
        <v>6045</v>
      </c>
      <c r="C1193" s="30">
        <v>0</v>
      </c>
      <c r="D1193" s="183">
        <v>0</v>
      </c>
    </row>
    <row r="1194" spans="1:4">
      <c r="A1194">
        <v>1336</v>
      </c>
      <c r="B1194" t="s">
        <v>6046</v>
      </c>
      <c r="C1194" s="30">
        <v>3</v>
      </c>
      <c r="D1194" s="183">
        <v>0</v>
      </c>
    </row>
    <row r="1195" spans="1:4">
      <c r="A1195">
        <v>1337</v>
      </c>
      <c r="B1195" t="s">
        <v>6047</v>
      </c>
      <c r="C1195" s="30">
        <v>24</v>
      </c>
      <c r="D1195" s="183">
        <v>0</v>
      </c>
    </row>
    <row r="1196" spans="1:4">
      <c r="A1196">
        <v>1338</v>
      </c>
      <c r="B1196" t="s">
        <v>6048</v>
      </c>
      <c r="C1196" s="30">
        <v>0</v>
      </c>
      <c r="D1196" s="183">
        <v>5.9859999999999998</v>
      </c>
    </row>
    <row r="1197" spans="1:4">
      <c r="A1197">
        <v>1339</v>
      </c>
      <c r="B1197" t="s">
        <v>6049</v>
      </c>
      <c r="C1197" s="30">
        <v>0</v>
      </c>
      <c r="D1197" s="183">
        <v>0</v>
      </c>
    </row>
    <row r="1198" spans="1:4">
      <c r="A1198">
        <v>1340</v>
      </c>
      <c r="B1198" t="s">
        <v>6050</v>
      </c>
      <c r="C1198" s="30">
        <v>0</v>
      </c>
      <c r="D1198" s="183">
        <v>0</v>
      </c>
    </row>
    <row r="1199" spans="1:4">
      <c r="A1199">
        <v>1341</v>
      </c>
      <c r="B1199" t="s">
        <v>6051</v>
      </c>
      <c r="C1199" s="30">
        <v>0</v>
      </c>
      <c r="D1199" s="183">
        <v>0</v>
      </c>
    </row>
    <row r="1200" spans="1:4">
      <c r="A1200">
        <v>1342</v>
      </c>
      <c r="B1200" t="s">
        <v>6052</v>
      </c>
      <c r="C1200" s="30">
        <v>9</v>
      </c>
      <c r="D1200" s="183">
        <v>0</v>
      </c>
    </row>
    <row r="1201" spans="1:4">
      <c r="A1201">
        <v>1343</v>
      </c>
      <c r="B1201" t="s">
        <v>6053</v>
      </c>
      <c r="C1201" s="30">
        <v>0</v>
      </c>
      <c r="D1201" s="183">
        <v>0</v>
      </c>
    </row>
    <row r="1202" spans="1:4">
      <c r="A1202">
        <v>1344</v>
      </c>
      <c r="B1202" t="s">
        <v>6054</v>
      </c>
      <c r="C1202" s="30">
        <v>0</v>
      </c>
      <c r="D1202" s="183">
        <v>0</v>
      </c>
    </row>
    <row r="1203" spans="1:4">
      <c r="A1203">
        <v>1345</v>
      </c>
      <c r="B1203" t="s">
        <v>6055</v>
      </c>
      <c r="C1203" s="30">
        <v>0</v>
      </c>
      <c r="D1203" s="183">
        <v>7.8010000000000002</v>
      </c>
    </row>
    <row r="1204" spans="1:4">
      <c r="A1204">
        <v>1346</v>
      </c>
      <c r="B1204" t="s">
        <v>6056</v>
      </c>
      <c r="C1204" s="30">
        <v>0</v>
      </c>
      <c r="D1204" s="183">
        <v>0</v>
      </c>
    </row>
    <row r="1205" spans="1:4">
      <c r="A1205">
        <v>1347</v>
      </c>
      <c r="B1205" t="s">
        <v>6057</v>
      </c>
      <c r="C1205" s="30">
        <v>18</v>
      </c>
      <c r="D1205" s="183">
        <v>0</v>
      </c>
    </row>
    <row r="1206" spans="1:4">
      <c r="A1206">
        <v>1348</v>
      </c>
      <c r="B1206" t="s">
        <v>6058</v>
      </c>
      <c r="C1206" s="30">
        <v>0</v>
      </c>
      <c r="D1206" s="183">
        <v>0</v>
      </c>
    </row>
    <row r="1207" spans="1:4">
      <c r="A1207">
        <v>1349</v>
      </c>
      <c r="B1207" t="s">
        <v>6059</v>
      </c>
      <c r="C1207" s="30">
        <v>0</v>
      </c>
      <c r="D1207" s="183">
        <v>0</v>
      </c>
    </row>
    <row r="1208" spans="1:4">
      <c r="A1208">
        <v>1350</v>
      </c>
      <c r="B1208" t="s">
        <v>6060</v>
      </c>
      <c r="C1208" s="30">
        <v>0</v>
      </c>
      <c r="D1208" s="183">
        <v>0</v>
      </c>
    </row>
    <row r="1209" spans="1:4">
      <c r="A1209">
        <v>1351</v>
      </c>
      <c r="B1209" t="s">
        <v>6061</v>
      </c>
      <c r="C1209" s="30">
        <v>0</v>
      </c>
      <c r="D1209" s="183">
        <v>0</v>
      </c>
    </row>
    <row r="1210" spans="1:4">
      <c r="A1210">
        <v>1352</v>
      </c>
      <c r="B1210" t="s">
        <v>6062</v>
      </c>
      <c r="C1210" s="30">
        <v>0</v>
      </c>
      <c r="D1210" s="183">
        <v>0</v>
      </c>
    </row>
    <row r="1211" spans="1:4">
      <c r="A1211">
        <v>1353</v>
      </c>
      <c r="B1211" t="s">
        <v>6063</v>
      </c>
      <c r="C1211" s="30">
        <v>0</v>
      </c>
      <c r="D1211" s="183">
        <v>0</v>
      </c>
    </row>
    <row r="1212" spans="1:4">
      <c r="A1212">
        <v>1354</v>
      </c>
      <c r="B1212" t="s">
        <v>6064</v>
      </c>
      <c r="C1212" s="30">
        <v>0</v>
      </c>
      <c r="D1212" s="183">
        <v>0</v>
      </c>
    </row>
    <row r="1213" spans="1:4">
      <c r="A1213">
        <v>1355</v>
      </c>
      <c r="B1213" t="s">
        <v>6065</v>
      </c>
      <c r="C1213" s="30">
        <v>0</v>
      </c>
      <c r="D1213" s="183">
        <v>0</v>
      </c>
    </row>
    <row r="1214" spans="1:4">
      <c r="A1214">
        <v>1356</v>
      </c>
      <c r="B1214" t="s">
        <v>6066</v>
      </c>
      <c r="C1214" s="30">
        <v>0</v>
      </c>
      <c r="D1214" s="183">
        <v>0</v>
      </c>
    </row>
    <row r="1215" spans="1:4">
      <c r="A1215">
        <v>1357</v>
      </c>
      <c r="B1215" t="s">
        <v>6067</v>
      </c>
      <c r="C1215" s="30">
        <v>0</v>
      </c>
      <c r="D1215" s="183">
        <v>9.06</v>
      </c>
    </row>
    <row r="1216" spans="1:4">
      <c r="A1216">
        <v>1358</v>
      </c>
      <c r="B1216" t="s">
        <v>6068</v>
      </c>
      <c r="C1216" s="30">
        <v>0</v>
      </c>
      <c r="D1216" s="183">
        <v>0</v>
      </c>
    </row>
    <row r="1217" spans="1:4">
      <c r="A1217">
        <v>1359</v>
      </c>
      <c r="B1217" t="s">
        <v>6069</v>
      </c>
      <c r="C1217" s="30">
        <v>0</v>
      </c>
      <c r="D1217" s="183">
        <v>25.948</v>
      </c>
    </row>
    <row r="1218" spans="1:4">
      <c r="A1218">
        <v>1360</v>
      </c>
      <c r="B1218" t="s">
        <v>6070</v>
      </c>
      <c r="C1218" s="30">
        <v>24</v>
      </c>
      <c r="D1218" s="183">
        <v>8.0609999999999999</v>
      </c>
    </row>
    <row r="1219" spans="1:4">
      <c r="A1219">
        <v>1361</v>
      </c>
      <c r="B1219" t="s">
        <v>6071</v>
      </c>
      <c r="C1219" s="30">
        <v>0</v>
      </c>
      <c r="D1219" s="183">
        <v>0</v>
      </c>
    </row>
    <row r="1220" spans="1:4">
      <c r="A1220">
        <v>1362</v>
      </c>
      <c r="B1220" t="s">
        <v>6072</v>
      </c>
      <c r="C1220" s="30">
        <v>0</v>
      </c>
      <c r="D1220" s="183">
        <v>0</v>
      </c>
    </row>
    <row r="1221" spans="1:4">
      <c r="A1221">
        <v>1363</v>
      </c>
      <c r="B1221" t="s">
        <v>6073</v>
      </c>
      <c r="C1221" s="30">
        <v>0</v>
      </c>
      <c r="D1221" s="183">
        <v>0</v>
      </c>
    </row>
    <row r="1222" spans="1:4">
      <c r="A1222">
        <v>1364</v>
      </c>
      <c r="B1222" t="s">
        <v>6074</v>
      </c>
      <c r="C1222" s="30">
        <v>0</v>
      </c>
      <c r="D1222" s="183">
        <v>0</v>
      </c>
    </row>
    <row r="1223" spans="1:4">
      <c r="A1223">
        <v>1365</v>
      </c>
      <c r="B1223" t="s">
        <v>6075</v>
      </c>
      <c r="C1223" s="30">
        <v>0</v>
      </c>
      <c r="D1223" s="183">
        <v>60.225000000000001</v>
      </c>
    </row>
    <row r="1224" spans="1:4">
      <c r="A1224">
        <v>1366</v>
      </c>
      <c r="B1224" t="s">
        <v>6076</v>
      </c>
      <c r="C1224" s="30">
        <v>0</v>
      </c>
      <c r="D1224" s="183">
        <v>0</v>
      </c>
    </row>
    <row r="1225" spans="1:4">
      <c r="A1225">
        <v>1367</v>
      </c>
      <c r="B1225" t="s">
        <v>6077</v>
      </c>
      <c r="C1225" s="30">
        <v>0</v>
      </c>
      <c r="D1225" s="183">
        <v>0</v>
      </c>
    </row>
    <row r="1226" spans="1:4">
      <c r="A1226">
        <v>1368</v>
      </c>
      <c r="B1226" t="s">
        <v>6078</v>
      </c>
      <c r="C1226" s="30">
        <v>0</v>
      </c>
      <c r="D1226" s="183">
        <v>0</v>
      </c>
    </row>
    <row r="1227" spans="1:4">
      <c r="A1227">
        <v>1369</v>
      </c>
      <c r="B1227" t="s">
        <v>6079</v>
      </c>
      <c r="C1227" s="30">
        <v>0</v>
      </c>
      <c r="D1227" s="183">
        <v>42.69</v>
      </c>
    </row>
    <row r="1228" spans="1:4">
      <c r="A1228">
        <v>1370</v>
      </c>
      <c r="B1228" t="s">
        <v>6080</v>
      </c>
      <c r="C1228" s="30">
        <v>0</v>
      </c>
      <c r="D1228" s="183">
        <v>38.972999999999999</v>
      </c>
    </row>
    <row r="1229" spans="1:4">
      <c r="A1229">
        <v>1371</v>
      </c>
      <c r="B1229" t="s">
        <v>6081</v>
      </c>
      <c r="C1229" s="30">
        <v>0</v>
      </c>
      <c r="D1229" s="183">
        <v>0</v>
      </c>
    </row>
    <row r="1230" spans="1:4">
      <c r="A1230">
        <v>1372</v>
      </c>
      <c r="B1230" t="s">
        <v>6082</v>
      </c>
      <c r="C1230" s="30">
        <v>6</v>
      </c>
      <c r="D1230" s="183">
        <v>16.91</v>
      </c>
    </row>
    <row r="1231" spans="1:4">
      <c r="A1231">
        <v>1373</v>
      </c>
      <c r="B1231" t="s">
        <v>6083</v>
      </c>
      <c r="C1231" s="30">
        <v>60</v>
      </c>
      <c r="D1231" s="183">
        <v>40.610999999999997</v>
      </c>
    </row>
    <row r="1232" spans="1:4">
      <c r="A1232">
        <v>1374</v>
      </c>
      <c r="B1232" t="s">
        <v>6084</v>
      </c>
      <c r="C1232" s="30">
        <v>0</v>
      </c>
      <c r="D1232" s="183">
        <v>19.163</v>
      </c>
    </row>
    <row r="1233" spans="1:4">
      <c r="A1233">
        <v>1375</v>
      </c>
      <c r="B1233" t="s">
        <v>6085</v>
      </c>
      <c r="C1233" s="30">
        <v>3</v>
      </c>
      <c r="D1233" s="183">
        <v>0</v>
      </c>
    </row>
    <row r="1234" spans="1:4">
      <c r="A1234">
        <v>1377</v>
      </c>
      <c r="B1234" t="s">
        <v>6086</v>
      </c>
      <c r="C1234" s="30">
        <v>12</v>
      </c>
      <c r="D1234" s="183">
        <v>0</v>
      </c>
    </row>
    <row r="1235" spans="1:4">
      <c r="A1235">
        <v>1378</v>
      </c>
      <c r="B1235" t="s">
        <v>6087</v>
      </c>
      <c r="C1235" s="30">
        <v>0</v>
      </c>
      <c r="D1235" s="183">
        <v>0</v>
      </c>
    </row>
    <row r="1236" spans="1:4">
      <c r="A1236">
        <v>1379</v>
      </c>
      <c r="B1236" t="s">
        <v>6088</v>
      </c>
      <c r="C1236" s="30">
        <v>0</v>
      </c>
      <c r="D1236" s="183">
        <v>0</v>
      </c>
    </row>
    <row r="1237" spans="1:4">
      <c r="A1237">
        <v>1380</v>
      </c>
      <c r="B1237" t="s">
        <v>6089</v>
      </c>
      <c r="C1237" s="30">
        <v>0</v>
      </c>
      <c r="D1237" s="183">
        <v>0</v>
      </c>
    </row>
    <row r="1238" spans="1:4">
      <c r="A1238">
        <v>1381</v>
      </c>
      <c r="B1238" t="s">
        <v>6090</v>
      </c>
      <c r="C1238" s="30">
        <v>0</v>
      </c>
      <c r="D1238" s="183">
        <v>2.85</v>
      </c>
    </row>
    <row r="1239" spans="1:4">
      <c r="A1239">
        <v>1382</v>
      </c>
      <c r="B1239" t="s">
        <v>6091</v>
      </c>
      <c r="C1239" s="30">
        <v>0</v>
      </c>
      <c r="D1239" s="183">
        <v>0</v>
      </c>
    </row>
    <row r="1240" spans="1:4">
      <c r="A1240">
        <v>1383</v>
      </c>
      <c r="B1240" t="s">
        <v>6092</v>
      </c>
      <c r="C1240" s="30">
        <v>24</v>
      </c>
      <c r="D1240" s="183">
        <v>20.236999999999998</v>
      </c>
    </row>
    <row r="1241" spans="1:4">
      <c r="A1241">
        <v>1384</v>
      </c>
      <c r="B1241" t="s">
        <v>6093</v>
      </c>
      <c r="C1241" s="30">
        <v>0</v>
      </c>
      <c r="D1241" s="183">
        <v>0</v>
      </c>
    </row>
    <row r="1242" spans="1:4">
      <c r="A1242">
        <v>1385</v>
      </c>
      <c r="B1242" t="s">
        <v>6094</v>
      </c>
      <c r="C1242" s="30">
        <v>0</v>
      </c>
      <c r="D1242" s="183">
        <v>0</v>
      </c>
    </row>
    <row r="1243" spans="1:4">
      <c r="A1243">
        <v>1386</v>
      </c>
      <c r="B1243" t="s">
        <v>6095</v>
      </c>
      <c r="C1243" s="30">
        <v>0</v>
      </c>
      <c r="D1243" s="183">
        <v>18.690000000000001</v>
      </c>
    </row>
    <row r="1244" spans="1:4">
      <c r="A1244">
        <v>1387</v>
      </c>
      <c r="B1244" t="s">
        <v>6096</v>
      </c>
      <c r="C1244" s="30">
        <v>0</v>
      </c>
      <c r="D1244" s="183">
        <v>0</v>
      </c>
    </row>
    <row r="1245" spans="1:4">
      <c r="A1245">
        <v>1388</v>
      </c>
      <c r="B1245" t="s">
        <v>6097</v>
      </c>
      <c r="C1245" s="30">
        <v>0</v>
      </c>
      <c r="D1245" s="183">
        <v>17.693999999999999</v>
      </c>
    </row>
    <row r="1246" spans="1:4">
      <c r="A1246">
        <v>1389</v>
      </c>
      <c r="B1246" t="s">
        <v>6098</v>
      </c>
      <c r="C1246" s="30">
        <v>0</v>
      </c>
      <c r="D1246" s="183">
        <v>0</v>
      </c>
    </row>
    <row r="1247" spans="1:4">
      <c r="A1247">
        <v>1390</v>
      </c>
      <c r="B1247" t="s">
        <v>6099</v>
      </c>
      <c r="C1247" s="30">
        <v>3</v>
      </c>
      <c r="D1247" s="183">
        <v>0</v>
      </c>
    </row>
    <row r="1248" spans="1:4">
      <c r="A1248">
        <v>1391</v>
      </c>
      <c r="B1248" t="s">
        <v>6100</v>
      </c>
      <c r="C1248" s="30">
        <v>0</v>
      </c>
      <c r="D1248" s="183">
        <v>0</v>
      </c>
    </row>
    <row r="1249" spans="1:4">
      <c r="A1249">
        <v>1392</v>
      </c>
      <c r="B1249" t="s">
        <v>6101</v>
      </c>
      <c r="C1249" s="30">
        <v>0</v>
      </c>
      <c r="D1249" s="183">
        <v>0</v>
      </c>
    </row>
    <row r="1250" spans="1:4">
      <c r="A1250">
        <v>1393</v>
      </c>
      <c r="B1250" t="s">
        <v>6102</v>
      </c>
      <c r="C1250" s="30">
        <v>0</v>
      </c>
      <c r="D1250" s="183">
        <v>0</v>
      </c>
    </row>
    <row r="1251" spans="1:4">
      <c r="A1251">
        <v>1394</v>
      </c>
      <c r="B1251" t="s">
        <v>6103</v>
      </c>
      <c r="C1251" s="30">
        <v>0</v>
      </c>
      <c r="D1251" s="183">
        <v>6.8609999999999998</v>
      </c>
    </row>
    <row r="1252" spans="1:4">
      <c r="A1252">
        <v>1395</v>
      </c>
      <c r="B1252" t="s">
        <v>6104</v>
      </c>
      <c r="C1252" s="30">
        <v>0</v>
      </c>
      <c r="D1252" s="183">
        <v>0</v>
      </c>
    </row>
    <row r="1253" spans="1:4">
      <c r="A1253">
        <v>1396</v>
      </c>
      <c r="B1253" t="s">
        <v>6105</v>
      </c>
      <c r="C1253" s="30">
        <v>0</v>
      </c>
      <c r="D1253" s="183">
        <v>0</v>
      </c>
    </row>
    <row r="1254" spans="1:4">
      <c r="A1254">
        <v>1397</v>
      </c>
      <c r="B1254" t="s">
        <v>6106</v>
      </c>
      <c r="C1254" s="30">
        <v>0</v>
      </c>
      <c r="D1254" s="183">
        <v>0</v>
      </c>
    </row>
    <row r="1255" spans="1:4">
      <c r="A1255">
        <v>1398</v>
      </c>
      <c r="B1255" t="s">
        <v>31658</v>
      </c>
      <c r="C1255" s="30">
        <v>0</v>
      </c>
      <c r="D1255" s="183">
        <v>0</v>
      </c>
    </row>
    <row r="1256" spans="1:4">
      <c r="A1256">
        <v>1399</v>
      </c>
      <c r="B1256" t="s">
        <v>6107</v>
      </c>
      <c r="C1256" s="30">
        <v>0</v>
      </c>
      <c r="D1256" s="183">
        <v>6.6749999999999998</v>
      </c>
    </row>
    <row r="1257" spans="1:4">
      <c r="A1257">
        <v>1400</v>
      </c>
      <c r="B1257" t="s">
        <v>6108</v>
      </c>
      <c r="C1257" s="30">
        <v>0</v>
      </c>
      <c r="D1257" s="183">
        <v>0</v>
      </c>
    </row>
    <row r="1258" spans="1:4">
      <c r="A1258">
        <v>1401</v>
      </c>
      <c r="B1258" t="s">
        <v>6109</v>
      </c>
      <c r="C1258" s="30">
        <v>0</v>
      </c>
      <c r="D1258" s="183">
        <v>0</v>
      </c>
    </row>
    <row r="1259" spans="1:4">
      <c r="A1259">
        <v>1402</v>
      </c>
      <c r="B1259" t="s">
        <v>6110</v>
      </c>
      <c r="C1259" s="30">
        <v>0</v>
      </c>
      <c r="D1259" s="183">
        <v>0</v>
      </c>
    </row>
    <row r="1260" spans="1:4">
      <c r="A1260">
        <v>1403</v>
      </c>
      <c r="B1260" t="s">
        <v>6111</v>
      </c>
      <c r="C1260" s="30">
        <v>0</v>
      </c>
      <c r="D1260" s="183">
        <v>0</v>
      </c>
    </row>
    <row r="1261" spans="1:4">
      <c r="A1261">
        <v>1404</v>
      </c>
      <c r="B1261" t="s">
        <v>6112</v>
      </c>
      <c r="C1261" s="30">
        <v>0</v>
      </c>
      <c r="D1261" s="183">
        <v>0</v>
      </c>
    </row>
    <row r="1262" spans="1:4">
      <c r="A1262">
        <v>1405</v>
      </c>
      <c r="B1262" t="s">
        <v>31921</v>
      </c>
      <c r="C1262" s="30">
        <v>0</v>
      </c>
      <c r="D1262" s="183">
        <v>0</v>
      </c>
    </row>
    <row r="1263" spans="1:4">
      <c r="A1263">
        <v>1406</v>
      </c>
      <c r="B1263" t="s">
        <v>6113</v>
      </c>
      <c r="C1263" s="30">
        <v>0</v>
      </c>
      <c r="D1263" s="183">
        <v>0</v>
      </c>
    </row>
    <row r="1264" spans="1:4">
      <c r="A1264">
        <v>1409</v>
      </c>
      <c r="B1264" t="s">
        <v>6114</v>
      </c>
      <c r="C1264" s="30">
        <v>0</v>
      </c>
      <c r="D1264" s="183">
        <v>0</v>
      </c>
    </row>
    <row r="1265" spans="1:4">
      <c r="A1265">
        <v>1410</v>
      </c>
      <c r="B1265" t="s">
        <v>6115</v>
      </c>
      <c r="C1265" s="30">
        <v>0</v>
      </c>
      <c r="D1265" s="183">
        <v>0</v>
      </c>
    </row>
    <row r="1266" spans="1:4">
      <c r="A1266">
        <v>1411</v>
      </c>
      <c r="B1266" t="s">
        <v>6116</v>
      </c>
      <c r="C1266" s="30">
        <v>0</v>
      </c>
      <c r="D1266" s="183">
        <v>0</v>
      </c>
    </row>
    <row r="1267" spans="1:4">
      <c r="A1267">
        <v>1412</v>
      </c>
      <c r="B1267" t="s">
        <v>6117</v>
      </c>
      <c r="C1267" s="30">
        <v>0</v>
      </c>
      <c r="D1267" s="183">
        <v>0</v>
      </c>
    </row>
    <row r="1268" spans="1:4">
      <c r="A1268">
        <v>1413</v>
      </c>
      <c r="B1268" t="s">
        <v>6118</v>
      </c>
      <c r="C1268" s="30">
        <v>6</v>
      </c>
      <c r="D1268" s="183">
        <v>0</v>
      </c>
    </row>
    <row r="1269" spans="1:4">
      <c r="A1269">
        <v>1414</v>
      </c>
      <c r="B1269" t="s">
        <v>6119</v>
      </c>
      <c r="C1269" s="30">
        <v>6</v>
      </c>
      <c r="D1269" s="183">
        <v>0</v>
      </c>
    </row>
    <row r="1270" spans="1:4">
      <c r="A1270">
        <v>1415</v>
      </c>
      <c r="B1270" t="s">
        <v>6120</v>
      </c>
      <c r="C1270" s="30">
        <v>0</v>
      </c>
      <c r="D1270" s="183">
        <v>0</v>
      </c>
    </row>
    <row r="1271" spans="1:4">
      <c r="A1271">
        <v>1416</v>
      </c>
      <c r="B1271" t="s">
        <v>6121</v>
      </c>
      <c r="C1271" s="30">
        <v>0</v>
      </c>
      <c r="D1271" s="183">
        <v>0</v>
      </c>
    </row>
    <row r="1272" spans="1:4">
      <c r="A1272">
        <v>1417</v>
      </c>
      <c r="B1272" t="s">
        <v>6122</v>
      </c>
      <c r="C1272" s="30">
        <v>0</v>
      </c>
      <c r="D1272" s="183">
        <v>9.6519999999999992</v>
      </c>
    </row>
    <row r="1273" spans="1:4">
      <c r="A1273">
        <v>1418</v>
      </c>
      <c r="B1273" t="s">
        <v>6123</v>
      </c>
      <c r="C1273" s="30">
        <v>6</v>
      </c>
      <c r="D1273" s="183">
        <v>0</v>
      </c>
    </row>
    <row r="1274" spans="1:4">
      <c r="A1274">
        <v>1419</v>
      </c>
      <c r="B1274" t="s">
        <v>6124</v>
      </c>
      <c r="C1274" s="30">
        <v>0</v>
      </c>
      <c r="D1274" s="183">
        <v>10.438000000000001</v>
      </c>
    </row>
    <row r="1275" spans="1:4">
      <c r="A1275">
        <v>1420</v>
      </c>
      <c r="B1275" t="s">
        <v>6125</v>
      </c>
      <c r="C1275" s="30">
        <v>0</v>
      </c>
      <c r="D1275" s="183">
        <v>0</v>
      </c>
    </row>
    <row r="1276" spans="1:4">
      <c r="A1276">
        <v>1421</v>
      </c>
      <c r="B1276" t="s">
        <v>6126</v>
      </c>
      <c r="C1276" s="30">
        <v>0</v>
      </c>
      <c r="D1276" s="183">
        <v>0</v>
      </c>
    </row>
    <row r="1277" spans="1:4">
      <c r="A1277">
        <v>1422</v>
      </c>
      <c r="B1277" t="s">
        <v>6127</v>
      </c>
      <c r="C1277" s="30">
        <v>12</v>
      </c>
      <c r="D1277" s="183">
        <v>0</v>
      </c>
    </row>
    <row r="1278" spans="1:4">
      <c r="A1278">
        <v>1423</v>
      </c>
      <c r="B1278" t="s">
        <v>6128</v>
      </c>
      <c r="C1278" s="30">
        <v>0</v>
      </c>
      <c r="D1278" s="183">
        <v>0</v>
      </c>
    </row>
    <row r="1279" spans="1:4">
      <c r="A1279">
        <v>1424</v>
      </c>
      <c r="B1279" t="s">
        <v>6129</v>
      </c>
      <c r="C1279" s="30">
        <v>0</v>
      </c>
      <c r="D1279" s="183">
        <v>0</v>
      </c>
    </row>
    <row r="1280" spans="1:4">
      <c r="A1280">
        <v>1425</v>
      </c>
      <c r="B1280" t="s">
        <v>6130</v>
      </c>
      <c r="C1280" s="30">
        <v>0</v>
      </c>
      <c r="D1280" s="183">
        <v>0</v>
      </c>
    </row>
    <row r="1281" spans="1:4">
      <c r="A1281">
        <v>1426</v>
      </c>
      <c r="B1281" t="s">
        <v>6131</v>
      </c>
      <c r="C1281" s="30">
        <v>0</v>
      </c>
      <c r="D1281" s="183">
        <v>16.68</v>
      </c>
    </row>
    <row r="1282" spans="1:4">
      <c r="A1282">
        <v>1427</v>
      </c>
      <c r="B1282" t="s">
        <v>6132</v>
      </c>
      <c r="C1282" s="30">
        <v>12</v>
      </c>
      <c r="D1282" s="183">
        <v>0</v>
      </c>
    </row>
    <row r="1283" spans="1:4">
      <c r="A1283">
        <v>1428</v>
      </c>
      <c r="B1283" t="s">
        <v>6133</v>
      </c>
      <c r="C1283" s="30">
        <v>0</v>
      </c>
      <c r="D1283" s="183">
        <v>23.582000000000001</v>
      </c>
    </row>
    <row r="1284" spans="1:4">
      <c r="A1284">
        <v>1429</v>
      </c>
      <c r="B1284" t="s">
        <v>6134</v>
      </c>
      <c r="C1284" s="30">
        <v>0</v>
      </c>
      <c r="D1284" s="183">
        <v>0</v>
      </c>
    </row>
    <row r="1285" spans="1:4">
      <c r="A1285">
        <v>1430</v>
      </c>
      <c r="B1285" t="s">
        <v>6135</v>
      </c>
      <c r="C1285" s="30">
        <v>0</v>
      </c>
      <c r="D1285" s="183">
        <v>0</v>
      </c>
    </row>
    <row r="1286" spans="1:4">
      <c r="A1286">
        <v>1431</v>
      </c>
      <c r="B1286" t="s">
        <v>6136</v>
      </c>
      <c r="C1286" s="30">
        <v>0</v>
      </c>
      <c r="D1286" s="183">
        <v>30.530999999999999</v>
      </c>
    </row>
    <row r="1287" spans="1:4">
      <c r="A1287">
        <v>1432</v>
      </c>
      <c r="B1287" t="s">
        <v>6137</v>
      </c>
      <c r="C1287" s="30">
        <v>0</v>
      </c>
      <c r="D1287" s="183">
        <v>0</v>
      </c>
    </row>
    <row r="1288" spans="1:4">
      <c r="A1288">
        <v>1433</v>
      </c>
      <c r="B1288" t="s">
        <v>6138</v>
      </c>
      <c r="C1288" s="30">
        <v>0</v>
      </c>
      <c r="D1288" s="183">
        <v>0</v>
      </c>
    </row>
    <row r="1289" spans="1:4">
      <c r="A1289">
        <v>1434</v>
      </c>
      <c r="B1289" t="s">
        <v>6139</v>
      </c>
      <c r="C1289" s="30">
        <v>0</v>
      </c>
      <c r="D1289" s="183">
        <v>0</v>
      </c>
    </row>
    <row r="1290" spans="1:4">
      <c r="A1290">
        <v>1435</v>
      </c>
      <c r="B1290" t="s">
        <v>6140</v>
      </c>
      <c r="C1290" s="30">
        <v>0</v>
      </c>
      <c r="D1290" s="183">
        <v>11.375999999999999</v>
      </c>
    </row>
    <row r="1291" spans="1:4">
      <c r="A1291">
        <v>1436</v>
      </c>
      <c r="B1291" t="s">
        <v>6141</v>
      </c>
      <c r="C1291" s="30">
        <v>0</v>
      </c>
      <c r="D1291" s="183">
        <v>0</v>
      </c>
    </row>
    <row r="1292" spans="1:4">
      <c r="A1292">
        <v>1437</v>
      </c>
      <c r="B1292" t="s">
        <v>6142</v>
      </c>
      <c r="C1292" s="30">
        <v>0</v>
      </c>
      <c r="D1292" s="183">
        <v>0</v>
      </c>
    </row>
    <row r="1293" spans="1:4">
      <c r="A1293">
        <v>1438</v>
      </c>
      <c r="B1293" t="s">
        <v>6143</v>
      </c>
      <c r="C1293" s="30">
        <v>0</v>
      </c>
      <c r="D1293" s="183">
        <v>0</v>
      </c>
    </row>
    <row r="1294" spans="1:4">
      <c r="A1294">
        <v>1439</v>
      </c>
      <c r="B1294" t="s">
        <v>6144</v>
      </c>
      <c r="C1294" s="30">
        <v>0</v>
      </c>
      <c r="D1294" s="183">
        <v>0</v>
      </c>
    </row>
    <row r="1295" spans="1:4">
      <c r="A1295">
        <v>1440</v>
      </c>
      <c r="B1295" t="s">
        <v>6145</v>
      </c>
      <c r="C1295" s="30">
        <v>0</v>
      </c>
      <c r="D1295" s="183">
        <v>0</v>
      </c>
    </row>
    <row r="1296" spans="1:4">
      <c r="A1296">
        <v>1441</v>
      </c>
      <c r="B1296" t="s">
        <v>6146</v>
      </c>
      <c r="C1296" s="30">
        <v>0</v>
      </c>
      <c r="D1296" s="183">
        <v>0</v>
      </c>
    </row>
    <row r="1297" spans="1:4">
      <c r="A1297">
        <v>1442</v>
      </c>
      <c r="B1297" t="s">
        <v>6147</v>
      </c>
      <c r="C1297" s="30">
        <v>0</v>
      </c>
      <c r="D1297" s="183">
        <v>0</v>
      </c>
    </row>
    <row r="1298" spans="1:4">
      <c r="A1298">
        <v>1443</v>
      </c>
      <c r="B1298" t="s">
        <v>6148</v>
      </c>
      <c r="C1298" s="30">
        <v>0</v>
      </c>
      <c r="D1298" s="183">
        <v>0</v>
      </c>
    </row>
    <row r="1299" spans="1:4">
      <c r="A1299">
        <v>1444</v>
      </c>
      <c r="B1299" t="s">
        <v>6149</v>
      </c>
      <c r="C1299" s="30">
        <v>0</v>
      </c>
      <c r="D1299" s="183">
        <v>0</v>
      </c>
    </row>
    <row r="1300" spans="1:4">
      <c r="A1300">
        <v>1445</v>
      </c>
      <c r="B1300" t="s">
        <v>6150</v>
      </c>
      <c r="C1300" s="30">
        <v>0</v>
      </c>
      <c r="D1300" s="183">
        <v>0</v>
      </c>
    </row>
    <row r="1301" spans="1:4">
      <c r="A1301">
        <v>1446</v>
      </c>
      <c r="B1301" t="s">
        <v>6151</v>
      </c>
      <c r="C1301" s="30">
        <v>0</v>
      </c>
      <c r="D1301" s="183">
        <v>0</v>
      </c>
    </row>
    <row r="1302" spans="1:4">
      <c r="A1302">
        <v>1447</v>
      </c>
      <c r="B1302" t="s">
        <v>6152</v>
      </c>
      <c r="C1302" s="30">
        <v>0</v>
      </c>
      <c r="D1302" s="183">
        <v>20.9</v>
      </c>
    </row>
    <row r="1303" spans="1:4">
      <c r="A1303">
        <v>1448</v>
      </c>
      <c r="B1303" t="s">
        <v>6153</v>
      </c>
      <c r="C1303" s="30">
        <v>0</v>
      </c>
      <c r="D1303" s="183">
        <v>4.5380000000000003</v>
      </c>
    </row>
    <row r="1304" spans="1:4">
      <c r="A1304">
        <v>1449</v>
      </c>
      <c r="B1304" t="s">
        <v>6154</v>
      </c>
      <c r="C1304" s="30">
        <v>6</v>
      </c>
      <c r="D1304" s="183">
        <v>0</v>
      </c>
    </row>
    <row r="1305" spans="1:4">
      <c r="A1305">
        <v>1450</v>
      </c>
      <c r="B1305" t="s">
        <v>6155</v>
      </c>
      <c r="C1305" s="30">
        <v>0</v>
      </c>
      <c r="D1305" s="183">
        <v>0</v>
      </c>
    </row>
    <row r="1306" spans="1:4">
      <c r="A1306">
        <v>1451</v>
      </c>
      <c r="B1306" t="s">
        <v>6156</v>
      </c>
      <c r="C1306" s="30">
        <v>0</v>
      </c>
      <c r="D1306" s="183">
        <v>0</v>
      </c>
    </row>
    <row r="1307" spans="1:4">
      <c r="A1307">
        <v>1452</v>
      </c>
      <c r="B1307" t="s">
        <v>31866</v>
      </c>
      <c r="C1307" s="30">
        <v>42</v>
      </c>
      <c r="D1307" s="183">
        <v>13.763</v>
      </c>
    </row>
    <row r="1308" spans="1:4">
      <c r="A1308">
        <v>1453</v>
      </c>
      <c r="B1308" t="s">
        <v>18199</v>
      </c>
      <c r="C1308" s="30">
        <v>0</v>
      </c>
      <c r="D1308" s="183">
        <v>0</v>
      </c>
    </row>
    <row r="1309" spans="1:4">
      <c r="A1309">
        <v>1454</v>
      </c>
      <c r="B1309" t="s">
        <v>18200</v>
      </c>
      <c r="C1309" s="30">
        <v>0</v>
      </c>
      <c r="D1309" s="183">
        <v>0</v>
      </c>
    </row>
    <row r="1310" spans="1:4">
      <c r="A1310">
        <v>1455</v>
      </c>
      <c r="B1310" t="s">
        <v>6157</v>
      </c>
      <c r="C1310" s="30">
        <v>0</v>
      </c>
      <c r="D1310" s="183">
        <v>15.212</v>
      </c>
    </row>
    <row r="1311" spans="1:4">
      <c r="A1311">
        <v>1456</v>
      </c>
      <c r="B1311" t="s">
        <v>31867</v>
      </c>
      <c r="C1311" s="30">
        <v>0</v>
      </c>
      <c r="D1311" s="183">
        <v>0</v>
      </c>
    </row>
    <row r="1312" spans="1:4">
      <c r="A1312">
        <v>1457</v>
      </c>
      <c r="B1312" t="s">
        <v>6158</v>
      </c>
      <c r="C1312" s="30">
        <v>0</v>
      </c>
      <c r="D1312" s="183">
        <v>0</v>
      </c>
    </row>
    <row r="1313" spans="1:4">
      <c r="A1313">
        <v>1458</v>
      </c>
      <c r="B1313" t="s">
        <v>6159</v>
      </c>
      <c r="C1313" s="30">
        <v>0</v>
      </c>
      <c r="D1313" s="183">
        <v>17.574999999999999</v>
      </c>
    </row>
    <row r="1314" spans="1:4">
      <c r="A1314">
        <v>1459</v>
      </c>
      <c r="B1314" t="s">
        <v>6160</v>
      </c>
      <c r="C1314" s="30">
        <v>0</v>
      </c>
      <c r="D1314" s="183">
        <v>21.632999999999999</v>
      </c>
    </row>
    <row r="1315" spans="1:4">
      <c r="A1315">
        <v>1460</v>
      </c>
      <c r="B1315" t="s">
        <v>6161</v>
      </c>
      <c r="C1315" s="30">
        <v>6</v>
      </c>
      <c r="D1315" s="183">
        <v>17.954999999999998</v>
      </c>
    </row>
    <row r="1316" spans="1:4">
      <c r="A1316">
        <v>1461</v>
      </c>
      <c r="B1316" t="s">
        <v>6162</v>
      </c>
      <c r="C1316" s="30">
        <v>0</v>
      </c>
      <c r="D1316" s="183">
        <v>12.5</v>
      </c>
    </row>
    <row r="1317" spans="1:4">
      <c r="A1317">
        <v>1462</v>
      </c>
      <c r="B1317" t="s">
        <v>6163</v>
      </c>
      <c r="C1317" s="30">
        <v>0</v>
      </c>
      <c r="D1317" s="183">
        <v>0</v>
      </c>
    </row>
    <row r="1318" spans="1:4">
      <c r="A1318">
        <v>1463</v>
      </c>
      <c r="B1318" t="s">
        <v>6164</v>
      </c>
      <c r="C1318" s="30">
        <v>132</v>
      </c>
      <c r="D1318" s="183">
        <v>0</v>
      </c>
    </row>
    <row r="1319" spans="1:4">
      <c r="A1319">
        <v>1464</v>
      </c>
      <c r="B1319" t="s">
        <v>6165</v>
      </c>
      <c r="C1319" s="30">
        <v>0</v>
      </c>
      <c r="D1319" s="183">
        <v>0</v>
      </c>
    </row>
    <row r="1320" spans="1:4">
      <c r="A1320">
        <v>1465</v>
      </c>
      <c r="B1320" t="s">
        <v>6166</v>
      </c>
      <c r="C1320" s="30">
        <v>0</v>
      </c>
      <c r="D1320" s="183">
        <v>0</v>
      </c>
    </row>
    <row r="1321" spans="1:4">
      <c r="A1321">
        <v>1466</v>
      </c>
      <c r="B1321" t="s">
        <v>6167</v>
      </c>
      <c r="C1321" s="30">
        <v>108</v>
      </c>
      <c r="D1321" s="183">
        <v>0</v>
      </c>
    </row>
    <row r="1322" spans="1:4">
      <c r="A1322">
        <v>1467</v>
      </c>
      <c r="B1322" t="s">
        <v>6168</v>
      </c>
      <c r="C1322" s="30">
        <v>6</v>
      </c>
      <c r="D1322" s="183">
        <v>0</v>
      </c>
    </row>
    <row r="1323" spans="1:4">
      <c r="A1323">
        <v>1468</v>
      </c>
      <c r="B1323" t="s">
        <v>6169</v>
      </c>
      <c r="C1323" s="30">
        <v>0</v>
      </c>
      <c r="D1323" s="183">
        <v>0</v>
      </c>
    </row>
    <row r="1324" spans="1:4">
      <c r="A1324">
        <v>1469</v>
      </c>
      <c r="B1324" t="s">
        <v>6170</v>
      </c>
      <c r="C1324" s="30">
        <v>-18</v>
      </c>
      <c r="D1324" s="183">
        <v>9.9480000000000004</v>
      </c>
    </row>
    <row r="1325" spans="1:4">
      <c r="A1325">
        <v>1470</v>
      </c>
      <c r="B1325" t="s">
        <v>31868</v>
      </c>
      <c r="C1325" s="30">
        <v>0</v>
      </c>
      <c r="D1325" s="183">
        <v>21.34</v>
      </c>
    </row>
    <row r="1326" spans="1:4">
      <c r="A1326">
        <v>1471</v>
      </c>
      <c r="B1326" t="s">
        <v>6171</v>
      </c>
      <c r="C1326" s="30">
        <v>24</v>
      </c>
      <c r="D1326" s="183">
        <v>0</v>
      </c>
    </row>
    <row r="1327" spans="1:4">
      <c r="A1327">
        <v>1472</v>
      </c>
      <c r="B1327" t="s">
        <v>6172</v>
      </c>
      <c r="C1327" s="30">
        <v>0</v>
      </c>
      <c r="D1327" s="183">
        <v>0</v>
      </c>
    </row>
    <row r="1328" spans="1:4">
      <c r="A1328">
        <v>1473</v>
      </c>
      <c r="B1328" t="s">
        <v>6173</v>
      </c>
      <c r="C1328" s="30">
        <v>0</v>
      </c>
      <c r="D1328" s="183">
        <v>20.666</v>
      </c>
    </row>
    <row r="1329" spans="1:4">
      <c r="A1329">
        <v>1474</v>
      </c>
      <c r="B1329" t="s">
        <v>6174</v>
      </c>
      <c r="C1329" s="30">
        <v>0</v>
      </c>
      <c r="D1329" s="183">
        <v>21.835999999999999</v>
      </c>
    </row>
    <row r="1330" spans="1:4">
      <c r="A1330">
        <v>1475</v>
      </c>
      <c r="B1330" t="s">
        <v>6175</v>
      </c>
      <c r="C1330" s="30">
        <v>0</v>
      </c>
      <c r="D1330" s="183">
        <v>0</v>
      </c>
    </row>
    <row r="1331" spans="1:4">
      <c r="A1331">
        <v>1476</v>
      </c>
      <c r="B1331" t="s">
        <v>6176</v>
      </c>
      <c r="C1331" s="30">
        <v>0</v>
      </c>
      <c r="D1331" s="183">
        <v>0</v>
      </c>
    </row>
    <row r="1332" spans="1:4">
      <c r="A1332">
        <v>1477</v>
      </c>
      <c r="B1332" t="s">
        <v>6177</v>
      </c>
      <c r="C1332" s="30">
        <v>0</v>
      </c>
      <c r="D1332" s="183">
        <v>65.45</v>
      </c>
    </row>
    <row r="1333" spans="1:4">
      <c r="A1333">
        <v>1478</v>
      </c>
      <c r="B1333" t="s">
        <v>6178</v>
      </c>
      <c r="C1333" s="30">
        <v>0</v>
      </c>
      <c r="D1333" s="183">
        <v>0</v>
      </c>
    </row>
    <row r="1334" spans="1:4">
      <c r="A1334">
        <v>1479</v>
      </c>
      <c r="B1334" t="s">
        <v>6179</v>
      </c>
      <c r="C1334" s="30">
        <v>0</v>
      </c>
      <c r="D1334" s="183">
        <v>20.239999999999998</v>
      </c>
    </row>
    <row r="1335" spans="1:4">
      <c r="A1335">
        <v>1480</v>
      </c>
      <c r="B1335" t="s">
        <v>6180</v>
      </c>
      <c r="C1335" s="30">
        <v>0</v>
      </c>
      <c r="D1335" s="183">
        <v>0</v>
      </c>
    </row>
    <row r="1336" spans="1:4">
      <c r="A1336">
        <v>1481</v>
      </c>
      <c r="B1336" t="s">
        <v>6181</v>
      </c>
      <c r="C1336" s="30">
        <v>12</v>
      </c>
      <c r="D1336" s="183">
        <v>0</v>
      </c>
    </row>
    <row r="1337" spans="1:4">
      <c r="A1337">
        <v>1482</v>
      </c>
      <c r="B1337" t="s">
        <v>6182</v>
      </c>
      <c r="C1337" s="30">
        <v>0</v>
      </c>
      <c r="D1337" s="183">
        <v>25.202999999999999</v>
      </c>
    </row>
    <row r="1338" spans="1:4">
      <c r="A1338">
        <v>1483</v>
      </c>
      <c r="B1338" t="s">
        <v>6183</v>
      </c>
      <c r="C1338" s="30">
        <v>0</v>
      </c>
      <c r="D1338" s="183">
        <v>0</v>
      </c>
    </row>
    <row r="1339" spans="1:4">
      <c r="A1339">
        <v>1484</v>
      </c>
      <c r="B1339" t="s">
        <v>6184</v>
      </c>
      <c r="C1339" s="30">
        <v>0</v>
      </c>
      <c r="D1339" s="183">
        <v>0</v>
      </c>
    </row>
    <row r="1340" spans="1:4">
      <c r="A1340">
        <v>1485</v>
      </c>
      <c r="B1340" t="s">
        <v>6185</v>
      </c>
      <c r="C1340" s="30">
        <v>6</v>
      </c>
      <c r="D1340" s="183">
        <v>0</v>
      </c>
    </row>
    <row r="1341" spans="1:4">
      <c r="A1341">
        <v>1486</v>
      </c>
      <c r="B1341" t="s">
        <v>6186</v>
      </c>
      <c r="C1341" s="30">
        <v>0</v>
      </c>
      <c r="D1341" s="183">
        <v>32.847999999999999</v>
      </c>
    </row>
    <row r="1342" spans="1:4">
      <c r="A1342">
        <v>1487</v>
      </c>
      <c r="B1342" t="s">
        <v>6187</v>
      </c>
      <c r="C1342" s="30">
        <v>0</v>
      </c>
      <c r="D1342" s="183">
        <v>0</v>
      </c>
    </row>
    <row r="1343" spans="1:4">
      <c r="A1343">
        <v>1488</v>
      </c>
      <c r="B1343" t="s">
        <v>6188</v>
      </c>
      <c r="C1343" s="30">
        <v>0</v>
      </c>
      <c r="D1343" s="183">
        <v>0</v>
      </c>
    </row>
    <row r="1344" spans="1:4">
      <c r="A1344">
        <v>1489</v>
      </c>
      <c r="B1344" t="s">
        <v>6189</v>
      </c>
      <c r="C1344" s="30">
        <v>0</v>
      </c>
      <c r="D1344" s="183">
        <v>0</v>
      </c>
    </row>
    <row r="1345" spans="1:4">
      <c r="A1345">
        <v>1490</v>
      </c>
      <c r="B1345" t="s">
        <v>6190</v>
      </c>
      <c r="C1345" s="30">
        <v>12</v>
      </c>
      <c r="D1345" s="183">
        <v>0</v>
      </c>
    </row>
    <row r="1346" spans="1:4">
      <c r="A1346">
        <v>1491</v>
      </c>
      <c r="B1346" t="s">
        <v>6191</v>
      </c>
      <c r="C1346" s="30">
        <v>0</v>
      </c>
      <c r="D1346" s="183">
        <v>0</v>
      </c>
    </row>
    <row r="1347" spans="1:4">
      <c r="A1347">
        <v>1492</v>
      </c>
      <c r="B1347" t="s">
        <v>6192</v>
      </c>
      <c r="C1347" s="30">
        <v>12</v>
      </c>
      <c r="D1347" s="183">
        <v>0</v>
      </c>
    </row>
    <row r="1348" spans="1:4">
      <c r="A1348">
        <v>1493</v>
      </c>
      <c r="B1348" t="s">
        <v>6193</v>
      </c>
      <c r="C1348" s="30">
        <v>0</v>
      </c>
      <c r="D1348" s="183">
        <v>0</v>
      </c>
    </row>
    <row r="1349" spans="1:4">
      <c r="A1349">
        <v>1494</v>
      </c>
      <c r="B1349" t="s">
        <v>6194</v>
      </c>
      <c r="C1349" s="30">
        <v>0</v>
      </c>
      <c r="D1349" s="183">
        <v>10.496</v>
      </c>
    </row>
    <row r="1350" spans="1:4">
      <c r="A1350">
        <v>1495</v>
      </c>
      <c r="B1350" t="s">
        <v>6195</v>
      </c>
      <c r="C1350" s="30">
        <v>0</v>
      </c>
      <c r="D1350" s="183">
        <v>0</v>
      </c>
    </row>
    <row r="1351" spans="1:4">
      <c r="A1351">
        <v>1496</v>
      </c>
      <c r="B1351" t="s">
        <v>6196</v>
      </c>
      <c r="C1351" s="30">
        <v>0</v>
      </c>
      <c r="D1351" s="183">
        <v>0</v>
      </c>
    </row>
    <row r="1352" spans="1:4">
      <c r="A1352">
        <v>1497</v>
      </c>
      <c r="B1352" t="s">
        <v>6197</v>
      </c>
      <c r="C1352" s="30">
        <v>0</v>
      </c>
      <c r="D1352" s="183">
        <v>0</v>
      </c>
    </row>
    <row r="1353" spans="1:4">
      <c r="A1353">
        <v>1498</v>
      </c>
      <c r="B1353" t="s">
        <v>6198</v>
      </c>
      <c r="C1353" s="30">
        <v>0</v>
      </c>
      <c r="D1353" s="183">
        <v>0</v>
      </c>
    </row>
    <row r="1354" spans="1:4">
      <c r="A1354">
        <v>1499</v>
      </c>
      <c r="B1354" t="s">
        <v>6199</v>
      </c>
      <c r="C1354" s="30">
        <v>0</v>
      </c>
      <c r="D1354" s="183">
        <v>0</v>
      </c>
    </row>
    <row r="1355" spans="1:4">
      <c r="A1355">
        <v>1500</v>
      </c>
      <c r="B1355" t="s">
        <v>6200</v>
      </c>
      <c r="C1355" s="30">
        <v>0</v>
      </c>
      <c r="D1355" s="183">
        <v>0</v>
      </c>
    </row>
    <row r="1356" spans="1:4">
      <c r="A1356">
        <v>1501</v>
      </c>
      <c r="B1356" t="s">
        <v>6201</v>
      </c>
      <c r="C1356" s="30">
        <v>0</v>
      </c>
      <c r="D1356" s="183">
        <v>0</v>
      </c>
    </row>
    <row r="1357" spans="1:4">
      <c r="A1357">
        <v>1502</v>
      </c>
      <c r="B1357" t="s">
        <v>6202</v>
      </c>
      <c r="C1357" s="30">
        <v>0</v>
      </c>
      <c r="D1357" s="183">
        <v>0</v>
      </c>
    </row>
    <row r="1358" spans="1:4">
      <c r="A1358">
        <v>1503</v>
      </c>
      <c r="B1358" t="s">
        <v>6203</v>
      </c>
      <c r="C1358" s="30">
        <v>0</v>
      </c>
      <c r="D1358" s="183">
        <v>0</v>
      </c>
    </row>
    <row r="1359" spans="1:4">
      <c r="A1359">
        <v>1504</v>
      </c>
      <c r="B1359" t="s">
        <v>6204</v>
      </c>
      <c r="C1359" s="30">
        <v>0</v>
      </c>
      <c r="D1359" s="183">
        <v>0</v>
      </c>
    </row>
    <row r="1360" spans="1:4">
      <c r="A1360">
        <v>1505</v>
      </c>
      <c r="B1360" t="s">
        <v>6205</v>
      </c>
      <c r="C1360" s="30">
        <v>0</v>
      </c>
      <c r="D1360" s="183">
        <v>47.305999999999997</v>
      </c>
    </row>
    <row r="1361" spans="1:4">
      <c r="A1361">
        <v>1506</v>
      </c>
      <c r="B1361" t="s">
        <v>6206</v>
      </c>
      <c r="C1361" s="30">
        <v>0</v>
      </c>
      <c r="D1361" s="183">
        <v>0</v>
      </c>
    </row>
    <row r="1362" spans="1:4">
      <c r="A1362">
        <v>1507</v>
      </c>
      <c r="B1362" t="s">
        <v>6207</v>
      </c>
      <c r="C1362" s="30">
        <v>0</v>
      </c>
      <c r="D1362" s="183">
        <v>0</v>
      </c>
    </row>
    <row r="1363" spans="1:4">
      <c r="A1363">
        <v>1508</v>
      </c>
      <c r="B1363" t="s">
        <v>6208</v>
      </c>
      <c r="C1363" s="30">
        <v>0</v>
      </c>
      <c r="D1363" s="183">
        <v>0</v>
      </c>
    </row>
    <row r="1364" spans="1:4">
      <c r="A1364">
        <v>1509</v>
      </c>
      <c r="B1364" t="s">
        <v>6209</v>
      </c>
      <c r="C1364" s="30">
        <v>0</v>
      </c>
      <c r="D1364" s="183">
        <v>0</v>
      </c>
    </row>
    <row r="1365" spans="1:4">
      <c r="A1365">
        <v>1510</v>
      </c>
      <c r="B1365" t="s">
        <v>6210</v>
      </c>
      <c r="C1365" s="30">
        <v>0</v>
      </c>
      <c r="D1365" s="183">
        <v>0</v>
      </c>
    </row>
    <row r="1366" spans="1:4">
      <c r="A1366">
        <v>1511</v>
      </c>
      <c r="B1366" t="s">
        <v>6211</v>
      </c>
      <c r="C1366" s="30">
        <v>0</v>
      </c>
      <c r="D1366" s="183">
        <v>9.8320000000000007</v>
      </c>
    </row>
    <row r="1367" spans="1:4">
      <c r="A1367">
        <v>1512</v>
      </c>
      <c r="B1367" t="s">
        <v>6212</v>
      </c>
      <c r="C1367" s="30">
        <v>0</v>
      </c>
      <c r="D1367" s="183">
        <v>0</v>
      </c>
    </row>
    <row r="1368" spans="1:4">
      <c r="A1368">
        <v>1513</v>
      </c>
      <c r="B1368" t="s">
        <v>6213</v>
      </c>
      <c r="C1368" s="30">
        <v>0</v>
      </c>
      <c r="D1368" s="183">
        <v>0</v>
      </c>
    </row>
    <row r="1369" spans="1:4">
      <c r="A1369">
        <v>1514</v>
      </c>
      <c r="B1369" t="s">
        <v>6214</v>
      </c>
      <c r="C1369" s="30">
        <v>0</v>
      </c>
      <c r="D1369" s="183">
        <v>0</v>
      </c>
    </row>
    <row r="1370" spans="1:4">
      <c r="A1370">
        <v>1515</v>
      </c>
      <c r="B1370" t="s">
        <v>6215</v>
      </c>
      <c r="C1370" s="30">
        <v>0</v>
      </c>
      <c r="D1370" s="183">
        <v>0</v>
      </c>
    </row>
    <row r="1371" spans="1:4">
      <c r="A1371">
        <v>1516</v>
      </c>
      <c r="B1371" t="s">
        <v>6216</v>
      </c>
      <c r="C1371" s="30">
        <v>0</v>
      </c>
      <c r="D1371" s="183">
        <v>0</v>
      </c>
    </row>
    <row r="1372" spans="1:4">
      <c r="A1372">
        <v>1517</v>
      </c>
      <c r="B1372" t="s">
        <v>6217</v>
      </c>
      <c r="C1372" s="30">
        <v>0</v>
      </c>
      <c r="D1372" s="183">
        <v>14.725</v>
      </c>
    </row>
    <row r="1373" spans="1:4">
      <c r="A1373">
        <v>1518</v>
      </c>
      <c r="B1373" t="s">
        <v>6218</v>
      </c>
      <c r="C1373" s="30">
        <v>0</v>
      </c>
      <c r="D1373" s="183">
        <v>11.478999999999999</v>
      </c>
    </row>
    <row r="1374" spans="1:4">
      <c r="A1374">
        <v>1519</v>
      </c>
      <c r="B1374" t="s">
        <v>6219</v>
      </c>
      <c r="C1374" s="30">
        <v>84</v>
      </c>
      <c r="D1374" s="183">
        <v>0</v>
      </c>
    </row>
    <row r="1375" spans="1:4">
      <c r="A1375">
        <v>1520</v>
      </c>
      <c r="B1375" t="s">
        <v>6220</v>
      </c>
      <c r="C1375" s="30">
        <v>0</v>
      </c>
      <c r="D1375" s="183">
        <v>0</v>
      </c>
    </row>
    <row r="1376" spans="1:4">
      <c r="A1376">
        <v>1521</v>
      </c>
      <c r="B1376" t="s">
        <v>6221</v>
      </c>
      <c r="C1376" s="30">
        <v>0</v>
      </c>
      <c r="D1376" s="183">
        <v>0</v>
      </c>
    </row>
    <row r="1377" spans="1:4">
      <c r="A1377">
        <v>1522</v>
      </c>
      <c r="B1377" t="s">
        <v>6222</v>
      </c>
      <c r="C1377" s="30">
        <v>0</v>
      </c>
      <c r="D1377" s="183">
        <v>7.03</v>
      </c>
    </row>
    <row r="1378" spans="1:4">
      <c r="A1378">
        <v>1523</v>
      </c>
      <c r="B1378" t="s">
        <v>6223</v>
      </c>
      <c r="C1378" s="30">
        <v>0</v>
      </c>
      <c r="D1378" s="183">
        <v>80.117999999999995</v>
      </c>
    </row>
    <row r="1379" spans="1:4">
      <c r="A1379">
        <v>1524</v>
      </c>
      <c r="B1379" t="s">
        <v>6224</v>
      </c>
      <c r="C1379" s="30">
        <v>0</v>
      </c>
      <c r="D1379" s="183">
        <v>0</v>
      </c>
    </row>
    <row r="1380" spans="1:4">
      <c r="A1380">
        <v>1525</v>
      </c>
      <c r="B1380" t="s">
        <v>6225</v>
      </c>
      <c r="C1380" s="30">
        <v>0</v>
      </c>
      <c r="D1380" s="183">
        <v>0</v>
      </c>
    </row>
    <row r="1381" spans="1:4">
      <c r="A1381">
        <v>1526</v>
      </c>
      <c r="B1381" t="s">
        <v>6226</v>
      </c>
      <c r="C1381" s="30">
        <v>0</v>
      </c>
      <c r="D1381" s="183">
        <v>12.048</v>
      </c>
    </row>
    <row r="1382" spans="1:4">
      <c r="A1382">
        <v>1527</v>
      </c>
      <c r="B1382" t="s">
        <v>6227</v>
      </c>
      <c r="C1382" s="30">
        <v>0</v>
      </c>
      <c r="D1382" s="183">
        <v>0</v>
      </c>
    </row>
    <row r="1383" spans="1:4">
      <c r="A1383">
        <v>1528</v>
      </c>
      <c r="B1383" t="s">
        <v>6228</v>
      </c>
      <c r="C1383" s="30">
        <v>0</v>
      </c>
      <c r="D1383" s="183">
        <v>0</v>
      </c>
    </row>
    <row r="1384" spans="1:4">
      <c r="A1384">
        <v>1529</v>
      </c>
      <c r="B1384" t="s">
        <v>6229</v>
      </c>
      <c r="C1384" s="30">
        <v>15</v>
      </c>
      <c r="D1384" s="183">
        <v>0</v>
      </c>
    </row>
    <row r="1385" spans="1:4">
      <c r="A1385">
        <v>1530</v>
      </c>
      <c r="B1385" t="s">
        <v>6230</v>
      </c>
      <c r="C1385" s="30">
        <v>18</v>
      </c>
      <c r="D1385" s="183">
        <v>0</v>
      </c>
    </row>
    <row r="1386" spans="1:4">
      <c r="A1386">
        <v>1531</v>
      </c>
      <c r="B1386" t="s">
        <v>6231</v>
      </c>
      <c r="C1386" s="30">
        <v>0</v>
      </c>
      <c r="D1386" s="183">
        <v>1.4870000000000001</v>
      </c>
    </row>
    <row r="1387" spans="1:4">
      <c r="A1387">
        <v>1532</v>
      </c>
      <c r="B1387" t="s">
        <v>6232</v>
      </c>
      <c r="C1387" s="30">
        <v>0</v>
      </c>
      <c r="D1387" s="183">
        <v>0</v>
      </c>
    </row>
    <row r="1388" spans="1:4">
      <c r="A1388">
        <v>1533</v>
      </c>
      <c r="B1388" t="s">
        <v>6233</v>
      </c>
      <c r="C1388" s="30">
        <v>0</v>
      </c>
      <c r="D1388" s="183">
        <v>36.195</v>
      </c>
    </row>
    <row r="1389" spans="1:4">
      <c r="A1389">
        <v>1534</v>
      </c>
      <c r="B1389" t="s">
        <v>6234</v>
      </c>
      <c r="C1389" s="30">
        <v>0</v>
      </c>
      <c r="D1389" s="183">
        <v>0</v>
      </c>
    </row>
    <row r="1390" spans="1:4">
      <c r="A1390">
        <v>1535</v>
      </c>
      <c r="B1390" t="s">
        <v>6235</v>
      </c>
      <c r="C1390" s="30">
        <v>0</v>
      </c>
      <c r="D1390" s="183">
        <v>10.4</v>
      </c>
    </row>
    <row r="1391" spans="1:4">
      <c r="A1391">
        <v>1536</v>
      </c>
      <c r="B1391" t="s">
        <v>6236</v>
      </c>
      <c r="C1391" s="30">
        <v>78</v>
      </c>
      <c r="D1391" s="183">
        <v>0</v>
      </c>
    </row>
    <row r="1392" spans="1:4">
      <c r="A1392">
        <v>1537</v>
      </c>
      <c r="B1392" t="s">
        <v>6237</v>
      </c>
      <c r="C1392" s="30">
        <v>0</v>
      </c>
      <c r="D1392" s="183">
        <v>4.7910000000000004</v>
      </c>
    </row>
    <row r="1393" spans="1:4">
      <c r="A1393">
        <v>1538</v>
      </c>
      <c r="B1393" t="s">
        <v>6238</v>
      </c>
      <c r="C1393" s="30">
        <v>0</v>
      </c>
      <c r="D1393" s="183">
        <v>0</v>
      </c>
    </row>
    <row r="1394" spans="1:4">
      <c r="A1394">
        <v>1539</v>
      </c>
      <c r="B1394" t="s">
        <v>6239</v>
      </c>
      <c r="C1394" s="30">
        <v>0</v>
      </c>
      <c r="D1394" s="183">
        <v>8.3819999999999997</v>
      </c>
    </row>
    <row r="1395" spans="1:4">
      <c r="A1395">
        <v>1540</v>
      </c>
      <c r="B1395" t="s">
        <v>6240</v>
      </c>
      <c r="C1395" s="30">
        <v>0</v>
      </c>
      <c r="D1395" s="183">
        <v>0</v>
      </c>
    </row>
    <row r="1396" spans="1:4">
      <c r="A1396">
        <v>1541</v>
      </c>
      <c r="B1396" t="s">
        <v>6241</v>
      </c>
      <c r="C1396" s="30">
        <v>0</v>
      </c>
      <c r="D1396" s="183">
        <v>0</v>
      </c>
    </row>
    <row r="1397" spans="1:4">
      <c r="A1397">
        <v>1542</v>
      </c>
      <c r="B1397" t="s">
        <v>6242</v>
      </c>
      <c r="C1397" s="30">
        <v>0</v>
      </c>
      <c r="D1397" s="183">
        <v>0</v>
      </c>
    </row>
    <row r="1398" spans="1:4">
      <c r="A1398">
        <v>1543</v>
      </c>
      <c r="B1398" t="s">
        <v>6243</v>
      </c>
      <c r="C1398" s="30">
        <v>0</v>
      </c>
      <c r="D1398" s="183">
        <v>0</v>
      </c>
    </row>
    <row r="1399" spans="1:4">
      <c r="A1399">
        <v>1544</v>
      </c>
      <c r="B1399" t="s">
        <v>31869</v>
      </c>
      <c r="C1399" s="30">
        <v>0</v>
      </c>
      <c r="D1399" s="183">
        <v>0</v>
      </c>
    </row>
    <row r="1400" spans="1:4">
      <c r="A1400">
        <v>1545</v>
      </c>
      <c r="B1400" t="s">
        <v>6244</v>
      </c>
      <c r="C1400" s="30">
        <v>0</v>
      </c>
      <c r="D1400" s="183">
        <v>0</v>
      </c>
    </row>
    <row r="1401" spans="1:4">
      <c r="A1401">
        <v>1546</v>
      </c>
      <c r="B1401" t="s">
        <v>6245</v>
      </c>
      <c r="C1401" s="30">
        <v>0</v>
      </c>
      <c r="D1401" s="183">
        <v>0</v>
      </c>
    </row>
    <row r="1402" spans="1:4">
      <c r="A1402">
        <v>1547</v>
      </c>
      <c r="B1402" t="s">
        <v>6246</v>
      </c>
      <c r="C1402" s="30">
        <v>0</v>
      </c>
      <c r="D1402" s="183">
        <v>14</v>
      </c>
    </row>
    <row r="1403" spans="1:4">
      <c r="A1403">
        <v>1548</v>
      </c>
      <c r="B1403" t="s">
        <v>6247</v>
      </c>
      <c r="C1403" s="30">
        <v>0</v>
      </c>
      <c r="D1403" s="183">
        <v>25.206</v>
      </c>
    </row>
    <row r="1404" spans="1:4">
      <c r="A1404">
        <v>1549</v>
      </c>
      <c r="B1404" t="s">
        <v>6248</v>
      </c>
      <c r="C1404" s="30">
        <v>0</v>
      </c>
      <c r="D1404" s="183">
        <v>4.9989999999999997</v>
      </c>
    </row>
    <row r="1405" spans="1:4">
      <c r="A1405">
        <v>1550</v>
      </c>
      <c r="B1405" t="s">
        <v>6249</v>
      </c>
      <c r="C1405" s="30">
        <v>0</v>
      </c>
      <c r="D1405" s="183">
        <v>0</v>
      </c>
    </row>
    <row r="1406" spans="1:4">
      <c r="A1406">
        <v>1551</v>
      </c>
      <c r="B1406" t="s">
        <v>6250</v>
      </c>
      <c r="C1406" s="30">
        <v>72</v>
      </c>
      <c r="D1406" s="183">
        <v>0</v>
      </c>
    </row>
    <row r="1407" spans="1:4">
      <c r="A1407">
        <v>1552</v>
      </c>
      <c r="B1407" t="s">
        <v>6251</v>
      </c>
      <c r="C1407" s="30">
        <v>0</v>
      </c>
      <c r="D1407" s="183">
        <v>0</v>
      </c>
    </row>
    <row r="1408" spans="1:4">
      <c r="A1408">
        <v>1553</v>
      </c>
      <c r="B1408" t="s">
        <v>6252</v>
      </c>
      <c r="C1408" s="30">
        <v>0</v>
      </c>
      <c r="D1408" s="183">
        <v>8.4</v>
      </c>
    </row>
    <row r="1409" spans="1:4">
      <c r="A1409">
        <v>1554</v>
      </c>
      <c r="B1409" t="s">
        <v>6253</v>
      </c>
      <c r="C1409" s="30">
        <v>0</v>
      </c>
      <c r="D1409" s="183">
        <v>0</v>
      </c>
    </row>
    <row r="1410" spans="1:4">
      <c r="A1410">
        <v>1555</v>
      </c>
      <c r="B1410" t="s">
        <v>6254</v>
      </c>
      <c r="C1410" s="30">
        <v>6</v>
      </c>
      <c r="D1410" s="183">
        <v>0</v>
      </c>
    </row>
    <row r="1411" spans="1:4">
      <c r="A1411">
        <v>1556</v>
      </c>
      <c r="B1411" t="s">
        <v>6255</v>
      </c>
      <c r="C1411" s="30">
        <v>0</v>
      </c>
      <c r="D1411" s="183">
        <v>0</v>
      </c>
    </row>
    <row r="1412" spans="1:4">
      <c r="A1412">
        <v>1557</v>
      </c>
      <c r="B1412" t="s">
        <v>6256</v>
      </c>
      <c r="C1412" s="30">
        <v>0</v>
      </c>
      <c r="D1412" s="183">
        <v>0</v>
      </c>
    </row>
    <row r="1413" spans="1:4">
      <c r="A1413">
        <v>1558</v>
      </c>
      <c r="B1413" t="s">
        <v>6257</v>
      </c>
      <c r="C1413" s="30">
        <v>0</v>
      </c>
      <c r="D1413" s="183">
        <v>0</v>
      </c>
    </row>
    <row r="1414" spans="1:4">
      <c r="A1414">
        <v>1559</v>
      </c>
      <c r="B1414" t="s">
        <v>6258</v>
      </c>
      <c r="C1414" s="30">
        <v>0</v>
      </c>
      <c r="D1414" s="183">
        <v>0</v>
      </c>
    </row>
    <row r="1415" spans="1:4">
      <c r="A1415">
        <v>1560</v>
      </c>
      <c r="B1415" t="s">
        <v>6259</v>
      </c>
      <c r="C1415" s="30">
        <v>0</v>
      </c>
      <c r="D1415" s="183">
        <v>0</v>
      </c>
    </row>
    <row r="1416" spans="1:4">
      <c r="A1416">
        <v>1561</v>
      </c>
      <c r="B1416" t="s">
        <v>6260</v>
      </c>
      <c r="C1416" s="30">
        <v>36</v>
      </c>
      <c r="D1416" s="183">
        <v>22.166</v>
      </c>
    </row>
    <row r="1417" spans="1:4">
      <c r="A1417">
        <v>1562</v>
      </c>
      <c r="B1417" t="s">
        <v>6261</v>
      </c>
      <c r="C1417" s="30">
        <v>0</v>
      </c>
      <c r="D1417" s="183">
        <v>0</v>
      </c>
    </row>
    <row r="1418" spans="1:4">
      <c r="A1418">
        <v>1563</v>
      </c>
      <c r="B1418" t="s">
        <v>6262</v>
      </c>
      <c r="C1418" s="30">
        <v>0</v>
      </c>
      <c r="D1418" s="183">
        <v>0</v>
      </c>
    </row>
    <row r="1419" spans="1:4">
      <c r="A1419">
        <v>1564</v>
      </c>
      <c r="B1419" t="s">
        <v>6263</v>
      </c>
      <c r="C1419" s="30">
        <v>30</v>
      </c>
      <c r="D1419" s="183">
        <v>0</v>
      </c>
    </row>
    <row r="1420" spans="1:4">
      <c r="A1420">
        <v>1565</v>
      </c>
      <c r="B1420" t="s">
        <v>6264</v>
      </c>
      <c r="C1420" s="30">
        <v>0</v>
      </c>
      <c r="D1420" s="183">
        <v>12.593999999999999</v>
      </c>
    </row>
    <row r="1421" spans="1:4">
      <c r="A1421">
        <v>1566</v>
      </c>
      <c r="B1421" t="s">
        <v>6265</v>
      </c>
      <c r="C1421" s="30">
        <v>0</v>
      </c>
      <c r="D1421" s="183">
        <v>0</v>
      </c>
    </row>
    <row r="1422" spans="1:4">
      <c r="A1422">
        <v>1567</v>
      </c>
      <c r="B1422" t="s">
        <v>6266</v>
      </c>
      <c r="C1422" s="30">
        <v>0</v>
      </c>
      <c r="D1422" s="183">
        <v>0</v>
      </c>
    </row>
    <row r="1423" spans="1:4">
      <c r="A1423">
        <v>1568</v>
      </c>
      <c r="B1423" t="s">
        <v>6267</v>
      </c>
      <c r="C1423" s="30">
        <v>0</v>
      </c>
      <c r="D1423" s="183">
        <v>0</v>
      </c>
    </row>
    <row r="1424" spans="1:4">
      <c r="A1424">
        <v>1569</v>
      </c>
      <c r="B1424" t="s">
        <v>6268</v>
      </c>
      <c r="C1424" s="30">
        <v>0</v>
      </c>
      <c r="D1424" s="183">
        <v>0</v>
      </c>
    </row>
    <row r="1425" spans="1:4">
      <c r="A1425">
        <v>1570</v>
      </c>
      <c r="B1425" t="s">
        <v>6269</v>
      </c>
      <c r="C1425" s="30">
        <v>0</v>
      </c>
      <c r="D1425" s="183">
        <v>0</v>
      </c>
    </row>
    <row r="1426" spans="1:4">
      <c r="A1426">
        <v>1571</v>
      </c>
      <c r="B1426" t="s">
        <v>6270</v>
      </c>
      <c r="C1426" s="30">
        <v>0</v>
      </c>
      <c r="D1426" s="183">
        <v>0</v>
      </c>
    </row>
    <row r="1427" spans="1:4">
      <c r="A1427">
        <v>1572</v>
      </c>
      <c r="B1427" t="s">
        <v>6271</v>
      </c>
      <c r="C1427" s="30">
        <v>0</v>
      </c>
      <c r="D1427" s="183">
        <v>0</v>
      </c>
    </row>
    <row r="1428" spans="1:4">
      <c r="A1428">
        <v>1573</v>
      </c>
      <c r="B1428" t="s">
        <v>6272</v>
      </c>
      <c r="C1428" s="30">
        <v>0</v>
      </c>
      <c r="D1428" s="183">
        <v>0</v>
      </c>
    </row>
    <row r="1429" spans="1:4">
      <c r="A1429">
        <v>1574</v>
      </c>
      <c r="B1429" t="s">
        <v>6273</v>
      </c>
      <c r="C1429" s="30">
        <v>0</v>
      </c>
      <c r="D1429" s="183">
        <v>0</v>
      </c>
    </row>
    <row r="1430" spans="1:4">
      <c r="A1430">
        <v>1575</v>
      </c>
      <c r="B1430" t="s">
        <v>6274</v>
      </c>
      <c r="C1430" s="30">
        <v>0</v>
      </c>
      <c r="D1430" s="183">
        <v>0</v>
      </c>
    </row>
    <row r="1431" spans="1:4">
      <c r="A1431">
        <v>1576</v>
      </c>
      <c r="B1431" t="s">
        <v>6275</v>
      </c>
      <c r="C1431" s="30">
        <v>0</v>
      </c>
      <c r="D1431" s="183">
        <v>0</v>
      </c>
    </row>
    <row r="1432" spans="1:4">
      <c r="A1432">
        <v>1577</v>
      </c>
      <c r="B1432" t="s">
        <v>6276</v>
      </c>
      <c r="C1432" s="30">
        <v>0</v>
      </c>
      <c r="D1432" s="183">
        <v>8.1539999999999999</v>
      </c>
    </row>
    <row r="1433" spans="1:4">
      <c r="A1433">
        <v>1578</v>
      </c>
      <c r="B1433" t="s">
        <v>6277</v>
      </c>
      <c r="C1433" s="30">
        <v>0</v>
      </c>
      <c r="D1433" s="183">
        <v>27.36</v>
      </c>
    </row>
    <row r="1434" spans="1:4">
      <c r="A1434">
        <v>1579</v>
      </c>
      <c r="B1434" t="s">
        <v>6278</v>
      </c>
      <c r="C1434" s="30">
        <v>30</v>
      </c>
      <c r="D1434" s="183">
        <v>0</v>
      </c>
    </row>
    <row r="1435" spans="1:4">
      <c r="A1435">
        <v>1580</v>
      </c>
      <c r="B1435" t="s">
        <v>6279</v>
      </c>
      <c r="C1435" s="30">
        <v>0</v>
      </c>
      <c r="D1435" s="183">
        <v>0</v>
      </c>
    </row>
    <row r="1436" spans="1:4">
      <c r="A1436">
        <v>1581</v>
      </c>
      <c r="B1436" t="s">
        <v>6280</v>
      </c>
      <c r="C1436" s="30">
        <v>0</v>
      </c>
      <c r="D1436" s="183">
        <v>0</v>
      </c>
    </row>
    <row r="1437" spans="1:4">
      <c r="A1437">
        <v>1582</v>
      </c>
      <c r="B1437" t="s">
        <v>6281</v>
      </c>
      <c r="C1437" s="30">
        <v>0</v>
      </c>
      <c r="D1437" s="183">
        <v>0</v>
      </c>
    </row>
    <row r="1438" spans="1:4">
      <c r="A1438">
        <v>1583</v>
      </c>
      <c r="B1438" t="s">
        <v>18201</v>
      </c>
      <c r="C1438" s="30">
        <v>0</v>
      </c>
      <c r="D1438" s="183">
        <v>0</v>
      </c>
    </row>
    <row r="1439" spans="1:4">
      <c r="A1439">
        <v>1585</v>
      </c>
      <c r="B1439" t="s">
        <v>6282</v>
      </c>
      <c r="C1439" s="30">
        <v>0</v>
      </c>
      <c r="D1439" s="183">
        <v>0</v>
      </c>
    </row>
    <row r="1440" spans="1:4">
      <c r="A1440">
        <v>1586</v>
      </c>
      <c r="B1440" t="s">
        <v>6283</v>
      </c>
      <c r="C1440" s="30">
        <v>0</v>
      </c>
      <c r="D1440" s="183">
        <v>3.2850000000000001</v>
      </c>
    </row>
    <row r="1441" spans="1:4">
      <c r="A1441">
        <v>1587</v>
      </c>
      <c r="B1441" t="s">
        <v>6284</v>
      </c>
      <c r="C1441" s="30">
        <v>0</v>
      </c>
      <c r="D1441" s="183">
        <v>0</v>
      </c>
    </row>
    <row r="1442" spans="1:4">
      <c r="A1442">
        <v>1588</v>
      </c>
      <c r="B1442" t="s">
        <v>6285</v>
      </c>
      <c r="C1442" s="30">
        <v>0</v>
      </c>
      <c r="D1442" s="183">
        <v>0</v>
      </c>
    </row>
    <row r="1443" spans="1:4">
      <c r="A1443">
        <v>1589</v>
      </c>
      <c r="B1443" t="s">
        <v>6286</v>
      </c>
      <c r="C1443" s="30">
        <v>0</v>
      </c>
      <c r="D1443" s="183">
        <v>0</v>
      </c>
    </row>
    <row r="1444" spans="1:4">
      <c r="A1444">
        <v>1590</v>
      </c>
      <c r="B1444" t="s">
        <v>6287</v>
      </c>
      <c r="C1444" s="30">
        <v>0</v>
      </c>
      <c r="D1444" s="183">
        <v>9.9130000000000003</v>
      </c>
    </row>
    <row r="1445" spans="1:4">
      <c r="A1445">
        <v>1591</v>
      </c>
      <c r="B1445" t="s">
        <v>6288</v>
      </c>
      <c r="C1445" s="30">
        <v>0</v>
      </c>
      <c r="D1445" s="183">
        <v>0</v>
      </c>
    </row>
    <row r="1446" spans="1:4">
      <c r="A1446">
        <v>1592</v>
      </c>
      <c r="B1446" t="s">
        <v>6289</v>
      </c>
      <c r="C1446" s="30">
        <v>0</v>
      </c>
      <c r="D1446" s="183">
        <v>0</v>
      </c>
    </row>
    <row r="1447" spans="1:4">
      <c r="A1447">
        <v>1593</v>
      </c>
      <c r="B1447" t="s">
        <v>6290</v>
      </c>
      <c r="C1447" s="30">
        <v>0</v>
      </c>
      <c r="D1447" s="183">
        <v>0</v>
      </c>
    </row>
    <row r="1448" spans="1:4">
      <c r="A1448">
        <v>1594</v>
      </c>
      <c r="B1448" t="s">
        <v>6291</v>
      </c>
      <c r="C1448" s="30">
        <v>0</v>
      </c>
      <c r="D1448" s="183">
        <v>0</v>
      </c>
    </row>
    <row r="1449" spans="1:4">
      <c r="A1449">
        <v>1595</v>
      </c>
      <c r="B1449" t="s">
        <v>6292</v>
      </c>
      <c r="C1449" s="30">
        <v>0</v>
      </c>
      <c r="D1449" s="183">
        <v>15.760999999999999</v>
      </c>
    </row>
    <row r="1450" spans="1:4">
      <c r="A1450">
        <v>1596</v>
      </c>
      <c r="B1450" t="s">
        <v>6293</v>
      </c>
      <c r="C1450" s="30">
        <v>0</v>
      </c>
      <c r="D1450" s="183">
        <v>0</v>
      </c>
    </row>
    <row r="1451" spans="1:4">
      <c r="A1451">
        <v>1597</v>
      </c>
      <c r="B1451" t="s">
        <v>6294</v>
      </c>
      <c r="C1451" s="30">
        <v>0</v>
      </c>
      <c r="D1451" s="183">
        <v>43.936</v>
      </c>
    </row>
    <row r="1452" spans="1:4">
      <c r="A1452">
        <v>1598</v>
      </c>
      <c r="B1452" t="s">
        <v>6295</v>
      </c>
      <c r="C1452" s="30">
        <v>0</v>
      </c>
      <c r="D1452" s="183">
        <v>0</v>
      </c>
    </row>
    <row r="1453" spans="1:4">
      <c r="A1453">
        <v>1599</v>
      </c>
      <c r="B1453" t="s">
        <v>6296</v>
      </c>
      <c r="C1453" s="30">
        <v>0</v>
      </c>
      <c r="D1453" s="183">
        <v>0</v>
      </c>
    </row>
    <row r="1454" spans="1:4">
      <c r="A1454">
        <v>1600</v>
      </c>
      <c r="B1454" t="s">
        <v>6297</v>
      </c>
      <c r="C1454" s="30">
        <v>0</v>
      </c>
      <c r="D1454" s="183">
        <v>0</v>
      </c>
    </row>
    <row r="1455" spans="1:4">
      <c r="A1455">
        <v>1601</v>
      </c>
      <c r="B1455" t="s">
        <v>6298</v>
      </c>
      <c r="C1455" s="30">
        <v>0</v>
      </c>
      <c r="D1455" s="183">
        <v>0</v>
      </c>
    </row>
    <row r="1456" spans="1:4">
      <c r="A1456">
        <v>1602</v>
      </c>
      <c r="B1456" t="s">
        <v>6299</v>
      </c>
      <c r="C1456" s="30">
        <v>0</v>
      </c>
      <c r="D1456" s="183">
        <v>0</v>
      </c>
    </row>
    <row r="1457" spans="1:4">
      <c r="A1457">
        <v>1603</v>
      </c>
      <c r="B1457" t="s">
        <v>6300</v>
      </c>
      <c r="C1457" s="30">
        <v>0</v>
      </c>
      <c r="D1457" s="183">
        <v>0</v>
      </c>
    </row>
    <row r="1458" spans="1:4">
      <c r="A1458">
        <v>1604</v>
      </c>
      <c r="B1458" t="s">
        <v>6301</v>
      </c>
      <c r="C1458" s="30">
        <v>0</v>
      </c>
      <c r="D1458" s="183">
        <v>29.933</v>
      </c>
    </row>
    <row r="1459" spans="1:4">
      <c r="A1459">
        <v>1605</v>
      </c>
      <c r="B1459" t="s">
        <v>6302</v>
      </c>
      <c r="C1459" s="30">
        <v>0</v>
      </c>
      <c r="D1459" s="183">
        <v>4.1280000000000001</v>
      </c>
    </row>
    <row r="1460" spans="1:4">
      <c r="A1460">
        <v>1606</v>
      </c>
      <c r="B1460" t="s">
        <v>6303</v>
      </c>
      <c r="C1460" s="30">
        <v>0</v>
      </c>
      <c r="D1460" s="183">
        <v>0</v>
      </c>
    </row>
    <row r="1461" spans="1:4">
      <c r="A1461">
        <v>1607</v>
      </c>
      <c r="B1461" t="s">
        <v>6304</v>
      </c>
      <c r="C1461" s="30">
        <v>0</v>
      </c>
      <c r="D1461" s="183">
        <v>0</v>
      </c>
    </row>
    <row r="1462" spans="1:4">
      <c r="A1462">
        <v>1608</v>
      </c>
      <c r="B1462" t="s">
        <v>32137</v>
      </c>
      <c r="C1462" s="30">
        <v>0</v>
      </c>
      <c r="D1462" s="183">
        <v>0</v>
      </c>
    </row>
    <row r="1463" spans="1:4">
      <c r="A1463">
        <v>1609</v>
      </c>
      <c r="B1463" t="s">
        <v>6305</v>
      </c>
      <c r="C1463" s="30">
        <v>0</v>
      </c>
      <c r="D1463" s="183">
        <v>0</v>
      </c>
    </row>
    <row r="1464" spans="1:4">
      <c r="A1464">
        <v>1610</v>
      </c>
      <c r="B1464" t="s">
        <v>6306</v>
      </c>
      <c r="C1464" s="30">
        <v>0</v>
      </c>
      <c r="D1464" s="183">
        <v>16.806999999999999</v>
      </c>
    </row>
    <row r="1465" spans="1:4">
      <c r="A1465">
        <v>1611</v>
      </c>
      <c r="B1465" t="s">
        <v>6307</v>
      </c>
      <c r="C1465" s="30">
        <v>0</v>
      </c>
      <c r="D1465" s="183">
        <v>0</v>
      </c>
    </row>
    <row r="1466" spans="1:4">
      <c r="A1466">
        <v>1612</v>
      </c>
      <c r="B1466" t="s">
        <v>6308</v>
      </c>
      <c r="C1466" s="30">
        <v>0</v>
      </c>
      <c r="D1466" s="183">
        <v>0</v>
      </c>
    </row>
    <row r="1467" spans="1:4">
      <c r="A1467">
        <v>1613</v>
      </c>
      <c r="B1467" t="s">
        <v>6309</v>
      </c>
      <c r="C1467" s="30">
        <v>0</v>
      </c>
      <c r="D1467" s="183">
        <v>5.7149999999999999</v>
      </c>
    </row>
    <row r="1468" spans="1:4">
      <c r="A1468">
        <v>1614</v>
      </c>
      <c r="B1468" t="s">
        <v>6310</v>
      </c>
      <c r="C1468" s="30">
        <v>0</v>
      </c>
      <c r="D1468" s="183">
        <v>14.25</v>
      </c>
    </row>
    <row r="1469" spans="1:4">
      <c r="A1469">
        <v>1615</v>
      </c>
      <c r="B1469" t="s">
        <v>6311</v>
      </c>
      <c r="C1469" s="30">
        <v>3</v>
      </c>
      <c r="D1469" s="183">
        <v>0</v>
      </c>
    </row>
    <row r="1470" spans="1:4">
      <c r="A1470">
        <v>1616</v>
      </c>
      <c r="B1470" t="s">
        <v>6312</v>
      </c>
      <c r="C1470" s="30">
        <v>0</v>
      </c>
      <c r="D1470" s="183">
        <v>9.7170000000000005</v>
      </c>
    </row>
    <row r="1471" spans="1:4">
      <c r="A1471">
        <v>1618</v>
      </c>
      <c r="B1471" t="s">
        <v>6313</v>
      </c>
      <c r="C1471" s="30">
        <v>0</v>
      </c>
      <c r="D1471" s="183">
        <v>0</v>
      </c>
    </row>
    <row r="1472" spans="1:4">
      <c r="A1472">
        <v>1619</v>
      </c>
      <c r="B1472" t="s">
        <v>6314</v>
      </c>
      <c r="C1472" s="30">
        <v>0</v>
      </c>
      <c r="D1472" s="183">
        <v>0</v>
      </c>
    </row>
    <row r="1473" spans="1:4">
      <c r="A1473">
        <v>1620</v>
      </c>
      <c r="B1473" t="s">
        <v>6315</v>
      </c>
      <c r="C1473" s="30">
        <v>0</v>
      </c>
      <c r="D1473" s="183">
        <v>24.11</v>
      </c>
    </row>
    <row r="1474" spans="1:4">
      <c r="A1474">
        <v>1621</v>
      </c>
      <c r="B1474" t="s">
        <v>6316</v>
      </c>
      <c r="C1474" s="30">
        <v>0</v>
      </c>
      <c r="D1474" s="183">
        <v>0</v>
      </c>
    </row>
    <row r="1475" spans="1:4">
      <c r="A1475">
        <v>1622</v>
      </c>
      <c r="B1475" t="s">
        <v>6317</v>
      </c>
      <c r="C1475" s="30">
        <v>0</v>
      </c>
      <c r="D1475" s="183">
        <v>0</v>
      </c>
    </row>
    <row r="1476" spans="1:4">
      <c r="A1476">
        <v>1623</v>
      </c>
      <c r="B1476" t="s">
        <v>6318</v>
      </c>
      <c r="C1476" s="30">
        <v>0</v>
      </c>
      <c r="D1476" s="183">
        <v>0</v>
      </c>
    </row>
    <row r="1477" spans="1:4">
      <c r="A1477">
        <v>1624</v>
      </c>
      <c r="B1477" t="s">
        <v>6319</v>
      </c>
      <c r="C1477" s="30">
        <v>18</v>
      </c>
      <c r="D1477" s="183">
        <v>0</v>
      </c>
    </row>
    <row r="1478" spans="1:4">
      <c r="A1478">
        <v>1625</v>
      </c>
      <c r="B1478" t="s">
        <v>6320</v>
      </c>
      <c r="C1478" s="30">
        <v>0</v>
      </c>
      <c r="D1478" s="183">
        <v>0</v>
      </c>
    </row>
    <row r="1479" spans="1:4">
      <c r="A1479">
        <v>1626</v>
      </c>
      <c r="B1479" t="s">
        <v>6321</v>
      </c>
      <c r="C1479" s="30">
        <v>12</v>
      </c>
      <c r="D1479" s="183">
        <v>0</v>
      </c>
    </row>
    <row r="1480" spans="1:4">
      <c r="A1480">
        <v>1627</v>
      </c>
      <c r="B1480" t="s">
        <v>6322</v>
      </c>
      <c r="C1480" s="30">
        <v>0</v>
      </c>
      <c r="D1480" s="183">
        <v>0</v>
      </c>
    </row>
    <row r="1481" spans="1:4">
      <c r="A1481">
        <v>1628</v>
      </c>
      <c r="B1481" t="s">
        <v>6323</v>
      </c>
      <c r="C1481" s="30">
        <v>0</v>
      </c>
      <c r="D1481" s="183">
        <v>19.635000000000002</v>
      </c>
    </row>
    <row r="1482" spans="1:4">
      <c r="A1482">
        <v>1629</v>
      </c>
      <c r="B1482" t="s">
        <v>6324</v>
      </c>
      <c r="C1482" s="30">
        <v>60</v>
      </c>
      <c r="D1482" s="183">
        <v>0</v>
      </c>
    </row>
    <row r="1483" spans="1:4">
      <c r="A1483">
        <v>1630</v>
      </c>
      <c r="B1483" t="s">
        <v>6325</v>
      </c>
      <c r="C1483" s="30">
        <v>0</v>
      </c>
      <c r="D1483" s="183">
        <v>0</v>
      </c>
    </row>
    <row r="1484" spans="1:4">
      <c r="A1484">
        <v>1631</v>
      </c>
      <c r="B1484" t="s">
        <v>6326</v>
      </c>
      <c r="C1484" s="30">
        <v>0</v>
      </c>
      <c r="D1484" s="183">
        <v>10.295999999999999</v>
      </c>
    </row>
    <row r="1485" spans="1:4">
      <c r="A1485">
        <v>1632</v>
      </c>
      <c r="B1485" t="s">
        <v>6327</v>
      </c>
      <c r="C1485" s="30">
        <v>0</v>
      </c>
      <c r="D1485" s="183">
        <v>0</v>
      </c>
    </row>
    <row r="1486" spans="1:4">
      <c r="A1486">
        <v>1633</v>
      </c>
      <c r="B1486" t="s">
        <v>6328</v>
      </c>
      <c r="C1486" s="30">
        <v>0</v>
      </c>
      <c r="D1486" s="183">
        <v>0</v>
      </c>
    </row>
    <row r="1487" spans="1:4">
      <c r="A1487">
        <v>1634</v>
      </c>
      <c r="B1487" t="s">
        <v>6329</v>
      </c>
      <c r="C1487" s="30">
        <v>0</v>
      </c>
      <c r="D1487" s="183">
        <v>0</v>
      </c>
    </row>
    <row r="1488" spans="1:4">
      <c r="A1488">
        <v>1635</v>
      </c>
      <c r="B1488" t="s">
        <v>6330</v>
      </c>
      <c r="C1488" s="30">
        <v>0</v>
      </c>
      <c r="D1488" s="183">
        <v>0</v>
      </c>
    </row>
    <row r="1489" spans="1:4">
      <c r="A1489">
        <v>1636</v>
      </c>
      <c r="B1489" t="s">
        <v>6331</v>
      </c>
      <c r="C1489" s="30">
        <v>624</v>
      </c>
      <c r="D1489" s="183">
        <v>0</v>
      </c>
    </row>
    <row r="1490" spans="1:4">
      <c r="A1490">
        <v>1637</v>
      </c>
      <c r="B1490" t="s">
        <v>6332</v>
      </c>
      <c r="C1490" s="30">
        <v>12</v>
      </c>
      <c r="D1490" s="183">
        <v>0</v>
      </c>
    </row>
    <row r="1491" spans="1:4">
      <c r="A1491">
        <v>1638</v>
      </c>
      <c r="B1491" t="s">
        <v>6333</v>
      </c>
      <c r="C1491" s="30">
        <v>96</v>
      </c>
      <c r="D1491" s="183">
        <v>17.922999999999998</v>
      </c>
    </row>
    <row r="1492" spans="1:4">
      <c r="A1492">
        <v>1639</v>
      </c>
      <c r="B1492" t="s">
        <v>6334</v>
      </c>
      <c r="C1492" s="30">
        <v>0</v>
      </c>
      <c r="D1492" s="183">
        <v>9.5250000000000004</v>
      </c>
    </row>
    <row r="1493" spans="1:4">
      <c r="A1493">
        <v>1640</v>
      </c>
      <c r="B1493" t="s">
        <v>6335</v>
      </c>
      <c r="C1493" s="30">
        <v>0</v>
      </c>
      <c r="D1493" s="183">
        <v>19.152000000000001</v>
      </c>
    </row>
    <row r="1494" spans="1:4">
      <c r="A1494">
        <v>1641</v>
      </c>
      <c r="B1494" t="s">
        <v>6336</v>
      </c>
      <c r="C1494" s="30">
        <v>0</v>
      </c>
      <c r="D1494" s="183">
        <v>0</v>
      </c>
    </row>
    <row r="1495" spans="1:4">
      <c r="A1495">
        <v>1642</v>
      </c>
      <c r="B1495" t="s">
        <v>6337</v>
      </c>
      <c r="C1495" s="30">
        <v>0</v>
      </c>
      <c r="D1495" s="183">
        <v>0</v>
      </c>
    </row>
    <row r="1496" spans="1:4">
      <c r="A1496">
        <v>1643</v>
      </c>
      <c r="B1496" t="s">
        <v>6338</v>
      </c>
      <c r="C1496" s="30">
        <v>36</v>
      </c>
      <c r="D1496" s="183">
        <v>0</v>
      </c>
    </row>
    <row r="1497" spans="1:4">
      <c r="A1497">
        <v>1644</v>
      </c>
      <c r="B1497" t="s">
        <v>6339</v>
      </c>
      <c r="C1497" s="30">
        <v>0</v>
      </c>
      <c r="D1497" s="183">
        <v>0</v>
      </c>
    </row>
    <row r="1498" spans="1:4">
      <c r="A1498">
        <v>1645</v>
      </c>
      <c r="B1498" t="s">
        <v>6340</v>
      </c>
      <c r="C1498" s="30">
        <v>0</v>
      </c>
      <c r="D1498" s="183">
        <v>0</v>
      </c>
    </row>
    <row r="1499" spans="1:4">
      <c r="A1499">
        <v>1646</v>
      </c>
      <c r="B1499" t="s">
        <v>6341</v>
      </c>
      <c r="C1499" s="30">
        <v>0</v>
      </c>
      <c r="D1499" s="183">
        <v>0</v>
      </c>
    </row>
    <row r="1500" spans="1:4">
      <c r="A1500">
        <v>1647</v>
      </c>
      <c r="B1500" t="s">
        <v>6342</v>
      </c>
      <c r="C1500" s="30">
        <v>0</v>
      </c>
      <c r="D1500" s="183">
        <v>0</v>
      </c>
    </row>
    <row r="1501" spans="1:4">
      <c r="A1501">
        <v>1649</v>
      </c>
      <c r="B1501" t="s">
        <v>6343</v>
      </c>
      <c r="C1501" s="30">
        <v>0</v>
      </c>
      <c r="D1501" s="183">
        <v>0</v>
      </c>
    </row>
    <row r="1502" spans="1:4">
      <c r="A1502">
        <v>1650</v>
      </c>
      <c r="B1502" t="s">
        <v>6344</v>
      </c>
      <c r="C1502" s="30">
        <v>0</v>
      </c>
      <c r="D1502" s="183">
        <v>0</v>
      </c>
    </row>
    <row r="1503" spans="1:4">
      <c r="A1503">
        <v>1651</v>
      </c>
      <c r="B1503" t="s">
        <v>6345</v>
      </c>
      <c r="C1503" s="30">
        <v>3</v>
      </c>
      <c r="D1503" s="183">
        <v>0</v>
      </c>
    </row>
    <row r="1504" spans="1:4">
      <c r="A1504">
        <v>1652</v>
      </c>
      <c r="B1504" t="s">
        <v>6346</v>
      </c>
      <c r="C1504" s="30">
        <v>0</v>
      </c>
      <c r="D1504" s="183">
        <v>0</v>
      </c>
    </row>
    <row r="1505" spans="1:4">
      <c r="A1505">
        <v>1653</v>
      </c>
      <c r="B1505" t="s">
        <v>6347</v>
      </c>
      <c r="C1505" s="30">
        <v>0</v>
      </c>
      <c r="D1505" s="183">
        <v>0</v>
      </c>
    </row>
    <row r="1506" spans="1:4">
      <c r="A1506">
        <v>1654</v>
      </c>
      <c r="B1506" t="s">
        <v>6348</v>
      </c>
      <c r="C1506" s="30">
        <v>0</v>
      </c>
      <c r="D1506" s="183">
        <v>0</v>
      </c>
    </row>
    <row r="1507" spans="1:4">
      <c r="A1507">
        <v>1655</v>
      </c>
      <c r="B1507" t="s">
        <v>6349</v>
      </c>
      <c r="C1507" s="30">
        <v>0</v>
      </c>
      <c r="D1507" s="183">
        <v>0</v>
      </c>
    </row>
    <row r="1508" spans="1:4">
      <c r="A1508">
        <v>1656</v>
      </c>
      <c r="B1508" t="s">
        <v>6350</v>
      </c>
      <c r="C1508" s="30">
        <v>-18</v>
      </c>
      <c r="D1508" s="183">
        <v>0</v>
      </c>
    </row>
    <row r="1509" spans="1:4">
      <c r="A1509">
        <v>1657</v>
      </c>
      <c r="B1509" t="s">
        <v>6351</v>
      </c>
      <c r="C1509" s="30">
        <v>0</v>
      </c>
      <c r="D1509" s="183">
        <v>0</v>
      </c>
    </row>
    <row r="1510" spans="1:4">
      <c r="A1510">
        <v>1658</v>
      </c>
      <c r="B1510" t="s">
        <v>6352</v>
      </c>
      <c r="C1510" s="30">
        <v>0</v>
      </c>
      <c r="D1510" s="183">
        <v>0</v>
      </c>
    </row>
    <row r="1511" spans="1:4">
      <c r="A1511">
        <v>1659</v>
      </c>
      <c r="B1511" t="s">
        <v>6353</v>
      </c>
      <c r="C1511" s="30">
        <v>0</v>
      </c>
      <c r="D1511" s="183">
        <v>0</v>
      </c>
    </row>
    <row r="1512" spans="1:4">
      <c r="A1512">
        <v>1660</v>
      </c>
      <c r="B1512" t="s">
        <v>6354</v>
      </c>
      <c r="C1512" s="30">
        <v>0</v>
      </c>
      <c r="D1512" s="183">
        <v>0</v>
      </c>
    </row>
    <row r="1513" spans="1:4">
      <c r="A1513">
        <v>1661</v>
      </c>
      <c r="B1513" t="s">
        <v>6355</v>
      </c>
      <c r="C1513" s="30">
        <v>0</v>
      </c>
      <c r="D1513" s="183">
        <v>14.91</v>
      </c>
    </row>
    <row r="1514" spans="1:4">
      <c r="A1514">
        <v>1662</v>
      </c>
      <c r="B1514" t="s">
        <v>6356</v>
      </c>
      <c r="C1514" s="30">
        <v>0</v>
      </c>
      <c r="D1514" s="183">
        <v>0</v>
      </c>
    </row>
    <row r="1515" spans="1:4">
      <c r="A1515">
        <v>1663</v>
      </c>
      <c r="B1515" t="s">
        <v>6357</v>
      </c>
      <c r="C1515" s="30">
        <v>0</v>
      </c>
      <c r="D1515" s="183">
        <v>0</v>
      </c>
    </row>
    <row r="1516" spans="1:4">
      <c r="A1516">
        <v>1664</v>
      </c>
      <c r="B1516" t="s">
        <v>6358</v>
      </c>
      <c r="C1516" s="30">
        <v>0</v>
      </c>
      <c r="D1516" s="183">
        <v>0</v>
      </c>
    </row>
    <row r="1517" spans="1:4">
      <c r="A1517">
        <v>1665</v>
      </c>
      <c r="B1517" t="s">
        <v>6359</v>
      </c>
      <c r="C1517" s="30">
        <v>0</v>
      </c>
      <c r="D1517" s="183">
        <v>0</v>
      </c>
    </row>
    <row r="1518" spans="1:4">
      <c r="A1518">
        <v>1666</v>
      </c>
      <c r="B1518" t="s">
        <v>6360</v>
      </c>
      <c r="C1518" s="30">
        <v>0</v>
      </c>
      <c r="D1518" s="183">
        <v>0</v>
      </c>
    </row>
    <row r="1519" spans="1:4">
      <c r="A1519">
        <v>1667</v>
      </c>
      <c r="B1519" t="s">
        <v>6361</v>
      </c>
      <c r="C1519" s="30">
        <v>0</v>
      </c>
      <c r="D1519" s="183">
        <v>0</v>
      </c>
    </row>
    <row r="1520" spans="1:4">
      <c r="A1520">
        <v>1668</v>
      </c>
      <c r="B1520" t="s">
        <v>6362</v>
      </c>
      <c r="C1520" s="30">
        <v>0</v>
      </c>
      <c r="D1520" s="183">
        <v>17.751000000000001</v>
      </c>
    </row>
    <row r="1521" spans="1:4">
      <c r="A1521">
        <v>1669</v>
      </c>
      <c r="B1521" t="s">
        <v>6363</v>
      </c>
      <c r="C1521" s="30">
        <v>0</v>
      </c>
      <c r="D1521" s="183">
        <v>34.411000000000001</v>
      </c>
    </row>
    <row r="1522" spans="1:4">
      <c r="A1522">
        <v>1677</v>
      </c>
      <c r="B1522" t="s">
        <v>6364</v>
      </c>
      <c r="C1522" s="30">
        <v>0</v>
      </c>
      <c r="D1522" s="183">
        <v>0</v>
      </c>
    </row>
    <row r="1523" spans="1:4">
      <c r="A1523">
        <v>1678</v>
      </c>
      <c r="B1523" t="s">
        <v>6365</v>
      </c>
      <c r="C1523" s="30">
        <v>9</v>
      </c>
      <c r="D1523" s="183">
        <v>0</v>
      </c>
    </row>
    <row r="1524" spans="1:4">
      <c r="A1524">
        <v>1679</v>
      </c>
      <c r="B1524" t="s">
        <v>6366</v>
      </c>
      <c r="C1524" s="30">
        <v>0</v>
      </c>
      <c r="D1524" s="183">
        <v>0</v>
      </c>
    </row>
    <row r="1525" spans="1:4">
      <c r="A1525">
        <v>1680</v>
      </c>
      <c r="B1525" t="s">
        <v>6367</v>
      </c>
      <c r="C1525" s="30">
        <v>0</v>
      </c>
      <c r="D1525" s="183">
        <v>0</v>
      </c>
    </row>
    <row r="1526" spans="1:4">
      <c r="A1526">
        <v>1681</v>
      </c>
      <c r="B1526" t="s">
        <v>6368</v>
      </c>
      <c r="C1526" s="30">
        <v>3</v>
      </c>
      <c r="D1526" s="183">
        <v>0</v>
      </c>
    </row>
    <row r="1527" spans="1:4">
      <c r="A1527">
        <v>1682</v>
      </c>
      <c r="B1527" t="s">
        <v>6369</v>
      </c>
      <c r="C1527" s="30">
        <v>0</v>
      </c>
      <c r="D1527" s="183">
        <v>0</v>
      </c>
    </row>
    <row r="1528" spans="1:4">
      <c r="A1528">
        <v>1683</v>
      </c>
      <c r="B1528" t="s">
        <v>6370</v>
      </c>
      <c r="C1528" s="30">
        <v>0</v>
      </c>
      <c r="D1528" s="183">
        <v>20.37</v>
      </c>
    </row>
    <row r="1529" spans="1:4">
      <c r="A1529">
        <v>1684</v>
      </c>
      <c r="B1529" t="s">
        <v>6371</v>
      </c>
      <c r="C1529" s="30">
        <v>30</v>
      </c>
      <c r="D1529" s="183">
        <v>11.988</v>
      </c>
    </row>
    <row r="1530" spans="1:4">
      <c r="A1530">
        <v>1685</v>
      </c>
      <c r="B1530" t="s">
        <v>6372</v>
      </c>
      <c r="C1530" s="30">
        <v>0</v>
      </c>
      <c r="D1530" s="183">
        <v>8.01</v>
      </c>
    </row>
    <row r="1531" spans="1:4">
      <c r="A1531">
        <v>1686</v>
      </c>
      <c r="B1531" t="s">
        <v>6373</v>
      </c>
      <c r="C1531" s="30">
        <v>0</v>
      </c>
      <c r="D1531" s="183">
        <v>0</v>
      </c>
    </row>
    <row r="1532" spans="1:4">
      <c r="A1532">
        <v>1687</v>
      </c>
      <c r="B1532" t="s">
        <v>6374</v>
      </c>
      <c r="C1532" s="30">
        <v>0</v>
      </c>
      <c r="D1532" s="183">
        <v>0</v>
      </c>
    </row>
    <row r="1533" spans="1:4">
      <c r="A1533">
        <v>1688</v>
      </c>
      <c r="B1533" t="s">
        <v>6375</v>
      </c>
      <c r="C1533" s="30">
        <v>0</v>
      </c>
      <c r="D1533" s="183">
        <v>0</v>
      </c>
    </row>
    <row r="1534" spans="1:4">
      <c r="A1534">
        <v>1689</v>
      </c>
      <c r="B1534" t="s">
        <v>6376</v>
      </c>
      <c r="C1534" s="30">
        <v>0</v>
      </c>
      <c r="D1534" s="183">
        <v>0</v>
      </c>
    </row>
    <row r="1535" spans="1:4">
      <c r="A1535">
        <v>1690</v>
      </c>
      <c r="B1535" t="s">
        <v>6377</v>
      </c>
      <c r="C1535" s="30">
        <v>0</v>
      </c>
      <c r="D1535" s="183">
        <v>0</v>
      </c>
    </row>
    <row r="1536" spans="1:4">
      <c r="A1536">
        <v>1691</v>
      </c>
      <c r="B1536" t="s">
        <v>6378</v>
      </c>
      <c r="C1536" s="30">
        <v>0</v>
      </c>
      <c r="D1536" s="183">
        <v>10.59</v>
      </c>
    </row>
    <row r="1537" spans="1:4">
      <c r="A1537">
        <v>1692</v>
      </c>
      <c r="B1537" t="s">
        <v>6379</v>
      </c>
      <c r="C1537" s="30">
        <v>0</v>
      </c>
      <c r="D1537" s="183">
        <v>0</v>
      </c>
    </row>
    <row r="1538" spans="1:4">
      <c r="A1538">
        <v>1693</v>
      </c>
      <c r="B1538" t="s">
        <v>6380</v>
      </c>
      <c r="C1538" s="30">
        <v>0</v>
      </c>
      <c r="D1538" s="183">
        <v>0</v>
      </c>
    </row>
    <row r="1539" spans="1:4">
      <c r="A1539">
        <v>1694</v>
      </c>
      <c r="B1539" t="s">
        <v>6381</v>
      </c>
      <c r="C1539" s="30">
        <v>6</v>
      </c>
      <c r="D1539" s="183">
        <v>0</v>
      </c>
    </row>
    <row r="1540" spans="1:4">
      <c r="A1540">
        <v>1695</v>
      </c>
      <c r="B1540" t="s">
        <v>6382</v>
      </c>
      <c r="C1540" s="30">
        <v>0</v>
      </c>
      <c r="D1540" s="183">
        <v>0</v>
      </c>
    </row>
    <row r="1541" spans="1:4">
      <c r="A1541">
        <v>1696</v>
      </c>
      <c r="B1541" t="s">
        <v>6383</v>
      </c>
      <c r="C1541" s="30">
        <v>0</v>
      </c>
      <c r="D1541" s="183">
        <v>0</v>
      </c>
    </row>
    <row r="1542" spans="1:4">
      <c r="A1542">
        <v>1697</v>
      </c>
      <c r="B1542" t="s">
        <v>6384</v>
      </c>
      <c r="C1542" s="30">
        <v>0</v>
      </c>
      <c r="D1542" s="183">
        <v>0</v>
      </c>
    </row>
    <row r="1543" spans="1:4">
      <c r="A1543">
        <v>1698</v>
      </c>
      <c r="B1543" t="s">
        <v>6385</v>
      </c>
      <c r="C1543" s="30">
        <v>0</v>
      </c>
      <c r="D1543" s="183">
        <v>7.8129999999999997</v>
      </c>
    </row>
    <row r="1544" spans="1:4">
      <c r="A1544">
        <v>1699</v>
      </c>
      <c r="B1544" t="s">
        <v>6386</v>
      </c>
      <c r="C1544" s="30">
        <v>0</v>
      </c>
      <c r="D1544" s="183">
        <v>0</v>
      </c>
    </row>
    <row r="1545" spans="1:4">
      <c r="A1545">
        <v>1700</v>
      </c>
      <c r="B1545" t="s">
        <v>6387</v>
      </c>
      <c r="C1545" s="30">
        <v>0</v>
      </c>
      <c r="D1545" s="183">
        <v>0</v>
      </c>
    </row>
    <row r="1546" spans="1:4">
      <c r="A1546">
        <v>1701</v>
      </c>
      <c r="B1546" t="s">
        <v>6388</v>
      </c>
      <c r="C1546" s="30">
        <v>6</v>
      </c>
      <c r="D1546" s="183">
        <v>0</v>
      </c>
    </row>
    <row r="1547" spans="1:4">
      <c r="A1547">
        <v>1702</v>
      </c>
      <c r="B1547" t="s">
        <v>6389</v>
      </c>
      <c r="C1547" s="30">
        <v>156</v>
      </c>
      <c r="D1547" s="183">
        <v>5.89</v>
      </c>
    </row>
    <row r="1548" spans="1:4">
      <c r="A1548">
        <v>1703</v>
      </c>
      <c r="B1548" t="s">
        <v>6390</v>
      </c>
      <c r="C1548" s="30">
        <v>0</v>
      </c>
      <c r="D1548" s="183">
        <v>0</v>
      </c>
    </row>
    <row r="1549" spans="1:4">
      <c r="A1549">
        <v>1704</v>
      </c>
      <c r="B1549" t="s">
        <v>6391</v>
      </c>
      <c r="C1549" s="30">
        <v>0</v>
      </c>
      <c r="D1549" s="183">
        <v>0</v>
      </c>
    </row>
    <row r="1550" spans="1:4">
      <c r="A1550">
        <v>1705</v>
      </c>
      <c r="B1550" t="s">
        <v>6392</v>
      </c>
      <c r="C1550" s="30">
        <v>0</v>
      </c>
      <c r="D1550" s="183">
        <v>0</v>
      </c>
    </row>
    <row r="1551" spans="1:4">
      <c r="A1551">
        <v>1706</v>
      </c>
      <c r="B1551" t="s">
        <v>6393</v>
      </c>
      <c r="C1551" s="30">
        <v>0</v>
      </c>
      <c r="D1551" s="183">
        <v>0</v>
      </c>
    </row>
    <row r="1552" spans="1:4">
      <c r="A1552">
        <v>1707</v>
      </c>
      <c r="B1552" t="s">
        <v>6394</v>
      </c>
      <c r="C1552" s="30">
        <v>0</v>
      </c>
      <c r="D1552" s="183">
        <v>8.8000000000000007</v>
      </c>
    </row>
    <row r="1553" spans="1:4">
      <c r="A1553">
        <v>1708</v>
      </c>
      <c r="B1553" t="s">
        <v>6395</v>
      </c>
      <c r="C1553" s="30">
        <v>0</v>
      </c>
      <c r="D1553" s="183">
        <v>0</v>
      </c>
    </row>
    <row r="1554" spans="1:4">
      <c r="A1554">
        <v>1709</v>
      </c>
      <c r="B1554" t="s">
        <v>6396</v>
      </c>
      <c r="C1554" s="30">
        <v>18</v>
      </c>
      <c r="D1554" s="183">
        <v>0</v>
      </c>
    </row>
    <row r="1555" spans="1:4">
      <c r="A1555">
        <v>1710</v>
      </c>
      <c r="B1555" t="s">
        <v>6397</v>
      </c>
      <c r="C1555" s="30">
        <v>0</v>
      </c>
      <c r="D1555" s="183">
        <v>0</v>
      </c>
    </row>
    <row r="1556" spans="1:4">
      <c r="A1556">
        <v>1711</v>
      </c>
      <c r="B1556" t="s">
        <v>6398</v>
      </c>
      <c r="C1556" s="30">
        <v>6</v>
      </c>
      <c r="D1556" s="183">
        <v>9.5</v>
      </c>
    </row>
    <row r="1557" spans="1:4">
      <c r="A1557">
        <v>1712</v>
      </c>
      <c r="B1557" t="s">
        <v>6399</v>
      </c>
      <c r="C1557" s="30">
        <v>0</v>
      </c>
      <c r="D1557" s="183">
        <v>0</v>
      </c>
    </row>
    <row r="1558" spans="1:4">
      <c r="A1558">
        <v>1713</v>
      </c>
      <c r="B1558" t="s">
        <v>6400</v>
      </c>
      <c r="C1558" s="30">
        <v>0</v>
      </c>
      <c r="D1558" s="183">
        <v>0</v>
      </c>
    </row>
    <row r="1559" spans="1:4">
      <c r="A1559">
        <v>1714</v>
      </c>
      <c r="B1559" t="s">
        <v>6401</v>
      </c>
      <c r="C1559" s="30">
        <v>0</v>
      </c>
      <c r="D1559" s="183">
        <v>0</v>
      </c>
    </row>
    <row r="1560" spans="1:4">
      <c r="A1560">
        <v>1715</v>
      </c>
      <c r="B1560" t="s">
        <v>6402</v>
      </c>
      <c r="C1560" s="30">
        <v>0</v>
      </c>
      <c r="D1560" s="183">
        <v>25.492000000000001</v>
      </c>
    </row>
    <row r="1561" spans="1:4">
      <c r="A1561">
        <v>1716</v>
      </c>
      <c r="B1561" t="s">
        <v>6403</v>
      </c>
      <c r="C1561" s="30">
        <v>0</v>
      </c>
      <c r="D1561" s="183">
        <v>0</v>
      </c>
    </row>
    <row r="1562" spans="1:4">
      <c r="A1562">
        <v>1717</v>
      </c>
      <c r="B1562" t="s">
        <v>6404</v>
      </c>
      <c r="C1562" s="30">
        <v>0</v>
      </c>
      <c r="D1562" s="183">
        <v>0</v>
      </c>
    </row>
    <row r="1563" spans="1:4">
      <c r="A1563">
        <v>1719</v>
      </c>
      <c r="B1563" t="s">
        <v>6405</v>
      </c>
      <c r="C1563" s="30">
        <v>0</v>
      </c>
      <c r="D1563" s="183">
        <v>0</v>
      </c>
    </row>
    <row r="1564" spans="1:4">
      <c r="A1564">
        <v>1720</v>
      </c>
      <c r="B1564" t="s">
        <v>6406</v>
      </c>
      <c r="C1564" s="30">
        <v>0</v>
      </c>
      <c r="D1564" s="183">
        <v>0</v>
      </c>
    </row>
    <row r="1565" spans="1:4">
      <c r="A1565">
        <v>1721</v>
      </c>
      <c r="B1565" t="s">
        <v>6407</v>
      </c>
      <c r="C1565" s="30">
        <v>0</v>
      </c>
      <c r="D1565" s="183">
        <v>0</v>
      </c>
    </row>
    <row r="1566" spans="1:4">
      <c r="A1566">
        <v>1722</v>
      </c>
      <c r="B1566" t="s">
        <v>6408</v>
      </c>
      <c r="C1566" s="30">
        <v>0</v>
      </c>
      <c r="D1566" s="183">
        <v>0</v>
      </c>
    </row>
    <row r="1567" spans="1:4">
      <c r="A1567">
        <v>1723</v>
      </c>
      <c r="B1567" t="s">
        <v>6409</v>
      </c>
      <c r="C1567" s="30">
        <v>234</v>
      </c>
      <c r="D1567" s="183">
        <v>0</v>
      </c>
    </row>
    <row r="1568" spans="1:4">
      <c r="A1568">
        <v>1724</v>
      </c>
      <c r="B1568" t="s">
        <v>6410</v>
      </c>
      <c r="C1568" s="30">
        <v>0</v>
      </c>
      <c r="D1568" s="183">
        <v>20.9</v>
      </c>
    </row>
    <row r="1569" spans="1:4">
      <c r="A1569">
        <v>1725</v>
      </c>
      <c r="B1569" t="s">
        <v>6411</v>
      </c>
      <c r="C1569" s="30">
        <v>0</v>
      </c>
      <c r="D1569" s="183">
        <v>0</v>
      </c>
    </row>
    <row r="1570" spans="1:4">
      <c r="A1570">
        <v>1726</v>
      </c>
      <c r="B1570" t="s">
        <v>6412</v>
      </c>
      <c r="C1570" s="30">
        <v>0</v>
      </c>
      <c r="D1570" s="183">
        <v>16.63</v>
      </c>
    </row>
    <row r="1571" spans="1:4">
      <c r="A1571">
        <v>1727</v>
      </c>
      <c r="B1571" t="s">
        <v>6413</v>
      </c>
      <c r="C1571" s="30">
        <v>12</v>
      </c>
      <c r="D1571" s="183">
        <v>23.216000000000001</v>
      </c>
    </row>
    <row r="1572" spans="1:4">
      <c r="A1572">
        <v>1728</v>
      </c>
      <c r="B1572" t="s">
        <v>6414</v>
      </c>
      <c r="C1572" s="30">
        <v>0</v>
      </c>
      <c r="D1572" s="183">
        <v>4.2880000000000003</v>
      </c>
    </row>
    <row r="1573" spans="1:4">
      <c r="A1573">
        <v>1729</v>
      </c>
      <c r="B1573" t="s">
        <v>6415</v>
      </c>
      <c r="C1573" s="30">
        <v>0</v>
      </c>
      <c r="D1573" s="183">
        <v>0</v>
      </c>
    </row>
    <row r="1574" spans="1:4">
      <c r="A1574">
        <v>1730</v>
      </c>
      <c r="B1574" t="s">
        <v>6416</v>
      </c>
      <c r="C1574" s="30">
        <v>0</v>
      </c>
      <c r="D1574" s="183">
        <v>0</v>
      </c>
    </row>
    <row r="1575" spans="1:4">
      <c r="A1575">
        <v>1731</v>
      </c>
      <c r="B1575" t="s">
        <v>6417</v>
      </c>
      <c r="C1575" s="30">
        <v>0</v>
      </c>
      <c r="D1575" s="183">
        <v>0</v>
      </c>
    </row>
    <row r="1576" spans="1:4">
      <c r="A1576">
        <v>1732</v>
      </c>
      <c r="B1576" t="s">
        <v>6418</v>
      </c>
      <c r="C1576" s="30">
        <v>0</v>
      </c>
      <c r="D1576" s="183">
        <v>0</v>
      </c>
    </row>
    <row r="1577" spans="1:4">
      <c r="A1577">
        <v>1733</v>
      </c>
      <c r="B1577" t="s">
        <v>6419</v>
      </c>
      <c r="C1577" s="30">
        <v>0</v>
      </c>
      <c r="D1577" s="183">
        <v>0</v>
      </c>
    </row>
    <row r="1578" spans="1:4">
      <c r="A1578">
        <v>1735</v>
      </c>
      <c r="B1578" t="s">
        <v>6420</v>
      </c>
      <c r="C1578" s="30">
        <v>0</v>
      </c>
      <c r="D1578" s="183">
        <v>5.5339999999999998</v>
      </c>
    </row>
    <row r="1579" spans="1:4">
      <c r="A1579">
        <v>1736</v>
      </c>
      <c r="B1579" t="s">
        <v>31870</v>
      </c>
      <c r="C1579" s="30">
        <v>0</v>
      </c>
      <c r="D1579" s="183">
        <v>0</v>
      </c>
    </row>
    <row r="1580" spans="1:4">
      <c r="A1580">
        <v>1737</v>
      </c>
      <c r="B1580" t="s">
        <v>6421</v>
      </c>
      <c r="C1580" s="30">
        <v>0</v>
      </c>
      <c r="D1580" s="183">
        <v>0</v>
      </c>
    </row>
    <row r="1581" spans="1:4">
      <c r="A1581">
        <v>1738</v>
      </c>
      <c r="B1581" t="s">
        <v>6422</v>
      </c>
      <c r="C1581" s="30">
        <v>0</v>
      </c>
      <c r="D1581" s="183">
        <v>0</v>
      </c>
    </row>
    <row r="1582" spans="1:4">
      <c r="A1582">
        <v>1739</v>
      </c>
      <c r="B1582" t="s">
        <v>6423</v>
      </c>
      <c r="C1582" s="30">
        <v>-96</v>
      </c>
      <c r="D1582" s="183">
        <v>0</v>
      </c>
    </row>
    <row r="1583" spans="1:4">
      <c r="A1583">
        <v>1740</v>
      </c>
      <c r="B1583" t="s">
        <v>6424</v>
      </c>
      <c r="C1583" s="30">
        <v>0</v>
      </c>
      <c r="D1583" s="183">
        <v>0</v>
      </c>
    </row>
    <row r="1584" spans="1:4">
      <c r="A1584">
        <v>1741</v>
      </c>
      <c r="B1584" t="s">
        <v>6425</v>
      </c>
      <c r="C1584" s="30">
        <v>12</v>
      </c>
      <c r="D1584" s="183">
        <v>0</v>
      </c>
    </row>
    <row r="1585" spans="1:4">
      <c r="A1585">
        <v>1742</v>
      </c>
      <c r="B1585" t="s">
        <v>6426</v>
      </c>
      <c r="C1585" s="30">
        <v>0</v>
      </c>
      <c r="D1585" s="183">
        <v>0</v>
      </c>
    </row>
    <row r="1586" spans="1:4">
      <c r="A1586">
        <v>1743</v>
      </c>
      <c r="B1586" t="s">
        <v>6427</v>
      </c>
      <c r="C1586" s="30">
        <v>0</v>
      </c>
      <c r="D1586" s="183">
        <v>0</v>
      </c>
    </row>
    <row r="1587" spans="1:4">
      <c r="A1587">
        <v>1745</v>
      </c>
      <c r="B1587" t="s">
        <v>6428</v>
      </c>
      <c r="C1587" s="30">
        <v>0</v>
      </c>
      <c r="D1587" s="183">
        <v>0</v>
      </c>
    </row>
    <row r="1588" spans="1:4">
      <c r="A1588">
        <v>1746</v>
      </c>
      <c r="B1588" t="s">
        <v>6429</v>
      </c>
      <c r="C1588" s="30">
        <v>0</v>
      </c>
      <c r="D1588" s="183">
        <v>0</v>
      </c>
    </row>
    <row r="1589" spans="1:4">
      <c r="A1589">
        <v>1747</v>
      </c>
      <c r="B1589" t="s">
        <v>6430</v>
      </c>
      <c r="C1589" s="30">
        <v>0</v>
      </c>
      <c r="D1589" s="183">
        <v>0</v>
      </c>
    </row>
    <row r="1590" spans="1:4">
      <c r="A1590">
        <v>1748</v>
      </c>
      <c r="B1590" t="s">
        <v>6431</v>
      </c>
      <c r="C1590" s="30">
        <v>0</v>
      </c>
      <c r="D1590" s="183">
        <v>0</v>
      </c>
    </row>
    <row r="1591" spans="1:4">
      <c r="A1591">
        <v>1749</v>
      </c>
      <c r="B1591" t="s">
        <v>6432</v>
      </c>
      <c r="C1591" s="30">
        <v>0</v>
      </c>
      <c r="D1591" s="183">
        <v>0</v>
      </c>
    </row>
    <row r="1592" spans="1:4">
      <c r="A1592">
        <v>1750</v>
      </c>
      <c r="B1592" t="s">
        <v>6433</v>
      </c>
      <c r="C1592" s="30">
        <v>0</v>
      </c>
      <c r="D1592" s="183">
        <v>0</v>
      </c>
    </row>
    <row r="1593" spans="1:4">
      <c r="A1593">
        <v>1751</v>
      </c>
      <c r="B1593" t="s">
        <v>6434</v>
      </c>
      <c r="C1593" s="30">
        <v>0</v>
      </c>
      <c r="D1593" s="183">
        <v>24.356000000000002</v>
      </c>
    </row>
    <row r="1594" spans="1:4">
      <c r="A1594">
        <v>1752</v>
      </c>
      <c r="B1594" t="s">
        <v>6435</v>
      </c>
      <c r="C1594" s="30">
        <v>0</v>
      </c>
      <c r="D1594" s="183">
        <v>0</v>
      </c>
    </row>
    <row r="1595" spans="1:4">
      <c r="A1595">
        <v>1753</v>
      </c>
      <c r="B1595" t="s">
        <v>6436</v>
      </c>
      <c r="C1595" s="30">
        <v>0</v>
      </c>
      <c r="D1595" s="183">
        <v>0</v>
      </c>
    </row>
    <row r="1596" spans="1:4">
      <c r="A1596">
        <v>1755</v>
      </c>
      <c r="B1596" t="s">
        <v>6437</v>
      </c>
      <c r="C1596" s="30">
        <v>0</v>
      </c>
      <c r="D1596" s="183">
        <v>0</v>
      </c>
    </row>
    <row r="1597" spans="1:4">
      <c r="A1597">
        <v>1756</v>
      </c>
      <c r="B1597" t="s">
        <v>6438</v>
      </c>
      <c r="C1597" s="30">
        <v>0</v>
      </c>
      <c r="D1597" s="183">
        <v>0</v>
      </c>
    </row>
    <row r="1598" spans="1:4">
      <c r="A1598">
        <v>1757</v>
      </c>
      <c r="B1598" t="s">
        <v>6439</v>
      </c>
      <c r="C1598" s="30">
        <v>0</v>
      </c>
      <c r="D1598" s="183">
        <v>33.200000000000003</v>
      </c>
    </row>
    <row r="1599" spans="1:4">
      <c r="A1599">
        <v>1758</v>
      </c>
      <c r="B1599" t="s">
        <v>6440</v>
      </c>
      <c r="C1599" s="30">
        <v>0</v>
      </c>
      <c r="D1599" s="183">
        <v>0</v>
      </c>
    </row>
    <row r="1600" spans="1:4">
      <c r="A1600">
        <v>1759</v>
      </c>
      <c r="B1600" t="s">
        <v>6441</v>
      </c>
      <c r="C1600" s="30">
        <v>6</v>
      </c>
      <c r="D1600" s="183">
        <v>0</v>
      </c>
    </row>
    <row r="1601" spans="1:4">
      <c r="A1601">
        <v>1760</v>
      </c>
      <c r="B1601" t="s">
        <v>6442</v>
      </c>
      <c r="C1601" s="30">
        <v>0</v>
      </c>
      <c r="D1601" s="183">
        <v>0</v>
      </c>
    </row>
    <row r="1602" spans="1:4">
      <c r="A1602">
        <v>1761</v>
      </c>
      <c r="B1602" t="s">
        <v>6443</v>
      </c>
      <c r="C1602" s="30">
        <v>0</v>
      </c>
      <c r="D1602" s="183">
        <v>7.1790000000000003</v>
      </c>
    </row>
    <row r="1603" spans="1:4">
      <c r="A1603">
        <v>1762</v>
      </c>
      <c r="B1603" t="s">
        <v>6444</v>
      </c>
      <c r="C1603" s="30">
        <v>0</v>
      </c>
      <c r="D1603" s="183">
        <v>0</v>
      </c>
    </row>
    <row r="1604" spans="1:4">
      <c r="A1604">
        <v>1763</v>
      </c>
      <c r="B1604" t="s">
        <v>6445</v>
      </c>
      <c r="C1604" s="30">
        <v>0</v>
      </c>
      <c r="D1604" s="183">
        <v>23.666</v>
      </c>
    </row>
    <row r="1605" spans="1:4">
      <c r="A1605">
        <v>1764</v>
      </c>
      <c r="B1605" t="s">
        <v>6446</v>
      </c>
      <c r="C1605" s="30">
        <v>0</v>
      </c>
      <c r="D1605" s="183">
        <v>0</v>
      </c>
    </row>
    <row r="1606" spans="1:4">
      <c r="A1606">
        <v>1765</v>
      </c>
      <c r="B1606" t="s">
        <v>6447</v>
      </c>
      <c r="C1606" s="30">
        <v>0</v>
      </c>
      <c r="D1606" s="183">
        <v>0</v>
      </c>
    </row>
    <row r="1607" spans="1:4">
      <c r="A1607">
        <v>1766</v>
      </c>
      <c r="B1607" t="s">
        <v>6448</v>
      </c>
      <c r="C1607" s="30">
        <v>0</v>
      </c>
      <c r="D1607" s="183">
        <v>0</v>
      </c>
    </row>
    <row r="1608" spans="1:4">
      <c r="A1608">
        <v>1767</v>
      </c>
      <c r="B1608" t="s">
        <v>6449</v>
      </c>
      <c r="C1608" s="30">
        <v>0</v>
      </c>
      <c r="D1608" s="183">
        <v>0.45200000000000001</v>
      </c>
    </row>
    <row r="1609" spans="1:4">
      <c r="A1609">
        <v>1768</v>
      </c>
      <c r="B1609" t="s">
        <v>6450</v>
      </c>
      <c r="C1609" s="30">
        <v>18</v>
      </c>
      <c r="D1609" s="183">
        <v>0</v>
      </c>
    </row>
    <row r="1610" spans="1:4">
      <c r="A1610">
        <v>1769</v>
      </c>
      <c r="B1610" t="s">
        <v>6451</v>
      </c>
      <c r="C1610" s="30">
        <v>0</v>
      </c>
      <c r="D1610" s="183">
        <v>21.196999999999999</v>
      </c>
    </row>
    <row r="1611" spans="1:4">
      <c r="A1611">
        <v>1770</v>
      </c>
      <c r="B1611" t="s">
        <v>6452</v>
      </c>
      <c r="C1611" s="30">
        <v>0</v>
      </c>
      <c r="D1611" s="183">
        <v>0</v>
      </c>
    </row>
    <row r="1612" spans="1:4">
      <c r="A1612">
        <v>1771</v>
      </c>
      <c r="B1612" t="s">
        <v>6453</v>
      </c>
      <c r="C1612" s="30">
        <v>0</v>
      </c>
      <c r="D1612" s="183">
        <v>13.425000000000001</v>
      </c>
    </row>
    <row r="1613" spans="1:4">
      <c r="A1613">
        <v>1772</v>
      </c>
      <c r="B1613" t="s">
        <v>6454</v>
      </c>
      <c r="C1613" s="30">
        <v>0</v>
      </c>
      <c r="D1613" s="183">
        <v>0</v>
      </c>
    </row>
    <row r="1614" spans="1:4">
      <c r="A1614">
        <v>1773</v>
      </c>
      <c r="B1614" t="s">
        <v>6455</v>
      </c>
      <c r="C1614" s="30">
        <v>0</v>
      </c>
      <c r="D1614" s="183">
        <v>0</v>
      </c>
    </row>
    <row r="1615" spans="1:4">
      <c r="A1615">
        <v>1774</v>
      </c>
      <c r="B1615" t="s">
        <v>6456</v>
      </c>
      <c r="C1615" s="30">
        <v>0</v>
      </c>
      <c r="D1615" s="183">
        <v>0</v>
      </c>
    </row>
    <row r="1616" spans="1:4">
      <c r="A1616">
        <v>1775</v>
      </c>
      <c r="B1616" t="s">
        <v>6457</v>
      </c>
      <c r="C1616" s="30">
        <v>0</v>
      </c>
      <c r="D1616" s="183">
        <v>0</v>
      </c>
    </row>
    <row r="1617" spans="1:4">
      <c r="A1617">
        <v>1776</v>
      </c>
      <c r="B1617" t="s">
        <v>6458</v>
      </c>
      <c r="C1617" s="30">
        <v>0</v>
      </c>
      <c r="D1617" s="183">
        <v>6.8310000000000004</v>
      </c>
    </row>
    <row r="1618" spans="1:4">
      <c r="A1618">
        <v>1777</v>
      </c>
      <c r="B1618" t="s">
        <v>6459</v>
      </c>
      <c r="C1618" s="30">
        <v>0</v>
      </c>
      <c r="D1618" s="183">
        <v>0</v>
      </c>
    </row>
    <row r="1619" spans="1:4">
      <c r="A1619">
        <v>1778</v>
      </c>
      <c r="B1619" t="s">
        <v>6460</v>
      </c>
      <c r="C1619" s="30">
        <v>0</v>
      </c>
      <c r="D1619" s="183">
        <v>0</v>
      </c>
    </row>
    <row r="1620" spans="1:4">
      <c r="A1620">
        <v>1779</v>
      </c>
      <c r="B1620" t="s">
        <v>6461</v>
      </c>
      <c r="C1620" s="30">
        <v>0</v>
      </c>
      <c r="D1620" s="183">
        <v>12.92</v>
      </c>
    </row>
    <row r="1621" spans="1:4">
      <c r="A1621">
        <v>1780</v>
      </c>
      <c r="B1621" t="s">
        <v>6462</v>
      </c>
      <c r="C1621" s="30">
        <v>0</v>
      </c>
      <c r="D1621" s="183">
        <v>4.577</v>
      </c>
    </row>
    <row r="1622" spans="1:4">
      <c r="A1622">
        <v>1781</v>
      </c>
      <c r="B1622" t="s">
        <v>6463</v>
      </c>
      <c r="C1622" s="30">
        <v>0</v>
      </c>
      <c r="D1622" s="183">
        <v>50.36</v>
      </c>
    </row>
    <row r="1623" spans="1:4">
      <c r="A1623">
        <v>1782</v>
      </c>
      <c r="B1623" t="s">
        <v>6464</v>
      </c>
      <c r="C1623" s="30">
        <v>48</v>
      </c>
      <c r="D1623" s="183">
        <v>0</v>
      </c>
    </row>
    <row r="1624" spans="1:4">
      <c r="A1624">
        <v>1783</v>
      </c>
      <c r="B1624" t="s">
        <v>6465</v>
      </c>
      <c r="C1624" s="30">
        <v>6</v>
      </c>
      <c r="D1624" s="183">
        <v>0</v>
      </c>
    </row>
    <row r="1625" spans="1:4">
      <c r="A1625">
        <v>1784</v>
      </c>
      <c r="B1625" t="s">
        <v>6466</v>
      </c>
      <c r="C1625" s="30">
        <v>0</v>
      </c>
      <c r="D1625" s="183">
        <v>20.446000000000002</v>
      </c>
    </row>
    <row r="1626" spans="1:4">
      <c r="A1626">
        <v>1785</v>
      </c>
      <c r="B1626" t="s">
        <v>6467</v>
      </c>
      <c r="C1626" s="30">
        <v>0</v>
      </c>
      <c r="D1626" s="183">
        <v>17.742000000000001</v>
      </c>
    </row>
    <row r="1627" spans="1:4">
      <c r="A1627">
        <v>1786</v>
      </c>
      <c r="B1627" t="s">
        <v>6468</v>
      </c>
      <c r="C1627" s="30">
        <v>0</v>
      </c>
      <c r="D1627" s="183">
        <v>12.35</v>
      </c>
    </row>
    <row r="1628" spans="1:4">
      <c r="A1628">
        <v>1787</v>
      </c>
      <c r="B1628" t="s">
        <v>6469</v>
      </c>
      <c r="C1628" s="30">
        <v>0</v>
      </c>
      <c r="D1628" s="183">
        <v>0</v>
      </c>
    </row>
    <row r="1629" spans="1:4">
      <c r="A1629">
        <v>1788</v>
      </c>
      <c r="B1629" t="s">
        <v>6470</v>
      </c>
      <c r="C1629" s="30">
        <v>0</v>
      </c>
      <c r="D1629" s="183">
        <v>0</v>
      </c>
    </row>
    <row r="1630" spans="1:4">
      <c r="A1630">
        <v>1789</v>
      </c>
      <c r="B1630" t="s">
        <v>6471</v>
      </c>
      <c r="C1630" s="30">
        <v>0</v>
      </c>
      <c r="D1630" s="183">
        <v>0</v>
      </c>
    </row>
    <row r="1631" spans="1:4">
      <c r="A1631">
        <v>1790</v>
      </c>
      <c r="B1631" t="s">
        <v>6472</v>
      </c>
      <c r="C1631" s="30">
        <v>12</v>
      </c>
      <c r="D1631" s="183">
        <v>0</v>
      </c>
    </row>
    <row r="1632" spans="1:4">
      <c r="A1632">
        <v>1791</v>
      </c>
      <c r="B1632" t="s">
        <v>6473</v>
      </c>
      <c r="C1632" s="30">
        <v>0</v>
      </c>
      <c r="D1632" s="183">
        <v>10.552</v>
      </c>
    </row>
    <row r="1633" spans="1:4">
      <c r="A1633">
        <v>1792</v>
      </c>
      <c r="B1633" t="s">
        <v>6474</v>
      </c>
      <c r="C1633" s="30">
        <v>0</v>
      </c>
      <c r="D1633" s="183">
        <v>0</v>
      </c>
    </row>
    <row r="1634" spans="1:4">
      <c r="A1634">
        <v>1793</v>
      </c>
      <c r="B1634" t="s">
        <v>6475</v>
      </c>
      <c r="C1634" s="30">
        <v>0</v>
      </c>
      <c r="D1634" s="183">
        <v>8.109</v>
      </c>
    </row>
    <row r="1635" spans="1:4">
      <c r="A1635">
        <v>1794</v>
      </c>
      <c r="B1635" t="s">
        <v>6476</v>
      </c>
      <c r="C1635" s="30">
        <v>0</v>
      </c>
      <c r="D1635" s="183">
        <v>0</v>
      </c>
    </row>
    <row r="1636" spans="1:4">
      <c r="A1636">
        <v>1795</v>
      </c>
      <c r="B1636" t="s">
        <v>6477</v>
      </c>
      <c r="C1636" s="30">
        <v>0</v>
      </c>
      <c r="D1636" s="183">
        <v>0</v>
      </c>
    </row>
    <row r="1637" spans="1:4">
      <c r="A1637">
        <v>1796</v>
      </c>
      <c r="B1637" t="s">
        <v>6478</v>
      </c>
      <c r="C1637" s="30">
        <v>0</v>
      </c>
      <c r="D1637" s="183">
        <v>11.788</v>
      </c>
    </row>
    <row r="1638" spans="1:4">
      <c r="A1638">
        <v>1797</v>
      </c>
      <c r="B1638" t="s">
        <v>6479</v>
      </c>
      <c r="C1638" s="30">
        <v>0</v>
      </c>
      <c r="D1638" s="183">
        <v>0</v>
      </c>
    </row>
    <row r="1639" spans="1:4">
      <c r="A1639">
        <v>1798</v>
      </c>
      <c r="B1639" t="s">
        <v>6480</v>
      </c>
      <c r="C1639" s="30">
        <v>0</v>
      </c>
      <c r="D1639" s="183">
        <v>14.512</v>
      </c>
    </row>
    <row r="1640" spans="1:4">
      <c r="A1640">
        <v>1799</v>
      </c>
      <c r="B1640" t="s">
        <v>6481</v>
      </c>
      <c r="C1640" s="30">
        <v>0</v>
      </c>
      <c r="D1640" s="183">
        <v>8.8819999999999997</v>
      </c>
    </row>
    <row r="1641" spans="1:4">
      <c r="A1641">
        <v>1800</v>
      </c>
      <c r="B1641" t="s">
        <v>6482</v>
      </c>
      <c r="C1641" s="30">
        <v>6</v>
      </c>
      <c r="D1641" s="183">
        <v>24.882000000000001</v>
      </c>
    </row>
    <row r="1642" spans="1:4">
      <c r="A1642">
        <v>1801</v>
      </c>
      <c r="B1642" t="s">
        <v>6483</v>
      </c>
      <c r="C1642" s="30">
        <v>0</v>
      </c>
      <c r="D1642" s="183">
        <v>0</v>
      </c>
    </row>
    <row r="1643" spans="1:4">
      <c r="A1643">
        <v>1802</v>
      </c>
      <c r="B1643" t="s">
        <v>6484</v>
      </c>
      <c r="C1643" s="30">
        <v>0</v>
      </c>
      <c r="D1643" s="183">
        <v>0</v>
      </c>
    </row>
    <row r="1644" spans="1:4">
      <c r="A1644">
        <v>1803</v>
      </c>
      <c r="B1644" t="s">
        <v>6485</v>
      </c>
      <c r="C1644" s="30">
        <v>0</v>
      </c>
      <c r="D1644" s="183">
        <v>0</v>
      </c>
    </row>
    <row r="1645" spans="1:4">
      <c r="A1645">
        <v>1804</v>
      </c>
      <c r="B1645" t="s">
        <v>6486</v>
      </c>
      <c r="C1645" s="30">
        <v>-6</v>
      </c>
      <c r="D1645" s="183">
        <v>0</v>
      </c>
    </row>
    <row r="1646" spans="1:4">
      <c r="A1646">
        <v>1805</v>
      </c>
      <c r="B1646" t="s">
        <v>6487</v>
      </c>
      <c r="C1646" s="30">
        <v>0</v>
      </c>
      <c r="D1646" s="183">
        <v>0</v>
      </c>
    </row>
    <row r="1647" spans="1:4">
      <c r="A1647">
        <v>1806</v>
      </c>
      <c r="B1647" t="s">
        <v>6488</v>
      </c>
      <c r="C1647" s="30">
        <v>51</v>
      </c>
      <c r="D1647" s="183">
        <v>0</v>
      </c>
    </row>
    <row r="1648" spans="1:4">
      <c r="A1648">
        <v>1807</v>
      </c>
      <c r="B1648" t="s">
        <v>6489</v>
      </c>
      <c r="C1648" s="30">
        <v>0</v>
      </c>
      <c r="D1648" s="183">
        <v>0</v>
      </c>
    </row>
    <row r="1649" spans="1:4">
      <c r="A1649">
        <v>1808</v>
      </c>
      <c r="B1649" t="s">
        <v>6490</v>
      </c>
      <c r="C1649" s="30">
        <v>0</v>
      </c>
      <c r="D1649" s="183">
        <v>0</v>
      </c>
    </row>
    <row r="1650" spans="1:4">
      <c r="A1650">
        <v>1809</v>
      </c>
      <c r="B1650" t="s">
        <v>6491</v>
      </c>
      <c r="C1650" s="30">
        <v>0</v>
      </c>
      <c r="D1650" s="183">
        <v>0</v>
      </c>
    </row>
    <row r="1651" spans="1:4">
      <c r="A1651">
        <v>1810</v>
      </c>
      <c r="B1651" t="s">
        <v>6492</v>
      </c>
      <c r="C1651" s="30">
        <v>0</v>
      </c>
      <c r="D1651" s="183">
        <v>0</v>
      </c>
    </row>
    <row r="1652" spans="1:4">
      <c r="A1652">
        <v>1811</v>
      </c>
      <c r="B1652" t="s">
        <v>6493</v>
      </c>
      <c r="C1652" s="30">
        <v>0</v>
      </c>
      <c r="D1652" s="183">
        <v>0</v>
      </c>
    </row>
    <row r="1653" spans="1:4">
      <c r="A1653">
        <v>1812</v>
      </c>
      <c r="B1653" t="s">
        <v>6494</v>
      </c>
      <c r="C1653" s="30">
        <v>18</v>
      </c>
      <c r="D1653" s="183">
        <v>0</v>
      </c>
    </row>
    <row r="1654" spans="1:4">
      <c r="A1654">
        <v>1813</v>
      </c>
      <c r="B1654" t="s">
        <v>6495</v>
      </c>
      <c r="C1654" s="30">
        <v>0</v>
      </c>
      <c r="D1654" s="183">
        <v>0</v>
      </c>
    </row>
    <row r="1655" spans="1:4">
      <c r="A1655">
        <v>1814</v>
      </c>
      <c r="B1655" t="s">
        <v>6496</v>
      </c>
      <c r="C1655" s="30">
        <v>0</v>
      </c>
      <c r="D1655" s="183">
        <v>0</v>
      </c>
    </row>
    <row r="1656" spans="1:4">
      <c r="A1656">
        <v>1815</v>
      </c>
      <c r="B1656" t="s">
        <v>6497</v>
      </c>
      <c r="C1656" s="30">
        <v>0</v>
      </c>
      <c r="D1656" s="183">
        <v>0</v>
      </c>
    </row>
    <row r="1657" spans="1:4">
      <c r="A1657">
        <v>1816</v>
      </c>
      <c r="B1657" t="s">
        <v>6498</v>
      </c>
      <c r="C1657" s="30">
        <v>30</v>
      </c>
      <c r="D1657" s="183">
        <v>0</v>
      </c>
    </row>
    <row r="1658" spans="1:4">
      <c r="A1658">
        <v>1817</v>
      </c>
      <c r="B1658" t="s">
        <v>6499</v>
      </c>
      <c r="C1658" s="30">
        <v>0</v>
      </c>
      <c r="D1658" s="183">
        <v>11.984999999999999</v>
      </c>
    </row>
    <row r="1659" spans="1:4">
      <c r="A1659">
        <v>1818</v>
      </c>
      <c r="B1659" t="s">
        <v>6500</v>
      </c>
      <c r="C1659" s="30">
        <v>0</v>
      </c>
      <c r="D1659" s="183">
        <v>0</v>
      </c>
    </row>
    <row r="1660" spans="1:4">
      <c r="A1660">
        <v>1819</v>
      </c>
      <c r="B1660" t="s">
        <v>6501</v>
      </c>
      <c r="C1660" s="30">
        <v>0</v>
      </c>
      <c r="D1660" s="183">
        <v>2.25</v>
      </c>
    </row>
    <row r="1661" spans="1:4">
      <c r="A1661">
        <v>1820</v>
      </c>
      <c r="B1661" t="s">
        <v>6502</v>
      </c>
      <c r="C1661" s="30">
        <v>0</v>
      </c>
      <c r="D1661" s="183">
        <v>0</v>
      </c>
    </row>
    <row r="1662" spans="1:4">
      <c r="A1662">
        <v>1821</v>
      </c>
      <c r="B1662" t="s">
        <v>6503</v>
      </c>
      <c r="C1662" s="30">
        <v>0</v>
      </c>
      <c r="D1662" s="183">
        <v>4.9829999999999997</v>
      </c>
    </row>
    <row r="1663" spans="1:4">
      <c r="A1663">
        <v>1822</v>
      </c>
      <c r="B1663" t="s">
        <v>6504</v>
      </c>
      <c r="C1663" s="30">
        <v>0</v>
      </c>
      <c r="D1663" s="183">
        <v>0</v>
      </c>
    </row>
    <row r="1664" spans="1:4">
      <c r="A1664">
        <v>1823</v>
      </c>
      <c r="B1664" t="s">
        <v>6505</v>
      </c>
      <c r="C1664" s="30">
        <v>0</v>
      </c>
      <c r="D1664" s="183">
        <v>0</v>
      </c>
    </row>
    <row r="1665" spans="1:4">
      <c r="A1665">
        <v>1824</v>
      </c>
      <c r="B1665" t="s">
        <v>6506</v>
      </c>
      <c r="C1665" s="30">
        <v>6</v>
      </c>
      <c r="D1665" s="183">
        <v>13.99</v>
      </c>
    </row>
    <row r="1666" spans="1:4">
      <c r="A1666">
        <v>1825</v>
      </c>
      <c r="B1666" t="s">
        <v>6507</v>
      </c>
      <c r="C1666" s="30">
        <v>0</v>
      </c>
      <c r="D1666" s="183">
        <v>0</v>
      </c>
    </row>
    <row r="1667" spans="1:4">
      <c r="A1667">
        <v>1826</v>
      </c>
      <c r="B1667" t="s">
        <v>6508</v>
      </c>
      <c r="C1667" s="30">
        <v>0</v>
      </c>
      <c r="D1667" s="183">
        <v>0</v>
      </c>
    </row>
    <row r="1668" spans="1:4">
      <c r="A1668">
        <v>1827</v>
      </c>
      <c r="B1668" t="s">
        <v>6509</v>
      </c>
      <c r="C1668" s="30">
        <v>0</v>
      </c>
      <c r="D1668" s="183">
        <v>13.09</v>
      </c>
    </row>
    <row r="1669" spans="1:4">
      <c r="A1669">
        <v>1828</v>
      </c>
      <c r="B1669" t="s">
        <v>6510</v>
      </c>
      <c r="C1669" s="30">
        <v>0</v>
      </c>
      <c r="D1669" s="183">
        <v>2.9089999999999998</v>
      </c>
    </row>
    <row r="1670" spans="1:4">
      <c r="A1670">
        <v>1829</v>
      </c>
      <c r="B1670" t="s">
        <v>6511</v>
      </c>
      <c r="C1670" s="30">
        <v>0</v>
      </c>
      <c r="D1670" s="183">
        <v>0</v>
      </c>
    </row>
    <row r="1671" spans="1:4">
      <c r="A1671">
        <v>1830</v>
      </c>
      <c r="B1671" t="s">
        <v>6512</v>
      </c>
      <c r="C1671" s="30">
        <v>0</v>
      </c>
      <c r="D1671" s="183">
        <v>8.0950000000000006</v>
      </c>
    </row>
    <row r="1672" spans="1:4">
      <c r="A1672">
        <v>1831</v>
      </c>
      <c r="B1672" t="s">
        <v>6513</v>
      </c>
      <c r="C1672" s="30">
        <v>0</v>
      </c>
      <c r="D1672" s="183">
        <v>0</v>
      </c>
    </row>
    <row r="1673" spans="1:4">
      <c r="A1673">
        <v>1832</v>
      </c>
      <c r="B1673" t="s">
        <v>6514</v>
      </c>
      <c r="C1673" s="30">
        <v>0</v>
      </c>
      <c r="D1673" s="183">
        <v>0</v>
      </c>
    </row>
    <row r="1674" spans="1:4">
      <c r="A1674">
        <v>1833</v>
      </c>
      <c r="B1674" t="s">
        <v>6515</v>
      </c>
      <c r="C1674" s="30">
        <v>9</v>
      </c>
      <c r="D1674" s="183">
        <v>0</v>
      </c>
    </row>
    <row r="1675" spans="1:4">
      <c r="A1675">
        <v>1834</v>
      </c>
      <c r="B1675" t="s">
        <v>6516</v>
      </c>
      <c r="C1675" s="30">
        <v>0</v>
      </c>
      <c r="D1675" s="183">
        <v>0</v>
      </c>
    </row>
    <row r="1676" spans="1:4">
      <c r="A1676">
        <v>1835</v>
      </c>
      <c r="B1676" t="s">
        <v>6517</v>
      </c>
      <c r="C1676" s="30">
        <v>0</v>
      </c>
      <c r="D1676" s="183">
        <v>0</v>
      </c>
    </row>
    <row r="1677" spans="1:4">
      <c r="A1677">
        <v>1836</v>
      </c>
      <c r="B1677" t="s">
        <v>6518</v>
      </c>
      <c r="C1677" s="30">
        <v>0</v>
      </c>
      <c r="D1677" s="183">
        <v>9.468</v>
      </c>
    </row>
    <row r="1678" spans="1:4">
      <c r="A1678">
        <v>1837</v>
      </c>
      <c r="B1678" t="s">
        <v>31871</v>
      </c>
      <c r="C1678" s="30">
        <v>0</v>
      </c>
      <c r="D1678" s="183">
        <v>0</v>
      </c>
    </row>
    <row r="1679" spans="1:4">
      <c r="A1679">
        <v>1838</v>
      </c>
      <c r="B1679" t="s">
        <v>6519</v>
      </c>
      <c r="C1679" s="30">
        <v>0</v>
      </c>
      <c r="D1679" s="183">
        <v>0</v>
      </c>
    </row>
    <row r="1680" spans="1:4">
      <c r="A1680">
        <v>1839</v>
      </c>
      <c r="B1680" t="s">
        <v>6520</v>
      </c>
      <c r="C1680" s="30">
        <v>0</v>
      </c>
      <c r="D1680" s="183">
        <v>0</v>
      </c>
    </row>
    <row r="1681" spans="1:4">
      <c r="A1681">
        <v>1840</v>
      </c>
      <c r="B1681" t="s">
        <v>6521</v>
      </c>
      <c r="C1681" s="30">
        <v>63</v>
      </c>
      <c r="D1681" s="183">
        <v>0</v>
      </c>
    </row>
    <row r="1682" spans="1:4">
      <c r="A1682">
        <v>1841</v>
      </c>
      <c r="B1682" t="s">
        <v>6522</v>
      </c>
      <c r="C1682" s="30">
        <v>0</v>
      </c>
      <c r="D1682" s="183">
        <v>0</v>
      </c>
    </row>
    <row r="1683" spans="1:4">
      <c r="A1683">
        <v>1842</v>
      </c>
      <c r="B1683" t="s">
        <v>6523</v>
      </c>
      <c r="C1683" s="30">
        <v>0</v>
      </c>
      <c r="D1683" s="183">
        <v>0</v>
      </c>
    </row>
    <row r="1684" spans="1:4">
      <c r="A1684">
        <v>1843</v>
      </c>
      <c r="B1684" t="s">
        <v>6524</v>
      </c>
      <c r="C1684" s="30">
        <v>0</v>
      </c>
      <c r="D1684" s="183">
        <v>17.71</v>
      </c>
    </row>
    <row r="1685" spans="1:4">
      <c r="A1685">
        <v>1846</v>
      </c>
      <c r="B1685" t="s">
        <v>6525</v>
      </c>
      <c r="C1685" s="30">
        <v>0</v>
      </c>
      <c r="D1685" s="183">
        <v>26.74</v>
      </c>
    </row>
    <row r="1686" spans="1:4">
      <c r="A1686">
        <v>1847</v>
      </c>
      <c r="B1686" t="s">
        <v>6526</v>
      </c>
      <c r="C1686" s="30">
        <v>0</v>
      </c>
      <c r="D1686" s="183">
        <v>23.417000000000002</v>
      </c>
    </row>
    <row r="1687" spans="1:4">
      <c r="A1687">
        <v>1848</v>
      </c>
      <c r="B1687" t="s">
        <v>6527</v>
      </c>
      <c r="C1687" s="30">
        <v>0</v>
      </c>
      <c r="D1687" s="183">
        <v>0</v>
      </c>
    </row>
    <row r="1688" spans="1:4">
      <c r="A1688">
        <v>1849</v>
      </c>
      <c r="B1688" t="s">
        <v>6528</v>
      </c>
      <c r="C1688" s="30">
        <v>0</v>
      </c>
      <c r="D1688" s="183">
        <v>0</v>
      </c>
    </row>
    <row r="1689" spans="1:4">
      <c r="A1689">
        <v>1850</v>
      </c>
      <c r="B1689" t="s">
        <v>6529</v>
      </c>
      <c r="C1689" s="30">
        <v>0</v>
      </c>
      <c r="D1689" s="183">
        <v>0</v>
      </c>
    </row>
    <row r="1690" spans="1:4">
      <c r="A1690">
        <v>1851</v>
      </c>
      <c r="B1690" t="s">
        <v>6530</v>
      </c>
      <c r="C1690" s="30">
        <v>0</v>
      </c>
      <c r="D1690" s="183">
        <v>0</v>
      </c>
    </row>
    <row r="1691" spans="1:4">
      <c r="A1691">
        <v>1852</v>
      </c>
      <c r="B1691" t="s">
        <v>31659</v>
      </c>
      <c r="C1691" s="30">
        <v>0</v>
      </c>
      <c r="D1691" s="183">
        <v>14.725</v>
      </c>
    </row>
    <row r="1692" spans="1:4">
      <c r="A1692">
        <v>1853</v>
      </c>
      <c r="B1692" t="s">
        <v>6531</v>
      </c>
      <c r="C1692" s="30">
        <v>60</v>
      </c>
      <c r="D1692" s="183">
        <v>0</v>
      </c>
    </row>
    <row r="1693" spans="1:4">
      <c r="A1693">
        <v>1854</v>
      </c>
      <c r="B1693" t="s">
        <v>6532</v>
      </c>
      <c r="C1693" s="30">
        <v>0</v>
      </c>
      <c r="D1693" s="183">
        <v>3.1419999999999999</v>
      </c>
    </row>
    <row r="1694" spans="1:4">
      <c r="A1694">
        <v>1855</v>
      </c>
      <c r="B1694" t="s">
        <v>6533</v>
      </c>
      <c r="C1694" s="30">
        <v>0</v>
      </c>
      <c r="D1694" s="183">
        <v>24.222000000000001</v>
      </c>
    </row>
    <row r="1695" spans="1:4">
      <c r="A1695">
        <v>1856</v>
      </c>
      <c r="B1695" t="s">
        <v>6534</v>
      </c>
      <c r="C1695" s="30">
        <v>0</v>
      </c>
      <c r="D1695" s="183">
        <v>0</v>
      </c>
    </row>
    <row r="1696" spans="1:4">
      <c r="A1696">
        <v>1857</v>
      </c>
      <c r="B1696" t="s">
        <v>6535</v>
      </c>
      <c r="C1696" s="30">
        <v>0</v>
      </c>
      <c r="D1696" s="183">
        <v>0</v>
      </c>
    </row>
    <row r="1697" spans="1:4">
      <c r="A1697">
        <v>1858</v>
      </c>
      <c r="B1697" t="s">
        <v>6536</v>
      </c>
      <c r="C1697" s="30">
        <v>0</v>
      </c>
      <c r="D1697" s="183">
        <v>0</v>
      </c>
    </row>
    <row r="1698" spans="1:4">
      <c r="A1698">
        <v>1859</v>
      </c>
      <c r="B1698" t="s">
        <v>6537</v>
      </c>
      <c r="C1698" s="30">
        <v>0</v>
      </c>
      <c r="D1698" s="183">
        <v>0</v>
      </c>
    </row>
    <row r="1699" spans="1:4">
      <c r="A1699">
        <v>1860</v>
      </c>
      <c r="B1699" t="s">
        <v>31872</v>
      </c>
      <c r="C1699" s="30">
        <v>0</v>
      </c>
      <c r="D1699" s="183">
        <v>14.010999999999999</v>
      </c>
    </row>
    <row r="1700" spans="1:4">
      <c r="A1700">
        <v>1861</v>
      </c>
      <c r="B1700" t="s">
        <v>6538</v>
      </c>
      <c r="C1700" s="30">
        <v>12</v>
      </c>
      <c r="D1700" s="183">
        <v>55.036000000000001</v>
      </c>
    </row>
    <row r="1701" spans="1:4">
      <c r="A1701">
        <v>1862</v>
      </c>
      <c r="B1701" t="s">
        <v>6539</v>
      </c>
      <c r="C1701" s="30">
        <v>12</v>
      </c>
      <c r="D1701" s="183">
        <v>0</v>
      </c>
    </row>
    <row r="1702" spans="1:4">
      <c r="A1702">
        <v>1863</v>
      </c>
      <c r="B1702" t="s">
        <v>6540</v>
      </c>
      <c r="C1702" s="30">
        <v>6</v>
      </c>
      <c r="D1702" s="183">
        <v>18.524999999999999</v>
      </c>
    </row>
    <row r="1703" spans="1:4">
      <c r="A1703">
        <v>1864</v>
      </c>
      <c r="B1703" t="s">
        <v>6541</v>
      </c>
      <c r="C1703" s="30">
        <v>0</v>
      </c>
      <c r="D1703" s="183">
        <v>8.2970000000000006</v>
      </c>
    </row>
    <row r="1704" spans="1:4">
      <c r="A1704">
        <v>1865</v>
      </c>
      <c r="B1704" t="s">
        <v>6542</v>
      </c>
      <c r="C1704" s="30">
        <v>0</v>
      </c>
      <c r="D1704" s="183">
        <v>0</v>
      </c>
    </row>
    <row r="1705" spans="1:4">
      <c r="A1705">
        <v>1866</v>
      </c>
      <c r="B1705" t="s">
        <v>6543</v>
      </c>
      <c r="C1705" s="30">
        <v>0</v>
      </c>
      <c r="D1705" s="183">
        <v>0</v>
      </c>
    </row>
    <row r="1706" spans="1:4">
      <c r="A1706">
        <v>1867</v>
      </c>
      <c r="B1706" t="s">
        <v>6544</v>
      </c>
      <c r="C1706" s="30">
        <v>0</v>
      </c>
      <c r="D1706" s="183">
        <v>0</v>
      </c>
    </row>
    <row r="1707" spans="1:4">
      <c r="A1707">
        <v>1868</v>
      </c>
      <c r="B1707" t="s">
        <v>6545</v>
      </c>
      <c r="C1707" s="30">
        <v>18</v>
      </c>
      <c r="D1707" s="183">
        <v>0</v>
      </c>
    </row>
    <row r="1708" spans="1:4">
      <c r="A1708">
        <v>1869</v>
      </c>
      <c r="B1708" t="s">
        <v>6546</v>
      </c>
      <c r="C1708" s="30">
        <v>0</v>
      </c>
      <c r="D1708" s="183">
        <v>224.75</v>
      </c>
    </row>
    <row r="1709" spans="1:4">
      <c r="A1709">
        <v>1870</v>
      </c>
      <c r="B1709" t="s">
        <v>6547</v>
      </c>
      <c r="C1709" s="30">
        <v>0</v>
      </c>
      <c r="D1709" s="183">
        <v>0</v>
      </c>
    </row>
    <row r="1710" spans="1:4">
      <c r="A1710">
        <v>1871</v>
      </c>
      <c r="B1710" t="s">
        <v>6548</v>
      </c>
      <c r="C1710" s="30">
        <v>0</v>
      </c>
      <c r="D1710" s="183">
        <v>0</v>
      </c>
    </row>
    <row r="1711" spans="1:4">
      <c r="A1711">
        <v>1872</v>
      </c>
      <c r="B1711" t="s">
        <v>6549</v>
      </c>
      <c r="C1711" s="30">
        <v>0</v>
      </c>
      <c r="D1711" s="183">
        <v>0</v>
      </c>
    </row>
    <row r="1712" spans="1:4">
      <c r="A1712">
        <v>1873</v>
      </c>
      <c r="B1712" t="s">
        <v>31873</v>
      </c>
      <c r="C1712" s="30">
        <v>0</v>
      </c>
      <c r="D1712" s="183">
        <v>0</v>
      </c>
    </row>
    <row r="1713" spans="1:4">
      <c r="A1713">
        <v>1874</v>
      </c>
      <c r="B1713" t="s">
        <v>31874</v>
      </c>
      <c r="C1713" s="30">
        <v>0</v>
      </c>
      <c r="D1713" s="183">
        <v>0</v>
      </c>
    </row>
    <row r="1714" spans="1:4">
      <c r="A1714">
        <v>1875</v>
      </c>
      <c r="B1714" t="s">
        <v>31875</v>
      </c>
      <c r="C1714" s="30">
        <v>0</v>
      </c>
      <c r="D1714" s="183">
        <v>5.7240000000000002</v>
      </c>
    </row>
    <row r="1715" spans="1:4">
      <c r="A1715">
        <v>1876</v>
      </c>
      <c r="B1715" t="s">
        <v>31876</v>
      </c>
      <c r="C1715" s="30">
        <v>0</v>
      </c>
      <c r="D1715" s="183">
        <v>0</v>
      </c>
    </row>
    <row r="1716" spans="1:4">
      <c r="A1716">
        <v>1877</v>
      </c>
      <c r="B1716" t="s">
        <v>6550</v>
      </c>
      <c r="C1716" s="30">
        <v>0</v>
      </c>
      <c r="D1716" s="183">
        <v>19.154</v>
      </c>
    </row>
    <row r="1717" spans="1:4">
      <c r="A1717">
        <v>1878</v>
      </c>
      <c r="B1717" t="s">
        <v>6551</v>
      </c>
      <c r="C1717" s="30">
        <v>0</v>
      </c>
      <c r="D1717" s="183">
        <v>0</v>
      </c>
    </row>
    <row r="1718" spans="1:4">
      <c r="A1718">
        <v>1879</v>
      </c>
      <c r="B1718" t="s">
        <v>31877</v>
      </c>
      <c r="C1718" s="30">
        <v>0</v>
      </c>
      <c r="D1718" s="183">
        <v>0</v>
      </c>
    </row>
    <row r="1719" spans="1:4">
      <c r="A1719">
        <v>1880</v>
      </c>
      <c r="B1719" t="s">
        <v>6552</v>
      </c>
      <c r="C1719" s="30">
        <v>0</v>
      </c>
      <c r="D1719" s="183">
        <v>0</v>
      </c>
    </row>
    <row r="1720" spans="1:4">
      <c r="A1720">
        <v>1881</v>
      </c>
      <c r="B1720" t="s">
        <v>6553</v>
      </c>
      <c r="C1720" s="30">
        <v>0</v>
      </c>
      <c r="D1720" s="183">
        <v>4.6859999999999999</v>
      </c>
    </row>
    <row r="1721" spans="1:4">
      <c r="A1721">
        <v>1882</v>
      </c>
      <c r="B1721" t="s">
        <v>6554</v>
      </c>
      <c r="C1721" s="30">
        <v>0</v>
      </c>
      <c r="D1721" s="183">
        <v>0</v>
      </c>
    </row>
    <row r="1722" spans="1:4">
      <c r="A1722">
        <v>1883</v>
      </c>
      <c r="B1722" t="s">
        <v>6555</v>
      </c>
      <c r="C1722" s="30">
        <v>0</v>
      </c>
      <c r="D1722" s="183">
        <v>0</v>
      </c>
    </row>
    <row r="1723" spans="1:4">
      <c r="A1723">
        <v>1884</v>
      </c>
      <c r="B1723" t="s">
        <v>6556</v>
      </c>
      <c r="C1723" s="30">
        <v>0</v>
      </c>
      <c r="D1723" s="183">
        <v>0</v>
      </c>
    </row>
    <row r="1724" spans="1:4">
      <c r="A1724">
        <v>1885</v>
      </c>
      <c r="B1724" t="s">
        <v>6557</v>
      </c>
      <c r="C1724" s="30">
        <v>0</v>
      </c>
      <c r="D1724" s="183">
        <v>3.7429999999999999</v>
      </c>
    </row>
    <row r="1725" spans="1:4">
      <c r="A1725">
        <v>1886</v>
      </c>
      <c r="B1725" t="s">
        <v>6558</v>
      </c>
      <c r="C1725" s="30">
        <v>6</v>
      </c>
      <c r="D1725" s="183">
        <v>0</v>
      </c>
    </row>
    <row r="1726" spans="1:4">
      <c r="A1726">
        <v>1887</v>
      </c>
      <c r="B1726" t="s">
        <v>6559</v>
      </c>
      <c r="C1726" s="30">
        <v>0</v>
      </c>
      <c r="D1726" s="183">
        <v>0</v>
      </c>
    </row>
    <row r="1727" spans="1:4">
      <c r="A1727">
        <v>1889</v>
      </c>
      <c r="B1727" t="s">
        <v>6560</v>
      </c>
      <c r="C1727" s="30">
        <v>0</v>
      </c>
      <c r="D1727" s="183">
        <v>0</v>
      </c>
    </row>
    <row r="1728" spans="1:4">
      <c r="A1728">
        <v>1890</v>
      </c>
      <c r="B1728" t="s">
        <v>6561</v>
      </c>
      <c r="C1728" s="30">
        <v>0</v>
      </c>
      <c r="D1728" s="183">
        <v>0</v>
      </c>
    </row>
    <row r="1729" spans="1:4">
      <c r="A1729">
        <v>1891</v>
      </c>
      <c r="B1729" t="s">
        <v>6562</v>
      </c>
      <c r="C1729" s="30">
        <v>0</v>
      </c>
      <c r="D1729" s="183">
        <v>0</v>
      </c>
    </row>
    <row r="1730" spans="1:4">
      <c r="A1730">
        <v>1892</v>
      </c>
      <c r="B1730" t="s">
        <v>6563</v>
      </c>
      <c r="C1730" s="30">
        <v>0</v>
      </c>
      <c r="D1730" s="183">
        <v>0</v>
      </c>
    </row>
    <row r="1731" spans="1:4">
      <c r="A1731">
        <v>1893</v>
      </c>
      <c r="B1731" t="s">
        <v>6564</v>
      </c>
      <c r="C1731" s="30">
        <v>0</v>
      </c>
      <c r="D1731" s="183">
        <v>0</v>
      </c>
    </row>
    <row r="1732" spans="1:4">
      <c r="A1732">
        <v>1894</v>
      </c>
      <c r="B1732" t="s">
        <v>32138</v>
      </c>
      <c r="C1732" s="30">
        <v>6</v>
      </c>
      <c r="D1732" s="183">
        <v>16.033999999999999</v>
      </c>
    </row>
    <row r="1733" spans="1:4">
      <c r="A1733">
        <v>1895</v>
      </c>
      <c r="B1733" t="s">
        <v>6565</v>
      </c>
      <c r="C1733" s="30">
        <v>6</v>
      </c>
      <c r="D1733" s="183">
        <v>9.8040000000000003</v>
      </c>
    </row>
    <row r="1734" spans="1:4">
      <c r="A1734">
        <v>1896</v>
      </c>
      <c r="B1734" t="s">
        <v>6566</v>
      </c>
      <c r="C1734" s="30">
        <v>0</v>
      </c>
      <c r="D1734" s="183">
        <v>0</v>
      </c>
    </row>
    <row r="1735" spans="1:4">
      <c r="A1735">
        <v>1897</v>
      </c>
      <c r="B1735" t="s">
        <v>6567</v>
      </c>
      <c r="C1735" s="30">
        <v>0</v>
      </c>
      <c r="D1735" s="183">
        <v>0</v>
      </c>
    </row>
    <row r="1736" spans="1:4">
      <c r="A1736">
        <v>1898</v>
      </c>
      <c r="B1736" t="s">
        <v>6568</v>
      </c>
      <c r="C1736" s="30">
        <v>0</v>
      </c>
      <c r="D1736" s="183">
        <v>13.459</v>
      </c>
    </row>
    <row r="1737" spans="1:4">
      <c r="A1737">
        <v>1899</v>
      </c>
      <c r="B1737" t="s">
        <v>6569</v>
      </c>
      <c r="C1737" s="30">
        <v>0</v>
      </c>
      <c r="D1737" s="183">
        <v>13.225</v>
      </c>
    </row>
    <row r="1738" spans="1:4">
      <c r="A1738">
        <v>1900</v>
      </c>
      <c r="B1738" t="s">
        <v>6570</v>
      </c>
      <c r="C1738" s="30">
        <v>0</v>
      </c>
      <c r="D1738" s="183">
        <v>0</v>
      </c>
    </row>
    <row r="1739" spans="1:4">
      <c r="A1739">
        <v>1901</v>
      </c>
      <c r="B1739" t="s">
        <v>6571</v>
      </c>
      <c r="C1739" s="30">
        <v>0</v>
      </c>
      <c r="D1739" s="183">
        <v>11.618</v>
      </c>
    </row>
    <row r="1740" spans="1:4">
      <c r="A1740">
        <v>1902</v>
      </c>
      <c r="B1740" t="s">
        <v>6572</v>
      </c>
      <c r="C1740" s="30">
        <v>0</v>
      </c>
      <c r="D1740" s="183">
        <v>0</v>
      </c>
    </row>
    <row r="1741" spans="1:4">
      <c r="A1741">
        <v>1903</v>
      </c>
      <c r="B1741" t="s">
        <v>6573</v>
      </c>
      <c r="C1741" s="30">
        <v>0</v>
      </c>
      <c r="D1741" s="183">
        <v>0</v>
      </c>
    </row>
    <row r="1742" spans="1:4">
      <c r="A1742">
        <v>1904</v>
      </c>
      <c r="B1742" t="s">
        <v>6574</v>
      </c>
      <c r="C1742" s="30">
        <v>0</v>
      </c>
      <c r="D1742" s="183">
        <v>4.29</v>
      </c>
    </row>
    <row r="1743" spans="1:4">
      <c r="A1743">
        <v>1905</v>
      </c>
      <c r="B1743" t="s">
        <v>6575</v>
      </c>
      <c r="C1743" s="30">
        <v>0</v>
      </c>
      <c r="D1743" s="183">
        <v>0</v>
      </c>
    </row>
    <row r="1744" spans="1:4">
      <c r="A1744">
        <v>1906</v>
      </c>
      <c r="B1744" t="s">
        <v>6576</v>
      </c>
      <c r="C1744" s="30">
        <v>105</v>
      </c>
      <c r="D1744" s="183">
        <v>32.042999999999999</v>
      </c>
    </row>
    <row r="1745" spans="1:4">
      <c r="A1745">
        <v>1907</v>
      </c>
      <c r="B1745" t="s">
        <v>6577</v>
      </c>
      <c r="C1745" s="30">
        <v>24</v>
      </c>
      <c r="D1745" s="183">
        <v>0</v>
      </c>
    </row>
    <row r="1746" spans="1:4">
      <c r="A1746">
        <v>1908</v>
      </c>
      <c r="B1746" t="s">
        <v>6578</v>
      </c>
      <c r="C1746" s="30">
        <v>0</v>
      </c>
      <c r="D1746" s="183">
        <v>0</v>
      </c>
    </row>
    <row r="1747" spans="1:4">
      <c r="A1747">
        <v>1909</v>
      </c>
      <c r="B1747" t="s">
        <v>6579</v>
      </c>
      <c r="C1747" s="30">
        <v>0</v>
      </c>
      <c r="D1747" s="183">
        <v>13.663</v>
      </c>
    </row>
    <row r="1748" spans="1:4">
      <c r="A1748">
        <v>1910</v>
      </c>
      <c r="B1748" t="s">
        <v>6580</v>
      </c>
      <c r="C1748" s="30">
        <v>0</v>
      </c>
      <c r="D1748" s="183">
        <v>0.16400000000000001</v>
      </c>
    </row>
    <row r="1749" spans="1:4">
      <c r="A1749">
        <v>1911</v>
      </c>
      <c r="B1749" t="s">
        <v>6581</v>
      </c>
      <c r="C1749" s="30">
        <v>27</v>
      </c>
      <c r="D1749" s="183">
        <v>0</v>
      </c>
    </row>
    <row r="1750" spans="1:4">
      <c r="A1750">
        <v>1912</v>
      </c>
      <c r="B1750" t="s">
        <v>6582</v>
      </c>
      <c r="C1750" s="30">
        <v>0</v>
      </c>
      <c r="D1750" s="183">
        <v>0</v>
      </c>
    </row>
    <row r="1751" spans="1:4">
      <c r="A1751">
        <v>1913</v>
      </c>
      <c r="B1751" t="s">
        <v>6583</v>
      </c>
      <c r="C1751" s="30">
        <v>0</v>
      </c>
      <c r="D1751" s="183">
        <v>9.75</v>
      </c>
    </row>
    <row r="1752" spans="1:4">
      <c r="A1752">
        <v>1914</v>
      </c>
      <c r="B1752" t="s">
        <v>6584</v>
      </c>
      <c r="C1752" s="30">
        <v>0</v>
      </c>
      <c r="D1752" s="183">
        <v>0</v>
      </c>
    </row>
    <row r="1753" spans="1:4">
      <c r="A1753">
        <v>1915</v>
      </c>
      <c r="B1753" t="s">
        <v>6585</v>
      </c>
      <c r="C1753" s="30">
        <v>0</v>
      </c>
      <c r="D1753" s="183">
        <v>33.450000000000003</v>
      </c>
    </row>
    <row r="1754" spans="1:4">
      <c r="A1754">
        <v>1916</v>
      </c>
      <c r="B1754" t="s">
        <v>6586</v>
      </c>
      <c r="C1754" s="30">
        <v>0</v>
      </c>
      <c r="D1754" s="183">
        <v>0</v>
      </c>
    </row>
    <row r="1755" spans="1:4">
      <c r="A1755">
        <v>1917</v>
      </c>
      <c r="B1755" t="s">
        <v>6587</v>
      </c>
      <c r="C1755" s="30">
        <v>0</v>
      </c>
      <c r="D1755" s="183">
        <v>5.3529999999999998</v>
      </c>
    </row>
    <row r="1756" spans="1:4">
      <c r="A1756">
        <v>1918</v>
      </c>
      <c r="B1756" t="s">
        <v>6588</v>
      </c>
      <c r="C1756" s="30">
        <v>6</v>
      </c>
      <c r="D1756" s="183">
        <v>16.155000000000001</v>
      </c>
    </row>
    <row r="1757" spans="1:4">
      <c r="A1757">
        <v>1919</v>
      </c>
      <c r="B1757" t="s">
        <v>6589</v>
      </c>
      <c r="C1757" s="30">
        <v>0</v>
      </c>
      <c r="D1757" s="183">
        <v>0</v>
      </c>
    </row>
    <row r="1758" spans="1:4">
      <c r="A1758">
        <v>1920</v>
      </c>
      <c r="B1758" t="s">
        <v>6590</v>
      </c>
      <c r="C1758" s="30">
        <v>12</v>
      </c>
      <c r="D1758" s="183">
        <v>0</v>
      </c>
    </row>
    <row r="1759" spans="1:4">
      <c r="A1759">
        <v>1921</v>
      </c>
      <c r="B1759" t="s">
        <v>6591</v>
      </c>
      <c r="C1759" s="30">
        <v>0</v>
      </c>
      <c r="D1759" s="183">
        <v>0</v>
      </c>
    </row>
    <row r="1760" spans="1:4">
      <c r="A1760">
        <v>1922</v>
      </c>
      <c r="B1760" t="s">
        <v>31878</v>
      </c>
      <c r="C1760" s="30">
        <v>0</v>
      </c>
      <c r="D1760" s="183">
        <v>24.698</v>
      </c>
    </row>
    <row r="1761" spans="1:4">
      <c r="A1761">
        <v>1923</v>
      </c>
      <c r="B1761" t="s">
        <v>6592</v>
      </c>
      <c r="C1761" s="30">
        <v>0</v>
      </c>
      <c r="D1761" s="183">
        <v>0</v>
      </c>
    </row>
    <row r="1762" spans="1:4">
      <c r="A1762">
        <v>1924</v>
      </c>
      <c r="B1762" t="s">
        <v>6593</v>
      </c>
      <c r="C1762" s="30">
        <v>0</v>
      </c>
      <c r="D1762" s="183">
        <v>0</v>
      </c>
    </row>
    <row r="1763" spans="1:4">
      <c r="A1763">
        <v>1925</v>
      </c>
      <c r="B1763" t="s">
        <v>6594</v>
      </c>
      <c r="C1763" s="30">
        <v>0</v>
      </c>
      <c r="D1763" s="183">
        <v>0</v>
      </c>
    </row>
    <row r="1764" spans="1:4">
      <c r="A1764">
        <v>1926</v>
      </c>
      <c r="B1764" t="s">
        <v>6595</v>
      </c>
      <c r="C1764" s="30">
        <v>0</v>
      </c>
      <c r="D1764" s="183">
        <v>0</v>
      </c>
    </row>
    <row r="1765" spans="1:4">
      <c r="A1765">
        <v>1927</v>
      </c>
      <c r="B1765" t="s">
        <v>6596</v>
      </c>
      <c r="C1765" s="30">
        <v>0</v>
      </c>
      <c r="D1765" s="183">
        <v>0</v>
      </c>
    </row>
    <row r="1766" spans="1:4">
      <c r="A1766">
        <v>1928</v>
      </c>
      <c r="B1766" t="s">
        <v>6597</v>
      </c>
      <c r="C1766" s="30">
        <v>0</v>
      </c>
      <c r="D1766" s="183">
        <v>6.6349999999999998</v>
      </c>
    </row>
    <row r="1767" spans="1:4">
      <c r="A1767">
        <v>1929</v>
      </c>
      <c r="B1767" t="s">
        <v>6598</v>
      </c>
      <c r="C1767" s="30">
        <v>0</v>
      </c>
      <c r="D1767" s="183">
        <v>0</v>
      </c>
    </row>
    <row r="1768" spans="1:4">
      <c r="A1768">
        <v>1930</v>
      </c>
      <c r="B1768" t="s">
        <v>18202</v>
      </c>
      <c r="C1768" s="30">
        <v>0</v>
      </c>
      <c r="D1768" s="183">
        <v>8.7799999999999994</v>
      </c>
    </row>
    <row r="1769" spans="1:4">
      <c r="A1769">
        <v>1931</v>
      </c>
      <c r="B1769" t="s">
        <v>18203</v>
      </c>
      <c r="C1769" s="30">
        <v>0</v>
      </c>
      <c r="D1769" s="183">
        <v>0</v>
      </c>
    </row>
    <row r="1770" spans="1:4">
      <c r="A1770">
        <v>1932</v>
      </c>
      <c r="B1770" t="s">
        <v>6599</v>
      </c>
      <c r="C1770" s="30">
        <v>0</v>
      </c>
      <c r="D1770" s="183">
        <v>21.914999999999999</v>
      </c>
    </row>
    <row r="1771" spans="1:4">
      <c r="A1771">
        <v>1933</v>
      </c>
      <c r="B1771" t="s">
        <v>6600</v>
      </c>
      <c r="C1771" s="30">
        <v>0</v>
      </c>
      <c r="D1771" s="183">
        <v>44</v>
      </c>
    </row>
    <row r="1772" spans="1:4">
      <c r="A1772">
        <v>1934</v>
      </c>
      <c r="B1772" t="s">
        <v>6601</v>
      </c>
      <c r="C1772" s="30">
        <v>0</v>
      </c>
      <c r="D1772" s="183">
        <v>0</v>
      </c>
    </row>
    <row r="1773" spans="1:4">
      <c r="A1773">
        <v>1935</v>
      </c>
      <c r="B1773" t="s">
        <v>6602</v>
      </c>
      <c r="C1773" s="30">
        <v>0</v>
      </c>
      <c r="D1773" s="183">
        <v>0</v>
      </c>
    </row>
    <row r="1774" spans="1:4">
      <c r="A1774">
        <v>1936</v>
      </c>
      <c r="B1774" t="s">
        <v>6603</v>
      </c>
      <c r="C1774" s="30">
        <v>0</v>
      </c>
      <c r="D1774" s="183">
        <v>0</v>
      </c>
    </row>
    <row r="1775" spans="1:4">
      <c r="A1775">
        <v>1937</v>
      </c>
      <c r="B1775" t="s">
        <v>6604</v>
      </c>
      <c r="C1775" s="30">
        <v>0</v>
      </c>
      <c r="D1775" s="183">
        <v>0</v>
      </c>
    </row>
    <row r="1776" spans="1:4">
      <c r="A1776">
        <v>1938</v>
      </c>
      <c r="B1776" t="s">
        <v>6605</v>
      </c>
      <c r="C1776" s="30">
        <v>0</v>
      </c>
      <c r="D1776" s="183">
        <v>0</v>
      </c>
    </row>
    <row r="1777" spans="1:4">
      <c r="A1777">
        <v>1939</v>
      </c>
      <c r="B1777" t="s">
        <v>6606</v>
      </c>
      <c r="C1777" s="30">
        <v>36</v>
      </c>
      <c r="D1777" s="183">
        <v>36.54</v>
      </c>
    </row>
    <row r="1778" spans="1:4">
      <c r="A1778">
        <v>1940</v>
      </c>
      <c r="B1778" t="s">
        <v>6607</v>
      </c>
      <c r="C1778" s="30">
        <v>0</v>
      </c>
      <c r="D1778" s="183">
        <v>0</v>
      </c>
    </row>
    <row r="1779" spans="1:4">
      <c r="A1779">
        <v>1941</v>
      </c>
      <c r="B1779" t="s">
        <v>6608</v>
      </c>
      <c r="C1779" s="30">
        <v>0</v>
      </c>
      <c r="D1779" s="183">
        <v>0</v>
      </c>
    </row>
    <row r="1780" spans="1:4">
      <c r="A1780">
        <v>1942</v>
      </c>
      <c r="B1780" t="s">
        <v>6609</v>
      </c>
      <c r="C1780" s="30">
        <v>0</v>
      </c>
      <c r="D1780" s="183">
        <v>34.555</v>
      </c>
    </row>
    <row r="1781" spans="1:4">
      <c r="A1781">
        <v>1943</v>
      </c>
      <c r="B1781" t="s">
        <v>6610</v>
      </c>
      <c r="C1781" s="30">
        <v>0</v>
      </c>
      <c r="D1781" s="183">
        <v>0</v>
      </c>
    </row>
    <row r="1782" spans="1:4">
      <c r="A1782">
        <v>1944</v>
      </c>
      <c r="B1782" t="s">
        <v>6611</v>
      </c>
      <c r="C1782" s="30">
        <v>0</v>
      </c>
      <c r="D1782" s="183">
        <v>0</v>
      </c>
    </row>
    <row r="1783" spans="1:4">
      <c r="A1783">
        <v>1945</v>
      </c>
      <c r="B1783" t="s">
        <v>32139</v>
      </c>
      <c r="C1783" s="30">
        <v>24</v>
      </c>
      <c r="D1783" s="183">
        <v>6.7389999999999999</v>
      </c>
    </row>
    <row r="1784" spans="1:4">
      <c r="A1784">
        <v>1946</v>
      </c>
      <c r="B1784" t="s">
        <v>6612</v>
      </c>
      <c r="C1784" s="30">
        <v>0</v>
      </c>
      <c r="D1784" s="183">
        <v>0</v>
      </c>
    </row>
    <row r="1785" spans="1:4">
      <c r="A1785">
        <v>1947</v>
      </c>
      <c r="B1785" t="s">
        <v>6613</v>
      </c>
      <c r="C1785" s="30">
        <v>0</v>
      </c>
      <c r="D1785" s="183">
        <v>0</v>
      </c>
    </row>
    <row r="1786" spans="1:4">
      <c r="A1786">
        <v>1948</v>
      </c>
      <c r="B1786" t="s">
        <v>6614</v>
      </c>
      <c r="C1786" s="30">
        <v>0</v>
      </c>
      <c r="D1786" s="183">
        <v>0</v>
      </c>
    </row>
    <row r="1787" spans="1:4">
      <c r="A1787">
        <v>1949</v>
      </c>
      <c r="B1787" t="s">
        <v>6615</v>
      </c>
      <c r="C1787" s="30">
        <v>0</v>
      </c>
      <c r="D1787" s="183">
        <v>0</v>
      </c>
    </row>
    <row r="1788" spans="1:4">
      <c r="A1788">
        <v>1950</v>
      </c>
      <c r="B1788" t="s">
        <v>6616</v>
      </c>
      <c r="C1788" s="30">
        <v>0</v>
      </c>
      <c r="D1788" s="183">
        <v>0</v>
      </c>
    </row>
    <row r="1789" spans="1:4">
      <c r="A1789">
        <v>1951</v>
      </c>
      <c r="B1789" t="s">
        <v>6617</v>
      </c>
      <c r="C1789" s="30">
        <v>0</v>
      </c>
      <c r="D1789" s="183">
        <v>0</v>
      </c>
    </row>
    <row r="1790" spans="1:4">
      <c r="A1790">
        <v>1952</v>
      </c>
      <c r="B1790" t="s">
        <v>6618</v>
      </c>
      <c r="C1790" s="30">
        <v>0</v>
      </c>
      <c r="D1790" s="183">
        <v>18.393999999999998</v>
      </c>
    </row>
    <row r="1791" spans="1:4">
      <c r="A1791">
        <v>1953</v>
      </c>
      <c r="B1791" t="s">
        <v>6619</v>
      </c>
      <c r="C1791" s="30">
        <v>0</v>
      </c>
      <c r="D1791" s="183">
        <v>0</v>
      </c>
    </row>
    <row r="1792" spans="1:4">
      <c r="A1792">
        <v>1954</v>
      </c>
      <c r="B1792" t="s">
        <v>6620</v>
      </c>
      <c r="C1792" s="30">
        <v>0</v>
      </c>
      <c r="D1792" s="183">
        <v>0</v>
      </c>
    </row>
    <row r="1793" spans="1:4">
      <c r="A1793">
        <v>1955</v>
      </c>
      <c r="B1793" t="s">
        <v>6621</v>
      </c>
      <c r="C1793" s="30">
        <v>0</v>
      </c>
      <c r="D1793" s="183">
        <v>0</v>
      </c>
    </row>
    <row r="1794" spans="1:4">
      <c r="A1794">
        <v>1956</v>
      </c>
      <c r="B1794" t="s">
        <v>6622</v>
      </c>
      <c r="C1794" s="30">
        <v>0</v>
      </c>
      <c r="D1794" s="183">
        <v>0</v>
      </c>
    </row>
    <row r="1795" spans="1:4">
      <c r="A1795">
        <v>1957</v>
      </c>
      <c r="B1795" t="s">
        <v>6623</v>
      </c>
      <c r="C1795" s="30">
        <v>0</v>
      </c>
      <c r="D1795" s="183">
        <v>0</v>
      </c>
    </row>
    <row r="1796" spans="1:4">
      <c r="A1796">
        <v>1958</v>
      </c>
      <c r="B1796" t="s">
        <v>6624</v>
      </c>
      <c r="C1796" s="30">
        <v>0</v>
      </c>
      <c r="D1796" s="183">
        <v>0</v>
      </c>
    </row>
    <row r="1797" spans="1:4">
      <c r="A1797">
        <v>1959</v>
      </c>
      <c r="B1797" t="s">
        <v>6625</v>
      </c>
      <c r="C1797" s="30">
        <v>0</v>
      </c>
      <c r="D1797" s="183">
        <v>0</v>
      </c>
    </row>
    <row r="1798" spans="1:4">
      <c r="A1798">
        <v>1960</v>
      </c>
      <c r="B1798" t="s">
        <v>6626</v>
      </c>
      <c r="C1798" s="30">
        <v>54</v>
      </c>
      <c r="D1798" s="183">
        <v>0</v>
      </c>
    </row>
    <row r="1799" spans="1:4">
      <c r="A1799">
        <v>1961</v>
      </c>
      <c r="B1799" t="s">
        <v>6627</v>
      </c>
      <c r="C1799" s="30">
        <v>24</v>
      </c>
      <c r="D1799" s="183">
        <v>0</v>
      </c>
    </row>
    <row r="1800" spans="1:4">
      <c r="A1800">
        <v>1962</v>
      </c>
      <c r="B1800" t="s">
        <v>6628</v>
      </c>
      <c r="C1800" s="30">
        <v>0</v>
      </c>
      <c r="D1800" s="183">
        <v>10.34</v>
      </c>
    </row>
    <row r="1801" spans="1:4">
      <c r="A1801">
        <v>1963</v>
      </c>
      <c r="B1801" t="s">
        <v>6629</v>
      </c>
      <c r="C1801" s="30">
        <v>0</v>
      </c>
      <c r="D1801" s="183">
        <v>12.125999999999999</v>
      </c>
    </row>
    <row r="1802" spans="1:4">
      <c r="A1802">
        <v>1964</v>
      </c>
      <c r="B1802" t="s">
        <v>6630</v>
      </c>
      <c r="C1802" s="30">
        <v>1512</v>
      </c>
      <c r="D1802" s="183">
        <v>0</v>
      </c>
    </row>
    <row r="1803" spans="1:4">
      <c r="A1803">
        <v>1965</v>
      </c>
      <c r="B1803" t="s">
        <v>6631</v>
      </c>
      <c r="C1803" s="30">
        <v>72</v>
      </c>
      <c r="D1803" s="183">
        <v>0</v>
      </c>
    </row>
    <row r="1804" spans="1:4">
      <c r="A1804">
        <v>1966</v>
      </c>
      <c r="B1804" t="s">
        <v>6632</v>
      </c>
      <c r="C1804" s="30">
        <v>0</v>
      </c>
      <c r="D1804" s="183">
        <v>0</v>
      </c>
    </row>
    <row r="1805" spans="1:4">
      <c r="A1805">
        <v>1967</v>
      </c>
      <c r="B1805" t="s">
        <v>6633</v>
      </c>
      <c r="C1805" s="30">
        <v>0</v>
      </c>
      <c r="D1805" s="183">
        <v>0</v>
      </c>
    </row>
    <row r="1806" spans="1:4">
      <c r="A1806">
        <v>1968</v>
      </c>
      <c r="B1806" t="s">
        <v>6634</v>
      </c>
      <c r="C1806" s="30">
        <v>0</v>
      </c>
      <c r="D1806" s="183">
        <v>0</v>
      </c>
    </row>
    <row r="1807" spans="1:4">
      <c r="A1807">
        <v>1969</v>
      </c>
      <c r="B1807" t="s">
        <v>6635</v>
      </c>
      <c r="C1807" s="30">
        <v>0</v>
      </c>
      <c r="D1807" s="183">
        <v>0</v>
      </c>
    </row>
    <row r="1808" spans="1:4">
      <c r="A1808">
        <v>1970</v>
      </c>
      <c r="B1808" t="s">
        <v>6636</v>
      </c>
      <c r="C1808" s="30">
        <v>0</v>
      </c>
      <c r="D1808" s="183">
        <v>0</v>
      </c>
    </row>
    <row r="1809" spans="1:4">
      <c r="A1809">
        <v>1971</v>
      </c>
      <c r="B1809" t="s">
        <v>6637</v>
      </c>
      <c r="C1809" s="30">
        <v>0</v>
      </c>
      <c r="D1809" s="183">
        <v>11.148</v>
      </c>
    </row>
    <row r="1810" spans="1:4">
      <c r="A1810">
        <v>1972</v>
      </c>
      <c r="B1810" t="s">
        <v>6638</v>
      </c>
      <c r="C1810" s="30">
        <v>0</v>
      </c>
      <c r="D1810" s="183">
        <v>0</v>
      </c>
    </row>
    <row r="1811" spans="1:4">
      <c r="A1811">
        <v>1973</v>
      </c>
      <c r="B1811" t="s">
        <v>6639</v>
      </c>
      <c r="C1811" s="30">
        <v>0</v>
      </c>
      <c r="D1811" s="183">
        <v>0</v>
      </c>
    </row>
    <row r="1812" spans="1:4">
      <c r="A1812">
        <v>1974</v>
      </c>
      <c r="B1812" t="s">
        <v>6640</v>
      </c>
      <c r="C1812" s="30">
        <v>0</v>
      </c>
      <c r="D1812" s="183">
        <v>3.0960000000000001</v>
      </c>
    </row>
    <row r="1813" spans="1:4">
      <c r="A1813">
        <v>1975</v>
      </c>
      <c r="B1813" t="s">
        <v>27452</v>
      </c>
      <c r="C1813" s="30">
        <v>0</v>
      </c>
      <c r="D1813" s="183">
        <v>0</v>
      </c>
    </row>
    <row r="1814" spans="1:4">
      <c r="A1814">
        <v>1976</v>
      </c>
      <c r="B1814" t="s">
        <v>6641</v>
      </c>
      <c r="C1814" s="30">
        <v>0</v>
      </c>
      <c r="D1814" s="183">
        <v>52.25</v>
      </c>
    </row>
    <row r="1815" spans="1:4">
      <c r="A1815">
        <v>1977</v>
      </c>
      <c r="B1815" t="s">
        <v>6642</v>
      </c>
      <c r="C1815" s="30">
        <v>0</v>
      </c>
      <c r="D1815" s="183">
        <v>0</v>
      </c>
    </row>
    <row r="1816" spans="1:4">
      <c r="A1816">
        <v>1978</v>
      </c>
      <c r="B1816" t="s">
        <v>6643</v>
      </c>
      <c r="C1816" s="30">
        <v>0</v>
      </c>
      <c r="D1816" s="183">
        <v>0</v>
      </c>
    </row>
    <row r="1817" spans="1:4">
      <c r="A1817">
        <v>1979</v>
      </c>
      <c r="B1817" t="s">
        <v>6644</v>
      </c>
      <c r="C1817" s="30">
        <v>0</v>
      </c>
      <c r="D1817" s="183">
        <v>0</v>
      </c>
    </row>
    <row r="1818" spans="1:4">
      <c r="A1818">
        <v>1980</v>
      </c>
      <c r="B1818" t="s">
        <v>6645</v>
      </c>
      <c r="C1818" s="30">
        <v>0</v>
      </c>
      <c r="D1818" s="183">
        <v>0</v>
      </c>
    </row>
    <row r="1819" spans="1:4">
      <c r="A1819">
        <v>1981</v>
      </c>
      <c r="B1819" t="s">
        <v>6646</v>
      </c>
      <c r="C1819" s="30">
        <v>18</v>
      </c>
      <c r="D1819" s="183">
        <v>0</v>
      </c>
    </row>
    <row r="1820" spans="1:4">
      <c r="A1820">
        <v>1982</v>
      </c>
      <c r="B1820" t="s">
        <v>27461</v>
      </c>
      <c r="C1820" s="30">
        <v>0</v>
      </c>
      <c r="D1820" s="183">
        <v>0</v>
      </c>
    </row>
    <row r="1821" spans="1:4">
      <c r="A1821">
        <v>1983</v>
      </c>
      <c r="B1821" t="s">
        <v>6647</v>
      </c>
      <c r="C1821" s="30">
        <v>0</v>
      </c>
      <c r="D1821" s="183">
        <v>23.765000000000001</v>
      </c>
    </row>
    <row r="1822" spans="1:4">
      <c r="A1822">
        <v>1984</v>
      </c>
      <c r="B1822" t="s">
        <v>6648</v>
      </c>
      <c r="C1822" s="30">
        <v>0</v>
      </c>
      <c r="D1822" s="183">
        <v>19.748000000000001</v>
      </c>
    </row>
    <row r="1823" spans="1:4">
      <c r="A1823">
        <v>1985</v>
      </c>
      <c r="B1823" t="s">
        <v>6649</v>
      </c>
      <c r="C1823" s="30">
        <v>0</v>
      </c>
      <c r="D1823" s="183">
        <v>0</v>
      </c>
    </row>
    <row r="1824" spans="1:4">
      <c r="A1824">
        <v>1986</v>
      </c>
      <c r="B1824" t="s">
        <v>6650</v>
      </c>
      <c r="C1824" s="30">
        <v>0</v>
      </c>
      <c r="D1824" s="183">
        <v>0</v>
      </c>
    </row>
    <row r="1825" spans="1:4">
      <c r="A1825">
        <v>1987</v>
      </c>
      <c r="B1825" t="s">
        <v>6651</v>
      </c>
      <c r="C1825" s="30">
        <v>0</v>
      </c>
      <c r="D1825" s="183">
        <v>0</v>
      </c>
    </row>
    <row r="1826" spans="1:4">
      <c r="A1826">
        <v>1988</v>
      </c>
      <c r="B1826" t="s">
        <v>6652</v>
      </c>
      <c r="C1826" s="30">
        <v>0</v>
      </c>
      <c r="D1826" s="183">
        <v>0</v>
      </c>
    </row>
    <row r="1827" spans="1:4">
      <c r="A1827">
        <v>1989</v>
      </c>
      <c r="B1827" t="s">
        <v>6653</v>
      </c>
      <c r="C1827" s="30">
        <v>0</v>
      </c>
      <c r="D1827" s="183">
        <v>0</v>
      </c>
    </row>
    <row r="1828" spans="1:4">
      <c r="A1828">
        <v>1990</v>
      </c>
      <c r="B1828" t="s">
        <v>6654</v>
      </c>
      <c r="C1828" s="30">
        <v>0</v>
      </c>
      <c r="D1828" s="183">
        <v>12.702</v>
      </c>
    </row>
    <row r="1829" spans="1:4">
      <c r="A1829">
        <v>1991</v>
      </c>
      <c r="B1829" t="s">
        <v>6655</v>
      </c>
      <c r="C1829" s="30">
        <v>0</v>
      </c>
      <c r="D1829" s="183">
        <v>10.076000000000001</v>
      </c>
    </row>
    <row r="1830" spans="1:4">
      <c r="A1830">
        <v>1992</v>
      </c>
      <c r="B1830" t="s">
        <v>6656</v>
      </c>
      <c r="C1830" s="30">
        <v>0</v>
      </c>
      <c r="D1830" s="183">
        <v>0</v>
      </c>
    </row>
    <row r="1831" spans="1:4">
      <c r="A1831">
        <v>1993</v>
      </c>
      <c r="B1831" t="s">
        <v>6657</v>
      </c>
      <c r="C1831" s="30">
        <v>0</v>
      </c>
      <c r="D1831" s="183">
        <v>85.36</v>
      </c>
    </row>
    <row r="1832" spans="1:4">
      <c r="A1832">
        <v>1994</v>
      </c>
      <c r="B1832" t="s">
        <v>6658</v>
      </c>
      <c r="C1832" s="30">
        <v>0</v>
      </c>
      <c r="D1832" s="183">
        <v>92.12</v>
      </c>
    </row>
    <row r="1833" spans="1:4">
      <c r="A1833">
        <v>1995</v>
      </c>
      <c r="B1833" t="s">
        <v>27453</v>
      </c>
      <c r="C1833" s="30">
        <v>0</v>
      </c>
      <c r="D1833" s="183">
        <v>0</v>
      </c>
    </row>
    <row r="1834" spans="1:4">
      <c r="A1834">
        <v>1996</v>
      </c>
      <c r="B1834" t="s">
        <v>6659</v>
      </c>
      <c r="C1834" s="30">
        <v>0</v>
      </c>
      <c r="D1834" s="183">
        <v>0</v>
      </c>
    </row>
    <row r="1835" spans="1:4">
      <c r="A1835">
        <v>1997</v>
      </c>
      <c r="B1835" t="s">
        <v>6660</v>
      </c>
      <c r="C1835" s="30">
        <v>0</v>
      </c>
      <c r="D1835" s="183">
        <v>0</v>
      </c>
    </row>
    <row r="1836" spans="1:4">
      <c r="A1836">
        <v>1998</v>
      </c>
      <c r="B1836" t="s">
        <v>18204</v>
      </c>
      <c r="C1836" s="30">
        <v>0</v>
      </c>
      <c r="D1836" s="183">
        <v>0</v>
      </c>
    </row>
    <row r="1837" spans="1:4">
      <c r="A1837">
        <v>1999</v>
      </c>
      <c r="B1837" t="s">
        <v>6661</v>
      </c>
      <c r="C1837" s="30">
        <v>0</v>
      </c>
      <c r="D1837" s="183">
        <v>0</v>
      </c>
    </row>
    <row r="1838" spans="1:4">
      <c r="A1838">
        <v>2000</v>
      </c>
      <c r="B1838" t="s">
        <v>6662</v>
      </c>
      <c r="C1838" s="30">
        <v>0</v>
      </c>
      <c r="D1838" s="183">
        <v>0</v>
      </c>
    </row>
    <row r="1839" spans="1:4">
      <c r="A1839">
        <v>2001</v>
      </c>
      <c r="B1839" t="s">
        <v>6663</v>
      </c>
      <c r="C1839" s="30">
        <v>0</v>
      </c>
      <c r="D1839" s="183">
        <v>0</v>
      </c>
    </row>
    <row r="1840" spans="1:4">
      <c r="A1840">
        <v>2002</v>
      </c>
      <c r="B1840" t="s">
        <v>6664</v>
      </c>
      <c r="C1840" s="30">
        <v>0</v>
      </c>
      <c r="D1840" s="183">
        <v>0</v>
      </c>
    </row>
    <row r="1841" spans="1:4">
      <c r="A1841">
        <v>2003</v>
      </c>
      <c r="B1841" t="s">
        <v>6665</v>
      </c>
      <c r="C1841" s="30">
        <v>0</v>
      </c>
      <c r="D1841" s="183">
        <v>0</v>
      </c>
    </row>
    <row r="1842" spans="1:4">
      <c r="A1842">
        <v>2004</v>
      </c>
      <c r="B1842" t="s">
        <v>6666</v>
      </c>
      <c r="C1842" s="30">
        <v>0</v>
      </c>
      <c r="D1842" s="183">
        <v>0</v>
      </c>
    </row>
    <row r="1843" spans="1:4">
      <c r="A1843">
        <v>2005</v>
      </c>
      <c r="B1843" t="s">
        <v>32140</v>
      </c>
      <c r="C1843" s="30">
        <v>0</v>
      </c>
      <c r="D1843" s="183">
        <v>0</v>
      </c>
    </row>
    <row r="1844" spans="1:4">
      <c r="A1844">
        <v>2007</v>
      </c>
      <c r="B1844" t="s">
        <v>6667</v>
      </c>
      <c r="C1844" s="30">
        <v>0</v>
      </c>
      <c r="D1844" s="183">
        <v>0</v>
      </c>
    </row>
    <row r="1845" spans="1:4">
      <c r="A1845">
        <v>2008</v>
      </c>
      <c r="B1845" t="s">
        <v>32141</v>
      </c>
      <c r="C1845" s="30">
        <v>0</v>
      </c>
      <c r="D1845" s="183">
        <v>0</v>
      </c>
    </row>
    <row r="1846" spans="1:4">
      <c r="A1846">
        <v>2009</v>
      </c>
      <c r="B1846" t="s">
        <v>6668</v>
      </c>
      <c r="C1846" s="30">
        <v>0</v>
      </c>
      <c r="D1846" s="183">
        <v>0</v>
      </c>
    </row>
    <row r="1847" spans="1:4">
      <c r="A1847">
        <v>2010</v>
      </c>
      <c r="B1847" t="s">
        <v>6669</v>
      </c>
      <c r="C1847" s="30">
        <v>0</v>
      </c>
      <c r="D1847" s="183">
        <v>0</v>
      </c>
    </row>
    <row r="1848" spans="1:4">
      <c r="A1848">
        <v>2011</v>
      </c>
      <c r="B1848" t="s">
        <v>6670</v>
      </c>
      <c r="C1848" s="30">
        <v>0</v>
      </c>
      <c r="D1848" s="183">
        <v>1.68</v>
      </c>
    </row>
    <row r="1849" spans="1:4">
      <c r="A1849">
        <v>2012</v>
      </c>
      <c r="B1849" t="s">
        <v>6671</v>
      </c>
      <c r="C1849" s="30">
        <v>0</v>
      </c>
      <c r="D1849" s="183">
        <v>0</v>
      </c>
    </row>
    <row r="1850" spans="1:4">
      <c r="A1850">
        <v>2013</v>
      </c>
      <c r="B1850" t="s">
        <v>6672</v>
      </c>
      <c r="C1850" s="30">
        <v>0</v>
      </c>
      <c r="D1850" s="183">
        <v>60</v>
      </c>
    </row>
    <row r="1851" spans="1:4">
      <c r="A1851">
        <v>2014</v>
      </c>
      <c r="B1851" t="s">
        <v>6673</v>
      </c>
      <c r="C1851" s="30">
        <v>0</v>
      </c>
      <c r="D1851" s="183">
        <v>5.32</v>
      </c>
    </row>
    <row r="1852" spans="1:4">
      <c r="A1852">
        <v>2015</v>
      </c>
      <c r="B1852" t="s">
        <v>6674</v>
      </c>
      <c r="C1852" s="30">
        <v>0</v>
      </c>
      <c r="D1852" s="183">
        <v>0</v>
      </c>
    </row>
    <row r="1853" spans="1:4">
      <c r="A1853">
        <v>2016</v>
      </c>
      <c r="B1853" t="s">
        <v>6675</v>
      </c>
      <c r="C1853" s="30">
        <v>6</v>
      </c>
      <c r="D1853" s="183">
        <v>0</v>
      </c>
    </row>
    <row r="1854" spans="1:4">
      <c r="A1854">
        <v>2017</v>
      </c>
      <c r="B1854" t="s">
        <v>6676</v>
      </c>
      <c r="C1854" s="30">
        <v>0</v>
      </c>
      <c r="D1854" s="183">
        <v>0</v>
      </c>
    </row>
    <row r="1855" spans="1:4">
      <c r="A1855">
        <v>2018</v>
      </c>
      <c r="B1855" t="s">
        <v>6677</v>
      </c>
      <c r="C1855" s="30">
        <v>0</v>
      </c>
      <c r="D1855" s="183">
        <v>0</v>
      </c>
    </row>
    <row r="1856" spans="1:4">
      <c r="A1856">
        <v>2019</v>
      </c>
      <c r="B1856" t="s">
        <v>6678</v>
      </c>
      <c r="C1856" s="30">
        <v>0</v>
      </c>
      <c r="D1856" s="183">
        <v>0</v>
      </c>
    </row>
    <row r="1857" spans="1:4">
      <c r="A1857">
        <v>2020</v>
      </c>
      <c r="B1857" t="s">
        <v>6679</v>
      </c>
      <c r="C1857" s="30">
        <v>0</v>
      </c>
      <c r="D1857" s="183">
        <v>0</v>
      </c>
    </row>
    <row r="1858" spans="1:4">
      <c r="A1858">
        <v>2021</v>
      </c>
      <c r="B1858" t="s">
        <v>6680</v>
      </c>
      <c r="C1858" s="30">
        <v>0</v>
      </c>
      <c r="D1858" s="183">
        <v>0</v>
      </c>
    </row>
    <row r="1859" spans="1:4">
      <c r="A1859">
        <v>2022</v>
      </c>
      <c r="B1859" t="s">
        <v>6681</v>
      </c>
      <c r="C1859" s="30">
        <v>0</v>
      </c>
      <c r="D1859" s="183">
        <v>0</v>
      </c>
    </row>
    <row r="1860" spans="1:4">
      <c r="A1860">
        <v>2023</v>
      </c>
      <c r="B1860" t="s">
        <v>6682</v>
      </c>
      <c r="C1860" s="30">
        <v>0</v>
      </c>
      <c r="D1860" s="183">
        <v>11.984</v>
      </c>
    </row>
    <row r="1861" spans="1:4">
      <c r="A1861">
        <v>2024</v>
      </c>
      <c r="B1861" t="s">
        <v>6683</v>
      </c>
      <c r="C1861" s="30">
        <v>0</v>
      </c>
      <c r="D1861" s="183">
        <v>0</v>
      </c>
    </row>
    <row r="1862" spans="1:4">
      <c r="A1862">
        <v>2025</v>
      </c>
      <c r="B1862" t="s">
        <v>6684</v>
      </c>
      <c r="C1862" s="30">
        <v>36</v>
      </c>
      <c r="D1862" s="183">
        <v>0</v>
      </c>
    </row>
    <row r="1863" spans="1:4">
      <c r="A1863">
        <v>2026</v>
      </c>
      <c r="B1863" t="s">
        <v>6685</v>
      </c>
      <c r="C1863" s="30">
        <v>0</v>
      </c>
      <c r="D1863" s="183">
        <v>0</v>
      </c>
    </row>
    <row r="1864" spans="1:4">
      <c r="A1864">
        <v>2027</v>
      </c>
      <c r="B1864" t="s">
        <v>6686</v>
      </c>
      <c r="C1864" s="30">
        <v>0</v>
      </c>
      <c r="D1864" s="183">
        <v>0</v>
      </c>
    </row>
    <row r="1865" spans="1:4">
      <c r="A1865">
        <v>2028</v>
      </c>
      <c r="B1865" t="s">
        <v>6687</v>
      </c>
      <c r="C1865" s="30">
        <v>0</v>
      </c>
      <c r="D1865" s="183">
        <v>7.8319999999999999</v>
      </c>
    </row>
    <row r="1866" spans="1:4">
      <c r="A1866">
        <v>2029</v>
      </c>
      <c r="B1866" t="s">
        <v>6688</v>
      </c>
      <c r="C1866" s="30">
        <v>0</v>
      </c>
      <c r="D1866" s="183">
        <v>0</v>
      </c>
    </row>
    <row r="1867" spans="1:4">
      <c r="A1867">
        <v>2030</v>
      </c>
      <c r="B1867" t="s">
        <v>6689</v>
      </c>
      <c r="C1867" s="30">
        <v>0</v>
      </c>
      <c r="D1867" s="183">
        <v>0</v>
      </c>
    </row>
    <row r="1868" spans="1:4">
      <c r="A1868">
        <v>2031</v>
      </c>
      <c r="B1868" t="s">
        <v>6690</v>
      </c>
      <c r="C1868" s="30">
        <v>0</v>
      </c>
      <c r="D1868" s="183">
        <v>0</v>
      </c>
    </row>
    <row r="1869" spans="1:4">
      <c r="A1869">
        <v>2032</v>
      </c>
      <c r="B1869" t="s">
        <v>6691</v>
      </c>
      <c r="C1869" s="30">
        <v>0</v>
      </c>
      <c r="D1869" s="183">
        <v>29.846</v>
      </c>
    </row>
    <row r="1870" spans="1:4">
      <c r="A1870">
        <v>2033</v>
      </c>
      <c r="B1870" t="s">
        <v>6692</v>
      </c>
      <c r="C1870" s="30">
        <v>0</v>
      </c>
      <c r="D1870" s="183">
        <v>25.454999999999998</v>
      </c>
    </row>
    <row r="1871" spans="1:4">
      <c r="A1871">
        <v>2034</v>
      </c>
      <c r="B1871" t="s">
        <v>6693</v>
      </c>
      <c r="C1871" s="30">
        <v>0</v>
      </c>
      <c r="D1871" s="183">
        <v>0</v>
      </c>
    </row>
    <row r="1872" spans="1:4">
      <c r="A1872">
        <v>2035</v>
      </c>
      <c r="B1872" t="s">
        <v>6694</v>
      </c>
      <c r="C1872" s="30">
        <v>12</v>
      </c>
      <c r="D1872" s="183">
        <v>20.440000000000001</v>
      </c>
    </row>
    <row r="1873" spans="1:4">
      <c r="A1873">
        <v>2036</v>
      </c>
      <c r="B1873" t="s">
        <v>6695</v>
      </c>
      <c r="C1873" s="30">
        <v>0</v>
      </c>
      <c r="D1873" s="183">
        <v>0</v>
      </c>
    </row>
    <row r="1874" spans="1:4">
      <c r="A1874">
        <v>2037</v>
      </c>
      <c r="B1874" t="s">
        <v>6696</v>
      </c>
      <c r="C1874" s="30">
        <v>0</v>
      </c>
      <c r="D1874" s="183">
        <v>0</v>
      </c>
    </row>
    <row r="1875" spans="1:4">
      <c r="A1875">
        <v>2038</v>
      </c>
      <c r="B1875" t="s">
        <v>6697</v>
      </c>
      <c r="C1875" s="30">
        <v>0</v>
      </c>
      <c r="D1875" s="183">
        <v>0</v>
      </c>
    </row>
    <row r="1876" spans="1:4">
      <c r="A1876">
        <v>2039</v>
      </c>
      <c r="B1876" t="s">
        <v>6698</v>
      </c>
      <c r="C1876" s="30">
        <v>0</v>
      </c>
      <c r="D1876" s="183">
        <v>0</v>
      </c>
    </row>
    <row r="1877" spans="1:4">
      <c r="A1877">
        <v>2040</v>
      </c>
      <c r="B1877" t="s">
        <v>6699</v>
      </c>
      <c r="C1877" s="30">
        <v>0</v>
      </c>
      <c r="D1877" s="183">
        <v>0</v>
      </c>
    </row>
    <row r="1878" spans="1:4">
      <c r="A1878">
        <v>2041</v>
      </c>
      <c r="B1878" t="s">
        <v>6700</v>
      </c>
      <c r="C1878" s="30">
        <v>0</v>
      </c>
      <c r="D1878" s="183">
        <v>0</v>
      </c>
    </row>
    <row r="1879" spans="1:4">
      <c r="A1879">
        <v>2042</v>
      </c>
      <c r="B1879" t="s">
        <v>6701</v>
      </c>
      <c r="C1879" s="30">
        <v>0</v>
      </c>
      <c r="D1879" s="183">
        <v>0</v>
      </c>
    </row>
    <row r="1880" spans="1:4">
      <c r="A1880">
        <v>2043</v>
      </c>
      <c r="B1880" t="s">
        <v>6702</v>
      </c>
      <c r="C1880" s="30">
        <v>0</v>
      </c>
      <c r="D1880" s="183">
        <v>2.38</v>
      </c>
    </row>
    <row r="1881" spans="1:4">
      <c r="A1881">
        <v>2044</v>
      </c>
      <c r="B1881" t="s">
        <v>6703</v>
      </c>
      <c r="C1881" s="30">
        <v>0</v>
      </c>
      <c r="D1881" s="183">
        <v>18.722000000000001</v>
      </c>
    </row>
    <row r="1882" spans="1:4">
      <c r="A1882">
        <v>2045</v>
      </c>
      <c r="B1882" t="s">
        <v>6704</v>
      </c>
      <c r="C1882" s="30">
        <v>0</v>
      </c>
      <c r="D1882" s="183">
        <v>0</v>
      </c>
    </row>
    <row r="1883" spans="1:4">
      <c r="A1883">
        <v>2046</v>
      </c>
      <c r="B1883" t="s">
        <v>6705</v>
      </c>
      <c r="C1883" s="30">
        <v>0</v>
      </c>
      <c r="D1883" s="183">
        <v>0</v>
      </c>
    </row>
    <row r="1884" spans="1:4">
      <c r="A1884">
        <v>2047</v>
      </c>
      <c r="B1884" t="s">
        <v>6706</v>
      </c>
      <c r="C1884" s="30">
        <v>12</v>
      </c>
      <c r="D1884" s="183">
        <v>0</v>
      </c>
    </row>
    <row r="1885" spans="1:4">
      <c r="A1885">
        <v>2048</v>
      </c>
      <c r="B1885" t="s">
        <v>6707</v>
      </c>
      <c r="C1885" s="30">
        <v>0</v>
      </c>
      <c r="D1885" s="183">
        <v>0</v>
      </c>
    </row>
    <row r="1886" spans="1:4">
      <c r="A1886">
        <v>2049</v>
      </c>
      <c r="B1886" t="s">
        <v>6708</v>
      </c>
      <c r="C1886" s="30">
        <v>0</v>
      </c>
      <c r="D1886" s="183">
        <v>0</v>
      </c>
    </row>
    <row r="1887" spans="1:4">
      <c r="A1887">
        <v>2050</v>
      </c>
      <c r="B1887" t="s">
        <v>6709</v>
      </c>
      <c r="C1887" s="30">
        <v>3</v>
      </c>
      <c r="D1887" s="183">
        <v>0</v>
      </c>
    </row>
    <row r="1888" spans="1:4">
      <c r="A1888">
        <v>2051</v>
      </c>
      <c r="B1888" t="s">
        <v>6710</v>
      </c>
      <c r="C1888" s="30">
        <v>0</v>
      </c>
      <c r="D1888" s="183">
        <v>0</v>
      </c>
    </row>
    <row r="1889" spans="1:4">
      <c r="A1889">
        <v>2052</v>
      </c>
      <c r="B1889" t="s">
        <v>6711</v>
      </c>
      <c r="C1889" s="30">
        <v>0</v>
      </c>
      <c r="D1889" s="183">
        <v>0</v>
      </c>
    </row>
    <row r="1890" spans="1:4">
      <c r="A1890">
        <v>2053</v>
      </c>
      <c r="B1890" t="s">
        <v>6712</v>
      </c>
      <c r="C1890" s="30">
        <v>0</v>
      </c>
      <c r="D1890" s="183">
        <v>5.84</v>
      </c>
    </row>
    <row r="1891" spans="1:4">
      <c r="A1891">
        <v>2054</v>
      </c>
      <c r="B1891" t="s">
        <v>6713</v>
      </c>
      <c r="C1891" s="30">
        <v>0</v>
      </c>
      <c r="D1891" s="183">
        <v>0</v>
      </c>
    </row>
    <row r="1892" spans="1:4">
      <c r="A1892">
        <v>2055</v>
      </c>
      <c r="B1892" t="s">
        <v>6714</v>
      </c>
      <c r="C1892" s="30">
        <v>0</v>
      </c>
      <c r="D1892" s="183">
        <v>0</v>
      </c>
    </row>
    <row r="1893" spans="1:4">
      <c r="A1893">
        <v>2056</v>
      </c>
      <c r="B1893" t="s">
        <v>6715</v>
      </c>
      <c r="C1893" s="30">
        <v>0</v>
      </c>
      <c r="D1893" s="183">
        <v>0</v>
      </c>
    </row>
    <row r="1894" spans="1:4">
      <c r="A1894">
        <v>2057</v>
      </c>
      <c r="B1894" t="s">
        <v>6716</v>
      </c>
      <c r="C1894" s="30">
        <v>0</v>
      </c>
      <c r="D1894" s="183">
        <v>36.619</v>
      </c>
    </row>
    <row r="1895" spans="1:4">
      <c r="A1895">
        <v>2058</v>
      </c>
      <c r="B1895" t="s">
        <v>32142</v>
      </c>
      <c r="C1895" s="30">
        <v>0</v>
      </c>
      <c r="D1895" s="183">
        <v>0</v>
      </c>
    </row>
    <row r="1896" spans="1:4">
      <c r="A1896">
        <v>2059</v>
      </c>
      <c r="B1896" t="s">
        <v>6717</v>
      </c>
      <c r="C1896" s="30">
        <v>0</v>
      </c>
      <c r="D1896" s="183">
        <v>0</v>
      </c>
    </row>
    <row r="1897" spans="1:4">
      <c r="A1897">
        <v>2060</v>
      </c>
      <c r="B1897" t="s">
        <v>6718</v>
      </c>
      <c r="C1897" s="30">
        <v>0</v>
      </c>
      <c r="D1897" s="183">
        <v>0</v>
      </c>
    </row>
    <row r="1898" spans="1:4">
      <c r="A1898">
        <v>2061</v>
      </c>
      <c r="B1898" t="s">
        <v>6719</v>
      </c>
      <c r="C1898" s="30">
        <v>0</v>
      </c>
      <c r="D1898" s="183">
        <v>0</v>
      </c>
    </row>
    <row r="1899" spans="1:4">
      <c r="A1899">
        <v>2062</v>
      </c>
      <c r="B1899" t="s">
        <v>6720</v>
      </c>
      <c r="C1899" s="30">
        <v>0</v>
      </c>
      <c r="D1899" s="183">
        <v>443.52</v>
      </c>
    </row>
    <row r="1900" spans="1:4">
      <c r="A1900">
        <v>2063</v>
      </c>
      <c r="B1900" t="s">
        <v>6721</v>
      </c>
      <c r="C1900" s="30">
        <v>0</v>
      </c>
      <c r="D1900" s="183">
        <v>29.132999999999999</v>
      </c>
    </row>
    <row r="1901" spans="1:4">
      <c r="A1901">
        <v>2064</v>
      </c>
      <c r="B1901" t="s">
        <v>6722</v>
      </c>
      <c r="C1901" s="30">
        <v>0</v>
      </c>
      <c r="D1901" s="183">
        <v>0</v>
      </c>
    </row>
    <row r="1902" spans="1:4">
      <c r="A1902">
        <v>2065</v>
      </c>
      <c r="B1902" t="s">
        <v>6723</v>
      </c>
      <c r="C1902" s="30">
        <v>0</v>
      </c>
      <c r="D1902" s="183">
        <v>28.58</v>
      </c>
    </row>
    <row r="1903" spans="1:4">
      <c r="A1903">
        <v>2067</v>
      </c>
      <c r="B1903" t="s">
        <v>6724</v>
      </c>
      <c r="C1903" s="30">
        <v>0</v>
      </c>
      <c r="D1903" s="183">
        <v>0</v>
      </c>
    </row>
    <row r="1904" spans="1:4">
      <c r="A1904">
        <v>2068</v>
      </c>
      <c r="B1904" t="s">
        <v>6725</v>
      </c>
      <c r="C1904" s="30">
        <v>0</v>
      </c>
      <c r="D1904" s="183">
        <v>0</v>
      </c>
    </row>
    <row r="1905" spans="1:4">
      <c r="A1905">
        <v>2069</v>
      </c>
      <c r="B1905" t="s">
        <v>6726</v>
      </c>
      <c r="C1905" s="30">
        <v>0</v>
      </c>
      <c r="D1905" s="183">
        <v>0</v>
      </c>
    </row>
    <row r="1906" spans="1:4">
      <c r="A1906">
        <v>2070</v>
      </c>
      <c r="B1906" t="s">
        <v>6727</v>
      </c>
      <c r="C1906" s="30">
        <v>36</v>
      </c>
      <c r="D1906" s="183">
        <v>0</v>
      </c>
    </row>
    <row r="1907" spans="1:4">
      <c r="A1907">
        <v>2071</v>
      </c>
      <c r="B1907" t="s">
        <v>27487</v>
      </c>
      <c r="C1907" s="30">
        <v>12</v>
      </c>
      <c r="D1907" s="183">
        <v>0</v>
      </c>
    </row>
    <row r="1908" spans="1:4">
      <c r="A1908">
        <v>2072</v>
      </c>
      <c r="B1908" t="s">
        <v>6728</v>
      </c>
      <c r="C1908" s="30">
        <v>0</v>
      </c>
      <c r="D1908" s="183">
        <v>0</v>
      </c>
    </row>
    <row r="1909" spans="1:4">
      <c r="A1909">
        <v>2073</v>
      </c>
      <c r="B1909" t="s">
        <v>6729</v>
      </c>
      <c r="C1909" s="30">
        <v>12</v>
      </c>
      <c r="D1909" s="183">
        <v>5.85</v>
      </c>
    </row>
    <row r="1910" spans="1:4">
      <c r="A1910">
        <v>2074</v>
      </c>
      <c r="B1910" t="s">
        <v>6730</v>
      </c>
      <c r="C1910" s="30">
        <v>0</v>
      </c>
      <c r="D1910" s="183">
        <v>2.9609999999999999</v>
      </c>
    </row>
    <row r="1911" spans="1:4">
      <c r="A1911">
        <v>2075</v>
      </c>
      <c r="B1911" t="s">
        <v>6731</v>
      </c>
      <c r="C1911" s="30">
        <v>12</v>
      </c>
      <c r="D1911" s="183">
        <v>0</v>
      </c>
    </row>
    <row r="1912" spans="1:4">
      <c r="A1912">
        <v>2076</v>
      </c>
      <c r="B1912" t="s">
        <v>6732</v>
      </c>
      <c r="C1912" s="30">
        <v>0</v>
      </c>
      <c r="D1912" s="183">
        <v>0</v>
      </c>
    </row>
    <row r="1913" spans="1:4">
      <c r="A1913">
        <v>2077</v>
      </c>
      <c r="B1913" t="s">
        <v>6733</v>
      </c>
      <c r="C1913" s="30">
        <v>0</v>
      </c>
      <c r="D1913" s="183">
        <v>0</v>
      </c>
    </row>
    <row r="1914" spans="1:4">
      <c r="A1914">
        <v>2078</v>
      </c>
      <c r="B1914" t="s">
        <v>6734</v>
      </c>
      <c r="C1914" s="30">
        <v>3</v>
      </c>
      <c r="D1914" s="183">
        <v>53</v>
      </c>
    </row>
    <row r="1915" spans="1:4">
      <c r="A1915">
        <v>2079</v>
      </c>
      <c r="B1915" t="s">
        <v>6735</v>
      </c>
      <c r="C1915" s="30">
        <v>0</v>
      </c>
      <c r="D1915" s="183">
        <v>0</v>
      </c>
    </row>
    <row r="1916" spans="1:4">
      <c r="A1916">
        <v>2080</v>
      </c>
      <c r="B1916" t="s">
        <v>6736</v>
      </c>
      <c r="C1916" s="30">
        <v>3</v>
      </c>
      <c r="D1916" s="183">
        <v>0</v>
      </c>
    </row>
    <row r="1917" spans="1:4">
      <c r="A1917">
        <v>2081</v>
      </c>
      <c r="B1917" t="s">
        <v>6737</v>
      </c>
      <c r="C1917" s="30">
        <v>0</v>
      </c>
      <c r="D1917" s="183">
        <v>0</v>
      </c>
    </row>
    <row r="1918" spans="1:4">
      <c r="A1918">
        <v>2082</v>
      </c>
      <c r="B1918" t="s">
        <v>6738</v>
      </c>
      <c r="C1918" s="30">
        <v>0</v>
      </c>
      <c r="D1918" s="183">
        <v>14.817</v>
      </c>
    </row>
    <row r="1919" spans="1:4">
      <c r="A1919">
        <v>2083</v>
      </c>
      <c r="B1919" t="s">
        <v>6739</v>
      </c>
      <c r="C1919" s="30">
        <v>0</v>
      </c>
      <c r="D1919" s="183">
        <v>16.132999999999999</v>
      </c>
    </row>
    <row r="1920" spans="1:4">
      <c r="A1920">
        <v>2084</v>
      </c>
      <c r="B1920" t="s">
        <v>6740</v>
      </c>
      <c r="C1920" s="30">
        <v>0</v>
      </c>
      <c r="D1920" s="183">
        <v>0.80400000000000005</v>
      </c>
    </row>
    <row r="1921" spans="1:4">
      <c r="A1921">
        <v>2085</v>
      </c>
      <c r="B1921" t="s">
        <v>6741</v>
      </c>
      <c r="C1921" s="30">
        <v>0</v>
      </c>
      <c r="D1921" s="183">
        <v>0</v>
      </c>
    </row>
    <row r="1922" spans="1:4">
      <c r="A1922">
        <v>2086</v>
      </c>
      <c r="B1922" t="s">
        <v>18205</v>
      </c>
      <c r="C1922" s="30">
        <v>24</v>
      </c>
      <c r="D1922" s="183">
        <v>0</v>
      </c>
    </row>
    <row r="1923" spans="1:4">
      <c r="A1923">
        <v>2087</v>
      </c>
      <c r="B1923" t="s">
        <v>6742</v>
      </c>
      <c r="C1923" s="30">
        <v>0</v>
      </c>
      <c r="D1923" s="183">
        <v>0</v>
      </c>
    </row>
    <row r="1924" spans="1:4">
      <c r="A1924">
        <v>2088</v>
      </c>
      <c r="B1924" t="s">
        <v>6743</v>
      </c>
      <c r="C1924" s="30">
        <v>0</v>
      </c>
      <c r="D1924" s="183">
        <v>5.8369999999999997</v>
      </c>
    </row>
    <row r="1925" spans="1:4">
      <c r="A1925">
        <v>2089</v>
      </c>
      <c r="B1925" t="s">
        <v>6744</v>
      </c>
      <c r="C1925" s="30">
        <v>0</v>
      </c>
      <c r="D1925" s="183">
        <v>21.37</v>
      </c>
    </row>
    <row r="1926" spans="1:4">
      <c r="A1926">
        <v>2090</v>
      </c>
      <c r="B1926" t="s">
        <v>6745</v>
      </c>
      <c r="C1926" s="30">
        <v>2</v>
      </c>
      <c r="D1926" s="183">
        <v>0</v>
      </c>
    </row>
    <row r="1927" spans="1:4">
      <c r="A1927">
        <v>2091</v>
      </c>
      <c r="B1927" t="s">
        <v>6746</v>
      </c>
      <c r="C1927" s="30">
        <v>0</v>
      </c>
      <c r="D1927" s="183">
        <v>0</v>
      </c>
    </row>
    <row r="1928" spans="1:4">
      <c r="A1928">
        <v>2092</v>
      </c>
      <c r="B1928" t="s">
        <v>6747</v>
      </c>
      <c r="C1928" s="30">
        <v>6</v>
      </c>
      <c r="D1928" s="183">
        <v>0</v>
      </c>
    </row>
    <row r="1929" spans="1:4">
      <c r="A1929">
        <v>2093</v>
      </c>
      <c r="B1929" t="s">
        <v>6748</v>
      </c>
      <c r="C1929" s="30">
        <v>0</v>
      </c>
      <c r="D1929" s="183">
        <v>4.9130000000000003</v>
      </c>
    </row>
    <row r="1930" spans="1:4">
      <c r="A1930">
        <v>2094</v>
      </c>
      <c r="B1930" t="s">
        <v>6749</v>
      </c>
      <c r="C1930" s="30">
        <v>24</v>
      </c>
      <c r="D1930" s="183">
        <v>0</v>
      </c>
    </row>
    <row r="1931" spans="1:4">
      <c r="A1931">
        <v>2095</v>
      </c>
      <c r="B1931" t="s">
        <v>6750</v>
      </c>
      <c r="C1931" s="30">
        <v>0</v>
      </c>
      <c r="D1931" s="183">
        <v>0</v>
      </c>
    </row>
    <row r="1932" spans="1:4">
      <c r="A1932">
        <v>2096</v>
      </c>
      <c r="B1932" t="s">
        <v>6751</v>
      </c>
      <c r="C1932" s="30">
        <v>18</v>
      </c>
      <c r="D1932" s="183">
        <v>0</v>
      </c>
    </row>
    <row r="1933" spans="1:4">
      <c r="A1933">
        <v>2097</v>
      </c>
      <c r="B1933" t="s">
        <v>6752</v>
      </c>
      <c r="C1933" s="30">
        <v>0</v>
      </c>
      <c r="D1933" s="183">
        <v>0</v>
      </c>
    </row>
    <row r="1934" spans="1:4">
      <c r="A1934">
        <v>2098</v>
      </c>
      <c r="B1934" t="s">
        <v>6753</v>
      </c>
      <c r="C1934" s="30">
        <v>0</v>
      </c>
      <c r="D1934" s="183">
        <v>0</v>
      </c>
    </row>
    <row r="1935" spans="1:4">
      <c r="A1935">
        <v>2099</v>
      </c>
      <c r="B1935" t="s">
        <v>6754</v>
      </c>
      <c r="C1935" s="30">
        <v>0</v>
      </c>
      <c r="D1935" s="183">
        <v>0</v>
      </c>
    </row>
    <row r="1936" spans="1:4">
      <c r="A1936">
        <v>2100</v>
      </c>
      <c r="B1936" t="s">
        <v>6755</v>
      </c>
      <c r="C1936" s="30">
        <v>6</v>
      </c>
      <c r="D1936" s="183">
        <v>0</v>
      </c>
    </row>
    <row r="1937" spans="1:4">
      <c r="A1937">
        <v>2101</v>
      </c>
      <c r="B1937" t="s">
        <v>6756</v>
      </c>
      <c r="C1937" s="30">
        <v>0</v>
      </c>
      <c r="D1937" s="183">
        <v>0</v>
      </c>
    </row>
    <row r="1938" spans="1:4">
      <c r="A1938">
        <v>2102</v>
      </c>
      <c r="B1938" t="s">
        <v>6757</v>
      </c>
      <c r="C1938" s="30">
        <v>24</v>
      </c>
      <c r="D1938" s="183">
        <v>0</v>
      </c>
    </row>
    <row r="1939" spans="1:4">
      <c r="A1939">
        <v>2103</v>
      </c>
      <c r="B1939" t="s">
        <v>6758</v>
      </c>
      <c r="C1939" s="30">
        <v>0</v>
      </c>
      <c r="D1939" s="183">
        <v>0</v>
      </c>
    </row>
    <row r="1940" spans="1:4">
      <c r="A1940">
        <v>2104</v>
      </c>
      <c r="B1940" t="s">
        <v>6759</v>
      </c>
      <c r="C1940" s="30">
        <v>0</v>
      </c>
      <c r="D1940" s="183">
        <v>0</v>
      </c>
    </row>
    <row r="1941" spans="1:4">
      <c r="A1941">
        <v>2105</v>
      </c>
      <c r="B1941" t="s">
        <v>6760</v>
      </c>
      <c r="C1941" s="30">
        <v>0</v>
      </c>
      <c r="D1941" s="183">
        <v>0</v>
      </c>
    </row>
    <row r="1942" spans="1:4">
      <c r="A1942">
        <v>2106</v>
      </c>
      <c r="B1942" t="s">
        <v>6761</v>
      </c>
      <c r="C1942" s="30">
        <v>0</v>
      </c>
      <c r="D1942" s="183">
        <v>0</v>
      </c>
    </row>
    <row r="1943" spans="1:4">
      <c r="A1943">
        <v>2107</v>
      </c>
      <c r="B1943" t="s">
        <v>6762</v>
      </c>
      <c r="C1943" s="30">
        <v>0</v>
      </c>
      <c r="D1943" s="183">
        <v>0</v>
      </c>
    </row>
    <row r="1944" spans="1:4">
      <c r="A1944">
        <v>2108</v>
      </c>
      <c r="B1944" t="s">
        <v>6763</v>
      </c>
      <c r="C1944" s="30">
        <v>0</v>
      </c>
      <c r="D1944" s="183">
        <v>0</v>
      </c>
    </row>
    <row r="1945" spans="1:4">
      <c r="A1945">
        <v>2109</v>
      </c>
      <c r="B1945" t="s">
        <v>6764</v>
      </c>
      <c r="C1945" s="30">
        <v>0</v>
      </c>
      <c r="D1945" s="183">
        <v>24.9</v>
      </c>
    </row>
    <row r="1946" spans="1:4">
      <c r="A1946">
        <v>2110</v>
      </c>
      <c r="B1946" t="s">
        <v>6765</v>
      </c>
      <c r="C1946" s="30">
        <v>0</v>
      </c>
      <c r="D1946" s="183">
        <v>0</v>
      </c>
    </row>
    <row r="1947" spans="1:4">
      <c r="A1947">
        <v>2111</v>
      </c>
      <c r="B1947" t="s">
        <v>6766</v>
      </c>
      <c r="C1947" s="30">
        <v>0</v>
      </c>
      <c r="D1947" s="183">
        <v>0</v>
      </c>
    </row>
    <row r="1948" spans="1:4">
      <c r="A1948">
        <v>2112</v>
      </c>
      <c r="B1948" t="s">
        <v>6767</v>
      </c>
      <c r="C1948" s="30">
        <v>0</v>
      </c>
      <c r="D1948" s="183">
        <v>0</v>
      </c>
    </row>
    <row r="1949" spans="1:4">
      <c r="A1949">
        <v>2113</v>
      </c>
      <c r="B1949" t="s">
        <v>6768</v>
      </c>
      <c r="C1949" s="30">
        <v>0</v>
      </c>
      <c r="D1949" s="183">
        <v>0</v>
      </c>
    </row>
    <row r="1950" spans="1:4">
      <c r="A1950">
        <v>2114</v>
      </c>
      <c r="B1950" t="s">
        <v>6769</v>
      </c>
      <c r="C1950" s="30">
        <v>0</v>
      </c>
      <c r="D1950" s="183">
        <v>0</v>
      </c>
    </row>
    <row r="1951" spans="1:4">
      <c r="A1951">
        <v>2115</v>
      </c>
      <c r="B1951" t="s">
        <v>6770</v>
      </c>
      <c r="C1951" s="30">
        <v>0</v>
      </c>
      <c r="D1951" s="183">
        <v>0</v>
      </c>
    </row>
    <row r="1952" spans="1:4">
      <c r="A1952">
        <v>2116</v>
      </c>
      <c r="B1952" t="s">
        <v>6771</v>
      </c>
      <c r="C1952" s="30">
        <v>0</v>
      </c>
      <c r="D1952" s="183">
        <v>0</v>
      </c>
    </row>
    <row r="1953" spans="1:4">
      <c r="A1953">
        <v>2118</v>
      </c>
      <c r="B1953" t="s">
        <v>6772</v>
      </c>
      <c r="C1953" s="30">
        <v>6</v>
      </c>
      <c r="D1953" s="183">
        <v>0</v>
      </c>
    </row>
    <row r="1954" spans="1:4">
      <c r="A1954">
        <v>2119</v>
      </c>
      <c r="B1954" t="s">
        <v>6773</v>
      </c>
      <c r="C1954" s="30">
        <v>0</v>
      </c>
      <c r="D1954" s="183">
        <v>0</v>
      </c>
    </row>
    <row r="1955" spans="1:4">
      <c r="A1955">
        <v>2120</v>
      </c>
      <c r="B1955" t="s">
        <v>6774</v>
      </c>
      <c r="C1955" s="30">
        <v>6</v>
      </c>
      <c r="D1955" s="183">
        <v>0</v>
      </c>
    </row>
    <row r="1956" spans="1:4">
      <c r="A1956">
        <v>2121</v>
      </c>
      <c r="B1956" t="s">
        <v>6775</v>
      </c>
      <c r="C1956" s="30">
        <v>0</v>
      </c>
      <c r="D1956" s="183">
        <v>0</v>
      </c>
    </row>
    <row r="1957" spans="1:4">
      <c r="A1957">
        <v>2122</v>
      </c>
      <c r="B1957" t="s">
        <v>6776</v>
      </c>
      <c r="C1957" s="30">
        <v>0</v>
      </c>
      <c r="D1957" s="183">
        <v>0</v>
      </c>
    </row>
    <row r="1958" spans="1:4">
      <c r="A1958">
        <v>2123</v>
      </c>
      <c r="B1958" t="s">
        <v>6777</v>
      </c>
      <c r="C1958" s="30">
        <v>0</v>
      </c>
      <c r="D1958" s="183">
        <v>0</v>
      </c>
    </row>
    <row r="1959" spans="1:4">
      <c r="A1959">
        <v>2124</v>
      </c>
      <c r="B1959" t="s">
        <v>6778</v>
      </c>
      <c r="C1959" s="30">
        <v>0</v>
      </c>
      <c r="D1959" s="183">
        <v>0</v>
      </c>
    </row>
    <row r="1960" spans="1:4">
      <c r="A1960">
        <v>2125</v>
      </c>
      <c r="B1960" t="s">
        <v>6779</v>
      </c>
      <c r="C1960" s="30">
        <v>0</v>
      </c>
      <c r="D1960" s="183">
        <v>16.198</v>
      </c>
    </row>
    <row r="1961" spans="1:4">
      <c r="A1961">
        <v>2126</v>
      </c>
      <c r="B1961" t="s">
        <v>6780</v>
      </c>
      <c r="C1961" s="30">
        <v>12</v>
      </c>
      <c r="D1961" s="183">
        <v>0</v>
      </c>
    </row>
    <row r="1962" spans="1:4">
      <c r="A1962">
        <v>2127</v>
      </c>
      <c r="B1962" t="s">
        <v>6781</v>
      </c>
      <c r="C1962" s="30">
        <v>6</v>
      </c>
      <c r="D1962" s="183">
        <v>31.498000000000001</v>
      </c>
    </row>
    <row r="1963" spans="1:4">
      <c r="A1963">
        <v>2128</v>
      </c>
      <c r="B1963" t="s">
        <v>6782</v>
      </c>
      <c r="C1963" s="30">
        <v>0</v>
      </c>
      <c r="D1963" s="183">
        <v>14.515000000000001</v>
      </c>
    </row>
    <row r="1964" spans="1:4">
      <c r="A1964">
        <v>2129</v>
      </c>
      <c r="B1964" t="s">
        <v>6783</v>
      </c>
      <c r="C1964" s="30">
        <v>0</v>
      </c>
      <c r="D1964" s="183">
        <v>0</v>
      </c>
    </row>
    <row r="1965" spans="1:4">
      <c r="A1965">
        <v>2130</v>
      </c>
      <c r="B1965" t="s">
        <v>6784</v>
      </c>
      <c r="C1965" s="30">
        <v>66</v>
      </c>
      <c r="D1965" s="183">
        <v>0</v>
      </c>
    </row>
    <row r="1966" spans="1:4">
      <c r="A1966">
        <v>2131</v>
      </c>
      <c r="B1966" t="s">
        <v>6785</v>
      </c>
      <c r="C1966" s="30">
        <v>1</v>
      </c>
      <c r="D1966" s="183">
        <v>0</v>
      </c>
    </row>
    <row r="1967" spans="1:4">
      <c r="A1967">
        <v>2132</v>
      </c>
      <c r="B1967" t="s">
        <v>6786</v>
      </c>
      <c r="C1967" s="30">
        <v>18</v>
      </c>
      <c r="D1967" s="183">
        <v>36.954999999999998</v>
      </c>
    </row>
    <row r="1968" spans="1:4">
      <c r="A1968">
        <v>2133</v>
      </c>
      <c r="B1968" t="s">
        <v>6787</v>
      </c>
      <c r="C1968" s="30">
        <v>0</v>
      </c>
      <c r="D1968" s="183">
        <v>0</v>
      </c>
    </row>
    <row r="1969" spans="1:4">
      <c r="A1969">
        <v>2134</v>
      </c>
      <c r="B1969" t="s">
        <v>6788</v>
      </c>
      <c r="C1969" s="30">
        <v>0</v>
      </c>
      <c r="D1969" s="183">
        <v>0</v>
      </c>
    </row>
    <row r="1970" spans="1:4">
      <c r="A1970">
        <v>2135</v>
      </c>
      <c r="B1970" t="s">
        <v>6789</v>
      </c>
      <c r="C1970" s="30">
        <v>0</v>
      </c>
      <c r="D1970" s="183">
        <v>14.061999999999999</v>
      </c>
    </row>
    <row r="1971" spans="1:4">
      <c r="A1971">
        <v>2136</v>
      </c>
      <c r="B1971" t="s">
        <v>6790</v>
      </c>
      <c r="C1971" s="30">
        <v>0</v>
      </c>
      <c r="D1971" s="183">
        <v>18.239999999999998</v>
      </c>
    </row>
    <row r="1972" spans="1:4">
      <c r="A1972">
        <v>2137</v>
      </c>
      <c r="B1972" t="s">
        <v>6791</v>
      </c>
      <c r="C1972" s="30">
        <v>0</v>
      </c>
      <c r="D1972" s="183">
        <v>0</v>
      </c>
    </row>
    <row r="1973" spans="1:4">
      <c r="A1973">
        <v>2138</v>
      </c>
      <c r="B1973" t="s">
        <v>6792</v>
      </c>
      <c r="C1973" s="30">
        <v>0</v>
      </c>
      <c r="D1973" s="183">
        <v>7.5209999999999999</v>
      </c>
    </row>
    <row r="1974" spans="1:4">
      <c r="A1974">
        <v>2139</v>
      </c>
      <c r="B1974" t="s">
        <v>31879</v>
      </c>
      <c r="C1974" s="30">
        <v>0</v>
      </c>
      <c r="D1974" s="183">
        <v>23.436</v>
      </c>
    </row>
    <row r="1975" spans="1:4">
      <c r="A1975">
        <v>2140</v>
      </c>
      <c r="B1975" t="s">
        <v>6793</v>
      </c>
      <c r="C1975" s="30">
        <v>0</v>
      </c>
      <c r="D1975" s="183">
        <v>0</v>
      </c>
    </row>
    <row r="1976" spans="1:4">
      <c r="A1976">
        <v>2141</v>
      </c>
      <c r="B1976" t="s">
        <v>6794</v>
      </c>
      <c r="C1976" s="30">
        <v>0</v>
      </c>
      <c r="D1976" s="183">
        <v>0</v>
      </c>
    </row>
    <row r="1977" spans="1:4">
      <c r="A1977">
        <v>2142</v>
      </c>
      <c r="B1977" t="s">
        <v>6795</v>
      </c>
      <c r="C1977" s="30">
        <v>0</v>
      </c>
      <c r="D1977" s="183">
        <v>0</v>
      </c>
    </row>
    <row r="1978" spans="1:4">
      <c r="A1978">
        <v>2143</v>
      </c>
      <c r="B1978" t="s">
        <v>6796</v>
      </c>
      <c r="C1978" s="30">
        <v>0</v>
      </c>
      <c r="D1978" s="183">
        <v>0</v>
      </c>
    </row>
    <row r="1979" spans="1:4">
      <c r="A1979">
        <v>2144</v>
      </c>
      <c r="B1979" t="s">
        <v>6797</v>
      </c>
      <c r="C1979" s="30">
        <v>0</v>
      </c>
      <c r="D1979" s="183">
        <v>23.66</v>
      </c>
    </row>
    <row r="1980" spans="1:4">
      <c r="A1980">
        <v>2145</v>
      </c>
      <c r="B1980" t="s">
        <v>6798</v>
      </c>
      <c r="C1980" s="30">
        <v>0</v>
      </c>
      <c r="D1980" s="183">
        <v>0</v>
      </c>
    </row>
    <row r="1981" spans="1:4">
      <c r="A1981">
        <v>2146</v>
      </c>
      <c r="B1981" t="s">
        <v>6799</v>
      </c>
      <c r="C1981" s="30">
        <v>0</v>
      </c>
      <c r="D1981" s="183">
        <v>0</v>
      </c>
    </row>
    <row r="1982" spans="1:4">
      <c r="A1982">
        <v>2147</v>
      </c>
      <c r="B1982" t="s">
        <v>6800</v>
      </c>
      <c r="C1982" s="30">
        <v>1500</v>
      </c>
      <c r="D1982" s="183">
        <v>0</v>
      </c>
    </row>
    <row r="1983" spans="1:4">
      <c r="A1983">
        <v>2148</v>
      </c>
      <c r="B1983" t="s">
        <v>6801</v>
      </c>
      <c r="C1983" s="30">
        <v>33</v>
      </c>
      <c r="D1983" s="183">
        <v>0</v>
      </c>
    </row>
    <row r="1984" spans="1:4">
      <c r="A1984">
        <v>2149</v>
      </c>
      <c r="B1984" t="s">
        <v>6802</v>
      </c>
      <c r="C1984" s="30">
        <v>0</v>
      </c>
      <c r="D1984" s="183">
        <v>0</v>
      </c>
    </row>
    <row r="1985" spans="1:4">
      <c r="A1985">
        <v>2150</v>
      </c>
      <c r="B1985" t="s">
        <v>6803</v>
      </c>
      <c r="C1985" s="30">
        <v>0</v>
      </c>
      <c r="D1985" s="183">
        <v>0</v>
      </c>
    </row>
    <row r="1986" spans="1:4">
      <c r="A1986">
        <v>2151</v>
      </c>
      <c r="B1986" t="s">
        <v>6804</v>
      </c>
      <c r="C1986" s="30">
        <v>0</v>
      </c>
      <c r="D1986" s="183">
        <v>0</v>
      </c>
    </row>
    <row r="1987" spans="1:4">
      <c r="A1987">
        <v>2152</v>
      </c>
      <c r="B1987" t="s">
        <v>6805</v>
      </c>
      <c r="C1987" s="30">
        <v>0</v>
      </c>
      <c r="D1987" s="183">
        <v>0</v>
      </c>
    </row>
    <row r="1988" spans="1:4">
      <c r="A1988">
        <v>2153</v>
      </c>
      <c r="B1988" t="s">
        <v>6806</v>
      </c>
      <c r="C1988" s="30">
        <v>3</v>
      </c>
      <c r="D1988" s="183">
        <v>0</v>
      </c>
    </row>
    <row r="1989" spans="1:4">
      <c r="A1989">
        <v>2154</v>
      </c>
      <c r="B1989" t="s">
        <v>6807</v>
      </c>
      <c r="C1989" s="30">
        <v>30</v>
      </c>
      <c r="D1989" s="183">
        <v>0</v>
      </c>
    </row>
    <row r="1990" spans="1:4">
      <c r="A1990">
        <v>2155</v>
      </c>
      <c r="B1990" t="s">
        <v>6808</v>
      </c>
      <c r="C1990" s="30">
        <v>0</v>
      </c>
      <c r="D1990" s="183">
        <v>28.687999999999999</v>
      </c>
    </row>
    <row r="1991" spans="1:4">
      <c r="A1991">
        <v>2156</v>
      </c>
      <c r="B1991" t="s">
        <v>6809</v>
      </c>
      <c r="C1991" s="30">
        <v>0</v>
      </c>
      <c r="D1991" s="183">
        <v>0</v>
      </c>
    </row>
    <row r="1992" spans="1:4">
      <c r="A1992">
        <v>2157</v>
      </c>
      <c r="B1992" t="s">
        <v>6810</v>
      </c>
      <c r="C1992" s="30">
        <v>0</v>
      </c>
      <c r="D1992" s="183">
        <v>5.5449999999999999</v>
      </c>
    </row>
    <row r="1993" spans="1:4">
      <c r="A1993">
        <v>2158</v>
      </c>
      <c r="B1993" t="s">
        <v>6811</v>
      </c>
      <c r="C1993" s="30">
        <v>0</v>
      </c>
      <c r="D1993" s="183">
        <v>0</v>
      </c>
    </row>
    <row r="1994" spans="1:4">
      <c r="A1994">
        <v>2159</v>
      </c>
      <c r="B1994" t="s">
        <v>6812</v>
      </c>
      <c r="C1994" s="30">
        <v>0</v>
      </c>
      <c r="D1994" s="183">
        <v>0</v>
      </c>
    </row>
    <row r="1995" spans="1:4">
      <c r="A1995">
        <v>2160</v>
      </c>
      <c r="B1995" t="s">
        <v>6813</v>
      </c>
      <c r="C1995" s="30">
        <v>0</v>
      </c>
      <c r="D1995" s="183">
        <v>0</v>
      </c>
    </row>
    <row r="1996" spans="1:4">
      <c r="A1996">
        <v>2161</v>
      </c>
      <c r="B1996" t="s">
        <v>6814</v>
      </c>
      <c r="C1996" s="30">
        <v>0</v>
      </c>
      <c r="D1996" s="183">
        <v>27.68</v>
      </c>
    </row>
    <row r="1997" spans="1:4">
      <c r="A1997">
        <v>2162</v>
      </c>
      <c r="B1997" t="s">
        <v>6815</v>
      </c>
      <c r="C1997" s="30">
        <v>0</v>
      </c>
      <c r="D1997" s="183">
        <v>0</v>
      </c>
    </row>
    <row r="1998" spans="1:4">
      <c r="A1998">
        <v>2163</v>
      </c>
      <c r="B1998" t="s">
        <v>6816</v>
      </c>
      <c r="C1998" s="30">
        <v>0</v>
      </c>
      <c r="D1998" s="183">
        <v>0</v>
      </c>
    </row>
    <row r="1999" spans="1:4">
      <c r="A1999">
        <v>2164</v>
      </c>
      <c r="B1999" t="s">
        <v>6817</v>
      </c>
      <c r="C1999" s="30">
        <v>0</v>
      </c>
      <c r="D1999" s="183">
        <v>0</v>
      </c>
    </row>
    <row r="2000" spans="1:4">
      <c r="A2000">
        <v>2165</v>
      </c>
      <c r="B2000" t="s">
        <v>6818</v>
      </c>
      <c r="C2000" s="30">
        <v>0</v>
      </c>
      <c r="D2000" s="183">
        <v>0</v>
      </c>
    </row>
    <row r="2001" spans="1:4">
      <c r="A2001">
        <v>2166</v>
      </c>
      <c r="B2001" t="s">
        <v>6819</v>
      </c>
      <c r="C2001" s="30">
        <v>0</v>
      </c>
      <c r="D2001" s="183">
        <v>0</v>
      </c>
    </row>
    <row r="2002" spans="1:4">
      <c r="A2002">
        <v>2167</v>
      </c>
      <c r="B2002" t="s">
        <v>6820</v>
      </c>
      <c r="C2002" s="30">
        <v>0</v>
      </c>
      <c r="D2002" s="183">
        <v>0</v>
      </c>
    </row>
    <row r="2003" spans="1:4">
      <c r="A2003">
        <v>2168</v>
      </c>
      <c r="B2003" t="s">
        <v>6821</v>
      </c>
      <c r="C2003" s="30">
        <v>0</v>
      </c>
      <c r="D2003" s="183">
        <v>0</v>
      </c>
    </row>
    <row r="2004" spans="1:4">
      <c r="A2004">
        <v>2169</v>
      </c>
      <c r="B2004" t="s">
        <v>6822</v>
      </c>
      <c r="C2004" s="30">
        <v>0</v>
      </c>
      <c r="D2004" s="183">
        <v>0</v>
      </c>
    </row>
    <row r="2005" spans="1:4">
      <c r="A2005">
        <v>2170</v>
      </c>
      <c r="B2005" t="s">
        <v>6823</v>
      </c>
      <c r="C2005" s="30">
        <v>0</v>
      </c>
      <c r="D2005" s="183">
        <v>0</v>
      </c>
    </row>
    <row r="2006" spans="1:4">
      <c r="A2006">
        <v>2171</v>
      </c>
      <c r="B2006" t="s">
        <v>6824</v>
      </c>
      <c r="C2006" s="30">
        <v>0</v>
      </c>
      <c r="D2006" s="183">
        <v>0</v>
      </c>
    </row>
    <row r="2007" spans="1:4">
      <c r="A2007">
        <v>2172</v>
      </c>
      <c r="B2007" t="s">
        <v>6825</v>
      </c>
      <c r="C2007" s="30">
        <v>0</v>
      </c>
      <c r="D2007" s="183">
        <v>0</v>
      </c>
    </row>
    <row r="2008" spans="1:4">
      <c r="A2008">
        <v>2173</v>
      </c>
      <c r="B2008" t="s">
        <v>6826</v>
      </c>
      <c r="C2008" s="30">
        <v>0</v>
      </c>
      <c r="D2008" s="183">
        <v>0</v>
      </c>
    </row>
    <row r="2009" spans="1:4">
      <c r="A2009">
        <v>2174</v>
      </c>
      <c r="B2009" t="s">
        <v>6827</v>
      </c>
      <c r="C2009" s="30">
        <v>0</v>
      </c>
      <c r="D2009" s="183">
        <v>0</v>
      </c>
    </row>
    <row r="2010" spans="1:4">
      <c r="A2010">
        <v>2175</v>
      </c>
      <c r="B2010" t="s">
        <v>6828</v>
      </c>
      <c r="C2010" s="30">
        <v>0</v>
      </c>
      <c r="D2010" s="183">
        <v>0</v>
      </c>
    </row>
    <row r="2011" spans="1:4">
      <c r="A2011">
        <v>2176</v>
      </c>
      <c r="B2011" t="s">
        <v>6829</v>
      </c>
      <c r="C2011" s="30">
        <v>0</v>
      </c>
      <c r="D2011" s="183">
        <v>11.26</v>
      </c>
    </row>
    <row r="2012" spans="1:4">
      <c r="A2012">
        <v>2177</v>
      </c>
      <c r="B2012" t="s">
        <v>6830</v>
      </c>
      <c r="C2012" s="30">
        <v>0</v>
      </c>
      <c r="D2012" s="183">
        <v>0</v>
      </c>
    </row>
    <row r="2013" spans="1:4">
      <c r="A2013">
        <v>2178</v>
      </c>
      <c r="B2013" t="s">
        <v>6831</v>
      </c>
      <c r="C2013" s="30">
        <v>0</v>
      </c>
      <c r="D2013" s="183">
        <v>26.913</v>
      </c>
    </row>
    <row r="2014" spans="1:4">
      <c r="A2014">
        <v>2179</v>
      </c>
      <c r="B2014" t="s">
        <v>6832</v>
      </c>
      <c r="C2014" s="30">
        <v>0</v>
      </c>
      <c r="D2014" s="183">
        <v>0</v>
      </c>
    </row>
    <row r="2015" spans="1:4">
      <c r="A2015">
        <v>2180</v>
      </c>
      <c r="B2015" t="s">
        <v>6833</v>
      </c>
      <c r="C2015" s="30">
        <v>0</v>
      </c>
      <c r="D2015" s="183">
        <v>0</v>
      </c>
    </row>
    <row r="2016" spans="1:4">
      <c r="A2016">
        <v>2181</v>
      </c>
      <c r="B2016" t="s">
        <v>6834</v>
      </c>
      <c r="C2016" s="30">
        <v>0</v>
      </c>
      <c r="D2016" s="183">
        <v>0</v>
      </c>
    </row>
    <row r="2017" spans="1:4">
      <c r="A2017">
        <v>2182</v>
      </c>
      <c r="B2017" t="s">
        <v>6835</v>
      </c>
      <c r="C2017" s="30">
        <v>0</v>
      </c>
      <c r="D2017" s="183">
        <v>0</v>
      </c>
    </row>
    <row r="2018" spans="1:4">
      <c r="A2018">
        <v>2183</v>
      </c>
      <c r="B2018" t="s">
        <v>6836</v>
      </c>
      <c r="C2018" s="30">
        <v>0</v>
      </c>
      <c r="D2018" s="183">
        <v>118.39</v>
      </c>
    </row>
    <row r="2019" spans="1:4">
      <c r="A2019">
        <v>2184</v>
      </c>
      <c r="B2019" t="s">
        <v>6837</v>
      </c>
      <c r="C2019" s="30">
        <v>0</v>
      </c>
      <c r="D2019" s="183">
        <v>9.93</v>
      </c>
    </row>
    <row r="2020" spans="1:4">
      <c r="A2020">
        <v>2185</v>
      </c>
      <c r="B2020" t="s">
        <v>6838</v>
      </c>
      <c r="C2020" s="30">
        <v>0</v>
      </c>
      <c r="D2020" s="183">
        <v>0</v>
      </c>
    </row>
    <row r="2021" spans="1:4">
      <c r="A2021">
        <v>2186</v>
      </c>
      <c r="B2021" t="s">
        <v>6839</v>
      </c>
      <c r="C2021" s="30">
        <v>0</v>
      </c>
      <c r="D2021" s="183">
        <v>0</v>
      </c>
    </row>
    <row r="2022" spans="1:4">
      <c r="A2022">
        <v>2188</v>
      </c>
      <c r="B2022" t="s">
        <v>6840</v>
      </c>
      <c r="C2022" s="30">
        <v>0</v>
      </c>
      <c r="D2022" s="183">
        <v>0</v>
      </c>
    </row>
    <row r="2023" spans="1:4">
      <c r="A2023">
        <v>2189</v>
      </c>
      <c r="B2023" t="s">
        <v>6841</v>
      </c>
      <c r="C2023" s="30">
        <v>0</v>
      </c>
      <c r="D2023" s="183">
        <v>0</v>
      </c>
    </row>
    <row r="2024" spans="1:4">
      <c r="A2024">
        <v>2190</v>
      </c>
      <c r="B2024" t="s">
        <v>6842</v>
      </c>
      <c r="C2024" s="30">
        <v>0</v>
      </c>
      <c r="D2024" s="183">
        <v>0</v>
      </c>
    </row>
    <row r="2025" spans="1:4">
      <c r="A2025">
        <v>2191</v>
      </c>
      <c r="B2025" t="s">
        <v>6843</v>
      </c>
      <c r="C2025" s="30">
        <v>0</v>
      </c>
      <c r="D2025" s="183">
        <v>0</v>
      </c>
    </row>
    <row r="2026" spans="1:4">
      <c r="A2026">
        <v>2192</v>
      </c>
      <c r="B2026" t="s">
        <v>6844</v>
      </c>
      <c r="C2026" s="30">
        <v>0</v>
      </c>
      <c r="D2026" s="183">
        <v>0</v>
      </c>
    </row>
    <row r="2027" spans="1:4">
      <c r="A2027">
        <v>2193</v>
      </c>
      <c r="B2027" t="s">
        <v>6845</v>
      </c>
      <c r="C2027" s="30">
        <v>3</v>
      </c>
      <c r="D2027" s="183">
        <v>24.693999999999999</v>
      </c>
    </row>
    <row r="2028" spans="1:4">
      <c r="A2028">
        <v>2194</v>
      </c>
      <c r="B2028" t="s">
        <v>6846</v>
      </c>
      <c r="C2028" s="30">
        <v>0</v>
      </c>
      <c r="D2028" s="183">
        <v>0</v>
      </c>
    </row>
    <row r="2029" spans="1:4">
      <c r="A2029">
        <v>2195</v>
      </c>
      <c r="B2029" t="s">
        <v>6847</v>
      </c>
      <c r="C2029" s="30">
        <v>0</v>
      </c>
      <c r="D2029" s="183">
        <v>0</v>
      </c>
    </row>
    <row r="2030" spans="1:4">
      <c r="A2030">
        <v>2197</v>
      </c>
      <c r="B2030" t="s">
        <v>6848</v>
      </c>
      <c r="C2030" s="30">
        <v>0</v>
      </c>
      <c r="D2030" s="183">
        <v>0</v>
      </c>
    </row>
    <row r="2031" spans="1:4">
      <c r="A2031">
        <v>2198</v>
      </c>
      <c r="B2031" t="s">
        <v>6849</v>
      </c>
      <c r="C2031" s="30">
        <v>0</v>
      </c>
      <c r="D2031" s="183">
        <v>0</v>
      </c>
    </row>
    <row r="2032" spans="1:4">
      <c r="A2032">
        <v>2199</v>
      </c>
      <c r="B2032" t="s">
        <v>6850</v>
      </c>
      <c r="C2032" s="30">
        <v>0</v>
      </c>
      <c r="D2032" s="183">
        <v>0</v>
      </c>
    </row>
    <row r="2033" spans="1:4">
      <c r="A2033">
        <v>2200</v>
      </c>
      <c r="B2033" t="s">
        <v>6851</v>
      </c>
      <c r="C2033" s="30">
        <v>0</v>
      </c>
      <c r="D2033" s="183">
        <v>0</v>
      </c>
    </row>
    <row r="2034" spans="1:4">
      <c r="A2034">
        <v>2201</v>
      </c>
      <c r="B2034" t="s">
        <v>6852</v>
      </c>
      <c r="C2034" s="30">
        <v>6</v>
      </c>
      <c r="D2034" s="183">
        <v>0</v>
      </c>
    </row>
    <row r="2035" spans="1:4">
      <c r="A2035">
        <v>2202</v>
      </c>
      <c r="B2035" t="s">
        <v>6853</v>
      </c>
      <c r="C2035" s="30">
        <v>0</v>
      </c>
      <c r="D2035" s="183">
        <v>0</v>
      </c>
    </row>
    <row r="2036" spans="1:4">
      <c r="A2036">
        <v>2203</v>
      </c>
      <c r="B2036" t="s">
        <v>6854</v>
      </c>
      <c r="C2036" s="30">
        <v>0</v>
      </c>
      <c r="D2036" s="183">
        <v>0</v>
      </c>
    </row>
    <row r="2037" spans="1:4">
      <c r="A2037">
        <v>2204</v>
      </c>
      <c r="B2037" t="s">
        <v>6855</v>
      </c>
      <c r="C2037" s="30">
        <v>0</v>
      </c>
      <c r="D2037" s="183">
        <v>0</v>
      </c>
    </row>
    <row r="2038" spans="1:4">
      <c r="A2038">
        <v>2205</v>
      </c>
      <c r="B2038" t="s">
        <v>6856</v>
      </c>
      <c r="C2038" s="30">
        <v>0</v>
      </c>
      <c r="D2038" s="183">
        <v>0</v>
      </c>
    </row>
    <row r="2039" spans="1:4">
      <c r="A2039">
        <v>2206</v>
      </c>
      <c r="B2039" t="s">
        <v>6857</v>
      </c>
      <c r="C2039" s="30">
        <v>0</v>
      </c>
      <c r="D2039" s="183">
        <v>0</v>
      </c>
    </row>
    <row r="2040" spans="1:4">
      <c r="A2040">
        <v>2207</v>
      </c>
      <c r="B2040" t="s">
        <v>27470</v>
      </c>
      <c r="C2040" s="30">
        <v>0</v>
      </c>
      <c r="D2040" s="183">
        <v>0</v>
      </c>
    </row>
    <row r="2041" spans="1:4">
      <c r="A2041">
        <v>2208</v>
      </c>
      <c r="B2041" t="s">
        <v>6858</v>
      </c>
      <c r="C2041" s="30">
        <v>66</v>
      </c>
      <c r="D2041" s="183">
        <v>0</v>
      </c>
    </row>
    <row r="2042" spans="1:4">
      <c r="A2042">
        <v>2209</v>
      </c>
      <c r="B2042" t="s">
        <v>6859</v>
      </c>
      <c r="C2042" s="30">
        <v>0</v>
      </c>
      <c r="D2042" s="183">
        <v>0</v>
      </c>
    </row>
    <row r="2043" spans="1:4">
      <c r="A2043">
        <v>2210</v>
      </c>
      <c r="B2043" t="s">
        <v>6860</v>
      </c>
      <c r="C2043" s="30">
        <v>0</v>
      </c>
      <c r="D2043" s="183">
        <v>16.66</v>
      </c>
    </row>
    <row r="2044" spans="1:4">
      <c r="A2044">
        <v>2211</v>
      </c>
      <c r="B2044" t="s">
        <v>6861</v>
      </c>
      <c r="C2044" s="30">
        <v>6</v>
      </c>
      <c r="D2044" s="183">
        <v>0</v>
      </c>
    </row>
    <row r="2045" spans="1:4">
      <c r="A2045">
        <v>2212</v>
      </c>
      <c r="B2045" t="s">
        <v>6862</v>
      </c>
      <c r="C2045" s="30">
        <v>0</v>
      </c>
      <c r="D2045" s="183">
        <v>0</v>
      </c>
    </row>
    <row r="2046" spans="1:4">
      <c r="A2046">
        <v>2213</v>
      </c>
      <c r="B2046" t="s">
        <v>6863</v>
      </c>
      <c r="C2046" s="30">
        <v>0</v>
      </c>
      <c r="D2046" s="183">
        <v>0</v>
      </c>
    </row>
    <row r="2047" spans="1:4">
      <c r="A2047">
        <v>2214</v>
      </c>
      <c r="B2047" t="s">
        <v>6864</v>
      </c>
      <c r="C2047" s="30">
        <v>0</v>
      </c>
      <c r="D2047" s="183">
        <v>0</v>
      </c>
    </row>
    <row r="2048" spans="1:4">
      <c r="A2048">
        <v>2215</v>
      </c>
      <c r="B2048" t="s">
        <v>27458</v>
      </c>
      <c r="C2048" s="30">
        <v>0</v>
      </c>
      <c r="D2048" s="183">
        <v>28.422999999999998</v>
      </c>
    </row>
    <row r="2049" spans="1:4">
      <c r="A2049">
        <v>2216</v>
      </c>
      <c r="B2049" t="s">
        <v>6865</v>
      </c>
      <c r="C2049" s="30">
        <v>0</v>
      </c>
      <c r="D2049" s="183">
        <v>21.62</v>
      </c>
    </row>
    <row r="2050" spans="1:4">
      <c r="A2050">
        <v>2217</v>
      </c>
      <c r="B2050" t="s">
        <v>6866</v>
      </c>
      <c r="C2050" s="30">
        <v>0</v>
      </c>
      <c r="D2050" s="183">
        <v>0</v>
      </c>
    </row>
    <row r="2051" spans="1:4">
      <c r="A2051">
        <v>2218</v>
      </c>
      <c r="B2051" t="s">
        <v>6867</v>
      </c>
      <c r="C2051" s="30">
        <v>0</v>
      </c>
      <c r="D2051" s="183">
        <v>24.198</v>
      </c>
    </row>
    <row r="2052" spans="1:4">
      <c r="A2052">
        <v>2219</v>
      </c>
      <c r="B2052" t="s">
        <v>6868</v>
      </c>
      <c r="C2052" s="30">
        <v>0</v>
      </c>
      <c r="D2052" s="183">
        <v>0</v>
      </c>
    </row>
    <row r="2053" spans="1:4">
      <c r="A2053">
        <v>2220</v>
      </c>
      <c r="B2053" t="s">
        <v>6869</v>
      </c>
      <c r="C2053" s="30">
        <v>0</v>
      </c>
      <c r="D2053" s="183">
        <v>0</v>
      </c>
    </row>
    <row r="2054" spans="1:4">
      <c r="A2054">
        <v>2221</v>
      </c>
      <c r="B2054" t="s">
        <v>6870</v>
      </c>
      <c r="C2054" s="30">
        <v>0</v>
      </c>
      <c r="D2054" s="183">
        <v>0</v>
      </c>
    </row>
    <row r="2055" spans="1:4">
      <c r="A2055">
        <v>2222</v>
      </c>
      <c r="B2055" t="s">
        <v>6871</v>
      </c>
      <c r="C2055" s="30">
        <v>0</v>
      </c>
      <c r="D2055" s="183">
        <v>0</v>
      </c>
    </row>
    <row r="2056" spans="1:4">
      <c r="A2056">
        <v>2223</v>
      </c>
      <c r="B2056" t="s">
        <v>6872</v>
      </c>
      <c r="C2056" s="30">
        <v>0</v>
      </c>
      <c r="D2056" s="183">
        <v>0</v>
      </c>
    </row>
    <row r="2057" spans="1:4">
      <c r="A2057">
        <v>2224</v>
      </c>
      <c r="B2057" t="s">
        <v>6873</v>
      </c>
      <c r="C2057" s="30">
        <v>0</v>
      </c>
      <c r="D2057" s="183">
        <v>4.1449999999999996</v>
      </c>
    </row>
    <row r="2058" spans="1:4">
      <c r="A2058">
        <v>2225</v>
      </c>
      <c r="B2058" t="s">
        <v>6874</v>
      </c>
      <c r="C2058" s="30">
        <v>0</v>
      </c>
      <c r="D2058" s="183">
        <v>22.28</v>
      </c>
    </row>
    <row r="2059" spans="1:4">
      <c r="A2059">
        <v>2226</v>
      </c>
      <c r="B2059" t="s">
        <v>27614</v>
      </c>
      <c r="C2059" s="30">
        <v>0</v>
      </c>
      <c r="D2059" s="183">
        <v>22.19</v>
      </c>
    </row>
    <row r="2060" spans="1:4">
      <c r="A2060">
        <v>2227</v>
      </c>
      <c r="B2060" t="s">
        <v>6875</v>
      </c>
      <c r="C2060" s="30">
        <v>0</v>
      </c>
      <c r="D2060" s="183">
        <v>0</v>
      </c>
    </row>
    <row r="2061" spans="1:4">
      <c r="A2061">
        <v>2228</v>
      </c>
      <c r="B2061" t="s">
        <v>6876</v>
      </c>
      <c r="C2061" s="30">
        <v>0</v>
      </c>
      <c r="D2061" s="183">
        <v>0</v>
      </c>
    </row>
    <row r="2062" spans="1:4">
      <c r="A2062">
        <v>2229</v>
      </c>
      <c r="B2062" t="s">
        <v>6877</v>
      </c>
      <c r="C2062" s="30">
        <v>0</v>
      </c>
      <c r="D2062" s="183">
        <v>0</v>
      </c>
    </row>
    <row r="2063" spans="1:4">
      <c r="A2063">
        <v>2230</v>
      </c>
      <c r="B2063" t="s">
        <v>6878</v>
      </c>
      <c r="C2063" s="30">
        <v>0</v>
      </c>
      <c r="D2063" s="183">
        <v>0</v>
      </c>
    </row>
    <row r="2064" spans="1:4">
      <c r="A2064">
        <v>2231</v>
      </c>
      <c r="B2064" t="s">
        <v>6879</v>
      </c>
      <c r="C2064" s="30">
        <v>9</v>
      </c>
      <c r="D2064" s="183">
        <v>4.2089999999999996</v>
      </c>
    </row>
    <row r="2065" spans="1:4">
      <c r="A2065">
        <v>2232</v>
      </c>
      <c r="B2065" t="s">
        <v>6880</v>
      </c>
      <c r="C2065" s="30">
        <v>0</v>
      </c>
      <c r="D2065" s="183">
        <v>0</v>
      </c>
    </row>
    <row r="2066" spans="1:4">
      <c r="A2066">
        <v>2233</v>
      </c>
      <c r="B2066" t="s">
        <v>6881</v>
      </c>
      <c r="C2066" s="30">
        <v>1</v>
      </c>
      <c r="D2066" s="183">
        <v>0</v>
      </c>
    </row>
    <row r="2067" spans="1:4">
      <c r="A2067">
        <v>2234</v>
      </c>
      <c r="B2067" t="s">
        <v>6882</v>
      </c>
      <c r="C2067" s="30">
        <v>6</v>
      </c>
      <c r="D2067" s="183">
        <v>0</v>
      </c>
    </row>
    <row r="2068" spans="1:4">
      <c r="A2068">
        <v>2235</v>
      </c>
      <c r="B2068" t="s">
        <v>6883</v>
      </c>
      <c r="C2068" s="30">
        <v>0</v>
      </c>
      <c r="D2068" s="183">
        <v>0</v>
      </c>
    </row>
    <row r="2069" spans="1:4">
      <c r="A2069">
        <v>2236</v>
      </c>
      <c r="B2069" t="s">
        <v>6884</v>
      </c>
      <c r="C2069" s="30">
        <v>0</v>
      </c>
      <c r="D2069" s="183">
        <v>5.1589999999999998</v>
      </c>
    </row>
    <row r="2070" spans="1:4">
      <c r="A2070">
        <v>2237</v>
      </c>
      <c r="B2070" t="s">
        <v>6885</v>
      </c>
      <c r="C2070" s="30">
        <v>0</v>
      </c>
      <c r="D2070" s="183">
        <v>8.74</v>
      </c>
    </row>
    <row r="2071" spans="1:4">
      <c r="A2071">
        <v>2238</v>
      </c>
      <c r="B2071" t="s">
        <v>6886</v>
      </c>
      <c r="C2071" s="30">
        <v>0</v>
      </c>
      <c r="D2071" s="183">
        <v>0</v>
      </c>
    </row>
    <row r="2072" spans="1:4">
      <c r="A2072">
        <v>2239</v>
      </c>
      <c r="B2072" t="s">
        <v>6887</v>
      </c>
      <c r="C2072" s="30">
        <v>0</v>
      </c>
      <c r="D2072" s="183">
        <v>0</v>
      </c>
    </row>
    <row r="2073" spans="1:4">
      <c r="A2073">
        <v>2240</v>
      </c>
      <c r="B2073" t="s">
        <v>6888</v>
      </c>
      <c r="C2073" s="30">
        <v>0</v>
      </c>
      <c r="D2073" s="183">
        <v>0</v>
      </c>
    </row>
    <row r="2074" spans="1:4">
      <c r="A2074">
        <v>2241</v>
      </c>
      <c r="B2074" t="s">
        <v>6889</v>
      </c>
      <c r="C2074" s="30">
        <v>0</v>
      </c>
      <c r="D2074" s="183">
        <v>26.812000000000001</v>
      </c>
    </row>
    <row r="2075" spans="1:4">
      <c r="A2075">
        <v>2242</v>
      </c>
      <c r="B2075" t="s">
        <v>6890</v>
      </c>
      <c r="C2075" s="30">
        <v>-6</v>
      </c>
      <c r="D2075" s="183">
        <v>0</v>
      </c>
    </row>
    <row r="2076" spans="1:4">
      <c r="A2076">
        <v>2243</v>
      </c>
      <c r="B2076" t="s">
        <v>6891</v>
      </c>
      <c r="C2076" s="30">
        <v>0</v>
      </c>
      <c r="D2076" s="183">
        <v>0</v>
      </c>
    </row>
    <row r="2077" spans="1:4">
      <c r="A2077">
        <v>2245</v>
      </c>
      <c r="B2077" t="s">
        <v>6892</v>
      </c>
      <c r="C2077" s="30">
        <v>0</v>
      </c>
      <c r="D2077" s="183">
        <v>0</v>
      </c>
    </row>
    <row r="2078" spans="1:4">
      <c r="A2078">
        <v>2246</v>
      </c>
      <c r="B2078" t="s">
        <v>6893</v>
      </c>
      <c r="C2078" s="30">
        <v>0</v>
      </c>
      <c r="D2078" s="183">
        <v>0</v>
      </c>
    </row>
    <row r="2079" spans="1:4">
      <c r="A2079">
        <v>2247</v>
      </c>
      <c r="B2079" t="s">
        <v>6894</v>
      </c>
      <c r="C2079" s="30">
        <v>0</v>
      </c>
      <c r="D2079" s="183">
        <v>0</v>
      </c>
    </row>
    <row r="2080" spans="1:4">
      <c r="A2080">
        <v>2248</v>
      </c>
      <c r="B2080" t="s">
        <v>6895</v>
      </c>
      <c r="C2080" s="30">
        <v>0</v>
      </c>
      <c r="D2080" s="183">
        <v>0</v>
      </c>
    </row>
    <row r="2081" spans="1:4">
      <c r="A2081">
        <v>2249</v>
      </c>
      <c r="B2081" t="s">
        <v>6896</v>
      </c>
      <c r="C2081" s="30">
        <v>0</v>
      </c>
      <c r="D2081" s="183">
        <v>0</v>
      </c>
    </row>
    <row r="2082" spans="1:4">
      <c r="A2082">
        <v>2250</v>
      </c>
      <c r="B2082" t="s">
        <v>6897</v>
      </c>
      <c r="C2082" s="30">
        <v>0</v>
      </c>
      <c r="D2082" s="183">
        <v>0</v>
      </c>
    </row>
    <row r="2083" spans="1:4">
      <c r="A2083">
        <v>2251</v>
      </c>
      <c r="B2083" t="s">
        <v>6898</v>
      </c>
      <c r="C2083" s="30">
        <v>0</v>
      </c>
      <c r="D2083" s="183">
        <v>0</v>
      </c>
    </row>
    <row r="2084" spans="1:4">
      <c r="A2084">
        <v>2252</v>
      </c>
      <c r="B2084" t="s">
        <v>6899</v>
      </c>
      <c r="C2084" s="30">
        <v>0</v>
      </c>
      <c r="D2084" s="183">
        <v>8.5860000000000003</v>
      </c>
    </row>
    <row r="2085" spans="1:4">
      <c r="A2085">
        <v>2253</v>
      </c>
      <c r="B2085" t="s">
        <v>6900</v>
      </c>
      <c r="C2085" s="30">
        <v>0</v>
      </c>
      <c r="D2085" s="183">
        <v>10.946</v>
      </c>
    </row>
    <row r="2086" spans="1:4">
      <c r="A2086">
        <v>2254</v>
      </c>
      <c r="B2086" t="s">
        <v>6901</v>
      </c>
      <c r="C2086" s="30">
        <v>0</v>
      </c>
      <c r="D2086" s="183">
        <v>0</v>
      </c>
    </row>
    <row r="2087" spans="1:4">
      <c r="A2087">
        <v>2255</v>
      </c>
      <c r="B2087" t="s">
        <v>6902</v>
      </c>
      <c r="C2087" s="30">
        <v>0</v>
      </c>
      <c r="D2087" s="183">
        <v>0</v>
      </c>
    </row>
    <row r="2088" spans="1:4">
      <c r="A2088">
        <v>2256</v>
      </c>
      <c r="B2088" t="s">
        <v>6903</v>
      </c>
      <c r="C2088" s="30">
        <v>0</v>
      </c>
      <c r="D2088" s="183">
        <v>23.715</v>
      </c>
    </row>
    <row r="2089" spans="1:4">
      <c r="A2089">
        <v>2257</v>
      </c>
      <c r="B2089" t="s">
        <v>6904</v>
      </c>
      <c r="C2089" s="30">
        <v>0</v>
      </c>
      <c r="D2089" s="183">
        <v>0</v>
      </c>
    </row>
    <row r="2090" spans="1:4">
      <c r="A2090">
        <v>2258</v>
      </c>
      <c r="B2090" t="s">
        <v>6905</v>
      </c>
      <c r="C2090" s="30">
        <v>0</v>
      </c>
      <c r="D2090" s="183">
        <v>5.468</v>
      </c>
    </row>
    <row r="2091" spans="1:4">
      <c r="A2091">
        <v>2259</v>
      </c>
      <c r="B2091" t="s">
        <v>6906</v>
      </c>
      <c r="C2091" s="30">
        <v>0</v>
      </c>
      <c r="D2091" s="183">
        <v>0</v>
      </c>
    </row>
    <row r="2092" spans="1:4">
      <c r="A2092">
        <v>2260</v>
      </c>
      <c r="B2092" t="s">
        <v>6907</v>
      </c>
      <c r="C2092" s="30">
        <v>12</v>
      </c>
      <c r="D2092" s="183">
        <v>0</v>
      </c>
    </row>
    <row r="2093" spans="1:4">
      <c r="A2093">
        <v>2261</v>
      </c>
      <c r="B2093" t="s">
        <v>6908</v>
      </c>
      <c r="C2093" s="30">
        <v>54</v>
      </c>
      <c r="D2093" s="183">
        <v>21.195</v>
      </c>
    </row>
    <row r="2094" spans="1:4">
      <c r="A2094">
        <v>2262</v>
      </c>
      <c r="B2094" t="s">
        <v>6909</v>
      </c>
      <c r="C2094" s="30">
        <v>0</v>
      </c>
      <c r="D2094" s="183">
        <v>0</v>
      </c>
    </row>
    <row r="2095" spans="1:4">
      <c r="A2095">
        <v>2263</v>
      </c>
      <c r="B2095" t="s">
        <v>6910</v>
      </c>
      <c r="C2095" s="30">
        <v>0</v>
      </c>
      <c r="D2095" s="183">
        <v>0</v>
      </c>
    </row>
    <row r="2096" spans="1:4">
      <c r="A2096">
        <v>2264</v>
      </c>
      <c r="B2096" t="s">
        <v>6911</v>
      </c>
      <c r="C2096" s="30">
        <v>0</v>
      </c>
      <c r="D2096" s="183">
        <v>0</v>
      </c>
    </row>
    <row r="2097" spans="1:4">
      <c r="A2097">
        <v>2265</v>
      </c>
      <c r="B2097" t="s">
        <v>6912</v>
      </c>
      <c r="C2097" s="30">
        <v>0</v>
      </c>
      <c r="D2097" s="183">
        <v>0</v>
      </c>
    </row>
    <row r="2098" spans="1:4">
      <c r="A2098">
        <v>2266</v>
      </c>
      <c r="B2098" t="s">
        <v>6913</v>
      </c>
      <c r="C2098" s="30">
        <v>0</v>
      </c>
      <c r="D2098" s="183">
        <v>0</v>
      </c>
    </row>
    <row r="2099" spans="1:4">
      <c r="A2099">
        <v>2267</v>
      </c>
      <c r="B2099" t="s">
        <v>6914</v>
      </c>
      <c r="C2099" s="30">
        <v>18</v>
      </c>
      <c r="D2099" s="183">
        <v>6.66</v>
      </c>
    </row>
    <row r="2100" spans="1:4">
      <c r="A2100">
        <v>2268</v>
      </c>
      <c r="B2100" t="s">
        <v>6915</v>
      </c>
      <c r="C2100" s="30">
        <v>0</v>
      </c>
      <c r="D2100" s="183">
        <v>0</v>
      </c>
    </row>
    <row r="2101" spans="1:4">
      <c r="A2101">
        <v>2269</v>
      </c>
      <c r="B2101" t="s">
        <v>6916</v>
      </c>
      <c r="C2101" s="30">
        <v>0</v>
      </c>
      <c r="D2101" s="183">
        <v>0</v>
      </c>
    </row>
    <row r="2102" spans="1:4">
      <c r="A2102">
        <v>2270</v>
      </c>
      <c r="B2102" t="s">
        <v>6917</v>
      </c>
      <c r="C2102" s="30">
        <v>0</v>
      </c>
      <c r="D2102" s="183">
        <v>17.722000000000001</v>
      </c>
    </row>
    <row r="2103" spans="1:4">
      <c r="A2103">
        <v>2271</v>
      </c>
      <c r="B2103" t="s">
        <v>6918</v>
      </c>
      <c r="C2103" s="30">
        <v>0</v>
      </c>
      <c r="D2103" s="183">
        <v>0</v>
      </c>
    </row>
    <row r="2104" spans="1:4">
      <c r="A2104">
        <v>2272</v>
      </c>
      <c r="B2104" t="s">
        <v>6919</v>
      </c>
      <c r="C2104" s="30">
        <v>0</v>
      </c>
      <c r="D2104" s="183">
        <v>0</v>
      </c>
    </row>
    <row r="2105" spans="1:4">
      <c r="A2105">
        <v>2273</v>
      </c>
      <c r="B2105" t="s">
        <v>6920</v>
      </c>
      <c r="C2105" s="30">
        <v>0</v>
      </c>
      <c r="D2105" s="183">
        <v>0</v>
      </c>
    </row>
    <row r="2106" spans="1:4">
      <c r="A2106">
        <v>2274</v>
      </c>
      <c r="B2106" t="s">
        <v>6921</v>
      </c>
      <c r="C2106" s="30">
        <v>0</v>
      </c>
      <c r="D2106" s="183">
        <v>0</v>
      </c>
    </row>
    <row r="2107" spans="1:4">
      <c r="A2107">
        <v>2275</v>
      </c>
      <c r="B2107" t="s">
        <v>6922</v>
      </c>
      <c r="C2107" s="30">
        <v>0</v>
      </c>
      <c r="D2107" s="183">
        <v>0</v>
      </c>
    </row>
    <row r="2108" spans="1:4">
      <c r="A2108">
        <v>2276</v>
      </c>
      <c r="B2108" t="s">
        <v>6923</v>
      </c>
      <c r="C2108" s="30">
        <v>0</v>
      </c>
      <c r="D2108" s="183">
        <v>0</v>
      </c>
    </row>
    <row r="2109" spans="1:4">
      <c r="A2109">
        <v>2277</v>
      </c>
      <c r="B2109" t="s">
        <v>6924</v>
      </c>
      <c r="C2109" s="30">
        <v>0</v>
      </c>
      <c r="D2109" s="183">
        <v>0</v>
      </c>
    </row>
    <row r="2110" spans="1:4">
      <c r="A2110">
        <v>2278</v>
      </c>
      <c r="B2110" t="s">
        <v>6925</v>
      </c>
      <c r="C2110" s="30">
        <v>0</v>
      </c>
      <c r="D2110" s="183">
        <v>16.434999999999999</v>
      </c>
    </row>
    <row r="2111" spans="1:4">
      <c r="A2111">
        <v>2279</v>
      </c>
      <c r="B2111" t="s">
        <v>6926</v>
      </c>
      <c r="C2111" s="30">
        <v>1512</v>
      </c>
      <c r="D2111" s="183">
        <v>0</v>
      </c>
    </row>
    <row r="2112" spans="1:4">
      <c r="A2112">
        <v>2280</v>
      </c>
      <c r="B2112" t="s">
        <v>6927</v>
      </c>
      <c r="C2112" s="30">
        <v>0</v>
      </c>
      <c r="D2112" s="183">
        <v>0</v>
      </c>
    </row>
    <row r="2113" spans="1:4">
      <c r="A2113">
        <v>2281</v>
      </c>
      <c r="B2113" t="s">
        <v>6928</v>
      </c>
      <c r="C2113" s="30">
        <v>0</v>
      </c>
      <c r="D2113" s="183">
        <v>0</v>
      </c>
    </row>
    <row r="2114" spans="1:4">
      <c r="A2114">
        <v>2282</v>
      </c>
      <c r="B2114" t="s">
        <v>6929</v>
      </c>
      <c r="C2114" s="30">
        <v>30</v>
      </c>
      <c r="D2114" s="183">
        <v>0</v>
      </c>
    </row>
    <row r="2115" spans="1:4">
      <c r="A2115">
        <v>2283</v>
      </c>
      <c r="B2115" t="s">
        <v>6930</v>
      </c>
      <c r="C2115" s="30">
        <v>0</v>
      </c>
      <c r="D2115" s="183">
        <v>0</v>
      </c>
    </row>
    <row r="2116" spans="1:4">
      <c r="A2116">
        <v>2284</v>
      </c>
      <c r="B2116" t="s">
        <v>6931</v>
      </c>
      <c r="C2116" s="30">
        <v>0</v>
      </c>
      <c r="D2116" s="183">
        <v>47.496000000000002</v>
      </c>
    </row>
    <row r="2117" spans="1:4">
      <c r="A2117">
        <v>2285</v>
      </c>
      <c r="B2117" t="s">
        <v>6932</v>
      </c>
      <c r="C2117" s="30">
        <v>0</v>
      </c>
      <c r="D2117" s="183">
        <v>0</v>
      </c>
    </row>
    <row r="2118" spans="1:4">
      <c r="A2118">
        <v>2286</v>
      </c>
      <c r="B2118" t="s">
        <v>6933</v>
      </c>
      <c r="C2118" s="30">
        <v>18</v>
      </c>
      <c r="D2118" s="183">
        <v>0</v>
      </c>
    </row>
    <row r="2119" spans="1:4">
      <c r="A2119">
        <v>2287</v>
      </c>
      <c r="B2119" t="s">
        <v>32143</v>
      </c>
      <c r="C2119" s="30">
        <v>0</v>
      </c>
      <c r="D2119" s="183">
        <v>28.8</v>
      </c>
    </row>
    <row r="2120" spans="1:4">
      <c r="A2120">
        <v>2288</v>
      </c>
      <c r="B2120" t="s">
        <v>6934</v>
      </c>
      <c r="C2120" s="30">
        <v>0</v>
      </c>
      <c r="D2120" s="183">
        <v>0</v>
      </c>
    </row>
    <row r="2121" spans="1:4">
      <c r="A2121">
        <v>2289</v>
      </c>
      <c r="B2121" t="s">
        <v>6935</v>
      </c>
      <c r="C2121" s="30">
        <v>0</v>
      </c>
      <c r="D2121" s="183">
        <v>23.3</v>
      </c>
    </row>
    <row r="2122" spans="1:4">
      <c r="A2122">
        <v>2290</v>
      </c>
      <c r="B2122" t="s">
        <v>6936</v>
      </c>
      <c r="C2122" s="30">
        <v>1</v>
      </c>
      <c r="D2122" s="183">
        <v>0</v>
      </c>
    </row>
    <row r="2123" spans="1:4">
      <c r="A2123">
        <v>2291</v>
      </c>
      <c r="B2123" t="s">
        <v>6937</v>
      </c>
      <c r="C2123" s="30">
        <v>0</v>
      </c>
      <c r="D2123" s="183">
        <v>0</v>
      </c>
    </row>
    <row r="2124" spans="1:4">
      <c r="A2124">
        <v>2292</v>
      </c>
      <c r="B2124" t="s">
        <v>6938</v>
      </c>
      <c r="C2124" s="30">
        <v>0</v>
      </c>
      <c r="D2124" s="183">
        <v>0</v>
      </c>
    </row>
    <row r="2125" spans="1:4">
      <c r="A2125">
        <v>2293</v>
      </c>
      <c r="B2125" t="s">
        <v>6939</v>
      </c>
      <c r="C2125" s="30">
        <v>0</v>
      </c>
      <c r="D2125" s="183">
        <v>3.4369999999999998</v>
      </c>
    </row>
    <row r="2126" spans="1:4">
      <c r="A2126">
        <v>2294</v>
      </c>
      <c r="B2126" t="s">
        <v>6940</v>
      </c>
      <c r="C2126" s="30">
        <v>0</v>
      </c>
      <c r="D2126" s="183">
        <v>0</v>
      </c>
    </row>
    <row r="2127" spans="1:4">
      <c r="A2127">
        <v>2295</v>
      </c>
      <c r="B2127" t="s">
        <v>6941</v>
      </c>
      <c r="C2127" s="30">
        <v>0</v>
      </c>
      <c r="D2127" s="183">
        <v>30.555</v>
      </c>
    </row>
    <row r="2128" spans="1:4">
      <c r="A2128">
        <v>2296</v>
      </c>
      <c r="B2128" t="s">
        <v>6942</v>
      </c>
      <c r="C2128" s="30">
        <v>15</v>
      </c>
      <c r="D2128" s="183">
        <v>0</v>
      </c>
    </row>
    <row r="2129" spans="1:4">
      <c r="A2129">
        <v>2297</v>
      </c>
      <c r="B2129" t="s">
        <v>6943</v>
      </c>
      <c r="C2129" s="30">
        <v>0</v>
      </c>
      <c r="D2129" s="183">
        <v>0</v>
      </c>
    </row>
    <row r="2130" spans="1:4">
      <c r="A2130">
        <v>2298</v>
      </c>
      <c r="B2130" t="s">
        <v>6944</v>
      </c>
      <c r="C2130" s="30">
        <v>0</v>
      </c>
      <c r="D2130" s="183">
        <v>21.074000000000002</v>
      </c>
    </row>
    <row r="2131" spans="1:4">
      <c r="A2131">
        <v>2299</v>
      </c>
      <c r="B2131" t="s">
        <v>6945</v>
      </c>
      <c r="C2131" s="30">
        <v>0</v>
      </c>
      <c r="D2131" s="183">
        <v>0</v>
      </c>
    </row>
    <row r="2132" spans="1:4">
      <c r="A2132">
        <v>2300</v>
      </c>
      <c r="B2132" t="s">
        <v>6946</v>
      </c>
      <c r="C2132" s="30">
        <v>0</v>
      </c>
      <c r="D2132" s="183">
        <v>0</v>
      </c>
    </row>
    <row r="2133" spans="1:4">
      <c r="A2133">
        <v>2301</v>
      </c>
      <c r="B2133" t="s">
        <v>6947</v>
      </c>
      <c r="C2133" s="30">
        <v>0</v>
      </c>
      <c r="D2133" s="183">
        <v>0</v>
      </c>
    </row>
    <row r="2134" spans="1:4">
      <c r="A2134">
        <v>2302</v>
      </c>
      <c r="B2134" t="s">
        <v>6948</v>
      </c>
      <c r="C2134" s="30">
        <v>0</v>
      </c>
      <c r="D2134" s="183">
        <v>0</v>
      </c>
    </row>
    <row r="2135" spans="1:4">
      <c r="A2135">
        <v>2303</v>
      </c>
      <c r="B2135" t="s">
        <v>6949</v>
      </c>
      <c r="C2135" s="30">
        <v>48</v>
      </c>
      <c r="D2135" s="183">
        <v>0</v>
      </c>
    </row>
    <row r="2136" spans="1:4">
      <c r="A2136">
        <v>2304</v>
      </c>
      <c r="B2136" t="s">
        <v>6950</v>
      </c>
      <c r="C2136" s="30">
        <v>0</v>
      </c>
      <c r="D2136" s="183">
        <v>9.7710000000000008</v>
      </c>
    </row>
    <row r="2137" spans="1:4">
      <c r="A2137">
        <v>2305</v>
      </c>
      <c r="B2137" t="s">
        <v>6951</v>
      </c>
      <c r="C2137" s="30">
        <v>0</v>
      </c>
      <c r="D2137" s="183">
        <v>0</v>
      </c>
    </row>
    <row r="2138" spans="1:4">
      <c r="A2138">
        <v>2306</v>
      </c>
      <c r="B2138" t="s">
        <v>6952</v>
      </c>
      <c r="C2138" s="30">
        <v>0</v>
      </c>
      <c r="D2138" s="183">
        <v>0</v>
      </c>
    </row>
    <row r="2139" spans="1:4">
      <c r="A2139">
        <v>2307</v>
      </c>
      <c r="B2139" t="s">
        <v>6953</v>
      </c>
      <c r="C2139" s="30">
        <v>0</v>
      </c>
      <c r="D2139" s="183">
        <v>0</v>
      </c>
    </row>
    <row r="2140" spans="1:4">
      <c r="A2140">
        <v>2308</v>
      </c>
      <c r="B2140" t="s">
        <v>6954</v>
      </c>
      <c r="C2140" s="30">
        <v>0</v>
      </c>
      <c r="D2140" s="183">
        <v>0</v>
      </c>
    </row>
    <row r="2141" spans="1:4">
      <c r="A2141">
        <v>2309</v>
      </c>
      <c r="B2141" t="s">
        <v>6955</v>
      </c>
      <c r="C2141" s="30">
        <v>0</v>
      </c>
      <c r="D2141" s="183">
        <v>23.434000000000001</v>
      </c>
    </row>
    <row r="2142" spans="1:4">
      <c r="A2142">
        <v>2310</v>
      </c>
      <c r="B2142" t="s">
        <v>6956</v>
      </c>
      <c r="C2142" s="30">
        <v>0</v>
      </c>
      <c r="D2142" s="183">
        <v>0</v>
      </c>
    </row>
    <row r="2143" spans="1:4">
      <c r="A2143">
        <v>2311</v>
      </c>
      <c r="B2143" t="s">
        <v>6957</v>
      </c>
      <c r="C2143" s="30">
        <v>0</v>
      </c>
      <c r="D2143" s="183">
        <v>0</v>
      </c>
    </row>
    <row r="2144" spans="1:4">
      <c r="A2144">
        <v>2312</v>
      </c>
      <c r="B2144" t="s">
        <v>6958</v>
      </c>
      <c r="C2144" s="30">
        <v>0</v>
      </c>
      <c r="D2144" s="183">
        <v>0</v>
      </c>
    </row>
    <row r="2145" spans="1:4">
      <c r="A2145">
        <v>2313</v>
      </c>
      <c r="B2145" t="s">
        <v>6959</v>
      </c>
      <c r="C2145" s="30">
        <v>0</v>
      </c>
      <c r="D2145" s="183">
        <v>0</v>
      </c>
    </row>
    <row r="2146" spans="1:4">
      <c r="A2146">
        <v>2314</v>
      </c>
      <c r="B2146" t="s">
        <v>6960</v>
      </c>
      <c r="C2146" s="30">
        <v>0</v>
      </c>
      <c r="D2146" s="183">
        <v>0</v>
      </c>
    </row>
    <row r="2147" spans="1:4">
      <c r="A2147">
        <v>2315</v>
      </c>
      <c r="B2147" t="s">
        <v>6961</v>
      </c>
      <c r="C2147" s="30">
        <v>0</v>
      </c>
      <c r="D2147" s="183">
        <v>0</v>
      </c>
    </row>
    <row r="2148" spans="1:4">
      <c r="A2148">
        <v>2316</v>
      </c>
      <c r="B2148" t="s">
        <v>6962</v>
      </c>
      <c r="C2148" s="30">
        <v>6</v>
      </c>
      <c r="D2148" s="183">
        <v>5.7889999999999997</v>
      </c>
    </row>
    <row r="2149" spans="1:4">
      <c r="A2149">
        <v>2317</v>
      </c>
      <c r="B2149" t="s">
        <v>6963</v>
      </c>
      <c r="C2149" s="30">
        <v>0</v>
      </c>
      <c r="D2149" s="183">
        <v>21.507000000000001</v>
      </c>
    </row>
    <row r="2150" spans="1:4">
      <c r="A2150">
        <v>2318</v>
      </c>
      <c r="B2150" t="s">
        <v>6964</v>
      </c>
      <c r="C2150" s="30">
        <v>0</v>
      </c>
      <c r="D2150" s="183">
        <v>0</v>
      </c>
    </row>
    <row r="2151" spans="1:4">
      <c r="A2151">
        <v>2319</v>
      </c>
      <c r="B2151" t="s">
        <v>6965</v>
      </c>
      <c r="C2151" s="30">
        <v>0</v>
      </c>
      <c r="D2151" s="183">
        <v>0</v>
      </c>
    </row>
    <row r="2152" spans="1:4">
      <c r="A2152">
        <v>2320</v>
      </c>
      <c r="B2152" t="s">
        <v>6966</v>
      </c>
      <c r="C2152" s="30">
        <v>0</v>
      </c>
      <c r="D2152" s="183">
        <v>0</v>
      </c>
    </row>
    <row r="2153" spans="1:4">
      <c r="A2153">
        <v>2321</v>
      </c>
      <c r="B2153" t="s">
        <v>6967</v>
      </c>
      <c r="C2153" s="30">
        <v>0</v>
      </c>
      <c r="D2153" s="183">
        <v>0</v>
      </c>
    </row>
    <row r="2154" spans="1:4">
      <c r="A2154">
        <v>2322</v>
      </c>
      <c r="B2154" t="s">
        <v>6968</v>
      </c>
      <c r="C2154" s="30">
        <v>0</v>
      </c>
      <c r="D2154" s="183">
        <v>0</v>
      </c>
    </row>
    <row r="2155" spans="1:4">
      <c r="A2155">
        <v>2323</v>
      </c>
      <c r="B2155" t="s">
        <v>6969</v>
      </c>
      <c r="C2155" s="30">
        <v>0</v>
      </c>
      <c r="D2155" s="183">
        <v>0</v>
      </c>
    </row>
    <row r="2156" spans="1:4">
      <c r="A2156">
        <v>2324</v>
      </c>
      <c r="B2156" t="s">
        <v>6970</v>
      </c>
      <c r="C2156" s="30">
        <v>0</v>
      </c>
      <c r="D2156" s="183">
        <v>0</v>
      </c>
    </row>
    <row r="2157" spans="1:4">
      <c r="A2157">
        <v>2325</v>
      </c>
      <c r="B2157" t="s">
        <v>6971</v>
      </c>
      <c r="C2157" s="30">
        <v>0</v>
      </c>
      <c r="D2157" s="183">
        <v>0</v>
      </c>
    </row>
    <row r="2158" spans="1:4">
      <c r="A2158">
        <v>2326</v>
      </c>
      <c r="B2158" t="s">
        <v>6972</v>
      </c>
      <c r="C2158" s="30">
        <v>0</v>
      </c>
      <c r="D2158" s="183">
        <v>34.200000000000003</v>
      </c>
    </row>
    <row r="2159" spans="1:4">
      <c r="A2159">
        <v>2327</v>
      </c>
      <c r="B2159" t="s">
        <v>6973</v>
      </c>
      <c r="C2159" s="30">
        <v>0</v>
      </c>
      <c r="D2159" s="183">
        <v>0</v>
      </c>
    </row>
    <row r="2160" spans="1:4">
      <c r="A2160">
        <v>2328</v>
      </c>
      <c r="B2160" t="s">
        <v>6974</v>
      </c>
      <c r="C2160" s="30">
        <v>-6</v>
      </c>
      <c r="D2160" s="183">
        <v>0</v>
      </c>
    </row>
    <row r="2161" spans="1:4">
      <c r="A2161">
        <v>2329</v>
      </c>
      <c r="B2161" t="s">
        <v>6975</v>
      </c>
      <c r="C2161" s="30">
        <v>0</v>
      </c>
      <c r="D2161" s="183">
        <v>26.148</v>
      </c>
    </row>
    <row r="2162" spans="1:4">
      <c r="A2162">
        <v>2330</v>
      </c>
      <c r="B2162" t="s">
        <v>6976</v>
      </c>
      <c r="C2162" s="30">
        <v>606</v>
      </c>
      <c r="D2162" s="183">
        <v>0</v>
      </c>
    </row>
    <row r="2163" spans="1:4">
      <c r="A2163">
        <v>2334</v>
      </c>
      <c r="B2163" t="s">
        <v>6977</v>
      </c>
      <c r="C2163" s="30">
        <v>0</v>
      </c>
      <c r="D2163" s="183">
        <v>0</v>
      </c>
    </row>
    <row r="2164" spans="1:4">
      <c r="A2164">
        <v>2335</v>
      </c>
      <c r="B2164" t="s">
        <v>6978</v>
      </c>
      <c r="C2164" s="30">
        <v>0</v>
      </c>
      <c r="D2164" s="183">
        <v>0</v>
      </c>
    </row>
    <row r="2165" spans="1:4">
      <c r="A2165">
        <v>2336</v>
      </c>
      <c r="B2165" t="s">
        <v>6979</v>
      </c>
      <c r="C2165" s="30">
        <v>0</v>
      </c>
      <c r="D2165" s="183">
        <v>47.5</v>
      </c>
    </row>
    <row r="2166" spans="1:4">
      <c r="A2166">
        <v>2337</v>
      </c>
      <c r="B2166" t="s">
        <v>6980</v>
      </c>
      <c r="C2166" s="30">
        <v>0</v>
      </c>
      <c r="D2166" s="183">
        <v>22.132999999999999</v>
      </c>
    </row>
    <row r="2167" spans="1:4">
      <c r="A2167">
        <v>2338</v>
      </c>
      <c r="B2167" t="s">
        <v>27497</v>
      </c>
      <c r="C2167" s="30">
        <v>60</v>
      </c>
      <c r="D2167" s="183">
        <v>0</v>
      </c>
    </row>
    <row r="2168" spans="1:4">
      <c r="A2168">
        <v>2339</v>
      </c>
      <c r="B2168" t="s">
        <v>27523</v>
      </c>
      <c r="C2168" s="30">
        <v>0</v>
      </c>
      <c r="D2168" s="183">
        <v>0</v>
      </c>
    </row>
    <row r="2169" spans="1:4">
      <c r="A2169">
        <v>2340</v>
      </c>
      <c r="B2169" t="s">
        <v>6981</v>
      </c>
      <c r="C2169" s="30">
        <v>0</v>
      </c>
      <c r="D2169" s="183">
        <v>0</v>
      </c>
    </row>
    <row r="2170" spans="1:4">
      <c r="A2170">
        <v>2341</v>
      </c>
      <c r="B2170" t="s">
        <v>6982</v>
      </c>
      <c r="C2170" s="30">
        <v>6</v>
      </c>
      <c r="D2170" s="183">
        <v>0</v>
      </c>
    </row>
    <row r="2171" spans="1:4">
      <c r="A2171">
        <v>2342</v>
      </c>
      <c r="B2171" t="s">
        <v>27496</v>
      </c>
      <c r="C2171" s="30">
        <v>6</v>
      </c>
      <c r="D2171" s="183">
        <v>0</v>
      </c>
    </row>
    <row r="2172" spans="1:4">
      <c r="A2172">
        <v>2343</v>
      </c>
      <c r="B2172" t="s">
        <v>6983</v>
      </c>
      <c r="C2172" s="30">
        <v>0</v>
      </c>
      <c r="D2172" s="183">
        <v>8.9269999999999996</v>
      </c>
    </row>
    <row r="2173" spans="1:4">
      <c r="A2173">
        <v>2344</v>
      </c>
      <c r="B2173" t="s">
        <v>6984</v>
      </c>
      <c r="C2173" s="30">
        <v>0</v>
      </c>
      <c r="D2173" s="183">
        <v>17.75</v>
      </c>
    </row>
    <row r="2174" spans="1:4">
      <c r="A2174">
        <v>2345</v>
      </c>
      <c r="B2174" t="s">
        <v>6985</v>
      </c>
      <c r="C2174" s="30">
        <v>0</v>
      </c>
      <c r="D2174" s="183">
        <v>3.702</v>
      </c>
    </row>
    <row r="2175" spans="1:4">
      <c r="A2175">
        <v>2346</v>
      </c>
      <c r="B2175" t="s">
        <v>6986</v>
      </c>
      <c r="C2175" s="30">
        <v>0</v>
      </c>
      <c r="D2175" s="183">
        <v>0</v>
      </c>
    </row>
    <row r="2176" spans="1:4">
      <c r="A2176">
        <v>2347</v>
      </c>
      <c r="B2176" t="s">
        <v>6987</v>
      </c>
      <c r="C2176" s="30">
        <v>0</v>
      </c>
      <c r="D2176" s="183">
        <v>0</v>
      </c>
    </row>
    <row r="2177" spans="1:4">
      <c r="A2177">
        <v>2348</v>
      </c>
      <c r="B2177" t="s">
        <v>6988</v>
      </c>
      <c r="C2177" s="30">
        <v>0</v>
      </c>
      <c r="D2177" s="183">
        <v>0</v>
      </c>
    </row>
    <row r="2178" spans="1:4">
      <c r="A2178">
        <v>2349</v>
      </c>
      <c r="B2178" t="s">
        <v>6989</v>
      </c>
      <c r="C2178" s="30">
        <v>21</v>
      </c>
      <c r="D2178" s="183">
        <v>2.15</v>
      </c>
    </row>
    <row r="2179" spans="1:4">
      <c r="A2179">
        <v>2350</v>
      </c>
      <c r="B2179" t="s">
        <v>6990</v>
      </c>
      <c r="C2179" s="30">
        <v>0</v>
      </c>
      <c r="D2179" s="183">
        <v>0</v>
      </c>
    </row>
    <row r="2180" spans="1:4">
      <c r="A2180">
        <v>2351</v>
      </c>
      <c r="B2180" t="s">
        <v>6991</v>
      </c>
      <c r="C2180" s="30">
        <v>0</v>
      </c>
      <c r="D2180" s="183">
        <v>5.2</v>
      </c>
    </row>
    <row r="2181" spans="1:4">
      <c r="A2181">
        <v>2352</v>
      </c>
      <c r="B2181" t="s">
        <v>6992</v>
      </c>
      <c r="C2181" s="30">
        <v>0</v>
      </c>
      <c r="D2181" s="183">
        <v>0</v>
      </c>
    </row>
    <row r="2182" spans="1:4">
      <c r="A2182">
        <v>2353</v>
      </c>
      <c r="B2182" t="s">
        <v>6993</v>
      </c>
      <c r="C2182" s="30">
        <v>6</v>
      </c>
      <c r="D2182" s="183">
        <v>0</v>
      </c>
    </row>
    <row r="2183" spans="1:4">
      <c r="A2183">
        <v>2354</v>
      </c>
      <c r="B2183" t="s">
        <v>6994</v>
      </c>
      <c r="C2183" s="30">
        <v>0</v>
      </c>
      <c r="D2183" s="183">
        <v>0</v>
      </c>
    </row>
    <row r="2184" spans="1:4">
      <c r="A2184">
        <v>2355</v>
      </c>
      <c r="B2184" t="s">
        <v>6995</v>
      </c>
      <c r="C2184" s="30">
        <v>0</v>
      </c>
      <c r="D2184" s="183">
        <v>0</v>
      </c>
    </row>
    <row r="2185" spans="1:4">
      <c r="A2185">
        <v>2356</v>
      </c>
      <c r="B2185" t="s">
        <v>6996</v>
      </c>
      <c r="C2185" s="30">
        <v>0</v>
      </c>
      <c r="D2185" s="183">
        <v>0</v>
      </c>
    </row>
    <row r="2186" spans="1:4">
      <c r="A2186">
        <v>2357</v>
      </c>
      <c r="B2186" t="s">
        <v>6997</v>
      </c>
      <c r="C2186" s="30">
        <v>0</v>
      </c>
      <c r="D2186" s="183">
        <v>0</v>
      </c>
    </row>
    <row r="2187" spans="1:4">
      <c r="A2187">
        <v>2358</v>
      </c>
      <c r="B2187" t="s">
        <v>6998</v>
      </c>
      <c r="C2187" s="30">
        <v>0</v>
      </c>
      <c r="D2187" s="183">
        <v>0</v>
      </c>
    </row>
    <row r="2188" spans="1:4">
      <c r="A2188">
        <v>2359</v>
      </c>
      <c r="B2188" t="s">
        <v>6999</v>
      </c>
      <c r="C2188" s="30">
        <v>0</v>
      </c>
      <c r="D2188" s="183">
        <v>0</v>
      </c>
    </row>
    <row r="2189" spans="1:4">
      <c r="A2189">
        <v>2360</v>
      </c>
      <c r="B2189" t="s">
        <v>7000</v>
      </c>
      <c r="C2189" s="30">
        <v>0</v>
      </c>
      <c r="D2189" s="183">
        <v>0</v>
      </c>
    </row>
    <row r="2190" spans="1:4">
      <c r="A2190">
        <v>2361</v>
      </c>
      <c r="B2190" t="s">
        <v>7001</v>
      </c>
      <c r="C2190" s="30">
        <v>0</v>
      </c>
      <c r="D2190" s="183">
        <v>0</v>
      </c>
    </row>
    <row r="2191" spans="1:4">
      <c r="A2191">
        <v>2362</v>
      </c>
      <c r="B2191" t="s">
        <v>7002</v>
      </c>
      <c r="C2191" s="30">
        <v>18</v>
      </c>
      <c r="D2191" s="183">
        <v>0</v>
      </c>
    </row>
    <row r="2192" spans="1:4">
      <c r="A2192">
        <v>2363</v>
      </c>
      <c r="B2192" t="s">
        <v>7003</v>
      </c>
      <c r="C2192" s="30">
        <v>0</v>
      </c>
      <c r="D2192" s="183">
        <v>0</v>
      </c>
    </row>
    <row r="2193" spans="1:4">
      <c r="A2193">
        <v>2364</v>
      </c>
      <c r="B2193" t="s">
        <v>7004</v>
      </c>
      <c r="C2193" s="30">
        <v>0</v>
      </c>
      <c r="D2193" s="183">
        <v>0</v>
      </c>
    </row>
    <row r="2194" spans="1:4">
      <c r="A2194">
        <v>2365</v>
      </c>
      <c r="B2194" t="s">
        <v>7005</v>
      </c>
      <c r="C2194" s="30">
        <v>0</v>
      </c>
      <c r="D2194" s="183">
        <v>0</v>
      </c>
    </row>
    <row r="2195" spans="1:4">
      <c r="A2195">
        <v>2366</v>
      </c>
      <c r="B2195" t="s">
        <v>7006</v>
      </c>
      <c r="C2195" s="30">
        <v>0</v>
      </c>
      <c r="D2195" s="183">
        <v>13.115</v>
      </c>
    </row>
    <row r="2196" spans="1:4">
      <c r="A2196">
        <v>2367</v>
      </c>
      <c r="B2196" t="s">
        <v>7007</v>
      </c>
      <c r="C2196" s="30">
        <v>0</v>
      </c>
      <c r="D2196" s="183">
        <v>8.0939999999999994</v>
      </c>
    </row>
    <row r="2197" spans="1:4">
      <c r="A2197">
        <v>2368</v>
      </c>
      <c r="B2197" t="s">
        <v>7008</v>
      </c>
      <c r="C2197" s="30">
        <v>0</v>
      </c>
      <c r="D2197" s="183">
        <v>0</v>
      </c>
    </row>
    <row r="2198" spans="1:4">
      <c r="A2198">
        <v>2369</v>
      </c>
      <c r="B2198" t="s">
        <v>7009</v>
      </c>
      <c r="C2198" s="30">
        <v>0</v>
      </c>
      <c r="D2198" s="183">
        <v>0</v>
      </c>
    </row>
    <row r="2199" spans="1:4">
      <c r="A2199">
        <v>2370</v>
      </c>
      <c r="B2199" t="s">
        <v>7010</v>
      </c>
      <c r="C2199" s="30">
        <v>0</v>
      </c>
      <c r="D2199" s="183">
        <v>0</v>
      </c>
    </row>
    <row r="2200" spans="1:4">
      <c r="A2200">
        <v>2371</v>
      </c>
      <c r="B2200" t="s">
        <v>7011</v>
      </c>
      <c r="C2200" s="30">
        <v>0</v>
      </c>
      <c r="D2200" s="183">
        <v>9.17</v>
      </c>
    </row>
    <row r="2201" spans="1:4">
      <c r="A2201">
        <v>2372</v>
      </c>
      <c r="B2201" t="s">
        <v>7012</v>
      </c>
      <c r="C2201" s="30">
        <v>0</v>
      </c>
      <c r="D2201" s="183">
        <v>0</v>
      </c>
    </row>
    <row r="2202" spans="1:4">
      <c r="A2202">
        <v>2373</v>
      </c>
      <c r="B2202" t="s">
        <v>7013</v>
      </c>
      <c r="C2202" s="30">
        <v>0</v>
      </c>
      <c r="D2202" s="183">
        <v>0</v>
      </c>
    </row>
    <row r="2203" spans="1:4">
      <c r="A2203">
        <v>2374</v>
      </c>
      <c r="B2203" t="s">
        <v>7014</v>
      </c>
      <c r="C2203" s="30">
        <v>6</v>
      </c>
      <c r="D2203" s="183">
        <v>0</v>
      </c>
    </row>
    <row r="2204" spans="1:4">
      <c r="A2204">
        <v>2375</v>
      </c>
      <c r="B2204" t="s">
        <v>7015</v>
      </c>
      <c r="C2204" s="30">
        <v>3</v>
      </c>
      <c r="D2204" s="183">
        <v>0</v>
      </c>
    </row>
    <row r="2205" spans="1:4">
      <c r="A2205">
        <v>2376</v>
      </c>
      <c r="B2205" t="s">
        <v>7016</v>
      </c>
      <c r="C2205" s="30">
        <v>6</v>
      </c>
      <c r="D2205" s="183">
        <v>0</v>
      </c>
    </row>
    <row r="2206" spans="1:4">
      <c r="A2206">
        <v>2377</v>
      </c>
      <c r="B2206" t="s">
        <v>7017</v>
      </c>
      <c r="C2206" s="30">
        <v>6</v>
      </c>
      <c r="D2206" s="183">
        <v>46.816000000000003</v>
      </c>
    </row>
    <row r="2207" spans="1:4">
      <c r="A2207">
        <v>2378</v>
      </c>
      <c r="B2207" t="s">
        <v>7018</v>
      </c>
      <c r="C2207" s="30">
        <v>0</v>
      </c>
      <c r="D2207" s="183">
        <v>0</v>
      </c>
    </row>
    <row r="2208" spans="1:4">
      <c r="A2208">
        <v>2379</v>
      </c>
      <c r="B2208" t="s">
        <v>7019</v>
      </c>
      <c r="C2208" s="30">
        <v>0</v>
      </c>
      <c r="D2208" s="183">
        <v>0</v>
      </c>
    </row>
    <row r="2209" spans="1:4">
      <c r="A2209">
        <v>2380</v>
      </c>
      <c r="B2209" t="s">
        <v>32144</v>
      </c>
      <c r="C2209" s="30">
        <v>0</v>
      </c>
      <c r="D2209" s="183">
        <v>0</v>
      </c>
    </row>
    <row r="2210" spans="1:4">
      <c r="A2210">
        <v>2381</v>
      </c>
      <c r="B2210" t="s">
        <v>7020</v>
      </c>
      <c r="C2210" s="30">
        <v>12</v>
      </c>
      <c r="D2210" s="183">
        <v>0</v>
      </c>
    </row>
    <row r="2211" spans="1:4">
      <c r="A2211">
        <v>2382</v>
      </c>
      <c r="B2211" t="s">
        <v>7021</v>
      </c>
      <c r="C2211" s="30">
        <v>0</v>
      </c>
      <c r="D2211" s="183">
        <v>0</v>
      </c>
    </row>
    <row r="2212" spans="1:4">
      <c r="A2212">
        <v>2383</v>
      </c>
      <c r="B2212" t="s">
        <v>7022</v>
      </c>
      <c r="C2212" s="30">
        <v>0</v>
      </c>
      <c r="D2212" s="183">
        <v>0</v>
      </c>
    </row>
    <row r="2213" spans="1:4">
      <c r="A2213">
        <v>2384</v>
      </c>
      <c r="B2213" t="s">
        <v>7023</v>
      </c>
      <c r="C2213" s="30">
        <v>0</v>
      </c>
      <c r="D2213" s="183">
        <v>0</v>
      </c>
    </row>
    <row r="2214" spans="1:4">
      <c r="A2214">
        <v>2385</v>
      </c>
      <c r="B2214" t="s">
        <v>7024</v>
      </c>
      <c r="C2214" s="30">
        <v>18</v>
      </c>
      <c r="D2214" s="183">
        <v>0</v>
      </c>
    </row>
    <row r="2215" spans="1:4">
      <c r="A2215">
        <v>2386</v>
      </c>
      <c r="B2215" t="s">
        <v>7025</v>
      </c>
      <c r="C2215" s="30">
        <v>0</v>
      </c>
      <c r="D2215" s="183">
        <v>0</v>
      </c>
    </row>
    <row r="2216" spans="1:4">
      <c r="A2216">
        <v>2387</v>
      </c>
      <c r="B2216" t="s">
        <v>7026</v>
      </c>
      <c r="C2216" s="30">
        <v>0</v>
      </c>
      <c r="D2216" s="183">
        <v>12.965999999999999</v>
      </c>
    </row>
    <row r="2217" spans="1:4">
      <c r="A2217">
        <v>2389</v>
      </c>
      <c r="B2217" t="s">
        <v>7027</v>
      </c>
      <c r="C2217" s="30">
        <v>0</v>
      </c>
      <c r="D2217" s="183">
        <v>0</v>
      </c>
    </row>
    <row r="2218" spans="1:4">
      <c r="A2218">
        <v>2390</v>
      </c>
      <c r="B2218" t="s">
        <v>7028</v>
      </c>
      <c r="C2218" s="30">
        <v>18</v>
      </c>
      <c r="D2218" s="183">
        <v>0</v>
      </c>
    </row>
    <row r="2219" spans="1:4">
      <c r="A2219">
        <v>2391</v>
      </c>
      <c r="B2219" t="s">
        <v>7029</v>
      </c>
      <c r="C2219" s="30">
        <v>0</v>
      </c>
      <c r="D2219" s="183">
        <v>5.6</v>
      </c>
    </row>
    <row r="2220" spans="1:4">
      <c r="A2220">
        <v>2392</v>
      </c>
      <c r="B2220" t="s">
        <v>7030</v>
      </c>
      <c r="C2220" s="30">
        <v>0</v>
      </c>
      <c r="D2220" s="183">
        <v>0</v>
      </c>
    </row>
    <row r="2221" spans="1:4">
      <c r="A2221">
        <v>2393</v>
      </c>
      <c r="B2221" t="s">
        <v>7031</v>
      </c>
      <c r="C2221" s="30">
        <v>0</v>
      </c>
      <c r="D2221" s="183">
        <v>0</v>
      </c>
    </row>
    <row r="2222" spans="1:4">
      <c r="A2222">
        <v>2396</v>
      </c>
      <c r="B2222" t="s">
        <v>7032</v>
      </c>
      <c r="C2222" s="30">
        <v>0</v>
      </c>
      <c r="D2222" s="183">
        <v>3.3849999999999998</v>
      </c>
    </row>
    <row r="2223" spans="1:4">
      <c r="A2223">
        <v>2397</v>
      </c>
      <c r="B2223" t="s">
        <v>7033</v>
      </c>
      <c r="C2223" s="30">
        <v>0</v>
      </c>
      <c r="D2223" s="183">
        <v>54.66</v>
      </c>
    </row>
    <row r="2224" spans="1:4">
      <c r="A2224">
        <v>2398</v>
      </c>
      <c r="B2224" t="s">
        <v>7034</v>
      </c>
      <c r="C2224" s="30">
        <v>0</v>
      </c>
      <c r="D2224" s="183">
        <v>0</v>
      </c>
    </row>
    <row r="2225" spans="1:4">
      <c r="A2225">
        <v>2399</v>
      </c>
      <c r="B2225" t="s">
        <v>7035</v>
      </c>
      <c r="C2225" s="30">
        <v>330</v>
      </c>
      <c r="D2225" s="183">
        <v>18.193999999999999</v>
      </c>
    </row>
    <row r="2226" spans="1:4">
      <c r="A2226">
        <v>2400</v>
      </c>
      <c r="B2226" t="s">
        <v>7036</v>
      </c>
      <c r="C2226" s="30">
        <v>0</v>
      </c>
      <c r="D2226" s="183">
        <v>0</v>
      </c>
    </row>
    <row r="2227" spans="1:4">
      <c r="A2227">
        <v>2401</v>
      </c>
      <c r="B2227" t="s">
        <v>18206</v>
      </c>
      <c r="C2227" s="30">
        <v>0</v>
      </c>
      <c r="D2227" s="183">
        <v>0</v>
      </c>
    </row>
    <row r="2228" spans="1:4">
      <c r="A2228">
        <v>2403</v>
      </c>
      <c r="B2228" t="s">
        <v>7037</v>
      </c>
      <c r="C2228" s="30">
        <v>0</v>
      </c>
      <c r="D2228" s="183">
        <v>15.08</v>
      </c>
    </row>
    <row r="2229" spans="1:4">
      <c r="A2229">
        <v>2404</v>
      </c>
      <c r="B2229" t="s">
        <v>7038</v>
      </c>
      <c r="C2229" s="30">
        <v>0</v>
      </c>
      <c r="D2229" s="183">
        <v>0</v>
      </c>
    </row>
    <row r="2230" spans="1:4">
      <c r="A2230">
        <v>2405</v>
      </c>
      <c r="B2230" t="s">
        <v>7039</v>
      </c>
      <c r="C2230" s="30">
        <v>0</v>
      </c>
      <c r="D2230" s="183">
        <v>0</v>
      </c>
    </row>
    <row r="2231" spans="1:4">
      <c r="A2231">
        <v>2406</v>
      </c>
      <c r="B2231" t="s">
        <v>7040</v>
      </c>
      <c r="C2231" s="30">
        <v>0</v>
      </c>
      <c r="D2231" s="183">
        <v>0</v>
      </c>
    </row>
    <row r="2232" spans="1:4">
      <c r="A2232">
        <v>2407</v>
      </c>
      <c r="B2232" t="s">
        <v>7041</v>
      </c>
      <c r="C2232" s="30">
        <v>0</v>
      </c>
      <c r="D2232" s="183">
        <v>9.2110000000000003</v>
      </c>
    </row>
    <row r="2233" spans="1:4">
      <c r="A2233">
        <v>2408</v>
      </c>
      <c r="B2233" t="s">
        <v>7042</v>
      </c>
      <c r="C2233" s="30">
        <v>0</v>
      </c>
      <c r="D2233" s="183">
        <v>0</v>
      </c>
    </row>
    <row r="2234" spans="1:4">
      <c r="A2234">
        <v>2409</v>
      </c>
      <c r="B2234" t="s">
        <v>7043</v>
      </c>
      <c r="C2234" s="30">
        <v>0</v>
      </c>
      <c r="D2234" s="183">
        <v>0.95399999999999996</v>
      </c>
    </row>
    <row r="2235" spans="1:4">
      <c r="A2235">
        <v>2410</v>
      </c>
      <c r="B2235" t="s">
        <v>7044</v>
      </c>
      <c r="C2235" s="30">
        <v>0</v>
      </c>
      <c r="D2235" s="183">
        <v>4.4649999999999999</v>
      </c>
    </row>
    <row r="2236" spans="1:4">
      <c r="A2236">
        <v>2411</v>
      </c>
      <c r="B2236" t="s">
        <v>7045</v>
      </c>
      <c r="C2236" s="30">
        <v>0</v>
      </c>
      <c r="D2236" s="183">
        <v>0</v>
      </c>
    </row>
    <row r="2237" spans="1:4">
      <c r="A2237">
        <v>2412</v>
      </c>
      <c r="B2237" t="s">
        <v>7046</v>
      </c>
      <c r="C2237" s="30">
        <v>0</v>
      </c>
      <c r="D2237" s="183">
        <v>34.86</v>
      </c>
    </row>
    <row r="2238" spans="1:4">
      <c r="A2238">
        <v>2413</v>
      </c>
      <c r="B2238" t="s">
        <v>7047</v>
      </c>
      <c r="C2238" s="30">
        <v>0</v>
      </c>
      <c r="D2238" s="183">
        <v>0</v>
      </c>
    </row>
    <row r="2239" spans="1:4">
      <c r="A2239">
        <v>2414</v>
      </c>
      <c r="B2239" t="s">
        <v>7048</v>
      </c>
      <c r="C2239" s="30">
        <v>0</v>
      </c>
      <c r="D2239" s="183">
        <v>0</v>
      </c>
    </row>
    <row r="2240" spans="1:4">
      <c r="A2240">
        <v>2415</v>
      </c>
      <c r="B2240" t="s">
        <v>7049</v>
      </c>
      <c r="C2240" s="30">
        <v>0</v>
      </c>
      <c r="D2240" s="183">
        <v>0</v>
      </c>
    </row>
    <row r="2241" spans="1:4">
      <c r="A2241">
        <v>2416</v>
      </c>
      <c r="B2241" t="s">
        <v>7050</v>
      </c>
      <c r="C2241" s="30">
        <v>11</v>
      </c>
      <c r="D2241" s="183">
        <v>0</v>
      </c>
    </row>
    <row r="2242" spans="1:4">
      <c r="A2242">
        <v>2417</v>
      </c>
      <c r="B2242" t="s">
        <v>7051</v>
      </c>
      <c r="C2242" s="30">
        <v>0</v>
      </c>
      <c r="D2242" s="183">
        <v>0</v>
      </c>
    </row>
    <row r="2243" spans="1:4">
      <c r="A2243">
        <v>2418</v>
      </c>
      <c r="B2243" t="s">
        <v>7052</v>
      </c>
      <c r="C2243" s="30">
        <v>0</v>
      </c>
      <c r="D2243" s="183">
        <v>0</v>
      </c>
    </row>
    <row r="2244" spans="1:4">
      <c r="A2244">
        <v>2419</v>
      </c>
      <c r="B2244" t="s">
        <v>7053</v>
      </c>
      <c r="C2244" s="30">
        <v>0</v>
      </c>
      <c r="D2244" s="183">
        <v>0</v>
      </c>
    </row>
    <row r="2245" spans="1:4">
      <c r="A2245">
        <v>2420</v>
      </c>
      <c r="B2245" t="s">
        <v>7054</v>
      </c>
      <c r="C2245" s="30">
        <v>0</v>
      </c>
      <c r="D2245" s="183">
        <v>0</v>
      </c>
    </row>
    <row r="2246" spans="1:4">
      <c r="A2246">
        <v>2421</v>
      </c>
      <c r="B2246" t="s">
        <v>7055</v>
      </c>
      <c r="C2246" s="30">
        <v>0</v>
      </c>
      <c r="D2246" s="183">
        <v>0</v>
      </c>
    </row>
    <row r="2247" spans="1:4">
      <c r="A2247">
        <v>2422</v>
      </c>
      <c r="B2247" t="s">
        <v>7056</v>
      </c>
      <c r="C2247" s="30">
        <v>0</v>
      </c>
      <c r="D2247" s="183">
        <v>0</v>
      </c>
    </row>
    <row r="2248" spans="1:4">
      <c r="A2248">
        <v>2423</v>
      </c>
      <c r="B2248" t="s">
        <v>7057</v>
      </c>
      <c r="C2248" s="30">
        <v>21</v>
      </c>
      <c r="D2248" s="183">
        <v>0</v>
      </c>
    </row>
    <row r="2249" spans="1:4">
      <c r="A2249">
        <v>2424</v>
      </c>
      <c r="B2249" t="s">
        <v>7058</v>
      </c>
      <c r="C2249" s="30">
        <v>0</v>
      </c>
      <c r="D2249" s="183">
        <v>7.3479999999999999</v>
      </c>
    </row>
    <row r="2250" spans="1:4">
      <c r="A2250">
        <v>2425</v>
      </c>
      <c r="B2250" t="s">
        <v>7059</v>
      </c>
      <c r="C2250" s="30">
        <v>0</v>
      </c>
      <c r="D2250" s="183">
        <v>5.532</v>
      </c>
    </row>
    <row r="2251" spans="1:4">
      <c r="A2251">
        <v>2426</v>
      </c>
      <c r="B2251" t="s">
        <v>7060</v>
      </c>
      <c r="C2251" s="30">
        <v>0</v>
      </c>
      <c r="D2251" s="183">
        <v>0</v>
      </c>
    </row>
    <row r="2252" spans="1:4">
      <c r="A2252">
        <v>2427</v>
      </c>
      <c r="B2252" t="s">
        <v>7061</v>
      </c>
      <c r="C2252" s="30">
        <v>0</v>
      </c>
      <c r="D2252" s="183">
        <v>11.856</v>
      </c>
    </row>
    <row r="2253" spans="1:4">
      <c r="A2253">
        <v>2428</v>
      </c>
      <c r="B2253" t="s">
        <v>7062</v>
      </c>
      <c r="C2253" s="30">
        <v>0</v>
      </c>
      <c r="D2253" s="183">
        <v>8.1240000000000006</v>
      </c>
    </row>
    <row r="2254" spans="1:4">
      <c r="A2254">
        <v>2429</v>
      </c>
      <c r="B2254" t="s">
        <v>7063</v>
      </c>
      <c r="C2254" s="30">
        <v>0</v>
      </c>
      <c r="D2254" s="183">
        <v>0</v>
      </c>
    </row>
    <row r="2255" spans="1:4">
      <c r="A2255">
        <v>2430</v>
      </c>
      <c r="B2255" t="s">
        <v>7064</v>
      </c>
      <c r="C2255" s="30">
        <v>0</v>
      </c>
      <c r="D2255" s="183">
        <v>0</v>
      </c>
    </row>
    <row r="2256" spans="1:4">
      <c r="A2256">
        <v>2431</v>
      </c>
      <c r="B2256" t="s">
        <v>7065</v>
      </c>
      <c r="C2256" s="30">
        <v>0</v>
      </c>
      <c r="D2256" s="183">
        <v>6.9740000000000002</v>
      </c>
    </row>
    <row r="2257" spans="1:4">
      <c r="A2257">
        <v>2432</v>
      </c>
      <c r="B2257" t="s">
        <v>7066</v>
      </c>
      <c r="C2257" s="30">
        <v>0</v>
      </c>
      <c r="D2257" s="183">
        <v>0</v>
      </c>
    </row>
    <row r="2258" spans="1:4">
      <c r="A2258">
        <v>2433</v>
      </c>
      <c r="B2258" t="s">
        <v>7067</v>
      </c>
      <c r="C2258" s="30">
        <v>60</v>
      </c>
      <c r="D2258" s="183">
        <v>0</v>
      </c>
    </row>
    <row r="2259" spans="1:4">
      <c r="A2259">
        <v>2434</v>
      </c>
      <c r="B2259" t="s">
        <v>7068</v>
      </c>
      <c r="C2259" s="30">
        <v>0</v>
      </c>
      <c r="D2259" s="183">
        <v>0</v>
      </c>
    </row>
    <row r="2260" spans="1:4">
      <c r="A2260">
        <v>2435</v>
      </c>
      <c r="B2260" t="s">
        <v>7069</v>
      </c>
      <c r="C2260" s="30">
        <v>0</v>
      </c>
      <c r="D2260" s="183">
        <v>0</v>
      </c>
    </row>
    <row r="2261" spans="1:4">
      <c r="A2261">
        <v>2436</v>
      </c>
      <c r="B2261" t="s">
        <v>7070</v>
      </c>
      <c r="C2261" s="30">
        <v>0</v>
      </c>
      <c r="D2261" s="183">
        <v>0</v>
      </c>
    </row>
    <row r="2262" spans="1:4">
      <c r="A2262">
        <v>2437</v>
      </c>
      <c r="B2262" t="s">
        <v>7071</v>
      </c>
      <c r="C2262" s="30">
        <v>0</v>
      </c>
      <c r="D2262" s="183">
        <v>0</v>
      </c>
    </row>
    <row r="2263" spans="1:4">
      <c r="A2263">
        <v>2438</v>
      </c>
      <c r="B2263" t="s">
        <v>7072</v>
      </c>
      <c r="C2263" s="30">
        <v>0</v>
      </c>
      <c r="D2263" s="183">
        <v>9.41</v>
      </c>
    </row>
    <row r="2264" spans="1:4">
      <c r="A2264">
        <v>2439</v>
      </c>
      <c r="B2264" t="s">
        <v>7073</v>
      </c>
      <c r="C2264" s="30">
        <v>0</v>
      </c>
      <c r="D2264" s="183">
        <v>11.34</v>
      </c>
    </row>
    <row r="2265" spans="1:4">
      <c r="A2265">
        <v>2440</v>
      </c>
      <c r="B2265" t="s">
        <v>7074</v>
      </c>
      <c r="C2265" s="30">
        <v>42</v>
      </c>
      <c r="D2265" s="183">
        <v>0</v>
      </c>
    </row>
    <row r="2266" spans="1:4">
      <c r="A2266">
        <v>2441</v>
      </c>
      <c r="B2266" t="s">
        <v>7075</v>
      </c>
      <c r="C2266" s="30">
        <v>0</v>
      </c>
      <c r="D2266" s="183">
        <v>0</v>
      </c>
    </row>
    <row r="2267" spans="1:4">
      <c r="A2267">
        <v>2442</v>
      </c>
      <c r="B2267" t="s">
        <v>7076</v>
      </c>
      <c r="C2267" s="30">
        <v>0</v>
      </c>
      <c r="D2267" s="183">
        <v>0</v>
      </c>
    </row>
    <row r="2268" spans="1:4">
      <c r="A2268">
        <v>2443</v>
      </c>
      <c r="B2268" t="s">
        <v>7077</v>
      </c>
      <c r="C2268" s="30">
        <v>0</v>
      </c>
      <c r="D2268" s="183">
        <v>0</v>
      </c>
    </row>
    <row r="2269" spans="1:4">
      <c r="A2269">
        <v>2444</v>
      </c>
      <c r="B2269" t="s">
        <v>7078</v>
      </c>
      <c r="C2269" s="30">
        <v>0</v>
      </c>
      <c r="D2269" s="183">
        <v>0</v>
      </c>
    </row>
    <row r="2270" spans="1:4">
      <c r="A2270">
        <v>2445</v>
      </c>
      <c r="B2270" t="s">
        <v>7079</v>
      </c>
      <c r="C2270" s="30">
        <v>0</v>
      </c>
      <c r="D2270" s="183">
        <v>0</v>
      </c>
    </row>
    <row r="2271" spans="1:4">
      <c r="A2271">
        <v>2446</v>
      </c>
      <c r="B2271" t="s">
        <v>7080</v>
      </c>
      <c r="C2271" s="30">
        <v>0</v>
      </c>
      <c r="D2271" s="183">
        <v>24.13</v>
      </c>
    </row>
    <row r="2272" spans="1:4">
      <c r="A2272">
        <v>2447</v>
      </c>
      <c r="B2272" t="s">
        <v>7081</v>
      </c>
      <c r="C2272" s="30">
        <v>0</v>
      </c>
      <c r="D2272" s="183">
        <v>0</v>
      </c>
    </row>
    <row r="2273" spans="1:4">
      <c r="A2273">
        <v>2448</v>
      </c>
      <c r="B2273" t="s">
        <v>7082</v>
      </c>
      <c r="C2273" s="30">
        <v>0</v>
      </c>
      <c r="D2273" s="183">
        <v>9.11</v>
      </c>
    </row>
    <row r="2274" spans="1:4">
      <c r="A2274">
        <v>2449</v>
      </c>
      <c r="B2274" t="s">
        <v>7083</v>
      </c>
      <c r="C2274" s="30">
        <v>0</v>
      </c>
      <c r="D2274" s="183">
        <v>0</v>
      </c>
    </row>
    <row r="2275" spans="1:4">
      <c r="A2275">
        <v>2450</v>
      </c>
      <c r="B2275" t="s">
        <v>7084</v>
      </c>
      <c r="C2275" s="30">
        <v>0</v>
      </c>
      <c r="D2275" s="183">
        <v>0</v>
      </c>
    </row>
    <row r="2276" spans="1:4">
      <c r="A2276">
        <v>2451</v>
      </c>
      <c r="B2276" t="s">
        <v>7085</v>
      </c>
      <c r="C2276" s="30">
        <v>90</v>
      </c>
      <c r="D2276" s="183">
        <v>0</v>
      </c>
    </row>
    <row r="2277" spans="1:4">
      <c r="A2277">
        <v>2452</v>
      </c>
      <c r="B2277" t="s">
        <v>7086</v>
      </c>
      <c r="C2277" s="30">
        <v>30</v>
      </c>
      <c r="D2277" s="183">
        <v>27.132999999999999</v>
      </c>
    </row>
    <row r="2278" spans="1:4">
      <c r="A2278">
        <v>2455</v>
      </c>
      <c r="B2278" t="s">
        <v>7087</v>
      </c>
      <c r="C2278" s="30">
        <v>0</v>
      </c>
      <c r="D2278" s="183">
        <v>0</v>
      </c>
    </row>
    <row r="2279" spans="1:4">
      <c r="A2279">
        <v>2456</v>
      </c>
      <c r="B2279" t="s">
        <v>7088</v>
      </c>
      <c r="C2279" s="30">
        <v>0</v>
      </c>
      <c r="D2279" s="183">
        <v>0</v>
      </c>
    </row>
    <row r="2280" spans="1:4">
      <c r="A2280">
        <v>2458</v>
      </c>
      <c r="B2280" t="s">
        <v>7089</v>
      </c>
      <c r="C2280" s="30">
        <v>0</v>
      </c>
      <c r="D2280" s="183">
        <v>0</v>
      </c>
    </row>
    <row r="2281" spans="1:4">
      <c r="A2281">
        <v>2459</v>
      </c>
      <c r="B2281" t="s">
        <v>7090</v>
      </c>
      <c r="C2281" s="30">
        <v>0</v>
      </c>
      <c r="D2281" s="183">
        <v>0</v>
      </c>
    </row>
    <row r="2282" spans="1:4">
      <c r="A2282">
        <v>2460</v>
      </c>
      <c r="B2282" t="s">
        <v>7091</v>
      </c>
      <c r="C2282" s="30">
        <v>0</v>
      </c>
      <c r="D2282" s="183">
        <v>0</v>
      </c>
    </row>
    <row r="2283" spans="1:4">
      <c r="A2283">
        <v>2461</v>
      </c>
      <c r="B2283" t="s">
        <v>7092</v>
      </c>
      <c r="C2283" s="30">
        <v>0</v>
      </c>
      <c r="D2283" s="183">
        <v>0</v>
      </c>
    </row>
    <row r="2284" spans="1:4">
      <c r="A2284">
        <v>2462</v>
      </c>
      <c r="B2284" t="s">
        <v>7093</v>
      </c>
      <c r="C2284" s="30">
        <v>0</v>
      </c>
      <c r="D2284" s="183">
        <v>6.8440000000000003</v>
      </c>
    </row>
    <row r="2285" spans="1:4">
      <c r="A2285">
        <v>2463</v>
      </c>
      <c r="B2285" t="s">
        <v>7094</v>
      </c>
      <c r="C2285" s="30">
        <v>0</v>
      </c>
      <c r="D2285" s="183">
        <v>0</v>
      </c>
    </row>
    <row r="2286" spans="1:4">
      <c r="A2286">
        <v>2464</v>
      </c>
      <c r="B2286" t="s">
        <v>7095</v>
      </c>
      <c r="C2286" s="30">
        <v>0</v>
      </c>
      <c r="D2286" s="183">
        <v>25.9</v>
      </c>
    </row>
    <row r="2287" spans="1:4">
      <c r="A2287">
        <v>2465</v>
      </c>
      <c r="B2287" t="s">
        <v>7096</v>
      </c>
      <c r="C2287" s="30">
        <v>0</v>
      </c>
      <c r="D2287" s="183">
        <v>0</v>
      </c>
    </row>
    <row r="2288" spans="1:4">
      <c r="A2288">
        <v>2467</v>
      </c>
      <c r="B2288" t="s">
        <v>32145</v>
      </c>
      <c r="C2288" s="30">
        <v>0</v>
      </c>
      <c r="D2288" s="183">
        <v>0</v>
      </c>
    </row>
    <row r="2289" spans="1:4">
      <c r="A2289">
        <v>2468</v>
      </c>
      <c r="B2289" t="s">
        <v>7097</v>
      </c>
      <c r="C2289" s="30">
        <v>0</v>
      </c>
      <c r="D2289" s="183">
        <v>0</v>
      </c>
    </row>
    <row r="2290" spans="1:4">
      <c r="A2290">
        <v>2469</v>
      </c>
      <c r="B2290" t="s">
        <v>7098</v>
      </c>
      <c r="C2290" s="30">
        <v>0</v>
      </c>
      <c r="D2290" s="183">
        <v>39.768999999999998</v>
      </c>
    </row>
    <row r="2291" spans="1:4">
      <c r="A2291">
        <v>2470</v>
      </c>
      <c r="B2291" t="s">
        <v>7099</v>
      </c>
      <c r="C2291" s="30">
        <v>0</v>
      </c>
      <c r="D2291" s="183">
        <v>0</v>
      </c>
    </row>
    <row r="2292" spans="1:4">
      <c r="A2292">
        <v>2471</v>
      </c>
      <c r="B2292" t="s">
        <v>7100</v>
      </c>
      <c r="C2292" s="30">
        <v>0</v>
      </c>
      <c r="D2292" s="183">
        <v>0</v>
      </c>
    </row>
    <row r="2293" spans="1:4">
      <c r="A2293">
        <v>2472</v>
      </c>
      <c r="B2293" t="s">
        <v>32146</v>
      </c>
      <c r="C2293" s="30">
        <v>0</v>
      </c>
      <c r="D2293" s="183">
        <v>0</v>
      </c>
    </row>
    <row r="2294" spans="1:4">
      <c r="A2294">
        <v>2473</v>
      </c>
      <c r="B2294" t="s">
        <v>7101</v>
      </c>
      <c r="C2294" s="30">
        <v>0</v>
      </c>
      <c r="D2294" s="183">
        <v>31.55</v>
      </c>
    </row>
    <row r="2295" spans="1:4">
      <c r="A2295">
        <v>2474</v>
      </c>
      <c r="B2295" t="s">
        <v>7102</v>
      </c>
      <c r="C2295" s="30">
        <v>0</v>
      </c>
      <c r="D2295" s="183">
        <v>3.6549999999999998</v>
      </c>
    </row>
    <row r="2296" spans="1:4">
      <c r="A2296">
        <v>2475</v>
      </c>
      <c r="B2296" t="s">
        <v>7103</v>
      </c>
      <c r="C2296" s="30">
        <v>0</v>
      </c>
      <c r="D2296" s="183">
        <v>0</v>
      </c>
    </row>
    <row r="2297" spans="1:4">
      <c r="A2297">
        <v>2476</v>
      </c>
      <c r="B2297" t="s">
        <v>7104</v>
      </c>
      <c r="C2297" s="30">
        <v>0</v>
      </c>
      <c r="D2297" s="183">
        <v>0</v>
      </c>
    </row>
    <row r="2298" spans="1:4">
      <c r="A2298">
        <v>2477</v>
      </c>
      <c r="B2298" t="s">
        <v>7105</v>
      </c>
      <c r="C2298" s="30">
        <v>0</v>
      </c>
      <c r="D2298" s="183">
        <v>0</v>
      </c>
    </row>
    <row r="2299" spans="1:4">
      <c r="A2299">
        <v>2478</v>
      </c>
      <c r="B2299" t="s">
        <v>7106</v>
      </c>
      <c r="C2299" s="30">
        <v>6</v>
      </c>
      <c r="D2299" s="183">
        <v>0</v>
      </c>
    </row>
    <row r="2300" spans="1:4">
      <c r="A2300">
        <v>2479</v>
      </c>
      <c r="B2300" t="s">
        <v>32147</v>
      </c>
      <c r="C2300" s="30">
        <v>0</v>
      </c>
      <c r="D2300" s="183">
        <v>0</v>
      </c>
    </row>
    <row r="2301" spans="1:4">
      <c r="A2301">
        <v>2480</v>
      </c>
      <c r="B2301" t="s">
        <v>7107</v>
      </c>
      <c r="C2301" s="30">
        <v>3</v>
      </c>
      <c r="D2301" s="183">
        <v>0</v>
      </c>
    </row>
    <row r="2302" spans="1:4">
      <c r="A2302">
        <v>2481</v>
      </c>
      <c r="B2302" t="s">
        <v>7108</v>
      </c>
      <c r="C2302" s="30">
        <v>6</v>
      </c>
      <c r="D2302" s="183">
        <v>0</v>
      </c>
    </row>
    <row r="2303" spans="1:4">
      <c r="A2303">
        <v>2482</v>
      </c>
      <c r="B2303" t="s">
        <v>7109</v>
      </c>
      <c r="C2303" s="30">
        <v>0</v>
      </c>
      <c r="D2303" s="183">
        <v>0</v>
      </c>
    </row>
    <row r="2304" spans="1:4">
      <c r="A2304">
        <v>2483</v>
      </c>
      <c r="B2304" t="s">
        <v>7110</v>
      </c>
      <c r="C2304" s="30">
        <v>0</v>
      </c>
      <c r="D2304" s="183">
        <v>0</v>
      </c>
    </row>
    <row r="2305" spans="1:4">
      <c r="A2305">
        <v>2484</v>
      </c>
      <c r="B2305" t="s">
        <v>7111</v>
      </c>
      <c r="C2305" s="30">
        <v>0</v>
      </c>
      <c r="D2305" s="183">
        <v>0</v>
      </c>
    </row>
    <row r="2306" spans="1:4">
      <c r="A2306">
        <v>2485</v>
      </c>
      <c r="B2306" t="s">
        <v>7112</v>
      </c>
      <c r="C2306" s="30">
        <v>0</v>
      </c>
      <c r="D2306" s="183">
        <v>7.3479999999999999</v>
      </c>
    </row>
    <row r="2307" spans="1:4">
      <c r="A2307">
        <v>2486</v>
      </c>
      <c r="B2307" t="s">
        <v>7113</v>
      </c>
      <c r="C2307" s="30">
        <v>42</v>
      </c>
      <c r="D2307" s="183">
        <v>9.32</v>
      </c>
    </row>
    <row r="2308" spans="1:4">
      <c r="A2308">
        <v>2487</v>
      </c>
      <c r="B2308" t="s">
        <v>7114</v>
      </c>
      <c r="C2308" s="30">
        <v>0</v>
      </c>
      <c r="D2308" s="183">
        <v>0</v>
      </c>
    </row>
    <row r="2309" spans="1:4">
      <c r="A2309">
        <v>2488</v>
      </c>
      <c r="B2309" t="s">
        <v>7115</v>
      </c>
      <c r="C2309" s="30">
        <v>18</v>
      </c>
      <c r="D2309" s="183">
        <v>0</v>
      </c>
    </row>
    <row r="2310" spans="1:4">
      <c r="A2310">
        <v>2489</v>
      </c>
      <c r="B2310" t="s">
        <v>7116</v>
      </c>
      <c r="C2310" s="30">
        <v>3</v>
      </c>
      <c r="D2310" s="183">
        <v>33.155000000000001</v>
      </c>
    </row>
    <row r="2311" spans="1:4">
      <c r="A2311">
        <v>2490</v>
      </c>
      <c r="B2311" t="s">
        <v>32148</v>
      </c>
      <c r="C2311" s="30">
        <v>0</v>
      </c>
      <c r="D2311" s="183">
        <v>0</v>
      </c>
    </row>
    <row r="2312" spans="1:4">
      <c r="A2312">
        <v>2491</v>
      </c>
      <c r="B2312" t="s">
        <v>7117</v>
      </c>
      <c r="C2312" s="30">
        <v>0</v>
      </c>
      <c r="D2312" s="183">
        <v>0</v>
      </c>
    </row>
    <row r="2313" spans="1:4">
      <c r="A2313">
        <v>2492</v>
      </c>
      <c r="B2313" t="s">
        <v>7118</v>
      </c>
      <c r="C2313" s="30">
        <v>6</v>
      </c>
      <c r="D2313" s="183">
        <v>0</v>
      </c>
    </row>
    <row r="2314" spans="1:4">
      <c r="A2314">
        <v>2493</v>
      </c>
      <c r="B2314" t="s">
        <v>7119</v>
      </c>
      <c r="C2314" s="30">
        <v>0</v>
      </c>
      <c r="D2314" s="183">
        <v>17.257000000000001</v>
      </c>
    </row>
    <row r="2315" spans="1:4">
      <c r="A2315">
        <v>2494</v>
      </c>
      <c r="B2315" t="s">
        <v>7120</v>
      </c>
      <c r="C2315" s="30">
        <v>0</v>
      </c>
      <c r="D2315" s="183">
        <v>0</v>
      </c>
    </row>
    <row r="2316" spans="1:4">
      <c r="A2316">
        <v>2495</v>
      </c>
      <c r="B2316" t="s">
        <v>7121</v>
      </c>
      <c r="C2316" s="30">
        <v>0</v>
      </c>
      <c r="D2316" s="183">
        <v>24.44</v>
      </c>
    </row>
    <row r="2317" spans="1:4">
      <c r="A2317">
        <v>2496</v>
      </c>
      <c r="B2317" t="s">
        <v>7122</v>
      </c>
      <c r="C2317" s="30">
        <v>0</v>
      </c>
      <c r="D2317" s="183">
        <v>0</v>
      </c>
    </row>
    <row r="2318" spans="1:4">
      <c r="A2318">
        <v>2497</v>
      </c>
      <c r="B2318" t="s">
        <v>7123</v>
      </c>
      <c r="C2318" s="30">
        <v>60</v>
      </c>
      <c r="D2318" s="183">
        <v>0</v>
      </c>
    </row>
    <row r="2319" spans="1:4">
      <c r="A2319">
        <v>2498</v>
      </c>
      <c r="B2319" t="s">
        <v>7124</v>
      </c>
      <c r="C2319" s="30">
        <v>0</v>
      </c>
      <c r="D2319" s="183">
        <v>35.610999999999997</v>
      </c>
    </row>
    <row r="2320" spans="1:4">
      <c r="A2320">
        <v>2499</v>
      </c>
      <c r="B2320" t="s">
        <v>7125</v>
      </c>
      <c r="C2320" s="30">
        <v>24</v>
      </c>
      <c r="D2320" s="183">
        <v>0</v>
      </c>
    </row>
    <row r="2321" spans="1:4">
      <c r="A2321">
        <v>2500</v>
      </c>
      <c r="B2321" t="s">
        <v>7126</v>
      </c>
      <c r="C2321" s="30">
        <v>0</v>
      </c>
      <c r="D2321" s="183">
        <v>57.69</v>
      </c>
    </row>
    <row r="2322" spans="1:4">
      <c r="A2322">
        <v>2501</v>
      </c>
      <c r="B2322" t="s">
        <v>7127</v>
      </c>
      <c r="C2322" s="30">
        <v>0</v>
      </c>
      <c r="D2322" s="183">
        <v>15.05</v>
      </c>
    </row>
    <row r="2323" spans="1:4">
      <c r="A2323">
        <v>2502</v>
      </c>
      <c r="B2323" t="s">
        <v>7128</v>
      </c>
      <c r="C2323" s="30">
        <v>0</v>
      </c>
      <c r="D2323" s="183">
        <v>0</v>
      </c>
    </row>
    <row r="2324" spans="1:4">
      <c r="A2324">
        <v>2503</v>
      </c>
      <c r="B2324" t="s">
        <v>7129</v>
      </c>
      <c r="C2324" s="30">
        <v>0</v>
      </c>
      <c r="D2324" s="183">
        <v>0</v>
      </c>
    </row>
    <row r="2325" spans="1:4">
      <c r="A2325">
        <v>2504</v>
      </c>
      <c r="B2325" t="s">
        <v>7130</v>
      </c>
      <c r="C2325" s="30">
        <v>0</v>
      </c>
      <c r="D2325" s="183">
        <v>0</v>
      </c>
    </row>
    <row r="2326" spans="1:4">
      <c r="A2326">
        <v>2505</v>
      </c>
      <c r="B2326" t="s">
        <v>7131</v>
      </c>
      <c r="C2326" s="30">
        <v>0</v>
      </c>
      <c r="D2326" s="183">
        <v>4.8760000000000003</v>
      </c>
    </row>
    <row r="2327" spans="1:4">
      <c r="A2327">
        <v>2506</v>
      </c>
      <c r="B2327" t="s">
        <v>7132</v>
      </c>
      <c r="C2327" s="30">
        <v>0</v>
      </c>
      <c r="D2327" s="183">
        <v>0</v>
      </c>
    </row>
    <row r="2328" spans="1:4">
      <c r="A2328">
        <v>2507</v>
      </c>
      <c r="B2328" t="s">
        <v>7133</v>
      </c>
      <c r="C2328" s="30">
        <v>3</v>
      </c>
      <c r="D2328" s="183">
        <v>4.6740000000000004</v>
      </c>
    </row>
    <row r="2329" spans="1:4">
      <c r="A2329">
        <v>2508</v>
      </c>
      <c r="B2329" t="s">
        <v>7134</v>
      </c>
      <c r="C2329" s="30">
        <v>0</v>
      </c>
      <c r="D2329" s="183">
        <v>4.1059999999999999</v>
      </c>
    </row>
    <row r="2330" spans="1:4">
      <c r="A2330">
        <v>2509</v>
      </c>
      <c r="B2330" t="s">
        <v>7135</v>
      </c>
      <c r="C2330" s="30">
        <v>0</v>
      </c>
      <c r="D2330" s="183">
        <v>0</v>
      </c>
    </row>
    <row r="2331" spans="1:4">
      <c r="A2331">
        <v>2510</v>
      </c>
      <c r="B2331" t="s">
        <v>7136</v>
      </c>
      <c r="C2331" s="30">
        <v>0</v>
      </c>
      <c r="D2331" s="183">
        <v>6.9809999999999999</v>
      </c>
    </row>
    <row r="2332" spans="1:4">
      <c r="A2332">
        <v>2511</v>
      </c>
      <c r="B2332" t="s">
        <v>7137</v>
      </c>
      <c r="C2332" s="30">
        <v>18</v>
      </c>
      <c r="D2332" s="183">
        <v>0</v>
      </c>
    </row>
    <row r="2333" spans="1:4">
      <c r="A2333">
        <v>2512</v>
      </c>
      <c r="B2333" t="s">
        <v>7138</v>
      </c>
      <c r="C2333" s="30">
        <v>0</v>
      </c>
      <c r="D2333" s="183">
        <v>0</v>
      </c>
    </row>
    <row r="2334" spans="1:4">
      <c r="A2334">
        <v>2513</v>
      </c>
      <c r="B2334" t="s">
        <v>7139</v>
      </c>
      <c r="C2334" s="30">
        <v>0</v>
      </c>
      <c r="D2334" s="183">
        <v>0</v>
      </c>
    </row>
    <row r="2335" spans="1:4">
      <c r="A2335">
        <v>2514</v>
      </c>
      <c r="B2335" t="s">
        <v>7140</v>
      </c>
      <c r="C2335" s="30">
        <v>0</v>
      </c>
      <c r="D2335" s="183">
        <v>0</v>
      </c>
    </row>
    <row r="2336" spans="1:4">
      <c r="A2336">
        <v>2515</v>
      </c>
      <c r="B2336" t="s">
        <v>7141</v>
      </c>
      <c r="C2336" s="30">
        <v>0</v>
      </c>
      <c r="D2336" s="183">
        <v>0</v>
      </c>
    </row>
    <row r="2337" spans="1:4">
      <c r="A2337">
        <v>2516</v>
      </c>
      <c r="B2337" t="s">
        <v>7142</v>
      </c>
      <c r="C2337" s="30">
        <v>9</v>
      </c>
      <c r="D2337" s="183">
        <v>0</v>
      </c>
    </row>
    <row r="2338" spans="1:4">
      <c r="A2338">
        <v>2517</v>
      </c>
      <c r="B2338" t="s">
        <v>7143</v>
      </c>
      <c r="C2338" s="30">
        <v>0</v>
      </c>
      <c r="D2338" s="183">
        <v>8.5500000000000007</v>
      </c>
    </row>
    <row r="2339" spans="1:4">
      <c r="A2339">
        <v>2518</v>
      </c>
      <c r="B2339" t="s">
        <v>7144</v>
      </c>
      <c r="C2339" s="30">
        <v>0</v>
      </c>
      <c r="D2339" s="183">
        <v>0</v>
      </c>
    </row>
    <row r="2340" spans="1:4">
      <c r="A2340">
        <v>2519</v>
      </c>
      <c r="B2340" t="s">
        <v>7145</v>
      </c>
      <c r="C2340" s="30">
        <v>0</v>
      </c>
      <c r="D2340" s="183">
        <v>0</v>
      </c>
    </row>
    <row r="2341" spans="1:4">
      <c r="A2341">
        <v>2520</v>
      </c>
      <c r="B2341" t="s">
        <v>7146</v>
      </c>
      <c r="C2341" s="30">
        <v>0</v>
      </c>
      <c r="D2341" s="183">
        <v>44.4</v>
      </c>
    </row>
    <row r="2342" spans="1:4">
      <c r="A2342">
        <v>2521</v>
      </c>
      <c r="B2342" t="s">
        <v>7147</v>
      </c>
      <c r="C2342" s="30">
        <v>0</v>
      </c>
      <c r="D2342" s="183">
        <v>0</v>
      </c>
    </row>
    <row r="2343" spans="1:4">
      <c r="A2343">
        <v>2522</v>
      </c>
      <c r="B2343" t="s">
        <v>7148</v>
      </c>
      <c r="C2343" s="30">
        <v>90</v>
      </c>
      <c r="D2343" s="183">
        <v>0</v>
      </c>
    </row>
    <row r="2344" spans="1:4">
      <c r="A2344">
        <v>2523</v>
      </c>
      <c r="B2344" t="s">
        <v>7149</v>
      </c>
      <c r="C2344" s="30">
        <v>0</v>
      </c>
      <c r="D2344" s="183">
        <v>9.9749999999999996</v>
      </c>
    </row>
    <row r="2345" spans="1:4">
      <c r="A2345">
        <v>2524</v>
      </c>
      <c r="B2345" t="s">
        <v>7150</v>
      </c>
      <c r="C2345" s="30">
        <v>0</v>
      </c>
      <c r="D2345" s="183">
        <v>12.567</v>
      </c>
    </row>
    <row r="2346" spans="1:4">
      <c r="A2346">
        <v>2525</v>
      </c>
      <c r="B2346" t="s">
        <v>7151</v>
      </c>
      <c r="C2346" s="30">
        <v>36</v>
      </c>
      <c r="D2346" s="183">
        <v>21.242000000000001</v>
      </c>
    </row>
    <row r="2347" spans="1:4">
      <c r="A2347">
        <v>2526</v>
      </c>
      <c r="B2347" t="s">
        <v>7152</v>
      </c>
      <c r="C2347" s="30">
        <v>0</v>
      </c>
      <c r="D2347" s="183">
        <v>1.6020000000000001</v>
      </c>
    </row>
    <row r="2348" spans="1:4">
      <c r="A2348">
        <v>2527</v>
      </c>
      <c r="B2348" t="s">
        <v>7153</v>
      </c>
      <c r="C2348" s="30">
        <v>0</v>
      </c>
      <c r="D2348" s="183">
        <v>0</v>
      </c>
    </row>
    <row r="2349" spans="1:4">
      <c r="A2349">
        <v>2528</v>
      </c>
      <c r="B2349" t="s">
        <v>7154</v>
      </c>
      <c r="C2349" s="30">
        <v>0</v>
      </c>
      <c r="D2349" s="183">
        <v>0</v>
      </c>
    </row>
    <row r="2350" spans="1:4">
      <c r="A2350">
        <v>2529</v>
      </c>
      <c r="B2350" t="s">
        <v>7155</v>
      </c>
      <c r="C2350" s="30">
        <v>177</v>
      </c>
      <c r="D2350" s="183">
        <v>0</v>
      </c>
    </row>
    <row r="2351" spans="1:4">
      <c r="A2351">
        <v>2530</v>
      </c>
      <c r="B2351" t="s">
        <v>7156</v>
      </c>
      <c r="C2351" s="30">
        <v>0</v>
      </c>
      <c r="D2351" s="183">
        <v>0</v>
      </c>
    </row>
    <row r="2352" spans="1:4">
      <c r="A2352">
        <v>2531</v>
      </c>
      <c r="B2352" t="s">
        <v>7157</v>
      </c>
      <c r="C2352" s="30">
        <v>0</v>
      </c>
      <c r="D2352" s="183">
        <v>37</v>
      </c>
    </row>
    <row r="2353" spans="1:4">
      <c r="A2353">
        <v>2532</v>
      </c>
      <c r="B2353" t="s">
        <v>27451</v>
      </c>
      <c r="C2353" s="30">
        <v>0</v>
      </c>
      <c r="D2353" s="183">
        <v>0</v>
      </c>
    </row>
    <row r="2354" spans="1:4">
      <c r="A2354">
        <v>2533</v>
      </c>
      <c r="B2354" t="s">
        <v>7158</v>
      </c>
      <c r="C2354" s="30">
        <v>0</v>
      </c>
      <c r="D2354" s="183">
        <v>0</v>
      </c>
    </row>
    <row r="2355" spans="1:4">
      <c r="A2355">
        <v>2534</v>
      </c>
      <c r="B2355" t="s">
        <v>7159</v>
      </c>
      <c r="C2355" s="30">
        <v>0</v>
      </c>
      <c r="D2355" s="183">
        <v>22.942</v>
      </c>
    </row>
    <row r="2356" spans="1:4">
      <c r="A2356">
        <v>2535</v>
      </c>
      <c r="B2356" t="s">
        <v>7160</v>
      </c>
      <c r="C2356" s="30">
        <v>0</v>
      </c>
      <c r="D2356" s="183">
        <v>0</v>
      </c>
    </row>
    <row r="2357" spans="1:4">
      <c r="A2357">
        <v>2536</v>
      </c>
      <c r="B2357" t="s">
        <v>7161</v>
      </c>
      <c r="C2357" s="30">
        <v>0</v>
      </c>
      <c r="D2357" s="183">
        <v>0</v>
      </c>
    </row>
    <row r="2358" spans="1:4">
      <c r="A2358">
        <v>2537</v>
      </c>
      <c r="B2358" t="s">
        <v>7162</v>
      </c>
      <c r="C2358" s="30">
        <v>0</v>
      </c>
      <c r="D2358" s="183">
        <v>0</v>
      </c>
    </row>
    <row r="2359" spans="1:4">
      <c r="A2359">
        <v>2538</v>
      </c>
      <c r="B2359" t="s">
        <v>7163</v>
      </c>
      <c r="C2359" s="30">
        <v>0</v>
      </c>
      <c r="D2359" s="183">
        <v>10.161</v>
      </c>
    </row>
    <row r="2360" spans="1:4">
      <c r="A2360">
        <v>2539</v>
      </c>
      <c r="B2360" t="s">
        <v>7164</v>
      </c>
      <c r="C2360" s="30">
        <v>0</v>
      </c>
      <c r="D2360" s="183">
        <v>0</v>
      </c>
    </row>
    <row r="2361" spans="1:4">
      <c r="A2361">
        <v>2540</v>
      </c>
      <c r="B2361" t="s">
        <v>7165</v>
      </c>
      <c r="C2361" s="30">
        <v>0</v>
      </c>
      <c r="D2361" s="183">
        <v>10.26</v>
      </c>
    </row>
    <row r="2362" spans="1:4">
      <c r="A2362">
        <v>2542</v>
      </c>
      <c r="B2362" t="s">
        <v>7166</v>
      </c>
      <c r="C2362" s="30">
        <v>0</v>
      </c>
      <c r="D2362" s="183">
        <v>15.273999999999999</v>
      </c>
    </row>
    <row r="2363" spans="1:4">
      <c r="A2363">
        <v>2543</v>
      </c>
      <c r="B2363" t="s">
        <v>7167</v>
      </c>
      <c r="C2363" s="30">
        <v>0</v>
      </c>
      <c r="D2363" s="183">
        <v>0</v>
      </c>
    </row>
    <row r="2364" spans="1:4">
      <c r="A2364">
        <v>2544</v>
      </c>
      <c r="B2364" t="s">
        <v>7168</v>
      </c>
      <c r="C2364" s="30">
        <v>0</v>
      </c>
      <c r="D2364" s="183">
        <v>7.2590000000000003</v>
      </c>
    </row>
    <row r="2365" spans="1:4">
      <c r="A2365">
        <v>2545</v>
      </c>
      <c r="B2365" t="s">
        <v>7169</v>
      </c>
      <c r="C2365" s="30">
        <v>0</v>
      </c>
      <c r="D2365" s="183">
        <v>0</v>
      </c>
    </row>
    <row r="2366" spans="1:4">
      <c r="A2366">
        <v>2546</v>
      </c>
      <c r="B2366" t="s">
        <v>7170</v>
      </c>
      <c r="C2366" s="30">
        <v>9</v>
      </c>
      <c r="D2366" s="183">
        <v>25.64</v>
      </c>
    </row>
    <row r="2367" spans="1:4">
      <c r="A2367">
        <v>2547</v>
      </c>
      <c r="B2367" t="s">
        <v>7171</v>
      </c>
      <c r="C2367" s="30">
        <v>0</v>
      </c>
      <c r="D2367" s="183">
        <v>21.128</v>
      </c>
    </row>
    <row r="2368" spans="1:4">
      <c r="A2368">
        <v>2548</v>
      </c>
      <c r="B2368" t="s">
        <v>7172</v>
      </c>
      <c r="C2368" s="30">
        <v>0</v>
      </c>
      <c r="D2368" s="183">
        <v>0</v>
      </c>
    </row>
    <row r="2369" spans="1:4">
      <c r="A2369">
        <v>2549</v>
      </c>
      <c r="B2369" t="s">
        <v>7173</v>
      </c>
      <c r="C2369" s="30">
        <v>0</v>
      </c>
      <c r="D2369" s="183">
        <v>0</v>
      </c>
    </row>
    <row r="2370" spans="1:4">
      <c r="A2370">
        <v>2550</v>
      </c>
      <c r="B2370" t="s">
        <v>7174</v>
      </c>
      <c r="C2370" s="30">
        <v>0</v>
      </c>
      <c r="D2370" s="183">
        <v>0</v>
      </c>
    </row>
    <row r="2371" spans="1:4">
      <c r="A2371">
        <v>2551</v>
      </c>
      <c r="B2371" t="s">
        <v>7175</v>
      </c>
      <c r="C2371" s="30">
        <v>0</v>
      </c>
      <c r="D2371" s="183">
        <v>10.37</v>
      </c>
    </row>
    <row r="2372" spans="1:4">
      <c r="A2372">
        <v>2552</v>
      </c>
      <c r="B2372" t="s">
        <v>7176</v>
      </c>
      <c r="C2372" s="30">
        <v>0</v>
      </c>
      <c r="D2372" s="183">
        <v>0</v>
      </c>
    </row>
    <row r="2373" spans="1:4">
      <c r="A2373">
        <v>2553</v>
      </c>
      <c r="B2373" t="s">
        <v>7177</v>
      </c>
      <c r="C2373" s="30">
        <v>3</v>
      </c>
      <c r="D2373" s="183">
        <v>12.714</v>
      </c>
    </row>
    <row r="2374" spans="1:4">
      <c r="A2374">
        <v>2554</v>
      </c>
      <c r="B2374" t="s">
        <v>7178</v>
      </c>
      <c r="C2374" s="30">
        <v>0</v>
      </c>
      <c r="D2374" s="183">
        <v>0</v>
      </c>
    </row>
    <row r="2375" spans="1:4">
      <c r="A2375">
        <v>2555</v>
      </c>
      <c r="B2375" t="s">
        <v>7179</v>
      </c>
      <c r="C2375" s="30">
        <v>0</v>
      </c>
      <c r="D2375" s="183">
        <v>0</v>
      </c>
    </row>
    <row r="2376" spans="1:4">
      <c r="A2376">
        <v>2556</v>
      </c>
      <c r="B2376" t="s">
        <v>7180</v>
      </c>
      <c r="C2376" s="30">
        <v>240</v>
      </c>
      <c r="D2376" s="183">
        <v>0</v>
      </c>
    </row>
    <row r="2377" spans="1:4">
      <c r="A2377">
        <v>2557</v>
      </c>
      <c r="B2377" t="s">
        <v>7181</v>
      </c>
      <c r="C2377" s="30">
        <v>0</v>
      </c>
      <c r="D2377" s="183">
        <v>0</v>
      </c>
    </row>
    <row r="2378" spans="1:4">
      <c r="A2378">
        <v>2558</v>
      </c>
      <c r="B2378" t="s">
        <v>7182</v>
      </c>
      <c r="C2378" s="30">
        <v>6</v>
      </c>
      <c r="D2378" s="183">
        <v>0</v>
      </c>
    </row>
    <row r="2379" spans="1:4">
      <c r="A2379">
        <v>2559</v>
      </c>
      <c r="B2379" t="s">
        <v>7183</v>
      </c>
      <c r="C2379" s="30">
        <v>0</v>
      </c>
      <c r="D2379" s="183">
        <v>0</v>
      </c>
    </row>
    <row r="2380" spans="1:4">
      <c r="A2380">
        <v>2560</v>
      </c>
      <c r="B2380" t="s">
        <v>7184</v>
      </c>
      <c r="C2380" s="30">
        <v>0</v>
      </c>
      <c r="D2380" s="183">
        <v>34.159999999999997</v>
      </c>
    </row>
    <row r="2381" spans="1:4">
      <c r="A2381">
        <v>2561</v>
      </c>
      <c r="B2381" t="s">
        <v>7185</v>
      </c>
      <c r="C2381" s="30">
        <v>0</v>
      </c>
      <c r="D2381" s="183">
        <v>0</v>
      </c>
    </row>
    <row r="2382" spans="1:4">
      <c r="A2382">
        <v>2562</v>
      </c>
      <c r="B2382" t="s">
        <v>7186</v>
      </c>
      <c r="C2382" s="30">
        <v>3</v>
      </c>
      <c r="D2382" s="183">
        <v>0</v>
      </c>
    </row>
    <row r="2383" spans="1:4">
      <c r="A2383">
        <v>2563</v>
      </c>
      <c r="B2383" t="s">
        <v>7187</v>
      </c>
      <c r="C2383" s="30">
        <v>0</v>
      </c>
      <c r="D2383" s="183">
        <v>0</v>
      </c>
    </row>
    <row r="2384" spans="1:4">
      <c r="A2384">
        <v>2564</v>
      </c>
      <c r="B2384" t="s">
        <v>7188</v>
      </c>
      <c r="C2384" s="30">
        <v>0</v>
      </c>
      <c r="D2384" s="183">
        <v>21.3</v>
      </c>
    </row>
    <row r="2385" spans="1:4">
      <c r="A2385">
        <v>2565</v>
      </c>
      <c r="B2385" t="s">
        <v>7189</v>
      </c>
      <c r="C2385" s="30">
        <v>0</v>
      </c>
      <c r="D2385" s="183">
        <v>0</v>
      </c>
    </row>
    <row r="2386" spans="1:4">
      <c r="A2386">
        <v>2566</v>
      </c>
      <c r="B2386" t="s">
        <v>7190</v>
      </c>
      <c r="C2386" s="30">
        <v>0</v>
      </c>
      <c r="D2386" s="183">
        <v>0</v>
      </c>
    </row>
    <row r="2387" spans="1:4">
      <c r="A2387">
        <v>2567</v>
      </c>
      <c r="B2387" t="s">
        <v>7191</v>
      </c>
      <c r="C2387" s="30">
        <v>0</v>
      </c>
      <c r="D2387" s="183">
        <v>0</v>
      </c>
    </row>
    <row r="2388" spans="1:4">
      <c r="A2388">
        <v>2568</v>
      </c>
      <c r="B2388" t="s">
        <v>7192</v>
      </c>
      <c r="C2388" s="30">
        <v>6</v>
      </c>
      <c r="D2388" s="183">
        <v>0</v>
      </c>
    </row>
    <row r="2389" spans="1:4">
      <c r="A2389">
        <v>2569</v>
      </c>
      <c r="B2389" t="s">
        <v>7193</v>
      </c>
      <c r="C2389" s="30">
        <v>0</v>
      </c>
      <c r="D2389" s="183">
        <v>0</v>
      </c>
    </row>
    <row r="2390" spans="1:4">
      <c r="A2390">
        <v>2570</v>
      </c>
      <c r="B2390" t="s">
        <v>7194</v>
      </c>
      <c r="C2390" s="30">
        <v>0</v>
      </c>
      <c r="D2390" s="183">
        <v>0</v>
      </c>
    </row>
    <row r="2391" spans="1:4">
      <c r="A2391">
        <v>2571</v>
      </c>
      <c r="B2391" t="s">
        <v>7195</v>
      </c>
      <c r="C2391" s="30">
        <v>0</v>
      </c>
      <c r="D2391" s="183">
        <v>0</v>
      </c>
    </row>
    <row r="2392" spans="1:4">
      <c r="A2392">
        <v>2572</v>
      </c>
      <c r="B2392" t="s">
        <v>7196</v>
      </c>
      <c r="C2392" s="30">
        <v>0</v>
      </c>
      <c r="D2392" s="183">
        <v>24.87</v>
      </c>
    </row>
    <row r="2393" spans="1:4">
      <c r="A2393">
        <v>2573</v>
      </c>
      <c r="B2393" t="s">
        <v>7197</v>
      </c>
      <c r="C2393" s="30">
        <v>0</v>
      </c>
      <c r="D2393" s="183">
        <v>0</v>
      </c>
    </row>
    <row r="2394" spans="1:4">
      <c r="A2394">
        <v>2574</v>
      </c>
      <c r="B2394" t="s">
        <v>7198</v>
      </c>
      <c r="C2394" s="30">
        <v>0</v>
      </c>
      <c r="D2394" s="183">
        <v>0</v>
      </c>
    </row>
    <row r="2395" spans="1:4">
      <c r="A2395">
        <v>2575</v>
      </c>
      <c r="B2395" t="s">
        <v>7199</v>
      </c>
      <c r="C2395" s="30">
        <v>0</v>
      </c>
      <c r="D2395" s="183">
        <v>0</v>
      </c>
    </row>
    <row r="2396" spans="1:4">
      <c r="A2396">
        <v>2578</v>
      </c>
      <c r="B2396" t="s">
        <v>7200</v>
      </c>
      <c r="C2396" s="30">
        <v>0</v>
      </c>
      <c r="D2396" s="183">
        <v>0.42799999999999999</v>
      </c>
    </row>
    <row r="2397" spans="1:4">
      <c r="A2397">
        <v>2579</v>
      </c>
      <c r="B2397" t="s">
        <v>7201</v>
      </c>
      <c r="C2397" s="30">
        <v>0</v>
      </c>
      <c r="D2397" s="183">
        <v>23.11</v>
      </c>
    </row>
    <row r="2398" spans="1:4">
      <c r="A2398">
        <v>2580</v>
      </c>
      <c r="B2398" t="s">
        <v>18207</v>
      </c>
      <c r="C2398" s="30">
        <v>126</v>
      </c>
      <c r="D2398" s="183">
        <v>23.19</v>
      </c>
    </row>
    <row r="2399" spans="1:4">
      <c r="A2399">
        <v>2581</v>
      </c>
      <c r="B2399" t="s">
        <v>7202</v>
      </c>
      <c r="C2399" s="30">
        <v>0</v>
      </c>
      <c r="D2399" s="183">
        <v>33.972999999999999</v>
      </c>
    </row>
    <row r="2400" spans="1:4">
      <c r="A2400">
        <v>2582</v>
      </c>
      <c r="B2400" t="s">
        <v>7203</v>
      </c>
      <c r="C2400" s="30">
        <v>0</v>
      </c>
      <c r="D2400" s="183">
        <v>0</v>
      </c>
    </row>
    <row r="2401" spans="1:4">
      <c r="A2401">
        <v>2583</v>
      </c>
      <c r="B2401" t="s">
        <v>7204</v>
      </c>
      <c r="C2401" s="30">
        <v>0</v>
      </c>
      <c r="D2401" s="183">
        <v>52.597000000000001</v>
      </c>
    </row>
    <row r="2402" spans="1:4">
      <c r="A2402">
        <v>2584</v>
      </c>
      <c r="B2402" t="s">
        <v>7205</v>
      </c>
      <c r="C2402" s="30">
        <v>0</v>
      </c>
      <c r="D2402" s="183">
        <v>11.114000000000001</v>
      </c>
    </row>
    <row r="2403" spans="1:4">
      <c r="A2403">
        <v>2585</v>
      </c>
      <c r="B2403" t="s">
        <v>7206</v>
      </c>
      <c r="C2403" s="30">
        <v>0</v>
      </c>
      <c r="D2403" s="183">
        <v>0</v>
      </c>
    </row>
    <row r="2404" spans="1:4">
      <c r="A2404">
        <v>2586</v>
      </c>
      <c r="B2404" t="s">
        <v>7207</v>
      </c>
      <c r="C2404" s="30">
        <v>0</v>
      </c>
      <c r="D2404" s="183">
        <v>0</v>
      </c>
    </row>
    <row r="2405" spans="1:4">
      <c r="A2405">
        <v>2587</v>
      </c>
      <c r="B2405" t="s">
        <v>7208</v>
      </c>
      <c r="C2405" s="30">
        <v>0</v>
      </c>
      <c r="D2405" s="183">
        <v>0</v>
      </c>
    </row>
    <row r="2406" spans="1:4">
      <c r="A2406">
        <v>2588</v>
      </c>
      <c r="B2406" t="s">
        <v>7209</v>
      </c>
      <c r="C2406" s="30">
        <v>0</v>
      </c>
      <c r="D2406" s="183">
        <v>0</v>
      </c>
    </row>
    <row r="2407" spans="1:4">
      <c r="A2407">
        <v>2589</v>
      </c>
      <c r="B2407" t="s">
        <v>7210</v>
      </c>
      <c r="C2407" s="30">
        <v>0</v>
      </c>
      <c r="D2407" s="183">
        <v>4.1909999999999998</v>
      </c>
    </row>
    <row r="2408" spans="1:4">
      <c r="A2408">
        <v>2590</v>
      </c>
      <c r="B2408" t="s">
        <v>7211</v>
      </c>
      <c r="C2408" s="30">
        <v>0</v>
      </c>
      <c r="D2408" s="183">
        <v>0</v>
      </c>
    </row>
    <row r="2409" spans="1:4">
      <c r="A2409">
        <v>2591</v>
      </c>
      <c r="B2409" t="s">
        <v>7212</v>
      </c>
      <c r="C2409" s="30">
        <v>0</v>
      </c>
      <c r="D2409" s="183">
        <v>0</v>
      </c>
    </row>
    <row r="2410" spans="1:4">
      <c r="A2410">
        <v>2592</v>
      </c>
      <c r="B2410" t="s">
        <v>7213</v>
      </c>
      <c r="C2410" s="30">
        <v>0</v>
      </c>
      <c r="D2410" s="183">
        <v>9.9700000000000006</v>
      </c>
    </row>
    <row r="2411" spans="1:4">
      <c r="A2411">
        <v>2593</v>
      </c>
      <c r="B2411" t="s">
        <v>7214</v>
      </c>
      <c r="C2411" s="30">
        <v>-6</v>
      </c>
      <c r="D2411" s="183">
        <v>0</v>
      </c>
    </row>
    <row r="2412" spans="1:4">
      <c r="A2412">
        <v>2594</v>
      </c>
      <c r="B2412" t="s">
        <v>7215</v>
      </c>
      <c r="C2412" s="30">
        <v>0</v>
      </c>
      <c r="D2412" s="183">
        <v>11.04</v>
      </c>
    </row>
    <row r="2413" spans="1:4">
      <c r="A2413">
        <v>2595</v>
      </c>
      <c r="B2413" t="s">
        <v>7216</v>
      </c>
      <c r="C2413" s="30">
        <v>0</v>
      </c>
      <c r="D2413" s="183">
        <v>0</v>
      </c>
    </row>
    <row r="2414" spans="1:4">
      <c r="A2414">
        <v>2596</v>
      </c>
      <c r="B2414" t="s">
        <v>7217</v>
      </c>
      <c r="C2414" s="30">
        <v>18</v>
      </c>
      <c r="D2414" s="183">
        <v>82.91</v>
      </c>
    </row>
    <row r="2415" spans="1:4">
      <c r="A2415">
        <v>2597</v>
      </c>
      <c r="B2415" t="s">
        <v>7218</v>
      </c>
      <c r="C2415" s="30">
        <v>0</v>
      </c>
      <c r="D2415" s="183">
        <v>32.229999999999997</v>
      </c>
    </row>
    <row r="2416" spans="1:4">
      <c r="A2416">
        <v>2598</v>
      </c>
      <c r="B2416" t="s">
        <v>7219</v>
      </c>
      <c r="C2416" s="30">
        <v>0</v>
      </c>
      <c r="D2416" s="183">
        <v>22.69</v>
      </c>
    </row>
    <row r="2417" spans="1:4">
      <c r="A2417">
        <v>2599</v>
      </c>
      <c r="B2417" t="s">
        <v>7220</v>
      </c>
      <c r="C2417" s="30">
        <v>0</v>
      </c>
      <c r="D2417" s="183">
        <v>0</v>
      </c>
    </row>
    <row r="2418" spans="1:4">
      <c r="A2418">
        <v>2600</v>
      </c>
      <c r="B2418" t="s">
        <v>7221</v>
      </c>
      <c r="C2418" s="30">
        <v>0</v>
      </c>
      <c r="D2418" s="183">
        <v>0</v>
      </c>
    </row>
    <row r="2419" spans="1:4">
      <c r="A2419">
        <v>2601</v>
      </c>
      <c r="B2419" t="s">
        <v>27455</v>
      </c>
      <c r="C2419" s="30">
        <v>0</v>
      </c>
      <c r="D2419" s="183">
        <v>0</v>
      </c>
    </row>
    <row r="2420" spans="1:4">
      <c r="A2420">
        <v>2602</v>
      </c>
      <c r="B2420" t="s">
        <v>7222</v>
      </c>
      <c r="C2420" s="30">
        <v>0</v>
      </c>
      <c r="D2420" s="183">
        <v>0</v>
      </c>
    </row>
    <row r="2421" spans="1:4">
      <c r="A2421">
        <v>2603</v>
      </c>
      <c r="B2421" t="s">
        <v>27522</v>
      </c>
      <c r="C2421" s="30">
        <v>0</v>
      </c>
      <c r="D2421" s="183">
        <v>0</v>
      </c>
    </row>
    <row r="2422" spans="1:4">
      <c r="A2422">
        <v>2604</v>
      </c>
      <c r="B2422" t="s">
        <v>7223</v>
      </c>
      <c r="C2422" s="30">
        <v>0</v>
      </c>
      <c r="D2422" s="183">
        <v>0</v>
      </c>
    </row>
    <row r="2423" spans="1:4">
      <c r="A2423">
        <v>2605</v>
      </c>
      <c r="B2423" t="s">
        <v>7224</v>
      </c>
      <c r="C2423" s="30">
        <v>0</v>
      </c>
      <c r="D2423" s="183">
        <v>0</v>
      </c>
    </row>
    <row r="2424" spans="1:4">
      <c r="A2424">
        <v>2606</v>
      </c>
      <c r="B2424" t="s">
        <v>7225</v>
      </c>
      <c r="C2424" s="30">
        <v>0</v>
      </c>
      <c r="D2424" s="183">
        <v>0</v>
      </c>
    </row>
    <row r="2425" spans="1:4">
      <c r="A2425">
        <v>2607</v>
      </c>
      <c r="B2425" t="s">
        <v>7226</v>
      </c>
      <c r="C2425" s="30">
        <v>0</v>
      </c>
      <c r="D2425" s="183">
        <v>0</v>
      </c>
    </row>
    <row r="2426" spans="1:4">
      <c r="A2426">
        <v>2608</v>
      </c>
      <c r="B2426" t="s">
        <v>7227</v>
      </c>
      <c r="C2426" s="30">
        <v>6</v>
      </c>
      <c r="D2426" s="183">
        <v>0</v>
      </c>
    </row>
    <row r="2427" spans="1:4">
      <c r="A2427">
        <v>2609</v>
      </c>
      <c r="B2427" t="s">
        <v>7228</v>
      </c>
      <c r="C2427" s="30">
        <v>0</v>
      </c>
      <c r="D2427" s="183">
        <v>0</v>
      </c>
    </row>
    <row r="2428" spans="1:4">
      <c r="A2428">
        <v>2610</v>
      </c>
      <c r="B2428" t="s">
        <v>7229</v>
      </c>
      <c r="C2428" s="30">
        <v>0</v>
      </c>
      <c r="D2428" s="183">
        <v>0</v>
      </c>
    </row>
    <row r="2429" spans="1:4">
      <c r="A2429">
        <v>2611</v>
      </c>
      <c r="B2429" t="s">
        <v>7230</v>
      </c>
      <c r="C2429" s="30">
        <v>6</v>
      </c>
      <c r="D2429" s="183">
        <v>0</v>
      </c>
    </row>
    <row r="2430" spans="1:4">
      <c r="A2430">
        <v>2612</v>
      </c>
      <c r="B2430" t="s">
        <v>7231</v>
      </c>
      <c r="C2430" s="30">
        <v>0</v>
      </c>
      <c r="D2430" s="183">
        <v>0</v>
      </c>
    </row>
    <row r="2431" spans="1:4">
      <c r="A2431">
        <v>2613</v>
      </c>
      <c r="B2431" t="s">
        <v>7232</v>
      </c>
      <c r="C2431" s="30">
        <v>0</v>
      </c>
      <c r="D2431" s="183">
        <v>0</v>
      </c>
    </row>
    <row r="2432" spans="1:4">
      <c r="A2432">
        <v>2614</v>
      </c>
      <c r="B2432" t="s">
        <v>7233</v>
      </c>
      <c r="C2432" s="30">
        <v>0</v>
      </c>
      <c r="D2432" s="183">
        <v>0</v>
      </c>
    </row>
    <row r="2433" spans="1:4">
      <c r="A2433">
        <v>2615</v>
      </c>
      <c r="B2433" t="s">
        <v>7234</v>
      </c>
      <c r="C2433" s="30">
        <v>12</v>
      </c>
      <c r="D2433" s="183">
        <v>0</v>
      </c>
    </row>
    <row r="2434" spans="1:4">
      <c r="A2434">
        <v>2616</v>
      </c>
      <c r="B2434" t="s">
        <v>7235</v>
      </c>
      <c r="C2434" s="30">
        <v>0</v>
      </c>
      <c r="D2434" s="183">
        <v>0</v>
      </c>
    </row>
    <row r="2435" spans="1:4">
      <c r="A2435">
        <v>2617</v>
      </c>
      <c r="B2435" t="s">
        <v>7236</v>
      </c>
      <c r="C2435" s="30">
        <v>0</v>
      </c>
      <c r="D2435" s="183">
        <v>0</v>
      </c>
    </row>
    <row r="2436" spans="1:4">
      <c r="A2436">
        <v>2618</v>
      </c>
      <c r="B2436" t="s">
        <v>7237</v>
      </c>
      <c r="C2436" s="30">
        <v>0</v>
      </c>
      <c r="D2436" s="183">
        <v>8.65</v>
      </c>
    </row>
    <row r="2437" spans="1:4">
      <c r="A2437">
        <v>2619</v>
      </c>
      <c r="B2437" t="s">
        <v>7238</v>
      </c>
      <c r="C2437" s="30">
        <v>0</v>
      </c>
      <c r="D2437" s="183">
        <v>0</v>
      </c>
    </row>
    <row r="2438" spans="1:4">
      <c r="A2438">
        <v>2620</v>
      </c>
      <c r="B2438" t="s">
        <v>7239</v>
      </c>
      <c r="C2438" s="30">
        <v>0</v>
      </c>
      <c r="D2438" s="183">
        <v>0</v>
      </c>
    </row>
    <row r="2439" spans="1:4">
      <c r="A2439">
        <v>2621</v>
      </c>
      <c r="B2439" t="s">
        <v>7240</v>
      </c>
      <c r="C2439" s="30">
        <v>0</v>
      </c>
      <c r="D2439" s="183">
        <v>217.9</v>
      </c>
    </row>
    <row r="2440" spans="1:4">
      <c r="A2440">
        <v>2622</v>
      </c>
      <c r="B2440" t="s">
        <v>7241</v>
      </c>
      <c r="C2440" s="30">
        <v>0</v>
      </c>
      <c r="D2440" s="183">
        <v>0</v>
      </c>
    </row>
    <row r="2441" spans="1:4">
      <c r="A2441">
        <v>2623</v>
      </c>
      <c r="B2441" t="s">
        <v>7242</v>
      </c>
      <c r="C2441" s="30">
        <v>0</v>
      </c>
      <c r="D2441" s="183">
        <v>0</v>
      </c>
    </row>
    <row r="2442" spans="1:4">
      <c r="A2442">
        <v>2624</v>
      </c>
      <c r="B2442" t="s">
        <v>7243</v>
      </c>
      <c r="C2442" s="30">
        <v>60</v>
      </c>
      <c r="D2442" s="183">
        <v>0</v>
      </c>
    </row>
    <row r="2443" spans="1:4">
      <c r="A2443">
        <v>2626</v>
      </c>
      <c r="B2443" t="s">
        <v>7244</v>
      </c>
      <c r="C2443" s="30">
        <v>0</v>
      </c>
      <c r="D2443" s="183">
        <v>0</v>
      </c>
    </row>
    <row r="2444" spans="1:4">
      <c r="A2444">
        <v>2627</v>
      </c>
      <c r="B2444" t="s">
        <v>7245</v>
      </c>
      <c r="C2444" s="30">
        <v>0</v>
      </c>
      <c r="D2444" s="183">
        <v>0</v>
      </c>
    </row>
    <row r="2445" spans="1:4">
      <c r="A2445">
        <v>2628</v>
      </c>
      <c r="B2445" t="s">
        <v>7246</v>
      </c>
      <c r="C2445" s="30">
        <v>0</v>
      </c>
      <c r="D2445" s="183">
        <v>8.1110000000000007</v>
      </c>
    </row>
    <row r="2446" spans="1:4">
      <c r="A2446">
        <v>2629</v>
      </c>
      <c r="B2446" t="s">
        <v>7247</v>
      </c>
      <c r="C2446" s="30">
        <v>0</v>
      </c>
      <c r="D2446" s="183">
        <v>0</v>
      </c>
    </row>
    <row r="2447" spans="1:4">
      <c r="A2447">
        <v>2630</v>
      </c>
      <c r="B2447" t="s">
        <v>7248</v>
      </c>
      <c r="C2447" s="30">
        <v>0</v>
      </c>
      <c r="D2447" s="183">
        <v>0</v>
      </c>
    </row>
    <row r="2448" spans="1:4">
      <c r="A2448">
        <v>2631</v>
      </c>
      <c r="B2448" t="s">
        <v>7249</v>
      </c>
      <c r="C2448" s="30">
        <v>18</v>
      </c>
      <c r="D2448" s="183">
        <v>25.65</v>
      </c>
    </row>
    <row r="2449" spans="1:4">
      <c r="A2449">
        <v>2632</v>
      </c>
      <c r="B2449" t="s">
        <v>7250</v>
      </c>
      <c r="C2449" s="30">
        <v>0</v>
      </c>
      <c r="D2449" s="183">
        <v>0</v>
      </c>
    </row>
    <row r="2450" spans="1:4">
      <c r="A2450">
        <v>2633</v>
      </c>
      <c r="B2450" t="s">
        <v>7251</v>
      </c>
      <c r="C2450" s="30">
        <v>378</v>
      </c>
      <c r="D2450" s="183">
        <v>0</v>
      </c>
    </row>
    <row r="2451" spans="1:4">
      <c r="A2451">
        <v>2634</v>
      </c>
      <c r="B2451" t="s">
        <v>7252</v>
      </c>
      <c r="C2451" s="30">
        <v>0</v>
      </c>
      <c r="D2451" s="183">
        <v>0</v>
      </c>
    </row>
    <row r="2452" spans="1:4">
      <c r="A2452">
        <v>2635</v>
      </c>
      <c r="B2452" t="s">
        <v>27629</v>
      </c>
      <c r="C2452" s="30">
        <v>0</v>
      </c>
      <c r="D2452" s="183">
        <v>8.4</v>
      </c>
    </row>
    <row r="2453" spans="1:4">
      <c r="A2453">
        <v>2636</v>
      </c>
      <c r="B2453" t="s">
        <v>27459</v>
      </c>
      <c r="C2453" s="30">
        <v>0</v>
      </c>
      <c r="D2453" s="183">
        <v>0.498</v>
      </c>
    </row>
    <row r="2454" spans="1:4">
      <c r="A2454">
        <v>2637</v>
      </c>
      <c r="B2454" t="s">
        <v>7253</v>
      </c>
      <c r="C2454" s="30">
        <v>0</v>
      </c>
      <c r="D2454" s="183">
        <v>0</v>
      </c>
    </row>
    <row r="2455" spans="1:4">
      <c r="A2455">
        <v>2638</v>
      </c>
      <c r="B2455" t="s">
        <v>7254</v>
      </c>
      <c r="C2455" s="30">
        <v>90</v>
      </c>
      <c r="D2455" s="183">
        <v>15.670999999999999</v>
      </c>
    </row>
    <row r="2456" spans="1:4">
      <c r="A2456">
        <v>2639</v>
      </c>
      <c r="B2456" t="s">
        <v>7255</v>
      </c>
      <c r="C2456" s="30">
        <v>0</v>
      </c>
      <c r="D2456" s="183">
        <v>0</v>
      </c>
    </row>
    <row r="2457" spans="1:4">
      <c r="A2457">
        <v>2641</v>
      </c>
      <c r="B2457" t="s">
        <v>7256</v>
      </c>
      <c r="C2457" s="30">
        <v>0</v>
      </c>
      <c r="D2457" s="183">
        <v>0</v>
      </c>
    </row>
    <row r="2458" spans="1:4">
      <c r="A2458">
        <v>2642</v>
      </c>
      <c r="B2458" t="s">
        <v>7257</v>
      </c>
      <c r="C2458" s="30">
        <v>0</v>
      </c>
      <c r="D2458" s="183">
        <v>0</v>
      </c>
    </row>
    <row r="2459" spans="1:4">
      <c r="A2459">
        <v>2643</v>
      </c>
      <c r="B2459" t="s">
        <v>7258</v>
      </c>
      <c r="C2459" s="30">
        <v>0</v>
      </c>
      <c r="D2459" s="183">
        <v>16.416</v>
      </c>
    </row>
    <row r="2460" spans="1:4">
      <c r="A2460">
        <v>2644</v>
      </c>
      <c r="B2460" t="s">
        <v>7259</v>
      </c>
      <c r="C2460" s="30">
        <v>12</v>
      </c>
      <c r="D2460" s="183">
        <v>22.677</v>
      </c>
    </row>
    <row r="2461" spans="1:4">
      <c r="A2461">
        <v>2645</v>
      </c>
      <c r="B2461" t="s">
        <v>7260</v>
      </c>
      <c r="C2461" s="30">
        <v>0</v>
      </c>
      <c r="D2461" s="183">
        <v>0</v>
      </c>
    </row>
    <row r="2462" spans="1:4">
      <c r="A2462">
        <v>2646</v>
      </c>
      <c r="B2462" t="s">
        <v>7261</v>
      </c>
      <c r="C2462" s="30">
        <v>0</v>
      </c>
      <c r="D2462" s="183">
        <v>0</v>
      </c>
    </row>
    <row r="2463" spans="1:4">
      <c r="A2463">
        <v>2647</v>
      </c>
      <c r="B2463" t="s">
        <v>7262</v>
      </c>
      <c r="C2463" s="30">
        <v>0</v>
      </c>
      <c r="D2463" s="183">
        <v>0</v>
      </c>
    </row>
    <row r="2464" spans="1:4">
      <c r="A2464">
        <v>2648</v>
      </c>
      <c r="B2464" t="s">
        <v>7263</v>
      </c>
      <c r="C2464" s="30">
        <v>0</v>
      </c>
      <c r="D2464" s="183">
        <v>31.385000000000002</v>
      </c>
    </row>
    <row r="2465" spans="1:4">
      <c r="A2465">
        <v>2649</v>
      </c>
      <c r="B2465" t="s">
        <v>7264</v>
      </c>
      <c r="C2465" s="30">
        <v>0</v>
      </c>
      <c r="D2465" s="183">
        <v>0</v>
      </c>
    </row>
    <row r="2466" spans="1:4">
      <c r="A2466">
        <v>2650</v>
      </c>
      <c r="B2466" t="s">
        <v>7265</v>
      </c>
      <c r="C2466" s="30">
        <v>0</v>
      </c>
      <c r="D2466" s="183">
        <v>0</v>
      </c>
    </row>
    <row r="2467" spans="1:4">
      <c r="A2467">
        <v>2651</v>
      </c>
      <c r="B2467" t="s">
        <v>7266</v>
      </c>
      <c r="C2467" s="30">
        <v>0</v>
      </c>
      <c r="D2467" s="183">
        <v>16.811</v>
      </c>
    </row>
    <row r="2468" spans="1:4">
      <c r="A2468">
        <v>2652</v>
      </c>
      <c r="B2468" t="s">
        <v>7267</v>
      </c>
      <c r="C2468" s="30">
        <v>0</v>
      </c>
      <c r="D2468" s="183">
        <v>0</v>
      </c>
    </row>
    <row r="2469" spans="1:4">
      <c r="A2469">
        <v>2653</v>
      </c>
      <c r="B2469" t="s">
        <v>7268</v>
      </c>
      <c r="C2469" s="30">
        <v>0</v>
      </c>
      <c r="D2469" s="183">
        <v>0</v>
      </c>
    </row>
    <row r="2470" spans="1:4">
      <c r="A2470">
        <v>2654</v>
      </c>
      <c r="B2470" t="s">
        <v>7269</v>
      </c>
      <c r="C2470" s="30">
        <v>0</v>
      </c>
      <c r="D2470" s="183">
        <v>23.266999999999999</v>
      </c>
    </row>
    <row r="2471" spans="1:4">
      <c r="A2471">
        <v>2655</v>
      </c>
      <c r="B2471" t="s">
        <v>7270</v>
      </c>
      <c r="C2471" s="30">
        <v>0</v>
      </c>
      <c r="D2471" s="183">
        <v>0</v>
      </c>
    </row>
    <row r="2472" spans="1:4">
      <c r="A2472">
        <v>2656</v>
      </c>
      <c r="B2472" t="s">
        <v>7271</v>
      </c>
      <c r="C2472" s="30">
        <v>0</v>
      </c>
      <c r="D2472" s="183">
        <v>0</v>
      </c>
    </row>
    <row r="2473" spans="1:4">
      <c r="A2473">
        <v>2657</v>
      </c>
      <c r="B2473" t="s">
        <v>7272</v>
      </c>
      <c r="C2473" s="30">
        <v>0</v>
      </c>
      <c r="D2473" s="183">
        <v>19.448</v>
      </c>
    </row>
    <row r="2474" spans="1:4">
      <c r="A2474">
        <v>2658</v>
      </c>
      <c r="B2474" t="s">
        <v>7273</v>
      </c>
      <c r="C2474" s="30">
        <v>0</v>
      </c>
      <c r="D2474" s="183">
        <v>21.582000000000001</v>
      </c>
    </row>
    <row r="2475" spans="1:4">
      <c r="A2475">
        <v>2659</v>
      </c>
      <c r="B2475" t="s">
        <v>7274</v>
      </c>
      <c r="C2475" s="30">
        <v>0</v>
      </c>
      <c r="D2475" s="183">
        <v>5.0739999999999998</v>
      </c>
    </row>
    <row r="2476" spans="1:4">
      <c r="A2476">
        <v>2660</v>
      </c>
      <c r="B2476" t="s">
        <v>7275</v>
      </c>
      <c r="C2476" s="30">
        <v>0</v>
      </c>
      <c r="D2476" s="183">
        <v>0</v>
      </c>
    </row>
    <row r="2477" spans="1:4">
      <c r="A2477">
        <v>2661</v>
      </c>
      <c r="B2477" t="s">
        <v>7276</v>
      </c>
      <c r="C2477" s="30">
        <v>0</v>
      </c>
      <c r="D2477" s="183">
        <v>7.3449999999999998</v>
      </c>
    </row>
    <row r="2478" spans="1:4">
      <c r="A2478">
        <v>2662</v>
      </c>
      <c r="B2478" t="s">
        <v>7277</v>
      </c>
      <c r="C2478" s="30">
        <v>0</v>
      </c>
      <c r="D2478" s="183">
        <v>0</v>
      </c>
    </row>
    <row r="2479" spans="1:4">
      <c r="A2479">
        <v>2663</v>
      </c>
      <c r="B2479" t="s">
        <v>7278</v>
      </c>
      <c r="C2479" s="30">
        <v>0</v>
      </c>
      <c r="D2479" s="183">
        <v>0</v>
      </c>
    </row>
    <row r="2480" spans="1:4">
      <c r="A2480">
        <v>2664</v>
      </c>
      <c r="B2480" t="s">
        <v>7279</v>
      </c>
      <c r="C2480" s="30">
        <v>18</v>
      </c>
      <c r="D2480" s="183">
        <v>12.21</v>
      </c>
    </row>
    <row r="2481" spans="1:4">
      <c r="A2481">
        <v>2665</v>
      </c>
      <c r="B2481" t="s">
        <v>7280</v>
      </c>
      <c r="C2481" s="30">
        <v>24</v>
      </c>
      <c r="D2481" s="183">
        <v>22.196999999999999</v>
      </c>
    </row>
    <row r="2482" spans="1:4">
      <c r="A2482">
        <v>2666</v>
      </c>
      <c r="B2482" t="s">
        <v>7281</v>
      </c>
      <c r="C2482" s="30">
        <v>0</v>
      </c>
      <c r="D2482" s="183">
        <v>24.9</v>
      </c>
    </row>
    <row r="2483" spans="1:4">
      <c r="A2483">
        <v>2667</v>
      </c>
      <c r="B2483" t="s">
        <v>7282</v>
      </c>
      <c r="C2483" s="30">
        <v>0</v>
      </c>
      <c r="D2483" s="183">
        <v>35.67</v>
      </c>
    </row>
    <row r="2484" spans="1:4">
      <c r="A2484">
        <v>2668</v>
      </c>
      <c r="B2484" t="s">
        <v>7283</v>
      </c>
      <c r="C2484" s="30">
        <v>0</v>
      </c>
      <c r="D2484" s="183">
        <v>13.718</v>
      </c>
    </row>
    <row r="2485" spans="1:4">
      <c r="A2485">
        <v>2669</v>
      </c>
      <c r="B2485" t="s">
        <v>7284</v>
      </c>
      <c r="C2485" s="30">
        <v>0</v>
      </c>
      <c r="D2485" s="183">
        <v>0</v>
      </c>
    </row>
    <row r="2486" spans="1:4">
      <c r="A2486">
        <v>2670</v>
      </c>
      <c r="B2486" t="s">
        <v>7285</v>
      </c>
      <c r="C2486" s="30">
        <v>0</v>
      </c>
      <c r="D2486" s="183">
        <v>0</v>
      </c>
    </row>
    <row r="2487" spans="1:4">
      <c r="A2487">
        <v>2671</v>
      </c>
      <c r="B2487" t="s">
        <v>7286</v>
      </c>
      <c r="C2487" s="30">
        <v>0</v>
      </c>
      <c r="D2487" s="183">
        <v>24.533999999999999</v>
      </c>
    </row>
    <row r="2488" spans="1:4">
      <c r="A2488">
        <v>2672</v>
      </c>
      <c r="B2488" t="s">
        <v>7287</v>
      </c>
      <c r="C2488" s="30">
        <v>0</v>
      </c>
      <c r="D2488" s="183">
        <v>0</v>
      </c>
    </row>
    <row r="2489" spans="1:4">
      <c r="A2489">
        <v>2673</v>
      </c>
      <c r="B2489" t="s">
        <v>7288</v>
      </c>
      <c r="C2489" s="30">
        <v>0</v>
      </c>
      <c r="D2489" s="183">
        <v>9.2240000000000002</v>
      </c>
    </row>
    <row r="2490" spans="1:4">
      <c r="A2490">
        <v>2674</v>
      </c>
      <c r="B2490" t="s">
        <v>7289</v>
      </c>
      <c r="C2490" s="30">
        <v>0</v>
      </c>
      <c r="D2490" s="183">
        <v>0</v>
      </c>
    </row>
    <row r="2491" spans="1:4">
      <c r="A2491">
        <v>2675</v>
      </c>
      <c r="B2491" t="s">
        <v>7290</v>
      </c>
      <c r="C2491" s="30">
        <v>0</v>
      </c>
      <c r="D2491" s="183">
        <v>0</v>
      </c>
    </row>
    <row r="2492" spans="1:4">
      <c r="A2492">
        <v>2676</v>
      </c>
      <c r="B2492" t="s">
        <v>7291</v>
      </c>
      <c r="C2492" s="30">
        <v>0</v>
      </c>
      <c r="D2492" s="183">
        <v>0</v>
      </c>
    </row>
    <row r="2493" spans="1:4">
      <c r="A2493">
        <v>2677</v>
      </c>
      <c r="B2493" t="s">
        <v>7292</v>
      </c>
      <c r="C2493" s="30">
        <v>0</v>
      </c>
      <c r="D2493" s="183">
        <v>10.117000000000001</v>
      </c>
    </row>
    <row r="2494" spans="1:4">
      <c r="A2494">
        <v>2678</v>
      </c>
      <c r="B2494" t="s">
        <v>7293</v>
      </c>
      <c r="C2494" s="30">
        <v>0</v>
      </c>
      <c r="D2494" s="183">
        <v>0</v>
      </c>
    </row>
    <row r="2495" spans="1:4">
      <c r="A2495">
        <v>2679</v>
      </c>
      <c r="B2495" t="s">
        <v>7294</v>
      </c>
      <c r="C2495" s="30">
        <v>0</v>
      </c>
      <c r="D2495" s="183">
        <v>0</v>
      </c>
    </row>
    <row r="2496" spans="1:4">
      <c r="A2496">
        <v>2680</v>
      </c>
      <c r="B2496" t="s">
        <v>7295</v>
      </c>
      <c r="C2496" s="30">
        <v>0</v>
      </c>
      <c r="D2496" s="183">
        <v>0</v>
      </c>
    </row>
    <row r="2497" spans="1:4">
      <c r="A2497">
        <v>2681</v>
      </c>
      <c r="B2497" t="s">
        <v>27468</v>
      </c>
      <c r="C2497" s="30">
        <v>0</v>
      </c>
      <c r="D2497" s="183">
        <v>0</v>
      </c>
    </row>
    <row r="2498" spans="1:4">
      <c r="A2498">
        <v>2682</v>
      </c>
      <c r="B2498" t="s">
        <v>7296</v>
      </c>
      <c r="C2498" s="30">
        <v>0</v>
      </c>
      <c r="D2498" s="183">
        <v>0</v>
      </c>
    </row>
    <row r="2499" spans="1:4">
      <c r="A2499">
        <v>2683</v>
      </c>
      <c r="B2499" t="s">
        <v>7297</v>
      </c>
      <c r="C2499" s="30">
        <v>0</v>
      </c>
      <c r="D2499" s="183">
        <v>0</v>
      </c>
    </row>
    <row r="2500" spans="1:4">
      <c r="A2500">
        <v>2684</v>
      </c>
      <c r="B2500" t="s">
        <v>7298</v>
      </c>
      <c r="C2500" s="30">
        <v>0</v>
      </c>
      <c r="D2500" s="183">
        <v>0</v>
      </c>
    </row>
    <row r="2501" spans="1:4">
      <c r="A2501">
        <v>2685</v>
      </c>
      <c r="B2501" t="s">
        <v>7299</v>
      </c>
      <c r="C2501" s="30">
        <v>0</v>
      </c>
      <c r="D2501" s="183">
        <v>0</v>
      </c>
    </row>
    <row r="2502" spans="1:4">
      <c r="A2502">
        <v>2686</v>
      </c>
      <c r="B2502" t="s">
        <v>7300</v>
      </c>
      <c r="C2502" s="30">
        <v>0</v>
      </c>
      <c r="D2502" s="183">
        <v>0</v>
      </c>
    </row>
    <row r="2503" spans="1:4">
      <c r="A2503">
        <v>2687</v>
      </c>
      <c r="B2503" t="s">
        <v>7301</v>
      </c>
      <c r="C2503" s="30">
        <v>0</v>
      </c>
      <c r="D2503" s="183">
        <v>0</v>
      </c>
    </row>
    <row r="2504" spans="1:4">
      <c r="A2504">
        <v>2688</v>
      </c>
      <c r="B2504" t="s">
        <v>7302</v>
      </c>
      <c r="C2504" s="30">
        <v>0</v>
      </c>
      <c r="D2504" s="183">
        <v>0</v>
      </c>
    </row>
    <row r="2505" spans="1:4">
      <c r="A2505">
        <v>2689</v>
      </c>
      <c r="B2505" t="s">
        <v>7303</v>
      </c>
      <c r="C2505" s="30">
        <v>0</v>
      </c>
      <c r="D2505" s="183">
        <v>0</v>
      </c>
    </row>
    <row r="2506" spans="1:4">
      <c r="A2506">
        <v>2690</v>
      </c>
      <c r="B2506" t="s">
        <v>7304</v>
      </c>
      <c r="C2506" s="30">
        <v>0</v>
      </c>
      <c r="D2506" s="183">
        <v>0</v>
      </c>
    </row>
    <row r="2507" spans="1:4">
      <c r="A2507">
        <v>2691</v>
      </c>
      <c r="B2507" t="s">
        <v>7305</v>
      </c>
      <c r="C2507" s="30">
        <v>72</v>
      </c>
      <c r="D2507" s="183">
        <v>0</v>
      </c>
    </row>
    <row r="2508" spans="1:4">
      <c r="A2508">
        <v>2692</v>
      </c>
      <c r="B2508" t="s">
        <v>7306</v>
      </c>
      <c r="C2508" s="30">
        <v>0</v>
      </c>
      <c r="D2508" s="183">
        <v>2.145</v>
      </c>
    </row>
    <row r="2509" spans="1:4">
      <c r="A2509">
        <v>2693</v>
      </c>
      <c r="B2509" t="s">
        <v>7307</v>
      </c>
      <c r="C2509" s="30">
        <v>0</v>
      </c>
      <c r="D2509" s="183">
        <v>8.9220000000000006</v>
      </c>
    </row>
    <row r="2510" spans="1:4">
      <c r="A2510">
        <v>2694</v>
      </c>
      <c r="B2510" t="s">
        <v>7308</v>
      </c>
      <c r="C2510" s="30">
        <v>0</v>
      </c>
      <c r="D2510" s="183">
        <v>0</v>
      </c>
    </row>
    <row r="2511" spans="1:4">
      <c r="A2511">
        <v>2695</v>
      </c>
      <c r="B2511" t="s">
        <v>7309</v>
      </c>
      <c r="C2511" s="30">
        <v>0</v>
      </c>
      <c r="D2511" s="183">
        <v>0</v>
      </c>
    </row>
    <row r="2512" spans="1:4">
      <c r="A2512">
        <v>2696</v>
      </c>
      <c r="B2512" t="s">
        <v>7310</v>
      </c>
      <c r="C2512" s="30">
        <v>0</v>
      </c>
      <c r="D2512" s="183">
        <v>0</v>
      </c>
    </row>
    <row r="2513" spans="1:4">
      <c r="A2513">
        <v>2697</v>
      </c>
      <c r="B2513" t="s">
        <v>7311</v>
      </c>
      <c r="C2513" s="30">
        <v>0</v>
      </c>
      <c r="D2513" s="183">
        <v>0</v>
      </c>
    </row>
    <row r="2514" spans="1:4">
      <c r="A2514">
        <v>2698</v>
      </c>
      <c r="B2514" t="s">
        <v>7312</v>
      </c>
      <c r="C2514" s="30">
        <v>0</v>
      </c>
      <c r="D2514" s="183">
        <v>0</v>
      </c>
    </row>
    <row r="2515" spans="1:4">
      <c r="A2515">
        <v>2699</v>
      </c>
      <c r="B2515" t="s">
        <v>7313</v>
      </c>
      <c r="C2515" s="30">
        <v>0</v>
      </c>
      <c r="D2515" s="183">
        <v>0</v>
      </c>
    </row>
    <row r="2516" spans="1:4">
      <c r="A2516">
        <v>2700</v>
      </c>
      <c r="B2516" t="s">
        <v>7314</v>
      </c>
      <c r="C2516" s="30">
        <v>0</v>
      </c>
      <c r="D2516" s="183">
        <v>12.106</v>
      </c>
    </row>
    <row r="2517" spans="1:4">
      <c r="A2517">
        <v>2701</v>
      </c>
      <c r="B2517" t="s">
        <v>7315</v>
      </c>
      <c r="C2517" s="30">
        <v>0</v>
      </c>
      <c r="D2517" s="183">
        <v>13.39</v>
      </c>
    </row>
    <row r="2518" spans="1:4">
      <c r="A2518">
        <v>2702</v>
      </c>
      <c r="B2518" t="s">
        <v>7316</v>
      </c>
      <c r="C2518" s="30">
        <v>0</v>
      </c>
      <c r="D2518" s="183">
        <v>0</v>
      </c>
    </row>
    <row r="2519" spans="1:4">
      <c r="A2519">
        <v>2703</v>
      </c>
      <c r="B2519" t="s">
        <v>7317</v>
      </c>
      <c r="C2519" s="30">
        <v>0</v>
      </c>
      <c r="D2519" s="183">
        <v>0</v>
      </c>
    </row>
    <row r="2520" spans="1:4">
      <c r="A2520">
        <v>2704</v>
      </c>
      <c r="B2520" t="s">
        <v>7318</v>
      </c>
      <c r="C2520" s="30">
        <v>0</v>
      </c>
      <c r="D2520" s="183">
        <v>0</v>
      </c>
    </row>
    <row r="2521" spans="1:4">
      <c r="A2521">
        <v>2705</v>
      </c>
      <c r="B2521" t="s">
        <v>7319</v>
      </c>
      <c r="C2521" s="30">
        <v>0</v>
      </c>
      <c r="D2521" s="183">
        <v>0</v>
      </c>
    </row>
    <row r="2522" spans="1:4">
      <c r="A2522">
        <v>2706</v>
      </c>
      <c r="B2522" t="s">
        <v>27464</v>
      </c>
      <c r="C2522" s="30">
        <v>0</v>
      </c>
      <c r="D2522" s="183">
        <v>0</v>
      </c>
    </row>
    <row r="2523" spans="1:4">
      <c r="A2523">
        <v>2707</v>
      </c>
      <c r="B2523" t="s">
        <v>7320</v>
      </c>
      <c r="C2523" s="30">
        <v>9</v>
      </c>
      <c r="D2523" s="183">
        <v>0</v>
      </c>
    </row>
    <row r="2524" spans="1:4">
      <c r="A2524">
        <v>2708</v>
      </c>
      <c r="B2524" t="s">
        <v>7321</v>
      </c>
      <c r="C2524" s="30">
        <v>0</v>
      </c>
      <c r="D2524" s="183">
        <v>0</v>
      </c>
    </row>
    <row r="2525" spans="1:4">
      <c r="A2525">
        <v>2709</v>
      </c>
      <c r="B2525" t="s">
        <v>7322</v>
      </c>
      <c r="C2525" s="30">
        <v>0</v>
      </c>
      <c r="D2525" s="183">
        <v>0</v>
      </c>
    </row>
    <row r="2526" spans="1:4">
      <c r="A2526">
        <v>2710</v>
      </c>
      <c r="B2526" t="s">
        <v>7323</v>
      </c>
      <c r="C2526" s="30">
        <v>0</v>
      </c>
      <c r="D2526" s="183">
        <v>0</v>
      </c>
    </row>
    <row r="2527" spans="1:4">
      <c r="A2527">
        <v>2711</v>
      </c>
      <c r="B2527" t="s">
        <v>7324</v>
      </c>
      <c r="C2527" s="30">
        <v>0</v>
      </c>
      <c r="D2527" s="183">
        <v>0</v>
      </c>
    </row>
    <row r="2528" spans="1:4">
      <c r="A2528">
        <v>2712</v>
      </c>
      <c r="B2528" t="s">
        <v>7325</v>
      </c>
      <c r="C2528" s="30">
        <v>0</v>
      </c>
      <c r="D2528" s="183">
        <v>0</v>
      </c>
    </row>
    <row r="2529" spans="1:4">
      <c r="A2529">
        <v>2713</v>
      </c>
      <c r="B2529" t="s">
        <v>7326</v>
      </c>
      <c r="C2529" s="30">
        <v>0</v>
      </c>
      <c r="D2529" s="183">
        <v>10.91</v>
      </c>
    </row>
    <row r="2530" spans="1:4">
      <c r="A2530">
        <v>2714</v>
      </c>
      <c r="B2530" t="s">
        <v>7327</v>
      </c>
      <c r="C2530" s="30">
        <v>0</v>
      </c>
      <c r="D2530" s="183">
        <v>0</v>
      </c>
    </row>
    <row r="2531" spans="1:4">
      <c r="A2531">
        <v>2715</v>
      </c>
      <c r="B2531" t="s">
        <v>7328</v>
      </c>
      <c r="C2531" s="30">
        <v>0</v>
      </c>
      <c r="D2531" s="183">
        <v>0</v>
      </c>
    </row>
    <row r="2532" spans="1:4">
      <c r="A2532">
        <v>2716</v>
      </c>
      <c r="B2532" t="s">
        <v>7329</v>
      </c>
      <c r="C2532" s="30">
        <v>0</v>
      </c>
      <c r="D2532" s="183">
        <v>160</v>
      </c>
    </row>
    <row r="2533" spans="1:4">
      <c r="A2533">
        <v>2717</v>
      </c>
      <c r="B2533" t="s">
        <v>7330</v>
      </c>
      <c r="C2533" s="30">
        <v>0</v>
      </c>
      <c r="D2533" s="183">
        <v>0</v>
      </c>
    </row>
    <row r="2534" spans="1:4">
      <c r="A2534">
        <v>2718</v>
      </c>
      <c r="B2534" t="s">
        <v>7331</v>
      </c>
      <c r="C2534" s="30">
        <v>0</v>
      </c>
      <c r="D2534" s="183">
        <v>19.297999999999998</v>
      </c>
    </row>
    <row r="2535" spans="1:4">
      <c r="A2535">
        <v>2719</v>
      </c>
      <c r="B2535" t="s">
        <v>7332</v>
      </c>
      <c r="C2535" s="30">
        <v>24</v>
      </c>
      <c r="D2535" s="183">
        <v>0</v>
      </c>
    </row>
    <row r="2536" spans="1:4">
      <c r="A2536">
        <v>2720</v>
      </c>
      <c r="B2536" t="s">
        <v>7333</v>
      </c>
      <c r="C2536" s="30">
        <v>0</v>
      </c>
      <c r="D2536" s="183">
        <v>0</v>
      </c>
    </row>
    <row r="2537" spans="1:4">
      <c r="A2537">
        <v>2721</v>
      </c>
      <c r="B2537" t="s">
        <v>7334</v>
      </c>
      <c r="C2537" s="30">
        <v>0</v>
      </c>
      <c r="D2537" s="183">
        <v>0</v>
      </c>
    </row>
    <row r="2538" spans="1:4">
      <c r="A2538">
        <v>2722</v>
      </c>
      <c r="B2538" t="s">
        <v>7335</v>
      </c>
      <c r="C2538" s="30">
        <v>0</v>
      </c>
      <c r="D2538" s="183">
        <v>0</v>
      </c>
    </row>
    <row r="2539" spans="1:4">
      <c r="A2539">
        <v>2723</v>
      </c>
      <c r="B2539" t="s">
        <v>7336</v>
      </c>
      <c r="C2539" s="30">
        <v>0</v>
      </c>
      <c r="D2539" s="183">
        <v>0</v>
      </c>
    </row>
    <row r="2540" spans="1:4">
      <c r="A2540">
        <v>2724</v>
      </c>
      <c r="B2540" t="s">
        <v>7337</v>
      </c>
      <c r="C2540" s="30">
        <v>0</v>
      </c>
      <c r="D2540" s="183">
        <v>17.100000000000001</v>
      </c>
    </row>
    <row r="2541" spans="1:4">
      <c r="A2541">
        <v>2725</v>
      </c>
      <c r="B2541" t="s">
        <v>7338</v>
      </c>
      <c r="C2541" s="30">
        <v>0</v>
      </c>
      <c r="D2541" s="183">
        <v>18.905000000000001</v>
      </c>
    </row>
    <row r="2542" spans="1:4">
      <c r="A2542">
        <v>2726</v>
      </c>
      <c r="B2542" t="s">
        <v>7339</v>
      </c>
      <c r="C2542" s="30">
        <v>0</v>
      </c>
      <c r="D2542" s="183">
        <v>20.100000000000001</v>
      </c>
    </row>
    <row r="2543" spans="1:4">
      <c r="A2543">
        <v>2727</v>
      </c>
      <c r="B2543" t="s">
        <v>7340</v>
      </c>
      <c r="C2543" s="30">
        <v>0</v>
      </c>
      <c r="D2543" s="183">
        <v>0</v>
      </c>
    </row>
    <row r="2544" spans="1:4">
      <c r="A2544">
        <v>2728</v>
      </c>
      <c r="B2544" t="s">
        <v>7341</v>
      </c>
      <c r="C2544" s="30">
        <v>0</v>
      </c>
      <c r="D2544" s="183">
        <v>0</v>
      </c>
    </row>
    <row r="2545" spans="1:4">
      <c r="A2545">
        <v>2729</v>
      </c>
      <c r="B2545" t="s">
        <v>7342</v>
      </c>
      <c r="C2545" s="30">
        <v>0</v>
      </c>
      <c r="D2545" s="183">
        <v>0</v>
      </c>
    </row>
    <row r="2546" spans="1:4">
      <c r="A2546">
        <v>2730</v>
      </c>
      <c r="B2546" t="s">
        <v>7343</v>
      </c>
      <c r="C2546" s="30">
        <v>0</v>
      </c>
      <c r="D2546" s="183">
        <v>0</v>
      </c>
    </row>
    <row r="2547" spans="1:4">
      <c r="A2547">
        <v>2731</v>
      </c>
      <c r="B2547" t="s">
        <v>7344</v>
      </c>
      <c r="C2547" s="30">
        <v>0</v>
      </c>
      <c r="D2547" s="183">
        <v>0</v>
      </c>
    </row>
    <row r="2548" spans="1:4">
      <c r="A2548">
        <v>2732</v>
      </c>
      <c r="B2548" t="s">
        <v>7345</v>
      </c>
      <c r="C2548" s="30">
        <v>9</v>
      </c>
      <c r="D2548" s="183">
        <v>0</v>
      </c>
    </row>
    <row r="2549" spans="1:4">
      <c r="A2549">
        <v>2733</v>
      </c>
      <c r="B2549" t="s">
        <v>7346</v>
      </c>
      <c r="C2549" s="30">
        <v>6</v>
      </c>
      <c r="D2549" s="183">
        <v>22.26</v>
      </c>
    </row>
    <row r="2550" spans="1:4">
      <c r="A2550">
        <v>2734</v>
      </c>
      <c r="B2550" t="s">
        <v>7347</v>
      </c>
      <c r="C2550" s="30">
        <v>0</v>
      </c>
      <c r="D2550" s="183">
        <v>0</v>
      </c>
    </row>
    <row r="2551" spans="1:4">
      <c r="A2551">
        <v>2735</v>
      </c>
      <c r="B2551" t="s">
        <v>7348</v>
      </c>
      <c r="C2551" s="30">
        <v>3</v>
      </c>
      <c r="D2551" s="183">
        <v>0</v>
      </c>
    </row>
    <row r="2552" spans="1:4">
      <c r="A2552">
        <v>2736</v>
      </c>
      <c r="B2552" t="s">
        <v>7349</v>
      </c>
      <c r="C2552" s="30">
        <v>0</v>
      </c>
      <c r="D2552" s="183">
        <v>0</v>
      </c>
    </row>
    <row r="2553" spans="1:4">
      <c r="A2553">
        <v>2737</v>
      </c>
      <c r="B2553" t="s">
        <v>7350</v>
      </c>
      <c r="C2553" s="30">
        <v>0</v>
      </c>
      <c r="D2553" s="183">
        <v>0</v>
      </c>
    </row>
    <row r="2554" spans="1:4">
      <c r="A2554">
        <v>2738</v>
      </c>
      <c r="B2554" t="s">
        <v>7351</v>
      </c>
      <c r="C2554" s="30">
        <v>0</v>
      </c>
      <c r="D2554" s="183">
        <v>32.484999999999999</v>
      </c>
    </row>
    <row r="2555" spans="1:4">
      <c r="A2555">
        <v>2739</v>
      </c>
      <c r="B2555" t="s">
        <v>7352</v>
      </c>
      <c r="C2555" s="30">
        <v>0</v>
      </c>
      <c r="D2555" s="183">
        <v>0</v>
      </c>
    </row>
    <row r="2556" spans="1:4">
      <c r="A2556">
        <v>2740</v>
      </c>
      <c r="B2556" t="s">
        <v>7353</v>
      </c>
      <c r="C2556" s="30">
        <v>0</v>
      </c>
      <c r="D2556" s="183">
        <v>0</v>
      </c>
    </row>
    <row r="2557" spans="1:4">
      <c r="A2557">
        <v>2741</v>
      </c>
      <c r="B2557" t="s">
        <v>7354</v>
      </c>
      <c r="C2557" s="30">
        <v>0</v>
      </c>
      <c r="D2557" s="183">
        <v>0</v>
      </c>
    </row>
    <row r="2558" spans="1:4">
      <c r="A2558">
        <v>2742</v>
      </c>
      <c r="B2558" t="s">
        <v>7355</v>
      </c>
      <c r="C2558" s="30">
        <v>12</v>
      </c>
      <c r="D2558" s="183">
        <v>16.413</v>
      </c>
    </row>
    <row r="2559" spans="1:4">
      <c r="A2559">
        <v>2743</v>
      </c>
      <c r="B2559" t="s">
        <v>7356</v>
      </c>
      <c r="C2559" s="30">
        <v>36</v>
      </c>
      <c r="D2559" s="183">
        <v>6.016</v>
      </c>
    </row>
    <row r="2560" spans="1:4">
      <c r="A2560">
        <v>2744</v>
      </c>
      <c r="B2560" t="s">
        <v>7357</v>
      </c>
      <c r="C2560" s="30">
        <v>0</v>
      </c>
      <c r="D2560" s="183">
        <v>0</v>
      </c>
    </row>
    <row r="2561" spans="1:4">
      <c r="A2561">
        <v>2745</v>
      </c>
      <c r="B2561" t="s">
        <v>7358</v>
      </c>
      <c r="C2561" s="30">
        <v>3</v>
      </c>
      <c r="D2561" s="183">
        <v>0</v>
      </c>
    </row>
    <row r="2562" spans="1:4">
      <c r="A2562">
        <v>2746</v>
      </c>
      <c r="B2562" t="s">
        <v>7359</v>
      </c>
      <c r="C2562" s="30">
        <v>0</v>
      </c>
      <c r="D2562" s="183">
        <v>0</v>
      </c>
    </row>
    <row r="2563" spans="1:4">
      <c r="A2563">
        <v>2747</v>
      </c>
      <c r="B2563" t="s">
        <v>7360</v>
      </c>
      <c r="C2563" s="30">
        <v>0</v>
      </c>
      <c r="D2563" s="183">
        <v>10.5</v>
      </c>
    </row>
    <row r="2564" spans="1:4">
      <c r="A2564">
        <v>2748</v>
      </c>
      <c r="B2564" t="s">
        <v>7361</v>
      </c>
      <c r="C2564" s="30">
        <v>0</v>
      </c>
      <c r="D2564" s="183">
        <v>32.081000000000003</v>
      </c>
    </row>
    <row r="2565" spans="1:4">
      <c r="A2565">
        <v>2749</v>
      </c>
      <c r="B2565" t="s">
        <v>7362</v>
      </c>
      <c r="C2565" s="30">
        <v>0</v>
      </c>
      <c r="D2565" s="183">
        <v>6.9080000000000004</v>
      </c>
    </row>
    <row r="2566" spans="1:4">
      <c r="A2566">
        <v>2750</v>
      </c>
      <c r="B2566" t="s">
        <v>7363</v>
      </c>
      <c r="C2566" s="30">
        <v>0</v>
      </c>
      <c r="D2566" s="183">
        <v>0</v>
      </c>
    </row>
    <row r="2567" spans="1:4">
      <c r="A2567">
        <v>2751</v>
      </c>
      <c r="B2567" t="s">
        <v>7364</v>
      </c>
      <c r="C2567" s="30">
        <v>0</v>
      </c>
      <c r="D2567" s="183">
        <v>12.321999999999999</v>
      </c>
    </row>
    <row r="2568" spans="1:4">
      <c r="A2568">
        <v>2752</v>
      </c>
      <c r="B2568" t="s">
        <v>7365</v>
      </c>
      <c r="C2568" s="30">
        <v>15</v>
      </c>
      <c r="D2568" s="183">
        <v>0</v>
      </c>
    </row>
    <row r="2569" spans="1:4">
      <c r="A2569">
        <v>2753</v>
      </c>
      <c r="B2569" t="s">
        <v>7366</v>
      </c>
      <c r="C2569" s="30">
        <v>0</v>
      </c>
      <c r="D2569" s="183">
        <v>0</v>
      </c>
    </row>
    <row r="2570" spans="1:4">
      <c r="A2570">
        <v>2754</v>
      </c>
      <c r="B2570" t="s">
        <v>7367</v>
      </c>
      <c r="C2570" s="30">
        <v>312</v>
      </c>
      <c r="D2570" s="183">
        <v>0</v>
      </c>
    </row>
    <row r="2571" spans="1:4">
      <c r="A2571">
        <v>2755</v>
      </c>
      <c r="B2571" t="s">
        <v>7368</v>
      </c>
      <c r="C2571" s="30">
        <v>66</v>
      </c>
      <c r="D2571" s="183">
        <v>0</v>
      </c>
    </row>
    <row r="2572" spans="1:4">
      <c r="A2572">
        <v>2756</v>
      </c>
      <c r="B2572" t="s">
        <v>7369</v>
      </c>
      <c r="C2572" s="30">
        <v>0</v>
      </c>
      <c r="D2572" s="183">
        <v>0</v>
      </c>
    </row>
    <row r="2573" spans="1:4">
      <c r="A2573">
        <v>2757</v>
      </c>
      <c r="B2573" t="s">
        <v>7370</v>
      </c>
      <c r="C2573" s="30">
        <v>0</v>
      </c>
      <c r="D2573" s="183">
        <v>8.2530000000000001</v>
      </c>
    </row>
    <row r="2574" spans="1:4">
      <c r="A2574">
        <v>2758</v>
      </c>
      <c r="B2574" t="s">
        <v>7371</v>
      </c>
      <c r="C2574" s="30">
        <v>6</v>
      </c>
      <c r="D2574" s="183">
        <v>8.8859999999999992</v>
      </c>
    </row>
    <row r="2575" spans="1:4">
      <c r="A2575">
        <v>2759</v>
      </c>
      <c r="B2575" t="s">
        <v>7372</v>
      </c>
      <c r="C2575" s="30">
        <v>0</v>
      </c>
      <c r="D2575" s="183">
        <v>0</v>
      </c>
    </row>
    <row r="2576" spans="1:4">
      <c r="A2576">
        <v>2760</v>
      </c>
      <c r="B2576" t="s">
        <v>7373</v>
      </c>
      <c r="C2576" s="30">
        <v>0</v>
      </c>
      <c r="D2576" s="183">
        <v>0</v>
      </c>
    </row>
    <row r="2577" spans="1:4">
      <c r="A2577">
        <v>2761</v>
      </c>
      <c r="B2577" t="s">
        <v>7374</v>
      </c>
      <c r="C2577" s="30">
        <v>0</v>
      </c>
      <c r="D2577" s="183">
        <v>6.1760000000000002</v>
      </c>
    </row>
    <row r="2578" spans="1:4">
      <c r="A2578">
        <v>2762</v>
      </c>
      <c r="B2578" t="s">
        <v>7375</v>
      </c>
      <c r="C2578" s="30">
        <v>0</v>
      </c>
      <c r="D2578" s="183">
        <v>0</v>
      </c>
    </row>
    <row r="2579" spans="1:4">
      <c r="A2579">
        <v>2763</v>
      </c>
      <c r="B2579" t="s">
        <v>7376</v>
      </c>
      <c r="C2579" s="30">
        <v>0</v>
      </c>
      <c r="D2579" s="183">
        <v>0</v>
      </c>
    </row>
    <row r="2580" spans="1:4">
      <c r="A2580">
        <v>2764</v>
      </c>
      <c r="B2580" t="s">
        <v>7377</v>
      </c>
      <c r="C2580" s="30">
        <v>3</v>
      </c>
      <c r="D2580" s="183">
        <v>0</v>
      </c>
    </row>
    <row r="2581" spans="1:4">
      <c r="A2581">
        <v>2765</v>
      </c>
      <c r="B2581" t="s">
        <v>7378</v>
      </c>
      <c r="C2581" s="30">
        <v>0</v>
      </c>
      <c r="D2581" s="183">
        <v>0</v>
      </c>
    </row>
    <row r="2582" spans="1:4">
      <c r="A2582">
        <v>2766</v>
      </c>
      <c r="B2582" t="s">
        <v>7379</v>
      </c>
      <c r="C2582" s="30">
        <v>3</v>
      </c>
      <c r="D2582" s="183">
        <v>0</v>
      </c>
    </row>
    <row r="2583" spans="1:4">
      <c r="A2583">
        <v>2767</v>
      </c>
      <c r="B2583" t="s">
        <v>7380</v>
      </c>
      <c r="C2583" s="30">
        <v>0</v>
      </c>
      <c r="D2583" s="183">
        <v>0</v>
      </c>
    </row>
    <row r="2584" spans="1:4">
      <c r="A2584">
        <v>2768</v>
      </c>
      <c r="B2584" t="s">
        <v>7381</v>
      </c>
      <c r="C2584" s="30">
        <v>0</v>
      </c>
      <c r="D2584" s="183">
        <v>0</v>
      </c>
    </row>
    <row r="2585" spans="1:4">
      <c r="A2585">
        <v>2769</v>
      </c>
      <c r="B2585" t="s">
        <v>7382</v>
      </c>
      <c r="C2585" s="30">
        <v>0</v>
      </c>
      <c r="D2585" s="183">
        <v>0</v>
      </c>
    </row>
    <row r="2586" spans="1:4">
      <c r="A2586">
        <v>2770</v>
      </c>
      <c r="B2586" t="s">
        <v>7383</v>
      </c>
      <c r="C2586" s="30">
        <v>0</v>
      </c>
      <c r="D2586" s="183">
        <v>0</v>
      </c>
    </row>
    <row r="2587" spans="1:4">
      <c r="A2587">
        <v>2771</v>
      </c>
      <c r="B2587" t="s">
        <v>7384</v>
      </c>
      <c r="C2587" s="30">
        <v>0</v>
      </c>
      <c r="D2587" s="183">
        <v>12.986000000000001</v>
      </c>
    </row>
    <row r="2588" spans="1:4">
      <c r="A2588">
        <v>2772</v>
      </c>
      <c r="B2588" t="s">
        <v>7385</v>
      </c>
      <c r="C2588" s="30">
        <v>9</v>
      </c>
      <c r="D2588" s="183">
        <v>0</v>
      </c>
    </row>
    <row r="2589" spans="1:4">
      <c r="A2589">
        <v>2773</v>
      </c>
      <c r="B2589" t="s">
        <v>7386</v>
      </c>
      <c r="C2589" s="30">
        <v>0</v>
      </c>
      <c r="D2589" s="183">
        <v>13.763999999999999</v>
      </c>
    </row>
    <row r="2590" spans="1:4">
      <c r="A2590">
        <v>2774</v>
      </c>
      <c r="B2590" t="s">
        <v>7387</v>
      </c>
      <c r="C2590" s="30">
        <v>15</v>
      </c>
      <c r="D2590" s="183">
        <v>0</v>
      </c>
    </row>
    <row r="2591" spans="1:4">
      <c r="A2591">
        <v>2775</v>
      </c>
      <c r="B2591" t="s">
        <v>7388</v>
      </c>
      <c r="C2591" s="30">
        <v>0</v>
      </c>
      <c r="D2591" s="183">
        <v>5.7750000000000004</v>
      </c>
    </row>
    <row r="2592" spans="1:4">
      <c r="A2592">
        <v>2776</v>
      </c>
      <c r="B2592" t="s">
        <v>7389</v>
      </c>
      <c r="C2592" s="30">
        <v>0</v>
      </c>
      <c r="D2592" s="183">
        <v>0</v>
      </c>
    </row>
    <row r="2593" spans="1:4">
      <c r="A2593">
        <v>2777</v>
      </c>
      <c r="B2593" t="s">
        <v>7390</v>
      </c>
      <c r="C2593" s="30">
        <v>6</v>
      </c>
      <c r="D2593" s="183">
        <v>0</v>
      </c>
    </row>
    <row r="2594" spans="1:4">
      <c r="A2594">
        <v>2778</v>
      </c>
      <c r="B2594" t="s">
        <v>7391</v>
      </c>
      <c r="C2594" s="30">
        <v>0</v>
      </c>
      <c r="D2594" s="183">
        <v>0</v>
      </c>
    </row>
    <row r="2595" spans="1:4">
      <c r="A2595">
        <v>2779</v>
      </c>
      <c r="B2595" t="s">
        <v>7392</v>
      </c>
      <c r="C2595" s="30">
        <v>0</v>
      </c>
      <c r="D2595" s="183">
        <v>9.5510000000000002</v>
      </c>
    </row>
    <row r="2596" spans="1:4">
      <c r="A2596">
        <v>2780</v>
      </c>
      <c r="B2596" t="s">
        <v>7393</v>
      </c>
      <c r="C2596" s="30">
        <v>78</v>
      </c>
      <c r="D2596" s="183">
        <v>0</v>
      </c>
    </row>
    <row r="2597" spans="1:4">
      <c r="A2597">
        <v>2781</v>
      </c>
      <c r="B2597" t="s">
        <v>7394</v>
      </c>
      <c r="C2597" s="30">
        <v>510</v>
      </c>
      <c r="D2597" s="183">
        <v>0</v>
      </c>
    </row>
    <row r="2598" spans="1:4">
      <c r="A2598">
        <v>2782</v>
      </c>
      <c r="B2598" t="s">
        <v>7395</v>
      </c>
      <c r="C2598" s="30">
        <v>3</v>
      </c>
      <c r="D2598" s="183">
        <v>23.99</v>
      </c>
    </row>
    <row r="2599" spans="1:4">
      <c r="A2599">
        <v>2783</v>
      </c>
      <c r="B2599" t="s">
        <v>7396</v>
      </c>
      <c r="C2599" s="30">
        <v>0</v>
      </c>
      <c r="D2599" s="183">
        <v>0</v>
      </c>
    </row>
    <row r="2600" spans="1:4">
      <c r="A2600">
        <v>2784</v>
      </c>
      <c r="B2600" t="s">
        <v>7397</v>
      </c>
      <c r="C2600" s="30">
        <v>0</v>
      </c>
      <c r="D2600" s="183">
        <v>0</v>
      </c>
    </row>
    <row r="2601" spans="1:4">
      <c r="A2601">
        <v>2785</v>
      </c>
      <c r="B2601" t="s">
        <v>7398</v>
      </c>
      <c r="C2601" s="30">
        <v>0</v>
      </c>
      <c r="D2601" s="183">
        <v>0</v>
      </c>
    </row>
    <row r="2602" spans="1:4">
      <c r="A2602">
        <v>2786</v>
      </c>
      <c r="B2602" t="s">
        <v>7399</v>
      </c>
      <c r="C2602" s="30">
        <v>0</v>
      </c>
      <c r="D2602" s="183">
        <v>0</v>
      </c>
    </row>
    <row r="2603" spans="1:4">
      <c r="A2603">
        <v>2787</v>
      </c>
      <c r="B2603" t="s">
        <v>7400</v>
      </c>
      <c r="C2603" s="30">
        <v>12</v>
      </c>
      <c r="D2603" s="183">
        <v>0</v>
      </c>
    </row>
    <row r="2604" spans="1:4">
      <c r="A2604">
        <v>2788</v>
      </c>
      <c r="B2604" t="s">
        <v>7401</v>
      </c>
      <c r="C2604" s="30">
        <v>0</v>
      </c>
      <c r="D2604" s="183">
        <v>0</v>
      </c>
    </row>
    <row r="2605" spans="1:4">
      <c r="A2605">
        <v>2789</v>
      </c>
      <c r="B2605" t="s">
        <v>7402</v>
      </c>
      <c r="C2605" s="30">
        <v>0</v>
      </c>
      <c r="D2605" s="183">
        <v>0</v>
      </c>
    </row>
    <row r="2606" spans="1:4">
      <c r="A2606">
        <v>2790</v>
      </c>
      <c r="B2606" t="s">
        <v>7403</v>
      </c>
      <c r="C2606" s="30">
        <v>0</v>
      </c>
      <c r="D2606" s="183">
        <v>12.926</v>
      </c>
    </row>
    <row r="2607" spans="1:4">
      <c r="A2607">
        <v>2791</v>
      </c>
      <c r="B2607" t="s">
        <v>7404</v>
      </c>
      <c r="C2607" s="30">
        <v>0</v>
      </c>
      <c r="D2607" s="183">
        <v>0</v>
      </c>
    </row>
    <row r="2608" spans="1:4">
      <c r="A2608">
        <v>2792</v>
      </c>
      <c r="B2608" t="s">
        <v>7405</v>
      </c>
      <c r="C2608" s="30">
        <v>0</v>
      </c>
      <c r="D2608" s="183">
        <v>0</v>
      </c>
    </row>
    <row r="2609" spans="1:4">
      <c r="A2609">
        <v>2793</v>
      </c>
      <c r="B2609" t="s">
        <v>7406</v>
      </c>
      <c r="C2609" s="30">
        <v>0</v>
      </c>
      <c r="D2609" s="183">
        <v>21.196000000000002</v>
      </c>
    </row>
    <row r="2610" spans="1:4">
      <c r="A2610">
        <v>2794</v>
      </c>
      <c r="B2610" t="s">
        <v>7407</v>
      </c>
      <c r="C2610" s="30">
        <v>9</v>
      </c>
      <c r="D2610" s="183">
        <v>0</v>
      </c>
    </row>
    <row r="2611" spans="1:4">
      <c r="A2611">
        <v>2795</v>
      </c>
      <c r="B2611" t="s">
        <v>7408</v>
      </c>
      <c r="C2611" s="30">
        <v>0</v>
      </c>
      <c r="D2611" s="183">
        <v>0</v>
      </c>
    </row>
    <row r="2612" spans="1:4">
      <c r="A2612">
        <v>2796</v>
      </c>
      <c r="B2612" t="s">
        <v>7409</v>
      </c>
      <c r="C2612" s="30">
        <v>6</v>
      </c>
      <c r="D2612" s="183">
        <v>5.6609999999999996</v>
      </c>
    </row>
    <row r="2613" spans="1:4">
      <c r="A2613">
        <v>2797</v>
      </c>
      <c r="B2613" t="s">
        <v>7410</v>
      </c>
      <c r="C2613" s="30">
        <v>0</v>
      </c>
      <c r="D2613" s="183">
        <v>21.754999999999999</v>
      </c>
    </row>
    <row r="2614" spans="1:4">
      <c r="A2614">
        <v>2798</v>
      </c>
      <c r="B2614" t="s">
        <v>7411</v>
      </c>
      <c r="C2614" s="30">
        <v>0</v>
      </c>
      <c r="D2614" s="183">
        <v>7.8639999999999999</v>
      </c>
    </row>
    <row r="2615" spans="1:4">
      <c r="A2615">
        <v>2799</v>
      </c>
      <c r="B2615" t="s">
        <v>7412</v>
      </c>
      <c r="C2615" s="30">
        <v>0</v>
      </c>
      <c r="D2615" s="183">
        <v>0</v>
      </c>
    </row>
    <row r="2616" spans="1:4">
      <c r="A2616">
        <v>2800</v>
      </c>
      <c r="B2616" t="s">
        <v>7413</v>
      </c>
      <c r="C2616" s="30">
        <v>666</v>
      </c>
      <c r="D2616" s="183">
        <v>0</v>
      </c>
    </row>
    <row r="2617" spans="1:4">
      <c r="A2617">
        <v>2801</v>
      </c>
      <c r="B2617" t="s">
        <v>7414</v>
      </c>
      <c r="C2617" s="30">
        <v>6</v>
      </c>
      <c r="D2617" s="183">
        <v>0</v>
      </c>
    </row>
    <row r="2618" spans="1:4">
      <c r="A2618">
        <v>2802</v>
      </c>
      <c r="B2618" t="s">
        <v>7415</v>
      </c>
      <c r="C2618" s="30">
        <v>0</v>
      </c>
      <c r="D2618" s="183">
        <v>18.896999999999998</v>
      </c>
    </row>
    <row r="2619" spans="1:4">
      <c r="A2619">
        <v>2803</v>
      </c>
      <c r="B2619" t="s">
        <v>7416</v>
      </c>
      <c r="C2619" s="30">
        <v>0</v>
      </c>
      <c r="D2619" s="183">
        <v>22</v>
      </c>
    </row>
    <row r="2620" spans="1:4">
      <c r="A2620">
        <v>2804</v>
      </c>
      <c r="B2620" t="s">
        <v>7417</v>
      </c>
      <c r="C2620" s="30">
        <v>6</v>
      </c>
      <c r="D2620" s="183">
        <v>6.8949999999999996</v>
      </c>
    </row>
    <row r="2621" spans="1:4">
      <c r="A2621">
        <v>2805</v>
      </c>
      <c r="B2621" t="s">
        <v>7418</v>
      </c>
      <c r="C2621" s="30">
        <v>0</v>
      </c>
      <c r="D2621" s="183">
        <v>0</v>
      </c>
    </row>
    <row r="2622" spans="1:4">
      <c r="A2622">
        <v>2806</v>
      </c>
      <c r="B2622" t="s">
        <v>7419</v>
      </c>
      <c r="C2622" s="30">
        <v>0</v>
      </c>
      <c r="D2622" s="183">
        <v>8.1539999999999999</v>
      </c>
    </row>
    <row r="2623" spans="1:4">
      <c r="A2623">
        <v>2807</v>
      </c>
      <c r="B2623" t="s">
        <v>7420</v>
      </c>
      <c r="C2623" s="30">
        <v>0</v>
      </c>
      <c r="D2623" s="183">
        <v>0</v>
      </c>
    </row>
    <row r="2624" spans="1:4">
      <c r="A2624">
        <v>2808</v>
      </c>
      <c r="B2624" t="s">
        <v>7421</v>
      </c>
      <c r="C2624" s="30">
        <v>0</v>
      </c>
      <c r="D2624" s="183">
        <v>9.5559999999999992</v>
      </c>
    </row>
    <row r="2625" spans="1:4">
      <c r="A2625">
        <v>2809</v>
      </c>
      <c r="B2625" t="s">
        <v>7422</v>
      </c>
      <c r="C2625" s="30">
        <v>0</v>
      </c>
      <c r="D2625" s="183">
        <v>0</v>
      </c>
    </row>
    <row r="2626" spans="1:4">
      <c r="A2626">
        <v>2810</v>
      </c>
      <c r="B2626" t="s">
        <v>7423</v>
      </c>
      <c r="C2626" s="30">
        <v>0</v>
      </c>
      <c r="D2626" s="183">
        <v>0</v>
      </c>
    </row>
    <row r="2627" spans="1:4">
      <c r="A2627">
        <v>2811</v>
      </c>
      <c r="B2627" t="s">
        <v>7424</v>
      </c>
      <c r="C2627" s="30">
        <v>0</v>
      </c>
      <c r="D2627" s="183">
        <v>0</v>
      </c>
    </row>
    <row r="2628" spans="1:4">
      <c r="A2628">
        <v>2812</v>
      </c>
      <c r="B2628" t="s">
        <v>7425</v>
      </c>
      <c r="C2628" s="30">
        <v>0</v>
      </c>
      <c r="D2628" s="183">
        <v>0</v>
      </c>
    </row>
    <row r="2629" spans="1:4">
      <c r="A2629">
        <v>2813</v>
      </c>
      <c r="B2629" t="s">
        <v>7426</v>
      </c>
      <c r="C2629" s="30">
        <v>0</v>
      </c>
      <c r="D2629" s="183">
        <v>0</v>
      </c>
    </row>
    <row r="2630" spans="1:4">
      <c r="A2630">
        <v>2814</v>
      </c>
      <c r="B2630" t="s">
        <v>7427</v>
      </c>
      <c r="C2630" s="30">
        <v>0</v>
      </c>
      <c r="D2630" s="183">
        <v>0</v>
      </c>
    </row>
    <row r="2631" spans="1:4">
      <c r="A2631">
        <v>2815</v>
      </c>
      <c r="B2631" t="s">
        <v>7428</v>
      </c>
      <c r="C2631" s="30">
        <v>0</v>
      </c>
      <c r="D2631" s="183">
        <v>0</v>
      </c>
    </row>
    <row r="2632" spans="1:4">
      <c r="A2632">
        <v>2816</v>
      </c>
      <c r="B2632" t="s">
        <v>7429</v>
      </c>
      <c r="C2632" s="30">
        <v>0</v>
      </c>
      <c r="D2632" s="183">
        <v>0</v>
      </c>
    </row>
    <row r="2633" spans="1:4">
      <c r="A2633">
        <v>2817</v>
      </c>
      <c r="B2633" t="s">
        <v>7430</v>
      </c>
      <c r="C2633" s="30">
        <v>0</v>
      </c>
      <c r="D2633" s="183">
        <v>77.760000000000005</v>
      </c>
    </row>
    <row r="2634" spans="1:4">
      <c r="A2634">
        <v>2818</v>
      </c>
      <c r="B2634" t="s">
        <v>7431</v>
      </c>
      <c r="C2634" s="30">
        <v>0</v>
      </c>
      <c r="D2634" s="183">
        <v>11.346</v>
      </c>
    </row>
    <row r="2635" spans="1:4">
      <c r="A2635">
        <v>2819</v>
      </c>
      <c r="B2635" t="s">
        <v>7432</v>
      </c>
      <c r="C2635" s="30">
        <v>0</v>
      </c>
      <c r="D2635" s="183">
        <v>0</v>
      </c>
    </row>
    <row r="2636" spans="1:4">
      <c r="A2636">
        <v>2820</v>
      </c>
      <c r="B2636" t="s">
        <v>7433</v>
      </c>
      <c r="C2636" s="30">
        <v>0</v>
      </c>
      <c r="D2636" s="183">
        <v>14.151999999999999</v>
      </c>
    </row>
    <row r="2637" spans="1:4">
      <c r="A2637">
        <v>2821</v>
      </c>
      <c r="B2637" t="s">
        <v>7434</v>
      </c>
      <c r="C2637" s="30">
        <v>0</v>
      </c>
      <c r="D2637" s="183">
        <v>0</v>
      </c>
    </row>
    <row r="2638" spans="1:4">
      <c r="A2638">
        <v>2822</v>
      </c>
      <c r="B2638" t="s">
        <v>7435</v>
      </c>
      <c r="C2638" s="30">
        <v>0</v>
      </c>
      <c r="D2638" s="183">
        <v>9.3529999999999998</v>
      </c>
    </row>
    <row r="2639" spans="1:4">
      <c r="A2639">
        <v>2823</v>
      </c>
      <c r="B2639" t="s">
        <v>7436</v>
      </c>
      <c r="C2639" s="30">
        <v>0</v>
      </c>
      <c r="D2639" s="183">
        <v>0</v>
      </c>
    </row>
    <row r="2640" spans="1:4">
      <c r="A2640">
        <v>2824</v>
      </c>
      <c r="B2640" t="s">
        <v>7437</v>
      </c>
      <c r="C2640" s="30">
        <v>0</v>
      </c>
      <c r="D2640" s="183">
        <v>0</v>
      </c>
    </row>
    <row r="2641" spans="1:4">
      <c r="A2641">
        <v>2825</v>
      </c>
      <c r="B2641" t="s">
        <v>7438</v>
      </c>
      <c r="C2641" s="30">
        <v>9</v>
      </c>
      <c r="D2641" s="183">
        <v>16.91</v>
      </c>
    </row>
    <row r="2642" spans="1:4">
      <c r="A2642">
        <v>2826</v>
      </c>
      <c r="B2642" t="s">
        <v>7439</v>
      </c>
      <c r="C2642" s="30">
        <v>0</v>
      </c>
      <c r="D2642" s="183">
        <v>0</v>
      </c>
    </row>
    <row r="2643" spans="1:4">
      <c r="A2643">
        <v>2827</v>
      </c>
      <c r="B2643" t="s">
        <v>7440</v>
      </c>
      <c r="C2643" s="30">
        <v>123</v>
      </c>
      <c r="D2643" s="183">
        <v>0</v>
      </c>
    </row>
    <row r="2644" spans="1:4">
      <c r="A2644">
        <v>2828</v>
      </c>
      <c r="B2644" t="s">
        <v>7441</v>
      </c>
      <c r="C2644" s="30">
        <v>0</v>
      </c>
      <c r="D2644" s="183">
        <v>0</v>
      </c>
    </row>
    <row r="2645" spans="1:4">
      <c r="A2645">
        <v>2829</v>
      </c>
      <c r="B2645" t="s">
        <v>7442</v>
      </c>
      <c r="C2645" s="30">
        <v>0</v>
      </c>
      <c r="D2645" s="183">
        <v>0</v>
      </c>
    </row>
    <row r="2646" spans="1:4">
      <c r="A2646">
        <v>2830</v>
      </c>
      <c r="B2646" t="s">
        <v>7443</v>
      </c>
      <c r="C2646" s="30">
        <v>0</v>
      </c>
      <c r="D2646" s="183">
        <v>0</v>
      </c>
    </row>
    <row r="2647" spans="1:4">
      <c r="A2647">
        <v>2831</v>
      </c>
      <c r="B2647" t="s">
        <v>7444</v>
      </c>
      <c r="C2647" s="30">
        <v>0</v>
      </c>
      <c r="D2647" s="183">
        <v>0</v>
      </c>
    </row>
    <row r="2648" spans="1:4">
      <c r="A2648">
        <v>2832</v>
      </c>
      <c r="B2648" t="s">
        <v>7445</v>
      </c>
      <c r="C2648" s="30">
        <v>0</v>
      </c>
      <c r="D2648" s="183">
        <v>0</v>
      </c>
    </row>
    <row r="2649" spans="1:4">
      <c r="A2649">
        <v>2833</v>
      </c>
      <c r="B2649" t="s">
        <v>7446</v>
      </c>
      <c r="C2649" s="30">
        <v>0</v>
      </c>
      <c r="D2649" s="183">
        <v>4.5449999999999999</v>
      </c>
    </row>
    <row r="2650" spans="1:4">
      <c r="A2650">
        <v>2834</v>
      </c>
      <c r="B2650" t="s">
        <v>7447</v>
      </c>
      <c r="C2650" s="30">
        <v>0</v>
      </c>
      <c r="D2650" s="183">
        <v>0</v>
      </c>
    </row>
    <row r="2651" spans="1:4">
      <c r="A2651">
        <v>2835</v>
      </c>
      <c r="B2651" t="s">
        <v>7448</v>
      </c>
      <c r="C2651" s="30">
        <v>0</v>
      </c>
      <c r="D2651" s="183">
        <v>0</v>
      </c>
    </row>
    <row r="2652" spans="1:4">
      <c r="A2652">
        <v>2836</v>
      </c>
      <c r="B2652" t="s">
        <v>7449</v>
      </c>
      <c r="C2652" s="30">
        <v>0</v>
      </c>
      <c r="D2652" s="183">
        <v>0</v>
      </c>
    </row>
    <row r="2653" spans="1:4">
      <c r="A2653">
        <v>2837</v>
      </c>
      <c r="B2653" t="s">
        <v>7450</v>
      </c>
      <c r="C2653" s="30">
        <v>0</v>
      </c>
      <c r="D2653" s="183">
        <v>10.929</v>
      </c>
    </row>
    <row r="2654" spans="1:4">
      <c r="A2654">
        <v>2839</v>
      </c>
      <c r="B2654" t="s">
        <v>7451</v>
      </c>
      <c r="C2654" s="30">
        <v>0</v>
      </c>
      <c r="D2654" s="183">
        <v>0</v>
      </c>
    </row>
    <row r="2655" spans="1:4">
      <c r="A2655">
        <v>2840</v>
      </c>
      <c r="B2655" t="s">
        <v>7452</v>
      </c>
      <c r="C2655" s="30">
        <v>0</v>
      </c>
      <c r="D2655" s="183">
        <v>13.084</v>
      </c>
    </row>
    <row r="2656" spans="1:4">
      <c r="A2656">
        <v>2841</v>
      </c>
      <c r="B2656" t="s">
        <v>7453</v>
      </c>
      <c r="C2656" s="30">
        <v>0</v>
      </c>
      <c r="D2656" s="183">
        <v>0</v>
      </c>
    </row>
    <row r="2657" spans="1:4">
      <c r="A2657">
        <v>2842</v>
      </c>
      <c r="B2657" t="s">
        <v>7454</v>
      </c>
      <c r="C2657" s="30">
        <v>0</v>
      </c>
      <c r="D2657" s="183">
        <v>36.366</v>
      </c>
    </row>
    <row r="2658" spans="1:4">
      <c r="A2658">
        <v>2843</v>
      </c>
      <c r="B2658" t="s">
        <v>7455</v>
      </c>
      <c r="C2658" s="30">
        <v>0</v>
      </c>
      <c r="D2658" s="183">
        <v>0</v>
      </c>
    </row>
    <row r="2659" spans="1:4">
      <c r="A2659">
        <v>2844</v>
      </c>
      <c r="B2659" t="s">
        <v>7456</v>
      </c>
      <c r="C2659" s="30">
        <v>0</v>
      </c>
      <c r="D2659" s="183">
        <v>0</v>
      </c>
    </row>
    <row r="2660" spans="1:4">
      <c r="A2660">
        <v>2845</v>
      </c>
      <c r="B2660" t="s">
        <v>7457</v>
      </c>
      <c r="C2660" s="30">
        <v>0</v>
      </c>
      <c r="D2660" s="183">
        <v>0</v>
      </c>
    </row>
    <row r="2661" spans="1:4">
      <c r="A2661">
        <v>2846</v>
      </c>
      <c r="B2661" t="s">
        <v>7458</v>
      </c>
      <c r="C2661" s="30">
        <v>0</v>
      </c>
      <c r="D2661" s="183">
        <v>0</v>
      </c>
    </row>
    <row r="2662" spans="1:4">
      <c r="A2662">
        <v>2847</v>
      </c>
      <c r="B2662" t="s">
        <v>7459</v>
      </c>
      <c r="C2662" s="30">
        <v>27</v>
      </c>
      <c r="D2662" s="183">
        <v>0</v>
      </c>
    </row>
    <row r="2663" spans="1:4">
      <c r="A2663">
        <v>2848</v>
      </c>
      <c r="B2663" t="s">
        <v>32149</v>
      </c>
      <c r="C2663" s="30">
        <v>0</v>
      </c>
      <c r="D2663" s="183">
        <v>0</v>
      </c>
    </row>
    <row r="2664" spans="1:4">
      <c r="A2664">
        <v>2849</v>
      </c>
      <c r="B2664" t="s">
        <v>7460</v>
      </c>
      <c r="C2664" s="30">
        <v>0</v>
      </c>
      <c r="D2664" s="183">
        <v>0</v>
      </c>
    </row>
    <row r="2665" spans="1:4">
      <c r="A2665">
        <v>2850</v>
      </c>
      <c r="B2665" t="s">
        <v>7461</v>
      </c>
      <c r="C2665" s="30">
        <v>0</v>
      </c>
      <c r="D2665" s="183">
        <v>0</v>
      </c>
    </row>
    <row r="2666" spans="1:4">
      <c r="A2666">
        <v>2851</v>
      </c>
      <c r="B2666" t="s">
        <v>7462</v>
      </c>
      <c r="C2666" s="30">
        <v>276</v>
      </c>
      <c r="D2666" s="183">
        <v>14.912000000000001</v>
      </c>
    </row>
    <row r="2667" spans="1:4">
      <c r="A2667">
        <v>2852</v>
      </c>
      <c r="B2667" t="s">
        <v>7463</v>
      </c>
      <c r="C2667" s="30">
        <v>0</v>
      </c>
      <c r="D2667" s="183">
        <v>0</v>
      </c>
    </row>
    <row r="2668" spans="1:4">
      <c r="A2668">
        <v>2853</v>
      </c>
      <c r="B2668" t="s">
        <v>32150</v>
      </c>
      <c r="C2668" s="30">
        <v>0</v>
      </c>
      <c r="D2668" s="183">
        <v>0</v>
      </c>
    </row>
    <row r="2669" spans="1:4">
      <c r="A2669">
        <v>2854</v>
      </c>
      <c r="B2669" t="s">
        <v>7464</v>
      </c>
      <c r="C2669" s="30">
        <v>60</v>
      </c>
      <c r="D2669" s="183">
        <v>0</v>
      </c>
    </row>
    <row r="2670" spans="1:4">
      <c r="A2670">
        <v>2855</v>
      </c>
      <c r="B2670" t="s">
        <v>7465</v>
      </c>
      <c r="C2670" s="30">
        <v>0</v>
      </c>
      <c r="D2670" s="183">
        <v>0</v>
      </c>
    </row>
    <row r="2671" spans="1:4">
      <c r="A2671">
        <v>2856</v>
      </c>
      <c r="B2671" t="s">
        <v>7466</v>
      </c>
      <c r="C2671" s="30">
        <v>0</v>
      </c>
      <c r="D2671" s="183">
        <v>0</v>
      </c>
    </row>
    <row r="2672" spans="1:4">
      <c r="A2672">
        <v>2857</v>
      </c>
      <c r="B2672" t="s">
        <v>7467</v>
      </c>
      <c r="C2672" s="30">
        <v>0</v>
      </c>
      <c r="D2672" s="183">
        <v>0</v>
      </c>
    </row>
    <row r="2673" spans="1:4">
      <c r="A2673">
        <v>2858</v>
      </c>
      <c r="B2673" t="s">
        <v>7468</v>
      </c>
      <c r="C2673" s="30">
        <v>0</v>
      </c>
      <c r="D2673" s="183">
        <v>0</v>
      </c>
    </row>
    <row r="2674" spans="1:4">
      <c r="A2674">
        <v>2859</v>
      </c>
      <c r="B2674" t="s">
        <v>7469</v>
      </c>
      <c r="C2674" s="30">
        <v>0</v>
      </c>
      <c r="D2674" s="183">
        <v>9.1910000000000007</v>
      </c>
    </row>
    <row r="2675" spans="1:4">
      <c r="A2675">
        <v>2860</v>
      </c>
      <c r="B2675" t="s">
        <v>7470</v>
      </c>
      <c r="C2675" s="30">
        <v>0</v>
      </c>
      <c r="D2675" s="183">
        <v>30.74</v>
      </c>
    </row>
    <row r="2676" spans="1:4">
      <c r="A2676">
        <v>2861</v>
      </c>
      <c r="B2676" t="s">
        <v>7471</v>
      </c>
      <c r="C2676" s="30">
        <v>0</v>
      </c>
      <c r="D2676" s="183">
        <v>0</v>
      </c>
    </row>
    <row r="2677" spans="1:4">
      <c r="A2677">
        <v>2862</v>
      </c>
      <c r="B2677" t="s">
        <v>7472</v>
      </c>
      <c r="C2677" s="30">
        <v>0</v>
      </c>
      <c r="D2677" s="183">
        <v>0</v>
      </c>
    </row>
    <row r="2678" spans="1:4">
      <c r="A2678">
        <v>2863</v>
      </c>
      <c r="B2678" t="s">
        <v>7473</v>
      </c>
      <c r="C2678" s="30">
        <v>0</v>
      </c>
      <c r="D2678" s="183">
        <v>0</v>
      </c>
    </row>
    <row r="2679" spans="1:4">
      <c r="A2679">
        <v>2864</v>
      </c>
      <c r="B2679" t="s">
        <v>7474</v>
      </c>
      <c r="C2679" s="30">
        <v>0</v>
      </c>
      <c r="D2679" s="183">
        <v>0</v>
      </c>
    </row>
    <row r="2680" spans="1:4">
      <c r="A2680">
        <v>2865</v>
      </c>
      <c r="B2680" t="s">
        <v>7475</v>
      </c>
      <c r="C2680" s="30">
        <v>0</v>
      </c>
      <c r="D2680" s="183">
        <v>0</v>
      </c>
    </row>
    <row r="2681" spans="1:4">
      <c r="A2681">
        <v>2866</v>
      </c>
      <c r="B2681" t="s">
        <v>7476</v>
      </c>
      <c r="C2681" s="30">
        <v>0</v>
      </c>
      <c r="D2681" s="183">
        <v>0</v>
      </c>
    </row>
    <row r="2682" spans="1:4">
      <c r="A2682">
        <v>2867</v>
      </c>
      <c r="B2682" t="s">
        <v>7477</v>
      </c>
      <c r="C2682" s="30">
        <v>0</v>
      </c>
      <c r="D2682" s="183">
        <v>38.258000000000003</v>
      </c>
    </row>
    <row r="2683" spans="1:4">
      <c r="A2683">
        <v>2868</v>
      </c>
      <c r="B2683" t="s">
        <v>7478</v>
      </c>
      <c r="C2683" s="30">
        <v>0</v>
      </c>
      <c r="D2683" s="183">
        <v>0</v>
      </c>
    </row>
    <row r="2684" spans="1:4">
      <c r="A2684">
        <v>2869</v>
      </c>
      <c r="B2684" t="s">
        <v>7479</v>
      </c>
      <c r="C2684" s="30">
        <v>0</v>
      </c>
      <c r="D2684" s="183">
        <v>0</v>
      </c>
    </row>
    <row r="2685" spans="1:4">
      <c r="A2685">
        <v>2870</v>
      </c>
      <c r="B2685" t="s">
        <v>7480</v>
      </c>
      <c r="C2685" s="30">
        <v>0</v>
      </c>
      <c r="D2685" s="183">
        <v>0</v>
      </c>
    </row>
    <row r="2686" spans="1:4">
      <c r="A2686">
        <v>2871</v>
      </c>
      <c r="B2686" t="s">
        <v>7481</v>
      </c>
      <c r="C2686" s="30">
        <v>0</v>
      </c>
      <c r="D2686" s="183">
        <v>0</v>
      </c>
    </row>
    <row r="2687" spans="1:4">
      <c r="A2687">
        <v>2872</v>
      </c>
      <c r="B2687" t="s">
        <v>7482</v>
      </c>
      <c r="C2687" s="30">
        <v>6</v>
      </c>
      <c r="D2687" s="183">
        <v>0</v>
      </c>
    </row>
    <row r="2688" spans="1:4">
      <c r="A2688">
        <v>2873</v>
      </c>
      <c r="B2688" t="s">
        <v>7483</v>
      </c>
      <c r="C2688" s="30">
        <v>0</v>
      </c>
      <c r="D2688" s="183">
        <v>0</v>
      </c>
    </row>
    <row r="2689" spans="1:4">
      <c r="A2689">
        <v>2874</v>
      </c>
      <c r="B2689" t="s">
        <v>7484</v>
      </c>
      <c r="C2689" s="30">
        <v>0</v>
      </c>
      <c r="D2689" s="183">
        <v>0</v>
      </c>
    </row>
    <row r="2690" spans="1:4">
      <c r="A2690">
        <v>2875</v>
      </c>
      <c r="B2690" t="s">
        <v>7485</v>
      </c>
      <c r="C2690" s="30">
        <v>0</v>
      </c>
      <c r="D2690" s="183">
        <v>0</v>
      </c>
    </row>
    <row r="2691" spans="1:4">
      <c r="A2691">
        <v>2876</v>
      </c>
      <c r="B2691" t="s">
        <v>7486</v>
      </c>
      <c r="C2691" s="30">
        <v>0</v>
      </c>
      <c r="D2691" s="183">
        <v>0</v>
      </c>
    </row>
    <row r="2692" spans="1:4">
      <c r="A2692">
        <v>2877</v>
      </c>
      <c r="B2692" t="s">
        <v>7487</v>
      </c>
      <c r="C2692" s="30">
        <v>0</v>
      </c>
      <c r="D2692" s="183">
        <v>0</v>
      </c>
    </row>
    <row r="2693" spans="1:4">
      <c r="A2693">
        <v>2878</v>
      </c>
      <c r="B2693" t="s">
        <v>7488</v>
      </c>
      <c r="C2693" s="30">
        <v>6</v>
      </c>
      <c r="D2693" s="183">
        <v>0</v>
      </c>
    </row>
    <row r="2694" spans="1:4">
      <c r="A2694">
        <v>2879</v>
      </c>
      <c r="B2694" t="s">
        <v>7489</v>
      </c>
      <c r="C2694" s="30">
        <v>9</v>
      </c>
      <c r="D2694" s="183">
        <v>0</v>
      </c>
    </row>
    <row r="2695" spans="1:4">
      <c r="A2695">
        <v>2880</v>
      </c>
      <c r="B2695" t="s">
        <v>7490</v>
      </c>
      <c r="C2695" s="30">
        <v>30</v>
      </c>
      <c r="D2695" s="183">
        <v>9.9499999999999993</v>
      </c>
    </row>
    <row r="2696" spans="1:4">
      <c r="A2696">
        <v>2881</v>
      </c>
      <c r="B2696" t="s">
        <v>7491</v>
      </c>
      <c r="C2696" s="30">
        <v>0</v>
      </c>
      <c r="D2696" s="183">
        <v>0</v>
      </c>
    </row>
    <row r="2697" spans="1:4">
      <c r="A2697">
        <v>2882</v>
      </c>
      <c r="B2697" t="s">
        <v>7492</v>
      </c>
      <c r="C2697" s="30">
        <v>0</v>
      </c>
      <c r="D2697" s="183">
        <v>9.5269999999999992</v>
      </c>
    </row>
    <row r="2698" spans="1:4">
      <c r="A2698">
        <v>2883</v>
      </c>
      <c r="B2698" t="s">
        <v>7493</v>
      </c>
      <c r="C2698" s="30">
        <v>0</v>
      </c>
      <c r="D2698" s="183">
        <v>0</v>
      </c>
    </row>
    <row r="2699" spans="1:4">
      <c r="A2699">
        <v>2884</v>
      </c>
      <c r="B2699" t="s">
        <v>7494</v>
      </c>
      <c r="C2699" s="30">
        <v>0</v>
      </c>
      <c r="D2699" s="183">
        <v>0</v>
      </c>
    </row>
    <row r="2700" spans="1:4">
      <c r="A2700">
        <v>2885</v>
      </c>
      <c r="B2700" t="s">
        <v>7495</v>
      </c>
      <c r="C2700" s="30">
        <v>0</v>
      </c>
      <c r="D2700" s="183">
        <v>7.6879999999999997</v>
      </c>
    </row>
    <row r="2701" spans="1:4">
      <c r="A2701">
        <v>2886</v>
      </c>
      <c r="B2701" t="s">
        <v>7496</v>
      </c>
      <c r="C2701" s="30">
        <v>0</v>
      </c>
      <c r="D2701" s="183">
        <v>14.289</v>
      </c>
    </row>
    <row r="2702" spans="1:4">
      <c r="A2702">
        <v>2887</v>
      </c>
      <c r="B2702" t="s">
        <v>7497</v>
      </c>
      <c r="C2702" s="30">
        <v>0</v>
      </c>
      <c r="D2702" s="183">
        <v>0</v>
      </c>
    </row>
    <row r="2703" spans="1:4">
      <c r="A2703">
        <v>2888</v>
      </c>
      <c r="B2703" t="s">
        <v>7498</v>
      </c>
      <c r="C2703" s="30">
        <v>0</v>
      </c>
      <c r="D2703" s="183">
        <v>0</v>
      </c>
    </row>
    <row r="2704" spans="1:4">
      <c r="A2704">
        <v>2889</v>
      </c>
      <c r="B2704" t="s">
        <v>7499</v>
      </c>
      <c r="C2704" s="30">
        <v>0</v>
      </c>
      <c r="D2704" s="183">
        <v>0</v>
      </c>
    </row>
    <row r="2705" spans="1:4">
      <c r="A2705">
        <v>2890</v>
      </c>
      <c r="B2705" t="s">
        <v>7500</v>
      </c>
      <c r="C2705" s="30">
        <v>0</v>
      </c>
      <c r="D2705" s="183">
        <v>0</v>
      </c>
    </row>
    <row r="2706" spans="1:4">
      <c r="A2706">
        <v>2891</v>
      </c>
      <c r="B2706" t="s">
        <v>7501</v>
      </c>
      <c r="C2706" s="30">
        <v>18</v>
      </c>
      <c r="D2706" s="183">
        <v>21.643000000000001</v>
      </c>
    </row>
    <row r="2707" spans="1:4">
      <c r="A2707">
        <v>2892</v>
      </c>
      <c r="B2707" t="s">
        <v>7502</v>
      </c>
      <c r="C2707" s="30">
        <v>0</v>
      </c>
      <c r="D2707" s="183">
        <v>0</v>
      </c>
    </row>
    <row r="2708" spans="1:4">
      <c r="A2708">
        <v>2893</v>
      </c>
      <c r="B2708" t="s">
        <v>7503</v>
      </c>
      <c r="C2708" s="30">
        <v>30</v>
      </c>
      <c r="D2708" s="183">
        <v>78.775999999999996</v>
      </c>
    </row>
    <row r="2709" spans="1:4">
      <c r="A2709">
        <v>2894</v>
      </c>
      <c r="B2709" t="s">
        <v>7504</v>
      </c>
      <c r="C2709" s="30">
        <v>0</v>
      </c>
      <c r="D2709" s="183">
        <v>0</v>
      </c>
    </row>
    <row r="2710" spans="1:4">
      <c r="A2710">
        <v>2895</v>
      </c>
      <c r="B2710" t="s">
        <v>7505</v>
      </c>
      <c r="C2710" s="30">
        <v>0</v>
      </c>
      <c r="D2710" s="183">
        <v>0</v>
      </c>
    </row>
    <row r="2711" spans="1:4">
      <c r="A2711">
        <v>2896</v>
      </c>
      <c r="B2711" t="s">
        <v>7506</v>
      </c>
      <c r="C2711" s="30">
        <v>0</v>
      </c>
      <c r="D2711" s="183">
        <v>0</v>
      </c>
    </row>
    <row r="2712" spans="1:4">
      <c r="A2712">
        <v>2897</v>
      </c>
      <c r="B2712" t="s">
        <v>7507</v>
      </c>
      <c r="C2712" s="30">
        <v>0</v>
      </c>
      <c r="D2712" s="183">
        <v>0</v>
      </c>
    </row>
    <row r="2713" spans="1:4">
      <c r="A2713">
        <v>2898</v>
      </c>
      <c r="B2713" t="s">
        <v>7508</v>
      </c>
      <c r="C2713" s="30">
        <v>0</v>
      </c>
      <c r="D2713" s="183">
        <v>0</v>
      </c>
    </row>
    <row r="2714" spans="1:4">
      <c r="A2714">
        <v>2899</v>
      </c>
      <c r="B2714" t="s">
        <v>7509</v>
      </c>
      <c r="C2714" s="30">
        <v>0</v>
      </c>
      <c r="D2714" s="183">
        <v>0</v>
      </c>
    </row>
    <row r="2715" spans="1:4">
      <c r="A2715">
        <v>2900</v>
      </c>
      <c r="B2715" t="s">
        <v>7510</v>
      </c>
      <c r="C2715" s="30">
        <v>0</v>
      </c>
      <c r="D2715" s="183">
        <v>47.12</v>
      </c>
    </row>
    <row r="2716" spans="1:4">
      <c r="A2716">
        <v>2901</v>
      </c>
      <c r="B2716" t="s">
        <v>7511</v>
      </c>
      <c r="C2716" s="30">
        <v>0</v>
      </c>
      <c r="D2716" s="183">
        <v>0</v>
      </c>
    </row>
    <row r="2717" spans="1:4">
      <c r="A2717">
        <v>2902</v>
      </c>
      <c r="B2717" t="s">
        <v>7512</v>
      </c>
      <c r="C2717" s="30">
        <v>0</v>
      </c>
      <c r="D2717" s="183">
        <v>0</v>
      </c>
    </row>
    <row r="2718" spans="1:4">
      <c r="A2718">
        <v>2903</v>
      </c>
      <c r="B2718" t="s">
        <v>7513</v>
      </c>
      <c r="C2718" s="30">
        <v>0</v>
      </c>
      <c r="D2718" s="183">
        <v>9.0890000000000004</v>
      </c>
    </row>
    <row r="2719" spans="1:4">
      <c r="A2719">
        <v>2904</v>
      </c>
      <c r="B2719" t="s">
        <v>7514</v>
      </c>
      <c r="C2719" s="30">
        <v>0</v>
      </c>
      <c r="D2719" s="183">
        <v>10.817</v>
      </c>
    </row>
    <row r="2720" spans="1:4">
      <c r="A2720">
        <v>2905</v>
      </c>
      <c r="B2720" t="s">
        <v>7515</v>
      </c>
      <c r="C2720" s="30">
        <v>0</v>
      </c>
      <c r="D2720" s="183">
        <v>10.097</v>
      </c>
    </row>
    <row r="2721" spans="1:4">
      <c r="A2721">
        <v>2906</v>
      </c>
      <c r="B2721" t="s">
        <v>7516</v>
      </c>
      <c r="C2721" s="30">
        <v>0</v>
      </c>
      <c r="D2721" s="183">
        <v>0</v>
      </c>
    </row>
    <row r="2722" spans="1:4">
      <c r="A2722">
        <v>2907</v>
      </c>
      <c r="B2722" t="s">
        <v>7517</v>
      </c>
      <c r="C2722" s="30">
        <v>0</v>
      </c>
      <c r="D2722" s="183">
        <v>0</v>
      </c>
    </row>
    <row r="2723" spans="1:4">
      <c r="A2723">
        <v>2908</v>
      </c>
      <c r="B2723" t="s">
        <v>7518</v>
      </c>
      <c r="C2723" s="30">
        <v>0</v>
      </c>
      <c r="D2723" s="183">
        <v>14.25</v>
      </c>
    </row>
    <row r="2724" spans="1:4">
      <c r="A2724">
        <v>2909</v>
      </c>
      <c r="B2724" t="s">
        <v>32151</v>
      </c>
      <c r="C2724" s="30">
        <v>0</v>
      </c>
      <c r="D2724" s="183">
        <v>0</v>
      </c>
    </row>
    <row r="2725" spans="1:4">
      <c r="A2725">
        <v>2910</v>
      </c>
      <c r="B2725" t="s">
        <v>7519</v>
      </c>
      <c r="C2725" s="30">
        <v>0</v>
      </c>
      <c r="D2725" s="183">
        <v>0</v>
      </c>
    </row>
    <row r="2726" spans="1:4">
      <c r="A2726">
        <v>2911</v>
      </c>
      <c r="B2726" t="s">
        <v>7520</v>
      </c>
      <c r="C2726" s="30">
        <v>0</v>
      </c>
      <c r="D2726" s="183">
        <v>0</v>
      </c>
    </row>
    <row r="2727" spans="1:4">
      <c r="A2727">
        <v>2912</v>
      </c>
      <c r="B2727" t="s">
        <v>7521</v>
      </c>
      <c r="C2727" s="30">
        <v>132</v>
      </c>
      <c r="D2727" s="183">
        <v>0</v>
      </c>
    </row>
    <row r="2728" spans="1:4">
      <c r="A2728">
        <v>2913</v>
      </c>
      <c r="B2728" t="s">
        <v>7522</v>
      </c>
      <c r="C2728" s="30">
        <v>0</v>
      </c>
      <c r="D2728" s="183">
        <v>0</v>
      </c>
    </row>
    <row r="2729" spans="1:4">
      <c r="A2729">
        <v>2914</v>
      </c>
      <c r="B2729" t="s">
        <v>7523</v>
      </c>
      <c r="C2729" s="30">
        <v>0</v>
      </c>
      <c r="D2729" s="183">
        <v>0</v>
      </c>
    </row>
    <row r="2730" spans="1:4">
      <c r="A2730">
        <v>2915</v>
      </c>
      <c r="B2730" t="s">
        <v>7524</v>
      </c>
      <c r="C2730" s="30">
        <v>0</v>
      </c>
      <c r="D2730" s="183">
        <v>23.95</v>
      </c>
    </row>
    <row r="2731" spans="1:4">
      <c r="A2731">
        <v>2916</v>
      </c>
      <c r="B2731" t="s">
        <v>7525</v>
      </c>
      <c r="C2731" s="30">
        <v>0</v>
      </c>
      <c r="D2731" s="183">
        <v>0</v>
      </c>
    </row>
    <row r="2732" spans="1:4">
      <c r="A2732">
        <v>2917</v>
      </c>
      <c r="B2732" t="s">
        <v>7526</v>
      </c>
      <c r="C2732" s="30">
        <v>0</v>
      </c>
      <c r="D2732" s="183">
        <v>3.0259999999999998</v>
      </c>
    </row>
    <row r="2733" spans="1:4">
      <c r="A2733">
        <v>2918</v>
      </c>
      <c r="B2733" t="s">
        <v>7527</v>
      </c>
      <c r="C2733" s="30">
        <v>0</v>
      </c>
      <c r="D2733" s="183">
        <v>0</v>
      </c>
    </row>
    <row r="2734" spans="1:4">
      <c r="A2734">
        <v>2919</v>
      </c>
      <c r="B2734" t="s">
        <v>7528</v>
      </c>
      <c r="C2734" s="30">
        <v>30</v>
      </c>
      <c r="D2734" s="183">
        <v>0.70399999999999996</v>
      </c>
    </row>
    <row r="2735" spans="1:4">
      <c r="A2735">
        <v>2920</v>
      </c>
      <c r="B2735" t="s">
        <v>7529</v>
      </c>
      <c r="C2735" s="30">
        <v>0</v>
      </c>
      <c r="D2735" s="183">
        <v>0</v>
      </c>
    </row>
    <row r="2736" spans="1:4">
      <c r="A2736">
        <v>2921</v>
      </c>
      <c r="B2736" t="s">
        <v>7530</v>
      </c>
      <c r="C2736" s="30">
        <v>0</v>
      </c>
      <c r="D2736" s="183">
        <v>13.74</v>
      </c>
    </row>
    <row r="2737" spans="1:4">
      <c r="A2737">
        <v>2922</v>
      </c>
      <c r="B2737" t="s">
        <v>7531</v>
      </c>
      <c r="C2737" s="30">
        <v>0</v>
      </c>
      <c r="D2737" s="183">
        <v>0</v>
      </c>
    </row>
    <row r="2738" spans="1:4">
      <c r="A2738">
        <v>2923</v>
      </c>
      <c r="B2738" t="s">
        <v>7532</v>
      </c>
      <c r="C2738" s="30">
        <v>0</v>
      </c>
      <c r="D2738" s="183">
        <v>0</v>
      </c>
    </row>
    <row r="2739" spans="1:4">
      <c r="A2739">
        <v>2924</v>
      </c>
      <c r="B2739" t="s">
        <v>7533</v>
      </c>
      <c r="C2739" s="30">
        <v>0</v>
      </c>
      <c r="D2739" s="183">
        <v>0</v>
      </c>
    </row>
    <row r="2740" spans="1:4">
      <c r="A2740">
        <v>2925</v>
      </c>
      <c r="B2740" t="s">
        <v>7534</v>
      </c>
      <c r="C2740" s="30">
        <v>0</v>
      </c>
      <c r="D2740" s="183">
        <v>0</v>
      </c>
    </row>
    <row r="2741" spans="1:4">
      <c r="A2741">
        <v>2926</v>
      </c>
      <c r="B2741" t="s">
        <v>31660</v>
      </c>
      <c r="C2741" s="30">
        <v>0</v>
      </c>
      <c r="D2741" s="183">
        <v>0</v>
      </c>
    </row>
    <row r="2742" spans="1:4">
      <c r="A2742">
        <v>2927</v>
      </c>
      <c r="B2742" t="s">
        <v>7535</v>
      </c>
      <c r="C2742" s="30">
        <v>18</v>
      </c>
      <c r="D2742" s="183">
        <v>0</v>
      </c>
    </row>
    <row r="2743" spans="1:4">
      <c r="A2743">
        <v>2928</v>
      </c>
      <c r="B2743" t="s">
        <v>7536</v>
      </c>
      <c r="C2743" s="30">
        <v>0</v>
      </c>
      <c r="D2743" s="183">
        <v>0</v>
      </c>
    </row>
    <row r="2744" spans="1:4">
      <c r="A2744">
        <v>2929</v>
      </c>
      <c r="B2744" t="s">
        <v>7537</v>
      </c>
      <c r="C2744" s="30">
        <v>0</v>
      </c>
      <c r="D2744" s="183">
        <v>0</v>
      </c>
    </row>
    <row r="2745" spans="1:4">
      <c r="A2745">
        <v>2930</v>
      </c>
      <c r="B2745" t="s">
        <v>27354</v>
      </c>
      <c r="C2745" s="30">
        <v>0</v>
      </c>
      <c r="D2745" s="183">
        <v>0</v>
      </c>
    </row>
    <row r="2746" spans="1:4">
      <c r="A2746">
        <v>2931</v>
      </c>
      <c r="B2746" t="s">
        <v>7538</v>
      </c>
      <c r="C2746" s="30">
        <v>0</v>
      </c>
      <c r="D2746" s="183">
        <v>15.05</v>
      </c>
    </row>
    <row r="2747" spans="1:4">
      <c r="A2747">
        <v>2932</v>
      </c>
      <c r="B2747" t="s">
        <v>7539</v>
      </c>
      <c r="C2747" s="30">
        <v>0</v>
      </c>
      <c r="D2747" s="183">
        <v>27.914999999999999</v>
      </c>
    </row>
    <row r="2748" spans="1:4">
      <c r="A2748">
        <v>2933</v>
      </c>
      <c r="B2748" t="s">
        <v>7540</v>
      </c>
      <c r="C2748" s="30">
        <v>0</v>
      </c>
      <c r="D2748" s="183">
        <v>0</v>
      </c>
    </row>
    <row r="2749" spans="1:4">
      <c r="A2749">
        <v>2934</v>
      </c>
      <c r="B2749" t="s">
        <v>7541</v>
      </c>
      <c r="C2749" s="30">
        <v>0</v>
      </c>
      <c r="D2749" s="183">
        <v>0</v>
      </c>
    </row>
    <row r="2750" spans="1:4">
      <c r="A2750">
        <v>2935</v>
      </c>
      <c r="B2750" t="s">
        <v>7542</v>
      </c>
      <c r="C2750" s="30">
        <v>0</v>
      </c>
      <c r="D2750" s="183">
        <v>8.3000000000000007</v>
      </c>
    </row>
    <row r="2751" spans="1:4">
      <c r="A2751">
        <v>2936</v>
      </c>
      <c r="B2751" t="s">
        <v>7543</v>
      </c>
      <c r="C2751" s="30">
        <v>0</v>
      </c>
      <c r="D2751" s="183">
        <v>14.46</v>
      </c>
    </row>
    <row r="2752" spans="1:4">
      <c r="A2752">
        <v>2937</v>
      </c>
      <c r="B2752" t="s">
        <v>7544</v>
      </c>
      <c r="C2752" s="30">
        <v>0</v>
      </c>
      <c r="D2752" s="183">
        <v>14.25</v>
      </c>
    </row>
    <row r="2753" spans="1:4">
      <c r="A2753">
        <v>2938</v>
      </c>
      <c r="B2753" t="s">
        <v>7545</v>
      </c>
      <c r="C2753" s="30">
        <v>0</v>
      </c>
      <c r="D2753" s="183">
        <v>0</v>
      </c>
    </row>
    <row r="2754" spans="1:4">
      <c r="A2754">
        <v>2939</v>
      </c>
      <c r="B2754" t="s">
        <v>7546</v>
      </c>
      <c r="C2754" s="30">
        <v>0</v>
      </c>
      <c r="D2754" s="183">
        <v>0</v>
      </c>
    </row>
    <row r="2755" spans="1:4">
      <c r="A2755">
        <v>2940</v>
      </c>
      <c r="B2755" t="s">
        <v>7547</v>
      </c>
      <c r="C2755" s="30">
        <v>0</v>
      </c>
      <c r="D2755" s="183">
        <v>0</v>
      </c>
    </row>
    <row r="2756" spans="1:4">
      <c r="A2756">
        <v>2941</v>
      </c>
      <c r="B2756" t="s">
        <v>7548</v>
      </c>
      <c r="C2756" s="30">
        <v>66</v>
      </c>
      <c r="D2756" s="183">
        <v>0</v>
      </c>
    </row>
    <row r="2757" spans="1:4">
      <c r="A2757">
        <v>2942</v>
      </c>
      <c r="B2757" t="s">
        <v>7549</v>
      </c>
      <c r="C2757" s="30">
        <v>0</v>
      </c>
      <c r="D2757" s="183">
        <v>0</v>
      </c>
    </row>
    <row r="2758" spans="1:4">
      <c r="A2758">
        <v>2943</v>
      </c>
      <c r="B2758" t="s">
        <v>7550</v>
      </c>
      <c r="C2758" s="30">
        <v>12</v>
      </c>
      <c r="D2758" s="183">
        <v>6.9340000000000002</v>
      </c>
    </row>
    <row r="2759" spans="1:4">
      <c r="A2759">
        <v>2944</v>
      </c>
      <c r="B2759" t="s">
        <v>7551</v>
      </c>
      <c r="C2759" s="30">
        <v>0</v>
      </c>
      <c r="D2759" s="183">
        <v>10.708</v>
      </c>
    </row>
    <row r="2760" spans="1:4">
      <c r="A2760">
        <v>2945</v>
      </c>
      <c r="B2760" t="s">
        <v>27355</v>
      </c>
      <c r="C2760" s="30">
        <v>0</v>
      </c>
      <c r="D2760" s="183">
        <v>30.911999999999999</v>
      </c>
    </row>
    <row r="2761" spans="1:4">
      <c r="A2761">
        <v>2946</v>
      </c>
      <c r="B2761" t="s">
        <v>27356</v>
      </c>
      <c r="C2761" s="30">
        <v>0</v>
      </c>
      <c r="D2761" s="183">
        <v>0</v>
      </c>
    </row>
    <row r="2762" spans="1:4">
      <c r="A2762">
        <v>2947</v>
      </c>
      <c r="B2762" t="s">
        <v>7552</v>
      </c>
      <c r="C2762" s="30">
        <v>0</v>
      </c>
      <c r="D2762" s="183">
        <v>0</v>
      </c>
    </row>
    <row r="2763" spans="1:4">
      <c r="A2763">
        <v>2948</v>
      </c>
      <c r="B2763" t="s">
        <v>7553</v>
      </c>
      <c r="C2763" s="30">
        <v>0</v>
      </c>
      <c r="D2763" s="183">
        <v>0</v>
      </c>
    </row>
    <row r="2764" spans="1:4">
      <c r="A2764">
        <v>2949</v>
      </c>
      <c r="B2764" t="s">
        <v>7554</v>
      </c>
      <c r="C2764" s="30">
        <v>6</v>
      </c>
      <c r="D2764" s="183">
        <v>5.9909999999999997</v>
      </c>
    </row>
    <row r="2765" spans="1:4">
      <c r="A2765">
        <v>2950</v>
      </c>
      <c r="B2765" t="s">
        <v>7555</v>
      </c>
      <c r="C2765" s="30">
        <v>0</v>
      </c>
      <c r="D2765" s="183">
        <v>0</v>
      </c>
    </row>
    <row r="2766" spans="1:4">
      <c r="A2766">
        <v>2951</v>
      </c>
      <c r="B2766" t="s">
        <v>7556</v>
      </c>
      <c r="C2766" s="30">
        <v>0</v>
      </c>
      <c r="D2766" s="183">
        <v>0</v>
      </c>
    </row>
    <row r="2767" spans="1:4">
      <c r="A2767">
        <v>2952</v>
      </c>
      <c r="B2767" t="s">
        <v>7557</v>
      </c>
      <c r="C2767" s="30">
        <v>18</v>
      </c>
      <c r="D2767" s="183">
        <v>9.2390000000000008</v>
      </c>
    </row>
    <row r="2768" spans="1:4">
      <c r="A2768">
        <v>2953</v>
      </c>
      <c r="B2768" t="s">
        <v>7558</v>
      </c>
      <c r="C2768" s="30">
        <v>0</v>
      </c>
      <c r="D2768" s="183">
        <v>0</v>
      </c>
    </row>
    <row r="2769" spans="1:4">
      <c r="A2769">
        <v>2954</v>
      </c>
      <c r="B2769" t="s">
        <v>7559</v>
      </c>
      <c r="C2769" s="30">
        <v>0</v>
      </c>
      <c r="D2769" s="183">
        <v>4.3710000000000004</v>
      </c>
    </row>
    <row r="2770" spans="1:4">
      <c r="A2770">
        <v>2955</v>
      </c>
      <c r="B2770" t="s">
        <v>7560</v>
      </c>
      <c r="C2770" s="30">
        <v>0</v>
      </c>
      <c r="D2770" s="183">
        <v>0</v>
      </c>
    </row>
    <row r="2771" spans="1:4">
      <c r="A2771">
        <v>2956</v>
      </c>
      <c r="B2771" t="s">
        <v>7561</v>
      </c>
      <c r="C2771" s="30">
        <v>0</v>
      </c>
      <c r="D2771" s="183">
        <v>23.63</v>
      </c>
    </row>
    <row r="2772" spans="1:4">
      <c r="A2772">
        <v>2957</v>
      </c>
      <c r="B2772" t="s">
        <v>7562</v>
      </c>
      <c r="C2772" s="30">
        <v>0</v>
      </c>
      <c r="D2772" s="183">
        <v>0</v>
      </c>
    </row>
    <row r="2773" spans="1:4">
      <c r="A2773">
        <v>2958</v>
      </c>
      <c r="B2773" t="s">
        <v>27357</v>
      </c>
      <c r="C2773" s="30">
        <v>0</v>
      </c>
      <c r="D2773" s="183">
        <v>0</v>
      </c>
    </row>
    <row r="2774" spans="1:4">
      <c r="A2774">
        <v>2959</v>
      </c>
      <c r="B2774" t="s">
        <v>7563</v>
      </c>
      <c r="C2774" s="30">
        <v>6</v>
      </c>
      <c r="D2774" s="183">
        <v>0</v>
      </c>
    </row>
    <row r="2775" spans="1:4">
      <c r="A2775">
        <v>2960</v>
      </c>
      <c r="B2775" t="s">
        <v>7564</v>
      </c>
      <c r="C2775" s="30">
        <v>0</v>
      </c>
      <c r="D2775" s="183">
        <v>0</v>
      </c>
    </row>
    <row r="2776" spans="1:4">
      <c r="A2776">
        <v>2961</v>
      </c>
      <c r="B2776" t="s">
        <v>7565</v>
      </c>
      <c r="C2776" s="30">
        <v>0</v>
      </c>
      <c r="D2776" s="183">
        <v>0</v>
      </c>
    </row>
    <row r="2777" spans="1:4">
      <c r="A2777">
        <v>2962</v>
      </c>
      <c r="B2777" t="s">
        <v>7566</v>
      </c>
      <c r="C2777" s="30">
        <v>30</v>
      </c>
      <c r="D2777" s="183">
        <v>10.185</v>
      </c>
    </row>
    <row r="2778" spans="1:4">
      <c r="A2778">
        <v>2963</v>
      </c>
      <c r="B2778" t="s">
        <v>7567</v>
      </c>
      <c r="C2778" s="30">
        <v>0</v>
      </c>
      <c r="D2778" s="183">
        <v>60</v>
      </c>
    </row>
    <row r="2779" spans="1:4">
      <c r="A2779">
        <v>2964</v>
      </c>
      <c r="B2779" t="s">
        <v>7568</v>
      </c>
      <c r="C2779" s="30">
        <v>0</v>
      </c>
      <c r="D2779" s="183">
        <v>52.44</v>
      </c>
    </row>
    <row r="2780" spans="1:4">
      <c r="A2780">
        <v>2965</v>
      </c>
      <c r="B2780" t="s">
        <v>7569</v>
      </c>
      <c r="C2780" s="30">
        <v>0</v>
      </c>
      <c r="D2780" s="183">
        <v>0</v>
      </c>
    </row>
    <row r="2781" spans="1:4">
      <c r="A2781">
        <v>2966</v>
      </c>
      <c r="B2781" t="s">
        <v>27358</v>
      </c>
      <c r="C2781" s="30">
        <v>18</v>
      </c>
      <c r="D2781" s="183">
        <v>32.701000000000001</v>
      </c>
    </row>
    <row r="2782" spans="1:4">
      <c r="A2782">
        <v>2967</v>
      </c>
      <c r="B2782" t="s">
        <v>7570</v>
      </c>
      <c r="C2782" s="30">
        <v>6</v>
      </c>
      <c r="D2782" s="183">
        <v>0</v>
      </c>
    </row>
    <row r="2783" spans="1:4">
      <c r="A2783">
        <v>2968</v>
      </c>
      <c r="B2783" t="s">
        <v>7571</v>
      </c>
      <c r="C2783" s="30">
        <v>0</v>
      </c>
      <c r="D2783" s="183">
        <v>0</v>
      </c>
    </row>
    <row r="2784" spans="1:4">
      <c r="A2784">
        <v>2969</v>
      </c>
      <c r="B2784" t="s">
        <v>7572</v>
      </c>
      <c r="C2784" s="30">
        <v>0</v>
      </c>
      <c r="D2784" s="183">
        <v>0</v>
      </c>
    </row>
    <row r="2785" spans="1:4">
      <c r="A2785">
        <v>2970</v>
      </c>
      <c r="B2785" t="s">
        <v>7573</v>
      </c>
      <c r="C2785" s="30">
        <v>0</v>
      </c>
      <c r="D2785" s="183">
        <v>29.46</v>
      </c>
    </row>
    <row r="2786" spans="1:4">
      <c r="A2786">
        <v>2971</v>
      </c>
      <c r="B2786" t="s">
        <v>31880</v>
      </c>
      <c r="C2786" s="30">
        <v>0</v>
      </c>
      <c r="D2786" s="183">
        <v>8.6639999999999997</v>
      </c>
    </row>
    <row r="2787" spans="1:4">
      <c r="A2787">
        <v>2972</v>
      </c>
      <c r="B2787" t="s">
        <v>7574</v>
      </c>
      <c r="C2787" s="30">
        <v>0</v>
      </c>
      <c r="D2787" s="183">
        <v>0</v>
      </c>
    </row>
    <row r="2788" spans="1:4">
      <c r="A2788">
        <v>2973</v>
      </c>
      <c r="B2788" t="s">
        <v>7575</v>
      </c>
      <c r="C2788" s="30">
        <v>0</v>
      </c>
      <c r="D2788" s="183">
        <v>0</v>
      </c>
    </row>
    <row r="2789" spans="1:4">
      <c r="A2789">
        <v>2974</v>
      </c>
      <c r="B2789" t="s">
        <v>7576</v>
      </c>
      <c r="C2789" s="30">
        <v>0</v>
      </c>
      <c r="D2789" s="183">
        <v>0</v>
      </c>
    </row>
    <row r="2790" spans="1:4">
      <c r="A2790">
        <v>2975</v>
      </c>
      <c r="B2790" t="s">
        <v>7577</v>
      </c>
      <c r="C2790" s="30">
        <v>0</v>
      </c>
      <c r="D2790" s="183">
        <v>22.398</v>
      </c>
    </row>
    <row r="2791" spans="1:4">
      <c r="A2791">
        <v>2976</v>
      </c>
      <c r="B2791" t="s">
        <v>7578</v>
      </c>
      <c r="C2791" s="30">
        <v>0</v>
      </c>
      <c r="D2791" s="183">
        <v>0</v>
      </c>
    </row>
    <row r="2792" spans="1:4">
      <c r="A2792">
        <v>2977</v>
      </c>
      <c r="B2792" t="s">
        <v>7579</v>
      </c>
      <c r="C2792" s="30">
        <v>66</v>
      </c>
      <c r="D2792" s="183">
        <v>0</v>
      </c>
    </row>
    <row r="2793" spans="1:4">
      <c r="A2793">
        <v>2978</v>
      </c>
      <c r="B2793" t="s">
        <v>7580</v>
      </c>
      <c r="C2793" s="30">
        <v>0</v>
      </c>
      <c r="D2793" s="183">
        <v>0</v>
      </c>
    </row>
    <row r="2794" spans="1:4">
      <c r="A2794">
        <v>2979</v>
      </c>
      <c r="B2794" t="s">
        <v>7581</v>
      </c>
      <c r="C2794" s="30">
        <v>0</v>
      </c>
      <c r="D2794" s="183">
        <v>5.9249999999999998</v>
      </c>
    </row>
    <row r="2795" spans="1:4">
      <c r="A2795">
        <v>2980</v>
      </c>
      <c r="B2795" t="s">
        <v>7582</v>
      </c>
      <c r="C2795" s="30">
        <v>0</v>
      </c>
      <c r="D2795" s="183">
        <v>0</v>
      </c>
    </row>
    <row r="2796" spans="1:4">
      <c r="A2796">
        <v>2981</v>
      </c>
      <c r="B2796" t="s">
        <v>7583</v>
      </c>
      <c r="C2796" s="30">
        <v>60</v>
      </c>
      <c r="D2796" s="183">
        <v>0</v>
      </c>
    </row>
    <row r="2797" spans="1:4">
      <c r="A2797">
        <v>2982</v>
      </c>
      <c r="B2797" t="s">
        <v>7584</v>
      </c>
      <c r="C2797" s="30">
        <v>0</v>
      </c>
      <c r="D2797" s="183">
        <v>0</v>
      </c>
    </row>
    <row r="2798" spans="1:4">
      <c r="A2798">
        <v>2983</v>
      </c>
      <c r="B2798" t="s">
        <v>7585</v>
      </c>
      <c r="C2798" s="30">
        <v>24</v>
      </c>
      <c r="D2798" s="183">
        <v>0</v>
      </c>
    </row>
    <row r="2799" spans="1:4">
      <c r="A2799">
        <v>2984</v>
      </c>
      <c r="B2799" t="s">
        <v>7586</v>
      </c>
      <c r="C2799" s="30">
        <v>0</v>
      </c>
      <c r="D2799" s="183">
        <v>0</v>
      </c>
    </row>
    <row r="2800" spans="1:4">
      <c r="A2800">
        <v>2985</v>
      </c>
      <c r="B2800" t="s">
        <v>27359</v>
      </c>
      <c r="C2800" s="30">
        <v>0</v>
      </c>
      <c r="D2800" s="183">
        <v>0</v>
      </c>
    </row>
    <row r="2801" spans="1:4">
      <c r="A2801">
        <v>2986</v>
      </c>
      <c r="B2801" t="s">
        <v>7587</v>
      </c>
      <c r="C2801" s="30">
        <v>0</v>
      </c>
      <c r="D2801" s="183">
        <v>0</v>
      </c>
    </row>
    <row r="2802" spans="1:4">
      <c r="A2802">
        <v>2987</v>
      </c>
      <c r="B2802" t="s">
        <v>7588</v>
      </c>
      <c r="C2802" s="30">
        <v>0</v>
      </c>
      <c r="D2802" s="183">
        <v>0</v>
      </c>
    </row>
    <row r="2803" spans="1:4">
      <c r="A2803">
        <v>2988</v>
      </c>
      <c r="B2803" t="s">
        <v>7589</v>
      </c>
      <c r="C2803" s="30">
        <v>0</v>
      </c>
      <c r="D2803" s="183">
        <v>4.4349999999999996</v>
      </c>
    </row>
    <row r="2804" spans="1:4">
      <c r="A2804">
        <v>2989</v>
      </c>
      <c r="B2804" t="s">
        <v>7590</v>
      </c>
      <c r="C2804" s="30">
        <v>0</v>
      </c>
      <c r="D2804" s="183">
        <v>0</v>
      </c>
    </row>
    <row r="2805" spans="1:4">
      <c r="A2805">
        <v>2990</v>
      </c>
      <c r="B2805" t="s">
        <v>7591</v>
      </c>
      <c r="C2805" s="30">
        <v>0</v>
      </c>
      <c r="D2805" s="183">
        <v>0</v>
      </c>
    </row>
    <row r="2806" spans="1:4">
      <c r="A2806">
        <v>2991</v>
      </c>
      <c r="B2806" t="s">
        <v>7592</v>
      </c>
      <c r="C2806" s="30">
        <v>0</v>
      </c>
      <c r="D2806" s="183">
        <v>0</v>
      </c>
    </row>
    <row r="2807" spans="1:4">
      <c r="A2807">
        <v>2992</v>
      </c>
      <c r="B2807" t="s">
        <v>7593</v>
      </c>
      <c r="C2807" s="30">
        <v>0</v>
      </c>
      <c r="D2807" s="183">
        <v>6.7080000000000002</v>
      </c>
    </row>
    <row r="2808" spans="1:4">
      <c r="A2808">
        <v>2993</v>
      </c>
      <c r="B2808" t="s">
        <v>7594</v>
      </c>
      <c r="C2808" s="30">
        <v>0</v>
      </c>
      <c r="D2808" s="183">
        <v>0</v>
      </c>
    </row>
    <row r="2809" spans="1:4">
      <c r="A2809">
        <v>2994</v>
      </c>
      <c r="B2809" t="s">
        <v>7595</v>
      </c>
      <c r="C2809" s="30">
        <v>0</v>
      </c>
      <c r="D2809" s="183">
        <v>0</v>
      </c>
    </row>
    <row r="2810" spans="1:4">
      <c r="A2810">
        <v>2995</v>
      </c>
      <c r="B2810" t="s">
        <v>7596</v>
      </c>
      <c r="C2810" s="30">
        <v>0</v>
      </c>
      <c r="D2810" s="183">
        <v>0</v>
      </c>
    </row>
    <row r="2811" spans="1:4">
      <c r="A2811">
        <v>2996</v>
      </c>
      <c r="B2811" t="s">
        <v>7597</v>
      </c>
      <c r="C2811" s="30">
        <v>0</v>
      </c>
      <c r="D2811" s="183">
        <v>0</v>
      </c>
    </row>
    <row r="2812" spans="1:4">
      <c r="A2812">
        <v>2997</v>
      </c>
      <c r="B2812" t="s">
        <v>7598</v>
      </c>
      <c r="C2812" s="30">
        <v>0</v>
      </c>
      <c r="D2812" s="183">
        <v>0</v>
      </c>
    </row>
    <row r="2813" spans="1:4">
      <c r="A2813">
        <v>2998</v>
      </c>
      <c r="B2813" t="s">
        <v>7599</v>
      </c>
      <c r="C2813" s="30">
        <v>0</v>
      </c>
      <c r="D2813" s="183">
        <v>103.176</v>
      </c>
    </row>
    <row r="2814" spans="1:4">
      <c r="A2814">
        <v>2999</v>
      </c>
      <c r="B2814" t="s">
        <v>7600</v>
      </c>
      <c r="C2814" s="30">
        <v>0</v>
      </c>
      <c r="D2814" s="183">
        <v>0</v>
      </c>
    </row>
    <row r="2815" spans="1:4">
      <c r="A2815">
        <v>3000</v>
      </c>
      <c r="B2815" t="s">
        <v>7601</v>
      </c>
      <c r="C2815" s="30">
        <v>0</v>
      </c>
      <c r="D2815" s="183">
        <v>0</v>
      </c>
    </row>
    <row r="2816" spans="1:4">
      <c r="A2816">
        <v>3001</v>
      </c>
      <c r="B2816" t="s">
        <v>7602</v>
      </c>
      <c r="C2816" s="30">
        <v>0</v>
      </c>
      <c r="D2816" s="183">
        <v>0</v>
      </c>
    </row>
    <row r="2817" spans="1:4">
      <c r="A2817">
        <v>3002</v>
      </c>
      <c r="B2817" t="s">
        <v>7603</v>
      </c>
      <c r="C2817" s="30">
        <v>0</v>
      </c>
      <c r="D2817" s="183">
        <v>151.22</v>
      </c>
    </row>
    <row r="2818" spans="1:4">
      <c r="A2818">
        <v>3003</v>
      </c>
      <c r="B2818" t="s">
        <v>7604</v>
      </c>
      <c r="C2818" s="30">
        <v>0</v>
      </c>
      <c r="D2818" s="183">
        <v>0</v>
      </c>
    </row>
    <row r="2819" spans="1:4">
      <c r="A2819">
        <v>3004</v>
      </c>
      <c r="B2819" t="s">
        <v>7605</v>
      </c>
      <c r="C2819" s="30">
        <v>0</v>
      </c>
      <c r="D2819" s="183">
        <v>0</v>
      </c>
    </row>
    <row r="2820" spans="1:4">
      <c r="A2820">
        <v>3005</v>
      </c>
      <c r="B2820" t="s">
        <v>7606</v>
      </c>
      <c r="C2820" s="30">
        <v>0</v>
      </c>
      <c r="D2820" s="183">
        <v>0</v>
      </c>
    </row>
    <row r="2821" spans="1:4">
      <c r="A2821">
        <v>3006</v>
      </c>
      <c r="B2821" t="s">
        <v>7607</v>
      </c>
      <c r="C2821" s="30">
        <v>6</v>
      </c>
      <c r="D2821" s="183">
        <v>25.239000000000001</v>
      </c>
    </row>
    <row r="2822" spans="1:4">
      <c r="A2822">
        <v>3007</v>
      </c>
      <c r="B2822" t="s">
        <v>7608</v>
      </c>
      <c r="C2822" s="30">
        <v>12</v>
      </c>
      <c r="D2822" s="183">
        <v>0</v>
      </c>
    </row>
    <row r="2823" spans="1:4">
      <c r="A2823">
        <v>3008</v>
      </c>
      <c r="B2823" t="s">
        <v>7609</v>
      </c>
      <c r="C2823" s="30">
        <v>0</v>
      </c>
      <c r="D2823" s="183">
        <v>0</v>
      </c>
    </row>
    <row r="2824" spans="1:4">
      <c r="A2824">
        <v>3009</v>
      </c>
      <c r="B2824" t="s">
        <v>7610</v>
      </c>
      <c r="C2824" s="30">
        <v>0</v>
      </c>
      <c r="D2824" s="183">
        <v>1.4770000000000001</v>
      </c>
    </row>
    <row r="2825" spans="1:4">
      <c r="A2825">
        <v>3010</v>
      </c>
      <c r="B2825" t="s">
        <v>7611</v>
      </c>
      <c r="C2825" s="30">
        <v>0</v>
      </c>
      <c r="D2825" s="183">
        <v>0</v>
      </c>
    </row>
    <row r="2826" spans="1:4">
      <c r="A2826">
        <v>3011</v>
      </c>
      <c r="B2826" t="s">
        <v>7612</v>
      </c>
      <c r="C2826" s="30">
        <v>0</v>
      </c>
      <c r="D2826" s="183">
        <v>26.286000000000001</v>
      </c>
    </row>
    <row r="2827" spans="1:4">
      <c r="A2827">
        <v>3012</v>
      </c>
      <c r="B2827" t="s">
        <v>7613</v>
      </c>
      <c r="C2827" s="30">
        <v>6</v>
      </c>
      <c r="D2827" s="183">
        <v>0</v>
      </c>
    </row>
    <row r="2828" spans="1:4">
      <c r="A2828">
        <v>3013</v>
      </c>
      <c r="B2828" t="s">
        <v>7614</v>
      </c>
      <c r="C2828" s="30">
        <v>0</v>
      </c>
      <c r="D2828" s="183">
        <v>0</v>
      </c>
    </row>
    <row r="2829" spans="1:4">
      <c r="A2829">
        <v>3014</v>
      </c>
      <c r="B2829" t="s">
        <v>7615</v>
      </c>
      <c r="C2829" s="30">
        <v>0</v>
      </c>
      <c r="D2829" s="183">
        <v>0</v>
      </c>
    </row>
    <row r="2830" spans="1:4">
      <c r="A2830">
        <v>3015</v>
      </c>
      <c r="B2830" t="s">
        <v>7616</v>
      </c>
      <c r="C2830" s="30">
        <v>0</v>
      </c>
      <c r="D2830" s="183">
        <v>0</v>
      </c>
    </row>
    <row r="2831" spans="1:4">
      <c r="A2831">
        <v>3016</v>
      </c>
      <c r="B2831" t="s">
        <v>7617</v>
      </c>
      <c r="C2831" s="30">
        <v>6</v>
      </c>
      <c r="D2831" s="183">
        <v>0</v>
      </c>
    </row>
    <row r="2832" spans="1:4">
      <c r="A2832">
        <v>3017</v>
      </c>
      <c r="B2832" t="s">
        <v>7618</v>
      </c>
      <c r="C2832" s="30">
        <v>0</v>
      </c>
      <c r="D2832" s="183">
        <v>0</v>
      </c>
    </row>
    <row r="2833" spans="1:4">
      <c r="A2833">
        <v>3018</v>
      </c>
      <c r="B2833" t="s">
        <v>7619</v>
      </c>
      <c r="C2833" s="30">
        <v>0</v>
      </c>
      <c r="D2833" s="183">
        <v>0</v>
      </c>
    </row>
    <row r="2834" spans="1:4">
      <c r="A2834">
        <v>3019</v>
      </c>
      <c r="B2834" t="s">
        <v>7620</v>
      </c>
      <c r="C2834" s="30">
        <v>0</v>
      </c>
      <c r="D2834" s="183">
        <v>13.465</v>
      </c>
    </row>
    <row r="2835" spans="1:4">
      <c r="A2835">
        <v>3020</v>
      </c>
      <c r="B2835" t="s">
        <v>7621</v>
      </c>
      <c r="C2835" s="30">
        <v>0</v>
      </c>
      <c r="D2835" s="183">
        <v>0</v>
      </c>
    </row>
    <row r="2836" spans="1:4">
      <c r="A2836">
        <v>3021</v>
      </c>
      <c r="B2836" t="s">
        <v>7622</v>
      </c>
      <c r="C2836" s="30">
        <v>0</v>
      </c>
      <c r="D2836" s="183">
        <v>0</v>
      </c>
    </row>
    <row r="2837" spans="1:4">
      <c r="A2837">
        <v>3022</v>
      </c>
      <c r="B2837" t="s">
        <v>7623</v>
      </c>
      <c r="C2837" s="30">
        <v>0</v>
      </c>
      <c r="D2837" s="183">
        <v>0</v>
      </c>
    </row>
    <row r="2838" spans="1:4">
      <c r="A2838">
        <v>3023</v>
      </c>
      <c r="B2838" t="s">
        <v>7624</v>
      </c>
      <c r="C2838" s="30">
        <v>0</v>
      </c>
      <c r="D2838" s="183">
        <v>33.662999999999997</v>
      </c>
    </row>
    <row r="2839" spans="1:4">
      <c r="A2839">
        <v>3024</v>
      </c>
      <c r="B2839" t="s">
        <v>7625</v>
      </c>
      <c r="C2839" s="30">
        <v>0</v>
      </c>
      <c r="D2839" s="183">
        <v>0</v>
      </c>
    </row>
    <row r="2840" spans="1:4">
      <c r="A2840">
        <v>3025</v>
      </c>
      <c r="B2840" t="s">
        <v>7626</v>
      </c>
      <c r="C2840" s="30">
        <v>0</v>
      </c>
      <c r="D2840" s="183">
        <v>19.093</v>
      </c>
    </row>
    <row r="2841" spans="1:4">
      <c r="A2841">
        <v>3026</v>
      </c>
      <c r="B2841" t="s">
        <v>7627</v>
      </c>
      <c r="C2841" s="30">
        <v>0</v>
      </c>
      <c r="D2841" s="183">
        <v>0</v>
      </c>
    </row>
    <row r="2842" spans="1:4">
      <c r="A2842">
        <v>3027</v>
      </c>
      <c r="B2842" t="s">
        <v>7628</v>
      </c>
      <c r="C2842" s="30">
        <v>0</v>
      </c>
      <c r="D2842" s="183">
        <v>0</v>
      </c>
    </row>
    <row r="2843" spans="1:4">
      <c r="A2843">
        <v>3028</v>
      </c>
      <c r="B2843" t="s">
        <v>7629</v>
      </c>
      <c r="C2843" s="30">
        <v>0</v>
      </c>
      <c r="D2843" s="183">
        <v>0</v>
      </c>
    </row>
    <row r="2844" spans="1:4">
      <c r="A2844">
        <v>3029</v>
      </c>
      <c r="B2844" t="s">
        <v>7630</v>
      </c>
      <c r="C2844" s="30">
        <v>0</v>
      </c>
      <c r="D2844" s="183">
        <v>0</v>
      </c>
    </row>
    <row r="2845" spans="1:4">
      <c r="A2845">
        <v>3030</v>
      </c>
      <c r="B2845" t="s">
        <v>7631</v>
      </c>
      <c r="C2845" s="30">
        <v>0</v>
      </c>
      <c r="D2845" s="183">
        <v>0</v>
      </c>
    </row>
    <row r="2846" spans="1:4">
      <c r="A2846">
        <v>3031</v>
      </c>
      <c r="B2846" t="s">
        <v>7632</v>
      </c>
      <c r="C2846" s="30">
        <v>0</v>
      </c>
      <c r="D2846" s="183">
        <v>0</v>
      </c>
    </row>
    <row r="2847" spans="1:4">
      <c r="A2847">
        <v>3032</v>
      </c>
      <c r="B2847" t="s">
        <v>7633</v>
      </c>
      <c r="C2847" s="30">
        <v>0</v>
      </c>
      <c r="D2847" s="183">
        <v>0</v>
      </c>
    </row>
    <row r="2848" spans="1:4">
      <c r="A2848">
        <v>3033</v>
      </c>
      <c r="B2848" t="s">
        <v>7634</v>
      </c>
      <c r="C2848" s="30">
        <v>18</v>
      </c>
      <c r="D2848" s="183">
        <v>0</v>
      </c>
    </row>
    <row r="2849" spans="1:4">
      <c r="A2849">
        <v>3034</v>
      </c>
      <c r="B2849" t="s">
        <v>7635</v>
      </c>
      <c r="C2849" s="30">
        <v>0</v>
      </c>
      <c r="D2849" s="183">
        <v>0</v>
      </c>
    </row>
    <row r="2850" spans="1:4">
      <c r="A2850">
        <v>3035</v>
      </c>
      <c r="B2850" t="s">
        <v>7636</v>
      </c>
      <c r="C2850" s="30">
        <v>0</v>
      </c>
      <c r="D2850" s="183">
        <v>0</v>
      </c>
    </row>
    <row r="2851" spans="1:4">
      <c r="A2851">
        <v>3036</v>
      </c>
      <c r="B2851" t="s">
        <v>7637</v>
      </c>
      <c r="C2851" s="30">
        <v>0</v>
      </c>
      <c r="D2851" s="183">
        <v>25.513000000000002</v>
      </c>
    </row>
    <row r="2852" spans="1:4">
      <c r="A2852">
        <v>3037</v>
      </c>
      <c r="B2852" t="s">
        <v>7638</v>
      </c>
      <c r="C2852" s="30">
        <v>0</v>
      </c>
      <c r="D2852" s="183">
        <v>0</v>
      </c>
    </row>
    <row r="2853" spans="1:4">
      <c r="A2853">
        <v>3038</v>
      </c>
      <c r="B2853" t="s">
        <v>7639</v>
      </c>
      <c r="C2853" s="30">
        <v>0</v>
      </c>
      <c r="D2853" s="183">
        <v>0</v>
      </c>
    </row>
    <row r="2854" spans="1:4">
      <c r="A2854">
        <v>3039</v>
      </c>
      <c r="B2854" t="s">
        <v>7640</v>
      </c>
      <c r="C2854" s="30">
        <v>0</v>
      </c>
      <c r="D2854" s="183">
        <v>0</v>
      </c>
    </row>
    <row r="2855" spans="1:4">
      <c r="A2855">
        <v>3040</v>
      </c>
      <c r="B2855" t="s">
        <v>7641</v>
      </c>
      <c r="C2855" s="30">
        <v>0</v>
      </c>
      <c r="D2855" s="183">
        <v>0</v>
      </c>
    </row>
    <row r="2856" spans="1:4">
      <c r="A2856">
        <v>3041</v>
      </c>
      <c r="B2856" t="s">
        <v>32152</v>
      </c>
      <c r="C2856" s="30">
        <v>0</v>
      </c>
      <c r="D2856" s="183">
        <v>0</v>
      </c>
    </row>
    <row r="2857" spans="1:4">
      <c r="A2857">
        <v>3042</v>
      </c>
      <c r="B2857" t="s">
        <v>7642</v>
      </c>
      <c r="C2857" s="30">
        <v>0</v>
      </c>
      <c r="D2857" s="183">
        <v>18.725999999999999</v>
      </c>
    </row>
    <row r="2858" spans="1:4">
      <c r="A2858">
        <v>3043</v>
      </c>
      <c r="B2858" t="s">
        <v>7643</v>
      </c>
      <c r="C2858" s="30">
        <v>21</v>
      </c>
      <c r="D2858" s="183">
        <v>29.943999999999999</v>
      </c>
    </row>
    <row r="2859" spans="1:4">
      <c r="A2859">
        <v>3044</v>
      </c>
      <c r="B2859" t="s">
        <v>7644</v>
      </c>
      <c r="C2859" s="30">
        <v>6</v>
      </c>
      <c r="D2859" s="183">
        <v>0</v>
      </c>
    </row>
    <row r="2860" spans="1:4">
      <c r="A2860">
        <v>3045</v>
      </c>
      <c r="B2860" t="s">
        <v>7645</v>
      </c>
      <c r="C2860" s="30">
        <v>0</v>
      </c>
      <c r="D2860" s="183">
        <v>0</v>
      </c>
    </row>
    <row r="2861" spans="1:4">
      <c r="A2861">
        <v>3046</v>
      </c>
      <c r="B2861" t="s">
        <v>7646</v>
      </c>
      <c r="C2861" s="30">
        <v>0</v>
      </c>
      <c r="D2861" s="183">
        <v>3.7370000000000001</v>
      </c>
    </row>
    <row r="2862" spans="1:4">
      <c r="A2862">
        <v>3047</v>
      </c>
      <c r="B2862" t="s">
        <v>7647</v>
      </c>
      <c r="C2862" s="30">
        <v>0</v>
      </c>
      <c r="D2862" s="183">
        <v>0</v>
      </c>
    </row>
    <row r="2863" spans="1:4">
      <c r="A2863">
        <v>3048</v>
      </c>
      <c r="B2863" t="s">
        <v>7648</v>
      </c>
      <c r="C2863" s="30">
        <v>0</v>
      </c>
      <c r="D2863" s="183">
        <v>0</v>
      </c>
    </row>
    <row r="2864" spans="1:4">
      <c r="A2864">
        <v>3049</v>
      </c>
      <c r="B2864" t="s">
        <v>7649</v>
      </c>
      <c r="C2864" s="30">
        <v>0</v>
      </c>
      <c r="D2864" s="183">
        <v>11.209</v>
      </c>
    </row>
    <row r="2865" spans="1:4">
      <c r="A2865">
        <v>3050</v>
      </c>
      <c r="B2865" t="s">
        <v>7650</v>
      </c>
      <c r="C2865" s="30">
        <v>0</v>
      </c>
      <c r="D2865" s="183">
        <v>0</v>
      </c>
    </row>
    <row r="2866" spans="1:4">
      <c r="A2866">
        <v>3051</v>
      </c>
      <c r="B2866" t="s">
        <v>7651</v>
      </c>
      <c r="C2866" s="30">
        <v>0</v>
      </c>
      <c r="D2866" s="183">
        <v>53.218000000000004</v>
      </c>
    </row>
    <row r="2867" spans="1:4">
      <c r="A2867">
        <v>3052</v>
      </c>
      <c r="B2867" t="s">
        <v>7652</v>
      </c>
      <c r="C2867" s="30">
        <v>0</v>
      </c>
      <c r="D2867" s="183">
        <v>10.976000000000001</v>
      </c>
    </row>
    <row r="2868" spans="1:4">
      <c r="A2868">
        <v>3053</v>
      </c>
      <c r="B2868" t="s">
        <v>7653</v>
      </c>
      <c r="C2868" s="30">
        <v>0</v>
      </c>
      <c r="D2868" s="183">
        <v>0</v>
      </c>
    </row>
    <row r="2869" spans="1:4">
      <c r="A2869">
        <v>3054</v>
      </c>
      <c r="B2869" t="s">
        <v>7654</v>
      </c>
      <c r="C2869" s="30">
        <v>0</v>
      </c>
      <c r="D2869" s="183">
        <v>0</v>
      </c>
    </row>
    <row r="2870" spans="1:4">
      <c r="A2870">
        <v>3055</v>
      </c>
      <c r="B2870" t="s">
        <v>7655</v>
      </c>
      <c r="C2870" s="30">
        <v>3</v>
      </c>
      <c r="D2870" s="183">
        <v>0</v>
      </c>
    </row>
    <row r="2871" spans="1:4">
      <c r="A2871">
        <v>3056</v>
      </c>
      <c r="B2871" t="s">
        <v>7656</v>
      </c>
      <c r="C2871" s="30">
        <v>3</v>
      </c>
      <c r="D2871" s="183">
        <v>5.7759999999999998</v>
      </c>
    </row>
    <row r="2872" spans="1:4">
      <c r="A2872">
        <v>3057</v>
      </c>
      <c r="B2872" t="s">
        <v>7657</v>
      </c>
      <c r="C2872" s="30">
        <v>0</v>
      </c>
      <c r="D2872" s="183">
        <v>0</v>
      </c>
    </row>
    <row r="2873" spans="1:4">
      <c r="A2873">
        <v>3058</v>
      </c>
      <c r="B2873" t="s">
        <v>7658</v>
      </c>
      <c r="C2873" s="30">
        <v>0</v>
      </c>
      <c r="D2873" s="183">
        <v>0</v>
      </c>
    </row>
    <row r="2874" spans="1:4">
      <c r="A2874">
        <v>3059</v>
      </c>
      <c r="B2874" t="s">
        <v>7659</v>
      </c>
      <c r="C2874" s="30">
        <v>0</v>
      </c>
      <c r="D2874" s="183">
        <v>8.4870000000000001</v>
      </c>
    </row>
    <row r="2875" spans="1:4">
      <c r="A2875">
        <v>3060</v>
      </c>
      <c r="B2875" t="s">
        <v>7660</v>
      </c>
      <c r="C2875" s="30">
        <v>0</v>
      </c>
      <c r="D2875" s="183">
        <v>0</v>
      </c>
    </row>
    <row r="2876" spans="1:4">
      <c r="A2876">
        <v>3061</v>
      </c>
      <c r="B2876" t="s">
        <v>7661</v>
      </c>
      <c r="C2876" s="30">
        <v>0</v>
      </c>
      <c r="D2876" s="183">
        <v>0</v>
      </c>
    </row>
    <row r="2877" spans="1:4">
      <c r="A2877">
        <v>3062</v>
      </c>
      <c r="B2877" t="s">
        <v>7662</v>
      </c>
      <c r="C2877" s="30">
        <v>0</v>
      </c>
      <c r="D2877" s="183">
        <v>0</v>
      </c>
    </row>
    <row r="2878" spans="1:4">
      <c r="A2878">
        <v>3063</v>
      </c>
      <c r="B2878" t="s">
        <v>7663</v>
      </c>
      <c r="C2878" s="30">
        <v>0</v>
      </c>
      <c r="D2878" s="183">
        <v>0</v>
      </c>
    </row>
    <row r="2879" spans="1:4">
      <c r="A2879">
        <v>3064</v>
      </c>
      <c r="B2879" t="s">
        <v>7664</v>
      </c>
      <c r="C2879" s="30">
        <v>0</v>
      </c>
      <c r="D2879" s="183">
        <v>0</v>
      </c>
    </row>
    <row r="2880" spans="1:4">
      <c r="A2880">
        <v>3065</v>
      </c>
      <c r="B2880" t="s">
        <v>7665</v>
      </c>
      <c r="C2880" s="30">
        <v>0</v>
      </c>
      <c r="D2880" s="183">
        <v>0</v>
      </c>
    </row>
    <row r="2881" spans="1:4">
      <c r="A2881">
        <v>3066</v>
      </c>
      <c r="B2881" t="s">
        <v>7666</v>
      </c>
      <c r="C2881" s="30">
        <v>0</v>
      </c>
      <c r="D2881" s="183">
        <v>0</v>
      </c>
    </row>
    <row r="2882" spans="1:4">
      <c r="A2882">
        <v>3067</v>
      </c>
      <c r="B2882" t="s">
        <v>7667</v>
      </c>
      <c r="C2882" s="30">
        <v>0</v>
      </c>
      <c r="D2882" s="183">
        <v>0</v>
      </c>
    </row>
    <row r="2883" spans="1:4">
      <c r="A2883">
        <v>3068</v>
      </c>
      <c r="B2883" t="s">
        <v>27468</v>
      </c>
      <c r="C2883" s="30">
        <v>0</v>
      </c>
      <c r="D2883" s="183">
        <v>0</v>
      </c>
    </row>
    <row r="2884" spans="1:4">
      <c r="A2884">
        <v>3069</v>
      </c>
      <c r="B2884" t="s">
        <v>7668</v>
      </c>
      <c r="C2884" s="30">
        <v>0</v>
      </c>
      <c r="D2884" s="183">
        <v>15.863</v>
      </c>
    </row>
    <row r="2885" spans="1:4">
      <c r="A2885">
        <v>3070</v>
      </c>
      <c r="B2885" t="s">
        <v>7669</v>
      </c>
      <c r="C2885" s="30">
        <v>0</v>
      </c>
      <c r="D2885" s="183">
        <v>13.85</v>
      </c>
    </row>
    <row r="2886" spans="1:4">
      <c r="A2886">
        <v>3071</v>
      </c>
      <c r="B2886" t="s">
        <v>7670</v>
      </c>
      <c r="C2886" s="30">
        <v>0</v>
      </c>
      <c r="D2886" s="183">
        <v>0</v>
      </c>
    </row>
    <row r="2887" spans="1:4">
      <c r="A2887">
        <v>3072</v>
      </c>
      <c r="B2887" t="s">
        <v>7671</v>
      </c>
      <c r="C2887" s="30">
        <v>0</v>
      </c>
      <c r="D2887" s="183">
        <v>0</v>
      </c>
    </row>
    <row r="2888" spans="1:4">
      <c r="A2888">
        <v>3073</v>
      </c>
      <c r="B2888" t="s">
        <v>7672</v>
      </c>
      <c r="C2888" s="30">
        <v>0</v>
      </c>
      <c r="D2888" s="183">
        <v>0</v>
      </c>
    </row>
    <row r="2889" spans="1:4">
      <c r="A2889">
        <v>3074</v>
      </c>
      <c r="B2889" t="s">
        <v>32153</v>
      </c>
      <c r="C2889" s="30">
        <v>1</v>
      </c>
      <c r="D2889" s="183">
        <v>0</v>
      </c>
    </row>
    <row r="2890" spans="1:4">
      <c r="A2890">
        <v>3075</v>
      </c>
      <c r="B2890" t="s">
        <v>7673</v>
      </c>
      <c r="C2890" s="30">
        <v>0</v>
      </c>
      <c r="D2890" s="183">
        <v>0</v>
      </c>
    </row>
    <row r="2891" spans="1:4">
      <c r="A2891">
        <v>3076</v>
      </c>
      <c r="B2891" t="s">
        <v>7674</v>
      </c>
      <c r="C2891" s="30">
        <v>0</v>
      </c>
      <c r="D2891" s="183">
        <v>0</v>
      </c>
    </row>
    <row r="2892" spans="1:4">
      <c r="A2892">
        <v>3077</v>
      </c>
      <c r="B2892" t="s">
        <v>7675</v>
      </c>
      <c r="C2892" s="30">
        <v>0</v>
      </c>
      <c r="D2892" s="183">
        <v>27.433</v>
      </c>
    </row>
    <row r="2893" spans="1:4">
      <c r="A2893">
        <v>3078</v>
      </c>
      <c r="B2893" t="s">
        <v>7676</v>
      </c>
      <c r="C2893" s="30">
        <v>12</v>
      </c>
      <c r="D2893" s="183">
        <v>0</v>
      </c>
    </row>
    <row r="2894" spans="1:4">
      <c r="A2894">
        <v>3079</v>
      </c>
      <c r="B2894" t="s">
        <v>7677</v>
      </c>
      <c r="C2894" s="30">
        <v>0</v>
      </c>
      <c r="D2894" s="183">
        <v>0</v>
      </c>
    </row>
    <row r="2895" spans="1:4">
      <c r="A2895">
        <v>3080</v>
      </c>
      <c r="B2895" t="s">
        <v>7678</v>
      </c>
      <c r="C2895" s="30">
        <v>0</v>
      </c>
      <c r="D2895" s="183">
        <v>2.2650000000000001</v>
      </c>
    </row>
    <row r="2896" spans="1:4">
      <c r="A2896">
        <v>3081</v>
      </c>
      <c r="B2896" t="s">
        <v>7679</v>
      </c>
      <c r="C2896" s="30">
        <v>0</v>
      </c>
      <c r="D2896" s="183">
        <v>0</v>
      </c>
    </row>
    <row r="2897" spans="1:4">
      <c r="A2897">
        <v>3082</v>
      </c>
      <c r="B2897" t="s">
        <v>32154</v>
      </c>
      <c r="C2897" s="30">
        <v>0</v>
      </c>
      <c r="D2897" s="183">
        <v>0</v>
      </c>
    </row>
    <row r="2898" spans="1:4">
      <c r="A2898">
        <v>3083</v>
      </c>
      <c r="B2898" t="s">
        <v>7680</v>
      </c>
      <c r="C2898" s="30">
        <v>0</v>
      </c>
      <c r="D2898" s="183">
        <v>0</v>
      </c>
    </row>
    <row r="2899" spans="1:4">
      <c r="A2899">
        <v>3084</v>
      </c>
      <c r="B2899" t="s">
        <v>7681</v>
      </c>
      <c r="C2899" s="30">
        <v>0</v>
      </c>
      <c r="D2899" s="183">
        <v>0</v>
      </c>
    </row>
    <row r="2900" spans="1:4">
      <c r="A2900">
        <v>3085</v>
      </c>
      <c r="B2900" t="s">
        <v>7682</v>
      </c>
      <c r="C2900" s="30">
        <v>6</v>
      </c>
      <c r="D2900" s="183">
        <v>0</v>
      </c>
    </row>
    <row r="2901" spans="1:4">
      <c r="A2901">
        <v>3086</v>
      </c>
      <c r="B2901" t="s">
        <v>7683</v>
      </c>
      <c r="C2901" s="30">
        <v>60</v>
      </c>
      <c r="D2901" s="183">
        <v>0</v>
      </c>
    </row>
    <row r="2902" spans="1:4">
      <c r="A2902">
        <v>3087</v>
      </c>
      <c r="B2902" t="s">
        <v>7684</v>
      </c>
      <c r="C2902" s="30">
        <v>0</v>
      </c>
      <c r="D2902" s="183">
        <v>0</v>
      </c>
    </row>
    <row r="2903" spans="1:4">
      <c r="A2903">
        <v>3088</v>
      </c>
      <c r="B2903" t="s">
        <v>7685</v>
      </c>
      <c r="C2903" s="30">
        <v>6</v>
      </c>
      <c r="D2903" s="183">
        <v>2.5070000000000001</v>
      </c>
    </row>
    <row r="2904" spans="1:4">
      <c r="A2904">
        <v>3089</v>
      </c>
      <c r="B2904" t="s">
        <v>7686</v>
      </c>
      <c r="C2904" s="30">
        <v>0</v>
      </c>
      <c r="D2904" s="183">
        <v>0</v>
      </c>
    </row>
    <row r="2905" spans="1:4">
      <c r="A2905">
        <v>3090</v>
      </c>
      <c r="B2905" t="s">
        <v>7687</v>
      </c>
      <c r="C2905" s="30">
        <v>0</v>
      </c>
      <c r="D2905" s="183">
        <v>0</v>
      </c>
    </row>
    <row r="2906" spans="1:4">
      <c r="A2906">
        <v>3091</v>
      </c>
      <c r="B2906" t="s">
        <v>7688</v>
      </c>
      <c r="C2906" s="30">
        <v>0</v>
      </c>
      <c r="D2906" s="183">
        <v>0</v>
      </c>
    </row>
    <row r="2907" spans="1:4">
      <c r="A2907">
        <v>3092</v>
      </c>
      <c r="B2907" t="s">
        <v>32155</v>
      </c>
      <c r="C2907" s="30">
        <v>0</v>
      </c>
      <c r="D2907" s="183">
        <v>10.64</v>
      </c>
    </row>
    <row r="2908" spans="1:4">
      <c r="A2908">
        <v>3093</v>
      </c>
      <c r="B2908" t="s">
        <v>7689</v>
      </c>
      <c r="C2908" s="30">
        <v>0</v>
      </c>
      <c r="D2908" s="183">
        <v>0</v>
      </c>
    </row>
    <row r="2909" spans="1:4">
      <c r="A2909">
        <v>3094</v>
      </c>
      <c r="B2909" t="s">
        <v>7690</v>
      </c>
      <c r="C2909" s="30">
        <v>0</v>
      </c>
      <c r="D2909" s="183">
        <v>0</v>
      </c>
    </row>
    <row r="2910" spans="1:4">
      <c r="A2910">
        <v>3095</v>
      </c>
      <c r="B2910" t="s">
        <v>7691</v>
      </c>
      <c r="C2910" s="30">
        <v>0</v>
      </c>
      <c r="D2910" s="183">
        <v>0</v>
      </c>
    </row>
    <row r="2911" spans="1:4">
      <c r="A2911">
        <v>3096</v>
      </c>
      <c r="B2911" t="s">
        <v>7692</v>
      </c>
      <c r="C2911" s="30">
        <v>0</v>
      </c>
      <c r="D2911" s="183">
        <v>0</v>
      </c>
    </row>
    <row r="2912" spans="1:4">
      <c r="A2912">
        <v>3097</v>
      </c>
      <c r="B2912" t="s">
        <v>7693</v>
      </c>
      <c r="C2912" s="30">
        <v>0</v>
      </c>
      <c r="D2912" s="183">
        <v>0</v>
      </c>
    </row>
    <row r="2913" spans="1:4">
      <c r="A2913">
        <v>3098</v>
      </c>
      <c r="B2913" t="s">
        <v>7694</v>
      </c>
      <c r="C2913" s="30">
        <v>0</v>
      </c>
      <c r="D2913" s="183">
        <v>0</v>
      </c>
    </row>
    <row r="2914" spans="1:4">
      <c r="A2914">
        <v>3099</v>
      </c>
      <c r="B2914" t="s">
        <v>7695</v>
      </c>
      <c r="C2914" s="30">
        <v>0</v>
      </c>
      <c r="D2914" s="183">
        <v>0</v>
      </c>
    </row>
    <row r="2915" spans="1:4">
      <c r="A2915">
        <v>3100</v>
      </c>
      <c r="B2915" t="s">
        <v>7696</v>
      </c>
      <c r="C2915" s="30">
        <v>0</v>
      </c>
      <c r="D2915" s="183">
        <v>0</v>
      </c>
    </row>
    <row r="2916" spans="1:4">
      <c r="A2916">
        <v>3101</v>
      </c>
      <c r="B2916" t="s">
        <v>7697</v>
      </c>
      <c r="C2916" s="30">
        <v>0</v>
      </c>
      <c r="D2916" s="183">
        <v>0</v>
      </c>
    </row>
    <row r="2917" spans="1:4">
      <c r="A2917">
        <v>3102</v>
      </c>
      <c r="B2917" t="s">
        <v>7698</v>
      </c>
      <c r="C2917" s="30">
        <v>0</v>
      </c>
      <c r="D2917" s="183">
        <v>0</v>
      </c>
    </row>
    <row r="2918" spans="1:4">
      <c r="A2918">
        <v>3103</v>
      </c>
      <c r="B2918" t="s">
        <v>7699</v>
      </c>
      <c r="C2918" s="30">
        <v>0</v>
      </c>
      <c r="D2918" s="183">
        <v>0</v>
      </c>
    </row>
    <row r="2919" spans="1:4">
      <c r="A2919">
        <v>3104</v>
      </c>
      <c r="B2919" t="s">
        <v>7700</v>
      </c>
      <c r="C2919" s="30">
        <v>0</v>
      </c>
      <c r="D2919" s="183">
        <v>0</v>
      </c>
    </row>
    <row r="2920" spans="1:4">
      <c r="A2920">
        <v>3105</v>
      </c>
      <c r="B2920" t="s">
        <v>7701</v>
      </c>
      <c r="C2920" s="30">
        <v>0</v>
      </c>
      <c r="D2920" s="183">
        <v>0</v>
      </c>
    </row>
    <row r="2921" spans="1:4">
      <c r="A2921">
        <v>3106</v>
      </c>
      <c r="B2921" t="s">
        <v>7702</v>
      </c>
      <c r="C2921" s="30">
        <v>0</v>
      </c>
      <c r="D2921" s="183">
        <v>11.513</v>
      </c>
    </row>
    <row r="2922" spans="1:4">
      <c r="A2922">
        <v>3107</v>
      </c>
      <c r="B2922" t="s">
        <v>7703</v>
      </c>
      <c r="C2922" s="30">
        <v>0</v>
      </c>
      <c r="D2922" s="183">
        <v>0</v>
      </c>
    </row>
    <row r="2923" spans="1:4">
      <c r="A2923">
        <v>3108</v>
      </c>
      <c r="B2923" t="s">
        <v>7704</v>
      </c>
      <c r="C2923" s="30">
        <v>6</v>
      </c>
      <c r="D2923" s="183">
        <v>4.5129999999999999</v>
      </c>
    </row>
    <row r="2924" spans="1:4">
      <c r="A2924">
        <v>3109</v>
      </c>
      <c r="B2924" t="s">
        <v>27460</v>
      </c>
      <c r="C2924" s="30">
        <v>0</v>
      </c>
      <c r="D2924" s="183">
        <v>11.641</v>
      </c>
    </row>
    <row r="2925" spans="1:4">
      <c r="A2925">
        <v>3110</v>
      </c>
      <c r="B2925" t="s">
        <v>7705</v>
      </c>
      <c r="C2925" s="30">
        <v>0</v>
      </c>
      <c r="D2925" s="183">
        <v>26.698</v>
      </c>
    </row>
    <row r="2926" spans="1:4">
      <c r="A2926">
        <v>3111</v>
      </c>
      <c r="B2926" t="s">
        <v>7706</v>
      </c>
      <c r="C2926" s="30">
        <v>0</v>
      </c>
      <c r="D2926" s="183">
        <v>0</v>
      </c>
    </row>
    <row r="2927" spans="1:4">
      <c r="A2927">
        <v>3112</v>
      </c>
      <c r="B2927" t="s">
        <v>32156</v>
      </c>
      <c r="C2927" s="30">
        <v>18</v>
      </c>
      <c r="D2927" s="183">
        <v>0</v>
      </c>
    </row>
    <row r="2928" spans="1:4">
      <c r="A2928">
        <v>3113</v>
      </c>
      <c r="B2928" t="s">
        <v>7707</v>
      </c>
      <c r="C2928" s="30">
        <v>0</v>
      </c>
      <c r="D2928" s="183">
        <v>0</v>
      </c>
    </row>
    <row r="2929" spans="1:4">
      <c r="A2929">
        <v>3114</v>
      </c>
      <c r="B2929" t="s">
        <v>27535</v>
      </c>
      <c r="C2929" s="30">
        <v>0</v>
      </c>
      <c r="D2929" s="183">
        <v>0</v>
      </c>
    </row>
    <row r="2930" spans="1:4">
      <c r="A2930">
        <v>3115</v>
      </c>
      <c r="B2930" t="s">
        <v>27534</v>
      </c>
      <c r="C2930" s="30">
        <v>0</v>
      </c>
      <c r="D2930" s="183">
        <v>31.094999999999999</v>
      </c>
    </row>
    <row r="2931" spans="1:4">
      <c r="A2931">
        <v>3116</v>
      </c>
      <c r="B2931" t="s">
        <v>7708</v>
      </c>
      <c r="C2931" s="30">
        <v>0</v>
      </c>
      <c r="D2931" s="183">
        <v>0</v>
      </c>
    </row>
    <row r="2932" spans="1:4">
      <c r="A2932">
        <v>3117</v>
      </c>
      <c r="B2932" t="s">
        <v>32157</v>
      </c>
      <c r="C2932" s="30">
        <v>0</v>
      </c>
      <c r="D2932" s="183">
        <v>0</v>
      </c>
    </row>
    <row r="2933" spans="1:4">
      <c r="A2933">
        <v>3118</v>
      </c>
      <c r="B2933" t="s">
        <v>32158</v>
      </c>
      <c r="C2933" s="30">
        <v>0</v>
      </c>
      <c r="D2933" s="183">
        <v>8.9619999999999997</v>
      </c>
    </row>
    <row r="2934" spans="1:4">
      <c r="A2934">
        <v>3119</v>
      </c>
      <c r="B2934" t="s">
        <v>27627</v>
      </c>
      <c r="C2934" s="30">
        <v>0</v>
      </c>
      <c r="D2934" s="183">
        <v>0</v>
      </c>
    </row>
    <row r="2935" spans="1:4">
      <c r="A2935">
        <v>3120</v>
      </c>
      <c r="B2935" t="s">
        <v>27447</v>
      </c>
      <c r="C2935" s="30">
        <v>0</v>
      </c>
      <c r="D2935" s="183">
        <v>13.18</v>
      </c>
    </row>
    <row r="2936" spans="1:4">
      <c r="A2936">
        <v>3121</v>
      </c>
      <c r="B2936" t="s">
        <v>7709</v>
      </c>
      <c r="C2936" s="30">
        <v>0</v>
      </c>
      <c r="D2936" s="183">
        <v>0</v>
      </c>
    </row>
    <row r="2937" spans="1:4">
      <c r="A2937">
        <v>3122</v>
      </c>
      <c r="B2937" t="s">
        <v>7710</v>
      </c>
      <c r="C2937" s="30">
        <v>0</v>
      </c>
      <c r="D2937" s="183">
        <v>11</v>
      </c>
    </row>
    <row r="2938" spans="1:4">
      <c r="A2938">
        <v>3123</v>
      </c>
      <c r="B2938" t="s">
        <v>7711</v>
      </c>
      <c r="C2938" s="30">
        <v>0</v>
      </c>
      <c r="D2938" s="183">
        <v>0</v>
      </c>
    </row>
    <row r="2939" spans="1:4">
      <c r="A2939">
        <v>3124</v>
      </c>
      <c r="B2939" t="s">
        <v>7712</v>
      </c>
      <c r="C2939" s="30">
        <v>0</v>
      </c>
      <c r="D2939" s="183">
        <v>7.8230000000000004</v>
      </c>
    </row>
    <row r="2940" spans="1:4">
      <c r="A2940">
        <v>3125</v>
      </c>
      <c r="B2940" t="s">
        <v>7713</v>
      </c>
      <c r="C2940" s="30">
        <v>0</v>
      </c>
      <c r="D2940" s="183">
        <v>21.39</v>
      </c>
    </row>
    <row r="2941" spans="1:4">
      <c r="A2941">
        <v>3126</v>
      </c>
      <c r="B2941" t="s">
        <v>32159</v>
      </c>
      <c r="C2941" s="30">
        <v>0</v>
      </c>
      <c r="D2941" s="183">
        <v>0</v>
      </c>
    </row>
    <row r="2942" spans="1:4">
      <c r="A2942">
        <v>3127</v>
      </c>
      <c r="B2942" t="s">
        <v>32160</v>
      </c>
      <c r="C2942" s="30">
        <v>0</v>
      </c>
      <c r="D2942" s="183">
        <v>0</v>
      </c>
    </row>
    <row r="2943" spans="1:4">
      <c r="A2943">
        <v>3128</v>
      </c>
      <c r="B2943" t="s">
        <v>32161</v>
      </c>
      <c r="C2943" s="30">
        <v>0</v>
      </c>
      <c r="D2943" s="183">
        <v>0</v>
      </c>
    </row>
    <row r="2944" spans="1:4">
      <c r="A2944">
        <v>3129</v>
      </c>
      <c r="B2944" t="s">
        <v>7714</v>
      </c>
      <c r="C2944" s="30">
        <v>0</v>
      </c>
      <c r="D2944" s="183">
        <v>0</v>
      </c>
    </row>
    <row r="2945" spans="1:4">
      <c r="A2945">
        <v>3130</v>
      </c>
      <c r="B2945" t="s">
        <v>27513</v>
      </c>
      <c r="C2945" s="30">
        <v>0</v>
      </c>
      <c r="D2945" s="183">
        <v>0</v>
      </c>
    </row>
    <row r="2946" spans="1:4">
      <c r="A2946">
        <v>3131</v>
      </c>
      <c r="B2946" t="s">
        <v>32162</v>
      </c>
      <c r="C2946" s="30">
        <v>12</v>
      </c>
      <c r="D2946" s="183">
        <v>0</v>
      </c>
    </row>
    <row r="2947" spans="1:4">
      <c r="A2947">
        <v>3132</v>
      </c>
      <c r="B2947" t="s">
        <v>32163</v>
      </c>
      <c r="C2947" s="30">
        <v>0</v>
      </c>
      <c r="D2947" s="183">
        <v>49.82</v>
      </c>
    </row>
    <row r="2948" spans="1:4">
      <c r="A2948">
        <v>3133</v>
      </c>
      <c r="B2948" t="s">
        <v>7715</v>
      </c>
      <c r="C2948" s="30">
        <v>0</v>
      </c>
      <c r="D2948" s="183">
        <v>0</v>
      </c>
    </row>
    <row r="2949" spans="1:4">
      <c r="A2949">
        <v>3134</v>
      </c>
      <c r="B2949" t="s">
        <v>7716</v>
      </c>
      <c r="C2949" s="30">
        <v>0</v>
      </c>
      <c r="D2949" s="183">
        <v>0</v>
      </c>
    </row>
    <row r="2950" spans="1:4">
      <c r="A2950">
        <v>3135</v>
      </c>
      <c r="B2950" t="s">
        <v>27594</v>
      </c>
      <c r="C2950" s="30">
        <v>6</v>
      </c>
      <c r="D2950" s="183">
        <v>0</v>
      </c>
    </row>
    <row r="2951" spans="1:4">
      <c r="A2951">
        <v>3136</v>
      </c>
      <c r="B2951" t="s">
        <v>7717</v>
      </c>
      <c r="C2951" s="30">
        <v>0</v>
      </c>
      <c r="D2951" s="183">
        <v>7.0650000000000004</v>
      </c>
    </row>
    <row r="2952" spans="1:4">
      <c r="A2952">
        <v>3137</v>
      </c>
      <c r="B2952" t="s">
        <v>7718</v>
      </c>
      <c r="C2952" s="30">
        <v>0</v>
      </c>
      <c r="D2952" s="183">
        <v>0</v>
      </c>
    </row>
    <row r="2953" spans="1:4">
      <c r="A2953">
        <v>3138</v>
      </c>
      <c r="B2953" t="s">
        <v>7719</v>
      </c>
      <c r="C2953" s="30">
        <v>0</v>
      </c>
      <c r="D2953" s="183">
        <v>12.112</v>
      </c>
    </row>
    <row r="2954" spans="1:4">
      <c r="A2954">
        <v>3139</v>
      </c>
      <c r="B2954" t="s">
        <v>7720</v>
      </c>
      <c r="C2954" s="30">
        <v>6</v>
      </c>
      <c r="D2954" s="183">
        <v>0</v>
      </c>
    </row>
    <row r="2955" spans="1:4">
      <c r="A2955">
        <v>3140</v>
      </c>
      <c r="B2955" t="s">
        <v>7721</v>
      </c>
      <c r="C2955" s="30">
        <v>0</v>
      </c>
      <c r="D2955" s="183">
        <v>0</v>
      </c>
    </row>
    <row r="2956" spans="1:4">
      <c r="A2956">
        <v>3141</v>
      </c>
      <c r="B2956" t="s">
        <v>7722</v>
      </c>
      <c r="C2956" s="30">
        <v>1</v>
      </c>
      <c r="D2956" s="183">
        <v>0</v>
      </c>
    </row>
    <row r="2957" spans="1:4">
      <c r="A2957">
        <v>3142</v>
      </c>
      <c r="B2957" t="s">
        <v>7723</v>
      </c>
      <c r="C2957" s="30">
        <v>0</v>
      </c>
      <c r="D2957" s="183">
        <v>0</v>
      </c>
    </row>
    <row r="2958" spans="1:4">
      <c r="A2958">
        <v>3143</v>
      </c>
      <c r="B2958" t="s">
        <v>27498</v>
      </c>
      <c r="C2958" s="30">
        <v>0</v>
      </c>
      <c r="D2958" s="183">
        <v>0</v>
      </c>
    </row>
    <row r="2959" spans="1:4">
      <c r="A2959">
        <v>3144</v>
      </c>
      <c r="B2959" t="s">
        <v>7724</v>
      </c>
      <c r="C2959" s="30">
        <v>0</v>
      </c>
      <c r="D2959" s="183">
        <v>8.827</v>
      </c>
    </row>
    <row r="2960" spans="1:4">
      <c r="A2960">
        <v>3145</v>
      </c>
      <c r="B2960" t="s">
        <v>7725</v>
      </c>
      <c r="C2960" s="30">
        <v>0</v>
      </c>
      <c r="D2960" s="183">
        <v>0</v>
      </c>
    </row>
    <row r="2961" spans="1:4">
      <c r="A2961">
        <v>3146</v>
      </c>
      <c r="B2961" t="s">
        <v>7726</v>
      </c>
      <c r="C2961" s="30">
        <v>0</v>
      </c>
      <c r="D2961" s="183">
        <v>0</v>
      </c>
    </row>
    <row r="2962" spans="1:4">
      <c r="A2962">
        <v>3147</v>
      </c>
      <c r="B2962" t="s">
        <v>7727</v>
      </c>
      <c r="C2962" s="30">
        <v>0</v>
      </c>
      <c r="D2962" s="183">
        <v>0</v>
      </c>
    </row>
    <row r="2963" spans="1:4">
      <c r="A2963">
        <v>3148</v>
      </c>
      <c r="B2963" t="s">
        <v>7728</v>
      </c>
      <c r="C2963" s="30">
        <v>72</v>
      </c>
      <c r="D2963" s="183">
        <v>0</v>
      </c>
    </row>
    <row r="2964" spans="1:4">
      <c r="A2964">
        <v>3149</v>
      </c>
      <c r="B2964" t="s">
        <v>7729</v>
      </c>
      <c r="C2964" s="30">
        <v>0</v>
      </c>
      <c r="D2964" s="183">
        <v>0</v>
      </c>
    </row>
    <row r="2965" spans="1:4">
      <c r="A2965">
        <v>3150</v>
      </c>
      <c r="B2965" t="s">
        <v>7730</v>
      </c>
      <c r="C2965" s="30">
        <v>0</v>
      </c>
      <c r="D2965" s="183">
        <v>0</v>
      </c>
    </row>
    <row r="2966" spans="1:4">
      <c r="A2966">
        <v>3151</v>
      </c>
      <c r="B2966" t="s">
        <v>7731</v>
      </c>
      <c r="C2966" s="30">
        <v>0</v>
      </c>
      <c r="D2966" s="183">
        <v>0</v>
      </c>
    </row>
    <row r="2967" spans="1:4">
      <c r="A2967">
        <v>3152</v>
      </c>
      <c r="B2967" t="s">
        <v>7732</v>
      </c>
      <c r="C2967" s="30">
        <v>6</v>
      </c>
      <c r="D2967" s="183">
        <v>0</v>
      </c>
    </row>
    <row r="2968" spans="1:4">
      <c r="A2968">
        <v>3153</v>
      </c>
      <c r="B2968" t="s">
        <v>7733</v>
      </c>
      <c r="C2968" s="30">
        <v>0</v>
      </c>
      <c r="D2968" s="183">
        <v>0</v>
      </c>
    </row>
    <row r="2969" spans="1:4">
      <c r="A2969">
        <v>3154</v>
      </c>
      <c r="B2969" t="s">
        <v>7734</v>
      </c>
      <c r="C2969" s="30">
        <v>12</v>
      </c>
      <c r="D2969" s="183">
        <v>0</v>
      </c>
    </row>
    <row r="2970" spans="1:4">
      <c r="A2970">
        <v>3155</v>
      </c>
      <c r="B2970" t="s">
        <v>7735</v>
      </c>
      <c r="C2970" s="30">
        <v>0</v>
      </c>
      <c r="D2970" s="183">
        <v>0</v>
      </c>
    </row>
    <row r="2971" spans="1:4">
      <c r="A2971">
        <v>3156</v>
      </c>
      <c r="B2971" t="s">
        <v>7736</v>
      </c>
      <c r="C2971" s="30">
        <v>0</v>
      </c>
      <c r="D2971" s="183">
        <v>0</v>
      </c>
    </row>
    <row r="2972" spans="1:4">
      <c r="A2972">
        <v>3157</v>
      </c>
      <c r="B2972" t="s">
        <v>7737</v>
      </c>
      <c r="C2972" s="30">
        <v>0</v>
      </c>
      <c r="D2972" s="183">
        <v>0</v>
      </c>
    </row>
    <row r="2973" spans="1:4">
      <c r="A2973">
        <v>3158</v>
      </c>
      <c r="B2973" t="s">
        <v>7738</v>
      </c>
      <c r="C2973" s="30">
        <v>0</v>
      </c>
      <c r="D2973" s="183">
        <v>0</v>
      </c>
    </row>
    <row r="2974" spans="1:4">
      <c r="A2974">
        <v>3159</v>
      </c>
      <c r="B2974" t="s">
        <v>7739</v>
      </c>
      <c r="C2974" s="30">
        <v>0</v>
      </c>
      <c r="D2974" s="183">
        <v>0</v>
      </c>
    </row>
    <row r="2975" spans="1:4">
      <c r="A2975">
        <v>3160</v>
      </c>
      <c r="B2975" t="s">
        <v>7740</v>
      </c>
      <c r="C2975" s="30">
        <v>0</v>
      </c>
      <c r="D2975" s="183">
        <v>0</v>
      </c>
    </row>
    <row r="2976" spans="1:4">
      <c r="A2976">
        <v>3161</v>
      </c>
      <c r="B2976" t="s">
        <v>7741</v>
      </c>
      <c r="C2976" s="30">
        <v>0</v>
      </c>
      <c r="D2976" s="183">
        <v>0</v>
      </c>
    </row>
    <row r="2977" spans="1:4">
      <c r="A2977">
        <v>3162</v>
      </c>
      <c r="B2977" t="s">
        <v>7742</v>
      </c>
      <c r="C2977" s="30">
        <v>0</v>
      </c>
      <c r="D2977" s="183">
        <v>0</v>
      </c>
    </row>
    <row r="2978" spans="1:4">
      <c r="A2978">
        <v>3163</v>
      </c>
      <c r="B2978" t="s">
        <v>7743</v>
      </c>
      <c r="C2978" s="30">
        <v>0</v>
      </c>
      <c r="D2978" s="183">
        <v>0</v>
      </c>
    </row>
    <row r="2979" spans="1:4">
      <c r="A2979">
        <v>3164</v>
      </c>
      <c r="B2979" t="s">
        <v>7744</v>
      </c>
      <c r="C2979" s="30">
        <v>0</v>
      </c>
      <c r="D2979" s="183">
        <v>5.3529999999999998</v>
      </c>
    </row>
    <row r="2980" spans="1:4">
      <c r="A2980">
        <v>3165</v>
      </c>
      <c r="B2980" t="s">
        <v>7745</v>
      </c>
      <c r="C2980" s="30">
        <v>0</v>
      </c>
      <c r="D2980" s="183">
        <v>0</v>
      </c>
    </row>
    <row r="2981" spans="1:4">
      <c r="A2981">
        <v>3166</v>
      </c>
      <c r="B2981" t="s">
        <v>7746</v>
      </c>
      <c r="C2981" s="30">
        <v>30</v>
      </c>
      <c r="D2981" s="183">
        <v>33.566000000000003</v>
      </c>
    </row>
    <row r="2982" spans="1:4">
      <c r="A2982">
        <v>3167</v>
      </c>
      <c r="B2982" t="s">
        <v>7747</v>
      </c>
      <c r="C2982" s="30">
        <v>0</v>
      </c>
      <c r="D2982" s="183">
        <v>209</v>
      </c>
    </row>
    <row r="2983" spans="1:4">
      <c r="A2983">
        <v>3168</v>
      </c>
      <c r="B2983" t="s">
        <v>7748</v>
      </c>
      <c r="C2983" s="30">
        <v>0</v>
      </c>
      <c r="D2983" s="183">
        <v>0</v>
      </c>
    </row>
    <row r="2984" spans="1:4">
      <c r="A2984">
        <v>3169</v>
      </c>
      <c r="B2984" t="s">
        <v>7749</v>
      </c>
      <c r="C2984" s="30">
        <v>0</v>
      </c>
      <c r="D2984" s="183">
        <v>2.8530000000000002</v>
      </c>
    </row>
    <row r="2985" spans="1:4">
      <c r="A2985">
        <v>3170</v>
      </c>
      <c r="B2985" t="s">
        <v>7750</v>
      </c>
      <c r="C2985" s="30">
        <v>0</v>
      </c>
      <c r="D2985" s="183">
        <v>0</v>
      </c>
    </row>
    <row r="2986" spans="1:4">
      <c r="A2986">
        <v>3171</v>
      </c>
      <c r="B2986" t="s">
        <v>7751</v>
      </c>
      <c r="C2986" s="30">
        <v>0</v>
      </c>
      <c r="D2986" s="183">
        <v>124</v>
      </c>
    </row>
    <row r="2987" spans="1:4">
      <c r="A2987">
        <v>3172</v>
      </c>
      <c r="B2987" t="s">
        <v>7752</v>
      </c>
      <c r="C2987" s="30">
        <v>0</v>
      </c>
      <c r="D2987" s="183">
        <v>15.762</v>
      </c>
    </row>
    <row r="2988" spans="1:4">
      <c r="A2988">
        <v>3173</v>
      </c>
      <c r="B2988" t="s">
        <v>7753</v>
      </c>
      <c r="C2988" s="30">
        <v>0</v>
      </c>
      <c r="D2988" s="183">
        <v>0</v>
      </c>
    </row>
    <row r="2989" spans="1:4">
      <c r="A2989">
        <v>3174</v>
      </c>
      <c r="B2989" t="s">
        <v>7754</v>
      </c>
      <c r="C2989" s="30">
        <v>0</v>
      </c>
      <c r="D2989" s="183">
        <v>0</v>
      </c>
    </row>
    <row r="2990" spans="1:4">
      <c r="A2990">
        <v>3175</v>
      </c>
      <c r="B2990" t="s">
        <v>7755</v>
      </c>
      <c r="C2990" s="30">
        <v>18</v>
      </c>
      <c r="D2990" s="183">
        <v>0</v>
      </c>
    </row>
    <row r="2991" spans="1:4">
      <c r="A2991">
        <v>3176</v>
      </c>
      <c r="B2991" t="s">
        <v>7756</v>
      </c>
      <c r="C2991" s="30">
        <v>48</v>
      </c>
      <c r="D2991" s="183">
        <v>0</v>
      </c>
    </row>
    <row r="2992" spans="1:4">
      <c r="A2992">
        <v>3177</v>
      </c>
      <c r="B2992" t="s">
        <v>7757</v>
      </c>
      <c r="C2992" s="30">
        <v>0</v>
      </c>
      <c r="D2992" s="183">
        <v>0</v>
      </c>
    </row>
    <row r="2993" spans="1:4">
      <c r="A2993">
        <v>3178</v>
      </c>
      <c r="B2993" t="s">
        <v>7758</v>
      </c>
      <c r="C2993" s="30">
        <v>0</v>
      </c>
      <c r="D2993" s="183">
        <v>0</v>
      </c>
    </row>
    <row r="2994" spans="1:4">
      <c r="A2994">
        <v>3179</v>
      </c>
      <c r="B2994" t="s">
        <v>7759</v>
      </c>
      <c r="C2994" s="30">
        <v>0</v>
      </c>
      <c r="D2994" s="183">
        <v>0</v>
      </c>
    </row>
    <row r="2995" spans="1:4">
      <c r="A2995">
        <v>3180</v>
      </c>
      <c r="B2995" t="s">
        <v>7760</v>
      </c>
      <c r="C2995" s="30">
        <v>0</v>
      </c>
      <c r="D2995" s="183">
        <v>0</v>
      </c>
    </row>
    <row r="2996" spans="1:4">
      <c r="A2996">
        <v>3181</v>
      </c>
      <c r="B2996" t="s">
        <v>7761</v>
      </c>
      <c r="C2996" s="30">
        <v>0</v>
      </c>
      <c r="D2996" s="183">
        <v>0</v>
      </c>
    </row>
    <row r="2997" spans="1:4">
      <c r="A2997">
        <v>3182</v>
      </c>
      <c r="B2997" t="s">
        <v>7762</v>
      </c>
      <c r="C2997" s="30">
        <v>0</v>
      </c>
      <c r="D2997" s="183">
        <v>0</v>
      </c>
    </row>
    <row r="2998" spans="1:4">
      <c r="A2998">
        <v>3183</v>
      </c>
      <c r="B2998" t="s">
        <v>7763</v>
      </c>
      <c r="C2998" s="30">
        <v>0</v>
      </c>
      <c r="D2998" s="183">
        <v>0</v>
      </c>
    </row>
    <row r="2999" spans="1:4">
      <c r="A2999">
        <v>3184</v>
      </c>
      <c r="B2999" t="s">
        <v>7764</v>
      </c>
      <c r="C2999" s="30">
        <v>0</v>
      </c>
      <c r="D2999" s="183">
        <v>19.506</v>
      </c>
    </row>
    <row r="3000" spans="1:4">
      <c r="A3000">
        <v>3185</v>
      </c>
      <c r="B3000" t="s">
        <v>7765</v>
      </c>
      <c r="C3000" s="30">
        <v>0</v>
      </c>
      <c r="D3000" s="183">
        <v>16.75</v>
      </c>
    </row>
    <row r="3001" spans="1:4">
      <c r="A3001">
        <v>3186</v>
      </c>
      <c r="B3001" t="s">
        <v>7766</v>
      </c>
      <c r="C3001" s="30">
        <v>0</v>
      </c>
      <c r="D3001" s="183">
        <v>3.3140000000000001</v>
      </c>
    </row>
    <row r="3002" spans="1:4">
      <c r="A3002">
        <v>3187</v>
      </c>
      <c r="B3002" t="s">
        <v>7767</v>
      </c>
      <c r="C3002" s="30">
        <v>0</v>
      </c>
      <c r="D3002" s="183">
        <v>0</v>
      </c>
    </row>
    <row r="3003" spans="1:4">
      <c r="A3003">
        <v>3188</v>
      </c>
      <c r="B3003" t="s">
        <v>7768</v>
      </c>
      <c r="C3003" s="30">
        <v>6</v>
      </c>
      <c r="D3003" s="183">
        <v>0</v>
      </c>
    </row>
    <row r="3004" spans="1:4">
      <c r="A3004">
        <v>3189</v>
      </c>
      <c r="B3004" t="s">
        <v>7769</v>
      </c>
      <c r="C3004" s="30">
        <v>0</v>
      </c>
      <c r="D3004" s="183">
        <v>0</v>
      </c>
    </row>
    <row r="3005" spans="1:4">
      <c r="A3005">
        <v>3190</v>
      </c>
      <c r="B3005" t="s">
        <v>7770</v>
      </c>
      <c r="C3005" s="30">
        <v>0</v>
      </c>
      <c r="D3005" s="183">
        <v>0</v>
      </c>
    </row>
    <row r="3006" spans="1:4">
      <c r="A3006">
        <v>3191</v>
      </c>
      <c r="B3006" t="s">
        <v>7771</v>
      </c>
      <c r="C3006" s="30">
        <v>0</v>
      </c>
      <c r="D3006" s="183">
        <v>14.82</v>
      </c>
    </row>
    <row r="3007" spans="1:4">
      <c r="A3007">
        <v>3192</v>
      </c>
      <c r="B3007" t="s">
        <v>7772</v>
      </c>
      <c r="C3007" s="30">
        <v>0</v>
      </c>
      <c r="D3007" s="183">
        <v>0</v>
      </c>
    </row>
    <row r="3008" spans="1:4">
      <c r="A3008">
        <v>3193</v>
      </c>
      <c r="B3008" t="s">
        <v>7773</v>
      </c>
      <c r="C3008" s="30">
        <v>0</v>
      </c>
      <c r="D3008" s="183">
        <v>0</v>
      </c>
    </row>
    <row r="3009" spans="1:4">
      <c r="A3009">
        <v>3194</v>
      </c>
      <c r="B3009" t="s">
        <v>7774</v>
      </c>
      <c r="C3009" s="30">
        <v>0</v>
      </c>
      <c r="D3009" s="183">
        <v>13.147</v>
      </c>
    </row>
    <row r="3010" spans="1:4">
      <c r="A3010">
        <v>3195</v>
      </c>
      <c r="B3010" t="s">
        <v>7775</v>
      </c>
      <c r="C3010" s="30">
        <v>0</v>
      </c>
      <c r="D3010" s="183">
        <v>0</v>
      </c>
    </row>
    <row r="3011" spans="1:4">
      <c r="A3011">
        <v>3196</v>
      </c>
      <c r="B3011" t="s">
        <v>7776</v>
      </c>
      <c r="C3011" s="30">
        <v>0</v>
      </c>
      <c r="D3011" s="183">
        <v>0</v>
      </c>
    </row>
    <row r="3012" spans="1:4">
      <c r="A3012">
        <v>3197</v>
      </c>
      <c r="B3012" t="s">
        <v>7777</v>
      </c>
      <c r="C3012" s="30">
        <v>0</v>
      </c>
      <c r="D3012" s="183">
        <v>0</v>
      </c>
    </row>
    <row r="3013" spans="1:4">
      <c r="A3013">
        <v>3198</v>
      </c>
      <c r="B3013" t="s">
        <v>7778</v>
      </c>
      <c r="C3013" s="30">
        <v>6</v>
      </c>
      <c r="D3013" s="183">
        <v>0</v>
      </c>
    </row>
    <row r="3014" spans="1:4">
      <c r="A3014">
        <v>3199</v>
      </c>
      <c r="B3014" t="s">
        <v>7779</v>
      </c>
      <c r="C3014" s="30">
        <v>-3</v>
      </c>
      <c r="D3014" s="183">
        <v>0</v>
      </c>
    </row>
    <row r="3015" spans="1:4">
      <c r="A3015">
        <v>3200</v>
      </c>
      <c r="B3015" t="s">
        <v>7780</v>
      </c>
      <c r="C3015" s="30">
        <v>0</v>
      </c>
      <c r="D3015" s="183">
        <v>0</v>
      </c>
    </row>
    <row r="3016" spans="1:4">
      <c r="A3016">
        <v>3201</v>
      </c>
      <c r="B3016" t="s">
        <v>7781</v>
      </c>
      <c r="C3016" s="30">
        <v>0</v>
      </c>
      <c r="D3016" s="183">
        <v>0</v>
      </c>
    </row>
    <row r="3017" spans="1:4">
      <c r="A3017">
        <v>3202</v>
      </c>
      <c r="B3017" t="s">
        <v>7782</v>
      </c>
      <c r="C3017" s="30">
        <v>0</v>
      </c>
      <c r="D3017" s="183">
        <v>11.98</v>
      </c>
    </row>
    <row r="3018" spans="1:4">
      <c r="A3018">
        <v>3203</v>
      </c>
      <c r="B3018" t="s">
        <v>7783</v>
      </c>
      <c r="C3018" s="30">
        <v>0</v>
      </c>
      <c r="D3018" s="183">
        <v>0</v>
      </c>
    </row>
    <row r="3019" spans="1:4">
      <c r="A3019">
        <v>3204</v>
      </c>
      <c r="B3019" t="s">
        <v>7784</v>
      </c>
      <c r="C3019" s="30">
        <v>0</v>
      </c>
      <c r="D3019" s="183">
        <v>14.997999999999999</v>
      </c>
    </row>
    <row r="3020" spans="1:4">
      <c r="A3020">
        <v>3205</v>
      </c>
      <c r="B3020" t="s">
        <v>7785</v>
      </c>
      <c r="C3020" s="30">
        <v>0</v>
      </c>
      <c r="D3020" s="183">
        <v>0.82799999999999996</v>
      </c>
    </row>
    <row r="3021" spans="1:4">
      <c r="A3021">
        <v>3206</v>
      </c>
      <c r="B3021" t="s">
        <v>7786</v>
      </c>
      <c r="C3021" s="30">
        <v>0</v>
      </c>
      <c r="D3021" s="183">
        <v>0</v>
      </c>
    </row>
    <row r="3022" spans="1:4">
      <c r="A3022">
        <v>3207</v>
      </c>
      <c r="B3022" t="s">
        <v>7787</v>
      </c>
      <c r="C3022" s="30">
        <v>0</v>
      </c>
      <c r="D3022" s="183">
        <v>32.518999999999998</v>
      </c>
    </row>
    <row r="3023" spans="1:4">
      <c r="A3023">
        <v>3208</v>
      </c>
      <c r="B3023" t="s">
        <v>7788</v>
      </c>
      <c r="C3023" s="30">
        <v>0</v>
      </c>
      <c r="D3023" s="183">
        <v>0</v>
      </c>
    </row>
    <row r="3024" spans="1:4">
      <c r="A3024">
        <v>3209</v>
      </c>
      <c r="B3024" t="s">
        <v>7789</v>
      </c>
      <c r="C3024" s="30">
        <v>60</v>
      </c>
      <c r="D3024" s="183">
        <v>11.847</v>
      </c>
    </row>
    <row r="3025" spans="1:4">
      <c r="A3025">
        <v>3210</v>
      </c>
      <c r="B3025" t="s">
        <v>7790</v>
      </c>
      <c r="C3025" s="30">
        <v>0</v>
      </c>
      <c r="D3025" s="183">
        <v>0</v>
      </c>
    </row>
    <row r="3026" spans="1:4">
      <c r="A3026">
        <v>3211</v>
      </c>
      <c r="B3026" t="s">
        <v>7791</v>
      </c>
      <c r="C3026" s="30">
        <v>0</v>
      </c>
      <c r="D3026" s="183">
        <v>0</v>
      </c>
    </row>
    <row r="3027" spans="1:4">
      <c r="A3027">
        <v>3212</v>
      </c>
      <c r="B3027" t="s">
        <v>7792</v>
      </c>
      <c r="C3027" s="30">
        <v>0</v>
      </c>
      <c r="D3027" s="183">
        <v>0</v>
      </c>
    </row>
    <row r="3028" spans="1:4">
      <c r="A3028">
        <v>3213</v>
      </c>
      <c r="B3028" t="s">
        <v>7793</v>
      </c>
      <c r="C3028" s="30">
        <v>0</v>
      </c>
      <c r="D3028" s="183">
        <v>0</v>
      </c>
    </row>
    <row r="3029" spans="1:4">
      <c r="A3029">
        <v>3214</v>
      </c>
      <c r="B3029" t="s">
        <v>7794</v>
      </c>
      <c r="C3029" s="30">
        <v>0</v>
      </c>
      <c r="D3029" s="183">
        <v>14.09</v>
      </c>
    </row>
    <row r="3030" spans="1:4">
      <c r="A3030">
        <v>3215</v>
      </c>
      <c r="B3030" t="s">
        <v>7795</v>
      </c>
      <c r="C3030" s="30">
        <v>0</v>
      </c>
      <c r="D3030" s="183">
        <v>0</v>
      </c>
    </row>
    <row r="3031" spans="1:4">
      <c r="A3031">
        <v>3216</v>
      </c>
      <c r="B3031" t="s">
        <v>7796</v>
      </c>
      <c r="C3031" s="30">
        <v>0</v>
      </c>
      <c r="D3031" s="183">
        <v>9.3249999999999993</v>
      </c>
    </row>
    <row r="3032" spans="1:4">
      <c r="A3032">
        <v>3217</v>
      </c>
      <c r="B3032" t="s">
        <v>7797</v>
      </c>
      <c r="C3032" s="30">
        <v>0</v>
      </c>
      <c r="D3032" s="183">
        <v>14.87</v>
      </c>
    </row>
    <row r="3033" spans="1:4">
      <c r="A3033">
        <v>3218</v>
      </c>
      <c r="B3033" t="s">
        <v>7798</v>
      </c>
      <c r="C3033" s="30">
        <v>0</v>
      </c>
      <c r="D3033" s="183">
        <v>0</v>
      </c>
    </row>
    <row r="3034" spans="1:4">
      <c r="A3034">
        <v>3219</v>
      </c>
      <c r="B3034" t="s">
        <v>7799</v>
      </c>
      <c r="C3034" s="30">
        <v>0</v>
      </c>
      <c r="D3034" s="183">
        <v>0</v>
      </c>
    </row>
    <row r="3035" spans="1:4">
      <c r="A3035">
        <v>3220</v>
      </c>
      <c r="B3035" t="s">
        <v>7800</v>
      </c>
      <c r="C3035" s="30">
        <v>0</v>
      </c>
      <c r="D3035" s="183">
        <v>0</v>
      </c>
    </row>
    <row r="3036" spans="1:4">
      <c r="A3036">
        <v>3221</v>
      </c>
      <c r="B3036" t="s">
        <v>7801</v>
      </c>
      <c r="C3036" s="30">
        <v>0</v>
      </c>
      <c r="D3036" s="183">
        <v>40</v>
      </c>
    </row>
    <row r="3037" spans="1:4">
      <c r="A3037">
        <v>3222</v>
      </c>
      <c r="B3037" t="s">
        <v>32164</v>
      </c>
      <c r="C3037" s="30">
        <v>0</v>
      </c>
      <c r="D3037" s="183">
        <v>0</v>
      </c>
    </row>
    <row r="3038" spans="1:4">
      <c r="A3038">
        <v>3223</v>
      </c>
      <c r="B3038" t="s">
        <v>7802</v>
      </c>
      <c r="C3038" s="30">
        <v>0</v>
      </c>
      <c r="D3038" s="183">
        <v>0</v>
      </c>
    </row>
    <row r="3039" spans="1:4">
      <c r="A3039">
        <v>3224</v>
      </c>
      <c r="B3039" t="s">
        <v>7803</v>
      </c>
      <c r="C3039" s="30">
        <v>0</v>
      </c>
      <c r="D3039" s="183">
        <v>6.5</v>
      </c>
    </row>
    <row r="3040" spans="1:4">
      <c r="A3040">
        <v>3225</v>
      </c>
      <c r="B3040" t="s">
        <v>7804</v>
      </c>
      <c r="C3040" s="30">
        <v>0</v>
      </c>
      <c r="D3040" s="183">
        <v>20.49</v>
      </c>
    </row>
    <row r="3041" spans="1:4">
      <c r="A3041">
        <v>3226</v>
      </c>
      <c r="B3041" t="s">
        <v>7805</v>
      </c>
      <c r="C3041" s="30">
        <v>0</v>
      </c>
      <c r="D3041" s="183">
        <v>0</v>
      </c>
    </row>
    <row r="3042" spans="1:4">
      <c r="A3042">
        <v>3227</v>
      </c>
      <c r="B3042" t="s">
        <v>7806</v>
      </c>
      <c r="C3042" s="30">
        <v>1128</v>
      </c>
      <c r="D3042" s="183">
        <v>20.094999999999999</v>
      </c>
    </row>
    <row r="3043" spans="1:4">
      <c r="A3043">
        <v>3228</v>
      </c>
      <c r="B3043" t="s">
        <v>7807</v>
      </c>
      <c r="C3043" s="30">
        <v>0</v>
      </c>
      <c r="D3043" s="183">
        <v>0</v>
      </c>
    </row>
    <row r="3044" spans="1:4">
      <c r="A3044">
        <v>3229</v>
      </c>
      <c r="B3044" t="s">
        <v>7808</v>
      </c>
      <c r="C3044" s="30">
        <v>0</v>
      </c>
      <c r="D3044" s="183">
        <v>0</v>
      </c>
    </row>
    <row r="3045" spans="1:4">
      <c r="A3045">
        <v>3230</v>
      </c>
      <c r="B3045" t="s">
        <v>32165</v>
      </c>
      <c r="C3045" s="30">
        <v>0</v>
      </c>
      <c r="D3045" s="183">
        <v>0</v>
      </c>
    </row>
    <row r="3046" spans="1:4">
      <c r="A3046">
        <v>3231</v>
      </c>
      <c r="B3046" t="s">
        <v>7809</v>
      </c>
      <c r="C3046" s="30">
        <v>0</v>
      </c>
      <c r="D3046" s="183">
        <v>0</v>
      </c>
    </row>
    <row r="3047" spans="1:4">
      <c r="A3047">
        <v>3232</v>
      </c>
      <c r="B3047" t="s">
        <v>7810</v>
      </c>
      <c r="C3047" s="30">
        <v>0</v>
      </c>
      <c r="D3047" s="183">
        <v>0</v>
      </c>
    </row>
    <row r="3048" spans="1:4">
      <c r="A3048">
        <v>3233</v>
      </c>
      <c r="B3048" t="s">
        <v>7811</v>
      </c>
      <c r="C3048" s="30">
        <v>0</v>
      </c>
      <c r="D3048" s="183">
        <v>0</v>
      </c>
    </row>
    <row r="3049" spans="1:4">
      <c r="A3049">
        <v>3234</v>
      </c>
      <c r="B3049" t="s">
        <v>7812</v>
      </c>
      <c r="C3049" s="30">
        <v>0</v>
      </c>
      <c r="D3049" s="183">
        <v>0</v>
      </c>
    </row>
    <row r="3050" spans="1:4">
      <c r="A3050">
        <v>3235</v>
      </c>
      <c r="B3050" t="s">
        <v>7813</v>
      </c>
      <c r="C3050" s="30">
        <v>6</v>
      </c>
      <c r="D3050" s="183">
        <v>0</v>
      </c>
    </row>
    <row r="3051" spans="1:4">
      <c r="A3051">
        <v>3236</v>
      </c>
      <c r="B3051" t="s">
        <v>7814</v>
      </c>
      <c r="C3051" s="30">
        <v>6</v>
      </c>
      <c r="D3051" s="183">
        <v>0</v>
      </c>
    </row>
    <row r="3052" spans="1:4">
      <c r="A3052">
        <v>3237</v>
      </c>
      <c r="B3052" t="s">
        <v>7815</v>
      </c>
      <c r="C3052" s="30">
        <v>0</v>
      </c>
      <c r="D3052" s="183">
        <v>0</v>
      </c>
    </row>
    <row r="3053" spans="1:4">
      <c r="A3053">
        <v>3238</v>
      </c>
      <c r="B3053" t="s">
        <v>7816</v>
      </c>
      <c r="C3053" s="30">
        <v>0</v>
      </c>
      <c r="D3053" s="183">
        <v>85</v>
      </c>
    </row>
    <row r="3054" spans="1:4">
      <c r="A3054">
        <v>3239</v>
      </c>
      <c r="B3054" t="s">
        <v>7817</v>
      </c>
      <c r="C3054" s="30">
        <v>0</v>
      </c>
      <c r="D3054" s="183">
        <v>21.667000000000002</v>
      </c>
    </row>
    <row r="3055" spans="1:4">
      <c r="A3055">
        <v>3240</v>
      </c>
      <c r="B3055" t="s">
        <v>27440</v>
      </c>
      <c r="C3055" s="30">
        <v>0</v>
      </c>
      <c r="D3055" s="183">
        <v>0</v>
      </c>
    </row>
    <row r="3056" spans="1:4">
      <c r="A3056">
        <v>3241</v>
      </c>
      <c r="B3056" t="s">
        <v>7818</v>
      </c>
      <c r="C3056" s="30">
        <v>0</v>
      </c>
      <c r="D3056" s="183">
        <v>143.44</v>
      </c>
    </row>
    <row r="3057" spans="1:4">
      <c r="A3057">
        <v>3242</v>
      </c>
      <c r="B3057" t="s">
        <v>7819</v>
      </c>
      <c r="C3057" s="30">
        <v>0</v>
      </c>
      <c r="D3057" s="183">
        <v>0</v>
      </c>
    </row>
    <row r="3058" spans="1:4">
      <c r="A3058">
        <v>3243</v>
      </c>
      <c r="B3058" t="s">
        <v>7820</v>
      </c>
      <c r="C3058" s="30">
        <v>0</v>
      </c>
      <c r="D3058" s="183">
        <v>3.76</v>
      </c>
    </row>
    <row r="3059" spans="1:4">
      <c r="A3059">
        <v>3244</v>
      </c>
      <c r="B3059" t="s">
        <v>7821</v>
      </c>
      <c r="C3059" s="30">
        <v>0</v>
      </c>
      <c r="D3059" s="183">
        <v>0</v>
      </c>
    </row>
    <row r="3060" spans="1:4">
      <c r="A3060">
        <v>3245</v>
      </c>
      <c r="B3060" t="s">
        <v>7822</v>
      </c>
      <c r="C3060" s="30">
        <v>0</v>
      </c>
      <c r="D3060" s="183">
        <v>0</v>
      </c>
    </row>
    <row r="3061" spans="1:4">
      <c r="A3061">
        <v>3246</v>
      </c>
      <c r="B3061" t="s">
        <v>7823</v>
      </c>
      <c r="C3061" s="30">
        <v>0</v>
      </c>
      <c r="D3061" s="183">
        <v>0</v>
      </c>
    </row>
    <row r="3062" spans="1:4">
      <c r="A3062">
        <v>3247</v>
      </c>
      <c r="B3062" t="s">
        <v>7824</v>
      </c>
      <c r="C3062" s="30">
        <v>0</v>
      </c>
      <c r="D3062" s="183">
        <v>0</v>
      </c>
    </row>
    <row r="3063" spans="1:4">
      <c r="A3063">
        <v>3248</v>
      </c>
      <c r="B3063" t="s">
        <v>7825</v>
      </c>
      <c r="C3063" s="30">
        <v>0</v>
      </c>
      <c r="D3063" s="183">
        <v>0</v>
      </c>
    </row>
    <row r="3064" spans="1:4">
      <c r="A3064">
        <v>3249</v>
      </c>
      <c r="B3064" t="s">
        <v>32166</v>
      </c>
      <c r="C3064" s="30">
        <v>54</v>
      </c>
      <c r="D3064" s="183">
        <v>0</v>
      </c>
    </row>
    <row r="3065" spans="1:4">
      <c r="A3065">
        <v>3250</v>
      </c>
      <c r="B3065" t="s">
        <v>27456</v>
      </c>
      <c r="C3065" s="30">
        <v>12</v>
      </c>
      <c r="D3065" s="183">
        <v>0</v>
      </c>
    </row>
    <row r="3066" spans="1:4">
      <c r="A3066">
        <v>3251</v>
      </c>
      <c r="B3066" t="s">
        <v>27441</v>
      </c>
      <c r="C3066" s="30">
        <v>0</v>
      </c>
      <c r="D3066" s="183">
        <v>13.612</v>
      </c>
    </row>
    <row r="3067" spans="1:4">
      <c r="A3067">
        <v>3252</v>
      </c>
      <c r="B3067" t="s">
        <v>32167</v>
      </c>
      <c r="C3067" s="30">
        <v>0</v>
      </c>
      <c r="D3067" s="183">
        <v>0</v>
      </c>
    </row>
    <row r="3068" spans="1:4">
      <c r="A3068">
        <v>3253</v>
      </c>
      <c r="B3068" t="s">
        <v>7826</v>
      </c>
      <c r="C3068" s="30">
        <v>0</v>
      </c>
      <c r="D3068" s="183">
        <v>8.0749999999999993</v>
      </c>
    </row>
    <row r="3069" spans="1:4">
      <c r="A3069">
        <v>3254</v>
      </c>
      <c r="B3069" t="s">
        <v>7827</v>
      </c>
      <c r="C3069" s="30">
        <v>0</v>
      </c>
      <c r="D3069" s="183">
        <v>12.35</v>
      </c>
    </row>
    <row r="3070" spans="1:4">
      <c r="A3070">
        <v>3255</v>
      </c>
      <c r="B3070" t="s">
        <v>7828</v>
      </c>
      <c r="C3070" s="30">
        <v>0</v>
      </c>
      <c r="D3070" s="183">
        <v>8.0549999999999997</v>
      </c>
    </row>
    <row r="3071" spans="1:4">
      <c r="A3071">
        <v>3256</v>
      </c>
      <c r="B3071" t="s">
        <v>7829</v>
      </c>
      <c r="C3071" s="30">
        <v>15</v>
      </c>
      <c r="D3071" s="183">
        <v>36.329000000000001</v>
      </c>
    </row>
    <row r="3072" spans="1:4">
      <c r="A3072">
        <v>3257</v>
      </c>
      <c r="B3072" t="s">
        <v>7830</v>
      </c>
      <c r="C3072" s="30">
        <v>0</v>
      </c>
      <c r="D3072" s="183">
        <v>0</v>
      </c>
    </row>
    <row r="3073" spans="1:4">
      <c r="A3073">
        <v>3258</v>
      </c>
      <c r="B3073" t="s">
        <v>7831</v>
      </c>
      <c r="C3073" s="30">
        <v>12</v>
      </c>
      <c r="D3073" s="183">
        <v>7.5170000000000003</v>
      </c>
    </row>
    <row r="3074" spans="1:4">
      <c r="A3074">
        <v>3259</v>
      </c>
      <c r="B3074" t="s">
        <v>7832</v>
      </c>
      <c r="C3074" s="30">
        <v>0</v>
      </c>
      <c r="D3074" s="183">
        <v>6.7050000000000001</v>
      </c>
    </row>
    <row r="3075" spans="1:4">
      <c r="A3075">
        <v>3260</v>
      </c>
      <c r="B3075" t="s">
        <v>7833</v>
      </c>
      <c r="C3075" s="30">
        <v>0</v>
      </c>
      <c r="D3075" s="183">
        <v>0</v>
      </c>
    </row>
    <row r="3076" spans="1:4">
      <c r="A3076">
        <v>3261</v>
      </c>
      <c r="B3076" t="s">
        <v>7834</v>
      </c>
      <c r="C3076" s="30">
        <v>0</v>
      </c>
      <c r="D3076" s="183">
        <v>0</v>
      </c>
    </row>
    <row r="3077" spans="1:4">
      <c r="A3077">
        <v>3262</v>
      </c>
      <c r="B3077" t="s">
        <v>7835</v>
      </c>
      <c r="C3077" s="30">
        <v>0</v>
      </c>
      <c r="D3077" s="183">
        <v>0</v>
      </c>
    </row>
    <row r="3078" spans="1:4">
      <c r="A3078">
        <v>3263</v>
      </c>
      <c r="B3078" t="s">
        <v>7836</v>
      </c>
      <c r="C3078" s="30">
        <v>0</v>
      </c>
      <c r="D3078" s="183">
        <v>0</v>
      </c>
    </row>
    <row r="3079" spans="1:4">
      <c r="A3079">
        <v>3264</v>
      </c>
      <c r="B3079" t="s">
        <v>7837</v>
      </c>
      <c r="C3079" s="30">
        <v>0</v>
      </c>
      <c r="D3079" s="183">
        <v>0</v>
      </c>
    </row>
    <row r="3080" spans="1:4">
      <c r="A3080">
        <v>3265</v>
      </c>
      <c r="B3080" t="s">
        <v>7838</v>
      </c>
      <c r="C3080" s="30">
        <v>0</v>
      </c>
      <c r="D3080" s="183">
        <v>0</v>
      </c>
    </row>
    <row r="3081" spans="1:4">
      <c r="A3081">
        <v>3266</v>
      </c>
      <c r="B3081" t="s">
        <v>7839</v>
      </c>
      <c r="C3081" s="30">
        <v>0</v>
      </c>
      <c r="D3081" s="183">
        <v>0</v>
      </c>
    </row>
    <row r="3082" spans="1:4">
      <c r="A3082">
        <v>3267</v>
      </c>
      <c r="B3082" t="s">
        <v>7840</v>
      </c>
      <c r="C3082" s="30">
        <v>0</v>
      </c>
      <c r="D3082" s="183">
        <v>0</v>
      </c>
    </row>
    <row r="3083" spans="1:4">
      <c r="A3083">
        <v>3268</v>
      </c>
      <c r="B3083" t="s">
        <v>7841</v>
      </c>
      <c r="C3083" s="30">
        <v>0</v>
      </c>
      <c r="D3083" s="183">
        <v>0</v>
      </c>
    </row>
    <row r="3084" spans="1:4">
      <c r="A3084">
        <v>3269</v>
      </c>
      <c r="B3084" t="s">
        <v>7842</v>
      </c>
      <c r="C3084" s="30">
        <v>0</v>
      </c>
      <c r="D3084" s="183">
        <v>0</v>
      </c>
    </row>
    <row r="3085" spans="1:4">
      <c r="A3085">
        <v>3270</v>
      </c>
      <c r="B3085" t="s">
        <v>7843</v>
      </c>
      <c r="C3085" s="30">
        <v>0</v>
      </c>
      <c r="D3085" s="183">
        <v>0</v>
      </c>
    </row>
    <row r="3086" spans="1:4">
      <c r="A3086">
        <v>3271</v>
      </c>
      <c r="B3086" t="s">
        <v>7844</v>
      </c>
      <c r="C3086" s="30">
        <v>0</v>
      </c>
      <c r="D3086" s="183">
        <v>0</v>
      </c>
    </row>
    <row r="3087" spans="1:4">
      <c r="A3087">
        <v>3272</v>
      </c>
      <c r="B3087" t="s">
        <v>7845</v>
      </c>
      <c r="C3087" s="30">
        <v>0</v>
      </c>
      <c r="D3087" s="183">
        <v>0</v>
      </c>
    </row>
    <row r="3088" spans="1:4">
      <c r="A3088">
        <v>3273</v>
      </c>
      <c r="B3088" t="s">
        <v>7846</v>
      </c>
      <c r="C3088" s="30">
        <v>0</v>
      </c>
      <c r="D3088" s="183">
        <v>32.47</v>
      </c>
    </row>
    <row r="3089" spans="1:4">
      <c r="A3089">
        <v>3274</v>
      </c>
      <c r="B3089" t="s">
        <v>7847</v>
      </c>
      <c r="C3089" s="30">
        <v>0</v>
      </c>
      <c r="D3089" s="183">
        <v>0</v>
      </c>
    </row>
    <row r="3090" spans="1:4">
      <c r="A3090">
        <v>3275</v>
      </c>
      <c r="B3090" t="s">
        <v>32168</v>
      </c>
      <c r="C3090" s="30">
        <v>0</v>
      </c>
      <c r="D3090" s="183">
        <v>0</v>
      </c>
    </row>
    <row r="3091" spans="1:4">
      <c r="A3091">
        <v>3276</v>
      </c>
      <c r="B3091" t="s">
        <v>32169</v>
      </c>
      <c r="C3091" s="30">
        <v>0</v>
      </c>
      <c r="D3091" s="183">
        <v>0</v>
      </c>
    </row>
    <row r="3092" spans="1:4">
      <c r="A3092">
        <v>3277</v>
      </c>
      <c r="B3092" t="s">
        <v>7848</v>
      </c>
      <c r="C3092" s="30">
        <v>0</v>
      </c>
      <c r="D3092" s="183">
        <v>0</v>
      </c>
    </row>
    <row r="3093" spans="1:4">
      <c r="A3093">
        <v>3278</v>
      </c>
      <c r="B3093" t="s">
        <v>7849</v>
      </c>
      <c r="C3093" s="30">
        <v>0</v>
      </c>
      <c r="D3093" s="183">
        <v>0</v>
      </c>
    </row>
    <row r="3094" spans="1:4">
      <c r="A3094">
        <v>3279</v>
      </c>
      <c r="B3094" t="s">
        <v>32170</v>
      </c>
      <c r="C3094" s="30">
        <v>0</v>
      </c>
      <c r="D3094" s="183">
        <v>23.053000000000001</v>
      </c>
    </row>
    <row r="3095" spans="1:4">
      <c r="A3095">
        <v>3280</v>
      </c>
      <c r="B3095" t="s">
        <v>7850</v>
      </c>
      <c r="C3095" s="30">
        <v>0</v>
      </c>
      <c r="D3095" s="183">
        <v>0</v>
      </c>
    </row>
    <row r="3096" spans="1:4">
      <c r="A3096">
        <v>3281</v>
      </c>
      <c r="B3096" t="s">
        <v>7851</v>
      </c>
      <c r="C3096" s="30">
        <v>0</v>
      </c>
      <c r="D3096" s="183">
        <v>17.155000000000001</v>
      </c>
    </row>
    <row r="3097" spans="1:4">
      <c r="A3097">
        <v>3282</v>
      </c>
      <c r="B3097" t="s">
        <v>7852</v>
      </c>
      <c r="C3097" s="30">
        <v>6</v>
      </c>
      <c r="D3097" s="183">
        <v>30.216000000000001</v>
      </c>
    </row>
    <row r="3098" spans="1:4">
      <c r="A3098">
        <v>3283</v>
      </c>
      <c r="B3098" t="s">
        <v>7853</v>
      </c>
      <c r="C3098" s="30">
        <v>0</v>
      </c>
      <c r="D3098" s="183">
        <v>0</v>
      </c>
    </row>
    <row r="3099" spans="1:4">
      <c r="A3099">
        <v>3284</v>
      </c>
      <c r="B3099" t="s">
        <v>7854</v>
      </c>
      <c r="C3099" s="30">
        <v>0</v>
      </c>
      <c r="D3099" s="183">
        <v>10.38</v>
      </c>
    </row>
    <row r="3100" spans="1:4">
      <c r="A3100">
        <v>3285</v>
      </c>
      <c r="B3100" t="s">
        <v>7855</v>
      </c>
      <c r="C3100" s="30">
        <v>0</v>
      </c>
      <c r="D3100" s="183">
        <v>15.000999999999999</v>
      </c>
    </row>
    <row r="3101" spans="1:4">
      <c r="A3101">
        <v>3286</v>
      </c>
      <c r="B3101" t="s">
        <v>7856</v>
      </c>
      <c r="C3101" s="30">
        <v>0</v>
      </c>
      <c r="D3101" s="183">
        <v>0</v>
      </c>
    </row>
    <row r="3102" spans="1:4">
      <c r="A3102">
        <v>3287</v>
      </c>
      <c r="B3102" t="s">
        <v>7857</v>
      </c>
      <c r="C3102" s="30">
        <v>0</v>
      </c>
      <c r="D3102" s="183">
        <v>0</v>
      </c>
    </row>
    <row r="3103" spans="1:4">
      <c r="A3103">
        <v>3288</v>
      </c>
      <c r="B3103" t="s">
        <v>7858</v>
      </c>
      <c r="C3103" s="30">
        <v>0</v>
      </c>
      <c r="D3103" s="183">
        <v>11.41</v>
      </c>
    </row>
    <row r="3104" spans="1:4">
      <c r="A3104">
        <v>3289</v>
      </c>
      <c r="B3104" t="s">
        <v>7859</v>
      </c>
      <c r="C3104" s="30">
        <v>1770</v>
      </c>
      <c r="D3104" s="183">
        <v>0</v>
      </c>
    </row>
    <row r="3105" spans="1:4">
      <c r="A3105">
        <v>3290</v>
      </c>
      <c r="B3105" t="s">
        <v>7860</v>
      </c>
      <c r="C3105" s="30">
        <v>0</v>
      </c>
      <c r="D3105" s="183">
        <v>0</v>
      </c>
    </row>
    <row r="3106" spans="1:4">
      <c r="A3106">
        <v>3291</v>
      </c>
      <c r="B3106" t="s">
        <v>7861</v>
      </c>
      <c r="C3106" s="30">
        <v>0</v>
      </c>
      <c r="D3106" s="183">
        <v>0</v>
      </c>
    </row>
    <row r="3107" spans="1:4">
      <c r="A3107">
        <v>3292</v>
      </c>
      <c r="B3107" t="s">
        <v>7862</v>
      </c>
      <c r="C3107" s="30">
        <v>0</v>
      </c>
      <c r="D3107" s="183">
        <v>8.3829999999999991</v>
      </c>
    </row>
    <row r="3108" spans="1:4">
      <c r="A3108">
        <v>3293</v>
      </c>
      <c r="B3108" t="s">
        <v>27545</v>
      </c>
      <c r="C3108" s="30">
        <v>0</v>
      </c>
      <c r="D3108" s="183">
        <v>0</v>
      </c>
    </row>
    <row r="3109" spans="1:4">
      <c r="A3109">
        <v>3294</v>
      </c>
      <c r="B3109" t="s">
        <v>7863</v>
      </c>
      <c r="C3109" s="30">
        <v>0</v>
      </c>
      <c r="D3109" s="183">
        <v>0</v>
      </c>
    </row>
    <row r="3110" spans="1:4">
      <c r="A3110">
        <v>3295</v>
      </c>
      <c r="B3110" t="s">
        <v>7864</v>
      </c>
      <c r="C3110" s="30">
        <v>0</v>
      </c>
      <c r="D3110" s="183">
        <v>0</v>
      </c>
    </row>
    <row r="3111" spans="1:4">
      <c r="A3111">
        <v>3296</v>
      </c>
      <c r="B3111" t="s">
        <v>7865</v>
      </c>
      <c r="C3111" s="30">
        <v>0</v>
      </c>
      <c r="D3111" s="183">
        <v>18.611999999999998</v>
      </c>
    </row>
    <row r="3112" spans="1:4">
      <c r="A3112">
        <v>3297</v>
      </c>
      <c r="B3112" t="s">
        <v>7866</v>
      </c>
      <c r="C3112" s="30">
        <v>0</v>
      </c>
      <c r="D3112" s="183">
        <v>0</v>
      </c>
    </row>
    <row r="3113" spans="1:4">
      <c r="A3113">
        <v>3298</v>
      </c>
      <c r="B3113" t="s">
        <v>32171</v>
      </c>
      <c r="C3113" s="30">
        <v>0</v>
      </c>
      <c r="D3113" s="183">
        <v>18.34</v>
      </c>
    </row>
    <row r="3114" spans="1:4">
      <c r="A3114">
        <v>3299</v>
      </c>
      <c r="B3114" t="s">
        <v>7867</v>
      </c>
      <c r="C3114" s="30">
        <v>0</v>
      </c>
      <c r="D3114" s="183">
        <v>42.540999999999997</v>
      </c>
    </row>
    <row r="3115" spans="1:4">
      <c r="A3115">
        <v>3300</v>
      </c>
      <c r="B3115" t="s">
        <v>32172</v>
      </c>
      <c r="C3115" s="30">
        <v>0</v>
      </c>
      <c r="D3115" s="183">
        <v>0</v>
      </c>
    </row>
    <row r="3116" spans="1:4">
      <c r="A3116">
        <v>3301</v>
      </c>
      <c r="B3116" t="s">
        <v>7868</v>
      </c>
      <c r="C3116" s="30">
        <v>0</v>
      </c>
      <c r="D3116" s="183">
        <v>0</v>
      </c>
    </row>
    <row r="3117" spans="1:4">
      <c r="A3117">
        <v>3302</v>
      </c>
      <c r="B3117" t="s">
        <v>7869</v>
      </c>
      <c r="C3117" s="30">
        <v>0</v>
      </c>
      <c r="D3117" s="183">
        <v>0</v>
      </c>
    </row>
    <row r="3118" spans="1:4">
      <c r="A3118">
        <v>3303</v>
      </c>
      <c r="B3118" t="s">
        <v>7870</v>
      </c>
      <c r="C3118" s="30">
        <v>0</v>
      </c>
      <c r="D3118" s="183">
        <v>0</v>
      </c>
    </row>
    <row r="3119" spans="1:4">
      <c r="A3119">
        <v>3304</v>
      </c>
      <c r="B3119" t="s">
        <v>7871</v>
      </c>
      <c r="C3119" s="30">
        <v>0</v>
      </c>
      <c r="D3119" s="183">
        <v>0</v>
      </c>
    </row>
    <row r="3120" spans="1:4">
      <c r="A3120">
        <v>3305</v>
      </c>
      <c r="B3120" t="s">
        <v>7872</v>
      </c>
      <c r="C3120" s="30">
        <v>0</v>
      </c>
      <c r="D3120" s="183">
        <v>0</v>
      </c>
    </row>
    <row r="3121" spans="1:4">
      <c r="A3121">
        <v>3306</v>
      </c>
      <c r="B3121" t="s">
        <v>7873</v>
      </c>
      <c r="C3121" s="30">
        <v>0</v>
      </c>
      <c r="D3121" s="183">
        <v>6.9160000000000004</v>
      </c>
    </row>
    <row r="3122" spans="1:4">
      <c r="A3122">
        <v>3307</v>
      </c>
      <c r="B3122" t="s">
        <v>7874</v>
      </c>
      <c r="C3122" s="30">
        <v>0</v>
      </c>
      <c r="D3122" s="183">
        <v>10.09</v>
      </c>
    </row>
    <row r="3123" spans="1:4">
      <c r="A3123">
        <v>3308</v>
      </c>
      <c r="B3123" t="s">
        <v>7875</v>
      </c>
      <c r="C3123" s="30">
        <v>0</v>
      </c>
      <c r="D3123" s="183">
        <v>0</v>
      </c>
    </row>
    <row r="3124" spans="1:4">
      <c r="A3124">
        <v>3309</v>
      </c>
      <c r="B3124" t="s">
        <v>7876</v>
      </c>
      <c r="C3124" s="30">
        <v>0</v>
      </c>
      <c r="D3124" s="183">
        <v>0</v>
      </c>
    </row>
    <row r="3125" spans="1:4">
      <c r="A3125">
        <v>3310</v>
      </c>
      <c r="B3125" t="s">
        <v>7877</v>
      </c>
      <c r="C3125" s="30">
        <v>0</v>
      </c>
      <c r="D3125" s="183">
        <v>0</v>
      </c>
    </row>
    <row r="3126" spans="1:4">
      <c r="A3126">
        <v>3311</v>
      </c>
      <c r="B3126" t="s">
        <v>7878</v>
      </c>
      <c r="C3126" s="30">
        <v>0</v>
      </c>
      <c r="D3126" s="183">
        <v>0</v>
      </c>
    </row>
    <row r="3127" spans="1:4">
      <c r="A3127">
        <v>3312</v>
      </c>
      <c r="B3127" t="s">
        <v>32173</v>
      </c>
      <c r="C3127" s="30">
        <v>24</v>
      </c>
      <c r="D3127" s="183">
        <v>0</v>
      </c>
    </row>
    <row r="3128" spans="1:4">
      <c r="A3128">
        <v>3314</v>
      </c>
      <c r="B3128" t="s">
        <v>7879</v>
      </c>
      <c r="C3128" s="30">
        <v>0</v>
      </c>
      <c r="D3128" s="183">
        <v>0</v>
      </c>
    </row>
    <row r="3129" spans="1:4">
      <c r="A3129">
        <v>3315</v>
      </c>
      <c r="B3129" t="s">
        <v>7880</v>
      </c>
      <c r="C3129" s="30">
        <v>0</v>
      </c>
      <c r="D3129" s="183">
        <v>0</v>
      </c>
    </row>
    <row r="3130" spans="1:4">
      <c r="A3130">
        <v>3316</v>
      </c>
      <c r="B3130" t="s">
        <v>7881</v>
      </c>
      <c r="C3130" s="30">
        <v>0</v>
      </c>
      <c r="D3130" s="183">
        <v>0</v>
      </c>
    </row>
    <row r="3131" spans="1:4">
      <c r="A3131">
        <v>3317</v>
      </c>
      <c r="B3131" t="s">
        <v>7882</v>
      </c>
      <c r="C3131" s="30">
        <v>6</v>
      </c>
      <c r="D3131" s="183">
        <v>0</v>
      </c>
    </row>
    <row r="3132" spans="1:4">
      <c r="A3132">
        <v>3318</v>
      </c>
      <c r="B3132" t="s">
        <v>7883</v>
      </c>
      <c r="C3132" s="30">
        <v>0</v>
      </c>
      <c r="D3132" s="183">
        <v>0</v>
      </c>
    </row>
    <row r="3133" spans="1:4">
      <c r="A3133">
        <v>3319</v>
      </c>
      <c r="B3133" t="s">
        <v>7884</v>
      </c>
      <c r="C3133" s="30">
        <v>0</v>
      </c>
      <c r="D3133" s="183">
        <v>0</v>
      </c>
    </row>
    <row r="3134" spans="1:4">
      <c r="A3134">
        <v>3320</v>
      </c>
      <c r="B3134" t="s">
        <v>7885</v>
      </c>
      <c r="C3134" s="30">
        <v>0</v>
      </c>
      <c r="D3134" s="183">
        <v>0</v>
      </c>
    </row>
    <row r="3135" spans="1:4">
      <c r="A3135">
        <v>3321</v>
      </c>
      <c r="B3135" t="s">
        <v>7886</v>
      </c>
      <c r="C3135" s="30">
        <v>9</v>
      </c>
      <c r="D3135" s="183">
        <v>0</v>
      </c>
    </row>
    <row r="3136" spans="1:4">
      <c r="A3136">
        <v>3322</v>
      </c>
      <c r="B3136" t="s">
        <v>7887</v>
      </c>
      <c r="C3136" s="30">
        <v>0</v>
      </c>
      <c r="D3136" s="183">
        <v>0</v>
      </c>
    </row>
    <row r="3137" spans="1:4">
      <c r="A3137">
        <v>3323</v>
      </c>
      <c r="B3137" t="s">
        <v>7888</v>
      </c>
      <c r="C3137" s="30">
        <v>0</v>
      </c>
      <c r="D3137" s="183">
        <v>0</v>
      </c>
    </row>
    <row r="3138" spans="1:4">
      <c r="A3138">
        <v>3324</v>
      </c>
      <c r="B3138" t="s">
        <v>7889</v>
      </c>
      <c r="C3138" s="30">
        <v>0</v>
      </c>
      <c r="D3138" s="183">
        <v>0</v>
      </c>
    </row>
    <row r="3139" spans="1:4">
      <c r="A3139">
        <v>3325</v>
      </c>
      <c r="B3139" t="s">
        <v>7890</v>
      </c>
      <c r="C3139" s="30">
        <v>18</v>
      </c>
      <c r="D3139" s="183">
        <v>0</v>
      </c>
    </row>
    <row r="3140" spans="1:4">
      <c r="A3140">
        <v>3326</v>
      </c>
      <c r="B3140" t="s">
        <v>7891</v>
      </c>
      <c r="C3140" s="30">
        <v>0</v>
      </c>
      <c r="D3140" s="183">
        <v>0</v>
      </c>
    </row>
    <row r="3141" spans="1:4">
      <c r="A3141">
        <v>3327</v>
      </c>
      <c r="B3141" t="s">
        <v>7892</v>
      </c>
      <c r="C3141" s="30">
        <v>0</v>
      </c>
      <c r="D3141" s="183">
        <v>0</v>
      </c>
    </row>
    <row r="3142" spans="1:4">
      <c r="A3142">
        <v>3328</v>
      </c>
      <c r="B3142" t="s">
        <v>7893</v>
      </c>
      <c r="C3142" s="30">
        <v>0</v>
      </c>
      <c r="D3142" s="183">
        <v>0</v>
      </c>
    </row>
    <row r="3143" spans="1:4">
      <c r="A3143">
        <v>3329</v>
      </c>
      <c r="B3143" t="s">
        <v>7894</v>
      </c>
      <c r="C3143" s="30">
        <v>6</v>
      </c>
      <c r="D3143" s="183">
        <v>0</v>
      </c>
    </row>
    <row r="3144" spans="1:4">
      <c r="A3144">
        <v>3330</v>
      </c>
      <c r="B3144" t="s">
        <v>7895</v>
      </c>
      <c r="C3144" s="30">
        <v>0</v>
      </c>
      <c r="D3144" s="183">
        <v>0</v>
      </c>
    </row>
    <row r="3145" spans="1:4">
      <c r="A3145">
        <v>3331</v>
      </c>
      <c r="B3145" t="s">
        <v>7896</v>
      </c>
      <c r="C3145" s="30">
        <v>0</v>
      </c>
      <c r="D3145" s="183">
        <v>0</v>
      </c>
    </row>
    <row r="3146" spans="1:4">
      <c r="A3146">
        <v>3332</v>
      </c>
      <c r="B3146" t="s">
        <v>32174</v>
      </c>
      <c r="C3146" s="30">
        <v>0</v>
      </c>
      <c r="D3146" s="183">
        <v>0</v>
      </c>
    </row>
    <row r="3147" spans="1:4">
      <c r="A3147">
        <v>3333</v>
      </c>
      <c r="B3147" t="s">
        <v>7897</v>
      </c>
      <c r="C3147" s="30">
        <v>4</v>
      </c>
      <c r="D3147" s="183">
        <v>0</v>
      </c>
    </row>
    <row r="3148" spans="1:4">
      <c r="A3148">
        <v>3334</v>
      </c>
      <c r="B3148" t="s">
        <v>7898</v>
      </c>
      <c r="C3148" s="30">
        <v>6</v>
      </c>
      <c r="D3148" s="183">
        <v>0</v>
      </c>
    </row>
    <row r="3149" spans="1:4">
      <c r="A3149">
        <v>3335</v>
      </c>
      <c r="B3149" t="s">
        <v>7899</v>
      </c>
      <c r="C3149" s="30">
        <v>0</v>
      </c>
      <c r="D3149" s="183">
        <v>0</v>
      </c>
    </row>
    <row r="3150" spans="1:4">
      <c r="A3150">
        <v>3336</v>
      </c>
      <c r="B3150" t="s">
        <v>7900</v>
      </c>
      <c r="C3150" s="30">
        <v>0</v>
      </c>
      <c r="D3150" s="183">
        <v>16.920000000000002</v>
      </c>
    </row>
    <row r="3151" spans="1:4">
      <c r="A3151">
        <v>3337</v>
      </c>
      <c r="B3151" t="s">
        <v>7901</v>
      </c>
      <c r="C3151" s="30">
        <v>0</v>
      </c>
      <c r="D3151" s="183">
        <v>0</v>
      </c>
    </row>
    <row r="3152" spans="1:4">
      <c r="A3152">
        <v>3338</v>
      </c>
      <c r="B3152" t="s">
        <v>7902</v>
      </c>
      <c r="C3152" s="30">
        <v>24</v>
      </c>
      <c r="D3152" s="183">
        <v>0</v>
      </c>
    </row>
    <row r="3153" spans="1:4">
      <c r="A3153">
        <v>3339</v>
      </c>
      <c r="B3153" t="s">
        <v>7903</v>
      </c>
      <c r="C3153" s="30">
        <v>0</v>
      </c>
      <c r="D3153" s="183">
        <v>8.9600000000000009</v>
      </c>
    </row>
    <row r="3154" spans="1:4">
      <c r="A3154">
        <v>3341</v>
      </c>
      <c r="B3154" t="s">
        <v>7904</v>
      </c>
      <c r="C3154" s="30">
        <v>0</v>
      </c>
      <c r="D3154" s="183">
        <v>0</v>
      </c>
    </row>
    <row r="3155" spans="1:4">
      <c r="A3155">
        <v>3342</v>
      </c>
      <c r="B3155" t="s">
        <v>7905</v>
      </c>
      <c r="C3155" s="30">
        <v>0</v>
      </c>
      <c r="D3155" s="183">
        <v>34.502000000000002</v>
      </c>
    </row>
    <row r="3156" spans="1:4">
      <c r="A3156">
        <v>3343</v>
      </c>
      <c r="B3156" t="s">
        <v>7906</v>
      </c>
      <c r="C3156" s="30">
        <v>0</v>
      </c>
      <c r="D3156" s="183">
        <v>39.515000000000001</v>
      </c>
    </row>
    <row r="3157" spans="1:4">
      <c r="A3157">
        <v>3344</v>
      </c>
      <c r="B3157" t="s">
        <v>7907</v>
      </c>
      <c r="C3157" s="30">
        <v>24</v>
      </c>
      <c r="D3157" s="183">
        <v>9.4550000000000001</v>
      </c>
    </row>
    <row r="3158" spans="1:4">
      <c r="A3158">
        <v>3345</v>
      </c>
      <c r="B3158" t="s">
        <v>7908</v>
      </c>
      <c r="C3158" s="30">
        <v>0</v>
      </c>
      <c r="D3158" s="183">
        <v>0</v>
      </c>
    </row>
    <row r="3159" spans="1:4">
      <c r="A3159">
        <v>3346</v>
      </c>
      <c r="B3159" t="s">
        <v>7909</v>
      </c>
      <c r="C3159" s="30">
        <v>0</v>
      </c>
      <c r="D3159" s="183">
        <v>0</v>
      </c>
    </row>
    <row r="3160" spans="1:4">
      <c r="A3160">
        <v>3347</v>
      </c>
      <c r="B3160" t="s">
        <v>7910</v>
      </c>
      <c r="C3160" s="30">
        <v>0</v>
      </c>
      <c r="D3160" s="183">
        <v>0</v>
      </c>
    </row>
    <row r="3161" spans="1:4">
      <c r="A3161">
        <v>3348</v>
      </c>
      <c r="B3161" t="s">
        <v>7911</v>
      </c>
      <c r="C3161" s="30">
        <v>0</v>
      </c>
      <c r="D3161" s="183">
        <v>0</v>
      </c>
    </row>
    <row r="3162" spans="1:4">
      <c r="A3162">
        <v>3349</v>
      </c>
      <c r="B3162" t="s">
        <v>7912</v>
      </c>
      <c r="C3162" s="30">
        <v>0</v>
      </c>
      <c r="D3162" s="183">
        <v>0</v>
      </c>
    </row>
    <row r="3163" spans="1:4">
      <c r="A3163">
        <v>3350</v>
      </c>
      <c r="B3163" t="s">
        <v>7913</v>
      </c>
      <c r="C3163" s="30">
        <v>0</v>
      </c>
      <c r="D3163" s="183">
        <v>15.25</v>
      </c>
    </row>
    <row r="3164" spans="1:4">
      <c r="A3164">
        <v>3351</v>
      </c>
      <c r="B3164" t="s">
        <v>7914</v>
      </c>
      <c r="C3164" s="30">
        <v>0</v>
      </c>
      <c r="D3164" s="183">
        <v>0</v>
      </c>
    </row>
    <row r="3165" spans="1:4">
      <c r="A3165">
        <v>3352</v>
      </c>
      <c r="B3165" t="s">
        <v>7915</v>
      </c>
      <c r="C3165" s="30">
        <v>0</v>
      </c>
      <c r="D3165" s="183">
        <v>0</v>
      </c>
    </row>
    <row r="3166" spans="1:4">
      <c r="A3166">
        <v>3353</v>
      </c>
      <c r="B3166" t="s">
        <v>7916</v>
      </c>
      <c r="C3166" s="30">
        <v>0</v>
      </c>
      <c r="D3166" s="183">
        <v>10.395</v>
      </c>
    </row>
    <row r="3167" spans="1:4">
      <c r="A3167">
        <v>3354</v>
      </c>
      <c r="B3167" t="s">
        <v>7917</v>
      </c>
      <c r="C3167" s="30">
        <v>0</v>
      </c>
      <c r="D3167" s="183">
        <v>0</v>
      </c>
    </row>
    <row r="3168" spans="1:4">
      <c r="A3168">
        <v>3355</v>
      </c>
      <c r="B3168" t="s">
        <v>7918</v>
      </c>
      <c r="C3168" s="30">
        <v>0</v>
      </c>
      <c r="D3168" s="183">
        <v>8.7070000000000007</v>
      </c>
    </row>
    <row r="3169" spans="1:4">
      <c r="A3169">
        <v>3356</v>
      </c>
      <c r="B3169" t="s">
        <v>7919</v>
      </c>
      <c r="C3169" s="30">
        <v>0</v>
      </c>
      <c r="D3169" s="183">
        <v>0</v>
      </c>
    </row>
    <row r="3170" spans="1:4">
      <c r="A3170">
        <v>3357</v>
      </c>
      <c r="B3170" t="s">
        <v>7920</v>
      </c>
      <c r="C3170" s="30">
        <v>0</v>
      </c>
      <c r="D3170" s="183">
        <v>8.6999999999999993</v>
      </c>
    </row>
    <row r="3171" spans="1:4">
      <c r="A3171">
        <v>3358</v>
      </c>
      <c r="B3171" t="s">
        <v>7921</v>
      </c>
      <c r="C3171" s="30">
        <v>0</v>
      </c>
      <c r="D3171" s="183">
        <v>0</v>
      </c>
    </row>
    <row r="3172" spans="1:4">
      <c r="A3172">
        <v>3359</v>
      </c>
      <c r="B3172" t="s">
        <v>7922</v>
      </c>
      <c r="C3172" s="30">
        <v>0</v>
      </c>
      <c r="D3172" s="183">
        <v>0</v>
      </c>
    </row>
    <row r="3173" spans="1:4">
      <c r="A3173">
        <v>3360</v>
      </c>
      <c r="B3173" t="s">
        <v>7923</v>
      </c>
      <c r="C3173" s="30">
        <v>0</v>
      </c>
      <c r="D3173" s="183">
        <v>0</v>
      </c>
    </row>
    <row r="3174" spans="1:4">
      <c r="A3174">
        <v>3361</v>
      </c>
      <c r="B3174" t="s">
        <v>7924</v>
      </c>
      <c r="C3174" s="30">
        <v>0</v>
      </c>
      <c r="D3174" s="183">
        <v>0</v>
      </c>
    </row>
    <row r="3175" spans="1:4">
      <c r="A3175">
        <v>3362</v>
      </c>
      <c r="B3175" t="s">
        <v>7925</v>
      </c>
      <c r="C3175" s="30">
        <v>0</v>
      </c>
      <c r="D3175" s="183">
        <v>4.8780000000000001</v>
      </c>
    </row>
    <row r="3176" spans="1:4">
      <c r="A3176">
        <v>3363</v>
      </c>
      <c r="B3176" t="s">
        <v>7926</v>
      </c>
      <c r="C3176" s="30">
        <v>0</v>
      </c>
      <c r="D3176" s="183">
        <v>0</v>
      </c>
    </row>
    <row r="3177" spans="1:4">
      <c r="A3177">
        <v>3364</v>
      </c>
      <c r="B3177" t="s">
        <v>7927</v>
      </c>
      <c r="C3177" s="30">
        <v>0</v>
      </c>
      <c r="D3177" s="183">
        <v>17.29</v>
      </c>
    </row>
    <row r="3178" spans="1:4">
      <c r="A3178">
        <v>3365</v>
      </c>
      <c r="B3178" t="s">
        <v>7928</v>
      </c>
      <c r="C3178" s="30">
        <v>0</v>
      </c>
      <c r="D3178" s="183">
        <v>0</v>
      </c>
    </row>
    <row r="3179" spans="1:4">
      <c r="A3179">
        <v>3366</v>
      </c>
      <c r="B3179" t="s">
        <v>7929</v>
      </c>
      <c r="C3179" s="30">
        <v>0</v>
      </c>
      <c r="D3179" s="183">
        <v>0</v>
      </c>
    </row>
    <row r="3180" spans="1:4">
      <c r="A3180">
        <v>3367</v>
      </c>
      <c r="B3180" t="s">
        <v>7930</v>
      </c>
      <c r="C3180" s="30">
        <v>0</v>
      </c>
      <c r="D3180" s="183">
        <v>0</v>
      </c>
    </row>
    <row r="3181" spans="1:4">
      <c r="A3181">
        <v>3368</v>
      </c>
      <c r="B3181" t="s">
        <v>7931</v>
      </c>
      <c r="C3181" s="30">
        <v>0</v>
      </c>
      <c r="D3181" s="183">
        <v>0</v>
      </c>
    </row>
    <row r="3182" spans="1:4">
      <c r="A3182">
        <v>3369</v>
      </c>
      <c r="B3182" t="s">
        <v>7932</v>
      </c>
      <c r="C3182" s="30">
        <v>0</v>
      </c>
      <c r="D3182" s="183">
        <v>0</v>
      </c>
    </row>
    <row r="3183" spans="1:4">
      <c r="A3183">
        <v>3370</v>
      </c>
      <c r="B3183" t="s">
        <v>7933</v>
      </c>
      <c r="C3183" s="30">
        <v>0</v>
      </c>
      <c r="D3183" s="183">
        <v>18.93</v>
      </c>
    </row>
    <row r="3184" spans="1:4">
      <c r="A3184">
        <v>3371</v>
      </c>
      <c r="B3184" t="s">
        <v>7934</v>
      </c>
      <c r="C3184" s="30">
        <v>0</v>
      </c>
      <c r="D3184" s="183">
        <v>6.0350000000000001</v>
      </c>
    </row>
    <row r="3185" spans="1:4">
      <c r="A3185">
        <v>3372</v>
      </c>
      <c r="B3185" t="s">
        <v>7935</v>
      </c>
      <c r="C3185" s="30">
        <v>0</v>
      </c>
      <c r="D3185" s="183">
        <v>0</v>
      </c>
    </row>
    <row r="3186" spans="1:4">
      <c r="A3186">
        <v>3373</v>
      </c>
      <c r="B3186" t="s">
        <v>7936</v>
      </c>
      <c r="C3186" s="30">
        <v>54</v>
      </c>
      <c r="D3186" s="183">
        <v>16.91</v>
      </c>
    </row>
    <row r="3187" spans="1:4">
      <c r="A3187">
        <v>3374</v>
      </c>
      <c r="B3187" t="s">
        <v>7937</v>
      </c>
      <c r="C3187" s="30">
        <v>0</v>
      </c>
      <c r="D3187" s="183">
        <v>0</v>
      </c>
    </row>
    <row r="3188" spans="1:4">
      <c r="A3188">
        <v>3375</v>
      </c>
      <c r="B3188" t="s">
        <v>7938</v>
      </c>
      <c r="C3188" s="30">
        <v>0</v>
      </c>
      <c r="D3188" s="183">
        <v>0</v>
      </c>
    </row>
    <row r="3189" spans="1:4">
      <c r="A3189">
        <v>3376</v>
      </c>
      <c r="B3189" t="s">
        <v>7939</v>
      </c>
      <c r="C3189" s="30">
        <v>0</v>
      </c>
      <c r="D3189" s="183">
        <v>17.448</v>
      </c>
    </row>
    <row r="3190" spans="1:4">
      <c r="A3190">
        <v>3377</v>
      </c>
      <c r="B3190" t="s">
        <v>7940</v>
      </c>
      <c r="C3190" s="30">
        <v>0</v>
      </c>
      <c r="D3190" s="183">
        <v>0</v>
      </c>
    </row>
    <row r="3191" spans="1:4">
      <c r="A3191">
        <v>3378</v>
      </c>
      <c r="B3191" t="s">
        <v>7941</v>
      </c>
      <c r="C3191" s="30">
        <v>6</v>
      </c>
      <c r="D3191" s="183">
        <v>0</v>
      </c>
    </row>
    <row r="3192" spans="1:4">
      <c r="A3192">
        <v>3379</v>
      </c>
      <c r="B3192" t="s">
        <v>7942</v>
      </c>
      <c r="C3192" s="30">
        <v>0</v>
      </c>
      <c r="D3192" s="183">
        <v>0</v>
      </c>
    </row>
    <row r="3193" spans="1:4">
      <c r="A3193">
        <v>3380</v>
      </c>
      <c r="B3193" t="s">
        <v>7943</v>
      </c>
      <c r="C3193" s="30">
        <v>0</v>
      </c>
      <c r="D3193" s="183">
        <v>0</v>
      </c>
    </row>
    <row r="3194" spans="1:4">
      <c r="A3194">
        <v>3381</v>
      </c>
      <c r="B3194" t="s">
        <v>7944</v>
      </c>
      <c r="C3194" s="30">
        <v>0</v>
      </c>
      <c r="D3194" s="183">
        <v>0</v>
      </c>
    </row>
    <row r="3195" spans="1:4">
      <c r="A3195">
        <v>3382</v>
      </c>
      <c r="B3195" t="s">
        <v>7945</v>
      </c>
      <c r="C3195" s="30">
        <v>0</v>
      </c>
      <c r="D3195" s="183">
        <v>15.84</v>
      </c>
    </row>
    <row r="3196" spans="1:4">
      <c r="A3196">
        <v>3383</v>
      </c>
      <c r="B3196" t="s">
        <v>7946</v>
      </c>
      <c r="C3196" s="30">
        <v>0</v>
      </c>
      <c r="D3196" s="183">
        <v>0.84399999999999997</v>
      </c>
    </row>
    <row r="3197" spans="1:4">
      <c r="A3197">
        <v>3384</v>
      </c>
      <c r="B3197" t="s">
        <v>7947</v>
      </c>
      <c r="C3197" s="30">
        <v>0</v>
      </c>
      <c r="D3197" s="183">
        <v>0</v>
      </c>
    </row>
    <row r="3198" spans="1:4">
      <c r="A3198">
        <v>3385</v>
      </c>
      <c r="B3198" t="s">
        <v>7948</v>
      </c>
      <c r="C3198" s="30">
        <v>0</v>
      </c>
      <c r="D3198" s="183">
        <v>5.2249999999999996</v>
      </c>
    </row>
    <row r="3199" spans="1:4">
      <c r="A3199">
        <v>3386</v>
      </c>
      <c r="B3199" t="s">
        <v>7949</v>
      </c>
      <c r="C3199" s="30">
        <v>0</v>
      </c>
      <c r="D3199" s="183">
        <v>0</v>
      </c>
    </row>
    <row r="3200" spans="1:4">
      <c r="A3200">
        <v>3387</v>
      </c>
      <c r="B3200" t="s">
        <v>7950</v>
      </c>
      <c r="C3200" s="30">
        <v>0</v>
      </c>
      <c r="D3200" s="183">
        <v>0</v>
      </c>
    </row>
    <row r="3201" spans="1:4">
      <c r="A3201">
        <v>3388</v>
      </c>
      <c r="B3201" t="s">
        <v>7951</v>
      </c>
      <c r="C3201" s="30">
        <v>0</v>
      </c>
      <c r="D3201" s="183">
        <v>0</v>
      </c>
    </row>
    <row r="3202" spans="1:4">
      <c r="A3202">
        <v>3389</v>
      </c>
      <c r="B3202" t="s">
        <v>7952</v>
      </c>
      <c r="C3202" s="30">
        <v>0</v>
      </c>
      <c r="D3202" s="183">
        <v>7.867</v>
      </c>
    </row>
    <row r="3203" spans="1:4">
      <c r="A3203">
        <v>3390</v>
      </c>
      <c r="B3203" t="s">
        <v>7953</v>
      </c>
      <c r="C3203" s="30">
        <v>6</v>
      </c>
      <c r="D3203" s="183">
        <v>0</v>
      </c>
    </row>
    <row r="3204" spans="1:4">
      <c r="A3204">
        <v>3391</v>
      </c>
      <c r="B3204" t="s">
        <v>7954</v>
      </c>
      <c r="C3204" s="30">
        <v>0</v>
      </c>
      <c r="D3204" s="183">
        <v>39.857999999999997</v>
      </c>
    </row>
    <row r="3205" spans="1:4">
      <c r="A3205">
        <v>3392</v>
      </c>
      <c r="B3205" t="s">
        <v>7955</v>
      </c>
      <c r="C3205" s="30">
        <v>6</v>
      </c>
      <c r="D3205" s="183">
        <v>0</v>
      </c>
    </row>
    <row r="3206" spans="1:4">
      <c r="A3206">
        <v>3393</v>
      </c>
      <c r="B3206" t="s">
        <v>7956</v>
      </c>
      <c r="C3206" s="30">
        <v>0</v>
      </c>
      <c r="D3206" s="183">
        <v>11.05</v>
      </c>
    </row>
    <row r="3207" spans="1:4">
      <c r="A3207">
        <v>3394</v>
      </c>
      <c r="B3207" t="s">
        <v>7957</v>
      </c>
      <c r="C3207" s="30">
        <v>24</v>
      </c>
      <c r="D3207" s="183">
        <v>0</v>
      </c>
    </row>
    <row r="3208" spans="1:4">
      <c r="A3208">
        <v>3395</v>
      </c>
      <c r="B3208" t="s">
        <v>7958</v>
      </c>
      <c r="C3208" s="30">
        <v>3</v>
      </c>
      <c r="D3208" s="183">
        <v>0</v>
      </c>
    </row>
    <row r="3209" spans="1:4">
      <c r="A3209">
        <v>3396</v>
      </c>
      <c r="B3209" t="s">
        <v>7959</v>
      </c>
      <c r="C3209" s="30">
        <v>0</v>
      </c>
      <c r="D3209" s="183">
        <v>0</v>
      </c>
    </row>
    <row r="3210" spans="1:4">
      <c r="A3210">
        <v>3397</v>
      </c>
      <c r="B3210" t="s">
        <v>7960</v>
      </c>
      <c r="C3210" s="30">
        <v>1</v>
      </c>
      <c r="D3210" s="183">
        <v>0</v>
      </c>
    </row>
    <row r="3211" spans="1:4">
      <c r="A3211">
        <v>3398</v>
      </c>
      <c r="B3211" t="s">
        <v>7961</v>
      </c>
      <c r="C3211" s="30">
        <v>0</v>
      </c>
      <c r="D3211" s="183">
        <v>0</v>
      </c>
    </row>
    <row r="3212" spans="1:4">
      <c r="A3212">
        <v>3399</v>
      </c>
      <c r="B3212" t="s">
        <v>7962</v>
      </c>
      <c r="C3212" s="30">
        <v>0</v>
      </c>
      <c r="D3212" s="183">
        <v>14.523999999999999</v>
      </c>
    </row>
    <row r="3213" spans="1:4">
      <c r="A3213">
        <v>3400</v>
      </c>
      <c r="B3213" t="s">
        <v>7963</v>
      </c>
      <c r="C3213" s="30">
        <v>0</v>
      </c>
      <c r="D3213" s="183">
        <v>0</v>
      </c>
    </row>
    <row r="3214" spans="1:4">
      <c r="A3214">
        <v>3401</v>
      </c>
      <c r="B3214" t="s">
        <v>7964</v>
      </c>
      <c r="C3214" s="30">
        <v>0</v>
      </c>
      <c r="D3214" s="183">
        <v>0</v>
      </c>
    </row>
    <row r="3215" spans="1:4">
      <c r="A3215">
        <v>3402</v>
      </c>
      <c r="B3215" t="s">
        <v>7965</v>
      </c>
      <c r="C3215" s="30">
        <v>0</v>
      </c>
      <c r="D3215" s="183">
        <v>0</v>
      </c>
    </row>
    <row r="3216" spans="1:4">
      <c r="A3216">
        <v>3403</v>
      </c>
      <c r="B3216" t="s">
        <v>7966</v>
      </c>
      <c r="C3216" s="30">
        <v>0</v>
      </c>
      <c r="D3216" s="183">
        <v>8.7880000000000003</v>
      </c>
    </row>
    <row r="3217" spans="1:4">
      <c r="A3217">
        <v>3404</v>
      </c>
      <c r="B3217" t="s">
        <v>7967</v>
      </c>
      <c r="C3217" s="30">
        <v>0</v>
      </c>
      <c r="D3217" s="183">
        <v>0</v>
      </c>
    </row>
    <row r="3218" spans="1:4">
      <c r="A3218">
        <v>3405</v>
      </c>
      <c r="B3218" t="s">
        <v>7968</v>
      </c>
      <c r="C3218" s="30">
        <v>0</v>
      </c>
      <c r="D3218" s="183">
        <v>0</v>
      </c>
    </row>
    <row r="3219" spans="1:4">
      <c r="A3219">
        <v>3406</v>
      </c>
      <c r="B3219" t="s">
        <v>7969</v>
      </c>
      <c r="C3219" s="30">
        <v>0</v>
      </c>
      <c r="D3219" s="183">
        <v>0</v>
      </c>
    </row>
    <row r="3220" spans="1:4">
      <c r="A3220">
        <v>3407</v>
      </c>
      <c r="B3220" t="s">
        <v>7970</v>
      </c>
      <c r="C3220" s="30">
        <v>0</v>
      </c>
      <c r="D3220" s="183">
        <v>0</v>
      </c>
    </row>
    <row r="3221" spans="1:4">
      <c r="A3221">
        <v>3408</v>
      </c>
      <c r="B3221" t="s">
        <v>7971</v>
      </c>
      <c r="C3221" s="30">
        <v>0</v>
      </c>
      <c r="D3221" s="183">
        <v>0</v>
      </c>
    </row>
    <row r="3222" spans="1:4">
      <c r="A3222">
        <v>3409</v>
      </c>
      <c r="B3222" t="s">
        <v>7972</v>
      </c>
      <c r="C3222" s="30">
        <v>0</v>
      </c>
      <c r="D3222" s="183">
        <v>4.9740000000000002</v>
      </c>
    </row>
    <row r="3223" spans="1:4">
      <c r="A3223">
        <v>3410</v>
      </c>
      <c r="B3223" t="s">
        <v>7973</v>
      </c>
      <c r="C3223" s="30">
        <v>0</v>
      </c>
      <c r="D3223" s="183">
        <v>0</v>
      </c>
    </row>
    <row r="3224" spans="1:4">
      <c r="A3224">
        <v>3411</v>
      </c>
      <c r="B3224" t="s">
        <v>7974</v>
      </c>
      <c r="C3224" s="30">
        <v>0</v>
      </c>
      <c r="D3224" s="183">
        <v>0</v>
      </c>
    </row>
    <row r="3225" spans="1:4">
      <c r="A3225">
        <v>3412</v>
      </c>
      <c r="B3225" t="s">
        <v>7975</v>
      </c>
      <c r="C3225" s="30">
        <v>0</v>
      </c>
      <c r="D3225" s="183">
        <v>0</v>
      </c>
    </row>
    <row r="3226" spans="1:4">
      <c r="A3226">
        <v>3413</v>
      </c>
      <c r="B3226" t="s">
        <v>7976</v>
      </c>
      <c r="C3226" s="30">
        <v>6</v>
      </c>
      <c r="D3226" s="183">
        <v>0</v>
      </c>
    </row>
    <row r="3227" spans="1:4">
      <c r="A3227">
        <v>3414</v>
      </c>
      <c r="B3227" t="s">
        <v>27617</v>
      </c>
      <c r="C3227" s="30">
        <v>0</v>
      </c>
      <c r="D3227" s="183">
        <v>27.573</v>
      </c>
    </row>
    <row r="3228" spans="1:4">
      <c r="A3228">
        <v>3415</v>
      </c>
      <c r="B3228" t="s">
        <v>7977</v>
      </c>
      <c r="C3228" s="30">
        <v>0</v>
      </c>
      <c r="D3228" s="183">
        <v>0</v>
      </c>
    </row>
    <row r="3229" spans="1:4">
      <c r="A3229">
        <v>3416</v>
      </c>
      <c r="B3229" t="s">
        <v>7978</v>
      </c>
      <c r="C3229" s="30">
        <v>0</v>
      </c>
      <c r="D3229" s="183">
        <v>0</v>
      </c>
    </row>
    <row r="3230" spans="1:4">
      <c r="A3230">
        <v>3417</v>
      </c>
      <c r="B3230" t="s">
        <v>7979</v>
      </c>
      <c r="C3230" s="30">
        <v>0</v>
      </c>
      <c r="D3230" s="183">
        <v>0</v>
      </c>
    </row>
    <row r="3231" spans="1:4">
      <c r="A3231">
        <v>3418</v>
      </c>
      <c r="B3231" t="s">
        <v>7980</v>
      </c>
      <c r="C3231" s="30">
        <v>0</v>
      </c>
      <c r="D3231" s="183">
        <v>0</v>
      </c>
    </row>
    <row r="3232" spans="1:4">
      <c r="A3232">
        <v>3419</v>
      </c>
      <c r="B3232" t="s">
        <v>7981</v>
      </c>
      <c r="C3232" s="30">
        <v>0</v>
      </c>
      <c r="D3232" s="183">
        <v>0</v>
      </c>
    </row>
    <row r="3233" spans="1:4">
      <c r="A3233">
        <v>3420</v>
      </c>
      <c r="B3233" t="s">
        <v>7982</v>
      </c>
      <c r="C3233" s="30">
        <v>0</v>
      </c>
      <c r="D3233" s="183">
        <v>0</v>
      </c>
    </row>
    <row r="3234" spans="1:4">
      <c r="A3234">
        <v>3421</v>
      </c>
      <c r="B3234" t="s">
        <v>7983</v>
      </c>
      <c r="C3234" s="30">
        <v>0</v>
      </c>
      <c r="D3234" s="183">
        <v>0</v>
      </c>
    </row>
    <row r="3235" spans="1:4">
      <c r="A3235">
        <v>3422</v>
      </c>
      <c r="B3235" t="s">
        <v>7984</v>
      </c>
      <c r="C3235" s="30">
        <v>0</v>
      </c>
      <c r="D3235" s="183">
        <v>0</v>
      </c>
    </row>
    <row r="3236" spans="1:4">
      <c r="A3236">
        <v>3423</v>
      </c>
      <c r="B3236" t="s">
        <v>7985</v>
      </c>
      <c r="C3236" s="30">
        <v>0</v>
      </c>
      <c r="D3236" s="183">
        <v>0</v>
      </c>
    </row>
    <row r="3237" spans="1:4">
      <c r="A3237">
        <v>3424</v>
      </c>
      <c r="B3237" t="s">
        <v>7986</v>
      </c>
      <c r="C3237" s="30">
        <v>0</v>
      </c>
      <c r="D3237" s="183">
        <v>0</v>
      </c>
    </row>
    <row r="3238" spans="1:4">
      <c r="A3238">
        <v>3425</v>
      </c>
      <c r="B3238" t="s">
        <v>7987</v>
      </c>
      <c r="C3238" s="30">
        <v>0</v>
      </c>
      <c r="D3238" s="183">
        <v>0</v>
      </c>
    </row>
    <row r="3239" spans="1:4">
      <c r="A3239">
        <v>3426</v>
      </c>
      <c r="B3239" t="s">
        <v>7988</v>
      </c>
      <c r="C3239" s="30">
        <v>0</v>
      </c>
      <c r="D3239" s="183">
        <v>0</v>
      </c>
    </row>
    <row r="3240" spans="1:4">
      <c r="A3240">
        <v>3427</v>
      </c>
      <c r="B3240" t="s">
        <v>7989</v>
      </c>
      <c r="C3240" s="30">
        <v>0</v>
      </c>
      <c r="D3240" s="183">
        <v>0</v>
      </c>
    </row>
    <row r="3241" spans="1:4">
      <c r="A3241">
        <v>3428</v>
      </c>
      <c r="B3241" t="s">
        <v>7990</v>
      </c>
      <c r="C3241" s="30">
        <v>0</v>
      </c>
      <c r="D3241" s="183">
        <v>0</v>
      </c>
    </row>
    <row r="3242" spans="1:4">
      <c r="A3242">
        <v>3429</v>
      </c>
      <c r="B3242" t="s">
        <v>31881</v>
      </c>
      <c r="C3242" s="30">
        <v>0</v>
      </c>
      <c r="D3242" s="183">
        <v>0</v>
      </c>
    </row>
    <row r="3243" spans="1:4">
      <c r="A3243">
        <v>3430</v>
      </c>
      <c r="B3243" t="s">
        <v>7991</v>
      </c>
      <c r="C3243" s="30">
        <v>156</v>
      </c>
      <c r="D3243" s="183">
        <v>0</v>
      </c>
    </row>
    <row r="3244" spans="1:4">
      <c r="A3244">
        <v>3431</v>
      </c>
      <c r="B3244" t="s">
        <v>7992</v>
      </c>
      <c r="C3244" s="30">
        <v>0</v>
      </c>
      <c r="D3244" s="183">
        <v>0</v>
      </c>
    </row>
    <row r="3245" spans="1:4">
      <c r="A3245">
        <v>3432</v>
      </c>
      <c r="B3245" t="s">
        <v>7993</v>
      </c>
      <c r="C3245" s="30">
        <v>12</v>
      </c>
      <c r="D3245" s="183">
        <v>0</v>
      </c>
    </row>
    <row r="3246" spans="1:4">
      <c r="A3246">
        <v>3433</v>
      </c>
      <c r="B3246" t="s">
        <v>7994</v>
      </c>
      <c r="C3246" s="30">
        <v>0</v>
      </c>
      <c r="D3246" s="183">
        <v>11.89</v>
      </c>
    </row>
    <row r="3247" spans="1:4">
      <c r="A3247">
        <v>3434</v>
      </c>
      <c r="B3247" t="s">
        <v>7995</v>
      </c>
      <c r="C3247" s="30">
        <v>0</v>
      </c>
      <c r="D3247" s="183">
        <v>0</v>
      </c>
    </row>
    <row r="3248" spans="1:4">
      <c r="A3248">
        <v>3435</v>
      </c>
      <c r="B3248" t="s">
        <v>7996</v>
      </c>
      <c r="C3248" s="30">
        <v>15</v>
      </c>
      <c r="D3248" s="183">
        <v>25.052</v>
      </c>
    </row>
    <row r="3249" spans="1:4">
      <c r="A3249">
        <v>3436</v>
      </c>
      <c r="B3249" t="s">
        <v>7997</v>
      </c>
      <c r="C3249" s="30">
        <v>0</v>
      </c>
      <c r="D3249" s="183">
        <v>0</v>
      </c>
    </row>
    <row r="3250" spans="1:4">
      <c r="A3250">
        <v>3437</v>
      </c>
      <c r="B3250" t="s">
        <v>7998</v>
      </c>
      <c r="C3250" s="30">
        <v>0</v>
      </c>
      <c r="D3250" s="183">
        <v>0</v>
      </c>
    </row>
    <row r="3251" spans="1:4">
      <c r="A3251">
        <v>3438</v>
      </c>
      <c r="B3251" t="s">
        <v>7999</v>
      </c>
      <c r="C3251" s="30">
        <v>0</v>
      </c>
      <c r="D3251" s="183">
        <v>0</v>
      </c>
    </row>
    <row r="3252" spans="1:4">
      <c r="A3252">
        <v>3439</v>
      </c>
      <c r="B3252" t="s">
        <v>8000</v>
      </c>
      <c r="C3252" s="30">
        <v>0</v>
      </c>
      <c r="D3252" s="183">
        <v>0</v>
      </c>
    </row>
    <row r="3253" spans="1:4">
      <c r="A3253">
        <v>3440</v>
      </c>
      <c r="B3253" t="s">
        <v>8001</v>
      </c>
      <c r="C3253" s="30">
        <v>0</v>
      </c>
      <c r="D3253" s="183">
        <v>0</v>
      </c>
    </row>
    <row r="3254" spans="1:4">
      <c r="A3254">
        <v>3441</v>
      </c>
      <c r="B3254" t="s">
        <v>8002</v>
      </c>
      <c r="C3254" s="30">
        <v>0</v>
      </c>
      <c r="D3254" s="183">
        <v>0</v>
      </c>
    </row>
    <row r="3255" spans="1:4">
      <c r="A3255">
        <v>3442</v>
      </c>
      <c r="B3255" t="s">
        <v>8003</v>
      </c>
      <c r="C3255" s="30">
        <v>0</v>
      </c>
      <c r="D3255" s="183">
        <v>51.7</v>
      </c>
    </row>
    <row r="3256" spans="1:4">
      <c r="A3256">
        <v>3443</v>
      </c>
      <c r="B3256" t="s">
        <v>8004</v>
      </c>
      <c r="C3256" s="30">
        <v>0</v>
      </c>
      <c r="D3256" s="183">
        <v>7.3419999999999996</v>
      </c>
    </row>
    <row r="3257" spans="1:4">
      <c r="A3257">
        <v>3444</v>
      </c>
      <c r="B3257" t="s">
        <v>8005</v>
      </c>
      <c r="C3257" s="30">
        <v>0</v>
      </c>
      <c r="D3257" s="183">
        <v>0</v>
      </c>
    </row>
    <row r="3258" spans="1:4">
      <c r="A3258">
        <v>3445</v>
      </c>
      <c r="B3258" t="s">
        <v>8006</v>
      </c>
      <c r="C3258" s="30">
        <v>0</v>
      </c>
      <c r="D3258" s="183">
        <v>0</v>
      </c>
    </row>
    <row r="3259" spans="1:4">
      <c r="A3259">
        <v>3446</v>
      </c>
      <c r="B3259" t="s">
        <v>8007</v>
      </c>
      <c r="C3259" s="30">
        <v>0</v>
      </c>
      <c r="D3259" s="183">
        <v>27.852</v>
      </c>
    </row>
    <row r="3260" spans="1:4">
      <c r="A3260">
        <v>3447</v>
      </c>
      <c r="B3260" t="s">
        <v>8008</v>
      </c>
      <c r="C3260" s="30">
        <v>0</v>
      </c>
      <c r="D3260" s="183">
        <v>0</v>
      </c>
    </row>
    <row r="3261" spans="1:4">
      <c r="A3261">
        <v>3448</v>
      </c>
      <c r="B3261" t="s">
        <v>8009</v>
      </c>
      <c r="C3261" s="30">
        <v>0</v>
      </c>
      <c r="D3261" s="183">
        <v>0</v>
      </c>
    </row>
    <row r="3262" spans="1:4">
      <c r="A3262">
        <v>3449</v>
      </c>
      <c r="B3262" t="s">
        <v>8010</v>
      </c>
      <c r="C3262" s="30">
        <v>0</v>
      </c>
      <c r="D3262" s="183">
        <v>0</v>
      </c>
    </row>
    <row r="3263" spans="1:4">
      <c r="A3263">
        <v>3450</v>
      </c>
      <c r="B3263" t="s">
        <v>8011</v>
      </c>
      <c r="C3263" s="30">
        <v>0</v>
      </c>
      <c r="D3263" s="183">
        <v>0</v>
      </c>
    </row>
    <row r="3264" spans="1:4">
      <c r="A3264">
        <v>3451</v>
      </c>
      <c r="B3264" t="s">
        <v>8012</v>
      </c>
      <c r="C3264" s="30">
        <v>0</v>
      </c>
      <c r="D3264" s="183">
        <v>10.903</v>
      </c>
    </row>
    <row r="3265" spans="1:4">
      <c r="A3265">
        <v>3452</v>
      </c>
      <c r="B3265" t="s">
        <v>8013</v>
      </c>
      <c r="C3265" s="30">
        <v>0</v>
      </c>
      <c r="D3265" s="183">
        <v>0</v>
      </c>
    </row>
    <row r="3266" spans="1:4">
      <c r="A3266">
        <v>3453</v>
      </c>
      <c r="B3266" t="s">
        <v>8014</v>
      </c>
      <c r="C3266" s="30">
        <v>0</v>
      </c>
      <c r="D3266" s="183">
        <v>0</v>
      </c>
    </row>
    <row r="3267" spans="1:4">
      <c r="A3267">
        <v>3454</v>
      </c>
      <c r="B3267" t="s">
        <v>8015</v>
      </c>
      <c r="C3267" s="30">
        <v>0</v>
      </c>
      <c r="D3267" s="183">
        <v>0</v>
      </c>
    </row>
    <row r="3268" spans="1:4">
      <c r="A3268">
        <v>3455</v>
      </c>
      <c r="B3268" t="s">
        <v>8016</v>
      </c>
      <c r="C3268" s="30">
        <v>0</v>
      </c>
      <c r="D3268" s="183">
        <v>0</v>
      </c>
    </row>
    <row r="3269" spans="1:4">
      <c r="A3269">
        <v>3456</v>
      </c>
      <c r="B3269" t="s">
        <v>8017</v>
      </c>
      <c r="C3269" s="30">
        <v>0</v>
      </c>
      <c r="D3269" s="183">
        <v>0</v>
      </c>
    </row>
    <row r="3270" spans="1:4">
      <c r="A3270">
        <v>3457</v>
      </c>
      <c r="B3270" t="s">
        <v>8018</v>
      </c>
      <c r="C3270" s="30">
        <v>0</v>
      </c>
      <c r="D3270" s="183">
        <v>0</v>
      </c>
    </row>
    <row r="3271" spans="1:4">
      <c r="A3271">
        <v>3458</v>
      </c>
      <c r="B3271" t="s">
        <v>8019</v>
      </c>
      <c r="C3271" s="30">
        <v>66</v>
      </c>
      <c r="D3271" s="183">
        <v>0</v>
      </c>
    </row>
    <row r="3272" spans="1:4">
      <c r="A3272">
        <v>3459</v>
      </c>
      <c r="B3272" t="s">
        <v>8020</v>
      </c>
      <c r="C3272" s="30">
        <v>0</v>
      </c>
      <c r="D3272" s="183">
        <v>0</v>
      </c>
    </row>
    <row r="3273" spans="1:4">
      <c r="A3273">
        <v>3460</v>
      </c>
      <c r="B3273" t="s">
        <v>8021</v>
      </c>
      <c r="C3273" s="30">
        <v>3</v>
      </c>
      <c r="D3273" s="183">
        <v>0</v>
      </c>
    </row>
    <row r="3274" spans="1:4">
      <c r="A3274">
        <v>3461</v>
      </c>
      <c r="B3274" t="s">
        <v>8022</v>
      </c>
      <c r="C3274" s="30">
        <v>0</v>
      </c>
      <c r="D3274" s="183">
        <v>3.6259999999999999</v>
      </c>
    </row>
    <row r="3275" spans="1:4">
      <c r="A3275">
        <v>3462</v>
      </c>
      <c r="B3275" t="s">
        <v>8023</v>
      </c>
      <c r="C3275" s="30">
        <v>0</v>
      </c>
      <c r="D3275" s="183">
        <v>0</v>
      </c>
    </row>
    <row r="3276" spans="1:4">
      <c r="A3276">
        <v>3463</v>
      </c>
      <c r="B3276" t="s">
        <v>8024</v>
      </c>
      <c r="C3276" s="30">
        <v>0</v>
      </c>
      <c r="D3276" s="183">
        <v>5.0510000000000002</v>
      </c>
    </row>
    <row r="3277" spans="1:4">
      <c r="A3277">
        <v>3464</v>
      </c>
      <c r="B3277" t="s">
        <v>8025</v>
      </c>
      <c r="C3277" s="30">
        <v>0</v>
      </c>
      <c r="D3277" s="183">
        <v>0</v>
      </c>
    </row>
    <row r="3278" spans="1:4">
      <c r="A3278">
        <v>3465</v>
      </c>
      <c r="B3278" t="s">
        <v>8026</v>
      </c>
      <c r="C3278" s="30">
        <v>0</v>
      </c>
      <c r="D3278" s="183">
        <v>0</v>
      </c>
    </row>
    <row r="3279" spans="1:4">
      <c r="A3279">
        <v>3466</v>
      </c>
      <c r="B3279" t="s">
        <v>8027</v>
      </c>
      <c r="C3279" s="30">
        <v>0</v>
      </c>
      <c r="D3279" s="183">
        <v>0</v>
      </c>
    </row>
    <row r="3280" spans="1:4">
      <c r="A3280">
        <v>3467</v>
      </c>
      <c r="B3280" t="s">
        <v>8028</v>
      </c>
      <c r="C3280" s="30">
        <v>0</v>
      </c>
      <c r="D3280" s="183">
        <v>0</v>
      </c>
    </row>
    <row r="3281" spans="1:4">
      <c r="A3281">
        <v>3468</v>
      </c>
      <c r="B3281" t="s">
        <v>8029</v>
      </c>
      <c r="C3281" s="30">
        <v>0</v>
      </c>
      <c r="D3281" s="183">
        <v>0</v>
      </c>
    </row>
    <row r="3282" spans="1:4">
      <c r="A3282">
        <v>3469</v>
      </c>
      <c r="B3282" t="s">
        <v>8030</v>
      </c>
      <c r="C3282" s="30">
        <v>6</v>
      </c>
      <c r="D3282" s="183">
        <v>31.433</v>
      </c>
    </row>
    <row r="3283" spans="1:4">
      <c r="A3283">
        <v>3470</v>
      </c>
      <c r="B3283" t="s">
        <v>8031</v>
      </c>
      <c r="C3283" s="30">
        <v>0</v>
      </c>
      <c r="D3283" s="183">
        <v>0</v>
      </c>
    </row>
    <row r="3284" spans="1:4">
      <c r="A3284">
        <v>3471</v>
      </c>
      <c r="B3284" t="s">
        <v>8032</v>
      </c>
      <c r="C3284" s="30">
        <v>0</v>
      </c>
      <c r="D3284" s="183">
        <v>68.400000000000006</v>
      </c>
    </row>
    <row r="3285" spans="1:4">
      <c r="A3285">
        <v>3472</v>
      </c>
      <c r="B3285" t="s">
        <v>8033</v>
      </c>
      <c r="C3285" s="30">
        <v>0</v>
      </c>
      <c r="D3285" s="183">
        <v>26.172999999999998</v>
      </c>
    </row>
    <row r="3286" spans="1:4">
      <c r="A3286">
        <v>3473</v>
      </c>
      <c r="B3286" t="s">
        <v>8034</v>
      </c>
      <c r="C3286" s="30">
        <v>0</v>
      </c>
      <c r="D3286" s="183">
        <v>0</v>
      </c>
    </row>
    <row r="3287" spans="1:4">
      <c r="A3287">
        <v>3474</v>
      </c>
      <c r="B3287" t="s">
        <v>8035</v>
      </c>
      <c r="C3287" s="30">
        <v>366</v>
      </c>
      <c r="D3287" s="183">
        <v>0</v>
      </c>
    </row>
    <row r="3288" spans="1:4">
      <c r="A3288">
        <v>3475</v>
      </c>
      <c r="B3288" t="s">
        <v>8036</v>
      </c>
      <c r="C3288" s="30">
        <v>18</v>
      </c>
      <c r="D3288" s="183">
        <v>13.566000000000001</v>
      </c>
    </row>
    <row r="3289" spans="1:4">
      <c r="A3289">
        <v>3476</v>
      </c>
      <c r="B3289" t="s">
        <v>8037</v>
      </c>
      <c r="C3289" s="30">
        <v>0</v>
      </c>
      <c r="D3289" s="183">
        <v>0</v>
      </c>
    </row>
    <row r="3290" spans="1:4">
      <c r="A3290">
        <v>3477</v>
      </c>
      <c r="B3290" t="s">
        <v>8038</v>
      </c>
      <c r="C3290" s="30">
        <v>0</v>
      </c>
      <c r="D3290" s="183">
        <v>0</v>
      </c>
    </row>
    <row r="3291" spans="1:4">
      <c r="A3291">
        <v>3478</v>
      </c>
      <c r="B3291" t="s">
        <v>8039</v>
      </c>
      <c r="C3291" s="30">
        <v>0</v>
      </c>
      <c r="D3291" s="183">
        <v>9.4719999999999995</v>
      </c>
    </row>
    <row r="3292" spans="1:4">
      <c r="A3292">
        <v>3479</v>
      </c>
      <c r="B3292" t="s">
        <v>8040</v>
      </c>
      <c r="C3292" s="30">
        <v>0</v>
      </c>
      <c r="D3292" s="183">
        <v>0</v>
      </c>
    </row>
    <row r="3293" spans="1:4">
      <c r="A3293">
        <v>3480</v>
      </c>
      <c r="B3293" t="s">
        <v>8041</v>
      </c>
      <c r="C3293" s="30">
        <v>-36</v>
      </c>
      <c r="D3293" s="183">
        <v>0</v>
      </c>
    </row>
    <row r="3294" spans="1:4">
      <c r="A3294">
        <v>3481</v>
      </c>
      <c r="B3294" t="s">
        <v>8042</v>
      </c>
      <c r="C3294" s="30">
        <v>15</v>
      </c>
      <c r="D3294" s="183">
        <v>5.6689999999999996</v>
      </c>
    </row>
    <row r="3295" spans="1:4">
      <c r="A3295">
        <v>3482</v>
      </c>
      <c r="B3295" t="s">
        <v>8043</v>
      </c>
      <c r="C3295" s="30">
        <v>0</v>
      </c>
      <c r="D3295" s="183">
        <v>21.66</v>
      </c>
    </row>
    <row r="3296" spans="1:4">
      <c r="A3296">
        <v>3483</v>
      </c>
      <c r="B3296" t="s">
        <v>8044</v>
      </c>
      <c r="C3296" s="30">
        <v>0</v>
      </c>
      <c r="D3296" s="183">
        <v>0</v>
      </c>
    </row>
    <row r="3297" spans="1:4">
      <c r="A3297">
        <v>3485</v>
      </c>
      <c r="B3297" t="s">
        <v>8045</v>
      </c>
      <c r="C3297" s="30">
        <v>0</v>
      </c>
      <c r="D3297" s="183">
        <v>12.96</v>
      </c>
    </row>
    <row r="3298" spans="1:4">
      <c r="A3298">
        <v>3486</v>
      </c>
      <c r="B3298" t="s">
        <v>8046</v>
      </c>
      <c r="C3298" s="30">
        <v>0</v>
      </c>
      <c r="D3298" s="183">
        <v>0</v>
      </c>
    </row>
    <row r="3299" spans="1:4">
      <c r="A3299">
        <v>3487</v>
      </c>
      <c r="B3299" t="s">
        <v>8047</v>
      </c>
      <c r="C3299" s="30">
        <v>0</v>
      </c>
      <c r="D3299" s="183">
        <v>0</v>
      </c>
    </row>
    <row r="3300" spans="1:4">
      <c r="A3300">
        <v>3488</v>
      </c>
      <c r="B3300" t="s">
        <v>8048</v>
      </c>
      <c r="C3300" s="30">
        <v>0</v>
      </c>
      <c r="D3300" s="183">
        <v>0</v>
      </c>
    </row>
    <row r="3301" spans="1:4">
      <c r="A3301">
        <v>3489</v>
      </c>
      <c r="B3301" t="s">
        <v>8049</v>
      </c>
      <c r="C3301" s="30">
        <v>0</v>
      </c>
      <c r="D3301" s="183">
        <v>0</v>
      </c>
    </row>
    <row r="3302" spans="1:4">
      <c r="A3302">
        <v>3490</v>
      </c>
      <c r="B3302" t="s">
        <v>8050</v>
      </c>
      <c r="C3302" s="30">
        <v>0</v>
      </c>
      <c r="D3302" s="183">
        <v>0</v>
      </c>
    </row>
    <row r="3303" spans="1:4">
      <c r="A3303">
        <v>3491</v>
      </c>
      <c r="B3303" t="s">
        <v>8051</v>
      </c>
      <c r="C3303" s="30">
        <v>0</v>
      </c>
      <c r="D3303" s="183">
        <v>0</v>
      </c>
    </row>
    <row r="3304" spans="1:4">
      <c r="A3304">
        <v>3492</v>
      </c>
      <c r="B3304" t="s">
        <v>8052</v>
      </c>
      <c r="C3304" s="30">
        <v>0</v>
      </c>
      <c r="D3304" s="183">
        <v>0</v>
      </c>
    </row>
    <row r="3305" spans="1:4">
      <c r="A3305">
        <v>3493</v>
      </c>
      <c r="B3305" t="s">
        <v>8053</v>
      </c>
      <c r="C3305" s="30">
        <v>0</v>
      </c>
      <c r="D3305" s="183">
        <v>0</v>
      </c>
    </row>
    <row r="3306" spans="1:4">
      <c r="A3306">
        <v>3494</v>
      </c>
      <c r="B3306" t="s">
        <v>8054</v>
      </c>
      <c r="C3306" s="30">
        <v>0</v>
      </c>
      <c r="D3306" s="183">
        <v>0</v>
      </c>
    </row>
    <row r="3307" spans="1:4">
      <c r="A3307">
        <v>3495</v>
      </c>
      <c r="B3307" t="s">
        <v>8055</v>
      </c>
      <c r="C3307" s="30">
        <v>0</v>
      </c>
      <c r="D3307" s="183">
        <v>7.3</v>
      </c>
    </row>
    <row r="3308" spans="1:4">
      <c r="A3308">
        <v>3496</v>
      </c>
      <c r="B3308" t="s">
        <v>8056</v>
      </c>
      <c r="C3308" s="30">
        <v>0</v>
      </c>
      <c r="D3308" s="183">
        <v>19.198</v>
      </c>
    </row>
    <row r="3309" spans="1:4">
      <c r="A3309">
        <v>3497</v>
      </c>
      <c r="B3309" t="s">
        <v>8057</v>
      </c>
      <c r="C3309" s="30">
        <v>0</v>
      </c>
      <c r="D3309" s="183">
        <v>0</v>
      </c>
    </row>
    <row r="3310" spans="1:4">
      <c r="A3310">
        <v>3498</v>
      </c>
      <c r="B3310" t="s">
        <v>8058</v>
      </c>
      <c r="C3310" s="30">
        <v>0</v>
      </c>
      <c r="D3310" s="183">
        <v>0</v>
      </c>
    </row>
    <row r="3311" spans="1:4">
      <c r="A3311">
        <v>3499</v>
      </c>
      <c r="B3311" t="s">
        <v>8059</v>
      </c>
      <c r="C3311" s="30">
        <v>0</v>
      </c>
      <c r="D3311" s="183">
        <v>0</v>
      </c>
    </row>
    <row r="3312" spans="1:4">
      <c r="A3312">
        <v>3500</v>
      </c>
      <c r="B3312" t="s">
        <v>8060</v>
      </c>
      <c r="C3312" s="30">
        <v>0</v>
      </c>
      <c r="D3312" s="183">
        <v>0</v>
      </c>
    </row>
    <row r="3313" spans="1:4">
      <c r="A3313">
        <v>3501</v>
      </c>
      <c r="B3313" t="s">
        <v>8061</v>
      </c>
      <c r="C3313" s="30">
        <v>0</v>
      </c>
      <c r="D3313" s="183">
        <v>0</v>
      </c>
    </row>
    <row r="3314" spans="1:4">
      <c r="A3314">
        <v>3502</v>
      </c>
      <c r="B3314" t="s">
        <v>8062</v>
      </c>
      <c r="C3314" s="30">
        <v>0</v>
      </c>
      <c r="D3314" s="183">
        <v>0</v>
      </c>
    </row>
    <row r="3315" spans="1:4">
      <c r="A3315">
        <v>3503</v>
      </c>
      <c r="B3315" t="s">
        <v>8063</v>
      </c>
      <c r="C3315" s="30">
        <v>0</v>
      </c>
      <c r="D3315" s="183">
        <v>0</v>
      </c>
    </row>
    <row r="3316" spans="1:4">
      <c r="A3316">
        <v>3504</v>
      </c>
      <c r="B3316" t="s">
        <v>8064</v>
      </c>
      <c r="C3316" s="30">
        <v>0</v>
      </c>
      <c r="D3316" s="183">
        <v>0</v>
      </c>
    </row>
    <row r="3317" spans="1:4">
      <c r="A3317">
        <v>3506</v>
      </c>
      <c r="B3317" t="s">
        <v>8065</v>
      </c>
      <c r="C3317" s="30">
        <v>24</v>
      </c>
      <c r="D3317" s="183">
        <v>11.67</v>
      </c>
    </row>
    <row r="3318" spans="1:4">
      <c r="A3318">
        <v>3507</v>
      </c>
      <c r="B3318" t="s">
        <v>8066</v>
      </c>
      <c r="C3318" s="30">
        <v>0</v>
      </c>
      <c r="D3318" s="183">
        <v>0</v>
      </c>
    </row>
    <row r="3319" spans="1:4">
      <c r="A3319">
        <v>3508</v>
      </c>
      <c r="B3319" t="s">
        <v>8067</v>
      </c>
      <c r="C3319" s="30">
        <v>0</v>
      </c>
      <c r="D3319" s="183">
        <v>0</v>
      </c>
    </row>
    <row r="3320" spans="1:4">
      <c r="A3320">
        <v>3509</v>
      </c>
      <c r="B3320" t="s">
        <v>8068</v>
      </c>
      <c r="C3320" s="30">
        <v>0</v>
      </c>
      <c r="D3320" s="183">
        <v>4.1890000000000001</v>
      </c>
    </row>
    <row r="3321" spans="1:4">
      <c r="A3321">
        <v>3510</v>
      </c>
      <c r="B3321" t="s">
        <v>8069</v>
      </c>
      <c r="C3321" s="30">
        <v>0</v>
      </c>
      <c r="D3321" s="183">
        <v>16.091000000000001</v>
      </c>
    </row>
    <row r="3322" spans="1:4">
      <c r="A3322">
        <v>3511</v>
      </c>
      <c r="B3322" t="s">
        <v>8070</v>
      </c>
      <c r="C3322" s="30">
        <v>0</v>
      </c>
      <c r="D3322" s="183">
        <v>0</v>
      </c>
    </row>
    <row r="3323" spans="1:4">
      <c r="A3323">
        <v>3512</v>
      </c>
      <c r="B3323" t="s">
        <v>8071</v>
      </c>
      <c r="C3323" s="30">
        <v>0</v>
      </c>
      <c r="D3323" s="183">
        <v>0</v>
      </c>
    </row>
    <row r="3324" spans="1:4">
      <c r="A3324">
        <v>3513</v>
      </c>
      <c r="B3324" t="s">
        <v>8072</v>
      </c>
      <c r="C3324" s="30">
        <v>0</v>
      </c>
      <c r="D3324" s="183">
        <v>28.295999999999999</v>
      </c>
    </row>
    <row r="3325" spans="1:4">
      <c r="A3325">
        <v>3514</v>
      </c>
      <c r="B3325" t="s">
        <v>8073</v>
      </c>
      <c r="C3325" s="30">
        <v>3</v>
      </c>
      <c r="D3325" s="183">
        <v>0</v>
      </c>
    </row>
    <row r="3326" spans="1:4">
      <c r="A3326">
        <v>3515</v>
      </c>
      <c r="B3326" t="s">
        <v>8074</v>
      </c>
      <c r="C3326" s="30">
        <v>0</v>
      </c>
      <c r="D3326" s="183">
        <v>0</v>
      </c>
    </row>
    <row r="3327" spans="1:4">
      <c r="A3327">
        <v>3516</v>
      </c>
      <c r="B3327" t="s">
        <v>8075</v>
      </c>
      <c r="C3327" s="30">
        <v>0</v>
      </c>
      <c r="D3327" s="183">
        <v>0</v>
      </c>
    </row>
    <row r="3328" spans="1:4">
      <c r="A3328">
        <v>3517</v>
      </c>
      <c r="B3328" t="s">
        <v>8076</v>
      </c>
      <c r="C3328" s="30">
        <v>30</v>
      </c>
      <c r="D3328" s="183">
        <v>0</v>
      </c>
    </row>
    <row r="3329" spans="1:4">
      <c r="A3329">
        <v>3518</v>
      </c>
      <c r="B3329" t="s">
        <v>8077</v>
      </c>
      <c r="C3329" s="30">
        <v>0</v>
      </c>
      <c r="D3329" s="183">
        <v>0</v>
      </c>
    </row>
    <row r="3330" spans="1:4">
      <c r="A3330">
        <v>3519</v>
      </c>
      <c r="B3330" t="s">
        <v>8078</v>
      </c>
      <c r="C3330" s="30">
        <v>0</v>
      </c>
      <c r="D3330" s="183">
        <v>0</v>
      </c>
    </row>
    <row r="3331" spans="1:4">
      <c r="A3331">
        <v>3520</v>
      </c>
      <c r="B3331" t="s">
        <v>8079</v>
      </c>
      <c r="C3331" s="30">
        <v>0</v>
      </c>
      <c r="D3331" s="183">
        <v>0</v>
      </c>
    </row>
    <row r="3332" spans="1:4">
      <c r="A3332">
        <v>3521</v>
      </c>
      <c r="B3332" t="s">
        <v>8080</v>
      </c>
      <c r="C3332" s="30">
        <v>0</v>
      </c>
      <c r="D3332" s="183">
        <v>0</v>
      </c>
    </row>
    <row r="3333" spans="1:4">
      <c r="A3333">
        <v>3522</v>
      </c>
      <c r="B3333" t="s">
        <v>8081</v>
      </c>
      <c r="C3333" s="30">
        <v>33</v>
      </c>
      <c r="D3333" s="183">
        <v>0</v>
      </c>
    </row>
    <row r="3334" spans="1:4">
      <c r="A3334">
        <v>3523</v>
      </c>
      <c r="B3334" t="s">
        <v>8082</v>
      </c>
      <c r="C3334" s="30">
        <v>0</v>
      </c>
      <c r="D3334" s="183">
        <v>0</v>
      </c>
    </row>
    <row r="3335" spans="1:4">
      <c r="A3335">
        <v>3524</v>
      </c>
      <c r="B3335" t="s">
        <v>8083</v>
      </c>
      <c r="C3335" s="30">
        <v>0</v>
      </c>
      <c r="D3335" s="183">
        <v>0</v>
      </c>
    </row>
    <row r="3336" spans="1:4">
      <c r="A3336">
        <v>3525</v>
      </c>
      <c r="B3336" t="s">
        <v>8084</v>
      </c>
      <c r="C3336" s="30">
        <v>138</v>
      </c>
      <c r="D3336" s="183">
        <v>0</v>
      </c>
    </row>
    <row r="3337" spans="1:4">
      <c r="A3337">
        <v>3526</v>
      </c>
      <c r="B3337" t="s">
        <v>8085</v>
      </c>
      <c r="C3337" s="30">
        <v>0</v>
      </c>
      <c r="D3337" s="183">
        <v>0</v>
      </c>
    </row>
    <row r="3338" spans="1:4">
      <c r="A3338">
        <v>3527</v>
      </c>
      <c r="B3338" t="s">
        <v>8086</v>
      </c>
      <c r="C3338" s="30">
        <v>0</v>
      </c>
      <c r="D3338" s="183">
        <v>17.989999999999998</v>
      </c>
    </row>
    <row r="3339" spans="1:4">
      <c r="A3339">
        <v>3528</v>
      </c>
      <c r="B3339" t="s">
        <v>8087</v>
      </c>
      <c r="C3339" s="30">
        <v>0</v>
      </c>
      <c r="D3339" s="183">
        <v>0</v>
      </c>
    </row>
    <row r="3340" spans="1:4">
      <c r="A3340">
        <v>3529</v>
      </c>
      <c r="B3340" t="s">
        <v>8088</v>
      </c>
      <c r="C3340" s="30">
        <v>0</v>
      </c>
      <c r="D3340" s="183">
        <v>0</v>
      </c>
    </row>
    <row r="3341" spans="1:4">
      <c r="A3341">
        <v>3530</v>
      </c>
      <c r="B3341" t="s">
        <v>8089</v>
      </c>
      <c r="C3341" s="30">
        <v>0</v>
      </c>
      <c r="D3341" s="183">
        <v>0</v>
      </c>
    </row>
    <row r="3342" spans="1:4">
      <c r="A3342">
        <v>3531</v>
      </c>
      <c r="B3342" t="s">
        <v>8090</v>
      </c>
      <c r="C3342" s="30">
        <v>0</v>
      </c>
      <c r="D3342" s="183">
        <v>3.18</v>
      </c>
    </row>
    <row r="3343" spans="1:4">
      <c r="A3343">
        <v>3532</v>
      </c>
      <c r="B3343" t="s">
        <v>8091</v>
      </c>
      <c r="C3343" s="30">
        <v>0</v>
      </c>
      <c r="D3343" s="183">
        <v>0</v>
      </c>
    </row>
    <row r="3344" spans="1:4">
      <c r="A3344">
        <v>3533</v>
      </c>
      <c r="B3344" t="s">
        <v>8092</v>
      </c>
      <c r="C3344" s="30">
        <v>0</v>
      </c>
      <c r="D3344" s="183">
        <v>16.920000000000002</v>
      </c>
    </row>
    <row r="3345" spans="1:4">
      <c r="A3345">
        <v>3534</v>
      </c>
      <c r="B3345" t="s">
        <v>8093</v>
      </c>
      <c r="C3345" s="30">
        <v>0</v>
      </c>
      <c r="D3345" s="183">
        <v>0</v>
      </c>
    </row>
    <row r="3346" spans="1:4">
      <c r="A3346">
        <v>3536</v>
      </c>
      <c r="B3346" t="s">
        <v>8094</v>
      </c>
      <c r="C3346" s="30">
        <v>0</v>
      </c>
      <c r="D3346" s="183">
        <v>14.441000000000001</v>
      </c>
    </row>
    <row r="3347" spans="1:4">
      <c r="A3347">
        <v>3537</v>
      </c>
      <c r="B3347" t="s">
        <v>8095</v>
      </c>
      <c r="C3347" s="30">
        <v>0</v>
      </c>
      <c r="D3347" s="183">
        <v>0</v>
      </c>
    </row>
    <row r="3348" spans="1:4">
      <c r="A3348">
        <v>3538</v>
      </c>
      <c r="B3348" t="s">
        <v>8096</v>
      </c>
      <c r="C3348" s="30">
        <v>0</v>
      </c>
      <c r="D3348" s="183">
        <v>21.550999999999998</v>
      </c>
    </row>
    <row r="3349" spans="1:4">
      <c r="A3349">
        <v>3539</v>
      </c>
      <c r="B3349" t="s">
        <v>8097</v>
      </c>
      <c r="C3349" s="30">
        <v>0</v>
      </c>
      <c r="D3349" s="183">
        <v>8.6129999999999995</v>
      </c>
    </row>
    <row r="3350" spans="1:4">
      <c r="A3350">
        <v>3540</v>
      </c>
      <c r="B3350" t="s">
        <v>8098</v>
      </c>
      <c r="C3350" s="30">
        <v>12</v>
      </c>
      <c r="D3350" s="183">
        <v>0</v>
      </c>
    </row>
    <row r="3351" spans="1:4">
      <c r="A3351">
        <v>3541</v>
      </c>
      <c r="B3351" t="s">
        <v>8099</v>
      </c>
      <c r="C3351" s="30">
        <v>0</v>
      </c>
      <c r="D3351" s="183">
        <v>0</v>
      </c>
    </row>
    <row r="3352" spans="1:4">
      <c r="A3352">
        <v>3542</v>
      </c>
      <c r="B3352" t="s">
        <v>8100</v>
      </c>
      <c r="C3352" s="30">
        <v>0</v>
      </c>
      <c r="D3352" s="183">
        <v>0</v>
      </c>
    </row>
    <row r="3353" spans="1:4">
      <c r="A3353">
        <v>3543</v>
      </c>
      <c r="B3353" t="s">
        <v>8101</v>
      </c>
      <c r="C3353" s="30">
        <v>0</v>
      </c>
      <c r="D3353" s="183">
        <v>0</v>
      </c>
    </row>
    <row r="3354" spans="1:4">
      <c r="A3354">
        <v>3544</v>
      </c>
      <c r="B3354" t="s">
        <v>32175</v>
      </c>
      <c r="C3354" s="30">
        <v>0</v>
      </c>
      <c r="D3354" s="183">
        <v>0</v>
      </c>
    </row>
    <row r="3355" spans="1:4">
      <c r="A3355">
        <v>3545</v>
      </c>
      <c r="B3355" t="s">
        <v>27509</v>
      </c>
      <c r="C3355" s="30">
        <v>0</v>
      </c>
      <c r="D3355" s="183">
        <v>0</v>
      </c>
    </row>
    <row r="3356" spans="1:4">
      <c r="A3356">
        <v>3546</v>
      </c>
      <c r="B3356" t="s">
        <v>8102</v>
      </c>
      <c r="C3356" s="30">
        <v>0</v>
      </c>
      <c r="D3356" s="183">
        <v>0</v>
      </c>
    </row>
    <row r="3357" spans="1:4">
      <c r="A3357">
        <v>3547</v>
      </c>
      <c r="B3357" t="s">
        <v>8103</v>
      </c>
      <c r="C3357" s="30">
        <v>0</v>
      </c>
      <c r="D3357" s="183">
        <v>0</v>
      </c>
    </row>
    <row r="3358" spans="1:4">
      <c r="A3358">
        <v>3548</v>
      </c>
      <c r="B3358" t="s">
        <v>8104</v>
      </c>
      <c r="C3358" s="30">
        <v>6</v>
      </c>
      <c r="D3358" s="183">
        <v>0</v>
      </c>
    </row>
    <row r="3359" spans="1:4">
      <c r="A3359">
        <v>3549</v>
      </c>
      <c r="B3359" t="s">
        <v>8105</v>
      </c>
      <c r="C3359" s="30">
        <v>0</v>
      </c>
      <c r="D3359" s="183">
        <v>0</v>
      </c>
    </row>
    <row r="3360" spans="1:4">
      <c r="A3360">
        <v>3550</v>
      </c>
      <c r="B3360" t="s">
        <v>8106</v>
      </c>
      <c r="C3360" s="30">
        <v>9</v>
      </c>
      <c r="D3360" s="183">
        <v>1.796</v>
      </c>
    </row>
    <row r="3361" spans="1:4">
      <c r="A3361">
        <v>3551</v>
      </c>
      <c r="B3361" t="s">
        <v>8107</v>
      </c>
      <c r="C3361" s="30">
        <v>6</v>
      </c>
      <c r="D3361" s="183">
        <v>0</v>
      </c>
    </row>
    <row r="3362" spans="1:4">
      <c r="A3362">
        <v>3552</v>
      </c>
      <c r="B3362" t="s">
        <v>8108</v>
      </c>
      <c r="C3362" s="30">
        <v>0</v>
      </c>
      <c r="D3362" s="183">
        <v>12.96</v>
      </c>
    </row>
    <row r="3363" spans="1:4">
      <c r="A3363">
        <v>3553</v>
      </c>
      <c r="B3363" t="s">
        <v>8109</v>
      </c>
      <c r="C3363" s="30">
        <v>0</v>
      </c>
      <c r="D3363" s="183">
        <v>0</v>
      </c>
    </row>
    <row r="3364" spans="1:4">
      <c r="A3364">
        <v>3554</v>
      </c>
      <c r="B3364" t="s">
        <v>8110</v>
      </c>
      <c r="C3364" s="30">
        <v>6</v>
      </c>
      <c r="D3364" s="183">
        <v>0</v>
      </c>
    </row>
    <row r="3365" spans="1:4">
      <c r="A3365">
        <v>3555</v>
      </c>
      <c r="B3365" t="s">
        <v>8111</v>
      </c>
      <c r="C3365" s="30">
        <v>0</v>
      </c>
      <c r="D3365" s="183">
        <v>0</v>
      </c>
    </row>
    <row r="3366" spans="1:4">
      <c r="A3366">
        <v>3556</v>
      </c>
      <c r="B3366" t="s">
        <v>8112</v>
      </c>
      <c r="C3366" s="30">
        <v>0</v>
      </c>
      <c r="D3366" s="183">
        <v>0</v>
      </c>
    </row>
    <row r="3367" spans="1:4">
      <c r="A3367">
        <v>3557</v>
      </c>
      <c r="B3367" t="s">
        <v>8113</v>
      </c>
      <c r="C3367" s="30">
        <v>18</v>
      </c>
      <c r="D3367" s="183">
        <v>0</v>
      </c>
    </row>
    <row r="3368" spans="1:4">
      <c r="A3368">
        <v>3558</v>
      </c>
      <c r="B3368" t="s">
        <v>8114</v>
      </c>
      <c r="C3368" s="30">
        <v>486</v>
      </c>
      <c r="D3368" s="183">
        <v>0</v>
      </c>
    </row>
    <row r="3369" spans="1:4">
      <c r="A3369">
        <v>3559</v>
      </c>
      <c r="B3369" t="s">
        <v>8115</v>
      </c>
      <c r="C3369" s="30">
        <v>0</v>
      </c>
      <c r="D3369" s="183">
        <v>7.7380000000000004</v>
      </c>
    </row>
    <row r="3370" spans="1:4">
      <c r="A3370">
        <v>3560</v>
      </c>
      <c r="B3370" t="s">
        <v>8116</v>
      </c>
      <c r="C3370" s="30">
        <v>6</v>
      </c>
      <c r="D3370" s="183">
        <v>22.004999999999999</v>
      </c>
    </row>
    <row r="3371" spans="1:4">
      <c r="A3371">
        <v>3561</v>
      </c>
      <c r="B3371" t="s">
        <v>8117</v>
      </c>
      <c r="C3371" s="30">
        <v>0</v>
      </c>
      <c r="D3371" s="183">
        <v>0</v>
      </c>
    </row>
    <row r="3372" spans="1:4">
      <c r="A3372">
        <v>3562</v>
      </c>
      <c r="B3372" t="s">
        <v>8118</v>
      </c>
      <c r="C3372" s="30">
        <v>0</v>
      </c>
      <c r="D3372" s="183">
        <v>0</v>
      </c>
    </row>
    <row r="3373" spans="1:4">
      <c r="A3373">
        <v>3563</v>
      </c>
      <c r="B3373" t="s">
        <v>8119</v>
      </c>
      <c r="C3373" s="30">
        <v>0</v>
      </c>
      <c r="D3373" s="183">
        <v>0</v>
      </c>
    </row>
    <row r="3374" spans="1:4">
      <c r="A3374">
        <v>3564</v>
      </c>
      <c r="B3374" t="s">
        <v>8120</v>
      </c>
      <c r="C3374" s="30">
        <v>0</v>
      </c>
      <c r="D3374" s="183">
        <v>13.324999999999999</v>
      </c>
    </row>
    <row r="3375" spans="1:4">
      <c r="A3375">
        <v>3565</v>
      </c>
      <c r="B3375" t="s">
        <v>8121</v>
      </c>
      <c r="C3375" s="30">
        <v>78</v>
      </c>
      <c r="D3375" s="183">
        <v>65.903000000000006</v>
      </c>
    </row>
    <row r="3376" spans="1:4">
      <c r="A3376">
        <v>3566</v>
      </c>
      <c r="B3376" t="s">
        <v>8122</v>
      </c>
      <c r="C3376" s="30">
        <v>15</v>
      </c>
      <c r="D3376" s="183">
        <v>0</v>
      </c>
    </row>
    <row r="3377" spans="1:4">
      <c r="A3377">
        <v>3567</v>
      </c>
      <c r="B3377" t="s">
        <v>8123</v>
      </c>
      <c r="C3377" s="30">
        <v>12</v>
      </c>
      <c r="D3377" s="183">
        <v>0</v>
      </c>
    </row>
    <row r="3378" spans="1:4">
      <c r="A3378">
        <v>3568</v>
      </c>
      <c r="B3378" t="s">
        <v>8124</v>
      </c>
      <c r="C3378" s="30">
        <v>0</v>
      </c>
      <c r="D3378" s="183">
        <v>0</v>
      </c>
    </row>
    <row r="3379" spans="1:4">
      <c r="A3379">
        <v>3569</v>
      </c>
      <c r="B3379" t="s">
        <v>8125</v>
      </c>
      <c r="C3379" s="30">
        <v>0</v>
      </c>
      <c r="D3379" s="183">
        <v>0</v>
      </c>
    </row>
    <row r="3380" spans="1:4">
      <c r="A3380">
        <v>3570</v>
      </c>
      <c r="B3380" t="s">
        <v>8126</v>
      </c>
      <c r="C3380" s="30">
        <v>0</v>
      </c>
      <c r="D3380" s="183">
        <v>0</v>
      </c>
    </row>
    <row r="3381" spans="1:4">
      <c r="A3381">
        <v>3571</v>
      </c>
      <c r="B3381" t="s">
        <v>8127</v>
      </c>
      <c r="C3381" s="30">
        <v>0</v>
      </c>
      <c r="D3381" s="183">
        <v>0</v>
      </c>
    </row>
    <row r="3382" spans="1:4">
      <c r="A3382">
        <v>3572</v>
      </c>
      <c r="B3382" t="s">
        <v>8128</v>
      </c>
      <c r="C3382" s="30">
        <v>0</v>
      </c>
      <c r="D3382" s="183">
        <v>0</v>
      </c>
    </row>
    <row r="3383" spans="1:4">
      <c r="A3383">
        <v>3573</v>
      </c>
      <c r="B3383" t="s">
        <v>8129</v>
      </c>
      <c r="C3383" s="30">
        <v>0</v>
      </c>
      <c r="D3383" s="183">
        <v>0.56499999999999995</v>
      </c>
    </row>
    <row r="3384" spans="1:4">
      <c r="A3384">
        <v>3574</v>
      </c>
      <c r="B3384" t="s">
        <v>8130</v>
      </c>
      <c r="C3384" s="30">
        <v>3</v>
      </c>
      <c r="D3384" s="183">
        <v>8.5500000000000007</v>
      </c>
    </row>
    <row r="3385" spans="1:4">
      <c r="A3385">
        <v>3575</v>
      </c>
      <c r="B3385" t="s">
        <v>8131</v>
      </c>
      <c r="C3385" s="30">
        <v>0</v>
      </c>
      <c r="D3385" s="183">
        <v>8.0730000000000004</v>
      </c>
    </row>
    <row r="3386" spans="1:4">
      <c r="A3386">
        <v>3576</v>
      </c>
      <c r="B3386" t="s">
        <v>8132</v>
      </c>
      <c r="C3386" s="30">
        <v>0</v>
      </c>
      <c r="D3386" s="183">
        <v>0</v>
      </c>
    </row>
    <row r="3387" spans="1:4">
      <c r="A3387">
        <v>3577</v>
      </c>
      <c r="B3387" t="s">
        <v>8133</v>
      </c>
      <c r="C3387" s="30">
        <v>0</v>
      </c>
      <c r="D3387" s="183">
        <v>0</v>
      </c>
    </row>
    <row r="3388" spans="1:4">
      <c r="A3388">
        <v>3578</v>
      </c>
      <c r="B3388" t="s">
        <v>8134</v>
      </c>
      <c r="C3388" s="30">
        <v>0</v>
      </c>
      <c r="D3388" s="183">
        <v>0</v>
      </c>
    </row>
    <row r="3389" spans="1:4">
      <c r="A3389">
        <v>3579</v>
      </c>
      <c r="B3389" t="s">
        <v>8135</v>
      </c>
      <c r="C3389" s="30">
        <v>0</v>
      </c>
      <c r="D3389" s="183">
        <v>0</v>
      </c>
    </row>
    <row r="3390" spans="1:4">
      <c r="A3390">
        <v>3580</v>
      </c>
      <c r="B3390" t="s">
        <v>8136</v>
      </c>
      <c r="C3390" s="30">
        <v>0</v>
      </c>
      <c r="D3390" s="183">
        <v>0</v>
      </c>
    </row>
    <row r="3391" spans="1:4">
      <c r="A3391">
        <v>3581</v>
      </c>
      <c r="B3391" t="s">
        <v>8137</v>
      </c>
      <c r="C3391" s="30">
        <v>0</v>
      </c>
      <c r="D3391" s="183">
        <v>0</v>
      </c>
    </row>
    <row r="3392" spans="1:4">
      <c r="A3392">
        <v>3582</v>
      </c>
      <c r="B3392" t="s">
        <v>8138</v>
      </c>
      <c r="C3392" s="30">
        <v>0</v>
      </c>
      <c r="D3392" s="183">
        <v>0</v>
      </c>
    </row>
    <row r="3393" spans="1:4">
      <c r="A3393">
        <v>3583</v>
      </c>
      <c r="B3393" t="s">
        <v>8139</v>
      </c>
      <c r="C3393" s="30">
        <v>0</v>
      </c>
      <c r="D3393" s="183">
        <v>0</v>
      </c>
    </row>
    <row r="3394" spans="1:4">
      <c r="A3394">
        <v>3584</v>
      </c>
      <c r="B3394" t="s">
        <v>8140</v>
      </c>
      <c r="C3394" s="30">
        <v>6</v>
      </c>
      <c r="D3394" s="183">
        <v>0</v>
      </c>
    </row>
    <row r="3395" spans="1:4">
      <c r="A3395">
        <v>3585</v>
      </c>
      <c r="B3395" t="s">
        <v>8141</v>
      </c>
      <c r="C3395" s="30">
        <v>0</v>
      </c>
      <c r="D3395" s="183">
        <v>0</v>
      </c>
    </row>
    <row r="3396" spans="1:4">
      <c r="A3396">
        <v>3586</v>
      </c>
      <c r="B3396" t="s">
        <v>8142</v>
      </c>
      <c r="C3396" s="30">
        <v>0</v>
      </c>
      <c r="D3396" s="183">
        <v>17.442</v>
      </c>
    </row>
    <row r="3397" spans="1:4">
      <c r="A3397">
        <v>3587</v>
      </c>
      <c r="B3397" t="s">
        <v>8143</v>
      </c>
      <c r="C3397" s="30">
        <v>0</v>
      </c>
      <c r="D3397" s="183">
        <v>0</v>
      </c>
    </row>
    <row r="3398" spans="1:4">
      <c r="A3398">
        <v>3588</v>
      </c>
      <c r="B3398" t="s">
        <v>8144</v>
      </c>
      <c r="C3398" s="30">
        <v>0</v>
      </c>
      <c r="D3398" s="183">
        <v>0</v>
      </c>
    </row>
    <row r="3399" spans="1:4">
      <c r="A3399">
        <v>3589</v>
      </c>
      <c r="B3399" t="s">
        <v>8145</v>
      </c>
      <c r="C3399" s="30">
        <v>0</v>
      </c>
      <c r="D3399" s="183">
        <v>7.9020000000000001</v>
      </c>
    </row>
    <row r="3400" spans="1:4">
      <c r="A3400">
        <v>3590</v>
      </c>
      <c r="B3400" t="s">
        <v>8146</v>
      </c>
      <c r="C3400" s="30">
        <v>0</v>
      </c>
      <c r="D3400" s="183">
        <v>0</v>
      </c>
    </row>
    <row r="3401" spans="1:4">
      <c r="A3401">
        <v>3591</v>
      </c>
      <c r="B3401" t="s">
        <v>8147</v>
      </c>
      <c r="C3401" s="30">
        <v>0</v>
      </c>
      <c r="D3401" s="183">
        <v>0</v>
      </c>
    </row>
    <row r="3402" spans="1:4">
      <c r="A3402">
        <v>3592</v>
      </c>
      <c r="B3402" t="s">
        <v>8148</v>
      </c>
      <c r="C3402" s="30">
        <v>0</v>
      </c>
      <c r="D3402" s="183">
        <v>0</v>
      </c>
    </row>
    <row r="3403" spans="1:4">
      <c r="A3403">
        <v>3593</v>
      </c>
      <c r="B3403" t="s">
        <v>8149</v>
      </c>
      <c r="C3403" s="30">
        <v>12</v>
      </c>
      <c r="D3403" s="183">
        <v>0</v>
      </c>
    </row>
    <row r="3404" spans="1:4">
      <c r="A3404">
        <v>3594</v>
      </c>
      <c r="B3404" t="s">
        <v>8150</v>
      </c>
      <c r="C3404" s="30">
        <v>0</v>
      </c>
      <c r="D3404" s="183">
        <v>0</v>
      </c>
    </row>
    <row r="3405" spans="1:4">
      <c r="A3405">
        <v>3595</v>
      </c>
      <c r="B3405" t="s">
        <v>8151</v>
      </c>
      <c r="C3405" s="30">
        <v>0</v>
      </c>
      <c r="D3405" s="183">
        <v>0</v>
      </c>
    </row>
    <row r="3406" spans="1:4">
      <c r="A3406">
        <v>3596</v>
      </c>
      <c r="B3406" t="s">
        <v>8152</v>
      </c>
      <c r="C3406" s="30">
        <v>3</v>
      </c>
      <c r="D3406" s="183">
        <v>0</v>
      </c>
    </row>
    <row r="3407" spans="1:4">
      <c r="A3407">
        <v>3597</v>
      </c>
      <c r="B3407" t="s">
        <v>8153</v>
      </c>
      <c r="C3407" s="30">
        <v>12</v>
      </c>
      <c r="D3407" s="183">
        <v>31.87</v>
      </c>
    </row>
    <row r="3408" spans="1:4">
      <c r="A3408">
        <v>3598</v>
      </c>
      <c r="B3408" t="s">
        <v>8154</v>
      </c>
      <c r="C3408" s="30">
        <v>0</v>
      </c>
      <c r="D3408" s="183">
        <v>0</v>
      </c>
    </row>
    <row r="3409" spans="1:4">
      <c r="A3409">
        <v>3599</v>
      </c>
      <c r="B3409" t="s">
        <v>8155</v>
      </c>
      <c r="C3409" s="30">
        <v>0</v>
      </c>
      <c r="D3409" s="183">
        <v>12.416</v>
      </c>
    </row>
    <row r="3410" spans="1:4">
      <c r="A3410">
        <v>3600</v>
      </c>
      <c r="B3410" t="s">
        <v>8156</v>
      </c>
      <c r="C3410" s="30">
        <v>0</v>
      </c>
      <c r="D3410" s="183">
        <v>0</v>
      </c>
    </row>
    <row r="3411" spans="1:4">
      <c r="A3411">
        <v>3601</v>
      </c>
      <c r="B3411" t="s">
        <v>8157</v>
      </c>
      <c r="C3411" s="30">
        <v>0</v>
      </c>
      <c r="D3411" s="183">
        <v>0</v>
      </c>
    </row>
    <row r="3412" spans="1:4">
      <c r="A3412">
        <v>3602</v>
      </c>
      <c r="B3412" t="s">
        <v>8158</v>
      </c>
      <c r="C3412" s="30">
        <v>0</v>
      </c>
      <c r="D3412" s="183">
        <v>0</v>
      </c>
    </row>
    <row r="3413" spans="1:4">
      <c r="A3413">
        <v>3603</v>
      </c>
      <c r="B3413" t="s">
        <v>8159</v>
      </c>
      <c r="C3413" s="30">
        <v>0</v>
      </c>
      <c r="D3413" s="183">
        <v>3.6520000000000001</v>
      </c>
    </row>
    <row r="3414" spans="1:4">
      <c r="A3414">
        <v>3604</v>
      </c>
      <c r="B3414" t="s">
        <v>8160</v>
      </c>
      <c r="C3414" s="30">
        <v>0</v>
      </c>
      <c r="D3414" s="183">
        <v>0</v>
      </c>
    </row>
    <row r="3415" spans="1:4">
      <c r="A3415">
        <v>3605</v>
      </c>
      <c r="B3415" t="s">
        <v>8161</v>
      </c>
      <c r="C3415" s="30">
        <v>0</v>
      </c>
      <c r="D3415" s="183">
        <v>0</v>
      </c>
    </row>
    <row r="3416" spans="1:4">
      <c r="A3416">
        <v>3606</v>
      </c>
      <c r="B3416" t="s">
        <v>8162</v>
      </c>
      <c r="C3416" s="30">
        <v>0</v>
      </c>
      <c r="D3416" s="183">
        <v>62.665999999999997</v>
      </c>
    </row>
    <row r="3417" spans="1:4">
      <c r="A3417">
        <v>3607</v>
      </c>
      <c r="B3417" t="s">
        <v>8163</v>
      </c>
      <c r="C3417" s="30">
        <v>12</v>
      </c>
      <c r="D3417" s="183">
        <v>24.408999999999999</v>
      </c>
    </row>
    <row r="3418" spans="1:4">
      <c r="A3418">
        <v>3608</v>
      </c>
      <c r="B3418" t="s">
        <v>8164</v>
      </c>
      <c r="C3418" s="30">
        <v>0</v>
      </c>
      <c r="D3418" s="183">
        <v>0</v>
      </c>
    </row>
    <row r="3419" spans="1:4">
      <c r="A3419">
        <v>3609</v>
      </c>
      <c r="B3419" t="s">
        <v>8165</v>
      </c>
      <c r="C3419" s="30">
        <v>0</v>
      </c>
      <c r="D3419" s="183">
        <v>0</v>
      </c>
    </row>
    <row r="3420" spans="1:4">
      <c r="A3420">
        <v>3610</v>
      </c>
      <c r="B3420" t="s">
        <v>8166</v>
      </c>
      <c r="C3420" s="30">
        <v>0</v>
      </c>
      <c r="D3420" s="183">
        <v>5.3</v>
      </c>
    </row>
    <row r="3421" spans="1:4">
      <c r="A3421">
        <v>3611</v>
      </c>
      <c r="B3421" t="s">
        <v>8167</v>
      </c>
      <c r="C3421" s="30">
        <v>30</v>
      </c>
      <c r="D3421" s="183">
        <v>25.648</v>
      </c>
    </row>
    <row r="3422" spans="1:4">
      <c r="A3422">
        <v>3612</v>
      </c>
      <c r="B3422" t="s">
        <v>8168</v>
      </c>
      <c r="C3422" s="30">
        <v>0</v>
      </c>
      <c r="D3422" s="183">
        <v>0</v>
      </c>
    </row>
    <row r="3423" spans="1:4">
      <c r="A3423">
        <v>3613</v>
      </c>
      <c r="B3423" t="s">
        <v>8169</v>
      </c>
      <c r="C3423" s="30">
        <v>0</v>
      </c>
      <c r="D3423" s="183">
        <v>0</v>
      </c>
    </row>
    <row r="3424" spans="1:4">
      <c r="A3424">
        <v>3614</v>
      </c>
      <c r="B3424" t="s">
        <v>8170</v>
      </c>
      <c r="C3424" s="30">
        <v>0</v>
      </c>
      <c r="D3424" s="183">
        <v>0</v>
      </c>
    </row>
    <row r="3425" spans="1:4">
      <c r="A3425">
        <v>3615</v>
      </c>
      <c r="B3425" t="s">
        <v>8171</v>
      </c>
      <c r="C3425" s="30">
        <v>6</v>
      </c>
      <c r="D3425" s="183">
        <v>0</v>
      </c>
    </row>
    <row r="3426" spans="1:4">
      <c r="A3426">
        <v>3616</v>
      </c>
      <c r="B3426" t="s">
        <v>8172</v>
      </c>
      <c r="C3426" s="30">
        <v>0</v>
      </c>
      <c r="D3426" s="183">
        <v>5.9219999999999997</v>
      </c>
    </row>
    <row r="3427" spans="1:4">
      <c r="A3427">
        <v>3617</v>
      </c>
      <c r="B3427" t="s">
        <v>8173</v>
      </c>
      <c r="C3427" s="30">
        <v>0</v>
      </c>
      <c r="D3427" s="183">
        <v>3.214</v>
      </c>
    </row>
    <row r="3428" spans="1:4">
      <c r="A3428">
        <v>3618</v>
      </c>
      <c r="B3428" t="s">
        <v>8174</v>
      </c>
      <c r="C3428" s="30">
        <v>0</v>
      </c>
      <c r="D3428" s="183">
        <v>8.0749999999999993</v>
      </c>
    </row>
    <row r="3429" spans="1:4">
      <c r="A3429">
        <v>3619</v>
      </c>
      <c r="B3429" t="s">
        <v>8175</v>
      </c>
      <c r="C3429" s="30">
        <v>0</v>
      </c>
      <c r="D3429" s="183">
        <v>36.03</v>
      </c>
    </row>
    <row r="3430" spans="1:4">
      <c r="A3430">
        <v>3620</v>
      </c>
      <c r="B3430" t="s">
        <v>8176</v>
      </c>
      <c r="C3430" s="30">
        <v>0</v>
      </c>
      <c r="D3430" s="183">
        <v>7.65</v>
      </c>
    </row>
    <row r="3431" spans="1:4">
      <c r="A3431">
        <v>3621</v>
      </c>
      <c r="B3431" t="s">
        <v>8177</v>
      </c>
      <c r="C3431" s="30">
        <v>0</v>
      </c>
      <c r="D3431" s="183">
        <v>0</v>
      </c>
    </row>
    <row r="3432" spans="1:4">
      <c r="A3432">
        <v>3622</v>
      </c>
      <c r="B3432" t="s">
        <v>8178</v>
      </c>
      <c r="C3432" s="30">
        <v>0</v>
      </c>
      <c r="D3432" s="183">
        <v>0</v>
      </c>
    </row>
    <row r="3433" spans="1:4">
      <c r="A3433">
        <v>3623</v>
      </c>
      <c r="B3433" t="s">
        <v>8179</v>
      </c>
      <c r="C3433" s="30">
        <v>0</v>
      </c>
      <c r="D3433" s="183">
        <v>0</v>
      </c>
    </row>
    <row r="3434" spans="1:4">
      <c r="A3434">
        <v>3624</v>
      </c>
      <c r="B3434" t="s">
        <v>8180</v>
      </c>
      <c r="C3434" s="30">
        <v>0</v>
      </c>
      <c r="D3434" s="183">
        <v>0</v>
      </c>
    </row>
    <row r="3435" spans="1:4">
      <c r="A3435">
        <v>3625</v>
      </c>
      <c r="B3435" t="s">
        <v>8181</v>
      </c>
      <c r="C3435" s="30">
        <v>0</v>
      </c>
      <c r="D3435" s="183">
        <v>0</v>
      </c>
    </row>
    <row r="3436" spans="1:4">
      <c r="A3436">
        <v>3626</v>
      </c>
      <c r="B3436" t="s">
        <v>8182</v>
      </c>
      <c r="C3436" s="30">
        <v>0</v>
      </c>
      <c r="D3436" s="183">
        <v>13.2</v>
      </c>
    </row>
    <row r="3437" spans="1:4">
      <c r="A3437">
        <v>3627</v>
      </c>
      <c r="B3437" t="s">
        <v>8183</v>
      </c>
      <c r="C3437" s="30">
        <v>0</v>
      </c>
      <c r="D3437" s="183">
        <v>0</v>
      </c>
    </row>
    <row r="3438" spans="1:4">
      <c r="A3438">
        <v>3628</v>
      </c>
      <c r="B3438" t="s">
        <v>8184</v>
      </c>
      <c r="C3438" s="30">
        <v>0</v>
      </c>
      <c r="D3438" s="183">
        <v>0</v>
      </c>
    </row>
    <row r="3439" spans="1:4">
      <c r="A3439">
        <v>3629</v>
      </c>
      <c r="B3439" t="s">
        <v>8185</v>
      </c>
      <c r="C3439" s="30">
        <v>0</v>
      </c>
      <c r="D3439" s="183">
        <v>3.391</v>
      </c>
    </row>
    <row r="3440" spans="1:4">
      <c r="A3440">
        <v>3630</v>
      </c>
      <c r="B3440" t="s">
        <v>8186</v>
      </c>
      <c r="C3440" s="30">
        <v>0</v>
      </c>
      <c r="D3440" s="183">
        <v>0</v>
      </c>
    </row>
    <row r="3441" spans="1:4">
      <c r="A3441">
        <v>3631</v>
      </c>
      <c r="B3441" t="s">
        <v>8187</v>
      </c>
      <c r="C3441" s="30">
        <v>0</v>
      </c>
      <c r="D3441" s="183">
        <v>0</v>
      </c>
    </row>
    <row r="3442" spans="1:4">
      <c r="A3442">
        <v>3632</v>
      </c>
      <c r="B3442" t="s">
        <v>8188</v>
      </c>
      <c r="C3442" s="30">
        <v>0</v>
      </c>
      <c r="D3442" s="183">
        <v>0</v>
      </c>
    </row>
    <row r="3443" spans="1:4">
      <c r="A3443">
        <v>3633</v>
      </c>
      <c r="B3443" t="s">
        <v>8189</v>
      </c>
      <c r="C3443" s="30">
        <v>0</v>
      </c>
      <c r="D3443" s="183">
        <v>21.86</v>
      </c>
    </row>
    <row r="3444" spans="1:4">
      <c r="A3444">
        <v>3634</v>
      </c>
      <c r="B3444" t="s">
        <v>8190</v>
      </c>
      <c r="C3444" s="30">
        <v>0</v>
      </c>
      <c r="D3444" s="183">
        <v>23.498000000000001</v>
      </c>
    </row>
    <row r="3445" spans="1:4">
      <c r="A3445">
        <v>3635</v>
      </c>
      <c r="B3445" t="s">
        <v>8191</v>
      </c>
      <c r="C3445" s="30">
        <v>0</v>
      </c>
      <c r="D3445" s="183">
        <v>4.431</v>
      </c>
    </row>
    <row r="3446" spans="1:4">
      <c r="A3446">
        <v>3636</v>
      </c>
      <c r="B3446" t="s">
        <v>8192</v>
      </c>
      <c r="C3446" s="30">
        <v>3</v>
      </c>
      <c r="D3446" s="183">
        <v>0</v>
      </c>
    </row>
    <row r="3447" spans="1:4">
      <c r="A3447">
        <v>3637</v>
      </c>
      <c r="B3447" t="s">
        <v>8193</v>
      </c>
      <c r="C3447" s="30">
        <v>24</v>
      </c>
      <c r="D3447" s="183">
        <v>0</v>
      </c>
    </row>
    <row r="3448" spans="1:4">
      <c r="A3448">
        <v>3638</v>
      </c>
      <c r="B3448" t="s">
        <v>8194</v>
      </c>
      <c r="C3448" s="30">
        <v>0</v>
      </c>
      <c r="D3448" s="183">
        <v>0</v>
      </c>
    </row>
    <row r="3449" spans="1:4">
      <c r="A3449">
        <v>3639</v>
      </c>
      <c r="B3449" t="s">
        <v>8195</v>
      </c>
      <c r="C3449" s="30">
        <v>6</v>
      </c>
      <c r="D3449" s="183">
        <v>10.441000000000001</v>
      </c>
    </row>
    <row r="3450" spans="1:4">
      <c r="A3450">
        <v>3640</v>
      </c>
      <c r="B3450" t="s">
        <v>8196</v>
      </c>
      <c r="C3450" s="30">
        <v>0</v>
      </c>
      <c r="D3450" s="183">
        <v>0</v>
      </c>
    </row>
    <row r="3451" spans="1:4">
      <c r="A3451">
        <v>3641</v>
      </c>
      <c r="B3451" t="s">
        <v>8197</v>
      </c>
      <c r="C3451" s="30">
        <v>0</v>
      </c>
      <c r="D3451" s="183">
        <v>0</v>
      </c>
    </row>
    <row r="3452" spans="1:4">
      <c r="A3452">
        <v>3642</v>
      </c>
      <c r="B3452" t="s">
        <v>8198</v>
      </c>
      <c r="C3452" s="30">
        <v>6</v>
      </c>
      <c r="D3452" s="183">
        <v>0</v>
      </c>
    </row>
    <row r="3453" spans="1:4">
      <c r="A3453">
        <v>3643</v>
      </c>
      <c r="B3453" t="s">
        <v>8199</v>
      </c>
      <c r="C3453" s="30">
        <v>3</v>
      </c>
      <c r="D3453" s="183">
        <v>0</v>
      </c>
    </row>
    <row r="3454" spans="1:4">
      <c r="A3454">
        <v>3644</v>
      </c>
      <c r="B3454" t="s">
        <v>8200</v>
      </c>
      <c r="C3454" s="30">
        <v>0</v>
      </c>
      <c r="D3454" s="183">
        <v>92.15</v>
      </c>
    </row>
    <row r="3455" spans="1:4">
      <c r="A3455">
        <v>3645</v>
      </c>
      <c r="B3455" t="s">
        <v>8201</v>
      </c>
      <c r="C3455" s="30">
        <v>0</v>
      </c>
      <c r="D3455" s="183">
        <v>0</v>
      </c>
    </row>
    <row r="3456" spans="1:4">
      <c r="A3456">
        <v>3646</v>
      </c>
      <c r="B3456" t="s">
        <v>8202</v>
      </c>
      <c r="C3456" s="30">
        <v>0</v>
      </c>
      <c r="D3456" s="183">
        <v>0</v>
      </c>
    </row>
    <row r="3457" spans="1:4">
      <c r="A3457">
        <v>3647</v>
      </c>
      <c r="B3457" t="s">
        <v>8203</v>
      </c>
      <c r="C3457" s="30">
        <v>0</v>
      </c>
      <c r="D3457" s="183">
        <v>0</v>
      </c>
    </row>
    <row r="3458" spans="1:4">
      <c r="A3458">
        <v>3648</v>
      </c>
      <c r="B3458" t="s">
        <v>8204</v>
      </c>
      <c r="C3458" s="30">
        <v>0</v>
      </c>
      <c r="D3458" s="183">
        <v>13.558999999999999</v>
      </c>
    </row>
    <row r="3459" spans="1:4">
      <c r="A3459">
        <v>3649</v>
      </c>
      <c r="B3459" t="s">
        <v>8205</v>
      </c>
      <c r="C3459" s="30">
        <v>0</v>
      </c>
      <c r="D3459" s="183">
        <v>0</v>
      </c>
    </row>
    <row r="3460" spans="1:4">
      <c r="A3460">
        <v>3650</v>
      </c>
      <c r="B3460" t="s">
        <v>8206</v>
      </c>
      <c r="C3460" s="30">
        <v>0</v>
      </c>
      <c r="D3460" s="183">
        <v>0</v>
      </c>
    </row>
    <row r="3461" spans="1:4">
      <c r="A3461">
        <v>3651</v>
      </c>
      <c r="B3461" t="s">
        <v>32176</v>
      </c>
      <c r="C3461" s="30">
        <v>0</v>
      </c>
      <c r="D3461" s="183">
        <v>0</v>
      </c>
    </row>
    <row r="3462" spans="1:4">
      <c r="A3462">
        <v>3652</v>
      </c>
      <c r="B3462" t="s">
        <v>32177</v>
      </c>
      <c r="C3462" s="30">
        <v>0</v>
      </c>
      <c r="D3462" s="183">
        <v>27.164999999999999</v>
      </c>
    </row>
    <row r="3463" spans="1:4">
      <c r="A3463">
        <v>3653</v>
      </c>
      <c r="B3463" t="s">
        <v>8207</v>
      </c>
      <c r="C3463" s="30">
        <v>0</v>
      </c>
      <c r="D3463" s="183">
        <v>0</v>
      </c>
    </row>
    <row r="3464" spans="1:4">
      <c r="A3464">
        <v>3654</v>
      </c>
      <c r="B3464" t="s">
        <v>8208</v>
      </c>
      <c r="C3464" s="30">
        <v>6</v>
      </c>
      <c r="D3464" s="183">
        <v>0</v>
      </c>
    </row>
    <row r="3465" spans="1:4">
      <c r="A3465">
        <v>3655</v>
      </c>
      <c r="B3465" t="s">
        <v>8209</v>
      </c>
      <c r="C3465" s="30">
        <v>0</v>
      </c>
      <c r="D3465" s="183">
        <v>0</v>
      </c>
    </row>
    <row r="3466" spans="1:4">
      <c r="A3466">
        <v>3656</v>
      </c>
      <c r="B3466" t="s">
        <v>8210</v>
      </c>
      <c r="C3466" s="30">
        <v>0</v>
      </c>
      <c r="D3466" s="183">
        <v>6.7169999999999996</v>
      </c>
    </row>
    <row r="3467" spans="1:4">
      <c r="A3467">
        <v>3657</v>
      </c>
      <c r="B3467" t="s">
        <v>8211</v>
      </c>
      <c r="C3467" s="30">
        <v>0</v>
      </c>
      <c r="D3467" s="183">
        <v>0</v>
      </c>
    </row>
    <row r="3468" spans="1:4">
      <c r="A3468">
        <v>3658</v>
      </c>
      <c r="B3468" t="s">
        <v>8212</v>
      </c>
      <c r="C3468" s="30">
        <v>0</v>
      </c>
      <c r="D3468" s="183">
        <v>16.329999999999998</v>
      </c>
    </row>
    <row r="3469" spans="1:4">
      <c r="A3469">
        <v>3659</v>
      </c>
      <c r="B3469" t="s">
        <v>27448</v>
      </c>
      <c r="C3469" s="30">
        <v>6</v>
      </c>
      <c r="D3469" s="183">
        <v>0</v>
      </c>
    </row>
    <row r="3470" spans="1:4">
      <c r="A3470">
        <v>3660</v>
      </c>
      <c r="B3470" t="s">
        <v>8213</v>
      </c>
      <c r="C3470" s="30">
        <v>0</v>
      </c>
      <c r="D3470" s="183">
        <v>0</v>
      </c>
    </row>
    <row r="3471" spans="1:4">
      <c r="A3471">
        <v>3661</v>
      </c>
      <c r="B3471" t="s">
        <v>8214</v>
      </c>
      <c r="C3471" s="30">
        <v>1512</v>
      </c>
      <c r="D3471" s="183">
        <v>52.082999999999998</v>
      </c>
    </row>
    <row r="3472" spans="1:4">
      <c r="A3472">
        <v>3662</v>
      </c>
      <c r="B3472" t="s">
        <v>8215</v>
      </c>
      <c r="C3472" s="30">
        <v>0</v>
      </c>
      <c r="D3472" s="183">
        <v>87.54</v>
      </c>
    </row>
    <row r="3473" spans="1:4">
      <c r="A3473">
        <v>3663</v>
      </c>
      <c r="B3473" t="s">
        <v>8216</v>
      </c>
      <c r="C3473" s="30">
        <v>0</v>
      </c>
      <c r="D3473" s="183">
        <v>0</v>
      </c>
    </row>
    <row r="3474" spans="1:4">
      <c r="A3474">
        <v>3664</v>
      </c>
      <c r="B3474" t="s">
        <v>8217</v>
      </c>
      <c r="C3474" s="30">
        <v>0</v>
      </c>
      <c r="D3474" s="183">
        <v>0</v>
      </c>
    </row>
    <row r="3475" spans="1:4">
      <c r="A3475">
        <v>3665</v>
      </c>
      <c r="B3475" t="s">
        <v>8218</v>
      </c>
      <c r="C3475" s="30">
        <v>0</v>
      </c>
      <c r="D3475" s="183">
        <v>0</v>
      </c>
    </row>
    <row r="3476" spans="1:4">
      <c r="A3476">
        <v>3666</v>
      </c>
      <c r="B3476" t="s">
        <v>8219</v>
      </c>
      <c r="C3476" s="30">
        <v>0</v>
      </c>
      <c r="D3476" s="183">
        <v>8.0980000000000008</v>
      </c>
    </row>
    <row r="3477" spans="1:4">
      <c r="A3477">
        <v>3667</v>
      </c>
      <c r="B3477" t="s">
        <v>8220</v>
      </c>
      <c r="C3477" s="30">
        <v>0</v>
      </c>
      <c r="D3477" s="183">
        <v>0</v>
      </c>
    </row>
    <row r="3478" spans="1:4">
      <c r="A3478">
        <v>3668</v>
      </c>
      <c r="B3478" t="s">
        <v>27360</v>
      </c>
      <c r="C3478" s="30">
        <v>0</v>
      </c>
      <c r="D3478" s="183">
        <v>0</v>
      </c>
    </row>
    <row r="3479" spans="1:4">
      <c r="A3479">
        <v>3669</v>
      </c>
      <c r="B3479" t="s">
        <v>8221</v>
      </c>
      <c r="C3479" s="30">
        <v>0</v>
      </c>
      <c r="D3479" s="183">
        <v>0</v>
      </c>
    </row>
    <row r="3480" spans="1:4">
      <c r="A3480">
        <v>3670</v>
      </c>
      <c r="B3480" t="s">
        <v>8222</v>
      </c>
      <c r="C3480" s="30">
        <v>9</v>
      </c>
      <c r="D3480" s="183">
        <v>0</v>
      </c>
    </row>
    <row r="3481" spans="1:4">
      <c r="A3481">
        <v>3671</v>
      </c>
      <c r="B3481" t="s">
        <v>8223</v>
      </c>
      <c r="C3481" s="30">
        <v>6</v>
      </c>
      <c r="D3481" s="183">
        <v>0</v>
      </c>
    </row>
    <row r="3482" spans="1:4">
      <c r="A3482">
        <v>3672</v>
      </c>
      <c r="B3482" t="s">
        <v>8224</v>
      </c>
      <c r="C3482" s="30">
        <v>0</v>
      </c>
      <c r="D3482" s="183">
        <v>0</v>
      </c>
    </row>
    <row r="3483" spans="1:4">
      <c r="A3483">
        <v>3673</v>
      </c>
      <c r="B3483" t="s">
        <v>8225</v>
      </c>
      <c r="C3483" s="30">
        <v>9</v>
      </c>
      <c r="D3483" s="183">
        <v>25.050999999999998</v>
      </c>
    </row>
    <row r="3484" spans="1:4">
      <c r="A3484">
        <v>3674</v>
      </c>
      <c r="B3484" t="s">
        <v>8226</v>
      </c>
      <c r="C3484" s="30">
        <v>0</v>
      </c>
      <c r="D3484" s="183">
        <v>18.91</v>
      </c>
    </row>
    <row r="3485" spans="1:4">
      <c r="A3485">
        <v>3675</v>
      </c>
      <c r="B3485" t="s">
        <v>8227</v>
      </c>
      <c r="C3485" s="30">
        <v>0</v>
      </c>
      <c r="D3485" s="183">
        <v>20.308</v>
      </c>
    </row>
    <row r="3486" spans="1:4">
      <c r="A3486">
        <v>3676</v>
      </c>
      <c r="B3486" t="s">
        <v>8228</v>
      </c>
      <c r="C3486" s="30">
        <v>6</v>
      </c>
      <c r="D3486" s="183">
        <v>6.4450000000000003</v>
      </c>
    </row>
    <row r="3487" spans="1:4">
      <c r="A3487">
        <v>3677</v>
      </c>
      <c r="B3487" t="s">
        <v>8229</v>
      </c>
      <c r="C3487" s="30">
        <v>0</v>
      </c>
      <c r="D3487" s="183">
        <v>0</v>
      </c>
    </row>
    <row r="3488" spans="1:4">
      <c r="A3488">
        <v>3678</v>
      </c>
      <c r="B3488" t="s">
        <v>8230</v>
      </c>
      <c r="C3488" s="30">
        <v>0</v>
      </c>
      <c r="D3488" s="183">
        <v>0</v>
      </c>
    </row>
    <row r="3489" spans="1:4">
      <c r="A3489">
        <v>3679</v>
      </c>
      <c r="B3489" t="s">
        <v>8231</v>
      </c>
      <c r="C3489" s="30">
        <v>0</v>
      </c>
      <c r="D3489" s="183">
        <v>0</v>
      </c>
    </row>
    <row r="3490" spans="1:4">
      <c r="A3490">
        <v>3680</v>
      </c>
      <c r="B3490" t="s">
        <v>8232</v>
      </c>
      <c r="C3490" s="30">
        <v>0</v>
      </c>
      <c r="D3490" s="183">
        <v>0</v>
      </c>
    </row>
    <row r="3491" spans="1:4">
      <c r="A3491">
        <v>3681</v>
      </c>
      <c r="B3491" t="s">
        <v>8233</v>
      </c>
      <c r="C3491" s="30">
        <v>0</v>
      </c>
      <c r="D3491" s="183">
        <v>0</v>
      </c>
    </row>
    <row r="3492" spans="1:4">
      <c r="A3492">
        <v>3682</v>
      </c>
      <c r="B3492" t="s">
        <v>8234</v>
      </c>
      <c r="C3492" s="30">
        <v>0</v>
      </c>
      <c r="D3492" s="183">
        <v>0</v>
      </c>
    </row>
    <row r="3493" spans="1:4">
      <c r="A3493">
        <v>3683</v>
      </c>
      <c r="B3493" t="s">
        <v>8235</v>
      </c>
      <c r="C3493" s="30">
        <v>0</v>
      </c>
      <c r="D3493" s="183">
        <v>416.113</v>
      </c>
    </row>
    <row r="3494" spans="1:4">
      <c r="A3494">
        <v>3684</v>
      </c>
      <c r="B3494" t="s">
        <v>8236</v>
      </c>
      <c r="C3494" s="30">
        <v>0</v>
      </c>
      <c r="D3494" s="183">
        <v>384.75</v>
      </c>
    </row>
    <row r="3495" spans="1:4">
      <c r="A3495">
        <v>3685</v>
      </c>
      <c r="B3495" t="s">
        <v>8237</v>
      </c>
      <c r="C3495" s="30">
        <v>0</v>
      </c>
      <c r="D3495" s="183">
        <v>0</v>
      </c>
    </row>
    <row r="3496" spans="1:4">
      <c r="A3496">
        <v>3686</v>
      </c>
      <c r="B3496" t="s">
        <v>8238</v>
      </c>
      <c r="C3496" s="30">
        <v>0</v>
      </c>
      <c r="D3496" s="183">
        <v>0</v>
      </c>
    </row>
    <row r="3497" spans="1:4">
      <c r="A3497">
        <v>3687</v>
      </c>
      <c r="B3497" t="s">
        <v>8239</v>
      </c>
      <c r="C3497" s="30">
        <v>0</v>
      </c>
      <c r="D3497" s="183">
        <v>0</v>
      </c>
    </row>
    <row r="3498" spans="1:4">
      <c r="A3498">
        <v>3688</v>
      </c>
      <c r="B3498" t="s">
        <v>8240</v>
      </c>
      <c r="C3498" s="30">
        <v>0</v>
      </c>
      <c r="D3498" s="183">
        <v>0</v>
      </c>
    </row>
    <row r="3499" spans="1:4">
      <c r="A3499">
        <v>3689</v>
      </c>
      <c r="B3499" t="s">
        <v>8241</v>
      </c>
      <c r="C3499" s="30">
        <v>0</v>
      </c>
      <c r="D3499" s="183">
        <v>0</v>
      </c>
    </row>
    <row r="3500" spans="1:4">
      <c r="A3500">
        <v>3690</v>
      </c>
      <c r="B3500" t="s">
        <v>8242</v>
      </c>
      <c r="C3500" s="30">
        <v>0</v>
      </c>
      <c r="D3500" s="183">
        <v>0</v>
      </c>
    </row>
    <row r="3501" spans="1:4">
      <c r="A3501">
        <v>3691</v>
      </c>
      <c r="B3501" t="s">
        <v>8243</v>
      </c>
      <c r="C3501" s="30">
        <v>0</v>
      </c>
      <c r="D3501" s="183">
        <v>0</v>
      </c>
    </row>
    <row r="3502" spans="1:4">
      <c r="A3502">
        <v>3692</v>
      </c>
      <c r="B3502" t="s">
        <v>8244</v>
      </c>
      <c r="C3502" s="30">
        <v>0</v>
      </c>
      <c r="D3502" s="183">
        <v>6.1680000000000001</v>
      </c>
    </row>
    <row r="3503" spans="1:4">
      <c r="A3503">
        <v>3693</v>
      </c>
      <c r="B3503" t="s">
        <v>8245</v>
      </c>
      <c r="C3503" s="30">
        <v>0</v>
      </c>
      <c r="D3503" s="183">
        <v>9.141</v>
      </c>
    </row>
    <row r="3504" spans="1:4">
      <c r="A3504">
        <v>3694</v>
      </c>
      <c r="B3504" t="s">
        <v>8246</v>
      </c>
      <c r="C3504" s="30">
        <v>0</v>
      </c>
      <c r="D3504" s="183">
        <v>0</v>
      </c>
    </row>
    <row r="3505" spans="1:4">
      <c r="A3505">
        <v>3695</v>
      </c>
      <c r="B3505" t="s">
        <v>8247</v>
      </c>
      <c r="C3505" s="30">
        <v>0</v>
      </c>
      <c r="D3505" s="183">
        <v>17.204000000000001</v>
      </c>
    </row>
    <row r="3506" spans="1:4">
      <c r="A3506">
        <v>3696</v>
      </c>
      <c r="B3506" t="s">
        <v>32178</v>
      </c>
      <c r="C3506" s="30">
        <v>0</v>
      </c>
      <c r="D3506" s="183">
        <v>23.652999999999999</v>
      </c>
    </row>
    <row r="3507" spans="1:4">
      <c r="A3507">
        <v>3697</v>
      </c>
      <c r="B3507" t="s">
        <v>8248</v>
      </c>
      <c r="C3507" s="30">
        <v>0</v>
      </c>
      <c r="D3507" s="183">
        <v>21.37</v>
      </c>
    </row>
    <row r="3508" spans="1:4">
      <c r="A3508">
        <v>3698</v>
      </c>
      <c r="B3508" t="s">
        <v>8249</v>
      </c>
      <c r="C3508" s="30">
        <v>0</v>
      </c>
      <c r="D3508" s="183">
        <v>0</v>
      </c>
    </row>
    <row r="3509" spans="1:4">
      <c r="A3509">
        <v>3699</v>
      </c>
      <c r="B3509" t="s">
        <v>8250</v>
      </c>
      <c r="C3509" s="30">
        <v>0</v>
      </c>
      <c r="D3509" s="183">
        <v>0</v>
      </c>
    </row>
    <row r="3510" spans="1:4">
      <c r="A3510">
        <v>3700</v>
      </c>
      <c r="B3510" t="s">
        <v>8251</v>
      </c>
      <c r="C3510" s="30">
        <v>0</v>
      </c>
      <c r="D3510" s="183">
        <v>0</v>
      </c>
    </row>
    <row r="3511" spans="1:4">
      <c r="A3511">
        <v>3701</v>
      </c>
      <c r="B3511" t="s">
        <v>8252</v>
      </c>
      <c r="C3511" s="30">
        <v>12</v>
      </c>
      <c r="D3511" s="183">
        <v>14.997999999999999</v>
      </c>
    </row>
    <row r="3512" spans="1:4">
      <c r="A3512">
        <v>3702</v>
      </c>
      <c r="B3512" t="s">
        <v>8253</v>
      </c>
      <c r="C3512" s="30">
        <v>0</v>
      </c>
      <c r="D3512" s="183">
        <v>0</v>
      </c>
    </row>
    <row r="3513" spans="1:4">
      <c r="A3513">
        <v>3703</v>
      </c>
      <c r="B3513" t="s">
        <v>8254</v>
      </c>
      <c r="C3513" s="30">
        <v>0</v>
      </c>
      <c r="D3513" s="183">
        <v>0</v>
      </c>
    </row>
    <row r="3514" spans="1:4">
      <c r="A3514">
        <v>3704</v>
      </c>
      <c r="B3514" t="s">
        <v>8255</v>
      </c>
      <c r="C3514" s="30">
        <v>0</v>
      </c>
      <c r="D3514" s="183">
        <v>18.91</v>
      </c>
    </row>
    <row r="3515" spans="1:4">
      <c r="A3515">
        <v>3705</v>
      </c>
      <c r="B3515" t="s">
        <v>8256</v>
      </c>
      <c r="C3515" s="30">
        <v>0</v>
      </c>
      <c r="D3515" s="183">
        <v>0</v>
      </c>
    </row>
    <row r="3516" spans="1:4">
      <c r="A3516">
        <v>3706</v>
      </c>
      <c r="B3516" t="s">
        <v>8257</v>
      </c>
      <c r="C3516" s="30">
        <v>0</v>
      </c>
      <c r="D3516" s="183">
        <v>0</v>
      </c>
    </row>
    <row r="3517" spans="1:4">
      <c r="A3517">
        <v>3707</v>
      </c>
      <c r="B3517" t="s">
        <v>8258</v>
      </c>
      <c r="C3517" s="30">
        <v>0</v>
      </c>
      <c r="D3517" s="183">
        <v>0</v>
      </c>
    </row>
    <row r="3518" spans="1:4">
      <c r="A3518">
        <v>3708</v>
      </c>
      <c r="B3518" t="s">
        <v>8259</v>
      </c>
      <c r="C3518" s="30">
        <v>0</v>
      </c>
      <c r="D3518" s="183">
        <v>0</v>
      </c>
    </row>
    <row r="3519" spans="1:4">
      <c r="A3519">
        <v>3709</v>
      </c>
      <c r="B3519" t="s">
        <v>8260</v>
      </c>
      <c r="C3519" s="30">
        <v>0</v>
      </c>
      <c r="D3519" s="183">
        <v>0</v>
      </c>
    </row>
    <row r="3520" spans="1:4">
      <c r="A3520">
        <v>3710</v>
      </c>
      <c r="B3520" t="s">
        <v>8261</v>
      </c>
      <c r="C3520" s="30">
        <v>0</v>
      </c>
      <c r="D3520" s="183">
        <v>0</v>
      </c>
    </row>
    <row r="3521" spans="1:4">
      <c r="A3521">
        <v>3711</v>
      </c>
      <c r="B3521" t="s">
        <v>8262</v>
      </c>
      <c r="C3521" s="30">
        <v>0</v>
      </c>
      <c r="D3521" s="183">
        <v>0</v>
      </c>
    </row>
    <row r="3522" spans="1:4">
      <c r="A3522">
        <v>3712</v>
      </c>
      <c r="B3522" t="s">
        <v>8263</v>
      </c>
      <c r="C3522" s="30">
        <v>0</v>
      </c>
      <c r="D3522" s="183">
        <v>0</v>
      </c>
    </row>
    <row r="3523" spans="1:4">
      <c r="A3523">
        <v>3713</v>
      </c>
      <c r="B3523" t="s">
        <v>8264</v>
      </c>
      <c r="C3523" s="30">
        <v>0</v>
      </c>
      <c r="D3523" s="183">
        <v>1.1499999999999999</v>
      </c>
    </row>
    <row r="3524" spans="1:4">
      <c r="A3524">
        <v>3714</v>
      </c>
      <c r="B3524" t="s">
        <v>8265</v>
      </c>
      <c r="C3524" s="30">
        <v>0</v>
      </c>
      <c r="D3524" s="183">
        <v>0</v>
      </c>
    </row>
    <row r="3525" spans="1:4">
      <c r="A3525">
        <v>3715</v>
      </c>
      <c r="B3525" t="s">
        <v>8266</v>
      </c>
      <c r="C3525" s="30">
        <v>0</v>
      </c>
      <c r="D3525" s="183">
        <v>0</v>
      </c>
    </row>
    <row r="3526" spans="1:4">
      <c r="A3526">
        <v>3716</v>
      </c>
      <c r="B3526" t="s">
        <v>8267</v>
      </c>
      <c r="C3526" s="30">
        <v>6</v>
      </c>
      <c r="D3526" s="183">
        <v>0</v>
      </c>
    </row>
    <row r="3527" spans="1:4">
      <c r="A3527">
        <v>3717</v>
      </c>
      <c r="B3527" t="s">
        <v>8268</v>
      </c>
      <c r="C3527" s="30">
        <v>0</v>
      </c>
      <c r="D3527" s="183">
        <v>16.663</v>
      </c>
    </row>
    <row r="3528" spans="1:4">
      <c r="A3528">
        <v>3718</v>
      </c>
      <c r="B3528" t="s">
        <v>8269</v>
      </c>
      <c r="C3528" s="30">
        <v>0</v>
      </c>
      <c r="D3528" s="183">
        <v>0</v>
      </c>
    </row>
    <row r="3529" spans="1:4">
      <c r="A3529">
        <v>3719</v>
      </c>
      <c r="B3529" t="s">
        <v>8270</v>
      </c>
      <c r="C3529" s="30">
        <v>0</v>
      </c>
      <c r="D3529" s="183">
        <v>0</v>
      </c>
    </row>
    <row r="3530" spans="1:4">
      <c r="A3530">
        <v>3720</v>
      </c>
      <c r="B3530" t="s">
        <v>8271</v>
      </c>
      <c r="C3530" s="30">
        <v>0</v>
      </c>
      <c r="D3530" s="183">
        <v>26.198</v>
      </c>
    </row>
    <row r="3531" spans="1:4">
      <c r="A3531">
        <v>3721</v>
      </c>
      <c r="B3531" t="s">
        <v>8272</v>
      </c>
      <c r="C3531" s="30">
        <v>0</v>
      </c>
      <c r="D3531" s="183">
        <v>0</v>
      </c>
    </row>
    <row r="3532" spans="1:4">
      <c r="A3532">
        <v>3722</v>
      </c>
      <c r="B3532" t="s">
        <v>8273</v>
      </c>
      <c r="C3532" s="30">
        <v>0</v>
      </c>
      <c r="D3532" s="183">
        <v>6.2119999999999997</v>
      </c>
    </row>
    <row r="3533" spans="1:4">
      <c r="A3533">
        <v>3723</v>
      </c>
      <c r="B3533" t="s">
        <v>8274</v>
      </c>
      <c r="C3533" s="30">
        <v>144</v>
      </c>
      <c r="D3533" s="183">
        <v>11.5</v>
      </c>
    </row>
    <row r="3534" spans="1:4">
      <c r="A3534">
        <v>3724</v>
      </c>
      <c r="B3534" t="s">
        <v>8275</v>
      </c>
      <c r="C3534" s="30">
        <v>0</v>
      </c>
      <c r="D3534" s="183">
        <v>0</v>
      </c>
    </row>
    <row r="3535" spans="1:4">
      <c r="A3535">
        <v>3725</v>
      </c>
      <c r="B3535" t="s">
        <v>8276</v>
      </c>
      <c r="C3535" s="30">
        <v>0</v>
      </c>
      <c r="D3535" s="183">
        <v>41.371000000000002</v>
      </c>
    </row>
    <row r="3536" spans="1:4">
      <c r="A3536">
        <v>3726</v>
      </c>
      <c r="B3536" t="s">
        <v>8277</v>
      </c>
      <c r="C3536" s="30">
        <v>0</v>
      </c>
      <c r="D3536" s="183">
        <v>6.7149999999999999</v>
      </c>
    </row>
    <row r="3537" spans="1:4">
      <c r="A3537">
        <v>3727</v>
      </c>
      <c r="B3537" t="s">
        <v>8278</v>
      </c>
      <c r="C3537" s="30">
        <v>0</v>
      </c>
      <c r="D3537" s="183">
        <v>0</v>
      </c>
    </row>
    <row r="3538" spans="1:4">
      <c r="A3538">
        <v>3728</v>
      </c>
      <c r="B3538" t="s">
        <v>8279</v>
      </c>
      <c r="C3538" s="30">
        <v>0</v>
      </c>
      <c r="D3538" s="183">
        <v>0</v>
      </c>
    </row>
    <row r="3539" spans="1:4">
      <c r="A3539">
        <v>3729</v>
      </c>
      <c r="B3539" t="s">
        <v>8280</v>
      </c>
      <c r="C3539" s="30">
        <v>0</v>
      </c>
      <c r="D3539" s="183">
        <v>7.8460000000000001</v>
      </c>
    </row>
    <row r="3540" spans="1:4">
      <c r="A3540">
        <v>3730</v>
      </c>
      <c r="B3540" t="s">
        <v>8281</v>
      </c>
      <c r="C3540" s="30">
        <v>0</v>
      </c>
      <c r="D3540" s="183">
        <v>0</v>
      </c>
    </row>
    <row r="3541" spans="1:4">
      <c r="A3541">
        <v>3731</v>
      </c>
      <c r="B3541" t="s">
        <v>8282</v>
      </c>
      <c r="C3541" s="30">
        <v>0</v>
      </c>
      <c r="D3541" s="183">
        <v>0</v>
      </c>
    </row>
    <row r="3542" spans="1:4">
      <c r="A3542">
        <v>3732</v>
      </c>
      <c r="B3542" t="s">
        <v>8283</v>
      </c>
      <c r="C3542" s="30">
        <v>0</v>
      </c>
      <c r="D3542" s="183">
        <v>0</v>
      </c>
    </row>
    <row r="3543" spans="1:4">
      <c r="A3543">
        <v>3733</v>
      </c>
      <c r="B3543" t="s">
        <v>8284</v>
      </c>
      <c r="C3543" s="30">
        <v>27</v>
      </c>
      <c r="D3543" s="183">
        <v>7.6</v>
      </c>
    </row>
    <row r="3544" spans="1:4">
      <c r="A3544">
        <v>3734</v>
      </c>
      <c r="B3544" t="s">
        <v>8285</v>
      </c>
      <c r="C3544" s="30">
        <v>0</v>
      </c>
      <c r="D3544" s="183">
        <v>0</v>
      </c>
    </row>
    <row r="3545" spans="1:4">
      <c r="A3545">
        <v>3735</v>
      </c>
      <c r="B3545" t="s">
        <v>8286</v>
      </c>
      <c r="C3545" s="30">
        <v>0</v>
      </c>
      <c r="D3545" s="183">
        <v>0</v>
      </c>
    </row>
    <row r="3546" spans="1:4">
      <c r="A3546">
        <v>3736</v>
      </c>
      <c r="B3546" t="s">
        <v>8287</v>
      </c>
      <c r="C3546" s="30">
        <v>0</v>
      </c>
      <c r="D3546" s="183">
        <v>18.553999999999998</v>
      </c>
    </row>
    <row r="3547" spans="1:4">
      <c r="A3547">
        <v>3737</v>
      </c>
      <c r="B3547" t="s">
        <v>8288</v>
      </c>
      <c r="C3547" s="30">
        <v>0</v>
      </c>
      <c r="D3547" s="183">
        <v>0</v>
      </c>
    </row>
    <row r="3548" spans="1:4">
      <c r="A3548">
        <v>3738</v>
      </c>
      <c r="B3548" t="s">
        <v>8289</v>
      </c>
      <c r="C3548" s="30">
        <v>0</v>
      </c>
      <c r="D3548" s="183">
        <v>0</v>
      </c>
    </row>
    <row r="3549" spans="1:4">
      <c r="A3549">
        <v>3739</v>
      </c>
      <c r="B3549" t="s">
        <v>8290</v>
      </c>
      <c r="C3549" s="30">
        <v>0</v>
      </c>
      <c r="D3549" s="183">
        <v>4.3849999999999998</v>
      </c>
    </row>
    <row r="3550" spans="1:4">
      <c r="A3550">
        <v>3740</v>
      </c>
      <c r="B3550" t="s">
        <v>8291</v>
      </c>
      <c r="C3550" s="30">
        <v>0</v>
      </c>
      <c r="D3550" s="183">
        <v>9.2650000000000006</v>
      </c>
    </row>
    <row r="3551" spans="1:4">
      <c r="A3551">
        <v>3741</v>
      </c>
      <c r="B3551" t="s">
        <v>8292</v>
      </c>
      <c r="C3551" s="30">
        <v>0</v>
      </c>
      <c r="D3551" s="183">
        <v>0</v>
      </c>
    </row>
    <row r="3552" spans="1:4">
      <c r="A3552">
        <v>3742</v>
      </c>
      <c r="B3552" t="s">
        <v>8293</v>
      </c>
      <c r="C3552" s="30">
        <v>0</v>
      </c>
      <c r="D3552" s="183">
        <v>0</v>
      </c>
    </row>
    <row r="3553" spans="1:4">
      <c r="A3553">
        <v>3743</v>
      </c>
      <c r="B3553" t="s">
        <v>8294</v>
      </c>
      <c r="C3553" s="30">
        <v>0</v>
      </c>
      <c r="D3553" s="183">
        <v>0</v>
      </c>
    </row>
    <row r="3554" spans="1:4">
      <c r="A3554">
        <v>3744</v>
      </c>
      <c r="B3554" t="s">
        <v>8295</v>
      </c>
      <c r="C3554" s="30">
        <v>0</v>
      </c>
      <c r="D3554" s="183">
        <v>0</v>
      </c>
    </row>
    <row r="3555" spans="1:4">
      <c r="A3555">
        <v>3745</v>
      </c>
      <c r="B3555" t="s">
        <v>8296</v>
      </c>
      <c r="C3555" s="30">
        <v>0</v>
      </c>
      <c r="D3555" s="183">
        <v>0</v>
      </c>
    </row>
    <row r="3556" spans="1:4">
      <c r="A3556">
        <v>3746</v>
      </c>
      <c r="B3556" t="s">
        <v>8297</v>
      </c>
      <c r="C3556" s="30">
        <v>0</v>
      </c>
      <c r="D3556" s="183">
        <v>0</v>
      </c>
    </row>
    <row r="3557" spans="1:4">
      <c r="A3557">
        <v>3747</v>
      </c>
      <c r="B3557" t="s">
        <v>8298</v>
      </c>
      <c r="C3557" s="30">
        <v>0</v>
      </c>
      <c r="D3557" s="183">
        <v>0</v>
      </c>
    </row>
    <row r="3558" spans="1:4">
      <c r="A3558">
        <v>3748</v>
      </c>
      <c r="B3558" t="s">
        <v>8299</v>
      </c>
      <c r="C3558" s="30">
        <v>0</v>
      </c>
      <c r="D3558" s="183">
        <v>12.006</v>
      </c>
    </row>
    <row r="3559" spans="1:4">
      <c r="A3559">
        <v>3749</v>
      </c>
      <c r="B3559" t="s">
        <v>32179</v>
      </c>
      <c r="C3559" s="30">
        <v>0</v>
      </c>
      <c r="D3559" s="183">
        <v>8.0749999999999993</v>
      </c>
    </row>
    <row r="3560" spans="1:4">
      <c r="A3560">
        <v>3750</v>
      </c>
      <c r="B3560" t="s">
        <v>32180</v>
      </c>
      <c r="C3560" s="30">
        <v>0</v>
      </c>
      <c r="D3560" s="183">
        <v>0</v>
      </c>
    </row>
    <row r="3561" spans="1:4">
      <c r="A3561">
        <v>3751</v>
      </c>
      <c r="B3561" t="s">
        <v>32181</v>
      </c>
      <c r="C3561" s="30">
        <v>0</v>
      </c>
      <c r="D3561" s="183">
        <v>0</v>
      </c>
    </row>
    <row r="3562" spans="1:4">
      <c r="A3562">
        <v>3752</v>
      </c>
      <c r="B3562" t="s">
        <v>27492</v>
      </c>
      <c r="C3562" s="30">
        <v>0</v>
      </c>
      <c r="D3562" s="183">
        <v>0</v>
      </c>
    </row>
    <row r="3563" spans="1:4">
      <c r="A3563">
        <v>3753</v>
      </c>
      <c r="B3563" t="s">
        <v>27484</v>
      </c>
      <c r="C3563" s="30">
        <v>57</v>
      </c>
      <c r="D3563" s="183">
        <v>0</v>
      </c>
    </row>
    <row r="3564" spans="1:4">
      <c r="A3564">
        <v>3754</v>
      </c>
      <c r="B3564" t="s">
        <v>27490</v>
      </c>
      <c r="C3564" s="30">
        <v>0</v>
      </c>
      <c r="D3564" s="183">
        <v>0</v>
      </c>
    </row>
    <row r="3565" spans="1:4">
      <c r="A3565">
        <v>3755</v>
      </c>
      <c r="B3565" t="s">
        <v>32182</v>
      </c>
      <c r="C3565" s="30">
        <v>54</v>
      </c>
      <c r="D3565" s="183">
        <v>19.158000000000001</v>
      </c>
    </row>
    <row r="3566" spans="1:4">
      <c r="A3566">
        <v>3756</v>
      </c>
      <c r="B3566" t="s">
        <v>32183</v>
      </c>
      <c r="C3566" s="30">
        <v>3</v>
      </c>
      <c r="D3566" s="183">
        <v>0</v>
      </c>
    </row>
    <row r="3567" spans="1:4">
      <c r="A3567">
        <v>3757</v>
      </c>
      <c r="B3567" t="s">
        <v>27491</v>
      </c>
      <c r="C3567" s="30">
        <v>0</v>
      </c>
      <c r="D3567" s="183">
        <v>0</v>
      </c>
    </row>
    <row r="3568" spans="1:4">
      <c r="A3568">
        <v>3758</v>
      </c>
      <c r="B3568" t="s">
        <v>8300</v>
      </c>
      <c r="C3568" s="30">
        <v>0</v>
      </c>
      <c r="D3568" s="183">
        <v>0</v>
      </c>
    </row>
    <row r="3569" spans="1:4">
      <c r="A3569">
        <v>3759</v>
      </c>
      <c r="B3569" t="s">
        <v>8301</v>
      </c>
      <c r="C3569" s="30">
        <v>0</v>
      </c>
      <c r="D3569" s="183">
        <v>0</v>
      </c>
    </row>
    <row r="3570" spans="1:4">
      <c r="A3570">
        <v>3760</v>
      </c>
      <c r="B3570" t="s">
        <v>8302</v>
      </c>
      <c r="C3570" s="30">
        <v>0</v>
      </c>
      <c r="D3570" s="183">
        <v>31.41</v>
      </c>
    </row>
    <row r="3571" spans="1:4">
      <c r="A3571">
        <v>3761</v>
      </c>
      <c r="B3571" t="s">
        <v>8303</v>
      </c>
      <c r="C3571" s="30">
        <v>1</v>
      </c>
      <c r="D3571" s="183">
        <v>30.863</v>
      </c>
    </row>
    <row r="3572" spans="1:4">
      <c r="A3572">
        <v>3762</v>
      </c>
      <c r="B3572" t="s">
        <v>8304</v>
      </c>
      <c r="C3572" s="30">
        <v>0</v>
      </c>
      <c r="D3572" s="183">
        <v>0</v>
      </c>
    </row>
    <row r="3573" spans="1:4">
      <c r="A3573">
        <v>3763</v>
      </c>
      <c r="B3573" t="s">
        <v>8305</v>
      </c>
      <c r="C3573" s="30">
        <v>0</v>
      </c>
      <c r="D3573" s="183">
        <v>0</v>
      </c>
    </row>
    <row r="3574" spans="1:4">
      <c r="A3574">
        <v>3764</v>
      </c>
      <c r="B3574" t="s">
        <v>8306</v>
      </c>
      <c r="C3574" s="30">
        <v>0</v>
      </c>
      <c r="D3574" s="183">
        <v>3</v>
      </c>
    </row>
    <row r="3575" spans="1:4">
      <c r="A3575">
        <v>3765</v>
      </c>
      <c r="B3575" t="s">
        <v>8307</v>
      </c>
      <c r="C3575" s="30">
        <v>0</v>
      </c>
      <c r="D3575" s="183">
        <v>0</v>
      </c>
    </row>
    <row r="3576" spans="1:4">
      <c r="A3576">
        <v>3766</v>
      </c>
      <c r="B3576" t="s">
        <v>8308</v>
      </c>
      <c r="C3576" s="30">
        <v>18</v>
      </c>
      <c r="D3576" s="183">
        <v>0</v>
      </c>
    </row>
    <row r="3577" spans="1:4">
      <c r="A3577">
        <v>3768</v>
      </c>
      <c r="B3577" t="s">
        <v>8309</v>
      </c>
      <c r="C3577" s="30">
        <v>0</v>
      </c>
      <c r="D3577" s="183">
        <v>0</v>
      </c>
    </row>
    <row r="3578" spans="1:4">
      <c r="A3578">
        <v>3769</v>
      </c>
      <c r="B3578" t="s">
        <v>32184</v>
      </c>
      <c r="C3578" s="30">
        <v>0</v>
      </c>
      <c r="D3578" s="183">
        <v>0</v>
      </c>
    </row>
    <row r="3579" spans="1:4">
      <c r="A3579">
        <v>3770</v>
      </c>
      <c r="B3579" t="s">
        <v>8310</v>
      </c>
      <c r="C3579" s="30">
        <v>0</v>
      </c>
      <c r="D3579" s="183">
        <v>13.000999999999999</v>
      </c>
    </row>
    <row r="3580" spans="1:4">
      <c r="A3580">
        <v>3771</v>
      </c>
      <c r="B3580" t="s">
        <v>8311</v>
      </c>
      <c r="C3580" s="30">
        <v>0</v>
      </c>
      <c r="D3580" s="183">
        <v>0</v>
      </c>
    </row>
    <row r="3581" spans="1:4">
      <c r="A3581">
        <v>3772</v>
      </c>
      <c r="B3581" t="s">
        <v>8312</v>
      </c>
      <c r="C3581" s="30">
        <v>0</v>
      </c>
      <c r="D3581" s="183">
        <v>0</v>
      </c>
    </row>
    <row r="3582" spans="1:4">
      <c r="A3582">
        <v>3773</v>
      </c>
      <c r="B3582" t="s">
        <v>8313</v>
      </c>
      <c r="C3582" s="30">
        <v>0</v>
      </c>
      <c r="D3582" s="183">
        <v>0</v>
      </c>
    </row>
    <row r="3583" spans="1:4">
      <c r="A3583">
        <v>3774</v>
      </c>
      <c r="B3583" t="s">
        <v>8314</v>
      </c>
      <c r="C3583" s="30">
        <v>0</v>
      </c>
      <c r="D3583" s="183">
        <v>0</v>
      </c>
    </row>
    <row r="3584" spans="1:4">
      <c r="A3584">
        <v>3775</v>
      </c>
      <c r="B3584" t="s">
        <v>8315</v>
      </c>
      <c r="C3584" s="30">
        <v>0</v>
      </c>
      <c r="D3584" s="183">
        <v>0</v>
      </c>
    </row>
    <row r="3585" spans="1:4">
      <c r="A3585">
        <v>3776</v>
      </c>
      <c r="B3585" t="s">
        <v>8316</v>
      </c>
      <c r="C3585" s="30">
        <v>0</v>
      </c>
      <c r="D3585" s="183">
        <v>18.16</v>
      </c>
    </row>
    <row r="3586" spans="1:4">
      <c r="A3586">
        <v>3777</v>
      </c>
      <c r="B3586" t="s">
        <v>8317</v>
      </c>
      <c r="C3586" s="30">
        <v>0</v>
      </c>
      <c r="D3586" s="183">
        <v>0</v>
      </c>
    </row>
    <row r="3587" spans="1:4">
      <c r="A3587">
        <v>3778</v>
      </c>
      <c r="B3587" t="s">
        <v>8318</v>
      </c>
      <c r="C3587" s="30">
        <v>0</v>
      </c>
      <c r="D3587" s="183">
        <v>0</v>
      </c>
    </row>
    <row r="3588" spans="1:4">
      <c r="A3588">
        <v>3779</v>
      </c>
      <c r="B3588" t="s">
        <v>8319</v>
      </c>
      <c r="C3588" s="30">
        <v>0</v>
      </c>
      <c r="D3588" s="183">
        <v>0</v>
      </c>
    </row>
    <row r="3589" spans="1:4">
      <c r="A3589">
        <v>3780</v>
      </c>
      <c r="B3589" t="s">
        <v>8320</v>
      </c>
      <c r="C3589" s="30">
        <v>0</v>
      </c>
      <c r="D3589" s="183">
        <v>0</v>
      </c>
    </row>
    <row r="3590" spans="1:4">
      <c r="A3590">
        <v>3781</v>
      </c>
      <c r="B3590" t="s">
        <v>8321</v>
      </c>
      <c r="C3590" s="30">
        <v>0</v>
      </c>
      <c r="D3590" s="183">
        <v>0</v>
      </c>
    </row>
    <row r="3591" spans="1:4">
      <c r="A3591">
        <v>3782</v>
      </c>
      <c r="B3591" t="s">
        <v>8322</v>
      </c>
      <c r="C3591" s="30">
        <v>0</v>
      </c>
      <c r="D3591" s="183">
        <v>0</v>
      </c>
    </row>
    <row r="3592" spans="1:4">
      <c r="A3592">
        <v>3783</v>
      </c>
      <c r="B3592" t="s">
        <v>8323</v>
      </c>
      <c r="C3592" s="30">
        <v>0</v>
      </c>
      <c r="D3592" s="183">
        <v>7.1360000000000001</v>
      </c>
    </row>
    <row r="3593" spans="1:4">
      <c r="A3593">
        <v>3784</v>
      </c>
      <c r="B3593" t="s">
        <v>8324</v>
      </c>
      <c r="C3593" s="30">
        <v>0</v>
      </c>
      <c r="D3593" s="183">
        <v>0</v>
      </c>
    </row>
    <row r="3594" spans="1:4">
      <c r="A3594">
        <v>3785</v>
      </c>
      <c r="B3594" t="s">
        <v>8325</v>
      </c>
      <c r="C3594" s="30">
        <v>0</v>
      </c>
      <c r="D3594" s="183">
        <v>0</v>
      </c>
    </row>
    <row r="3595" spans="1:4">
      <c r="A3595">
        <v>3786</v>
      </c>
      <c r="B3595" t="s">
        <v>8326</v>
      </c>
      <c r="C3595" s="30">
        <v>0</v>
      </c>
      <c r="D3595" s="183">
        <v>29.581</v>
      </c>
    </row>
    <row r="3596" spans="1:4">
      <c r="A3596">
        <v>3787</v>
      </c>
      <c r="B3596" t="s">
        <v>8327</v>
      </c>
      <c r="C3596" s="30">
        <v>0</v>
      </c>
      <c r="D3596" s="183">
        <v>0</v>
      </c>
    </row>
    <row r="3597" spans="1:4">
      <c r="A3597">
        <v>3788</v>
      </c>
      <c r="B3597" t="s">
        <v>8328</v>
      </c>
      <c r="C3597" s="30">
        <v>0</v>
      </c>
      <c r="D3597" s="183">
        <v>0</v>
      </c>
    </row>
    <row r="3598" spans="1:4">
      <c r="A3598">
        <v>3789</v>
      </c>
      <c r="B3598" t="s">
        <v>8329</v>
      </c>
      <c r="C3598" s="30">
        <v>0</v>
      </c>
      <c r="D3598" s="183">
        <v>0</v>
      </c>
    </row>
    <row r="3599" spans="1:4">
      <c r="A3599">
        <v>3790</v>
      </c>
      <c r="B3599" t="s">
        <v>8330</v>
      </c>
      <c r="C3599" s="30">
        <v>36</v>
      </c>
      <c r="D3599" s="183">
        <v>18.36</v>
      </c>
    </row>
    <row r="3600" spans="1:4">
      <c r="A3600">
        <v>3791</v>
      </c>
      <c r="B3600" t="s">
        <v>8331</v>
      </c>
      <c r="C3600" s="30">
        <v>0</v>
      </c>
      <c r="D3600" s="183">
        <v>0</v>
      </c>
    </row>
    <row r="3601" spans="1:4">
      <c r="A3601">
        <v>3792</v>
      </c>
      <c r="B3601" t="s">
        <v>8332</v>
      </c>
      <c r="C3601" s="30">
        <v>0</v>
      </c>
      <c r="D3601" s="183">
        <v>14.836</v>
      </c>
    </row>
    <row r="3602" spans="1:4">
      <c r="A3602">
        <v>3793</v>
      </c>
      <c r="B3602" t="s">
        <v>8333</v>
      </c>
      <c r="C3602" s="30">
        <v>0</v>
      </c>
      <c r="D3602" s="183">
        <v>15.491</v>
      </c>
    </row>
    <row r="3603" spans="1:4">
      <c r="A3603">
        <v>3794</v>
      </c>
      <c r="B3603" t="s">
        <v>8334</v>
      </c>
      <c r="C3603" s="30">
        <v>0</v>
      </c>
      <c r="D3603" s="183">
        <v>12.61</v>
      </c>
    </row>
    <row r="3604" spans="1:4">
      <c r="A3604">
        <v>3795</v>
      </c>
      <c r="B3604" t="s">
        <v>8335</v>
      </c>
      <c r="C3604" s="30">
        <v>0</v>
      </c>
      <c r="D3604" s="183">
        <v>0</v>
      </c>
    </row>
    <row r="3605" spans="1:4">
      <c r="A3605">
        <v>3796</v>
      </c>
      <c r="B3605" t="s">
        <v>8336</v>
      </c>
      <c r="C3605" s="30">
        <v>0</v>
      </c>
      <c r="D3605" s="183">
        <v>0</v>
      </c>
    </row>
    <row r="3606" spans="1:4">
      <c r="A3606">
        <v>3797</v>
      </c>
      <c r="B3606" t="s">
        <v>8337</v>
      </c>
      <c r="C3606" s="30">
        <v>0</v>
      </c>
      <c r="D3606" s="183">
        <v>0</v>
      </c>
    </row>
    <row r="3607" spans="1:4">
      <c r="A3607">
        <v>3799</v>
      </c>
      <c r="B3607" t="s">
        <v>8338</v>
      </c>
      <c r="C3607" s="30">
        <v>0</v>
      </c>
      <c r="D3607" s="183">
        <v>0</v>
      </c>
    </row>
    <row r="3608" spans="1:4">
      <c r="A3608">
        <v>3800</v>
      </c>
      <c r="B3608" t="s">
        <v>8339</v>
      </c>
      <c r="C3608" s="30">
        <v>0</v>
      </c>
      <c r="D3608" s="183">
        <v>13.726000000000001</v>
      </c>
    </row>
    <row r="3609" spans="1:4">
      <c r="A3609">
        <v>3801</v>
      </c>
      <c r="B3609" t="s">
        <v>8340</v>
      </c>
      <c r="C3609" s="30">
        <v>0</v>
      </c>
      <c r="D3609" s="183">
        <v>0</v>
      </c>
    </row>
    <row r="3610" spans="1:4">
      <c r="A3610">
        <v>3802</v>
      </c>
      <c r="B3610" t="s">
        <v>8341</v>
      </c>
      <c r="C3610" s="30">
        <v>0</v>
      </c>
      <c r="D3610" s="183">
        <v>9.36</v>
      </c>
    </row>
    <row r="3611" spans="1:4">
      <c r="A3611">
        <v>3803</v>
      </c>
      <c r="B3611" t="s">
        <v>8342</v>
      </c>
      <c r="C3611" s="30">
        <v>0</v>
      </c>
      <c r="D3611" s="183">
        <v>18.5</v>
      </c>
    </row>
    <row r="3612" spans="1:4">
      <c r="A3612">
        <v>3804</v>
      </c>
      <c r="B3612" t="s">
        <v>8343</v>
      </c>
      <c r="C3612" s="30">
        <v>0</v>
      </c>
      <c r="D3612" s="183">
        <v>0</v>
      </c>
    </row>
    <row r="3613" spans="1:4">
      <c r="A3613">
        <v>3805</v>
      </c>
      <c r="B3613" t="s">
        <v>8344</v>
      </c>
      <c r="C3613" s="30">
        <v>0</v>
      </c>
      <c r="D3613" s="183">
        <v>0</v>
      </c>
    </row>
    <row r="3614" spans="1:4">
      <c r="A3614">
        <v>3806</v>
      </c>
      <c r="B3614" t="s">
        <v>8345</v>
      </c>
      <c r="C3614" s="30">
        <v>0</v>
      </c>
      <c r="D3614" s="183">
        <v>0</v>
      </c>
    </row>
    <row r="3615" spans="1:4">
      <c r="A3615">
        <v>3807</v>
      </c>
      <c r="B3615" t="s">
        <v>8346</v>
      </c>
      <c r="C3615" s="30">
        <v>0</v>
      </c>
      <c r="D3615" s="183">
        <v>16.704999999999998</v>
      </c>
    </row>
    <row r="3616" spans="1:4">
      <c r="A3616">
        <v>3808</v>
      </c>
      <c r="B3616" t="s">
        <v>8347</v>
      </c>
      <c r="C3616" s="30">
        <v>0</v>
      </c>
      <c r="D3616" s="183">
        <v>0</v>
      </c>
    </row>
    <row r="3617" spans="1:4">
      <c r="A3617">
        <v>3809</v>
      </c>
      <c r="B3617" t="s">
        <v>8348</v>
      </c>
      <c r="C3617" s="30">
        <v>0</v>
      </c>
      <c r="D3617" s="183">
        <v>0</v>
      </c>
    </row>
    <row r="3618" spans="1:4">
      <c r="A3618">
        <v>3810</v>
      </c>
      <c r="B3618" t="s">
        <v>8349</v>
      </c>
      <c r="C3618" s="30">
        <v>0</v>
      </c>
      <c r="D3618" s="183">
        <v>0</v>
      </c>
    </row>
    <row r="3619" spans="1:4">
      <c r="A3619">
        <v>3811</v>
      </c>
      <c r="B3619" t="s">
        <v>8350</v>
      </c>
      <c r="C3619" s="30">
        <v>3</v>
      </c>
      <c r="D3619" s="183">
        <v>3.6070000000000002</v>
      </c>
    </row>
    <row r="3620" spans="1:4">
      <c r="A3620">
        <v>3812</v>
      </c>
      <c r="B3620" t="s">
        <v>8351</v>
      </c>
      <c r="C3620" s="30">
        <v>0</v>
      </c>
      <c r="D3620" s="183">
        <v>33.380000000000003</v>
      </c>
    </row>
    <row r="3621" spans="1:4">
      <c r="A3621">
        <v>3813</v>
      </c>
      <c r="B3621" t="s">
        <v>8352</v>
      </c>
      <c r="C3621" s="30">
        <v>6</v>
      </c>
      <c r="D3621" s="183">
        <v>0</v>
      </c>
    </row>
    <row r="3622" spans="1:4">
      <c r="A3622">
        <v>3814</v>
      </c>
      <c r="B3622" t="s">
        <v>8353</v>
      </c>
      <c r="C3622" s="30">
        <v>0</v>
      </c>
      <c r="D3622" s="183">
        <v>0</v>
      </c>
    </row>
    <row r="3623" spans="1:4">
      <c r="A3623">
        <v>3815</v>
      </c>
      <c r="B3623" t="s">
        <v>8354</v>
      </c>
      <c r="C3623" s="30">
        <v>0</v>
      </c>
      <c r="D3623" s="183">
        <v>50.09</v>
      </c>
    </row>
    <row r="3624" spans="1:4">
      <c r="A3624">
        <v>3816</v>
      </c>
      <c r="B3624" t="s">
        <v>8355</v>
      </c>
      <c r="C3624" s="30">
        <v>0</v>
      </c>
      <c r="D3624" s="183">
        <v>0</v>
      </c>
    </row>
    <row r="3625" spans="1:4">
      <c r="A3625">
        <v>3817</v>
      </c>
      <c r="B3625" t="s">
        <v>8356</v>
      </c>
      <c r="C3625" s="30">
        <v>0</v>
      </c>
      <c r="D3625" s="183">
        <v>0</v>
      </c>
    </row>
    <row r="3626" spans="1:4">
      <c r="A3626">
        <v>3818</v>
      </c>
      <c r="B3626" t="s">
        <v>8357</v>
      </c>
      <c r="C3626" s="30">
        <v>249</v>
      </c>
      <c r="D3626" s="183">
        <v>7.1239999999999997</v>
      </c>
    </row>
    <row r="3627" spans="1:4">
      <c r="A3627">
        <v>3819</v>
      </c>
      <c r="B3627" t="s">
        <v>8358</v>
      </c>
      <c r="C3627" s="30">
        <v>0</v>
      </c>
      <c r="D3627" s="183">
        <v>19.8</v>
      </c>
    </row>
    <row r="3628" spans="1:4">
      <c r="A3628">
        <v>3820</v>
      </c>
      <c r="B3628" t="s">
        <v>8359</v>
      </c>
      <c r="C3628" s="30">
        <v>0</v>
      </c>
      <c r="D3628" s="183">
        <v>16.254999999999999</v>
      </c>
    </row>
    <row r="3629" spans="1:4">
      <c r="A3629">
        <v>3821</v>
      </c>
      <c r="B3629" t="s">
        <v>8360</v>
      </c>
      <c r="C3629" s="30">
        <v>0</v>
      </c>
      <c r="D3629" s="183">
        <v>0</v>
      </c>
    </row>
    <row r="3630" spans="1:4">
      <c r="A3630">
        <v>3822</v>
      </c>
      <c r="B3630" t="s">
        <v>8361</v>
      </c>
      <c r="C3630" s="30">
        <v>0</v>
      </c>
      <c r="D3630" s="183">
        <v>29.254999999999999</v>
      </c>
    </row>
    <row r="3631" spans="1:4">
      <c r="A3631">
        <v>3823</v>
      </c>
      <c r="B3631" t="s">
        <v>32185</v>
      </c>
      <c r="C3631" s="30">
        <v>-12</v>
      </c>
      <c r="D3631" s="183">
        <v>0</v>
      </c>
    </row>
    <row r="3632" spans="1:4">
      <c r="A3632">
        <v>3824</v>
      </c>
      <c r="B3632" t="s">
        <v>8362</v>
      </c>
      <c r="C3632" s="30">
        <v>6</v>
      </c>
      <c r="D3632" s="183">
        <v>0</v>
      </c>
    </row>
    <row r="3633" spans="1:4">
      <c r="A3633">
        <v>3825</v>
      </c>
      <c r="B3633" t="s">
        <v>8363</v>
      </c>
      <c r="C3633" s="30">
        <v>66</v>
      </c>
      <c r="D3633" s="183">
        <v>0</v>
      </c>
    </row>
    <row r="3634" spans="1:4">
      <c r="A3634">
        <v>3826</v>
      </c>
      <c r="B3634" t="s">
        <v>8364</v>
      </c>
      <c r="C3634" s="30">
        <v>0</v>
      </c>
      <c r="D3634" s="183">
        <v>0</v>
      </c>
    </row>
    <row r="3635" spans="1:4">
      <c r="A3635">
        <v>3827</v>
      </c>
      <c r="B3635" t="s">
        <v>8365</v>
      </c>
      <c r="C3635" s="30">
        <v>0</v>
      </c>
      <c r="D3635" s="183">
        <v>0</v>
      </c>
    </row>
    <row r="3636" spans="1:4">
      <c r="A3636">
        <v>3828</v>
      </c>
      <c r="B3636" t="s">
        <v>8366</v>
      </c>
      <c r="C3636" s="30">
        <v>0</v>
      </c>
      <c r="D3636" s="183">
        <v>18.146999999999998</v>
      </c>
    </row>
    <row r="3637" spans="1:4">
      <c r="A3637">
        <v>3829</v>
      </c>
      <c r="B3637" t="s">
        <v>8367</v>
      </c>
      <c r="C3637" s="30">
        <v>0</v>
      </c>
      <c r="D3637" s="183">
        <v>0</v>
      </c>
    </row>
    <row r="3638" spans="1:4">
      <c r="A3638">
        <v>3830</v>
      </c>
      <c r="B3638" t="s">
        <v>8368</v>
      </c>
      <c r="C3638" s="30">
        <v>37</v>
      </c>
      <c r="D3638" s="183">
        <v>16.626999999999999</v>
      </c>
    </row>
    <row r="3639" spans="1:4">
      <c r="A3639">
        <v>3831</v>
      </c>
      <c r="B3639" t="s">
        <v>8369</v>
      </c>
      <c r="C3639" s="30">
        <v>12</v>
      </c>
      <c r="D3639" s="183">
        <v>24.12</v>
      </c>
    </row>
    <row r="3640" spans="1:4">
      <c r="A3640">
        <v>3832</v>
      </c>
      <c r="B3640" t="s">
        <v>8370</v>
      </c>
      <c r="C3640" s="30">
        <v>12</v>
      </c>
      <c r="D3640" s="183">
        <v>7.7359999999999998</v>
      </c>
    </row>
    <row r="3641" spans="1:4">
      <c r="A3641">
        <v>3833</v>
      </c>
      <c r="B3641" t="s">
        <v>8371</v>
      </c>
      <c r="C3641" s="30">
        <v>0</v>
      </c>
      <c r="D3641" s="183">
        <v>0</v>
      </c>
    </row>
    <row r="3642" spans="1:4">
      <c r="A3642">
        <v>3834</v>
      </c>
      <c r="B3642" t="s">
        <v>8372</v>
      </c>
      <c r="C3642" s="30">
        <v>0</v>
      </c>
      <c r="D3642" s="183">
        <v>0</v>
      </c>
    </row>
    <row r="3643" spans="1:4">
      <c r="A3643">
        <v>3835</v>
      </c>
      <c r="B3643" t="s">
        <v>8373</v>
      </c>
      <c r="C3643" s="30">
        <v>0</v>
      </c>
      <c r="D3643" s="183">
        <v>0</v>
      </c>
    </row>
    <row r="3644" spans="1:4">
      <c r="A3644">
        <v>3836</v>
      </c>
      <c r="B3644" t="s">
        <v>8374</v>
      </c>
      <c r="C3644" s="30">
        <v>0</v>
      </c>
      <c r="D3644" s="183">
        <v>0</v>
      </c>
    </row>
    <row r="3645" spans="1:4">
      <c r="A3645">
        <v>3837</v>
      </c>
      <c r="B3645" t="s">
        <v>8375</v>
      </c>
      <c r="C3645" s="30">
        <v>0</v>
      </c>
      <c r="D3645" s="183">
        <v>0</v>
      </c>
    </row>
    <row r="3646" spans="1:4">
      <c r="A3646">
        <v>3838</v>
      </c>
      <c r="B3646" t="s">
        <v>8376</v>
      </c>
      <c r="C3646" s="30">
        <v>0</v>
      </c>
      <c r="D3646" s="183">
        <v>0</v>
      </c>
    </row>
    <row r="3647" spans="1:4">
      <c r="A3647">
        <v>3839</v>
      </c>
      <c r="B3647" t="s">
        <v>8377</v>
      </c>
      <c r="C3647" s="30">
        <v>0</v>
      </c>
      <c r="D3647" s="183">
        <v>0</v>
      </c>
    </row>
    <row r="3648" spans="1:4">
      <c r="A3648">
        <v>3840</v>
      </c>
      <c r="B3648" t="s">
        <v>8378</v>
      </c>
      <c r="C3648" s="30">
        <v>0</v>
      </c>
      <c r="D3648" s="183">
        <v>0</v>
      </c>
    </row>
    <row r="3649" spans="1:4">
      <c r="A3649">
        <v>3841</v>
      </c>
      <c r="B3649" t="s">
        <v>8379</v>
      </c>
      <c r="C3649" s="30">
        <v>0</v>
      </c>
      <c r="D3649" s="183">
        <v>0</v>
      </c>
    </row>
    <row r="3650" spans="1:4">
      <c r="A3650">
        <v>3842</v>
      </c>
      <c r="B3650" t="s">
        <v>8380</v>
      </c>
      <c r="C3650" s="30">
        <v>0</v>
      </c>
      <c r="D3650" s="183">
        <v>0.60099999999999998</v>
      </c>
    </row>
    <row r="3651" spans="1:4">
      <c r="A3651">
        <v>3843</v>
      </c>
      <c r="B3651" t="s">
        <v>8381</v>
      </c>
      <c r="C3651" s="30">
        <v>9</v>
      </c>
      <c r="D3651" s="183">
        <v>10.135999999999999</v>
      </c>
    </row>
    <row r="3652" spans="1:4">
      <c r="A3652">
        <v>3844</v>
      </c>
      <c r="B3652" t="s">
        <v>8382</v>
      </c>
      <c r="C3652" s="30">
        <v>0</v>
      </c>
      <c r="D3652" s="183">
        <v>0</v>
      </c>
    </row>
    <row r="3653" spans="1:4">
      <c r="A3653">
        <v>3845</v>
      </c>
      <c r="B3653" t="s">
        <v>8383</v>
      </c>
      <c r="C3653" s="30">
        <v>0</v>
      </c>
      <c r="D3653" s="183">
        <v>43.195999999999998</v>
      </c>
    </row>
    <row r="3654" spans="1:4">
      <c r="A3654">
        <v>3846</v>
      </c>
      <c r="B3654" t="s">
        <v>8384</v>
      </c>
      <c r="C3654" s="30">
        <v>0</v>
      </c>
      <c r="D3654" s="183">
        <v>0</v>
      </c>
    </row>
    <row r="3655" spans="1:4">
      <c r="A3655">
        <v>3847</v>
      </c>
      <c r="B3655" t="s">
        <v>8385</v>
      </c>
      <c r="C3655" s="30">
        <v>0</v>
      </c>
      <c r="D3655" s="183">
        <v>6.6230000000000002</v>
      </c>
    </row>
    <row r="3656" spans="1:4">
      <c r="A3656">
        <v>3848</v>
      </c>
      <c r="B3656" t="s">
        <v>8386</v>
      </c>
      <c r="C3656" s="30">
        <v>0</v>
      </c>
      <c r="D3656" s="183">
        <v>0</v>
      </c>
    </row>
    <row r="3657" spans="1:4">
      <c r="A3657">
        <v>3849</v>
      </c>
      <c r="B3657" t="s">
        <v>8387</v>
      </c>
      <c r="C3657" s="30">
        <v>0</v>
      </c>
      <c r="D3657" s="183">
        <v>0</v>
      </c>
    </row>
    <row r="3658" spans="1:4">
      <c r="A3658">
        <v>3850</v>
      </c>
      <c r="B3658" t="s">
        <v>8388</v>
      </c>
      <c r="C3658" s="30">
        <v>0</v>
      </c>
      <c r="D3658" s="183">
        <v>0</v>
      </c>
    </row>
    <row r="3659" spans="1:4">
      <c r="A3659">
        <v>3851</v>
      </c>
      <c r="B3659" t="s">
        <v>8389</v>
      </c>
      <c r="C3659" s="30">
        <v>0</v>
      </c>
      <c r="D3659" s="183">
        <v>0</v>
      </c>
    </row>
    <row r="3660" spans="1:4">
      <c r="A3660">
        <v>3852</v>
      </c>
      <c r="B3660" t="s">
        <v>8390</v>
      </c>
      <c r="C3660" s="30">
        <v>0</v>
      </c>
      <c r="D3660" s="183">
        <v>3.1880000000000002</v>
      </c>
    </row>
    <row r="3661" spans="1:4">
      <c r="A3661">
        <v>3853</v>
      </c>
      <c r="B3661" t="s">
        <v>27449</v>
      </c>
      <c r="C3661" s="30">
        <v>0</v>
      </c>
      <c r="D3661" s="183">
        <v>10.178000000000001</v>
      </c>
    </row>
    <row r="3662" spans="1:4">
      <c r="A3662">
        <v>3854</v>
      </c>
      <c r="B3662" t="s">
        <v>32186</v>
      </c>
      <c r="C3662" s="30">
        <v>54</v>
      </c>
      <c r="D3662" s="183">
        <v>0</v>
      </c>
    </row>
    <row r="3663" spans="1:4">
      <c r="A3663">
        <v>3855</v>
      </c>
      <c r="B3663" t="s">
        <v>8391</v>
      </c>
      <c r="C3663" s="30">
        <v>0</v>
      </c>
      <c r="D3663" s="183">
        <v>0</v>
      </c>
    </row>
    <row r="3664" spans="1:4">
      <c r="A3664">
        <v>3856</v>
      </c>
      <c r="B3664" t="s">
        <v>8392</v>
      </c>
      <c r="C3664" s="30">
        <v>0</v>
      </c>
      <c r="D3664" s="183">
        <v>0</v>
      </c>
    </row>
    <row r="3665" spans="1:4">
      <c r="A3665">
        <v>3857</v>
      </c>
      <c r="B3665" t="s">
        <v>8393</v>
      </c>
      <c r="C3665" s="30">
        <v>0</v>
      </c>
      <c r="D3665" s="183">
        <v>0</v>
      </c>
    </row>
    <row r="3666" spans="1:4">
      <c r="A3666">
        <v>3858</v>
      </c>
      <c r="B3666" t="s">
        <v>8394</v>
      </c>
      <c r="C3666" s="30">
        <v>0</v>
      </c>
      <c r="D3666" s="183">
        <v>0</v>
      </c>
    </row>
    <row r="3667" spans="1:4">
      <c r="A3667">
        <v>3859</v>
      </c>
      <c r="B3667" t="s">
        <v>8395</v>
      </c>
      <c r="C3667" s="30">
        <v>0</v>
      </c>
      <c r="D3667" s="183">
        <v>0</v>
      </c>
    </row>
    <row r="3668" spans="1:4">
      <c r="A3668">
        <v>3860</v>
      </c>
      <c r="B3668" t="s">
        <v>8396</v>
      </c>
      <c r="C3668" s="30">
        <v>0</v>
      </c>
      <c r="D3668" s="183">
        <v>0</v>
      </c>
    </row>
    <row r="3669" spans="1:4">
      <c r="A3669">
        <v>3861</v>
      </c>
      <c r="B3669" t="s">
        <v>8397</v>
      </c>
      <c r="C3669" s="30">
        <v>6</v>
      </c>
      <c r="D3669" s="183">
        <v>0</v>
      </c>
    </row>
    <row r="3670" spans="1:4">
      <c r="A3670">
        <v>3862</v>
      </c>
      <c r="B3670" t="s">
        <v>8398</v>
      </c>
      <c r="C3670" s="30">
        <v>0</v>
      </c>
      <c r="D3670" s="183">
        <v>6.2869999999999999</v>
      </c>
    </row>
    <row r="3671" spans="1:4">
      <c r="A3671">
        <v>3863</v>
      </c>
      <c r="B3671" t="s">
        <v>8399</v>
      </c>
      <c r="C3671" s="30">
        <v>0</v>
      </c>
      <c r="D3671" s="183">
        <v>0</v>
      </c>
    </row>
    <row r="3672" spans="1:4">
      <c r="A3672">
        <v>3864</v>
      </c>
      <c r="B3672" t="s">
        <v>8400</v>
      </c>
      <c r="C3672" s="30">
        <v>0</v>
      </c>
      <c r="D3672" s="183">
        <v>0</v>
      </c>
    </row>
    <row r="3673" spans="1:4">
      <c r="A3673">
        <v>3865</v>
      </c>
      <c r="B3673" t="s">
        <v>32187</v>
      </c>
      <c r="C3673" s="30">
        <v>0</v>
      </c>
      <c r="D3673" s="183">
        <v>15.36</v>
      </c>
    </row>
    <row r="3674" spans="1:4">
      <c r="A3674">
        <v>3866</v>
      </c>
      <c r="B3674" t="s">
        <v>8401</v>
      </c>
      <c r="C3674" s="30">
        <v>0</v>
      </c>
      <c r="D3674" s="183">
        <v>0</v>
      </c>
    </row>
    <row r="3675" spans="1:4">
      <c r="A3675">
        <v>3867</v>
      </c>
      <c r="B3675" t="s">
        <v>8402</v>
      </c>
      <c r="C3675" s="30">
        <v>0</v>
      </c>
      <c r="D3675" s="183">
        <v>0</v>
      </c>
    </row>
    <row r="3676" spans="1:4">
      <c r="A3676">
        <v>3868</v>
      </c>
      <c r="B3676" t="s">
        <v>32188</v>
      </c>
      <c r="C3676" s="30">
        <v>0</v>
      </c>
      <c r="D3676" s="183">
        <v>0</v>
      </c>
    </row>
    <row r="3677" spans="1:4">
      <c r="A3677">
        <v>3869</v>
      </c>
      <c r="B3677" t="s">
        <v>8403</v>
      </c>
      <c r="C3677" s="30">
        <v>0</v>
      </c>
      <c r="D3677" s="183">
        <v>0</v>
      </c>
    </row>
    <row r="3678" spans="1:4">
      <c r="A3678">
        <v>3870</v>
      </c>
      <c r="B3678" t="s">
        <v>8404</v>
      </c>
      <c r="C3678" s="30">
        <v>0</v>
      </c>
      <c r="D3678" s="183">
        <v>0</v>
      </c>
    </row>
    <row r="3679" spans="1:4">
      <c r="A3679">
        <v>3871</v>
      </c>
      <c r="B3679" t="s">
        <v>8405</v>
      </c>
      <c r="C3679" s="30">
        <v>0</v>
      </c>
      <c r="D3679" s="183">
        <v>0</v>
      </c>
    </row>
    <row r="3680" spans="1:4">
      <c r="A3680">
        <v>3872</v>
      </c>
      <c r="B3680" t="s">
        <v>8406</v>
      </c>
      <c r="C3680" s="30">
        <v>0</v>
      </c>
      <c r="D3680" s="183">
        <v>0</v>
      </c>
    </row>
    <row r="3681" spans="1:4">
      <c r="A3681">
        <v>3873</v>
      </c>
      <c r="B3681" t="s">
        <v>8407</v>
      </c>
      <c r="C3681" s="30">
        <v>0</v>
      </c>
      <c r="D3681" s="183">
        <v>72.597999999999999</v>
      </c>
    </row>
    <row r="3682" spans="1:4">
      <c r="A3682">
        <v>3874</v>
      </c>
      <c r="B3682" t="s">
        <v>8408</v>
      </c>
      <c r="C3682" s="30">
        <v>0</v>
      </c>
      <c r="D3682" s="183">
        <v>0</v>
      </c>
    </row>
    <row r="3683" spans="1:4">
      <c r="A3683">
        <v>3875</v>
      </c>
      <c r="B3683" t="s">
        <v>8409</v>
      </c>
      <c r="C3683" s="30">
        <v>0</v>
      </c>
      <c r="D3683" s="183">
        <v>3.306</v>
      </c>
    </row>
    <row r="3684" spans="1:4">
      <c r="A3684">
        <v>3876</v>
      </c>
      <c r="B3684" t="s">
        <v>8410</v>
      </c>
      <c r="C3684" s="30">
        <v>0</v>
      </c>
      <c r="D3684" s="183">
        <v>0</v>
      </c>
    </row>
    <row r="3685" spans="1:4">
      <c r="A3685">
        <v>3877</v>
      </c>
      <c r="B3685" t="s">
        <v>8411</v>
      </c>
      <c r="C3685" s="30">
        <v>0</v>
      </c>
      <c r="D3685" s="183">
        <v>0</v>
      </c>
    </row>
    <row r="3686" spans="1:4">
      <c r="A3686">
        <v>3878</v>
      </c>
      <c r="B3686" t="s">
        <v>8412</v>
      </c>
      <c r="C3686" s="30">
        <v>0</v>
      </c>
      <c r="D3686" s="183">
        <v>0</v>
      </c>
    </row>
    <row r="3687" spans="1:4">
      <c r="A3687">
        <v>3879</v>
      </c>
      <c r="B3687" t="s">
        <v>8413</v>
      </c>
      <c r="C3687" s="30">
        <v>0</v>
      </c>
      <c r="D3687" s="183">
        <v>0</v>
      </c>
    </row>
    <row r="3688" spans="1:4">
      <c r="A3688">
        <v>3880</v>
      </c>
      <c r="B3688" t="s">
        <v>8414</v>
      </c>
      <c r="C3688" s="30">
        <v>0</v>
      </c>
      <c r="D3688" s="183">
        <v>0</v>
      </c>
    </row>
    <row r="3689" spans="1:4">
      <c r="A3689">
        <v>3881</v>
      </c>
      <c r="B3689" t="s">
        <v>8415</v>
      </c>
      <c r="C3689" s="30">
        <v>81</v>
      </c>
      <c r="D3689" s="183">
        <v>0</v>
      </c>
    </row>
    <row r="3690" spans="1:4">
      <c r="A3690">
        <v>3882</v>
      </c>
      <c r="B3690" t="s">
        <v>8416</v>
      </c>
      <c r="C3690" s="30">
        <v>0</v>
      </c>
      <c r="D3690" s="183">
        <v>0</v>
      </c>
    </row>
    <row r="3691" spans="1:4">
      <c r="A3691">
        <v>3883</v>
      </c>
      <c r="B3691" t="s">
        <v>8417</v>
      </c>
      <c r="C3691" s="30">
        <v>0</v>
      </c>
      <c r="D3691" s="183">
        <v>0</v>
      </c>
    </row>
    <row r="3692" spans="1:4">
      <c r="A3692">
        <v>3884</v>
      </c>
      <c r="B3692" t="s">
        <v>8418</v>
      </c>
      <c r="C3692" s="30">
        <v>6</v>
      </c>
      <c r="D3692" s="183">
        <v>0</v>
      </c>
    </row>
    <row r="3693" spans="1:4">
      <c r="A3693">
        <v>3885</v>
      </c>
      <c r="B3693" t="s">
        <v>8419</v>
      </c>
      <c r="C3693" s="30">
        <v>0</v>
      </c>
      <c r="D3693" s="183">
        <v>18.971</v>
      </c>
    </row>
    <row r="3694" spans="1:4">
      <c r="A3694">
        <v>3886</v>
      </c>
      <c r="B3694" t="s">
        <v>8420</v>
      </c>
      <c r="C3694" s="30">
        <v>0</v>
      </c>
      <c r="D3694" s="183">
        <v>0</v>
      </c>
    </row>
    <row r="3695" spans="1:4">
      <c r="A3695">
        <v>3887</v>
      </c>
      <c r="B3695" t="s">
        <v>8421</v>
      </c>
      <c r="C3695" s="30">
        <v>18</v>
      </c>
      <c r="D3695" s="183">
        <v>0</v>
      </c>
    </row>
    <row r="3696" spans="1:4">
      <c r="A3696">
        <v>3888</v>
      </c>
      <c r="B3696" t="s">
        <v>8422</v>
      </c>
      <c r="C3696" s="30">
        <v>0</v>
      </c>
      <c r="D3696" s="183">
        <v>9.1649999999999991</v>
      </c>
    </row>
    <row r="3697" spans="1:4">
      <c r="A3697">
        <v>3889</v>
      </c>
      <c r="B3697" t="s">
        <v>27468</v>
      </c>
      <c r="C3697" s="30">
        <v>0</v>
      </c>
      <c r="D3697" s="183">
        <v>0</v>
      </c>
    </row>
    <row r="3698" spans="1:4">
      <c r="A3698">
        <v>3890</v>
      </c>
      <c r="B3698" t="s">
        <v>8423</v>
      </c>
      <c r="C3698" s="30">
        <v>0</v>
      </c>
      <c r="D3698" s="183">
        <v>0</v>
      </c>
    </row>
    <row r="3699" spans="1:4">
      <c r="A3699">
        <v>3891</v>
      </c>
      <c r="B3699" t="s">
        <v>8424</v>
      </c>
      <c r="C3699" s="30">
        <v>48</v>
      </c>
      <c r="D3699" s="183">
        <v>0</v>
      </c>
    </row>
    <row r="3700" spans="1:4">
      <c r="A3700">
        <v>3892</v>
      </c>
      <c r="B3700" t="s">
        <v>8425</v>
      </c>
      <c r="C3700" s="30">
        <v>0</v>
      </c>
      <c r="D3700" s="183">
        <v>18.858000000000001</v>
      </c>
    </row>
    <row r="3701" spans="1:4">
      <c r="A3701">
        <v>3893</v>
      </c>
      <c r="B3701" t="s">
        <v>8426</v>
      </c>
      <c r="C3701" s="30">
        <v>0</v>
      </c>
      <c r="D3701" s="183">
        <v>0</v>
      </c>
    </row>
    <row r="3702" spans="1:4">
      <c r="A3702">
        <v>3894</v>
      </c>
      <c r="B3702" t="s">
        <v>8427</v>
      </c>
      <c r="C3702" s="30">
        <v>0</v>
      </c>
      <c r="D3702" s="183">
        <v>0</v>
      </c>
    </row>
    <row r="3703" spans="1:4">
      <c r="A3703">
        <v>3895</v>
      </c>
      <c r="B3703" t="s">
        <v>8428</v>
      </c>
      <c r="C3703" s="30">
        <v>0</v>
      </c>
      <c r="D3703" s="183">
        <v>0</v>
      </c>
    </row>
    <row r="3704" spans="1:4">
      <c r="A3704">
        <v>3896</v>
      </c>
      <c r="B3704" t="s">
        <v>8429</v>
      </c>
      <c r="C3704" s="30">
        <v>0</v>
      </c>
      <c r="D3704" s="183">
        <v>0</v>
      </c>
    </row>
    <row r="3705" spans="1:4">
      <c r="A3705">
        <v>3897</v>
      </c>
      <c r="B3705" t="s">
        <v>8430</v>
      </c>
      <c r="C3705" s="30">
        <v>0</v>
      </c>
      <c r="D3705" s="183">
        <v>5.65</v>
      </c>
    </row>
    <row r="3706" spans="1:4">
      <c r="A3706">
        <v>3898</v>
      </c>
      <c r="B3706" t="s">
        <v>8431</v>
      </c>
      <c r="C3706" s="30">
        <v>0</v>
      </c>
      <c r="D3706" s="183">
        <v>0</v>
      </c>
    </row>
    <row r="3707" spans="1:4">
      <c r="A3707">
        <v>3899</v>
      </c>
      <c r="B3707" t="s">
        <v>8432</v>
      </c>
      <c r="C3707" s="30">
        <v>-12</v>
      </c>
      <c r="D3707" s="183">
        <v>0</v>
      </c>
    </row>
    <row r="3708" spans="1:4">
      <c r="A3708">
        <v>3900</v>
      </c>
      <c r="B3708" t="s">
        <v>8433</v>
      </c>
      <c r="C3708" s="30">
        <v>0</v>
      </c>
      <c r="D3708" s="183">
        <v>0</v>
      </c>
    </row>
    <row r="3709" spans="1:4">
      <c r="A3709">
        <v>3901</v>
      </c>
      <c r="B3709" t="s">
        <v>8434</v>
      </c>
      <c r="C3709" s="30">
        <v>0</v>
      </c>
      <c r="D3709" s="183">
        <v>0</v>
      </c>
    </row>
    <row r="3710" spans="1:4">
      <c r="A3710">
        <v>3902</v>
      </c>
      <c r="B3710" t="s">
        <v>8435</v>
      </c>
      <c r="C3710" s="30">
        <v>0</v>
      </c>
      <c r="D3710" s="183">
        <v>0</v>
      </c>
    </row>
    <row r="3711" spans="1:4">
      <c r="A3711">
        <v>3903</v>
      </c>
      <c r="B3711" t="s">
        <v>8436</v>
      </c>
      <c r="C3711" s="30">
        <v>0</v>
      </c>
      <c r="D3711" s="183">
        <v>10.451000000000001</v>
      </c>
    </row>
    <row r="3712" spans="1:4">
      <c r="A3712">
        <v>3904</v>
      </c>
      <c r="B3712" t="s">
        <v>8437</v>
      </c>
      <c r="C3712" s="30">
        <v>0</v>
      </c>
      <c r="D3712" s="183">
        <v>11.728999999999999</v>
      </c>
    </row>
    <row r="3713" spans="1:4">
      <c r="A3713">
        <v>3905</v>
      </c>
      <c r="B3713" t="s">
        <v>8438</v>
      </c>
      <c r="C3713" s="30">
        <v>0</v>
      </c>
      <c r="D3713" s="183">
        <v>0</v>
      </c>
    </row>
    <row r="3714" spans="1:4">
      <c r="A3714">
        <v>3906</v>
      </c>
      <c r="B3714" t="s">
        <v>8439</v>
      </c>
      <c r="C3714" s="30">
        <v>0</v>
      </c>
      <c r="D3714" s="183">
        <v>0</v>
      </c>
    </row>
    <row r="3715" spans="1:4">
      <c r="A3715">
        <v>3907</v>
      </c>
      <c r="B3715" t="s">
        <v>8440</v>
      </c>
      <c r="C3715" s="30">
        <v>0</v>
      </c>
      <c r="D3715" s="183">
        <v>0</v>
      </c>
    </row>
    <row r="3716" spans="1:4">
      <c r="A3716">
        <v>3908</v>
      </c>
      <c r="B3716" t="s">
        <v>8441</v>
      </c>
      <c r="C3716" s="30">
        <v>6</v>
      </c>
      <c r="D3716" s="183">
        <v>5.42</v>
      </c>
    </row>
    <row r="3717" spans="1:4">
      <c r="A3717">
        <v>3909</v>
      </c>
      <c r="B3717" t="s">
        <v>8442</v>
      </c>
      <c r="C3717" s="30">
        <v>0</v>
      </c>
      <c r="D3717" s="183">
        <v>0</v>
      </c>
    </row>
    <row r="3718" spans="1:4">
      <c r="A3718">
        <v>3910</v>
      </c>
      <c r="B3718" t="s">
        <v>8443</v>
      </c>
      <c r="C3718" s="30">
        <v>0</v>
      </c>
      <c r="D3718" s="183">
        <v>0</v>
      </c>
    </row>
    <row r="3719" spans="1:4">
      <c r="A3719">
        <v>3911</v>
      </c>
      <c r="B3719" t="s">
        <v>8444</v>
      </c>
      <c r="C3719" s="30">
        <v>0</v>
      </c>
      <c r="D3719" s="183">
        <v>0</v>
      </c>
    </row>
    <row r="3720" spans="1:4">
      <c r="A3720">
        <v>3912</v>
      </c>
      <c r="B3720" t="s">
        <v>8445</v>
      </c>
      <c r="C3720" s="30">
        <v>0</v>
      </c>
      <c r="D3720" s="183">
        <v>9.7850000000000001</v>
      </c>
    </row>
    <row r="3721" spans="1:4">
      <c r="A3721">
        <v>3913</v>
      </c>
      <c r="B3721" t="s">
        <v>8446</v>
      </c>
      <c r="C3721" s="30">
        <v>0</v>
      </c>
      <c r="D3721" s="183">
        <v>0</v>
      </c>
    </row>
    <row r="3722" spans="1:4">
      <c r="A3722">
        <v>3914</v>
      </c>
      <c r="B3722" t="s">
        <v>8447</v>
      </c>
      <c r="C3722" s="30">
        <v>0</v>
      </c>
      <c r="D3722" s="183">
        <v>13.752000000000001</v>
      </c>
    </row>
    <row r="3723" spans="1:4">
      <c r="A3723">
        <v>3915</v>
      </c>
      <c r="B3723" t="s">
        <v>8448</v>
      </c>
      <c r="C3723" s="30">
        <v>102</v>
      </c>
      <c r="D3723" s="183">
        <v>0</v>
      </c>
    </row>
    <row r="3724" spans="1:4">
      <c r="A3724">
        <v>3916</v>
      </c>
      <c r="B3724" t="s">
        <v>8449</v>
      </c>
      <c r="C3724" s="30">
        <v>0</v>
      </c>
      <c r="D3724" s="183">
        <v>0</v>
      </c>
    </row>
    <row r="3725" spans="1:4">
      <c r="A3725">
        <v>3917</v>
      </c>
      <c r="B3725" t="s">
        <v>8450</v>
      </c>
      <c r="C3725" s="30">
        <v>0</v>
      </c>
      <c r="D3725" s="183">
        <v>0</v>
      </c>
    </row>
    <row r="3726" spans="1:4">
      <c r="A3726">
        <v>3918</v>
      </c>
      <c r="B3726" t="s">
        <v>8451</v>
      </c>
      <c r="C3726" s="30">
        <v>6</v>
      </c>
      <c r="D3726" s="183">
        <v>15.35</v>
      </c>
    </row>
    <row r="3727" spans="1:4">
      <c r="A3727">
        <v>3919</v>
      </c>
      <c r="B3727" t="s">
        <v>8452</v>
      </c>
      <c r="C3727" s="30">
        <v>0</v>
      </c>
      <c r="D3727" s="183">
        <v>25.003</v>
      </c>
    </row>
    <row r="3728" spans="1:4">
      <c r="A3728">
        <v>3920</v>
      </c>
      <c r="B3728" t="s">
        <v>8453</v>
      </c>
      <c r="C3728" s="30">
        <v>0</v>
      </c>
      <c r="D3728" s="183">
        <v>0</v>
      </c>
    </row>
    <row r="3729" spans="1:4">
      <c r="A3729">
        <v>3921</v>
      </c>
      <c r="B3729" t="s">
        <v>8454</v>
      </c>
      <c r="C3729" s="30">
        <v>0</v>
      </c>
      <c r="D3729" s="183">
        <v>0</v>
      </c>
    </row>
    <row r="3730" spans="1:4">
      <c r="A3730">
        <v>3922</v>
      </c>
      <c r="B3730" t="s">
        <v>8455</v>
      </c>
      <c r="C3730" s="30">
        <v>0</v>
      </c>
      <c r="D3730" s="183">
        <v>16.827000000000002</v>
      </c>
    </row>
    <row r="3731" spans="1:4">
      <c r="A3731">
        <v>3923</v>
      </c>
      <c r="B3731" t="s">
        <v>8456</v>
      </c>
      <c r="C3731" s="30">
        <v>0</v>
      </c>
      <c r="D3731" s="183">
        <v>0</v>
      </c>
    </row>
    <row r="3732" spans="1:4">
      <c r="A3732">
        <v>3924</v>
      </c>
      <c r="B3732" t="s">
        <v>8457</v>
      </c>
      <c r="C3732" s="30">
        <v>0</v>
      </c>
      <c r="D3732" s="183">
        <v>0</v>
      </c>
    </row>
    <row r="3733" spans="1:4">
      <c r="A3733">
        <v>3925</v>
      </c>
      <c r="B3733" t="s">
        <v>8458</v>
      </c>
      <c r="C3733" s="30">
        <v>0</v>
      </c>
      <c r="D3733" s="183">
        <v>0</v>
      </c>
    </row>
    <row r="3734" spans="1:4">
      <c r="A3734">
        <v>3926</v>
      </c>
      <c r="B3734" t="s">
        <v>8459</v>
      </c>
      <c r="C3734" s="30">
        <v>0</v>
      </c>
      <c r="D3734" s="183">
        <v>0</v>
      </c>
    </row>
    <row r="3735" spans="1:4">
      <c r="A3735">
        <v>3927</v>
      </c>
      <c r="B3735" t="s">
        <v>8460</v>
      </c>
      <c r="C3735" s="30">
        <v>0</v>
      </c>
      <c r="D3735" s="183">
        <v>0</v>
      </c>
    </row>
    <row r="3736" spans="1:4">
      <c r="A3736">
        <v>3928</v>
      </c>
      <c r="B3736" t="s">
        <v>8461</v>
      </c>
      <c r="C3736" s="30">
        <v>9</v>
      </c>
      <c r="D3736" s="183">
        <v>0</v>
      </c>
    </row>
    <row r="3737" spans="1:4">
      <c r="A3737">
        <v>3929</v>
      </c>
      <c r="B3737" t="s">
        <v>8462</v>
      </c>
      <c r="C3737" s="30">
        <v>0</v>
      </c>
      <c r="D3737" s="183">
        <v>0</v>
      </c>
    </row>
    <row r="3738" spans="1:4">
      <c r="A3738">
        <v>3930</v>
      </c>
      <c r="B3738" t="s">
        <v>8463</v>
      </c>
      <c r="C3738" s="30">
        <v>0</v>
      </c>
      <c r="D3738" s="183">
        <v>0</v>
      </c>
    </row>
    <row r="3739" spans="1:4">
      <c r="A3739">
        <v>3931</v>
      </c>
      <c r="B3739" t="s">
        <v>8464</v>
      </c>
      <c r="C3739" s="30">
        <v>0</v>
      </c>
      <c r="D3739" s="183">
        <v>0</v>
      </c>
    </row>
    <row r="3740" spans="1:4">
      <c r="A3740">
        <v>3932</v>
      </c>
      <c r="B3740" t="s">
        <v>8465</v>
      </c>
      <c r="C3740" s="30">
        <v>0</v>
      </c>
      <c r="D3740" s="183">
        <v>0</v>
      </c>
    </row>
    <row r="3741" spans="1:4">
      <c r="A3741">
        <v>3933</v>
      </c>
      <c r="B3741" t="s">
        <v>8466</v>
      </c>
      <c r="C3741" s="30">
        <v>0</v>
      </c>
      <c r="D3741" s="183">
        <v>17.582000000000001</v>
      </c>
    </row>
    <row r="3742" spans="1:4">
      <c r="A3742">
        <v>3934</v>
      </c>
      <c r="B3742" t="s">
        <v>27483</v>
      </c>
      <c r="C3742" s="30">
        <v>0</v>
      </c>
      <c r="D3742" s="183">
        <v>6.7149999999999999</v>
      </c>
    </row>
    <row r="3743" spans="1:4">
      <c r="A3743">
        <v>3935</v>
      </c>
      <c r="B3743" t="s">
        <v>8467</v>
      </c>
      <c r="C3743" s="30">
        <v>0</v>
      </c>
      <c r="D3743" s="183">
        <v>5.2290000000000001</v>
      </c>
    </row>
    <row r="3744" spans="1:4">
      <c r="A3744">
        <v>3936</v>
      </c>
      <c r="B3744" t="s">
        <v>8468</v>
      </c>
      <c r="C3744" s="30">
        <v>0</v>
      </c>
      <c r="D3744" s="183">
        <v>0</v>
      </c>
    </row>
    <row r="3745" spans="1:4">
      <c r="A3745">
        <v>3937</v>
      </c>
      <c r="B3745" t="s">
        <v>8469</v>
      </c>
      <c r="C3745" s="30">
        <v>0</v>
      </c>
      <c r="D3745" s="183">
        <v>0</v>
      </c>
    </row>
    <row r="3746" spans="1:4">
      <c r="A3746">
        <v>3938</v>
      </c>
      <c r="B3746" t="s">
        <v>8470</v>
      </c>
      <c r="C3746" s="30">
        <v>30</v>
      </c>
      <c r="D3746" s="183">
        <v>0</v>
      </c>
    </row>
    <row r="3747" spans="1:4">
      <c r="A3747">
        <v>3939</v>
      </c>
      <c r="B3747" t="s">
        <v>8471</v>
      </c>
      <c r="C3747" s="30">
        <v>0</v>
      </c>
      <c r="D3747" s="183">
        <v>0</v>
      </c>
    </row>
    <row r="3748" spans="1:4">
      <c r="A3748">
        <v>3940</v>
      </c>
      <c r="B3748" t="s">
        <v>8472</v>
      </c>
      <c r="C3748" s="30">
        <v>0</v>
      </c>
      <c r="D3748" s="183">
        <v>0.92500000000000004</v>
      </c>
    </row>
    <row r="3749" spans="1:4">
      <c r="A3749">
        <v>3941</v>
      </c>
      <c r="B3749" t="s">
        <v>8473</v>
      </c>
      <c r="C3749" s="30">
        <v>0</v>
      </c>
      <c r="D3749" s="183">
        <v>0</v>
      </c>
    </row>
    <row r="3750" spans="1:4">
      <c r="A3750">
        <v>3942</v>
      </c>
      <c r="B3750" t="s">
        <v>8474</v>
      </c>
      <c r="C3750" s="30">
        <v>0</v>
      </c>
      <c r="D3750" s="183">
        <v>13.946999999999999</v>
      </c>
    </row>
    <row r="3751" spans="1:4">
      <c r="A3751">
        <v>3943</v>
      </c>
      <c r="B3751" t="s">
        <v>8475</v>
      </c>
      <c r="C3751" s="30">
        <v>0</v>
      </c>
      <c r="D3751" s="183">
        <v>0</v>
      </c>
    </row>
    <row r="3752" spans="1:4">
      <c r="A3752">
        <v>3944</v>
      </c>
      <c r="B3752" t="s">
        <v>8476</v>
      </c>
      <c r="C3752" s="30">
        <v>0</v>
      </c>
      <c r="D3752" s="183">
        <v>0</v>
      </c>
    </row>
    <row r="3753" spans="1:4">
      <c r="A3753">
        <v>3945</v>
      </c>
      <c r="B3753" t="s">
        <v>8477</v>
      </c>
      <c r="C3753" s="30">
        <v>0</v>
      </c>
      <c r="D3753" s="183">
        <v>0</v>
      </c>
    </row>
    <row r="3754" spans="1:4">
      <c r="A3754">
        <v>3946</v>
      </c>
      <c r="B3754" t="s">
        <v>8478</v>
      </c>
      <c r="C3754" s="30">
        <v>0</v>
      </c>
      <c r="D3754" s="183">
        <v>0</v>
      </c>
    </row>
    <row r="3755" spans="1:4">
      <c r="A3755">
        <v>3947</v>
      </c>
      <c r="B3755" t="s">
        <v>8479</v>
      </c>
      <c r="C3755" s="30">
        <v>0</v>
      </c>
      <c r="D3755" s="183">
        <v>29.585999999999999</v>
      </c>
    </row>
    <row r="3756" spans="1:4">
      <c r="A3756">
        <v>3948</v>
      </c>
      <c r="B3756" t="s">
        <v>8480</v>
      </c>
      <c r="C3756" s="30">
        <v>0</v>
      </c>
      <c r="D3756" s="183">
        <v>0</v>
      </c>
    </row>
    <row r="3757" spans="1:4">
      <c r="A3757">
        <v>3949</v>
      </c>
      <c r="B3757" t="s">
        <v>8481</v>
      </c>
      <c r="C3757" s="30">
        <v>0</v>
      </c>
      <c r="D3757" s="183">
        <v>0</v>
      </c>
    </row>
    <row r="3758" spans="1:4">
      <c r="A3758">
        <v>3950</v>
      </c>
      <c r="B3758" t="s">
        <v>8482</v>
      </c>
      <c r="C3758" s="30">
        <v>0</v>
      </c>
      <c r="D3758" s="183">
        <v>0</v>
      </c>
    </row>
    <row r="3759" spans="1:4">
      <c r="A3759">
        <v>3951</v>
      </c>
      <c r="B3759" t="s">
        <v>8483</v>
      </c>
      <c r="C3759" s="30">
        <v>0</v>
      </c>
      <c r="D3759" s="183">
        <v>37.72</v>
      </c>
    </row>
    <row r="3760" spans="1:4">
      <c r="A3760">
        <v>3952</v>
      </c>
      <c r="B3760" t="s">
        <v>8484</v>
      </c>
      <c r="C3760" s="30">
        <v>0</v>
      </c>
      <c r="D3760" s="183">
        <v>4.9000000000000004</v>
      </c>
    </row>
    <row r="3761" spans="1:4">
      <c r="A3761">
        <v>3953</v>
      </c>
      <c r="B3761" t="s">
        <v>8485</v>
      </c>
      <c r="C3761" s="30">
        <v>0</v>
      </c>
      <c r="D3761" s="183">
        <v>0</v>
      </c>
    </row>
    <row r="3762" spans="1:4">
      <c r="A3762">
        <v>3954</v>
      </c>
      <c r="B3762" t="s">
        <v>8486</v>
      </c>
      <c r="C3762" s="30">
        <v>0</v>
      </c>
      <c r="D3762" s="183">
        <v>0</v>
      </c>
    </row>
    <row r="3763" spans="1:4">
      <c r="A3763">
        <v>3955</v>
      </c>
      <c r="B3763" t="s">
        <v>8487</v>
      </c>
      <c r="C3763" s="30">
        <v>0</v>
      </c>
      <c r="D3763" s="183">
        <v>0</v>
      </c>
    </row>
    <row r="3764" spans="1:4">
      <c r="A3764">
        <v>3956</v>
      </c>
      <c r="B3764" t="s">
        <v>8488</v>
      </c>
      <c r="C3764" s="30">
        <v>168</v>
      </c>
      <c r="D3764" s="183">
        <v>0</v>
      </c>
    </row>
    <row r="3765" spans="1:4">
      <c r="A3765">
        <v>3957</v>
      </c>
      <c r="B3765" t="s">
        <v>8489</v>
      </c>
      <c r="C3765" s="30">
        <v>0</v>
      </c>
      <c r="D3765" s="183">
        <v>0</v>
      </c>
    </row>
    <row r="3766" spans="1:4">
      <c r="A3766">
        <v>3958</v>
      </c>
      <c r="B3766" t="s">
        <v>8490</v>
      </c>
      <c r="C3766" s="30">
        <v>0</v>
      </c>
      <c r="D3766" s="183">
        <v>0</v>
      </c>
    </row>
    <row r="3767" spans="1:4">
      <c r="A3767">
        <v>3959</v>
      </c>
      <c r="B3767" t="s">
        <v>8491</v>
      </c>
      <c r="C3767" s="30">
        <v>0</v>
      </c>
      <c r="D3767" s="183">
        <v>57.633000000000003</v>
      </c>
    </row>
    <row r="3768" spans="1:4">
      <c r="A3768">
        <v>3960</v>
      </c>
      <c r="B3768" t="s">
        <v>8492</v>
      </c>
      <c r="C3768" s="30">
        <v>0</v>
      </c>
      <c r="D3768" s="183">
        <v>0</v>
      </c>
    </row>
    <row r="3769" spans="1:4">
      <c r="A3769">
        <v>3961</v>
      </c>
      <c r="B3769" t="s">
        <v>8493</v>
      </c>
      <c r="C3769" s="30">
        <v>0</v>
      </c>
      <c r="D3769" s="183">
        <v>0</v>
      </c>
    </row>
    <row r="3770" spans="1:4">
      <c r="A3770">
        <v>3962</v>
      </c>
      <c r="B3770" t="s">
        <v>8494</v>
      </c>
      <c r="C3770" s="30">
        <v>9</v>
      </c>
      <c r="D3770" s="183">
        <v>0</v>
      </c>
    </row>
    <row r="3771" spans="1:4">
      <c r="A3771">
        <v>3963</v>
      </c>
      <c r="B3771" t="s">
        <v>8495</v>
      </c>
      <c r="C3771" s="30">
        <v>0</v>
      </c>
      <c r="D3771" s="183">
        <v>18.812999999999999</v>
      </c>
    </row>
    <row r="3772" spans="1:4">
      <c r="A3772">
        <v>3964</v>
      </c>
      <c r="B3772" t="s">
        <v>8496</v>
      </c>
      <c r="C3772" s="30">
        <v>33</v>
      </c>
      <c r="D3772" s="183">
        <v>0</v>
      </c>
    </row>
    <row r="3773" spans="1:4">
      <c r="A3773">
        <v>3965</v>
      </c>
      <c r="B3773" t="s">
        <v>8497</v>
      </c>
      <c r="C3773" s="30">
        <v>3</v>
      </c>
      <c r="D3773" s="183">
        <v>0</v>
      </c>
    </row>
    <row r="3774" spans="1:4">
      <c r="A3774">
        <v>3966</v>
      </c>
      <c r="B3774" t="s">
        <v>8498</v>
      </c>
      <c r="C3774" s="30">
        <v>0</v>
      </c>
      <c r="D3774" s="183">
        <v>0</v>
      </c>
    </row>
    <row r="3775" spans="1:4">
      <c r="A3775">
        <v>3967</v>
      </c>
      <c r="B3775" t="s">
        <v>27472</v>
      </c>
      <c r="C3775" s="30">
        <v>0</v>
      </c>
      <c r="D3775" s="183">
        <v>0</v>
      </c>
    </row>
    <row r="3776" spans="1:4">
      <c r="A3776">
        <v>3968</v>
      </c>
      <c r="B3776" t="s">
        <v>27471</v>
      </c>
      <c r="C3776" s="30">
        <v>0</v>
      </c>
      <c r="D3776" s="183">
        <v>0</v>
      </c>
    </row>
    <row r="3777" spans="1:4">
      <c r="A3777">
        <v>3969</v>
      </c>
      <c r="B3777" t="s">
        <v>8499</v>
      </c>
      <c r="C3777" s="30">
        <v>0</v>
      </c>
      <c r="D3777" s="183">
        <v>7.5250000000000004</v>
      </c>
    </row>
    <row r="3778" spans="1:4">
      <c r="A3778">
        <v>3970</v>
      </c>
      <c r="B3778" t="s">
        <v>8500</v>
      </c>
      <c r="C3778" s="30">
        <v>0</v>
      </c>
      <c r="D3778" s="183">
        <v>0</v>
      </c>
    </row>
    <row r="3779" spans="1:4">
      <c r="A3779">
        <v>3971</v>
      </c>
      <c r="B3779" t="s">
        <v>8501</v>
      </c>
      <c r="C3779" s="30">
        <v>0</v>
      </c>
      <c r="D3779" s="183">
        <v>0</v>
      </c>
    </row>
    <row r="3780" spans="1:4">
      <c r="A3780">
        <v>3972</v>
      </c>
      <c r="B3780" t="s">
        <v>8502</v>
      </c>
      <c r="C3780" s="30">
        <v>12</v>
      </c>
      <c r="D3780" s="183">
        <v>0</v>
      </c>
    </row>
    <row r="3781" spans="1:4">
      <c r="A3781">
        <v>3973</v>
      </c>
      <c r="B3781" t="s">
        <v>8503</v>
      </c>
      <c r="C3781" s="30">
        <v>78</v>
      </c>
      <c r="D3781" s="183">
        <v>37.732999999999997</v>
      </c>
    </row>
    <row r="3782" spans="1:4">
      <c r="A3782">
        <v>3974</v>
      </c>
      <c r="B3782" t="s">
        <v>8504</v>
      </c>
      <c r="C3782" s="30">
        <v>0</v>
      </c>
      <c r="D3782" s="183">
        <v>0</v>
      </c>
    </row>
    <row r="3783" spans="1:4">
      <c r="A3783">
        <v>3975</v>
      </c>
      <c r="B3783" t="s">
        <v>8505</v>
      </c>
      <c r="C3783" s="30">
        <v>0</v>
      </c>
      <c r="D3783" s="183">
        <v>0</v>
      </c>
    </row>
    <row r="3784" spans="1:4">
      <c r="A3784">
        <v>3976</v>
      </c>
      <c r="B3784" t="s">
        <v>8506</v>
      </c>
      <c r="C3784" s="30">
        <v>0</v>
      </c>
      <c r="D3784" s="183">
        <v>27.55</v>
      </c>
    </row>
    <row r="3785" spans="1:4">
      <c r="A3785">
        <v>3977</v>
      </c>
      <c r="B3785" t="s">
        <v>8507</v>
      </c>
      <c r="C3785" s="30">
        <v>12</v>
      </c>
      <c r="D3785" s="183">
        <v>7.8380000000000001</v>
      </c>
    </row>
    <row r="3786" spans="1:4">
      <c r="A3786">
        <v>3978</v>
      </c>
      <c r="B3786" t="s">
        <v>8508</v>
      </c>
      <c r="C3786" s="30">
        <v>0</v>
      </c>
      <c r="D3786" s="183">
        <v>0</v>
      </c>
    </row>
    <row r="3787" spans="1:4">
      <c r="A3787">
        <v>3979</v>
      </c>
      <c r="B3787" t="s">
        <v>8509</v>
      </c>
      <c r="C3787" s="30">
        <v>0</v>
      </c>
      <c r="D3787" s="183">
        <v>0</v>
      </c>
    </row>
    <row r="3788" spans="1:4">
      <c r="A3788">
        <v>3980</v>
      </c>
      <c r="B3788" t="s">
        <v>8510</v>
      </c>
      <c r="C3788" s="30">
        <v>0</v>
      </c>
      <c r="D3788" s="183">
        <v>0</v>
      </c>
    </row>
    <row r="3789" spans="1:4">
      <c r="A3789">
        <v>3981</v>
      </c>
      <c r="B3789" t="s">
        <v>8511</v>
      </c>
      <c r="C3789" s="30">
        <v>36</v>
      </c>
      <c r="D3789" s="183">
        <v>0</v>
      </c>
    </row>
    <row r="3790" spans="1:4">
      <c r="A3790">
        <v>3982</v>
      </c>
      <c r="B3790" t="s">
        <v>8512</v>
      </c>
      <c r="C3790" s="30">
        <v>0</v>
      </c>
      <c r="D3790" s="183">
        <v>0</v>
      </c>
    </row>
    <row r="3791" spans="1:4">
      <c r="A3791">
        <v>3983</v>
      </c>
      <c r="B3791" t="s">
        <v>8513</v>
      </c>
      <c r="C3791" s="30">
        <v>0</v>
      </c>
      <c r="D3791" s="183">
        <v>0</v>
      </c>
    </row>
    <row r="3792" spans="1:4">
      <c r="A3792">
        <v>3984</v>
      </c>
      <c r="B3792" t="s">
        <v>8514</v>
      </c>
      <c r="C3792" s="30">
        <v>0</v>
      </c>
      <c r="D3792" s="183">
        <v>0</v>
      </c>
    </row>
    <row r="3793" spans="1:4">
      <c r="A3793">
        <v>3985</v>
      </c>
      <c r="B3793" t="s">
        <v>8515</v>
      </c>
      <c r="C3793" s="30">
        <v>0</v>
      </c>
      <c r="D3793" s="183">
        <v>0</v>
      </c>
    </row>
    <row r="3794" spans="1:4">
      <c r="A3794">
        <v>3986</v>
      </c>
      <c r="B3794" t="s">
        <v>8516</v>
      </c>
      <c r="C3794" s="30">
        <v>0</v>
      </c>
      <c r="D3794" s="183">
        <v>37.04</v>
      </c>
    </row>
    <row r="3795" spans="1:4">
      <c r="A3795">
        <v>3987</v>
      </c>
      <c r="B3795" t="s">
        <v>8517</v>
      </c>
      <c r="C3795" s="30">
        <v>0</v>
      </c>
      <c r="D3795" s="183">
        <v>0</v>
      </c>
    </row>
    <row r="3796" spans="1:4">
      <c r="A3796">
        <v>3988</v>
      </c>
      <c r="B3796" t="s">
        <v>8518</v>
      </c>
      <c r="C3796" s="30">
        <v>0</v>
      </c>
      <c r="D3796" s="183">
        <v>29.753</v>
      </c>
    </row>
    <row r="3797" spans="1:4">
      <c r="A3797">
        <v>3989</v>
      </c>
      <c r="B3797" t="s">
        <v>8519</v>
      </c>
      <c r="C3797" s="30">
        <v>0</v>
      </c>
      <c r="D3797" s="183">
        <v>0</v>
      </c>
    </row>
    <row r="3798" spans="1:4">
      <c r="A3798">
        <v>3990</v>
      </c>
      <c r="B3798" t="s">
        <v>8520</v>
      </c>
      <c r="C3798" s="30">
        <v>0</v>
      </c>
      <c r="D3798" s="183">
        <v>0</v>
      </c>
    </row>
    <row r="3799" spans="1:4">
      <c r="A3799">
        <v>3991</v>
      </c>
      <c r="B3799" t="s">
        <v>8521</v>
      </c>
      <c r="C3799" s="30">
        <v>48</v>
      </c>
      <c r="D3799" s="183">
        <v>0</v>
      </c>
    </row>
    <row r="3800" spans="1:4">
      <c r="A3800">
        <v>3992</v>
      </c>
      <c r="B3800" t="s">
        <v>8522</v>
      </c>
      <c r="C3800" s="30">
        <v>72</v>
      </c>
      <c r="D3800" s="183">
        <v>0</v>
      </c>
    </row>
    <row r="3801" spans="1:4">
      <c r="A3801">
        <v>3993</v>
      </c>
      <c r="B3801" t="s">
        <v>8523</v>
      </c>
      <c r="C3801" s="30">
        <v>12</v>
      </c>
      <c r="D3801" s="183">
        <v>0</v>
      </c>
    </row>
    <row r="3802" spans="1:4">
      <c r="A3802">
        <v>3994</v>
      </c>
      <c r="B3802" t="s">
        <v>8524</v>
      </c>
      <c r="C3802" s="30">
        <v>0</v>
      </c>
      <c r="D3802" s="183">
        <v>0</v>
      </c>
    </row>
    <row r="3803" spans="1:4">
      <c r="A3803">
        <v>3995</v>
      </c>
      <c r="B3803" t="s">
        <v>32189</v>
      </c>
      <c r="C3803" s="30">
        <v>0</v>
      </c>
      <c r="D3803" s="183">
        <v>0</v>
      </c>
    </row>
    <row r="3804" spans="1:4">
      <c r="A3804">
        <v>3996</v>
      </c>
      <c r="B3804" t="s">
        <v>32190</v>
      </c>
      <c r="C3804" s="30">
        <v>0</v>
      </c>
      <c r="D3804" s="183">
        <v>0</v>
      </c>
    </row>
    <row r="3805" spans="1:4">
      <c r="A3805">
        <v>3997</v>
      </c>
      <c r="B3805" t="s">
        <v>32191</v>
      </c>
      <c r="C3805" s="30">
        <v>0</v>
      </c>
      <c r="D3805" s="183">
        <v>0</v>
      </c>
    </row>
    <row r="3806" spans="1:4">
      <c r="A3806">
        <v>3998</v>
      </c>
      <c r="B3806" t="s">
        <v>32191</v>
      </c>
      <c r="C3806" s="30">
        <v>12</v>
      </c>
      <c r="D3806" s="183">
        <v>0</v>
      </c>
    </row>
    <row r="3807" spans="1:4">
      <c r="A3807">
        <v>3999</v>
      </c>
      <c r="B3807" t="s">
        <v>8525</v>
      </c>
      <c r="C3807" s="30">
        <v>0</v>
      </c>
      <c r="D3807" s="183">
        <v>0</v>
      </c>
    </row>
    <row r="3808" spans="1:4">
      <c r="A3808">
        <v>4000</v>
      </c>
      <c r="B3808" t="s">
        <v>8526</v>
      </c>
      <c r="C3808" s="30">
        <v>0</v>
      </c>
      <c r="D3808" s="183">
        <v>0</v>
      </c>
    </row>
    <row r="3809" spans="1:4">
      <c r="A3809">
        <v>4001</v>
      </c>
      <c r="B3809" t="s">
        <v>8527</v>
      </c>
      <c r="C3809" s="30">
        <v>0</v>
      </c>
      <c r="D3809" s="183">
        <v>0</v>
      </c>
    </row>
    <row r="3810" spans="1:4">
      <c r="A3810">
        <v>4002</v>
      </c>
      <c r="B3810" t="s">
        <v>8528</v>
      </c>
      <c r="C3810" s="30">
        <v>36</v>
      </c>
      <c r="D3810" s="183">
        <v>0</v>
      </c>
    </row>
    <row r="3811" spans="1:4">
      <c r="A3811">
        <v>4003</v>
      </c>
      <c r="B3811" t="s">
        <v>8529</v>
      </c>
      <c r="C3811" s="30">
        <v>0</v>
      </c>
      <c r="D3811" s="183">
        <v>14.499000000000001</v>
      </c>
    </row>
    <row r="3812" spans="1:4">
      <c r="A3812">
        <v>4004</v>
      </c>
      <c r="B3812" t="s">
        <v>8530</v>
      </c>
      <c r="C3812" s="30">
        <v>0</v>
      </c>
      <c r="D3812" s="183">
        <v>6.1689999999999996</v>
      </c>
    </row>
    <row r="3813" spans="1:4">
      <c r="A3813">
        <v>4005</v>
      </c>
      <c r="B3813" t="s">
        <v>8531</v>
      </c>
      <c r="C3813" s="30">
        <v>0</v>
      </c>
      <c r="D3813" s="183">
        <v>0</v>
      </c>
    </row>
    <row r="3814" spans="1:4">
      <c r="A3814">
        <v>4006</v>
      </c>
      <c r="B3814" t="s">
        <v>8532</v>
      </c>
      <c r="C3814" s="30">
        <v>0</v>
      </c>
      <c r="D3814" s="183">
        <v>0</v>
      </c>
    </row>
    <row r="3815" spans="1:4">
      <c r="A3815">
        <v>4007</v>
      </c>
      <c r="B3815" t="s">
        <v>8533</v>
      </c>
      <c r="C3815" s="30">
        <v>0</v>
      </c>
      <c r="D3815" s="183">
        <v>0</v>
      </c>
    </row>
    <row r="3816" spans="1:4">
      <c r="A3816">
        <v>4008</v>
      </c>
      <c r="B3816" t="s">
        <v>8534</v>
      </c>
      <c r="C3816" s="30">
        <v>249</v>
      </c>
      <c r="D3816" s="183">
        <v>18.86</v>
      </c>
    </row>
    <row r="3817" spans="1:4">
      <c r="A3817">
        <v>4009</v>
      </c>
      <c r="B3817" t="s">
        <v>27499</v>
      </c>
      <c r="C3817" s="30">
        <v>0</v>
      </c>
      <c r="D3817" s="183">
        <v>0</v>
      </c>
    </row>
    <row r="3818" spans="1:4">
      <c r="A3818">
        <v>4010</v>
      </c>
      <c r="B3818" t="s">
        <v>8535</v>
      </c>
      <c r="C3818" s="30">
        <v>0</v>
      </c>
      <c r="D3818" s="183">
        <v>0</v>
      </c>
    </row>
    <row r="3819" spans="1:4">
      <c r="A3819">
        <v>4011</v>
      </c>
      <c r="B3819" t="s">
        <v>8536</v>
      </c>
      <c r="C3819" s="30">
        <v>0</v>
      </c>
      <c r="D3819" s="183">
        <v>0</v>
      </c>
    </row>
    <row r="3820" spans="1:4">
      <c r="A3820">
        <v>4012</v>
      </c>
      <c r="B3820" t="s">
        <v>8537</v>
      </c>
      <c r="C3820" s="30">
        <v>0</v>
      </c>
      <c r="D3820" s="183">
        <v>0</v>
      </c>
    </row>
    <row r="3821" spans="1:4">
      <c r="A3821">
        <v>4013</v>
      </c>
      <c r="B3821" t="s">
        <v>8538</v>
      </c>
      <c r="C3821" s="30">
        <v>0</v>
      </c>
      <c r="D3821" s="183">
        <v>0</v>
      </c>
    </row>
    <row r="3822" spans="1:4">
      <c r="A3822">
        <v>4014</v>
      </c>
      <c r="B3822" t="s">
        <v>8539</v>
      </c>
      <c r="C3822" s="30">
        <v>0</v>
      </c>
      <c r="D3822" s="183">
        <v>0.28999999999999998</v>
      </c>
    </row>
    <row r="3823" spans="1:4">
      <c r="A3823">
        <v>4015</v>
      </c>
      <c r="B3823" t="s">
        <v>8540</v>
      </c>
      <c r="C3823" s="30">
        <v>0</v>
      </c>
      <c r="D3823" s="183">
        <v>0</v>
      </c>
    </row>
    <row r="3824" spans="1:4">
      <c r="A3824">
        <v>4016</v>
      </c>
      <c r="B3824" t="s">
        <v>8541</v>
      </c>
      <c r="C3824" s="30">
        <v>0</v>
      </c>
      <c r="D3824" s="183">
        <v>0</v>
      </c>
    </row>
    <row r="3825" spans="1:4">
      <c r="A3825">
        <v>4017</v>
      </c>
      <c r="B3825" t="s">
        <v>8542</v>
      </c>
      <c r="C3825" s="30">
        <v>1</v>
      </c>
      <c r="D3825" s="183">
        <v>7.5049999999999999</v>
      </c>
    </row>
    <row r="3826" spans="1:4">
      <c r="A3826">
        <v>4018</v>
      </c>
      <c r="B3826" t="s">
        <v>27551</v>
      </c>
      <c r="C3826" s="30">
        <v>0</v>
      </c>
      <c r="D3826" s="183">
        <v>0</v>
      </c>
    </row>
    <row r="3827" spans="1:4">
      <c r="A3827">
        <v>4019</v>
      </c>
      <c r="B3827" t="s">
        <v>8543</v>
      </c>
      <c r="C3827" s="30">
        <v>0</v>
      </c>
      <c r="D3827" s="183">
        <v>0</v>
      </c>
    </row>
    <row r="3828" spans="1:4">
      <c r="A3828">
        <v>4020</v>
      </c>
      <c r="B3828" t="s">
        <v>8544</v>
      </c>
      <c r="C3828" s="30">
        <v>0</v>
      </c>
      <c r="D3828" s="183">
        <v>0</v>
      </c>
    </row>
    <row r="3829" spans="1:4">
      <c r="A3829">
        <v>4021</v>
      </c>
      <c r="B3829" t="s">
        <v>8545</v>
      </c>
      <c r="C3829" s="30">
        <v>0</v>
      </c>
      <c r="D3829" s="183">
        <v>25.01</v>
      </c>
    </row>
    <row r="3830" spans="1:4">
      <c r="A3830">
        <v>4022</v>
      </c>
      <c r="B3830" t="s">
        <v>8546</v>
      </c>
      <c r="C3830" s="30">
        <v>0</v>
      </c>
      <c r="D3830" s="183">
        <v>0</v>
      </c>
    </row>
    <row r="3831" spans="1:4">
      <c r="A3831">
        <v>4023</v>
      </c>
      <c r="B3831" t="s">
        <v>8547</v>
      </c>
      <c r="C3831" s="30">
        <v>48</v>
      </c>
      <c r="D3831" s="183">
        <v>33.466000000000001</v>
      </c>
    </row>
    <row r="3832" spans="1:4">
      <c r="A3832">
        <v>4024</v>
      </c>
      <c r="B3832" t="s">
        <v>8548</v>
      </c>
      <c r="C3832" s="30">
        <v>0</v>
      </c>
      <c r="D3832" s="183">
        <v>0</v>
      </c>
    </row>
    <row r="3833" spans="1:4">
      <c r="A3833">
        <v>4025</v>
      </c>
      <c r="B3833" t="s">
        <v>8549</v>
      </c>
      <c r="C3833" s="30">
        <v>60</v>
      </c>
      <c r="D3833" s="183">
        <v>22</v>
      </c>
    </row>
    <row r="3834" spans="1:4">
      <c r="A3834">
        <v>4026</v>
      </c>
      <c r="B3834" t="s">
        <v>8550</v>
      </c>
      <c r="C3834" s="30">
        <v>6</v>
      </c>
      <c r="D3834" s="183">
        <v>0</v>
      </c>
    </row>
    <row r="3835" spans="1:4">
      <c r="A3835">
        <v>4027</v>
      </c>
      <c r="B3835" t="s">
        <v>8551</v>
      </c>
      <c r="C3835" s="30">
        <v>6</v>
      </c>
      <c r="D3835" s="183">
        <v>0</v>
      </c>
    </row>
    <row r="3836" spans="1:4">
      <c r="A3836">
        <v>4028</v>
      </c>
      <c r="B3836" t="s">
        <v>8552</v>
      </c>
      <c r="C3836" s="30">
        <v>0</v>
      </c>
      <c r="D3836" s="183">
        <v>0</v>
      </c>
    </row>
    <row r="3837" spans="1:4">
      <c r="A3837">
        <v>4029</v>
      </c>
      <c r="B3837" t="s">
        <v>8553</v>
      </c>
      <c r="C3837" s="30">
        <v>0</v>
      </c>
      <c r="D3837" s="183">
        <v>0</v>
      </c>
    </row>
    <row r="3838" spans="1:4">
      <c r="A3838">
        <v>4030</v>
      </c>
      <c r="B3838" t="s">
        <v>8554</v>
      </c>
      <c r="C3838" s="30">
        <v>0</v>
      </c>
      <c r="D3838" s="183">
        <v>0</v>
      </c>
    </row>
    <row r="3839" spans="1:4">
      <c r="A3839">
        <v>4031</v>
      </c>
      <c r="B3839" t="s">
        <v>8555</v>
      </c>
      <c r="C3839" s="30">
        <v>0</v>
      </c>
      <c r="D3839" s="183">
        <v>0</v>
      </c>
    </row>
    <row r="3840" spans="1:4">
      <c r="A3840">
        <v>4032</v>
      </c>
      <c r="B3840" t="s">
        <v>8556</v>
      </c>
      <c r="C3840" s="30">
        <v>0</v>
      </c>
      <c r="D3840" s="183">
        <v>0</v>
      </c>
    </row>
    <row r="3841" spans="1:4">
      <c r="A3841">
        <v>4033</v>
      </c>
      <c r="B3841" t="s">
        <v>8557</v>
      </c>
      <c r="C3841" s="30">
        <v>0</v>
      </c>
      <c r="D3841" s="183">
        <v>0</v>
      </c>
    </row>
    <row r="3842" spans="1:4">
      <c r="A3842">
        <v>4034</v>
      </c>
      <c r="B3842" t="s">
        <v>27634</v>
      </c>
      <c r="C3842" s="30">
        <v>0</v>
      </c>
      <c r="D3842" s="183">
        <v>22.698</v>
      </c>
    </row>
    <row r="3843" spans="1:4">
      <c r="A3843">
        <v>4035</v>
      </c>
      <c r="B3843" t="s">
        <v>8558</v>
      </c>
      <c r="C3843" s="30">
        <v>0</v>
      </c>
      <c r="D3843" s="183">
        <v>32.18</v>
      </c>
    </row>
    <row r="3844" spans="1:4">
      <c r="A3844">
        <v>4036</v>
      </c>
      <c r="B3844" t="s">
        <v>27635</v>
      </c>
      <c r="C3844" s="30">
        <v>0</v>
      </c>
      <c r="D3844" s="183">
        <v>0</v>
      </c>
    </row>
    <row r="3845" spans="1:4">
      <c r="A3845">
        <v>4037</v>
      </c>
      <c r="B3845" t="s">
        <v>8559</v>
      </c>
      <c r="C3845" s="30">
        <v>0</v>
      </c>
      <c r="D3845" s="183">
        <v>0</v>
      </c>
    </row>
    <row r="3846" spans="1:4">
      <c r="A3846">
        <v>4038</v>
      </c>
      <c r="B3846" t="s">
        <v>8560</v>
      </c>
      <c r="C3846" s="30">
        <v>0</v>
      </c>
      <c r="D3846" s="183">
        <v>0</v>
      </c>
    </row>
    <row r="3847" spans="1:4">
      <c r="A3847">
        <v>4039</v>
      </c>
      <c r="B3847" t="s">
        <v>8561</v>
      </c>
      <c r="C3847" s="30">
        <v>0</v>
      </c>
      <c r="D3847" s="183">
        <v>0</v>
      </c>
    </row>
    <row r="3848" spans="1:4">
      <c r="A3848">
        <v>4040</v>
      </c>
      <c r="B3848" t="s">
        <v>8562</v>
      </c>
      <c r="C3848" s="30">
        <v>0</v>
      </c>
      <c r="D3848" s="183">
        <v>0</v>
      </c>
    </row>
    <row r="3849" spans="1:4">
      <c r="A3849">
        <v>4041</v>
      </c>
      <c r="B3849" t="s">
        <v>8563</v>
      </c>
      <c r="C3849" s="30">
        <v>0</v>
      </c>
      <c r="D3849" s="183">
        <v>0</v>
      </c>
    </row>
    <row r="3850" spans="1:4">
      <c r="A3850">
        <v>4042</v>
      </c>
      <c r="B3850" t="s">
        <v>8564</v>
      </c>
      <c r="C3850" s="30">
        <v>0</v>
      </c>
      <c r="D3850" s="183">
        <v>0</v>
      </c>
    </row>
    <row r="3851" spans="1:4">
      <c r="A3851">
        <v>4043</v>
      </c>
      <c r="B3851" t="s">
        <v>8565</v>
      </c>
      <c r="C3851" s="30">
        <v>0</v>
      </c>
      <c r="D3851" s="183">
        <v>0</v>
      </c>
    </row>
    <row r="3852" spans="1:4">
      <c r="A3852">
        <v>4044</v>
      </c>
      <c r="B3852" t="s">
        <v>8566</v>
      </c>
      <c r="C3852" s="30">
        <v>0</v>
      </c>
      <c r="D3852" s="183">
        <v>0</v>
      </c>
    </row>
    <row r="3853" spans="1:4">
      <c r="A3853">
        <v>4045</v>
      </c>
      <c r="B3853" t="s">
        <v>8567</v>
      </c>
      <c r="C3853" s="30">
        <v>6</v>
      </c>
      <c r="D3853" s="183">
        <v>0</v>
      </c>
    </row>
    <row r="3854" spans="1:4">
      <c r="A3854">
        <v>4046</v>
      </c>
      <c r="B3854" t="s">
        <v>8568</v>
      </c>
      <c r="C3854" s="30">
        <v>0</v>
      </c>
      <c r="D3854" s="183">
        <v>0</v>
      </c>
    </row>
    <row r="3855" spans="1:4">
      <c r="A3855">
        <v>4047</v>
      </c>
      <c r="B3855" t="s">
        <v>8569</v>
      </c>
      <c r="C3855" s="30">
        <v>18</v>
      </c>
      <c r="D3855" s="183">
        <v>0</v>
      </c>
    </row>
    <row r="3856" spans="1:4">
      <c r="A3856">
        <v>4048</v>
      </c>
      <c r="B3856" t="s">
        <v>8570</v>
      </c>
      <c r="C3856" s="30">
        <v>0</v>
      </c>
      <c r="D3856" s="183">
        <v>0</v>
      </c>
    </row>
    <row r="3857" spans="1:4">
      <c r="A3857">
        <v>4049</v>
      </c>
      <c r="B3857" t="s">
        <v>8571</v>
      </c>
      <c r="C3857" s="30">
        <v>0</v>
      </c>
      <c r="D3857" s="183">
        <v>1.3009999999999999</v>
      </c>
    </row>
    <row r="3858" spans="1:4">
      <c r="A3858">
        <v>4050</v>
      </c>
      <c r="B3858" t="s">
        <v>8572</v>
      </c>
      <c r="C3858" s="30">
        <v>0</v>
      </c>
      <c r="D3858" s="183">
        <v>0</v>
      </c>
    </row>
    <row r="3859" spans="1:4">
      <c r="A3859">
        <v>4051</v>
      </c>
      <c r="B3859" t="s">
        <v>8573</v>
      </c>
      <c r="C3859" s="30">
        <v>0</v>
      </c>
      <c r="D3859" s="183">
        <v>0</v>
      </c>
    </row>
    <row r="3860" spans="1:4">
      <c r="A3860">
        <v>4052</v>
      </c>
      <c r="B3860" t="s">
        <v>8574</v>
      </c>
      <c r="C3860" s="30">
        <v>0</v>
      </c>
      <c r="D3860" s="183">
        <v>0</v>
      </c>
    </row>
    <row r="3861" spans="1:4">
      <c r="A3861">
        <v>4053</v>
      </c>
      <c r="B3861" t="s">
        <v>8575</v>
      </c>
      <c r="C3861" s="30">
        <v>0</v>
      </c>
      <c r="D3861" s="183">
        <v>107.68</v>
      </c>
    </row>
    <row r="3862" spans="1:4">
      <c r="A3862">
        <v>4054</v>
      </c>
      <c r="B3862" t="s">
        <v>8576</v>
      </c>
      <c r="C3862" s="30">
        <v>6</v>
      </c>
      <c r="D3862" s="183">
        <v>9.8320000000000007</v>
      </c>
    </row>
    <row r="3863" spans="1:4">
      <c r="A3863">
        <v>4055</v>
      </c>
      <c r="B3863" t="s">
        <v>8577</v>
      </c>
      <c r="C3863" s="30">
        <v>6</v>
      </c>
      <c r="D3863" s="183">
        <v>0</v>
      </c>
    </row>
    <row r="3864" spans="1:4">
      <c r="A3864">
        <v>4056</v>
      </c>
      <c r="B3864" t="s">
        <v>8578</v>
      </c>
      <c r="C3864" s="30">
        <v>0</v>
      </c>
      <c r="D3864" s="183">
        <v>0</v>
      </c>
    </row>
    <row r="3865" spans="1:4">
      <c r="A3865">
        <v>4057</v>
      </c>
      <c r="B3865" t="s">
        <v>8579</v>
      </c>
      <c r="C3865" s="30">
        <v>0</v>
      </c>
      <c r="D3865" s="183">
        <v>1.714</v>
      </c>
    </row>
    <row r="3866" spans="1:4">
      <c r="A3866">
        <v>4058</v>
      </c>
      <c r="B3866" t="s">
        <v>8580</v>
      </c>
      <c r="C3866" s="30">
        <v>0</v>
      </c>
      <c r="D3866" s="183">
        <v>0</v>
      </c>
    </row>
    <row r="3867" spans="1:4">
      <c r="A3867">
        <v>4059</v>
      </c>
      <c r="B3867" t="s">
        <v>8581</v>
      </c>
      <c r="C3867" s="30">
        <v>0</v>
      </c>
      <c r="D3867" s="183">
        <v>0</v>
      </c>
    </row>
    <row r="3868" spans="1:4">
      <c r="A3868">
        <v>4060</v>
      </c>
      <c r="B3868" t="s">
        <v>8582</v>
      </c>
      <c r="C3868" s="30">
        <v>0</v>
      </c>
      <c r="D3868" s="183">
        <v>0</v>
      </c>
    </row>
    <row r="3869" spans="1:4">
      <c r="A3869">
        <v>4061</v>
      </c>
      <c r="B3869" t="s">
        <v>8583</v>
      </c>
      <c r="C3869" s="30">
        <v>0</v>
      </c>
      <c r="D3869" s="183">
        <v>0</v>
      </c>
    </row>
    <row r="3870" spans="1:4">
      <c r="A3870">
        <v>4062</v>
      </c>
      <c r="B3870" t="s">
        <v>8584</v>
      </c>
      <c r="C3870" s="30">
        <v>24</v>
      </c>
      <c r="D3870" s="183">
        <v>0</v>
      </c>
    </row>
    <row r="3871" spans="1:4">
      <c r="A3871">
        <v>4063</v>
      </c>
      <c r="B3871" t="s">
        <v>8585</v>
      </c>
      <c r="C3871" s="30">
        <v>24</v>
      </c>
      <c r="D3871" s="183">
        <v>0</v>
      </c>
    </row>
    <row r="3872" spans="1:4">
      <c r="A3872">
        <v>4064</v>
      </c>
      <c r="B3872" t="s">
        <v>8586</v>
      </c>
      <c r="C3872" s="30">
        <v>0</v>
      </c>
      <c r="D3872" s="183">
        <v>38.18</v>
      </c>
    </row>
    <row r="3873" spans="1:4">
      <c r="A3873">
        <v>4065</v>
      </c>
      <c r="B3873" t="s">
        <v>8587</v>
      </c>
      <c r="C3873" s="30">
        <v>0</v>
      </c>
      <c r="D3873" s="183">
        <v>23.251999999999999</v>
      </c>
    </row>
    <row r="3874" spans="1:4">
      <c r="A3874">
        <v>4066</v>
      </c>
      <c r="B3874" t="s">
        <v>8588</v>
      </c>
      <c r="C3874" s="30">
        <v>0</v>
      </c>
      <c r="D3874" s="183">
        <v>0</v>
      </c>
    </row>
    <row r="3875" spans="1:4">
      <c r="A3875">
        <v>4067</v>
      </c>
      <c r="B3875" t="s">
        <v>32192</v>
      </c>
      <c r="C3875" s="30">
        <v>0</v>
      </c>
      <c r="D3875" s="183">
        <v>0</v>
      </c>
    </row>
    <row r="3876" spans="1:4">
      <c r="A3876">
        <v>4068</v>
      </c>
      <c r="B3876" t="s">
        <v>8589</v>
      </c>
      <c r="C3876" s="30">
        <v>0</v>
      </c>
      <c r="D3876" s="183">
        <v>0</v>
      </c>
    </row>
    <row r="3877" spans="1:4">
      <c r="A3877">
        <v>4069</v>
      </c>
      <c r="B3877" t="s">
        <v>8590</v>
      </c>
      <c r="C3877" s="30">
        <v>0</v>
      </c>
      <c r="D3877" s="183">
        <v>0</v>
      </c>
    </row>
    <row r="3878" spans="1:4">
      <c r="A3878">
        <v>4070</v>
      </c>
      <c r="B3878" t="s">
        <v>8591</v>
      </c>
      <c r="C3878" s="30">
        <v>0</v>
      </c>
      <c r="D3878" s="183">
        <v>0</v>
      </c>
    </row>
    <row r="3879" spans="1:4">
      <c r="A3879">
        <v>4071</v>
      </c>
      <c r="B3879" t="s">
        <v>8592</v>
      </c>
      <c r="C3879" s="30">
        <v>0</v>
      </c>
      <c r="D3879" s="183">
        <v>0</v>
      </c>
    </row>
    <row r="3880" spans="1:4">
      <c r="A3880">
        <v>4072</v>
      </c>
      <c r="B3880" t="s">
        <v>8593</v>
      </c>
      <c r="C3880" s="30">
        <v>0</v>
      </c>
      <c r="D3880" s="183">
        <v>0</v>
      </c>
    </row>
    <row r="3881" spans="1:4">
      <c r="A3881">
        <v>4073</v>
      </c>
      <c r="B3881" t="s">
        <v>8594</v>
      </c>
      <c r="C3881" s="30">
        <v>0</v>
      </c>
      <c r="D3881" s="183">
        <v>0</v>
      </c>
    </row>
    <row r="3882" spans="1:4">
      <c r="A3882">
        <v>4074</v>
      </c>
      <c r="B3882" t="s">
        <v>8595</v>
      </c>
      <c r="C3882" s="30">
        <v>0</v>
      </c>
      <c r="D3882" s="183">
        <v>0</v>
      </c>
    </row>
    <row r="3883" spans="1:4">
      <c r="A3883">
        <v>4075</v>
      </c>
      <c r="B3883" t="s">
        <v>8596</v>
      </c>
      <c r="C3883" s="30">
        <v>42</v>
      </c>
      <c r="D3883" s="183">
        <v>0</v>
      </c>
    </row>
    <row r="3884" spans="1:4">
      <c r="A3884">
        <v>4076</v>
      </c>
      <c r="B3884" t="s">
        <v>8597</v>
      </c>
      <c r="C3884" s="30">
        <v>0</v>
      </c>
      <c r="D3884" s="183">
        <v>0</v>
      </c>
    </row>
    <row r="3885" spans="1:4">
      <c r="A3885">
        <v>4077</v>
      </c>
      <c r="B3885" t="s">
        <v>8598</v>
      </c>
      <c r="C3885" s="30">
        <v>0</v>
      </c>
      <c r="D3885" s="183">
        <v>0</v>
      </c>
    </row>
    <row r="3886" spans="1:4">
      <c r="A3886">
        <v>4078</v>
      </c>
      <c r="B3886" t="s">
        <v>8599</v>
      </c>
      <c r="C3886" s="30">
        <v>0</v>
      </c>
      <c r="D3886" s="183">
        <v>23</v>
      </c>
    </row>
    <row r="3887" spans="1:4">
      <c r="A3887">
        <v>4079</v>
      </c>
      <c r="B3887" t="s">
        <v>8600</v>
      </c>
      <c r="C3887" s="30">
        <v>0</v>
      </c>
      <c r="D3887" s="183">
        <v>0</v>
      </c>
    </row>
    <row r="3888" spans="1:4">
      <c r="A3888">
        <v>4080</v>
      </c>
      <c r="B3888" t="s">
        <v>8601</v>
      </c>
      <c r="C3888" s="30">
        <v>9</v>
      </c>
      <c r="D3888" s="183">
        <v>0</v>
      </c>
    </row>
    <row r="3889" spans="1:4">
      <c r="A3889">
        <v>4081</v>
      </c>
      <c r="B3889" t="s">
        <v>8602</v>
      </c>
      <c r="C3889" s="30">
        <v>0</v>
      </c>
      <c r="D3889" s="183">
        <v>0</v>
      </c>
    </row>
    <row r="3890" spans="1:4">
      <c r="A3890">
        <v>4082</v>
      </c>
      <c r="B3890" t="s">
        <v>8603</v>
      </c>
      <c r="C3890" s="30">
        <v>0</v>
      </c>
      <c r="D3890" s="183">
        <v>0</v>
      </c>
    </row>
    <row r="3891" spans="1:4">
      <c r="A3891">
        <v>4083</v>
      </c>
      <c r="B3891" t="s">
        <v>8604</v>
      </c>
      <c r="C3891" s="30">
        <v>0</v>
      </c>
      <c r="D3891" s="183">
        <v>0</v>
      </c>
    </row>
    <row r="3892" spans="1:4">
      <c r="A3892">
        <v>4084</v>
      </c>
      <c r="B3892" t="s">
        <v>8605</v>
      </c>
      <c r="C3892" s="30">
        <v>0</v>
      </c>
      <c r="D3892" s="183">
        <v>0</v>
      </c>
    </row>
    <row r="3893" spans="1:4">
      <c r="A3893">
        <v>4085</v>
      </c>
      <c r="B3893" t="s">
        <v>8606</v>
      </c>
      <c r="C3893" s="30">
        <v>0</v>
      </c>
      <c r="D3893" s="183">
        <v>0</v>
      </c>
    </row>
    <row r="3894" spans="1:4">
      <c r="A3894">
        <v>4086</v>
      </c>
      <c r="B3894" t="s">
        <v>8607</v>
      </c>
      <c r="C3894" s="30">
        <v>12</v>
      </c>
      <c r="D3894" s="183">
        <v>0</v>
      </c>
    </row>
    <row r="3895" spans="1:4">
      <c r="A3895">
        <v>4087</v>
      </c>
      <c r="B3895" t="s">
        <v>8608</v>
      </c>
      <c r="C3895" s="30">
        <v>0</v>
      </c>
      <c r="D3895" s="183">
        <v>0</v>
      </c>
    </row>
    <row r="3896" spans="1:4">
      <c r="A3896">
        <v>4088</v>
      </c>
      <c r="B3896" t="s">
        <v>8609</v>
      </c>
      <c r="C3896" s="30">
        <v>0</v>
      </c>
      <c r="D3896" s="183">
        <v>0</v>
      </c>
    </row>
    <row r="3897" spans="1:4">
      <c r="A3897">
        <v>4089</v>
      </c>
      <c r="B3897" t="s">
        <v>8610</v>
      </c>
      <c r="C3897" s="30">
        <v>0</v>
      </c>
      <c r="D3897" s="183">
        <v>0</v>
      </c>
    </row>
    <row r="3898" spans="1:4">
      <c r="A3898">
        <v>4090</v>
      </c>
      <c r="B3898" t="s">
        <v>8611</v>
      </c>
      <c r="C3898" s="30">
        <v>0</v>
      </c>
      <c r="D3898" s="183">
        <v>30.568000000000001</v>
      </c>
    </row>
    <row r="3899" spans="1:4">
      <c r="A3899">
        <v>4091</v>
      </c>
      <c r="B3899" t="s">
        <v>8612</v>
      </c>
      <c r="C3899" s="30">
        <v>0</v>
      </c>
      <c r="D3899" s="183">
        <v>0</v>
      </c>
    </row>
    <row r="3900" spans="1:4">
      <c r="A3900">
        <v>4092</v>
      </c>
      <c r="B3900" t="s">
        <v>8613</v>
      </c>
      <c r="C3900" s="30">
        <v>6</v>
      </c>
      <c r="D3900" s="183">
        <v>6.68</v>
      </c>
    </row>
    <row r="3901" spans="1:4">
      <c r="A3901">
        <v>4093</v>
      </c>
      <c r="B3901" t="s">
        <v>8614</v>
      </c>
      <c r="C3901" s="30">
        <v>0</v>
      </c>
      <c r="D3901" s="183">
        <v>0</v>
      </c>
    </row>
    <row r="3902" spans="1:4">
      <c r="A3902">
        <v>4094</v>
      </c>
      <c r="B3902" t="s">
        <v>8615</v>
      </c>
      <c r="C3902" s="30">
        <v>0</v>
      </c>
      <c r="D3902" s="183">
        <v>9.1579999999999995</v>
      </c>
    </row>
    <row r="3903" spans="1:4">
      <c r="A3903">
        <v>4095</v>
      </c>
      <c r="B3903" t="s">
        <v>8616</v>
      </c>
      <c r="C3903" s="30">
        <v>0</v>
      </c>
      <c r="D3903" s="183">
        <v>0</v>
      </c>
    </row>
    <row r="3904" spans="1:4">
      <c r="A3904">
        <v>4096</v>
      </c>
      <c r="B3904" t="s">
        <v>8617</v>
      </c>
      <c r="C3904" s="30">
        <v>0</v>
      </c>
      <c r="D3904" s="183">
        <v>0</v>
      </c>
    </row>
    <row r="3905" spans="1:4">
      <c r="A3905">
        <v>4097</v>
      </c>
      <c r="B3905" t="s">
        <v>8618</v>
      </c>
      <c r="C3905" s="30">
        <v>0</v>
      </c>
      <c r="D3905" s="183">
        <v>0</v>
      </c>
    </row>
    <row r="3906" spans="1:4">
      <c r="A3906">
        <v>4098</v>
      </c>
      <c r="B3906" t="s">
        <v>8619</v>
      </c>
      <c r="C3906" s="30">
        <v>6</v>
      </c>
      <c r="D3906" s="183">
        <v>38.58</v>
      </c>
    </row>
    <row r="3907" spans="1:4">
      <c r="A3907">
        <v>4099</v>
      </c>
      <c r="B3907" t="s">
        <v>8620</v>
      </c>
      <c r="C3907" s="30">
        <v>0</v>
      </c>
      <c r="D3907" s="183">
        <v>15.965999999999999</v>
      </c>
    </row>
    <row r="3908" spans="1:4">
      <c r="A3908">
        <v>4100</v>
      </c>
      <c r="B3908" t="s">
        <v>8621</v>
      </c>
      <c r="C3908" s="30">
        <v>0</v>
      </c>
      <c r="D3908" s="183">
        <v>0</v>
      </c>
    </row>
    <row r="3909" spans="1:4">
      <c r="A3909">
        <v>4101</v>
      </c>
      <c r="B3909" t="s">
        <v>8622</v>
      </c>
      <c r="C3909" s="30">
        <v>0</v>
      </c>
      <c r="D3909" s="183">
        <v>0</v>
      </c>
    </row>
    <row r="3910" spans="1:4">
      <c r="A3910">
        <v>4102</v>
      </c>
      <c r="B3910" t="s">
        <v>27361</v>
      </c>
      <c r="C3910" s="30">
        <v>0</v>
      </c>
      <c r="D3910" s="183">
        <v>0</v>
      </c>
    </row>
    <row r="3911" spans="1:4">
      <c r="A3911">
        <v>4103</v>
      </c>
      <c r="B3911" t="s">
        <v>8623</v>
      </c>
      <c r="C3911" s="30">
        <v>0</v>
      </c>
      <c r="D3911" s="183">
        <v>11.08</v>
      </c>
    </row>
    <row r="3912" spans="1:4">
      <c r="A3912">
        <v>4104</v>
      </c>
      <c r="B3912" t="s">
        <v>8624</v>
      </c>
      <c r="C3912" s="30">
        <v>0</v>
      </c>
      <c r="D3912" s="183">
        <v>0</v>
      </c>
    </row>
    <row r="3913" spans="1:4">
      <c r="A3913">
        <v>4105</v>
      </c>
      <c r="B3913" t="s">
        <v>8625</v>
      </c>
      <c r="C3913" s="30">
        <v>0</v>
      </c>
      <c r="D3913" s="183">
        <v>0</v>
      </c>
    </row>
    <row r="3914" spans="1:4">
      <c r="A3914">
        <v>4106</v>
      </c>
      <c r="B3914" t="s">
        <v>8626</v>
      </c>
      <c r="C3914" s="30">
        <v>0</v>
      </c>
      <c r="D3914" s="183">
        <v>13.58</v>
      </c>
    </row>
    <row r="3915" spans="1:4">
      <c r="A3915">
        <v>4107</v>
      </c>
      <c r="B3915" t="s">
        <v>8627</v>
      </c>
      <c r="C3915" s="30">
        <v>0</v>
      </c>
      <c r="D3915" s="183">
        <v>17.492999999999999</v>
      </c>
    </row>
    <row r="3916" spans="1:4">
      <c r="A3916">
        <v>4108</v>
      </c>
      <c r="B3916" t="s">
        <v>8628</v>
      </c>
      <c r="C3916" s="30">
        <v>0</v>
      </c>
      <c r="D3916" s="183">
        <v>0</v>
      </c>
    </row>
    <row r="3917" spans="1:4">
      <c r="A3917">
        <v>4109</v>
      </c>
      <c r="B3917" t="s">
        <v>8629</v>
      </c>
      <c r="C3917" s="30">
        <v>6</v>
      </c>
      <c r="D3917" s="183">
        <v>0</v>
      </c>
    </row>
    <row r="3918" spans="1:4">
      <c r="A3918">
        <v>4110</v>
      </c>
      <c r="B3918" t="s">
        <v>8630</v>
      </c>
      <c r="C3918" s="30">
        <v>0</v>
      </c>
      <c r="D3918" s="183">
        <v>0</v>
      </c>
    </row>
    <row r="3919" spans="1:4">
      <c r="A3919">
        <v>4111</v>
      </c>
      <c r="B3919" t="s">
        <v>8631</v>
      </c>
      <c r="C3919" s="30">
        <v>0</v>
      </c>
      <c r="D3919" s="183">
        <v>0</v>
      </c>
    </row>
    <row r="3920" spans="1:4">
      <c r="A3920">
        <v>4112</v>
      </c>
      <c r="B3920" t="s">
        <v>8632</v>
      </c>
      <c r="C3920" s="30">
        <v>0</v>
      </c>
      <c r="D3920" s="183">
        <v>0</v>
      </c>
    </row>
    <row r="3921" spans="1:4">
      <c r="A3921">
        <v>4113</v>
      </c>
      <c r="B3921" t="s">
        <v>8633</v>
      </c>
      <c r="C3921" s="30">
        <v>0</v>
      </c>
      <c r="D3921" s="183">
        <v>10.595000000000001</v>
      </c>
    </row>
    <row r="3922" spans="1:4">
      <c r="A3922">
        <v>4114</v>
      </c>
      <c r="B3922" t="s">
        <v>8634</v>
      </c>
      <c r="C3922" s="30">
        <v>0</v>
      </c>
      <c r="D3922" s="183">
        <v>0</v>
      </c>
    </row>
    <row r="3923" spans="1:4">
      <c r="A3923">
        <v>4115</v>
      </c>
      <c r="B3923" t="s">
        <v>8635</v>
      </c>
      <c r="C3923" s="30">
        <v>0</v>
      </c>
      <c r="D3923" s="183">
        <v>53.25</v>
      </c>
    </row>
    <row r="3924" spans="1:4">
      <c r="A3924">
        <v>4116</v>
      </c>
      <c r="B3924" t="s">
        <v>8636</v>
      </c>
      <c r="C3924" s="30">
        <v>0</v>
      </c>
      <c r="D3924" s="183">
        <v>0</v>
      </c>
    </row>
    <row r="3925" spans="1:4">
      <c r="A3925">
        <v>4117</v>
      </c>
      <c r="B3925" t="s">
        <v>8637</v>
      </c>
      <c r="C3925" s="30">
        <v>0</v>
      </c>
      <c r="D3925" s="183">
        <v>0</v>
      </c>
    </row>
    <row r="3926" spans="1:4">
      <c r="A3926">
        <v>4118</v>
      </c>
      <c r="B3926" t="s">
        <v>8638</v>
      </c>
      <c r="C3926" s="30">
        <v>0</v>
      </c>
      <c r="D3926" s="183">
        <v>4.9820000000000002</v>
      </c>
    </row>
    <row r="3927" spans="1:4">
      <c r="A3927">
        <v>4119</v>
      </c>
      <c r="B3927" t="s">
        <v>8639</v>
      </c>
      <c r="C3927" s="30">
        <v>0</v>
      </c>
      <c r="D3927" s="183">
        <v>0</v>
      </c>
    </row>
    <row r="3928" spans="1:4">
      <c r="A3928">
        <v>4120</v>
      </c>
      <c r="B3928" t="s">
        <v>8640</v>
      </c>
      <c r="C3928" s="30">
        <v>0</v>
      </c>
      <c r="D3928" s="183">
        <v>15.14</v>
      </c>
    </row>
    <row r="3929" spans="1:4">
      <c r="A3929">
        <v>4121</v>
      </c>
      <c r="B3929" t="s">
        <v>8641</v>
      </c>
      <c r="C3929" s="30">
        <v>0</v>
      </c>
      <c r="D3929" s="183">
        <v>0</v>
      </c>
    </row>
    <row r="3930" spans="1:4">
      <c r="A3930">
        <v>4122</v>
      </c>
      <c r="B3930" t="s">
        <v>8642</v>
      </c>
      <c r="C3930" s="30">
        <v>0</v>
      </c>
      <c r="D3930" s="183">
        <v>0</v>
      </c>
    </row>
    <row r="3931" spans="1:4">
      <c r="A3931">
        <v>4123</v>
      </c>
      <c r="B3931" t="s">
        <v>8643</v>
      </c>
      <c r="C3931" s="30">
        <v>0</v>
      </c>
      <c r="D3931" s="183">
        <v>0</v>
      </c>
    </row>
    <row r="3932" spans="1:4">
      <c r="A3932">
        <v>4124</v>
      </c>
      <c r="B3932" t="s">
        <v>8644</v>
      </c>
      <c r="C3932" s="30">
        <v>0</v>
      </c>
      <c r="D3932" s="183">
        <v>20.684999999999999</v>
      </c>
    </row>
    <row r="3933" spans="1:4">
      <c r="A3933">
        <v>4125</v>
      </c>
      <c r="B3933" t="s">
        <v>32193</v>
      </c>
      <c r="C3933" s="30">
        <v>12</v>
      </c>
      <c r="D3933" s="183">
        <v>0</v>
      </c>
    </row>
    <row r="3934" spans="1:4">
      <c r="A3934">
        <v>4126</v>
      </c>
      <c r="B3934" t="s">
        <v>8645</v>
      </c>
      <c r="C3934" s="30">
        <v>0</v>
      </c>
      <c r="D3934" s="183">
        <v>0</v>
      </c>
    </row>
    <row r="3935" spans="1:4">
      <c r="A3935">
        <v>4127</v>
      </c>
      <c r="B3935" t="s">
        <v>8646</v>
      </c>
      <c r="C3935" s="30">
        <v>0</v>
      </c>
      <c r="D3935" s="183">
        <v>16.149999999999999</v>
      </c>
    </row>
    <row r="3936" spans="1:4">
      <c r="A3936">
        <v>4128</v>
      </c>
      <c r="B3936" t="s">
        <v>8647</v>
      </c>
      <c r="C3936" s="30">
        <v>0</v>
      </c>
      <c r="D3936" s="183">
        <v>0</v>
      </c>
    </row>
    <row r="3937" spans="1:4">
      <c r="A3937">
        <v>4130</v>
      </c>
      <c r="B3937" t="s">
        <v>8648</v>
      </c>
      <c r="C3937" s="30">
        <v>0</v>
      </c>
      <c r="D3937" s="183">
        <v>0</v>
      </c>
    </row>
    <row r="3938" spans="1:4">
      <c r="A3938">
        <v>4131</v>
      </c>
      <c r="B3938" t="s">
        <v>8649</v>
      </c>
      <c r="C3938" s="30">
        <v>0</v>
      </c>
      <c r="D3938" s="183">
        <v>0</v>
      </c>
    </row>
    <row r="3939" spans="1:4">
      <c r="A3939">
        <v>4132</v>
      </c>
      <c r="B3939" t="s">
        <v>8650</v>
      </c>
      <c r="C3939" s="30">
        <v>0</v>
      </c>
      <c r="D3939" s="183">
        <v>0</v>
      </c>
    </row>
    <row r="3940" spans="1:4">
      <c r="A3940">
        <v>4133</v>
      </c>
      <c r="B3940" t="s">
        <v>8651</v>
      </c>
      <c r="C3940" s="30">
        <v>0</v>
      </c>
      <c r="D3940" s="183">
        <v>6.45</v>
      </c>
    </row>
    <row r="3941" spans="1:4">
      <c r="A3941">
        <v>4134</v>
      </c>
      <c r="B3941" t="s">
        <v>8652</v>
      </c>
      <c r="C3941" s="30">
        <v>0</v>
      </c>
      <c r="D3941" s="183">
        <v>0</v>
      </c>
    </row>
    <row r="3942" spans="1:4">
      <c r="A3942">
        <v>4135</v>
      </c>
      <c r="B3942" t="s">
        <v>8653</v>
      </c>
      <c r="C3942" s="30">
        <v>0</v>
      </c>
      <c r="D3942" s="183">
        <v>9.8000000000000007</v>
      </c>
    </row>
    <row r="3943" spans="1:4">
      <c r="A3943">
        <v>4136</v>
      </c>
      <c r="B3943" t="s">
        <v>8654</v>
      </c>
      <c r="C3943" s="30">
        <v>0</v>
      </c>
      <c r="D3943" s="183">
        <v>0</v>
      </c>
    </row>
    <row r="3944" spans="1:4">
      <c r="A3944">
        <v>4137</v>
      </c>
      <c r="B3944" t="s">
        <v>8655</v>
      </c>
      <c r="C3944" s="30">
        <v>0</v>
      </c>
      <c r="D3944" s="183">
        <v>0</v>
      </c>
    </row>
    <row r="3945" spans="1:4">
      <c r="A3945">
        <v>4138</v>
      </c>
      <c r="B3945" t="s">
        <v>8656</v>
      </c>
      <c r="C3945" s="30">
        <v>0</v>
      </c>
      <c r="D3945" s="183">
        <v>0</v>
      </c>
    </row>
    <row r="3946" spans="1:4">
      <c r="A3946">
        <v>4139</v>
      </c>
      <c r="B3946" t="s">
        <v>8657</v>
      </c>
      <c r="C3946" s="30">
        <v>0</v>
      </c>
      <c r="D3946" s="183">
        <v>0</v>
      </c>
    </row>
    <row r="3947" spans="1:4">
      <c r="A3947">
        <v>4140</v>
      </c>
      <c r="B3947" t="s">
        <v>8658</v>
      </c>
      <c r="C3947" s="30">
        <v>0</v>
      </c>
      <c r="D3947" s="183">
        <v>0</v>
      </c>
    </row>
    <row r="3948" spans="1:4">
      <c r="A3948">
        <v>4141</v>
      </c>
      <c r="B3948" t="s">
        <v>8659</v>
      </c>
      <c r="C3948" s="30">
        <v>0</v>
      </c>
      <c r="D3948" s="183">
        <v>0</v>
      </c>
    </row>
    <row r="3949" spans="1:4">
      <c r="A3949">
        <v>4142</v>
      </c>
      <c r="B3949" t="s">
        <v>8660</v>
      </c>
      <c r="C3949" s="30">
        <v>0</v>
      </c>
      <c r="D3949" s="183">
        <v>6.9210000000000003</v>
      </c>
    </row>
    <row r="3950" spans="1:4">
      <c r="A3950">
        <v>4143</v>
      </c>
      <c r="B3950" t="s">
        <v>8661</v>
      </c>
      <c r="C3950" s="30">
        <v>0</v>
      </c>
      <c r="D3950" s="183">
        <v>0</v>
      </c>
    </row>
    <row r="3951" spans="1:4">
      <c r="A3951">
        <v>4144</v>
      </c>
      <c r="B3951" t="s">
        <v>27362</v>
      </c>
      <c r="C3951" s="30">
        <v>0</v>
      </c>
      <c r="D3951" s="183">
        <v>34.503999999999998</v>
      </c>
    </row>
    <row r="3952" spans="1:4">
      <c r="A3952">
        <v>4145</v>
      </c>
      <c r="B3952" t="s">
        <v>8662</v>
      </c>
      <c r="C3952" s="30">
        <v>6</v>
      </c>
      <c r="D3952" s="183">
        <v>0</v>
      </c>
    </row>
    <row r="3953" spans="1:4">
      <c r="A3953">
        <v>4146</v>
      </c>
      <c r="B3953" t="s">
        <v>8663</v>
      </c>
      <c r="C3953" s="30">
        <v>0</v>
      </c>
      <c r="D3953" s="183">
        <v>0</v>
      </c>
    </row>
    <row r="3954" spans="1:4">
      <c r="A3954">
        <v>4147</v>
      </c>
      <c r="B3954" t="s">
        <v>8664</v>
      </c>
      <c r="C3954" s="30">
        <v>0</v>
      </c>
      <c r="D3954" s="183">
        <v>0</v>
      </c>
    </row>
    <row r="3955" spans="1:4">
      <c r="A3955">
        <v>4148</v>
      </c>
      <c r="B3955" t="s">
        <v>8665</v>
      </c>
      <c r="C3955" s="30">
        <v>0</v>
      </c>
      <c r="D3955" s="183">
        <v>0</v>
      </c>
    </row>
    <row r="3956" spans="1:4">
      <c r="A3956">
        <v>4149</v>
      </c>
      <c r="B3956" t="s">
        <v>8666</v>
      </c>
      <c r="C3956" s="30">
        <v>30</v>
      </c>
      <c r="D3956" s="183">
        <v>0</v>
      </c>
    </row>
    <row r="3957" spans="1:4">
      <c r="A3957">
        <v>4150</v>
      </c>
      <c r="B3957" t="s">
        <v>8667</v>
      </c>
      <c r="C3957" s="30">
        <v>0</v>
      </c>
      <c r="D3957" s="183">
        <v>0</v>
      </c>
    </row>
    <row r="3958" spans="1:4">
      <c r="A3958">
        <v>4151</v>
      </c>
      <c r="B3958" t="s">
        <v>8668</v>
      </c>
      <c r="C3958" s="30">
        <v>0</v>
      </c>
      <c r="D3958" s="183">
        <v>6.83</v>
      </c>
    </row>
    <row r="3959" spans="1:4">
      <c r="A3959">
        <v>4152</v>
      </c>
      <c r="B3959" t="s">
        <v>8669</v>
      </c>
      <c r="C3959" s="30">
        <v>0</v>
      </c>
      <c r="D3959" s="183">
        <v>0</v>
      </c>
    </row>
    <row r="3960" spans="1:4">
      <c r="A3960">
        <v>4153</v>
      </c>
      <c r="B3960" t="s">
        <v>8670</v>
      </c>
      <c r="C3960" s="30">
        <v>0</v>
      </c>
      <c r="D3960" s="183">
        <v>0</v>
      </c>
    </row>
    <row r="3961" spans="1:4">
      <c r="A3961">
        <v>4154</v>
      </c>
      <c r="B3961" t="s">
        <v>8671</v>
      </c>
      <c r="C3961" s="30">
        <v>0</v>
      </c>
      <c r="D3961" s="183">
        <v>0</v>
      </c>
    </row>
    <row r="3962" spans="1:4">
      <c r="A3962">
        <v>4155</v>
      </c>
      <c r="B3962" t="s">
        <v>8672</v>
      </c>
      <c r="C3962" s="30">
        <v>0</v>
      </c>
      <c r="D3962" s="183">
        <v>0</v>
      </c>
    </row>
    <row r="3963" spans="1:4">
      <c r="A3963">
        <v>4156</v>
      </c>
      <c r="B3963" t="s">
        <v>8673</v>
      </c>
      <c r="C3963" s="30">
        <v>0</v>
      </c>
      <c r="D3963" s="183">
        <v>12.66</v>
      </c>
    </row>
    <row r="3964" spans="1:4">
      <c r="A3964">
        <v>4157</v>
      </c>
      <c r="B3964" t="s">
        <v>8674</v>
      </c>
      <c r="C3964" s="30">
        <v>0</v>
      </c>
      <c r="D3964" s="183">
        <v>0</v>
      </c>
    </row>
    <row r="3965" spans="1:4">
      <c r="A3965">
        <v>4158</v>
      </c>
      <c r="B3965" t="s">
        <v>8675</v>
      </c>
      <c r="C3965" s="30">
        <v>0</v>
      </c>
      <c r="D3965" s="183">
        <v>16.489999999999998</v>
      </c>
    </row>
    <row r="3966" spans="1:4">
      <c r="A3966">
        <v>4159</v>
      </c>
      <c r="B3966" t="s">
        <v>8676</v>
      </c>
      <c r="C3966" s="30">
        <v>0</v>
      </c>
      <c r="D3966" s="183">
        <v>9.1359999999999992</v>
      </c>
    </row>
    <row r="3967" spans="1:4">
      <c r="A3967">
        <v>4160</v>
      </c>
      <c r="B3967" t="s">
        <v>8677</v>
      </c>
      <c r="C3967" s="30">
        <v>0</v>
      </c>
      <c r="D3967" s="183">
        <v>0</v>
      </c>
    </row>
    <row r="3968" spans="1:4">
      <c r="A3968">
        <v>4161</v>
      </c>
      <c r="B3968" t="s">
        <v>8678</v>
      </c>
      <c r="C3968" s="30">
        <v>0</v>
      </c>
      <c r="D3968" s="183">
        <v>3.8450000000000002</v>
      </c>
    </row>
    <row r="3969" spans="1:4">
      <c r="A3969">
        <v>4162</v>
      </c>
      <c r="B3969" t="s">
        <v>8679</v>
      </c>
      <c r="C3969" s="30">
        <v>0</v>
      </c>
      <c r="D3969" s="183">
        <v>0</v>
      </c>
    </row>
    <row r="3970" spans="1:4">
      <c r="A3970">
        <v>4163</v>
      </c>
      <c r="B3970" t="s">
        <v>8680</v>
      </c>
      <c r="C3970" s="30">
        <v>0</v>
      </c>
      <c r="D3970" s="183">
        <v>0</v>
      </c>
    </row>
    <row r="3971" spans="1:4">
      <c r="A3971">
        <v>4164</v>
      </c>
      <c r="B3971" t="s">
        <v>8681</v>
      </c>
      <c r="C3971" s="30">
        <v>0</v>
      </c>
      <c r="D3971" s="183">
        <v>0</v>
      </c>
    </row>
    <row r="3972" spans="1:4">
      <c r="A3972">
        <v>4165</v>
      </c>
      <c r="B3972" t="s">
        <v>8682</v>
      </c>
      <c r="C3972" s="30">
        <v>0</v>
      </c>
      <c r="D3972" s="183">
        <v>0</v>
      </c>
    </row>
    <row r="3973" spans="1:4">
      <c r="A3973">
        <v>4166</v>
      </c>
      <c r="B3973" t="s">
        <v>8683</v>
      </c>
      <c r="C3973" s="30">
        <v>6</v>
      </c>
      <c r="D3973" s="183">
        <v>0</v>
      </c>
    </row>
    <row r="3974" spans="1:4">
      <c r="A3974">
        <v>4167</v>
      </c>
      <c r="B3974" t="s">
        <v>8684</v>
      </c>
      <c r="C3974" s="30">
        <v>0</v>
      </c>
      <c r="D3974" s="183">
        <v>56.05</v>
      </c>
    </row>
    <row r="3975" spans="1:4">
      <c r="A3975">
        <v>4168</v>
      </c>
      <c r="B3975" t="s">
        <v>8685</v>
      </c>
      <c r="C3975" s="30">
        <v>0</v>
      </c>
      <c r="D3975" s="183">
        <v>22.5</v>
      </c>
    </row>
    <row r="3976" spans="1:4">
      <c r="A3976">
        <v>4169</v>
      </c>
      <c r="B3976" t="s">
        <v>8686</v>
      </c>
      <c r="C3976" s="30">
        <v>0</v>
      </c>
      <c r="D3976" s="183">
        <v>0</v>
      </c>
    </row>
    <row r="3977" spans="1:4">
      <c r="A3977">
        <v>4170</v>
      </c>
      <c r="B3977" t="s">
        <v>8687</v>
      </c>
      <c r="C3977" s="30">
        <v>0</v>
      </c>
      <c r="D3977" s="183">
        <v>0</v>
      </c>
    </row>
    <row r="3978" spans="1:4">
      <c r="A3978">
        <v>4171</v>
      </c>
      <c r="B3978" t="s">
        <v>8688</v>
      </c>
      <c r="C3978" s="30">
        <v>0</v>
      </c>
      <c r="D3978" s="183">
        <v>0</v>
      </c>
    </row>
    <row r="3979" spans="1:4">
      <c r="A3979">
        <v>4172</v>
      </c>
      <c r="B3979" t="s">
        <v>8689</v>
      </c>
      <c r="C3979" s="30">
        <v>0</v>
      </c>
      <c r="D3979" s="183">
        <v>0</v>
      </c>
    </row>
    <row r="3980" spans="1:4">
      <c r="A3980">
        <v>4173</v>
      </c>
      <c r="B3980" t="s">
        <v>8690</v>
      </c>
      <c r="C3980" s="30">
        <v>0</v>
      </c>
      <c r="D3980" s="183">
        <v>0</v>
      </c>
    </row>
    <row r="3981" spans="1:4">
      <c r="A3981">
        <v>4174</v>
      </c>
      <c r="B3981" t="s">
        <v>8691</v>
      </c>
      <c r="C3981" s="30">
        <v>0</v>
      </c>
      <c r="D3981" s="183">
        <v>0</v>
      </c>
    </row>
    <row r="3982" spans="1:4">
      <c r="A3982">
        <v>4175</v>
      </c>
      <c r="B3982" t="s">
        <v>8692</v>
      </c>
      <c r="C3982" s="30">
        <v>960</v>
      </c>
      <c r="D3982" s="183">
        <v>4.9029999999999996</v>
      </c>
    </row>
    <row r="3983" spans="1:4">
      <c r="A3983">
        <v>4176</v>
      </c>
      <c r="B3983" t="s">
        <v>8693</v>
      </c>
      <c r="C3983" s="30">
        <v>0</v>
      </c>
      <c r="D3983" s="183">
        <v>0</v>
      </c>
    </row>
    <row r="3984" spans="1:4">
      <c r="A3984">
        <v>4177</v>
      </c>
      <c r="B3984" t="s">
        <v>8694</v>
      </c>
      <c r="C3984" s="30">
        <v>0</v>
      </c>
      <c r="D3984" s="183">
        <v>7.7720000000000002</v>
      </c>
    </row>
    <row r="3985" spans="1:4">
      <c r="A3985">
        <v>4178</v>
      </c>
      <c r="B3985" t="s">
        <v>8695</v>
      </c>
      <c r="C3985" s="30">
        <v>0</v>
      </c>
      <c r="D3985" s="183">
        <v>0</v>
      </c>
    </row>
    <row r="3986" spans="1:4">
      <c r="A3986">
        <v>4179</v>
      </c>
      <c r="B3986" t="s">
        <v>8696</v>
      </c>
      <c r="C3986" s="30">
        <v>0</v>
      </c>
      <c r="D3986" s="183">
        <v>0</v>
      </c>
    </row>
    <row r="3987" spans="1:4">
      <c r="A3987">
        <v>4180</v>
      </c>
      <c r="B3987" t="s">
        <v>8697</v>
      </c>
      <c r="C3987" s="30">
        <v>6</v>
      </c>
      <c r="D3987" s="183">
        <v>0</v>
      </c>
    </row>
    <row r="3988" spans="1:4">
      <c r="A3988">
        <v>4181</v>
      </c>
      <c r="B3988" t="s">
        <v>8698</v>
      </c>
      <c r="C3988" s="30">
        <v>30</v>
      </c>
      <c r="D3988" s="183">
        <v>0</v>
      </c>
    </row>
    <row r="3989" spans="1:4">
      <c r="A3989">
        <v>4182</v>
      </c>
      <c r="B3989" t="s">
        <v>8699</v>
      </c>
      <c r="C3989" s="30">
        <v>0</v>
      </c>
      <c r="D3989" s="183">
        <v>0</v>
      </c>
    </row>
    <row r="3990" spans="1:4">
      <c r="A3990">
        <v>4183</v>
      </c>
      <c r="B3990" t="s">
        <v>8700</v>
      </c>
      <c r="C3990" s="30">
        <v>0</v>
      </c>
      <c r="D3990" s="183">
        <v>9.8759999999999994</v>
      </c>
    </row>
    <row r="3991" spans="1:4">
      <c r="A3991">
        <v>4184</v>
      </c>
      <c r="B3991" t="s">
        <v>8701</v>
      </c>
      <c r="C3991" s="30">
        <v>0</v>
      </c>
      <c r="D3991" s="183">
        <v>7.8760000000000003</v>
      </c>
    </row>
    <row r="3992" spans="1:4">
      <c r="A3992">
        <v>4185</v>
      </c>
      <c r="B3992" t="s">
        <v>8702</v>
      </c>
      <c r="C3992" s="30">
        <v>0</v>
      </c>
      <c r="D3992" s="183">
        <v>0</v>
      </c>
    </row>
    <row r="3993" spans="1:4">
      <c r="A3993">
        <v>4186</v>
      </c>
      <c r="B3993" t="s">
        <v>8703</v>
      </c>
      <c r="C3993" s="30">
        <v>18</v>
      </c>
      <c r="D3993" s="183">
        <v>0</v>
      </c>
    </row>
    <row r="3994" spans="1:4">
      <c r="A3994">
        <v>4187</v>
      </c>
      <c r="B3994" t="s">
        <v>8704</v>
      </c>
      <c r="C3994" s="30">
        <v>0</v>
      </c>
      <c r="D3994" s="183">
        <v>0</v>
      </c>
    </row>
    <row r="3995" spans="1:4">
      <c r="A3995">
        <v>4188</v>
      </c>
      <c r="B3995" t="s">
        <v>8705</v>
      </c>
      <c r="C3995" s="30">
        <v>0</v>
      </c>
      <c r="D3995" s="183">
        <v>0</v>
      </c>
    </row>
    <row r="3996" spans="1:4">
      <c r="A3996">
        <v>4189</v>
      </c>
      <c r="B3996" t="s">
        <v>8706</v>
      </c>
      <c r="C3996" s="30">
        <v>6</v>
      </c>
      <c r="D3996" s="183">
        <v>0</v>
      </c>
    </row>
    <row r="3997" spans="1:4">
      <c r="A3997">
        <v>4190</v>
      </c>
      <c r="B3997" t="s">
        <v>8707</v>
      </c>
      <c r="C3997" s="30">
        <v>0</v>
      </c>
      <c r="D3997" s="183">
        <v>0</v>
      </c>
    </row>
    <row r="3998" spans="1:4">
      <c r="A3998">
        <v>4191</v>
      </c>
      <c r="B3998" t="s">
        <v>8708</v>
      </c>
      <c r="C3998" s="30">
        <v>0</v>
      </c>
      <c r="D3998" s="183">
        <v>0</v>
      </c>
    </row>
    <row r="3999" spans="1:4">
      <c r="A3999">
        <v>4192</v>
      </c>
      <c r="B3999" t="s">
        <v>8709</v>
      </c>
      <c r="C3999" s="30">
        <v>0</v>
      </c>
      <c r="D3999" s="183">
        <v>0</v>
      </c>
    </row>
    <row r="4000" spans="1:4">
      <c r="A4000">
        <v>4193</v>
      </c>
      <c r="B4000" t="s">
        <v>8710</v>
      </c>
      <c r="C4000" s="30">
        <v>0</v>
      </c>
      <c r="D4000" s="183">
        <v>0</v>
      </c>
    </row>
    <row r="4001" spans="1:4">
      <c r="A4001">
        <v>4194</v>
      </c>
      <c r="B4001" t="s">
        <v>8711</v>
      </c>
      <c r="C4001" s="30">
        <v>0</v>
      </c>
      <c r="D4001" s="183">
        <v>0</v>
      </c>
    </row>
    <row r="4002" spans="1:4">
      <c r="A4002">
        <v>4195</v>
      </c>
      <c r="B4002" t="s">
        <v>8712</v>
      </c>
      <c r="C4002" s="30">
        <v>0</v>
      </c>
      <c r="D4002" s="183">
        <v>16.827000000000002</v>
      </c>
    </row>
    <row r="4003" spans="1:4">
      <c r="A4003">
        <v>4197</v>
      </c>
      <c r="B4003" t="s">
        <v>8713</v>
      </c>
      <c r="C4003" s="30">
        <v>0</v>
      </c>
      <c r="D4003" s="183">
        <v>17.036000000000001</v>
      </c>
    </row>
    <row r="4004" spans="1:4">
      <c r="A4004">
        <v>4198</v>
      </c>
      <c r="B4004" t="s">
        <v>8714</v>
      </c>
      <c r="C4004" s="30">
        <v>0</v>
      </c>
      <c r="D4004" s="183">
        <v>3.8809999999999998</v>
      </c>
    </row>
    <row r="4005" spans="1:4">
      <c r="A4005">
        <v>4199</v>
      </c>
      <c r="B4005" t="s">
        <v>8715</v>
      </c>
      <c r="C4005" s="30">
        <v>576</v>
      </c>
      <c r="D4005" s="183">
        <v>0</v>
      </c>
    </row>
    <row r="4006" spans="1:4">
      <c r="A4006">
        <v>4200</v>
      </c>
      <c r="B4006" t="s">
        <v>8716</v>
      </c>
      <c r="C4006" s="30">
        <v>30</v>
      </c>
      <c r="D4006" s="183">
        <v>0</v>
      </c>
    </row>
    <row r="4007" spans="1:4">
      <c r="A4007">
        <v>4201</v>
      </c>
      <c r="B4007" t="s">
        <v>8717</v>
      </c>
      <c r="C4007" s="30">
        <v>0</v>
      </c>
      <c r="D4007" s="183">
        <v>0</v>
      </c>
    </row>
    <row r="4008" spans="1:4">
      <c r="A4008">
        <v>4202</v>
      </c>
      <c r="B4008" t="s">
        <v>8718</v>
      </c>
      <c r="C4008" s="30">
        <v>0</v>
      </c>
      <c r="D4008" s="183">
        <v>6.77</v>
      </c>
    </row>
    <row r="4009" spans="1:4">
      <c r="A4009">
        <v>4203</v>
      </c>
      <c r="B4009" t="s">
        <v>8719</v>
      </c>
      <c r="C4009" s="30">
        <v>0</v>
      </c>
      <c r="D4009" s="183">
        <v>0</v>
      </c>
    </row>
    <row r="4010" spans="1:4">
      <c r="A4010">
        <v>4204</v>
      </c>
      <c r="B4010" t="s">
        <v>8720</v>
      </c>
      <c r="C4010" s="30">
        <v>0</v>
      </c>
      <c r="D4010" s="183">
        <v>0</v>
      </c>
    </row>
    <row r="4011" spans="1:4">
      <c r="A4011">
        <v>4205</v>
      </c>
      <c r="B4011" t="s">
        <v>8721</v>
      </c>
      <c r="C4011" s="30">
        <v>0</v>
      </c>
      <c r="D4011" s="183">
        <v>0</v>
      </c>
    </row>
    <row r="4012" spans="1:4">
      <c r="A4012">
        <v>4206</v>
      </c>
      <c r="B4012" t="s">
        <v>8722</v>
      </c>
      <c r="C4012" s="30">
        <v>0</v>
      </c>
      <c r="D4012" s="183">
        <v>21.562000000000001</v>
      </c>
    </row>
    <row r="4013" spans="1:4">
      <c r="A4013">
        <v>4207</v>
      </c>
      <c r="B4013" t="s">
        <v>8723</v>
      </c>
      <c r="C4013" s="30">
        <v>0</v>
      </c>
      <c r="D4013" s="183">
        <v>0</v>
      </c>
    </row>
    <row r="4014" spans="1:4">
      <c r="A4014">
        <v>4208</v>
      </c>
      <c r="B4014" t="s">
        <v>8724</v>
      </c>
      <c r="C4014" s="30">
        <v>0</v>
      </c>
      <c r="D4014" s="183">
        <v>0</v>
      </c>
    </row>
    <row r="4015" spans="1:4">
      <c r="A4015">
        <v>4209</v>
      </c>
      <c r="B4015" t="s">
        <v>8725</v>
      </c>
      <c r="C4015" s="30">
        <v>0</v>
      </c>
      <c r="D4015" s="183">
        <v>45.19</v>
      </c>
    </row>
    <row r="4016" spans="1:4">
      <c r="A4016">
        <v>4210</v>
      </c>
      <c r="B4016" t="s">
        <v>8726</v>
      </c>
      <c r="C4016" s="30">
        <v>0</v>
      </c>
      <c r="D4016" s="183">
        <v>63.264000000000003</v>
      </c>
    </row>
    <row r="4017" spans="1:4">
      <c r="A4017">
        <v>4211</v>
      </c>
      <c r="B4017" t="s">
        <v>8727</v>
      </c>
      <c r="C4017" s="30">
        <v>0</v>
      </c>
      <c r="D4017" s="183">
        <v>0</v>
      </c>
    </row>
    <row r="4018" spans="1:4">
      <c r="A4018">
        <v>4212</v>
      </c>
      <c r="B4018" t="s">
        <v>8728</v>
      </c>
      <c r="C4018" s="30">
        <v>0</v>
      </c>
      <c r="D4018" s="183">
        <v>0</v>
      </c>
    </row>
    <row r="4019" spans="1:4">
      <c r="A4019">
        <v>4213</v>
      </c>
      <c r="B4019" t="s">
        <v>8729</v>
      </c>
      <c r="C4019" s="30">
        <v>0</v>
      </c>
      <c r="D4019" s="183">
        <v>7.0229999999999997</v>
      </c>
    </row>
    <row r="4020" spans="1:4">
      <c r="A4020">
        <v>4214</v>
      </c>
      <c r="B4020" t="s">
        <v>27454</v>
      </c>
      <c r="C4020" s="30">
        <v>3</v>
      </c>
      <c r="D4020" s="183">
        <v>0</v>
      </c>
    </row>
    <row r="4021" spans="1:4">
      <c r="A4021">
        <v>4215</v>
      </c>
      <c r="B4021" t="s">
        <v>8730</v>
      </c>
      <c r="C4021" s="30">
        <v>0</v>
      </c>
      <c r="D4021" s="183">
        <v>0</v>
      </c>
    </row>
    <row r="4022" spans="1:4">
      <c r="A4022">
        <v>4216</v>
      </c>
      <c r="B4022" t="s">
        <v>8731</v>
      </c>
      <c r="C4022" s="30">
        <v>0</v>
      </c>
      <c r="D4022" s="183">
        <v>7.6760000000000002</v>
      </c>
    </row>
    <row r="4023" spans="1:4">
      <c r="A4023">
        <v>4217</v>
      </c>
      <c r="B4023" t="s">
        <v>8732</v>
      </c>
      <c r="C4023" s="30">
        <v>0</v>
      </c>
      <c r="D4023" s="183">
        <v>0</v>
      </c>
    </row>
    <row r="4024" spans="1:4">
      <c r="A4024">
        <v>4218</v>
      </c>
      <c r="B4024" t="s">
        <v>8733</v>
      </c>
      <c r="C4024" s="30">
        <v>0</v>
      </c>
      <c r="D4024" s="183">
        <v>8.3119999999999994</v>
      </c>
    </row>
    <row r="4025" spans="1:4">
      <c r="A4025">
        <v>4219</v>
      </c>
      <c r="B4025" t="s">
        <v>8734</v>
      </c>
      <c r="C4025" s="30">
        <v>0</v>
      </c>
      <c r="D4025" s="183">
        <v>0</v>
      </c>
    </row>
    <row r="4026" spans="1:4">
      <c r="A4026">
        <v>4220</v>
      </c>
      <c r="B4026" t="s">
        <v>8735</v>
      </c>
      <c r="C4026" s="30">
        <v>0</v>
      </c>
      <c r="D4026" s="183">
        <v>0</v>
      </c>
    </row>
    <row r="4027" spans="1:4">
      <c r="A4027">
        <v>4221</v>
      </c>
      <c r="B4027" t="s">
        <v>8736</v>
      </c>
      <c r="C4027" s="30">
        <v>0</v>
      </c>
      <c r="D4027" s="183">
        <v>28.166</v>
      </c>
    </row>
    <row r="4028" spans="1:4">
      <c r="A4028">
        <v>4222</v>
      </c>
      <c r="B4028" t="s">
        <v>8737</v>
      </c>
      <c r="C4028" s="30">
        <v>0</v>
      </c>
      <c r="D4028" s="183">
        <v>0</v>
      </c>
    </row>
    <row r="4029" spans="1:4">
      <c r="A4029">
        <v>4223</v>
      </c>
      <c r="B4029" t="s">
        <v>8738</v>
      </c>
      <c r="C4029" s="30">
        <v>0</v>
      </c>
      <c r="D4029" s="183">
        <v>0</v>
      </c>
    </row>
    <row r="4030" spans="1:4">
      <c r="A4030">
        <v>4224</v>
      </c>
      <c r="B4030" t="s">
        <v>8739</v>
      </c>
      <c r="C4030" s="30">
        <v>0</v>
      </c>
      <c r="D4030" s="183">
        <v>0</v>
      </c>
    </row>
    <row r="4031" spans="1:4">
      <c r="A4031">
        <v>4225</v>
      </c>
      <c r="B4031" t="s">
        <v>8740</v>
      </c>
      <c r="C4031" s="30">
        <v>0</v>
      </c>
      <c r="D4031" s="183">
        <v>0</v>
      </c>
    </row>
    <row r="4032" spans="1:4">
      <c r="A4032">
        <v>4226</v>
      </c>
      <c r="B4032" t="s">
        <v>8741</v>
      </c>
      <c r="C4032" s="30">
        <v>9</v>
      </c>
      <c r="D4032" s="183">
        <v>0</v>
      </c>
    </row>
    <row r="4033" spans="1:4">
      <c r="A4033">
        <v>4227</v>
      </c>
      <c r="B4033" t="s">
        <v>8742</v>
      </c>
      <c r="C4033" s="30">
        <v>0</v>
      </c>
      <c r="D4033" s="183">
        <v>0</v>
      </c>
    </row>
    <row r="4034" spans="1:4">
      <c r="A4034">
        <v>4228</v>
      </c>
      <c r="B4034" t="s">
        <v>8743</v>
      </c>
      <c r="C4034" s="30">
        <v>0</v>
      </c>
      <c r="D4034" s="183">
        <v>0</v>
      </c>
    </row>
    <row r="4035" spans="1:4">
      <c r="A4035">
        <v>4229</v>
      </c>
      <c r="B4035" t="s">
        <v>8744</v>
      </c>
      <c r="C4035" s="30">
        <v>0</v>
      </c>
      <c r="D4035" s="183">
        <v>0</v>
      </c>
    </row>
    <row r="4036" spans="1:4">
      <c r="A4036">
        <v>4230</v>
      </c>
      <c r="B4036" t="s">
        <v>8745</v>
      </c>
      <c r="C4036" s="30">
        <v>0</v>
      </c>
      <c r="D4036" s="183">
        <v>0</v>
      </c>
    </row>
    <row r="4037" spans="1:4">
      <c r="A4037">
        <v>4231</v>
      </c>
      <c r="B4037" t="s">
        <v>8746</v>
      </c>
      <c r="C4037" s="30">
        <v>0</v>
      </c>
      <c r="D4037" s="183">
        <v>0</v>
      </c>
    </row>
    <row r="4038" spans="1:4">
      <c r="A4038">
        <v>4232</v>
      </c>
      <c r="B4038" t="s">
        <v>8747</v>
      </c>
      <c r="C4038" s="30">
        <v>0</v>
      </c>
      <c r="D4038" s="183">
        <v>0</v>
      </c>
    </row>
    <row r="4039" spans="1:4">
      <c r="A4039">
        <v>4233</v>
      </c>
      <c r="B4039" t="s">
        <v>8748</v>
      </c>
      <c r="C4039" s="30">
        <v>0</v>
      </c>
      <c r="D4039" s="183">
        <v>0</v>
      </c>
    </row>
    <row r="4040" spans="1:4">
      <c r="A4040">
        <v>4234</v>
      </c>
      <c r="B4040" t="s">
        <v>8749</v>
      </c>
      <c r="C4040" s="30">
        <v>7242</v>
      </c>
      <c r="D4040" s="183">
        <v>0</v>
      </c>
    </row>
    <row r="4041" spans="1:4">
      <c r="A4041">
        <v>4235</v>
      </c>
      <c r="B4041" t="s">
        <v>8750</v>
      </c>
      <c r="C4041" s="30">
        <v>6</v>
      </c>
      <c r="D4041" s="183">
        <v>0</v>
      </c>
    </row>
    <row r="4042" spans="1:4">
      <c r="A4042">
        <v>4236</v>
      </c>
      <c r="B4042" t="s">
        <v>8751</v>
      </c>
      <c r="C4042" s="30">
        <v>0</v>
      </c>
      <c r="D4042" s="183">
        <v>0</v>
      </c>
    </row>
    <row r="4043" spans="1:4">
      <c r="A4043">
        <v>4237</v>
      </c>
      <c r="B4043" t="s">
        <v>8752</v>
      </c>
      <c r="C4043" s="30">
        <v>0</v>
      </c>
      <c r="D4043" s="183">
        <v>0</v>
      </c>
    </row>
    <row r="4044" spans="1:4">
      <c r="A4044">
        <v>4238</v>
      </c>
      <c r="B4044" t="s">
        <v>8753</v>
      </c>
      <c r="C4044" s="30">
        <v>0</v>
      </c>
      <c r="D4044" s="183">
        <v>30.15</v>
      </c>
    </row>
    <row r="4045" spans="1:4">
      <c r="A4045">
        <v>4239</v>
      </c>
      <c r="B4045" t="s">
        <v>8754</v>
      </c>
      <c r="C4045" s="30">
        <v>0</v>
      </c>
      <c r="D4045" s="183">
        <v>0</v>
      </c>
    </row>
    <row r="4046" spans="1:4">
      <c r="A4046">
        <v>4240</v>
      </c>
      <c r="B4046" t="s">
        <v>8755</v>
      </c>
      <c r="C4046" s="30">
        <v>0</v>
      </c>
      <c r="D4046" s="183">
        <v>0</v>
      </c>
    </row>
    <row r="4047" spans="1:4">
      <c r="A4047">
        <v>4241</v>
      </c>
      <c r="B4047" t="s">
        <v>8756</v>
      </c>
      <c r="C4047" s="30">
        <v>0</v>
      </c>
      <c r="D4047" s="183">
        <v>0</v>
      </c>
    </row>
    <row r="4048" spans="1:4">
      <c r="A4048">
        <v>4242</v>
      </c>
      <c r="B4048" t="s">
        <v>8757</v>
      </c>
      <c r="C4048" s="30">
        <v>0</v>
      </c>
      <c r="D4048" s="183">
        <v>0</v>
      </c>
    </row>
    <row r="4049" spans="1:4">
      <c r="A4049">
        <v>4243</v>
      </c>
      <c r="B4049" t="s">
        <v>8758</v>
      </c>
      <c r="C4049" s="30">
        <v>0</v>
      </c>
      <c r="D4049" s="183">
        <v>0</v>
      </c>
    </row>
    <row r="4050" spans="1:4">
      <c r="A4050">
        <v>4244</v>
      </c>
      <c r="B4050" t="s">
        <v>8759</v>
      </c>
      <c r="C4050" s="30">
        <v>0</v>
      </c>
      <c r="D4050" s="183">
        <v>8.73</v>
      </c>
    </row>
    <row r="4051" spans="1:4">
      <c r="A4051">
        <v>4245</v>
      </c>
      <c r="B4051" t="s">
        <v>8760</v>
      </c>
      <c r="C4051" s="30">
        <v>0</v>
      </c>
      <c r="D4051" s="183">
        <v>0</v>
      </c>
    </row>
    <row r="4052" spans="1:4">
      <c r="A4052">
        <v>4246</v>
      </c>
      <c r="B4052" t="s">
        <v>8761</v>
      </c>
      <c r="C4052" s="30">
        <v>0</v>
      </c>
      <c r="D4052" s="183">
        <v>0</v>
      </c>
    </row>
    <row r="4053" spans="1:4">
      <c r="A4053">
        <v>4247</v>
      </c>
      <c r="B4053" t="s">
        <v>8762</v>
      </c>
      <c r="C4053" s="30">
        <v>0</v>
      </c>
      <c r="D4053" s="183">
        <v>0</v>
      </c>
    </row>
    <row r="4054" spans="1:4">
      <c r="A4054">
        <v>4248</v>
      </c>
      <c r="B4054" t="s">
        <v>8763</v>
      </c>
      <c r="C4054" s="30">
        <v>0</v>
      </c>
      <c r="D4054" s="183">
        <v>0</v>
      </c>
    </row>
    <row r="4055" spans="1:4">
      <c r="A4055">
        <v>4249</v>
      </c>
      <c r="B4055" t="s">
        <v>8764</v>
      </c>
      <c r="C4055" s="30">
        <v>0</v>
      </c>
      <c r="D4055" s="183">
        <v>0</v>
      </c>
    </row>
    <row r="4056" spans="1:4">
      <c r="A4056">
        <v>4250</v>
      </c>
      <c r="B4056" t="s">
        <v>8765</v>
      </c>
      <c r="C4056" s="30">
        <v>0</v>
      </c>
      <c r="D4056" s="183">
        <v>98.28</v>
      </c>
    </row>
    <row r="4057" spans="1:4">
      <c r="A4057">
        <v>4251</v>
      </c>
      <c r="B4057" t="s">
        <v>8766</v>
      </c>
      <c r="C4057" s="30">
        <v>0</v>
      </c>
      <c r="D4057" s="183">
        <v>0</v>
      </c>
    </row>
    <row r="4058" spans="1:4">
      <c r="A4058">
        <v>4252</v>
      </c>
      <c r="B4058" t="s">
        <v>8767</v>
      </c>
      <c r="C4058" s="30">
        <v>0</v>
      </c>
      <c r="D4058" s="183">
        <v>0</v>
      </c>
    </row>
    <row r="4059" spans="1:4">
      <c r="A4059">
        <v>4253</v>
      </c>
      <c r="B4059" t="s">
        <v>8768</v>
      </c>
      <c r="C4059" s="30">
        <v>0</v>
      </c>
      <c r="D4059" s="183">
        <v>26.13</v>
      </c>
    </row>
    <row r="4060" spans="1:4">
      <c r="A4060">
        <v>4254</v>
      </c>
      <c r="B4060" t="s">
        <v>8769</v>
      </c>
      <c r="C4060" s="30">
        <v>0</v>
      </c>
      <c r="D4060" s="183">
        <v>0</v>
      </c>
    </row>
    <row r="4061" spans="1:4">
      <c r="A4061">
        <v>4255</v>
      </c>
      <c r="B4061" t="s">
        <v>8770</v>
      </c>
      <c r="C4061" s="30">
        <v>0</v>
      </c>
      <c r="D4061" s="183">
        <v>0</v>
      </c>
    </row>
    <row r="4062" spans="1:4">
      <c r="A4062">
        <v>4256</v>
      </c>
      <c r="B4062" t="s">
        <v>8771</v>
      </c>
      <c r="C4062" s="30">
        <v>15</v>
      </c>
      <c r="D4062" s="183">
        <v>0</v>
      </c>
    </row>
    <row r="4063" spans="1:4">
      <c r="A4063">
        <v>4257</v>
      </c>
      <c r="B4063" t="s">
        <v>8772</v>
      </c>
      <c r="C4063" s="30">
        <v>0</v>
      </c>
      <c r="D4063" s="183">
        <v>0</v>
      </c>
    </row>
    <row r="4064" spans="1:4">
      <c r="A4064">
        <v>4258</v>
      </c>
      <c r="B4064" t="s">
        <v>8773</v>
      </c>
      <c r="C4064" s="30">
        <v>0</v>
      </c>
      <c r="D4064" s="183">
        <v>13.52</v>
      </c>
    </row>
    <row r="4065" spans="1:4">
      <c r="A4065">
        <v>4259</v>
      </c>
      <c r="B4065" t="s">
        <v>8774</v>
      </c>
      <c r="C4065" s="30">
        <v>0</v>
      </c>
      <c r="D4065" s="183">
        <v>780</v>
      </c>
    </row>
    <row r="4066" spans="1:4">
      <c r="A4066">
        <v>4260</v>
      </c>
      <c r="B4066" t="s">
        <v>8775</v>
      </c>
      <c r="C4066" s="30">
        <v>0</v>
      </c>
      <c r="D4066" s="183">
        <v>0</v>
      </c>
    </row>
    <row r="4067" spans="1:4">
      <c r="A4067">
        <v>4261</v>
      </c>
      <c r="B4067" t="s">
        <v>8776</v>
      </c>
      <c r="C4067" s="30">
        <v>0</v>
      </c>
      <c r="D4067" s="183">
        <v>19.047000000000001</v>
      </c>
    </row>
    <row r="4068" spans="1:4">
      <c r="A4068">
        <v>4262</v>
      </c>
      <c r="B4068" t="s">
        <v>8777</v>
      </c>
      <c r="C4068" s="30">
        <v>0</v>
      </c>
      <c r="D4068" s="183">
        <v>0</v>
      </c>
    </row>
    <row r="4069" spans="1:4">
      <c r="A4069">
        <v>4263</v>
      </c>
      <c r="B4069" t="s">
        <v>8778</v>
      </c>
      <c r="C4069" s="30">
        <v>0</v>
      </c>
      <c r="D4069" s="183">
        <v>0</v>
      </c>
    </row>
    <row r="4070" spans="1:4">
      <c r="A4070">
        <v>4264</v>
      </c>
      <c r="B4070" t="s">
        <v>8779</v>
      </c>
      <c r="C4070" s="30">
        <v>0</v>
      </c>
      <c r="D4070" s="183">
        <v>34.103000000000002</v>
      </c>
    </row>
    <row r="4071" spans="1:4">
      <c r="A4071">
        <v>4265</v>
      </c>
      <c r="B4071" t="s">
        <v>8780</v>
      </c>
      <c r="C4071" s="30">
        <v>168</v>
      </c>
      <c r="D4071" s="183">
        <v>0</v>
      </c>
    </row>
    <row r="4072" spans="1:4">
      <c r="A4072">
        <v>4266</v>
      </c>
      <c r="B4072" t="s">
        <v>8781</v>
      </c>
      <c r="C4072" s="30">
        <v>51</v>
      </c>
      <c r="D4072" s="183">
        <v>18.524999999999999</v>
      </c>
    </row>
    <row r="4073" spans="1:4">
      <c r="A4073">
        <v>4267</v>
      </c>
      <c r="B4073" t="s">
        <v>8782</v>
      </c>
      <c r="C4073" s="30">
        <v>30</v>
      </c>
      <c r="D4073" s="183">
        <v>0</v>
      </c>
    </row>
    <row r="4074" spans="1:4">
      <c r="A4074">
        <v>4268</v>
      </c>
      <c r="B4074" t="s">
        <v>8783</v>
      </c>
      <c r="C4074" s="30">
        <v>0</v>
      </c>
      <c r="D4074" s="183">
        <v>0</v>
      </c>
    </row>
    <row r="4075" spans="1:4">
      <c r="A4075">
        <v>4269</v>
      </c>
      <c r="B4075" t="s">
        <v>8784</v>
      </c>
      <c r="C4075" s="30">
        <v>18</v>
      </c>
      <c r="D4075" s="183">
        <v>0</v>
      </c>
    </row>
    <row r="4076" spans="1:4">
      <c r="A4076">
        <v>4270</v>
      </c>
      <c r="B4076" t="s">
        <v>8785</v>
      </c>
      <c r="C4076" s="30">
        <v>0</v>
      </c>
      <c r="D4076" s="183">
        <v>25.474</v>
      </c>
    </row>
    <row r="4077" spans="1:4">
      <c r="A4077">
        <v>4271</v>
      </c>
      <c r="B4077" t="s">
        <v>8786</v>
      </c>
      <c r="C4077" s="30">
        <v>0</v>
      </c>
      <c r="D4077" s="183">
        <v>0</v>
      </c>
    </row>
    <row r="4078" spans="1:4">
      <c r="A4078">
        <v>4272</v>
      </c>
      <c r="B4078" t="s">
        <v>8787</v>
      </c>
      <c r="C4078" s="30">
        <v>0</v>
      </c>
      <c r="D4078" s="183">
        <v>9.5060000000000002</v>
      </c>
    </row>
    <row r="4079" spans="1:4">
      <c r="A4079">
        <v>4273</v>
      </c>
      <c r="B4079" t="s">
        <v>8788</v>
      </c>
      <c r="C4079" s="30">
        <v>3</v>
      </c>
      <c r="D4079" s="183">
        <v>0</v>
      </c>
    </row>
    <row r="4080" spans="1:4">
      <c r="A4080">
        <v>4274</v>
      </c>
      <c r="B4080" t="s">
        <v>8789</v>
      </c>
      <c r="C4080" s="30">
        <v>0</v>
      </c>
      <c r="D4080" s="183">
        <v>0</v>
      </c>
    </row>
    <row r="4081" spans="1:4">
      <c r="A4081">
        <v>4275</v>
      </c>
      <c r="B4081" t="s">
        <v>8790</v>
      </c>
      <c r="C4081" s="30">
        <v>0</v>
      </c>
      <c r="D4081" s="183">
        <v>0</v>
      </c>
    </row>
    <row r="4082" spans="1:4">
      <c r="A4082">
        <v>4276</v>
      </c>
      <c r="B4082" t="s">
        <v>8791</v>
      </c>
      <c r="C4082" s="30">
        <v>0</v>
      </c>
      <c r="D4082" s="183">
        <v>0</v>
      </c>
    </row>
    <row r="4083" spans="1:4">
      <c r="A4083">
        <v>4277</v>
      </c>
      <c r="B4083" t="s">
        <v>8792</v>
      </c>
      <c r="C4083" s="30">
        <v>0</v>
      </c>
      <c r="D4083" s="183">
        <v>0</v>
      </c>
    </row>
    <row r="4084" spans="1:4">
      <c r="A4084">
        <v>4278</v>
      </c>
      <c r="B4084" t="s">
        <v>8793</v>
      </c>
      <c r="C4084" s="30">
        <v>0</v>
      </c>
      <c r="D4084" s="183">
        <v>5.32</v>
      </c>
    </row>
    <row r="4085" spans="1:4">
      <c r="A4085">
        <v>4279</v>
      </c>
      <c r="B4085" t="s">
        <v>8794</v>
      </c>
      <c r="C4085" s="30">
        <v>0</v>
      </c>
      <c r="D4085" s="183">
        <v>0</v>
      </c>
    </row>
    <row r="4086" spans="1:4">
      <c r="A4086">
        <v>4280</v>
      </c>
      <c r="B4086" t="s">
        <v>32194</v>
      </c>
      <c r="C4086" s="30">
        <v>0</v>
      </c>
      <c r="D4086" s="183">
        <v>0</v>
      </c>
    </row>
    <row r="4087" spans="1:4">
      <c r="A4087">
        <v>4281</v>
      </c>
      <c r="B4087" t="s">
        <v>8795</v>
      </c>
      <c r="C4087" s="30">
        <v>3</v>
      </c>
      <c r="D4087" s="183">
        <v>0</v>
      </c>
    </row>
    <row r="4088" spans="1:4">
      <c r="A4088">
        <v>4282</v>
      </c>
      <c r="B4088" t="s">
        <v>8796</v>
      </c>
      <c r="C4088" s="30">
        <v>0</v>
      </c>
      <c r="D4088" s="183">
        <v>0</v>
      </c>
    </row>
    <row r="4089" spans="1:4">
      <c r="A4089">
        <v>4283</v>
      </c>
      <c r="B4089" t="s">
        <v>8797</v>
      </c>
      <c r="C4089" s="30">
        <v>0</v>
      </c>
      <c r="D4089" s="183">
        <v>0</v>
      </c>
    </row>
    <row r="4090" spans="1:4">
      <c r="A4090">
        <v>4284</v>
      </c>
      <c r="B4090" t="s">
        <v>18208</v>
      </c>
      <c r="C4090" s="30">
        <v>246</v>
      </c>
      <c r="D4090" s="183">
        <v>0</v>
      </c>
    </row>
    <row r="4091" spans="1:4">
      <c r="A4091">
        <v>4285</v>
      </c>
      <c r="B4091" t="s">
        <v>8798</v>
      </c>
      <c r="C4091" s="30">
        <v>0</v>
      </c>
      <c r="D4091" s="183">
        <v>0</v>
      </c>
    </row>
    <row r="4092" spans="1:4">
      <c r="A4092">
        <v>4286</v>
      </c>
      <c r="B4092" t="s">
        <v>8799</v>
      </c>
      <c r="C4092" s="30">
        <v>0</v>
      </c>
      <c r="D4092" s="183">
        <v>0</v>
      </c>
    </row>
    <row r="4093" spans="1:4">
      <c r="A4093">
        <v>4287</v>
      </c>
      <c r="B4093" t="s">
        <v>8800</v>
      </c>
      <c r="C4093" s="30">
        <v>12</v>
      </c>
      <c r="D4093" s="183">
        <v>0</v>
      </c>
    </row>
    <row r="4094" spans="1:4">
      <c r="A4094">
        <v>4288</v>
      </c>
      <c r="B4094" t="s">
        <v>8801</v>
      </c>
      <c r="C4094" s="30">
        <v>0</v>
      </c>
      <c r="D4094" s="183">
        <v>0</v>
      </c>
    </row>
    <row r="4095" spans="1:4">
      <c r="A4095">
        <v>4289</v>
      </c>
      <c r="B4095" t="s">
        <v>8802</v>
      </c>
      <c r="C4095" s="30">
        <v>0</v>
      </c>
      <c r="D4095" s="183">
        <v>0</v>
      </c>
    </row>
    <row r="4096" spans="1:4">
      <c r="A4096">
        <v>4290</v>
      </c>
      <c r="B4096" t="s">
        <v>8803</v>
      </c>
      <c r="C4096" s="30">
        <v>0</v>
      </c>
      <c r="D4096" s="183">
        <v>0</v>
      </c>
    </row>
    <row r="4097" spans="1:4">
      <c r="A4097">
        <v>4291</v>
      </c>
      <c r="B4097" t="s">
        <v>8804</v>
      </c>
      <c r="C4097" s="30">
        <v>0</v>
      </c>
      <c r="D4097" s="183">
        <v>0</v>
      </c>
    </row>
    <row r="4098" spans="1:4">
      <c r="A4098">
        <v>4292</v>
      </c>
      <c r="B4098" t="s">
        <v>8805</v>
      </c>
      <c r="C4098" s="30">
        <v>0</v>
      </c>
      <c r="D4098" s="183">
        <v>10.279</v>
      </c>
    </row>
    <row r="4099" spans="1:4">
      <c r="A4099">
        <v>4293</v>
      </c>
      <c r="B4099" t="s">
        <v>8806</v>
      </c>
      <c r="C4099" s="30">
        <v>0</v>
      </c>
      <c r="D4099" s="183">
        <v>0</v>
      </c>
    </row>
    <row r="4100" spans="1:4">
      <c r="A4100">
        <v>4294</v>
      </c>
      <c r="B4100" t="s">
        <v>8807</v>
      </c>
      <c r="C4100" s="30">
        <v>0</v>
      </c>
      <c r="D4100" s="183">
        <v>0</v>
      </c>
    </row>
    <row r="4101" spans="1:4">
      <c r="A4101">
        <v>4295</v>
      </c>
      <c r="B4101" t="s">
        <v>8808</v>
      </c>
      <c r="C4101" s="30">
        <v>0</v>
      </c>
      <c r="D4101" s="183">
        <v>0</v>
      </c>
    </row>
    <row r="4102" spans="1:4">
      <c r="A4102">
        <v>4296</v>
      </c>
      <c r="B4102" t="s">
        <v>8809</v>
      </c>
      <c r="C4102" s="30">
        <v>0</v>
      </c>
      <c r="D4102" s="183">
        <v>0</v>
      </c>
    </row>
    <row r="4103" spans="1:4">
      <c r="A4103">
        <v>4297</v>
      </c>
      <c r="B4103" t="s">
        <v>32195</v>
      </c>
      <c r="C4103" s="30">
        <v>0</v>
      </c>
      <c r="D4103" s="183">
        <v>0</v>
      </c>
    </row>
    <row r="4104" spans="1:4">
      <c r="A4104">
        <v>4298</v>
      </c>
      <c r="B4104" t="s">
        <v>32195</v>
      </c>
      <c r="C4104" s="30">
        <v>0</v>
      </c>
      <c r="D4104" s="183">
        <v>3.95</v>
      </c>
    </row>
    <row r="4105" spans="1:4">
      <c r="A4105">
        <v>4299</v>
      </c>
      <c r="B4105" t="s">
        <v>8810</v>
      </c>
      <c r="C4105" s="30">
        <v>24</v>
      </c>
      <c r="D4105" s="183">
        <v>0</v>
      </c>
    </row>
    <row r="4106" spans="1:4">
      <c r="A4106">
        <v>4300</v>
      </c>
      <c r="B4106" t="s">
        <v>32195</v>
      </c>
      <c r="C4106" s="30">
        <v>0</v>
      </c>
      <c r="D4106" s="183">
        <v>0</v>
      </c>
    </row>
    <row r="4107" spans="1:4">
      <c r="A4107">
        <v>4301</v>
      </c>
      <c r="B4107" t="s">
        <v>32196</v>
      </c>
      <c r="C4107" s="30">
        <v>0</v>
      </c>
      <c r="D4107" s="183">
        <v>0</v>
      </c>
    </row>
    <row r="4108" spans="1:4">
      <c r="A4108">
        <v>4302</v>
      </c>
      <c r="B4108" t="s">
        <v>8811</v>
      </c>
      <c r="C4108" s="30">
        <v>0</v>
      </c>
      <c r="D4108" s="183">
        <v>0</v>
      </c>
    </row>
    <row r="4109" spans="1:4">
      <c r="A4109">
        <v>4303</v>
      </c>
      <c r="B4109" t="s">
        <v>32197</v>
      </c>
      <c r="C4109" s="30">
        <v>0</v>
      </c>
      <c r="D4109" s="183">
        <v>0</v>
      </c>
    </row>
    <row r="4110" spans="1:4">
      <c r="A4110">
        <v>4304</v>
      </c>
      <c r="B4110" t="s">
        <v>8812</v>
      </c>
      <c r="C4110" s="30">
        <v>0</v>
      </c>
      <c r="D4110" s="183">
        <v>24.59</v>
      </c>
    </row>
    <row r="4111" spans="1:4">
      <c r="A4111">
        <v>4305</v>
      </c>
      <c r="B4111" t="s">
        <v>27636</v>
      </c>
      <c r="C4111" s="30">
        <v>0</v>
      </c>
      <c r="D4111" s="183">
        <v>0</v>
      </c>
    </row>
    <row r="4112" spans="1:4">
      <c r="A4112">
        <v>4306</v>
      </c>
      <c r="B4112" t="s">
        <v>32198</v>
      </c>
      <c r="C4112" s="30">
        <v>0</v>
      </c>
      <c r="D4112" s="183">
        <v>0</v>
      </c>
    </row>
    <row r="4113" spans="1:4">
      <c r="A4113">
        <v>4307</v>
      </c>
      <c r="B4113" t="s">
        <v>32199</v>
      </c>
      <c r="C4113" s="30">
        <v>0</v>
      </c>
      <c r="D4113" s="183">
        <v>0</v>
      </c>
    </row>
    <row r="4114" spans="1:4">
      <c r="A4114">
        <v>4308</v>
      </c>
      <c r="B4114" t="s">
        <v>32200</v>
      </c>
      <c r="C4114" s="30">
        <v>0</v>
      </c>
      <c r="D4114" s="183">
        <v>0</v>
      </c>
    </row>
    <row r="4115" spans="1:4">
      <c r="A4115">
        <v>4309</v>
      </c>
      <c r="B4115" t="s">
        <v>32201</v>
      </c>
      <c r="C4115" s="30">
        <v>0</v>
      </c>
      <c r="D4115" s="183">
        <v>18.542999999999999</v>
      </c>
    </row>
    <row r="4116" spans="1:4">
      <c r="A4116">
        <v>4310</v>
      </c>
      <c r="B4116" t="s">
        <v>32202</v>
      </c>
      <c r="C4116" s="30">
        <v>0</v>
      </c>
      <c r="D4116" s="183">
        <v>6.9960000000000004</v>
      </c>
    </row>
    <row r="4117" spans="1:4">
      <c r="A4117">
        <v>4311</v>
      </c>
      <c r="B4117" t="s">
        <v>32203</v>
      </c>
      <c r="C4117" s="30">
        <v>0</v>
      </c>
      <c r="D4117" s="183">
        <v>0</v>
      </c>
    </row>
    <row r="4118" spans="1:4">
      <c r="A4118">
        <v>4312</v>
      </c>
      <c r="B4118" t="s">
        <v>32204</v>
      </c>
      <c r="C4118" s="30">
        <v>0</v>
      </c>
      <c r="D4118" s="183">
        <v>0</v>
      </c>
    </row>
    <row r="4119" spans="1:4">
      <c r="A4119">
        <v>4313</v>
      </c>
      <c r="B4119" t="s">
        <v>32205</v>
      </c>
      <c r="C4119" s="30">
        <v>0</v>
      </c>
      <c r="D4119" s="183">
        <v>3.8959999999999999</v>
      </c>
    </row>
    <row r="4120" spans="1:4">
      <c r="A4120">
        <v>4314</v>
      </c>
      <c r="B4120" t="s">
        <v>8813</v>
      </c>
      <c r="C4120" s="30">
        <v>6</v>
      </c>
      <c r="D4120" s="183">
        <v>0</v>
      </c>
    </row>
    <row r="4121" spans="1:4">
      <c r="A4121">
        <v>4315</v>
      </c>
      <c r="B4121" t="s">
        <v>8814</v>
      </c>
      <c r="C4121" s="30">
        <v>12</v>
      </c>
      <c r="D4121" s="183">
        <v>0</v>
      </c>
    </row>
    <row r="4122" spans="1:4">
      <c r="A4122">
        <v>4316</v>
      </c>
      <c r="B4122" t="s">
        <v>8815</v>
      </c>
      <c r="C4122" s="30">
        <v>0</v>
      </c>
      <c r="D4122" s="183">
        <v>0</v>
      </c>
    </row>
    <row r="4123" spans="1:4">
      <c r="A4123">
        <v>4317</v>
      </c>
      <c r="B4123" t="s">
        <v>8816</v>
      </c>
      <c r="C4123" s="30">
        <v>75</v>
      </c>
      <c r="D4123" s="183">
        <v>0</v>
      </c>
    </row>
    <row r="4124" spans="1:4">
      <c r="A4124">
        <v>4318</v>
      </c>
      <c r="B4124" t="s">
        <v>8817</v>
      </c>
      <c r="C4124" s="30">
        <v>0</v>
      </c>
      <c r="D4124" s="183">
        <v>0</v>
      </c>
    </row>
    <row r="4125" spans="1:4">
      <c r="A4125">
        <v>4319</v>
      </c>
      <c r="B4125" t="s">
        <v>8818</v>
      </c>
      <c r="C4125" s="30">
        <v>0</v>
      </c>
      <c r="D4125" s="183">
        <v>0</v>
      </c>
    </row>
    <row r="4126" spans="1:4">
      <c r="A4126">
        <v>4320</v>
      </c>
      <c r="B4126" t="s">
        <v>8819</v>
      </c>
      <c r="C4126" s="30">
        <v>0</v>
      </c>
      <c r="D4126" s="183">
        <v>16.663</v>
      </c>
    </row>
    <row r="4127" spans="1:4">
      <c r="A4127">
        <v>4321</v>
      </c>
      <c r="B4127" t="s">
        <v>27495</v>
      </c>
      <c r="C4127" s="30">
        <v>0</v>
      </c>
      <c r="D4127" s="183">
        <v>0</v>
      </c>
    </row>
    <row r="4128" spans="1:4">
      <c r="A4128">
        <v>4322</v>
      </c>
      <c r="B4128" t="s">
        <v>8820</v>
      </c>
      <c r="C4128" s="30">
        <v>0</v>
      </c>
      <c r="D4128" s="183">
        <v>0</v>
      </c>
    </row>
    <row r="4129" spans="1:4">
      <c r="A4129">
        <v>4323</v>
      </c>
      <c r="B4129" t="s">
        <v>8821</v>
      </c>
      <c r="C4129" s="30">
        <v>0</v>
      </c>
      <c r="D4129" s="183">
        <v>0</v>
      </c>
    </row>
    <row r="4130" spans="1:4">
      <c r="A4130">
        <v>4324</v>
      </c>
      <c r="B4130" t="s">
        <v>8822</v>
      </c>
      <c r="C4130" s="30">
        <v>6</v>
      </c>
      <c r="D4130" s="183">
        <v>0</v>
      </c>
    </row>
    <row r="4131" spans="1:4">
      <c r="A4131">
        <v>4325</v>
      </c>
      <c r="B4131" t="s">
        <v>8823</v>
      </c>
      <c r="C4131" s="30">
        <v>0</v>
      </c>
      <c r="D4131" s="183">
        <v>23.315999999999999</v>
      </c>
    </row>
    <row r="4132" spans="1:4">
      <c r="A4132">
        <v>4326</v>
      </c>
      <c r="B4132" t="s">
        <v>8824</v>
      </c>
      <c r="C4132" s="30">
        <v>0</v>
      </c>
      <c r="D4132" s="183">
        <v>13.663</v>
      </c>
    </row>
    <row r="4133" spans="1:4">
      <c r="A4133">
        <v>4327</v>
      </c>
      <c r="B4133" t="s">
        <v>8825</v>
      </c>
      <c r="C4133" s="30">
        <v>0</v>
      </c>
      <c r="D4133" s="183">
        <v>4.0609999999999999</v>
      </c>
    </row>
    <row r="4134" spans="1:4">
      <c r="A4134">
        <v>4328</v>
      </c>
      <c r="B4134" t="s">
        <v>8826</v>
      </c>
      <c r="C4134" s="30">
        <v>6</v>
      </c>
      <c r="D4134" s="183">
        <v>0</v>
      </c>
    </row>
    <row r="4135" spans="1:4">
      <c r="A4135">
        <v>4329</v>
      </c>
      <c r="B4135" t="s">
        <v>8827</v>
      </c>
      <c r="C4135" s="30">
        <v>12</v>
      </c>
      <c r="D4135" s="183">
        <v>0</v>
      </c>
    </row>
    <row r="4136" spans="1:4">
      <c r="A4136">
        <v>4330</v>
      </c>
      <c r="B4136" t="s">
        <v>8828</v>
      </c>
      <c r="C4136" s="30">
        <v>0</v>
      </c>
      <c r="D4136" s="183">
        <v>0</v>
      </c>
    </row>
    <row r="4137" spans="1:4">
      <c r="A4137">
        <v>4331</v>
      </c>
      <c r="B4137" t="s">
        <v>8829</v>
      </c>
      <c r="C4137" s="30">
        <v>0</v>
      </c>
      <c r="D4137" s="183">
        <v>0</v>
      </c>
    </row>
    <row r="4138" spans="1:4">
      <c r="A4138">
        <v>4332</v>
      </c>
      <c r="B4138" t="s">
        <v>8830</v>
      </c>
      <c r="C4138" s="30">
        <v>0</v>
      </c>
      <c r="D4138" s="183">
        <v>0</v>
      </c>
    </row>
    <row r="4139" spans="1:4">
      <c r="A4139">
        <v>4333</v>
      </c>
      <c r="B4139" t="s">
        <v>8831</v>
      </c>
      <c r="C4139" s="30">
        <v>0</v>
      </c>
      <c r="D4139" s="183">
        <v>0</v>
      </c>
    </row>
    <row r="4140" spans="1:4">
      <c r="A4140">
        <v>4334</v>
      </c>
      <c r="B4140" t="s">
        <v>8832</v>
      </c>
      <c r="C4140" s="30">
        <v>0</v>
      </c>
      <c r="D4140" s="183">
        <v>14.099</v>
      </c>
    </row>
    <row r="4141" spans="1:4">
      <c r="A4141">
        <v>4335</v>
      </c>
      <c r="B4141" t="s">
        <v>27521</v>
      </c>
      <c r="C4141" s="30">
        <v>102</v>
      </c>
      <c r="D4141" s="183">
        <v>0</v>
      </c>
    </row>
    <row r="4142" spans="1:4">
      <c r="A4142">
        <v>4336</v>
      </c>
      <c r="B4142" t="s">
        <v>8833</v>
      </c>
      <c r="C4142" s="30">
        <v>6</v>
      </c>
      <c r="D4142" s="183">
        <v>0</v>
      </c>
    </row>
    <row r="4143" spans="1:4">
      <c r="A4143">
        <v>4337</v>
      </c>
      <c r="B4143" t="s">
        <v>8834</v>
      </c>
      <c r="C4143" s="30">
        <v>6</v>
      </c>
      <c r="D4143" s="183">
        <v>0</v>
      </c>
    </row>
    <row r="4144" spans="1:4">
      <c r="A4144">
        <v>4338</v>
      </c>
      <c r="B4144" t="s">
        <v>8835</v>
      </c>
      <c r="C4144" s="30">
        <v>0</v>
      </c>
      <c r="D4144" s="183">
        <v>0</v>
      </c>
    </row>
    <row r="4145" spans="1:4">
      <c r="A4145">
        <v>4339</v>
      </c>
      <c r="B4145" t="s">
        <v>8836</v>
      </c>
      <c r="C4145" s="30">
        <v>0</v>
      </c>
      <c r="D4145" s="183">
        <v>0</v>
      </c>
    </row>
    <row r="4146" spans="1:4">
      <c r="A4146">
        <v>4340</v>
      </c>
      <c r="B4146" t="s">
        <v>8837</v>
      </c>
      <c r="C4146" s="30">
        <v>0</v>
      </c>
      <c r="D4146" s="183">
        <v>0</v>
      </c>
    </row>
    <row r="4147" spans="1:4">
      <c r="A4147">
        <v>4341</v>
      </c>
      <c r="B4147" t="s">
        <v>27479</v>
      </c>
      <c r="C4147" s="30">
        <v>15</v>
      </c>
      <c r="D4147" s="183">
        <v>15.329000000000001</v>
      </c>
    </row>
    <row r="4148" spans="1:4">
      <c r="A4148">
        <v>4342</v>
      </c>
      <c r="B4148" t="s">
        <v>8838</v>
      </c>
      <c r="C4148" s="30">
        <v>0</v>
      </c>
      <c r="D4148" s="183">
        <v>0</v>
      </c>
    </row>
    <row r="4149" spans="1:4">
      <c r="A4149">
        <v>4343</v>
      </c>
      <c r="B4149" t="s">
        <v>8839</v>
      </c>
      <c r="C4149" s="30">
        <v>0</v>
      </c>
      <c r="D4149" s="183">
        <v>0</v>
      </c>
    </row>
    <row r="4150" spans="1:4">
      <c r="A4150">
        <v>4344</v>
      </c>
      <c r="B4150" t="s">
        <v>8840</v>
      </c>
      <c r="C4150" s="30">
        <v>0</v>
      </c>
      <c r="D4150" s="183">
        <v>0</v>
      </c>
    </row>
    <row r="4151" spans="1:4">
      <c r="A4151">
        <v>4345</v>
      </c>
      <c r="B4151" t="s">
        <v>8841</v>
      </c>
      <c r="C4151" s="30">
        <v>0</v>
      </c>
      <c r="D4151" s="183">
        <v>4.9089999999999998</v>
      </c>
    </row>
    <row r="4152" spans="1:4">
      <c r="A4152">
        <v>4346</v>
      </c>
      <c r="B4152" t="s">
        <v>8842</v>
      </c>
      <c r="C4152" s="30">
        <v>0</v>
      </c>
      <c r="D4152" s="183">
        <v>44.88</v>
      </c>
    </row>
    <row r="4153" spans="1:4">
      <c r="A4153">
        <v>4347</v>
      </c>
      <c r="B4153" t="s">
        <v>8843</v>
      </c>
      <c r="C4153" s="30">
        <v>0</v>
      </c>
      <c r="D4153" s="183">
        <v>0</v>
      </c>
    </row>
    <row r="4154" spans="1:4">
      <c r="A4154">
        <v>4348</v>
      </c>
      <c r="B4154" t="s">
        <v>8844</v>
      </c>
      <c r="C4154" s="30">
        <v>0</v>
      </c>
      <c r="D4154" s="183">
        <v>0</v>
      </c>
    </row>
    <row r="4155" spans="1:4">
      <c r="A4155">
        <v>4349</v>
      </c>
      <c r="B4155" t="s">
        <v>8845</v>
      </c>
      <c r="C4155" s="30">
        <v>0</v>
      </c>
      <c r="D4155" s="183">
        <v>0</v>
      </c>
    </row>
    <row r="4156" spans="1:4">
      <c r="A4156">
        <v>4350</v>
      </c>
      <c r="B4156" t="s">
        <v>8846</v>
      </c>
      <c r="C4156" s="30">
        <v>0</v>
      </c>
      <c r="D4156" s="183">
        <v>0</v>
      </c>
    </row>
    <row r="4157" spans="1:4">
      <c r="A4157">
        <v>4351</v>
      </c>
      <c r="B4157" t="s">
        <v>8847</v>
      </c>
      <c r="C4157" s="30">
        <v>0</v>
      </c>
      <c r="D4157" s="183">
        <v>0</v>
      </c>
    </row>
    <row r="4158" spans="1:4">
      <c r="A4158">
        <v>4352</v>
      </c>
      <c r="B4158" t="s">
        <v>8848</v>
      </c>
      <c r="C4158" s="30">
        <v>12</v>
      </c>
      <c r="D4158" s="183">
        <v>0</v>
      </c>
    </row>
    <row r="4159" spans="1:4">
      <c r="A4159">
        <v>4353</v>
      </c>
      <c r="B4159" t="s">
        <v>8849</v>
      </c>
      <c r="C4159" s="30">
        <v>0</v>
      </c>
      <c r="D4159" s="183">
        <v>0</v>
      </c>
    </row>
    <row r="4160" spans="1:4">
      <c r="A4160">
        <v>4354</v>
      </c>
      <c r="B4160" t="s">
        <v>8850</v>
      </c>
      <c r="C4160" s="30">
        <v>0</v>
      </c>
      <c r="D4160" s="183">
        <v>0</v>
      </c>
    </row>
    <row r="4161" spans="1:4">
      <c r="A4161">
        <v>4355</v>
      </c>
      <c r="B4161" t="s">
        <v>8851</v>
      </c>
      <c r="C4161" s="30">
        <v>0</v>
      </c>
      <c r="D4161" s="183">
        <v>19.809999999999999</v>
      </c>
    </row>
    <row r="4162" spans="1:4">
      <c r="A4162">
        <v>4356</v>
      </c>
      <c r="B4162" t="s">
        <v>8852</v>
      </c>
      <c r="C4162" s="30">
        <v>0</v>
      </c>
      <c r="D4162" s="183">
        <v>0</v>
      </c>
    </row>
    <row r="4163" spans="1:4">
      <c r="A4163">
        <v>4357</v>
      </c>
      <c r="B4163" t="s">
        <v>8853</v>
      </c>
      <c r="C4163" s="30">
        <v>0</v>
      </c>
      <c r="D4163" s="183">
        <v>9.2439999999999998</v>
      </c>
    </row>
    <row r="4164" spans="1:4">
      <c r="A4164">
        <v>4358</v>
      </c>
      <c r="B4164" t="s">
        <v>8854</v>
      </c>
      <c r="C4164" s="30">
        <v>0</v>
      </c>
      <c r="D4164" s="183">
        <v>0</v>
      </c>
    </row>
    <row r="4165" spans="1:4">
      <c r="A4165">
        <v>4359</v>
      </c>
      <c r="B4165" t="s">
        <v>8855</v>
      </c>
      <c r="C4165" s="30">
        <v>0</v>
      </c>
      <c r="D4165" s="183">
        <v>17.100000000000001</v>
      </c>
    </row>
    <row r="4166" spans="1:4">
      <c r="A4166">
        <v>4360</v>
      </c>
      <c r="B4166" t="s">
        <v>32206</v>
      </c>
      <c r="C4166" s="30">
        <v>0</v>
      </c>
      <c r="D4166" s="183">
        <v>0</v>
      </c>
    </row>
    <row r="4167" spans="1:4">
      <c r="A4167">
        <v>4361</v>
      </c>
      <c r="B4167" t="s">
        <v>8856</v>
      </c>
      <c r="C4167" s="30">
        <v>0</v>
      </c>
      <c r="D4167" s="183">
        <v>0</v>
      </c>
    </row>
    <row r="4168" spans="1:4">
      <c r="A4168">
        <v>4362</v>
      </c>
      <c r="B4168" t="s">
        <v>8857</v>
      </c>
      <c r="C4168" s="30">
        <v>0</v>
      </c>
      <c r="D4168" s="183">
        <v>0</v>
      </c>
    </row>
    <row r="4169" spans="1:4">
      <c r="A4169">
        <v>4363</v>
      </c>
      <c r="B4169" t="s">
        <v>8858</v>
      </c>
      <c r="C4169" s="30">
        <v>0</v>
      </c>
      <c r="D4169" s="183">
        <v>5.2670000000000003</v>
      </c>
    </row>
    <row r="4170" spans="1:4">
      <c r="A4170">
        <v>4364</v>
      </c>
      <c r="B4170" t="s">
        <v>8859</v>
      </c>
      <c r="C4170" s="30">
        <v>0</v>
      </c>
      <c r="D4170" s="183">
        <v>0</v>
      </c>
    </row>
    <row r="4171" spans="1:4">
      <c r="A4171">
        <v>4365</v>
      </c>
      <c r="B4171" t="s">
        <v>8860</v>
      </c>
      <c r="C4171" s="30">
        <v>0</v>
      </c>
      <c r="D4171" s="183">
        <v>0</v>
      </c>
    </row>
    <row r="4172" spans="1:4">
      <c r="A4172">
        <v>4366</v>
      </c>
      <c r="B4172" t="s">
        <v>8861</v>
      </c>
      <c r="C4172" s="30">
        <v>0</v>
      </c>
      <c r="D4172" s="183">
        <v>25.991</v>
      </c>
    </row>
    <row r="4173" spans="1:4">
      <c r="A4173">
        <v>4367</v>
      </c>
      <c r="B4173" t="s">
        <v>8862</v>
      </c>
      <c r="C4173" s="30">
        <v>9</v>
      </c>
      <c r="D4173" s="183">
        <v>0</v>
      </c>
    </row>
    <row r="4174" spans="1:4">
      <c r="A4174">
        <v>4368</v>
      </c>
      <c r="B4174" t="s">
        <v>32207</v>
      </c>
      <c r="C4174" s="30">
        <v>0</v>
      </c>
      <c r="D4174" s="183">
        <v>0</v>
      </c>
    </row>
    <row r="4175" spans="1:4">
      <c r="A4175">
        <v>4369</v>
      </c>
      <c r="B4175" t="s">
        <v>32208</v>
      </c>
      <c r="C4175" s="30">
        <v>30</v>
      </c>
      <c r="D4175" s="183">
        <v>10.744999999999999</v>
      </c>
    </row>
    <row r="4176" spans="1:4">
      <c r="A4176">
        <v>4370</v>
      </c>
      <c r="B4176" t="s">
        <v>32209</v>
      </c>
      <c r="C4176" s="30">
        <v>0</v>
      </c>
      <c r="D4176" s="183">
        <v>44.94</v>
      </c>
    </row>
    <row r="4177" spans="1:4">
      <c r="A4177">
        <v>4371</v>
      </c>
      <c r="B4177" t="s">
        <v>32210</v>
      </c>
      <c r="C4177" s="30">
        <v>0</v>
      </c>
      <c r="D4177" s="183">
        <v>0</v>
      </c>
    </row>
    <row r="4178" spans="1:4">
      <c r="A4178">
        <v>4372</v>
      </c>
      <c r="B4178" t="s">
        <v>32211</v>
      </c>
      <c r="C4178" s="30">
        <v>0</v>
      </c>
      <c r="D4178" s="183">
        <v>0</v>
      </c>
    </row>
    <row r="4179" spans="1:4">
      <c r="A4179">
        <v>4373</v>
      </c>
      <c r="B4179" t="s">
        <v>32212</v>
      </c>
      <c r="C4179" s="30">
        <v>0</v>
      </c>
      <c r="D4179" s="183">
        <v>0</v>
      </c>
    </row>
    <row r="4180" spans="1:4">
      <c r="A4180">
        <v>4374</v>
      </c>
      <c r="B4180" t="s">
        <v>32213</v>
      </c>
      <c r="C4180" s="30">
        <v>0</v>
      </c>
      <c r="D4180" s="183">
        <v>10.404</v>
      </c>
    </row>
    <row r="4181" spans="1:4">
      <c r="A4181">
        <v>4375</v>
      </c>
      <c r="B4181" t="s">
        <v>8863</v>
      </c>
      <c r="C4181" s="30">
        <v>0</v>
      </c>
      <c r="D4181" s="183">
        <v>0</v>
      </c>
    </row>
    <row r="4182" spans="1:4">
      <c r="A4182">
        <v>4376</v>
      </c>
      <c r="B4182" t="s">
        <v>8864</v>
      </c>
      <c r="C4182" s="30">
        <v>72</v>
      </c>
      <c r="D4182" s="183">
        <v>0</v>
      </c>
    </row>
    <row r="4183" spans="1:4">
      <c r="A4183">
        <v>4377</v>
      </c>
      <c r="B4183" t="s">
        <v>8865</v>
      </c>
      <c r="C4183" s="30">
        <v>6</v>
      </c>
      <c r="D4183" s="183">
        <v>0</v>
      </c>
    </row>
    <row r="4184" spans="1:4">
      <c r="A4184">
        <v>4378</v>
      </c>
      <c r="B4184" t="s">
        <v>8866</v>
      </c>
      <c r="C4184" s="30">
        <v>0</v>
      </c>
      <c r="D4184" s="183">
        <v>0</v>
      </c>
    </row>
    <row r="4185" spans="1:4">
      <c r="A4185">
        <v>4379</v>
      </c>
      <c r="B4185" t="s">
        <v>8867</v>
      </c>
      <c r="C4185" s="30">
        <v>0</v>
      </c>
      <c r="D4185" s="183">
        <v>0</v>
      </c>
    </row>
    <row r="4186" spans="1:4">
      <c r="A4186">
        <v>4380</v>
      </c>
      <c r="B4186" t="s">
        <v>8868</v>
      </c>
      <c r="C4186" s="30">
        <v>0</v>
      </c>
      <c r="D4186" s="183">
        <v>0</v>
      </c>
    </row>
    <row r="4187" spans="1:4">
      <c r="A4187">
        <v>4381</v>
      </c>
      <c r="B4187" t="s">
        <v>8869</v>
      </c>
      <c r="C4187" s="30">
        <v>0</v>
      </c>
      <c r="D4187" s="183">
        <v>0</v>
      </c>
    </row>
    <row r="4188" spans="1:4">
      <c r="A4188">
        <v>4382</v>
      </c>
      <c r="B4188" t="s">
        <v>8870</v>
      </c>
      <c r="C4188" s="30">
        <v>0</v>
      </c>
      <c r="D4188" s="183">
        <v>0</v>
      </c>
    </row>
    <row r="4189" spans="1:4">
      <c r="A4189">
        <v>4383</v>
      </c>
      <c r="B4189" t="s">
        <v>8871</v>
      </c>
      <c r="C4189" s="30">
        <v>0</v>
      </c>
      <c r="D4189" s="183">
        <v>44.62</v>
      </c>
    </row>
    <row r="4190" spans="1:4">
      <c r="A4190">
        <v>4384</v>
      </c>
      <c r="B4190" t="s">
        <v>8872</v>
      </c>
      <c r="C4190" s="30">
        <v>3</v>
      </c>
      <c r="D4190" s="183">
        <v>0</v>
      </c>
    </row>
    <row r="4191" spans="1:4">
      <c r="A4191">
        <v>4385</v>
      </c>
      <c r="B4191" t="s">
        <v>8873</v>
      </c>
      <c r="C4191" s="30">
        <v>0</v>
      </c>
      <c r="D4191" s="183">
        <v>0</v>
      </c>
    </row>
    <row r="4192" spans="1:4">
      <c r="A4192">
        <v>4386</v>
      </c>
      <c r="B4192" t="s">
        <v>8874</v>
      </c>
      <c r="C4192" s="30">
        <v>0</v>
      </c>
      <c r="D4192" s="183">
        <v>0</v>
      </c>
    </row>
    <row r="4193" spans="1:4">
      <c r="A4193">
        <v>4387</v>
      </c>
      <c r="B4193" t="s">
        <v>8875</v>
      </c>
      <c r="C4193" s="30">
        <v>0</v>
      </c>
      <c r="D4193" s="183">
        <v>0</v>
      </c>
    </row>
    <row r="4194" spans="1:4">
      <c r="A4194">
        <v>4388</v>
      </c>
      <c r="B4194" t="s">
        <v>31882</v>
      </c>
      <c r="C4194" s="30">
        <v>0</v>
      </c>
      <c r="D4194" s="183">
        <v>0</v>
      </c>
    </row>
    <row r="4195" spans="1:4">
      <c r="A4195">
        <v>4389</v>
      </c>
      <c r="B4195" t="s">
        <v>8876</v>
      </c>
      <c r="C4195" s="30">
        <v>9</v>
      </c>
      <c r="D4195" s="183">
        <v>25.35</v>
      </c>
    </row>
    <row r="4196" spans="1:4">
      <c r="A4196">
        <v>4390</v>
      </c>
      <c r="B4196" t="s">
        <v>8877</v>
      </c>
      <c r="C4196" s="30">
        <v>0</v>
      </c>
      <c r="D4196" s="183">
        <v>0</v>
      </c>
    </row>
    <row r="4197" spans="1:4">
      <c r="A4197">
        <v>4391</v>
      </c>
      <c r="B4197" t="s">
        <v>8878</v>
      </c>
      <c r="C4197" s="30">
        <v>0</v>
      </c>
      <c r="D4197" s="183">
        <v>0</v>
      </c>
    </row>
    <row r="4198" spans="1:4">
      <c r="A4198">
        <v>4392</v>
      </c>
      <c r="B4198" t="s">
        <v>8879</v>
      </c>
      <c r="C4198" s="30">
        <v>0</v>
      </c>
      <c r="D4198" s="183">
        <v>9.9749999999999996</v>
      </c>
    </row>
    <row r="4199" spans="1:4">
      <c r="A4199">
        <v>4393</v>
      </c>
      <c r="B4199" t="s">
        <v>8880</v>
      </c>
      <c r="C4199" s="30">
        <v>0</v>
      </c>
      <c r="D4199" s="183">
        <v>0</v>
      </c>
    </row>
    <row r="4200" spans="1:4">
      <c r="A4200">
        <v>4394</v>
      </c>
      <c r="B4200" t="s">
        <v>8881</v>
      </c>
      <c r="C4200" s="30">
        <v>0</v>
      </c>
      <c r="D4200" s="183">
        <v>17</v>
      </c>
    </row>
    <row r="4201" spans="1:4">
      <c r="A4201">
        <v>4395</v>
      </c>
      <c r="B4201" t="s">
        <v>8882</v>
      </c>
      <c r="C4201" s="30">
        <v>0</v>
      </c>
      <c r="D4201" s="183">
        <v>6.63</v>
      </c>
    </row>
    <row r="4202" spans="1:4">
      <c r="A4202">
        <v>4396</v>
      </c>
      <c r="B4202" t="s">
        <v>8883</v>
      </c>
      <c r="C4202" s="30">
        <v>0</v>
      </c>
      <c r="D4202" s="183">
        <v>19.5</v>
      </c>
    </row>
    <row r="4203" spans="1:4">
      <c r="A4203">
        <v>4397</v>
      </c>
      <c r="B4203" t="s">
        <v>8884</v>
      </c>
      <c r="C4203" s="30">
        <v>0</v>
      </c>
      <c r="D4203" s="183">
        <v>0</v>
      </c>
    </row>
    <row r="4204" spans="1:4">
      <c r="A4204">
        <v>4398</v>
      </c>
      <c r="B4204" t="s">
        <v>8885</v>
      </c>
      <c r="C4204" s="30">
        <v>0</v>
      </c>
      <c r="D4204" s="183">
        <v>0</v>
      </c>
    </row>
    <row r="4205" spans="1:4">
      <c r="A4205">
        <v>4399</v>
      </c>
      <c r="B4205" t="s">
        <v>8886</v>
      </c>
      <c r="C4205" s="30">
        <v>0</v>
      </c>
      <c r="D4205" s="183">
        <v>0</v>
      </c>
    </row>
    <row r="4206" spans="1:4">
      <c r="A4206">
        <v>4400</v>
      </c>
      <c r="B4206" t="s">
        <v>8887</v>
      </c>
      <c r="C4206" s="30">
        <v>0</v>
      </c>
      <c r="D4206" s="183">
        <v>19.541</v>
      </c>
    </row>
    <row r="4207" spans="1:4">
      <c r="A4207">
        <v>4401</v>
      </c>
      <c r="B4207" t="s">
        <v>8888</v>
      </c>
      <c r="C4207" s="30">
        <v>0</v>
      </c>
      <c r="D4207" s="183">
        <v>0</v>
      </c>
    </row>
    <row r="4208" spans="1:4">
      <c r="A4208">
        <v>4402</v>
      </c>
      <c r="B4208" t="s">
        <v>8889</v>
      </c>
      <c r="C4208" s="30">
        <v>0</v>
      </c>
      <c r="D4208" s="183">
        <v>0</v>
      </c>
    </row>
    <row r="4209" spans="1:4">
      <c r="A4209">
        <v>4403</v>
      </c>
      <c r="B4209" t="s">
        <v>8890</v>
      </c>
      <c r="C4209" s="30">
        <v>36</v>
      </c>
      <c r="D4209" s="183">
        <v>0</v>
      </c>
    </row>
    <row r="4210" spans="1:4">
      <c r="A4210">
        <v>4404</v>
      </c>
      <c r="B4210" t="s">
        <v>8891</v>
      </c>
      <c r="C4210" s="30">
        <v>3</v>
      </c>
      <c r="D4210" s="183">
        <v>25.93</v>
      </c>
    </row>
    <row r="4211" spans="1:4">
      <c r="A4211">
        <v>4405</v>
      </c>
      <c r="B4211" t="s">
        <v>8892</v>
      </c>
      <c r="C4211" s="30">
        <v>0</v>
      </c>
      <c r="D4211" s="183">
        <v>0</v>
      </c>
    </row>
    <row r="4212" spans="1:4">
      <c r="A4212">
        <v>4406</v>
      </c>
      <c r="B4212" t="s">
        <v>27428</v>
      </c>
      <c r="C4212" s="30">
        <v>0</v>
      </c>
      <c r="D4212" s="183">
        <v>0</v>
      </c>
    </row>
    <row r="4213" spans="1:4">
      <c r="A4213">
        <v>4407</v>
      </c>
      <c r="B4213" t="s">
        <v>8893</v>
      </c>
      <c r="C4213" s="30">
        <v>0</v>
      </c>
      <c r="D4213" s="183">
        <v>0</v>
      </c>
    </row>
    <row r="4214" spans="1:4">
      <c r="A4214">
        <v>4408</v>
      </c>
      <c r="B4214" t="s">
        <v>8894</v>
      </c>
      <c r="C4214" s="30">
        <v>0</v>
      </c>
      <c r="D4214" s="183">
        <v>0</v>
      </c>
    </row>
    <row r="4215" spans="1:4">
      <c r="A4215">
        <v>4409</v>
      </c>
      <c r="B4215" t="s">
        <v>8895</v>
      </c>
      <c r="C4215" s="30">
        <v>0</v>
      </c>
      <c r="D4215" s="183">
        <v>0</v>
      </c>
    </row>
    <row r="4216" spans="1:4">
      <c r="A4216">
        <v>4410</v>
      </c>
      <c r="B4216" t="s">
        <v>8896</v>
      </c>
      <c r="C4216" s="30">
        <v>3</v>
      </c>
      <c r="D4216" s="183">
        <v>0</v>
      </c>
    </row>
    <row r="4217" spans="1:4">
      <c r="A4217">
        <v>4411</v>
      </c>
      <c r="B4217" t="s">
        <v>8897</v>
      </c>
      <c r="C4217" s="30">
        <v>0</v>
      </c>
      <c r="D4217" s="183">
        <v>0</v>
      </c>
    </row>
    <row r="4218" spans="1:4">
      <c r="A4218">
        <v>4412</v>
      </c>
      <c r="B4218" t="s">
        <v>8898</v>
      </c>
      <c r="C4218" s="30">
        <v>0</v>
      </c>
      <c r="D4218" s="183">
        <v>0</v>
      </c>
    </row>
    <row r="4219" spans="1:4">
      <c r="A4219">
        <v>4413</v>
      </c>
      <c r="B4219" t="s">
        <v>32214</v>
      </c>
      <c r="C4219" s="30">
        <v>0</v>
      </c>
      <c r="D4219" s="183">
        <v>23.29</v>
      </c>
    </row>
    <row r="4220" spans="1:4">
      <c r="A4220">
        <v>4414</v>
      </c>
      <c r="B4220" t="s">
        <v>8899</v>
      </c>
      <c r="C4220" s="30">
        <v>0</v>
      </c>
      <c r="D4220" s="183">
        <v>34.643999999999998</v>
      </c>
    </row>
    <row r="4221" spans="1:4">
      <c r="A4221">
        <v>4415</v>
      </c>
      <c r="B4221" t="s">
        <v>8900</v>
      </c>
      <c r="C4221" s="30">
        <v>6</v>
      </c>
      <c r="D4221" s="183">
        <v>29.16</v>
      </c>
    </row>
    <row r="4222" spans="1:4">
      <c r="A4222">
        <v>4416</v>
      </c>
      <c r="B4222" t="s">
        <v>8901</v>
      </c>
      <c r="C4222" s="30">
        <v>0</v>
      </c>
      <c r="D4222" s="183">
        <v>0</v>
      </c>
    </row>
    <row r="4223" spans="1:4">
      <c r="A4223">
        <v>4417</v>
      </c>
      <c r="B4223" t="s">
        <v>8902</v>
      </c>
      <c r="C4223" s="30">
        <v>0</v>
      </c>
      <c r="D4223" s="183">
        <v>0</v>
      </c>
    </row>
    <row r="4224" spans="1:4">
      <c r="A4224">
        <v>4418</v>
      </c>
      <c r="B4224" t="s">
        <v>8903</v>
      </c>
      <c r="C4224" s="30">
        <v>15</v>
      </c>
      <c r="D4224" s="183">
        <v>0</v>
      </c>
    </row>
    <row r="4225" spans="1:4">
      <c r="A4225">
        <v>4419</v>
      </c>
      <c r="B4225" t="s">
        <v>8904</v>
      </c>
      <c r="C4225" s="30">
        <v>0</v>
      </c>
      <c r="D4225" s="183">
        <v>0</v>
      </c>
    </row>
    <row r="4226" spans="1:4">
      <c r="A4226">
        <v>4420</v>
      </c>
      <c r="B4226" t="s">
        <v>8905</v>
      </c>
      <c r="C4226" s="30">
        <v>0</v>
      </c>
      <c r="D4226" s="183">
        <v>31.777999999999999</v>
      </c>
    </row>
    <row r="4227" spans="1:4">
      <c r="A4227">
        <v>4421</v>
      </c>
      <c r="B4227" t="s">
        <v>8906</v>
      </c>
      <c r="C4227" s="30">
        <v>30</v>
      </c>
      <c r="D4227" s="183">
        <v>0</v>
      </c>
    </row>
    <row r="4228" spans="1:4">
      <c r="A4228">
        <v>4422</v>
      </c>
      <c r="B4228" t="s">
        <v>8907</v>
      </c>
      <c r="C4228" s="30">
        <v>0</v>
      </c>
      <c r="D4228" s="183">
        <v>7.5759999999999996</v>
      </c>
    </row>
    <row r="4229" spans="1:4">
      <c r="A4229">
        <v>4423</v>
      </c>
      <c r="B4229" t="s">
        <v>8908</v>
      </c>
      <c r="C4229" s="30">
        <v>0</v>
      </c>
      <c r="D4229" s="183">
        <v>0</v>
      </c>
    </row>
    <row r="4230" spans="1:4">
      <c r="A4230">
        <v>4424</v>
      </c>
      <c r="B4230" t="s">
        <v>8909</v>
      </c>
      <c r="C4230" s="30">
        <v>0</v>
      </c>
      <c r="D4230" s="183">
        <v>0</v>
      </c>
    </row>
    <row r="4231" spans="1:4">
      <c r="A4231">
        <v>4425</v>
      </c>
      <c r="B4231" t="s">
        <v>8910</v>
      </c>
      <c r="C4231" s="30">
        <v>0</v>
      </c>
      <c r="D4231" s="183">
        <v>14.4</v>
      </c>
    </row>
    <row r="4232" spans="1:4">
      <c r="A4232">
        <v>4426</v>
      </c>
      <c r="B4232" t="s">
        <v>8911</v>
      </c>
      <c r="C4232" s="30">
        <v>0</v>
      </c>
      <c r="D4232" s="183">
        <v>9.9659999999999993</v>
      </c>
    </row>
    <row r="4233" spans="1:4">
      <c r="A4233">
        <v>4427</v>
      </c>
      <c r="B4233" t="s">
        <v>8912</v>
      </c>
      <c r="C4233" s="30">
        <v>0</v>
      </c>
      <c r="D4233" s="183">
        <v>0</v>
      </c>
    </row>
    <row r="4234" spans="1:4">
      <c r="A4234">
        <v>4428</v>
      </c>
      <c r="B4234" t="s">
        <v>8913</v>
      </c>
      <c r="C4234" s="30">
        <v>0</v>
      </c>
      <c r="D4234" s="183">
        <v>0</v>
      </c>
    </row>
    <row r="4235" spans="1:4">
      <c r="A4235">
        <v>4429</v>
      </c>
      <c r="B4235" t="s">
        <v>8914</v>
      </c>
      <c r="C4235" s="30">
        <v>0</v>
      </c>
      <c r="D4235" s="183">
        <v>6.6879999999999997</v>
      </c>
    </row>
    <row r="4236" spans="1:4">
      <c r="A4236">
        <v>4430</v>
      </c>
      <c r="B4236" t="s">
        <v>8915</v>
      </c>
      <c r="C4236" s="30">
        <v>0</v>
      </c>
      <c r="D4236" s="183">
        <v>5.952</v>
      </c>
    </row>
    <row r="4237" spans="1:4">
      <c r="A4237">
        <v>4431</v>
      </c>
      <c r="B4237" t="s">
        <v>8916</v>
      </c>
      <c r="C4237" s="30">
        <v>15</v>
      </c>
      <c r="D4237" s="183">
        <v>24.748000000000001</v>
      </c>
    </row>
    <row r="4238" spans="1:4">
      <c r="A4238">
        <v>4432</v>
      </c>
      <c r="B4238" t="s">
        <v>32215</v>
      </c>
      <c r="C4238" s="30">
        <v>0</v>
      </c>
      <c r="D4238" s="183">
        <v>0</v>
      </c>
    </row>
    <row r="4239" spans="1:4">
      <c r="A4239">
        <v>4433</v>
      </c>
      <c r="B4239" t="s">
        <v>8917</v>
      </c>
      <c r="C4239" s="30">
        <v>69</v>
      </c>
      <c r="D4239" s="183">
        <v>0</v>
      </c>
    </row>
    <row r="4240" spans="1:4">
      <c r="A4240">
        <v>4434</v>
      </c>
      <c r="B4240" t="s">
        <v>32216</v>
      </c>
      <c r="C4240" s="30">
        <v>0</v>
      </c>
      <c r="D4240" s="183">
        <v>0</v>
      </c>
    </row>
    <row r="4241" spans="1:4">
      <c r="A4241">
        <v>4435</v>
      </c>
      <c r="B4241" t="s">
        <v>32217</v>
      </c>
      <c r="C4241" s="30">
        <v>18</v>
      </c>
      <c r="D4241" s="183">
        <v>0</v>
      </c>
    </row>
    <row r="4242" spans="1:4">
      <c r="A4242">
        <v>4436</v>
      </c>
      <c r="B4242" t="s">
        <v>8918</v>
      </c>
      <c r="C4242" s="30">
        <v>0</v>
      </c>
      <c r="D4242" s="183">
        <v>0</v>
      </c>
    </row>
    <row r="4243" spans="1:4">
      <c r="A4243">
        <v>4437</v>
      </c>
      <c r="B4243" t="s">
        <v>8919</v>
      </c>
      <c r="C4243" s="30">
        <v>0</v>
      </c>
      <c r="D4243" s="183">
        <v>0</v>
      </c>
    </row>
    <row r="4244" spans="1:4">
      <c r="A4244">
        <v>4439</v>
      </c>
      <c r="B4244" t="s">
        <v>8920</v>
      </c>
      <c r="C4244" s="30">
        <v>0</v>
      </c>
      <c r="D4244" s="183">
        <v>25</v>
      </c>
    </row>
    <row r="4245" spans="1:4">
      <c r="A4245">
        <v>4440</v>
      </c>
      <c r="B4245" t="s">
        <v>8921</v>
      </c>
      <c r="C4245" s="30">
        <v>0</v>
      </c>
      <c r="D4245" s="183">
        <v>0</v>
      </c>
    </row>
    <row r="4246" spans="1:4">
      <c r="A4246">
        <v>4441</v>
      </c>
      <c r="B4246" t="s">
        <v>8922</v>
      </c>
      <c r="C4246" s="30">
        <v>0</v>
      </c>
      <c r="D4246" s="183">
        <v>0</v>
      </c>
    </row>
    <row r="4247" spans="1:4">
      <c r="A4247">
        <v>4442</v>
      </c>
      <c r="B4247" t="s">
        <v>8923</v>
      </c>
      <c r="C4247" s="30">
        <v>0</v>
      </c>
      <c r="D4247" s="183">
        <v>8.9380000000000006</v>
      </c>
    </row>
    <row r="4248" spans="1:4">
      <c r="A4248">
        <v>4443</v>
      </c>
      <c r="B4248" t="s">
        <v>8924</v>
      </c>
      <c r="C4248" s="30">
        <v>0</v>
      </c>
      <c r="D4248" s="183">
        <v>19.876000000000001</v>
      </c>
    </row>
    <row r="4249" spans="1:4">
      <c r="A4249">
        <v>4444</v>
      </c>
      <c r="B4249" t="s">
        <v>8925</v>
      </c>
      <c r="C4249" s="30">
        <v>0</v>
      </c>
      <c r="D4249" s="183">
        <v>0</v>
      </c>
    </row>
    <row r="4250" spans="1:4">
      <c r="A4250">
        <v>4445</v>
      </c>
      <c r="B4250" t="s">
        <v>8926</v>
      </c>
      <c r="C4250" s="30">
        <v>0</v>
      </c>
      <c r="D4250" s="183">
        <v>0</v>
      </c>
    </row>
    <row r="4251" spans="1:4">
      <c r="A4251">
        <v>4446</v>
      </c>
      <c r="B4251" t="s">
        <v>8927</v>
      </c>
      <c r="C4251" s="30">
        <v>0</v>
      </c>
      <c r="D4251" s="183">
        <v>0</v>
      </c>
    </row>
    <row r="4252" spans="1:4">
      <c r="A4252">
        <v>4447</v>
      </c>
      <c r="B4252" t="s">
        <v>8928</v>
      </c>
      <c r="C4252" s="30">
        <v>24</v>
      </c>
      <c r="D4252" s="183">
        <v>0</v>
      </c>
    </row>
    <row r="4253" spans="1:4">
      <c r="A4253">
        <v>4448</v>
      </c>
      <c r="B4253" t="s">
        <v>8929</v>
      </c>
      <c r="C4253" s="30">
        <v>0</v>
      </c>
      <c r="D4253" s="183">
        <v>0</v>
      </c>
    </row>
    <row r="4254" spans="1:4">
      <c r="A4254">
        <v>4449</v>
      </c>
      <c r="B4254" t="s">
        <v>8930</v>
      </c>
      <c r="C4254" s="30">
        <v>0</v>
      </c>
      <c r="D4254" s="183">
        <v>0</v>
      </c>
    </row>
    <row r="4255" spans="1:4">
      <c r="A4255">
        <v>4450</v>
      </c>
      <c r="B4255" t="s">
        <v>8931</v>
      </c>
      <c r="C4255" s="30">
        <v>0</v>
      </c>
      <c r="D4255" s="183">
        <v>0</v>
      </c>
    </row>
    <row r="4256" spans="1:4">
      <c r="A4256">
        <v>4451</v>
      </c>
      <c r="B4256" t="s">
        <v>8932</v>
      </c>
      <c r="C4256" s="30">
        <v>3</v>
      </c>
      <c r="D4256" s="183">
        <v>0</v>
      </c>
    </row>
    <row r="4257" spans="1:4">
      <c r="A4257">
        <v>4452</v>
      </c>
      <c r="B4257" t="s">
        <v>8933</v>
      </c>
      <c r="C4257" s="30">
        <v>0</v>
      </c>
      <c r="D4257" s="183">
        <v>8.0540000000000003</v>
      </c>
    </row>
    <row r="4258" spans="1:4">
      <c r="A4258">
        <v>4453</v>
      </c>
      <c r="B4258" t="s">
        <v>8934</v>
      </c>
      <c r="C4258" s="30">
        <v>0</v>
      </c>
      <c r="D4258" s="183">
        <v>3.1459999999999999</v>
      </c>
    </row>
    <row r="4259" spans="1:4">
      <c r="A4259">
        <v>4454</v>
      </c>
      <c r="B4259" t="s">
        <v>8935</v>
      </c>
      <c r="C4259" s="30">
        <v>0</v>
      </c>
      <c r="D4259" s="183">
        <v>0</v>
      </c>
    </row>
    <row r="4260" spans="1:4">
      <c r="A4260">
        <v>4455</v>
      </c>
      <c r="B4260" t="s">
        <v>8936</v>
      </c>
      <c r="C4260" s="30">
        <v>0</v>
      </c>
      <c r="D4260" s="183">
        <v>0</v>
      </c>
    </row>
    <row r="4261" spans="1:4">
      <c r="A4261">
        <v>4456</v>
      </c>
      <c r="B4261" t="s">
        <v>8937</v>
      </c>
      <c r="C4261" s="30">
        <v>6</v>
      </c>
      <c r="D4261" s="183">
        <v>0</v>
      </c>
    </row>
    <row r="4262" spans="1:4">
      <c r="A4262">
        <v>4457</v>
      </c>
      <c r="B4262" t="s">
        <v>8938</v>
      </c>
      <c r="C4262" s="30">
        <v>0</v>
      </c>
      <c r="D4262" s="183">
        <v>0</v>
      </c>
    </row>
    <row r="4263" spans="1:4">
      <c r="A4263">
        <v>4458</v>
      </c>
      <c r="B4263" t="s">
        <v>8939</v>
      </c>
      <c r="C4263" s="30">
        <v>0</v>
      </c>
      <c r="D4263" s="183">
        <v>0</v>
      </c>
    </row>
    <row r="4264" spans="1:4">
      <c r="A4264">
        <v>4459</v>
      </c>
      <c r="B4264" t="s">
        <v>8940</v>
      </c>
      <c r="C4264" s="30">
        <v>6</v>
      </c>
      <c r="D4264" s="183">
        <v>0</v>
      </c>
    </row>
    <row r="4265" spans="1:4">
      <c r="A4265">
        <v>4460</v>
      </c>
      <c r="B4265" t="s">
        <v>8941</v>
      </c>
      <c r="C4265" s="30">
        <v>0</v>
      </c>
      <c r="D4265" s="183">
        <v>0</v>
      </c>
    </row>
    <row r="4266" spans="1:4">
      <c r="A4266">
        <v>4461</v>
      </c>
      <c r="B4266" t="s">
        <v>8942</v>
      </c>
      <c r="C4266" s="30">
        <v>0</v>
      </c>
      <c r="D4266" s="183">
        <v>0</v>
      </c>
    </row>
    <row r="4267" spans="1:4">
      <c r="A4267">
        <v>4462</v>
      </c>
      <c r="B4267" t="s">
        <v>8943</v>
      </c>
      <c r="C4267" s="30">
        <v>0</v>
      </c>
      <c r="D4267" s="183">
        <v>18.027999999999999</v>
      </c>
    </row>
    <row r="4268" spans="1:4">
      <c r="A4268">
        <v>4463</v>
      </c>
      <c r="B4268" t="s">
        <v>8944</v>
      </c>
      <c r="C4268" s="30">
        <v>0</v>
      </c>
      <c r="D4268" s="183">
        <v>0</v>
      </c>
    </row>
    <row r="4269" spans="1:4">
      <c r="A4269">
        <v>4464</v>
      </c>
      <c r="B4269" t="s">
        <v>8945</v>
      </c>
      <c r="C4269" s="30">
        <v>0</v>
      </c>
      <c r="D4269" s="183">
        <v>0</v>
      </c>
    </row>
    <row r="4270" spans="1:4">
      <c r="A4270">
        <v>4465</v>
      </c>
      <c r="B4270" t="s">
        <v>8946</v>
      </c>
      <c r="C4270" s="30">
        <v>0</v>
      </c>
      <c r="D4270" s="183">
        <v>15.675000000000001</v>
      </c>
    </row>
    <row r="4271" spans="1:4">
      <c r="A4271">
        <v>4466</v>
      </c>
      <c r="B4271" t="s">
        <v>8947</v>
      </c>
      <c r="C4271" s="30">
        <v>0</v>
      </c>
      <c r="D4271" s="183">
        <v>0</v>
      </c>
    </row>
    <row r="4272" spans="1:4">
      <c r="A4272">
        <v>4467</v>
      </c>
      <c r="B4272" t="s">
        <v>8948</v>
      </c>
      <c r="C4272" s="30">
        <v>0</v>
      </c>
      <c r="D4272" s="183">
        <v>0</v>
      </c>
    </row>
    <row r="4273" spans="1:4">
      <c r="A4273">
        <v>4468</v>
      </c>
      <c r="B4273" t="s">
        <v>32218</v>
      </c>
      <c r="C4273" s="30">
        <v>0</v>
      </c>
      <c r="D4273" s="183">
        <v>9.2620000000000005</v>
      </c>
    </row>
    <row r="4274" spans="1:4">
      <c r="A4274">
        <v>4469</v>
      </c>
      <c r="B4274" t="s">
        <v>8949</v>
      </c>
      <c r="C4274" s="30">
        <v>0</v>
      </c>
      <c r="D4274" s="183">
        <v>0</v>
      </c>
    </row>
    <row r="4275" spans="1:4">
      <c r="A4275">
        <v>4470</v>
      </c>
      <c r="B4275" t="s">
        <v>8950</v>
      </c>
      <c r="C4275" s="30">
        <v>0</v>
      </c>
      <c r="D4275" s="183">
        <v>0</v>
      </c>
    </row>
    <row r="4276" spans="1:4">
      <c r="A4276">
        <v>4471</v>
      </c>
      <c r="B4276" t="s">
        <v>8951</v>
      </c>
      <c r="C4276" s="30">
        <v>0</v>
      </c>
      <c r="D4276" s="183">
        <v>11.79</v>
      </c>
    </row>
    <row r="4277" spans="1:4">
      <c r="A4277">
        <v>4472</v>
      </c>
      <c r="B4277" t="s">
        <v>8952</v>
      </c>
      <c r="C4277" s="30">
        <v>0</v>
      </c>
      <c r="D4277" s="183">
        <v>40.116</v>
      </c>
    </row>
    <row r="4278" spans="1:4">
      <c r="A4278">
        <v>4473</v>
      </c>
      <c r="B4278" t="s">
        <v>8953</v>
      </c>
      <c r="C4278" s="30">
        <v>0</v>
      </c>
      <c r="D4278" s="183">
        <v>0</v>
      </c>
    </row>
    <row r="4279" spans="1:4">
      <c r="A4279">
        <v>4474</v>
      </c>
      <c r="B4279" t="s">
        <v>8954</v>
      </c>
      <c r="C4279" s="30">
        <v>0</v>
      </c>
      <c r="D4279" s="183">
        <v>0</v>
      </c>
    </row>
    <row r="4280" spans="1:4">
      <c r="A4280">
        <v>4475</v>
      </c>
      <c r="B4280" t="s">
        <v>8955</v>
      </c>
      <c r="C4280" s="30">
        <v>0</v>
      </c>
      <c r="D4280" s="183">
        <v>0</v>
      </c>
    </row>
    <row r="4281" spans="1:4">
      <c r="A4281">
        <v>4476</v>
      </c>
      <c r="B4281" t="s">
        <v>8956</v>
      </c>
      <c r="C4281" s="30">
        <v>0</v>
      </c>
      <c r="D4281" s="183">
        <v>5.32</v>
      </c>
    </row>
    <row r="4282" spans="1:4">
      <c r="A4282">
        <v>4477</v>
      </c>
      <c r="B4282" t="s">
        <v>8957</v>
      </c>
      <c r="C4282" s="30">
        <v>0</v>
      </c>
      <c r="D4282" s="183">
        <v>0</v>
      </c>
    </row>
    <row r="4283" spans="1:4">
      <c r="A4283">
        <v>4478</v>
      </c>
      <c r="B4283" t="s">
        <v>8958</v>
      </c>
      <c r="C4283" s="30">
        <v>0</v>
      </c>
      <c r="D4283" s="183">
        <v>0</v>
      </c>
    </row>
    <row r="4284" spans="1:4">
      <c r="A4284">
        <v>4479</v>
      </c>
      <c r="B4284" t="s">
        <v>8959</v>
      </c>
      <c r="C4284" s="30">
        <v>0</v>
      </c>
      <c r="D4284" s="183">
        <v>13.247</v>
      </c>
    </row>
    <row r="4285" spans="1:4">
      <c r="A4285">
        <v>4480</v>
      </c>
      <c r="B4285" t="s">
        <v>8960</v>
      </c>
      <c r="C4285" s="30">
        <v>0</v>
      </c>
      <c r="D4285" s="183">
        <v>29.58</v>
      </c>
    </row>
    <row r="4286" spans="1:4">
      <c r="A4286">
        <v>4481</v>
      </c>
      <c r="B4286" t="s">
        <v>8961</v>
      </c>
      <c r="C4286" s="30">
        <v>0</v>
      </c>
      <c r="D4286" s="183">
        <v>0</v>
      </c>
    </row>
    <row r="4287" spans="1:4">
      <c r="A4287">
        <v>4482</v>
      </c>
      <c r="B4287" t="s">
        <v>8962</v>
      </c>
      <c r="C4287" s="30">
        <v>0</v>
      </c>
      <c r="D4287" s="183">
        <v>0</v>
      </c>
    </row>
    <row r="4288" spans="1:4">
      <c r="A4288">
        <v>4483</v>
      </c>
      <c r="B4288" t="s">
        <v>8963</v>
      </c>
      <c r="C4288" s="30">
        <v>0</v>
      </c>
      <c r="D4288" s="183">
        <v>0</v>
      </c>
    </row>
    <row r="4289" spans="1:4">
      <c r="A4289">
        <v>4484</v>
      </c>
      <c r="B4289" t="s">
        <v>8964</v>
      </c>
      <c r="C4289" s="30">
        <v>0</v>
      </c>
      <c r="D4289" s="183">
        <v>9.1229999999999993</v>
      </c>
    </row>
    <row r="4290" spans="1:4">
      <c r="A4290">
        <v>4485</v>
      </c>
      <c r="B4290" t="s">
        <v>8965</v>
      </c>
      <c r="C4290" s="30">
        <v>0</v>
      </c>
      <c r="D4290" s="183">
        <v>0</v>
      </c>
    </row>
    <row r="4291" spans="1:4">
      <c r="A4291">
        <v>4486</v>
      </c>
      <c r="B4291" t="s">
        <v>8966</v>
      </c>
      <c r="C4291" s="30">
        <v>0</v>
      </c>
      <c r="D4291" s="183">
        <v>0</v>
      </c>
    </row>
    <row r="4292" spans="1:4">
      <c r="A4292">
        <v>4487</v>
      </c>
      <c r="B4292" t="s">
        <v>8967</v>
      </c>
      <c r="C4292" s="30">
        <v>0</v>
      </c>
      <c r="D4292" s="183">
        <v>24.783999999999999</v>
      </c>
    </row>
    <row r="4293" spans="1:4">
      <c r="A4293">
        <v>4488</v>
      </c>
      <c r="B4293" t="s">
        <v>8968</v>
      </c>
      <c r="C4293" s="30">
        <v>0</v>
      </c>
      <c r="D4293" s="183">
        <v>0</v>
      </c>
    </row>
    <row r="4294" spans="1:4">
      <c r="A4294">
        <v>4489</v>
      </c>
      <c r="B4294" t="s">
        <v>8969</v>
      </c>
      <c r="C4294" s="30">
        <v>0</v>
      </c>
      <c r="D4294" s="183">
        <v>8.1199999999999992</v>
      </c>
    </row>
    <row r="4295" spans="1:4">
      <c r="A4295">
        <v>4490</v>
      </c>
      <c r="B4295" t="s">
        <v>8970</v>
      </c>
      <c r="C4295" s="30">
        <v>0</v>
      </c>
      <c r="D4295" s="183">
        <v>0</v>
      </c>
    </row>
    <row r="4296" spans="1:4">
      <c r="A4296">
        <v>4491</v>
      </c>
      <c r="B4296" t="s">
        <v>8971</v>
      </c>
      <c r="C4296" s="30">
        <v>0</v>
      </c>
      <c r="D4296" s="183">
        <v>0</v>
      </c>
    </row>
    <row r="4297" spans="1:4">
      <c r="A4297">
        <v>4492</v>
      </c>
      <c r="B4297" t="s">
        <v>8972</v>
      </c>
      <c r="C4297" s="30">
        <v>0</v>
      </c>
      <c r="D4297" s="183">
        <v>0</v>
      </c>
    </row>
    <row r="4298" spans="1:4">
      <c r="A4298">
        <v>4493</v>
      </c>
      <c r="B4298" t="s">
        <v>32219</v>
      </c>
      <c r="C4298" s="30">
        <v>0</v>
      </c>
      <c r="D4298" s="183">
        <v>0</v>
      </c>
    </row>
    <row r="4299" spans="1:4">
      <c r="A4299">
        <v>4494</v>
      </c>
      <c r="B4299" t="s">
        <v>32220</v>
      </c>
      <c r="C4299" s="30">
        <v>0</v>
      </c>
      <c r="D4299" s="183">
        <v>0</v>
      </c>
    </row>
    <row r="4300" spans="1:4">
      <c r="A4300">
        <v>4495</v>
      </c>
      <c r="B4300" t="s">
        <v>8973</v>
      </c>
      <c r="C4300" s="30">
        <v>0</v>
      </c>
      <c r="D4300" s="183">
        <v>5.13</v>
      </c>
    </row>
    <row r="4301" spans="1:4">
      <c r="A4301">
        <v>4496</v>
      </c>
      <c r="B4301" t="s">
        <v>8974</v>
      </c>
      <c r="C4301" s="30">
        <v>39</v>
      </c>
      <c r="D4301" s="183">
        <v>14.18</v>
      </c>
    </row>
    <row r="4302" spans="1:4">
      <c r="A4302">
        <v>4497</v>
      </c>
      <c r="B4302" t="s">
        <v>8975</v>
      </c>
      <c r="C4302" s="30">
        <v>0</v>
      </c>
      <c r="D4302" s="183">
        <v>105.95</v>
      </c>
    </row>
    <row r="4303" spans="1:4">
      <c r="A4303">
        <v>4498</v>
      </c>
      <c r="B4303" t="s">
        <v>8976</v>
      </c>
      <c r="C4303" s="30">
        <v>0</v>
      </c>
      <c r="D4303" s="183">
        <v>0</v>
      </c>
    </row>
    <row r="4304" spans="1:4">
      <c r="A4304">
        <v>4499</v>
      </c>
      <c r="B4304" t="s">
        <v>8977</v>
      </c>
      <c r="C4304" s="30">
        <v>0</v>
      </c>
      <c r="D4304" s="183">
        <v>0</v>
      </c>
    </row>
    <row r="4305" spans="1:4">
      <c r="A4305">
        <v>4500</v>
      </c>
      <c r="B4305" t="s">
        <v>8978</v>
      </c>
      <c r="C4305" s="30">
        <v>0</v>
      </c>
      <c r="D4305" s="183">
        <v>0</v>
      </c>
    </row>
    <row r="4306" spans="1:4">
      <c r="A4306">
        <v>4501</v>
      </c>
      <c r="B4306" t="s">
        <v>8979</v>
      </c>
      <c r="C4306" s="30">
        <v>0</v>
      </c>
      <c r="D4306" s="183">
        <v>0</v>
      </c>
    </row>
    <row r="4307" spans="1:4">
      <c r="A4307">
        <v>4502</v>
      </c>
      <c r="B4307" t="s">
        <v>8980</v>
      </c>
      <c r="C4307" s="30">
        <v>0</v>
      </c>
      <c r="D4307" s="183">
        <v>15.765000000000001</v>
      </c>
    </row>
    <row r="4308" spans="1:4">
      <c r="A4308">
        <v>4503</v>
      </c>
      <c r="B4308" t="s">
        <v>27465</v>
      </c>
      <c r="C4308" s="30">
        <v>12</v>
      </c>
      <c r="D4308" s="183">
        <v>0</v>
      </c>
    </row>
    <row r="4309" spans="1:4">
      <c r="A4309">
        <v>4504</v>
      </c>
      <c r="B4309" t="s">
        <v>8981</v>
      </c>
      <c r="C4309" s="30">
        <v>0</v>
      </c>
      <c r="D4309" s="183">
        <v>0</v>
      </c>
    </row>
    <row r="4310" spans="1:4">
      <c r="A4310">
        <v>4505</v>
      </c>
      <c r="B4310" t="s">
        <v>8982</v>
      </c>
      <c r="C4310" s="30">
        <v>0</v>
      </c>
      <c r="D4310" s="183">
        <v>0</v>
      </c>
    </row>
    <row r="4311" spans="1:4">
      <c r="A4311">
        <v>4506</v>
      </c>
      <c r="B4311" t="s">
        <v>8983</v>
      </c>
      <c r="C4311" s="30">
        <v>0</v>
      </c>
      <c r="D4311" s="183">
        <v>5.6980000000000004</v>
      </c>
    </row>
    <row r="4312" spans="1:4">
      <c r="A4312">
        <v>4507</v>
      </c>
      <c r="B4312" t="s">
        <v>8984</v>
      </c>
      <c r="C4312" s="30">
        <v>0</v>
      </c>
      <c r="D4312" s="183">
        <v>0</v>
      </c>
    </row>
    <row r="4313" spans="1:4">
      <c r="A4313">
        <v>4508</v>
      </c>
      <c r="B4313" t="s">
        <v>8985</v>
      </c>
      <c r="C4313" s="30">
        <v>0</v>
      </c>
      <c r="D4313" s="183">
        <v>0</v>
      </c>
    </row>
    <row r="4314" spans="1:4">
      <c r="A4314">
        <v>4509</v>
      </c>
      <c r="B4314" t="s">
        <v>8986</v>
      </c>
      <c r="C4314" s="30">
        <v>0</v>
      </c>
      <c r="D4314" s="183">
        <v>0</v>
      </c>
    </row>
    <row r="4315" spans="1:4">
      <c r="A4315">
        <v>4510</v>
      </c>
      <c r="B4315" t="s">
        <v>8987</v>
      </c>
      <c r="C4315" s="30">
        <v>0</v>
      </c>
      <c r="D4315" s="183">
        <v>0</v>
      </c>
    </row>
    <row r="4316" spans="1:4">
      <c r="A4316">
        <v>4511</v>
      </c>
      <c r="B4316" t="s">
        <v>8988</v>
      </c>
      <c r="C4316" s="30">
        <v>0</v>
      </c>
      <c r="D4316" s="183">
        <v>0</v>
      </c>
    </row>
    <row r="4317" spans="1:4">
      <c r="A4317">
        <v>4512</v>
      </c>
      <c r="B4317" t="s">
        <v>8989</v>
      </c>
      <c r="C4317" s="30">
        <v>0</v>
      </c>
      <c r="D4317" s="183">
        <v>0</v>
      </c>
    </row>
    <row r="4318" spans="1:4">
      <c r="A4318">
        <v>4513</v>
      </c>
      <c r="B4318" t="s">
        <v>8990</v>
      </c>
      <c r="C4318" s="30">
        <v>0</v>
      </c>
      <c r="D4318" s="183">
        <v>0</v>
      </c>
    </row>
    <row r="4319" spans="1:4">
      <c r="A4319">
        <v>4514</v>
      </c>
      <c r="B4319" t="s">
        <v>8991</v>
      </c>
      <c r="C4319" s="30">
        <v>0</v>
      </c>
      <c r="D4319" s="183">
        <v>0</v>
      </c>
    </row>
    <row r="4320" spans="1:4">
      <c r="A4320">
        <v>4515</v>
      </c>
      <c r="B4320" t="s">
        <v>8992</v>
      </c>
      <c r="C4320" s="30">
        <v>0</v>
      </c>
      <c r="D4320" s="183">
        <v>0</v>
      </c>
    </row>
    <row r="4321" spans="1:4">
      <c r="A4321">
        <v>4516</v>
      </c>
      <c r="B4321" t="s">
        <v>8993</v>
      </c>
      <c r="C4321" s="30">
        <v>0</v>
      </c>
      <c r="D4321" s="183">
        <v>22.748000000000001</v>
      </c>
    </row>
    <row r="4322" spans="1:4">
      <c r="A4322">
        <v>4517</v>
      </c>
      <c r="B4322" t="s">
        <v>32221</v>
      </c>
      <c r="C4322" s="30">
        <v>0</v>
      </c>
      <c r="D4322" s="183">
        <v>0</v>
      </c>
    </row>
    <row r="4323" spans="1:4">
      <c r="A4323">
        <v>4518</v>
      </c>
      <c r="B4323" t="s">
        <v>8994</v>
      </c>
      <c r="C4323" s="30">
        <v>6</v>
      </c>
      <c r="D4323" s="183">
        <v>0</v>
      </c>
    </row>
    <row r="4324" spans="1:4">
      <c r="A4324">
        <v>4519</v>
      </c>
      <c r="B4324" t="s">
        <v>8995</v>
      </c>
      <c r="C4324" s="30">
        <v>0</v>
      </c>
      <c r="D4324" s="183">
        <v>132.053</v>
      </c>
    </row>
    <row r="4325" spans="1:4">
      <c r="A4325">
        <v>4520</v>
      </c>
      <c r="B4325" t="s">
        <v>8996</v>
      </c>
      <c r="C4325" s="30">
        <v>0</v>
      </c>
      <c r="D4325" s="183">
        <v>4.3470000000000004</v>
      </c>
    </row>
    <row r="4326" spans="1:4">
      <c r="A4326">
        <v>4521</v>
      </c>
      <c r="B4326" t="s">
        <v>8997</v>
      </c>
      <c r="C4326" s="30">
        <v>0</v>
      </c>
      <c r="D4326" s="183">
        <v>0</v>
      </c>
    </row>
    <row r="4327" spans="1:4">
      <c r="A4327">
        <v>4522</v>
      </c>
      <c r="B4327" t="s">
        <v>8998</v>
      </c>
      <c r="C4327" s="30">
        <v>0</v>
      </c>
      <c r="D4327" s="183">
        <v>0</v>
      </c>
    </row>
    <row r="4328" spans="1:4">
      <c r="A4328">
        <v>4523</v>
      </c>
      <c r="B4328" t="s">
        <v>8999</v>
      </c>
      <c r="C4328" s="30">
        <v>144</v>
      </c>
      <c r="D4328" s="183">
        <v>0</v>
      </c>
    </row>
    <row r="4329" spans="1:4">
      <c r="A4329">
        <v>4524</v>
      </c>
      <c r="B4329" t="s">
        <v>9000</v>
      </c>
      <c r="C4329" s="30">
        <v>0</v>
      </c>
      <c r="D4329" s="183">
        <v>0</v>
      </c>
    </row>
    <row r="4330" spans="1:4">
      <c r="A4330">
        <v>4525</v>
      </c>
      <c r="B4330" t="s">
        <v>9001</v>
      </c>
      <c r="C4330" s="30">
        <v>0</v>
      </c>
      <c r="D4330" s="183">
        <v>0</v>
      </c>
    </row>
    <row r="4331" spans="1:4">
      <c r="A4331">
        <v>4526</v>
      </c>
      <c r="B4331" t="s">
        <v>9002</v>
      </c>
      <c r="C4331" s="30">
        <v>0</v>
      </c>
      <c r="D4331" s="183">
        <v>0</v>
      </c>
    </row>
    <row r="4332" spans="1:4">
      <c r="A4332">
        <v>4527</v>
      </c>
      <c r="B4332" t="s">
        <v>32222</v>
      </c>
      <c r="C4332" s="30">
        <v>18</v>
      </c>
      <c r="D4332" s="183">
        <v>0</v>
      </c>
    </row>
    <row r="4333" spans="1:4">
      <c r="A4333">
        <v>4528</v>
      </c>
      <c r="B4333" t="s">
        <v>9003</v>
      </c>
      <c r="C4333" s="30">
        <v>0</v>
      </c>
      <c r="D4333" s="183">
        <v>0</v>
      </c>
    </row>
    <row r="4334" spans="1:4">
      <c r="A4334">
        <v>4529</v>
      </c>
      <c r="B4334" t="s">
        <v>9004</v>
      </c>
      <c r="C4334" s="30">
        <v>0</v>
      </c>
      <c r="D4334" s="183">
        <v>0</v>
      </c>
    </row>
    <row r="4335" spans="1:4">
      <c r="A4335">
        <v>4530</v>
      </c>
      <c r="B4335" t="s">
        <v>9005</v>
      </c>
      <c r="C4335" s="30">
        <v>0</v>
      </c>
      <c r="D4335" s="183">
        <v>0</v>
      </c>
    </row>
    <row r="4336" spans="1:4">
      <c r="A4336">
        <v>4531</v>
      </c>
      <c r="B4336" t="s">
        <v>9006</v>
      </c>
      <c r="C4336" s="30">
        <v>0</v>
      </c>
      <c r="D4336" s="183">
        <v>0</v>
      </c>
    </row>
    <row r="4337" spans="1:4">
      <c r="A4337">
        <v>4532</v>
      </c>
      <c r="B4337" t="s">
        <v>9007</v>
      </c>
      <c r="C4337" s="30">
        <v>6</v>
      </c>
      <c r="D4337" s="183">
        <v>9.82</v>
      </c>
    </row>
    <row r="4338" spans="1:4">
      <c r="A4338">
        <v>4533</v>
      </c>
      <c r="B4338" t="s">
        <v>9008</v>
      </c>
      <c r="C4338" s="30">
        <v>0</v>
      </c>
      <c r="D4338" s="183">
        <v>0</v>
      </c>
    </row>
    <row r="4339" spans="1:4">
      <c r="A4339">
        <v>4534</v>
      </c>
      <c r="B4339" t="s">
        <v>9009</v>
      </c>
      <c r="C4339" s="30">
        <v>90</v>
      </c>
      <c r="D4339" s="183">
        <v>0</v>
      </c>
    </row>
    <row r="4340" spans="1:4">
      <c r="A4340">
        <v>4535</v>
      </c>
      <c r="B4340" t="s">
        <v>9010</v>
      </c>
      <c r="C4340" s="30">
        <v>0</v>
      </c>
      <c r="D4340" s="183">
        <v>0</v>
      </c>
    </row>
    <row r="4341" spans="1:4">
      <c r="A4341">
        <v>4536</v>
      </c>
      <c r="B4341" t="s">
        <v>27631</v>
      </c>
      <c r="C4341" s="30">
        <v>0</v>
      </c>
      <c r="D4341" s="183">
        <v>0</v>
      </c>
    </row>
    <row r="4342" spans="1:4">
      <c r="A4342">
        <v>4537</v>
      </c>
      <c r="B4342" t="s">
        <v>9011</v>
      </c>
      <c r="C4342" s="30">
        <v>0</v>
      </c>
      <c r="D4342" s="183">
        <v>0</v>
      </c>
    </row>
    <row r="4343" spans="1:4">
      <c r="A4343">
        <v>4539</v>
      </c>
      <c r="B4343" t="s">
        <v>9012</v>
      </c>
      <c r="C4343" s="30">
        <v>0</v>
      </c>
      <c r="D4343" s="183">
        <v>0</v>
      </c>
    </row>
    <row r="4344" spans="1:4">
      <c r="A4344">
        <v>4540</v>
      </c>
      <c r="B4344" t="s">
        <v>9013</v>
      </c>
      <c r="C4344" s="30">
        <v>0</v>
      </c>
      <c r="D4344" s="183">
        <v>0</v>
      </c>
    </row>
    <row r="4345" spans="1:4">
      <c r="A4345">
        <v>4541</v>
      </c>
      <c r="B4345" t="s">
        <v>9014</v>
      </c>
      <c r="C4345" s="30">
        <v>0</v>
      </c>
      <c r="D4345" s="183">
        <v>0</v>
      </c>
    </row>
    <row r="4346" spans="1:4">
      <c r="A4346">
        <v>4542</v>
      </c>
      <c r="B4346" t="s">
        <v>9015</v>
      </c>
      <c r="C4346" s="30">
        <v>0</v>
      </c>
      <c r="D4346" s="183">
        <v>46.26</v>
      </c>
    </row>
    <row r="4347" spans="1:4">
      <c r="A4347">
        <v>4543</v>
      </c>
      <c r="B4347" t="s">
        <v>9016</v>
      </c>
      <c r="C4347" s="30">
        <v>0</v>
      </c>
      <c r="D4347" s="183">
        <v>23.39</v>
      </c>
    </row>
    <row r="4348" spans="1:4">
      <c r="A4348">
        <v>4544</v>
      </c>
      <c r="B4348" t="s">
        <v>9017</v>
      </c>
      <c r="C4348" s="30">
        <v>0</v>
      </c>
      <c r="D4348" s="183">
        <v>0</v>
      </c>
    </row>
    <row r="4349" spans="1:4">
      <c r="A4349">
        <v>4545</v>
      </c>
      <c r="B4349" t="s">
        <v>9018</v>
      </c>
      <c r="C4349" s="30">
        <v>0</v>
      </c>
      <c r="D4349" s="183">
        <v>0</v>
      </c>
    </row>
    <row r="4350" spans="1:4">
      <c r="A4350">
        <v>4546</v>
      </c>
      <c r="B4350" t="s">
        <v>9019</v>
      </c>
      <c r="C4350" s="30">
        <v>0</v>
      </c>
      <c r="D4350" s="183">
        <v>10.128</v>
      </c>
    </row>
    <row r="4351" spans="1:4">
      <c r="A4351">
        <v>4547</v>
      </c>
      <c r="B4351" t="s">
        <v>9020</v>
      </c>
      <c r="C4351" s="30">
        <v>0</v>
      </c>
      <c r="D4351" s="183">
        <v>14.88</v>
      </c>
    </row>
    <row r="4352" spans="1:4">
      <c r="A4352">
        <v>4548</v>
      </c>
      <c r="B4352" t="s">
        <v>9021</v>
      </c>
      <c r="C4352" s="30">
        <v>0</v>
      </c>
      <c r="D4352" s="183">
        <v>0</v>
      </c>
    </row>
    <row r="4353" spans="1:4">
      <c r="A4353">
        <v>4549</v>
      </c>
      <c r="B4353" t="s">
        <v>9022</v>
      </c>
      <c r="C4353" s="30">
        <v>0</v>
      </c>
      <c r="D4353" s="183">
        <v>0</v>
      </c>
    </row>
    <row r="4354" spans="1:4">
      <c r="A4354">
        <v>4550</v>
      </c>
      <c r="B4354" t="s">
        <v>9023</v>
      </c>
      <c r="C4354" s="30">
        <v>0</v>
      </c>
      <c r="D4354" s="183">
        <v>0</v>
      </c>
    </row>
    <row r="4355" spans="1:4">
      <c r="A4355">
        <v>4551</v>
      </c>
      <c r="B4355" t="s">
        <v>9024</v>
      </c>
      <c r="C4355" s="30">
        <v>0</v>
      </c>
      <c r="D4355" s="183">
        <v>0</v>
      </c>
    </row>
    <row r="4356" spans="1:4">
      <c r="A4356">
        <v>4552</v>
      </c>
      <c r="B4356" t="s">
        <v>9025</v>
      </c>
      <c r="C4356" s="30">
        <v>0</v>
      </c>
      <c r="D4356" s="183">
        <v>0</v>
      </c>
    </row>
    <row r="4357" spans="1:4">
      <c r="A4357">
        <v>4553</v>
      </c>
      <c r="B4357" t="s">
        <v>9026</v>
      </c>
      <c r="C4357" s="30">
        <v>126</v>
      </c>
      <c r="D4357" s="183">
        <v>0</v>
      </c>
    </row>
    <row r="4358" spans="1:4">
      <c r="A4358">
        <v>4554</v>
      </c>
      <c r="B4358" t="s">
        <v>9027</v>
      </c>
      <c r="C4358" s="30">
        <v>0</v>
      </c>
      <c r="D4358" s="183">
        <v>0</v>
      </c>
    </row>
    <row r="4359" spans="1:4">
      <c r="A4359">
        <v>4555</v>
      </c>
      <c r="B4359" t="s">
        <v>9028</v>
      </c>
      <c r="C4359" s="30">
        <v>0</v>
      </c>
      <c r="D4359" s="183">
        <v>0</v>
      </c>
    </row>
    <row r="4360" spans="1:4">
      <c r="A4360">
        <v>4556</v>
      </c>
      <c r="B4360" t="s">
        <v>9029</v>
      </c>
      <c r="C4360" s="30">
        <v>0</v>
      </c>
      <c r="D4360" s="183">
        <v>15.64</v>
      </c>
    </row>
    <row r="4361" spans="1:4">
      <c r="A4361">
        <v>4557</v>
      </c>
      <c r="B4361" t="s">
        <v>9030</v>
      </c>
      <c r="C4361" s="30">
        <v>0</v>
      </c>
      <c r="D4361" s="183">
        <v>26.664999999999999</v>
      </c>
    </row>
    <row r="4362" spans="1:4">
      <c r="A4362">
        <v>4558</v>
      </c>
      <c r="B4362" t="s">
        <v>9031</v>
      </c>
      <c r="C4362" s="30">
        <v>0</v>
      </c>
      <c r="D4362" s="183">
        <v>31.95</v>
      </c>
    </row>
    <row r="4363" spans="1:4">
      <c r="A4363">
        <v>4559</v>
      </c>
      <c r="B4363" t="s">
        <v>9032</v>
      </c>
      <c r="C4363" s="30">
        <v>0</v>
      </c>
      <c r="D4363" s="183">
        <v>0</v>
      </c>
    </row>
    <row r="4364" spans="1:4">
      <c r="A4364">
        <v>4560</v>
      </c>
      <c r="B4364" t="s">
        <v>9033</v>
      </c>
      <c r="C4364" s="30">
        <v>8</v>
      </c>
      <c r="D4364" s="183">
        <v>0</v>
      </c>
    </row>
    <row r="4365" spans="1:4">
      <c r="A4365">
        <v>4561</v>
      </c>
      <c r="B4365" t="s">
        <v>32223</v>
      </c>
      <c r="C4365" s="30">
        <v>0</v>
      </c>
      <c r="D4365" s="183">
        <v>0</v>
      </c>
    </row>
    <row r="4366" spans="1:4">
      <c r="A4366">
        <v>4562</v>
      </c>
      <c r="B4366" t="s">
        <v>9034</v>
      </c>
      <c r="C4366" s="30">
        <v>0</v>
      </c>
      <c r="D4366" s="183">
        <v>4.43</v>
      </c>
    </row>
    <row r="4367" spans="1:4">
      <c r="A4367">
        <v>4563</v>
      </c>
      <c r="B4367" t="s">
        <v>9035</v>
      </c>
      <c r="C4367" s="30">
        <v>0</v>
      </c>
      <c r="D4367" s="183">
        <v>0</v>
      </c>
    </row>
    <row r="4368" spans="1:4">
      <c r="A4368">
        <v>4564</v>
      </c>
      <c r="B4368" t="s">
        <v>9036</v>
      </c>
      <c r="C4368" s="30">
        <v>0</v>
      </c>
      <c r="D4368" s="183">
        <v>0</v>
      </c>
    </row>
    <row r="4369" spans="1:4">
      <c r="A4369">
        <v>4565</v>
      </c>
      <c r="B4369" t="s">
        <v>32224</v>
      </c>
      <c r="C4369" s="30">
        <v>0</v>
      </c>
      <c r="D4369" s="183">
        <v>4.0410000000000004</v>
      </c>
    </row>
    <row r="4370" spans="1:4">
      <c r="A4370">
        <v>4566</v>
      </c>
      <c r="B4370" t="s">
        <v>9037</v>
      </c>
      <c r="C4370" s="30">
        <v>18</v>
      </c>
      <c r="D4370" s="183">
        <v>0</v>
      </c>
    </row>
    <row r="4371" spans="1:4">
      <c r="A4371">
        <v>4567</v>
      </c>
      <c r="B4371" t="s">
        <v>9038</v>
      </c>
      <c r="C4371" s="30">
        <v>0</v>
      </c>
      <c r="D4371" s="183">
        <v>0</v>
      </c>
    </row>
    <row r="4372" spans="1:4">
      <c r="A4372">
        <v>4568</v>
      </c>
      <c r="B4372" t="s">
        <v>9039</v>
      </c>
      <c r="C4372" s="30">
        <v>0</v>
      </c>
      <c r="D4372" s="183">
        <v>82.55</v>
      </c>
    </row>
    <row r="4373" spans="1:4">
      <c r="A4373">
        <v>4569</v>
      </c>
      <c r="B4373" t="s">
        <v>9040</v>
      </c>
      <c r="C4373" s="30">
        <v>0</v>
      </c>
      <c r="D4373" s="183">
        <v>0</v>
      </c>
    </row>
    <row r="4374" spans="1:4">
      <c r="A4374">
        <v>4570</v>
      </c>
      <c r="B4374" t="s">
        <v>9041</v>
      </c>
      <c r="C4374" s="30">
        <v>0</v>
      </c>
      <c r="D4374" s="183">
        <v>0</v>
      </c>
    </row>
    <row r="4375" spans="1:4">
      <c r="A4375">
        <v>4571</v>
      </c>
      <c r="B4375" t="s">
        <v>9042</v>
      </c>
      <c r="C4375" s="30">
        <v>0</v>
      </c>
      <c r="D4375" s="183">
        <v>0</v>
      </c>
    </row>
    <row r="4376" spans="1:4">
      <c r="A4376">
        <v>4572</v>
      </c>
      <c r="B4376" t="s">
        <v>9043</v>
      </c>
      <c r="C4376" s="30">
        <v>18</v>
      </c>
      <c r="D4376" s="183">
        <v>0</v>
      </c>
    </row>
    <row r="4377" spans="1:4">
      <c r="A4377">
        <v>4573</v>
      </c>
      <c r="B4377" t="s">
        <v>9044</v>
      </c>
      <c r="C4377" s="30">
        <v>0</v>
      </c>
      <c r="D4377" s="183">
        <v>0</v>
      </c>
    </row>
    <row r="4378" spans="1:4">
      <c r="A4378">
        <v>4574</v>
      </c>
      <c r="B4378" t="s">
        <v>9045</v>
      </c>
      <c r="C4378" s="30">
        <v>0</v>
      </c>
      <c r="D4378" s="183">
        <v>0</v>
      </c>
    </row>
    <row r="4379" spans="1:4">
      <c r="A4379">
        <v>4575</v>
      </c>
      <c r="B4379" t="s">
        <v>9046</v>
      </c>
      <c r="C4379" s="30">
        <v>0</v>
      </c>
      <c r="D4379" s="183">
        <v>0</v>
      </c>
    </row>
    <row r="4380" spans="1:4">
      <c r="A4380">
        <v>4576</v>
      </c>
      <c r="B4380" t="s">
        <v>9047</v>
      </c>
      <c r="C4380" s="30">
        <v>0</v>
      </c>
      <c r="D4380" s="183">
        <v>0</v>
      </c>
    </row>
    <row r="4381" spans="1:4">
      <c r="A4381">
        <v>4577</v>
      </c>
      <c r="B4381" t="s">
        <v>9048</v>
      </c>
      <c r="C4381" s="30">
        <v>0</v>
      </c>
      <c r="D4381" s="183">
        <v>0</v>
      </c>
    </row>
    <row r="4382" spans="1:4">
      <c r="A4382">
        <v>4578</v>
      </c>
      <c r="B4382" t="s">
        <v>9049</v>
      </c>
      <c r="C4382" s="30">
        <v>3</v>
      </c>
      <c r="D4382" s="183">
        <v>2.9209999999999998</v>
      </c>
    </row>
    <row r="4383" spans="1:4">
      <c r="A4383">
        <v>4579</v>
      </c>
      <c r="B4383" t="s">
        <v>9050</v>
      </c>
      <c r="C4383" s="30">
        <v>0</v>
      </c>
      <c r="D4383" s="183">
        <v>0</v>
      </c>
    </row>
    <row r="4384" spans="1:4">
      <c r="A4384">
        <v>4580</v>
      </c>
      <c r="B4384" t="s">
        <v>9051</v>
      </c>
      <c r="C4384" s="30">
        <v>0</v>
      </c>
      <c r="D4384" s="183">
        <v>0</v>
      </c>
    </row>
    <row r="4385" spans="1:4">
      <c r="A4385">
        <v>4581</v>
      </c>
      <c r="B4385" t="s">
        <v>9052</v>
      </c>
      <c r="C4385" s="30">
        <v>0</v>
      </c>
      <c r="D4385" s="183">
        <v>17.402999999999999</v>
      </c>
    </row>
    <row r="4386" spans="1:4">
      <c r="A4386">
        <v>4582</v>
      </c>
      <c r="B4386" t="s">
        <v>9053</v>
      </c>
      <c r="C4386" s="30">
        <v>0</v>
      </c>
      <c r="D4386" s="183">
        <v>0</v>
      </c>
    </row>
    <row r="4387" spans="1:4">
      <c r="A4387">
        <v>4583</v>
      </c>
      <c r="B4387" t="s">
        <v>9054</v>
      </c>
      <c r="C4387" s="30">
        <v>0</v>
      </c>
      <c r="D4387" s="183">
        <v>9.1929999999999996</v>
      </c>
    </row>
    <row r="4388" spans="1:4">
      <c r="A4388">
        <v>4584</v>
      </c>
      <c r="B4388" t="s">
        <v>9055</v>
      </c>
      <c r="C4388" s="30">
        <v>0</v>
      </c>
      <c r="D4388" s="183">
        <v>0</v>
      </c>
    </row>
    <row r="4389" spans="1:4">
      <c r="A4389">
        <v>4585</v>
      </c>
      <c r="B4389" t="s">
        <v>9056</v>
      </c>
      <c r="C4389" s="30">
        <v>6</v>
      </c>
      <c r="D4389" s="183">
        <v>25.398</v>
      </c>
    </row>
    <row r="4390" spans="1:4">
      <c r="A4390">
        <v>4586</v>
      </c>
      <c r="B4390" t="s">
        <v>9057</v>
      </c>
      <c r="C4390" s="30">
        <v>0</v>
      </c>
      <c r="D4390" s="183">
        <v>8.4209999999999994</v>
      </c>
    </row>
    <row r="4391" spans="1:4">
      <c r="A4391">
        <v>4587</v>
      </c>
      <c r="B4391" t="s">
        <v>9058</v>
      </c>
      <c r="C4391" s="30">
        <v>3</v>
      </c>
      <c r="D4391" s="183">
        <v>12.833</v>
      </c>
    </row>
    <row r="4392" spans="1:4">
      <c r="A4392">
        <v>4588</v>
      </c>
      <c r="B4392" t="s">
        <v>9059</v>
      </c>
      <c r="C4392" s="30">
        <v>0</v>
      </c>
      <c r="D4392" s="183">
        <v>0</v>
      </c>
    </row>
    <row r="4393" spans="1:4">
      <c r="A4393">
        <v>4589</v>
      </c>
      <c r="B4393" t="s">
        <v>9060</v>
      </c>
      <c r="C4393" s="30">
        <v>0</v>
      </c>
      <c r="D4393" s="183">
        <v>0</v>
      </c>
    </row>
    <row r="4394" spans="1:4">
      <c r="A4394">
        <v>4590</v>
      </c>
      <c r="B4394" t="s">
        <v>9061</v>
      </c>
      <c r="C4394" s="30">
        <v>0</v>
      </c>
      <c r="D4394" s="183">
        <v>0</v>
      </c>
    </row>
    <row r="4395" spans="1:4">
      <c r="A4395">
        <v>4591</v>
      </c>
      <c r="B4395" t="s">
        <v>9062</v>
      </c>
      <c r="C4395" s="30">
        <v>0</v>
      </c>
      <c r="D4395" s="183">
        <v>0</v>
      </c>
    </row>
    <row r="4396" spans="1:4">
      <c r="A4396">
        <v>4592</v>
      </c>
      <c r="B4396" t="s">
        <v>9063</v>
      </c>
      <c r="C4396" s="30">
        <v>0</v>
      </c>
      <c r="D4396" s="183">
        <v>11.914999999999999</v>
      </c>
    </row>
    <row r="4397" spans="1:4">
      <c r="A4397">
        <v>4593</v>
      </c>
      <c r="B4397" t="s">
        <v>32225</v>
      </c>
      <c r="C4397" s="30">
        <v>0</v>
      </c>
      <c r="D4397" s="183">
        <v>0</v>
      </c>
    </row>
    <row r="4398" spans="1:4">
      <c r="A4398">
        <v>4594</v>
      </c>
      <c r="B4398" t="s">
        <v>9064</v>
      </c>
      <c r="C4398" s="30">
        <v>0</v>
      </c>
      <c r="D4398" s="183">
        <v>0</v>
      </c>
    </row>
    <row r="4399" spans="1:4">
      <c r="A4399">
        <v>4595</v>
      </c>
      <c r="B4399" t="s">
        <v>9065</v>
      </c>
      <c r="C4399" s="30">
        <v>0</v>
      </c>
      <c r="D4399" s="183">
        <v>22.41</v>
      </c>
    </row>
    <row r="4400" spans="1:4">
      <c r="A4400">
        <v>4599</v>
      </c>
      <c r="B4400" t="s">
        <v>32226</v>
      </c>
      <c r="C4400" s="30">
        <v>0</v>
      </c>
      <c r="D4400" s="183">
        <v>6.06</v>
      </c>
    </row>
    <row r="4401" spans="1:4">
      <c r="A4401">
        <v>4600</v>
      </c>
      <c r="B4401" t="s">
        <v>9066</v>
      </c>
      <c r="C4401" s="30">
        <v>0</v>
      </c>
      <c r="D4401" s="183">
        <v>5.7489999999999997</v>
      </c>
    </row>
    <row r="4402" spans="1:4">
      <c r="A4402">
        <v>4601</v>
      </c>
      <c r="B4402" t="s">
        <v>9067</v>
      </c>
      <c r="C4402" s="30">
        <v>0</v>
      </c>
      <c r="D4402" s="183">
        <v>17.259</v>
      </c>
    </row>
    <row r="4403" spans="1:4">
      <c r="A4403">
        <v>4602</v>
      </c>
      <c r="B4403" t="s">
        <v>9068</v>
      </c>
      <c r="C4403" s="30">
        <v>0</v>
      </c>
      <c r="D4403" s="183">
        <v>0</v>
      </c>
    </row>
    <row r="4404" spans="1:4">
      <c r="A4404">
        <v>4603</v>
      </c>
      <c r="B4404" t="s">
        <v>9069</v>
      </c>
      <c r="C4404" s="30">
        <v>0</v>
      </c>
      <c r="D4404" s="183">
        <v>0</v>
      </c>
    </row>
    <row r="4405" spans="1:4">
      <c r="A4405">
        <v>4604</v>
      </c>
      <c r="B4405" t="s">
        <v>9070</v>
      </c>
      <c r="C4405" s="30">
        <v>0</v>
      </c>
      <c r="D4405" s="183">
        <v>0</v>
      </c>
    </row>
    <row r="4406" spans="1:4">
      <c r="A4406">
        <v>4605</v>
      </c>
      <c r="B4406" t="s">
        <v>9071</v>
      </c>
      <c r="C4406" s="30">
        <v>0</v>
      </c>
      <c r="D4406" s="183">
        <v>0</v>
      </c>
    </row>
    <row r="4407" spans="1:4">
      <c r="A4407">
        <v>4606</v>
      </c>
      <c r="B4407" t="s">
        <v>27466</v>
      </c>
      <c r="C4407" s="30">
        <v>0</v>
      </c>
      <c r="D4407" s="183">
        <v>0</v>
      </c>
    </row>
    <row r="4408" spans="1:4">
      <c r="A4408">
        <v>4607</v>
      </c>
      <c r="B4408" t="s">
        <v>9072</v>
      </c>
      <c r="C4408" s="30">
        <v>0</v>
      </c>
      <c r="D4408" s="183">
        <v>0</v>
      </c>
    </row>
    <row r="4409" spans="1:4">
      <c r="A4409">
        <v>4608</v>
      </c>
      <c r="B4409" t="s">
        <v>9073</v>
      </c>
      <c r="C4409" s="30">
        <v>0</v>
      </c>
      <c r="D4409" s="183">
        <v>0</v>
      </c>
    </row>
    <row r="4410" spans="1:4">
      <c r="A4410">
        <v>4609</v>
      </c>
      <c r="B4410" t="s">
        <v>9074</v>
      </c>
      <c r="C4410" s="30">
        <v>0</v>
      </c>
      <c r="D4410" s="183">
        <v>0</v>
      </c>
    </row>
    <row r="4411" spans="1:4">
      <c r="A4411">
        <v>4610</v>
      </c>
      <c r="B4411" t="s">
        <v>9075</v>
      </c>
      <c r="C4411" s="30">
        <v>0</v>
      </c>
      <c r="D4411" s="183">
        <v>0</v>
      </c>
    </row>
    <row r="4412" spans="1:4">
      <c r="A4412">
        <v>4611</v>
      </c>
      <c r="B4412" t="s">
        <v>9076</v>
      </c>
      <c r="C4412" s="30">
        <v>0</v>
      </c>
      <c r="D4412" s="183">
        <v>0</v>
      </c>
    </row>
    <row r="4413" spans="1:4">
      <c r="A4413">
        <v>4612</v>
      </c>
      <c r="B4413" t="s">
        <v>9077</v>
      </c>
      <c r="C4413" s="30">
        <v>483</v>
      </c>
      <c r="D4413" s="183">
        <v>16.387</v>
      </c>
    </row>
    <row r="4414" spans="1:4">
      <c r="A4414">
        <v>4613</v>
      </c>
      <c r="B4414" t="s">
        <v>9078</v>
      </c>
      <c r="C4414" s="30">
        <v>0</v>
      </c>
      <c r="D4414" s="183">
        <v>0</v>
      </c>
    </row>
    <row r="4415" spans="1:4">
      <c r="A4415">
        <v>4614</v>
      </c>
      <c r="B4415" t="s">
        <v>9079</v>
      </c>
      <c r="C4415" s="30">
        <v>0</v>
      </c>
      <c r="D4415" s="183">
        <v>15.14</v>
      </c>
    </row>
    <row r="4416" spans="1:4">
      <c r="A4416">
        <v>4615</v>
      </c>
      <c r="B4416" t="s">
        <v>9080</v>
      </c>
      <c r="C4416" s="30">
        <v>0</v>
      </c>
      <c r="D4416" s="183">
        <v>0</v>
      </c>
    </row>
    <row r="4417" spans="1:4">
      <c r="A4417">
        <v>4616</v>
      </c>
      <c r="B4417" t="s">
        <v>9081</v>
      </c>
      <c r="C4417" s="30">
        <v>0</v>
      </c>
      <c r="D4417" s="183">
        <v>0</v>
      </c>
    </row>
    <row r="4418" spans="1:4">
      <c r="A4418">
        <v>4617</v>
      </c>
      <c r="B4418" t="s">
        <v>9082</v>
      </c>
      <c r="C4418" s="30">
        <v>0</v>
      </c>
      <c r="D4418" s="183">
        <v>22.2</v>
      </c>
    </row>
    <row r="4419" spans="1:4">
      <c r="A4419">
        <v>4618</v>
      </c>
      <c r="B4419" t="s">
        <v>9083</v>
      </c>
      <c r="C4419" s="30">
        <v>0</v>
      </c>
      <c r="D4419" s="183">
        <v>0</v>
      </c>
    </row>
    <row r="4420" spans="1:4">
      <c r="A4420">
        <v>4619</v>
      </c>
      <c r="B4420" t="s">
        <v>9084</v>
      </c>
      <c r="C4420" s="30">
        <v>0</v>
      </c>
      <c r="D4420" s="183">
        <v>0</v>
      </c>
    </row>
    <row r="4421" spans="1:4">
      <c r="A4421">
        <v>4620</v>
      </c>
      <c r="B4421" t="s">
        <v>9085</v>
      </c>
      <c r="C4421" s="30">
        <v>6</v>
      </c>
      <c r="D4421" s="183">
        <v>0</v>
      </c>
    </row>
    <row r="4422" spans="1:4">
      <c r="A4422">
        <v>4621</v>
      </c>
      <c r="B4422" t="s">
        <v>9086</v>
      </c>
      <c r="C4422" s="30">
        <v>0</v>
      </c>
      <c r="D4422" s="183">
        <v>3.5529999999999999</v>
      </c>
    </row>
    <row r="4423" spans="1:4">
      <c r="A4423">
        <v>4622</v>
      </c>
      <c r="B4423" t="s">
        <v>9087</v>
      </c>
      <c r="C4423" s="30">
        <v>0</v>
      </c>
      <c r="D4423" s="183">
        <v>0</v>
      </c>
    </row>
    <row r="4424" spans="1:4">
      <c r="A4424">
        <v>4623</v>
      </c>
      <c r="B4424" t="s">
        <v>9088</v>
      </c>
      <c r="C4424" s="30">
        <v>0</v>
      </c>
      <c r="D4424" s="183">
        <v>0</v>
      </c>
    </row>
    <row r="4425" spans="1:4">
      <c r="A4425">
        <v>4624</v>
      </c>
      <c r="B4425" t="s">
        <v>9089</v>
      </c>
      <c r="C4425" s="30">
        <v>0</v>
      </c>
      <c r="D4425" s="183">
        <v>13.558</v>
      </c>
    </row>
    <row r="4426" spans="1:4">
      <c r="A4426">
        <v>4625</v>
      </c>
      <c r="B4426" t="s">
        <v>9090</v>
      </c>
      <c r="C4426" s="30">
        <v>0</v>
      </c>
      <c r="D4426" s="183">
        <v>0</v>
      </c>
    </row>
    <row r="4427" spans="1:4">
      <c r="A4427">
        <v>4626</v>
      </c>
      <c r="B4427" t="s">
        <v>9091</v>
      </c>
      <c r="C4427" s="30">
        <v>0</v>
      </c>
      <c r="D4427" s="183">
        <v>57.414999999999999</v>
      </c>
    </row>
    <row r="4428" spans="1:4">
      <c r="A4428">
        <v>4627</v>
      </c>
      <c r="B4428" t="s">
        <v>9092</v>
      </c>
      <c r="C4428" s="30">
        <v>0</v>
      </c>
      <c r="D4428" s="183">
        <v>16.809999999999999</v>
      </c>
    </row>
    <row r="4429" spans="1:4">
      <c r="A4429">
        <v>4628</v>
      </c>
      <c r="B4429" t="s">
        <v>9093</v>
      </c>
      <c r="C4429" s="30">
        <v>0</v>
      </c>
      <c r="D4429" s="183">
        <v>0</v>
      </c>
    </row>
    <row r="4430" spans="1:4">
      <c r="A4430">
        <v>4629</v>
      </c>
      <c r="B4430" t="s">
        <v>9094</v>
      </c>
      <c r="C4430" s="30">
        <v>0</v>
      </c>
      <c r="D4430" s="183">
        <v>0</v>
      </c>
    </row>
    <row r="4431" spans="1:4">
      <c r="A4431">
        <v>4630</v>
      </c>
      <c r="B4431" t="s">
        <v>32227</v>
      </c>
      <c r="C4431" s="30">
        <v>0</v>
      </c>
      <c r="D4431" s="183">
        <v>0</v>
      </c>
    </row>
    <row r="4432" spans="1:4">
      <c r="A4432">
        <v>4631</v>
      </c>
      <c r="B4432" t="s">
        <v>32228</v>
      </c>
      <c r="C4432" s="30">
        <v>0</v>
      </c>
      <c r="D4432" s="183">
        <v>0</v>
      </c>
    </row>
    <row r="4433" spans="1:4">
      <c r="A4433">
        <v>4632</v>
      </c>
      <c r="B4433" t="s">
        <v>32229</v>
      </c>
      <c r="C4433" s="30">
        <v>0</v>
      </c>
      <c r="D4433" s="183">
        <v>0</v>
      </c>
    </row>
    <row r="4434" spans="1:4">
      <c r="A4434">
        <v>4633</v>
      </c>
      <c r="B4434" t="s">
        <v>9096</v>
      </c>
      <c r="C4434" s="30">
        <v>0</v>
      </c>
      <c r="D4434" s="183">
        <v>0</v>
      </c>
    </row>
    <row r="4435" spans="1:4">
      <c r="A4435">
        <v>4634</v>
      </c>
      <c r="B4435" t="s">
        <v>9097</v>
      </c>
      <c r="C4435" s="30">
        <v>0</v>
      </c>
      <c r="D4435" s="183">
        <v>0</v>
      </c>
    </row>
    <row r="4436" spans="1:4">
      <c r="A4436">
        <v>4635</v>
      </c>
      <c r="B4436" t="s">
        <v>9098</v>
      </c>
      <c r="C4436" s="30">
        <v>0</v>
      </c>
      <c r="D4436" s="183">
        <v>9.23</v>
      </c>
    </row>
    <row r="4437" spans="1:4">
      <c r="A4437">
        <v>4636</v>
      </c>
      <c r="B4437" t="s">
        <v>9099</v>
      </c>
      <c r="C4437" s="30">
        <v>0</v>
      </c>
      <c r="D4437" s="183">
        <v>6.7889999999999997</v>
      </c>
    </row>
    <row r="4438" spans="1:4">
      <c r="A4438">
        <v>4637</v>
      </c>
      <c r="B4438" t="s">
        <v>9100</v>
      </c>
      <c r="C4438" s="30">
        <v>0</v>
      </c>
      <c r="D4438" s="183">
        <v>0</v>
      </c>
    </row>
    <row r="4439" spans="1:4">
      <c r="A4439">
        <v>4638</v>
      </c>
      <c r="B4439" t="s">
        <v>9101</v>
      </c>
      <c r="C4439" s="30">
        <v>0</v>
      </c>
      <c r="D4439" s="183">
        <v>0</v>
      </c>
    </row>
    <row r="4440" spans="1:4">
      <c r="A4440">
        <v>4639</v>
      </c>
      <c r="B4440" t="s">
        <v>9102</v>
      </c>
      <c r="C4440" s="30">
        <v>42</v>
      </c>
      <c r="D4440" s="183">
        <v>5.7649999999999997</v>
      </c>
    </row>
    <row r="4441" spans="1:4">
      <c r="A4441">
        <v>4640</v>
      </c>
      <c r="B4441" t="s">
        <v>9103</v>
      </c>
      <c r="C4441" s="30">
        <v>0</v>
      </c>
      <c r="D4441" s="183">
        <v>0</v>
      </c>
    </row>
    <row r="4442" spans="1:4">
      <c r="A4442">
        <v>4641</v>
      </c>
      <c r="B4442" t="s">
        <v>9104</v>
      </c>
      <c r="C4442" s="30">
        <v>0</v>
      </c>
      <c r="D4442" s="183">
        <v>0</v>
      </c>
    </row>
    <row r="4443" spans="1:4">
      <c r="A4443">
        <v>4642</v>
      </c>
      <c r="B4443" t="s">
        <v>27363</v>
      </c>
      <c r="C4443" s="30">
        <v>0</v>
      </c>
      <c r="D4443" s="183">
        <v>0</v>
      </c>
    </row>
    <row r="4444" spans="1:4">
      <c r="A4444">
        <v>4643</v>
      </c>
      <c r="B4444" t="s">
        <v>9105</v>
      </c>
      <c r="C4444" s="30">
        <v>0</v>
      </c>
      <c r="D4444" s="183">
        <v>4.3470000000000004</v>
      </c>
    </row>
    <row r="4445" spans="1:4">
      <c r="A4445">
        <v>4644</v>
      </c>
      <c r="B4445" t="s">
        <v>9106</v>
      </c>
      <c r="C4445" s="30">
        <v>0</v>
      </c>
      <c r="D4445" s="183">
        <v>8.4949999999999992</v>
      </c>
    </row>
    <row r="4446" spans="1:4">
      <c r="A4446">
        <v>4645</v>
      </c>
      <c r="B4446" t="s">
        <v>9107</v>
      </c>
      <c r="C4446" s="30">
        <v>24</v>
      </c>
      <c r="D4446" s="183">
        <v>0</v>
      </c>
    </row>
    <row r="4447" spans="1:4">
      <c r="A4447">
        <v>4646</v>
      </c>
      <c r="B4447" t="s">
        <v>9108</v>
      </c>
      <c r="C4447" s="30">
        <v>0</v>
      </c>
      <c r="D4447" s="183">
        <v>7.8620000000000001</v>
      </c>
    </row>
    <row r="4448" spans="1:4">
      <c r="A4448">
        <v>4647</v>
      </c>
      <c r="B4448" t="s">
        <v>9109</v>
      </c>
      <c r="C4448" s="30">
        <v>0</v>
      </c>
      <c r="D4448" s="183">
        <v>0</v>
      </c>
    </row>
    <row r="4449" spans="1:4">
      <c r="A4449">
        <v>4648</v>
      </c>
      <c r="B4449" t="s">
        <v>9110</v>
      </c>
      <c r="C4449" s="30">
        <v>0</v>
      </c>
      <c r="D4449" s="183">
        <v>0</v>
      </c>
    </row>
    <row r="4450" spans="1:4">
      <c r="A4450">
        <v>4649</v>
      </c>
      <c r="B4450" t="s">
        <v>9111</v>
      </c>
      <c r="C4450" s="30">
        <v>0</v>
      </c>
      <c r="D4450" s="183">
        <v>0</v>
      </c>
    </row>
    <row r="4451" spans="1:4">
      <c r="A4451">
        <v>4650</v>
      </c>
      <c r="B4451" t="s">
        <v>9112</v>
      </c>
      <c r="C4451" s="30">
        <v>0</v>
      </c>
      <c r="D4451" s="183">
        <v>0</v>
      </c>
    </row>
    <row r="4452" spans="1:4">
      <c r="A4452">
        <v>4651</v>
      </c>
      <c r="B4452" t="s">
        <v>9113</v>
      </c>
      <c r="C4452" s="30">
        <v>0</v>
      </c>
      <c r="D4452" s="183">
        <v>0</v>
      </c>
    </row>
    <row r="4453" spans="1:4">
      <c r="A4453">
        <v>4652</v>
      </c>
      <c r="B4453" t="s">
        <v>9114</v>
      </c>
      <c r="C4453" s="30">
        <v>0</v>
      </c>
      <c r="D4453" s="183">
        <v>0</v>
      </c>
    </row>
    <row r="4454" spans="1:4">
      <c r="A4454">
        <v>4653</v>
      </c>
      <c r="B4454" t="s">
        <v>9115</v>
      </c>
      <c r="C4454" s="30">
        <v>0</v>
      </c>
      <c r="D4454" s="183">
        <v>0</v>
      </c>
    </row>
    <row r="4455" spans="1:4">
      <c r="A4455">
        <v>4654</v>
      </c>
      <c r="B4455" t="s">
        <v>9116</v>
      </c>
      <c r="C4455" s="30">
        <v>15</v>
      </c>
      <c r="D4455" s="183">
        <v>0</v>
      </c>
    </row>
    <row r="4456" spans="1:4">
      <c r="A4456">
        <v>4655</v>
      </c>
      <c r="B4456" t="s">
        <v>9117</v>
      </c>
      <c r="C4456" s="30">
        <v>0</v>
      </c>
      <c r="D4456" s="183">
        <v>0</v>
      </c>
    </row>
    <row r="4457" spans="1:4">
      <c r="A4457">
        <v>4656</v>
      </c>
      <c r="B4457" t="s">
        <v>9118</v>
      </c>
      <c r="C4457" s="30">
        <v>6</v>
      </c>
      <c r="D4457" s="183">
        <v>0</v>
      </c>
    </row>
    <row r="4458" spans="1:4">
      <c r="A4458">
        <v>4657</v>
      </c>
      <c r="B4458" t="s">
        <v>9119</v>
      </c>
      <c r="C4458" s="30">
        <v>0</v>
      </c>
      <c r="D4458" s="183">
        <v>10.007999999999999</v>
      </c>
    </row>
    <row r="4459" spans="1:4">
      <c r="A4459">
        <v>4658</v>
      </c>
      <c r="B4459" t="s">
        <v>9120</v>
      </c>
      <c r="C4459" s="30">
        <v>0</v>
      </c>
      <c r="D4459" s="183">
        <v>0</v>
      </c>
    </row>
    <row r="4460" spans="1:4">
      <c r="A4460">
        <v>4659</v>
      </c>
      <c r="B4460" t="s">
        <v>9121</v>
      </c>
      <c r="C4460" s="30">
        <v>0</v>
      </c>
      <c r="D4460" s="183">
        <v>0</v>
      </c>
    </row>
    <row r="4461" spans="1:4">
      <c r="A4461">
        <v>4660</v>
      </c>
      <c r="B4461" t="s">
        <v>9122</v>
      </c>
      <c r="C4461" s="30">
        <v>0</v>
      </c>
      <c r="D4461" s="183">
        <v>0</v>
      </c>
    </row>
    <row r="4462" spans="1:4">
      <c r="A4462">
        <v>4661</v>
      </c>
      <c r="B4462" t="s">
        <v>9123</v>
      </c>
      <c r="C4462" s="30">
        <v>0</v>
      </c>
      <c r="D4462" s="183">
        <v>0</v>
      </c>
    </row>
    <row r="4463" spans="1:4">
      <c r="A4463">
        <v>4662</v>
      </c>
      <c r="B4463" t="s">
        <v>9124</v>
      </c>
      <c r="C4463" s="30">
        <v>0</v>
      </c>
      <c r="D4463" s="183">
        <v>0</v>
      </c>
    </row>
    <row r="4464" spans="1:4">
      <c r="A4464">
        <v>4663</v>
      </c>
      <c r="B4464" t="s">
        <v>9125</v>
      </c>
      <c r="C4464" s="30">
        <v>0</v>
      </c>
      <c r="D4464" s="183">
        <v>0</v>
      </c>
    </row>
    <row r="4465" spans="1:4">
      <c r="A4465">
        <v>4664</v>
      </c>
      <c r="B4465" t="s">
        <v>9126</v>
      </c>
      <c r="C4465" s="30">
        <v>0</v>
      </c>
      <c r="D4465" s="183">
        <v>0</v>
      </c>
    </row>
    <row r="4466" spans="1:4">
      <c r="A4466">
        <v>4665</v>
      </c>
      <c r="B4466" t="s">
        <v>9127</v>
      </c>
      <c r="C4466" s="30">
        <v>0</v>
      </c>
      <c r="D4466" s="183">
        <v>0</v>
      </c>
    </row>
    <row r="4467" spans="1:4">
      <c r="A4467">
        <v>4666</v>
      </c>
      <c r="B4467" t="s">
        <v>9128</v>
      </c>
      <c r="C4467" s="30">
        <v>30</v>
      </c>
      <c r="D4467" s="183">
        <v>31.725000000000001</v>
      </c>
    </row>
    <row r="4468" spans="1:4">
      <c r="A4468">
        <v>4667</v>
      </c>
      <c r="B4468" t="s">
        <v>9129</v>
      </c>
      <c r="C4468" s="30">
        <v>0</v>
      </c>
      <c r="D4468" s="183">
        <v>0</v>
      </c>
    </row>
    <row r="4469" spans="1:4">
      <c r="A4469">
        <v>4668</v>
      </c>
      <c r="B4469" t="s">
        <v>9130</v>
      </c>
      <c r="C4469" s="30">
        <v>48</v>
      </c>
      <c r="D4469" s="183">
        <v>7.7169999999999996</v>
      </c>
    </row>
    <row r="4470" spans="1:4">
      <c r="A4470">
        <v>4669</v>
      </c>
      <c r="B4470" t="s">
        <v>9131</v>
      </c>
      <c r="C4470" s="30">
        <v>0</v>
      </c>
      <c r="D4470" s="183">
        <v>0</v>
      </c>
    </row>
    <row r="4471" spans="1:4">
      <c r="A4471">
        <v>4670</v>
      </c>
      <c r="B4471" t="s">
        <v>9132</v>
      </c>
      <c r="C4471" s="30">
        <v>0</v>
      </c>
      <c r="D4471" s="183">
        <v>22.669</v>
      </c>
    </row>
    <row r="4472" spans="1:4">
      <c r="A4472">
        <v>4671</v>
      </c>
      <c r="B4472" t="s">
        <v>9133</v>
      </c>
      <c r="C4472" s="30">
        <v>3</v>
      </c>
      <c r="D4472" s="183">
        <v>0</v>
      </c>
    </row>
    <row r="4473" spans="1:4">
      <c r="A4473">
        <v>4672</v>
      </c>
      <c r="B4473" t="s">
        <v>9134</v>
      </c>
      <c r="C4473" s="30">
        <v>0</v>
      </c>
      <c r="D4473" s="183">
        <v>17.193000000000001</v>
      </c>
    </row>
    <row r="4474" spans="1:4">
      <c r="A4474">
        <v>4673</v>
      </c>
      <c r="B4474" t="s">
        <v>9135</v>
      </c>
      <c r="C4474" s="30">
        <v>0</v>
      </c>
      <c r="D4474" s="183">
        <v>0</v>
      </c>
    </row>
    <row r="4475" spans="1:4">
      <c r="A4475">
        <v>4674</v>
      </c>
      <c r="B4475" t="s">
        <v>9136</v>
      </c>
      <c r="C4475" s="30">
        <v>0</v>
      </c>
      <c r="D4475" s="183">
        <v>0</v>
      </c>
    </row>
    <row r="4476" spans="1:4">
      <c r="A4476">
        <v>4675</v>
      </c>
      <c r="B4476" t="s">
        <v>9137</v>
      </c>
      <c r="C4476" s="30">
        <v>0</v>
      </c>
      <c r="D4476" s="183">
        <v>0</v>
      </c>
    </row>
    <row r="4477" spans="1:4">
      <c r="A4477">
        <v>4676</v>
      </c>
      <c r="B4477" t="s">
        <v>9138</v>
      </c>
      <c r="C4477" s="30">
        <v>630</v>
      </c>
      <c r="D4477" s="183">
        <v>0</v>
      </c>
    </row>
    <row r="4478" spans="1:4">
      <c r="A4478">
        <v>4677</v>
      </c>
      <c r="B4478" t="s">
        <v>9139</v>
      </c>
      <c r="C4478" s="30">
        <v>0</v>
      </c>
      <c r="D4478" s="183">
        <v>0</v>
      </c>
    </row>
    <row r="4479" spans="1:4">
      <c r="A4479">
        <v>4678</v>
      </c>
      <c r="B4479" t="s">
        <v>9140</v>
      </c>
      <c r="C4479" s="30">
        <v>0</v>
      </c>
      <c r="D4479" s="183">
        <v>0</v>
      </c>
    </row>
    <row r="4480" spans="1:4">
      <c r="A4480">
        <v>4679</v>
      </c>
      <c r="B4480" t="s">
        <v>9141</v>
      </c>
      <c r="C4480" s="30">
        <v>0</v>
      </c>
      <c r="D4480" s="183">
        <v>0</v>
      </c>
    </row>
    <row r="4481" spans="1:4">
      <c r="A4481">
        <v>4680</v>
      </c>
      <c r="B4481" t="s">
        <v>9142</v>
      </c>
      <c r="C4481" s="30">
        <v>0</v>
      </c>
      <c r="D4481" s="183">
        <v>0</v>
      </c>
    </row>
    <row r="4482" spans="1:4">
      <c r="A4482">
        <v>4681</v>
      </c>
      <c r="B4482" t="s">
        <v>9143</v>
      </c>
      <c r="C4482" s="30">
        <v>6</v>
      </c>
      <c r="D4482" s="183">
        <v>0</v>
      </c>
    </row>
    <row r="4483" spans="1:4">
      <c r="A4483">
        <v>4682</v>
      </c>
      <c r="B4483" t="s">
        <v>9144</v>
      </c>
      <c r="C4483" s="30">
        <v>9</v>
      </c>
      <c r="D4483" s="183">
        <v>0</v>
      </c>
    </row>
    <row r="4484" spans="1:4">
      <c r="A4484">
        <v>4683</v>
      </c>
      <c r="B4484" t="s">
        <v>9145</v>
      </c>
      <c r="C4484" s="30">
        <v>0</v>
      </c>
      <c r="D4484" s="183">
        <v>0</v>
      </c>
    </row>
    <row r="4485" spans="1:4">
      <c r="A4485">
        <v>4684</v>
      </c>
      <c r="B4485" t="s">
        <v>9146</v>
      </c>
      <c r="C4485" s="30">
        <v>12</v>
      </c>
      <c r="D4485" s="183">
        <v>0</v>
      </c>
    </row>
    <row r="4486" spans="1:4">
      <c r="A4486">
        <v>4685</v>
      </c>
      <c r="B4486" t="s">
        <v>9147</v>
      </c>
      <c r="C4486" s="30">
        <v>0</v>
      </c>
      <c r="D4486" s="183">
        <v>0</v>
      </c>
    </row>
    <row r="4487" spans="1:4">
      <c r="A4487">
        <v>4686</v>
      </c>
      <c r="B4487" t="s">
        <v>9148</v>
      </c>
      <c r="C4487" s="30">
        <v>0</v>
      </c>
      <c r="D4487" s="183">
        <v>0</v>
      </c>
    </row>
    <row r="4488" spans="1:4">
      <c r="A4488">
        <v>4687</v>
      </c>
      <c r="B4488" t="s">
        <v>9149</v>
      </c>
      <c r="C4488" s="30">
        <v>0</v>
      </c>
      <c r="D4488" s="183">
        <v>0</v>
      </c>
    </row>
    <row r="4489" spans="1:4">
      <c r="A4489">
        <v>4688</v>
      </c>
      <c r="B4489" t="s">
        <v>9150</v>
      </c>
      <c r="C4489" s="30">
        <v>0</v>
      </c>
      <c r="D4489" s="183">
        <v>15.829000000000001</v>
      </c>
    </row>
    <row r="4490" spans="1:4">
      <c r="A4490">
        <v>4689</v>
      </c>
      <c r="B4490" t="s">
        <v>9151</v>
      </c>
      <c r="C4490" s="30">
        <v>66</v>
      </c>
      <c r="D4490" s="183">
        <v>0</v>
      </c>
    </row>
    <row r="4491" spans="1:4">
      <c r="A4491">
        <v>4690</v>
      </c>
      <c r="B4491" t="s">
        <v>9152</v>
      </c>
      <c r="C4491" s="30">
        <v>0</v>
      </c>
      <c r="D4491" s="183">
        <v>7.4859999999999998</v>
      </c>
    </row>
    <row r="4492" spans="1:4">
      <c r="A4492">
        <v>4691</v>
      </c>
      <c r="B4492" t="s">
        <v>9153</v>
      </c>
      <c r="C4492" s="30">
        <v>0</v>
      </c>
      <c r="D4492" s="183">
        <v>0</v>
      </c>
    </row>
    <row r="4493" spans="1:4">
      <c r="A4493">
        <v>4692</v>
      </c>
      <c r="B4493" t="s">
        <v>9154</v>
      </c>
      <c r="C4493" s="30">
        <v>12</v>
      </c>
      <c r="D4493" s="183">
        <v>0</v>
      </c>
    </row>
    <row r="4494" spans="1:4">
      <c r="A4494">
        <v>4693</v>
      </c>
      <c r="B4494" t="s">
        <v>9155</v>
      </c>
      <c r="C4494" s="30">
        <v>0</v>
      </c>
      <c r="D4494" s="183">
        <v>0</v>
      </c>
    </row>
    <row r="4495" spans="1:4">
      <c r="A4495">
        <v>4694</v>
      </c>
      <c r="B4495" t="s">
        <v>9156</v>
      </c>
      <c r="C4495" s="30">
        <v>0</v>
      </c>
      <c r="D4495" s="183">
        <v>24.992000000000001</v>
      </c>
    </row>
    <row r="4496" spans="1:4">
      <c r="A4496">
        <v>4695</v>
      </c>
      <c r="B4496" t="s">
        <v>9157</v>
      </c>
      <c r="C4496" s="30">
        <v>0</v>
      </c>
      <c r="D4496" s="183">
        <v>0</v>
      </c>
    </row>
    <row r="4497" spans="1:4">
      <c r="A4497">
        <v>4696</v>
      </c>
      <c r="B4497" t="s">
        <v>9158</v>
      </c>
      <c r="C4497" s="30">
        <v>0</v>
      </c>
      <c r="D4497" s="183">
        <v>0</v>
      </c>
    </row>
    <row r="4498" spans="1:4">
      <c r="A4498">
        <v>4697</v>
      </c>
      <c r="B4498" t="s">
        <v>9159</v>
      </c>
      <c r="C4498" s="30">
        <v>0</v>
      </c>
      <c r="D4498" s="183">
        <v>0</v>
      </c>
    </row>
    <row r="4499" spans="1:4">
      <c r="A4499">
        <v>4698</v>
      </c>
      <c r="B4499" t="s">
        <v>9160</v>
      </c>
      <c r="C4499" s="30">
        <v>0</v>
      </c>
      <c r="D4499" s="183">
        <v>0</v>
      </c>
    </row>
    <row r="4500" spans="1:4">
      <c r="A4500">
        <v>4699</v>
      </c>
      <c r="B4500" t="s">
        <v>9161</v>
      </c>
      <c r="C4500" s="30">
        <v>0</v>
      </c>
      <c r="D4500" s="183">
        <v>0</v>
      </c>
    </row>
    <row r="4501" spans="1:4">
      <c r="A4501">
        <v>4700</v>
      </c>
      <c r="B4501" t="s">
        <v>9162</v>
      </c>
      <c r="C4501" s="30">
        <v>4806</v>
      </c>
      <c r="D4501" s="183">
        <v>15.24</v>
      </c>
    </row>
    <row r="4502" spans="1:4">
      <c r="A4502">
        <v>4701</v>
      </c>
      <c r="B4502" t="s">
        <v>9163</v>
      </c>
      <c r="C4502" s="30">
        <v>0</v>
      </c>
      <c r="D4502" s="183">
        <v>0</v>
      </c>
    </row>
    <row r="4503" spans="1:4">
      <c r="A4503">
        <v>4702</v>
      </c>
      <c r="B4503" t="s">
        <v>9164</v>
      </c>
      <c r="C4503" s="30">
        <v>0</v>
      </c>
      <c r="D4503" s="183">
        <v>4.4859999999999998</v>
      </c>
    </row>
    <row r="4504" spans="1:4">
      <c r="A4504">
        <v>4703</v>
      </c>
      <c r="B4504" t="s">
        <v>9165</v>
      </c>
      <c r="C4504" s="30">
        <v>0</v>
      </c>
      <c r="D4504" s="183">
        <v>0</v>
      </c>
    </row>
    <row r="4505" spans="1:4">
      <c r="A4505">
        <v>4704</v>
      </c>
      <c r="B4505" t="s">
        <v>9166</v>
      </c>
      <c r="C4505" s="30">
        <v>0</v>
      </c>
      <c r="D4505" s="183">
        <v>0</v>
      </c>
    </row>
    <row r="4506" spans="1:4">
      <c r="A4506">
        <v>4705</v>
      </c>
      <c r="B4506" t="s">
        <v>9167</v>
      </c>
      <c r="C4506" s="30">
        <v>0</v>
      </c>
      <c r="D4506" s="183">
        <v>10.862</v>
      </c>
    </row>
    <row r="4507" spans="1:4">
      <c r="A4507">
        <v>4706</v>
      </c>
      <c r="B4507" t="s">
        <v>9168</v>
      </c>
      <c r="C4507" s="30">
        <v>12</v>
      </c>
      <c r="D4507" s="183">
        <v>0</v>
      </c>
    </row>
    <row r="4508" spans="1:4">
      <c r="A4508">
        <v>4707</v>
      </c>
      <c r="B4508" t="s">
        <v>9169</v>
      </c>
      <c r="C4508" s="30">
        <v>0</v>
      </c>
      <c r="D4508" s="183">
        <v>0</v>
      </c>
    </row>
    <row r="4509" spans="1:4">
      <c r="A4509">
        <v>4708</v>
      </c>
      <c r="B4509" t="s">
        <v>9169</v>
      </c>
      <c r="C4509" s="30">
        <v>0</v>
      </c>
      <c r="D4509" s="183">
        <v>0</v>
      </c>
    </row>
    <row r="4510" spans="1:4">
      <c r="A4510">
        <v>4709</v>
      </c>
      <c r="B4510" t="s">
        <v>9169</v>
      </c>
      <c r="C4510" s="30">
        <v>0</v>
      </c>
      <c r="D4510" s="183">
        <v>11.991</v>
      </c>
    </row>
    <row r="4511" spans="1:4">
      <c r="A4511">
        <v>4832</v>
      </c>
      <c r="B4511" t="s">
        <v>9170</v>
      </c>
      <c r="C4511" s="30">
        <v>0</v>
      </c>
      <c r="D4511" s="183">
        <v>0</v>
      </c>
    </row>
    <row r="4512" spans="1:4">
      <c r="A4512">
        <v>4833</v>
      </c>
      <c r="B4512" t="s">
        <v>9171</v>
      </c>
      <c r="C4512" s="30">
        <v>0</v>
      </c>
      <c r="D4512" s="183">
        <v>0</v>
      </c>
    </row>
    <row r="4513" spans="1:4">
      <c r="A4513">
        <v>4834</v>
      </c>
      <c r="B4513" t="s">
        <v>9172</v>
      </c>
      <c r="C4513" s="30">
        <v>0</v>
      </c>
      <c r="D4513" s="183">
        <v>150</v>
      </c>
    </row>
    <row r="4514" spans="1:4">
      <c r="A4514">
        <v>4835</v>
      </c>
      <c r="B4514" t="s">
        <v>9173</v>
      </c>
      <c r="C4514" s="30">
        <v>27</v>
      </c>
      <c r="D4514" s="183">
        <v>0</v>
      </c>
    </row>
    <row r="4515" spans="1:4">
      <c r="A4515">
        <v>4836</v>
      </c>
      <c r="B4515" t="s">
        <v>9174</v>
      </c>
      <c r="C4515" s="30">
        <v>0</v>
      </c>
      <c r="D4515" s="183">
        <v>0</v>
      </c>
    </row>
    <row r="4516" spans="1:4">
      <c r="A4516">
        <v>4837</v>
      </c>
      <c r="B4516" t="s">
        <v>9175</v>
      </c>
      <c r="C4516" s="30">
        <v>0</v>
      </c>
      <c r="D4516" s="183">
        <v>0</v>
      </c>
    </row>
    <row r="4517" spans="1:4">
      <c r="A4517">
        <v>4838</v>
      </c>
      <c r="B4517" t="s">
        <v>27559</v>
      </c>
      <c r="C4517" s="30">
        <v>18</v>
      </c>
      <c r="D4517" s="183">
        <v>0</v>
      </c>
    </row>
    <row r="4518" spans="1:4">
      <c r="A4518">
        <v>4839</v>
      </c>
      <c r="B4518" t="s">
        <v>32230</v>
      </c>
      <c r="C4518" s="30">
        <v>0</v>
      </c>
      <c r="D4518" s="183">
        <v>0</v>
      </c>
    </row>
    <row r="4519" spans="1:4">
      <c r="A4519">
        <v>4840</v>
      </c>
      <c r="B4519" t="s">
        <v>32231</v>
      </c>
      <c r="C4519" s="30">
        <v>0</v>
      </c>
      <c r="D4519" s="183">
        <v>10</v>
      </c>
    </row>
    <row r="4520" spans="1:4">
      <c r="A4520">
        <v>4841</v>
      </c>
      <c r="B4520" t="s">
        <v>27519</v>
      </c>
      <c r="C4520" s="30">
        <v>87</v>
      </c>
      <c r="D4520" s="183">
        <v>5.4080000000000004</v>
      </c>
    </row>
    <row r="4521" spans="1:4">
      <c r="A4521">
        <v>4842</v>
      </c>
      <c r="B4521" t="s">
        <v>27516</v>
      </c>
      <c r="C4521" s="30">
        <v>0</v>
      </c>
      <c r="D4521" s="183">
        <v>0</v>
      </c>
    </row>
    <row r="4522" spans="1:4">
      <c r="A4522">
        <v>4843</v>
      </c>
      <c r="B4522" t="s">
        <v>32232</v>
      </c>
      <c r="C4522" s="30">
        <v>0</v>
      </c>
      <c r="D4522" s="183">
        <v>0</v>
      </c>
    </row>
    <row r="4523" spans="1:4">
      <c r="A4523">
        <v>4844</v>
      </c>
      <c r="B4523" t="s">
        <v>32233</v>
      </c>
      <c r="C4523" s="30">
        <v>0</v>
      </c>
      <c r="D4523" s="183">
        <v>0</v>
      </c>
    </row>
    <row r="4524" spans="1:4">
      <c r="A4524">
        <v>4845</v>
      </c>
      <c r="B4524" t="s">
        <v>32234</v>
      </c>
      <c r="C4524" s="30">
        <v>3</v>
      </c>
      <c r="D4524" s="183">
        <v>0</v>
      </c>
    </row>
    <row r="4525" spans="1:4">
      <c r="A4525">
        <v>4846</v>
      </c>
      <c r="B4525" t="s">
        <v>27518</v>
      </c>
      <c r="C4525" s="30">
        <v>60</v>
      </c>
      <c r="D4525" s="183">
        <v>0</v>
      </c>
    </row>
    <row r="4526" spans="1:4">
      <c r="A4526">
        <v>4847</v>
      </c>
      <c r="B4526" t="s">
        <v>9176</v>
      </c>
      <c r="C4526" s="30">
        <v>0</v>
      </c>
      <c r="D4526" s="183">
        <v>18.276</v>
      </c>
    </row>
    <row r="4527" spans="1:4">
      <c r="A4527">
        <v>4848</v>
      </c>
      <c r="B4527" t="s">
        <v>9177</v>
      </c>
      <c r="C4527" s="30">
        <v>0</v>
      </c>
      <c r="D4527" s="183">
        <v>0</v>
      </c>
    </row>
    <row r="4528" spans="1:4">
      <c r="A4528">
        <v>4849</v>
      </c>
      <c r="B4528" t="s">
        <v>9178</v>
      </c>
      <c r="C4528" s="30">
        <v>0</v>
      </c>
      <c r="D4528" s="183">
        <v>135.36000000000001</v>
      </c>
    </row>
    <row r="4529" spans="1:4">
      <c r="A4529">
        <v>4850</v>
      </c>
      <c r="B4529" t="s">
        <v>9179</v>
      </c>
      <c r="C4529" s="30">
        <v>0</v>
      </c>
      <c r="D4529" s="183">
        <v>0</v>
      </c>
    </row>
    <row r="4530" spans="1:4">
      <c r="A4530">
        <v>4851</v>
      </c>
      <c r="B4530" t="s">
        <v>9180</v>
      </c>
      <c r="C4530" s="30">
        <v>0</v>
      </c>
      <c r="D4530" s="183">
        <v>0</v>
      </c>
    </row>
    <row r="4531" spans="1:4">
      <c r="A4531">
        <v>4852</v>
      </c>
      <c r="B4531" t="s">
        <v>9181</v>
      </c>
      <c r="C4531" s="30">
        <v>0</v>
      </c>
      <c r="D4531" s="183">
        <v>0</v>
      </c>
    </row>
    <row r="4532" spans="1:4">
      <c r="A4532">
        <v>4853</v>
      </c>
      <c r="B4532" t="s">
        <v>9182</v>
      </c>
      <c r="C4532" s="30">
        <v>0</v>
      </c>
      <c r="D4532" s="183">
        <v>0</v>
      </c>
    </row>
    <row r="4533" spans="1:4">
      <c r="A4533">
        <v>4854</v>
      </c>
      <c r="B4533" t="s">
        <v>9183</v>
      </c>
      <c r="C4533" s="30">
        <v>0</v>
      </c>
      <c r="D4533" s="183">
        <v>0</v>
      </c>
    </row>
    <row r="4534" spans="1:4">
      <c r="A4534">
        <v>4855</v>
      </c>
      <c r="B4534" t="s">
        <v>9184</v>
      </c>
      <c r="C4534" s="30">
        <v>0</v>
      </c>
      <c r="D4534" s="183">
        <v>8.1010000000000009</v>
      </c>
    </row>
    <row r="4535" spans="1:4">
      <c r="A4535">
        <v>4856</v>
      </c>
      <c r="B4535" t="s">
        <v>9185</v>
      </c>
      <c r="C4535" s="30">
        <v>0</v>
      </c>
      <c r="D4535" s="183">
        <v>0</v>
      </c>
    </row>
    <row r="4536" spans="1:4">
      <c r="A4536">
        <v>4857</v>
      </c>
      <c r="B4536" t="s">
        <v>9186</v>
      </c>
      <c r="C4536" s="30">
        <v>0</v>
      </c>
      <c r="D4536" s="183">
        <v>16.696999999999999</v>
      </c>
    </row>
    <row r="4537" spans="1:4">
      <c r="A4537">
        <v>4858</v>
      </c>
      <c r="B4537" t="s">
        <v>9187</v>
      </c>
      <c r="C4537" s="30">
        <v>0</v>
      </c>
      <c r="D4537" s="183">
        <v>0</v>
      </c>
    </row>
    <row r="4538" spans="1:4">
      <c r="A4538">
        <v>4859</v>
      </c>
      <c r="B4538" t="s">
        <v>9188</v>
      </c>
      <c r="C4538" s="30">
        <v>0</v>
      </c>
      <c r="D4538" s="183">
        <v>0</v>
      </c>
    </row>
    <row r="4539" spans="1:4">
      <c r="A4539">
        <v>4860</v>
      </c>
      <c r="B4539" t="s">
        <v>18209</v>
      </c>
      <c r="C4539" s="30">
        <v>0</v>
      </c>
      <c r="D4539" s="183">
        <v>0</v>
      </c>
    </row>
    <row r="4540" spans="1:4">
      <c r="A4540">
        <v>4861</v>
      </c>
      <c r="B4540" t="s">
        <v>9189</v>
      </c>
      <c r="C4540" s="30">
        <v>0</v>
      </c>
      <c r="D4540" s="183">
        <v>0</v>
      </c>
    </row>
    <row r="4541" spans="1:4">
      <c r="A4541">
        <v>4862</v>
      </c>
      <c r="B4541" t="s">
        <v>9190</v>
      </c>
      <c r="C4541" s="30">
        <v>12</v>
      </c>
      <c r="D4541" s="183">
        <v>15.037000000000001</v>
      </c>
    </row>
    <row r="4542" spans="1:4">
      <c r="A4542">
        <v>4863</v>
      </c>
      <c r="B4542" t="s">
        <v>9191</v>
      </c>
      <c r="C4542" s="30">
        <v>0</v>
      </c>
      <c r="D4542" s="183">
        <v>0.60699999999999998</v>
      </c>
    </row>
    <row r="4543" spans="1:4">
      <c r="A4543">
        <v>4864</v>
      </c>
      <c r="B4543" t="s">
        <v>9192</v>
      </c>
      <c r="C4543" s="30">
        <v>0</v>
      </c>
      <c r="D4543" s="183">
        <v>11.885999999999999</v>
      </c>
    </row>
    <row r="4544" spans="1:4">
      <c r="A4544">
        <v>4865</v>
      </c>
      <c r="B4544" t="s">
        <v>9193</v>
      </c>
      <c r="C4544" s="30">
        <v>0</v>
      </c>
      <c r="D4544" s="183">
        <v>0</v>
      </c>
    </row>
    <row r="4545" spans="1:4">
      <c r="A4545">
        <v>4866</v>
      </c>
      <c r="B4545" t="s">
        <v>9194</v>
      </c>
      <c r="C4545" s="30">
        <v>0</v>
      </c>
      <c r="D4545" s="183">
        <v>0</v>
      </c>
    </row>
    <row r="4546" spans="1:4">
      <c r="A4546">
        <v>4867</v>
      </c>
      <c r="B4546" t="s">
        <v>9195</v>
      </c>
      <c r="C4546" s="30">
        <v>0</v>
      </c>
      <c r="D4546" s="183">
        <v>4.5</v>
      </c>
    </row>
    <row r="4547" spans="1:4">
      <c r="A4547">
        <v>4868</v>
      </c>
      <c r="B4547" t="s">
        <v>9196</v>
      </c>
      <c r="C4547" s="30">
        <v>0</v>
      </c>
      <c r="D4547" s="183">
        <v>0</v>
      </c>
    </row>
    <row r="4548" spans="1:4">
      <c r="A4548">
        <v>4869</v>
      </c>
      <c r="B4548" t="s">
        <v>9197</v>
      </c>
      <c r="C4548" s="30">
        <v>0</v>
      </c>
      <c r="D4548" s="183">
        <v>0</v>
      </c>
    </row>
    <row r="4549" spans="1:4">
      <c r="A4549">
        <v>4870</v>
      </c>
      <c r="B4549" t="s">
        <v>9198</v>
      </c>
      <c r="C4549" s="30">
        <v>0</v>
      </c>
      <c r="D4549" s="183">
        <v>0</v>
      </c>
    </row>
    <row r="4550" spans="1:4">
      <c r="A4550">
        <v>4871</v>
      </c>
      <c r="B4550" t="s">
        <v>9199</v>
      </c>
      <c r="C4550" s="30">
        <v>60</v>
      </c>
      <c r="D4550" s="183">
        <v>20.190000000000001</v>
      </c>
    </row>
    <row r="4551" spans="1:4">
      <c r="A4551">
        <v>4872</v>
      </c>
      <c r="B4551" t="s">
        <v>9200</v>
      </c>
      <c r="C4551" s="30">
        <v>0</v>
      </c>
      <c r="D4551" s="183">
        <v>7.5910000000000002</v>
      </c>
    </row>
    <row r="4552" spans="1:4">
      <c r="A4552">
        <v>4873</v>
      </c>
      <c r="B4552" t="s">
        <v>9201</v>
      </c>
      <c r="C4552" s="30">
        <v>12</v>
      </c>
      <c r="D4552" s="183">
        <v>0</v>
      </c>
    </row>
    <row r="4553" spans="1:4">
      <c r="A4553">
        <v>4874</v>
      </c>
      <c r="B4553" t="s">
        <v>9202</v>
      </c>
      <c r="C4553" s="30">
        <v>0</v>
      </c>
      <c r="D4553" s="183">
        <v>0</v>
      </c>
    </row>
    <row r="4554" spans="1:4">
      <c r="A4554">
        <v>4875</v>
      </c>
      <c r="B4554" t="s">
        <v>9203</v>
      </c>
      <c r="C4554" s="30">
        <v>0</v>
      </c>
      <c r="D4554" s="183">
        <v>11.204000000000001</v>
      </c>
    </row>
    <row r="4555" spans="1:4">
      <c r="A4555">
        <v>4876</v>
      </c>
      <c r="B4555" t="s">
        <v>9204</v>
      </c>
      <c r="C4555" s="30">
        <v>0</v>
      </c>
      <c r="D4555" s="183">
        <v>2.927</v>
      </c>
    </row>
    <row r="4556" spans="1:4">
      <c r="A4556">
        <v>4877</v>
      </c>
      <c r="B4556" t="s">
        <v>9205</v>
      </c>
      <c r="C4556" s="30">
        <v>0</v>
      </c>
      <c r="D4556" s="183">
        <v>0</v>
      </c>
    </row>
    <row r="4557" spans="1:4">
      <c r="A4557">
        <v>4878</v>
      </c>
      <c r="B4557" t="s">
        <v>9206</v>
      </c>
      <c r="C4557" s="30">
        <v>0</v>
      </c>
      <c r="D4557" s="183">
        <v>0</v>
      </c>
    </row>
    <row r="4558" spans="1:4">
      <c r="A4558">
        <v>4879</v>
      </c>
      <c r="B4558" t="s">
        <v>9207</v>
      </c>
      <c r="C4558" s="30">
        <v>0</v>
      </c>
      <c r="D4558" s="183">
        <v>106.59</v>
      </c>
    </row>
    <row r="4559" spans="1:4">
      <c r="A4559">
        <v>4880</v>
      </c>
      <c r="B4559" t="s">
        <v>9208</v>
      </c>
      <c r="C4559" s="30">
        <v>0</v>
      </c>
      <c r="D4559" s="183">
        <v>0</v>
      </c>
    </row>
    <row r="4560" spans="1:4">
      <c r="A4560">
        <v>4881</v>
      </c>
      <c r="B4560" t="s">
        <v>9209</v>
      </c>
      <c r="C4560" s="30">
        <v>33</v>
      </c>
      <c r="D4560" s="183">
        <v>0</v>
      </c>
    </row>
    <row r="4561" spans="1:4">
      <c r="A4561">
        <v>4882</v>
      </c>
      <c r="B4561" t="s">
        <v>32235</v>
      </c>
      <c r="C4561" s="30">
        <v>0</v>
      </c>
      <c r="D4561" s="183">
        <v>0</v>
      </c>
    </row>
    <row r="4562" spans="1:4">
      <c r="A4562">
        <v>4883</v>
      </c>
      <c r="B4562" t="s">
        <v>32236</v>
      </c>
      <c r="C4562" s="30">
        <v>0</v>
      </c>
      <c r="D4562" s="183">
        <v>0</v>
      </c>
    </row>
    <row r="4563" spans="1:4">
      <c r="A4563">
        <v>4884</v>
      </c>
      <c r="B4563" t="s">
        <v>32237</v>
      </c>
      <c r="C4563" s="30">
        <v>0</v>
      </c>
      <c r="D4563" s="183">
        <v>0</v>
      </c>
    </row>
    <row r="4564" spans="1:4">
      <c r="A4564">
        <v>4885</v>
      </c>
      <c r="B4564" t="s">
        <v>27561</v>
      </c>
      <c r="C4564" s="30">
        <v>0</v>
      </c>
      <c r="D4564" s="183">
        <v>0</v>
      </c>
    </row>
    <row r="4565" spans="1:4">
      <c r="A4565">
        <v>4886</v>
      </c>
      <c r="B4565" t="s">
        <v>32238</v>
      </c>
      <c r="C4565" s="30">
        <v>0</v>
      </c>
      <c r="D4565" s="183">
        <v>0</v>
      </c>
    </row>
    <row r="4566" spans="1:4">
      <c r="A4566">
        <v>4887</v>
      </c>
      <c r="B4566" t="s">
        <v>32239</v>
      </c>
      <c r="C4566" s="30">
        <v>6</v>
      </c>
      <c r="D4566" s="183">
        <v>0</v>
      </c>
    </row>
    <row r="4567" spans="1:4">
      <c r="A4567">
        <v>4888</v>
      </c>
      <c r="B4567" t="s">
        <v>32240</v>
      </c>
      <c r="C4567" s="30">
        <v>0</v>
      </c>
      <c r="D4567" s="183">
        <v>0</v>
      </c>
    </row>
    <row r="4568" spans="1:4">
      <c r="A4568">
        <v>4889</v>
      </c>
      <c r="B4568" t="s">
        <v>32241</v>
      </c>
      <c r="C4568" s="30">
        <v>0</v>
      </c>
      <c r="D4568" s="183">
        <v>0</v>
      </c>
    </row>
    <row r="4569" spans="1:4">
      <c r="A4569">
        <v>4890</v>
      </c>
      <c r="B4569" t="s">
        <v>9210</v>
      </c>
      <c r="C4569" s="30">
        <v>0</v>
      </c>
      <c r="D4569" s="183">
        <v>0</v>
      </c>
    </row>
    <row r="4570" spans="1:4">
      <c r="A4570">
        <v>4891</v>
      </c>
      <c r="B4570" t="s">
        <v>9211</v>
      </c>
      <c r="C4570" s="30">
        <v>204</v>
      </c>
      <c r="D4570" s="183">
        <v>0</v>
      </c>
    </row>
    <row r="4571" spans="1:4">
      <c r="A4571">
        <v>4892</v>
      </c>
      <c r="B4571" t="s">
        <v>9212</v>
      </c>
      <c r="C4571" s="30">
        <v>6</v>
      </c>
      <c r="D4571" s="183">
        <v>3.7610000000000001</v>
      </c>
    </row>
    <row r="4572" spans="1:4">
      <c r="A4572">
        <v>4893</v>
      </c>
      <c r="B4572" t="s">
        <v>9213</v>
      </c>
      <c r="C4572" s="30">
        <v>0</v>
      </c>
      <c r="D4572" s="183">
        <v>0</v>
      </c>
    </row>
    <row r="4573" spans="1:4">
      <c r="A4573">
        <v>4894</v>
      </c>
      <c r="B4573" t="s">
        <v>9214</v>
      </c>
      <c r="C4573" s="30">
        <v>3</v>
      </c>
      <c r="D4573" s="183">
        <v>0</v>
      </c>
    </row>
    <row r="4574" spans="1:4">
      <c r="A4574">
        <v>4895</v>
      </c>
      <c r="B4574" t="s">
        <v>32242</v>
      </c>
      <c r="C4574" s="30">
        <v>0</v>
      </c>
      <c r="D4574" s="183">
        <v>0</v>
      </c>
    </row>
    <row r="4575" spans="1:4">
      <c r="A4575">
        <v>4896</v>
      </c>
      <c r="B4575" t="s">
        <v>32243</v>
      </c>
      <c r="C4575" s="30">
        <v>0</v>
      </c>
      <c r="D4575" s="183">
        <v>0</v>
      </c>
    </row>
    <row r="4576" spans="1:4">
      <c r="A4576">
        <v>4897</v>
      </c>
      <c r="B4576" t="s">
        <v>27572</v>
      </c>
      <c r="C4576" s="30">
        <v>0</v>
      </c>
      <c r="D4576" s="183">
        <v>30.363</v>
      </c>
    </row>
    <row r="4577" spans="1:4">
      <c r="A4577">
        <v>4898</v>
      </c>
      <c r="B4577" t="s">
        <v>27489</v>
      </c>
      <c r="C4577" s="30">
        <v>0</v>
      </c>
      <c r="D4577" s="183">
        <v>0</v>
      </c>
    </row>
    <row r="4578" spans="1:4">
      <c r="A4578">
        <v>4899</v>
      </c>
      <c r="B4578" t="s">
        <v>9215</v>
      </c>
      <c r="C4578" s="30">
        <v>0</v>
      </c>
      <c r="D4578" s="183">
        <v>0</v>
      </c>
    </row>
    <row r="4579" spans="1:4">
      <c r="A4579">
        <v>4900</v>
      </c>
      <c r="B4579" t="s">
        <v>32244</v>
      </c>
      <c r="C4579" s="30">
        <v>0</v>
      </c>
      <c r="D4579" s="183">
        <v>8.9890000000000008</v>
      </c>
    </row>
    <row r="4580" spans="1:4">
      <c r="A4580">
        <v>4901</v>
      </c>
      <c r="B4580" t="s">
        <v>9216</v>
      </c>
      <c r="C4580" s="30">
        <v>0</v>
      </c>
      <c r="D4580" s="183">
        <v>0</v>
      </c>
    </row>
    <row r="4581" spans="1:4">
      <c r="A4581">
        <v>4902</v>
      </c>
      <c r="B4581" t="s">
        <v>9217</v>
      </c>
      <c r="C4581" s="30">
        <v>9</v>
      </c>
      <c r="D4581" s="183">
        <v>0</v>
      </c>
    </row>
    <row r="4582" spans="1:4">
      <c r="A4582">
        <v>4903</v>
      </c>
      <c r="B4582" t="s">
        <v>9218</v>
      </c>
      <c r="C4582" s="30">
        <v>0</v>
      </c>
      <c r="D4582" s="183">
        <v>10.8</v>
      </c>
    </row>
    <row r="4583" spans="1:4">
      <c r="A4583">
        <v>4904</v>
      </c>
      <c r="B4583" t="s">
        <v>27528</v>
      </c>
      <c r="C4583" s="30">
        <v>6</v>
      </c>
      <c r="D4583" s="183">
        <v>0</v>
      </c>
    </row>
    <row r="4584" spans="1:4">
      <c r="A4584">
        <v>4905</v>
      </c>
      <c r="B4584" t="s">
        <v>9219</v>
      </c>
      <c r="C4584" s="30">
        <v>0</v>
      </c>
      <c r="D4584" s="183">
        <v>0</v>
      </c>
    </row>
    <row r="4585" spans="1:4">
      <c r="A4585">
        <v>4906</v>
      </c>
      <c r="B4585" t="s">
        <v>32245</v>
      </c>
      <c r="C4585" s="30">
        <v>0</v>
      </c>
      <c r="D4585" s="183">
        <v>27.137</v>
      </c>
    </row>
    <row r="4586" spans="1:4">
      <c r="A4586">
        <v>4907</v>
      </c>
      <c r="B4586" t="s">
        <v>32246</v>
      </c>
      <c r="C4586" s="30">
        <v>0</v>
      </c>
      <c r="D4586" s="183">
        <v>0</v>
      </c>
    </row>
    <row r="4587" spans="1:4">
      <c r="A4587">
        <v>4908</v>
      </c>
      <c r="B4587" t="s">
        <v>9220</v>
      </c>
      <c r="C4587" s="30">
        <v>72</v>
      </c>
      <c r="D4587" s="183">
        <v>39</v>
      </c>
    </row>
    <row r="4588" spans="1:4">
      <c r="A4588">
        <v>4909</v>
      </c>
      <c r="B4588" t="s">
        <v>9221</v>
      </c>
      <c r="C4588" s="30">
        <v>0</v>
      </c>
      <c r="D4588" s="183">
        <v>4.2539999999999996</v>
      </c>
    </row>
    <row r="4589" spans="1:4">
      <c r="A4589">
        <v>4910</v>
      </c>
      <c r="B4589" t="s">
        <v>9222</v>
      </c>
      <c r="C4589" s="30">
        <v>174</v>
      </c>
      <c r="D4589" s="183">
        <v>0</v>
      </c>
    </row>
    <row r="4590" spans="1:4">
      <c r="A4590">
        <v>4911</v>
      </c>
      <c r="B4590" t="s">
        <v>9223</v>
      </c>
      <c r="C4590" s="30">
        <v>0</v>
      </c>
      <c r="D4590" s="183">
        <v>11.522</v>
      </c>
    </row>
    <row r="4591" spans="1:4">
      <c r="A4591">
        <v>4912</v>
      </c>
      <c r="B4591" t="s">
        <v>9224</v>
      </c>
      <c r="C4591" s="30">
        <v>0</v>
      </c>
      <c r="D4591" s="183">
        <v>0</v>
      </c>
    </row>
    <row r="4592" spans="1:4">
      <c r="A4592">
        <v>4913</v>
      </c>
      <c r="B4592" t="s">
        <v>9225</v>
      </c>
      <c r="C4592" s="30">
        <v>0</v>
      </c>
      <c r="D4592" s="183">
        <v>0</v>
      </c>
    </row>
    <row r="4593" spans="1:4">
      <c r="A4593">
        <v>4914</v>
      </c>
      <c r="B4593" t="s">
        <v>9226</v>
      </c>
      <c r="C4593" s="30">
        <v>0</v>
      </c>
      <c r="D4593" s="183">
        <v>0</v>
      </c>
    </row>
    <row r="4594" spans="1:4">
      <c r="A4594">
        <v>4915</v>
      </c>
      <c r="B4594" t="s">
        <v>9227</v>
      </c>
      <c r="C4594" s="30">
        <v>0</v>
      </c>
      <c r="D4594" s="183">
        <v>0</v>
      </c>
    </row>
    <row r="4595" spans="1:4">
      <c r="A4595">
        <v>4916</v>
      </c>
      <c r="B4595" t="s">
        <v>9228</v>
      </c>
      <c r="C4595" s="30">
        <v>0</v>
      </c>
      <c r="D4595" s="183">
        <v>15.406000000000001</v>
      </c>
    </row>
    <row r="4596" spans="1:4">
      <c r="A4596">
        <v>4917</v>
      </c>
      <c r="B4596" t="s">
        <v>9229</v>
      </c>
      <c r="C4596" s="30">
        <v>6</v>
      </c>
      <c r="D4596" s="183">
        <v>6.7919999999999998</v>
      </c>
    </row>
    <row r="4597" spans="1:4">
      <c r="A4597">
        <v>4918</v>
      </c>
      <c r="B4597" t="s">
        <v>9230</v>
      </c>
      <c r="C4597" s="30">
        <v>0</v>
      </c>
      <c r="D4597" s="183">
        <v>0</v>
      </c>
    </row>
    <row r="4598" spans="1:4">
      <c r="A4598">
        <v>4919</v>
      </c>
      <c r="B4598" t="s">
        <v>9231</v>
      </c>
      <c r="C4598" s="30">
        <v>0</v>
      </c>
      <c r="D4598" s="183">
        <v>6.1719999999999997</v>
      </c>
    </row>
    <row r="4599" spans="1:4">
      <c r="A4599">
        <v>4920</v>
      </c>
      <c r="B4599" t="s">
        <v>9232</v>
      </c>
      <c r="C4599" s="30">
        <v>0</v>
      </c>
      <c r="D4599" s="183">
        <v>0</v>
      </c>
    </row>
    <row r="4600" spans="1:4">
      <c r="A4600">
        <v>4921</v>
      </c>
      <c r="B4600" t="s">
        <v>9233</v>
      </c>
      <c r="C4600" s="30">
        <v>0</v>
      </c>
      <c r="D4600" s="183">
        <v>0</v>
      </c>
    </row>
    <row r="4601" spans="1:4">
      <c r="A4601">
        <v>4922</v>
      </c>
      <c r="B4601" t="s">
        <v>9234</v>
      </c>
      <c r="C4601" s="30">
        <v>0</v>
      </c>
      <c r="D4601" s="183">
        <v>0</v>
      </c>
    </row>
    <row r="4602" spans="1:4">
      <c r="A4602">
        <v>4923</v>
      </c>
      <c r="B4602" t="s">
        <v>9235</v>
      </c>
      <c r="C4602" s="30">
        <v>0</v>
      </c>
      <c r="D4602" s="183">
        <v>0</v>
      </c>
    </row>
    <row r="4603" spans="1:4">
      <c r="A4603">
        <v>4924</v>
      </c>
      <c r="B4603" t="s">
        <v>32247</v>
      </c>
      <c r="C4603" s="30">
        <v>0</v>
      </c>
      <c r="D4603" s="183">
        <v>0</v>
      </c>
    </row>
    <row r="4604" spans="1:4">
      <c r="A4604">
        <v>4925</v>
      </c>
      <c r="B4604" t="s">
        <v>27485</v>
      </c>
      <c r="C4604" s="30">
        <v>0</v>
      </c>
      <c r="D4604" s="183">
        <v>0</v>
      </c>
    </row>
    <row r="4605" spans="1:4">
      <c r="A4605">
        <v>4926</v>
      </c>
      <c r="B4605" t="s">
        <v>9236</v>
      </c>
      <c r="C4605" s="30">
        <v>0</v>
      </c>
      <c r="D4605" s="183">
        <v>0</v>
      </c>
    </row>
    <row r="4606" spans="1:4">
      <c r="A4606">
        <v>4927</v>
      </c>
      <c r="B4606" t="s">
        <v>9237</v>
      </c>
      <c r="C4606" s="30">
        <v>0</v>
      </c>
      <c r="D4606" s="183">
        <v>0</v>
      </c>
    </row>
    <row r="4607" spans="1:4">
      <c r="A4607">
        <v>4928</v>
      </c>
      <c r="B4607" t="s">
        <v>9238</v>
      </c>
      <c r="C4607" s="30">
        <v>0</v>
      </c>
      <c r="D4607" s="183">
        <v>0</v>
      </c>
    </row>
    <row r="4608" spans="1:4">
      <c r="A4608">
        <v>4929</v>
      </c>
      <c r="B4608" t="s">
        <v>32248</v>
      </c>
      <c r="C4608" s="30">
        <v>0</v>
      </c>
      <c r="D4608" s="183">
        <v>6.88</v>
      </c>
    </row>
    <row r="4609" spans="1:4">
      <c r="A4609">
        <v>4930</v>
      </c>
      <c r="B4609" t="s">
        <v>9239</v>
      </c>
      <c r="C4609" s="30">
        <v>0</v>
      </c>
      <c r="D4609" s="183">
        <v>0</v>
      </c>
    </row>
    <row r="4610" spans="1:4">
      <c r="A4610">
        <v>4931</v>
      </c>
      <c r="B4610" t="s">
        <v>9240</v>
      </c>
      <c r="C4610" s="30">
        <v>0</v>
      </c>
      <c r="D4610" s="183">
        <v>13.79</v>
      </c>
    </row>
    <row r="4611" spans="1:4">
      <c r="A4611">
        <v>4932</v>
      </c>
      <c r="B4611" t="s">
        <v>9241</v>
      </c>
      <c r="C4611" s="30">
        <v>0</v>
      </c>
      <c r="D4611" s="183">
        <v>0</v>
      </c>
    </row>
    <row r="4612" spans="1:4">
      <c r="A4612">
        <v>4933</v>
      </c>
      <c r="B4612" t="s">
        <v>9242</v>
      </c>
      <c r="C4612" s="30">
        <v>0</v>
      </c>
      <c r="D4612" s="183">
        <v>0</v>
      </c>
    </row>
    <row r="4613" spans="1:4">
      <c r="A4613">
        <v>4934</v>
      </c>
      <c r="B4613" t="s">
        <v>9243</v>
      </c>
      <c r="C4613" s="30">
        <v>0</v>
      </c>
      <c r="D4613" s="183">
        <v>0</v>
      </c>
    </row>
    <row r="4614" spans="1:4">
      <c r="A4614">
        <v>4935</v>
      </c>
      <c r="B4614" t="s">
        <v>9244</v>
      </c>
      <c r="C4614" s="30">
        <v>120</v>
      </c>
      <c r="D4614" s="183">
        <v>18.364999999999998</v>
      </c>
    </row>
    <row r="4615" spans="1:4">
      <c r="A4615">
        <v>4936</v>
      </c>
      <c r="B4615" t="s">
        <v>9245</v>
      </c>
      <c r="C4615" s="30">
        <v>0</v>
      </c>
      <c r="D4615" s="183">
        <v>0</v>
      </c>
    </row>
    <row r="4616" spans="1:4">
      <c r="A4616">
        <v>4937</v>
      </c>
      <c r="B4616" t="s">
        <v>9246</v>
      </c>
      <c r="C4616" s="30">
        <v>0</v>
      </c>
      <c r="D4616" s="183">
        <v>8.8960000000000008</v>
      </c>
    </row>
    <row r="4617" spans="1:4">
      <c r="A4617">
        <v>4938</v>
      </c>
      <c r="B4617" t="s">
        <v>9247</v>
      </c>
      <c r="C4617" s="30">
        <v>156</v>
      </c>
      <c r="D4617" s="183">
        <v>0</v>
      </c>
    </row>
    <row r="4618" spans="1:4">
      <c r="A4618">
        <v>4939</v>
      </c>
      <c r="B4618" t="s">
        <v>9248</v>
      </c>
      <c r="C4618" s="30">
        <v>0</v>
      </c>
      <c r="D4618" s="183">
        <v>0</v>
      </c>
    </row>
    <row r="4619" spans="1:4">
      <c r="A4619">
        <v>4940</v>
      </c>
      <c r="B4619" t="s">
        <v>9249</v>
      </c>
      <c r="C4619" s="30">
        <v>0</v>
      </c>
      <c r="D4619" s="183">
        <v>0</v>
      </c>
    </row>
    <row r="4620" spans="1:4">
      <c r="A4620">
        <v>4941</v>
      </c>
      <c r="B4620" t="s">
        <v>9250</v>
      </c>
      <c r="C4620" s="30">
        <v>0</v>
      </c>
      <c r="D4620" s="183">
        <v>0</v>
      </c>
    </row>
    <row r="4621" spans="1:4">
      <c r="A4621">
        <v>4942</v>
      </c>
      <c r="B4621" t="s">
        <v>9251</v>
      </c>
      <c r="C4621" s="30">
        <v>12</v>
      </c>
      <c r="D4621" s="183">
        <v>0</v>
      </c>
    </row>
    <row r="4622" spans="1:4">
      <c r="A4622">
        <v>4943</v>
      </c>
      <c r="B4622" t="s">
        <v>9252</v>
      </c>
      <c r="C4622" s="30">
        <v>0</v>
      </c>
      <c r="D4622" s="183">
        <v>0</v>
      </c>
    </row>
    <row r="4623" spans="1:4">
      <c r="A4623">
        <v>4944</v>
      </c>
      <c r="B4623" t="s">
        <v>9253</v>
      </c>
      <c r="C4623" s="30">
        <v>0</v>
      </c>
      <c r="D4623" s="183">
        <v>0</v>
      </c>
    </row>
    <row r="4624" spans="1:4">
      <c r="A4624">
        <v>4945</v>
      </c>
      <c r="B4624" t="s">
        <v>26891</v>
      </c>
      <c r="C4624" s="30">
        <v>0</v>
      </c>
      <c r="D4624" s="183">
        <v>0</v>
      </c>
    </row>
    <row r="4625" spans="1:4">
      <c r="A4625">
        <v>4946</v>
      </c>
      <c r="B4625" t="s">
        <v>9254</v>
      </c>
      <c r="C4625" s="30">
        <v>0</v>
      </c>
      <c r="D4625" s="183">
        <v>3.6480000000000001</v>
      </c>
    </row>
    <row r="4626" spans="1:4">
      <c r="A4626">
        <v>4947</v>
      </c>
      <c r="B4626" t="s">
        <v>27444</v>
      </c>
      <c r="C4626" s="30">
        <v>0</v>
      </c>
      <c r="D4626" s="183">
        <v>0</v>
      </c>
    </row>
    <row r="4627" spans="1:4">
      <c r="A4627">
        <v>4948</v>
      </c>
      <c r="B4627" t="s">
        <v>9255</v>
      </c>
      <c r="C4627" s="30">
        <v>0</v>
      </c>
      <c r="D4627" s="183">
        <v>0</v>
      </c>
    </row>
    <row r="4628" spans="1:4">
      <c r="A4628">
        <v>4949</v>
      </c>
      <c r="B4628" t="s">
        <v>9256</v>
      </c>
      <c r="C4628" s="30">
        <v>0</v>
      </c>
      <c r="D4628" s="183">
        <v>0</v>
      </c>
    </row>
    <row r="4629" spans="1:4">
      <c r="A4629">
        <v>4950</v>
      </c>
      <c r="B4629" t="s">
        <v>9257</v>
      </c>
      <c r="C4629" s="30">
        <v>6</v>
      </c>
      <c r="D4629" s="183">
        <v>47.792999999999999</v>
      </c>
    </row>
    <row r="4630" spans="1:4">
      <c r="A4630">
        <v>4951</v>
      </c>
      <c r="B4630" t="s">
        <v>9258</v>
      </c>
      <c r="C4630" s="30">
        <v>0</v>
      </c>
      <c r="D4630" s="183">
        <v>0</v>
      </c>
    </row>
    <row r="4631" spans="1:4">
      <c r="A4631">
        <v>4952</v>
      </c>
      <c r="B4631" t="s">
        <v>9259</v>
      </c>
      <c r="C4631" s="30">
        <v>0</v>
      </c>
      <c r="D4631" s="183">
        <v>0</v>
      </c>
    </row>
    <row r="4632" spans="1:4">
      <c r="A4632">
        <v>4953</v>
      </c>
      <c r="B4632" t="s">
        <v>9260</v>
      </c>
      <c r="C4632" s="30">
        <v>0</v>
      </c>
      <c r="D4632" s="183">
        <v>0</v>
      </c>
    </row>
    <row r="4633" spans="1:4">
      <c r="A4633">
        <v>4954</v>
      </c>
      <c r="B4633" t="s">
        <v>9261</v>
      </c>
      <c r="C4633" s="30">
        <v>0</v>
      </c>
      <c r="D4633" s="183">
        <v>11.12</v>
      </c>
    </row>
    <row r="4634" spans="1:4">
      <c r="A4634">
        <v>4955</v>
      </c>
      <c r="B4634" t="s">
        <v>9262</v>
      </c>
      <c r="C4634" s="30">
        <v>0</v>
      </c>
      <c r="D4634" s="183">
        <v>0</v>
      </c>
    </row>
    <row r="4635" spans="1:4">
      <c r="A4635">
        <v>4956</v>
      </c>
      <c r="B4635" t="s">
        <v>9263</v>
      </c>
      <c r="C4635" s="30">
        <v>0</v>
      </c>
      <c r="D4635" s="183">
        <v>13.111000000000001</v>
      </c>
    </row>
    <row r="4636" spans="1:4">
      <c r="A4636">
        <v>4957</v>
      </c>
      <c r="B4636" t="s">
        <v>9264</v>
      </c>
      <c r="C4636" s="30">
        <v>0</v>
      </c>
      <c r="D4636" s="183">
        <v>0</v>
      </c>
    </row>
    <row r="4637" spans="1:4">
      <c r="A4637">
        <v>4958</v>
      </c>
      <c r="B4637" t="s">
        <v>9265</v>
      </c>
      <c r="C4637" s="30">
        <v>0</v>
      </c>
      <c r="D4637" s="183">
        <v>0</v>
      </c>
    </row>
    <row r="4638" spans="1:4">
      <c r="A4638">
        <v>4959</v>
      </c>
      <c r="B4638" t="s">
        <v>9266</v>
      </c>
      <c r="C4638" s="30">
        <v>0</v>
      </c>
      <c r="D4638" s="183">
        <v>0</v>
      </c>
    </row>
    <row r="4639" spans="1:4">
      <c r="A4639">
        <v>4960</v>
      </c>
      <c r="B4639" t="s">
        <v>9267</v>
      </c>
      <c r="C4639" s="30">
        <v>0</v>
      </c>
      <c r="D4639" s="183">
        <v>0</v>
      </c>
    </row>
    <row r="4640" spans="1:4">
      <c r="A4640">
        <v>4961</v>
      </c>
      <c r="B4640" t="s">
        <v>9268</v>
      </c>
      <c r="C4640" s="30">
        <v>0</v>
      </c>
      <c r="D4640" s="183">
        <v>0</v>
      </c>
    </row>
    <row r="4641" spans="1:4">
      <c r="A4641">
        <v>4962</v>
      </c>
      <c r="B4641" t="s">
        <v>9269</v>
      </c>
      <c r="C4641" s="30">
        <v>0</v>
      </c>
      <c r="D4641" s="183">
        <v>0</v>
      </c>
    </row>
    <row r="4642" spans="1:4">
      <c r="A4642">
        <v>4963</v>
      </c>
      <c r="B4642" t="s">
        <v>9270</v>
      </c>
      <c r="C4642" s="30">
        <v>0</v>
      </c>
      <c r="D4642" s="183">
        <v>0</v>
      </c>
    </row>
    <row r="4643" spans="1:4">
      <c r="A4643">
        <v>4964</v>
      </c>
      <c r="B4643" t="s">
        <v>9271</v>
      </c>
      <c r="C4643" s="30">
        <v>0</v>
      </c>
      <c r="D4643" s="183">
        <v>0</v>
      </c>
    </row>
    <row r="4644" spans="1:4">
      <c r="A4644">
        <v>4965</v>
      </c>
      <c r="B4644" t="s">
        <v>9272</v>
      </c>
      <c r="C4644" s="30">
        <v>0</v>
      </c>
      <c r="D4644" s="183">
        <v>46.97</v>
      </c>
    </row>
    <row r="4645" spans="1:4">
      <c r="A4645">
        <v>4966</v>
      </c>
      <c r="B4645" t="s">
        <v>9273</v>
      </c>
      <c r="C4645" s="30">
        <v>0</v>
      </c>
      <c r="D4645" s="183">
        <v>0</v>
      </c>
    </row>
    <row r="4646" spans="1:4">
      <c r="A4646">
        <v>4967</v>
      </c>
      <c r="B4646" t="s">
        <v>9274</v>
      </c>
      <c r="C4646" s="30">
        <v>24</v>
      </c>
      <c r="D4646" s="183">
        <v>0</v>
      </c>
    </row>
    <row r="4647" spans="1:4">
      <c r="A4647">
        <v>4968</v>
      </c>
      <c r="B4647" t="s">
        <v>9275</v>
      </c>
      <c r="C4647" s="30">
        <v>0</v>
      </c>
      <c r="D4647" s="183">
        <v>0</v>
      </c>
    </row>
    <row r="4648" spans="1:4">
      <c r="A4648">
        <v>4969</v>
      </c>
      <c r="B4648" t="s">
        <v>9276</v>
      </c>
      <c r="C4648" s="30">
        <v>0</v>
      </c>
      <c r="D4648" s="183">
        <v>17.28</v>
      </c>
    </row>
    <row r="4649" spans="1:4">
      <c r="A4649">
        <v>4970</v>
      </c>
      <c r="B4649" t="s">
        <v>9277</v>
      </c>
      <c r="C4649" s="30">
        <v>0</v>
      </c>
      <c r="D4649" s="183">
        <v>0</v>
      </c>
    </row>
    <row r="4650" spans="1:4">
      <c r="A4650">
        <v>4971</v>
      </c>
      <c r="B4650" t="s">
        <v>32249</v>
      </c>
      <c r="C4650" s="30">
        <v>0</v>
      </c>
      <c r="D4650" s="183">
        <v>41.890999999999998</v>
      </c>
    </row>
    <row r="4651" spans="1:4">
      <c r="A4651">
        <v>4972</v>
      </c>
      <c r="B4651" t="s">
        <v>32250</v>
      </c>
      <c r="C4651" s="30">
        <v>0</v>
      </c>
      <c r="D4651" s="183">
        <v>0</v>
      </c>
    </row>
    <row r="4652" spans="1:4">
      <c r="A4652">
        <v>4973</v>
      </c>
      <c r="B4652" t="s">
        <v>32251</v>
      </c>
      <c r="C4652" s="30">
        <v>0</v>
      </c>
      <c r="D4652" s="183">
        <v>0</v>
      </c>
    </row>
    <row r="4653" spans="1:4">
      <c r="A4653">
        <v>4974</v>
      </c>
      <c r="B4653" t="s">
        <v>9278</v>
      </c>
      <c r="C4653" s="30">
        <v>0</v>
      </c>
      <c r="D4653" s="183">
        <v>43.901000000000003</v>
      </c>
    </row>
    <row r="4654" spans="1:4">
      <c r="A4654">
        <v>4975</v>
      </c>
      <c r="B4654" t="s">
        <v>9279</v>
      </c>
      <c r="C4654" s="30">
        <v>18</v>
      </c>
      <c r="D4654" s="183">
        <v>0</v>
      </c>
    </row>
    <row r="4655" spans="1:4">
      <c r="A4655">
        <v>4976</v>
      </c>
      <c r="B4655" t="s">
        <v>9280</v>
      </c>
      <c r="C4655" s="30">
        <v>0</v>
      </c>
      <c r="D4655" s="183">
        <v>0</v>
      </c>
    </row>
    <row r="4656" spans="1:4">
      <c r="A4656">
        <v>4977</v>
      </c>
      <c r="B4656" t="s">
        <v>9281</v>
      </c>
      <c r="C4656" s="30">
        <v>0</v>
      </c>
      <c r="D4656" s="183">
        <v>23</v>
      </c>
    </row>
    <row r="4657" spans="1:4">
      <c r="A4657">
        <v>4978</v>
      </c>
      <c r="B4657" t="s">
        <v>9282</v>
      </c>
      <c r="C4657" s="30">
        <v>0</v>
      </c>
      <c r="D4657" s="183">
        <v>0</v>
      </c>
    </row>
    <row r="4658" spans="1:4">
      <c r="A4658">
        <v>4979</v>
      </c>
      <c r="B4658" t="s">
        <v>9283</v>
      </c>
      <c r="C4658" s="30">
        <v>0</v>
      </c>
      <c r="D4658" s="183">
        <v>0</v>
      </c>
    </row>
    <row r="4659" spans="1:4">
      <c r="A4659">
        <v>4980</v>
      </c>
      <c r="B4659" t="s">
        <v>9284</v>
      </c>
      <c r="C4659" s="30">
        <v>0</v>
      </c>
      <c r="D4659" s="183">
        <v>0</v>
      </c>
    </row>
    <row r="4660" spans="1:4">
      <c r="A4660">
        <v>4981</v>
      </c>
      <c r="B4660" t="s">
        <v>9285</v>
      </c>
      <c r="C4660" s="30">
        <v>0</v>
      </c>
      <c r="D4660" s="183">
        <v>17.169</v>
      </c>
    </row>
    <row r="4661" spans="1:4">
      <c r="A4661">
        <v>4982</v>
      </c>
      <c r="B4661" t="s">
        <v>27436</v>
      </c>
      <c r="C4661" s="30">
        <v>6</v>
      </c>
      <c r="D4661" s="183">
        <v>0</v>
      </c>
    </row>
    <row r="4662" spans="1:4">
      <c r="A4662">
        <v>4983</v>
      </c>
      <c r="B4662" t="s">
        <v>31883</v>
      </c>
      <c r="C4662" s="30">
        <v>0</v>
      </c>
      <c r="D4662" s="183">
        <v>3.45</v>
      </c>
    </row>
    <row r="4663" spans="1:4">
      <c r="A4663">
        <v>4984</v>
      </c>
      <c r="B4663" t="s">
        <v>9286</v>
      </c>
      <c r="C4663" s="30">
        <v>0</v>
      </c>
      <c r="D4663" s="183">
        <v>0</v>
      </c>
    </row>
    <row r="4664" spans="1:4">
      <c r="A4664">
        <v>4985</v>
      </c>
      <c r="B4664" t="s">
        <v>32252</v>
      </c>
      <c r="C4664" s="30">
        <v>0</v>
      </c>
      <c r="D4664" s="183">
        <v>0</v>
      </c>
    </row>
    <row r="4665" spans="1:4">
      <c r="A4665">
        <v>4986</v>
      </c>
      <c r="B4665" t="s">
        <v>32252</v>
      </c>
      <c r="C4665" s="30">
        <v>0</v>
      </c>
      <c r="D4665" s="183">
        <v>0</v>
      </c>
    </row>
    <row r="4666" spans="1:4">
      <c r="A4666">
        <v>4987</v>
      </c>
      <c r="B4666" t="s">
        <v>32253</v>
      </c>
      <c r="C4666" s="30">
        <v>0</v>
      </c>
      <c r="D4666" s="183">
        <v>20.696000000000002</v>
      </c>
    </row>
    <row r="4667" spans="1:4">
      <c r="A4667">
        <v>4988</v>
      </c>
      <c r="B4667" t="s">
        <v>32253</v>
      </c>
      <c r="C4667" s="30">
        <v>0</v>
      </c>
      <c r="D4667" s="183">
        <v>0</v>
      </c>
    </row>
    <row r="4668" spans="1:4">
      <c r="A4668">
        <v>4989</v>
      </c>
      <c r="B4668" t="s">
        <v>9287</v>
      </c>
      <c r="C4668" s="30">
        <v>0</v>
      </c>
      <c r="D4668" s="183">
        <v>0</v>
      </c>
    </row>
    <row r="4669" spans="1:4">
      <c r="A4669">
        <v>4990</v>
      </c>
      <c r="B4669" t="s">
        <v>9288</v>
      </c>
      <c r="C4669" s="30">
        <v>0</v>
      </c>
      <c r="D4669" s="183">
        <v>0</v>
      </c>
    </row>
    <row r="4670" spans="1:4">
      <c r="A4670">
        <v>4991</v>
      </c>
      <c r="B4670" t="s">
        <v>9289</v>
      </c>
      <c r="C4670" s="30">
        <v>0</v>
      </c>
      <c r="D4670" s="183">
        <v>0</v>
      </c>
    </row>
    <row r="4671" spans="1:4">
      <c r="A4671">
        <v>4992</v>
      </c>
      <c r="B4671" t="s">
        <v>9290</v>
      </c>
      <c r="C4671" s="30">
        <v>0</v>
      </c>
      <c r="D4671" s="183">
        <v>0</v>
      </c>
    </row>
    <row r="4672" spans="1:4">
      <c r="A4672">
        <v>4993</v>
      </c>
      <c r="B4672" t="s">
        <v>9291</v>
      </c>
      <c r="C4672" s="30">
        <v>0</v>
      </c>
      <c r="D4672" s="183">
        <v>0</v>
      </c>
    </row>
    <row r="4673" spans="1:4">
      <c r="A4673">
        <v>4994</v>
      </c>
      <c r="B4673" t="s">
        <v>9292</v>
      </c>
      <c r="C4673" s="30">
        <v>0</v>
      </c>
      <c r="D4673" s="183">
        <v>0</v>
      </c>
    </row>
    <row r="4674" spans="1:4">
      <c r="A4674">
        <v>4995</v>
      </c>
      <c r="B4674" t="s">
        <v>9293</v>
      </c>
      <c r="C4674" s="30">
        <v>6</v>
      </c>
      <c r="D4674" s="183">
        <v>0</v>
      </c>
    </row>
    <row r="4675" spans="1:4">
      <c r="A4675">
        <v>4996</v>
      </c>
      <c r="B4675" t="s">
        <v>9294</v>
      </c>
      <c r="C4675" s="30">
        <v>0</v>
      </c>
      <c r="D4675" s="183">
        <v>0</v>
      </c>
    </row>
    <row r="4676" spans="1:4">
      <c r="A4676">
        <v>4997</v>
      </c>
      <c r="B4676" t="s">
        <v>9295</v>
      </c>
      <c r="C4676" s="30">
        <v>0</v>
      </c>
      <c r="D4676" s="183">
        <v>0</v>
      </c>
    </row>
    <row r="4677" spans="1:4">
      <c r="A4677">
        <v>4998</v>
      </c>
      <c r="B4677" t="s">
        <v>9296</v>
      </c>
      <c r="C4677" s="30">
        <v>0</v>
      </c>
      <c r="D4677" s="183">
        <v>11.36</v>
      </c>
    </row>
    <row r="4678" spans="1:4">
      <c r="A4678">
        <v>4999</v>
      </c>
      <c r="B4678" t="s">
        <v>9297</v>
      </c>
      <c r="C4678" s="30">
        <v>0</v>
      </c>
      <c r="D4678" s="183">
        <v>0</v>
      </c>
    </row>
    <row r="4679" spans="1:4">
      <c r="A4679">
        <v>5000</v>
      </c>
      <c r="B4679" t="s">
        <v>9298</v>
      </c>
      <c r="C4679" s="30">
        <v>0</v>
      </c>
      <c r="D4679" s="183">
        <v>0</v>
      </c>
    </row>
    <row r="4680" spans="1:4">
      <c r="A4680">
        <v>5001</v>
      </c>
      <c r="B4680" t="s">
        <v>9299</v>
      </c>
      <c r="C4680" s="30">
        <v>54</v>
      </c>
      <c r="D4680" s="183">
        <v>0</v>
      </c>
    </row>
    <row r="4681" spans="1:4">
      <c r="A4681">
        <v>5002</v>
      </c>
      <c r="B4681" t="s">
        <v>9300</v>
      </c>
      <c r="C4681" s="30">
        <v>0</v>
      </c>
      <c r="D4681" s="183">
        <v>0</v>
      </c>
    </row>
    <row r="4682" spans="1:4">
      <c r="A4682">
        <v>5003</v>
      </c>
      <c r="B4682" t="s">
        <v>9301</v>
      </c>
      <c r="C4682" s="30">
        <v>0</v>
      </c>
      <c r="D4682" s="183">
        <v>47.488</v>
      </c>
    </row>
    <row r="4683" spans="1:4">
      <c r="A4683">
        <v>5004</v>
      </c>
      <c r="B4683" t="s">
        <v>9302</v>
      </c>
      <c r="C4683" s="30">
        <v>0</v>
      </c>
      <c r="D4683" s="183">
        <v>0</v>
      </c>
    </row>
    <row r="4684" spans="1:4">
      <c r="A4684">
        <v>5005</v>
      </c>
      <c r="B4684" t="s">
        <v>9303</v>
      </c>
      <c r="C4684" s="30">
        <v>0</v>
      </c>
      <c r="D4684" s="183">
        <v>0</v>
      </c>
    </row>
    <row r="4685" spans="1:4">
      <c r="A4685">
        <v>5006</v>
      </c>
      <c r="B4685" t="s">
        <v>9304</v>
      </c>
      <c r="C4685" s="30">
        <v>0</v>
      </c>
      <c r="D4685" s="183">
        <v>0</v>
      </c>
    </row>
    <row r="4686" spans="1:4">
      <c r="A4686">
        <v>5007</v>
      </c>
      <c r="B4686" t="s">
        <v>9305</v>
      </c>
      <c r="C4686" s="30">
        <v>12</v>
      </c>
      <c r="D4686" s="183">
        <v>0</v>
      </c>
    </row>
    <row r="4687" spans="1:4">
      <c r="A4687">
        <v>5008</v>
      </c>
      <c r="B4687" t="s">
        <v>9306</v>
      </c>
      <c r="C4687" s="30">
        <v>28</v>
      </c>
      <c r="D4687" s="183">
        <v>0</v>
      </c>
    </row>
    <row r="4688" spans="1:4">
      <c r="A4688">
        <v>5009</v>
      </c>
      <c r="B4688" t="s">
        <v>9307</v>
      </c>
      <c r="C4688" s="30">
        <v>12</v>
      </c>
      <c r="D4688" s="183">
        <v>10.295</v>
      </c>
    </row>
    <row r="4689" spans="1:4">
      <c r="A4689">
        <v>5010</v>
      </c>
      <c r="B4689" t="s">
        <v>9308</v>
      </c>
      <c r="C4689" s="30">
        <v>0</v>
      </c>
      <c r="D4689" s="183">
        <v>0</v>
      </c>
    </row>
    <row r="4690" spans="1:4">
      <c r="A4690">
        <v>5011</v>
      </c>
      <c r="B4690" t="s">
        <v>9309</v>
      </c>
      <c r="C4690" s="30">
        <v>0</v>
      </c>
      <c r="D4690" s="183">
        <v>0</v>
      </c>
    </row>
    <row r="4691" spans="1:4">
      <c r="A4691">
        <v>5012</v>
      </c>
      <c r="B4691" t="s">
        <v>9310</v>
      </c>
      <c r="C4691" s="30">
        <v>0</v>
      </c>
      <c r="D4691" s="183">
        <v>0</v>
      </c>
    </row>
    <row r="4692" spans="1:4">
      <c r="A4692">
        <v>5013</v>
      </c>
      <c r="B4692" t="s">
        <v>9311</v>
      </c>
      <c r="C4692" s="30">
        <v>0</v>
      </c>
      <c r="D4692" s="183">
        <v>25.698</v>
      </c>
    </row>
    <row r="4693" spans="1:4">
      <c r="A4693">
        <v>5014</v>
      </c>
      <c r="B4693" t="s">
        <v>9312</v>
      </c>
      <c r="C4693" s="30">
        <v>0</v>
      </c>
      <c r="D4693" s="183">
        <v>0</v>
      </c>
    </row>
    <row r="4694" spans="1:4">
      <c r="A4694">
        <v>5015</v>
      </c>
      <c r="B4694" t="s">
        <v>9313</v>
      </c>
      <c r="C4694" s="30">
        <v>12</v>
      </c>
      <c r="D4694" s="183">
        <v>0</v>
      </c>
    </row>
    <row r="4695" spans="1:4">
      <c r="A4695">
        <v>5016</v>
      </c>
      <c r="B4695" t="s">
        <v>9314</v>
      </c>
      <c r="C4695" s="30">
        <v>0</v>
      </c>
      <c r="D4695" s="183">
        <v>0</v>
      </c>
    </row>
    <row r="4696" spans="1:4">
      <c r="A4696">
        <v>5017</v>
      </c>
      <c r="B4696" t="s">
        <v>9315</v>
      </c>
      <c r="C4696" s="30">
        <v>0</v>
      </c>
      <c r="D4696" s="183">
        <v>0</v>
      </c>
    </row>
    <row r="4697" spans="1:4">
      <c r="A4697">
        <v>5018</v>
      </c>
      <c r="B4697" t="s">
        <v>9316</v>
      </c>
      <c r="C4697" s="30">
        <v>0</v>
      </c>
      <c r="D4697" s="183">
        <v>0</v>
      </c>
    </row>
    <row r="4698" spans="1:4">
      <c r="A4698">
        <v>5019</v>
      </c>
      <c r="B4698" t="s">
        <v>9317</v>
      </c>
      <c r="C4698" s="30">
        <v>0</v>
      </c>
      <c r="D4698" s="183">
        <v>0</v>
      </c>
    </row>
    <row r="4699" spans="1:4">
      <c r="A4699">
        <v>5020</v>
      </c>
      <c r="B4699" t="s">
        <v>9318</v>
      </c>
      <c r="C4699" s="30">
        <v>0</v>
      </c>
      <c r="D4699" s="183">
        <v>0</v>
      </c>
    </row>
    <row r="4700" spans="1:4">
      <c r="A4700">
        <v>5021</v>
      </c>
      <c r="B4700" t="s">
        <v>9319</v>
      </c>
      <c r="C4700" s="30">
        <v>126</v>
      </c>
      <c r="D4700" s="183">
        <v>0</v>
      </c>
    </row>
    <row r="4701" spans="1:4">
      <c r="A4701">
        <v>5022</v>
      </c>
      <c r="B4701" t="s">
        <v>9320</v>
      </c>
      <c r="C4701" s="30">
        <v>0</v>
      </c>
      <c r="D4701" s="183">
        <v>22.69</v>
      </c>
    </row>
    <row r="4702" spans="1:4">
      <c r="A4702">
        <v>5023</v>
      </c>
      <c r="B4702" t="s">
        <v>9321</v>
      </c>
      <c r="C4702" s="30">
        <v>12</v>
      </c>
      <c r="D4702" s="183">
        <v>0</v>
      </c>
    </row>
    <row r="4703" spans="1:4">
      <c r="A4703">
        <v>5024</v>
      </c>
      <c r="B4703" t="s">
        <v>9322</v>
      </c>
      <c r="C4703" s="30">
        <v>0</v>
      </c>
      <c r="D4703" s="183">
        <v>0</v>
      </c>
    </row>
    <row r="4704" spans="1:4">
      <c r="A4704">
        <v>5025</v>
      </c>
      <c r="B4704" t="s">
        <v>9323</v>
      </c>
      <c r="C4704" s="30">
        <v>0</v>
      </c>
      <c r="D4704" s="183">
        <v>13.465999999999999</v>
      </c>
    </row>
    <row r="4705" spans="1:4">
      <c r="A4705">
        <v>5026</v>
      </c>
      <c r="B4705" t="s">
        <v>9324</v>
      </c>
      <c r="C4705" s="30">
        <v>0</v>
      </c>
      <c r="D4705" s="183">
        <v>0</v>
      </c>
    </row>
    <row r="4706" spans="1:4">
      <c r="A4706">
        <v>5027</v>
      </c>
      <c r="B4706" t="s">
        <v>9325</v>
      </c>
      <c r="C4706" s="30">
        <v>0</v>
      </c>
      <c r="D4706" s="183">
        <v>0</v>
      </c>
    </row>
    <row r="4707" spans="1:4">
      <c r="A4707">
        <v>5028</v>
      </c>
      <c r="B4707" t="s">
        <v>32254</v>
      </c>
      <c r="C4707" s="30">
        <v>0</v>
      </c>
      <c r="D4707" s="183">
        <v>12.045999999999999</v>
      </c>
    </row>
    <row r="4708" spans="1:4">
      <c r="A4708">
        <v>5029</v>
      </c>
      <c r="B4708" t="s">
        <v>9326</v>
      </c>
      <c r="C4708" s="30">
        <v>18</v>
      </c>
      <c r="D4708" s="183">
        <v>0</v>
      </c>
    </row>
    <row r="4709" spans="1:4">
      <c r="A4709">
        <v>5030</v>
      </c>
      <c r="B4709" t="s">
        <v>9327</v>
      </c>
      <c r="C4709" s="30">
        <v>0</v>
      </c>
      <c r="D4709" s="183">
        <v>0</v>
      </c>
    </row>
    <row r="4710" spans="1:4">
      <c r="A4710">
        <v>5031</v>
      </c>
      <c r="B4710" t="s">
        <v>9328</v>
      </c>
      <c r="C4710" s="30">
        <v>6</v>
      </c>
      <c r="D4710" s="183">
        <v>0</v>
      </c>
    </row>
    <row r="4711" spans="1:4">
      <c r="A4711">
        <v>5032</v>
      </c>
      <c r="B4711" t="s">
        <v>9329</v>
      </c>
      <c r="C4711" s="30">
        <v>0</v>
      </c>
      <c r="D4711" s="183">
        <v>0</v>
      </c>
    </row>
    <row r="4712" spans="1:4">
      <c r="A4712">
        <v>5033</v>
      </c>
      <c r="B4712" t="s">
        <v>9330</v>
      </c>
      <c r="C4712" s="30">
        <v>0</v>
      </c>
      <c r="D4712" s="183">
        <v>0</v>
      </c>
    </row>
    <row r="4713" spans="1:4">
      <c r="A4713">
        <v>5034</v>
      </c>
      <c r="B4713" t="s">
        <v>9331</v>
      </c>
      <c r="C4713" s="30">
        <v>0</v>
      </c>
      <c r="D4713" s="183">
        <v>0</v>
      </c>
    </row>
    <row r="4714" spans="1:4">
      <c r="A4714">
        <v>5035</v>
      </c>
      <c r="B4714" t="s">
        <v>32255</v>
      </c>
      <c r="C4714" s="30">
        <v>0</v>
      </c>
      <c r="D4714" s="183">
        <v>0</v>
      </c>
    </row>
    <row r="4715" spans="1:4">
      <c r="A4715">
        <v>5036</v>
      </c>
      <c r="B4715" t="s">
        <v>32256</v>
      </c>
      <c r="C4715" s="30">
        <v>0</v>
      </c>
      <c r="D4715" s="183">
        <v>13.952</v>
      </c>
    </row>
    <row r="4716" spans="1:4">
      <c r="A4716">
        <v>5037</v>
      </c>
      <c r="B4716" t="s">
        <v>32257</v>
      </c>
      <c r="C4716" s="30">
        <v>0</v>
      </c>
      <c r="D4716" s="183">
        <v>18.66</v>
      </c>
    </row>
    <row r="4717" spans="1:4">
      <c r="A4717">
        <v>5038</v>
      </c>
      <c r="B4717" t="s">
        <v>32258</v>
      </c>
      <c r="C4717" s="30">
        <v>0</v>
      </c>
      <c r="D4717" s="183">
        <v>0</v>
      </c>
    </row>
    <row r="4718" spans="1:4">
      <c r="A4718">
        <v>5039</v>
      </c>
      <c r="B4718" t="s">
        <v>9332</v>
      </c>
      <c r="C4718" s="30">
        <v>0</v>
      </c>
      <c r="D4718" s="183">
        <v>38.703000000000003</v>
      </c>
    </row>
    <row r="4719" spans="1:4">
      <c r="A4719">
        <v>5040</v>
      </c>
      <c r="B4719" t="s">
        <v>9333</v>
      </c>
      <c r="C4719" s="30">
        <v>0</v>
      </c>
      <c r="D4719" s="183">
        <v>0</v>
      </c>
    </row>
    <row r="4720" spans="1:4">
      <c r="A4720">
        <v>5041</v>
      </c>
      <c r="B4720" t="s">
        <v>9334</v>
      </c>
      <c r="C4720" s="30">
        <v>0</v>
      </c>
      <c r="D4720" s="183">
        <v>0</v>
      </c>
    </row>
    <row r="4721" spans="1:4">
      <c r="A4721">
        <v>5042</v>
      </c>
      <c r="B4721" t="s">
        <v>9335</v>
      </c>
      <c r="C4721" s="30">
        <v>0</v>
      </c>
      <c r="D4721" s="183">
        <v>0</v>
      </c>
    </row>
    <row r="4722" spans="1:4">
      <c r="A4722">
        <v>5043</v>
      </c>
      <c r="B4722" t="s">
        <v>9336</v>
      </c>
      <c r="C4722" s="30">
        <v>0</v>
      </c>
      <c r="D4722" s="183">
        <v>3.4609999999999999</v>
      </c>
    </row>
    <row r="4723" spans="1:4">
      <c r="A4723">
        <v>5044</v>
      </c>
      <c r="B4723" t="s">
        <v>9337</v>
      </c>
      <c r="C4723" s="30">
        <v>0</v>
      </c>
      <c r="D4723" s="183">
        <v>1287.04</v>
      </c>
    </row>
    <row r="4724" spans="1:4">
      <c r="A4724">
        <v>5045</v>
      </c>
      <c r="B4724" t="s">
        <v>9338</v>
      </c>
      <c r="C4724" s="30">
        <v>0</v>
      </c>
      <c r="D4724" s="183">
        <v>0</v>
      </c>
    </row>
    <row r="4725" spans="1:4">
      <c r="A4725">
        <v>5046</v>
      </c>
      <c r="B4725" t="s">
        <v>9339</v>
      </c>
      <c r="C4725" s="30">
        <v>0</v>
      </c>
      <c r="D4725" s="183">
        <v>0</v>
      </c>
    </row>
    <row r="4726" spans="1:4">
      <c r="A4726">
        <v>5047</v>
      </c>
      <c r="B4726" t="s">
        <v>9340</v>
      </c>
      <c r="C4726" s="30">
        <v>0</v>
      </c>
      <c r="D4726" s="183">
        <v>7.4649999999999999</v>
      </c>
    </row>
    <row r="4727" spans="1:4">
      <c r="A4727">
        <v>5048</v>
      </c>
      <c r="B4727" t="s">
        <v>9341</v>
      </c>
      <c r="C4727" s="30">
        <v>0</v>
      </c>
      <c r="D4727" s="183">
        <v>4.976</v>
      </c>
    </row>
    <row r="4728" spans="1:4">
      <c r="A4728">
        <v>5049</v>
      </c>
      <c r="B4728" t="s">
        <v>9342</v>
      </c>
      <c r="C4728" s="30">
        <v>0</v>
      </c>
      <c r="D4728" s="183">
        <v>0</v>
      </c>
    </row>
    <row r="4729" spans="1:4">
      <c r="A4729">
        <v>5050</v>
      </c>
      <c r="B4729" t="s">
        <v>9343</v>
      </c>
      <c r="C4729" s="30">
        <v>0</v>
      </c>
      <c r="D4729" s="183">
        <v>0</v>
      </c>
    </row>
    <row r="4730" spans="1:4">
      <c r="A4730">
        <v>5051</v>
      </c>
      <c r="B4730" t="s">
        <v>9344</v>
      </c>
      <c r="C4730" s="30">
        <v>0</v>
      </c>
      <c r="D4730" s="183">
        <v>1.153</v>
      </c>
    </row>
    <row r="4731" spans="1:4">
      <c r="A4731">
        <v>5052</v>
      </c>
      <c r="B4731" t="s">
        <v>9345</v>
      </c>
      <c r="C4731" s="30">
        <v>0</v>
      </c>
      <c r="D4731" s="183">
        <v>0</v>
      </c>
    </row>
    <row r="4732" spans="1:4">
      <c r="A4732">
        <v>5053</v>
      </c>
      <c r="B4732" t="s">
        <v>9346</v>
      </c>
      <c r="C4732" s="30">
        <v>0</v>
      </c>
      <c r="D4732" s="183">
        <v>0</v>
      </c>
    </row>
    <row r="4733" spans="1:4">
      <c r="A4733">
        <v>5054</v>
      </c>
      <c r="B4733" t="s">
        <v>9347</v>
      </c>
      <c r="C4733" s="30">
        <v>0</v>
      </c>
      <c r="D4733" s="183">
        <v>5.4720000000000004</v>
      </c>
    </row>
    <row r="4734" spans="1:4">
      <c r="A4734">
        <v>5055</v>
      </c>
      <c r="B4734" t="s">
        <v>9348</v>
      </c>
      <c r="C4734" s="30">
        <v>0</v>
      </c>
      <c r="D4734" s="183">
        <v>13.073</v>
      </c>
    </row>
    <row r="4735" spans="1:4">
      <c r="A4735">
        <v>5056</v>
      </c>
      <c r="B4735" t="s">
        <v>9349</v>
      </c>
      <c r="C4735" s="30">
        <v>0</v>
      </c>
      <c r="D4735" s="183">
        <v>0</v>
      </c>
    </row>
    <row r="4736" spans="1:4">
      <c r="A4736">
        <v>5057</v>
      </c>
      <c r="B4736" t="s">
        <v>9350</v>
      </c>
      <c r="C4736" s="30">
        <v>0</v>
      </c>
      <c r="D4736" s="183">
        <v>31.760999999999999</v>
      </c>
    </row>
    <row r="4737" spans="1:4">
      <c r="A4737">
        <v>5058</v>
      </c>
      <c r="B4737" t="s">
        <v>9351</v>
      </c>
      <c r="C4737" s="30">
        <v>0</v>
      </c>
      <c r="D4737" s="183">
        <v>0</v>
      </c>
    </row>
    <row r="4738" spans="1:4">
      <c r="A4738">
        <v>5059</v>
      </c>
      <c r="B4738" t="s">
        <v>9352</v>
      </c>
      <c r="C4738" s="30">
        <v>0</v>
      </c>
      <c r="D4738" s="183">
        <v>0</v>
      </c>
    </row>
    <row r="4739" spans="1:4">
      <c r="A4739">
        <v>5060</v>
      </c>
      <c r="B4739" t="s">
        <v>9353</v>
      </c>
      <c r="C4739" s="30">
        <v>0</v>
      </c>
      <c r="D4739" s="183">
        <v>0</v>
      </c>
    </row>
    <row r="4740" spans="1:4">
      <c r="A4740">
        <v>5061</v>
      </c>
      <c r="B4740" t="s">
        <v>9354</v>
      </c>
      <c r="C4740" s="30">
        <v>0</v>
      </c>
      <c r="D4740" s="183">
        <v>0</v>
      </c>
    </row>
    <row r="4741" spans="1:4">
      <c r="A4741">
        <v>5062</v>
      </c>
      <c r="B4741" t="s">
        <v>9355</v>
      </c>
      <c r="C4741" s="30">
        <v>0</v>
      </c>
      <c r="D4741" s="183">
        <v>39.799999999999997</v>
      </c>
    </row>
    <row r="4742" spans="1:4">
      <c r="A4742">
        <v>5063</v>
      </c>
      <c r="B4742" t="s">
        <v>9356</v>
      </c>
      <c r="C4742" s="30">
        <v>6</v>
      </c>
      <c r="D4742" s="183">
        <v>0</v>
      </c>
    </row>
    <row r="4743" spans="1:4">
      <c r="A4743">
        <v>5064</v>
      </c>
      <c r="B4743" t="s">
        <v>9357</v>
      </c>
      <c r="C4743" s="30">
        <v>0</v>
      </c>
      <c r="D4743" s="183">
        <v>0</v>
      </c>
    </row>
    <row r="4744" spans="1:4">
      <c r="A4744">
        <v>5065</v>
      </c>
      <c r="B4744" t="s">
        <v>9358</v>
      </c>
      <c r="C4744" s="30">
        <v>0</v>
      </c>
      <c r="D4744" s="183">
        <v>70.97</v>
      </c>
    </row>
    <row r="4745" spans="1:4">
      <c r="A4745">
        <v>5066</v>
      </c>
      <c r="B4745" t="s">
        <v>9359</v>
      </c>
      <c r="C4745" s="30">
        <v>0</v>
      </c>
      <c r="D4745" s="183">
        <v>12.926</v>
      </c>
    </row>
    <row r="4746" spans="1:4">
      <c r="A4746">
        <v>5067</v>
      </c>
      <c r="B4746" t="s">
        <v>9360</v>
      </c>
      <c r="C4746" s="30">
        <v>18</v>
      </c>
      <c r="D4746" s="183">
        <v>0</v>
      </c>
    </row>
    <row r="4747" spans="1:4">
      <c r="A4747">
        <v>5068</v>
      </c>
      <c r="B4747" t="s">
        <v>9361</v>
      </c>
      <c r="C4747" s="30">
        <v>0</v>
      </c>
      <c r="D4747" s="183">
        <v>0</v>
      </c>
    </row>
    <row r="4748" spans="1:4">
      <c r="A4748">
        <v>5069</v>
      </c>
      <c r="B4748" t="s">
        <v>9362</v>
      </c>
      <c r="C4748" s="30">
        <v>0</v>
      </c>
      <c r="D4748" s="183">
        <v>0</v>
      </c>
    </row>
    <row r="4749" spans="1:4">
      <c r="A4749">
        <v>5070</v>
      </c>
      <c r="B4749" t="s">
        <v>9363</v>
      </c>
      <c r="C4749" s="30">
        <v>0</v>
      </c>
      <c r="D4749" s="183">
        <v>0</v>
      </c>
    </row>
    <row r="4750" spans="1:4">
      <c r="A4750">
        <v>5071</v>
      </c>
      <c r="B4750" t="s">
        <v>9364</v>
      </c>
      <c r="C4750" s="30">
        <v>0</v>
      </c>
      <c r="D4750" s="183">
        <v>10.577</v>
      </c>
    </row>
    <row r="4751" spans="1:4">
      <c r="A4751">
        <v>5072</v>
      </c>
      <c r="B4751" t="s">
        <v>9365</v>
      </c>
      <c r="C4751" s="30">
        <v>0</v>
      </c>
      <c r="D4751" s="183">
        <v>6.7210000000000001</v>
      </c>
    </row>
    <row r="4752" spans="1:4">
      <c r="A4752">
        <v>5073</v>
      </c>
      <c r="B4752" t="s">
        <v>9366</v>
      </c>
      <c r="C4752" s="30">
        <v>0</v>
      </c>
      <c r="D4752" s="183">
        <v>0</v>
      </c>
    </row>
    <row r="4753" spans="1:4">
      <c r="A4753">
        <v>5074</v>
      </c>
      <c r="B4753" t="s">
        <v>9367</v>
      </c>
      <c r="C4753" s="30">
        <v>0</v>
      </c>
      <c r="D4753" s="183">
        <v>0</v>
      </c>
    </row>
    <row r="4754" spans="1:4">
      <c r="A4754">
        <v>5075</v>
      </c>
      <c r="B4754" t="s">
        <v>9368</v>
      </c>
      <c r="C4754" s="30">
        <v>0</v>
      </c>
      <c r="D4754" s="183">
        <v>14.367000000000001</v>
      </c>
    </row>
    <row r="4755" spans="1:4">
      <c r="A4755">
        <v>5076</v>
      </c>
      <c r="B4755" t="s">
        <v>9369</v>
      </c>
      <c r="C4755" s="30">
        <v>0</v>
      </c>
      <c r="D4755" s="183">
        <v>0</v>
      </c>
    </row>
    <row r="4756" spans="1:4">
      <c r="A4756">
        <v>5077</v>
      </c>
      <c r="B4756" t="s">
        <v>9370</v>
      </c>
      <c r="C4756" s="30">
        <v>0</v>
      </c>
      <c r="D4756" s="183">
        <v>0</v>
      </c>
    </row>
    <row r="4757" spans="1:4">
      <c r="A4757">
        <v>5078</v>
      </c>
      <c r="B4757" t="s">
        <v>9371</v>
      </c>
      <c r="C4757" s="30">
        <v>0</v>
      </c>
      <c r="D4757" s="183">
        <v>0</v>
      </c>
    </row>
    <row r="4758" spans="1:4">
      <c r="A4758">
        <v>5079</v>
      </c>
      <c r="B4758" t="s">
        <v>9372</v>
      </c>
      <c r="C4758" s="30">
        <v>0</v>
      </c>
      <c r="D4758" s="183">
        <v>0</v>
      </c>
    </row>
    <row r="4759" spans="1:4">
      <c r="A4759">
        <v>5080</v>
      </c>
      <c r="B4759" t="s">
        <v>9373</v>
      </c>
      <c r="C4759" s="30">
        <v>0</v>
      </c>
      <c r="D4759" s="183">
        <v>0</v>
      </c>
    </row>
    <row r="4760" spans="1:4">
      <c r="A4760">
        <v>5081</v>
      </c>
      <c r="B4760" t="s">
        <v>9374</v>
      </c>
      <c r="C4760" s="30">
        <v>0</v>
      </c>
      <c r="D4760" s="183">
        <v>19.353999999999999</v>
      </c>
    </row>
    <row r="4761" spans="1:4">
      <c r="A4761">
        <v>5082</v>
      </c>
      <c r="B4761" t="s">
        <v>9375</v>
      </c>
      <c r="C4761" s="30">
        <v>0</v>
      </c>
      <c r="D4761" s="183">
        <v>0</v>
      </c>
    </row>
    <row r="4762" spans="1:4">
      <c r="A4762">
        <v>5083</v>
      </c>
      <c r="B4762" t="s">
        <v>9376</v>
      </c>
      <c r="C4762" s="30">
        <v>0</v>
      </c>
      <c r="D4762" s="183">
        <v>0</v>
      </c>
    </row>
    <row r="4763" spans="1:4">
      <c r="A4763">
        <v>5084</v>
      </c>
      <c r="B4763" t="s">
        <v>9377</v>
      </c>
      <c r="C4763" s="30">
        <v>48</v>
      </c>
      <c r="D4763" s="183">
        <v>0</v>
      </c>
    </row>
    <row r="4764" spans="1:4">
      <c r="A4764">
        <v>5085</v>
      </c>
      <c r="B4764" t="s">
        <v>9378</v>
      </c>
      <c r="C4764" s="30">
        <v>0</v>
      </c>
      <c r="D4764" s="183">
        <v>3.2909999999999999</v>
      </c>
    </row>
    <row r="4765" spans="1:4">
      <c r="A4765">
        <v>5086</v>
      </c>
      <c r="B4765" t="s">
        <v>9379</v>
      </c>
      <c r="C4765" s="30">
        <v>0</v>
      </c>
      <c r="D4765" s="183">
        <v>0</v>
      </c>
    </row>
    <row r="4766" spans="1:4">
      <c r="A4766">
        <v>5087</v>
      </c>
      <c r="B4766" t="s">
        <v>9380</v>
      </c>
      <c r="C4766" s="30">
        <v>0</v>
      </c>
      <c r="D4766" s="183">
        <v>0</v>
      </c>
    </row>
    <row r="4767" spans="1:4">
      <c r="A4767">
        <v>5088</v>
      </c>
      <c r="B4767" t="s">
        <v>9381</v>
      </c>
      <c r="C4767" s="30">
        <v>0</v>
      </c>
      <c r="D4767" s="183">
        <v>0</v>
      </c>
    </row>
    <row r="4768" spans="1:4">
      <c r="A4768">
        <v>5089</v>
      </c>
      <c r="B4768" t="s">
        <v>9382</v>
      </c>
      <c r="C4768" s="30">
        <v>0</v>
      </c>
      <c r="D4768" s="183">
        <v>19.95</v>
      </c>
    </row>
    <row r="4769" spans="1:4">
      <c r="A4769">
        <v>5090</v>
      </c>
      <c r="B4769" t="s">
        <v>9383</v>
      </c>
      <c r="C4769" s="30">
        <v>6</v>
      </c>
      <c r="D4769" s="183">
        <v>0</v>
      </c>
    </row>
    <row r="4770" spans="1:4">
      <c r="A4770">
        <v>5091</v>
      </c>
      <c r="B4770" t="s">
        <v>9384</v>
      </c>
      <c r="C4770" s="30">
        <v>0</v>
      </c>
      <c r="D4770" s="183">
        <v>0</v>
      </c>
    </row>
    <row r="4771" spans="1:4">
      <c r="A4771">
        <v>5092</v>
      </c>
      <c r="B4771" t="s">
        <v>9385</v>
      </c>
      <c r="C4771" s="30">
        <v>0</v>
      </c>
      <c r="D4771" s="183">
        <v>0</v>
      </c>
    </row>
    <row r="4772" spans="1:4">
      <c r="A4772">
        <v>5093</v>
      </c>
      <c r="B4772" t="s">
        <v>9386</v>
      </c>
      <c r="C4772" s="30">
        <v>-36</v>
      </c>
      <c r="D4772" s="183">
        <v>16.875</v>
      </c>
    </row>
    <row r="4773" spans="1:4">
      <c r="A4773">
        <v>5094</v>
      </c>
      <c r="B4773" t="s">
        <v>9387</v>
      </c>
      <c r="C4773" s="30">
        <v>0</v>
      </c>
      <c r="D4773" s="183">
        <v>0</v>
      </c>
    </row>
    <row r="4774" spans="1:4">
      <c r="A4774">
        <v>5095</v>
      </c>
      <c r="B4774" t="s">
        <v>9388</v>
      </c>
      <c r="C4774" s="30">
        <v>3</v>
      </c>
      <c r="D4774" s="183">
        <v>19.398</v>
      </c>
    </row>
    <row r="4775" spans="1:4">
      <c r="A4775">
        <v>5096</v>
      </c>
      <c r="B4775" t="s">
        <v>9389</v>
      </c>
      <c r="C4775" s="30">
        <v>0</v>
      </c>
      <c r="D4775" s="183">
        <v>0</v>
      </c>
    </row>
    <row r="4776" spans="1:4">
      <c r="A4776">
        <v>5097</v>
      </c>
      <c r="B4776" t="s">
        <v>9390</v>
      </c>
      <c r="C4776" s="30">
        <v>0</v>
      </c>
      <c r="D4776" s="183">
        <v>0</v>
      </c>
    </row>
    <row r="4777" spans="1:4">
      <c r="A4777">
        <v>5098</v>
      </c>
      <c r="B4777" t="s">
        <v>9391</v>
      </c>
      <c r="C4777" s="30">
        <v>0</v>
      </c>
      <c r="D4777" s="183">
        <v>0</v>
      </c>
    </row>
    <row r="4778" spans="1:4">
      <c r="A4778">
        <v>5099</v>
      </c>
      <c r="B4778" t="s">
        <v>9392</v>
      </c>
      <c r="C4778" s="30">
        <v>24</v>
      </c>
      <c r="D4778" s="183">
        <v>0</v>
      </c>
    </row>
    <row r="4779" spans="1:4">
      <c r="A4779">
        <v>5100</v>
      </c>
      <c r="B4779" t="s">
        <v>9393</v>
      </c>
      <c r="C4779" s="30">
        <v>0</v>
      </c>
      <c r="D4779" s="183">
        <v>0</v>
      </c>
    </row>
    <row r="4780" spans="1:4">
      <c r="A4780">
        <v>5101</v>
      </c>
      <c r="B4780" t="s">
        <v>9394</v>
      </c>
      <c r="C4780" s="30">
        <v>0</v>
      </c>
      <c r="D4780" s="183">
        <v>780</v>
      </c>
    </row>
    <row r="4781" spans="1:4">
      <c r="A4781">
        <v>5102</v>
      </c>
      <c r="B4781" t="s">
        <v>9395</v>
      </c>
      <c r="C4781" s="30">
        <v>0</v>
      </c>
      <c r="D4781" s="183">
        <v>3.3740000000000001</v>
      </c>
    </row>
    <row r="4782" spans="1:4">
      <c r="A4782">
        <v>5103</v>
      </c>
      <c r="B4782" t="s">
        <v>9396</v>
      </c>
      <c r="C4782" s="30">
        <v>0</v>
      </c>
      <c r="D4782" s="183">
        <v>0</v>
      </c>
    </row>
    <row r="4783" spans="1:4">
      <c r="A4783">
        <v>5104</v>
      </c>
      <c r="B4783" t="s">
        <v>9397</v>
      </c>
      <c r="C4783" s="30">
        <v>0</v>
      </c>
      <c r="D4783" s="183">
        <v>19.327999999999999</v>
      </c>
    </row>
    <row r="4784" spans="1:4">
      <c r="A4784">
        <v>5105</v>
      </c>
      <c r="B4784" t="s">
        <v>9398</v>
      </c>
      <c r="C4784" s="30">
        <v>3</v>
      </c>
      <c r="D4784" s="183">
        <v>0</v>
      </c>
    </row>
    <row r="4785" spans="1:4">
      <c r="A4785">
        <v>5106</v>
      </c>
      <c r="B4785" t="s">
        <v>9399</v>
      </c>
      <c r="C4785" s="30">
        <v>0</v>
      </c>
      <c r="D4785" s="183">
        <v>0</v>
      </c>
    </row>
    <row r="4786" spans="1:4">
      <c r="A4786">
        <v>5107</v>
      </c>
      <c r="B4786" t="s">
        <v>9400</v>
      </c>
      <c r="C4786" s="30">
        <v>0</v>
      </c>
      <c r="D4786" s="183">
        <v>20.83</v>
      </c>
    </row>
    <row r="4787" spans="1:4">
      <c r="A4787">
        <v>5108</v>
      </c>
      <c r="B4787" t="s">
        <v>9401</v>
      </c>
      <c r="C4787" s="30">
        <v>0</v>
      </c>
      <c r="D4787" s="183">
        <v>0</v>
      </c>
    </row>
    <row r="4788" spans="1:4">
      <c r="A4788">
        <v>5109</v>
      </c>
      <c r="B4788" t="s">
        <v>9402</v>
      </c>
      <c r="C4788" s="30">
        <v>0</v>
      </c>
      <c r="D4788" s="183">
        <v>0</v>
      </c>
    </row>
    <row r="4789" spans="1:4">
      <c r="A4789">
        <v>5110</v>
      </c>
      <c r="B4789" t="s">
        <v>9403</v>
      </c>
      <c r="C4789" s="30">
        <v>0</v>
      </c>
      <c r="D4789" s="183">
        <v>0</v>
      </c>
    </row>
    <row r="4790" spans="1:4">
      <c r="A4790">
        <v>5111</v>
      </c>
      <c r="B4790" t="s">
        <v>9404</v>
      </c>
      <c r="C4790" s="30">
        <v>0</v>
      </c>
      <c r="D4790" s="183">
        <v>0</v>
      </c>
    </row>
    <row r="4791" spans="1:4">
      <c r="A4791">
        <v>5112</v>
      </c>
      <c r="B4791" t="s">
        <v>9405</v>
      </c>
      <c r="C4791" s="30">
        <v>15</v>
      </c>
      <c r="D4791" s="183">
        <v>0</v>
      </c>
    </row>
    <row r="4792" spans="1:4">
      <c r="A4792">
        <v>5113</v>
      </c>
      <c r="B4792" t="s">
        <v>9406</v>
      </c>
      <c r="C4792" s="30">
        <v>0</v>
      </c>
      <c r="D4792" s="183">
        <v>0</v>
      </c>
    </row>
    <row r="4793" spans="1:4">
      <c r="A4793">
        <v>5114</v>
      </c>
      <c r="B4793" t="s">
        <v>9407</v>
      </c>
      <c r="C4793" s="30">
        <v>6</v>
      </c>
      <c r="D4793" s="183">
        <v>7.8040000000000003</v>
      </c>
    </row>
    <row r="4794" spans="1:4">
      <c r="A4794">
        <v>5115</v>
      </c>
      <c r="B4794" t="s">
        <v>9408</v>
      </c>
      <c r="C4794" s="30">
        <v>0</v>
      </c>
      <c r="D4794" s="183">
        <v>0</v>
      </c>
    </row>
    <row r="4795" spans="1:4">
      <c r="A4795">
        <v>5116</v>
      </c>
      <c r="B4795" t="s">
        <v>9409</v>
      </c>
      <c r="C4795" s="30">
        <v>0</v>
      </c>
      <c r="D4795" s="183">
        <v>0</v>
      </c>
    </row>
    <row r="4796" spans="1:4">
      <c r="A4796">
        <v>5117</v>
      </c>
      <c r="B4796" t="s">
        <v>9410</v>
      </c>
      <c r="C4796" s="30">
        <v>0</v>
      </c>
      <c r="D4796" s="183">
        <v>0</v>
      </c>
    </row>
    <row r="4797" spans="1:4">
      <c r="A4797">
        <v>5118</v>
      </c>
      <c r="B4797" t="s">
        <v>9411</v>
      </c>
      <c r="C4797" s="30">
        <v>0</v>
      </c>
      <c r="D4797" s="183">
        <v>15.96</v>
      </c>
    </row>
    <row r="4798" spans="1:4">
      <c r="A4798">
        <v>5119</v>
      </c>
      <c r="B4798" t="s">
        <v>9412</v>
      </c>
      <c r="C4798" s="30">
        <v>0</v>
      </c>
      <c r="D4798" s="183">
        <v>0</v>
      </c>
    </row>
    <row r="4799" spans="1:4">
      <c r="A4799">
        <v>5120</v>
      </c>
      <c r="B4799" t="s">
        <v>9413</v>
      </c>
      <c r="C4799" s="30">
        <v>0</v>
      </c>
      <c r="D4799" s="183">
        <v>0</v>
      </c>
    </row>
    <row r="4800" spans="1:4">
      <c r="A4800">
        <v>5121</v>
      </c>
      <c r="B4800" t="s">
        <v>9414</v>
      </c>
      <c r="C4800" s="30">
        <v>0</v>
      </c>
      <c r="D4800" s="183">
        <v>11.669</v>
      </c>
    </row>
    <row r="4801" spans="1:4">
      <c r="A4801">
        <v>5122</v>
      </c>
      <c r="B4801" t="s">
        <v>9415</v>
      </c>
      <c r="C4801" s="30">
        <v>0</v>
      </c>
      <c r="D4801" s="183">
        <v>0</v>
      </c>
    </row>
    <row r="4802" spans="1:4">
      <c r="A4802">
        <v>5123</v>
      </c>
      <c r="B4802" t="s">
        <v>9416</v>
      </c>
      <c r="C4802" s="30">
        <v>0</v>
      </c>
      <c r="D4802" s="183">
        <v>0</v>
      </c>
    </row>
    <row r="4803" spans="1:4">
      <c r="A4803">
        <v>5124</v>
      </c>
      <c r="B4803" t="s">
        <v>9417</v>
      </c>
      <c r="C4803" s="30">
        <v>0</v>
      </c>
      <c r="D4803" s="183">
        <v>0</v>
      </c>
    </row>
    <row r="4804" spans="1:4">
      <c r="A4804">
        <v>5125</v>
      </c>
      <c r="B4804" t="s">
        <v>9418</v>
      </c>
      <c r="C4804" s="30">
        <v>9</v>
      </c>
      <c r="D4804" s="183">
        <v>0</v>
      </c>
    </row>
    <row r="4805" spans="1:4">
      <c r="A4805">
        <v>5126</v>
      </c>
      <c r="B4805" t="s">
        <v>9419</v>
      </c>
      <c r="C4805" s="30">
        <v>0</v>
      </c>
      <c r="D4805" s="183">
        <v>0</v>
      </c>
    </row>
    <row r="4806" spans="1:4">
      <c r="A4806">
        <v>5127</v>
      </c>
      <c r="B4806" t="s">
        <v>9420</v>
      </c>
      <c r="C4806" s="30">
        <v>0</v>
      </c>
      <c r="D4806" s="183">
        <v>0</v>
      </c>
    </row>
    <row r="4807" spans="1:4">
      <c r="A4807">
        <v>5128</v>
      </c>
      <c r="B4807" t="s">
        <v>9421</v>
      </c>
      <c r="C4807" s="30">
        <v>0</v>
      </c>
      <c r="D4807" s="183">
        <v>13.077</v>
      </c>
    </row>
    <row r="4808" spans="1:4">
      <c r="A4808">
        <v>5129</v>
      </c>
      <c r="B4808" t="s">
        <v>9422</v>
      </c>
      <c r="C4808" s="30">
        <v>18</v>
      </c>
      <c r="D4808" s="183">
        <v>0</v>
      </c>
    </row>
    <row r="4809" spans="1:4">
      <c r="A4809">
        <v>5130</v>
      </c>
      <c r="B4809" t="s">
        <v>9423</v>
      </c>
      <c r="C4809" s="30">
        <v>3</v>
      </c>
      <c r="D4809" s="183">
        <v>0</v>
      </c>
    </row>
    <row r="4810" spans="1:4">
      <c r="A4810">
        <v>5131</v>
      </c>
      <c r="B4810" t="s">
        <v>9424</v>
      </c>
      <c r="C4810" s="30">
        <v>0</v>
      </c>
      <c r="D4810" s="183">
        <v>4.1219999999999999</v>
      </c>
    </row>
    <row r="4811" spans="1:4">
      <c r="A4811">
        <v>5132</v>
      </c>
      <c r="B4811" t="s">
        <v>9425</v>
      </c>
      <c r="C4811" s="30">
        <v>0</v>
      </c>
      <c r="D4811" s="183">
        <v>0</v>
      </c>
    </row>
    <row r="4812" spans="1:4">
      <c r="A4812">
        <v>5133</v>
      </c>
      <c r="B4812" t="s">
        <v>9426</v>
      </c>
      <c r="C4812" s="30">
        <v>0</v>
      </c>
      <c r="D4812" s="183">
        <v>0</v>
      </c>
    </row>
    <row r="4813" spans="1:4">
      <c r="A4813">
        <v>5134</v>
      </c>
      <c r="B4813" t="s">
        <v>9427</v>
      </c>
      <c r="C4813" s="30">
        <v>0</v>
      </c>
      <c r="D4813" s="183">
        <v>0</v>
      </c>
    </row>
    <row r="4814" spans="1:4">
      <c r="A4814">
        <v>5135</v>
      </c>
      <c r="B4814" t="s">
        <v>9428</v>
      </c>
      <c r="C4814" s="30">
        <v>0</v>
      </c>
      <c r="D4814" s="183">
        <v>0</v>
      </c>
    </row>
    <row r="4815" spans="1:4">
      <c r="A4815">
        <v>5136</v>
      </c>
      <c r="B4815" t="s">
        <v>9429</v>
      </c>
      <c r="C4815" s="30">
        <v>0</v>
      </c>
      <c r="D4815" s="183">
        <v>0</v>
      </c>
    </row>
    <row r="4816" spans="1:4">
      <c r="A4816">
        <v>5137</v>
      </c>
      <c r="B4816" t="s">
        <v>9430</v>
      </c>
      <c r="C4816" s="30">
        <v>60</v>
      </c>
      <c r="D4816" s="183">
        <v>0</v>
      </c>
    </row>
    <row r="4817" spans="1:4">
      <c r="A4817">
        <v>5138</v>
      </c>
      <c r="B4817" t="s">
        <v>9431</v>
      </c>
      <c r="C4817" s="30">
        <v>0</v>
      </c>
      <c r="D4817" s="183">
        <v>0</v>
      </c>
    </row>
    <row r="4818" spans="1:4">
      <c r="A4818">
        <v>5139</v>
      </c>
      <c r="B4818" t="s">
        <v>9432</v>
      </c>
      <c r="C4818" s="30">
        <v>0</v>
      </c>
      <c r="D4818" s="183">
        <v>0</v>
      </c>
    </row>
    <row r="4819" spans="1:4">
      <c r="A4819">
        <v>5140</v>
      </c>
      <c r="B4819" t="s">
        <v>9433</v>
      </c>
      <c r="C4819" s="30">
        <v>0</v>
      </c>
      <c r="D4819" s="183">
        <v>0</v>
      </c>
    </row>
    <row r="4820" spans="1:4">
      <c r="A4820">
        <v>5141</v>
      </c>
      <c r="B4820" t="s">
        <v>9434</v>
      </c>
      <c r="C4820" s="30">
        <v>0</v>
      </c>
      <c r="D4820" s="183">
        <v>17.585999999999999</v>
      </c>
    </row>
    <row r="4821" spans="1:4">
      <c r="A4821">
        <v>5142</v>
      </c>
      <c r="B4821" t="s">
        <v>9435</v>
      </c>
      <c r="C4821" s="30">
        <v>0</v>
      </c>
      <c r="D4821" s="183">
        <v>47.192</v>
      </c>
    </row>
    <row r="4822" spans="1:4">
      <c r="A4822">
        <v>5143</v>
      </c>
      <c r="B4822" t="s">
        <v>9436</v>
      </c>
      <c r="C4822" s="30">
        <v>0</v>
      </c>
      <c r="D4822" s="183">
        <v>0</v>
      </c>
    </row>
    <row r="4823" spans="1:4">
      <c r="A4823">
        <v>5144</v>
      </c>
      <c r="B4823" t="s">
        <v>9437</v>
      </c>
      <c r="C4823" s="30">
        <v>9</v>
      </c>
      <c r="D4823" s="183">
        <v>0</v>
      </c>
    </row>
    <row r="4824" spans="1:4">
      <c r="A4824">
        <v>5145</v>
      </c>
      <c r="B4824" t="s">
        <v>9438</v>
      </c>
      <c r="C4824" s="30">
        <v>0</v>
      </c>
      <c r="D4824" s="183">
        <v>28.245000000000001</v>
      </c>
    </row>
    <row r="4825" spans="1:4">
      <c r="A4825">
        <v>5146</v>
      </c>
      <c r="B4825" t="s">
        <v>9439</v>
      </c>
      <c r="C4825" s="30">
        <v>0</v>
      </c>
      <c r="D4825" s="183">
        <v>10.922000000000001</v>
      </c>
    </row>
    <row r="4826" spans="1:4">
      <c r="A4826">
        <v>5147</v>
      </c>
      <c r="B4826" t="s">
        <v>9440</v>
      </c>
      <c r="C4826" s="30">
        <v>12</v>
      </c>
      <c r="D4826" s="183">
        <v>0</v>
      </c>
    </row>
    <row r="4827" spans="1:4">
      <c r="A4827">
        <v>5148</v>
      </c>
      <c r="B4827" t="s">
        <v>9441</v>
      </c>
      <c r="C4827" s="30">
        <v>0</v>
      </c>
      <c r="D4827" s="183">
        <v>0</v>
      </c>
    </row>
    <row r="4828" spans="1:4">
      <c r="A4828">
        <v>5149</v>
      </c>
      <c r="B4828" t="s">
        <v>9442</v>
      </c>
      <c r="C4828" s="30">
        <v>0</v>
      </c>
      <c r="D4828" s="183">
        <v>9.1430000000000007</v>
      </c>
    </row>
    <row r="4829" spans="1:4">
      <c r="A4829">
        <v>5150</v>
      </c>
      <c r="B4829" t="s">
        <v>9443</v>
      </c>
      <c r="C4829" s="30">
        <v>0</v>
      </c>
      <c r="D4829" s="183">
        <v>0</v>
      </c>
    </row>
    <row r="4830" spans="1:4">
      <c r="A4830">
        <v>5151</v>
      </c>
      <c r="B4830" t="s">
        <v>9444</v>
      </c>
      <c r="C4830" s="30">
        <v>0</v>
      </c>
      <c r="D4830" s="183">
        <v>12.691000000000001</v>
      </c>
    </row>
    <row r="4831" spans="1:4">
      <c r="A4831">
        <v>5152</v>
      </c>
      <c r="B4831" t="s">
        <v>9445</v>
      </c>
      <c r="C4831" s="30">
        <v>6</v>
      </c>
      <c r="D4831" s="183">
        <v>0</v>
      </c>
    </row>
    <row r="4832" spans="1:4">
      <c r="A4832">
        <v>5153</v>
      </c>
      <c r="B4832" t="s">
        <v>9446</v>
      </c>
      <c r="C4832" s="30">
        <v>0</v>
      </c>
      <c r="D4832" s="183">
        <v>0</v>
      </c>
    </row>
    <row r="4833" spans="1:4">
      <c r="A4833">
        <v>5154</v>
      </c>
      <c r="B4833" t="s">
        <v>9447</v>
      </c>
      <c r="C4833" s="30">
        <v>0</v>
      </c>
      <c r="D4833" s="183">
        <v>0</v>
      </c>
    </row>
    <row r="4834" spans="1:4">
      <c r="A4834">
        <v>5155</v>
      </c>
      <c r="B4834" t="s">
        <v>9448</v>
      </c>
      <c r="C4834" s="30">
        <v>36</v>
      </c>
      <c r="D4834" s="183">
        <v>0</v>
      </c>
    </row>
    <row r="4835" spans="1:4">
      <c r="A4835">
        <v>5156</v>
      </c>
      <c r="B4835" t="s">
        <v>9449</v>
      </c>
      <c r="C4835" s="30">
        <v>0</v>
      </c>
      <c r="D4835" s="183">
        <v>0</v>
      </c>
    </row>
    <row r="4836" spans="1:4">
      <c r="A4836">
        <v>5157</v>
      </c>
      <c r="B4836" t="s">
        <v>9450</v>
      </c>
      <c r="C4836" s="30">
        <v>0</v>
      </c>
      <c r="D4836" s="183">
        <v>0</v>
      </c>
    </row>
    <row r="4837" spans="1:4">
      <c r="A4837">
        <v>5158</v>
      </c>
      <c r="B4837" t="s">
        <v>9451</v>
      </c>
      <c r="C4837" s="30">
        <v>0</v>
      </c>
      <c r="D4837" s="183">
        <v>0</v>
      </c>
    </row>
    <row r="4838" spans="1:4">
      <c r="A4838">
        <v>5159</v>
      </c>
      <c r="B4838" t="s">
        <v>9452</v>
      </c>
      <c r="C4838" s="30">
        <v>0</v>
      </c>
      <c r="D4838" s="183">
        <v>0</v>
      </c>
    </row>
    <row r="4839" spans="1:4">
      <c r="A4839">
        <v>5160</v>
      </c>
      <c r="B4839" t="s">
        <v>9453</v>
      </c>
      <c r="C4839" s="30">
        <v>0</v>
      </c>
      <c r="D4839" s="183">
        <v>0</v>
      </c>
    </row>
    <row r="4840" spans="1:4">
      <c r="A4840">
        <v>5161</v>
      </c>
      <c r="B4840" t="s">
        <v>9454</v>
      </c>
      <c r="C4840" s="30">
        <v>0</v>
      </c>
      <c r="D4840" s="183">
        <v>10.129</v>
      </c>
    </row>
    <row r="4841" spans="1:4">
      <c r="A4841">
        <v>5162</v>
      </c>
      <c r="B4841" t="s">
        <v>9455</v>
      </c>
      <c r="C4841" s="30">
        <v>0</v>
      </c>
      <c r="D4841" s="183">
        <v>0</v>
      </c>
    </row>
    <row r="4842" spans="1:4">
      <c r="A4842">
        <v>5163</v>
      </c>
      <c r="B4842" t="s">
        <v>9456</v>
      </c>
      <c r="C4842" s="30">
        <v>0</v>
      </c>
      <c r="D4842" s="183">
        <v>0</v>
      </c>
    </row>
    <row r="4843" spans="1:4">
      <c r="A4843">
        <v>5164</v>
      </c>
      <c r="B4843" t="s">
        <v>9457</v>
      </c>
      <c r="C4843" s="30">
        <v>0</v>
      </c>
      <c r="D4843" s="183">
        <v>6.56</v>
      </c>
    </row>
    <row r="4844" spans="1:4">
      <c r="A4844">
        <v>5165</v>
      </c>
      <c r="B4844" t="s">
        <v>9458</v>
      </c>
      <c r="C4844" s="30">
        <v>3</v>
      </c>
      <c r="D4844" s="183">
        <v>19.59</v>
      </c>
    </row>
    <row r="4845" spans="1:4">
      <c r="A4845">
        <v>5166</v>
      </c>
      <c r="B4845" t="s">
        <v>9459</v>
      </c>
      <c r="C4845" s="30">
        <v>0</v>
      </c>
      <c r="D4845" s="183">
        <v>0</v>
      </c>
    </row>
    <row r="4846" spans="1:4">
      <c r="A4846">
        <v>5168</v>
      </c>
      <c r="B4846" t="s">
        <v>9460</v>
      </c>
      <c r="C4846" s="30">
        <v>0</v>
      </c>
      <c r="D4846" s="183">
        <v>0</v>
      </c>
    </row>
    <row r="4847" spans="1:4">
      <c r="A4847">
        <v>5169</v>
      </c>
      <c r="B4847" t="s">
        <v>9461</v>
      </c>
      <c r="C4847" s="30">
        <v>0</v>
      </c>
      <c r="D4847" s="183">
        <v>0</v>
      </c>
    </row>
    <row r="4848" spans="1:4">
      <c r="A4848">
        <v>5170</v>
      </c>
      <c r="B4848" t="s">
        <v>9462</v>
      </c>
      <c r="C4848" s="30">
        <v>0</v>
      </c>
      <c r="D4848" s="183">
        <v>0</v>
      </c>
    </row>
    <row r="4849" spans="1:4">
      <c r="A4849">
        <v>5171</v>
      </c>
      <c r="B4849" t="s">
        <v>9463</v>
      </c>
      <c r="C4849" s="30">
        <v>0</v>
      </c>
      <c r="D4849" s="183">
        <v>26.15</v>
      </c>
    </row>
    <row r="4850" spans="1:4">
      <c r="A4850">
        <v>5172</v>
      </c>
      <c r="B4850" t="s">
        <v>9464</v>
      </c>
      <c r="C4850" s="30">
        <v>0</v>
      </c>
      <c r="D4850" s="183">
        <v>0</v>
      </c>
    </row>
    <row r="4851" spans="1:4">
      <c r="A4851">
        <v>5173</v>
      </c>
      <c r="B4851" t="s">
        <v>9465</v>
      </c>
      <c r="C4851" s="30">
        <v>0</v>
      </c>
      <c r="D4851" s="183">
        <v>11.191000000000001</v>
      </c>
    </row>
    <row r="4852" spans="1:4">
      <c r="A4852">
        <v>5174</v>
      </c>
      <c r="B4852" t="s">
        <v>9466</v>
      </c>
      <c r="C4852" s="30">
        <v>0</v>
      </c>
      <c r="D4852" s="183">
        <v>0</v>
      </c>
    </row>
    <row r="4853" spans="1:4">
      <c r="A4853">
        <v>5175</v>
      </c>
      <c r="B4853" t="s">
        <v>9467</v>
      </c>
      <c r="C4853" s="30">
        <v>0</v>
      </c>
      <c r="D4853" s="183">
        <v>0</v>
      </c>
    </row>
    <row r="4854" spans="1:4">
      <c r="A4854">
        <v>5176</v>
      </c>
      <c r="B4854" t="s">
        <v>9468</v>
      </c>
      <c r="C4854" s="30">
        <v>0</v>
      </c>
      <c r="D4854" s="183">
        <v>0</v>
      </c>
    </row>
    <row r="4855" spans="1:4">
      <c r="A4855">
        <v>5177</v>
      </c>
      <c r="B4855" t="s">
        <v>9469</v>
      </c>
      <c r="C4855" s="30">
        <v>0</v>
      </c>
      <c r="D4855" s="183">
        <v>0</v>
      </c>
    </row>
    <row r="4856" spans="1:4">
      <c r="A4856">
        <v>5178</v>
      </c>
      <c r="B4856" t="s">
        <v>9470</v>
      </c>
      <c r="C4856" s="30">
        <v>0</v>
      </c>
      <c r="D4856" s="183">
        <v>0</v>
      </c>
    </row>
    <row r="4857" spans="1:4">
      <c r="A4857">
        <v>5179</v>
      </c>
      <c r="B4857" t="s">
        <v>32259</v>
      </c>
      <c r="C4857" s="30">
        <v>0</v>
      </c>
      <c r="D4857" s="183">
        <v>0</v>
      </c>
    </row>
    <row r="4858" spans="1:4">
      <c r="A4858">
        <v>5180</v>
      </c>
      <c r="B4858" t="s">
        <v>9471</v>
      </c>
      <c r="C4858" s="30">
        <v>0</v>
      </c>
      <c r="D4858" s="183">
        <v>70.5</v>
      </c>
    </row>
    <row r="4859" spans="1:4">
      <c r="A4859">
        <v>5181</v>
      </c>
      <c r="B4859" t="s">
        <v>32260</v>
      </c>
      <c r="C4859" s="30">
        <v>0</v>
      </c>
      <c r="D4859" s="183">
        <v>0</v>
      </c>
    </row>
    <row r="4860" spans="1:4">
      <c r="A4860">
        <v>5182</v>
      </c>
      <c r="B4860" t="s">
        <v>9472</v>
      </c>
      <c r="C4860" s="30">
        <v>0</v>
      </c>
      <c r="D4860" s="183">
        <v>0</v>
      </c>
    </row>
    <row r="4861" spans="1:4">
      <c r="A4861">
        <v>5183</v>
      </c>
      <c r="B4861" t="s">
        <v>9473</v>
      </c>
      <c r="C4861" s="30">
        <v>0</v>
      </c>
      <c r="D4861" s="183">
        <v>0</v>
      </c>
    </row>
    <row r="4862" spans="1:4">
      <c r="A4862">
        <v>5184</v>
      </c>
      <c r="B4862" t="s">
        <v>9474</v>
      </c>
      <c r="C4862" s="30">
        <v>0</v>
      </c>
      <c r="D4862" s="183">
        <v>0</v>
      </c>
    </row>
    <row r="4863" spans="1:4">
      <c r="A4863">
        <v>5185</v>
      </c>
      <c r="B4863" t="s">
        <v>9475</v>
      </c>
      <c r="C4863" s="30">
        <v>0</v>
      </c>
      <c r="D4863" s="183">
        <v>0</v>
      </c>
    </row>
    <row r="4864" spans="1:4">
      <c r="A4864">
        <v>5186</v>
      </c>
      <c r="B4864" t="s">
        <v>9476</v>
      </c>
      <c r="C4864" s="30">
        <v>0</v>
      </c>
      <c r="D4864" s="183">
        <v>0</v>
      </c>
    </row>
    <row r="4865" spans="1:4">
      <c r="A4865">
        <v>5187</v>
      </c>
      <c r="B4865" t="s">
        <v>9477</v>
      </c>
      <c r="C4865" s="30">
        <v>0</v>
      </c>
      <c r="D4865" s="183">
        <v>14.9</v>
      </c>
    </row>
    <row r="4866" spans="1:4">
      <c r="A4866">
        <v>5188</v>
      </c>
      <c r="B4866" t="s">
        <v>9478</v>
      </c>
      <c r="C4866" s="30">
        <v>6</v>
      </c>
      <c r="D4866" s="183">
        <v>0</v>
      </c>
    </row>
    <row r="4867" spans="1:4">
      <c r="A4867">
        <v>5189</v>
      </c>
      <c r="B4867" t="s">
        <v>9479</v>
      </c>
      <c r="C4867" s="30">
        <v>0</v>
      </c>
      <c r="D4867" s="183">
        <v>16.82</v>
      </c>
    </row>
    <row r="4868" spans="1:4">
      <c r="A4868">
        <v>5190</v>
      </c>
      <c r="B4868" t="s">
        <v>9480</v>
      </c>
      <c r="C4868" s="30">
        <v>0</v>
      </c>
      <c r="D4868" s="183">
        <v>0</v>
      </c>
    </row>
    <row r="4869" spans="1:4">
      <c r="A4869">
        <v>5191</v>
      </c>
      <c r="B4869" t="s">
        <v>9481</v>
      </c>
      <c r="C4869" s="30">
        <v>0</v>
      </c>
      <c r="D4869" s="183">
        <v>0</v>
      </c>
    </row>
    <row r="4870" spans="1:4">
      <c r="A4870">
        <v>5192</v>
      </c>
      <c r="B4870" t="s">
        <v>9482</v>
      </c>
      <c r="C4870" s="30">
        <v>0</v>
      </c>
      <c r="D4870" s="183">
        <v>14.227</v>
      </c>
    </row>
    <row r="4871" spans="1:4">
      <c r="A4871">
        <v>5193</v>
      </c>
      <c r="B4871" t="s">
        <v>9483</v>
      </c>
      <c r="C4871" s="30">
        <v>0</v>
      </c>
      <c r="D4871" s="183">
        <v>0</v>
      </c>
    </row>
    <row r="4872" spans="1:4">
      <c r="A4872">
        <v>5194</v>
      </c>
      <c r="B4872" t="s">
        <v>9484</v>
      </c>
      <c r="C4872" s="30">
        <v>0</v>
      </c>
      <c r="D4872" s="183">
        <v>0</v>
      </c>
    </row>
    <row r="4873" spans="1:4">
      <c r="A4873">
        <v>5195</v>
      </c>
      <c r="B4873" t="s">
        <v>9485</v>
      </c>
      <c r="C4873" s="30">
        <v>0</v>
      </c>
      <c r="D4873" s="183">
        <v>4.899</v>
      </c>
    </row>
    <row r="4874" spans="1:4">
      <c r="A4874">
        <v>5196</v>
      </c>
      <c r="B4874" t="s">
        <v>9486</v>
      </c>
      <c r="C4874" s="30">
        <v>0</v>
      </c>
      <c r="D4874" s="183">
        <v>0</v>
      </c>
    </row>
    <row r="4875" spans="1:4">
      <c r="A4875">
        <v>5197</v>
      </c>
      <c r="B4875" t="s">
        <v>9487</v>
      </c>
      <c r="C4875" s="30">
        <v>3</v>
      </c>
      <c r="D4875" s="183">
        <v>0</v>
      </c>
    </row>
    <row r="4876" spans="1:4">
      <c r="A4876">
        <v>5198</v>
      </c>
      <c r="B4876" t="s">
        <v>9488</v>
      </c>
      <c r="C4876" s="30">
        <v>0</v>
      </c>
      <c r="D4876" s="183">
        <v>0</v>
      </c>
    </row>
    <row r="4877" spans="1:4">
      <c r="A4877">
        <v>5199</v>
      </c>
      <c r="B4877" t="s">
        <v>9489</v>
      </c>
      <c r="C4877" s="30">
        <v>0</v>
      </c>
      <c r="D4877" s="183">
        <v>0</v>
      </c>
    </row>
    <row r="4878" spans="1:4">
      <c r="A4878">
        <v>5200</v>
      </c>
      <c r="B4878" t="s">
        <v>9490</v>
      </c>
      <c r="C4878" s="30">
        <v>0</v>
      </c>
      <c r="D4878" s="183">
        <v>0</v>
      </c>
    </row>
    <row r="4879" spans="1:4">
      <c r="A4879">
        <v>5201</v>
      </c>
      <c r="B4879" t="s">
        <v>9491</v>
      </c>
      <c r="C4879" s="30">
        <v>0</v>
      </c>
      <c r="D4879" s="183">
        <v>0</v>
      </c>
    </row>
    <row r="4880" spans="1:4">
      <c r="A4880">
        <v>5203</v>
      </c>
      <c r="B4880" t="s">
        <v>9492</v>
      </c>
      <c r="C4880" s="30">
        <v>0</v>
      </c>
      <c r="D4880" s="183">
        <v>0</v>
      </c>
    </row>
    <row r="4881" spans="1:4">
      <c r="A4881">
        <v>5204</v>
      </c>
      <c r="B4881" t="s">
        <v>9493</v>
      </c>
      <c r="C4881" s="30">
        <v>0</v>
      </c>
      <c r="D4881" s="183">
        <v>22.870999999999999</v>
      </c>
    </row>
    <row r="4882" spans="1:4">
      <c r="A4882">
        <v>5205</v>
      </c>
      <c r="B4882" t="s">
        <v>9494</v>
      </c>
      <c r="C4882" s="30">
        <v>0</v>
      </c>
      <c r="D4882" s="183">
        <v>9.984</v>
      </c>
    </row>
    <row r="4883" spans="1:4">
      <c r="A4883">
        <v>5207</v>
      </c>
      <c r="B4883" t="s">
        <v>9495</v>
      </c>
      <c r="C4883" s="30">
        <v>0</v>
      </c>
      <c r="D4883" s="183">
        <v>3.5590000000000002</v>
      </c>
    </row>
    <row r="4884" spans="1:4">
      <c r="A4884">
        <v>5208</v>
      </c>
      <c r="B4884" t="s">
        <v>9496</v>
      </c>
      <c r="C4884" s="30">
        <v>0</v>
      </c>
      <c r="D4884" s="183">
        <v>0</v>
      </c>
    </row>
    <row r="4885" spans="1:4">
      <c r="A4885">
        <v>5209</v>
      </c>
      <c r="B4885" t="s">
        <v>9497</v>
      </c>
      <c r="C4885" s="30">
        <v>0</v>
      </c>
      <c r="D4885" s="183">
        <v>11.787000000000001</v>
      </c>
    </row>
    <row r="4886" spans="1:4">
      <c r="A4886">
        <v>5210</v>
      </c>
      <c r="B4886" t="s">
        <v>9498</v>
      </c>
      <c r="C4886" s="30">
        <v>0</v>
      </c>
      <c r="D4886" s="183">
        <v>0</v>
      </c>
    </row>
    <row r="4887" spans="1:4">
      <c r="A4887">
        <v>5211</v>
      </c>
      <c r="B4887" t="s">
        <v>9499</v>
      </c>
      <c r="C4887" s="30">
        <v>0</v>
      </c>
      <c r="D4887" s="183">
        <v>0</v>
      </c>
    </row>
    <row r="4888" spans="1:4">
      <c r="A4888">
        <v>5212</v>
      </c>
      <c r="B4888" t="s">
        <v>9500</v>
      </c>
      <c r="C4888" s="30">
        <v>0</v>
      </c>
      <c r="D4888" s="183">
        <v>0</v>
      </c>
    </row>
    <row r="4889" spans="1:4">
      <c r="A4889">
        <v>5213</v>
      </c>
      <c r="B4889" t="s">
        <v>9501</v>
      </c>
      <c r="C4889" s="30">
        <v>0</v>
      </c>
      <c r="D4889" s="183">
        <v>0</v>
      </c>
    </row>
    <row r="4890" spans="1:4">
      <c r="A4890">
        <v>5214</v>
      </c>
      <c r="B4890" t="s">
        <v>9502</v>
      </c>
      <c r="C4890" s="30">
        <v>0</v>
      </c>
      <c r="D4890" s="183">
        <v>0</v>
      </c>
    </row>
    <row r="4891" spans="1:4">
      <c r="A4891">
        <v>5215</v>
      </c>
      <c r="B4891" t="s">
        <v>9503</v>
      </c>
      <c r="C4891" s="30">
        <v>0</v>
      </c>
      <c r="D4891" s="183">
        <v>0</v>
      </c>
    </row>
    <row r="4892" spans="1:4">
      <c r="A4892">
        <v>5216</v>
      </c>
      <c r="B4892" t="s">
        <v>9504</v>
      </c>
      <c r="C4892" s="30">
        <v>0</v>
      </c>
      <c r="D4892" s="183">
        <v>28.81</v>
      </c>
    </row>
    <row r="4893" spans="1:4">
      <c r="A4893">
        <v>5217</v>
      </c>
      <c r="B4893" t="s">
        <v>9505</v>
      </c>
      <c r="C4893" s="30">
        <v>0</v>
      </c>
      <c r="D4893" s="183">
        <v>8.44</v>
      </c>
    </row>
    <row r="4894" spans="1:4">
      <c r="A4894">
        <v>5218</v>
      </c>
      <c r="B4894" t="s">
        <v>9506</v>
      </c>
      <c r="C4894" s="30">
        <v>0</v>
      </c>
      <c r="D4894" s="183">
        <v>0</v>
      </c>
    </row>
    <row r="4895" spans="1:4">
      <c r="A4895">
        <v>5219</v>
      </c>
      <c r="B4895" t="s">
        <v>9507</v>
      </c>
      <c r="C4895" s="30">
        <v>0</v>
      </c>
      <c r="D4895" s="183">
        <v>0</v>
      </c>
    </row>
    <row r="4896" spans="1:4">
      <c r="A4896">
        <v>5220</v>
      </c>
      <c r="B4896" t="s">
        <v>9508</v>
      </c>
      <c r="C4896" s="30">
        <v>66</v>
      </c>
      <c r="D4896" s="183">
        <v>0</v>
      </c>
    </row>
    <row r="4897" spans="1:4">
      <c r="A4897">
        <v>5221</v>
      </c>
      <c r="B4897" t="s">
        <v>9509</v>
      </c>
      <c r="C4897" s="30">
        <v>0</v>
      </c>
      <c r="D4897" s="183">
        <v>0</v>
      </c>
    </row>
    <row r="4898" spans="1:4">
      <c r="A4898">
        <v>5222</v>
      </c>
      <c r="B4898" t="s">
        <v>9510</v>
      </c>
      <c r="C4898" s="30">
        <v>0</v>
      </c>
      <c r="D4898" s="183">
        <v>7.4539999999999997</v>
      </c>
    </row>
    <row r="4899" spans="1:4">
      <c r="A4899">
        <v>5223</v>
      </c>
      <c r="B4899" t="s">
        <v>9511</v>
      </c>
      <c r="C4899" s="30">
        <v>0</v>
      </c>
      <c r="D4899" s="183">
        <v>7.91</v>
      </c>
    </row>
    <row r="4900" spans="1:4">
      <c r="A4900">
        <v>5225</v>
      </c>
      <c r="B4900" t="s">
        <v>9512</v>
      </c>
      <c r="C4900" s="30">
        <v>0</v>
      </c>
      <c r="D4900" s="183">
        <v>8.6470000000000002</v>
      </c>
    </row>
    <row r="4901" spans="1:4">
      <c r="A4901">
        <v>5226</v>
      </c>
      <c r="B4901" t="s">
        <v>9513</v>
      </c>
      <c r="C4901" s="30">
        <v>0</v>
      </c>
      <c r="D4901" s="183">
        <v>0</v>
      </c>
    </row>
    <row r="4902" spans="1:4">
      <c r="A4902">
        <v>5227</v>
      </c>
      <c r="B4902" t="s">
        <v>9514</v>
      </c>
      <c r="C4902" s="30">
        <v>654</v>
      </c>
      <c r="D4902" s="183">
        <v>0</v>
      </c>
    </row>
    <row r="4903" spans="1:4">
      <c r="A4903">
        <v>5228</v>
      </c>
      <c r="B4903" t="s">
        <v>9515</v>
      </c>
      <c r="C4903" s="30">
        <v>0</v>
      </c>
      <c r="D4903" s="183">
        <v>6.5419999999999998</v>
      </c>
    </row>
    <row r="4904" spans="1:4">
      <c r="A4904">
        <v>5229</v>
      </c>
      <c r="B4904" t="s">
        <v>9516</v>
      </c>
      <c r="C4904" s="30">
        <v>0</v>
      </c>
      <c r="D4904" s="183">
        <v>0</v>
      </c>
    </row>
    <row r="4905" spans="1:4">
      <c r="A4905">
        <v>5230</v>
      </c>
      <c r="B4905" t="s">
        <v>9517</v>
      </c>
      <c r="C4905" s="30">
        <v>0</v>
      </c>
      <c r="D4905" s="183">
        <v>0</v>
      </c>
    </row>
    <row r="4906" spans="1:4">
      <c r="A4906">
        <v>5231</v>
      </c>
      <c r="B4906" t="s">
        <v>9518</v>
      </c>
      <c r="C4906" s="30">
        <v>0</v>
      </c>
      <c r="D4906" s="183">
        <v>0</v>
      </c>
    </row>
    <row r="4907" spans="1:4">
      <c r="A4907">
        <v>5232</v>
      </c>
      <c r="B4907" t="s">
        <v>9519</v>
      </c>
      <c r="C4907" s="30">
        <v>0</v>
      </c>
      <c r="D4907" s="183">
        <v>0</v>
      </c>
    </row>
    <row r="4908" spans="1:4">
      <c r="A4908">
        <v>5233</v>
      </c>
      <c r="B4908" t="s">
        <v>9520</v>
      </c>
      <c r="C4908" s="30">
        <v>0</v>
      </c>
      <c r="D4908" s="183">
        <v>0</v>
      </c>
    </row>
    <row r="4909" spans="1:4">
      <c r="A4909">
        <v>5234</v>
      </c>
      <c r="B4909" t="s">
        <v>9521</v>
      </c>
      <c r="C4909" s="30">
        <v>0</v>
      </c>
      <c r="D4909" s="183">
        <v>0</v>
      </c>
    </row>
    <row r="4910" spans="1:4">
      <c r="A4910">
        <v>5235</v>
      </c>
      <c r="B4910" t="s">
        <v>9522</v>
      </c>
      <c r="C4910" s="30">
        <v>0</v>
      </c>
      <c r="D4910" s="183">
        <v>0</v>
      </c>
    </row>
    <row r="4911" spans="1:4">
      <c r="A4911">
        <v>5236</v>
      </c>
      <c r="B4911" t="s">
        <v>9523</v>
      </c>
      <c r="C4911" s="30">
        <v>0</v>
      </c>
      <c r="D4911" s="183">
        <v>0</v>
      </c>
    </row>
    <row r="4912" spans="1:4">
      <c r="A4912">
        <v>5237</v>
      </c>
      <c r="B4912" t="s">
        <v>9524</v>
      </c>
      <c r="C4912" s="30">
        <v>0</v>
      </c>
      <c r="D4912" s="183">
        <v>0</v>
      </c>
    </row>
    <row r="4913" spans="1:4">
      <c r="A4913">
        <v>5238</v>
      </c>
      <c r="B4913" t="s">
        <v>9525</v>
      </c>
      <c r="C4913" s="30">
        <v>0</v>
      </c>
      <c r="D4913" s="183">
        <v>0</v>
      </c>
    </row>
    <row r="4914" spans="1:4">
      <c r="A4914">
        <v>5239</v>
      </c>
      <c r="B4914" t="s">
        <v>9526</v>
      </c>
      <c r="C4914" s="30">
        <v>0</v>
      </c>
      <c r="D4914" s="183">
        <v>0</v>
      </c>
    </row>
    <row r="4915" spans="1:4">
      <c r="A4915">
        <v>5240</v>
      </c>
      <c r="B4915" t="s">
        <v>9527</v>
      </c>
      <c r="C4915" s="30">
        <v>0</v>
      </c>
      <c r="D4915" s="183">
        <v>23.33</v>
      </c>
    </row>
    <row r="4916" spans="1:4">
      <c r="A4916">
        <v>5241</v>
      </c>
      <c r="B4916" t="s">
        <v>9528</v>
      </c>
      <c r="C4916" s="30">
        <v>0</v>
      </c>
      <c r="D4916" s="183">
        <v>0</v>
      </c>
    </row>
    <row r="4917" spans="1:4">
      <c r="A4917">
        <v>5242</v>
      </c>
      <c r="B4917" t="s">
        <v>9529</v>
      </c>
      <c r="C4917" s="30">
        <v>0</v>
      </c>
      <c r="D4917" s="183">
        <v>0</v>
      </c>
    </row>
    <row r="4918" spans="1:4">
      <c r="A4918">
        <v>5243</v>
      </c>
      <c r="B4918" t="s">
        <v>9530</v>
      </c>
      <c r="C4918" s="30">
        <v>0</v>
      </c>
      <c r="D4918" s="183">
        <v>0</v>
      </c>
    </row>
    <row r="4919" spans="1:4">
      <c r="A4919">
        <v>5244</v>
      </c>
      <c r="B4919" t="s">
        <v>9531</v>
      </c>
      <c r="C4919" s="30">
        <v>0</v>
      </c>
      <c r="D4919" s="183">
        <v>27.21</v>
      </c>
    </row>
    <row r="4920" spans="1:4">
      <c r="A4920">
        <v>5245</v>
      </c>
      <c r="B4920" t="s">
        <v>9532</v>
      </c>
      <c r="C4920" s="30">
        <v>0</v>
      </c>
      <c r="D4920" s="183">
        <v>0</v>
      </c>
    </row>
    <row r="4921" spans="1:4">
      <c r="A4921">
        <v>5246</v>
      </c>
      <c r="B4921" t="s">
        <v>9533</v>
      </c>
      <c r="C4921" s="30">
        <v>0</v>
      </c>
      <c r="D4921" s="183">
        <v>0</v>
      </c>
    </row>
    <row r="4922" spans="1:4">
      <c r="A4922">
        <v>5247</v>
      </c>
      <c r="B4922" t="s">
        <v>9534</v>
      </c>
      <c r="C4922" s="30">
        <v>0</v>
      </c>
      <c r="D4922" s="183">
        <v>0</v>
      </c>
    </row>
    <row r="4923" spans="1:4">
      <c r="A4923">
        <v>5248</v>
      </c>
      <c r="B4923" t="s">
        <v>9535</v>
      </c>
      <c r="C4923" s="30">
        <v>0</v>
      </c>
      <c r="D4923" s="183">
        <v>0</v>
      </c>
    </row>
    <row r="4924" spans="1:4">
      <c r="A4924">
        <v>5249</v>
      </c>
      <c r="B4924" t="s">
        <v>9536</v>
      </c>
      <c r="C4924" s="30">
        <v>0</v>
      </c>
      <c r="D4924" s="183">
        <v>0</v>
      </c>
    </row>
    <row r="4925" spans="1:4">
      <c r="A4925">
        <v>5250</v>
      </c>
      <c r="B4925" t="s">
        <v>9537</v>
      </c>
      <c r="C4925" s="30">
        <v>0</v>
      </c>
      <c r="D4925" s="183">
        <v>0</v>
      </c>
    </row>
    <row r="4926" spans="1:4">
      <c r="A4926">
        <v>5251</v>
      </c>
      <c r="B4926" t="s">
        <v>9538</v>
      </c>
      <c r="C4926" s="30">
        <v>30</v>
      </c>
      <c r="D4926" s="183">
        <v>0</v>
      </c>
    </row>
    <row r="4927" spans="1:4">
      <c r="A4927">
        <v>5252</v>
      </c>
      <c r="B4927" t="s">
        <v>9539</v>
      </c>
      <c r="C4927" s="30">
        <v>42</v>
      </c>
      <c r="D4927" s="183">
        <v>0</v>
      </c>
    </row>
    <row r="4928" spans="1:4">
      <c r="A4928">
        <v>5253</v>
      </c>
      <c r="B4928" t="s">
        <v>9540</v>
      </c>
      <c r="C4928" s="30">
        <v>0</v>
      </c>
      <c r="D4928" s="183">
        <v>0</v>
      </c>
    </row>
    <row r="4929" spans="1:4">
      <c r="A4929">
        <v>5254</v>
      </c>
      <c r="B4929" t="s">
        <v>9541</v>
      </c>
      <c r="C4929" s="30">
        <v>0</v>
      </c>
      <c r="D4929" s="183">
        <v>0</v>
      </c>
    </row>
    <row r="4930" spans="1:4">
      <c r="A4930">
        <v>5255</v>
      </c>
      <c r="B4930" t="s">
        <v>9542</v>
      </c>
      <c r="C4930" s="30">
        <v>0</v>
      </c>
      <c r="D4930" s="183">
        <v>0</v>
      </c>
    </row>
    <row r="4931" spans="1:4">
      <c r="A4931">
        <v>5256</v>
      </c>
      <c r="B4931" t="s">
        <v>9543</v>
      </c>
      <c r="C4931" s="30">
        <v>0</v>
      </c>
      <c r="D4931" s="183">
        <v>0</v>
      </c>
    </row>
    <row r="4932" spans="1:4">
      <c r="A4932">
        <v>5257</v>
      </c>
      <c r="B4932" t="s">
        <v>9544</v>
      </c>
      <c r="C4932" s="30">
        <v>0</v>
      </c>
      <c r="D4932" s="183">
        <v>0</v>
      </c>
    </row>
    <row r="4933" spans="1:4">
      <c r="A4933">
        <v>5258</v>
      </c>
      <c r="B4933" t="s">
        <v>9545</v>
      </c>
      <c r="C4933" s="30">
        <v>0</v>
      </c>
      <c r="D4933" s="183">
        <v>9.8529999999999998</v>
      </c>
    </row>
    <row r="4934" spans="1:4">
      <c r="A4934">
        <v>5259</v>
      </c>
      <c r="B4934" t="s">
        <v>9546</v>
      </c>
      <c r="C4934" s="30">
        <v>0</v>
      </c>
      <c r="D4934" s="183">
        <v>0</v>
      </c>
    </row>
    <row r="4935" spans="1:4">
      <c r="A4935">
        <v>5260</v>
      </c>
      <c r="B4935" t="s">
        <v>9547</v>
      </c>
      <c r="C4935" s="30">
        <v>0</v>
      </c>
      <c r="D4935" s="183">
        <v>0</v>
      </c>
    </row>
    <row r="4936" spans="1:4">
      <c r="A4936">
        <v>5261</v>
      </c>
      <c r="B4936" t="s">
        <v>9548</v>
      </c>
      <c r="C4936" s="30">
        <v>0</v>
      </c>
      <c r="D4936" s="183">
        <v>0</v>
      </c>
    </row>
    <row r="4937" spans="1:4">
      <c r="A4937">
        <v>5262</v>
      </c>
      <c r="B4937" t="s">
        <v>9549</v>
      </c>
      <c r="C4937" s="30">
        <v>0</v>
      </c>
      <c r="D4937" s="183">
        <v>6.577</v>
      </c>
    </row>
    <row r="4938" spans="1:4">
      <c r="A4938">
        <v>5263</v>
      </c>
      <c r="B4938" t="s">
        <v>9550</v>
      </c>
      <c r="C4938" s="30">
        <v>0</v>
      </c>
      <c r="D4938" s="183">
        <v>0</v>
      </c>
    </row>
    <row r="4939" spans="1:4">
      <c r="A4939">
        <v>5264</v>
      </c>
      <c r="B4939" t="s">
        <v>9551</v>
      </c>
      <c r="C4939" s="30">
        <v>0</v>
      </c>
      <c r="D4939" s="183">
        <v>0</v>
      </c>
    </row>
    <row r="4940" spans="1:4">
      <c r="A4940">
        <v>5265</v>
      </c>
      <c r="B4940" t="s">
        <v>9552</v>
      </c>
      <c r="C4940" s="30">
        <v>0</v>
      </c>
      <c r="D4940" s="183">
        <v>0</v>
      </c>
    </row>
    <row r="4941" spans="1:4">
      <c r="A4941">
        <v>5266</v>
      </c>
      <c r="B4941" t="s">
        <v>9553</v>
      </c>
      <c r="C4941" s="30">
        <v>0</v>
      </c>
      <c r="D4941" s="183">
        <v>0</v>
      </c>
    </row>
    <row r="4942" spans="1:4">
      <c r="A4942">
        <v>5267</v>
      </c>
      <c r="B4942" t="s">
        <v>9554</v>
      </c>
      <c r="C4942" s="30">
        <v>0</v>
      </c>
      <c r="D4942" s="183">
        <v>0</v>
      </c>
    </row>
    <row r="4943" spans="1:4">
      <c r="A4943">
        <v>5268</v>
      </c>
      <c r="B4943" t="s">
        <v>9555</v>
      </c>
      <c r="C4943" s="30">
        <v>12</v>
      </c>
      <c r="D4943" s="183">
        <v>0</v>
      </c>
    </row>
    <row r="4944" spans="1:4">
      <c r="A4944">
        <v>5269</v>
      </c>
      <c r="B4944" t="s">
        <v>9556</v>
      </c>
      <c r="C4944" s="30">
        <v>0</v>
      </c>
      <c r="D4944" s="183">
        <v>3.3639999999999999</v>
      </c>
    </row>
    <row r="4945" spans="1:4">
      <c r="A4945">
        <v>5270</v>
      </c>
      <c r="B4945" t="s">
        <v>9557</v>
      </c>
      <c r="C4945" s="30">
        <v>0</v>
      </c>
      <c r="D4945" s="183">
        <v>18.2</v>
      </c>
    </row>
    <row r="4946" spans="1:4">
      <c r="A4946">
        <v>5271</v>
      </c>
      <c r="B4946" t="s">
        <v>9558</v>
      </c>
      <c r="C4946" s="30">
        <v>0</v>
      </c>
      <c r="D4946" s="183">
        <v>15.393000000000001</v>
      </c>
    </row>
    <row r="4947" spans="1:4">
      <c r="A4947">
        <v>5272</v>
      </c>
      <c r="B4947" t="s">
        <v>9559</v>
      </c>
      <c r="C4947" s="30">
        <v>0</v>
      </c>
      <c r="D4947" s="183">
        <v>0</v>
      </c>
    </row>
    <row r="4948" spans="1:4">
      <c r="A4948">
        <v>5273</v>
      </c>
      <c r="B4948" t="s">
        <v>9560</v>
      </c>
      <c r="C4948" s="30">
        <v>0</v>
      </c>
      <c r="D4948" s="183">
        <v>0</v>
      </c>
    </row>
    <row r="4949" spans="1:4">
      <c r="A4949">
        <v>5274</v>
      </c>
      <c r="B4949" t="s">
        <v>9561</v>
      </c>
      <c r="C4949" s="30">
        <v>0</v>
      </c>
      <c r="D4949" s="183">
        <v>0</v>
      </c>
    </row>
    <row r="4950" spans="1:4">
      <c r="A4950">
        <v>5275</v>
      </c>
      <c r="B4950" t="s">
        <v>9562</v>
      </c>
      <c r="C4950" s="30">
        <v>0</v>
      </c>
      <c r="D4950" s="183">
        <v>0</v>
      </c>
    </row>
    <row r="4951" spans="1:4">
      <c r="A4951">
        <v>5276</v>
      </c>
      <c r="B4951" t="s">
        <v>9563</v>
      </c>
      <c r="C4951" s="30">
        <v>30</v>
      </c>
      <c r="D4951" s="183">
        <v>0</v>
      </c>
    </row>
    <row r="4952" spans="1:4">
      <c r="A4952">
        <v>5277</v>
      </c>
      <c r="B4952" t="s">
        <v>9564</v>
      </c>
      <c r="C4952" s="30">
        <v>0</v>
      </c>
      <c r="D4952" s="183">
        <v>0</v>
      </c>
    </row>
    <row r="4953" spans="1:4">
      <c r="A4953">
        <v>5278</v>
      </c>
      <c r="B4953" t="s">
        <v>9565</v>
      </c>
      <c r="C4953" s="30">
        <v>0</v>
      </c>
      <c r="D4953" s="183">
        <v>3.359</v>
      </c>
    </row>
    <row r="4954" spans="1:4">
      <c r="A4954">
        <v>5279</v>
      </c>
      <c r="B4954" t="s">
        <v>9566</v>
      </c>
      <c r="C4954" s="30">
        <v>0</v>
      </c>
      <c r="D4954" s="183">
        <v>0</v>
      </c>
    </row>
    <row r="4955" spans="1:4">
      <c r="A4955">
        <v>5280</v>
      </c>
      <c r="B4955" t="s">
        <v>9567</v>
      </c>
      <c r="C4955" s="30">
        <v>0</v>
      </c>
      <c r="D4955" s="183">
        <v>0</v>
      </c>
    </row>
    <row r="4956" spans="1:4">
      <c r="A4956">
        <v>5281</v>
      </c>
      <c r="B4956" t="s">
        <v>9568</v>
      </c>
      <c r="C4956" s="30">
        <v>0</v>
      </c>
      <c r="D4956" s="183">
        <v>0</v>
      </c>
    </row>
    <row r="4957" spans="1:4">
      <c r="A4957">
        <v>5282</v>
      </c>
      <c r="B4957" t="s">
        <v>9569</v>
      </c>
      <c r="C4957" s="30">
        <v>0</v>
      </c>
      <c r="D4957" s="183">
        <v>0</v>
      </c>
    </row>
    <row r="4958" spans="1:4">
      <c r="A4958">
        <v>5283</v>
      </c>
      <c r="B4958" t="s">
        <v>9570</v>
      </c>
      <c r="C4958" s="30">
        <v>0</v>
      </c>
      <c r="D4958" s="183">
        <v>0</v>
      </c>
    </row>
    <row r="4959" spans="1:4">
      <c r="A4959">
        <v>5284</v>
      </c>
      <c r="B4959" t="s">
        <v>9571</v>
      </c>
      <c r="C4959" s="30">
        <v>24</v>
      </c>
      <c r="D4959" s="183">
        <v>0</v>
      </c>
    </row>
    <row r="4960" spans="1:4">
      <c r="A4960">
        <v>5285</v>
      </c>
      <c r="B4960" t="s">
        <v>9572</v>
      </c>
      <c r="C4960" s="30">
        <v>0</v>
      </c>
      <c r="D4960" s="183">
        <v>11.085000000000001</v>
      </c>
    </row>
    <row r="4961" spans="1:4">
      <c r="A4961">
        <v>5286</v>
      </c>
      <c r="B4961" t="s">
        <v>9573</v>
      </c>
      <c r="C4961" s="30">
        <v>0</v>
      </c>
      <c r="D4961" s="183">
        <v>24.5</v>
      </c>
    </row>
    <row r="4962" spans="1:4">
      <c r="A4962">
        <v>5287</v>
      </c>
      <c r="B4962" t="s">
        <v>9574</v>
      </c>
      <c r="C4962" s="30">
        <v>0</v>
      </c>
      <c r="D4962" s="183">
        <v>0</v>
      </c>
    </row>
    <row r="4963" spans="1:4">
      <c r="A4963">
        <v>5288</v>
      </c>
      <c r="B4963" t="s">
        <v>9575</v>
      </c>
      <c r="C4963" s="30">
        <v>-6</v>
      </c>
      <c r="D4963" s="183">
        <v>0</v>
      </c>
    </row>
    <row r="4964" spans="1:4">
      <c r="A4964">
        <v>5289</v>
      </c>
      <c r="B4964" t="s">
        <v>9576</v>
      </c>
      <c r="C4964" s="30">
        <v>0</v>
      </c>
      <c r="D4964" s="183">
        <v>0</v>
      </c>
    </row>
    <row r="4965" spans="1:4">
      <c r="A4965">
        <v>5290</v>
      </c>
      <c r="B4965" t="s">
        <v>9577</v>
      </c>
      <c r="C4965" s="30">
        <v>-6</v>
      </c>
      <c r="D4965" s="183">
        <v>0</v>
      </c>
    </row>
    <row r="4966" spans="1:4">
      <c r="A4966">
        <v>5291</v>
      </c>
      <c r="B4966" t="s">
        <v>9578</v>
      </c>
      <c r="C4966" s="30">
        <v>0</v>
      </c>
      <c r="D4966" s="183">
        <v>0</v>
      </c>
    </row>
    <row r="4967" spans="1:4">
      <c r="A4967">
        <v>5292</v>
      </c>
      <c r="B4967" t="s">
        <v>9579</v>
      </c>
      <c r="C4967" s="30">
        <v>0</v>
      </c>
      <c r="D4967" s="183">
        <v>0</v>
      </c>
    </row>
    <row r="4968" spans="1:4">
      <c r="A4968">
        <v>5293</v>
      </c>
      <c r="B4968" t="s">
        <v>9580</v>
      </c>
      <c r="C4968" s="30">
        <v>0</v>
      </c>
      <c r="D4968" s="183">
        <v>0</v>
      </c>
    </row>
    <row r="4969" spans="1:4">
      <c r="A4969">
        <v>5294</v>
      </c>
      <c r="B4969" t="s">
        <v>9581</v>
      </c>
      <c r="C4969" s="30">
        <v>0</v>
      </c>
      <c r="D4969" s="183">
        <v>4.2309999999999999</v>
      </c>
    </row>
    <row r="4970" spans="1:4">
      <c r="A4970">
        <v>5295</v>
      </c>
      <c r="B4970" t="s">
        <v>9582</v>
      </c>
      <c r="C4970" s="30">
        <v>0</v>
      </c>
      <c r="D4970" s="183">
        <v>0</v>
      </c>
    </row>
    <row r="4971" spans="1:4">
      <c r="A4971">
        <v>5296</v>
      </c>
      <c r="B4971" t="s">
        <v>9583</v>
      </c>
      <c r="C4971" s="30">
        <v>0</v>
      </c>
      <c r="D4971" s="183">
        <v>6.47</v>
      </c>
    </row>
    <row r="4972" spans="1:4">
      <c r="A4972">
        <v>5297</v>
      </c>
      <c r="B4972" t="s">
        <v>9584</v>
      </c>
      <c r="C4972" s="30">
        <v>0</v>
      </c>
      <c r="D4972" s="183">
        <v>0</v>
      </c>
    </row>
    <row r="4973" spans="1:4">
      <c r="A4973">
        <v>5298</v>
      </c>
      <c r="B4973" t="s">
        <v>9585</v>
      </c>
      <c r="C4973" s="30">
        <v>0</v>
      </c>
      <c r="D4973" s="183">
        <v>0</v>
      </c>
    </row>
    <row r="4974" spans="1:4">
      <c r="A4974">
        <v>5299</v>
      </c>
      <c r="B4974" t="s">
        <v>9586</v>
      </c>
      <c r="C4974" s="30">
        <v>0</v>
      </c>
      <c r="D4974" s="183">
        <v>0</v>
      </c>
    </row>
    <row r="4975" spans="1:4">
      <c r="A4975">
        <v>5300</v>
      </c>
      <c r="B4975" t="s">
        <v>9587</v>
      </c>
      <c r="C4975" s="30">
        <v>0</v>
      </c>
      <c r="D4975" s="183">
        <v>11.122999999999999</v>
      </c>
    </row>
    <row r="4976" spans="1:4">
      <c r="A4976">
        <v>5301</v>
      </c>
      <c r="B4976" t="s">
        <v>9588</v>
      </c>
      <c r="C4976" s="30">
        <v>0</v>
      </c>
      <c r="D4976" s="183">
        <v>0</v>
      </c>
    </row>
    <row r="4977" spans="1:4">
      <c r="A4977">
        <v>5302</v>
      </c>
      <c r="B4977" t="s">
        <v>9589</v>
      </c>
      <c r="C4977" s="30">
        <v>0</v>
      </c>
      <c r="D4977" s="183">
        <v>9.4550000000000001</v>
      </c>
    </row>
    <row r="4978" spans="1:4">
      <c r="A4978">
        <v>5303</v>
      </c>
      <c r="B4978" t="s">
        <v>9590</v>
      </c>
      <c r="C4978" s="30">
        <v>0</v>
      </c>
      <c r="D4978" s="183">
        <v>0</v>
      </c>
    </row>
    <row r="4979" spans="1:4">
      <c r="A4979">
        <v>5304</v>
      </c>
      <c r="B4979" t="s">
        <v>9591</v>
      </c>
      <c r="C4979" s="30">
        <v>0</v>
      </c>
      <c r="D4979" s="183">
        <v>5.7370000000000001</v>
      </c>
    </row>
    <row r="4980" spans="1:4">
      <c r="A4980">
        <v>5305</v>
      </c>
      <c r="B4980" t="s">
        <v>9592</v>
      </c>
      <c r="C4980" s="30">
        <v>9</v>
      </c>
      <c r="D4980" s="183">
        <v>0</v>
      </c>
    </row>
    <row r="4981" spans="1:4">
      <c r="A4981">
        <v>5306</v>
      </c>
      <c r="B4981" t="s">
        <v>9593</v>
      </c>
      <c r="C4981" s="30">
        <v>18</v>
      </c>
      <c r="D4981" s="183">
        <v>20.957999999999998</v>
      </c>
    </row>
    <row r="4982" spans="1:4">
      <c r="A4982">
        <v>5307</v>
      </c>
      <c r="B4982" t="s">
        <v>9594</v>
      </c>
      <c r="C4982" s="30">
        <v>0</v>
      </c>
      <c r="D4982" s="183">
        <v>0</v>
      </c>
    </row>
    <row r="4983" spans="1:4">
      <c r="A4983">
        <v>5308</v>
      </c>
      <c r="B4983" t="s">
        <v>9595</v>
      </c>
      <c r="C4983" s="30">
        <v>3</v>
      </c>
      <c r="D4983" s="183">
        <v>0</v>
      </c>
    </row>
    <row r="4984" spans="1:4">
      <c r="A4984">
        <v>5309</v>
      </c>
      <c r="B4984" t="s">
        <v>9596</v>
      </c>
      <c r="C4984" s="30">
        <v>0</v>
      </c>
      <c r="D4984" s="183">
        <v>0</v>
      </c>
    </row>
    <row r="4985" spans="1:4">
      <c r="A4985">
        <v>5310</v>
      </c>
      <c r="B4985" t="s">
        <v>9597</v>
      </c>
      <c r="C4985" s="30">
        <v>0</v>
      </c>
      <c r="D4985" s="183">
        <v>0</v>
      </c>
    </row>
    <row r="4986" spans="1:4">
      <c r="A4986">
        <v>5311</v>
      </c>
      <c r="B4986" t="s">
        <v>9598</v>
      </c>
      <c r="C4986" s="30">
        <v>0</v>
      </c>
      <c r="D4986" s="183">
        <v>0</v>
      </c>
    </row>
    <row r="4987" spans="1:4">
      <c r="A4987">
        <v>5312</v>
      </c>
      <c r="B4987" t="s">
        <v>9599</v>
      </c>
      <c r="C4987" s="30">
        <v>0</v>
      </c>
      <c r="D4987" s="183">
        <v>0</v>
      </c>
    </row>
    <row r="4988" spans="1:4">
      <c r="A4988">
        <v>5313</v>
      </c>
      <c r="B4988" t="s">
        <v>9600</v>
      </c>
      <c r="C4988" s="30">
        <v>0</v>
      </c>
      <c r="D4988" s="183">
        <v>23.323</v>
      </c>
    </row>
    <row r="4989" spans="1:4">
      <c r="A4989">
        <v>5314</v>
      </c>
      <c r="B4989" t="s">
        <v>9601</v>
      </c>
      <c r="C4989" s="30">
        <v>0</v>
      </c>
      <c r="D4989" s="183">
        <v>54</v>
      </c>
    </row>
    <row r="4990" spans="1:4">
      <c r="A4990">
        <v>5315</v>
      </c>
      <c r="B4990" t="s">
        <v>9602</v>
      </c>
      <c r="C4990" s="30">
        <v>0</v>
      </c>
      <c r="D4990" s="183">
        <v>0</v>
      </c>
    </row>
    <row r="4991" spans="1:4">
      <c r="A4991">
        <v>5316</v>
      </c>
      <c r="B4991" t="s">
        <v>9603</v>
      </c>
      <c r="C4991" s="30">
        <v>0</v>
      </c>
      <c r="D4991" s="183">
        <v>0</v>
      </c>
    </row>
    <row r="4992" spans="1:4">
      <c r="A4992">
        <v>5317</v>
      </c>
      <c r="B4992" t="s">
        <v>9604</v>
      </c>
      <c r="C4992" s="30">
        <v>0</v>
      </c>
      <c r="D4992" s="183">
        <v>0</v>
      </c>
    </row>
    <row r="4993" spans="1:4">
      <c r="A4993">
        <v>5318</v>
      </c>
      <c r="B4993" t="s">
        <v>9605</v>
      </c>
      <c r="C4993" s="30">
        <v>0</v>
      </c>
      <c r="D4993" s="183">
        <v>0</v>
      </c>
    </row>
    <row r="4994" spans="1:4">
      <c r="A4994">
        <v>5319</v>
      </c>
      <c r="B4994" t="s">
        <v>9606</v>
      </c>
      <c r="C4994" s="30">
        <v>0</v>
      </c>
      <c r="D4994" s="183">
        <v>0</v>
      </c>
    </row>
    <row r="4995" spans="1:4">
      <c r="A4995">
        <v>5320</v>
      </c>
      <c r="B4995" t="s">
        <v>9607</v>
      </c>
      <c r="C4995" s="30">
        <v>0</v>
      </c>
      <c r="D4995" s="183">
        <v>0</v>
      </c>
    </row>
    <row r="4996" spans="1:4">
      <c r="A4996">
        <v>5321</v>
      </c>
      <c r="B4996" t="s">
        <v>9608</v>
      </c>
      <c r="C4996" s="30">
        <v>0</v>
      </c>
      <c r="D4996" s="183">
        <v>0</v>
      </c>
    </row>
    <row r="4997" spans="1:4">
      <c r="A4997">
        <v>5322</v>
      </c>
      <c r="B4997" t="s">
        <v>9609</v>
      </c>
      <c r="C4997" s="30">
        <v>0</v>
      </c>
      <c r="D4997" s="183">
        <v>0</v>
      </c>
    </row>
    <row r="4998" spans="1:4">
      <c r="A4998">
        <v>5323</v>
      </c>
      <c r="B4998" t="s">
        <v>9610</v>
      </c>
      <c r="C4998" s="30">
        <v>6</v>
      </c>
      <c r="D4998" s="183">
        <v>4.9589999999999996</v>
      </c>
    </row>
    <row r="4999" spans="1:4">
      <c r="A4999">
        <v>5324</v>
      </c>
      <c r="B4999" t="s">
        <v>9611</v>
      </c>
      <c r="C4999" s="30">
        <v>0</v>
      </c>
      <c r="D4999" s="183">
        <v>0</v>
      </c>
    </row>
    <row r="5000" spans="1:4">
      <c r="A5000">
        <v>5325</v>
      </c>
      <c r="B5000" t="s">
        <v>9612</v>
      </c>
      <c r="C5000" s="30">
        <v>0</v>
      </c>
      <c r="D5000" s="183">
        <v>0</v>
      </c>
    </row>
    <row r="5001" spans="1:4">
      <c r="A5001">
        <v>5326</v>
      </c>
      <c r="B5001" t="s">
        <v>9613</v>
      </c>
      <c r="C5001" s="30">
        <v>0</v>
      </c>
      <c r="D5001" s="183">
        <v>0</v>
      </c>
    </row>
    <row r="5002" spans="1:4">
      <c r="A5002">
        <v>5327</v>
      </c>
      <c r="B5002" t="s">
        <v>9614</v>
      </c>
      <c r="C5002" s="30">
        <v>0</v>
      </c>
      <c r="D5002" s="183">
        <v>0</v>
      </c>
    </row>
    <row r="5003" spans="1:4">
      <c r="A5003">
        <v>5328</v>
      </c>
      <c r="B5003" t="s">
        <v>9615</v>
      </c>
      <c r="C5003" s="30">
        <v>0</v>
      </c>
      <c r="D5003" s="183">
        <v>0</v>
      </c>
    </row>
    <row r="5004" spans="1:4">
      <c r="A5004">
        <v>5329</v>
      </c>
      <c r="B5004" t="s">
        <v>9616</v>
      </c>
      <c r="C5004" s="30">
        <v>0</v>
      </c>
      <c r="D5004" s="183">
        <v>0</v>
      </c>
    </row>
    <row r="5005" spans="1:4">
      <c r="A5005">
        <v>5330</v>
      </c>
      <c r="B5005" t="s">
        <v>9617</v>
      </c>
      <c r="C5005" s="30">
        <v>0</v>
      </c>
      <c r="D5005" s="183">
        <v>0</v>
      </c>
    </row>
    <row r="5006" spans="1:4">
      <c r="A5006">
        <v>5331</v>
      </c>
      <c r="B5006" t="s">
        <v>9618</v>
      </c>
      <c r="C5006" s="30">
        <v>0</v>
      </c>
      <c r="D5006" s="183">
        <v>0</v>
      </c>
    </row>
    <row r="5007" spans="1:4">
      <c r="A5007">
        <v>5332</v>
      </c>
      <c r="B5007" t="s">
        <v>9619</v>
      </c>
      <c r="C5007" s="30">
        <v>12</v>
      </c>
      <c r="D5007" s="183">
        <v>0</v>
      </c>
    </row>
    <row r="5008" spans="1:4">
      <c r="A5008">
        <v>5333</v>
      </c>
      <c r="B5008" t="s">
        <v>9620</v>
      </c>
      <c r="C5008" s="30">
        <v>0</v>
      </c>
      <c r="D5008" s="183">
        <v>2.3250000000000002</v>
      </c>
    </row>
    <row r="5009" spans="1:4">
      <c r="A5009">
        <v>5334</v>
      </c>
      <c r="B5009" t="s">
        <v>9621</v>
      </c>
      <c r="C5009" s="30">
        <v>30</v>
      </c>
      <c r="D5009" s="183">
        <v>4.6239999999999997</v>
      </c>
    </row>
    <row r="5010" spans="1:4">
      <c r="A5010">
        <v>5335</v>
      </c>
      <c r="B5010" t="s">
        <v>9622</v>
      </c>
      <c r="C5010" s="30">
        <v>0</v>
      </c>
      <c r="D5010" s="183">
        <v>0</v>
      </c>
    </row>
    <row r="5011" spans="1:4">
      <c r="A5011">
        <v>5336</v>
      </c>
      <c r="B5011" t="s">
        <v>9623</v>
      </c>
      <c r="C5011" s="30">
        <v>0</v>
      </c>
      <c r="D5011" s="183">
        <v>44.832999999999998</v>
      </c>
    </row>
    <row r="5012" spans="1:4">
      <c r="A5012">
        <v>5337</v>
      </c>
      <c r="B5012" t="s">
        <v>9624</v>
      </c>
      <c r="C5012" s="30">
        <v>0</v>
      </c>
      <c r="D5012" s="183">
        <v>0</v>
      </c>
    </row>
    <row r="5013" spans="1:4">
      <c r="A5013">
        <v>5338</v>
      </c>
      <c r="B5013" t="s">
        <v>9625</v>
      </c>
      <c r="C5013" s="30">
        <v>0</v>
      </c>
      <c r="D5013" s="183">
        <v>0</v>
      </c>
    </row>
    <row r="5014" spans="1:4">
      <c r="A5014">
        <v>5339</v>
      </c>
      <c r="B5014" t="s">
        <v>9626</v>
      </c>
      <c r="C5014" s="30">
        <v>0</v>
      </c>
      <c r="D5014" s="183">
        <v>0</v>
      </c>
    </row>
    <row r="5015" spans="1:4">
      <c r="A5015">
        <v>5340</v>
      </c>
      <c r="B5015" t="s">
        <v>9627</v>
      </c>
      <c r="C5015" s="30">
        <v>0</v>
      </c>
      <c r="D5015" s="183">
        <v>0</v>
      </c>
    </row>
    <row r="5016" spans="1:4">
      <c r="A5016">
        <v>5341</v>
      </c>
      <c r="B5016" t="s">
        <v>9628</v>
      </c>
      <c r="C5016" s="30">
        <v>0</v>
      </c>
      <c r="D5016" s="183">
        <v>5.6050000000000004</v>
      </c>
    </row>
    <row r="5017" spans="1:4">
      <c r="A5017">
        <v>5342</v>
      </c>
      <c r="B5017" t="s">
        <v>9629</v>
      </c>
      <c r="C5017" s="30">
        <v>0</v>
      </c>
      <c r="D5017" s="183">
        <v>0</v>
      </c>
    </row>
    <row r="5018" spans="1:4">
      <c r="A5018">
        <v>5343</v>
      </c>
      <c r="B5018" t="s">
        <v>9630</v>
      </c>
      <c r="C5018" s="30">
        <v>0</v>
      </c>
      <c r="D5018" s="183">
        <v>0</v>
      </c>
    </row>
    <row r="5019" spans="1:4">
      <c r="A5019">
        <v>5344</v>
      </c>
      <c r="B5019" t="s">
        <v>9631</v>
      </c>
      <c r="C5019" s="30">
        <v>0</v>
      </c>
      <c r="D5019" s="183">
        <v>21.33</v>
      </c>
    </row>
    <row r="5020" spans="1:4">
      <c r="A5020">
        <v>5345</v>
      </c>
      <c r="B5020" t="s">
        <v>32261</v>
      </c>
      <c r="C5020" s="30">
        <v>0</v>
      </c>
      <c r="D5020" s="183">
        <v>0</v>
      </c>
    </row>
    <row r="5021" spans="1:4">
      <c r="A5021">
        <v>5346</v>
      </c>
      <c r="B5021" t="s">
        <v>9632</v>
      </c>
      <c r="C5021" s="30">
        <v>0</v>
      </c>
      <c r="D5021" s="183">
        <v>0</v>
      </c>
    </row>
    <row r="5022" spans="1:4">
      <c r="A5022">
        <v>5347</v>
      </c>
      <c r="B5022" t="s">
        <v>9633</v>
      </c>
      <c r="C5022" s="30">
        <v>0</v>
      </c>
      <c r="D5022" s="183">
        <v>0</v>
      </c>
    </row>
    <row r="5023" spans="1:4">
      <c r="A5023">
        <v>5348</v>
      </c>
      <c r="B5023" t="s">
        <v>9634</v>
      </c>
      <c r="C5023" s="30">
        <v>0</v>
      </c>
      <c r="D5023" s="183">
        <v>16.387</v>
      </c>
    </row>
    <row r="5024" spans="1:4">
      <c r="A5024">
        <v>5349</v>
      </c>
      <c r="B5024" t="s">
        <v>9635</v>
      </c>
      <c r="C5024" s="30">
        <v>0</v>
      </c>
      <c r="D5024" s="183">
        <v>0</v>
      </c>
    </row>
    <row r="5025" spans="1:4">
      <c r="A5025">
        <v>5350</v>
      </c>
      <c r="B5025" t="s">
        <v>9636</v>
      </c>
      <c r="C5025" s="30">
        <v>0</v>
      </c>
      <c r="D5025" s="183">
        <v>0</v>
      </c>
    </row>
    <row r="5026" spans="1:4">
      <c r="A5026">
        <v>5351</v>
      </c>
      <c r="B5026" t="s">
        <v>9637</v>
      </c>
      <c r="C5026" s="30">
        <v>0</v>
      </c>
      <c r="D5026" s="183">
        <v>0</v>
      </c>
    </row>
    <row r="5027" spans="1:4">
      <c r="A5027">
        <v>5352</v>
      </c>
      <c r="B5027" t="s">
        <v>9638</v>
      </c>
      <c r="C5027" s="30">
        <v>0</v>
      </c>
      <c r="D5027" s="183">
        <v>0</v>
      </c>
    </row>
    <row r="5028" spans="1:4">
      <c r="A5028">
        <v>5353</v>
      </c>
      <c r="B5028" t="s">
        <v>9639</v>
      </c>
      <c r="C5028" s="30">
        <v>0</v>
      </c>
      <c r="D5028" s="183">
        <v>30.4</v>
      </c>
    </row>
    <row r="5029" spans="1:4">
      <c r="A5029">
        <v>5354</v>
      </c>
      <c r="B5029" t="s">
        <v>9640</v>
      </c>
      <c r="C5029" s="30">
        <v>0</v>
      </c>
      <c r="D5029" s="183">
        <v>6.1269999999999998</v>
      </c>
    </row>
    <row r="5030" spans="1:4">
      <c r="A5030">
        <v>5355</v>
      </c>
      <c r="B5030" t="s">
        <v>9641</v>
      </c>
      <c r="C5030" s="30">
        <v>18</v>
      </c>
      <c r="D5030" s="183">
        <v>6.86</v>
      </c>
    </row>
    <row r="5031" spans="1:4">
      <c r="A5031">
        <v>5356</v>
      </c>
      <c r="B5031" t="s">
        <v>9642</v>
      </c>
      <c r="C5031" s="30">
        <v>0</v>
      </c>
      <c r="D5031" s="183">
        <v>0</v>
      </c>
    </row>
    <row r="5032" spans="1:4">
      <c r="A5032">
        <v>5357</v>
      </c>
      <c r="B5032" t="s">
        <v>9643</v>
      </c>
      <c r="C5032" s="30">
        <v>0</v>
      </c>
      <c r="D5032" s="183">
        <v>4.8460000000000001</v>
      </c>
    </row>
    <row r="5033" spans="1:4">
      <c r="A5033">
        <v>5358</v>
      </c>
      <c r="B5033" t="s">
        <v>9644</v>
      </c>
      <c r="C5033" s="30">
        <v>0</v>
      </c>
      <c r="D5033" s="183">
        <v>9.51</v>
      </c>
    </row>
    <row r="5034" spans="1:4">
      <c r="A5034">
        <v>5359</v>
      </c>
      <c r="B5034" t="s">
        <v>9645</v>
      </c>
      <c r="C5034" s="30">
        <v>0</v>
      </c>
      <c r="D5034" s="183">
        <v>0</v>
      </c>
    </row>
    <row r="5035" spans="1:4">
      <c r="A5035">
        <v>5360</v>
      </c>
      <c r="B5035" t="s">
        <v>9646</v>
      </c>
      <c r="C5035" s="30">
        <v>0</v>
      </c>
      <c r="D5035" s="183">
        <v>0</v>
      </c>
    </row>
    <row r="5036" spans="1:4">
      <c r="A5036">
        <v>5361</v>
      </c>
      <c r="B5036" t="s">
        <v>9647</v>
      </c>
      <c r="C5036" s="30">
        <v>0</v>
      </c>
      <c r="D5036" s="183">
        <v>6.6</v>
      </c>
    </row>
    <row r="5037" spans="1:4">
      <c r="A5037">
        <v>5362</v>
      </c>
      <c r="B5037" t="s">
        <v>9648</v>
      </c>
      <c r="C5037" s="30">
        <v>672</v>
      </c>
      <c r="D5037" s="183">
        <v>0</v>
      </c>
    </row>
    <row r="5038" spans="1:4">
      <c r="A5038">
        <v>5363</v>
      </c>
      <c r="B5038" t="s">
        <v>9649</v>
      </c>
      <c r="C5038" s="30">
        <v>0</v>
      </c>
      <c r="D5038" s="183">
        <v>0</v>
      </c>
    </row>
    <row r="5039" spans="1:4">
      <c r="A5039">
        <v>5364</v>
      </c>
      <c r="B5039" t="s">
        <v>9650</v>
      </c>
      <c r="C5039" s="30">
        <v>0</v>
      </c>
      <c r="D5039" s="183">
        <v>0</v>
      </c>
    </row>
    <row r="5040" spans="1:4">
      <c r="A5040">
        <v>5365</v>
      </c>
      <c r="B5040" t="s">
        <v>9651</v>
      </c>
      <c r="C5040" s="30">
        <v>0</v>
      </c>
      <c r="D5040" s="183">
        <v>0</v>
      </c>
    </row>
    <row r="5041" spans="1:4">
      <c r="A5041">
        <v>5366</v>
      </c>
      <c r="B5041" t="s">
        <v>9652</v>
      </c>
      <c r="C5041" s="30">
        <v>0</v>
      </c>
      <c r="D5041" s="183">
        <v>0</v>
      </c>
    </row>
    <row r="5042" spans="1:4">
      <c r="A5042">
        <v>5367</v>
      </c>
      <c r="B5042" t="s">
        <v>9653</v>
      </c>
      <c r="C5042" s="30">
        <v>0</v>
      </c>
      <c r="D5042" s="183">
        <v>0</v>
      </c>
    </row>
    <row r="5043" spans="1:4">
      <c r="A5043">
        <v>5368</v>
      </c>
      <c r="B5043" t="s">
        <v>9654</v>
      </c>
      <c r="C5043" s="30">
        <v>0</v>
      </c>
      <c r="D5043" s="183">
        <v>7.13</v>
      </c>
    </row>
    <row r="5044" spans="1:4">
      <c r="A5044">
        <v>5369</v>
      </c>
      <c r="B5044" t="s">
        <v>9655</v>
      </c>
      <c r="C5044" s="30">
        <v>0</v>
      </c>
      <c r="D5044" s="183">
        <v>0</v>
      </c>
    </row>
    <row r="5045" spans="1:4">
      <c r="A5045">
        <v>5370</v>
      </c>
      <c r="B5045" t="s">
        <v>9656</v>
      </c>
      <c r="C5045" s="30">
        <v>0</v>
      </c>
      <c r="D5045" s="183">
        <v>0</v>
      </c>
    </row>
    <row r="5046" spans="1:4">
      <c r="A5046">
        <v>5371</v>
      </c>
      <c r="B5046" t="s">
        <v>9657</v>
      </c>
      <c r="C5046" s="30">
        <v>0</v>
      </c>
      <c r="D5046" s="183">
        <v>0</v>
      </c>
    </row>
    <row r="5047" spans="1:4">
      <c r="A5047">
        <v>5372</v>
      </c>
      <c r="B5047" t="s">
        <v>9658</v>
      </c>
      <c r="C5047" s="30">
        <v>0</v>
      </c>
      <c r="D5047" s="183">
        <v>0</v>
      </c>
    </row>
    <row r="5048" spans="1:4">
      <c r="A5048">
        <v>5373</v>
      </c>
      <c r="B5048" t="s">
        <v>9659</v>
      </c>
      <c r="C5048" s="30">
        <v>0</v>
      </c>
      <c r="D5048" s="183">
        <v>0</v>
      </c>
    </row>
    <row r="5049" spans="1:4">
      <c r="A5049">
        <v>5374</v>
      </c>
      <c r="B5049" t="s">
        <v>9660</v>
      </c>
      <c r="C5049" s="30">
        <v>0</v>
      </c>
      <c r="D5049" s="183">
        <v>0</v>
      </c>
    </row>
    <row r="5050" spans="1:4">
      <c r="A5050">
        <v>5375</v>
      </c>
      <c r="B5050" t="s">
        <v>9661</v>
      </c>
      <c r="C5050" s="30">
        <v>0</v>
      </c>
      <c r="D5050" s="183">
        <v>19.71</v>
      </c>
    </row>
    <row r="5051" spans="1:4">
      <c r="A5051">
        <v>5376</v>
      </c>
      <c r="B5051" t="s">
        <v>9662</v>
      </c>
      <c r="C5051" s="30">
        <v>0</v>
      </c>
      <c r="D5051" s="183">
        <v>0</v>
      </c>
    </row>
    <row r="5052" spans="1:4">
      <c r="A5052">
        <v>5377</v>
      </c>
      <c r="B5052" t="s">
        <v>9663</v>
      </c>
      <c r="C5052" s="30">
        <v>0</v>
      </c>
      <c r="D5052" s="183">
        <v>0</v>
      </c>
    </row>
    <row r="5053" spans="1:4">
      <c r="A5053">
        <v>5378</v>
      </c>
      <c r="B5053" t="s">
        <v>9664</v>
      </c>
      <c r="C5053" s="30">
        <v>0</v>
      </c>
      <c r="D5053" s="183">
        <v>19.515999999999998</v>
      </c>
    </row>
    <row r="5054" spans="1:4">
      <c r="A5054">
        <v>5379</v>
      </c>
      <c r="B5054" t="s">
        <v>9665</v>
      </c>
      <c r="C5054" s="30">
        <v>0</v>
      </c>
      <c r="D5054" s="183">
        <v>0</v>
      </c>
    </row>
    <row r="5055" spans="1:4">
      <c r="A5055">
        <v>5380</v>
      </c>
      <c r="B5055" t="s">
        <v>9666</v>
      </c>
      <c r="C5055" s="30">
        <v>0</v>
      </c>
      <c r="D5055" s="183">
        <v>0</v>
      </c>
    </row>
    <row r="5056" spans="1:4">
      <c r="A5056">
        <v>5381</v>
      </c>
      <c r="B5056" t="s">
        <v>9667</v>
      </c>
      <c r="C5056" s="30">
        <v>0</v>
      </c>
      <c r="D5056" s="183">
        <v>0</v>
      </c>
    </row>
    <row r="5057" spans="1:4">
      <c r="A5057">
        <v>5382</v>
      </c>
      <c r="B5057" t="s">
        <v>9668</v>
      </c>
      <c r="C5057" s="30">
        <v>0</v>
      </c>
      <c r="D5057" s="183">
        <v>0</v>
      </c>
    </row>
    <row r="5058" spans="1:4">
      <c r="A5058">
        <v>5383</v>
      </c>
      <c r="B5058" t="s">
        <v>9669</v>
      </c>
      <c r="C5058" s="30">
        <v>0</v>
      </c>
      <c r="D5058" s="183">
        <v>0</v>
      </c>
    </row>
    <row r="5059" spans="1:4">
      <c r="A5059">
        <v>5384</v>
      </c>
      <c r="B5059" t="s">
        <v>9670</v>
      </c>
      <c r="C5059" s="30">
        <v>0</v>
      </c>
      <c r="D5059" s="183">
        <v>0</v>
      </c>
    </row>
    <row r="5060" spans="1:4">
      <c r="A5060">
        <v>5385</v>
      </c>
      <c r="B5060" t="s">
        <v>9671</v>
      </c>
      <c r="C5060" s="30">
        <v>0</v>
      </c>
      <c r="D5060" s="183">
        <v>9.0630000000000006</v>
      </c>
    </row>
    <row r="5061" spans="1:4">
      <c r="A5061">
        <v>5386</v>
      </c>
      <c r="B5061" t="s">
        <v>9672</v>
      </c>
      <c r="C5061" s="30">
        <v>0</v>
      </c>
      <c r="D5061" s="183">
        <v>4.4870000000000001</v>
      </c>
    </row>
    <row r="5062" spans="1:4">
      <c r="A5062">
        <v>5387</v>
      </c>
      <c r="B5062" t="s">
        <v>9673</v>
      </c>
      <c r="C5062" s="30">
        <v>0</v>
      </c>
      <c r="D5062" s="183">
        <v>11.052</v>
      </c>
    </row>
    <row r="5063" spans="1:4">
      <c r="A5063">
        <v>5388</v>
      </c>
      <c r="B5063" t="s">
        <v>9674</v>
      </c>
      <c r="C5063" s="30">
        <v>0</v>
      </c>
      <c r="D5063" s="183">
        <v>0</v>
      </c>
    </row>
    <row r="5064" spans="1:4">
      <c r="A5064">
        <v>5389</v>
      </c>
      <c r="B5064" t="s">
        <v>31884</v>
      </c>
      <c r="C5064" s="30">
        <v>6</v>
      </c>
      <c r="D5064" s="183">
        <v>5.32</v>
      </c>
    </row>
    <row r="5065" spans="1:4">
      <c r="A5065">
        <v>5390</v>
      </c>
      <c r="B5065" t="s">
        <v>9675</v>
      </c>
      <c r="C5065" s="30">
        <v>0</v>
      </c>
      <c r="D5065" s="183">
        <v>0</v>
      </c>
    </row>
    <row r="5066" spans="1:4">
      <c r="A5066">
        <v>5391</v>
      </c>
      <c r="B5066" t="s">
        <v>9676</v>
      </c>
      <c r="C5066" s="30">
        <v>0</v>
      </c>
      <c r="D5066" s="183">
        <v>6.2640000000000002</v>
      </c>
    </row>
    <row r="5067" spans="1:4">
      <c r="A5067">
        <v>5392</v>
      </c>
      <c r="B5067" t="s">
        <v>9677</v>
      </c>
      <c r="C5067" s="30">
        <v>0</v>
      </c>
      <c r="D5067" s="183">
        <v>0</v>
      </c>
    </row>
    <row r="5068" spans="1:4">
      <c r="A5068">
        <v>5393</v>
      </c>
      <c r="B5068" t="s">
        <v>9678</v>
      </c>
      <c r="C5068" s="30">
        <v>0</v>
      </c>
      <c r="D5068" s="183">
        <v>0</v>
      </c>
    </row>
    <row r="5069" spans="1:4">
      <c r="A5069">
        <v>5394</v>
      </c>
      <c r="B5069" t="s">
        <v>9679</v>
      </c>
      <c r="C5069" s="30">
        <v>3</v>
      </c>
      <c r="D5069" s="183">
        <v>0</v>
      </c>
    </row>
    <row r="5070" spans="1:4">
      <c r="A5070">
        <v>5395</v>
      </c>
      <c r="B5070" t="s">
        <v>9680</v>
      </c>
      <c r="C5070" s="30">
        <v>0</v>
      </c>
      <c r="D5070" s="183">
        <v>0</v>
      </c>
    </row>
    <row r="5071" spans="1:4">
      <c r="A5071">
        <v>5396</v>
      </c>
      <c r="B5071" t="s">
        <v>9681</v>
      </c>
      <c r="C5071" s="30">
        <v>0</v>
      </c>
      <c r="D5071" s="183">
        <v>0</v>
      </c>
    </row>
    <row r="5072" spans="1:4">
      <c r="A5072">
        <v>5397</v>
      </c>
      <c r="B5072" t="s">
        <v>9682</v>
      </c>
      <c r="C5072" s="30">
        <v>0</v>
      </c>
      <c r="D5072" s="183">
        <v>15.821</v>
      </c>
    </row>
    <row r="5073" spans="1:4">
      <c r="A5073">
        <v>5398</v>
      </c>
      <c r="B5073" t="s">
        <v>9683</v>
      </c>
      <c r="C5073" s="30">
        <v>0</v>
      </c>
      <c r="D5073" s="183">
        <v>0</v>
      </c>
    </row>
    <row r="5074" spans="1:4">
      <c r="A5074">
        <v>5399</v>
      </c>
      <c r="B5074" t="s">
        <v>9684</v>
      </c>
      <c r="C5074" s="30">
        <v>0</v>
      </c>
      <c r="D5074" s="183">
        <v>0</v>
      </c>
    </row>
    <row r="5075" spans="1:4">
      <c r="A5075">
        <v>5400</v>
      </c>
      <c r="B5075" t="s">
        <v>9685</v>
      </c>
      <c r="C5075" s="30">
        <v>0</v>
      </c>
      <c r="D5075" s="183">
        <v>0</v>
      </c>
    </row>
    <row r="5076" spans="1:4">
      <c r="A5076">
        <v>5401</v>
      </c>
      <c r="B5076" t="s">
        <v>9686</v>
      </c>
      <c r="C5076" s="30">
        <v>0</v>
      </c>
      <c r="D5076" s="183">
        <v>0</v>
      </c>
    </row>
    <row r="5077" spans="1:4">
      <c r="A5077">
        <v>5402</v>
      </c>
      <c r="B5077" t="s">
        <v>9687</v>
      </c>
      <c r="C5077" s="30">
        <v>0</v>
      </c>
      <c r="D5077" s="183">
        <v>0</v>
      </c>
    </row>
    <row r="5078" spans="1:4">
      <c r="A5078">
        <v>5403</v>
      </c>
      <c r="B5078" t="s">
        <v>9688</v>
      </c>
      <c r="C5078" s="30">
        <v>0</v>
      </c>
      <c r="D5078" s="183">
        <v>6.5410000000000004</v>
      </c>
    </row>
    <row r="5079" spans="1:4">
      <c r="A5079">
        <v>5404</v>
      </c>
      <c r="B5079" t="s">
        <v>9689</v>
      </c>
      <c r="C5079" s="30">
        <v>12</v>
      </c>
      <c r="D5079" s="183">
        <v>0</v>
      </c>
    </row>
    <row r="5080" spans="1:4">
      <c r="A5080">
        <v>5405</v>
      </c>
      <c r="B5080" t="s">
        <v>9690</v>
      </c>
      <c r="C5080" s="30">
        <v>12</v>
      </c>
      <c r="D5080" s="183">
        <v>0</v>
      </c>
    </row>
    <row r="5081" spans="1:4">
      <c r="A5081">
        <v>5406</v>
      </c>
      <c r="B5081" t="s">
        <v>9691</v>
      </c>
      <c r="C5081" s="30">
        <v>0</v>
      </c>
      <c r="D5081" s="183">
        <v>0</v>
      </c>
    </row>
    <row r="5082" spans="1:4">
      <c r="A5082">
        <v>5407</v>
      </c>
      <c r="B5082" t="s">
        <v>9692</v>
      </c>
      <c r="C5082" s="30">
        <v>0</v>
      </c>
      <c r="D5082" s="183">
        <v>12.648</v>
      </c>
    </row>
    <row r="5083" spans="1:4">
      <c r="A5083">
        <v>5408</v>
      </c>
      <c r="B5083" t="s">
        <v>9693</v>
      </c>
      <c r="C5083" s="30">
        <v>0</v>
      </c>
      <c r="D5083" s="183">
        <v>0</v>
      </c>
    </row>
    <row r="5084" spans="1:4">
      <c r="A5084">
        <v>5409</v>
      </c>
      <c r="B5084" t="s">
        <v>9694</v>
      </c>
      <c r="C5084" s="30">
        <v>0</v>
      </c>
      <c r="D5084" s="183">
        <v>0</v>
      </c>
    </row>
    <row r="5085" spans="1:4">
      <c r="A5085">
        <v>5410</v>
      </c>
      <c r="B5085" t="s">
        <v>9695</v>
      </c>
      <c r="C5085" s="30">
        <v>0</v>
      </c>
      <c r="D5085" s="183">
        <v>4.8099999999999996</v>
      </c>
    </row>
    <row r="5086" spans="1:4">
      <c r="A5086">
        <v>5411</v>
      </c>
      <c r="B5086" t="s">
        <v>9696</v>
      </c>
      <c r="C5086" s="30">
        <v>0</v>
      </c>
      <c r="D5086" s="183">
        <v>0</v>
      </c>
    </row>
    <row r="5087" spans="1:4">
      <c r="A5087">
        <v>5412</v>
      </c>
      <c r="B5087" t="s">
        <v>9697</v>
      </c>
      <c r="C5087" s="30">
        <v>0</v>
      </c>
      <c r="D5087" s="183">
        <v>0</v>
      </c>
    </row>
    <row r="5088" spans="1:4">
      <c r="A5088">
        <v>5413</v>
      </c>
      <c r="B5088" t="s">
        <v>9698</v>
      </c>
      <c r="C5088" s="30">
        <v>0</v>
      </c>
      <c r="D5088" s="183">
        <v>0</v>
      </c>
    </row>
    <row r="5089" spans="1:4">
      <c r="A5089">
        <v>5414</v>
      </c>
      <c r="B5089" t="s">
        <v>9699</v>
      </c>
      <c r="C5089" s="30">
        <v>0</v>
      </c>
      <c r="D5089" s="183">
        <v>0</v>
      </c>
    </row>
    <row r="5090" spans="1:4">
      <c r="A5090">
        <v>5415</v>
      </c>
      <c r="B5090" t="s">
        <v>9700</v>
      </c>
      <c r="C5090" s="30">
        <v>0</v>
      </c>
      <c r="D5090" s="183">
        <v>0</v>
      </c>
    </row>
    <row r="5091" spans="1:4">
      <c r="A5091">
        <v>5416</v>
      </c>
      <c r="B5091" t="s">
        <v>32262</v>
      </c>
      <c r="C5091" s="30">
        <v>0</v>
      </c>
      <c r="D5091" s="183">
        <v>0</v>
      </c>
    </row>
    <row r="5092" spans="1:4">
      <c r="A5092">
        <v>5417</v>
      </c>
      <c r="B5092" t="s">
        <v>9701</v>
      </c>
      <c r="C5092" s="30">
        <v>0</v>
      </c>
      <c r="D5092" s="183">
        <v>6.25</v>
      </c>
    </row>
    <row r="5093" spans="1:4">
      <c r="A5093">
        <v>5418</v>
      </c>
      <c r="B5093" t="s">
        <v>9702</v>
      </c>
      <c r="C5093" s="30">
        <v>3</v>
      </c>
      <c r="D5093" s="183">
        <v>0</v>
      </c>
    </row>
    <row r="5094" spans="1:4">
      <c r="A5094">
        <v>5419</v>
      </c>
      <c r="B5094" t="s">
        <v>9703</v>
      </c>
      <c r="C5094" s="30">
        <v>0</v>
      </c>
      <c r="D5094" s="183">
        <v>0</v>
      </c>
    </row>
    <row r="5095" spans="1:4">
      <c r="A5095">
        <v>5420</v>
      </c>
      <c r="B5095" t="s">
        <v>9704</v>
      </c>
      <c r="C5095" s="30">
        <v>0</v>
      </c>
      <c r="D5095" s="183">
        <v>0</v>
      </c>
    </row>
    <row r="5096" spans="1:4">
      <c r="A5096">
        <v>5421</v>
      </c>
      <c r="B5096" t="s">
        <v>9705</v>
      </c>
      <c r="C5096" s="30">
        <v>0</v>
      </c>
      <c r="D5096" s="183">
        <v>0</v>
      </c>
    </row>
    <row r="5097" spans="1:4">
      <c r="A5097">
        <v>5422</v>
      </c>
      <c r="B5097" t="s">
        <v>9706</v>
      </c>
      <c r="C5097" s="30">
        <v>0</v>
      </c>
      <c r="D5097" s="183">
        <v>11.930999999999999</v>
      </c>
    </row>
    <row r="5098" spans="1:4">
      <c r="A5098">
        <v>5423</v>
      </c>
      <c r="B5098" t="s">
        <v>9707</v>
      </c>
      <c r="C5098" s="30">
        <v>105</v>
      </c>
      <c r="D5098" s="183">
        <v>20.587</v>
      </c>
    </row>
    <row r="5099" spans="1:4">
      <c r="A5099">
        <v>5424</v>
      </c>
      <c r="B5099" t="s">
        <v>9708</v>
      </c>
      <c r="C5099" s="30">
        <v>0</v>
      </c>
      <c r="D5099" s="183">
        <v>0</v>
      </c>
    </row>
    <row r="5100" spans="1:4">
      <c r="A5100">
        <v>5425</v>
      </c>
      <c r="B5100" t="s">
        <v>9709</v>
      </c>
      <c r="C5100" s="30">
        <v>0</v>
      </c>
      <c r="D5100" s="183">
        <v>0</v>
      </c>
    </row>
    <row r="5101" spans="1:4">
      <c r="A5101">
        <v>5426</v>
      </c>
      <c r="B5101" t="s">
        <v>9710</v>
      </c>
      <c r="C5101" s="30">
        <v>6</v>
      </c>
      <c r="D5101" s="183">
        <v>0</v>
      </c>
    </row>
    <row r="5102" spans="1:4">
      <c r="A5102">
        <v>5427</v>
      </c>
      <c r="B5102" t="s">
        <v>9711</v>
      </c>
      <c r="C5102" s="30">
        <v>0</v>
      </c>
      <c r="D5102" s="183">
        <v>6.5250000000000004</v>
      </c>
    </row>
    <row r="5103" spans="1:4">
      <c r="A5103">
        <v>5428</v>
      </c>
      <c r="B5103" t="s">
        <v>9712</v>
      </c>
      <c r="C5103" s="30">
        <v>0</v>
      </c>
      <c r="D5103" s="183">
        <v>16.149999999999999</v>
      </c>
    </row>
    <row r="5104" spans="1:4">
      <c r="A5104">
        <v>5429</v>
      </c>
      <c r="B5104" t="s">
        <v>9713</v>
      </c>
      <c r="C5104" s="30">
        <v>0</v>
      </c>
      <c r="D5104" s="183">
        <v>28.132000000000001</v>
      </c>
    </row>
    <row r="5105" spans="1:4">
      <c r="A5105">
        <v>5430</v>
      </c>
      <c r="B5105" t="s">
        <v>9714</v>
      </c>
      <c r="C5105" s="30">
        <v>0</v>
      </c>
      <c r="D5105" s="183">
        <v>18.254000000000001</v>
      </c>
    </row>
    <row r="5106" spans="1:4">
      <c r="A5106">
        <v>5431</v>
      </c>
      <c r="B5106" t="s">
        <v>9715</v>
      </c>
      <c r="C5106" s="30">
        <v>0</v>
      </c>
      <c r="D5106" s="183">
        <v>0</v>
      </c>
    </row>
    <row r="5107" spans="1:4">
      <c r="A5107">
        <v>5432</v>
      </c>
      <c r="B5107" t="s">
        <v>9716</v>
      </c>
      <c r="C5107" s="30">
        <v>0</v>
      </c>
      <c r="D5107" s="183">
        <v>0</v>
      </c>
    </row>
    <row r="5108" spans="1:4">
      <c r="A5108">
        <v>5433</v>
      </c>
      <c r="B5108" t="s">
        <v>9717</v>
      </c>
      <c r="C5108" s="30">
        <v>0</v>
      </c>
      <c r="D5108" s="183">
        <v>0</v>
      </c>
    </row>
    <row r="5109" spans="1:4">
      <c r="A5109">
        <v>5434</v>
      </c>
      <c r="B5109" t="s">
        <v>9718</v>
      </c>
      <c r="C5109" s="30">
        <v>0</v>
      </c>
      <c r="D5109" s="183">
        <v>23.56</v>
      </c>
    </row>
    <row r="5110" spans="1:4">
      <c r="A5110">
        <v>5435</v>
      </c>
      <c r="B5110" t="s">
        <v>9719</v>
      </c>
      <c r="C5110" s="30">
        <v>0</v>
      </c>
      <c r="D5110" s="183">
        <v>14.69</v>
      </c>
    </row>
    <row r="5111" spans="1:4">
      <c r="A5111">
        <v>5436</v>
      </c>
      <c r="B5111" t="s">
        <v>9720</v>
      </c>
      <c r="C5111" s="30">
        <v>0</v>
      </c>
      <c r="D5111" s="183">
        <v>0</v>
      </c>
    </row>
    <row r="5112" spans="1:4">
      <c r="A5112">
        <v>5437</v>
      </c>
      <c r="B5112" t="s">
        <v>9721</v>
      </c>
      <c r="C5112" s="30">
        <v>6</v>
      </c>
      <c r="D5112" s="183">
        <v>18.14</v>
      </c>
    </row>
    <row r="5113" spans="1:4">
      <c r="A5113">
        <v>5438</v>
      </c>
      <c r="B5113" t="s">
        <v>9722</v>
      </c>
      <c r="C5113" s="30">
        <v>0</v>
      </c>
      <c r="D5113" s="183">
        <v>0</v>
      </c>
    </row>
    <row r="5114" spans="1:4">
      <c r="A5114">
        <v>5439</v>
      </c>
      <c r="B5114" t="s">
        <v>9723</v>
      </c>
      <c r="C5114" s="30">
        <v>0</v>
      </c>
      <c r="D5114" s="183">
        <v>0</v>
      </c>
    </row>
    <row r="5115" spans="1:4">
      <c r="A5115">
        <v>5440</v>
      </c>
      <c r="B5115" t="s">
        <v>9724</v>
      </c>
      <c r="C5115" s="30">
        <v>0</v>
      </c>
      <c r="D5115" s="183">
        <v>0</v>
      </c>
    </row>
    <row r="5116" spans="1:4">
      <c r="A5116">
        <v>5441</v>
      </c>
      <c r="B5116" t="s">
        <v>9725</v>
      </c>
      <c r="C5116" s="30">
        <v>0</v>
      </c>
      <c r="D5116" s="183">
        <v>0</v>
      </c>
    </row>
    <row r="5117" spans="1:4">
      <c r="A5117">
        <v>5442</v>
      </c>
      <c r="B5117" t="s">
        <v>9726</v>
      </c>
      <c r="C5117" s="30">
        <v>0</v>
      </c>
      <c r="D5117" s="183">
        <v>0</v>
      </c>
    </row>
    <row r="5118" spans="1:4">
      <c r="A5118">
        <v>5443</v>
      </c>
      <c r="B5118" t="s">
        <v>9727</v>
      </c>
      <c r="C5118" s="30">
        <v>0</v>
      </c>
      <c r="D5118" s="183">
        <v>0</v>
      </c>
    </row>
    <row r="5119" spans="1:4">
      <c r="A5119">
        <v>5444</v>
      </c>
      <c r="B5119" t="s">
        <v>9728</v>
      </c>
      <c r="C5119" s="30">
        <v>0</v>
      </c>
      <c r="D5119" s="183">
        <v>0</v>
      </c>
    </row>
    <row r="5120" spans="1:4">
      <c r="A5120">
        <v>5445</v>
      </c>
      <c r="B5120" t="s">
        <v>9729</v>
      </c>
      <c r="C5120" s="30">
        <v>0</v>
      </c>
      <c r="D5120" s="183">
        <v>0</v>
      </c>
    </row>
    <row r="5121" spans="1:4">
      <c r="A5121">
        <v>5446</v>
      </c>
      <c r="B5121" t="s">
        <v>9730</v>
      </c>
      <c r="C5121" s="30">
        <v>0</v>
      </c>
      <c r="D5121" s="183">
        <v>0</v>
      </c>
    </row>
    <row r="5122" spans="1:4">
      <c r="A5122">
        <v>5447</v>
      </c>
      <c r="B5122" t="s">
        <v>9731</v>
      </c>
      <c r="C5122" s="30">
        <v>0</v>
      </c>
      <c r="D5122" s="183">
        <v>14.76</v>
      </c>
    </row>
    <row r="5123" spans="1:4">
      <c r="A5123">
        <v>5448</v>
      </c>
      <c r="B5123" t="s">
        <v>9732</v>
      </c>
      <c r="C5123" s="30">
        <v>0</v>
      </c>
      <c r="D5123" s="183">
        <v>0</v>
      </c>
    </row>
    <row r="5124" spans="1:4">
      <c r="A5124">
        <v>5449</v>
      </c>
      <c r="B5124" t="s">
        <v>9733</v>
      </c>
      <c r="C5124" s="30">
        <v>0</v>
      </c>
      <c r="D5124" s="183">
        <v>0</v>
      </c>
    </row>
    <row r="5125" spans="1:4">
      <c r="A5125">
        <v>5450</v>
      </c>
      <c r="B5125" t="s">
        <v>9734</v>
      </c>
      <c r="C5125" s="30">
        <v>861</v>
      </c>
      <c r="D5125" s="183">
        <v>0</v>
      </c>
    </row>
    <row r="5126" spans="1:4">
      <c r="A5126">
        <v>5451</v>
      </c>
      <c r="B5126" t="s">
        <v>9735</v>
      </c>
      <c r="C5126" s="30">
        <v>0</v>
      </c>
      <c r="D5126" s="183">
        <v>0</v>
      </c>
    </row>
    <row r="5127" spans="1:4">
      <c r="A5127">
        <v>5452</v>
      </c>
      <c r="B5127" t="s">
        <v>9736</v>
      </c>
      <c r="C5127" s="30">
        <v>0</v>
      </c>
      <c r="D5127" s="183">
        <v>0</v>
      </c>
    </row>
    <row r="5128" spans="1:4">
      <c r="A5128">
        <v>5453</v>
      </c>
      <c r="B5128" t="s">
        <v>9737</v>
      </c>
      <c r="C5128" s="30">
        <v>0</v>
      </c>
      <c r="D5128" s="183">
        <v>0</v>
      </c>
    </row>
    <row r="5129" spans="1:4">
      <c r="A5129">
        <v>5454</v>
      </c>
      <c r="B5129" t="s">
        <v>9738</v>
      </c>
      <c r="C5129" s="30">
        <v>0</v>
      </c>
      <c r="D5129" s="183">
        <v>0</v>
      </c>
    </row>
    <row r="5130" spans="1:4">
      <c r="A5130">
        <v>5455</v>
      </c>
      <c r="B5130" t="s">
        <v>9739</v>
      </c>
      <c r="C5130" s="30">
        <v>0</v>
      </c>
      <c r="D5130" s="183">
        <v>0</v>
      </c>
    </row>
    <row r="5131" spans="1:4">
      <c r="A5131">
        <v>5456</v>
      </c>
      <c r="B5131" t="s">
        <v>32263</v>
      </c>
      <c r="C5131" s="30">
        <v>0</v>
      </c>
      <c r="D5131" s="183">
        <v>7.0490000000000004</v>
      </c>
    </row>
    <row r="5132" spans="1:4">
      <c r="A5132">
        <v>5457</v>
      </c>
      <c r="B5132" t="s">
        <v>9740</v>
      </c>
      <c r="C5132" s="30">
        <v>0</v>
      </c>
      <c r="D5132" s="183">
        <v>12</v>
      </c>
    </row>
    <row r="5133" spans="1:4">
      <c r="A5133">
        <v>5458</v>
      </c>
      <c r="B5133" t="s">
        <v>9741</v>
      </c>
      <c r="C5133" s="30">
        <v>0</v>
      </c>
      <c r="D5133" s="183">
        <v>0</v>
      </c>
    </row>
    <row r="5134" spans="1:4">
      <c r="A5134">
        <v>5459</v>
      </c>
      <c r="B5134" t="s">
        <v>9742</v>
      </c>
      <c r="C5134" s="30">
        <v>0</v>
      </c>
      <c r="D5134" s="183">
        <v>12.5</v>
      </c>
    </row>
    <row r="5135" spans="1:4">
      <c r="A5135">
        <v>5460</v>
      </c>
      <c r="B5135" t="s">
        <v>9743</v>
      </c>
      <c r="C5135" s="30">
        <v>0</v>
      </c>
      <c r="D5135" s="183">
        <v>0</v>
      </c>
    </row>
    <row r="5136" spans="1:4">
      <c r="A5136">
        <v>5461</v>
      </c>
      <c r="B5136" t="s">
        <v>9744</v>
      </c>
      <c r="C5136" s="30">
        <v>3</v>
      </c>
      <c r="D5136" s="183">
        <v>0</v>
      </c>
    </row>
    <row r="5137" spans="1:4">
      <c r="A5137">
        <v>5462</v>
      </c>
      <c r="B5137" t="s">
        <v>9745</v>
      </c>
      <c r="C5137" s="30">
        <v>0</v>
      </c>
      <c r="D5137" s="183">
        <v>0</v>
      </c>
    </row>
    <row r="5138" spans="1:4">
      <c r="A5138">
        <v>5463</v>
      </c>
      <c r="B5138" t="s">
        <v>9746</v>
      </c>
      <c r="C5138" s="30">
        <v>0</v>
      </c>
      <c r="D5138" s="183">
        <v>0</v>
      </c>
    </row>
    <row r="5139" spans="1:4">
      <c r="A5139">
        <v>5464</v>
      </c>
      <c r="B5139" t="s">
        <v>9747</v>
      </c>
      <c r="C5139" s="30">
        <v>0</v>
      </c>
      <c r="D5139" s="183">
        <v>0</v>
      </c>
    </row>
    <row r="5140" spans="1:4">
      <c r="A5140">
        <v>5465</v>
      </c>
      <c r="B5140" t="s">
        <v>9748</v>
      </c>
      <c r="C5140" s="30">
        <v>0</v>
      </c>
      <c r="D5140" s="183">
        <v>0</v>
      </c>
    </row>
    <row r="5141" spans="1:4">
      <c r="A5141">
        <v>5466</v>
      </c>
      <c r="B5141" t="s">
        <v>9749</v>
      </c>
      <c r="C5141" s="30">
        <v>0</v>
      </c>
      <c r="D5141" s="183">
        <v>0</v>
      </c>
    </row>
    <row r="5142" spans="1:4">
      <c r="A5142">
        <v>5467</v>
      </c>
      <c r="B5142" t="s">
        <v>9750</v>
      </c>
      <c r="C5142" s="30">
        <v>0</v>
      </c>
      <c r="D5142" s="183">
        <v>0</v>
      </c>
    </row>
    <row r="5143" spans="1:4">
      <c r="A5143">
        <v>5468</v>
      </c>
      <c r="B5143" t="s">
        <v>9751</v>
      </c>
      <c r="C5143" s="30">
        <v>0</v>
      </c>
      <c r="D5143" s="183">
        <v>0</v>
      </c>
    </row>
    <row r="5144" spans="1:4">
      <c r="A5144">
        <v>5469</v>
      </c>
      <c r="B5144" t="s">
        <v>9752</v>
      </c>
      <c r="C5144" s="30">
        <v>0</v>
      </c>
      <c r="D5144" s="183">
        <v>0</v>
      </c>
    </row>
    <row r="5145" spans="1:4">
      <c r="A5145">
        <v>5470</v>
      </c>
      <c r="B5145" t="s">
        <v>9753</v>
      </c>
      <c r="C5145" s="30">
        <v>0</v>
      </c>
      <c r="D5145" s="183">
        <v>0</v>
      </c>
    </row>
    <row r="5146" spans="1:4">
      <c r="A5146">
        <v>5471</v>
      </c>
      <c r="B5146" t="s">
        <v>9754</v>
      </c>
      <c r="C5146" s="30">
        <v>6</v>
      </c>
      <c r="D5146" s="183">
        <v>20.446999999999999</v>
      </c>
    </row>
    <row r="5147" spans="1:4">
      <c r="A5147">
        <v>5472</v>
      </c>
      <c r="B5147" t="s">
        <v>9755</v>
      </c>
      <c r="C5147" s="30">
        <v>0</v>
      </c>
      <c r="D5147" s="183">
        <v>0</v>
      </c>
    </row>
    <row r="5148" spans="1:4">
      <c r="A5148">
        <v>5473</v>
      </c>
      <c r="B5148" t="s">
        <v>9756</v>
      </c>
      <c r="C5148" s="30">
        <v>0</v>
      </c>
      <c r="D5148" s="183">
        <v>0</v>
      </c>
    </row>
    <row r="5149" spans="1:4">
      <c r="A5149">
        <v>5474</v>
      </c>
      <c r="B5149" t="s">
        <v>9757</v>
      </c>
      <c r="C5149" s="30">
        <v>0</v>
      </c>
      <c r="D5149" s="183">
        <v>0</v>
      </c>
    </row>
    <row r="5150" spans="1:4">
      <c r="A5150">
        <v>5475</v>
      </c>
      <c r="B5150" t="s">
        <v>9758</v>
      </c>
      <c r="C5150" s="30">
        <v>0</v>
      </c>
      <c r="D5150" s="183">
        <v>16.64</v>
      </c>
    </row>
    <row r="5151" spans="1:4">
      <c r="A5151">
        <v>5476</v>
      </c>
      <c r="B5151" t="s">
        <v>9759</v>
      </c>
      <c r="C5151" s="30">
        <v>0</v>
      </c>
      <c r="D5151" s="183">
        <v>12.852</v>
      </c>
    </row>
    <row r="5152" spans="1:4">
      <c r="A5152">
        <v>5477</v>
      </c>
      <c r="B5152" t="s">
        <v>9760</v>
      </c>
      <c r="C5152" s="30">
        <v>0</v>
      </c>
      <c r="D5152" s="183">
        <v>0</v>
      </c>
    </row>
    <row r="5153" spans="1:4">
      <c r="A5153">
        <v>5478</v>
      </c>
      <c r="B5153" t="s">
        <v>9761</v>
      </c>
      <c r="C5153" s="30">
        <v>0</v>
      </c>
      <c r="D5153" s="183">
        <v>0</v>
      </c>
    </row>
    <row r="5154" spans="1:4">
      <c r="A5154">
        <v>5479</v>
      </c>
      <c r="B5154" t="s">
        <v>32264</v>
      </c>
      <c r="C5154" s="30">
        <v>0</v>
      </c>
      <c r="D5154" s="183">
        <v>0</v>
      </c>
    </row>
    <row r="5155" spans="1:4">
      <c r="A5155">
        <v>5480</v>
      </c>
      <c r="B5155" t="s">
        <v>32265</v>
      </c>
      <c r="C5155" s="30">
        <v>0</v>
      </c>
      <c r="D5155" s="183">
        <v>27.673999999999999</v>
      </c>
    </row>
    <row r="5156" spans="1:4">
      <c r="A5156">
        <v>5481</v>
      </c>
      <c r="B5156" t="s">
        <v>32266</v>
      </c>
      <c r="C5156" s="30">
        <v>0</v>
      </c>
      <c r="D5156" s="183">
        <v>17.71</v>
      </c>
    </row>
    <row r="5157" spans="1:4">
      <c r="A5157">
        <v>5482</v>
      </c>
      <c r="B5157" t="s">
        <v>9762</v>
      </c>
      <c r="C5157" s="30">
        <v>0</v>
      </c>
      <c r="D5157" s="183">
        <v>5.1609999999999996</v>
      </c>
    </row>
    <row r="5158" spans="1:4">
      <c r="A5158">
        <v>5483</v>
      </c>
      <c r="B5158" t="s">
        <v>9763</v>
      </c>
      <c r="C5158" s="30">
        <v>0</v>
      </c>
      <c r="D5158" s="183">
        <v>0</v>
      </c>
    </row>
    <row r="5159" spans="1:4">
      <c r="A5159">
        <v>5484</v>
      </c>
      <c r="B5159" t="s">
        <v>9764</v>
      </c>
      <c r="C5159" s="30">
        <v>0</v>
      </c>
      <c r="D5159" s="183">
        <v>0</v>
      </c>
    </row>
    <row r="5160" spans="1:4">
      <c r="A5160">
        <v>5485</v>
      </c>
      <c r="B5160" t="s">
        <v>9765</v>
      </c>
      <c r="C5160" s="30">
        <v>0</v>
      </c>
      <c r="D5160" s="183">
        <v>0</v>
      </c>
    </row>
    <row r="5161" spans="1:4">
      <c r="A5161">
        <v>5486</v>
      </c>
      <c r="B5161" t="s">
        <v>9766</v>
      </c>
      <c r="C5161" s="30">
        <v>0</v>
      </c>
      <c r="D5161" s="183">
        <v>0</v>
      </c>
    </row>
    <row r="5162" spans="1:4">
      <c r="A5162">
        <v>5487</v>
      </c>
      <c r="B5162" t="s">
        <v>9767</v>
      </c>
      <c r="C5162" s="30">
        <v>6</v>
      </c>
      <c r="D5162" s="183">
        <v>0</v>
      </c>
    </row>
    <row r="5163" spans="1:4">
      <c r="A5163">
        <v>5488</v>
      </c>
      <c r="B5163" t="s">
        <v>9768</v>
      </c>
      <c r="C5163" s="30">
        <v>0</v>
      </c>
      <c r="D5163" s="183">
        <v>18.294</v>
      </c>
    </row>
    <row r="5164" spans="1:4">
      <c r="A5164">
        <v>5489</v>
      </c>
      <c r="B5164" t="s">
        <v>9769</v>
      </c>
      <c r="C5164" s="30">
        <v>78</v>
      </c>
      <c r="D5164" s="183">
        <v>0</v>
      </c>
    </row>
    <row r="5165" spans="1:4">
      <c r="A5165">
        <v>5490</v>
      </c>
      <c r="B5165" t="s">
        <v>9770</v>
      </c>
      <c r="C5165" s="30">
        <v>0</v>
      </c>
      <c r="D5165" s="183">
        <v>0</v>
      </c>
    </row>
    <row r="5166" spans="1:4">
      <c r="A5166">
        <v>5491</v>
      </c>
      <c r="B5166" t="s">
        <v>9771</v>
      </c>
      <c r="C5166" s="30">
        <v>0</v>
      </c>
      <c r="D5166" s="183">
        <v>3.649</v>
      </c>
    </row>
    <row r="5167" spans="1:4">
      <c r="A5167">
        <v>5492</v>
      </c>
      <c r="B5167" t="s">
        <v>9772</v>
      </c>
      <c r="C5167" s="30">
        <v>0</v>
      </c>
      <c r="D5167" s="183">
        <v>0</v>
      </c>
    </row>
    <row r="5168" spans="1:4">
      <c r="A5168">
        <v>5493</v>
      </c>
      <c r="B5168" t="s">
        <v>9773</v>
      </c>
      <c r="C5168" s="30">
        <v>0</v>
      </c>
      <c r="D5168" s="183">
        <v>0</v>
      </c>
    </row>
    <row r="5169" spans="1:4">
      <c r="A5169">
        <v>5494</v>
      </c>
      <c r="B5169" t="s">
        <v>9774</v>
      </c>
      <c r="C5169" s="30">
        <v>0</v>
      </c>
      <c r="D5169" s="183">
        <v>30.571999999999999</v>
      </c>
    </row>
    <row r="5170" spans="1:4">
      <c r="A5170">
        <v>5495</v>
      </c>
      <c r="B5170" t="s">
        <v>9775</v>
      </c>
      <c r="C5170" s="30">
        <v>0</v>
      </c>
      <c r="D5170" s="183">
        <v>0</v>
      </c>
    </row>
    <row r="5171" spans="1:4">
      <c r="A5171">
        <v>5496</v>
      </c>
      <c r="B5171" t="s">
        <v>27450</v>
      </c>
      <c r="C5171" s="30">
        <v>0</v>
      </c>
      <c r="D5171" s="183">
        <v>0</v>
      </c>
    </row>
    <row r="5172" spans="1:4">
      <c r="A5172">
        <v>5497</v>
      </c>
      <c r="B5172" t="s">
        <v>9776</v>
      </c>
      <c r="C5172" s="30">
        <v>0</v>
      </c>
      <c r="D5172" s="183">
        <v>0</v>
      </c>
    </row>
    <row r="5173" spans="1:4">
      <c r="A5173">
        <v>5498</v>
      </c>
      <c r="B5173" t="s">
        <v>9777</v>
      </c>
      <c r="C5173" s="30">
        <v>0</v>
      </c>
      <c r="D5173" s="183">
        <v>15.8</v>
      </c>
    </row>
    <row r="5174" spans="1:4">
      <c r="A5174">
        <v>5499</v>
      </c>
      <c r="B5174" t="s">
        <v>9778</v>
      </c>
      <c r="C5174" s="30">
        <v>0</v>
      </c>
      <c r="D5174" s="183">
        <v>15.07</v>
      </c>
    </row>
    <row r="5175" spans="1:4">
      <c r="A5175">
        <v>5500</v>
      </c>
      <c r="B5175" t="s">
        <v>9779</v>
      </c>
      <c r="C5175" s="30">
        <v>0</v>
      </c>
      <c r="D5175" s="183">
        <v>0</v>
      </c>
    </row>
    <row r="5176" spans="1:4">
      <c r="A5176">
        <v>5501</v>
      </c>
      <c r="B5176" t="s">
        <v>9780</v>
      </c>
      <c r="C5176" s="30">
        <v>6</v>
      </c>
      <c r="D5176" s="183">
        <v>0</v>
      </c>
    </row>
    <row r="5177" spans="1:4">
      <c r="A5177">
        <v>5502</v>
      </c>
      <c r="B5177" t="s">
        <v>9781</v>
      </c>
      <c r="C5177" s="30">
        <v>0</v>
      </c>
      <c r="D5177" s="183">
        <v>0</v>
      </c>
    </row>
    <row r="5178" spans="1:4">
      <c r="A5178">
        <v>5503</v>
      </c>
      <c r="B5178" t="s">
        <v>9782</v>
      </c>
      <c r="C5178" s="30">
        <v>0</v>
      </c>
      <c r="D5178" s="183">
        <v>0</v>
      </c>
    </row>
    <row r="5179" spans="1:4">
      <c r="A5179">
        <v>5504</v>
      </c>
      <c r="B5179" t="s">
        <v>9783</v>
      </c>
      <c r="C5179" s="30">
        <v>0</v>
      </c>
      <c r="D5179" s="183">
        <v>0</v>
      </c>
    </row>
    <row r="5180" spans="1:4">
      <c r="A5180">
        <v>5505</v>
      </c>
      <c r="B5180" t="s">
        <v>9784</v>
      </c>
      <c r="C5180" s="30">
        <v>0</v>
      </c>
      <c r="D5180" s="183">
        <v>0</v>
      </c>
    </row>
    <row r="5181" spans="1:4">
      <c r="A5181">
        <v>5506</v>
      </c>
      <c r="B5181" t="s">
        <v>27508</v>
      </c>
      <c r="C5181" s="30">
        <v>0</v>
      </c>
      <c r="D5181" s="183">
        <v>3.1920000000000002</v>
      </c>
    </row>
    <row r="5182" spans="1:4">
      <c r="A5182">
        <v>5507</v>
      </c>
      <c r="B5182" t="s">
        <v>9785</v>
      </c>
      <c r="C5182" s="30">
        <v>0</v>
      </c>
      <c r="D5182" s="183">
        <v>19.864999999999998</v>
      </c>
    </row>
    <row r="5183" spans="1:4">
      <c r="A5183">
        <v>5508</v>
      </c>
      <c r="B5183" t="s">
        <v>9786</v>
      </c>
      <c r="C5183" s="30">
        <v>0</v>
      </c>
      <c r="D5183" s="183">
        <v>9.1150000000000002</v>
      </c>
    </row>
    <row r="5184" spans="1:4">
      <c r="A5184">
        <v>5509</v>
      </c>
      <c r="B5184" t="s">
        <v>9787</v>
      </c>
      <c r="C5184" s="30">
        <v>0</v>
      </c>
      <c r="D5184" s="183">
        <v>0</v>
      </c>
    </row>
    <row r="5185" spans="1:4">
      <c r="A5185">
        <v>5510</v>
      </c>
      <c r="B5185" t="s">
        <v>9788</v>
      </c>
      <c r="C5185" s="30">
        <v>0</v>
      </c>
      <c r="D5185" s="183">
        <v>23.169</v>
      </c>
    </row>
    <row r="5186" spans="1:4">
      <c r="A5186">
        <v>5511</v>
      </c>
      <c r="B5186" t="s">
        <v>9789</v>
      </c>
      <c r="C5186" s="30">
        <v>0</v>
      </c>
      <c r="D5186" s="183">
        <v>0</v>
      </c>
    </row>
    <row r="5187" spans="1:4">
      <c r="A5187">
        <v>5512</v>
      </c>
      <c r="B5187" t="s">
        <v>9790</v>
      </c>
      <c r="C5187" s="30">
        <v>0</v>
      </c>
      <c r="D5187" s="183">
        <v>0</v>
      </c>
    </row>
    <row r="5188" spans="1:4">
      <c r="A5188">
        <v>5513</v>
      </c>
      <c r="B5188" t="s">
        <v>9791</v>
      </c>
      <c r="C5188" s="30">
        <v>0</v>
      </c>
      <c r="D5188" s="183">
        <v>0</v>
      </c>
    </row>
    <row r="5189" spans="1:4">
      <c r="A5189">
        <v>5514</v>
      </c>
      <c r="B5189" t="s">
        <v>9792</v>
      </c>
      <c r="C5189" s="30">
        <v>102</v>
      </c>
      <c r="D5189" s="183">
        <v>10.487</v>
      </c>
    </row>
    <row r="5190" spans="1:4">
      <c r="A5190">
        <v>5515</v>
      </c>
      <c r="B5190" t="s">
        <v>9793</v>
      </c>
      <c r="C5190" s="30">
        <v>0</v>
      </c>
      <c r="D5190" s="183">
        <v>23.327999999999999</v>
      </c>
    </row>
    <row r="5191" spans="1:4">
      <c r="A5191">
        <v>5516</v>
      </c>
      <c r="B5191" t="s">
        <v>9794</v>
      </c>
      <c r="C5191" s="30">
        <v>0</v>
      </c>
      <c r="D5191" s="183">
        <v>0</v>
      </c>
    </row>
    <row r="5192" spans="1:4">
      <c r="A5192">
        <v>5517</v>
      </c>
      <c r="B5192" t="s">
        <v>9795</v>
      </c>
      <c r="C5192" s="30">
        <v>0</v>
      </c>
      <c r="D5192" s="183">
        <v>0</v>
      </c>
    </row>
    <row r="5193" spans="1:4">
      <c r="A5193">
        <v>5518</v>
      </c>
      <c r="B5193" t="s">
        <v>9796</v>
      </c>
      <c r="C5193" s="30">
        <v>0</v>
      </c>
      <c r="D5193" s="183">
        <v>18.899999999999999</v>
      </c>
    </row>
    <row r="5194" spans="1:4">
      <c r="A5194">
        <v>5519</v>
      </c>
      <c r="B5194" t="s">
        <v>9214</v>
      </c>
      <c r="C5194" s="30">
        <v>0</v>
      </c>
      <c r="D5194" s="183">
        <v>0</v>
      </c>
    </row>
    <row r="5195" spans="1:4">
      <c r="A5195">
        <v>5520</v>
      </c>
      <c r="B5195" t="s">
        <v>9797</v>
      </c>
      <c r="C5195" s="30">
        <v>0</v>
      </c>
      <c r="D5195" s="183">
        <v>0</v>
      </c>
    </row>
    <row r="5196" spans="1:4">
      <c r="A5196">
        <v>5521</v>
      </c>
      <c r="B5196" t="s">
        <v>9798</v>
      </c>
      <c r="C5196" s="30">
        <v>0</v>
      </c>
      <c r="D5196" s="183">
        <v>0</v>
      </c>
    </row>
    <row r="5197" spans="1:4">
      <c r="A5197">
        <v>5522</v>
      </c>
      <c r="B5197" t="s">
        <v>9799</v>
      </c>
      <c r="C5197" s="30">
        <v>0</v>
      </c>
      <c r="D5197" s="183">
        <v>0</v>
      </c>
    </row>
    <row r="5198" spans="1:4">
      <c r="A5198">
        <v>5523</v>
      </c>
      <c r="B5198" t="s">
        <v>9800</v>
      </c>
      <c r="C5198" s="30">
        <v>0</v>
      </c>
      <c r="D5198" s="183">
        <v>16.303999999999998</v>
      </c>
    </row>
    <row r="5199" spans="1:4">
      <c r="A5199">
        <v>5524</v>
      </c>
      <c r="B5199" t="s">
        <v>9801</v>
      </c>
      <c r="C5199" s="30">
        <v>0</v>
      </c>
      <c r="D5199" s="183">
        <v>0</v>
      </c>
    </row>
    <row r="5200" spans="1:4">
      <c r="A5200">
        <v>5525</v>
      </c>
      <c r="B5200" t="s">
        <v>9802</v>
      </c>
      <c r="C5200" s="30">
        <v>0</v>
      </c>
      <c r="D5200" s="183">
        <v>32.981000000000002</v>
      </c>
    </row>
    <row r="5201" spans="1:4">
      <c r="A5201">
        <v>5526</v>
      </c>
      <c r="B5201" t="s">
        <v>9803</v>
      </c>
      <c r="C5201" s="30">
        <v>0</v>
      </c>
      <c r="D5201" s="183">
        <v>0</v>
      </c>
    </row>
    <row r="5202" spans="1:4">
      <c r="A5202">
        <v>5527</v>
      </c>
      <c r="B5202" t="s">
        <v>9804</v>
      </c>
      <c r="C5202" s="30">
        <v>-96</v>
      </c>
      <c r="D5202" s="183">
        <v>0</v>
      </c>
    </row>
    <row r="5203" spans="1:4">
      <c r="A5203">
        <v>5528</v>
      </c>
      <c r="B5203" t="s">
        <v>9805</v>
      </c>
      <c r="C5203" s="30">
        <v>0</v>
      </c>
      <c r="D5203" s="183">
        <v>0</v>
      </c>
    </row>
    <row r="5204" spans="1:4">
      <c r="A5204">
        <v>5529</v>
      </c>
      <c r="B5204" t="s">
        <v>9806</v>
      </c>
      <c r="C5204" s="30">
        <v>0</v>
      </c>
      <c r="D5204" s="183">
        <v>0</v>
      </c>
    </row>
    <row r="5205" spans="1:4">
      <c r="A5205">
        <v>5530</v>
      </c>
      <c r="B5205" t="s">
        <v>9807</v>
      </c>
      <c r="C5205" s="30">
        <v>0</v>
      </c>
      <c r="D5205" s="183">
        <v>0</v>
      </c>
    </row>
    <row r="5206" spans="1:4">
      <c r="A5206">
        <v>5531</v>
      </c>
      <c r="B5206" t="s">
        <v>9808</v>
      </c>
      <c r="C5206" s="30">
        <v>0</v>
      </c>
      <c r="D5206" s="183">
        <v>0</v>
      </c>
    </row>
    <row r="5207" spans="1:4">
      <c r="A5207">
        <v>5532</v>
      </c>
      <c r="B5207" t="s">
        <v>9809</v>
      </c>
      <c r="C5207" s="30">
        <v>0</v>
      </c>
      <c r="D5207" s="183">
        <v>0</v>
      </c>
    </row>
    <row r="5208" spans="1:4">
      <c r="A5208">
        <v>5533</v>
      </c>
      <c r="B5208" t="s">
        <v>9810</v>
      </c>
      <c r="C5208" s="30">
        <v>24</v>
      </c>
      <c r="D5208" s="183">
        <v>0</v>
      </c>
    </row>
    <row r="5209" spans="1:4">
      <c r="A5209">
        <v>5534</v>
      </c>
      <c r="B5209" t="s">
        <v>9811</v>
      </c>
      <c r="C5209" s="30">
        <v>0</v>
      </c>
      <c r="D5209" s="183">
        <v>0</v>
      </c>
    </row>
    <row r="5210" spans="1:4">
      <c r="A5210">
        <v>5535</v>
      </c>
      <c r="B5210" t="s">
        <v>9812</v>
      </c>
      <c r="C5210" s="30">
        <v>0</v>
      </c>
      <c r="D5210" s="183">
        <v>0</v>
      </c>
    </row>
    <row r="5211" spans="1:4">
      <c r="A5211">
        <v>5536</v>
      </c>
      <c r="B5211" t="s">
        <v>9813</v>
      </c>
      <c r="C5211" s="30">
        <v>0</v>
      </c>
      <c r="D5211" s="183">
        <v>18.736999999999998</v>
      </c>
    </row>
    <row r="5212" spans="1:4">
      <c r="A5212">
        <v>5537</v>
      </c>
      <c r="B5212" t="s">
        <v>9814</v>
      </c>
      <c r="C5212" s="30">
        <v>18</v>
      </c>
      <c r="D5212" s="183">
        <v>0</v>
      </c>
    </row>
    <row r="5213" spans="1:4">
      <c r="A5213">
        <v>5538</v>
      </c>
      <c r="B5213" t="s">
        <v>9815</v>
      </c>
      <c r="C5213" s="30">
        <v>6</v>
      </c>
      <c r="D5213" s="183">
        <v>0</v>
      </c>
    </row>
    <row r="5214" spans="1:4">
      <c r="A5214">
        <v>5539</v>
      </c>
      <c r="B5214" t="s">
        <v>9816</v>
      </c>
      <c r="C5214" s="30">
        <v>0</v>
      </c>
      <c r="D5214" s="183">
        <v>0</v>
      </c>
    </row>
    <row r="5215" spans="1:4">
      <c r="A5215">
        <v>5540</v>
      </c>
      <c r="B5215" t="s">
        <v>9817</v>
      </c>
      <c r="C5215" s="30">
        <v>0</v>
      </c>
      <c r="D5215" s="183">
        <v>0</v>
      </c>
    </row>
    <row r="5216" spans="1:4">
      <c r="A5216">
        <v>5541</v>
      </c>
      <c r="B5216" t="s">
        <v>9818</v>
      </c>
      <c r="C5216" s="30">
        <v>0</v>
      </c>
      <c r="D5216" s="183">
        <v>0</v>
      </c>
    </row>
    <row r="5217" spans="1:4">
      <c r="A5217">
        <v>5542</v>
      </c>
      <c r="B5217" t="s">
        <v>9819</v>
      </c>
      <c r="C5217" s="30">
        <v>0</v>
      </c>
      <c r="D5217" s="183">
        <v>0</v>
      </c>
    </row>
    <row r="5218" spans="1:4">
      <c r="A5218">
        <v>5543</v>
      </c>
      <c r="B5218" t="s">
        <v>9820</v>
      </c>
      <c r="C5218" s="30">
        <v>0</v>
      </c>
      <c r="D5218" s="183">
        <v>0</v>
      </c>
    </row>
    <row r="5219" spans="1:4">
      <c r="A5219">
        <v>5544</v>
      </c>
      <c r="B5219" t="s">
        <v>9821</v>
      </c>
      <c r="C5219" s="30">
        <v>0</v>
      </c>
      <c r="D5219" s="183">
        <v>9.5329999999999995</v>
      </c>
    </row>
    <row r="5220" spans="1:4">
      <c r="A5220">
        <v>5545</v>
      </c>
      <c r="B5220" t="s">
        <v>9822</v>
      </c>
      <c r="C5220" s="30">
        <v>0</v>
      </c>
      <c r="D5220" s="183">
        <v>0</v>
      </c>
    </row>
    <row r="5221" spans="1:4">
      <c r="A5221">
        <v>5546</v>
      </c>
      <c r="B5221" t="s">
        <v>9823</v>
      </c>
      <c r="C5221" s="30">
        <v>0</v>
      </c>
      <c r="D5221" s="183">
        <v>0</v>
      </c>
    </row>
    <row r="5222" spans="1:4">
      <c r="A5222">
        <v>5547</v>
      </c>
      <c r="B5222" t="s">
        <v>9824</v>
      </c>
      <c r="C5222" s="30">
        <v>0</v>
      </c>
      <c r="D5222" s="183">
        <v>0</v>
      </c>
    </row>
    <row r="5223" spans="1:4">
      <c r="A5223">
        <v>5548</v>
      </c>
      <c r="B5223" t="s">
        <v>18210</v>
      </c>
      <c r="C5223" s="30">
        <v>0</v>
      </c>
      <c r="D5223" s="183">
        <v>0</v>
      </c>
    </row>
    <row r="5224" spans="1:4">
      <c r="A5224">
        <v>5549</v>
      </c>
      <c r="B5224" t="s">
        <v>9825</v>
      </c>
      <c r="C5224" s="30">
        <v>0</v>
      </c>
      <c r="D5224" s="183">
        <v>84.6</v>
      </c>
    </row>
    <row r="5225" spans="1:4">
      <c r="A5225">
        <v>5550</v>
      </c>
      <c r="B5225" t="s">
        <v>9826</v>
      </c>
      <c r="C5225" s="30">
        <v>0</v>
      </c>
      <c r="D5225" s="183">
        <v>0</v>
      </c>
    </row>
    <row r="5226" spans="1:4">
      <c r="A5226">
        <v>5551</v>
      </c>
      <c r="B5226" t="s">
        <v>9827</v>
      </c>
      <c r="C5226" s="30">
        <v>36</v>
      </c>
      <c r="D5226" s="183">
        <v>0</v>
      </c>
    </row>
    <row r="5227" spans="1:4">
      <c r="A5227">
        <v>5552</v>
      </c>
      <c r="B5227" t="s">
        <v>9828</v>
      </c>
      <c r="C5227" s="30">
        <v>0</v>
      </c>
      <c r="D5227" s="183">
        <v>0</v>
      </c>
    </row>
    <row r="5228" spans="1:4">
      <c r="A5228">
        <v>5553</v>
      </c>
      <c r="B5228" t="s">
        <v>9829</v>
      </c>
      <c r="C5228" s="30">
        <v>0</v>
      </c>
      <c r="D5228" s="183">
        <v>0</v>
      </c>
    </row>
    <row r="5229" spans="1:4">
      <c r="A5229">
        <v>5554</v>
      </c>
      <c r="B5229" t="s">
        <v>9830</v>
      </c>
      <c r="C5229" s="30">
        <v>0</v>
      </c>
      <c r="D5229" s="183">
        <v>0</v>
      </c>
    </row>
    <row r="5230" spans="1:4">
      <c r="A5230">
        <v>5555</v>
      </c>
      <c r="B5230" t="s">
        <v>9831</v>
      </c>
      <c r="C5230" s="30">
        <v>0</v>
      </c>
      <c r="D5230" s="183">
        <v>0</v>
      </c>
    </row>
    <row r="5231" spans="1:4">
      <c r="A5231">
        <v>5556</v>
      </c>
      <c r="B5231" t="s">
        <v>9832</v>
      </c>
      <c r="C5231" s="30">
        <v>0</v>
      </c>
      <c r="D5231" s="183">
        <v>0</v>
      </c>
    </row>
    <row r="5232" spans="1:4">
      <c r="A5232">
        <v>5557</v>
      </c>
      <c r="B5232" t="s">
        <v>9833</v>
      </c>
      <c r="C5232" s="30">
        <v>24</v>
      </c>
      <c r="D5232" s="183">
        <v>0</v>
      </c>
    </row>
    <row r="5233" spans="1:4">
      <c r="A5233">
        <v>5558</v>
      </c>
      <c r="B5233" t="s">
        <v>9834</v>
      </c>
      <c r="C5233" s="30">
        <v>0</v>
      </c>
      <c r="D5233" s="183">
        <v>0</v>
      </c>
    </row>
    <row r="5234" spans="1:4">
      <c r="A5234">
        <v>5559</v>
      </c>
      <c r="B5234" t="s">
        <v>9835</v>
      </c>
      <c r="C5234" s="30">
        <v>18</v>
      </c>
      <c r="D5234" s="183">
        <v>0</v>
      </c>
    </row>
    <row r="5235" spans="1:4">
      <c r="A5235">
        <v>5560</v>
      </c>
      <c r="B5235" t="s">
        <v>9836</v>
      </c>
      <c r="C5235" s="30">
        <v>0</v>
      </c>
      <c r="D5235" s="183">
        <v>0</v>
      </c>
    </row>
    <row r="5236" spans="1:4">
      <c r="A5236">
        <v>5561</v>
      </c>
      <c r="B5236" t="s">
        <v>9837</v>
      </c>
      <c r="C5236" s="30">
        <v>3</v>
      </c>
      <c r="D5236" s="183">
        <v>0</v>
      </c>
    </row>
    <row r="5237" spans="1:4">
      <c r="A5237">
        <v>5562</v>
      </c>
      <c r="B5237" t="s">
        <v>9838</v>
      </c>
      <c r="C5237" s="30">
        <v>0</v>
      </c>
      <c r="D5237" s="183">
        <v>10.739000000000001</v>
      </c>
    </row>
    <row r="5238" spans="1:4">
      <c r="A5238">
        <v>5563</v>
      </c>
      <c r="B5238" t="s">
        <v>9839</v>
      </c>
      <c r="C5238" s="30">
        <v>0</v>
      </c>
      <c r="D5238" s="183">
        <v>24.15</v>
      </c>
    </row>
    <row r="5239" spans="1:4">
      <c r="A5239">
        <v>5564</v>
      </c>
      <c r="B5239" t="s">
        <v>9840</v>
      </c>
      <c r="C5239" s="30">
        <v>0</v>
      </c>
      <c r="D5239" s="183">
        <v>0</v>
      </c>
    </row>
    <row r="5240" spans="1:4">
      <c r="A5240">
        <v>5565</v>
      </c>
      <c r="B5240" t="s">
        <v>9841</v>
      </c>
      <c r="C5240" s="30">
        <v>0</v>
      </c>
      <c r="D5240" s="183">
        <v>4.2750000000000004</v>
      </c>
    </row>
    <row r="5241" spans="1:4">
      <c r="A5241">
        <v>5566</v>
      </c>
      <c r="B5241" t="s">
        <v>9842</v>
      </c>
      <c r="C5241" s="30">
        <v>0</v>
      </c>
      <c r="D5241" s="183">
        <v>0</v>
      </c>
    </row>
    <row r="5242" spans="1:4">
      <c r="A5242">
        <v>5567</v>
      </c>
      <c r="B5242" t="s">
        <v>9843</v>
      </c>
      <c r="C5242" s="30">
        <v>0</v>
      </c>
      <c r="D5242" s="183">
        <v>0</v>
      </c>
    </row>
    <row r="5243" spans="1:4">
      <c r="A5243">
        <v>5568</v>
      </c>
      <c r="B5243" t="s">
        <v>9844</v>
      </c>
      <c r="C5243" s="30">
        <v>0</v>
      </c>
      <c r="D5243" s="183">
        <v>0</v>
      </c>
    </row>
    <row r="5244" spans="1:4">
      <c r="A5244">
        <v>5569</v>
      </c>
      <c r="B5244" t="s">
        <v>9845</v>
      </c>
      <c r="C5244" s="30">
        <v>0</v>
      </c>
      <c r="D5244" s="183">
        <v>0</v>
      </c>
    </row>
    <row r="5245" spans="1:4">
      <c r="A5245">
        <v>5570</v>
      </c>
      <c r="B5245" t="s">
        <v>9846</v>
      </c>
      <c r="C5245" s="30">
        <v>0</v>
      </c>
      <c r="D5245" s="183">
        <v>0</v>
      </c>
    </row>
    <row r="5246" spans="1:4">
      <c r="A5246">
        <v>5571</v>
      </c>
      <c r="B5246" t="s">
        <v>9847</v>
      </c>
      <c r="C5246" s="30">
        <v>0</v>
      </c>
      <c r="D5246" s="183">
        <v>0</v>
      </c>
    </row>
    <row r="5247" spans="1:4">
      <c r="A5247">
        <v>5572</v>
      </c>
      <c r="B5247" t="s">
        <v>27364</v>
      </c>
      <c r="C5247" s="30">
        <v>3</v>
      </c>
      <c r="D5247" s="183">
        <v>8.625</v>
      </c>
    </row>
    <row r="5248" spans="1:4">
      <c r="A5248">
        <v>5573</v>
      </c>
      <c r="B5248" t="s">
        <v>9848</v>
      </c>
      <c r="C5248" s="30">
        <v>660</v>
      </c>
      <c r="D5248" s="183">
        <v>34.148000000000003</v>
      </c>
    </row>
    <row r="5249" spans="1:4">
      <c r="A5249">
        <v>5574</v>
      </c>
      <c r="B5249" t="s">
        <v>9849</v>
      </c>
      <c r="C5249" s="30">
        <v>0</v>
      </c>
      <c r="D5249" s="183">
        <v>0</v>
      </c>
    </row>
    <row r="5250" spans="1:4">
      <c r="A5250">
        <v>5575</v>
      </c>
      <c r="B5250" t="s">
        <v>9850</v>
      </c>
      <c r="C5250" s="30">
        <v>6</v>
      </c>
      <c r="D5250" s="183">
        <v>0</v>
      </c>
    </row>
    <row r="5251" spans="1:4">
      <c r="A5251">
        <v>5576</v>
      </c>
      <c r="B5251" t="s">
        <v>9851</v>
      </c>
      <c r="C5251" s="30">
        <v>0</v>
      </c>
      <c r="D5251" s="183">
        <v>0</v>
      </c>
    </row>
    <row r="5252" spans="1:4">
      <c r="A5252">
        <v>5577</v>
      </c>
      <c r="B5252" t="s">
        <v>9852</v>
      </c>
      <c r="C5252" s="30">
        <v>36</v>
      </c>
      <c r="D5252" s="183">
        <v>71.5</v>
      </c>
    </row>
    <row r="5253" spans="1:4">
      <c r="A5253">
        <v>5578</v>
      </c>
      <c r="B5253" t="s">
        <v>9853</v>
      </c>
      <c r="C5253" s="30">
        <v>0</v>
      </c>
      <c r="D5253" s="183">
        <v>0</v>
      </c>
    </row>
    <row r="5254" spans="1:4">
      <c r="A5254">
        <v>5579</v>
      </c>
      <c r="B5254" t="s">
        <v>9854</v>
      </c>
      <c r="C5254" s="30">
        <v>0</v>
      </c>
      <c r="D5254" s="183">
        <v>0</v>
      </c>
    </row>
    <row r="5255" spans="1:4">
      <c r="A5255">
        <v>5580</v>
      </c>
      <c r="B5255" t="s">
        <v>9855</v>
      </c>
      <c r="C5255" s="30">
        <v>0</v>
      </c>
      <c r="D5255" s="183">
        <v>0</v>
      </c>
    </row>
    <row r="5256" spans="1:4">
      <c r="A5256">
        <v>5581</v>
      </c>
      <c r="B5256" t="s">
        <v>9856</v>
      </c>
      <c r="C5256" s="30">
        <v>0</v>
      </c>
      <c r="D5256" s="183">
        <v>11.632999999999999</v>
      </c>
    </row>
    <row r="5257" spans="1:4">
      <c r="A5257">
        <v>5582</v>
      </c>
      <c r="B5257" t="s">
        <v>9857</v>
      </c>
      <c r="C5257" s="30">
        <v>0</v>
      </c>
      <c r="D5257" s="183">
        <v>0</v>
      </c>
    </row>
    <row r="5258" spans="1:4">
      <c r="A5258">
        <v>5583</v>
      </c>
      <c r="B5258" t="s">
        <v>27539</v>
      </c>
      <c r="C5258" s="30">
        <v>3</v>
      </c>
      <c r="D5258" s="183">
        <v>0</v>
      </c>
    </row>
    <row r="5259" spans="1:4">
      <c r="A5259">
        <v>5584</v>
      </c>
      <c r="B5259" t="s">
        <v>9858</v>
      </c>
      <c r="C5259" s="30">
        <v>0</v>
      </c>
      <c r="D5259" s="183">
        <v>0</v>
      </c>
    </row>
    <row r="5260" spans="1:4">
      <c r="A5260">
        <v>5585</v>
      </c>
      <c r="B5260" t="s">
        <v>9859</v>
      </c>
      <c r="C5260" s="30">
        <v>0</v>
      </c>
      <c r="D5260" s="183">
        <v>13.071</v>
      </c>
    </row>
    <row r="5261" spans="1:4">
      <c r="A5261">
        <v>5586</v>
      </c>
      <c r="B5261" t="s">
        <v>9860</v>
      </c>
      <c r="C5261" s="30">
        <v>0</v>
      </c>
      <c r="D5261" s="183">
        <v>0</v>
      </c>
    </row>
    <row r="5262" spans="1:4">
      <c r="A5262">
        <v>5587</v>
      </c>
      <c r="B5262" t="s">
        <v>27526</v>
      </c>
      <c r="C5262" s="30">
        <v>0</v>
      </c>
      <c r="D5262" s="183">
        <v>0</v>
      </c>
    </row>
    <row r="5263" spans="1:4">
      <c r="A5263">
        <v>5588</v>
      </c>
      <c r="B5263" t="s">
        <v>9861</v>
      </c>
      <c r="C5263" s="30">
        <v>0</v>
      </c>
      <c r="D5263" s="183">
        <v>0</v>
      </c>
    </row>
    <row r="5264" spans="1:4">
      <c r="A5264">
        <v>5589</v>
      </c>
      <c r="B5264" t="s">
        <v>9862</v>
      </c>
      <c r="C5264" s="30">
        <v>0</v>
      </c>
      <c r="D5264" s="183">
        <v>0</v>
      </c>
    </row>
    <row r="5265" spans="1:4">
      <c r="A5265">
        <v>5590</v>
      </c>
      <c r="B5265" t="s">
        <v>9863</v>
      </c>
      <c r="C5265" s="30">
        <v>0</v>
      </c>
      <c r="D5265" s="183">
        <v>0</v>
      </c>
    </row>
    <row r="5266" spans="1:4">
      <c r="A5266">
        <v>5591</v>
      </c>
      <c r="B5266" t="s">
        <v>9864</v>
      </c>
      <c r="C5266" s="30">
        <v>-6</v>
      </c>
      <c r="D5266" s="183">
        <v>0</v>
      </c>
    </row>
    <row r="5267" spans="1:4">
      <c r="A5267">
        <v>5592</v>
      </c>
      <c r="B5267" t="s">
        <v>9865</v>
      </c>
      <c r="C5267" s="30">
        <v>0</v>
      </c>
      <c r="D5267" s="183">
        <v>0</v>
      </c>
    </row>
    <row r="5268" spans="1:4">
      <c r="A5268">
        <v>5593</v>
      </c>
      <c r="B5268" t="s">
        <v>9866</v>
      </c>
      <c r="C5268" s="30">
        <v>36</v>
      </c>
      <c r="D5268" s="183">
        <v>0</v>
      </c>
    </row>
    <row r="5269" spans="1:4">
      <c r="A5269">
        <v>5594</v>
      </c>
      <c r="B5269" t="s">
        <v>9867</v>
      </c>
      <c r="C5269" s="30">
        <v>0</v>
      </c>
      <c r="D5269" s="183">
        <v>3.875</v>
      </c>
    </row>
    <row r="5270" spans="1:4">
      <c r="A5270">
        <v>5595</v>
      </c>
      <c r="B5270" t="s">
        <v>9868</v>
      </c>
      <c r="C5270" s="30">
        <v>0</v>
      </c>
      <c r="D5270" s="183">
        <v>0</v>
      </c>
    </row>
    <row r="5271" spans="1:4">
      <c r="A5271">
        <v>5596</v>
      </c>
      <c r="B5271" t="s">
        <v>9869</v>
      </c>
      <c r="C5271" s="30">
        <v>24</v>
      </c>
      <c r="D5271" s="183">
        <v>0</v>
      </c>
    </row>
    <row r="5272" spans="1:4">
      <c r="A5272">
        <v>5597</v>
      </c>
      <c r="B5272" t="s">
        <v>18211</v>
      </c>
      <c r="C5272" s="30">
        <v>0</v>
      </c>
      <c r="D5272" s="183">
        <v>7.2430000000000003</v>
      </c>
    </row>
    <row r="5273" spans="1:4">
      <c r="A5273">
        <v>5598</v>
      </c>
      <c r="B5273" t="s">
        <v>9870</v>
      </c>
      <c r="C5273" s="30">
        <v>0</v>
      </c>
      <c r="D5273" s="183">
        <v>0</v>
      </c>
    </row>
    <row r="5274" spans="1:4">
      <c r="A5274">
        <v>5599</v>
      </c>
      <c r="B5274" t="s">
        <v>9871</v>
      </c>
      <c r="C5274" s="30">
        <v>0</v>
      </c>
      <c r="D5274" s="183">
        <v>0</v>
      </c>
    </row>
    <row r="5275" spans="1:4">
      <c r="A5275">
        <v>5600</v>
      </c>
      <c r="B5275" t="s">
        <v>9872</v>
      </c>
      <c r="C5275" s="30">
        <v>0</v>
      </c>
      <c r="D5275" s="183">
        <v>0</v>
      </c>
    </row>
    <row r="5276" spans="1:4">
      <c r="A5276">
        <v>5601</v>
      </c>
      <c r="B5276" t="s">
        <v>9873</v>
      </c>
      <c r="C5276" s="30">
        <v>0</v>
      </c>
      <c r="D5276" s="183">
        <v>0</v>
      </c>
    </row>
    <row r="5277" spans="1:4">
      <c r="A5277">
        <v>5602</v>
      </c>
      <c r="B5277" t="s">
        <v>9874</v>
      </c>
      <c r="C5277" s="30">
        <v>0</v>
      </c>
      <c r="D5277" s="183">
        <v>0</v>
      </c>
    </row>
    <row r="5278" spans="1:4">
      <c r="A5278">
        <v>5603</v>
      </c>
      <c r="B5278" t="s">
        <v>9875</v>
      </c>
      <c r="C5278" s="30">
        <v>21</v>
      </c>
      <c r="D5278" s="183">
        <v>53.11</v>
      </c>
    </row>
    <row r="5279" spans="1:4">
      <c r="A5279">
        <v>5604</v>
      </c>
      <c r="B5279" t="s">
        <v>9876</v>
      </c>
      <c r="C5279" s="30">
        <v>0</v>
      </c>
      <c r="D5279" s="183">
        <v>0</v>
      </c>
    </row>
    <row r="5280" spans="1:4">
      <c r="A5280">
        <v>5605</v>
      </c>
      <c r="B5280" t="s">
        <v>9877</v>
      </c>
      <c r="C5280" s="30">
        <v>3</v>
      </c>
      <c r="D5280" s="183">
        <v>0</v>
      </c>
    </row>
    <row r="5281" spans="1:4">
      <c r="A5281">
        <v>5606</v>
      </c>
      <c r="B5281" t="s">
        <v>9878</v>
      </c>
      <c r="C5281" s="30">
        <v>0</v>
      </c>
      <c r="D5281" s="183">
        <v>0</v>
      </c>
    </row>
    <row r="5282" spans="1:4">
      <c r="A5282">
        <v>5607</v>
      </c>
      <c r="B5282" t="s">
        <v>9879</v>
      </c>
      <c r="C5282" s="30">
        <v>0</v>
      </c>
      <c r="D5282" s="183">
        <v>0</v>
      </c>
    </row>
    <row r="5283" spans="1:4">
      <c r="A5283">
        <v>5608</v>
      </c>
      <c r="B5283" t="s">
        <v>9880</v>
      </c>
      <c r="C5283" s="30">
        <v>0</v>
      </c>
      <c r="D5283" s="183">
        <v>9.9689999999999994</v>
      </c>
    </row>
    <row r="5284" spans="1:4">
      <c r="A5284">
        <v>5609</v>
      </c>
      <c r="B5284" t="s">
        <v>9881</v>
      </c>
      <c r="C5284" s="30">
        <v>0</v>
      </c>
      <c r="D5284" s="183">
        <v>4.7430000000000003</v>
      </c>
    </row>
    <row r="5285" spans="1:4">
      <c r="A5285">
        <v>5610</v>
      </c>
      <c r="B5285" t="s">
        <v>9882</v>
      </c>
      <c r="C5285" s="30">
        <v>0</v>
      </c>
      <c r="D5285" s="183">
        <v>0</v>
      </c>
    </row>
    <row r="5286" spans="1:4">
      <c r="A5286">
        <v>5611</v>
      </c>
      <c r="B5286" t="s">
        <v>9883</v>
      </c>
      <c r="C5286" s="30">
        <v>30</v>
      </c>
      <c r="D5286" s="183">
        <v>32.159999999999997</v>
      </c>
    </row>
    <row r="5287" spans="1:4">
      <c r="A5287">
        <v>5612</v>
      </c>
      <c r="B5287" t="s">
        <v>9884</v>
      </c>
      <c r="C5287" s="30">
        <v>0</v>
      </c>
      <c r="D5287" s="183">
        <v>0</v>
      </c>
    </row>
    <row r="5288" spans="1:4">
      <c r="A5288">
        <v>5613</v>
      </c>
      <c r="B5288" t="s">
        <v>9885</v>
      </c>
      <c r="C5288" s="30">
        <v>0</v>
      </c>
      <c r="D5288" s="183">
        <v>0</v>
      </c>
    </row>
    <row r="5289" spans="1:4">
      <c r="A5289">
        <v>5614</v>
      </c>
      <c r="B5289" t="s">
        <v>9886</v>
      </c>
      <c r="C5289" s="30">
        <v>0</v>
      </c>
      <c r="D5289" s="183">
        <v>0</v>
      </c>
    </row>
    <row r="5290" spans="1:4">
      <c r="A5290">
        <v>5615</v>
      </c>
      <c r="B5290" t="s">
        <v>9887</v>
      </c>
      <c r="C5290" s="30">
        <v>0</v>
      </c>
      <c r="D5290" s="183">
        <v>0</v>
      </c>
    </row>
    <row r="5291" spans="1:4">
      <c r="A5291">
        <v>5616</v>
      </c>
      <c r="B5291" t="s">
        <v>9888</v>
      </c>
      <c r="C5291" s="30">
        <v>0</v>
      </c>
      <c r="D5291" s="183">
        <v>0</v>
      </c>
    </row>
    <row r="5292" spans="1:4">
      <c r="A5292">
        <v>5617</v>
      </c>
      <c r="B5292" t="s">
        <v>9889</v>
      </c>
      <c r="C5292" s="30">
        <v>0</v>
      </c>
      <c r="D5292" s="183">
        <v>0</v>
      </c>
    </row>
    <row r="5293" spans="1:4">
      <c r="A5293">
        <v>5618</v>
      </c>
      <c r="B5293" t="s">
        <v>9890</v>
      </c>
      <c r="C5293" s="30">
        <v>0</v>
      </c>
      <c r="D5293" s="183">
        <v>5.4139999999999997</v>
      </c>
    </row>
    <row r="5294" spans="1:4">
      <c r="A5294">
        <v>5619</v>
      </c>
      <c r="B5294" t="s">
        <v>9891</v>
      </c>
      <c r="C5294" s="30">
        <v>0</v>
      </c>
      <c r="D5294" s="183">
        <v>0.45700000000000002</v>
      </c>
    </row>
    <row r="5295" spans="1:4">
      <c r="A5295">
        <v>5620</v>
      </c>
      <c r="B5295" t="s">
        <v>9892</v>
      </c>
      <c r="C5295" s="30">
        <v>0</v>
      </c>
      <c r="D5295" s="183">
        <v>0</v>
      </c>
    </row>
    <row r="5296" spans="1:4">
      <c r="A5296">
        <v>5621</v>
      </c>
      <c r="B5296" t="s">
        <v>9893</v>
      </c>
      <c r="C5296" s="30">
        <v>0</v>
      </c>
      <c r="D5296" s="183">
        <v>0</v>
      </c>
    </row>
    <row r="5297" spans="1:4">
      <c r="A5297">
        <v>5622</v>
      </c>
      <c r="B5297" t="s">
        <v>9894</v>
      </c>
      <c r="C5297" s="30">
        <v>0</v>
      </c>
      <c r="D5297" s="183">
        <v>0</v>
      </c>
    </row>
    <row r="5298" spans="1:4">
      <c r="A5298">
        <v>5623</v>
      </c>
      <c r="B5298" t="s">
        <v>9895</v>
      </c>
      <c r="C5298" s="30">
        <v>99</v>
      </c>
      <c r="D5298" s="183">
        <v>9.3800000000000008</v>
      </c>
    </row>
    <row r="5299" spans="1:4">
      <c r="A5299">
        <v>5624</v>
      </c>
      <c r="B5299" t="s">
        <v>9896</v>
      </c>
      <c r="C5299" s="30">
        <v>0</v>
      </c>
      <c r="D5299" s="183">
        <v>0</v>
      </c>
    </row>
    <row r="5300" spans="1:4">
      <c r="A5300">
        <v>5625</v>
      </c>
      <c r="B5300" t="s">
        <v>9897</v>
      </c>
      <c r="C5300" s="30">
        <v>0</v>
      </c>
      <c r="D5300" s="183">
        <v>3.9830000000000001</v>
      </c>
    </row>
    <row r="5301" spans="1:4">
      <c r="A5301">
        <v>5626</v>
      </c>
      <c r="B5301" t="s">
        <v>9898</v>
      </c>
      <c r="C5301" s="30">
        <v>0</v>
      </c>
      <c r="D5301" s="183">
        <v>0</v>
      </c>
    </row>
    <row r="5302" spans="1:4">
      <c r="A5302">
        <v>5627</v>
      </c>
      <c r="B5302" t="s">
        <v>9899</v>
      </c>
      <c r="C5302" s="30">
        <v>0</v>
      </c>
      <c r="D5302" s="183">
        <v>0</v>
      </c>
    </row>
    <row r="5303" spans="1:4">
      <c r="A5303">
        <v>5628</v>
      </c>
      <c r="B5303" t="s">
        <v>9900</v>
      </c>
      <c r="C5303" s="30">
        <v>0</v>
      </c>
      <c r="D5303" s="183">
        <v>0</v>
      </c>
    </row>
    <row r="5304" spans="1:4">
      <c r="A5304">
        <v>5629</v>
      </c>
      <c r="B5304" t="s">
        <v>9901</v>
      </c>
      <c r="C5304" s="30">
        <v>0</v>
      </c>
      <c r="D5304" s="183">
        <v>0.61099999999999999</v>
      </c>
    </row>
    <row r="5305" spans="1:4">
      <c r="A5305">
        <v>5630</v>
      </c>
      <c r="B5305" t="s">
        <v>9902</v>
      </c>
      <c r="C5305" s="30">
        <v>48</v>
      </c>
      <c r="D5305" s="183">
        <v>7.6580000000000004</v>
      </c>
    </row>
    <row r="5306" spans="1:4">
      <c r="A5306">
        <v>5631</v>
      </c>
      <c r="B5306" t="s">
        <v>9903</v>
      </c>
      <c r="C5306" s="30">
        <v>0</v>
      </c>
      <c r="D5306" s="183">
        <v>0</v>
      </c>
    </row>
    <row r="5307" spans="1:4">
      <c r="A5307">
        <v>5632</v>
      </c>
      <c r="B5307" t="s">
        <v>9904</v>
      </c>
      <c r="C5307" s="30">
        <v>12</v>
      </c>
      <c r="D5307" s="183">
        <v>0</v>
      </c>
    </row>
    <row r="5308" spans="1:4">
      <c r="A5308">
        <v>5633</v>
      </c>
      <c r="B5308" t="s">
        <v>9905</v>
      </c>
      <c r="C5308" s="30">
        <v>0</v>
      </c>
      <c r="D5308" s="183">
        <v>0</v>
      </c>
    </row>
    <row r="5309" spans="1:4">
      <c r="A5309">
        <v>5634</v>
      </c>
      <c r="B5309" t="s">
        <v>9906</v>
      </c>
      <c r="C5309" s="30">
        <v>0</v>
      </c>
      <c r="D5309" s="183">
        <v>0</v>
      </c>
    </row>
    <row r="5310" spans="1:4">
      <c r="A5310">
        <v>5635</v>
      </c>
      <c r="B5310" t="s">
        <v>9907</v>
      </c>
      <c r="C5310" s="30">
        <v>0</v>
      </c>
      <c r="D5310" s="183">
        <v>0</v>
      </c>
    </row>
    <row r="5311" spans="1:4">
      <c r="A5311">
        <v>5636</v>
      </c>
      <c r="B5311" t="s">
        <v>9908</v>
      </c>
      <c r="C5311" s="30">
        <v>0</v>
      </c>
      <c r="D5311" s="183">
        <v>0</v>
      </c>
    </row>
    <row r="5312" spans="1:4">
      <c r="A5312">
        <v>5637</v>
      </c>
      <c r="B5312" t="s">
        <v>9909</v>
      </c>
      <c r="C5312" s="30">
        <v>0</v>
      </c>
      <c r="D5312" s="183">
        <v>0</v>
      </c>
    </row>
    <row r="5313" spans="1:4">
      <c r="A5313">
        <v>5638</v>
      </c>
      <c r="B5313" t="s">
        <v>9910</v>
      </c>
      <c r="C5313" s="30">
        <v>0</v>
      </c>
      <c r="D5313" s="183">
        <v>0</v>
      </c>
    </row>
    <row r="5314" spans="1:4">
      <c r="A5314">
        <v>5639</v>
      </c>
      <c r="B5314" t="s">
        <v>9911</v>
      </c>
      <c r="C5314" s="30">
        <v>0</v>
      </c>
      <c r="D5314" s="183">
        <v>0</v>
      </c>
    </row>
    <row r="5315" spans="1:4">
      <c r="A5315">
        <v>5640</v>
      </c>
      <c r="B5315" t="s">
        <v>9912</v>
      </c>
      <c r="C5315" s="30">
        <v>0</v>
      </c>
      <c r="D5315" s="183">
        <v>0</v>
      </c>
    </row>
    <row r="5316" spans="1:4">
      <c r="A5316">
        <v>5641</v>
      </c>
      <c r="B5316" t="s">
        <v>9913</v>
      </c>
      <c r="C5316" s="30">
        <v>0</v>
      </c>
      <c r="D5316" s="183">
        <v>0</v>
      </c>
    </row>
    <row r="5317" spans="1:4">
      <c r="A5317">
        <v>5642</v>
      </c>
      <c r="B5317" t="s">
        <v>9914</v>
      </c>
      <c r="C5317" s="30">
        <v>0</v>
      </c>
      <c r="D5317" s="183">
        <v>52.198</v>
      </c>
    </row>
    <row r="5318" spans="1:4">
      <c r="A5318">
        <v>5643</v>
      </c>
      <c r="B5318" t="s">
        <v>9915</v>
      </c>
      <c r="C5318" s="30">
        <v>0</v>
      </c>
      <c r="D5318" s="183">
        <v>0</v>
      </c>
    </row>
    <row r="5319" spans="1:4">
      <c r="A5319">
        <v>5644</v>
      </c>
      <c r="B5319" t="s">
        <v>9916</v>
      </c>
      <c r="C5319" s="30">
        <v>0</v>
      </c>
      <c r="D5319" s="183">
        <v>0</v>
      </c>
    </row>
    <row r="5320" spans="1:4">
      <c r="A5320">
        <v>5645</v>
      </c>
      <c r="B5320" t="s">
        <v>9917</v>
      </c>
      <c r="C5320" s="30">
        <v>0</v>
      </c>
      <c r="D5320" s="183">
        <v>12.867000000000001</v>
      </c>
    </row>
    <row r="5321" spans="1:4">
      <c r="A5321">
        <v>5646</v>
      </c>
      <c r="B5321" t="s">
        <v>9918</v>
      </c>
      <c r="C5321" s="30">
        <v>0</v>
      </c>
      <c r="D5321" s="183">
        <v>0</v>
      </c>
    </row>
    <row r="5322" spans="1:4">
      <c r="A5322">
        <v>5647</v>
      </c>
      <c r="B5322" t="s">
        <v>9919</v>
      </c>
      <c r="C5322" s="30">
        <v>0</v>
      </c>
      <c r="D5322" s="183">
        <v>26.504999999999999</v>
      </c>
    </row>
    <row r="5323" spans="1:4">
      <c r="A5323">
        <v>5648</v>
      </c>
      <c r="B5323" t="s">
        <v>9920</v>
      </c>
      <c r="C5323" s="30">
        <v>0</v>
      </c>
      <c r="D5323" s="183">
        <v>0</v>
      </c>
    </row>
    <row r="5324" spans="1:4">
      <c r="A5324">
        <v>5649</v>
      </c>
      <c r="B5324" t="s">
        <v>9921</v>
      </c>
      <c r="C5324" s="30">
        <v>0</v>
      </c>
      <c r="D5324" s="183">
        <v>0</v>
      </c>
    </row>
    <row r="5325" spans="1:4">
      <c r="A5325">
        <v>5650</v>
      </c>
      <c r="B5325" t="s">
        <v>9922</v>
      </c>
      <c r="C5325" s="30">
        <v>0</v>
      </c>
      <c r="D5325" s="183">
        <v>0</v>
      </c>
    </row>
    <row r="5326" spans="1:4">
      <c r="A5326">
        <v>5651</v>
      </c>
      <c r="B5326" t="s">
        <v>9923</v>
      </c>
      <c r="C5326" s="30">
        <v>0</v>
      </c>
      <c r="D5326" s="183">
        <v>0</v>
      </c>
    </row>
    <row r="5327" spans="1:4">
      <c r="A5327">
        <v>5652</v>
      </c>
      <c r="B5327" t="s">
        <v>9924</v>
      </c>
      <c r="C5327" s="30">
        <v>0</v>
      </c>
      <c r="D5327" s="183">
        <v>0</v>
      </c>
    </row>
    <row r="5328" spans="1:4">
      <c r="A5328">
        <v>5653</v>
      </c>
      <c r="B5328" t="s">
        <v>9925</v>
      </c>
      <c r="C5328" s="30">
        <v>0</v>
      </c>
      <c r="D5328" s="183">
        <v>0</v>
      </c>
    </row>
    <row r="5329" spans="1:4">
      <c r="A5329">
        <v>5654</v>
      </c>
      <c r="B5329" t="s">
        <v>9926</v>
      </c>
      <c r="C5329" s="30">
        <v>0</v>
      </c>
      <c r="D5329" s="183">
        <v>0</v>
      </c>
    </row>
    <row r="5330" spans="1:4">
      <c r="A5330">
        <v>5655</v>
      </c>
      <c r="B5330" t="s">
        <v>9927</v>
      </c>
      <c r="C5330" s="30">
        <v>0</v>
      </c>
      <c r="D5330" s="183">
        <v>0</v>
      </c>
    </row>
    <row r="5331" spans="1:4">
      <c r="A5331">
        <v>5656</v>
      </c>
      <c r="B5331" t="s">
        <v>9928</v>
      </c>
      <c r="C5331" s="30">
        <v>0</v>
      </c>
      <c r="D5331" s="183">
        <v>0</v>
      </c>
    </row>
    <row r="5332" spans="1:4">
      <c r="A5332">
        <v>5657</v>
      </c>
      <c r="B5332" t="s">
        <v>9929</v>
      </c>
      <c r="C5332" s="30">
        <v>0</v>
      </c>
      <c r="D5332" s="183">
        <v>0</v>
      </c>
    </row>
    <row r="5333" spans="1:4">
      <c r="A5333">
        <v>5658</v>
      </c>
      <c r="B5333" t="s">
        <v>9930</v>
      </c>
      <c r="C5333" s="30">
        <v>0</v>
      </c>
      <c r="D5333" s="183">
        <v>30.21</v>
      </c>
    </row>
    <row r="5334" spans="1:4">
      <c r="A5334">
        <v>5659</v>
      </c>
      <c r="B5334" t="s">
        <v>9931</v>
      </c>
      <c r="C5334" s="30">
        <v>0</v>
      </c>
      <c r="D5334" s="183">
        <v>0</v>
      </c>
    </row>
    <row r="5335" spans="1:4">
      <c r="A5335">
        <v>5660</v>
      </c>
      <c r="B5335" t="s">
        <v>9932</v>
      </c>
      <c r="C5335" s="30">
        <v>0</v>
      </c>
      <c r="D5335" s="183">
        <v>0</v>
      </c>
    </row>
    <row r="5336" spans="1:4">
      <c r="A5336">
        <v>5661</v>
      </c>
      <c r="B5336" t="s">
        <v>9933</v>
      </c>
      <c r="C5336" s="30">
        <v>0</v>
      </c>
      <c r="D5336" s="183">
        <v>0</v>
      </c>
    </row>
    <row r="5337" spans="1:4">
      <c r="A5337">
        <v>5662</v>
      </c>
      <c r="B5337" t="s">
        <v>9934</v>
      </c>
      <c r="C5337" s="30">
        <v>0</v>
      </c>
      <c r="D5337" s="183">
        <v>0</v>
      </c>
    </row>
    <row r="5338" spans="1:4">
      <c r="A5338">
        <v>5663</v>
      </c>
      <c r="B5338" t="s">
        <v>27365</v>
      </c>
      <c r="C5338" s="30">
        <v>0</v>
      </c>
      <c r="D5338" s="183">
        <v>28.576000000000001</v>
      </c>
    </row>
    <row r="5339" spans="1:4">
      <c r="A5339">
        <v>5664</v>
      </c>
      <c r="B5339" t="s">
        <v>9935</v>
      </c>
      <c r="C5339" s="30">
        <v>0</v>
      </c>
      <c r="D5339" s="183">
        <v>0</v>
      </c>
    </row>
    <row r="5340" spans="1:4">
      <c r="A5340">
        <v>5665</v>
      </c>
      <c r="B5340" t="s">
        <v>9936</v>
      </c>
      <c r="C5340" s="30">
        <v>0</v>
      </c>
      <c r="D5340" s="183">
        <v>0</v>
      </c>
    </row>
    <row r="5341" spans="1:4">
      <c r="A5341">
        <v>5666</v>
      </c>
      <c r="B5341" t="s">
        <v>9937</v>
      </c>
      <c r="C5341" s="30">
        <v>30</v>
      </c>
      <c r="D5341" s="183">
        <v>0</v>
      </c>
    </row>
    <row r="5342" spans="1:4">
      <c r="A5342">
        <v>5667</v>
      </c>
      <c r="B5342" t="s">
        <v>9938</v>
      </c>
      <c r="C5342" s="30">
        <v>0</v>
      </c>
      <c r="D5342" s="183">
        <v>0</v>
      </c>
    </row>
    <row r="5343" spans="1:4">
      <c r="A5343">
        <v>5668</v>
      </c>
      <c r="B5343" t="s">
        <v>9939</v>
      </c>
      <c r="C5343" s="30">
        <v>0</v>
      </c>
      <c r="D5343" s="183">
        <v>0</v>
      </c>
    </row>
    <row r="5344" spans="1:4">
      <c r="A5344">
        <v>5669</v>
      </c>
      <c r="B5344" t="s">
        <v>9940</v>
      </c>
      <c r="C5344" s="30">
        <v>0</v>
      </c>
      <c r="D5344" s="183">
        <v>10.663</v>
      </c>
    </row>
    <row r="5345" spans="1:4">
      <c r="A5345">
        <v>5670</v>
      </c>
      <c r="B5345" t="s">
        <v>9941</v>
      </c>
      <c r="C5345" s="30">
        <v>0</v>
      </c>
      <c r="D5345" s="183">
        <v>0.52500000000000002</v>
      </c>
    </row>
    <row r="5346" spans="1:4">
      <c r="A5346">
        <v>5671</v>
      </c>
      <c r="B5346" t="s">
        <v>9942</v>
      </c>
      <c r="C5346" s="30">
        <v>21</v>
      </c>
      <c r="D5346" s="183">
        <v>0</v>
      </c>
    </row>
    <row r="5347" spans="1:4">
      <c r="A5347">
        <v>5672</v>
      </c>
      <c r="B5347" t="s">
        <v>9943</v>
      </c>
      <c r="C5347" s="30">
        <v>0</v>
      </c>
      <c r="D5347" s="183">
        <v>0</v>
      </c>
    </row>
    <row r="5348" spans="1:4">
      <c r="A5348">
        <v>5673</v>
      </c>
      <c r="B5348" t="s">
        <v>9944</v>
      </c>
      <c r="C5348" s="30">
        <v>0</v>
      </c>
      <c r="D5348" s="183">
        <v>0</v>
      </c>
    </row>
    <row r="5349" spans="1:4">
      <c r="A5349">
        <v>5674</v>
      </c>
      <c r="B5349" t="s">
        <v>9945</v>
      </c>
      <c r="C5349" s="30">
        <v>18</v>
      </c>
      <c r="D5349" s="183">
        <v>0</v>
      </c>
    </row>
    <row r="5350" spans="1:4">
      <c r="A5350">
        <v>5675</v>
      </c>
      <c r="B5350" t="s">
        <v>27463</v>
      </c>
      <c r="C5350" s="30">
        <v>0</v>
      </c>
      <c r="D5350" s="183">
        <v>0</v>
      </c>
    </row>
    <row r="5351" spans="1:4">
      <c r="A5351">
        <v>5676</v>
      </c>
      <c r="B5351" t="s">
        <v>9946</v>
      </c>
      <c r="C5351" s="30">
        <v>0</v>
      </c>
      <c r="D5351" s="183">
        <v>0</v>
      </c>
    </row>
    <row r="5352" spans="1:4">
      <c r="A5352">
        <v>5677</v>
      </c>
      <c r="B5352" t="s">
        <v>9947</v>
      </c>
      <c r="C5352" s="30">
        <v>0</v>
      </c>
      <c r="D5352" s="183">
        <v>0</v>
      </c>
    </row>
    <row r="5353" spans="1:4">
      <c r="A5353">
        <v>5678</v>
      </c>
      <c r="B5353" t="s">
        <v>9948</v>
      </c>
      <c r="C5353" s="30">
        <v>27</v>
      </c>
      <c r="D5353" s="183">
        <v>0</v>
      </c>
    </row>
    <row r="5354" spans="1:4">
      <c r="A5354">
        <v>5679</v>
      </c>
      <c r="B5354" t="s">
        <v>9949</v>
      </c>
      <c r="C5354" s="30">
        <v>0</v>
      </c>
      <c r="D5354" s="183">
        <v>0</v>
      </c>
    </row>
    <row r="5355" spans="1:4">
      <c r="A5355">
        <v>5680</v>
      </c>
      <c r="B5355" t="s">
        <v>9950</v>
      </c>
      <c r="C5355" s="30">
        <v>0</v>
      </c>
      <c r="D5355" s="183">
        <v>0</v>
      </c>
    </row>
    <row r="5356" spans="1:4">
      <c r="A5356">
        <v>5681</v>
      </c>
      <c r="B5356" t="s">
        <v>9951</v>
      </c>
      <c r="C5356" s="30">
        <v>0</v>
      </c>
      <c r="D5356" s="183">
        <v>0</v>
      </c>
    </row>
    <row r="5357" spans="1:4">
      <c r="A5357">
        <v>5682</v>
      </c>
      <c r="B5357" t="s">
        <v>9952</v>
      </c>
      <c r="C5357" s="30">
        <v>0</v>
      </c>
      <c r="D5357" s="183">
        <v>18.148</v>
      </c>
    </row>
    <row r="5358" spans="1:4">
      <c r="A5358">
        <v>5683</v>
      </c>
      <c r="B5358" t="s">
        <v>9953</v>
      </c>
      <c r="C5358" s="30">
        <v>0</v>
      </c>
      <c r="D5358" s="183">
        <v>20.106000000000002</v>
      </c>
    </row>
    <row r="5359" spans="1:4">
      <c r="A5359">
        <v>5684</v>
      </c>
      <c r="B5359" t="s">
        <v>9954</v>
      </c>
      <c r="C5359" s="30">
        <v>0</v>
      </c>
      <c r="D5359" s="183">
        <v>0</v>
      </c>
    </row>
    <row r="5360" spans="1:4">
      <c r="A5360">
        <v>5685</v>
      </c>
      <c r="B5360" t="s">
        <v>9955</v>
      </c>
      <c r="C5360" s="30">
        <v>0</v>
      </c>
      <c r="D5360" s="183">
        <v>0</v>
      </c>
    </row>
    <row r="5361" spans="1:4">
      <c r="A5361">
        <v>5686</v>
      </c>
      <c r="B5361" t="s">
        <v>9956</v>
      </c>
      <c r="C5361" s="30">
        <v>0</v>
      </c>
      <c r="D5361" s="183">
        <v>12.816000000000001</v>
      </c>
    </row>
    <row r="5362" spans="1:4">
      <c r="A5362">
        <v>5687</v>
      </c>
      <c r="B5362" t="s">
        <v>9957</v>
      </c>
      <c r="C5362" s="30">
        <v>0</v>
      </c>
      <c r="D5362" s="183">
        <v>0</v>
      </c>
    </row>
    <row r="5363" spans="1:4">
      <c r="A5363">
        <v>5688</v>
      </c>
      <c r="B5363" t="s">
        <v>9958</v>
      </c>
      <c r="C5363" s="30">
        <v>0</v>
      </c>
      <c r="D5363" s="183">
        <v>0</v>
      </c>
    </row>
    <row r="5364" spans="1:4">
      <c r="A5364">
        <v>5689</v>
      </c>
      <c r="B5364" t="s">
        <v>9959</v>
      </c>
      <c r="C5364" s="30">
        <v>0</v>
      </c>
      <c r="D5364" s="183">
        <v>0</v>
      </c>
    </row>
    <row r="5365" spans="1:4">
      <c r="A5365">
        <v>5690</v>
      </c>
      <c r="B5365" t="s">
        <v>9960</v>
      </c>
      <c r="C5365" s="30">
        <v>0</v>
      </c>
      <c r="D5365" s="183">
        <v>29.440999999999999</v>
      </c>
    </row>
    <row r="5366" spans="1:4">
      <c r="A5366">
        <v>5691</v>
      </c>
      <c r="B5366" t="s">
        <v>9961</v>
      </c>
      <c r="C5366" s="30">
        <v>0</v>
      </c>
      <c r="D5366" s="183">
        <v>6.6749999999999998</v>
      </c>
    </row>
    <row r="5367" spans="1:4">
      <c r="A5367">
        <v>5692</v>
      </c>
      <c r="B5367" t="s">
        <v>9962</v>
      </c>
      <c r="C5367" s="30">
        <v>0</v>
      </c>
      <c r="D5367" s="183">
        <v>26.774000000000001</v>
      </c>
    </row>
    <row r="5368" spans="1:4">
      <c r="A5368">
        <v>5693</v>
      </c>
      <c r="B5368" t="s">
        <v>9963</v>
      </c>
      <c r="C5368" s="30">
        <v>0</v>
      </c>
      <c r="D5368" s="183">
        <v>25.55</v>
      </c>
    </row>
    <row r="5369" spans="1:4">
      <c r="A5369">
        <v>5694</v>
      </c>
      <c r="B5369" t="s">
        <v>9964</v>
      </c>
      <c r="C5369" s="30">
        <v>0</v>
      </c>
      <c r="D5369" s="183">
        <v>0</v>
      </c>
    </row>
    <row r="5370" spans="1:4">
      <c r="A5370">
        <v>5695</v>
      </c>
      <c r="B5370" t="s">
        <v>9965</v>
      </c>
      <c r="C5370" s="30">
        <v>78</v>
      </c>
      <c r="D5370" s="183">
        <v>0</v>
      </c>
    </row>
    <row r="5371" spans="1:4">
      <c r="A5371">
        <v>5696</v>
      </c>
      <c r="B5371" t="s">
        <v>9966</v>
      </c>
      <c r="C5371" s="30">
        <v>141</v>
      </c>
      <c r="D5371" s="183">
        <v>0</v>
      </c>
    </row>
    <row r="5372" spans="1:4">
      <c r="A5372">
        <v>5697</v>
      </c>
      <c r="B5372" t="s">
        <v>9967</v>
      </c>
      <c r="C5372" s="30">
        <v>0</v>
      </c>
      <c r="D5372" s="183">
        <v>7.0339999999999998</v>
      </c>
    </row>
    <row r="5373" spans="1:4">
      <c r="A5373">
        <v>5698</v>
      </c>
      <c r="B5373" t="s">
        <v>9968</v>
      </c>
      <c r="C5373" s="30">
        <v>0</v>
      </c>
      <c r="D5373" s="183">
        <v>0</v>
      </c>
    </row>
    <row r="5374" spans="1:4">
      <c r="A5374">
        <v>5699</v>
      </c>
      <c r="B5374" t="s">
        <v>9969</v>
      </c>
      <c r="C5374" s="30">
        <v>0</v>
      </c>
      <c r="D5374" s="183">
        <v>0</v>
      </c>
    </row>
    <row r="5375" spans="1:4">
      <c r="A5375">
        <v>5700</v>
      </c>
      <c r="B5375" t="s">
        <v>9970</v>
      </c>
      <c r="C5375" s="30">
        <v>0</v>
      </c>
      <c r="D5375" s="183">
        <v>16.856000000000002</v>
      </c>
    </row>
    <row r="5376" spans="1:4">
      <c r="A5376">
        <v>5701</v>
      </c>
      <c r="B5376" t="s">
        <v>9971</v>
      </c>
      <c r="C5376" s="30">
        <v>-12</v>
      </c>
      <c r="D5376" s="183">
        <v>32.741</v>
      </c>
    </row>
    <row r="5377" spans="1:4">
      <c r="A5377">
        <v>5702</v>
      </c>
      <c r="B5377" t="s">
        <v>9972</v>
      </c>
      <c r="C5377" s="30">
        <v>0</v>
      </c>
      <c r="D5377" s="183">
        <v>0</v>
      </c>
    </row>
    <row r="5378" spans="1:4">
      <c r="A5378">
        <v>5703</v>
      </c>
      <c r="B5378" t="s">
        <v>9973</v>
      </c>
      <c r="C5378" s="30">
        <v>0</v>
      </c>
      <c r="D5378" s="183">
        <v>0</v>
      </c>
    </row>
    <row r="5379" spans="1:4">
      <c r="A5379">
        <v>5704</v>
      </c>
      <c r="B5379" t="s">
        <v>9974</v>
      </c>
      <c r="C5379" s="30">
        <v>9</v>
      </c>
      <c r="D5379" s="183">
        <v>0</v>
      </c>
    </row>
    <row r="5380" spans="1:4">
      <c r="A5380">
        <v>5705</v>
      </c>
      <c r="B5380" t="s">
        <v>9975</v>
      </c>
      <c r="C5380" s="30">
        <v>0</v>
      </c>
      <c r="D5380" s="183">
        <v>0</v>
      </c>
    </row>
    <row r="5381" spans="1:4">
      <c r="A5381">
        <v>5706</v>
      </c>
      <c r="B5381" t="s">
        <v>9976</v>
      </c>
      <c r="C5381" s="30">
        <v>0</v>
      </c>
      <c r="D5381" s="183">
        <v>5.6479999999999997</v>
      </c>
    </row>
    <row r="5382" spans="1:4">
      <c r="A5382">
        <v>5707</v>
      </c>
      <c r="B5382" t="s">
        <v>9977</v>
      </c>
      <c r="C5382" s="30">
        <v>0</v>
      </c>
      <c r="D5382" s="183">
        <v>0</v>
      </c>
    </row>
    <row r="5383" spans="1:4">
      <c r="A5383">
        <v>5708</v>
      </c>
      <c r="B5383" t="s">
        <v>9978</v>
      </c>
      <c r="C5383" s="30">
        <v>0</v>
      </c>
      <c r="D5383" s="183">
        <v>15.36</v>
      </c>
    </row>
    <row r="5384" spans="1:4">
      <c r="A5384">
        <v>5709</v>
      </c>
      <c r="B5384" t="s">
        <v>9979</v>
      </c>
      <c r="C5384" s="30">
        <v>0</v>
      </c>
      <c r="D5384" s="183">
        <v>3.1419999999999999</v>
      </c>
    </row>
    <row r="5385" spans="1:4">
      <c r="A5385">
        <v>5710</v>
      </c>
      <c r="B5385" t="s">
        <v>9980</v>
      </c>
      <c r="C5385" s="30">
        <v>516</v>
      </c>
      <c r="D5385" s="183">
        <v>0</v>
      </c>
    </row>
    <row r="5386" spans="1:4">
      <c r="A5386">
        <v>5711</v>
      </c>
      <c r="B5386" t="s">
        <v>9981</v>
      </c>
      <c r="C5386" s="30">
        <v>0</v>
      </c>
      <c r="D5386" s="183">
        <v>0</v>
      </c>
    </row>
    <row r="5387" spans="1:4">
      <c r="A5387">
        <v>5712</v>
      </c>
      <c r="B5387" t="s">
        <v>9982</v>
      </c>
      <c r="C5387" s="30">
        <v>0</v>
      </c>
      <c r="D5387" s="183">
        <v>0</v>
      </c>
    </row>
    <row r="5388" spans="1:4">
      <c r="A5388">
        <v>5713</v>
      </c>
      <c r="B5388" t="s">
        <v>9983</v>
      </c>
      <c r="C5388" s="30">
        <v>0</v>
      </c>
      <c r="D5388" s="183">
        <v>12.75</v>
      </c>
    </row>
    <row r="5389" spans="1:4">
      <c r="A5389">
        <v>5714</v>
      </c>
      <c r="B5389" t="s">
        <v>9984</v>
      </c>
      <c r="C5389" s="30">
        <v>78</v>
      </c>
      <c r="D5389" s="183">
        <v>9.49</v>
      </c>
    </row>
    <row r="5390" spans="1:4">
      <c r="A5390">
        <v>5715</v>
      </c>
      <c r="B5390" t="s">
        <v>9985</v>
      </c>
      <c r="C5390" s="30">
        <v>0</v>
      </c>
      <c r="D5390" s="183">
        <v>0</v>
      </c>
    </row>
    <row r="5391" spans="1:4">
      <c r="A5391">
        <v>5716</v>
      </c>
      <c r="B5391" t="s">
        <v>9986</v>
      </c>
      <c r="C5391" s="30">
        <v>0</v>
      </c>
      <c r="D5391" s="183">
        <v>0</v>
      </c>
    </row>
    <row r="5392" spans="1:4">
      <c r="A5392">
        <v>5717</v>
      </c>
      <c r="B5392" t="s">
        <v>9987</v>
      </c>
      <c r="C5392" s="30">
        <v>0</v>
      </c>
      <c r="D5392" s="183">
        <v>0</v>
      </c>
    </row>
    <row r="5393" spans="1:4">
      <c r="A5393">
        <v>5718</v>
      </c>
      <c r="B5393" t="s">
        <v>9988</v>
      </c>
      <c r="C5393" s="30">
        <v>0</v>
      </c>
      <c r="D5393" s="183">
        <v>0</v>
      </c>
    </row>
    <row r="5394" spans="1:4">
      <c r="A5394">
        <v>5719</v>
      </c>
      <c r="B5394" t="s">
        <v>9989</v>
      </c>
      <c r="C5394" s="30">
        <v>0</v>
      </c>
      <c r="D5394" s="183">
        <v>0</v>
      </c>
    </row>
    <row r="5395" spans="1:4">
      <c r="A5395">
        <v>5720</v>
      </c>
      <c r="B5395" t="s">
        <v>9990</v>
      </c>
      <c r="C5395" s="30">
        <v>0</v>
      </c>
      <c r="D5395" s="183">
        <v>0</v>
      </c>
    </row>
    <row r="5396" spans="1:4">
      <c r="A5396">
        <v>5721</v>
      </c>
      <c r="B5396" t="s">
        <v>9991</v>
      </c>
      <c r="C5396" s="30">
        <v>0</v>
      </c>
      <c r="D5396" s="183">
        <v>8.3759999999999994</v>
      </c>
    </row>
    <row r="5397" spans="1:4">
      <c r="A5397">
        <v>5722</v>
      </c>
      <c r="B5397" t="s">
        <v>9992</v>
      </c>
      <c r="C5397" s="30">
        <v>0</v>
      </c>
      <c r="D5397" s="183">
        <v>8.3049999999999997</v>
      </c>
    </row>
    <row r="5398" spans="1:4">
      <c r="A5398">
        <v>5723</v>
      </c>
      <c r="B5398" t="s">
        <v>9993</v>
      </c>
      <c r="C5398" s="30">
        <v>0</v>
      </c>
      <c r="D5398" s="183">
        <v>0</v>
      </c>
    </row>
    <row r="5399" spans="1:4">
      <c r="A5399">
        <v>5724</v>
      </c>
      <c r="B5399" t="s">
        <v>9994</v>
      </c>
      <c r="C5399" s="30">
        <v>0</v>
      </c>
      <c r="D5399" s="183">
        <v>0</v>
      </c>
    </row>
    <row r="5400" spans="1:4">
      <c r="A5400">
        <v>5725</v>
      </c>
      <c r="B5400" t="s">
        <v>9995</v>
      </c>
      <c r="C5400" s="30">
        <v>57</v>
      </c>
      <c r="D5400" s="183">
        <v>0</v>
      </c>
    </row>
    <row r="5401" spans="1:4">
      <c r="A5401">
        <v>5726</v>
      </c>
      <c r="B5401" t="s">
        <v>9996</v>
      </c>
      <c r="C5401" s="30">
        <v>0</v>
      </c>
      <c r="D5401" s="183">
        <v>14.691000000000001</v>
      </c>
    </row>
    <row r="5402" spans="1:4">
      <c r="A5402">
        <v>5727</v>
      </c>
      <c r="B5402" t="s">
        <v>9997</v>
      </c>
      <c r="C5402" s="30">
        <v>0</v>
      </c>
      <c r="D5402" s="183">
        <v>19.274999999999999</v>
      </c>
    </row>
    <row r="5403" spans="1:4">
      <c r="A5403">
        <v>5728</v>
      </c>
      <c r="B5403" t="s">
        <v>9998</v>
      </c>
      <c r="C5403" s="30">
        <v>43</v>
      </c>
      <c r="D5403" s="183">
        <v>0</v>
      </c>
    </row>
    <row r="5404" spans="1:4">
      <c r="A5404">
        <v>5729</v>
      </c>
      <c r="B5404" t="s">
        <v>9999</v>
      </c>
      <c r="C5404" s="30">
        <v>0</v>
      </c>
      <c r="D5404" s="183">
        <v>0</v>
      </c>
    </row>
    <row r="5405" spans="1:4">
      <c r="A5405">
        <v>5730</v>
      </c>
      <c r="B5405" t="s">
        <v>10000</v>
      </c>
      <c r="C5405" s="30">
        <v>6</v>
      </c>
      <c r="D5405" s="183">
        <v>21.809000000000001</v>
      </c>
    </row>
    <row r="5406" spans="1:4">
      <c r="A5406">
        <v>5731</v>
      </c>
      <c r="B5406" t="s">
        <v>10001</v>
      </c>
      <c r="C5406" s="30">
        <v>0</v>
      </c>
      <c r="D5406" s="183">
        <v>7.4020000000000001</v>
      </c>
    </row>
    <row r="5407" spans="1:4">
      <c r="A5407">
        <v>5732</v>
      </c>
      <c r="B5407" t="s">
        <v>10002</v>
      </c>
      <c r="C5407" s="30">
        <v>0</v>
      </c>
      <c r="D5407" s="183">
        <v>0</v>
      </c>
    </row>
    <row r="5408" spans="1:4">
      <c r="A5408">
        <v>5733</v>
      </c>
      <c r="B5408" t="s">
        <v>10003</v>
      </c>
      <c r="C5408" s="30">
        <v>0</v>
      </c>
      <c r="D5408" s="183">
        <v>21.795999999999999</v>
      </c>
    </row>
    <row r="5409" spans="1:4">
      <c r="A5409">
        <v>5734</v>
      </c>
      <c r="B5409" t="s">
        <v>10004</v>
      </c>
      <c r="C5409" s="30">
        <v>0</v>
      </c>
      <c r="D5409" s="183">
        <v>0</v>
      </c>
    </row>
    <row r="5410" spans="1:4">
      <c r="A5410">
        <v>5735</v>
      </c>
      <c r="B5410" t="s">
        <v>10005</v>
      </c>
      <c r="C5410" s="30">
        <v>12</v>
      </c>
      <c r="D5410" s="183">
        <v>0</v>
      </c>
    </row>
    <row r="5411" spans="1:4">
      <c r="A5411">
        <v>5736</v>
      </c>
      <c r="B5411" t="s">
        <v>10006</v>
      </c>
      <c r="C5411" s="30">
        <v>0</v>
      </c>
      <c r="D5411" s="183">
        <v>26.94</v>
      </c>
    </row>
    <row r="5412" spans="1:4">
      <c r="A5412">
        <v>5737</v>
      </c>
      <c r="B5412" t="s">
        <v>10007</v>
      </c>
      <c r="C5412" s="30">
        <v>0</v>
      </c>
      <c r="D5412" s="183">
        <v>0</v>
      </c>
    </row>
    <row r="5413" spans="1:4">
      <c r="A5413">
        <v>5738</v>
      </c>
      <c r="B5413" t="s">
        <v>10008</v>
      </c>
      <c r="C5413" s="30">
        <v>6</v>
      </c>
      <c r="D5413" s="183">
        <v>36.24</v>
      </c>
    </row>
    <row r="5414" spans="1:4">
      <c r="A5414">
        <v>5739</v>
      </c>
      <c r="B5414" t="s">
        <v>10009</v>
      </c>
      <c r="C5414" s="30">
        <v>69</v>
      </c>
      <c r="D5414" s="183">
        <v>20.448</v>
      </c>
    </row>
    <row r="5415" spans="1:4">
      <c r="A5415">
        <v>5740</v>
      </c>
      <c r="B5415" t="s">
        <v>10010</v>
      </c>
      <c r="C5415" s="30">
        <v>3</v>
      </c>
      <c r="D5415" s="183">
        <v>0</v>
      </c>
    </row>
    <row r="5416" spans="1:4">
      <c r="A5416">
        <v>5741</v>
      </c>
      <c r="B5416" t="s">
        <v>10011</v>
      </c>
      <c r="C5416" s="30">
        <v>9</v>
      </c>
      <c r="D5416" s="183">
        <v>0</v>
      </c>
    </row>
    <row r="5417" spans="1:4">
      <c r="A5417">
        <v>5742</v>
      </c>
      <c r="B5417" t="s">
        <v>10012</v>
      </c>
      <c r="C5417" s="30">
        <v>0</v>
      </c>
      <c r="D5417" s="183">
        <v>0</v>
      </c>
    </row>
    <row r="5418" spans="1:4">
      <c r="A5418">
        <v>5743</v>
      </c>
      <c r="B5418" t="s">
        <v>10013</v>
      </c>
      <c r="C5418" s="30">
        <v>0</v>
      </c>
      <c r="D5418" s="183">
        <v>0</v>
      </c>
    </row>
    <row r="5419" spans="1:4">
      <c r="A5419">
        <v>5744</v>
      </c>
      <c r="B5419" t="s">
        <v>10014</v>
      </c>
      <c r="C5419" s="30">
        <v>0</v>
      </c>
      <c r="D5419" s="183">
        <v>0</v>
      </c>
    </row>
    <row r="5420" spans="1:4">
      <c r="A5420">
        <v>5745</v>
      </c>
      <c r="B5420" t="s">
        <v>10015</v>
      </c>
      <c r="C5420" s="30">
        <v>12</v>
      </c>
      <c r="D5420" s="183">
        <v>0</v>
      </c>
    </row>
    <row r="5421" spans="1:4">
      <c r="A5421">
        <v>5746</v>
      </c>
      <c r="B5421" t="s">
        <v>10016</v>
      </c>
      <c r="C5421" s="30">
        <v>0</v>
      </c>
      <c r="D5421" s="183">
        <v>0</v>
      </c>
    </row>
    <row r="5422" spans="1:4">
      <c r="A5422">
        <v>5747</v>
      </c>
      <c r="B5422" t="s">
        <v>10017</v>
      </c>
      <c r="C5422" s="30">
        <v>0</v>
      </c>
      <c r="D5422" s="183">
        <v>0</v>
      </c>
    </row>
    <row r="5423" spans="1:4">
      <c r="A5423">
        <v>5748</v>
      </c>
      <c r="B5423" t="s">
        <v>10018</v>
      </c>
      <c r="C5423" s="30">
        <v>720</v>
      </c>
      <c r="D5423" s="183">
        <v>0</v>
      </c>
    </row>
    <row r="5424" spans="1:4">
      <c r="A5424">
        <v>5749</v>
      </c>
      <c r="B5424" t="s">
        <v>10019</v>
      </c>
      <c r="C5424" s="30">
        <v>48</v>
      </c>
      <c r="D5424" s="183">
        <v>0</v>
      </c>
    </row>
    <row r="5425" spans="1:4">
      <c r="A5425">
        <v>5750</v>
      </c>
      <c r="B5425" t="s">
        <v>10020</v>
      </c>
      <c r="C5425" s="30">
        <v>0</v>
      </c>
      <c r="D5425" s="183">
        <v>0</v>
      </c>
    </row>
    <row r="5426" spans="1:4">
      <c r="A5426">
        <v>5751</v>
      </c>
      <c r="B5426" t="s">
        <v>10021</v>
      </c>
      <c r="C5426" s="30">
        <v>12</v>
      </c>
      <c r="D5426" s="183">
        <v>0</v>
      </c>
    </row>
    <row r="5427" spans="1:4">
      <c r="A5427">
        <v>5752</v>
      </c>
      <c r="B5427" t="s">
        <v>27431</v>
      </c>
      <c r="C5427" s="30">
        <v>0</v>
      </c>
      <c r="D5427" s="183">
        <v>0</v>
      </c>
    </row>
    <row r="5428" spans="1:4">
      <c r="A5428">
        <v>5753</v>
      </c>
      <c r="B5428" t="s">
        <v>10022</v>
      </c>
      <c r="C5428" s="30">
        <v>0</v>
      </c>
      <c r="D5428" s="183">
        <v>0.78100000000000003</v>
      </c>
    </row>
    <row r="5429" spans="1:4">
      <c r="A5429">
        <v>5754</v>
      </c>
      <c r="B5429" t="s">
        <v>10023</v>
      </c>
      <c r="C5429" s="30">
        <v>0</v>
      </c>
      <c r="D5429" s="183">
        <v>0</v>
      </c>
    </row>
    <row r="5430" spans="1:4">
      <c r="A5430">
        <v>5755</v>
      </c>
      <c r="B5430" t="s">
        <v>10024</v>
      </c>
      <c r="C5430" s="30">
        <v>0</v>
      </c>
      <c r="D5430" s="183">
        <v>0</v>
      </c>
    </row>
    <row r="5431" spans="1:4">
      <c r="A5431">
        <v>5756</v>
      </c>
      <c r="B5431" t="s">
        <v>10025</v>
      </c>
      <c r="C5431" s="30">
        <v>0</v>
      </c>
      <c r="D5431" s="183">
        <v>0</v>
      </c>
    </row>
    <row r="5432" spans="1:4">
      <c r="A5432">
        <v>5757</v>
      </c>
      <c r="B5432" t="s">
        <v>10026</v>
      </c>
      <c r="C5432" s="30">
        <v>0</v>
      </c>
      <c r="D5432" s="183">
        <v>0</v>
      </c>
    </row>
    <row r="5433" spans="1:4">
      <c r="A5433">
        <v>5758</v>
      </c>
      <c r="B5433" t="s">
        <v>10027</v>
      </c>
      <c r="C5433" s="30">
        <v>0</v>
      </c>
      <c r="D5433" s="183">
        <v>12.726000000000001</v>
      </c>
    </row>
    <row r="5434" spans="1:4">
      <c r="A5434">
        <v>5759</v>
      </c>
      <c r="B5434" t="s">
        <v>10028</v>
      </c>
      <c r="C5434" s="30">
        <v>0</v>
      </c>
      <c r="D5434" s="183">
        <v>23.75</v>
      </c>
    </row>
    <row r="5435" spans="1:4">
      <c r="A5435">
        <v>5760</v>
      </c>
      <c r="B5435" t="s">
        <v>10029</v>
      </c>
      <c r="C5435" s="30">
        <v>1434</v>
      </c>
      <c r="D5435" s="183">
        <v>0</v>
      </c>
    </row>
    <row r="5436" spans="1:4">
      <c r="A5436">
        <v>5761</v>
      </c>
      <c r="B5436" t="s">
        <v>27504</v>
      </c>
      <c r="C5436" s="30">
        <v>0</v>
      </c>
      <c r="D5436" s="183">
        <v>0</v>
      </c>
    </row>
    <row r="5437" spans="1:4">
      <c r="A5437">
        <v>5762</v>
      </c>
      <c r="B5437" t="s">
        <v>10030</v>
      </c>
      <c r="C5437" s="30">
        <v>0</v>
      </c>
      <c r="D5437" s="183">
        <v>0</v>
      </c>
    </row>
    <row r="5438" spans="1:4">
      <c r="A5438">
        <v>5763</v>
      </c>
      <c r="B5438" t="s">
        <v>10031</v>
      </c>
      <c r="C5438" s="30">
        <v>0</v>
      </c>
      <c r="D5438" s="183">
        <v>8.4209999999999994</v>
      </c>
    </row>
    <row r="5439" spans="1:4">
      <c r="A5439">
        <v>5764</v>
      </c>
      <c r="B5439" t="s">
        <v>10032</v>
      </c>
      <c r="C5439" s="30">
        <v>0</v>
      </c>
      <c r="D5439" s="183">
        <v>29.047999999999998</v>
      </c>
    </row>
    <row r="5440" spans="1:4">
      <c r="A5440">
        <v>5765</v>
      </c>
      <c r="B5440" t="s">
        <v>27624</v>
      </c>
      <c r="C5440" s="30">
        <v>0</v>
      </c>
      <c r="D5440" s="183">
        <v>0</v>
      </c>
    </row>
    <row r="5441" spans="1:4">
      <c r="A5441">
        <v>5766</v>
      </c>
      <c r="B5441" t="s">
        <v>10033</v>
      </c>
      <c r="C5441" s="30">
        <v>0</v>
      </c>
      <c r="D5441" s="183">
        <v>0</v>
      </c>
    </row>
    <row r="5442" spans="1:4">
      <c r="A5442">
        <v>5767</v>
      </c>
      <c r="B5442" t="s">
        <v>10034</v>
      </c>
      <c r="C5442" s="30">
        <v>0</v>
      </c>
      <c r="D5442" s="183">
        <v>0</v>
      </c>
    </row>
    <row r="5443" spans="1:4">
      <c r="A5443">
        <v>5768</v>
      </c>
      <c r="B5443" t="s">
        <v>10035</v>
      </c>
      <c r="C5443" s="30">
        <v>0</v>
      </c>
      <c r="D5443" s="183">
        <v>0</v>
      </c>
    </row>
    <row r="5444" spans="1:4">
      <c r="A5444">
        <v>5769</v>
      </c>
      <c r="B5444" t="s">
        <v>10036</v>
      </c>
      <c r="C5444" s="30">
        <v>0</v>
      </c>
      <c r="D5444" s="183">
        <v>14.31</v>
      </c>
    </row>
    <row r="5445" spans="1:4">
      <c r="A5445">
        <v>5770</v>
      </c>
      <c r="B5445" t="s">
        <v>10037</v>
      </c>
      <c r="C5445" s="30">
        <v>0</v>
      </c>
      <c r="D5445" s="183">
        <v>23.57</v>
      </c>
    </row>
    <row r="5446" spans="1:4">
      <c r="A5446">
        <v>5771</v>
      </c>
      <c r="B5446" t="s">
        <v>10038</v>
      </c>
      <c r="C5446" s="30">
        <v>0</v>
      </c>
      <c r="D5446" s="183">
        <v>2.8090000000000002</v>
      </c>
    </row>
    <row r="5447" spans="1:4">
      <c r="A5447">
        <v>5772</v>
      </c>
      <c r="B5447" t="s">
        <v>10039</v>
      </c>
      <c r="C5447" s="30">
        <v>0</v>
      </c>
      <c r="D5447" s="183">
        <v>0</v>
      </c>
    </row>
    <row r="5448" spans="1:4">
      <c r="A5448">
        <v>5773</v>
      </c>
      <c r="B5448" t="s">
        <v>10040</v>
      </c>
      <c r="C5448" s="30">
        <v>0</v>
      </c>
      <c r="D5448" s="183">
        <v>0</v>
      </c>
    </row>
    <row r="5449" spans="1:4">
      <c r="A5449">
        <v>5774</v>
      </c>
      <c r="B5449" t="s">
        <v>10041</v>
      </c>
      <c r="C5449" s="30">
        <v>0</v>
      </c>
      <c r="D5449" s="183">
        <v>0</v>
      </c>
    </row>
    <row r="5450" spans="1:4">
      <c r="A5450">
        <v>5775</v>
      </c>
      <c r="B5450" t="s">
        <v>10042</v>
      </c>
      <c r="C5450" s="30">
        <v>0</v>
      </c>
      <c r="D5450" s="183">
        <v>0</v>
      </c>
    </row>
    <row r="5451" spans="1:4">
      <c r="A5451">
        <v>5776</v>
      </c>
      <c r="B5451" t="s">
        <v>10043</v>
      </c>
      <c r="C5451" s="30">
        <v>0</v>
      </c>
      <c r="D5451" s="183">
        <v>2.157</v>
      </c>
    </row>
    <row r="5452" spans="1:4">
      <c r="A5452">
        <v>5777</v>
      </c>
      <c r="B5452" t="s">
        <v>10044</v>
      </c>
      <c r="C5452" s="30">
        <v>0</v>
      </c>
      <c r="D5452" s="183">
        <v>38.118000000000002</v>
      </c>
    </row>
    <row r="5453" spans="1:4">
      <c r="A5453">
        <v>5778</v>
      </c>
      <c r="B5453" t="s">
        <v>10045</v>
      </c>
      <c r="C5453" s="30">
        <v>0</v>
      </c>
      <c r="D5453" s="183">
        <v>0</v>
      </c>
    </row>
    <row r="5454" spans="1:4">
      <c r="A5454">
        <v>5779</v>
      </c>
      <c r="B5454" t="s">
        <v>10046</v>
      </c>
      <c r="C5454" s="30">
        <v>0</v>
      </c>
      <c r="D5454" s="183">
        <v>0</v>
      </c>
    </row>
    <row r="5455" spans="1:4">
      <c r="A5455">
        <v>5780</v>
      </c>
      <c r="B5455" t="s">
        <v>10047</v>
      </c>
      <c r="C5455" s="30">
        <v>0</v>
      </c>
      <c r="D5455" s="183">
        <v>0</v>
      </c>
    </row>
    <row r="5456" spans="1:4">
      <c r="A5456">
        <v>5781</v>
      </c>
      <c r="B5456" t="s">
        <v>10048</v>
      </c>
      <c r="C5456" s="30">
        <v>0</v>
      </c>
      <c r="D5456" s="183">
        <v>0</v>
      </c>
    </row>
    <row r="5457" spans="1:4">
      <c r="A5457">
        <v>5782</v>
      </c>
      <c r="B5457" t="s">
        <v>10049</v>
      </c>
      <c r="C5457" s="30">
        <v>3</v>
      </c>
      <c r="D5457" s="183">
        <v>10.689</v>
      </c>
    </row>
    <row r="5458" spans="1:4">
      <c r="A5458">
        <v>5783</v>
      </c>
      <c r="B5458" t="s">
        <v>10050</v>
      </c>
      <c r="C5458" s="30">
        <v>0</v>
      </c>
      <c r="D5458" s="183">
        <v>0</v>
      </c>
    </row>
    <row r="5459" spans="1:4">
      <c r="A5459">
        <v>5784</v>
      </c>
      <c r="B5459" t="s">
        <v>10051</v>
      </c>
      <c r="C5459" s="30">
        <v>0</v>
      </c>
      <c r="D5459" s="183">
        <v>0</v>
      </c>
    </row>
    <row r="5460" spans="1:4">
      <c r="A5460">
        <v>5785</v>
      </c>
      <c r="B5460" t="s">
        <v>10052</v>
      </c>
      <c r="C5460" s="30">
        <v>0</v>
      </c>
      <c r="D5460" s="183">
        <v>0</v>
      </c>
    </row>
    <row r="5461" spans="1:4">
      <c r="A5461">
        <v>5786</v>
      </c>
      <c r="B5461" t="s">
        <v>10053</v>
      </c>
      <c r="C5461" s="30">
        <v>18</v>
      </c>
      <c r="D5461" s="183">
        <v>0</v>
      </c>
    </row>
    <row r="5462" spans="1:4">
      <c r="A5462">
        <v>5787</v>
      </c>
      <c r="B5462" t="s">
        <v>10054</v>
      </c>
      <c r="C5462" s="30">
        <v>0</v>
      </c>
      <c r="D5462" s="183">
        <v>0</v>
      </c>
    </row>
    <row r="5463" spans="1:4">
      <c r="A5463">
        <v>5788</v>
      </c>
      <c r="B5463" t="s">
        <v>10055</v>
      </c>
      <c r="C5463" s="30">
        <v>0</v>
      </c>
      <c r="D5463" s="183">
        <v>0</v>
      </c>
    </row>
    <row r="5464" spans="1:4">
      <c r="A5464">
        <v>5789</v>
      </c>
      <c r="B5464" t="s">
        <v>10056</v>
      </c>
      <c r="C5464" s="30">
        <v>0</v>
      </c>
      <c r="D5464" s="183">
        <v>0</v>
      </c>
    </row>
    <row r="5465" spans="1:4">
      <c r="A5465">
        <v>5790</v>
      </c>
      <c r="B5465" t="s">
        <v>10057</v>
      </c>
      <c r="C5465" s="30">
        <v>0</v>
      </c>
      <c r="D5465" s="183">
        <v>0</v>
      </c>
    </row>
    <row r="5466" spans="1:4">
      <c r="A5466">
        <v>5791</v>
      </c>
      <c r="B5466" t="s">
        <v>10058</v>
      </c>
      <c r="C5466" s="30">
        <v>0</v>
      </c>
      <c r="D5466" s="183">
        <v>0</v>
      </c>
    </row>
    <row r="5467" spans="1:4">
      <c r="A5467">
        <v>5792</v>
      </c>
      <c r="B5467" t="s">
        <v>32267</v>
      </c>
      <c r="C5467" s="30">
        <v>0</v>
      </c>
      <c r="D5467" s="183">
        <v>0</v>
      </c>
    </row>
    <row r="5468" spans="1:4">
      <c r="A5468">
        <v>5793</v>
      </c>
      <c r="B5468" t="s">
        <v>32268</v>
      </c>
      <c r="C5468" s="30">
        <v>0</v>
      </c>
      <c r="D5468" s="183">
        <v>0</v>
      </c>
    </row>
    <row r="5469" spans="1:4">
      <c r="A5469">
        <v>5794</v>
      </c>
      <c r="B5469" t="s">
        <v>10059</v>
      </c>
      <c r="C5469" s="30">
        <v>0</v>
      </c>
      <c r="D5469" s="183">
        <v>52.16</v>
      </c>
    </row>
    <row r="5470" spans="1:4">
      <c r="A5470">
        <v>5795</v>
      </c>
      <c r="B5470" t="s">
        <v>10060</v>
      </c>
      <c r="C5470" s="30">
        <v>0</v>
      </c>
      <c r="D5470" s="183">
        <v>8.0730000000000004</v>
      </c>
    </row>
    <row r="5471" spans="1:4">
      <c r="A5471">
        <v>5796</v>
      </c>
      <c r="B5471" t="s">
        <v>10061</v>
      </c>
      <c r="C5471" s="30">
        <v>0</v>
      </c>
      <c r="D5471" s="183">
        <v>0</v>
      </c>
    </row>
    <row r="5472" spans="1:4">
      <c r="A5472">
        <v>5797</v>
      </c>
      <c r="B5472" t="s">
        <v>27611</v>
      </c>
      <c r="C5472" s="30">
        <v>0</v>
      </c>
      <c r="D5472" s="183">
        <v>11.625</v>
      </c>
    </row>
    <row r="5473" spans="1:4">
      <c r="A5473">
        <v>5798</v>
      </c>
      <c r="B5473" t="s">
        <v>10062</v>
      </c>
      <c r="C5473" s="30">
        <v>24</v>
      </c>
      <c r="D5473" s="183">
        <v>0</v>
      </c>
    </row>
    <row r="5474" spans="1:4">
      <c r="A5474">
        <v>5799</v>
      </c>
      <c r="B5474" t="s">
        <v>10063</v>
      </c>
      <c r="C5474" s="30">
        <v>0</v>
      </c>
      <c r="D5474" s="183">
        <v>0</v>
      </c>
    </row>
    <row r="5475" spans="1:4">
      <c r="A5475">
        <v>5800</v>
      </c>
      <c r="B5475" t="s">
        <v>10064</v>
      </c>
      <c r="C5475" s="30">
        <v>0</v>
      </c>
      <c r="D5475" s="183">
        <v>0</v>
      </c>
    </row>
    <row r="5476" spans="1:4">
      <c r="A5476">
        <v>5801</v>
      </c>
      <c r="B5476" t="s">
        <v>10065</v>
      </c>
      <c r="C5476" s="30">
        <v>0</v>
      </c>
      <c r="D5476" s="183">
        <v>0</v>
      </c>
    </row>
    <row r="5477" spans="1:4">
      <c r="A5477">
        <v>5802</v>
      </c>
      <c r="B5477" t="s">
        <v>10066</v>
      </c>
      <c r="C5477" s="30">
        <v>60</v>
      </c>
      <c r="D5477" s="183">
        <v>0</v>
      </c>
    </row>
    <row r="5478" spans="1:4">
      <c r="A5478">
        <v>5803</v>
      </c>
      <c r="B5478" t="s">
        <v>10067</v>
      </c>
      <c r="C5478" s="30">
        <v>0</v>
      </c>
      <c r="D5478" s="183">
        <v>0</v>
      </c>
    </row>
    <row r="5479" spans="1:4">
      <c r="A5479">
        <v>5804</v>
      </c>
      <c r="B5479" t="s">
        <v>10068</v>
      </c>
      <c r="C5479" s="30">
        <v>0</v>
      </c>
      <c r="D5479" s="183">
        <v>0</v>
      </c>
    </row>
    <row r="5480" spans="1:4">
      <c r="A5480">
        <v>5805</v>
      </c>
      <c r="B5480" t="s">
        <v>10069</v>
      </c>
      <c r="C5480" s="30">
        <v>0</v>
      </c>
      <c r="D5480" s="183">
        <v>16.853999999999999</v>
      </c>
    </row>
    <row r="5481" spans="1:4">
      <c r="A5481">
        <v>5806</v>
      </c>
      <c r="B5481" t="s">
        <v>10070</v>
      </c>
      <c r="C5481" s="30">
        <v>0</v>
      </c>
      <c r="D5481" s="183">
        <v>0</v>
      </c>
    </row>
    <row r="5482" spans="1:4">
      <c r="A5482">
        <v>5807</v>
      </c>
      <c r="B5482" t="s">
        <v>10071</v>
      </c>
      <c r="C5482" s="30">
        <v>0</v>
      </c>
      <c r="D5482" s="183">
        <v>0</v>
      </c>
    </row>
    <row r="5483" spans="1:4">
      <c r="A5483">
        <v>5808</v>
      </c>
      <c r="B5483" t="s">
        <v>10072</v>
      </c>
      <c r="C5483" s="30">
        <v>0</v>
      </c>
      <c r="D5483" s="183">
        <v>0</v>
      </c>
    </row>
    <row r="5484" spans="1:4">
      <c r="A5484">
        <v>5809</v>
      </c>
      <c r="B5484" t="s">
        <v>10073</v>
      </c>
      <c r="C5484" s="30">
        <v>0</v>
      </c>
      <c r="D5484" s="183">
        <v>0</v>
      </c>
    </row>
    <row r="5485" spans="1:4">
      <c r="A5485">
        <v>5810</v>
      </c>
      <c r="B5485" t="s">
        <v>10074</v>
      </c>
      <c r="C5485" s="30">
        <v>0</v>
      </c>
      <c r="D5485" s="183">
        <v>0</v>
      </c>
    </row>
    <row r="5486" spans="1:4">
      <c r="A5486">
        <v>5811</v>
      </c>
      <c r="B5486" t="s">
        <v>10075</v>
      </c>
      <c r="C5486" s="30">
        <v>0</v>
      </c>
      <c r="D5486" s="183">
        <v>0</v>
      </c>
    </row>
    <row r="5487" spans="1:4">
      <c r="A5487">
        <v>5812</v>
      </c>
      <c r="B5487" t="s">
        <v>10076</v>
      </c>
      <c r="C5487" s="30">
        <v>0</v>
      </c>
      <c r="D5487" s="183">
        <v>0</v>
      </c>
    </row>
    <row r="5488" spans="1:4">
      <c r="A5488">
        <v>5813</v>
      </c>
      <c r="B5488" t="s">
        <v>10077</v>
      </c>
      <c r="C5488" s="30">
        <v>0</v>
      </c>
      <c r="D5488" s="183">
        <v>0</v>
      </c>
    </row>
    <row r="5489" spans="1:4">
      <c r="A5489">
        <v>5814</v>
      </c>
      <c r="B5489" t="s">
        <v>10078</v>
      </c>
      <c r="C5489" s="30">
        <v>0</v>
      </c>
      <c r="D5489" s="183">
        <v>0</v>
      </c>
    </row>
    <row r="5490" spans="1:4">
      <c r="A5490">
        <v>5815</v>
      </c>
      <c r="B5490" t="s">
        <v>10079</v>
      </c>
      <c r="C5490" s="30">
        <v>0</v>
      </c>
      <c r="D5490" s="183">
        <v>0</v>
      </c>
    </row>
    <row r="5491" spans="1:4">
      <c r="A5491">
        <v>5816</v>
      </c>
      <c r="B5491" t="s">
        <v>10080</v>
      </c>
      <c r="C5491" s="30">
        <v>0</v>
      </c>
      <c r="D5491" s="183">
        <v>0</v>
      </c>
    </row>
    <row r="5492" spans="1:4">
      <c r="A5492">
        <v>5817</v>
      </c>
      <c r="B5492" t="s">
        <v>10081</v>
      </c>
      <c r="C5492" s="30">
        <v>18</v>
      </c>
      <c r="D5492" s="183">
        <v>0</v>
      </c>
    </row>
    <row r="5493" spans="1:4">
      <c r="A5493">
        <v>5818</v>
      </c>
      <c r="B5493" t="s">
        <v>10082</v>
      </c>
      <c r="C5493" s="30">
        <v>0</v>
      </c>
      <c r="D5493" s="183">
        <v>0</v>
      </c>
    </row>
    <row r="5494" spans="1:4">
      <c r="A5494">
        <v>5819</v>
      </c>
      <c r="B5494" t="s">
        <v>10083</v>
      </c>
      <c r="C5494" s="30">
        <v>0</v>
      </c>
      <c r="D5494" s="183">
        <v>18.681000000000001</v>
      </c>
    </row>
    <row r="5495" spans="1:4">
      <c r="A5495">
        <v>5820</v>
      </c>
      <c r="B5495" t="s">
        <v>10084</v>
      </c>
      <c r="C5495" s="30">
        <v>0</v>
      </c>
      <c r="D5495" s="183">
        <v>10.58</v>
      </c>
    </row>
    <row r="5496" spans="1:4">
      <c r="A5496">
        <v>5821</v>
      </c>
      <c r="B5496" t="s">
        <v>10085</v>
      </c>
      <c r="C5496" s="30">
        <v>12</v>
      </c>
      <c r="D5496" s="183">
        <v>0</v>
      </c>
    </row>
    <row r="5497" spans="1:4">
      <c r="A5497">
        <v>5822</v>
      </c>
      <c r="B5497" t="s">
        <v>10086</v>
      </c>
      <c r="C5497" s="30">
        <v>0</v>
      </c>
      <c r="D5497" s="183">
        <v>21.34</v>
      </c>
    </row>
    <row r="5498" spans="1:4">
      <c r="A5498">
        <v>5823</v>
      </c>
      <c r="B5498" t="s">
        <v>10087</v>
      </c>
      <c r="C5498" s="30">
        <v>0</v>
      </c>
      <c r="D5498" s="183">
        <v>0</v>
      </c>
    </row>
    <row r="5499" spans="1:4">
      <c r="A5499">
        <v>5824</v>
      </c>
      <c r="B5499" t="s">
        <v>10088</v>
      </c>
      <c r="C5499" s="30">
        <v>72</v>
      </c>
      <c r="D5499" s="183">
        <v>0</v>
      </c>
    </row>
    <row r="5500" spans="1:4">
      <c r="A5500">
        <v>5825</v>
      </c>
      <c r="B5500" t="s">
        <v>10089</v>
      </c>
      <c r="C5500" s="30">
        <v>0</v>
      </c>
      <c r="D5500" s="183">
        <v>0</v>
      </c>
    </row>
    <row r="5501" spans="1:4">
      <c r="A5501">
        <v>5826</v>
      </c>
      <c r="B5501" t="s">
        <v>10090</v>
      </c>
      <c r="C5501" s="30">
        <v>90</v>
      </c>
      <c r="D5501" s="183">
        <v>0</v>
      </c>
    </row>
    <row r="5502" spans="1:4">
      <c r="A5502">
        <v>5827</v>
      </c>
      <c r="B5502" t="s">
        <v>10091</v>
      </c>
      <c r="C5502" s="30">
        <v>6</v>
      </c>
      <c r="D5502" s="183">
        <v>5.0529999999999999</v>
      </c>
    </row>
    <row r="5503" spans="1:4">
      <c r="A5503">
        <v>5828</v>
      </c>
      <c r="B5503" t="s">
        <v>10092</v>
      </c>
      <c r="C5503" s="30">
        <v>0</v>
      </c>
      <c r="D5503" s="183">
        <v>0</v>
      </c>
    </row>
    <row r="5504" spans="1:4">
      <c r="A5504">
        <v>5829</v>
      </c>
      <c r="B5504" t="s">
        <v>10093</v>
      </c>
      <c r="C5504" s="30">
        <v>0</v>
      </c>
      <c r="D5504" s="183">
        <v>0</v>
      </c>
    </row>
    <row r="5505" spans="1:4">
      <c r="A5505">
        <v>5830</v>
      </c>
      <c r="B5505" t="s">
        <v>10094</v>
      </c>
      <c r="C5505" s="30">
        <v>0</v>
      </c>
      <c r="D5505" s="183">
        <v>0</v>
      </c>
    </row>
    <row r="5506" spans="1:4">
      <c r="A5506">
        <v>5831</v>
      </c>
      <c r="B5506" t="s">
        <v>10095</v>
      </c>
      <c r="C5506" s="30">
        <v>0</v>
      </c>
      <c r="D5506" s="183">
        <v>0</v>
      </c>
    </row>
    <row r="5507" spans="1:4">
      <c r="A5507">
        <v>5832</v>
      </c>
      <c r="B5507" t="s">
        <v>10096</v>
      </c>
      <c r="C5507" s="30">
        <v>0</v>
      </c>
      <c r="D5507" s="183">
        <v>0</v>
      </c>
    </row>
    <row r="5508" spans="1:4">
      <c r="A5508">
        <v>5833</v>
      </c>
      <c r="B5508" t="s">
        <v>10097</v>
      </c>
      <c r="C5508" s="30">
        <v>0</v>
      </c>
      <c r="D5508" s="183">
        <v>0</v>
      </c>
    </row>
    <row r="5509" spans="1:4">
      <c r="A5509">
        <v>5834</v>
      </c>
      <c r="B5509" t="s">
        <v>10098</v>
      </c>
      <c r="C5509" s="30">
        <v>0</v>
      </c>
      <c r="D5509" s="183">
        <v>0</v>
      </c>
    </row>
    <row r="5510" spans="1:4">
      <c r="A5510">
        <v>5835</v>
      </c>
      <c r="B5510" t="s">
        <v>10099</v>
      </c>
      <c r="C5510" s="30">
        <v>0</v>
      </c>
      <c r="D5510" s="183">
        <v>0</v>
      </c>
    </row>
    <row r="5511" spans="1:4">
      <c r="A5511">
        <v>5836</v>
      </c>
      <c r="B5511" t="s">
        <v>10100</v>
      </c>
      <c r="C5511" s="30">
        <v>0</v>
      </c>
      <c r="D5511" s="183">
        <v>0</v>
      </c>
    </row>
    <row r="5512" spans="1:4">
      <c r="A5512">
        <v>5837</v>
      </c>
      <c r="B5512" t="s">
        <v>10101</v>
      </c>
      <c r="C5512" s="30">
        <v>0</v>
      </c>
      <c r="D5512" s="183">
        <v>15.9</v>
      </c>
    </row>
    <row r="5513" spans="1:4">
      <c r="A5513">
        <v>5838</v>
      </c>
      <c r="B5513" t="s">
        <v>10102</v>
      </c>
      <c r="C5513" s="30">
        <v>0</v>
      </c>
      <c r="D5513" s="183">
        <v>0</v>
      </c>
    </row>
    <row r="5514" spans="1:4">
      <c r="A5514">
        <v>5839</v>
      </c>
      <c r="B5514" t="s">
        <v>10103</v>
      </c>
      <c r="C5514" s="30">
        <v>0</v>
      </c>
      <c r="D5514" s="183">
        <v>0</v>
      </c>
    </row>
    <row r="5515" spans="1:4">
      <c r="A5515">
        <v>5840</v>
      </c>
      <c r="B5515" t="s">
        <v>10104</v>
      </c>
      <c r="C5515" s="30">
        <v>0</v>
      </c>
      <c r="D5515" s="183">
        <v>0</v>
      </c>
    </row>
    <row r="5516" spans="1:4">
      <c r="A5516">
        <v>5841</v>
      </c>
      <c r="B5516" t="s">
        <v>10105</v>
      </c>
      <c r="C5516" s="30">
        <v>0</v>
      </c>
      <c r="D5516" s="183">
        <v>0</v>
      </c>
    </row>
    <row r="5517" spans="1:4">
      <c r="A5517">
        <v>5842</v>
      </c>
      <c r="B5517" t="s">
        <v>10106</v>
      </c>
      <c r="C5517" s="30">
        <v>6</v>
      </c>
      <c r="D5517" s="183">
        <v>10.45</v>
      </c>
    </row>
    <row r="5518" spans="1:4">
      <c r="A5518">
        <v>5843</v>
      </c>
      <c r="B5518" t="s">
        <v>27527</v>
      </c>
      <c r="C5518" s="30">
        <v>0</v>
      </c>
      <c r="D5518" s="183">
        <v>0</v>
      </c>
    </row>
    <row r="5519" spans="1:4">
      <c r="A5519">
        <v>5844</v>
      </c>
      <c r="B5519" t="s">
        <v>10107</v>
      </c>
      <c r="C5519" s="30">
        <v>24</v>
      </c>
      <c r="D5519" s="183">
        <v>26.19</v>
      </c>
    </row>
    <row r="5520" spans="1:4">
      <c r="A5520">
        <v>5845</v>
      </c>
      <c r="B5520" t="s">
        <v>10108</v>
      </c>
      <c r="C5520" s="30">
        <v>0</v>
      </c>
      <c r="D5520" s="183">
        <v>0</v>
      </c>
    </row>
    <row r="5521" spans="1:4">
      <c r="A5521">
        <v>5846</v>
      </c>
      <c r="B5521" t="s">
        <v>10109</v>
      </c>
      <c r="C5521" s="30">
        <v>0</v>
      </c>
      <c r="D5521" s="183">
        <v>0</v>
      </c>
    </row>
    <row r="5522" spans="1:4">
      <c r="A5522">
        <v>5847</v>
      </c>
      <c r="B5522" t="s">
        <v>10110</v>
      </c>
      <c r="C5522" s="30">
        <v>0</v>
      </c>
      <c r="D5522" s="183">
        <v>0</v>
      </c>
    </row>
    <row r="5523" spans="1:4">
      <c r="A5523">
        <v>5848</v>
      </c>
      <c r="B5523" t="s">
        <v>10111</v>
      </c>
      <c r="C5523" s="30">
        <v>0</v>
      </c>
      <c r="D5523" s="183">
        <v>0</v>
      </c>
    </row>
    <row r="5524" spans="1:4">
      <c r="A5524">
        <v>5849</v>
      </c>
      <c r="B5524" t="s">
        <v>10112</v>
      </c>
      <c r="C5524" s="30">
        <v>0</v>
      </c>
      <c r="D5524" s="183">
        <v>0</v>
      </c>
    </row>
    <row r="5525" spans="1:4">
      <c r="A5525">
        <v>5850</v>
      </c>
      <c r="B5525" t="s">
        <v>10113</v>
      </c>
      <c r="C5525" s="30">
        <v>0</v>
      </c>
      <c r="D5525" s="183">
        <v>0</v>
      </c>
    </row>
    <row r="5526" spans="1:4">
      <c r="A5526">
        <v>5851</v>
      </c>
      <c r="B5526" t="s">
        <v>10114</v>
      </c>
      <c r="C5526" s="30">
        <v>0</v>
      </c>
      <c r="D5526" s="183">
        <v>19.167000000000002</v>
      </c>
    </row>
    <row r="5527" spans="1:4">
      <c r="A5527">
        <v>5852</v>
      </c>
      <c r="B5527" t="s">
        <v>10115</v>
      </c>
      <c r="C5527" s="30">
        <v>0</v>
      </c>
      <c r="D5527" s="183">
        <v>0</v>
      </c>
    </row>
    <row r="5528" spans="1:4">
      <c r="A5528">
        <v>5853</v>
      </c>
      <c r="B5528" t="s">
        <v>10116</v>
      </c>
      <c r="C5528" s="30">
        <v>0</v>
      </c>
      <c r="D5528" s="183">
        <v>16.632999999999999</v>
      </c>
    </row>
    <row r="5529" spans="1:4">
      <c r="A5529">
        <v>5854</v>
      </c>
      <c r="B5529" t="s">
        <v>10117</v>
      </c>
      <c r="C5529" s="30">
        <v>0</v>
      </c>
      <c r="D5529" s="183">
        <v>0</v>
      </c>
    </row>
    <row r="5530" spans="1:4">
      <c r="A5530">
        <v>5855</v>
      </c>
      <c r="B5530" t="s">
        <v>10118</v>
      </c>
      <c r="C5530" s="30">
        <v>0</v>
      </c>
      <c r="D5530" s="183">
        <v>0</v>
      </c>
    </row>
    <row r="5531" spans="1:4">
      <c r="A5531">
        <v>5856</v>
      </c>
      <c r="B5531" t="s">
        <v>10119</v>
      </c>
      <c r="C5531" s="30">
        <v>0</v>
      </c>
      <c r="D5531" s="183">
        <v>11.401</v>
      </c>
    </row>
    <row r="5532" spans="1:4">
      <c r="A5532">
        <v>5857</v>
      </c>
      <c r="B5532" t="s">
        <v>10120</v>
      </c>
      <c r="C5532" s="30">
        <v>18</v>
      </c>
      <c r="D5532" s="183">
        <v>0</v>
      </c>
    </row>
    <row r="5533" spans="1:4">
      <c r="A5533">
        <v>5858</v>
      </c>
      <c r="B5533" t="s">
        <v>10121</v>
      </c>
      <c r="C5533" s="30">
        <v>0</v>
      </c>
      <c r="D5533" s="183">
        <v>0</v>
      </c>
    </row>
    <row r="5534" spans="1:4">
      <c r="A5534">
        <v>5859</v>
      </c>
      <c r="B5534" t="s">
        <v>10122</v>
      </c>
      <c r="C5534" s="30">
        <v>0</v>
      </c>
      <c r="D5534" s="183">
        <v>0</v>
      </c>
    </row>
    <row r="5535" spans="1:4">
      <c r="A5535">
        <v>5860</v>
      </c>
      <c r="B5535" t="s">
        <v>10123</v>
      </c>
      <c r="C5535" s="30">
        <v>0</v>
      </c>
      <c r="D5535" s="183">
        <v>0</v>
      </c>
    </row>
    <row r="5536" spans="1:4">
      <c r="A5536">
        <v>5861</v>
      </c>
      <c r="B5536" t="s">
        <v>10124</v>
      </c>
      <c r="C5536" s="30">
        <v>0</v>
      </c>
      <c r="D5536" s="183">
        <v>21.733000000000001</v>
      </c>
    </row>
    <row r="5537" spans="1:4">
      <c r="A5537">
        <v>5862</v>
      </c>
      <c r="B5537" t="s">
        <v>10125</v>
      </c>
      <c r="C5537" s="30">
        <v>0</v>
      </c>
      <c r="D5537" s="183">
        <v>0</v>
      </c>
    </row>
    <row r="5538" spans="1:4">
      <c r="A5538">
        <v>5863</v>
      </c>
      <c r="B5538" t="s">
        <v>10126</v>
      </c>
      <c r="C5538" s="30">
        <v>0</v>
      </c>
      <c r="D5538" s="183">
        <v>0</v>
      </c>
    </row>
    <row r="5539" spans="1:4">
      <c r="A5539">
        <v>5864</v>
      </c>
      <c r="B5539" t="s">
        <v>10127</v>
      </c>
      <c r="C5539" s="30">
        <v>0</v>
      </c>
      <c r="D5539" s="183">
        <v>40</v>
      </c>
    </row>
    <row r="5540" spans="1:4">
      <c r="A5540">
        <v>5865</v>
      </c>
      <c r="B5540" t="s">
        <v>10128</v>
      </c>
      <c r="C5540" s="30">
        <v>0</v>
      </c>
      <c r="D5540" s="183">
        <v>0</v>
      </c>
    </row>
    <row r="5541" spans="1:4">
      <c r="A5541">
        <v>5869</v>
      </c>
      <c r="B5541" t="s">
        <v>10129</v>
      </c>
      <c r="C5541" s="30">
        <v>0</v>
      </c>
      <c r="D5541" s="183">
        <v>0</v>
      </c>
    </row>
    <row r="5542" spans="1:4">
      <c r="A5542">
        <v>5870</v>
      </c>
      <c r="B5542" t="s">
        <v>10130</v>
      </c>
      <c r="C5542" s="30">
        <v>0</v>
      </c>
      <c r="D5542" s="183">
        <v>0</v>
      </c>
    </row>
    <row r="5543" spans="1:4">
      <c r="A5543">
        <v>5871</v>
      </c>
      <c r="B5543" t="s">
        <v>10131</v>
      </c>
      <c r="C5543" s="30">
        <v>0</v>
      </c>
      <c r="D5543" s="183">
        <v>33.119999999999997</v>
      </c>
    </row>
    <row r="5544" spans="1:4">
      <c r="A5544">
        <v>5872</v>
      </c>
      <c r="B5544" t="s">
        <v>10132</v>
      </c>
      <c r="C5544" s="30">
        <v>0</v>
      </c>
      <c r="D5544" s="183">
        <v>0</v>
      </c>
    </row>
    <row r="5545" spans="1:4">
      <c r="A5545">
        <v>5873</v>
      </c>
      <c r="B5545" t="s">
        <v>10133</v>
      </c>
      <c r="C5545" s="30">
        <v>0</v>
      </c>
      <c r="D5545" s="183">
        <v>0</v>
      </c>
    </row>
    <row r="5546" spans="1:4">
      <c r="A5546">
        <v>5874</v>
      </c>
      <c r="B5546" t="s">
        <v>10134</v>
      </c>
      <c r="C5546" s="30">
        <v>0</v>
      </c>
      <c r="D5546" s="183">
        <v>0</v>
      </c>
    </row>
    <row r="5547" spans="1:4">
      <c r="A5547">
        <v>5875</v>
      </c>
      <c r="B5547" t="s">
        <v>10135</v>
      </c>
      <c r="C5547" s="30">
        <v>0</v>
      </c>
      <c r="D5547" s="183">
        <v>13.61</v>
      </c>
    </row>
    <row r="5548" spans="1:4">
      <c r="A5548">
        <v>5876</v>
      </c>
      <c r="B5548" t="s">
        <v>10136</v>
      </c>
      <c r="C5548" s="30">
        <v>0</v>
      </c>
      <c r="D5548" s="183">
        <v>0</v>
      </c>
    </row>
    <row r="5549" spans="1:4">
      <c r="A5549">
        <v>5877</v>
      </c>
      <c r="B5549" t="s">
        <v>10137</v>
      </c>
      <c r="C5549" s="30">
        <v>0</v>
      </c>
      <c r="D5549" s="183">
        <v>20.684999999999999</v>
      </c>
    </row>
    <row r="5550" spans="1:4">
      <c r="A5550">
        <v>5878</v>
      </c>
      <c r="B5550" t="s">
        <v>10138</v>
      </c>
      <c r="C5550" s="30">
        <v>0</v>
      </c>
      <c r="D5550" s="183">
        <v>0</v>
      </c>
    </row>
    <row r="5551" spans="1:4">
      <c r="A5551">
        <v>5879</v>
      </c>
      <c r="B5551" t="s">
        <v>10139</v>
      </c>
      <c r="C5551" s="30">
        <v>0</v>
      </c>
      <c r="D5551" s="183">
        <v>22.561</v>
      </c>
    </row>
    <row r="5552" spans="1:4">
      <c r="A5552">
        <v>5880</v>
      </c>
      <c r="B5552" t="s">
        <v>10140</v>
      </c>
      <c r="C5552" s="30">
        <v>0</v>
      </c>
      <c r="D5552" s="183">
        <v>0</v>
      </c>
    </row>
    <row r="5553" spans="1:4">
      <c r="A5553">
        <v>5881</v>
      </c>
      <c r="B5553" t="s">
        <v>10141</v>
      </c>
      <c r="C5553" s="30">
        <v>0</v>
      </c>
      <c r="D5553" s="183">
        <v>7.3019999999999996</v>
      </c>
    </row>
    <row r="5554" spans="1:4">
      <c r="A5554">
        <v>5882</v>
      </c>
      <c r="B5554" t="s">
        <v>10142</v>
      </c>
      <c r="C5554" s="30">
        <v>0</v>
      </c>
      <c r="D5554" s="183">
        <v>0</v>
      </c>
    </row>
    <row r="5555" spans="1:4">
      <c r="A5555">
        <v>5883</v>
      </c>
      <c r="B5555" t="s">
        <v>10143</v>
      </c>
      <c r="C5555" s="30">
        <v>0</v>
      </c>
      <c r="D5555" s="183">
        <v>25.494</v>
      </c>
    </row>
    <row r="5556" spans="1:4">
      <c r="A5556">
        <v>5884</v>
      </c>
      <c r="B5556" t="s">
        <v>10144</v>
      </c>
      <c r="C5556" s="30">
        <v>18</v>
      </c>
      <c r="D5556" s="183">
        <v>38.69</v>
      </c>
    </row>
    <row r="5557" spans="1:4">
      <c r="A5557">
        <v>5885</v>
      </c>
      <c r="B5557" t="s">
        <v>10145</v>
      </c>
      <c r="C5557" s="30">
        <v>0</v>
      </c>
      <c r="D5557" s="183">
        <v>0</v>
      </c>
    </row>
    <row r="5558" spans="1:4">
      <c r="A5558">
        <v>5886</v>
      </c>
      <c r="B5558" t="s">
        <v>10146</v>
      </c>
      <c r="C5558" s="30">
        <v>0</v>
      </c>
      <c r="D5558" s="183">
        <v>6.1749999999999998</v>
      </c>
    </row>
    <row r="5559" spans="1:4">
      <c r="A5559">
        <v>5887</v>
      </c>
      <c r="B5559" t="s">
        <v>10147</v>
      </c>
      <c r="C5559" s="30">
        <v>0</v>
      </c>
      <c r="D5559" s="183">
        <v>0</v>
      </c>
    </row>
    <row r="5560" spans="1:4">
      <c r="A5560">
        <v>5889</v>
      </c>
      <c r="B5560" t="s">
        <v>10148</v>
      </c>
      <c r="C5560" s="30">
        <v>0</v>
      </c>
      <c r="D5560" s="183">
        <v>0</v>
      </c>
    </row>
    <row r="5561" spans="1:4">
      <c r="A5561">
        <v>5890</v>
      </c>
      <c r="B5561" t="s">
        <v>10149</v>
      </c>
      <c r="C5561" s="30">
        <v>0</v>
      </c>
      <c r="D5561" s="183">
        <v>8.6389999999999993</v>
      </c>
    </row>
    <row r="5562" spans="1:4">
      <c r="A5562">
        <v>5891</v>
      </c>
      <c r="B5562" t="s">
        <v>10150</v>
      </c>
      <c r="C5562" s="30">
        <v>6</v>
      </c>
      <c r="D5562" s="183">
        <v>0</v>
      </c>
    </row>
    <row r="5563" spans="1:4">
      <c r="A5563">
        <v>5892</v>
      </c>
      <c r="B5563" t="s">
        <v>10151</v>
      </c>
      <c r="C5563" s="30">
        <v>3</v>
      </c>
      <c r="D5563" s="183">
        <v>0</v>
      </c>
    </row>
    <row r="5564" spans="1:4">
      <c r="A5564">
        <v>5893</v>
      </c>
      <c r="B5564" t="s">
        <v>10152</v>
      </c>
      <c r="C5564" s="30">
        <v>0</v>
      </c>
      <c r="D5564" s="183">
        <v>0</v>
      </c>
    </row>
    <row r="5565" spans="1:4">
      <c r="A5565">
        <v>5894</v>
      </c>
      <c r="B5565" t="s">
        <v>27366</v>
      </c>
      <c r="C5565" s="30">
        <v>0</v>
      </c>
      <c r="D5565" s="183">
        <v>0</v>
      </c>
    </row>
    <row r="5566" spans="1:4">
      <c r="A5566">
        <v>5895</v>
      </c>
      <c r="B5566" t="s">
        <v>32269</v>
      </c>
      <c r="C5566" s="30">
        <v>0</v>
      </c>
      <c r="D5566" s="183">
        <v>0</v>
      </c>
    </row>
    <row r="5567" spans="1:4">
      <c r="A5567">
        <v>5896</v>
      </c>
      <c r="B5567" t="s">
        <v>32269</v>
      </c>
      <c r="C5567" s="30">
        <v>0</v>
      </c>
      <c r="D5567" s="183">
        <v>32.203000000000003</v>
      </c>
    </row>
    <row r="5568" spans="1:4">
      <c r="A5568">
        <v>5897</v>
      </c>
      <c r="B5568" t="s">
        <v>10153</v>
      </c>
      <c r="C5568" s="30">
        <v>0</v>
      </c>
      <c r="D5568" s="183">
        <v>4.4359999999999999</v>
      </c>
    </row>
    <row r="5569" spans="1:4">
      <c r="A5569">
        <v>5898</v>
      </c>
      <c r="B5569" t="s">
        <v>10154</v>
      </c>
      <c r="C5569" s="30">
        <v>38</v>
      </c>
      <c r="D5569" s="183">
        <v>0</v>
      </c>
    </row>
    <row r="5570" spans="1:4">
      <c r="A5570">
        <v>5899</v>
      </c>
      <c r="B5570" t="s">
        <v>10155</v>
      </c>
      <c r="C5570" s="30">
        <v>0</v>
      </c>
      <c r="D5570" s="183">
        <v>0</v>
      </c>
    </row>
    <row r="5571" spans="1:4">
      <c r="A5571">
        <v>5900</v>
      </c>
      <c r="B5571" t="s">
        <v>10156</v>
      </c>
      <c r="C5571" s="30">
        <v>0</v>
      </c>
      <c r="D5571" s="183">
        <v>0</v>
      </c>
    </row>
    <row r="5572" spans="1:4">
      <c r="A5572">
        <v>5901</v>
      </c>
      <c r="B5572" t="s">
        <v>10157</v>
      </c>
      <c r="C5572" s="30">
        <v>0</v>
      </c>
      <c r="D5572" s="183">
        <v>3.71</v>
      </c>
    </row>
    <row r="5573" spans="1:4">
      <c r="A5573">
        <v>5902</v>
      </c>
      <c r="B5573" t="s">
        <v>10158</v>
      </c>
      <c r="C5573" s="30">
        <v>0</v>
      </c>
      <c r="D5573" s="183">
        <v>0</v>
      </c>
    </row>
    <row r="5574" spans="1:4">
      <c r="A5574">
        <v>5903</v>
      </c>
      <c r="B5574" t="s">
        <v>10159</v>
      </c>
      <c r="C5574" s="30">
        <v>12</v>
      </c>
      <c r="D5574" s="183">
        <v>3.2029999999999998</v>
      </c>
    </row>
    <row r="5575" spans="1:4">
      <c r="A5575">
        <v>5904</v>
      </c>
      <c r="B5575" t="s">
        <v>10160</v>
      </c>
      <c r="C5575" s="30">
        <v>0</v>
      </c>
      <c r="D5575" s="183">
        <v>0</v>
      </c>
    </row>
    <row r="5576" spans="1:4">
      <c r="A5576">
        <v>5905</v>
      </c>
      <c r="B5576" t="s">
        <v>10161</v>
      </c>
      <c r="C5576" s="30">
        <v>9</v>
      </c>
      <c r="D5576" s="183">
        <v>0</v>
      </c>
    </row>
    <row r="5577" spans="1:4">
      <c r="A5577">
        <v>5906</v>
      </c>
      <c r="B5577" t="s">
        <v>10162</v>
      </c>
      <c r="C5577" s="30">
        <v>0</v>
      </c>
      <c r="D5577" s="183">
        <v>0</v>
      </c>
    </row>
    <row r="5578" spans="1:4">
      <c r="A5578">
        <v>5907</v>
      </c>
      <c r="B5578" t="s">
        <v>10163</v>
      </c>
      <c r="C5578" s="30">
        <v>0</v>
      </c>
      <c r="D5578" s="183">
        <v>0</v>
      </c>
    </row>
    <row r="5579" spans="1:4">
      <c r="A5579">
        <v>5908</v>
      </c>
      <c r="B5579" t="s">
        <v>10164</v>
      </c>
      <c r="C5579" s="30">
        <v>0</v>
      </c>
      <c r="D5579" s="183">
        <v>0</v>
      </c>
    </row>
    <row r="5580" spans="1:4">
      <c r="A5580">
        <v>5909</v>
      </c>
      <c r="B5580" t="s">
        <v>10165</v>
      </c>
      <c r="C5580" s="30">
        <v>0</v>
      </c>
      <c r="D5580" s="183">
        <v>1.7609999999999999</v>
      </c>
    </row>
    <row r="5581" spans="1:4">
      <c r="A5581">
        <v>5910</v>
      </c>
      <c r="B5581" t="s">
        <v>10166</v>
      </c>
      <c r="C5581" s="30">
        <v>0</v>
      </c>
      <c r="D5581" s="183">
        <v>0</v>
      </c>
    </row>
    <row r="5582" spans="1:4">
      <c r="A5582">
        <v>5911</v>
      </c>
      <c r="B5582" t="s">
        <v>10167</v>
      </c>
      <c r="C5582" s="30">
        <v>0</v>
      </c>
      <c r="D5582" s="183">
        <v>0</v>
      </c>
    </row>
    <row r="5583" spans="1:4">
      <c r="A5583">
        <v>5912</v>
      </c>
      <c r="B5583" t="s">
        <v>10168</v>
      </c>
      <c r="C5583" s="30">
        <v>0</v>
      </c>
      <c r="D5583" s="183">
        <v>0</v>
      </c>
    </row>
    <row r="5584" spans="1:4">
      <c r="A5584">
        <v>5913</v>
      </c>
      <c r="B5584" t="s">
        <v>10169</v>
      </c>
      <c r="C5584" s="30">
        <v>0</v>
      </c>
      <c r="D5584" s="183">
        <v>0</v>
      </c>
    </row>
    <row r="5585" spans="1:4">
      <c r="A5585">
        <v>5914</v>
      </c>
      <c r="B5585" t="s">
        <v>10170</v>
      </c>
      <c r="C5585" s="30">
        <v>0</v>
      </c>
      <c r="D5585" s="183">
        <v>11.186</v>
      </c>
    </row>
    <row r="5586" spans="1:4">
      <c r="A5586">
        <v>5915</v>
      </c>
      <c r="B5586" t="s">
        <v>10171</v>
      </c>
      <c r="C5586" s="30">
        <v>36</v>
      </c>
      <c r="D5586" s="183">
        <v>0</v>
      </c>
    </row>
    <row r="5587" spans="1:4">
      <c r="A5587">
        <v>5916</v>
      </c>
      <c r="B5587" t="s">
        <v>10172</v>
      </c>
      <c r="C5587" s="30">
        <v>0</v>
      </c>
      <c r="D5587" s="183">
        <v>0</v>
      </c>
    </row>
    <row r="5588" spans="1:4">
      <c r="A5588">
        <v>5917</v>
      </c>
      <c r="B5588" t="s">
        <v>10173</v>
      </c>
      <c r="C5588" s="30">
        <v>18</v>
      </c>
      <c r="D5588" s="183">
        <v>0</v>
      </c>
    </row>
    <row r="5589" spans="1:4">
      <c r="A5589">
        <v>5918</v>
      </c>
      <c r="B5589" t="s">
        <v>32270</v>
      </c>
      <c r="C5589" s="30">
        <v>0</v>
      </c>
      <c r="D5589" s="183">
        <v>0</v>
      </c>
    </row>
    <row r="5590" spans="1:4">
      <c r="A5590">
        <v>5919</v>
      </c>
      <c r="B5590" t="s">
        <v>10174</v>
      </c>
      <c r="C5590" s="30">
        <v>0</v>
      </c>
      <c r="D5590" s="183">
        <v>0</v>
      </c>
    </row>
    <row r="5591" spans="1:4">
      <c r="A5591">
        <v>5920</v>
      </c>
      <c r="B5591" t="s">
        <v>10175</v>
      </c>
      <c r="C5591" s="30">
        <v>0</v>
      </c>
      <c r="D5591" s="183">
        <v>0</v>
      </c>
    </row>
    <row r="5592" spans="1:4">
      <c r="A5592">
        <v>5921</v>
      </c>
      <c r="B5592" t="s">
        <v>10176</v>
      </c>
      <c r="C5592" s="30">
        <v>0</v>
      </c>
      <c r="D5592" s="183">
        <v>0</v>
      </c>
    </row>
    <row r="5593" spans="1:4">
      <c r="A5593">
        <v>5922</v>
      </c>
      <c r="B5593" t="s">
        <v>10177</v>
      </c>
      <c r="C5593" s="30">
        <v>0</v>
      </c>
      <c r="D5593" s="183">
        <v>8.7530000000000001</v>
      </c>
    </row>
    <row r="5594" spans="1:4">
      <c r="A5594">
        <v>5923</v>
      </c>
      <c r="B5594" t="s">
        <v>10178</v>
      </c>
      <c r="C5594" s="30">
        <v>0</v>
      </c>
      <c r="D5594" s="183">
        <v>0</v>
      </c>
    </row>
    <row r="5595" spans="1:4">
      <c r="A5595">
        <v>5924</v>
      </c>
      <c r="B5595" t="s">
        <v>10179</v>
      </c>
      <c r="C5595" s="30">
        <v>0</v>
      </c>
      <c r="D5595" s="183">
        <v>0</v>
      </c>
    </row>
    <row r="5596" spans="1:4">
      <c r="A5596">
        <v>5925</v>
      </c>
      <c r="B5596" t="s">
        <v>10180</v>
      </c>
      <c r="C5596" s="30">
        <v>0</v>
      </c>
      <c r="D5596" s="183">
        <v>0</v>
      </c>
    </row>
    <row r="5597" spans="1:4">
      <c r="A5597">
        <v>5926</v>
      </c>
      <c r="B5597" t="s">
        <v>10181</v>
      </c>
      <c r="C5597" s="30">
        <v>0</v>
      </c>
      <c r="D5597" s="183">
        <v>0</v>
      </c>
    </row>
    <row r="5598" spans="1:4">
      <c r="A5598">
        <v>5927</v>
      </c>
      <c r="B5598" t="s">
        <v>10182</v>
      </c>
      <c r="C5598" s="30">
        <v>0</v>
      </c>
      <c r="D5598" s="183">
        <v>0</v>
      </c>
    </row>
    <row r="5599" spans="1:4">
      <c r="A5599">
        <v>5928</v>
      </c>
      <c r="B5599" t="s">
        <v>10183</v>
      </c>
      <c r="C5599" s="30">
        <v>0</v>
      </c>
      <c r="D5599" s="183">
        <v>19.132999999999999</v>
      </c>
    </row>
    <row r="5600" spans="1:4">
      <c r="A5600">
        <v>5929</v>
      </c>
      <c r="B5600" t="s">
        <v>10184</v>
      </c>
      <c r="C5600" s="30">
        <v>0</v>
      </c>
      <c r="D5600" s="183">
        <v>79.5</v>
      </c>
    </row>
    <row r="5601" spans="1:4">
      <c r="A5601">
        <v>5930</v>
      </c>
      <c r="B5601" t="s">
        <v>10185</v>
      </c>
      <c r="C5601" s="30">
        <v>6</v>
      </c>
      <c r="D5601" s="183">
        <v>0</v>
      </c>
    </row>
    <row r="5602" spans="1:4">
      <c r="A5602">
        <v>5931</v>
      </c>
      <c r="B5602" t="s">
        <v>10186</v>
      </c>
      <c r="C5602" s="30">
        <v>0</v>
      </c>
      <c r="D5602" s="183">
        <v>0</v>
      </c>
    </row>
    <row r="5603" spans="1:4">
      <c r="A5603">
        <v>5932</v>
      </c>
      <c r="B5603" t="s">
        <v>10187</v>
      </c>
      <c r="C5603" s="30">
        <v>0</v>
      </c>
      <c r="D5603" s="183">
        <v>0</v>
      </c>
    </row>
    <row r="5604" spans="1:4">
      <c r="A5604">
        <v>5933</v>
      </c>
      <c r="B5604" t="s">
        <v>10188</v>
      </c>
      <c r="C5604" s="30">
        <v>0</v>
      </c>
      <c r="D5604" s="183">
        <v>0</v>
      </c>
    </row>
    <row r="5605" spans="1:4">
      <c r="A5605">
        <v>5934</v>
      </c>
      <c r="B5605" t="s">
        <v>10189</v>
      </c>
      <c r="C5605" s="30">
        <v>0</v>
      </c>
      <c r="D5605" s="183">
        <v>122.16</v>
      </c>
    </row>
    <row r="5606" spans="1:4">
      <c r="A5606">
        <v>5935</v>
      </c>
      <c r="B5606" t="s">
        <v>10190</v>
      </c>
      <c r="C5606" s="30">
        <v>0</v>
      </c>
      <c r="D5606" s="183">
        <v>0</v>
      </c>
    </row>
    <row r="5607" spans="1:4">
      <c r="A5607">
        <v>5936</v>
      </c>
      <c r="B5607" t="s">
        <v>10191</v>
      </c>
      <c r="C5607" s="30">
        <v>36</v>
      </c>
      <c r="D5607" s="183">
        <v>0</v>
      </c>
    </row>
    <row r="5608" spans="1:4">
      <c r="A5608">
        <v>5937</v>
      </c>
      <c r="B5608" t="s">
        <v>10192</v>
      </c>
      <c r="C5608" s="30">
        <v>0</v>
      </c>
      <c r="D5608" s="183">
        <v>0</v>
      </c>
    </row>
    <row r="5609" spans="1:4">
      <c r="A5609">
        <v>5938</v>
      </c>
      <c r="B5609" t="s">
        <v>10193</v>
      </c>
      <c r="C5609" s="30">
        <v>0</v>
      </c>
      <c r="D5609" s="183">
        <v>0</v>
      </c>
    </row>
    <row r="5610" spans="1:4">
      <c r="A5610">
        <v>5939</v>
      </c>
      <c r="B5610" t="s">
        <v>9937</v>
      </c>
      <c r="C5610" s="30">
        <v>0</v>
      </c>
      <c r="D5610" s="183">
        <v>0</v>
      </c>
    </row>
    <row r="5611" spans="1:4">
      <c r="A5611">
        <v>5940</v>
      </c>
      <c r="B5611" t="s">
        <v>10194</v>
      </c>
      <c r="C5611" s="30">
        <v>0</v>
      </c>
      <c r="D5611" s="183">
        <v>8.4169999999999998</v>
      </c>
    </row>
    <row r="5612" spans="1:4">
      <c r="A5612">
        <v>5941</v>
      </c>
      <c r="B5612" t="s">
        <v>10195</v>
      </c>
      <c r="C5612" s="30">
        <v>36</v>
      </c>
      <c r="D5612" s="183">
        <v>0</v>
      </c>
    </row>
    <row r="5613" spans="1:4">
      <c r="A5613">
        <v>5942</v>
      </c>
      <c r="B5613" t="s">
        <v>10196</v>
      </c>
      <c r="C5613" s="30">
        <v>0</v>
      </c>
      <c r="D5613" s="183">
        <v>37.21</v>
      </c>
    </row>
    <row r="5614" spans="1:4">
      <c r="A5614">
        <v>5943</v>
      </c>
      <c r="B5614" t="s">
        <v>10197</v>
      </c>
      <c r="C5614" s="30">
        <v>0</v>
      </c>
      <c r="D5614" s="183">
        <v>10.95</v>
      </c>
    </row>
    <row r="5615" spans="1:4">
      <c r="A5615">
        <v>5944</v>
      </c>
      <c r="B5615" t="s">
        <v>10198</v>
      </c>
      <c r="C5615" s="30">
        <v>0</v>
      </c>
      <c r="D5615" s="183">
        <v>35.963000000000001</v>
      </c>
    </row>
    <row r="5616" spans="1:4">
      <c r="A5616">
        <v>5945</v>
      </c>
      <c r="B5616" t="s">
        <v>10199</v>
      </c>
      <c r="C5616" s="30">
        <v>0</v>
      </c>
      <c r="D5616" s="183">
        <v>0</v>
      </c>
    </row>
    <row r="5617" spans="1:4">
      <c r="A5617">
        <v>5946</v>
      </c>
      <c r="B5617" t="s">
        <v>10200</v>
      </c>
      <c r="C5617" s="30">
        <v>0</v>
      </c>
      <c r="D5617" s="183">
        <v>0</v>
      </c>
    </row>
    <row r="5618" spans="1:4">
      <c r="A5618">
        <v>5947</v>
      </c>
      <c r="B5618" t="s">
        <v>10201</v>
      </c>
      <c r="C5618" s="30">
        <v>0</v>
      </c>
      <c r="D5618" s="183">
        <v>0</v>
      </c>
    </row>
    <row r="5619" spans="1:4">
      <c r="A5619">
        <v>5948</v>
      </c>
      <c r="B5619" t="s">
        <v>10202</v>
      </c>
      <c r="C5619" s="30">
        <v>0</v>
      </c>
      <c r="D5619" s="183">
        <v>0</v>
      </c>
    </row>
    <row r="5620" spans="1:4">
      <c r="A5620">
        <v>5949</v>
      </c>
      <c r="B5620" t="s">
        <v>10203</v>
      </c>
      <c r="C5620" s="30">
        <v>0</v>
      </c>
      <c r="D5620" s="183">
        <v>3.9609999999999999</v>
      </c>
    </row>
    <row r="5621" spans="1:4">
      <c r="A5621">
        <v>5950</v>
      </c>
      <c r="B5621" t="s">
        <v>10204</v>
      </c>
      <c r="C5621" s="30">
        <v>0</v>
      </c>
      <c r="D5621" s="183">
        <v>0</v>
      </c>
    </row>
    <row r="5622" spans="1:4">
      <c r="A5622">
        <v>5951</v>
      </c>
      <c r="B5622" t="s">
        <v>10205</v>
      </c>
      <c r="C5622" s="30">
        <v>0</v>
      </c>
      <c r="D5622" s="183">
        <v>0</v>
      </c>
    </row>
    <row r="5623" spans="1:4">
      <c r="A5623">
        <v>5952</v>
      </c>
      <c r="B5623" t="s">
        <v>10206</v>
      </c>
      <c r="C5623" s="30">
        <v>0</v>
      </c>
      <c r="D5623" s="183">
        <v>18.274999999999999</v>
      </c>
    </row>
    <row r="5624" spans="1:4">
      <c r="A5624">
        <v>5953</v>
      </c>
      <c r="B5624" t="s">
        <v>10207</v>
      </c>
      <c r="C5624" s="30">
        <v>0</v>
      </c>
      <c r="D5624" s="183">
        <v>27.66</v>
      </c>
    </row>
    <row r="5625" spans="1:4">
      <c r="A5625">
        <v>5954</v>
      </c>
      <c r="B5625" t="s">
        <v>10208</v>
      </c>
      <c r="C5625" s="30">
        <v>0</v>
      </c>
      <c r="D5625" s="183">
        <v>0</v>
      </c>
    </row>
    <row r="5626" spans="1:4">
      <c r="A5626">
        <v>5955</v>
      </c>
      <c r="B5626" t="s">
        <v>10209</v>
      </c>
      <c r="C5626" s="30">
        <v>0</v>
      </c>
      <c r="D5626" s="183">
        <v>0</v>
      </c>
    </row>
    <row r="5627" spans="1:4">
      <c r="A5627">
        <v>5956</v>
      </c>
      <c r="B5627" t="s">
        <v>10210</v>
      </c>
      <c r="C5627" s="30">
        <v>0</v>
      </c>
      <c r="D5627" s="183">
        <v>0</v>
      </c>
    </row>
    <row r="5628" spans="1:4">
      <c r="A5628">
        <v>5957</v>
      </c>
      <c r="B5628" t="s">
        <v>10211</v>
      </c>
      <c r="C5628" s="30">
        <v>0</v>
      </c>
      <c r="D5628" s="183">
        <v>0</v>
      </c>
    </row>
    <row r="5629" spans="1:4">
      <c r="A5629">
        <v>5958</v>
      </c>
      <c r="B5629" t="s">
        <v>10212</v>
      </c>
      <c r="C5629" s="30">
        <v>0</v>
      </c>
      <c r="D5629" s="183">
        <v>0</v>
      </c>
    </row>
    <row r="5630" spans="1:4">
      <c r="A5630">
        <v>5959</v>
      </c>
      <c r="B5630" t="s">
        <v>10213</v>
      </c>
      <c r="C5630" s="30">
        <v>0</v>
      </c>
      <c r="D5630" s="183">
        <v>0</v>
      </c>
    </row>
    <row r="5631" spans="1:4">
      <c r="A5631">
        <v>5960</v>
      </c>
      <c r="B5631" t="s">
        <v>10214</v>
      </c>
      <c r="C5631" s="30">
        <v>0</v>
      </c>
      <c r="D5631" s="183">
        <v>13.03</v>
      </c>
    </row>
    <row r="5632" spans="1:4">
      <c r="A5632">
        <v>5961</v>
      </c>
      <c r="B5632" t="s">
        <v>10215</v>
      </c>
      <c r="C5632" s="30">
        <v>0</v>
      </c>
      <c r="D5632" s="183">
        <v>0</v>
      </c>
    </row>
    <row r="5633" spans="1:4">
      <c r="A5633">
        <v>5962</v>
      </c>
      <c r="B5633" t="s">
        <v>10216</v>
      </c>
      <c r="C5633" s="30">
        <v>0</v>
      </c>
      <c r="D5633" s="183">
        <v>0</v>
      </c>
    </row>
    <row r="5634" spans="1:4">
      <c r="A5634">
        <v>5963</v>
      </c>
      <c r="B5634" t="s">
        <v>10217</v>
      </c>
      <c r="C5634" s="30">
        <v>0</v>
      </c>
      <c r="D5634" s="183">
        <v>0</v>
      </c>
    </row>
    <row r="5635" spans="1:4">
      <c r="A5635">
        <v>5964</v>
      </c>
      <c r="B5635" t="s">
        <v>10218</v>
      </c>
      <c r="C5635" s="30">
        <v>0</v>
      </c>
      <c r="D5635" s="183">
        <v>5.7480000000000002</v>
      </c>
    </row>
    <row r="5636" spans="1:4">
      <c r="A5636">
        <v>5965</v>
      </c>
      <c r="B5636" t="s">
        <v>10219</v>
      </c>
      <c r="C5636" s="30">
        <v>0</v>
      </c>
      <c r="D5636" s="183">
        <v>0</v>
      </c>
    </row>
    <row r="5637" spans="1:4">
      <c r="A5637">
        <v>5966</v>
      </c>
      <c r="B5637" t="s">
        <v>10220</v>
      </c>
      <c r="C5637" s="30">
        <v>0</v>
      </c>
      <c r="D5637" s="183">
        <v>0</v>
      </c>
    </row>
    <row r="5638" spans="1:4">
      <c r="A5638">
        <v>5967</v>
      </c>
      <c r="B5638" t="s">
        <v>10221</v>
      </c>
      <c r="C5638" s="30">
        <v>0</v>
      </c>
      <c r="D5638" s="183">
        <v>0</v>
      </c>
    </row>
    <row r="5639" spans="1:4">
      <c r="A5639">
        <v>5968</v>
      </c>
      <c r="B5639" t="s">
        <v>10222</v>
      </c>
      <c r="C5639" s="30">
        <v>0</v>
      </c>
      <c r="D5639" s="183">
        <v>0</v>
      </c>
    </row>
    <row r="5640" spans="1:4">
      <c r="A5640">
        <v>5969</v>
      </c>
      <c r="B5640" t="s">
        <v>10223</v>
      </c>
      <c r="C5640" s="30">
        <v>0</v>
      </c>
      <c r="D5640" s="183">
        <v>0</v>
      </c>
    </row>
    <row r="5641" spans="1:4">
      <c r="A5641">
        <v>5970</v>
      </c>
      <c r="B5641" t="s">
        <v>10224</v>
      </c>
      <c r="C5641" s="30">
        <v>0</v>
      </c>
      <c r="D5641" s="183">
        <v>0</v>
      </c>
    </row>
    <row r="5642" spans="1:4">
      <c r="A5642">
        <v>5971</v>
      </c>
      <c r="B5642" t="s">
        <v>10225</v>
      </c>
      <c r="C5642" s="30">
        <v>12</v>
      </c>
      <c r="D5642" s="183">
        <v>37.316000000000003</v>
      </c>
    </row>
    <row r="5643" spans="1:4">
      <c r="A5643">
        <v>5972</v>
      </c>
      <c r="B5643" t="s">
        <v>32271</v>
      </c>
      <c r="C5643" s="30">
        <v>0</v>
      </c>
      <c r="D5643" s="183">
        <v>0</v>
      </c>
    </row>
    <row r="5644" spans="1:4">
      <c r="A5644">
        <v>5973</v>
      </c>
      <c r="B5644" t="s">
        <v>32272</v>
      </c>
      <c r="C5644" s="30">
        <v>0</v>
      </c>
      <c r="D5644" s="183">
        <v>0</v>
      </c>
    </row>
    <row r="5645" spans="1:4">
      <c r="A5645">
        <v>5974</v>
      </c>
      <c r="B5645" t="s">
        <v>10226</v>
      </c>
      <c r="C5645" s="30">
        <v>0</v>
      </c>
      <c r="D5645" s="183">
        <v>35.89</v>
      </c>
    </row>
    <row r="5646" spans="1:4">
      <c r="A5646">
        <v>5975</v>
      </c>
      <c r="B5646" t="s">
        <v>10227</v>
      </c>
      <c r="C5646" s="30">
        <v>0</v>
      </c>
      <c r="D5646" s="183">
        <v>0</v>
      </c>
    </row>
    <row r="5647" spans="1:4">
      <c r="A5647">
        <v>5976</v>
      </c>
      <c r="B5647" t="s">
        <v>10228</v>
      </c>
      <c r="C5647" s="30">
        <v>0</v>
      </c>
      <c r="D5647" s="183">
        <v>0</v>
      </c>
    </row>
    <row r="5648" spans="1:4">
      <c r="A5648">
        <v>5977</v>
      </c>
      <c r="B5648" t="s">
        <v>10229</v>
      </c>
      <c r="C5648" s="30">
        <v>0</v>
      </c>
      <c r="D5648" s="183">
        <v>0</v>
      </c>
    </row>
    <row r="5649" spans="1:4">
      <c r="A5649">
        <v>5978</v>
      </c>
      <c r="B5649" t="s">
        <v>10230</v>
      </c>
      <c r="C5649" s="30">
        <v>9</v>
      </c>
      <c r="D5649" s="183">
        <v>0</v>
      </c>
    </row>
    <row r="5650" spans="1:4">
      <c r="A5650">
        <v>5979</v>
      </c>
      <c r="B5650" t="s">
        <v>10231</v>
      </c>
      <c r="C5650" s="30">
        <v>0</v>
      </c>
      <c r="D5650" s="183">
        <v>0</v>
      </c>
    </row>
    <row r="5651" spans="1:4">
      <c r="A5651">
        <v>5980</v>
      </c>
      <c r="B5651" t="s">
        <v>10232</v>
      </c>
      <c r="C5651" s="30">
        <v>36</v>
      </c>
      <c r="D5651" s="183">
        <v>0</v>
      </c>
    </row>
    <row r="5652" spans="1:4">
      <c r="A5652">
        <v>5981</v>
      </c>
      <c r="B5652" t="s">
        <v>10233</v>
      </c>
      <c r="C5652" s="30">
        <v>0</v>
      </c>
      <c r="D5652" s="183">
        <v>0</v>
      </c>
    </row>
    <row r="5653" spans="1:4">
      <c r="A5653">
        <v>5982</v>
      </c>
      <c r="B5653" t="s">
        <v>10234</v>
      </c>
      <c r="C5653" s="30">
        <v>0</v>
      </c>
      <c r="D5653" s="183">
        <v>11.305</v>
      </c>
    </row>
    <row r="5654" spans="1:4">
      <c r="A5654">
        <v>5983</v>
      </c>
      <c r="B5654" t="s">
        <v>10235</v>
      </c>
      <c r="C5654" s="30">
        <v>-24</v>
      </c>
      <c r="D5654" s="183">
        <v>0</v>
      </c>
    </row>
    <row r="5655" spans="1:4">
      <c r="A5655">
        <v>5984</v>
      </c>
      <c r="B5655" t="s">
        <v>10236</v>
      </c>
      <c r="C5655" s="30">
        <v>0</v>
      </c>
      <c r="D5655" s="183">
        <v>99.38</v>
      </c>
    </row>
    <row r="5656" spans="1:4">
      <c r="A5656">
        <v>5985</v>
      </c>
      <c r="B5656" t="s">
        <v>10237</v>
      </c>
      <c r="C5656" s="30">
        <v>0</v>
      </c>
      <c r="D5656" s="183">
        <v>0</v>
      </c>
    </row>
    <row r="5657" spans="1:4">
      <c r="A5657">
        <v>5986</v>
      </c>
      <c r="B5657" t="s">
        <v>10238</v>
      </c>
      <c r="C5657" s="30">
        <v>0</v>
      </c>
      <c r="D5657" s="183">
        <v>0</v>
      </c>
    </row>
    <row r="5658" spans="1:4">
      <c r="A5658">
        <v>5987</v>
      </c>
      <c r="B5658" t="s">
        <v>10239</v>
      </c>
      <c r="C5658" s="30">
        <v>0</v>
      </c>
      <c r="D5658" s="183">
        <v>0</v>
      </c>
    </row>
    <row r="5659" spans="1:4">
      <c r="A5659">
        <v>5988</v>
      </c>
      <c r="B5659" t="s">
        <v>10240</v>
      </c>
      <c r="C5659" s="30">
        <v>12</v>
      </c>
      <c r="D5659" s="183">
        <v>0</v>
      </c>
    </row>
    <row r="5660" spans="1:4">
      <c r="A5660">
        <v>5989</v>
      </c>
      <c r="B5660" t="s">
        <v>10241</v>
      </c>
      <c r="C5660" s="30">
        <v>0</v>
      </c>
      <c r="D5660" s="183">
        <v>0</v>
      </c>
    </row>
    <row r="5661" spans="1:4">
      <c r="A5661">
        <v>5990</v>
      </c>
      <c r="B5661" t="s">
        <v>10242</v>
      </c>
      <c r="C5661" s="30">
        <v>24</v>
      </c>
      <c r="D5661" s="183">
        <v>0</v>
      </c>
    </row>
    <row r="5662" spans="1:4">
      <c r="A5662">
        <v>5991</v>
      </c>
      <c r="B5662" t="s">
        <v>10243</v>
      </c>
      <c r="C5662" s="30">
        <v>0</v>
      </c>
      <c r="D5662" s="183">
        <v>0</v>
      </c>
    </row>
    <row r="5663" spans="1:4">
      <c r="A5663">
        <v>5992</v>
      </c>
      <c r="B5663" t="s">
        <v>10244</v>
      </c>
      <c r="C5663" s="30">
        <v>0</v>
      </c>
      <c r="D5663" s="183">
        <v>9.44</v>
      </c>
    </row>
    <row r="5664" spans="1:4">
      <c r="A5664">
        <v>5993</v>
      </c>
      <c r="B5664" t="s">
        <v>10245</v>
      </c>
      <c r="C5664" s="30">
        <v>0</v>
      </c>
      <c r="D5664" s="183">
        <v>0</v>
      </c>
    </row>
    <row r="5665" spans="1:4">
      <c r="A5665">
        <v>5994</v>
      </c>
      <c r="B5665" t="s">
        <v>10246</v>
      </c>
      <c r="C5665" s="30">
        <v>0</v>
      </c>
      <c r="D5665" s="183">
        <v>0</v>
      </c>
    </row>
    <row r="5666" spans="1:4">
      <c r="A5666">
        <v>5995</v>
      </c>
      <c r="B5666" t="s">
        <v>10247</v>
      </c>
      <c r="C5666" s="30">
        <v>0</v>
      </c>
      <c r="D5666" s="183">
        <v>39.04</v>
      </c>
    </row>
    <row r="5667" spans="1:4">
      <c r="A5667">
        <v>5996</v>
      </c>
      <c r="B5667" t="s">
        <v>10248</v>
      </c>
      <c r="C5667" s="30">
        <v>0</v>
      </c>
      <c r="D5667" s="183">
        <v>0</v>
      </c>
    </row>
    <row r="5668" spans="1:4">
      <c r="A5668">
        <v>5997</v>
      </c>
      <c r="B5668" t="s">
        <v>10249</v>
      </c>
      <c r="C5668" s="30">
        <v>0</v>
      </c>
      <c r="D5668" s="183">
        <v>0</v>
      </c>
    </row>
    <row r="5669" spans="1:4">
      <c r="A5669">
        <v>5998</v>
      </c>
      <c r="B5669" t="s">
        <v>10250</v>
      </c>
      <c r="C5669" s="30">
        <v>0</v>
      </c>
      <c r="D5669" s="183">
        <v>30.658999999999999</v>
      </c>
    </row>
    <row r="5670" spans="1:4">
      <c r="A5670">
        <v>5999</v>
      </c>
      <c r="B5670" t="s">
        <v>10251</v>
      </c>
      <c r="C5670" s="30">
        <v>0</v>
      </c>
      <c r="D5670" s="183">
        <v>24</v>
      </c>
    </row>
    <row r="5671" spans="1:4">
      <c r="A5671">
        <v>6000</v>
      </c>
      <c r="B5671" t="s">
        <v>10252</v>
      </c>
      <c r="C5671" s="30">
        <v>0</v>
      </c>
      <c r="D5671" s="183">
        <v>0</v>
      </c>
    </row>
    <row r="5672" spans="1:4">
      <c r="A5672">
        <v>6001</v>
      </c>
      <c r="B5672" t="s">
        <v>10253</v>
      </c>
      <c r="C5672" s="30">
        <v>3</v>
      </c>
      <c r="D5672" s="183">
        <v>0</v>
      </c>
    </row>
    <row r="5673" spans="1:4">
      <c r="A5673">
        <v>6003</v>
      </c>
      <c r="B5673" t="s">
        <v>10254</v>
      </c>
      <c r="C5673" s="30">
        <v>0</v>
      </c>
      <c r="D5673" s="183">
        <v>0</v>
      </c>
    </row>
    <row r="5674" spans="1:4">
      <c r="A5674">
        <v>6004</v>
      </c>
      <c r="B5674" t="s">
        <v>10255</v>
      </c>
      <c r="C5674" s="30">
        <v>0</v>
      </c>
      <c r="D5674" s="183">
        <v>0</v>
      </c>
    </row>
    <row r="5675" spans="1:4">
      <c r="A5675">
        <v>6005</v>
      </c>
      <c r="B5675" t="s">
        <v>10256</v>
      </c>
      <c r="C5675" s="30">
        <v>0</v>
      </c>
      <c r="D5675" s="183">
        <v>25.17</v>
      </c>
    </row>
    <row r="5676" spans="1:4">
      <c r="A5676">
        <v>6006</v>
      </c>
      <c r="B5676" t="s">
        <v>10257</v>
      </c>
      <c r="C5676" s="30">
        <v>6</v>
      </c>
      <c r="D5676" s="183">
        <v>0</v>
      </c>
    </row>
    <row r="5677" spans="1:4">
      <c r="A5677">
        <v>6007</v>
      </c>
      <c r="B5677" t="s">
        <v>10258</v>
      </c>
      <c r="C5677" s="30">
        <v>30</v>
      </c>
      <c r="D5677" s="183">
        <v>0.42499999999999999</v>
      </c>
    </row>
    <row r="5678" spans="1:4">
      <c r="A5678">
        <v>6008</v>
      </c>
      <c r="B5678" t="s">
        <v>10259</v>
      </c>
      <c r="C5678" s="30">
        <v>0</v>
      </c>
      <c r="D5678" s="183">
        <v>0.251</v>
      </c>
    </row>
    <row r="5679" spans="1:4">
      <c r="A5679">
        <v>6009</v>
      </c>
      <c r="B5679" t="s">
        <v>10260</v>
      </c>
      <c r="C5679" s="30">
        <v>0</v>
      </c>
      <c r="D5679" s="183">
        <v>0</v>
      </c>
    </row>
    <row r="5680" spans="1:4">
      <c r="A5680">
        <v>6010</v>
      </c>
      <c r="B5680" t="s">
        <v>10261</v>
      </c>
      <c r="C5680" s="30">
        <v>0</v>
      </c>
      <c r="D5680" s="183">
        <v>0</v>
      </c>
    </row>
    <row r="5681" spans="1:4">
      <c r="A5681">
        <v>6011</v>
      </c>
      <c r="B5681" t="s">
        <v>10262</v>
      </c>
      <c r="C5681" s="30">
        <v>0</v>
      </c>
      <c r="D5681" s="183">
        <v>0</v>
      </c>
    </row>
    <row r="5682" spans="1:4">
      <c r="A5682">
        <v>6012</v>
      </c>
      <c r="B5682" t="s">
        <v>10263</v>
      </c>
      <c r="C5682" s="30">
        <v>24</v>
      </c>
      <c r="D5682" s="183">
        <v>0</v>
      </c>
    </row>
    <row r="5683" spans="1:4">
      <c r="A5683">
        <v>6013</v>
      </c>
      <c r="B5683" t="s">
        <v>10264</v>
      </c>
      <c r="C5683" s="30">
        <v>0</v>
      </c>
      <c r="D5683" s="183">
        <v>12.282999999999999</v>
      </c>
    </row>
    <row r="5684" spans="1:4">
      <c r="A5684">
        <v>6014</v>
      </c>
      <c r="B5684" t="s">
        <v>10265</v>
      </c>
      <c r="C5684" s="30">
        <v>0</v>
      </c>
      <c r="D5684" s="183">
        <v>21.45</v>
      </c>
    </row>
    <row r="5685" spans="1:4">
      <c r="A5685">
        <v>6015</v>
      </c>
      <c r="B5685" t="s">
        <v>10266</v>
      </c>
      <c r="C5685" s="30">
        <v>0</v>
      </c>
      <c r="D5685" s="183">
        <v>168.61799999999999</v>
      </c>
    </row>
    <row r="5686" spans="1:4">
      <c r="A5686">
        <v>6016</v>
      </c>
      <c r="B5686" t="s">
        <v>10267</v>
      </c>
      <c r="C5686" s="30">
        <v>0</v>
      </c>
      <c r="D5686" s="183">
        <v>0</v>
      </c>
    </row>
    <row r="5687" spans="1:4">
      <c r="A5687">
        <v>6017</v>
      </c>
      <c r="B5687" t="s">
        <v>10268</v>
      </c>
      <c r="C5687" s="30">
        <v>0</v>
      </c>
      <c r="D5687" s="183">
        <v>0</v>
      </c>
    </row>
    <row r="5688" spans="1:4">
      <c r="A5688">
        <v>6018</v>
      </c>
      <c r="B5688" t="s">
        <v>10269</v>
      </c>
      <c r="C5688" s="30">
        <v>0</v>
      </c>
      <c r="D5688" s="183">
        <v>15.045</v>
      </c>
    </row>
    <row r="5689" spans="1:4">
      <c r="A5689">
        <v>6019</v>
      </c>
      <c r="B5689" t="s">
        <v>10270</v>
      </c>
      <c r="C5689" s="30">
        <v>0</v>
      </c>
      <c r="D5689" s="183">
        <v>0</v>
      </c>
    </row>
    <row r="5690" spans="1:4">
      <c r="A5690">
        <v>6020</v>
      </c>
      <c r="B5690" t="s">
        <v>10271</v>
      </c>
      <c r="C5690" s="30">
        <v>36</v>
      </c>
      <c r="D5690" s="183">
        <v>19.149999999999999</v>
      </c>
    </row>
    <row r="5691" spans="1:4">
      <c r="A5691">
        <v>6021</v>
      </c>
      <c r="B5691" t="s">
        <v>10272</v>
      </c>
      <c r="C5691" s="30">
        <v>0</v>
      </c>
      <c r="D5691" s="183">
        <v>0</v>
      </c>
    </row>
    <row r="5692" spans="1:4">
      <c r="A5692">
        <v>6022</v>
      </c>
      <c r="B5692" t="s">
        <v>10273</v>
      </c>
      <c r="C5692" s="30">
        <v>0</v>
      </c>
      <c r="D5692" s="183">
        <v>10.122999999999999</v>
      </c>
    </row>
    <row r="5693" spans="1:4">
      <c r="A5693">
        <v>6023</v>
      </c>
      <c r="B5693" t="s">
        <v>10274</v>
      </c>
      <c r="C5693" s="30">
        <v>30</v>
      </c>
      <c r="D5693" s="183">
        <v>20.748000000000001</v>
      </c>
    </row>
    <row r="5694" spans="1:4">
      <c r="A5694">
        <v>6024</v>
      </c>
      <c r="B5694" t="s">
        <v>10275</v>
      </c>
      <c r="C5694" s="30">
        <v>0</v>
      </c>
      <c r="D5694" s="183">
        <v>0</v>
      </c>
    </row>
    <row r="5695" spans="1:4">
      <c r="A5695">
        <v>6025</v>
      </c>
      <c r="B5695" t="s">
        <v>10276</v>
      </c>
      <c r="C5695" s="30">
        <v>0</v>
      </c>
      <c r="D5695" s="183">
        <v>0</v>
      </c>
    </row>
    <row r="5696" spans="1:4">
      <c r="A5696">
        <v>6026</v>
      </c>
      <c r="B5696" t="s">
        <v>27367</v>
      </c>
      <c r="C5696" s="30">
        <v>0</v>
      </c>
      <c r="D5696" s="183">
        <v>0</v>
      </c>
    </row>
    <row r="5697" spans="1:4">
      <c r="A5697">
        <v>6027</v>
      </c>
      <c r="B5697" t="s">
        <v>10277</v>
      </c>
      <c r="C5697" s="30">
        <v>0</v>
      </c>
      <c r="D5697" s="183">
        <v>0</v>
      </c>
    </row>
    <row r="5698" spans="1:4">
      <c r="A5698">
        <v>6028</v>
      </c>
      <c r="B5698" t="s">
        <v>10278</v>
      </c>
      <c r="C5698" s="30">
        <v>0</v>
      </c>
      <c r="D5698" s="183">
        <v>0</v>
      </c>
    </row>
    <row r="5699" spans="1:4">
      <c r="A5699">
        <v>6029</v>
      </c>
      <c r="B5699" t="s">
        <v>10279</v>
      </c>
      <c r="C5699" s="30">
        <v>0</v>
      </c>
      <c r="D5699" s="183">
        <v>0</v>
      </c>
    </row>
    <row r="5700" spans="1:4">
      <c r="A5700">
        <v>6030</v>
      </c>
      <c r="B5700" t="s">
        <v>10280</v>
      </c>
      <c r="C5700" s="30">
        <v>0</v>
      </c>
      <c r="D5700" s="183">
        <v>0</v>
      </c>
    </row>
    <row r="5701" spans="1:4">
      <c r="A5701">
        <v>6031</v>
      </c>
      <c r="B5701" t="s">
        <v>10281</v>
      </c>
      <c r="C5701" s="30">
        <v>0</v>
      </c>
      <c r="D5701" s="183">
        <v>0</v>
      </c>
    </row>
    <row r="5702" spans="1:4">
      <c r="A5702">
        <v>6032</v>
      </c>
      <c r="B5702" t="s">
        <v>10282</v>
      </c>
      <c r="C5702" s="30">
        <v>0</v>
      </c>
      <c r="D5702" s="183">
        <v>17.202999999999999</v>
      </c>
    </row>
    <row r="5703" spans="1:4">
      <c r="A5703">
        <v>6033</v>
      </c>
      <c r="B5703" t="s">
        <v>10283</v>
      </c>
      <c r="C5703" s="30">
        <v>0</v>
      </c>
      <c r="D5703" s="183">
        <v>0</v>
      </c>
    </row>
    <row r="5704" spans="1:4">
      <c r="A5704">
        <v>6034</v>
      </c>
      <c r="B5704" t="s">
        <v>10284</v>
      </c>
      <c r="C5704" s="30">
        <v>0</v>
      </c>
      <c r="D5704" s="183">
        <v>0</v>
      </c>
    </row>
    <row r="5705" spans="1:4">
      <c r="A5705">
        <v>6035</v>
      </c>
      <c r="B5705" t="s">
        <v>10285</v>
      </c>
      <c r="C5705" s="30">
        <v>0</v>
      </c>
      <c r="D5705" s="183">
        <v>12.250999999999999</v>
      </c>
    </row>
    <row r="5706" spans="1:4">
      <c r="A5706">
        <v>6036</v>
      </c>
      <c r="B5706" t="s">
        <v>10286</v>
      </c>
      <c r="C5706" s="30">
        <v>0</v>
      </c>
      <c r="D5706" s="183">
        <v>8.01</v>
      </c>
    </row>
    <row r="5707" spans="1:4">
      <c r="A5707">
        <v>6037</v>
      </c>
      <c r="B5707" t="s">
        <v>10287</v>
      </c>
      <c r="C5707" s="30">
        <v>0</v>
      </c>
      <c r="D5707" s="183">
        <v>16.448</v>
      </c>
    </row>
    <row r="5708" spans="1:4">
      <c r="A5708">
        <v>6038</v>
      </c>
      <c r="B5708" t="s">
        <v>10288</v>
      </c>
      <c r="C5708" s="30">
        <v>0</v>
      </c>
      <c r="D5708" s="183">
        <v>0</v>
      </c>
    </row>
    <row r="5709" spans="1:4">
      <c r="A5709">
        <v>6039</v>
      </c>
      <c r="B5709" t="s">
        <v>10289</v>
      </c>
      <c r="C5709" s="30">
        <v>0</v>
      </c>
      <c r="D5709" s="183">
        <v>0</v>
      </c>
    </row>
    <row r="5710" spans="1:4">
      <c r="A5710">
        <v>6040</v>
      </c>
      <c r="B5710" t="s">
        <v>10290</v>
      </c>
      <c r="C5710" s="30">
        <v>0</v>
      </c>
      <c r="D5710" s="183">
        <v>8.984</v>
      </c>
    </row>
    <row r="5711" spans="1:4">
      <c r="A5711">
        <v>6041</v>
      </c>
      <c r="B5711" t="s">
        <v>10291</v>
      </c>
      <c r="C5711" s="30">
        <v>0</v>
      </c>
      <c r="D5711" s="183">
        <v>0</v>
      </c>
    </row>
    <row r="5712" spans="1:4">
      <c r="A5712">
        <v>6042</v>
      </c>
      <c r="B5712" t="s">
        <v>10292</v>
      </c>
      <c r="C5712" s="30">
        <v>0</v>
      </c>
      <c r="D5712" s="183">
        <v>9.3000000000000007</v>
      </c>
    </row>
    <row r="5713" spans="1:4">
      <c r="A5713">
        <v>6043</v>
      </c>
      <c r="B5713" t="s">
        <v>27610</v>
      </c>
      <c r="C5713" s="30">
        <v>0</v>
      </c>
      <c r="D5713" s="183">
        <v>0</v>
      </c>
    </row>
    <row r="5714" spans="1:4">
      <c r="A5714">
        <v>6044</v>
      </c>
      <c r="B5714" t="s">
        <v>10293</v>
      </c>
      <c r="C5714" s="30">
        <v>300</v>
      </c>
      <c r="D5714" s="183">
        <v>0</v>
      </c>
    </row>
    <row r="5715" spans="1:4">
      <c r="A5715">
        <v>6045</v>
      </c>
      <c r="B5715" t="s">
        <v>10294</v>
      </c>
      <c r="C5715" s="30">
        <v>0</v>
      </c>
      <c r="D5715" s="183">
        <v>8.9260000000000002</v>
      </c>
    </row>
    <row r="5716" spans="1:4">
      <c r="A5716">
        <v>6046</v>
      </c>
      <c r="B5716" t="s">
        <v>10295</v>
      </c>
      <c r="C5716" s="30">
        <v>0</v>
      </c>
      <c r="D5716" s="183">
        <v>8.67</v>
      </c>
    </row>
    <row r="5717" spans="1:4">
      <c r="A5717">
        <v>6047</v>
      </c>
      <c r="B5717" t="s">
        <v>10296</v>
      </c>
      <c r="C5717" s="30">
        <v>0</v>
      </c>
      <c r="D5717" s="183">
        <v>0</v>
      </c>
    </row>
    <row r="5718" spans="1:4">
      <c r="A5718">
        <v>6048</v>
      </c>
      <c r="B5718" t="s">
        <v>10297</v>
      </c>
      <c r="C5718" s="30">
        <v>0</v>
      </c>
      <c r="D5718" s="183">
        <v>0</v>
      </c>
    </row>
    <row r="5719" spans="1:4">
      <c r="A5719">
        <v>6049</v>
      </c>
      <c r="B5719" t="s">
        <v>10298</v>
      </c>
      <c r="C5719" s="30">
        <v>0</v>
      </c>
      <c r="D5719" s="183">
        <v>0</v>
      </c>
    </row>
    <row r="5720" spans="1:4">
      <c r="A5720">
        <v>6050</v>
      </c>
      <c r="B5720" t="s">
        <v>10299</v>
      </c>
      <c r="C5720" s="30">
        <v>0</v>
      </c>
      <c r="D5720" s="183">
        <v>0</v>
      </c>
    </row>
    <row r="5721" spans="1:4">
      <c r="A5721">
        <v>6051</v>
      </c>
      <c r="B5721" t="s">
        <v>10300</v>
      </c>
      <c r="C5721" s="30">
        <v>0</v>
      </c>
      <c r="D5721" s="183">
        <v>0</v>
      </c>
    </row>
    <row r="5722" spans="1:4">
      <c r="A5722">
        <v>6052</v>
      </c>
      <c r="B5722" t="s">
        <v>10301</v>
      </c>
      <c r="C5722" s="30">
        <v>0</v>
      </c>
      <c r="D5722" s="183">
        <v>0</v>
      </c>
    </row>
    <row r="5723" spans="1:4">
      <c r="A5723">
        <v>6053</v>
      </c>
      <c r="B5723" t="s">
        <v>10302</v>
      </c>
      <c r="C5723" s="30">
        <v>0</v>
      </c>
      <c r="D5723" s="183">
        <v>18.111000000000001</v>
      </c>
    </row>
    <row r="5724" spans="1:4">
      <c r="A5724">
        <v>6054</v>
      </c>
      <c r="B5724" t="s">
        <v>10303</v>
      </c>
      <c r="C5724" s="30">
        <v>0</v>
      </c>
      <c r="D5724" s="183">
        <v>5.266</v>
      </c>
    </row>
    <row r="5725" spans="1:4">
      <c r="A5725">
        <v>6055</v>
      </c>
      <c r="B5725" t="s">
        <v>10304</v>
      </c>
      <c r="C5725" s="30">
        <v>0</v>
      </c>
      <c r="D5725" s="183">
        <v>0</v>
      </c>
    </row>
    <row r="5726" spans="1:4">
      <c r="A5726">
        <v>6056</v>
      </c>
      <c r="B5726" t="s">
        <v>10305</v>
      </c>
      <c r="C5726" s="30">
        <v>12</v>
      </c>
      <c r="D5726" s="183">
        <v>7.65</v>
      </c>
    </row>
    <row r="5727" spans="1:4">
      <c r="A5727">
        <v>6057</v>
      </c>
      <c r="B5727" t="s">
        <v>10306</v>
      </c>
      <c r="C5727" s="30">
        <v>0</v>
      </c>
      <c r="D5727" s="183">
        <v>0</v>
      </c>
    </row>
    <row r="5728" spans="1:4">
      <c r="A5728">
        <v>6058</v>
      </c>
      <c r="B5728" t="s">
        <v>10307</v>
      </c>
      <c r="C5728" s="30">
        <v>0</v>
      </c>
      <c r="D5728" s="183">
        <v>0</v>
      </c>
    </row>
    <row r="5729" spans="1:4">
      <c r="A5729">
        <v>6059</v>
      </c>
      <c r="B5729" t="s">
        <v>10308</v>
      </c>
      <c r="C5729" s="30">
        <v>0</v>
      </c>
      <c r="D5729" s="183">
        <v>39.9</v>
      </c>
    </row>
    <row r="5730" spans="1:4">
      <c r="A5730">
        <v>6060</v>
      </c>
      <c r="B5730" t="s">
        <v>10309</v>
      </c>
      <c r="C5730" s="30">
        <v>0</v>
      </c>
      <c r="D5730" s="183">
        <v>0</v>
      </c>
    </row>
    <row r="5731" spans="1:4">
      <c r="A5731">
        <v>6061</v>
      </c>
      <c r="B5731" t="s">
        <v>10310</v>
      </c>
      <c r="C5731" s="30">
        <v>0</v>
      </c>
      <c r="D5731" s="183">
        <v>0</v>
      </c>
    </row>
    <row r="5732" spans="1:4">
      <c r="A5732">
        <v>6062</v>
      </c>
      <c r="B5732" t="s">
        <v>10311</v>
      </c>
      <c r="C5732" s="30">
        <v>0</v>
      </c>
      <c r="D5732" s="183">
        <v>15.741</v>
      </c>
    </row>
    <row r="5733" spans="1:4">
      <c r="A5733">
        <v>6063</v>
      </c>
      <c r="B5733" t="s">
        <v>10312</v>
      </c>
      <c r="C5733" s="30">
        <v>0</v>
      </c>
      <c r="D5733" s="183">
        <v>0</v>
      </c>
    </row>
    <row r="5734" spans="1:4">
      <c r="A5734">
        <v>6064</v>
      </c>
      <c r="B5734" t="s">
        <v>32273</v>
      </c>
      <c r="C5734" s="30">
        <v>0</v>
      </c>
      <c r="D5734" s="183">
        <v>3.5409999999999999</v>
      </c>
    </row>
    <row r="5735" spans="1:4">
      <c r="A5735">
        <v>6065</v>
      </c>
      <c r="B5735" t="s">
        <v>10313</v>
      </c>
      <c r="C5735" s="30">
        <v>15</v>
      </c>
      <c r="D5735" s="183">
        <v>31.401</v>
      </c>
    </row>
    <row r="5736" spans="1:4">
      <c r="A5736">
        <v>6066</v>
      </c>
      <c r="B5736" t="s">
        <v>10314</v>
      </c>
      <c r="C5736" s="30">
        <v>0</v>
      </c>
      <c r="D5736" s="183">
        <v>0</v>
      </c>
    </row>
    <row r="5737" spans="1:4">
      <c r="A5737">
        <v>6067</v>
      </c>
      <c r="B5737" t="s">
        <v>10315</v>
      </c>
      <c r="C5737" s="30">
        <v>0</v>
      </c>
      <c r="D5737" s="183">
        <v>0</v>
      </c>
    </row>
    <row r="5738" spans="1:4">
      <c r="A5738">
        <v>6068</v>
      </c>
      <c r="B5738" t="s">
        <v>10316</v>
      </c>
      <c r="C5738" s="30">
        <v>0</v>
      </c>
      <c r="D5738" s="183">
        <v>19.489999999999998</v>
      </c>
    </row>
    <row r="5739" spans="1:4">
      <c r="A5739">
        <v>6069</v>
      </c>
      <c r="B5739" t="s">
        <v>27564</v>
      </c>
      <c r="C5739" s="30">
        <v>0</v>
      </c>
      <c r="D5739" s="183">
        <v>0</v>
      </c>
    </row>
    <row r="5740" spans="1:4">
      <c r="A5740">
        <v>6070</v>
      </c>
      <c r="B5740" t="s">
        <v>32274</v>
      </c>
      <c r="C5740" s="30">
        <v>0</v>
      </c>
      <c r="D5740" s="183">
        <v>0</v>
      </c>
    </row>
    <row r="5741" spans="1:4">
      <c r="A5741">
        <v>6071</v>
      </c>
      <c r="B5741" t="s">
        <v>32275</v>
      </c>
      <c r="C5741" s="30">
        <v>0</v>
      </c>
      <c r="D5741" s="183">
        <v>0</v>
      </c>
    </row>
    <row r="5742" spans="1:4">
      <c r="A5742">
        <v>6072</v>
      </c>
      <c r="B5742" t="s">
        <v>10317</v>
      </c>
      <c r="C5742" s="30">
        <v>0</v>
      </c>
      <c r="D5742" s="183">
        <v>0</v>
      </c>
    </row>
    <row r="5743" spans="1:4">
      <c r="A5743">
        <v>6073</v>
      </c>
      <c r="B5743" t="s">
        <v>10318</v>
      </c>
      <c r="C5743" s="30">
        <v>0</v>
      </c>
      <c r="D5743" s="183">
        <v>5.6539999999999999</v>
      </c>
    </row>
    <row r="5744" spans="1:4">
      <c r="A5744">
        <v>6074</v>
      </c>
      <c r="B5744" t="s">
        <v>10319</v>
      </c>
      <c r="C5744" s="30">
        <v>3</v>
      </c>
      <c r="D5744" s="183">
        <v>0</v>
      </c>
    </row>
    <row r="5745" spans="1:4">
      <c r="A5745">
        <v>6075</v>
      </c>
      <c r="B5745" t="s">
        <v>10320</v>
      </c>
      <c r="C5745" s="30">
        <v>0</v>
      </c>
      <c r="D5745" s="183">
        <v>14.696999999999999</v>
      </c>
    </row>
    <row r="5746" spans="1:4">
      <c r="A5746">
        <v>6076</v>
      </c>
      <c r="B5746" t="s">
        <v>10321</v>
      </c>
      <c r="C5746" s="30">
        <v>0</v>
      </c>
      <c r="D5746" s="183">
        <v>0</v>
      </c>
    </row>
    <row r="5747" spans="1:4">
      <c r="A5747">
        <v>6078</v>
      </c>
      <c r="B5747" t="s">
        <v>10322</v>
      </c>
      <c r="C5747" s="30">
        <v>0</v>
      </c>
      <c r="D5747" s="183">
        <v>0</v>
      </c>
    </row>
    <row r="5748" spans="1:4">
      <c r="A5748">
        <v>6079</v>
      </c>
      <c r="B5748" t="s">
        <v>32276</v>
      </c>
      <c r="C5748" s="30">
        <v>0</v>
      </c>
      <c r="D5748" s="183">
        <v>0</v>
      </c>
    </row>
    <row r="5749" spans="1:4">
      <c r="A5749">
        <v>6080</v>
      </c>
      <c r="B5749" t="s">
        <v>10323</v>
      </c>
      <c r="C5749" s="30">
        <v>0</v>
      </c>
      <c r="D5749" s="183">
        <v>0</v>
      </c>
    </row>
    <row r="5750" spans="1:4">
      <c r="A5750">
        <v>6081</v>
      </c>
      <c r="B5750" t="s">
        <v>32277</v>
      </c>
      <c r="C5750" s="30">
        <v>0</v>
      </c>
      <c r="D5750" s="183">
        <v>0</v>
      </c>
    </row>
    <row r="5751" spans="1:4">
      <c r="A5751">
        <v>6082</v>
      </c>
      <c r="B5751" t="s">
        <v>10324</v>
      </c>
      <c r="C5751" s="30">
        <v>0</v>
      </c>
      <c r="D5751" s="183">
        <v>16.055</v>
      </c>
    </row>
    <row r="5752" spans="1:4">
      <c r="A5752">
        <v>6083</v>
      </c>
      <c r="B5752" t="s">
        <v>10325</v>
      </c>
      <c r="C5752" s="30">
        <v>0</v>
      </c>
      <c r="D5752" s="183">
        <v>27.071000000000002</v>
      </c>
    </row>
    <row r="5753" spans="1:4">
      <c r="A5753">
        <v>6084</v>
      </c>
      <c r="B5753" t="s">
        <v>10326</v>
      </c>
      <c r="C5753" s="30">
        <v>0</v>
      </c>
      <c r="D5753" s="183">
        <v>0</v>
      </c>
    </row>
    <row r="5754" spans="1:4">
      <c r="A5754">
        <v>6085</v>
      </c>
      <c r="B5754" t="s">
        <v>10327</v>
      </c>
      <c r="C5754" s="30">
        <v>66</v>
      </c>
      <c r="D5754" s="183">
        <v>0</v>
      </c>
    </row>
    <row r="5755" spans="1:4">
      <c r="A5755">
        <v>6086</v>
      </c>
      <c r="B5755" t="s">
        <v>10328</v>
      </c>
      <c r="C5755" s="30">
        <v>0</v>
      </c>
      <c r="D5755" s="183">
        <v>13.11</v>
      </c>
    </row>
    <row r="5756" spans="1:4">
      <c r="A5756">
        <v>6087</v>
      </c>
      <c r="B5756" t="s">
        <v>10329</v>
      </c>
      <c r="C5756" s="30">
        <v>0</v>
      </c>
      <c r="D5756" s="183">
        <v>0</v>
      </c>
    </row>
    <row r="5757" spans="1:4">
      <c r="A5757">
        <v>6088</v>
      </c>
      <c r="B5757" t="s">
        <v>10330</v>
      </c>
      <c r="C5757" s="30">
        <v>0</v>
      </c>
      <c r="D5757" s="183">
        <v>0</v>
      </c>
    </row>
    <row r="5758" spans="1:4">
      <c r="A5758">
        <v>6089</v>
      </c>
      <c r="B5758" t="s">
        <v>10331</v>
      </c>
      <c r="C5758" s="30">
        <v>0</v>
      </c>
      <c r="D5758" s="183">
        <v>15.071</v>
      </c>
    </row>
    <row r="5759" spans="1:4">
      <c r="A5759">
        <v>6090</v>
      </c>
      <c r="B5759" t="s">
        <v>10332</v>
      </c>
      <c r="C5759" s="30">
        <v>42</v>
      </c>
      <c r="D5759" s="183">
        <v>18.95</v>
      </c>
    </row>
    <row r="5760" spans="1:4">
      <c r="A5760">
        <v>6091</v>
      </c>
      <c r="B5760" t="s">
        <v>10333</v>
      </c>
      <c r="C5760" s="30">
        <v>90</v>
      </c>
      <c r="D5760" s="183">
        <v>0</v>
      </c>
    </row>
    <row r="5761" spans="1:4">
      <c r="A5761">
        <v>6092</v>
      </c>
      <c r="B5761" t="s">
        <v>10334</v>
      </c>
      <c r="C5761" s="30">
        <v>0</v>
      </c>
      <c r="D5761" s="183">
        <v>0</v>
      </c>
    </row>
    <row r="5762" spans="1:4">
      <c r="A5762">
        <v>6093</v>
      </c>
      <c r="B5762" t="s">
        <v>10335</v>
      </c>
      <c r="C5762" s="30">
        <v>0</v>
      </c>
      <c r="D5762" s="183">
        <v>10.670999999999999</v>
      </c>
    </row>
    <row r="5763" spans="1:4">
      <c r="A5763">
        <v>6094</v>
      </c>
      <c r="B5763" t="s">
        <v>10336</v>
      </c>
      <c r="C5763" s="30">
        <v>0</v>
      </c>
      <c r="D5763" s="183">
        <v>0</v>
      </c>
    </row>
    <row r="5764" spans="1:4">
      <c r="A5764">
        <v>6095</v>
      </c>
      <c r="B5764" t="s">
        <v>10337</v>
      </c>
      <c r="C5764" s="30">
        <v>6</v>
      </c>
      <c r="D5764" s="183">
        <v>30.97</v>
      </c>
    </row>
    <row r="5765" spans="1:4">
      <c r="A5765">
        <v>6096</v>
      </c>
      <c r="B5765" t="s">
        <v>10338</v>
      </c>
      <c r="C5765" s="30">
        <v>0</v>
      </c>
      <c r="D5765" s="183">
        <v>0</v>
      </c>
    </row>
    <row r="5766" spans="1:4">
      <c r="A5766">
        <v>6097</v>
      </c>
      <c r="B5766" t="s">
        <v>10339</v>
      </c>
      <c r="C5766" s="30">
        <v>0</v>
      </c>
      <c r="D5766" s="183">
        <v>0</v>
      </c>
    </row>
    <row r="5767" spans="1:4">
      <c r="A5767">
        <v>6098</v>
      </c>
      <c r="B5767" t="s">
        <v>10340</v>
      </c>
      <c r="C5767" s="30">
        <v>18</v>
      </c>
      <c r="D5767" s="183">
        <v>0</v>
      </c>
    </row>
    <row r="5768" spans="1:4">
      <c r="A5768">
        <v>6099</v>
      </c>
      <c r="B5768" t="s">
        <v>10341</v>
      </c>
      <c r="C5768" s="30">
        <v>0</v>
      </c>
      <c r="D5768" s="183">
        <v>0</v>
      </c>
    </row>
    <row r="5769" spans="1:4">
      <c r="A5769">
        <v>6100</v>
      </c>
      <c r="B5769" t="s">
        <v>10342</v>
      </c>
      <c r="C5769" s="30">
        <v>0</v>
      </c>
      <c r="D5769" s="183">
        <v>0</v>
      </c>
    </row>
    <row r="5770" spans="1:4">
      <c r="A5770">
        <v>6101</v>
      </c>
      <c r="B5770" t="s">
        <v>10343</v>
      </c>
      <c r="C5770" s="30">
        <v>0</v>
      </c>
      <c r="D5770" s="183">
        <v>0</v>
      </c>
    </row>
    <row r="5771" spans="1:4">
      <c r="A5771">
        <v>6102</v>
      </c>
      <c r="B5771" t="s">
        <v>10344</v>
      </c>
      <c r="C5771" s="30">
        <v>0</v>
      </c>
      <c r="D5771" s="183">
        <v>43.2</v>
      </c>
    </row>
    <row r="5772" spans="1:4">
      <c r="A5772">
        <v>6103</v>
      </c>
      <c r="B5772" t="s">
        <v>10345</v>
      </c>
      <c r="C5772" s="30">
        <v>0</v>
      </c>
      <c r="D5772" s="183">
        <v>0</v>
      </c>
    </row>
    <row r="5773" spans="1:4">
      <c r="A5773">
        <v>6104</v>
      </c>
      <c r="B5773" t="s">
        <v>10346</v>
      </c>
      <c r="C5773" s="30">
        <v>0</v>
      </c>
      <c r="D5773" s="183">
        <v>26.85</v>
      </c>
    </row>
    <row r="5774" spans="1:4">
      <c r="A5774">
        <v>6105</v>
      </c>
      <c r="B5774" t="s">
        <v>10347</v>
      </c>
      <c r="C5774" s="30">
        <v>0</v>
      </c>
      <c r="D5774" s="183">
        <v>5.3570000000000002</v>
      </c>
    </row>
    <row r="5775" spans="1:4">
      <c r="A5775">
        <v>6106</v>
      </c>
      <c r="B5775" t="s">
        <v>10348</v>
      </c>
      <c r="C5775" s="30">
        <v>0</v>
      </c>
      <c r="D5775" s="183">
        <v>0</v>
      </c>
    </row>
    <row r="5776" spans="1:4">
      <c r="A5776">
        <v>6107</v>
      </c>
      <c r="B5776" t="s">
        <v>32278</v>
      </c>
      <c r="C5776" s="30">
        <v>0</v>
      </c>
      <c r="D5776" s="183">
        <v>16.795000000000002</v>
      </c>
    </row>
    <row r="5777" spans="1:4">
      <c r="A5777">
        <v>6108</v>
      </c>
      <c r="B5777" t="s">
        <v>10349</v>
      </c>
      <c r="C5777" s="30">
        <v>0</v>
      </c>
      <c r="D5777" s="183">
        <v>0</v>
      </c>
    </row>
    <row r="5778" spans="1:4">
      <c r="A5778">
        <v>6109</v>
      </c>
      <c r="B5778" t="s">
        <v>10350</v>
      </c>
      <c r="C5778" s="30">
        <v>0</v>
      </c>
      <c r="D5778" s="183">
        <v>0</v>
      </c>
    </row>
    <row r="5779" spans="1:4">
      <c r="A5779">
        <v>6110</v>
      </c>
      <c r="B5779" t="s">
        <v>10351</v>
      </c>
      <c r="C5779" s="30">
        <v>0</v>
      </c>
      <c r="D5779" s="183">
        <v>19.853999999999999</v>
      </c>
    </row>
    <row r="5780" spans="1:4">
      <c r="A5780">
        <v>6111</v>
      </c>
      <c r="B5780" t="s">
        <v>27368</v>
      </c>
      <c r="C5780" s="30">
        <v>0</v>
      </c>
      <c r="D5780" s="183">
        <v>0</v>
      </c>
    </row>
    <row r="5781" spans="1:4">
      <c r="A5781">
        <v>6112</v>
      </c>
      <c r="B5781" t="s">
        <v>10352</v>
      </c>
      <c r="C5781" s="30">
        <v>0</v>
      </c>
      <c r="D5781" s="183">
        <v>0</v>
      </c>
    </row>
    <row r="5782" spans="1:4">
      <c r="A5782">
        <v>6113</v>
      </c>
      <c r="B5782" t="s">
        <v>10353</v>
      </c>
      <c r="C5782" s="30">
        <v>0</v>
      </c>
      <c r="D5782" s="183">
        <v>17.14</v>
      </c>
    </row>
    <row r="5783" spans="1:4">
      <c r="A5783">
        <v>6114</v>
      </c>
      <c r="B5783" t="s">
        <v>10354</v>
      </c>
      <c r="C5783" s="30">
        <v>3</v>
      </c>
      <c r="D5783" s="183">
        <v>0</v>
      </c>
    </row>
    <row r="5784" spans="1:4">
      <c r="A5784">
        <v>6115</v>
      </c>
      <c r="B5784" t="s">
        <v>10355</v>
      </c>
      <c r="C5784" s="30">
        <v>0</v>
      </c>
      <c r="D5784" s="183">
        <v>27.33</v>
      </c>
    </row>
    <row r="5785" spans="1:4">
      <c r="A5785">
        <v>6116</v>
      </c>
      <c r="B5785" t="s">
        <v>10356</v>
      </c>
      <c r="C5785" s="30">
        <v>0</v>
      </c>
      <c r="D5785" s="183">
        <v>0</v>
      </c>
    </row>
    <row r="5786" spans="1:4">
      <c r="A5786">
        <v>6117</v>
      </c>
      <c r="B5786" t="s">
        <v>10357</v>
      </c>
      <c r="C5786" s="30">
        <v>0</v>
      </c>
      <c r="D5786" s="183">
        <v>0</v>
      </c>
    </row>
    <row r="5787" spans="1:4">
      <c r="A5787">
        <v>6118</v>
      </c>
      <c r="B5787" t="s">
        <v>10358</v>
      </c>
      <c r="C5787" s="30">
        <v>0</v>
      </c>
      <c r="D5787" s="183">
        <v>0</v>
      </c>
    </row>
    <row r="5788" spans="1:4">
      <c r="A5788">
        <v>6119</v>
      </c>
      <c r="B5788" t="s">
        <v>10359</v>
      </c>
      <c r="C5788" s="30">
        <v>0</v>
      </c>
      <c r="D5788" s="183">
        <v>0</v>
      </c>
    </row>
    <row r="5789" spans="1:4">
      <c r="A5789">
        <v>6120</v>
      </c>
      <c r="B5789" t="s">
        <v>10360</v>
      </c>
      <c r="C5789" s="30">
        <v>0</v>
      </c>
      <c r="D5789" s="183">
        <v>1.984</v>
      </c>
    </row>
    <row r="5790" spans="1:4">
      <c r="A5790">
        <v>6121</v>
      </c>
      <c r="B5790" t="s">
        <v>27369</v>
      </c>
      <c r="C5790" s="30">
        <v>0</v>
      </c>
      <c r="D5790" s="183">
        <v>9.7230000000000008</v>
      </c>
    </row>
    <row r="5791" spans="1:4">
      <c r="A5791">
        <v>6122</v>
      </c>
      <c r="B5791" t="s">
        <v>27370</v>
      </c>
      <c r="C5791" s="30">
        <v>0</v>
      </c>
      <c r="D5791" s="183">
        <v>0</v>
      </c>
    </row>
    <row r="5792" spans="1:4">
      <c r="A5792">
        <v>6123</v>
      </c>
      <c r="B5792" t="s">
        <v>10361</v>
      </c>
      <c r="C5792" s="30">
        <v>0</v>
      </c>
      <c r="D5792" s="183">
        <v>0</v>
      </c>
    </row>
    <row r="5793" spans="1:4">
      <c r="A5793">
        <v>6124</v>
      </c>
      <c r="B5793" t="s">
        <v>10362</v>
      </c>
      <c r="C5793" s="30">
        <v>0</v>
      </c>
      <c r="D5793" s="183">
        <v>8.2070000000000007</v>
      </c>
    </row>
    <row r="5794" spans="1:4">
      <c r="A5794">
        <v>6125</v>
      </c>
      <c r="B5794" t="s">
        <v>10363</v>
      </c>
      <c r="C5794" s="30">
        <v>0</v>
      </c>
      <c r="D5794" s="183">
        <v>0</v>
      </c>
    </row>
    <row r="5795" spans="1:4">
      <c r="A5795">
        <v>6126</v>
      </c>
      <c r="B5795" t="s">
        <v>10364</v>
      </c>
      <c r="C5795" s="30">
        <v>3</v>
      </c>
      <c r="D5795" s="183">
        <v>5.9809999999999999</v>
      </c>
    </row>
    <row r="5796" spans="1:4">
      <c r="A5796">
        <v>6127</v>
      </c>
      <c r="B5796" t="s">
        <v>10365</v>
      </c>
      <c r="C5796" s="30">
        <v>0</v>
      </c>
      <c r="D5796" s="183">
        <v>0</v>
      </c>
    </row>
    <row r="5797" spans="1:4">
      <c r="A5797">
        <v>6128</v>
      </c>
      <c r="B5797" t="s">
        <v>10366</v>
      </c>
      <c r="C5797" s="30">
        <v>0</v>
      </c>
      <c r="D5797" s="183">
        <v>0</v>
      </c>
    </row>
    <row r="5798" spans="1:4">
      <c r="A5798">
        <v>6129</v>
      </c>
      <c r="B5798" t="s">
        <v>10367</v>
      </c>
      <c r="C5798" s="30">
        <v>0</v>
      </c>
      <c r="D5798" s="183">
        <v>8.1920000000000002</v>
      </c>
    </row>
    <row r="5799" spans="1:4">
      <c r="A5799">
        <v>6130</v>
      </c>
      <c r="B5799" t="s">
        <v>10368</v>
      </c>
      <c r="C5799" s="30">
        <v>0</v>
      </c>
      <c r="D5799" s="183">
        <v>0</v>
      </c>
    </row>
    <row r="5800" spans="1:4">
      <c r="A5800">
        <v>6131</v>
      </c>
      <c r="B5800" t="s">
        <v>10369</v>
      </c>
      <c r="C5800" s="30">
        <v>0</v>
      </c>
      <c r="D5800" s="183">
        <v>0</v>
      </c>
    </row>
    <row r="5801" spans="1:4">
      <c r="A5801">
        <v>6132</v>
      </c>
      <c r="B5801" t="s">
        <v>10370</v>
      </c>
      <c r="C5801" s="30">
        <v>0</v>
      </c>
      <c r="D5801" s="183">
        <v>0</v>
      </c>
    </row>
    <row r="5802" spans="1:4">
      <c r="A5802">
        <v>6133</v>
      </c>
      <c r="B5802" t="s">
        <v>10371</v>
      </c>
      <c r="C5802" s="30">
        <v>0</v>
      </c>
      <c r="D5802" s="183">
        <v>0</v>
      </c>
    </row>
    <row r="5803" spans="1:4">
      <c r="A5803">
        <v>6134</v>
      </c>
      <c r="B5803" t="s">
        <v>10372</v>
      </c>
      <c r="C5803" s="30">
        <v>0</v>
      </c>
      <c r="D5803" s="183">
        <v>0</v>
      </c>
    </row>
    <row r="5804" spans="1:4">
      <c r="A5804">
        <v>6135</v>
      </c>
      <c r="B5804" t="s">
        <v>10373</v>
      </c>
      <c r="C5804" s="30">
        <v>0</v>
      </c>
      <c r="D5804" s="183">
        <v>0</v>
      </c>
    </row>
    <row r="5805" spans="1:4">
      <c r="A5805">
        <v>6136</v>
      </c>
      <c r="B5805" t="s">
        <v>10374</v>
      </c>
      <c r="C5805" s="30">
        <v>0</v>
      </c>
      <c r="D5805" s="183">
        <v>0</v>
      </c>
    </row>
    <row r="5806" spans="1:4">
      <c r="A5806">
        <v>6137</v>
      </c>
      <c r="B5806" t="s">
        <v>10375</v>
      </c>
      <c r="C5806" s="30">
        <v>9</v>
      </c>
      <c r="D5806" s="183">
        <v>0.52100000000000002</v>
      </c>
    </row>
    <row r="5807" spans="1:4">
      <c r="A5807">
        <v>6138</v>
      </c>
      <c r="B5807" t="s">
        <v>10376</v>
      </c>
      <c r="C5807" s="30">
        <v>54</v>
      </c>
      <c r="D5807" s="183">
        <v>0</v>
      </c>
    </row>
    <row r="5808" spans="1:4">
      <c r="A5808">
        <v>6139</v>
      </c>
      <c r="B5808" t="s">
        <v>10377</v>
      </c>
      <c r="C5808" s="30">
        <v>0</v>
      </c>
      <c r="D5808" s="183">
        <v>7.9</v>
      </c>
    </row>
    <row r="5809" spans="1:4">
      <c r="A5809">
        <v>6140</v>
      </c>
      <c r="B5809" t="s">
        <v>10378</v>
      </c>
      <c r="C5809" s="30">
        <v>0</v>
      </c>
      <c r="D5809" s="183">
        <v>0</v>
      </c>
    </row>
    <row r="5810" spans="1:4">
      <c r="A5810">
        <v>6141</v>
      </c>
      <c r="B5810" t="s">
        <v>10379</v>
      </c>
      <c r="C5810" s="30">
        <v>0</v>
      </c>
      <c r="D5810" s="183">
        <v>0</v>
      </c>
    </row>
    <row r="5811" spans="1:4">
      <c r="A5811">
        <v>6142</v>
      </c>
      <c r="B5811" t="s">
        <v>10380</v>
      </c>
      <c r="C5811" s="30">
        <v>0</v>
      </c>
      <c r="D5811" s="183">
        <v>22.960999999999999</v>
      </c>
    </row>
    <row r="5812" spans="1:4">
      <c r="A5812">
        <v>6143</v>
      </c>
      <c r="B5812" t="s">
        <v>10380</v>
      </c>
      <c r="C5812" s="30">
        <v>0</v>
      </c>
      <c r="D5812" s="183">
        <v>0</v>
      </c>
    </row>
    <row r="5813" spans="1:4">
      <c r="A5813">
        <v>6144</v>
      </c>
      <c r="B5813" t="s">
        <v>10381</v>
      </c>
      <c r="C5813" s="30">
        <v>0</v>
      </c>
      <c r="D5813" s="183">
        <v>52.243000000000002</v>
      </c>
    </row>
    <row r="5814" spans="1:4">
      <c r="A5814">
        <v>6145</v>
      </c>
      <c r="B5814" t="s">
        <v>10382</v>
      </c>
      <c r="C5814" s="30">
        <v>0</v>
      </c>
      <c r="D5814" s="183">
        <v>0</v>
      </c>
    </row>
    <row r="5815" spans="1:4">
      <c r="A5815">
        <v>6146</v>
      </c>
      <c r="B5815" t="s">
        <v>10383</v>
      </c>
      <c r="C5815" s="30">
        <v>0</v>
      </c>
      <c r="D5815" s="183">
        <v>0</v>
      </c>
    </row>
    <row r="5816" spans="1:4">
      <c r="A5816">
        <v>6147</v>
      </c>
      <c r="B5816" t="s">
        <v>10384</v>
      </c>
      <c r="C5816" s="30">
        <v>6</v>
      </c>
      <c r="D5816" s="183">
        <v>0</v>
      </c>
    </row>
    <row r="5817" spans="1:4">
      <c r="A5817">
        <v>6148</v>
      </c>
      <c r="B5817" t="s">
        <v>10385</v>
      </c>
      <c r="C5817" s="30">
        <v>0</v>
      </c>
      <c r="D5817" s="183">
        <v>0</v>
      </c>
    </row>
    <row r="5818" spans="1:4">
      <c r="A5818">
        <v>6149</v>
      </c>
      <c r="B5818" t="s">
        <v>10386</v>
      </c>
      <c r="C5818" s="30">
        <v>0</v>
      </c>
      <c r="D5818" s="183">
        <v>0</v>
      </c>
    </row>
    <row r="5819" spans="1:4">
      <c r="A5819">
        <v>6150</v>
      </c>
      <c r="B5819" t="s">
        <v>10387</v>
      </c>
      <c r="C5819" s="30">
        <v>0</v>
      </c>
      <c r="D5819" s="183">
        <v>12.93</v>
      </c>
    </row>
    <row r="5820" spans="1:4">
      <c r="A5820">
        <v>6151</v>
      </c>
      <c r="B5820" t="s">
        <v>10388</v>
      </c>
      <c r="C5820" s="30">
        <v>0</v>
      </c>
      <c r="D5820" s="183">
        <v>16.914999999999999</v>
      </c>
    </row>
    <row r="5821" spans="1:4">
      <c r="A5821">
        <v>6152</v>
      </c>
      <c r="B5821" t="s">
        <v>10389</v>
      </c>
      <c r="C5821" s="30">
        <v>0</v>
      </c>
      <c r="D5821" s="183">
        <v>0</v>
      </c>
    </row>
    <row r="5822" spans="1:4">
      <c r="A5822">
        <v>6153</v>
      </c>
      <c r="B5822" t="s">
        <v>27574</v>
      </c>
      <c r="C5822" s="30">
        <v>0</v>
      </c>
      <c r="D5822" s="183">
        <v>185.18</v>
      </c>
    </row>
    <row r="5823" spans="1:4">
      <c r="A5823">
        <v>6154</v>
      </c>
      <c r="B5823" t="s">
        <v>10390</v>
      </c>
      <c r="C5823" s="30">
        <v>0</v>
      </c>
      <c r="D5823" s="183">
        <v>0</v>
      </c>
    </row>
    <row r="5824" spans="1:4">
      <c r="A5824">
        <v>6155</v>
      </c>
      <c r="B5824" t="s">
        <v>10391</v>
      </c>
      <c r="C5824" s="30">
        <v>0</v>
      </c>
      <c r="D5824" s="183">
        <v>0</v>
      </c>
    </row>
    <row r="5825" spans="1:4">
      <c r="A5825">
        <v>6156</v>
      </c>
      <c r="B5825" t="s">
        <v>10392</v>
      </c>
      <c r="C5825" s="30">
        <v>0</v>
      </c>
      <c r="D5825" s="183">
        <v>0</v>
      </c>
    </row>
    <row r="5826" spans="1:4">
      <c r="A5826">
        <v>6157</v>
      </c>
      <c r="B5826" t="s">
        <v>10393</v>
      </c>
      <c r="C5826" s="30">
        <v>0</v>
      </c>
      <c r="D5826" s="183">
        <v>18.148</v>
      </c>
    </row>
    <row r="5827" spans="1:4">
      <c r="A5827">
        <v>6158</v>
      </c>
      <c r="B5827" t="s">
        <v>10394</v>
      </c>
      <c r="C5827" s="30">
        <v>0</v>
      </c>
      <c r="D5827" s="183">
        <v>0</v>
      </c>
    </row>
    <row r="5828" spans="1:4">
      <c r="A5828">
        <v>6159</v>
      </c>
      <c r="B5828" t="s">
        <v>27529</v>
      </c>
      <c r="C5828" s="30">
        <v>0</v>
      </c>
      <c r="D5828" s="183">
        <v>0</v>
      </c>
    </row>
    <row r="5829" spans="1:4">
      <c r="A5829">
        <v>6160</v>
      </c>
      <c r="B5829" t="s">
        <v>10395</v>
      </c>
      <c r="C5829" s="30">
        <v>0</v>
      </c>
      <c r="D5829" s="183">
        <v>0</v>
      </c>
    </row>
    <row r="5830" spans="1:4">
      <c r="A5830">
        <v>6161</v>
      </c>
      <c r="B5830" t="s">
        <v>10396</v>
      </c>
      <c r="C5830" s="30">
        <v>0</v>
      </c>
      <c r="D5830" s="183">
        <v>0</v>
      </c>
    </row>
    <row r="5831" spans="1:4">
      <c r="A5831">
        <v>6162</v>
      </c>
      <c r="B5831" t="s">
        <v>10397</v>
      </c>
      <c r="C5831" s="30">
        <v>0</v>
      </c>
      <c r="D5831" s="183">
        <v>0</v>
      </c>
    </row>
    <row r="5832" spans="1:4">
      <c r="A5832">
        <v>6163</v>
      </c>
      <c r="B5832" t="s">
        <v>10398</v>
      </c>
      <c r="C5832" s="30">
        <v>0</v>
      </c>
      <c r="D5832" s="183">
        <v>0</v>
      </c>
    </row>
    <row r="5833" spans="1:4">
      <c r="A5833">
        <v>6164</v>
      </c>
      <c r="B5833" t="s">
        <v>10399</v>
      </c>
      <c r="C5833" s="30">
        <v>0</v>
      </c>
      <c r="D5833" s="183">
        <v>6.7249999999999996</v>
      </c>
    </row>
    <row r="5834" spans="1:4">
      <c r="A5834">
        <v>6165</v>
      </c>
      <c r="B5834" t="s">
        <v>10400</v>
      </c>
      <c r="C5834" s="30">
        <v>0</v>
      </c>
      <c r="D5834" s="183">
        <v>0</v>
      </c>
    </row>
    <row r="5835" spans="1:4">
      <c r="A5835">
        <v>6166</v>
      </c>
      <c r="B5835" t="s">
        <v>10401</v>
      </c>
      <c r="C5835" s="30">
        <v>0</v>
      </c>
      <c r="D5835" s="183">
        <v>0</v>
      </c>
    </row>
    <row r="5836" spans="1:4">
      <c r="A5836">
        <v>6167</v>
      </c>
      <c r="B5836" t="s">
        <v>10402</v>
      </c>
      <c r="C5836" s="30">
        <v>324</v>
      </c>
      <c r="D5836" s="183">
        <v>8.69</v>
      </c>
    </row>
    <row r="5837" spans="1:4">
      <c r="A5837">
        <v>6168</v>
      </c>
      <c r="B5837" t="s">
        <v>10403</v>
      </c>
      <c r="C5837" s="30">
        <v>0</v>
      </c>
      <c r="D5837" s="183">
        <v>0</v>
      </c>
    </row>
    <row r="5838" spans="1:4">
      <c r="A5838">
        <v>6169</v>
      </c>
      <c r="B5838" t="s">
        <v>10404</v>
      </c>
      <c r="C5838" s="30">
        <v>0</v>
      </c>
      <c r="D5838" s="183">
        <v>0</v>
      </c>
    </row>
    <row r="5839" spans="1:4">
      <c r="A5839">
        <v>6170</v>
      </c>
      <c r="B5839" t="s">
        <v>10405</v>
      </c>
      <c r="C5839" s="30">
        <v>60</v>
      </c>
      <c r="D5839" s="183">
        <v>0</v>
      </c>
    </row>
    <row r="5840" spans="1:4">
      <c r="A5840">
        <v>6171</v>
      </c>
      <c r="B5840" t="s">
        <v>10406</v>
      </c>
      <c r="C5840" s="30">
        <v>42</v>
      </c>
      <c r="D5840" s="183">
        <v>0</v>
      </c>
    </row>
    <row r="5841" spans="1:4">
      <c r="A5841">
        <v>6172</v>
      </c>
      <c r="B5841" t="s">
        <v>10407</v>
      </c>
      <c r="C5841" s="30">
        <v>18</v>
      </c>
      <c r="D5841" s="183">
        <v>0</v>
      </c>
    </row>
    <row r="5842" spans="1:4">
      <c r="A5842">
        <v>6173</v>
      </c>
      <c r="B5842" t="s">
        <v>10408</v>
      </c>
      <c r="C5842" s="30">
        <v>0</v>
      </c>
      <c r="D5842" s="183">
        <v>0</v>
      </c>
    </row>
    <row r="5843" spans="1:4">
      <c r="A5843">
        <v>6174</v>
      </c>
      <c r="B5843" t="s">
        <v>10409</v>
      </c>
      <c r="C5843" s="30">
        <v>0</v>
      </c>
      <c r="D5843" s="183">
        <v>0</v>
      </c>
    </row>
    <row r="5844" spans="1:4">
      <c r="A5844">
        <v>6175</v>
      </c>
      <c r="B5844" t="s">
        <v>10410</v>
      </c>
      <c r="C5844" s="30">
        <v>0</v>
      </c>
      <c r="D5844" s="183">
        <v>0</v>
      </c>
    </row>
    <row r="5845" spans="1:4">
      <c r="A5845">
        <v>6176</v>
      </c>
      <c r="B5845" t="s">
        <v>10411</v>
      </c>
      <c r="C5845" s="30">
        <v>0</v>
      </c>
      <c r="D5845" s="183">
        <v>0</v>
      </c>
    </row>
    <row r="5846" spans="1:4">
      <c r="A5846">
        <v>6177</v>
      </c>
      <c r="B5846" t="s">
        <v>10412</v>
      </c>
      <c r="C5846" s="30">
        <v>0</v>
      </c>
      <c r="D5846" s="183">
        <v>0</v>
      </c>
    </row>
    <row r="5847" spans="1:4">
      <c r="A5847">
        <v>6178</v>
      </c>
      <c r="B5847" t="s">
        <v>10413</v>
      </c>
      <c r="C5847" s="30">
        <v>0</v>
      </c>
      <c r="D5847" s="183">
        <v>0</v>
      </c>
    </row>
    <row r="5848" spans="1:4">
      <c r="A5848">
        <v>6179</v>
      </c>
      <c r="B5848" t="s">
        <v>10414</v>
      </c>
      <c r="C5848" s="30">
        <v>0</v>
      </c>
      <c r="D5848" s="183">
        <v>0</v>
      </c>
    </row>
    <row r="5849" spans="1:4">
      <c r="A5849">
        <v>6180</v>
      </c>
      <c r="B5849" t="s">
        <v>10415</v>
      </c>
      <c r="C5849" s="30">
        <v>0</v>
      </c>
      <c r="D5849" s="183">
        <v>0</v>
      </c>
    </row>
    <row r="5850" spans="1:4">
      <c r="A5850">
        <v>6181</v>
      </c>
      <c r="B5850" t="s">
        <v>10416</v>
      </c>
      <c r="C5850" s="30">
        <v>0</v>
      </c>
      <c r="D5850" s="183">
        <v>0</v>
      </c>
    </row>
    <row r="5851" spans="1:4">
      <c r="A5851">
        <v>6182</v>
      </c>
      <c r="B5851" t="s">
        <v>10417</v>
      </c>
      <c r="C5851" s="30">
        <v>0</v>
      </c>
      <c r="D5851" s="183">
        <v>0</v>
      </c>
    </row>
    <row r="5852" spans="1:4">
      <c r="A5852">
        <v>6183</v>
      </c>
      <c r="B5852" t="s">
        <v>10418</v>
      </c>
      <c r="C5852" s="30">
        <v>12</v>
      </c>
      <c r="D5852" s="183">
        <v>0</v>
      </c>
    </row>
    <row r="5853" spans="1:4">
      <c r="A5853">
        <v>6184</v>
      </c>
      <c r="B5853" t="s">
        <v>10419</v>
      </c>
      <c r="C5853" s="30">
        <v>480</v>
      </c>
      <c r="D5853" s="183">
        <v>0</v>
      </c>
    </row>
    <row r="5854" spans="1:4">
      <c r="A5854">
        <v>6185</v>
      </c>
      <c r="B5854" t="s">
        <v>10420</v>
      </c>
      <c r="C5854" s="30">
        <v>0</v>
      </c>
      <c r="D5854" s="183">
        <v>0</v>
      </c>
    </row>
    <row r="5855" spans="1:4">
      <c r="A5855">
        <v>6186</v>
      </c>
      <c r="B5855" t="s">
        <v>10421</v>
      </c>
      <c r="C5855" s="30">
        <v>24</v>
      </c>
      <c r="D5855" s="183">
        <v>0</v>
      </c>
    </row>
    <row r="5856" spans="1:4">
      <c r="A5856">
        <v>6187</v>
      </c>
      <c r="B5856" t="s">
        <v>10422</v>
      </c>
      <c r="C5856" s="30">
        <v>0</v>
      </c>
      <c r="D5856" s="183">
        <v>0</v>
      </c>
    </row>
    <row r="5857" spans="1:4">
      <c r="A5857">
        <v>6188</v>
      </c>
      <c r="B5857" t="s">
        <v>10423</v>
      </c>
      <c r="C5857" s="30">
        <v>0</v>
      </c>
      <c r="D5857" s="183">
        <v>41.25</v>
      </c>
    </row>
    <row r="5858" spans="1:4">
      <c r="A5858">
        <v>6189</v>
      </c>
      <c r="B5858" t="s">
        <v>10424</v>
      </c>
      <c r="C5858" s="30">
        <v>6</v>
      </c>
      <c r="D5858" s="183">
        <v>0</v>
      </c>
    </row>
    <row r="5859" spans="1:4">
      <c r="A5859">
        <v>6190</v>
      </c>
      <c r="B5859" t="s">
        <v>10425</v>
      </c>
      <c r="C5859" s="30">
        <v>0</v>
      </c>
      <c r="D5859" s="183">
        <v>18.158000000000001</v>
      </c>
    </row>
    <row r="5860" spans="1:4">
      <c r="A5860">
        <v>6191</v>
      </c>
      <c r="B5860" t="s">
        <v>10426</v>
      </c>
      <c r="C5860" s="30">
        <v>0</v>
      </c>
      <c r="D5860" s="183">
        <v>0</v>
      </c>
    </row>
    <row r="5861" spans="1:4">
      <c r="A5861">
        <v>6192</v>
      </c>
      <c r="B5861" t="s">
        <v>10427</v>
      </c>
      <c r="C5861" s="30">
        <v>0</v>
      </c>
      <c r="D5861" s="183">
        <v>0</v>
      </c>
    </row>
    <row r="5862" spans="1:4">
      <c r="A5862">
        <v>6193</v>
      </c>
      <c r="B5862" t="s">
        <v>10428</v>
      </c>
      <c r="C5862" s="30">
        <v>0</v>
      </c>
      <c r="D5862" s="183">
        <v>6.83</v>
      </c>
    </row>
    <row r="5863" spans="1:4">
      <c r="A5863">
        <v>6194</v>
      </c>
      <c r="B5863" t="s">
        <v>10429</v>
      </c>
      <c r="C5863" s="30">
        <v>0</v>
      </c>
      <c r="D5863" s="183">
        <v>8.48</v>
      </c>
    </row>
    <row r="5864" spans="1:4">
      <c r="A5864">
        <v>6195</v>
      </c>
      <c r="B5864" t="s">
        <v>10430</v>
      </c>
      <c r="C5864" s="30">
        <v>0</v>
      </c>
      <c r="D5864" s="183">
        <v>0</v>
      </c>
    </row>
    <row r="5865" spans="1:4">
      <c r="A5865">
        <v>6196</v>
      </c>
      <c r="B5865" t="s">
        <v>10431</v>
      </c>
      <c r="C5865" s="30">
        <v>0</v>
      </c>
      <c r="D5865" s="183">
        <v>0</v>
      </c>
    </row>
    <row r="5866" spans="1:4">
      <c r="A5866">
        <v>6197</v>
      </c>
      <c r="B5866" t="s">
        <v>10432</v>
      </c>
      <c r="C5866" s="30">
        <v>0</v>
      </c>
      <c r="D5866" s="183">
        <v>0</v>
      </c>
    </row>
    <row r="5867" spans="1:4">
      <c r="A5867">
        <v>6198</v>
      </c>
      <c r="B5867" t="s">
        <v>10433</v>
      </c>
      <c r="C5867" s="30">
        <v>0</v>
      </c>
      <c r="D5867" s="183">
        <v>28.8</v>
      </c>
    </row>
    <row r="5868" spans="1:4">
      <c r="A5868">
        <v>6199</v>
      </c>
      <c r="B5868" t="s">
        <v>10434</v>
      </c>
      <c r="C5868" s="30">
        <v>36</v>
      </c>
      <c r="D5868" s="183">
        <v>13.16</v>
      </c>
    </row>
    <row r="5869" spans="1:4">
      <c r="A5869">
        <v>6200</v>
      </c>
      <c r="B5869" t="s">
        <v>10435</v>
      </c>
      <c r="C5869" s="30">
        <v>0</v>
      </c>
      <c r="D5869" s="183">
        <v>0</v>
      </c>
    </row>
    <row r="5870" spans="1:4">
      <c r="A5870">
        <v>6201</v>
      </c>
      <c r="B5870" t="s">
        <v>10436</v>
      </c>
      <c r="C5870" s="30">
        <v>0</v>
      </c>
      <c r="D5870" s="183">
        <v>0</v>
      </c>
    </row>
    <row r="5871" spans="1:4">
      <c r="A5871">
        <v>6202</v>
      </c>
      <c r="B5871" t="s">
        <v>10437</v>
      </c>
      <c r="C5871" s="30">
        <v>0</v>
      </c>
      <c r="D5871" s="183">
        <v>0</v>
      </c>
    </row>
    <row r="5872" spans="1:4">
      <c r="A5872">
        <v>6203</v>
      </c>
      <c r="B5872" t="s">
        <v>10438</v>
      </c>
      <c r="C5872" s="30">
        <v>0</v>
      </c>
      <c r="D5872" s="183">
        <v>0</v>
      </c>
    </row>
    <row r="5873" spans="1:4">
      <c r="A5873">
        <v>6204</v>
      </c>
      <c r="B5873" t="s">
        <v>10439</v>
      </c>
      <c r="C5873" s="30">
        <v>0</v>
      </c>
      <c r="D5873" s="183">
        <v>0</v>
      </c>
    </row>
    <row r="5874" spans="1:4">
      <c r="A5874">
        <v>6205</v>
      </c>
      <c r="B5874" t="s">
        <v>10440</v>
      </c>
      <c r="C5874" s="30">
        <v>0</v>
      </c>
      <c r="D5874" s="183">
        <v>0</v>
      </c>
    </row>
    <row r="5875" spans="1:4">
      <c r="A5875">
        <v>6206</v>
      </c>
      <c r="B5875" t="s">
        <v>10441</v>
      </c>
      <c r="C5875" s="30">
        <v>0</v>
      </c>
      <c r="D5875" s="183">
        <v>13.882</v>
      </c>
    </row>
    <row r="5876" spans="1:4">
      <c r="A5876">
        <v>6207</v>
      </c>
      <c r="B5876" t="s">
        <v>10442</v>
      </c>
      <c r="C5876" s="30">
        <v>0</v>
      </c>
      <c r="D5876" s="183">
        <v>0</v>
      </c>
    </row>
    <row r="5877" spans="1:4">
      <c r="A5877">
        <v>6208</v>
      </c>
      <c r="B5877" t="s">
        <v>10443</v>
      </c>
      <c r="C5877" s="30">
        <v>0</v>
      </c>
      <c r="D5877" s="183">
        <v>0</v>
      </c>
    </row>
    <row r="5878" spans="1:4">
      <c r="A5878">
        <v>6209</v>
      </c>
      <c r="B5878" t="s">
        <v>10444</v>
      </c>
      <c r="C5878" s="30">
        <v>48</v>
      </c>
      <c r="D5878" s="183">
        <v>0</v>
      </c>
    </row>
    <row r="5879" spans="1:4">
      <c r="A5879">
        <v>6210</v>
      </c>
      <c r="B5879" t="s">
        <v>10445</v>
      </c>
      <c r="C5879" s="30">
        <v>0</v>
      </c>
      <c r="D5879" s="183">
        <v>0</v>
      </c>
    </row>
    <row r="5880" spans="1:4">
      <c r="A5880">
        <v>6211</v>
      </c>
      <c r="B5880" t="s">
        <v>10446</v>
      </c>
      <c r="C5880" s="30">
        <v>0</v>
      </c>
      <c r="D5880" s="183">
        <v>247.61</v>
      </c>
    </row>
    <row r="5881" spans="1:4">
      <c r="A5881">
        <v>6212</v>
      </c>
      <c r="B5881" t="s">
        <v>10447</v>
      </c>
      <c r="C5881" s="30">
        <v>0</v>
      </c>
      <c r="D5881" s="183">
        <v>10.26</v>
      </c>
    </row>
    <row r="5882" spans="1:4">
      <c r="A5882">
        <v>6213</v>
      </c>
      <c r="B5882" t="s">
        <v>10448</v>
      </c>
      <c r="C5882" s="30">
        <v>0</v>
      </c>
      <c r="D5882" s="183">
        <v>4.5599999999999996</v>
      </c>
    </row>
    <row r="5883" spans="1:4">
      <c r="A5883">
        <v>6214</v>
      </c>
      <c r="B5883" t="s">
        <v>10449</v>
      </c>
      <c r="C5883" s="30">
        <v>0</v>
      </c>
      <c r="D5883" s="183">
        <v>0</v>
      </c>
    </row>
    <row r="5884" spans="1:4">
      <c r="A5884">
        <v>6215</v>
      </c>
      <c r="B5884" t="s">
        <v>10450</v>
      </c>
      <c r="C5884" s="30">
        <v>0</v>
      </c>
      <c r="D5884" s="183">
        <v>0</v>
      </c>
    </row>
    <row r="5885" spans="1:4">
      <c r="A5885">
        <v>6216</v>
      </c>
      <c r="B5885" t="s">
        <v>10451</v>
      </c>
      <c r="C5885" s="30">
        <v>0</v>
      </c>
      <c r="D5885" s="183">
        <v>0</v>
      </c>
    </row>
    <row r="5886" spans="1:4">
      <c r="A5886">
        <v>6217</v>
      </c>
      <c r="B5886" t="s">
        <v>10452</v>
      </c>
      <c r="C5886" s="30">
        <v>1727</v>
      </c>
      <c r="D5886" s="183">
        <v>0</v>
      </c>
    </row>
    <row r="5887" spans="1:4">
      <c r="A5887">
        <v>6218</v>
      </c>
      <c r="B5887" t="s">
        <v>10453</v>
      </c>
      <c r="C5887" s="30">
        <v>0</v>
      </c>
      <c r="D5887" s="183">
        <v>16.222999999999999</v>
      </c>
    </row>
    <row r="5888" spans="1:4">
      <c r="A5888">
        <v>6219</v>
      </c>
      <c r="B5888" t="s">
        <v>10454</v>
      </c>
      <c r="C5888" s="30">
        <v>0</v>
      </c>
      <c r="D5888" s="183">
        <v>0</v>
      </c>
    </row>
    <row r="5889" spans="1:4">
      <c r="A5889">
        <v>6220</v>
      </c>
      <c r="B5889" t="s">
        <v>10455</v>
      </c>
      <c r="C5889" s="30">
        <v>0</v>
      </c>
      <c r="D5889" s="183">
        <v>0</v>
      </c>
    </row>
    <row r="5890" spans="1:4">
      <c r="A5890">
        <v>6221</v>
      </c>
      <c r="B5890" t="s">
        <v>10456</v>
      </c>
      <c r="C5890" s="30">
        <v>0</v>
      </c>
      <c r="D5890" s="183">
        <v>0</v>
      </c>
    </row>
    <row r="5891" spans="1:4">
      <c r="A5891">
        <v>6222</v>
      </c>
      <c r="B5891" t="s">
        <v>10457</v>
      </c>
      <c r="C5891" s="30">
        <v>144</v>
      </c>
      <c r="D5891" s="183">
        <v>14.105</v>
      </c>
    </row>
    <row r="5892" spans="1:4">
      <c r="A5892">
        <v>6223</v>
      </c>
      <c r="B5892" t="s">
        <v>10458</v>
      </c>
      <c r="C5892" s="30">
        <v>12</v>
      </c>
      <c r="D5892" s="183">
        <v>0</v>
      </c>
    </row>
    <row r="5893" spans="1:4">
      <c r="A5893">
        <v>6224</v>
      </c>
      <c r="B5893" t="s">
        <v>10459</v>
      </c>
      <c r="C5893" s="30">
        <v>0</v>
      </c>
      <c r="D5893" s="183">
        <v>0</v>
      </c>
    </row>
    <row r="5894" spans="1:4">
      <c r="A5894">
        <v>6225</v>
      </c>
      <c r="B5894" t="s">
        <v>10460</v>
      </c>
      <c r="C5894" s="30">
        <v>0</v>
      </c>
      <c r="D5894" s="183">
        <v>0</v>
      </c>
    </row>
    <row r="5895" spans="1:4">
      <c r="A5895">
        <v>6226</v>
      </c>
      <c r="B5895" t="s">
        <v>10461</v>
      </c>
      <c r="C5895" s="30">
        <v>0</v>
      </c>
      <c r="D5895" s="183">
        <v>0</v>
      </c>
    </row>
    <row r="5896" spans="1:4">
      <c r="A5896">
        <v>6227</v>
      </c>
      <c r="B5896" t="s">
        <v>10462</v>
      </c>
      <c r="C5896" s="30">
        <v>36</v>
      </c>
      <c r="D5896" s="183">
        <v>0</v>
      </c>
    </row>
    <row r="5897" spans="1:4">
      <c r="A5897">
        <v>6228</v>
      </c>
      <c r="B5897" t="s">
        <v>10463</v>
      </c>
      <c r="C5897" s="30">
        <v>0</v>
      </c>
      <c r="D5897" s="183">
        <v>0</v>
      </c>
    </row>
    <row r="5898" spans="1:4">
      <c r="A5898">
        <v>6229</v>
      </c>
      <c r="B5898" t="s">
        <v>10464</v>
      </c>
      <c r="C5898" s="30">
        <v>0</v>
      </c>
      <c r="D5898" s="183">
        <v>0</v>
      </c>
    </row>
    <row r="5899" spans="1:4">
      <c r="A5899">
        <v>6230</v>
      </c>
      <c r="B5899" t="s">
        <v>10465</v>
      </c>
      <c r="C5899" s="30">
        <v>0</v>
      </c>
      <c r="D5899" s="183">
        <v>0</v>
      </c>
    </row>
    <row r="5900" spans="1:4">
      <c r="A5900">
        <v>6231</v>
      </c>
      <c r="B5900" t="s">
        <v>10466</v>
      </c>
      <c r="C5900" s="30">
        <v>0</v>
      </c>
      <c r="D5900" s="183">
        <v>0</v>
      </c>
    </row>
    <row r="5901" spans="1:4">
      <c r="A5901">
        <v>6232</v>
      </c>
      <c r="B5901" t="s">
        <v>10467</v>
      </c>
      <c r="C5901" s="30">
        <v>0</v>
      </c>
      <c r="D5901" s="183">
        <v>0</v>
      </c>
    </row>
    <row r="5902" spans="1:4">
      <c r="A5902">
        <v>6233</v>
      </c>
      <c r="B5902" t="s">
        <v>10468</v>
      </c>
      <c r="C5902" s="30">
        <v>0</v>
      </c>
      <c r="D5902" s="183">
        <v>0</v>
      </c>
    </row>
    <row r="5903" spans="1:4">
      <c r="A5903">
        <v>6234</v>
      </c>
      <c r="B5903" t="s">
        <v>10469</v>
      </c>
      <c r="C5903" s="30">
        <v>0</v>
      </c>
      <c r="D5903" s="183">
        <v>0</v>
      </c>
    </row>
    <row r="5904" spans="1:4">
      <c r="A5904">
        <v>6235</v>
      </c>
      <c r="B5904" t="s">
        <v>10470</v>
      </c>
      <c r="C5904" s="30">
        <v>0</v>
      </c>
      <c r="D5904" s="183">
        <v>13.538</v>
      </c>
    </row>
    <row r="5905" spans="1:4">
      <c r="A5905">
        <v>6236</v>
      </c>
      <c r="B5905" t="s">
        <v>10471</v>
      </c>
      <c r="C5905" s="30">
        <v>0</v>
      </c>
      <c r="D5905" s="183">
        <v>42.3</v>
      </c>
    </row>
    <row r="5906" spans="1:4">
      <c r="A5906">
        <v>6237</v>
      </c>
      <c r="B5906" t="s">
        <v>10472</v>
      </c>
      <c r="C5906" s="30">
        <v>0</v>
      </c>
      <c r="D5906" s="183">
        <v>0</v>
      </c>
    </row>
    <row r="5907" spans="1:4">
      <c r="A5907">
        <v>6238</v>
      </c>
      <c r="B5907" t="s">
        <v>10473</v>
      </c>
      <c r="C5907" s="30">
        <v>0</v>
      </c>
      <c r="D5907" s="183">
        <v>0</v>
      </c>
    </row>
    <row r="5908" spans="1:4">
      <c r="A5908">
        <v>6239</v>
      </c>
      <c r="B5908" t="s">
        <v>10474</v>
      </c>
      <c r="C5908" s="30">
        <v>0</v>
      </c>
      <c r="D5908" s="183">
        <v>0</v>
      </c>
    </row>
    <row r="5909" spans="1:4">
      <c r="A5909">
        <v>6240</v>
      </c>
      <c r="B5909" t="s">
        <v>10475</v>
      </c>
      <c r="C5909" s="30">
        <v>0</v>
      </c>
      <c r="D5909" s="183">
        <v>0</v>
      </c>
    </row>
    <row r="5910" spans="1:4">
      <c r="A5910">
        <v>6241</v>
      </c>
      <c r="B5910" t="s">
        <v>10476</v>
      </c>
      <c r="C5910" s="30">
        <v>0</v>
      </c>
      <c r="D5910" s="183">
        <v>0</v>
      </c>
    </row>
    <row r="5911" spans="1:4">
      <c r="A5911">
        <v>6242</v>
      </c>
      <c r="B5911" t="s">
        <v>10477</v>
      </c>
      <c r="C5911" s="30">
        <v>15</v>
      </c>
      <c r="D5911" s="183">
        <v>0</v>
      </c>
    </row>
    <row r="5912" spans="1:4">
      <c r="A5912">
        <v>6243</v>
      </c>
      <c r="B5912" t="s">
        <v>10478</v>
      </c>
      <c r="C5912" s="30">
        <v>0</v>
      </c>
      <c r="D5912" s="183">
        <v>0</v>
      </c>
    </row>
    <row r="5913" spans="1:4">
      <c r="A5913">
        <v>6244</v>
      </c>
      <c r="B5913" t="s">
        <v>10479</v>
      </c>
      <c r="C5913" s="30">
        <v>0</v>
      </c>
      <c r="D5913" s="183">
        <v>0</v>
      </c>
    </row>
    <row r="5914" spans="1:4">
      <c r="A5914">
        <v>6245</v>
      </c>
      <c r="B5914" t="s">
        <v>10480</v>
      </c>
      <c r="C5914" s="30">
        <v>0</v>
      </c>
      <c r="D5914" s="183">
        <v>4.1829999999999998</v>
      </c>
    </row>
    <row r="5915" spans="1:4">
      <c r="A5915">
        <v>6246</v>
      </c>
      <c r="B5915" t="s">
        <v>10481</v>
      </c>
      <c r="C5915" s="30">
        <v>0</v>
      </c>
      <c r="D5915" s="183">
        <v>23.96</v>
      </c>
    </row>
    <row r="5916" spans="1:4">
      <c r="A5916">
        <v>6247</v>
      </c>
      <c r="B5916" t="s">
        <v>10482</v>
      </c>
      <c r="C5916" s="30">
        <v>12</v>
      </c>
      <c r="D5916" s="183">
        <v>0</v>
      </c>
    </row>
    <row r="5917" spans="1:4">
      <c r="A5917">
        <v>6248</v>
      </c>
      <c r="B5917" t="s">
        <v>10483</v>
      </c>
      <c r="C5917" s="30">
        <v>0</v>
      </c>
      <c r="D5917" s="183">
        <v>28.393000000000001</v>
      </c>
    </row>
    <row r="5918" spans="1:4">
      <c r="A5918">
        <v>6249</v>
      </c>
      <c r="B5918" t="s">
        <v>10484</v>
      </c>
      <c r="C5918" s="30">
        <v>0</v>
      </c>
      <c r="D5918" s="183">
        <v>64.78</v>
      </c>
    </row>
    <row r="5919" spans="1:4">
      <c r="A5919">
        <v>6250</v>
      </c>
      <c r="B5919" t="s">
        <v>10485</v>
      </c>
      <c r="C5919" s="30">
        <v>15</v>
      </c>
      <c r="D5919" s="183">
        <v>0</v>
      </c>
    </row>
    <row r="5920" spans="1:4">
      <c r="A5920">
        <v>6251</v>
      </c>
      <c r="B5920" t="s">
        <v>10486</v>
      </c>
      <c r="C5920" s="30">
        <v>0</v>
      </c>
      <c r="D5920" s="183">
        <v>0</v>
      </c>
    </row>
    <row r="5921" spans="1:4">
      <c r="A5921">
        <v>6252</v>
      </c>
      <c r="B5921" t="s">
        <v>10487</v>
      </c>
      <c r="C5921" s="30">
        <v>0</v>
      </c>
      <c r="D5921" s="183">
        <v>0</v>
      </c>
    </row>
    <row r="5922" spans="1:4">
      <c r="A5922">
        <v>6253</v>
      </c>
      <c r="B5922" t="s">
        <v>10488</v>
      </c>
      <c r="C5922" s="30">
        <v>30</v>
      </c>
      <c r="D5922" s="183">
        <v>0</v>
      </c>
    </row>
    <row r="5923" spans="1:4">
      <c r="A5923">
        <v>6254</v>
      </c>
      <c r="B5923" t="s">
        <v>10489</v>
      </c>
      <c r="C5923" s="30">
        <v>0</v>
      </c>
      <c r="D5923" s="183">
        <v>24.091000000000001</v>
      </c>
    </row>
    <row r="5924" spans="1:4">
      <c r="A5924">
        <v>6255</v>
      </c>
      <c r="B5924" t="s">
        <v>10490</v>
      </c>
      <c r="C5924" s="30">
        <v>0</v>
      </c>
      <c r="D5924" s="183">
        <v>0</v>
      </c>
    </row>
    <row r="5925" spans="1:4">
      <c r="A5925">
        <v>6256</v>
      </c>
      <c r="B5925" t="s">
        <v>10491</v>
      </c>
      <c r="C5925" s="30">
        <v>0</v>
      </c>
      <c r="D5925" s="183">
        <v>0</v>
      </c>
    </row>
    <row r="5926" spans="1:4">
      <c r="A5926">
        <v>6257</v>
      </c>
      <c r="B5926" t="s">
        <v>10492</v>
      </c>
      <c r="C5926" s="30">
        <v>0</v>
      </c>
      <c r="D5926" s="183">
        <v>0</v>
      </c>
    </row>
    <row r="5927" spans="1:4">
      <c r="A5927">
        <v>6258</v>
      </c>
      <c r="B5927" t="s">
        <v>10493</v>
      </c>
      <c r="C5927" s="30">
        <v>0</v>
      </c>
      <c r="D5927" s="183">
        <v>0</v>
      </c>
    </row>
    <row r="5928" spans="1:4">
      <c r="A5928">
        <v>6259</v>
      </c>
      <c r="B5928" t="s">
        <v>10494</v>
      </c>
      <c r="C5928" s="30">
        <v>18</v>
      </c>
      <c r="D5928" s="183">
        <v>5.5579999999999998</v>
      </c>
    </row>
    <row r="5929" spans="1:4">
      <c r="A5929">
        <v>6260</v>
      </c>
      <c r="B5929" t="s">
        <v>10495</v>
      </c>
      <c r="C5929" s="30">
        <v>0</v>
      </c>
      <c r="D5929" s="183">
        <v>22.948</v>
      </c>
    </row>
    <row r="5930" spans="1:4">
      <c r="A5930">
        <v>6261</v>
      </c>
      <c r="B5930" t="s">
        <v>10496</v>
      </c>
      <c r="C5930" s="30">
        <v>0</v>
      </c>
      <c r="D5930" s="183">
        <v>0</v>
      </c>
    </row>
    <row r="5931" spans="1:4">
      <c r="A5931">
        <v>6262</v>
      </c>
      <c r="B5931" t="s">
        <v>10497</v>
      </c>
      <c r="C5931" s="30">
        <v>0</v>
      </c>
      <c r="D5931" s="183">
        <v>0</v>
      </c>
    </row>
    <row r="5932" spans="1:4">
      <c r="A5932">
        <v>6263</v>
      </c>
      <c r="B5932" t="s">
        <v>10498</v>
      </c>
      <c r="C5932" s="30">
        <v>0</v>
      </c>
      <c r="D5932" s="183">
        <v>0</v>
      </c>
    </row>
    <row r="5933" spans="1:4">
      <c r="A5933">
        <v>6264</v>
      </c>
      <c r="B5933" t="s">
        <v>10499</v>
      </c>
      <c r="C5933" s="30">
        <v>0</v>
      </c>
      <c r="D5933" s="183">
        <v>0</v>
      </c>
    </row>
    <row r="5934" spans="1:4">
      <c r="A5934">
        <v>6265</v>
      </c>
      <c r="B5934" t="s">
        <v>10500</v>
      </c>
      <c r="C5934" s="30">
        <v>0</v>
      </c>
      <c r="D5934" s="183">
        <v>0</v>
      </c>
    </row>
    <row r="5935" spans="1:4">
      <c r="A5935">
        <v>6266</v>
      </c>
      <c r="B5935" t="s">
        <v>10501</v>
      </c>
      <c r="C5935" s="30">
        <v>0</v>
      </c>
      <c r="D5935" s="183">
        <v>0</v>
      </c>
    </row>
    <row r="5936" spans="1:4">
      <c r="A5936">
        <v>6267</v>
      </c>
      <c r="B5936" t="s">
        <v>10502</v>
      </c>
      <c r="C5936" s="30">
        <v>0</v>
      </c>
      <c r="D5936" s="183">
        <v>0</v>
      </c>
    </row>
    <row r="5937" spans="1:4">
      <c r="A5937">
        <v>6268</v>
      </c>
      <c r="B5937" t="s">
        <v>10503</v>
      </c>
      <c r="C5937" s="30">
        <v>6</v>
      </c>
      <c r="D5937" s="183">
        <v>0</v>
      </c>
    </row>
    <row r="5938" spans="1:4">
      <c r="A5938">
        <v>6269</v>
      </c>
      <c r="B5938" t="s">
        <v>10504</v>
      </c>
      <c r="C5938" s="30">
        <v>0</v>
      </c>
      <c r="D5938" s="183">
        <v>0</v>
      </c>
    </row>
    <row r="5939" spans="1:4">
      <c r="A5939">
        <v>6270</v>
      </c>
      <c r="B5939" t="s">
        <v>10505</v>
      </c>
      <c r="C5939" s="30">
        <v>0</v>
      </c>
      <c r="D5939" s="183">
        <v>25.064</v>
      </c>
    </row>
    <row r="5940" spans="1:4">
      <c r="A5940">
        <v>6271</v>
      </c>
      <c r="B5940" t="s">
        <v>10506</v>
      </c>
      <c r="C5940" s="30">
        <v>0</v>
      </c>
      <c r="D5940" s="183">
        <v>0</v>
      </c>
    </row>
    <row r="5941" spans="1:4">
      <c r="A5941">
        <v>6272</v>
      </c>
      <c r="B5941" t="s">
        <v>10507</v>
      </c>
      <c r="C5941" s="30">
        <v>0</v>
      </c>
      <c r="D5941" s="183">
        <v>7.0720000000000001</v>
      </c>
    </row>
    <row r="5942" spans="1:4">
      <c r="A5942">
        <v>6273</v>
      </c>
      <c r="B5942" t="s">
        <v>10508</v>
      </c>
      <c r="C5942" s="30">
        <v>42</v>
      </c>
      <c r="D5942" s="183">
        <v>0</v>
      </c>
    </row>
    <row r="5943" spans="1:4">
      <c r="A5943">
        <v>6274</v>
      </c>
      <c r="B5943" t="s">
        <v>10509</v>
      </c>
      <c r="C5943" s="30">
        <v>0</v>
      </c>
      <c r="D5943" s="183">
        <v>0</v>
      </c>
    </row>
    <row r="5944" spans="1:4">
      <c r="A5944">
        <v>6275</v>
      </c>
      <c r="B5944" t="s">
        <v>10510</v>
      </c>
      <c r="C5944" s="30">
        <v>0</v>
      </c>
      <c r="D5944" s="183">
        <v>0</v>
      </c>
    </row>
    <row r="5945" spans="1:4">
      <c r="A5945">
        <v>6276</v>
      </c>
      <c r="B5945" t="s">
        <v>10511</v>
      </c>
      <c r="C5945" s="30">
        <v>0</v>
      </c>
      <c r="D5945" s="183">
        <v>0</v>
      </c>
    </row>
    <row r="5946" spans="1:4">
      <c r="A5946">
        <v>6277</v>
      </c>
      <c r="B5946" t="s">
        <v>10512</v>
      </c>
      <c r="C5946" s="30">
        <v>0</v>
      </c>
      <c r="D5946" s="183">
        <v>46.453000000000003</v>
      </c>
    </row>
    <row r="5947" spans="1:4">
      <c r="A5947">
        <v>6278</v>
      </c>
      <c r="B5947" t="s">
        <v>10513</v>
      </c>
      <c r="C5947" s="30">
        <v>180</v>
      </c>
      <c r="D5947" s="183">
        <v>0</v>
      </c>
    </row>
    <row r="5948" spans="1:4">
      <c r="A5948">
        <v>6279</v>
      </c>
      <c r="B5948" t="s">
        <v>10514</v>
      </c>
      <c r="C5948" s="30">
        <v>0</v>
      </c>
      <c r="D5948" s="183">
        <v>28.795999999999999</v>
      </c>
    </row>
    <row r="5949" spans="1:4">
      <c r="A5949">
        <v>6280</v>
      </c>
      <c r="B5949" t="s">
        <v>10515</v>
      </c>
      <c r="C5949" s="30">
        <v>0</v>
      </c>
      <c r="D5949" s="183">
        <v>0</v>
      </c>
    </row>
    <row r="5950" spans="1:4">
      <c r="A5950">
        <v>6281</v>
      </c>
      <c r="B5950" t="s">
        <v>10516</v>
      </c>
      <c r="C5950" s="30">
        <v>18</v>
      </c>
      <c r="D5950" s="183">
        <v>0</v>
      </c>
    </row>
    <row r="5951" spans="1:4">
      <c r="A5951">
        <v>6282</v>
      </c>
      <c r="B5951" t="s">
        <v>10517</v>
      </c>
      <c r="C5951" s="30">
        <v>42</v>
      </c>
      <c r="D5951" s="183">
        <v>7.0250000000000004</v>
      </c>
    </row>
    <row r="5952" spans="1:4">
      <c r="A5952">
        <v>6283</v>
      </c>
      <c r="B5952" t="s">
        <v>10518</v>
      </c>
      <c r="C5952" s="30">
        <v>0</v>
      </c>
      <c r="D5952" s="183">
        <v>9.17</v>
      </c>
    </row>
    <row r="5953" spans="1:4">
      <c r="A5953">
        <v>6284</v>
      </c>
      <c r="B5953" t="s">
        <v>10519</v>
      </c>
      <c r="C5953" s="30">
        <v>0</v>
      </c>
      <c r="D5953" s="183">
        <v>0</v>
      </c>
    </row>
    <row r="5954" spans="1:4">
      <c r="A5954">
        <v>6285</v>
      </c>
      <c r="B5954" t="s">
        <v>10520</v>
      </c>
      <c r="C5954" s="30">
        <v>0</v>
      </c>
      <c r="D5954" s="183">
        <v>0</v>
      </c>
    </row>
    <row r="5955" spans="1:4">
      <c r="A5955">
        <v>6286</v>
      </c>
      <c r="B5955" t="s">
        <v>10521</v>
      </c>
      <c r="C5955" s="30">
        <v>0</v>
      </c>
      <c r="D5955" s="183">
        <v>0</v>
      </c>
    </row>
    <row r="5956" spans="1:4">
      <c r="A5956">
        <v>6287</v>
      </c>
      <c r="B5956" t="s">
        <v>10522</v>
      </c>
      <c r="C5956" s="30">
        <v>0</v>
      </c>
      <c r="D5956" s="183">
        <v>0</v>
      </c>
    </row>
    <row r="5957" spans="1:4">
      <c r="A5957">
        <v>6288</v>
      </c>
      <c r="B5957" t="s">
        <v>10523</v>
      </c>
      <c r="C5957" s="30">
        <v>0</v>
      </c>
      <c r="D5957" s="183">
        <v>0</v>
      </c>
    </row>
    <row r="5958" spans="1:4">
      <c r="A5958">
        <v>6289</v>
      </c>
      <c r="B5958" t="s">
        <v>10524</v>
      </c>
      <c r="C5958" s="30">
        <v>0</v>
      </c>
      <c r="D5958" s="183">
        <v>0</v>
      </c>
    </row>
    <row r="5959" spans="1:4">
      <c r="A5959">
        <v>6290</v>
      </c>
      <c r="B5959" t="s">
        <v>10525</v>
      </c>
      <c r="C5959" s="30">
        <v>0</v>
      </c>
      <c r="D5959" s="183">
        <v>0</v>
      </c>
    </row>
    <row r="5960" spans="1:4">
      <c r="A5960">
        <v>6291</v>
      </c>
      <c r="B5960" t="s">
        <v>10526</v>
      </c>
      <c r="C5960" s="30">
        <v>0</v>
      </c>
      <c r="D5960" s="183">
        <v>5.9139999999999997</v>
      </c>
    </row>
    <row r="5961" spans="1:4">
      <c r="A5961">
        <v>6292</v>
      </c>
      <c r="B5961" t="s">
        <v>10527</v>
      </c>
      <c r="C5961" s="30">
        <v>12</v>
      </c>
      <c r="D5961" s="183">
        <v>24.106000000000002</v>
      </c>
    </row>
    <row r="5962" spans="1:4">
      <c r="A5962">
        <v>6293</v>
      </c>
      <c r="B5962" t="s">
        <v>10528</v>
      </c>
      <c r="C5962" s="30">
        <v>0</v>
      </c>
      <c r="D5962" s="183">
        <v>0</v>
      </c>
    </row>
    <row r="5963" spans="1:4">
      <c r="A5963">
        <v>6294</v>
      </c>
      <c r="B5963" t="s">
        <v>10529</v>
      </c>
      <c r="C5963" s="30">
        <v>0</v>
      </c>
      <c r="D5963" s="183">
        <v>0</v>
      </c>
    </row>
    <row r="5964" spans="1:4">
      <c r="A5964">
        <v>6295</v>
      </c>
      <c r="B5964" t="s">
        <v>10530</v>
      </c>
      <c r="C5964" s="30">
        <v>0</v>
      </c>
      <c r="D5964" s="183">
        <v>0</v>
      </c>
    </row>
    <row r="5965" spans="1:4">
      <c r="A5965">
        <v>6296</v>
      </c>
      <c r="B5965" t="s">
        <v>10531</v>
      </c>
      <c r="C5965" s="30">
        <v>0</v>
      </c>
      <c r="D5965" s="183">
        <v>0</v>
      </c>
    </row>
    <row r="5966" spans="1:4">
      <c r="A5966">
        <v>6297</v>
      </c>
      <c r="B5966" t="s">
        <v>10532</v>
      </c>
      <c r="C5966" s="30">
        <v>0</v>
      </c>
      <c r="D5966" s="183">
        <v>0</v>
      </c>
    </row>
    <row r="5967" spans="1:4">
      <c r="A5967">
        <v>6298</v>
      </c>
      <c r="B5967" t="s">
        <v>10533</v>
      </c>
      <c r="C5967" s="30">
        <v>0</v>
      </c>
      <c r="D5967" s="183">
        <v>0</v>
      </c>
    </row>
    <row r="5968" spans="1:4">
      <c r="A5968">
        <v>6299</v>
      </c>
      <c r="B5968" t="s">
        <v>10534</v>
      </c>
      <c r="C5968" s="30">
        <v>0</v>
      </c>
      <c r="D5968" s="183">
        <v>0</v>
      </c>
    </row>
    <row r="5969" spans="1:4">
      <c r="A5969">
        <v>6300</v>
      </c>
      <c r="B5969" t="s">
        <v>10535</v>
      </c>
      <c r="C5969" s="30">
        <v>0</v>
      </c>
      <c r="D5969" s="183">
        <v>0</v>
      </c>
    </row>
    <row r="5970" spans="1:4">
      <c r="A5970">
        <v>6301</v>
      </c>
      <c r="B5970" t="s">
        <v>10536</v>
      </c>
      <c r="C5970" s="30">
        <v>72</v>
      </c>
      <c r="D5970" s="183">
        <v>0</v>
      </c>
    </row>
    <row r="5971" spans="1:4">
      <c r="A5971">
        <v>6302</v>
      </c>
      <c r="B5971" t="s">
        <v>10537</v>
      </c>
      <c r="C5971" s="30">
        <v>15</v>
      </c>
      <c r="D5971" s="183">
        <v>0</v>
      </c>
    </row>
    <row r="5972" spans="1:4">
      <c r="A5972">
        <v>6303</v>
      </c>
      <c r="B5972" t="s">
        <v>10538</v>
      </c>
      <c r="C5972" s="30">
        <v>0</v>
      </c>
      <c r="D5972" s="183">
        <v>0</v>
      </c>
    </row>
    <row r="5973" spans="1:4">
      <c r="A5973">
        <v>6304</v>
      </c>
      <c r="B5973" t="s">
        <v>10539</v>
      </c>
      <c r="C5973" s="30">
        <v>45</v>
      </c>
      <c r="D5973" s="183">
        <v>0</v>
      </c>
    </row>
    <row r="5974" spans="1:4">
      <c r="A5974">
        <v>6305</v>
      </c>
      <c r="B5974" t="s">
        <v>10540</v>
      </c>
      <c r="C5974" s="30">
        <v>0</v>
      </c>
      <c r="D5974" s="183">
        <v>0</v>
      </c>
    </row>
    <row r="5975" spans="1:4">
      <c r="A5975">
        <v>6306</v>
      </c>
      <c r="B5975" t="s">
        <v>10541</v>
      </c>
      <c r="C5975" s="30">
        <v>0</v>
      </c>
      <c r="D5975" s="183">
        <v>0</v>
      </c>
    </row>
    <row r="5976" spans="1:4">
      <c r="A5976">
        <v>6307</v>
      </c>
      <c r="B5976" t="s">
        <v>10542</v>
      </c>
      <c r="C5976" s="30">
        <v>0</v>
      </c>
      <c r="D5976" s="183">
        <v>9.0660000000000007</v>
      </c>
    </row>
    <row r="5977" spans="1:4">
      <c r="A5977">
        <v>6308</v>
      </c>
      <c r="B5977" t="s">
        <v>10543</v>
      </c>
      <c r="C5977" s="30">
        <v>0</v>
      </c>
      <c r="D5977" s="183">
        <v>0</v>
      </c>
    </row>
    <row r="5978" spans="1:4">
      <c r="A5978">
        <v>6309</v>
      </c>
      <c r="B5978" t="s">
        <v>10544</v>
      </c>
      <c r="C5978" s="30">
        <v>54</v>
      </c>
      <c r="D5978" s="183">
        <v>0</v>
      </c>
    </row>
    <row r="5979" spans="1:4">
      <c r="A5979">
        <v>6310</v>
      </c>
      <c r="B5979" t="s">
        <v>10545</v>
      </c>
      <c r="C5979" s="30">
        <v>0</v>
      </c>
      <c r="D5979" s="183">
        <v>0</v>
      </c>
    </row>
    <row r="5980" spans="1:4">
      <c r="A5980">
        <v>6311</v>
      </c>
      <c r="B5980" t="s">
        <v>10546</v>
      </c>
      <c r="C5980" s="30">
        <v>0</v>
      </c>
      <c r="D5980" s="183">
        <v>28.052</v>
      </c>
    </row>
    <row r="5981" spans="1:4">
      <c r="A5981">
        <v>6312</v>
      </c>
      <c r="B5981" t="s">
        <v>10547</v>
      </c>
      <c r="C5981" s="30">
        <v>0</v>
      </c>
      <c r="D5981" s="183">
        <v>0</v>
      </c>
    </row>
    <row r="5982" spans="1:4">
      <c r="A5982">
        <v>6313</v>
      </c>
      <c r="B5982" t="s">
        <v>10548</v>
      </c>
      <c r="C5982" s="30">
        <v>0</v>
      </c>
      <c r="D5982" s="183">
        <v>0</v>
      </c>
    </row>
    <row r="5983" spans="1:4">
      <c r="A5983">
        <v>6314</v>
      </c>
      <c r="B5983" t="s">
        <v>10549</v>
      </c>
      <c r="C5983" s="30">
        <v>0</v>
      </c>
      <c r="D5983" s="183">
        <v>3.855</v>
      </c>
    </row>
    <row r="5984" spans="1:4">
      <c r="A5984">
        <v>6315</v>
      </c>
      <c r="B5984" t="s">
        <v>10550</v>
      </c>
      <c r="C5984" s="30">
        <v>0</v>
      </c>
      <c r="D5984" s="183">
        <v>4.4109999999999996</v>
      </c>
    </row>
    <row r="5985" spans="1:4">
      <c r="A5985">
        <v>6316</v>
      </c>
      <c r="B5985" t="s">
        <v>10551</v>
      </c>
      <c r="C5985" s="30">
        <v>0</v>
      </c>
      <c r="D5985" s="183">
        <v>5.27</v>
      </c>
    </row>
    <row r="5986" spans="1:4">
      <c r="A5986">
        <v>6317</v>
      </c>
      <c r="B5986" t="s">
        <v>10552</v>
      </c>
      <c r="C5986" s="30">
        <v>0</v>
      </c>
      <c r="D5986" s="183">
        <v>0</v>
      </c>
    </row>
    <row r="5987" spans="1:4">
      <c r="A5987">
        <v>6318</v>
      </c>
      <c r="B5987" t="s">
        <v>10553</v>
      </c>
      <c r="C5987" s="30">
        <v>0</v>
      </c>
      <c r="D5987" s="183">
        <v>0</v>
      </c>
    </row>
    <row r="5988" spans="1:4">
      <c r="A5988">
        <v>6319</v>
      </c>
      <c r="B5988" t="s">
        <v>10554</v>
      </c>
      <c r="C5988" s="30">
        <v>0</v>
      </c>
      <c r="D5988" s="183">
        <v>6.8869999999999996</v>
      </c>
    </row>
    <row r="5989" spans="1:4">
      <c r="A5989">
        <v>6320</v>
      </c>
      <c r="B5989" t="s">
        <v>10555</v>
      </c>
      <c r="C5989" s="30">
        <v>0</v>
      </c>
      <c r="D5989" s="183">
        <v>8.4169999999999998</v>
      </c>
    </row>
    <row r="5990" spans="1:4">
      <c r="A5990">
        <v>6321</v>
      </c>
      <c r="B5990" t="s">
        <v>10556</v>
      </c>
      <c r="C5990" s="30">
        <v>0</v>
      </c>
      <c r="D5990" s="183">
        <v>0</v>
      </c>
    </row>
    <row r="5991" spans="1:4">
      <c r="A5991">
        <v>6322</v>
      </c>
      <c r="B5991" t="s">
        <v>10557</v>
      </c>
      <c r="C5991" s="30">
        <v>0</v>
      </c>
      <c r="D5991" s="183">
        <v>0</v>
      </c>
    </row>
    <row r="5992" spans="1:4">
      <c r="A5992">
        <v>6323</v>
      </c>
      <c r="B5992" t="s">
        <v>10558</v>
      </c>
      <c r="C5992" s="30">
        <v>0</v>
      </c>
      <c r="D5992" s="183">
        <v>0</v>
      </c>
    </row>
    <row r="5993" spans="1:4">
      <c r="A5993">
        <v>6324</v>
      </c>
      <c r="B5993" t="s">
        <v>27371</v>
      </c>
      <c r="C5993" s="30">
        <v>0</v>
      </c>
      <c r="D5993" s="183">
        <v>0</v>
      </c>
    </row>
    <row r="5994" spans="1:4">
      <c r="A5994">
        <v>6325</v>
      </c>
      <c r="B5994" t="s">
        <v>10559</v>
      </c>
      <c r="C5994" s="30">
        <v>0</v>
      </c>
      <c r="D5994" s="183">
        <v>0</v>
      </c>
    </row>
    <row r="5995" spans="1:4">
      <c r="A5995">
        <v>6326</v>
      </c>
      <c r="B5995" t="s">
        <v>10560</v>
      </c>
      <c r="C5995" s="30">
        <v>0</v>
      </c>
      <c r="D5995" s="183">
        <v>7.6470000000000002</v>
      </c>
    </row>
    <row r="5996" spans="1:4">
      <c r="A5996">
        <v>6327</v>
      </c>
      <c r="B5996" t="s">
        <v>10561</v>
      </c>
      <c r="C5996" s="30">
        <v>3</v>
      </c>
      <c r="D5996" s="183">
        <v>0</v>
      </c>
    </row>
    <row r="5997" spans="1:4">
      <c r="A5997">
        <v>6328</v>
      </c>
      <c r="B5997" t="s">
        <v>10562</v>
      </c>
      <c r="C5997" s="30">
        <v>1560</v>
      </c>
      <c r="D5997" s="183">
        <v>0</v>
      </c>
    </row>
    <row r="5998" spans="1:4">
      <c r="A5998">
        <v>6329</v>
      </c>
      <c r="B5998" t="s">
        <v>10563</v>
      </c>
      <c r="C5998" s="30">
        <v>0</v>
      </c>
      <c r="D5998" s="183">
        <v>0</v>
      </c>
    </row>
    <row r="5999" spans="1:4">
      <c r="A5999">
        <v>6330</v>
      </c>
      <c r="B5999" t="s">
        <v>10564</v>
      </c>
      <c r="C5999" s="30">
        <v>0</v>
      </c>
      <c r="D5999" s="183">
        <v>0</v>
      </c>
    </row>
    <row r="6000" spans="1:4">
      <c r="A6000">
        <v>6331</v>
      </c>
      <c r="B6000" t="s">
        <v>10565</v>
      </c>
      <c r="C6000" s="30">
        <v>0</v>
      </c>
      <c r="D6000" s="183">
        <v>0</v>
      </c>
    </row>
    <row r="6001" spans="1:4">
      <c r="A6001">
        <v>6332</v>
      </c>
      <c r="B6001" t="s">
        <v>10566</v>
      </c>
      <c r="C6001" s="30">
        <v>0</v>
      </c>
      <c r="D6001" s="183">
        <v>0</v>
      </c>
    </row>
    <row r="6002" spans="1:4">
      <c r="A6002">
        <v>6334</v>
      </c>
      <c r="B6002" t="s">
        <v>10567</v>
      </c>
      <c r="C6002" s="30">
        <v>3</v>
      </c>
      <c r="D6002" s="183">
        <v>0</v>
      </c>
    </row>
    <row r="6003" spans="1:4">
      <c r="A6003">
        <v>6335</v>
      </c>
      <c r="B6003" t="s">
        <v>10568</v>
      </c>
      <c r="C6003" s="30">
        <v>0</v>
      </c>
      <c r="D6003" s="183">
        <v>0</v>
      </c>
    </row>
    <row r="6004" spans="1:4">
      <c r="A6004">
        <v>6336</v>
      </c>
      <c r="B6004" t="s">
        <v>10569</v>
      </c>
      <c r="C6004" s="30">
        <v>0</v>
      </c>
      <c r="D6004" s="183">
        <v>0</v>
      </c>
    </row>
    <row r="6005" spans="1:4">
      <c r="A6005">
        <v>6337</v>
      </c>
      <c r="B6005" t="s">
        <v>10570</v>
      </c>
      <c r="C6005" s="30">
        <v>0</v>
      </c>
      <c r="D6005" s="183">
        <v>11.75</v>
      </c>
    </row>
    <row r="6006" spans="1:4">
      <c r="A6006">
        <v>6338</v>
      </c>
      <c r="B6006" t="s">
        <v>10571</v>
      </c>
      <c r="C6006" s="30">
        <v>0</v>
      </c>
      <c r="D6006" s="183">
        <v>12.382999999999999</v>
      </c>
    </row>
    <row r="6007" spans="1:4">
      <c r="A6007">
        <v>6339</v>
      </c>
      <c r="B6007" t="s">
        <v>10572</v>
      </c>
      <c r="C6007" s="30">
        <v>0</v>
      </c>
      <c r="D6007" s="183">
        <v>0</v>
      </c>
    </row>
    <row r="6008" spans="1:4">
      <c r="A6008">
        <v>6340</v>
      </c>
      <c r="B6008" t="s">
        <v>10573</v>
      </c>
      <c r="C6008" s="30">
        <v>3</v>
      </c>
      <c r="D6008" s="183">
        <v>0</v>
      </c>
    </row>
    <row r="6009" spans="1:4">
      <c r="A6009">
        <v>6341</v>
      </c>
      <c r="B6009" t="s">
        <v>10574</v>
      </c>
      <c r="C6009" s="30">
        <v>0</v>
      </c>
      <c r="D6009" s="183">
        <v>8.7750000000000004</v>
      </c>
    </row>
    <row r="6010" spans="1:4">
      <c r="A6010">
        <v>6342</v>
      </c>
      <c r="B6010" t="s">
        <v>10575</v>
      </c>
      <c r="C6010" s="30">
        <v>0</v>
      </c>
      <c r="D6010" s="183">
        <v>14.52</v>
      </c>
    </row>
    <row r="6011" spans="1:4">
      <c r="A6011">
        <v>6343</v>
      </c>
      <c r="B6011" t="s">
        <v>10576</v>
      </c>
      <c r="C6011" s="30">
        <v>0</v>
      </c>
      <c r="D6011" s="183">
        <v>0</v>
      </c>
    </row>
    <row r="6012" spans="1:4">
      <c r="A6012">
        <v>6344</v>
      </c>
      <c r="B6012" t="s">
        <v>10577</v>
      </c>
      <c r="C6012" s="30">
        <v>0</v>
      </c>
      <c r="D6012" s="183">
        <v>27.861999999999998</v>
      </c>
    </row>
    <row r="6013" spans="1:4">
      <c r="A6013">
        <v>6345</v>
      </c>
      <c r="B6013" t="s">
        <v>10578</v>
      </c>
      <c r="C6013" s="30">
        <v>0</v>
      </c>
      <c r="D6013" s="183">
        <v>0</v>
      </c>
    </row>
    <row r="6014" spans="1:4">
      <c r="A6014">
        <v>6346</v>
      </c>
      <c r="B6014" t="s">
        <v>10579</v>
      </c>
      <c r="C6014" s="30">
        <v>0</v>
      </c>
      <c r="D6014" s="183">
        <v>0</v>
      </c>
    </row>
    <row r="6015" spans="1:4">
      <c r="A6015">
        <v>6347</v>
      </c>
      <c r="B6015" t="s">
        <v>10580</v>
      </c>
      <c r="C6015" s="30">
        <v>18</v>
      </c>
      <c r="D6015" s="183">
        <v>0</v>
      </c>
    </row>
    <row r="6016" spans="1:4">
      <c r="A6016">
        <v>6348</v>
      </c>
      <c r="B6016" t="s">
        <v>10581</v>
      </c>
      <c r="C6016" s="30">
        <v>0</v>
      </c>
      <c r="D6016" s="183">
        <v>0</v>
      </c>
    </row>
    <row r="6017" spans="1:4">
      <c r="A6017">
        <v>6349</v>
      </c>
      <c r="B6017" t="s">
        <v>10582</v>
      </c>
      <c r="C6017" s="30">
        <v>0</v>
      </c>
      <c r="D6017" s="183">
        <v>0</v>
      </c>
    </row>
    <row r="6018" spans="1:4">
      <c r="A6018">
        <v>6350</v>
      </c>
      <c r="B6018" t="s">
        <v>10583</v>
      </c>
      <c r="C6018" s="30">
        <v>0</v>
      </c>
      <c r="D6018" s="183">
        <v>0</v>
      </c>
    </row>
    <row r="6019" spans="1:4">
      <c r="A6019">
        <v>6351</v>
      </c>
      <c r="B6019" t="s">
        <v>10584</v>
      </c>
      <c r="C6019" s="30">
        <v>0</v>
      </c>
      <c r="D6019" s="183">
        <v>0</v>
      </c>
    </row>
    <row r="6020" spans="1:4">
      <c r="A6020">
        <v>6352</v>
      </c>
      <c r="B6020" t="s">
        <v>10585</v>
      </c>
      <c r="C6020" s="30">
        <v>0</v>
      </c>
      <c r="D6020" s="183">
        <v>0</v>
      </c>
    </row>
    <row r="6021" spans="1:4">
      <c r="A6021">
        <v>6353</v>
      </c>
      <c r="B6021" t="s">
        <v>10586</v>
      </c>
      <c r="C6021" s="30">
        <v>0</v>
      </c>
      <c r="D6021" s="183">
        <v>21.132000000000001</v>
      </c>
    </row>
    <row r="6022" spans="1:4">
      <c r="A6022">
        <v>6354</v>
      </c>
      <c r="B6022" t="s">
        <v>10587</v>
      </c>
      <c r="C6022" s="30">
        <v>0</v>
      </c>
      <c r="D6022" s="183">
        <v>18.631</v>
      </c>
    </row>
    <row r="6023" spans="1:4">
      <c r="A6023">
        <v>6356</v>
      </c>
      <c r="B6023" t="s">
        <v>10588</v>
      </c>
      <c r="C6023" s="30">
        <v>0</v>
      </c>
      <c r="D6023" s="183">
        <v>0</v>
      </c>
    </row>
    <row r="6024" spans="1:4">
      <c r="A6024">
        <v>6357</v>
      </c>
      <c r="B6024" t="s">
        <v>10589</v>
      </c>
      <c r="C6024" s="30">
        <v>0</v>
      </c>
      <c r="D6024" s="183">
        <v>0</v>
      </c>
    </row>
    <row r="6025" spans="1:4">
      <c r="A6025">
        <v>6358</v>
      </c>
      <c r="B6025" t="s">
        <v>10590</v>
      </c>
      <c r="C6025" s="30">
        <v>0</v>
      </c>
      <c r="D6025" s="183">
        <v>10.775</v>
      </c>
    </row>
    <row r="6026" spans="1:4">
      <c r="A6026">
        <v>6359</v>
      </c>
      <c r="B6026" t="s">
        <v>10591</v>
      </c>
      <c r="C6026" s="30">
        <v>0</v>
      </c>
      <c r="D6026" s="183">
        <v>0</v>
      </c>
    </row>
    <row r="6027" spans="1:4">
      <c r="A6027">
        <v>6360</v>
      </c>
      <c r="B6027" t="s">
        <v>10592</v>
      </c>
      <c r="C6027" s="30">
        <v>6</v>
      </c>
      <c r="D6027" s="183">
        <v>0</v>
      </c>
    </row>
    <row r="6028" spans="1:4">
      <c r="A6028">
        <v>6361</v>
      </c>
      <c r="B6028" t="s">
        <v>10593</v>
      </c>
      <c r="C6028" s="30">
        <v>0</v>
      </c>
      <c r="D6028" s="183">
        <v>11.753</v>
      </c>
    </row>
    <row r="6029" spans="1:4">
      <c r="A6029">
        <v>6362</v>
      </c>
      <c r="B6029" t="s">
        <v>10594</v>
      </c>
      <c r="C6029" s="30">
        <v>0</v>
      </c>
      <c r="D6029" s="183">
        <v>140.61799999999999</v>
      </c>
    </row>
    <row r="6030" spans="1:4">
      <c r="A6030">
        <v>6363</v>
      </c>
      <c r="B6030" t="s">
        <v>10595</v>
      </c>
      <c r="C6030" s="30">
        <v>0</v>
      </c>
      <c r="D6030" s="183">
        <v>0</v>
      </c>
    </row>
    <row r="6031" spans="1:4">
      <c r="A6031">
        <v>6364</v>
      </c>
      <c r="B6031" t="s">
        <v>10596</v>
      </c>
      <c r="C6031" s="30">
        <v>0</v>
      </c>
      <c r="D6031" s="183">
        <v>0</v>
      </c>
    </row>
    <row r="6032" spans="1:4">
      <c r="A6032">
        <v>6365</v>
      </c>
      <c r="B6032" t="s">
        <v>10597</v>
      </c>
      <c r="C6032" s="30">
        <v>0</v>
      </c>
      <c r="D6032" s="183">
        <v>10.032</v>
      </c>
    </row>
    <row r="6033" spans="1:4">
      <c r="A6033">
        <v>6366</v>
      </c>
      <c r="B6033" t="s">
        <v>10598</v>
      </c>
      <c r="C6033" s="30">
        <v>0</v>
      </c>
      <c r="D6033" s="183">
        <v>0</v>
      </c>
    </row>
    <row r="6034" spans="1:4">
      <c r="A6034">
        <v>6367</v>
      </c>
      <c r="B6034" t="s">
        <v>10599</v>
      </c>
      <c r="C6034" s="30">
        <v>0</v>
      </c>
      <c r="D6034" s="183">
        <v>12.6</v>
      </c>
    </row>
    <row r="6035" spans="1:4">
      <c r="A6035">
        <v>6368</v>
      </c>
      <c r="B6035" t="s">
        <v>10600</v>
      </c>
      <c r="C6035" s="30">
        <v>0</v>
      </c>
      <c r="D6035" s="183">
        <v>0</v>
      </c>
    </row>
    <row r="6036" spans="1:4">
      <c r="A6036">
        <v>6369</v>
      </c>
      <c r="B6036" t="s">
        <v>10601</v>
      </c>
      <c r="C6036" s="30">
        <v>0</v>
      </c>
      <c r="D6036" s="183">
        <v>0</v>
      </c>
    </row>
    <row r="6037" spans="1:4">
      <c r="A6037">
        <v>6370</v>
      </c>
      <c r="B6037" t="s">
        <v>10602</v>
      </c>
      <c r="C6037" s="30">
        <v>0</v>
      </c>
      <c r="D6037" s="183">
        <v>0</v>
      </c>
    </row>
    <row r="6038" spans="1:4">
      <c r="A6038">
        <v>6371</v>
      </c>
      <c r="B6038" t="s">
        <v>10603</v>
      </c>
      <c r="C6038" s="30">
        <v>0</v>
      </c>
      <c r="D6038" s="183">
        <v>0</v>
      </c>
    </row>
    <row r="6039" spans="1:4">
      <c r="A6039">
        <v>6372</v>
      </c>
      <c r="B6039" t="s">
        <v>10604</v>
      </c>
      <c r="C6039" s="30">
        <v>0</v>
      </c>
      <c r="D6039" s="183">
        <v>0</v>
      </c>
    </row>
    <row r="6040" spans="1:4">
      <c r="A6040">
        <v>6373</v>
      </c>
      <c r="B6040" t="s">
        <v>10605</v>
      </c>
      <c r="C6040" s="30">
        <v>0</v>
      </c>
      <c r="D6040" s="183">
        <v>4.7569999999999997</v>
      </c>
    </row>
    <row r="6041" spans="1:4">
      <c r="A6041">
        <v>6374</v>
      </c>
      <c r="B6041" t="s">
        <v>10606</v>
      </c>
      <c r="C6041" s="30">
        <v>0</v>
      </c>
      <c r="D6041" s="183">
        <v>0</v>
      </c>
    </row>
    <row r="6042" spans="1:4">
      <c r="A6042">
        <v>6375</v>
      </c>
      <c r="B6042" t="s">
        <v>10607</v>
      </c>
      <c r="C6042" s="30">
        <v>0</v>
      </c>
      <c r="D6042" s="183">
        <v>0</v>
      </c>
    </row>
    <row r="6043" spans="1:4">
      <c r="A6043">
        <v>6376</v>
      </c>
      <c r="B6043" t="s">
        <v>10608</v>
      </c>
      <c r="C6043" s="30">
        <v>0</v>
      </c>
      <c r="D6043" s="183">
        <v>0</v>
      </c>
    </row>
    <row r="6044" spans="1:4">
      <c r="A6044">
        <v>6377</v>
      </c>
      <c r="B6044" t="s">
        <v>10609</v>
      </c>
      <c r="C6044" s="30">
        <v>0</v>
      </c>
      <c r="D6044" s="183">
        <v>7.65</v>
      </c>
    </row>
    <row r="6045" spans="1:4">
      <c r="A6045">
        <v>6378</v>
      </c>
      <c r="B6045" t="s">
        <v>10610</v>
      </c>
      <c r="C6045" s="30">
        <v>0</v>
      </c>
      <c r="D6045" s="183">
        <v>0</v>
      </c>
    </row>
    <row r="6046" spans="1:4">
      <c r="A6046">
        <v>6379</v>
      </c>
      <c r="B6046" t="s">
        <v>10611</v>
      </c>
      <c r="C6046" s="30">
        <v>0</v>
      </c>
      <c r="D6046" s="183">
        <v>0</v>
      </c>
    </row>
    <row r="6047" spans="1:4">
      <c r="A6047">
        <v>6380</v>
      </c>
      <c r="B6047" t="s">
        <v>10612</v>
      </c>
      <c r="C6047" s="30">
        <v>0</v>
      </c>
      <c r="D6047" s="183">
        <v>4.7770000000000001</v>
      </c>
    </row>
    <row r="6048" spans="1:4">
      <c r="A6048">
        <v>6381</v>
      </c>
      <c r="B6048" t="s">
        <v>10613</v>
      </c>
      <c r="C6048" s="30">
        <v>0</v>
      </c>
      <c r="D6048" s="183">
        <v>0</v>
      </c>
    </row>
    <row r="6049" spans="1:4">
      <c r="A6049">
        <v>6382</v>
      </c>
      <c r="B6049" t="s">
        <v>10614</v>
      </c>
      <c r="C6049" s="30">
        <v>0</v>
      </c>
      <c r="D6049" s="183">
        <v>0</v>
      </c>
    </row>
    <row r="6050" spans="1:4">
      <c r="A6050">
        <v>6383</v>
      </c>
      <c r="B6050" t="s">
        <v>10615</v>
      </c>
      <c r="C6050" s="30">
        <v>0</v>
      </c>
      <c r="D6050" s="183">
        <v>0</v>
      </c>
    </row>
    <row r="6051" spans="1:4">
      <c r="A6051">
        <v>6384</v>
      </c>
      <c r="B6051" t="s">
        <v>10616</v>
      </c>
      <c r="C6051" s="30">
        <v>0</v>
      </c>
      <c r="D6051" s="183">
        <v>0</v>
      </c>
    </row>
    <row r="6052" spans="1:4">
      <c r="A6052">
        <v>6385</v>
      </c>
      <c r="B6052" t="s">
        <v>10617</v>
      </c>
      <c r="C6052" s="30">
        <v>24</v>
      </c>
      <c r="D6052" s="183">
        <v>0</v>
      </c>
    </row>
    <row r="6053" spans="1:4">
      <c r="A6053">
        <v>6386</v>
      </c>
      <c r="B6053" t="s">
        <v>10618</v>
      </c>
      <c r="C6053" s="30">
        <v>0</v>
      </c>
      <c r="D6053" s="183">
        <v>0</v>
      </c>
    </row>
    <row r="6054" spans="1:4">
      <c r="A6054">
        <v>6387</v>
      </c>
      <c r="B6054" t="s">
        <v>10619</v>
      </c>
      <c r="C6054" s="30">
        <v>0</v>
      </c>
      <c r="D6054" s="183">
        <v>22.08</v>
      </c>
    </row>
    <row r="6055" spans="1:4">
      <c r="A6055">
        <v>6388</v>
      </c>
      <c r="B6055" t="s">
        <v>10620</v>
      </c>
      <c r="C6055" s="30">
        <v>0</v>
      </c>
      <c r="D6055" s="183">
        <v>0</v>
      </c>
    </row>
    <row r="6056" spans="1:4">
      <c r="A6056">
        <v>6389</v>
      </c>
      <c r="B6056" t="s">
        <v>10621</v>
      </c>
      <c r="C6056" s="30">
        <v>0</v>
      </c>
      <c r="D6056" s="183">
        <v>20.247</v>
      </c>
    </row>
    <row r="6057" spans="1:4">
      <c r="A6057">
        <v>6390</v>
      </c>
      <c r="B6057" t="s">
        <v>10622</v>
      </c>
      <c r="C6057" s="30">
        <v>0</v>
      </c>
      <c r="D6057" s="183">
        <v>0</v>
      </c>
    </row>
    <row r="6058" spans="1:4">
      <c r="A6058">
        <v>6391</v>
      </c>
      <c r="B6058" t="s">
        <v>10623</v>
      </c>
      <c r="C6058" s="30">
        <v>0</v>
      </c>
      <c r="D6058" s="183">
        <v>0</v>
      </c>
    </row>
    <row r="6059" spans="1:4">
      <c r="A6059">
        <v>6392</v>
      </c>
      <c r="B6059" t="s">
        <v>10624</v>
      </c>
      <c r="C6059" s="30">
        <v>0</v>
      </c>
      <c r="D6059" s="183">
        <v>0</v>
      </c>
    </row>
    <row r="6060" spans="1:4">
      <c r="A6060">
        <v>6393</v>
      </c>
      <c r="B6060" t="s">
        <v>10625</v>
      </c>
      <c r="C6060" s="30">
        <v>0</v>
      </c>
      <c r="D6060" s="183">
        <v>0</v>
      </c>
    </row>
    <row r="6061" spans="1:4">
      <c r="A6061">
        <v>6394</v>
      </c>
      <c r="B6061" t="s">
        <v>10626</v>
      </c>
      <c r="C6061" s="30">
        <v>36</v>
      </c>
      <c r="D6061" s="183">
        <v>0</v>
      </c>
    </row>
    <row r="6062" spans="1:4">
      <c r="A6062">
        <v>6395</v>
      </c>
      <c r="B6062" t="s">
        <v>10627</v>
      </c>
      <c r="C6062" s="30">
        <v>0</v>
      </c>
      <c r="D6062" s="183">
        <v>17.387</v>
      </c>
    </row>
    <row r="6063" spans="1:4">
      <c r="A6063">
        <v>6396</v>
      </c>
      <c r="B6063" t="s">
        <v>10628</v>
      </c>
      <c r="C6063" s="30">
        <v>0</v>
      </c>
      <c r="D6063" s="183">
        <v>16.347999999999999</v>
      </c>
    </row>
    <row r="6064" spans="1:4">
      <c r="A6064">
        <v>6397</v>
      </c>
      <c r="B6064" t="s">
        <v>10629</v>
      </c>
      <c r="C6064" s="30">
        <v>0</v>
      </c>
      <c r="D6064" s="183">
        <v>12.255000000000001</v>
      </c>
    </row>
    <row r="6065" spans="1:4">
      <c r="A6065">
        <v>6398</v>
      </c>
      <c r="B6065" t="s">
        <v>10630</v>
      </c>
      <c r="C6065" s="30">
        <v>0</v>
      </c>
      <c r="D6065" s="183">
        <v>0</v>
      </c>
    </row>
    <row r="6066" spans="1:4">
      <c r="A6066">
        <v>6399</v>
      </c>
      <c r="B6066" t="s">
        <v>8857</v>
      </c>
      <c r="C6066" s="30">
        <v>0</v>
      </c>
      <c r="D6066" s="183">
        <v>0</v>
      </c>
    </row>
    <row r="6067" spans="1:4">
      <c r="A6067">
        <v>6400</v>
      </c>
      <c r="B6067" t="s">
        <v>10631</v>
      </c>
      <c r="C6067" s="30">
        <v>0</v>
      </c>
      <c r="D6067" s="183">
        <v>0</v>
      </c>
    </row>
    <row r="6068" spans="1:4">
      <c r="A6068">
        <v>6401</v>
      </c>
      <c r="B6068" t="s">
        <v>10632</v>
      </c>
      <c r="C6068" s="30">
        <v>0</v>
      </c>
      <c r="D6068" s="183">
        <v>0</v>
      </c>
    </row>
    <row r="6069" spans="1:4">
      <c r="A6069">
        <v>6402</v>
      </c>
      <c r="B6069" t="s">
        <v>27525</v>
      </c>
      <c r="C6069" s="30">
        <v>0</v>
      </c>
      <c r="D6069" s="183">
        <v>0</v>
      </c>
    </row>
    <row r="6070" spans="1:4">
      <c r="A6070">
        <v>6403</v>
      </c>
      <c r="B6070" t="s">
        <v>10633</v>
      </c>
      <c r="C6070" s="30">
        <v>0</v>
      </c>
      <c r="D6070" s="183">
        <v>0</v>
      </c>
    </row>
    <row r="6071" spans="1:4">
      <c r="A6071">
        <v>6404</v>
      </c>
      <c r="B6071" t="s">
        <v>27623</v>
      </c>
      <c r="C6071" s="30">
        <v>0</v>
      </c>
      <c r="D6071" s="183">
        <v>0</v>
      </c>
    </row>
    <row r="6072" spans="1:4">
      <c r="A6072">
        <v>6405</v>
      </c>
      <c r="B6072" t="s">
        <v>10634</v>
      </c>
      <c r="C6072" s="30">
        <v>0</v>
      </c>
      <c r="D6072" s="183">
        <v>0</v>
      </c>
    </row>
    <row r="6073" spans="1:4">
      <c r="A6073">
        <v>6406</v>
      </c>
      <c r="B6073" t="s">
        <v>10635</v>
      </c>
      <c r="C6073" s="30">
        <v>0</v>
      </c>
      <c r="D6073" s="183">
        <v>21.24</v>
      </c>
    </row>
    <row r="6074" spans="1:4">
      <c r="A6074">
        <v>6407</v>
      </c>
      <c r="B6074" t="s">
        <v>10636</v>
      </c>
      <c r="C6074" s="30">
        <v>0</v>
      </c>
      <c r="D6074" s="183">
        <v>0</v>
      </c>
    </row>
    <row r="6075" spans="1:4">
      <c r="A6075">
        <v>6408</v>
      </c>
      <c r="B6075" t="s">
        <v>10637</v>
      </c>
      <c r="C6075" s="30">
        <v>0</v>
      </c>
      <c r="D6075" s="183">
        <v>0</v>
      </c>
    </row>
    <row r="6076" spans="1:4">
      <c r="A6076">
        <v>6409</v>
      </c>
      <c r="B6076" t="s">
        <v>10638</v>
      </c>
      <c r="C6076" s="30">
        <v>0</v>
      </c>
      <c r="D6076" s="183">
        <v>12.092000000000001</v>
      </c>
    </row>
    <row r="6077" spans="1:4">
      <c r="A6077">
        <v>6410</v>
      </c>
      <c r="B6077" t="s">
        <v>10639</v>
      </c>
      <c r="C6077" s="30">
        <v>0</v>
      </c>
      <c r="D6077" s="183">
        <v>5.27</v>
      </c>
    </row>
    <row r="6078" spans="1:4">
      <c r="A6078">
        <v>6411</v>
      </c>
      <c r="B6078" t="s">
        <v>10640</v>
      </c>
      <c r="C6078" s="30">
        <v>0</v>
      </c>
      <c r="D6078" s="183">
        <v>15.96</v>
      </c>
    </row>
    <row r="6079" spans="1:4">
      <c r="A6079">
        <v>6412</v>
      </c>
      <c r="B6079" t="s">
        <v>10641</v>
      </c>
      <c r="C6079" s="30">
        <v>0</v>
      </c>
      <c r="D6079" s="183">
        <v>0</v>
      </c>
    </row>
    <row r="6080" spans="1:4">
      <c r="A6080">
        <v>6413</v>
      </c>
      <c r="B6080" t="s">
        <v>10642</v>
      </c>
      <c r="C6080" s="30">
        <v>0</v>
      </c>
      <c r="D6080" s="183">
        <v>8.7880000000000003</v>
      </c>
    </row>
    <row r="6081" spans="1:4">
      <c r="A6081">
        <v>6414</v>
      </c>
      <c r="B6081" t="s">
        <v>18212</v>
      </c>
      <c r="C6081" s="30">
        <v>0</v>
      </c>
      <c r="D6081" s="183">
        <v>9.9420000000000002</v>
      </c>
    </row>
    <row r="6082" spans="1:4">
      <c r="A6082">
        <v>6415</v>
      </c>
      <c r="B6082" t="s">
        <v>10643</v>
      </c>
      <c r="C6082" s="30">
        <v>12</v>
      </c>
      <c r="D6082" s="183">
        <v>0</v>
      </c>
    </row>
    <row r="6083" spans="1:4">
      <c r="A6083">
        <v>6416</v>
      </c>
      <c r="B6083" t="s">
        <v>10644</v>
      </c>
      <c r="C6083" s="30">
        <v>0</v>
      </c>
      <c r="D6083" s="183">
        <v>0</v>
      </c>
    </row>
    <row r="6084" spans="1:4">
      <c r="A6084">
        <v>6417</v>
      </c>
      <c r="B6084" t="s">
        <v>10645</v>
      </c>
      <c r="C6084" s="30">
        <v>0</v>
      </c>
      <c r="D6084" s="183">
        <v>0</v>
      </c>
    </row>
    <row r="6085" spans="1:4">
      <c r="A6085">
        <v>6418</v>
      </c>
      <c r="B6085" t="s">
        <v>10646</v>
      </c>
      <c r="C6085" s="30">
        <v>0</v>
      </c>
      <c r="D6085" s="183">
        <v>0</v>
      </c>
    </row>
    <row r="6086" spans="1:4">
      <c r="A6086">
        <v>6419</v>
      </c>
      <c r="B6086" t="s">
        <v>10647</v>
      </c>
      <c r="C6086" s="30">
        <v>0</v>
      </c>
      <c r="D6086" s="183">
        <v>94.906000000000006</v>
      </c>
    </row>
    <row r="6087" spans="1:4">
      <c r="A6087">
        <v>6420</v>
      </c>
      <c r="B6087" t="s">
        <v>10648</v>
      </c>
      <c r="C6087" s="30">
        <v>0</v>
      </c>
      <c r="D6087" s="183">
        <v>31</v>
      </c>
    </row>
    <row r="6088" spans="1:4">
      <c r="A6088">
        <v>6421</v>
      </c>
      <c r="B6088" t="s">
        <v>10649</v>
      </c>
      <c r="C6088" s="30">
        <v>0</v>
      </c>
      <c r="D6088" s="183">
        <v>0</v>
      </c>
    </row>
    <row r="6089" spans="1:4">
      <c r="A6089">
        <v>6422</v>
      </c>
      <c r="B6089" t="s">
        <v>10650</v>
      </c>
      <c r="C6089" s="30">
        <v>0</v>
      </c>
      <c r="D6089" s="183">
        <v>0</v>
      </c>
    </row>
    <row r="6090" spans="1:4">
      <c r="A6090">
        <v>6423</v>
      </c>
      <c r="B6090" t="s">
        <v>10651</v>
      </c>
      <c r="C6090" s="30">
        <v>0</v>
      </c>
      <c r="D6090" s="183">
        <v>0</v>
      </c>
    </row>
    <row r="6091" spans="1:4">
      <c r="A6091">
        <v>6424</v>
      </c>
      <c r="B6091" t="s">
        <v>10652</v>
      </c>
      <c r="C6091" s="30">
        <v>0</v>
      </c>
      <c r="D6091" s="183">
        <v>0</v>
      </c>
    </row>
    <row r="6092" spans="1:4">
      <c r="A6092">
        <v>6425</v>
      </c>
      <c r="B6092" t="s">
        <v>10653</v>
      </c>
      <c r="C6092" s="30">
        <v>0</v>
      </c>
      <c r="D6092" s="183">
        <v>0</v>
      </c>
    </row>
    <row r="6093" spans="1:4">
      <c r="A6093">
        <v>6426</v>
      </c>
      <c r="B6093" t="s">
        <v>10654</v>
      </c>
      <c r="C6093" s="30">
        <v>15</v>
      </c>
      <c r="D6093" s="183">
        <v>0</v>
      </c>
    </row>
    <row r="6094" spans="1:4">
      <c r="A6094">
        <v>6427</v>
      </c>
      <c r="B6094" t="s">
        <v>10655</v>
      </c>
      <c r="C6094" s="30">
        <v>0</v>
      </c>
      <c r="D6094" s="183">
        <v>18.553000000000001</v>
      </c>
    </row>
    <row r="6095" spans="1:4">
      <c r="A6095">
        <v>6428</v>
      </c>
      <c r="B6095" t="s">
        <v>10656</v>
      </c>
      <c r="C6095" s="30">
        <v>0</v>
      </c>
      <c r="D6095" s="183">
        <v>0</v>
      </c>
    </row>
    <row r="6096" spans="1:4">
      <c r="A6096">
        <v>6429</v>
      </c>
      <c r="B6096" t="s">
        <v>10657</v>
      </c>
      <c r="C6096" s="30">
        <v>0</v>
      </c>
      <c r="D6096" s="183">
        <v>23.407</v>
      </c>
    </row>
    <row r="6097" spans="1:4">
      <c r="A6097">
        <v>6430</v>
      </c>
      <c r="B6097" t="s">
        <v>10658</v>
      </c>
      <c r="C6097" s="30">
        <v>0</v>
      </c>
      <c r="D6097" s="183">
        <v>0</v>
      </c>
    </row>
    <row r="6098" spans="1:4">
      <c r="A6098">
        <v>6431</v>
      </c>
      <c r="B6098" t="s">
        <v>10659</v>
      </c>
      <c r="C6098" s="30">
        <v>0</v>
      </c>
      <c r="D6098" s="183">
        <v>0</v>
      </c>
    </row>
    <row r="6099" spans="1:4">
      <c r="A6099">
        <v>6432</v>
      </c>
      <c r="B6099" t="s">
        <v>10660</v>
      </c>
      <c r="C6099" s="30">
        <v>0</v>
      </c>
      <c r="D6099" s="183">
        <v>21.663</v>
      </c>
    </row>
    <row r="6100" spans="1:4">
      <c r="A6100">
        <v>6433</v>
      </c>
      <c r="B6100" t="s">
        <v>10661</v>
      </c>
      <c r="C6100" s="30">
        <v>9</v>
      </c>
      <c r="D6100" s="183">
        <v>0</v>
      </c>
    </row>
    <row r="6101" spans="1:4">
      <c r="A6101">
        <v>6434</v>
      </c>
      <c r="B6101" t="s">
        <v>10662</v>
      </c>
      <c r="C6101" s="30">
        <v>12</v>
      </c>
      <c r="D6101" s="183">
        <v>0</v>
      </c>
    </row>
    <row r="6102" spans="1:4">
      <c r="A6102">
        <v>6435</v>
      </c>
      <c r="B6102" t="s">
        <v>10663</v>
      </c>
      <c r="C6102" s="30">
        <v>0</v>
      </c>
      <c r="D6102" s="183">
        <v>28.855</v>
      </c>
    </row>
    <row r="6103" spans="1:4">
      <c r="A6103">
        <v>6436</v>
      </c>
      <c r="B6103" t="s">
        <v>10664</v>
      </c>
      <c r="C6103" s="30">
        <v>0</v>
      </c>
      <c r="D6103" s="183">
        <v>0</v>
      </c>
    </row>
    <row r="6104" spans="1:4">
      <c r="A6104">
        <v>6437</v>
      </c>
      <c r="B6104" t="s">
        <v>10665</v>
      </c>
      <c r="C6104" s="30">
        <v>9</v>
      </c>
      <c r="D6104" s="183">
        <v>0</v>
      </c>
    </row>
    <row r="6105" spans="1:4">
      <c r="A6105">
        <v>6438</v>
      </c>
      <c r="B6105" t="s">
        <v>10666</v>
      </c>
      <c r="C6105" s="30">
        <v>6</v>
      </c>
      <c r="D6105" s="183">
        <v>7.7380000000000004</v>
      </c>
    </row>
    <row r="6106" spans="1:4">
      <c r="A6106">
        <v>6439</v>
      </c>
      <c r="B6106" t="s">
        <v>10667</v>
      </c>
      <c r="C6106" s="30">
        <v>18</v>
      </c>
      <c r="D6106" s="183">
        <v>0</v>
      </c>
    </row>
    <row r="6107" spans="1:4">
      <c r="A6107">
        <v>6440</v>
      </c>
      <c r="B6107" t="s">
        <v>10668</v>
      </c>
      <c r="C6107" s="30">
        <v>0</v>
      </c>
      <c r="D6107" s="183">
        <v>10.321</v>
      </c>
    </row>
    <row r="6108" spans="1:4">
      <c r="A6108">
        <v>6441</v>
      </c>
      <c r="B6108" t="s">
        <v>10669</v>
      </c>
      <c r="C6108" s="30">
        <v>9</v>
      </c>
      <c r="D6108" s="183">
        <v>8.2210000000000001</v>
      </c>
    </row>
    <row r="6109" spans="1:4">
      <c r="A6109">
        <v>6442</v>
      </c>
      <c r="B6109" t="s">
        <v>10670</v>
      </c>
      <c r="C6109" s="30">
        <v>36</v>
      </c>
      <c r="D6109" s="183">
        <v>0</v>
      </c>
    </row>
    <row r="6110" spans="1:4">
      <c r="A6110">
        <v>6443</v>
      </c>
      <c r="B6110" t="s">
        <v>10671</v>
      </c>
      <c r="C6110" s="30">
        <v>12</v>
      </c>
      <c r="D6110" s="183">
        <v>0</v>
      </c>
    </row>
    <row r="6111" spans="1:4">
      <c r="A6111">
        <v>6444</v>
      </c>
      <c r="B6111" t="s">
        <v>10672</v>
      </c>
      <c r="C6111" s="30">
        <v>0</v>
      </c>
      <c r="D6111" s="183">
        <v>0</v>
      </c>
    </row>
    <row r="6112" spans="1:4">
      <c r="A6112">
        <v>6445</v>
      </c>
      <c r="B6112" t="s">
        <v>10673</v>
      </c>
      <c r="C6112" s="30">
        <v>0</v>
      </c>
      <c r="D6112" s="183">
        <v>0</v>
      </c>
    </row>
    <row r="6113" spans="1:4">
      <c r="A6113">
        <v>6446</v>
      </c>
      <c r="B6113" t="s">
        <v>10674</v>
      </c>
      <c r="C6113" s="30">
        <v>54</v>
      </c>
      <c r="D6113" s="183">
        <v>0</v>
      </c>
    </row>
    <row r="6114" spans="1:4">
      <c r="A6114">
        <v>6447</v>
      </c>
      <c r="B6114" t="s">
        <v>10675</v>
      </c>
      <c r="C6114" s="30">
        <v>0</v>
      </c>
      <c r="D6114" s="183">
        <v>0</v>
      </c>
    </row>
    <row r="6115" spans="1:4">
      <c r="A6115">
        <v>6448</v>
      </c>
      <c r="B6115" t="s">
        <v>10676</v>
      </c>
      <c r="C6115" s="30">
        <v>0</v>
      </c>
      <c r="D6115" s="183">
        <v>0</v>
      </c>
    </row>
    <row r="6116" spans="1:4">
      <c r="A6116">
        <v>6449</v>
      </c>
      <c r="B6116" t="s">
        <v>10677</v>
      </c>
      <c r="C6116" s="30">
        <v>27</v>
      </c>
      <c r="D6116" s="183">
        <v>16.922999999999998</v>
      </c>
    </row>
    <row r="6117" spans="1:4">
      <c r="A6117">
        <v>6450</v>
      </c>
      <c r="B6117" t="s">
        <v>10678</v>
      </c>
      <c r="C6117" s="30">
        <v>0</v>
      </c>
      <c r="D6117" s="183">
        <v>0</v>
      </c>
    </row>
    <row r="6118" spans="1:4">
      <c r="A6118">
        <v>6451</v>
      </c>
      <c r="B6118" t="s">
        <v>10679</v>
      </c>
      <c r="C6118" s="30">
        <v>0</v>
      </c>
      <c r="D6118" s="183">
        <v>0</v>
      </c>
    </row>
    <row r="6119" spans="1:4">
      <c r="A6119">
        <v>6452</v>
      </c>
      <c r="B6119" t="s">
        <v>10680</v>
      </c>
      <c r="C6119" s="30">
        <v>0</v>
      </c>
      <c r="D6119" s="183">
        <v>16.696999999999999</v>
      </c>
    </row>
    <row r="6120" spans="1:4">
      <c r="A6120">
        <v>6453</v>
      </c>
      <c r="B6120" t="s">
        <v>10681</v>
      </c>
      <c r="C6120" s="30">
        <v>6</v>
      </c>
      <c r="D6120" s="183">
        <v>0</v>
      </c>
    </row>
    <row r="6121" spans="1:4">
      <c r="A6121">
        <v>6454</v>
      </c>
      <c r="B6121" t="s">
        <v>27597</v>
      </c>
      <c r="C6121" s="30">
        <v>0</v>
      </c>
      <c r="D6121" s="183">
        <v>0</v>
      </c>
    </row>
    <row r="6122" spans="1:4">
      <c r="A6122">
        <v>6455</v>
      </c>
      <c r="B6122" t="s">
        <v>10682</v>
      </c>
      <c r="C6122" s="30">
        <v>0</v>
      </c>
      <c r="D6122" s="183">
        <v>0</v>
      </c>
    </row>
    <row r="6123" spans="1:4">
      <c r="A6123">
        <v>6456</v>
      </c>
      <c r="B6123" t="s">
        <v>10683</v>
      </c>
      <c r="C6123" s="30">
        <v>0</v>
      </c>
      <c r="D6123" s="183">
        <v>0</v>
      </c>
    </row>
    <row r="6124" spans="1:4">
      <c r="A6124">
        <v>6457</v>
      </c>
      <c r="B6124" t="s">
        <v>10684</v>
      </c>
      <c r="C6124" s="30">
        <v>0</v>
      </c>
      <c r="D6124" s="183">
        <v>0</v>
      </c>
    </row>
    <row r="6125" spans="1:4">
      <c r="A6125">
        <v>6458</v>
      </c>
      <c r="B6125" t="s">
        <v>10685</v>
      </c>
      <c r="C6125" s="30">
        <v>0</v>
      </c>
      <c r="D6125" s="183">
        <v>0</v>
      </c>
    </row>
    <row r="6126" spans="1:4">
      <c r="A6126">
        <v>6459</v>
      </c>
      <c r="B6126" t="s">
        <v>10686</v>
      </c>
      <c r="C6126" s="30">
        <v>0</v>
      </c>
      <c r="D6126" s="183">
        <v>0</v>
      </c>
    </row>
    <row r="6127" spans="1:4">
      <c r="A6127">
        <v>6460</v>
      </c>
      <c r="B6127" t="s">
        <v>10687</v>
      </c>
      <c r="C6127" s="30">
        <v>0</v>
      </c>
      <c r="D6127" s="183">
        <v>0</v>
      </c>
    </row>
    <row r="6128" spans="1:4">
      <c r="A6128">
        <v>6461</v>
      </c>
      <c r="B6128" t="s">
        <v>10688</v>
      </c>
      <c r="C6128" s="30">
        <v>12</v>
      </c>
      <c r="D6128" s="183">
        <v>0</v>
      </c>
    </row>
    <row r="6129" spans="1:4">
      <c r="A6129">
        <v>6462</v>
      </c>
      <c r="B6129" t="s">
        <v>10689</v>
      </c>
      <c r="C6129" s="30">
        <v>0</v>
      </c>
      <c r="D6129" s="183">
        <v>0</v>
      </c>
    </row>
    <row r="6130" spans="1:4">
      <c r="A6130">
        <v>6463</v>
      </c>
      <c r="B6130" t="s">
        <v>10690</v>
      </c>
      <c r="C6130" s="30">
        <v>0</v>
      </c>
      <c r="D6130" s="183">
        <v>7.41</v>
      </c>
    </row>
    <row r="6131" spans="1:4">
      <c r="A6131">
        <v>6464</v>
      </c>
      <c r="B6131" t="s">
        <v>10691</v>
      </c>
      <c r="C6131" s="30">
        <v>0</v>
      </c>
      <c r="D6131" s="183">
        <v>0</v>
      </c>
    </row>
    <row r="6132" spans="1:4">
      <c r="A6132">
        <v>6465</v>
      </c>
      <c r="B6132" t="s">
        <v>10692</v>
      </c>
      <c r="C6132" s="30">
        <v>0</v>
      </c>
      <c r="D6132" s="183">
        <v>0</v>
      </c>
    </row>
    <row r="6133" spans="1:4">
      <c r="A6133">
        <v>6466</v>
      </c>
      <c r="B6133" t="s">
        <v>10693</v>
      </c>
      <c r="C6133" s="30">
        <v>6</v>
      </c>
      <c r="D6133" s="183">
        <v>0</v>
      </c>
    </row>
    <row r="6134" spans="1:4">
      <c r="A6134">
        <v>6467</v>
      </c>
      <c r="B6134" t="s">
        <v>10694</v>
      </c>
      <c r="C6134" s="30">
        <v>0</v>
      </c>
      <c r="D6134" s="183">
        <v>0</v>
      </c>
    </row>
    <row r="6135" spans="1:4">
      <c r="A6135">
        <v>6468</v>
      </c>
      <c r="B6135" t="s">
        <v>10695</v>
      </c>
      <c r="C6135" s="30">
        <v>0</v>
      </c>
      <c r="D6135" s="183">
        <v>0</v>
      </c>
    </row>
    <row r="6136" spans="1:4">
      <c r="A6136">
        <v>6469</v>
      </c>
      <c r="B6136" t="s">
        <v>10696</v>
      </c>
      <c r="C6136" s="30">
        <v>0</v>
      </c>
      <c r="D6136" s="183">
        <v>7.3</v>
      </c>
    </row>
    <row r="6137" spans="1:4">
      <c r="A6137">
        <v>6470</v>
      </c>
      <c r="B6137" t="s">
        <v>10697</v>
      </c>
      <c r="C6137" s="30">
        <v>0</v>
      </c>
      <c r="D6137" s="183">
        <v>0</v>
      </c>
    </row>
    <row r="6138" spans="1:4">
      <c r="A6138">
        <v>6471</v>
      </c>
      <c r="B6138" t="s">
        <v>10698</v>
      </c>
      <c r="C6138" s="30">
        <v>0</v>
      </c>
      <c r="D6138" s="183">
        <v>6.69</v>
      </c>
    </row>
    <row r="6139" spans="1:4">
      <c r="A6139">
        <v>6472</v>
      </c>
      <c r="B6139" t="s">
        <v>10699</v>
      </c>
      <c r="C6139" s="30">
        <v>3</v>
      </c>
      <c r="D6139" s="183">
        <v>10.45</v>
      </c>
    </row>
    <row r="6140" spans="1:4">
      <c r="A6140">
        <v>6473</v>
      </c>
      <c r="B6140" t="s">
        <v>10700</v>
      </c>
      <c r="C6140" s="30">
        <v>0</v>
      </c>
      <c r="D6140" s="183">
        <v>0</v>
      </c>
    </row>
    <row r="6141" spans="1:4">
      <c r="A6141">
        <v>6474</v>
      </c>
      <c r="B6141" t="s">
        <v>10701</v>
      </c>
      <c r="C6141" s="30">
        <v>0</v>
      </c>
      <c r="D6141" s="183">
        <v>29.085999999999999</v>
      </c>
    </row>
    <row r="6142" spans="1:4">
      <c r="A6142">
        <v>6475</v>
      </c>
      <c r="B6142" t="s">
        <v>10702</v>
      </c>
      <c r="C6142" s="30">
        <v>12</v>
      </c>
      <c r="D6142" s="183">
        <v>0</v>
      </c>
    </row>
    <row r="6143" spans="1:4">
      <c r="A6143">
        <v>6476</v>
      </c>
      <c r="B6143" t="s">
        <v>10703</v>
      </c>
      <c r="C6143" s="30">
        <v>0</v>
      </c>
      <c r="D6143" s="183">
        <v>16.957999999999998</v>
      </c>
    </row>
    <row r="6144" spans="1:4">
      <c r="A6144">
        <v>6477</v>
      </c>
      <c r="B6144" t="s">
        <v>10704</v>
      </c>
      <c r="C6144" s="30">
        <v>36</v>
      </c>
      <c r="D6144" s="183">
        <v>0</v>
      </c>
    </row>
    <row r="6145" spans="1:4">
      <c r="A6145">
        <v>6478</v>
      </c>
      <c r="B6145" t="s">
        <v>10705</v>
      </c>
      <c r="C6145" s="30">
        <v>0</v>
      </c>
      <c r="D6145" s="183">
        <v>0</v>
      </c>
    </row>
    <row r="6146" spans="1:4">
      <c r="A6146">
        <v>6479</v>
      </c>
      <c r="B6146" t="s">
        <v>10706</v>
      </c>
      <c r="C6146" s="30">
        <v>0</v>
      </c>
      <c r="D6146" s="183">
        <v>0</v>
      </c>
    </row>
    <row r="6147" spans="1:4">
      <c r="A6147">
        <v>6480</v>
      </c>
      <c r="B6147" t="s">
        <v>10707</v>
      </c>
      <c r="C6147" s="30">
        <v>0</v>
      </c>
      <c r="D6147" s="183">
        <v>0</v>
      </c>
    </row>
    <row r="6148" spans="1:4">
      <c r="A6148">
        <v>6481</v>
      </c>
      <c r="B6148" t="s">
        <v>10708</v>
      </c>
      <c r="C6148" s="30">
        <v>0</v>
      </c>
      <c r="D6148" s="183">
        <v>0.71399999999999997</v>
      </c>
    </row>
    <row r="6149" spans="1:4">
      <c r="A6149">
        <v>6482</v>
      </c>
      <c r="B6149" t="s">
        <v>10709</v>
      </c>
      <c r="C6149" s="30">
        <v>0</v>
      </c>
      <c r="D6149" s="183">
        <v>0</v>
      </c>
    </row>
    <row r="6150" spans="1:4">
      <c r="A6150">
        <v>6483</v>
      </c>
      <c r="B6150" t="s">
        <v>10710</v>
      </c>
      <c r="C6150" s="30">
        <v>0</v>
      </c>
      <c r="D6150" s="183">
        <v>35.56</v>
      </c>
    </row>
    <row r="6151" spans="1:4">
      <c r="A6151">
        <v>6484</v>
      </c>
      <c r="B6151" t="s">
        <v>10711</v>
      </c>
      <c r="C6151" s="30">
        <v>6</v>
      </c>
      <c r="D6151" s="183">
        <v>0</v>
      </c>
    </row>
    <row r="6152" spans="1:4">
      <c r="A6152">
        <v>6485</v>
      </c>
      <c r="B6152" t="s">
        <v>10712</v>
      </c>
      <c r="C6152" s="30">
        <v>12</v>
      </c>
      <c r="D6152" s="183">
        <v>0</v>
      </c>
    </row>
    <row r="6153" spans="1:4">
      <c r="A6153">
        <v>6486</v>
      </c>
      <c r="B6153" t="s">
        <v>10713</v>
      </c>
      <c r="C6153" s="30">
        <v>0</v>
      </c>
      <c r="D6153" s="183">
        <v>0</v>
      </c>
    </row>
    <row r="6154" spans="1:4">
      <c r="A6154">
        <v>6487</v>
      </c>
      <c r="B6154" t="s">
        <v>27541</v>
      </c>
      <c r="C6154" s="30">
        <v>24</v>
      </c>
      <c r="D6154" s="183">
        <v>0</v>
      </c>
    </row>
    <row r="6155" spans="1:4">
      <c r="A6155">
        <v>6488</v>
      </c>
      <c r="B6155" t="s">
        <v>10714</v>
      </c>
      <c r="C6155" s="30">
        <v>0</v>
      </c>
      <c r="D6155" s="183">
        <v>0</v>
      </c>
    </row>
    <row r="6156" spans="1:4">
      <c r="A6156">
        <v>6489</v>
      </c>
      <c r="B6156" t="s">
        <v>10715</v>
      </c>
      <c r="C6156" s="30">
        <v>0</v>
      </c>
      <c r="D6156" s="183">
        <v>5.8079999999999998</v>
      </c>
    </row>
    <row r="6157" spans="1:4">
      <c r="A6157">
        <v>6490</v>
      </c>
      <c r="B6157" t="s">
        <v>10716</v>
      </c>
      <c r="C6157" s="30">
        <v>0</v>
      </c>
      <c r="D6157" s="183">
        <v>0</v>
      </c>
    </row>
    <row r="6158" spans="1:4">
      <c r="A6158">
        <v>6491</v>
      </c>
      <c r="B6158" t="s">
        <v>10717</v>
      </c>
      <c r="C6158" s="30">
        <v>0</v>
      </c>
      <c r="D6158" s="183">
        <v>0</v>
      </c>
    </row>
    <row r="6159" spans="1:4">
      <c r="A6159">
        <v>6492</v>
      </c>
      <c r="B6159" t="s">
        <v>27429</v>
      </c>
      <c r="C6159" s="30">
        <v>12</v>
      </c>
      <c r="D6159" s="183">
        <v>0</v>
      </c>
    </row>
    <row r="6160" spans="1:4">
      <c r="A6160">
        <v>6493</v>
      </c>
      <c r="B6160" t="s">
        <v>27612</v>
      </c>
      <c r="C6160" s="30">
        <v>0</v>
      </c>
      <c r="D6160" s="183">
        <v>0</v>
      </c>
    </row>
    <row r="6161" spans="1:4">
      <c r="A6161">
        <v>6494</v>
      </c>
      <c r="B6161" t="s">
        <v>10718</v>
      </c>
      <c r="C6161" s="30">
        <v>0</v>
      </c>
      <c r="D6161" s="183">
        <v>49.5</v>
      </c>
    </row>
    <row r="6162" spans="1:4">
      <c r="A6162">
        <v>6495</v>
      </c>
      <c r="B6162" t="s">
        <v>10719</v>
      </c>
      <c r="C6162" s="30">
        <v>0</v>
      </c>
      <c r="D6162" s="183">
        <v>33.292999999999999</v>
      </c>
    </row>
    <row r="6163" spans="1:4">
      <c r="A6163">
        <v>6496</v>
      </c>
      <c r="B6163" t="s">
        <v>10720</v>
      </c>
      <c r="C6163" s="30">
        <v>6</v>
      </c>
      <c r="D6163" s="183">
        <v>0</v>
      </c>
    </row>
    <row r="6164" spans="1:4">
      <c r="A6164">
        <v>6497</v>
      </c>
      <c r="B6164" t="s">
        <v>10721</v>
      </c>
      <c r="C6164" s="30">
        <v>0</v>
      </c>
      <c r="D6164" s="183">
        <v>0</v>
      </c>
    </row>
    <row r="6165" spans="1:4">
      <c r="A6165">
        <v>6498</v>
      </c>
      <c r="B6165" t="s">
        <v>10722</v>
      </c>
      <c r="C6165" s="30">
        <v>0</v>
      </c>
      <c r="D6165" s="183">
        <v>0</v>
      </c>
    </row>
    <row r="6166" spans="1:4">
      <c r="A6166">
        <v>6499</v>
      </c>
      <c r="B6166" t="s">
        <v>10723</v>
      </c>
      <c r="C6166" s="30">
        <v>0</v>
      </c>
      <c r="D6166" s="183">
        <v>0</v>
      </c>
    </row>
    <row r="6167" spans="1:4">
      <c r="A6167">
        <v>6500</v>
      </c>
      <c r="B6167" t="s">
        <v>10724</v>
      </c>
      <c r="C6167" s="30">
        <v>0</v>
      </c>
      <c r="D6167" s="183">
        <v>0</v>
      </c>
    </row>
    <row r="6168" spans="1:4">
      <c r="A6168">
        <v>6501</v>
      </c>
      <c r="B6168" t="s">
        <v>10725</v>
      </c>
      <c r="C6168" s="30">
        <v>0</v>
      </c>
      <c r="D6168" s="183">
        <v>41.832000000000001</v>
      </c>
    </row>
    <row r="6169" spans="1:4">
      <c r="A6169">
        <v>6502</v>
      </c>
      <c r="B6169" t="s">
        <v>10726</v>
      </c>
      <c r="C6169" s="30">
        <v>0</v>
      </c>
      <c r="D6169" s="183">
        <v>15.98</v>
      </c>
    </row>
    <row r="6170" spans="1:4">
      <c r="A6170">
        <v>6503</v>
      </c>
      <c r="B6170" t="s">
        <v>10727</v>
      </c>
      <c r="C6170" s="30">
        <v>0</v>
      </c>
      <c r="D6170" s="183">
        <v>0</v>
      </c>
    </row>
    <row r="6171" spans="1:4">
      <c r="A6171">
        <v>6504</v>
      </c>
      <c r="B6171" t="s">
        <v>10728</v>
      </c>
      <c r="C6171" s="30">
        <v>0</v>
      </c>
      <c r="D6171" s="183">
        <v>0</v>
      </c>
    </row>
    <row r="6172" spans="1:4">
      <c r="A6172">
        <v>6505</v>
      </c>
      <c r="B6172" t="s">
        <v>10729</v>
      </c>
      <c r="C6172" s="30">
        <v>12</v>
      </c>
      <c r="D6172" s="183">
        <v>4.18</v>
      </c>
    </row>
    <row r="6173" spans="1:4">
      <c r="A6173">
        <v>6506</v>
      </c>
      <c r="B6173" t="s">
        <v>10730</v>
      </c>
      <c r="C6173" s="30">
        <v>6</v>
      </c>
      <c r="D6173" s="183">
        <v>0</v>
      </c>
    </row>
    <row r="6174" spans="1:4">
      <c r="A6174">
        <v>6507</v>
      </c>
      <c r="B6174" t="s">
        <v>10731</v>
      </c>
      <c r="C6174" s="30">
        <v>0</v>
      </c>
      <c r="D6174" s="183">
        <v>0</v>
      </c>
    </row>
    <row r="6175" spans="1:4">
      <c r="A6175">
        <v>6508</v>
      </c>
      <c r="B6175" t="s">
        <v>10732</v>
      </c>
      <c r="C6175" s="30">
        <v>18</v>
      </c>
      <c r="D6175" s="183">
        <v>0</v>
      </c>
    </row>
    <row r="6176" spans="1:4">
      <c r="A6176">
        <v>6509</v>
      </c>
      <c r="B6176" t="s">
        <v>10733</v>
      </c>
      <c r="C6176" s="30">
        <v>0</v>
      </c>
      <c r="D6176" s="183">
        <v>0</v>
      </c>
    </row>
    <row r="6177" spans="1:4">
      <c r="A6177">
        <v>6510</v>
      </c>
      <c r="B6177" t="s">
        <v>10734</v>
      </c>
      <c r="C6177" s="30">
        <v>0</v>
      </c>
      <c r="D6177" s="183">
        <v>0</v>
      </c>
    </row>
    <row r="6178" spans="1:4">
      <c r="A6178">
        <v>6511</v>
      </c>
      <c r="B6178" t="s">
        <v>10735</v>
      </c>
      <c r="C6178" s="30">
        <v>0</v>
      </c>
      <c r="D6178" s="183">
        <v>0</v>
      </c>
    </row>
    <row r="6179" spans="1:4">
      <c r="A6179">
        <v>6512</v>
      </c>
      <c r="B6179" t="s">
        <v>10736</v>
      </c>
      <c r="C6179" s="30">
        <v>0</v>
      </c>
      <c r="D6179" s="183">
        <v>0</v>
      </c>
    </row>
    <row r="6180" spans="1:4">
      <c r="A6180">
        <v>6513</v>
      </c>
      <c r="B6180" t="s">
        <v>10737</v>
      </c>
      <c r="C6180" s="30">
        <v>0</v>
      </c>
      <c r="D6180" s="183">
        <v>0</v>
      </c>
    </row>
    <row r="6181" spans="1:4">
      <c r="A6181">
        <v>6514</v>
      </c>
      <c r="B6181" t="s">
        <v>10738</v>
      </c>
      <c r="C6181" s="30">
        <v>0</v>
      </c>
      <c r="D6181" s="183">
        <v>0</v>
      </c>
    </row>
    <row r="6182" spans="1:4">
      <c r="A6182">
        <v>6515</v>
      </c>
      <c r="B6182" t="s">
        <v>10739</v>
      </c>
      <c r="C6182" s="30">
        <v>0</v>
      </c>
      <c r="D6182" s="183">
        <v>0</v>
      </c>
    </row>
    <row r="6183" spans="1:4">
      <c r="A6183">
        <v>6516</v>
      </c>
      <c r="B6183" t="s">
        <v>10740</v>
      </c>
      <c r="C6183" s="30">
        <v>0</v>
      </c>
      <c r="D6183" s="183">
        <v>0</v>
      </c>
    </row>
    <row r="6184" spans="1:4">
      <c r="A6184">
        <v>6517</v>
      </c>
      <c r="B6184" t="s">
        <v>10741</v>
      </c>
      <c r="C6184" s="30">
        <v>0</v>
      </c>
      <c r="D6184" s="183">
        <v>0</v>
      </c>
    </row>
    <row r="6185" spans="1:4">
      <c r="A6185">
        <v>6518</v>
      </c>
      <c r="B6185" t="s">
        <v>10742</v>
      </c>
      <c r="C6185" s="30">
        <v>0</v>
      </c>
      <c r="D6185" s="183">
        <v>0</v>
      </c>
    </row>
    <row r="6186" spans="1:4">
      <c r="A6186">
        <v>6519</v>
      </c>
      <c r="B6186" t="s">
        <v>10743</v>
      </c>
      <c r="C6186" s="30">
        <v>0</v>
      </c>
      <c r="D6186" s="183">
        <v>0</v>
      </c>
    </row>
    <row r="6187" spans="1:4">
      <c r="A6187">
        <v>6520</v>
      </c>
      <c r="B6187" t="s">
        <v>10744</v>
      </c>
      <c r="C6187" s="30">
        <v>0</v>
      </c>
      <c r="D6187" s="183">
        <v>0</v>
      </c>
    </row>
    <row r="6188" spans="1:4">
      <c r="A6188">
        <v>6521</v>
      </c>
      <c r="B6188" t="s">
        <v>10745</v>
      </c>
      <c r="C6188" s="30">
        <v>0</v>
      </c>
      <c r="D6188" s="183">
        <v>0</v>
      </c>
    </row>
    <row r="6189" spans="1:4">
      <c r="A6189">
        <v>6522</v>
      </c>
      <c r="B6189" t="s">
        <v>10746</v>
      </c>
      <c r="C6189" s="30">
        <v>0</v>
      </c>
      <c r="D6189" s="183">
        <v>0</v>
      </c>
    </row>
    <row r="6190" spans="1:4">
      <c r="A6190">
        <v>6523</v>
      </c>
      <c r="B6190" t="s">
        <v>10747</v>
      </c>
      <c r="C6190" s="30">
        <v>0</v>
      </c>
      <c r="D6190" s="183">
        <v>0</v>
      </c>
    </row>
    <row r="6191" spans="1:4">
      <c r="A6191">
        <v>6524</v>
      </c>
      <c r="B6191" t="s">
        <v>10748</v>
      </c>
      <c r="C6191" s="30">
        <v>0</v>
      </c>
      <c r="D6191" s="183">
        <v>0</v>
      </c>
    </row>
    <row r="6192" spans="1:4">
      <c r="A6192">
        <v>6525</v>
      </c>
      <c r="B6192" t="s">
        <v>10749</v>
      </c>
      <c r="C6192" s="30">
        <v>0</v>
      </c>
      <c r="D6192" s="183">
        <v>21.04</v>
      </c>
    </row>
    <row r="6193" spans="1:4">
      <c r="A6193">
        <v>6526</v>
      </c>
      <c r="B6193" t="s">
        <v>10750</v>
      </c>
      <c r="C6193" s="30">
        <v>0</v>
      </c>
      <c r="D6193" s="183">
        <v>0</v>
      </c>
    </row>
    <row r="6194" spans="1:4">
      <c r="A6194">
        <v>6527</v>
      </c>
      <c r="B6194" t="s">
        <v>10751</v>
      </c>
      <c r="C6194" s="30">
        <v>0</v>
      </c>
      <c r="D6194" s="183">
        <v>8.7919999999999998</v>
      </c>
    </row>
    <row r="6195" spans="1:4">
      <c r="A6195">
        <v>6528</v>
      </c>
      <c r="B6195" t="s">
        <v>10752</v>
      </c>
      <c r="C6195" s="30">
        <v>0</v>
      </c>
      <c r="D6195" s="183">
        <v>17.61</v>
      </c>
    </row>
    <row r="6196" spans="1:4">
      <c r="A6196">
        <v>6529</v>
      </c>
      <c r="B6196" t="s">
        <v>10753</v>
      </c>
      <c r="C6196" s="30">
        <v>0</v>
      </c>
      <c r="D6196" s="183">
        <v>11.813000000000001</v>
      </c>
    </row>
    <row r="6197" spans="1:4">
      <c r="A6197">
        <v>6530</v>
      </c>
      <c r="B6197" t="s">
        <v>10754</v>
      </c>
      <c r="C6197" s="30">
        <v>9</v>
      </c>
      <c r="D6197" s="183">
        <v>0</v>
      </c>
    </row>
    <row r="6198" spans="1:4">
      <c r="A6198">
        <v>6531</v>
      </c>
      <c r="B6198" t="s">
        <v>10755</v>
      </c>
      <c r="C6198" s="30">
        <v>0</v>
      </c>
      <c r="D6198" s="183">
        <v>0</v>
      </c>
    </row>
    <row r="6199" spans="1:4">
      <c r="A6199">
        <v>6532</v>
      </c>
      <c r="B6199" t="s">
        <v>10756</v>
      </c>
      <c r="C6199" s="30">
        <v>24</v>
      </c>
      <c r="D6199" s="183">
        <v>16.57</v>
      </c>
    </row>
    <row r="6200" spans="1:4">
      <c r="A6200">
        <v>6533</v>
      </c>
      <c r="B6200" t="s">
        <v>10757</v>
      </c>
      <c r="C6200" s="30">
        <v>0</v>
      </c>
      <c r="D6200" s="183">
        <v>0</v>
      </c>
    </row>
    <row r="6201" spans="1:4">
      <c r="A6201">
        <v>6534</v>
      </c>
      <c r="B6201" t="s">
        <v>10758</v>
      </c>
      <c r="C6201" s="30">
        <v>0</v>
      </c>
      <c r="D6201" s="183">
        <v>0</v>
      </c>
    </row>
    <row r="6202" spans="1:4">
      <c r="A6202">
        <v>6535</v>
      </c>
      <c r="B6202" t="s">
        <v>10759</v>
      </c>
      <c r="C6202" s="30">
        <v>0</v>
      </c>
      <c r="D6202" s="183">
        <v>0</v>
      </c>
    </row>
    <row r="6203" spans="1:4">
      <c r="A6203">
        <v>6536</v>
      </c>
      <c r="B6203" t="s">
        <v>10760</v>
      </c>
      <c r="C6203" s="30">
        <v>0</v>
      </c>
      <c r="D6203" s="183">
        <v>0</v>
      </c>
    </row>
    <row r="6204" spans="1:4">
      <c r="A6204">
        <v>6537</v>
      </c>
      <c r="B6204" t="s">
        <v>10761</v>
      </c>
      <c r="C6204" s="30">
        <v>0</v>
      </c>
      <c r="D6204" s="183">
        <v>0</v>
      </c>
    </row>
    <row r="6205" spans="1:4">
      <c r="A6205">
        <v>6538</v>
      </c>
      <c r="B6205" t="s">
        <v>32279</v>
      </c>
      <c r="C6205" s="30">
        <v>0</v>
      </c>
      <c r="D6205" s="183">
        <v>10.241</v>
      </c>
    </row>
    <row r="6206" spans="1:4">
      <c r="A6206">
        <v>6539</v>
      </c>
      <c r="B6206" t="s">
        <v>5156</v>
      </c>
      <c r="C6206" s="30">
        <v>0</v>
      </c>
      <c r="D6206" s="183">
        <v>21.102</v>
      </c>
    </row>
    <row r="6207" spans="1:4">
      <c r="A6207">
        <v>6540</v>
      </c>
      <c r="B6207" t="s">
        <v>10762</v>
      </c>
      <c r="C6207" s="30">
        <v>0</v>
      </c>
      <c r="D6207" s="183">
        <v>0</v>
      </c>
    </row>
    <row r="6208" spans="1:4">
      <c r="A6208">
        <v>6541</v>
      </c>
      <c r="B6208" t="s">
        <v>10763</v>
      </c>
      <c r="C6208" s="30">
        <v>0</v>
      </c>
      <c r="D6208" s="183">
        <v>0</v>
      </c>
    </row>
    <row r="6209" spans="1:4">
      <c r="A6209">
        <v>6542</v>
      </c>
      <c r="B6209" t="s">
        <v>10764</v>
      </c>
      <c r="C6209" s="30">
        <v>33</v>
      </c>
      <c r="D6209" s="183">
        <v>0</v>
      </c>
    </row>
    <row r="6210" spans="1:4">
      <c r="A6210">
        <v>6543</v>
      </c>
      <c r="B6210" t="s">
        <v>10765</v>
      </c>
      <c r="C6210" s="30">
        <v>0</v>
      </c>
      <c r="D6210" s="183">
        <v>211.2</v>
      </c>
    </row>
    <row r="6211" spans="1:4">
      <c r="A6211">
        <v>6544</v>
      </c>
      <c r="B6211" t="s">
        <v>10766</v>
      </c>
      <c r="C6211" s="30">
        <v>0</v>
      </c>
      <c r="D6211" s="183">
        <v>0</v>
      </c>
    </row>
    <row r="6212" spans="1:4">
      <c r="A6212">
        <v>6545</v>
      </c>
      <c r="B6212" t="s">
        <v>10767</v>
      </c>
      <c r="C6212" s="30">
        <v>9</v>
      </c>
      <c r="D6212" s="183">
        <v>0</v>
      </c>
    </row>
    <row r="6213" spans="1:4">
      <c r="A6213">
        <v>6546</v>
      </c>
      <c r="B6213" t="s">
        <v>10768</v>
      </c>
      <c r="C6213" s="30">
        <v>0</v>
      </c>
      <c r="D6213" s="183">
        <v>0</v>
      </c>
    </row>
    <row r="6214" spans="1:4">
      <c r="A6214">
        <v>6547</v>
      </c>
      <c r="B6214" t="s">
        <v>10769</v>
      </c>
      <c r="C6214" s="30">
        <v>3</v>
      </c>
      <c r="D6214" s="183">
        <v>90</v>
      </c>
    </row>
    <row r="6215" spans="1:4">
      <c r="A6215">
        <v>6548</v>
      </c>
      <c r="B6215" t="s">
        <v>10770</v>
      </c>
      <c r="C6215" s="30">
        <v>24</v>
      </c>
      <c r="D6215" s="183">
        <v>0</v>
      </c>
    </row>
    <row r="6216" spans="1:4">
      <c r="A6216">
        <v>6549</v>
      </c>
      <c r="B6216" t="s">
        <v>10771</v>
      </c>
      <c r="C6216" s="30">
        <v>0</v>
      </c>
      <c r="D6216" s="183">
        <v>33.6</v>
      </c>
    </row>
    <row r="6217" spans="1:4">
      <c r="A6217">
        <v>6550</v>
      </c>
      <c r="B6217" t="s">
        <v>10772</v>
      </c>
      <c r="C6217" s="30">
        <v>0</v>
      </c>
      <c r="D6217" s="183">
        <v>19.559000000000001</v>
      </c>
    </row>
    <row r="6218" spans="1:4">
      <c r="A6218">
        <v>6551</v>
      </c>
      <c r="B6218" t="s">
        <v>10773</v>
      </c>
      <c r="C6218" s="30">
        <v>0</v>
      </c>
      <c r="D6218" s="183">
        <v>0</v>
      </c>
    </row>
    <row r="6219" spans="1:4">
      <c r="A6219">
        <v>6552</v>
      </c>
      <c r="B6219" t="s">
        <v>27608</v>
      </c>
      <c r="C6219" s="30">
        <v>0</v>
      </c>
      <c r="D6219" s="183">
        <v>0</v>
      </c>
    </row>
    <row r="6220" spans="1:4">
      <c r="A6220">
        <v>6553</v>
      </c>
      <c r="B6220" t="s">
        <v>10774</v>
      </c>
      <c r="C6220" s="30">
        <v>0</v>
      </c>
      <c r="D6220" s="183">
        <v>0</v>
      </c>
    </row>
    <row r="6221" spans="1:4">
      <c r="A6221">
        <v>6554</v>
      </c>
      <c r="B6221" t="s">
        <v>10775</v>
      </c>
      <c r="C6221" s="30">
        <v>0</v>
      </c>
      <c r="D6221" s="183">
        <v>20.69</v>
      </c>
    </row>
    <row r="6222" spans="1:4">
      <c r="A6222">
        <v>6555</v>
      </c>
      <c r="B6222" t="s">
        <v>10776</v>
      </c>
      <c r="C6222" s="30">
        <v>0</v>
      </c>
      <c r="D6222" s="183">
        <v>17.677</v>
      </c>
    </row>
    <row r="6223" spans="1:4">
      <c r="A6223">
        <v>6556</v>
      </c>
      <c r="B6223" t="s">
        <v>27372</v>
      </c>
      <c r="C6223" s="30">
        <v>0</v>
      </c>
      <c r="D6223" s="183">
        <v>0</v>
      </c>
    </row>
    <row r="6224" spans="1:4">
      <c r="A6224">
        <v>6557</v>
      </c>
      <c r="B6224" t="s">
        <v>10777</v>
      </c>
      <c r="C6224" s="30">
        <v>0</v>
      </c>
      <c r="D6224" s="183">
        <v>0</v>
      </c>
    </row>
    <row r="6225" spans="1:4">
      <c r="A6225">
        <v>6558</v>
      </c>
      <c r="B6225" t="s">
        <v>10778</v>
      </c>
      <c r="C6225" s="30">
        <v>0</v>
      </c>
      <c r="D6225" s="183">
        <v>0</v>
      </c>
    </row>
    <row r="6226" spans="1:4">
      <c r="A6226">
        <v>6559</v>
      </c>
      <c r="B6226" t="s">
        <v>10779</v>
      </c>
      <c r="C6226" s="30">
        <v>3</v>
      </c>
      <c r="D6226" s="183">
        <v>0</v>
      </c>
    </row>
    <row r="6227" spans="1:4">
      <c r="A6227">
        <v>6560</v>
      </c>
      <c r="B6227" t="s">
        <v>10780</v>
      </c>
      <c r="C6227" s="30">
        <v>0</v>
      </c>
      <c r="D6227" s="183">
        <v>0</v>
      </c>
    </row>
    <row r="6228" spans="1:4">
      <c r="A6228">
        <v>6561</v>
      </c>
      <c r="B6228" t="s">
        <v>10781</v>
      </c>
      <c r="C6228" s="30">
        <v>0</v>
      </c>
      <c r="D6228" s="183">
        <v>12.031000000000001</v>
      </c>
    </row>
    <row r="6229" spans="1:4">
      <c r="A6229">
        <v>6562</v>
      </c>
      <c r="B6229" t="s">
        <v>10782</v>
      </c>
      <c r="C6229" s="30">
        <v>0</v>
      </c>
      <c r="D6229" s="183">
        <v>0</v>
      </c>
    </row>
    <row r="6230" spans="1:4">
      <c r="A6230">
        <v>6563</v>
      </c>
      <c r="B6230" t="s">
        <v>10783</v>
      </c>
      <c r="C6230" s="30">
        <v>0</v>
      </c>
      <c r="D6230" s="183">
        <v>0</v>
      </c>
    </row>
    <row r="6231" spans="1:4">
      <c r="A6231">
        <v>6564</v>
      </c>
      <c r="B6231" t="s">
        <v>10784</v>
      </c>
      <c r="C6231" s="30">
        <v>0</v>
      </c>
      <c r="D6231" s="183">
        <v>0</v>
      </c>
    </row>
    <row r="6232" spans="1:4">
      <c r="A6232">
        <v>6565</v>
      </c>
      <c r="B6232" t="s">
        <v>10785</v>
      </c>
      <c r="C6232" s="30">
        <v>0</v>
      </c>
      <c r="D6232" s="183">
        <v>0</v>
      </c>
    </row>
    <row r="6233" spans="1:4">
      <c r="A6233">
        <v>6566</v>
      </c>
      <c r="B6233" t="s">
        <v>10786</v>
      </c>
      <c r="C6233" s="30">
        <v>0</v>
      </c>
      <c r="D6233" s="183">
        <v>0</v>
      </c>
    </row>
    <row r="6234" spans="1:4">
      <c r="A6234">
        <v>6567</v>
      </c>
      <c r="B6234" t="s">
        <v>10787</v>
      </c>
      <c r="C6234" s="30">
        <v>0</v>
      </c>
      <c r="D6234" s="183">
        <v>19.600000000000001</v>
      </c>
    </row>
    <row r="6235" spans="1:4">
      <c r="A6235">
        <v>6568</v>
      </c>
      <c r="B6235" t="s">
        <v>10788</v>
      </c>
      <c r="C6235" s="30">
        <v>36</v>
      </c>
      <c r="D6235" s="183">
        <v>8.9870000000000001</v>
      </c>
    </row>
    <row r="6236" spans="1:4">
      <c r="A6236">
        <v>6569</v>
      </c>
      <c r="B6236" t="s">
        <v>10789</v>
      </c>
      <c r="C6236" s="30">
        <v>12</v>
      </c>
      <c r="D6236" s="183">
        <v>16.809999999999999</v>
      </c>
    </row>
    <row r="6237" spans="1:4">
      <c r="A6237">
        <v>6570</v>
      </c>
      <c r="B6237" t="s">
        <v>10790</v>
      </c>
      <c r="C6237" s="30">
        <v>0</v>
      </c>
      <c r="D6237" s="183">
        <v>0</v>
      </c>
    </row>
    <row r="6238" spans="1:4">
      <c r="A6238">
        <v>6571</v>
      </c>
      <c r="B6238" t="s">
        <v>27602</v>
      </c>
      <c r="C6238" s="30">
        <v>0</v>
      </c>
      <c r="D6238" s="183">
        <v>0</v>
      </c>
    </row>
    <row r="6239" spans="1:4">
      <c r="A6239">
        <v>6572</v>
      </c>
      <c r="B6239" t="s">
        <v>10791</v>
      </c>
      <c r="C6239" s="30">
        <v>0</v>
      </c>
      <c r="D6239" s="183">
        <v>30.12</v>
      </c>
    </row>
    <row r="6240" spans="1:4">
      <c r="A6240">
        <v>6573</v>
      </c>
      <c r="B6240" t="s">
        <v>10792</v>
      </c>
      <c r="C6240" s="30">
        <v>0</v>
      </c>
      <c r="D6240" s="183">
        <v>0</v>
      </c>
    </row>
    <row r="6241" spans="1:4">
      <c r="A6241">
        <v>6574</v>
      </c>
      <c r="B6241" t="s">
        <v>10793</v>
      </c>
      <c r="C6241" s="30">
        <v>0</v>
      </c>
      <c r="D6241" s="183">
        <v>0</v>
      </c>
    </row>
    <row r="6242" spans="1:4">
      <c r="A6242">
        <v>6575</v>
      </c>
      <c r="B6242" t="s">
        <v>10794</v>
      </c>
      <c r="C6242" s="30">
        <v>0</v>
      </c>
      <c r="D6242" s="183">
        <v>0</v>
      </c>
    </row>
    <row r="6243" spans="1:4">
      <c r="A6243">
        <v>6576</v>
      </c>
      <c r="B6243" t="s">
        <v>10795</v>
      </c>
      <c r="C6243" s="30">
        <v>78</v>
      </c>
      <c r="D6243" s="183">
        <v>0</v>
      </c>
    </row>
    <row r="6244" spans="1:4">
      <c r="A6244">
        <v>6577</v>
      </c>
      <c r="B6244" t="s">
        <v>10796</v>
      </c>
      <c r="C6244" s="30">
        <v>6</v>
      </c>
      <c r="D6244" s="183">
        <v>0</v>
      </c>
    </row>
    <row r="6245" spans="1:4">
      <c r="A6245">
        <v>6578</v>
      </c>
      <c r="B6245" t="s">
        <v>10797</v>
      </c>
      <c r="C6245" s="30">
        <v>0</v>
      </c>
      <c r="D6245" s="183">
        <v>50.92</v>
      </c>
    </row>
    <row r="6246" spans="1:4">
      <c r="A6246">
        <v>6579</v>
      </c>
      <c r="B6246" t="s">
        <v>10798</v>
      </c>
      <c r="C6246" s="30">
        <v>0</v>
      </c>
      <c r="D6246" s="183">
        <v>19.091000000000001</v>
      </c>
    </row>
    <row r="6247" spans="1:4">
      <c r="A6247">
        <v>6580</v>
      </c>
      <c r="B6247" t="s">
        <v>10799</v>
      </c>
      <c r="C6247" s="30">
        <v>0</v>
      </c>
      <c r="D6247" s="183">
        <v>0</v>
      </c>
    </row>
    <row r="6248" spans="1:4">
      <c r="A6248">
        <v>6581</v>
      </c>
      <c r="B6248" t="s">
        <v>10800</v>
      </c>
      <c r="C6248" s="30">
        <v>0</v>
      </c>
      <c r="D6248" s="183">
        <v>0</v>
      </c>
    </row>
    <row r="6249" spans="1:4">
      <c r="A6249">
        <v>6582</v>
      </c>
      <c r="B6249" t="s">
        <v>10801</v>
      </c>
      <c r="C6249" s="30">
        <v>0</v>
      </c>
      <c r="D6249" s="183">
        <v>0</v>
      </c>
    </row>
    <row r="6250" spans="1:4">
      <c r="A6250">
        <v>6583</v>
      </c>
      <c r="B6250" t="s">
        <v>10802</v>
      </c>
      <c r="C6250" s="30">
        <v>0</v>
      </c>
      <c r="D6250" s="183">
        <v>7.9630000000000001</v>
      </c>
    </row>
    <row r="6251" spans="1:4">
      <c r="A6251">
        <v>6584</v>
      </c>
      <c r="B6251" t="s">
        <v>10803</v>
      </c>
      <c r="C6251" s="30">
        <v>0</v>
      </c>
      <c r="D6251" s="183">
        <v>0</v>
      </c>
    </row>
    <row r="6252" spans="1:4">
      <c r="A6252">
        <v>6585</v>
      </c>
      <c r="B6252" t="s">
        <v>10804</v>
      </c>
      <c r="C6252" s="30">
        <v>0</v>
      </c>
      <c r="D6252" s="183">
        <v>0</v>
      </c>
    </row>
    <row r="6253" spans="1:4">
      <c r="A6253">
        <v>6586</v>
      </c>
      <c r="B6253" t="s">
        <v>10805</v>
      </c>
      <c r="C6253" s="30">
        <v>30</v>
      </c>
      <c r="D6253" s="183">
        <v>45.563000000000002</v>
      </c>
    </row>
    <row r="6254" spans="1:4">
      <c r="A6254">
        <v>6587</v>
      </c>
      <c r="B6254" t="s">
        <v>32280</v>
      </c>
      <c r="C6254" s="30">
        <v>0</v>
      </c>
      <c r="D6254" s="183">
        <v>0</v>
      </c>
    </row>
    <row r="6255" spans="1:4">
      <c r="A6255">
        <v>6588</v>
      </c>
      <c r="B6255" t="s">
        <v>10806</v>
      </c>
      <c r="C6255" s="30">
        <v>0</v>
      </c>
      <c r="D6255" s="183">
        <v>0</v>
      </c>
    </row>
    <row r="6256" spans="1:4">
      <c r="A6256">
        <v>6589</v>
      </c>
      <c r="B6256" t="s">
        <v>10807</v>
      </c>
      <c r="C6256" s="30">
        <v>0</v>
      </c>
      <c r="D6256" s="183">
        <v>0</v>
      </c>
    </row>
    <row r="6257" spans="1:4">
      <c r="A6257">
        <v>6590</v>
      </c>
      <c r="B6257" t="s">
        <v>10808</v>
      </c>
      <c r="C6257" s="30">
        <v>0</v>
      </c>
      <c r="D6257" s="183">
        <v>0</v>
      </c>
    </row>
    <row r="6258" spans="1:4">
      <c r="A6258">
        <v>6591</v>
      </c>
      <c r="B6258" t="s">
        <v>10809</v>
      </c>
      <c r="C6258" s="30">
        <v>18</v>
      </c>
      <c r="D6258" s="183">
        <v>0</v>
      </c>
    </row>
    <row r="6259" spans="1:4">
      <c r="A6259">
        <v>6592</v>
      </c>
      <c r="B6259" t="s">
        <v>10810</v>
      </c>
      <c r="C6259" s="30">
        <v>0</v>
      </c>
      <c r="D6259" s="183">
        <v>4.4690000000000003</v>
      </c>
    </row>
    <row r="6260" spans="1:4">
      <c r="A6260">
        <v>6593</v>
      </c>
      <c r="B6260" t="s">
        <v>10811</v>
      </c>
      <c r="C6260" s="30">
        <v>0</v>
      </c>
      <c r="D6260" s="183">
        <v>0</v>
      </c>
    </row>
    <row r="6261" spans="1:4">
      <c r="A6261">
        <v>6594</v>
      </c>
      <c r="B6261" t="s">
        <v>10812</v>
      </c>
      <c r="C6261" s="30">
        <v>0</v>
      </c>
      <c r="D6261" s="183">
        <v>0</v>
      </c>
    </row>
    <row r="6262" spans="1:4">
      <c r="A6262">
        <v>6595</v>
      </c>
      <c r="B6262" t="s">
        <v>10813</v>
      </c>
      <c r="C6262" s="30">
        <v>0</v>
      </c>
      <c r="D6262" s="183">
        <v>0</v>
      </c>
    </row>
    <row r="6263" spans="1:4">
      <c r="A6263">
        <v>6596</v>
      </c>
      <c r="B6263" t="s">
        <v>10814</v>
      </c>
      <c r="C6263" s="30">
        <v>3</v>
      </c>
      <c r="D6263" s="183">
        <v>0</v>
      </c>
    </row>
    <row r="6264" spans="1:4">
      <c r="A6264">
        <v>6597</v>
      </c>
      <c r="B6264" t="s">
        <v>10815</v>
      </c>
      <c r="C6264" s="30">
        <v>0</v>
      </c>
      <c r="D6264" s="183">
        <v>0</v>
      </c>
    </row>
    <row r="6265" spans="1:4">
      <c r="A6265">
        <v>6598</v>
      </c>
      <c r="B6265" t="s">
        <v>10816</v>
      </c>
      <c r="C6265" s="30">
        <v>0</v>
      </c>
      <c r="D6265" s="183">
        <v>0</v>
      </c>
    </row>
    <row r="6266" spans="1:4">
      <c r="A6266">
        <v>6599</v>
      </c>
      <c r="B6266" t="s">
        <v>10817</v>
      </c>
      <c r="C6266" s="30">
        <v>0</v>
      </c>
      <c r="D6266" s="183">
        <v>0</v>
      </c>
    </row>
    <row r="6267" spans="1:4">
      <c r="A6267">
        <v>6600</v>
      </c>
      <c r="B6267" t="s">
        <v>10818</v>
      </c>
      <c r="C6267" s="30">
        <v>42</v>
      </c>
      <c r="D6267" s="183">
        <v>0</v>
      </c>
    </row>
    <row r="6268" spans="1:4">
      <c r="A6268">
        <v>6601</v>
      </c>
      <c r="B6268" t="s">
        <v>10819</v>
      </c>
      <c r="C6268" s="30">
        <v>0</v>
      </c>
      <c r="D6268" s="183">
        <v>0</v>
      </c>
    </row>
    <row r="6269" spans="1:4">
      <c r="A6269">
        <v>6602</v>
      </c>
      <c r="B6269" t="s">
        <v>10820</v>
      </c>
      <c r="C6269" s="30">
        <v>0</v>
      </c>
      <c r="D6269" s="183">
        <v>0</v>
      </c>
    </row>
    <row r="6270" spans="1:4">
      <c r="A6270">
        <v>6603</v>
      </c>
      <c r="B6270" t="s">
        <v>10821</v>
      </c>
      <c r="C6270" s="30">
        <v>0</v>
      </c>
      <c r="D6270" s="183">
        <v>0</v>
      </c>
    </row>
    <row r="6271" spans="1:4">
      <c r="A6271">
        <v>6604</v>
      </c>
      <c r="B6271" t="s">
        <v>10822</v>
      </c>
      <c r="C6271" s="30">
        <v>0</v>
      </c>
      <c r="D6271" s="183">
        <v>0</v>
      </c>
    </row>
    <row r="6272" spans="1:4">
      <c r="A6272">
        <v>6605</v>
      </c>
      <c r="B6272" t="s">
        <v>10823</v>
      </c>
      <c r="C6272" s="30">
        <v>0</v>
      </c>
      <c r="D6272" s="183">
        <v>21</v>
      </c>
    </row>
    <row r="6273" spans="1:4">
      <c r="A6273">
        <v>6606</v>
      </c>
      <c r="B6273" t="s">
        <v>27524</v>
      </c>
      <c r="C6273" s="30">
        <v>0</v>
      </c>
      <c r="D6273" s="183">
        <v>0</v>
      </c>
    </row>
    <row r="6274" spans="1:4">
      <c r="A6274">
        <v>6607</v>
      </c>
      <c r="B6274" t="s">
        <v>27598</v>
      </c>
      <c r="C6274" s="30">
        <v>0</v>
      </c>
      <c r="D6274" s="183">
        <v>0</v>
      </c>
    </row>
    <row r="6275" spans="1:4">
      <c r="A6275">
        <v>6609</v>
      </c>
      <c r="B6275" t="s">
        <v>10824</v>
      </c>
      <c r="C6275" s="30">
        <v>30</v>
      </c>
      <c r="D6275" s="183">
        <v>0</v>
      </c>
    </row>
    <row r="6276" spans="1:4">
      <c r="A6276">
        <v>6610</v>
      </c>
      <c r="B6276" t="s">
        <v>10825</v>
      </c>
      <c r="C6276" s="30">
        <v>0</v>
      </c>
      <c r="D6276" s="183">
        <v>0</v>
      </c>
    </row>
    <row r="6277" spans="1:4">
      <c r="A6277">
        <v>6611</v>
      </c>
      <c r="B6277" t="s">
        <v>6181</v>
      </c>
      <c r="C6277" s="30">
        <v>0</v>
      </c>
      <c r="D6277" s="183">
        <v>0</v>
      </c>
    </row>
    <row r="6278" spans="1:4">
      <c r="A6278">
        <v>6612</v>
      </c>
      <c r="B6278" t="s">
        <v>10826</v>
      </c>
      <c r="C6278" s="30">
        <v>0</v>
      </c>
      <c r="D6278" s="183">
        <v>0</v>
      </c>
    </row>
    <row r="6279" spans="1:4">
      <c r="A6279">
        <v>6613</v>
      </c>
      <c r="B6279" t="s">
        <v>10827</v>
      </c>
      <c r="C6279" s="30">
        <v>0</v>
      </c>
      <c r="D6279" s="183">
        <v>30.824999999999999</v>
      </c>
    </row>
    <row r="6280" spans="1:4">
      <c r="A6280">
        <v>6614</v>
      </c>
      <c r="B6280" t="s">
        <v>10828</v>
      </c>
      <c r="C6280" s="30">
        <v>0</v>
      </c>
      <c r="D6280" s="183">
        <v>0</v>
      </c>
    </row>
    <row r="6281" spans="1:4">
      <c r="A6281">
        <v>6615</v>
      </c>
      <c r="B6281" t="s">
        <v>10829</v>
      </c>
      <c r="C6281" s="30">
        <v>0</v>
      </c>
      <c r="D6281" s="183">
        <v>0</v>
      </c>
    </row>
    <row r="6282" spans="1:4">
      <c r="A6282">
        <v>6616</v>
      </c>
      <c r="B6282" t="s">
        <v>10762</v>
      </c>
      <c r="C6282" s="30">
        <v>12</v>
      </c>
      <c r="D6282" s="183">
        <v>0</v>
      </c>
    </row>
    <row r="6283" spans="1:4">
      <c r="A6283">
        <v>6617</v>
      </c>
      <c r="B6283" t="s">
        <v>10830</v>
      </c>
      <c r="C6283" s="30">
        <v>0</v>
      </c>
      <c r="D6283" s="183">
        <v>0</v>
      </c>
    </row>
    <row r="6284" spans="1:4">
      <c r="A6284">
        <v>6618</v>
      </c>
      <c r="B6284" t="s">
        <v>10340</v>
      </c>
      <c r="C6284" s="30">
        <v>0</v>
      </c>
      <c r="D6284" s="183">
        <v>0</v>
      </c>
    </row>
    <row r="6285" spans="1:4">
      <c r="A6285">
        <v>6619</v>
      </c>
      <c r="B6285" t="s">
        <v>9169</v>
      </c>
      <c r="C6285" s="30">
        <v>0</v>
      </c>
      <c r="D6285" s="183">
        <v>25.998000000000001</v>
      </c>
    </row>
    <row r="6286" spans="1:4">
      <c r="A6286">
        <v>6620</v>
      </c>
      <c r="B6286" t="s">
        <v>10831</v>
      </c>
      <c r="C6286" s="30">
        <v>0</v>
      </c>
      <c r="D6286" s="183">
        <v>0</v>
      </c>
    </row>
    <row r="6287" spans="1:4">
      <c r="A6287">
        <v>6621</v>
      </c>
      <c r="B6287" t="s">
        <v>10832</v>
      </c>
      <c r="C6287" s="30">
        <v>198</v>
      </c>
      <c r="D6287" s="183">
        <v>0</v>
      </c>
    </row>
    <row r="6288" spans="1:4">
      <c r="A6288">
        <v>6622</v>
      </c>
      <c r="B6288" t="s">
        <v>10833</v>
      </c>
      <c r="C6288" s="30">
        <v>24</v>
      </c>
      <c r="D6288" s="183">
        <v>0</v>
      </c>
    </row>
    <row r="6289" spans="1:4">
      <c r="A6289">
        <v>6623</v>
      </c>
      <c r="B6289" t="s">
        <v>10834</v>
      </c>
      <c r="C6289" s="30">
        <v>0</v>
      </c>
      <c r="D6289" s="183">
        <v>0</v>
      </c>
    </row>
    <row r="6290" spans="1:4">
      <c r="A6290">
        <v>6624</v>
      </c>
      <c r="B6290" t="s">
        <v>10835</v>
      </c>
      <c r="C6290" s="30">
        <v>0</v>
      </c>
      <c r="D6290" s="183">
        <v>0</v>
      </c>
    </row>
    <row r="6291" spans="1:4">
      <c r="A6291">
        <v>6625</v>
      </c>
      <c r="B6291" t="s">
        <v>10836</v>
      </c>
      <c r="C6291" s="30">
        <v>0</v>
      </c>
      <c r="D6291" s="183">
        <v>0</v>
      </c>
    </row>
    <row r="6292" spans="1:4">
      <c r="A6292">
        <v>6626</v>
      </c>
      <c r="B6292" t="s">
        <v>10837</v>
      </c>
      <c r="C6292" s="30">
        <v>0</v>
      </c>
      <c r="D6292" s="183">
        <v>26.925999999999998</v>
      </c>
    </row>
    <row r="6293" spans="1:4">
      <c r="A6293">
        <v>6627</v>
      </c>
      <c r="B6293" t="s">
        <v>10838</v>
      </c>
      <c r="C6293" s="30">
        <v>0</v>
      </c>
      <c r="D6293" s="183">
        <v>0</v>
      </c>
    </row>
    <row r="6294" spans="1:4">
      <c r="A6294">
        <v>6628</v>
      </c>
      <c r="B6294" t="s">
        <v>10839</v>
      </c>
      <c r="C6294" s="30">
        <v>0</v>
      </c>
      <c r="D6294" s="183">
        <v>0</v>
      </c>
    </row>
    <row r="6295" spans="1:4">
      <c r="A6295">
        <v>6629</v>
      </c>
      <c r="B6295" t="s">
        <v>27580</v>
      </c>
      <c r="C6295" s="30">
        <v>84</v>
      </c>
      <c r="D6295" s="183">
        <v>45.426000000000002</v>
      </c>
    </row>
    <row r="6296" spans="1:4">
      <c r="A6296">
        <v>6630</v>
      </c>
      <c r="B6296" t="s">
        <v>27581</v>
      </c>
      <c r="C6296" s="30">
        <v>0</v>
      </c>
      <c r="D6296" s="183">
        <v>34.101999999999997</v>
      </c>
    </row>
    <row r="6297" spans="1:4">
      <c r="A6297">
        <v>6631</v>
      </c>
      <c r="B6297" t="s">
        <v>27581</v>
      </c>
      <c r="C6297" s="30">
        <v>0</v>
      </c>
      <c r="D6297" s="183">
        <v>9.7899999999999991</v>
      </c>
    </row>
    <row r="6298" spans="1:4">
      <c r="A6298">
        <v>6632</v>
      </c>
      <c r="B6298" t="s">
        <v>10840</v>
      </c>
      <c r="C6298" s="30">
        <v>0</v>
      </c>
      <c r="D6298" s="183">
        <v>6.1470000000000002</v>
      </c>
    </row>
    <row r="6299" spans="1:4">
      <c r="A6299">
        <v>6633</v>
      </c>
      <c r="B6299" t="s">
        <v>10841</v>
      </c>
      <c r="C6299" s="30">
        <v>114</v>
      </c>
      <c r="D6299" s="183">
        <v>0</v>
      </c>
    </row>
    <row r="6300" spans="1:4">
      <c r="A6300">
        <v>6634</v>
      </c>
      <c r="B6300" t="s">
        <v>10842</v>
      </c>
      <c r="C6300" s="30">
        <v>0</v>
      </c>
      <c r="D6300" s="183">
        <v>0</v>
      </c>
    </row>
    <row r="6301" spans="1:4">
      <c r="A6301">
        <v>6635</v>
      </c>
      <c r="B6301" t="s">
        <v>10843</v>
      </c>
      <c r="C6301" s="30">
        <v>30</v>
      </c>
      <c r="D6301" s="183">
        <v>0</v>
      </c>
    </row>
    <row r="6302" spans="1:4">
      <c r="A6302">
        <v>6636</v>
      </c>
      <c r="B6302" t="s">
        <v>10844</v>
      </c>
      <c r="C6302" s="30">
        <v>42</v>
      </c>
      <c r="D6302" s="183">
        <v>0</v>
      </c>
    </row>
    <row r="6303" spans="1:4">
      <c r="A6303">
        <v>6637</v>
      </c>
      <c r="B6303" t="s">
        <v>27544</v>
      </c>
      <c r="C6303" s="30">
        <v>17</v>
      </c>
      <c r="D6303" s="183">
        <v>0</v>
      </c>
    </row>
    <row r="6304" spans="1:4">
      <c r="A6304">
        <v>6638</v>
      </c>
      <c r="B6304" t="s">
        <v>27544</v>
      </c>
      <c r="C6304" s="30">
        <v>0</v>
      </c>
      <c r="D6304" s="183">
        <v>0</v>
      </c>
    </row>
    <row r="6305" spans="1:4">
      <c r="A6305">
        <v>6639</v>
      </c>
      <c r="B6305" t="s">
        <v>10845</v>
      </c>
      <c r="C6305" s="30">
        <v>0</v>
      </c>
      <c r="D6305" s="183">
        <v>0</v>
      </c>
    </row>
    <row r="6306" spans="1:4">
      <c r="A6306">
        <v>6640</v>
      </c>
      <c r="B6306" t="s">
        <v>10846</v>
      </c>
      <c r="C6306" s="30">
        <v>0</v>
      </c>
      <c r="D6306" s="183">
        <v>0</v>
      </c>
    </row>
    <row r="6307" spans="1:4">
      <c r="A6307">
        <v>6641</v>
      </c>
      <c r="B6307" t="s">
        <v>10847</v>
      </c>
      <c r="C6307" s="30">
        <v>0</v>
      </c>
      <c r="D6307" s="183">
        <v>0</v>
      </c>
    </row>
    <row r="6308" spans="1:4">
      <c r="A6308">
        <v>6642</v>
      </c>
      <c r="B6308" t="s">
        <v>10848</v>
      </c>
      <c r="C6308" s="30">
        <v>0</v>
      </c>
      <c r="D6308" s="183">
        <v>0</v>
      </c>
    </row>
    <row r="6309" spans="1:4">
      <c r="A6309">
        <v>6643</v>
      </c>
      <c r="B6309" t="s">
        <v>10849</v>
      </c>
      <c r="C6309" s="30">
        <v>0</v>
      </c>
      <c r="D6309" s="183">
        <v>10.355</v>
      </c>
    </row>
    <row r="6310" spans="1:4">
      <c r="A6310">
        <v>6644</v>
      </c>
      <c r="B6310" t="s">
        <v>10850</v>
      </c>
      <c r="C6310" s="30">
        <v>0</v>
      </c>
      <c r="D6310" s="183">
        <v>0</v>
      </c>
    </row>
    <row r="6311" spans="1:4">
      <c r="A6311">
        <v>6645</v>
      </c>
      <c r="B6311" t="s">
        <v>10851</v>
      </c>
      <c r="C6311" s="30">
        <v>72</v>
      </c>
      <c r="D6311" s="183">
        <v>0</v>
      </c>
    </row>
    <row r="6312" spans="1:4">
      <c r="A6312">
        <v>6646</v>
      </c>
      <c r="B6312" t="s">
        <v>10852</v>
      </c>
      <c r="C6312" s="30">
        <v>0</v>
      </c>
      <c r="D6312" s="183">
        <v>96.42</v>
      </c>
    </row>
    <row r="6313" spans="1:4">
      <c r="A6313">
        <v>6647</v>
      </c>
      <c r="B6313" t="s">
        <v>10853</v>
      </c>
      <c r="C6313" s="30">
        <v>0</v>
      </c>
      <c r="D6313" s="183">
        <v>0</v>
      </c>
    </row>
    <row r="6314" spans="1:4">
      <c r="A6314">
        <v>6648</v>
      </c>
      <c r="B6314" t="s">
        <v>10854</v>
      </c>
      <c r="C6314" s="30">
        <v>0</v>
      </c>
      <c r="D6314" s="183">
        <v>10.065</v>
      </c>
    </row>
    <row r="6315" spans="1:4">
      <c r="A6315">
        <v>6649</v>
      </c>
      <c r="B6315" t="s">
        <v>10855</v>
      </c>
      <c r="C6315" s="30">
        <v>0</v>
      </c>
      <c r="D6315" s="183">
        <v>0</v>
      </c>
    </row>
    <row r="6316" spans="1:4">
      <c r="A6316">
        <v>6650</v>
      </c>
      <c r="B6316" t="s">
        <v>10856</v>
      </c>
      <c r="C6316" s="30">
        <v>0</v>
      </c>
      <c r="D6316" s="183">
        <v>0.60499999999999998</v>
      </c>
    </row>
    <row r="6317" spans="1:4">
      <c r="A6317">
        <v>6651</v>
      </c>
      <c r="B6317" t="s">
        <v>10857</v>
      </c>
      <c r="C6317" s="30">
        <v>0</v>
      </c>
      <c r="D6317" s="183">
        <v>0</v>
      </c>
    </row>
    <row r="6318" spans="1:4">
      <c r="A6318">
        <v>6652</v>
      </c>
      <c r="B6318" t="s">
        <v>10858</v>
      </c>
      <c r="C6318" s="30">
        <v>0</v>
      </c>
      <c r="D6318" s="183">
        <v>0</v>
      </c>
    </row>
    <row r="6319" spans="1:4">
      <c r="A6319">
        <v>6653</v>
      </c>
      <c r="B6319" t="s">
        <v>10859</v>
      </c>
      <c r="C6319" s="30">
        <v>0</v>
      </c>
      <c r="D6319" s="183">
        <v>8.6379999999999999</v>
      </c>
    </row>
    <row r="6320" spans="1:4">
      <c r="A6320">
        <v>6654</v>
      </c>
      <c r="B6320" t="s">
        <v>10860</v>
      </c>
      <c r="C6320" s="30">
        <v>30</v>
      </c>
      <c r="D6320" s="183">
        <v>6.7690000000000001</v>
      </c>
    </row>
    <row r="6321" spans="1:4">
      <c r="A6321">
        <v>6655</v>
      </c>
      <c r="B6321" t="s">
        <v>10861</v>
      </c>
      <c r="C6321" s="30">
        <v>0</v>
      </c>
      <c r="D6321" s="183">
        <v>0</v>
      </c>
    </row>
    <row r="6322" spans="1:4">
      <c r="A6322">
        <v>6656</v>
      </c>
      <c r="B6322" t="s">
        <v>10862</v>
      </c>
      <c r="C6322" s="30">
        <v>0</v>
      </c>
      <c r="D6322" s="183">
        <v>0</v>
      </c>
    </row>
    <row r="6323" spans="1:4">
      <c r="A6323">
        <v>6657</v>
      </c>
      <c r="B6323" t="s">
        <v>10863</v>
      </c>
      <c r="C6323" s="30">
        <v>0</v>
      </c>
      <c r="D6323" s="183">
        <v>6.5629999999999997</v>
      </c>
    </row>
    <row r="6324" spans="1:4">
      <c r="A6324">
        <v>6658</v>
      </c>
      <c r="B6324" t="s">
        <v>10864</v>
      </c>
      <c r="C6324" s="30">
        <v>0</v>
      </c>
      <c r="D6324" s="183">
        <v>0</v>
      </c>
    </row>
    <row r="6325" spans="1:4">
      <c r="A6325">
        <v>6659</v>
      </c>
      <c r="B6325" t="s">
        <v>10865</v>
      </c>
      <c r="C6325" s="30">
        <v>0</v>
      </c>
      <c r="D6325" s="183">
        <v>0</v>
      </c>
    </row>
    <row r="6326" spans="1:4">
      <c r="A6326">
        <v>6660</v>
      </c>
      <c r="B6326" t="s">
        <v>10866</v>
      </c>
      <c r="C6326" s="30">
        <v>0</v>
      </c>
      <c r="D6326" s="183">
        <v>16.45</v>
      </c>
    </row>
    <row r="6327" spans="1:4">
      <c r="A6327">
        <v>6661</v>
      </c>
      <c r="B6327" t="s">
        <v>10867</v>
      </c>
      <c r="C6327" s="30">
        <v>0</v>
      </c>
      <c r="D6327" s="183">
        <v>0</v>
      </c>
    </row>
    <row r="6328" spans="1:4">
      <c r="A6328">
        <v>6662</v>
      </c>
      <c r="B6328" t="s">
        <v>10868</v>
      </c>
      <c r="C6328" s="30">
        <v>0</v>
      </c>
      <c r="D6328" s="183">
        <v>8.1470000000000002</v>
      </c>
    </row>
    <row r="6329" spans="1:4">
      <c r="A6329">
        <v>6663</v>
      </c>
      <c r="B6329" t="s">
        <v>10869</v>
      </c>
      <c r="C6329" s="30">
        <v>0</v>
      </c>
      <c r="D6329" s="183">
        <v>0</v>
      </c>
    </row>
    <row r="6330" spans="1:4">
      <c r="A6330">
        <v>6664</v>
      </c>
      <c r="B6330" t="s">
        <v>10870</v>
      </c>
      <c r="C6330" s="30">
        <v>0</v>
      </c>
      <c r="D6330" s="183">
        <v>0</v>
      </c>
    </row>
    <row r="6331" spans="1:4">
      <c r="A6331">
        <v>6665</v>
      </c>
      <c r="B6331" t="s">
        <v>32281</v>
      </c>
      <c r="C6331" s="30">
        <v>0</v>
      </c>
      <c r="D6331" s="183">
        <v>0</v>
      </c>
    </row>
    <row r="6332" spans="1:4">
      <c r="A6332">
        <v>6666</v>
      </c>
      <c r="B6332" t="s">
        <v>10871</v>
      </c>
      <c r="C6332" s="30">
        <v>0</v>
      </c>
      <c r="D6332" s="183">
        <v>24.45</v>
      </c>
    </row>
    <row r="6333" spans="1:4">
      <c r="A6333">
        <v>6667</v>
      </c>
      <c r="B6333" t="s">
        <v>10872</v>
      </c>
      <c r="C6333" s="30">
        <v>0</v>
      </c>
      <c r="D6333" s="183">
        <v>15.903</v>
      </c>
    </row>
    <row r="6334" spans="1:4">
      <c r="A6334">
        <v>6668</v>
      </c>
      <c r="B6334" t="s">
        <v>27595</v>
      </c>
      <c r="C6334" s="30">
        <v>0</v>
      </c>
      <c r="D6334" s="183">
        <v>0</v>
      </c>
    </row>
    <row r="6335" spans="1:4">
      <c r="A6335">
        <v>6669</v>
      </c>
      <c r="B6335" t="s">
        <v>10873</v>
      </c>
      <c r="C6335" s="30">
        <v>9</v>
      </c>
      <c r="D6335" s="183">
        <v>8.9209999999999994</v>
      </c>
    </row>
    <row r="6336" spans="1:4">
      <c r="A6336">
        <v>6670</v>
      </c>
      <c r="B6336" t="s">
        <v>10874</v>
      </c>
      <c r="C6336" s="30">
        <v>0</v>
      </c>
      <c r="D6336" s="183">
        <v>0</v>
      </c>
    </row>
    <row r="6337" spans="1:4">
      <c r="A6337">
        <v>6671</v>
      </c>
      <c r="B6337" t="s">
        <v>10875</v>
      </c>
      <c r="C6337" s="30">
        <v>0</v>
      </c>
      <c r="D6337" s="183">
        <v>0</v>
      </c>
    </row>
    <row r="6338" spans="1:4">
      <c r="A6338">
        <v>6672</v>
      </c>
      <c r="B6338" t="s">
        <v>10876</v>
      </c>
      <c r="C6338" s="30">
        <v>0</v>
      </c>
      <c r="D6338" s="183">
        <v>12.526999999999999</v>
      </c>
    </row>
    <row r="6339" spans="1:4">
      <c r="A6339">
        <v>6673</v>
      </c>
      <c r="B6339" t="s">
        <v>10877</v>
      </c>
      <c r="C6339" s="30">
        <v>0</v>
      </c>
      <c r="D6339" s="183">
        <v>0</v>
      </c>
    </row>
    <row r="6340" spans="1:4">
      <c r="A6340">
        <v>6674</v>
      </c>
      <c r="B6340" t="s">
        <v>10878</v>
      </c>
      <c r="C6340" s="30">
        <v>0</v>
      </c>
      <c r="D6340" s="183">
        <v>0</v>
      </c>
    </row>
    <row r="6341" spans="1:4">
      <c r="A6341">
        <v>6675</v>
      </c>
      <c r="B6341" t="s">
        <v>10879</v>
      </c>
      <c r="C6341" s="30">
        <v>0</v>
      </c>
      <c r="D6341" s="183">
        <v>0</v>
      </c>
    </row>
    <row r="6342" spans="1:4">
      <c r="A6342">
        <v>6676</v>
      </c>
      <c r="B6342" t="s">
        <v>10880</v>
      </c>
      <c r="C6342" s="30">
        <v>0</v>
      </c>
      <c r="D6342" s="183">
        <v>0</v>
      </c>
    </row>
    <row r="6343" spans="1:4">
      <c r="A6343">
        <v>6677</v>
      </c>
      <c r="B6343" t="s">
        <v>10881</v>
      </c>
      <c r="C6343" s="30">
        <v>0</v>
      </c>
      <c r="D6343" s="183">
        <v>3.4369999999999998</v>
      </c>
    </row>
    <row r="6344" spans="1:4">
      <c r="A6344">
        <v>6678</v>
      </c>
      <c r="B6344" t="s">
        <v>10882</v>
      </c>
      <c r="C6344" s="30">
        <v>0</v>
      </c>
      <c r="D6344" s="183">
        <v>0</v>
      </c>
    </row>
    <row r="6345" spans="1:4">
      <c r="A6345">
        <v>6679</v>
      </c>
      <c r="B6345" t="s">
        <v>10883</v>
      </c>
      <c r="C6345" s="30">
        <v>0</v>
      </c>
      <c r="D6345" s="183">
        <v>0</v>
      </c>
    </row>
    <row r="6346" spans="1:4">
      <c r="A6346">
        <v>6680</v>
      </c>
      <c r="B6346" t="s">
        <v>10884</v>
      </c>
      <c r="C6346" s="30">
        <v>0</v>
      </c>
      <c r="D6346" s="183">
        <v>17.341000000000001</v>
      </c>
    </row>
    <row r="6347" spans="1:4">
      <c r="A6347">
        <v>6681</v>
      </c>
      <c r="B6347" t="s">
        <v>10885</v>
      </c>
      <c r="C6347" s="30">
        <v>36</v>
      </c>
      <c r="D6347" s="183">
        <v>0</v>
      </c>
    </row>
    <row r="6348" spans="1:4">
      <c r="A6348">
        <v>6682</v>
      </c>
      <c r="B6348" t="s">
        <v>10886</v>
      </c>
      <c r="C6348" s="30">
        <v>0</v>
      </c>
      <c r="D6348" s="183">
        <v>15.542999999999999</v>
      </c>
    </row>
    <row r="6349" spans="1:4">
      <c r="A6349">
        <v>6683</v>
      </c>
      <c r="B6349" t="s">
        <v>10887</v>
      </c>
      <c r="C6349" s="30">
        <v>0</v>
      </c>
      <c r="D6349" s="183">
        <v>0</v>
      </c>
    </row>
    <row r="6350" spans="1:4">
      <c r="A6350">
        <v>6684</v>
      </c>
      <c r="B6350" t="s">
        <v>10888</v>
      </c>
      <c r="C6350" s="30">
        <v>0</v>
      </c>
      <c r="D6350" s="183">
        <v>0</v>
      </c>
    </row>
    <row r="6351" spans="1:4">
      <c r="A6351">
        <v>6685</v>
      </c>
      <c r="B6351" t="s">
        <v>10889</v>
      </c>
      <c r="C6351" s="30">
        <v>0</v>
      </c>
      <c r="D6351" s="183">
        <v>0</v>
      </c>
    </row>
    <row r="6352" spans="1:4">
      <c r="A6352">
        <v>6686</v>
      </c>
      <c r="B6352" t="s">
        <v>10890</v>
      </c>
      <c r="C6352" s="30">
        <v>0</v>
      </c>
      <c r="D6352" s="183">
        <v>0</v>
      </c>
    </row>
    <row r="6353" spans="1:4">
      <c r="A6353">
        <v>6687</v>
      </c>
      <c r="B6353" t="s">
        <v>10891</v>
      </c>
      <c r="C6353" s="30">
        <v>0</v>
      </c>
      <c r="D6353" s="183">
        <v>0</v>
      </c>
    </row>
    <row r="6354" spans="1:4">
      <c r="A6354">
        <v>6688</v>
      </c>
      <c r="B6354" t="s">
        <v>10892</v>
      </c>
      <c r="C6354" s="30">
        <v>0</v>
      </c>
      <c r="D6354" s="183">
        <v>0</v>
      </c>
    </row>
    <row r="6355" spans="1:4">
      <c r="A6355">
        <v>6689</v>
      </c>
      <c r="B6355" t="s">
        <v>10893</v>
      </c>
      <c r="C6355" s="30">
        <v>0</v>
      </c>
      <c r="D6355" s="183">
        <v>19.154</v>
      </c>
    </row>
    <row r="6356" spans="1:4">
      <c r="A6356">
        <v>6690</v>
      </c>
      <c r="B6356" t="s">
        <v>27586</v>
      </c>
      <c r="C6356" s="30">
        <v>9</v>
      </c>
      <c r="D6356" s="183">
        <v>5.7</v>
      </c>
    </row>
    <row r="6357" spans="1:4">
      <c r="A6357">
        <v>6691</v>
      </c>
      <c r="B6357" t="s">
        <v>10894</v>
      </c>
      <c r="C6357" s="30">
        <v>0</v>
      </c>
      <c r="D6357" s="183">
        <v>0</v>
      </c>
    </row>
    <row r="6358" spans="1:4">
      <c r="A6358">
        <v>6692</v>
      </c>
      <c r="B6358" t="s">
        <v>10895</v>
      </c>
      <c r="C6358" s="30">
        <v>24</v>
      </c>
      <c r="D6358" s="183">
        <v>0</v>
      </c>
    </row>
    <row r="6359" spans="1:4">
      <c r="A6359">
        <v>6693</v>
      </c>
      <c r="B6359" t="s">
        <v>27587</v>
      </c>
      <c r="C6359" s="30">
        <v>0</v>
      </c>
      <c r="D6359" s="183">
        <v>0</v>
      </c>
    </row>
    <row r="6360" spans="1:4">
      <c r="A6360">
        <v>6694</v>
      </c>
      <c r="B6360" t="s">
        <v>10896</v>
      </c>
      <c r="C6360" s="30">
        <v>246</v>
      </c>
      <c r="D6360" s="183">
        <v>0</v>
      </c>
    </row>
    <row r="6361" spans="1:4">
      <c r="A6361">
        <v>6695</v>
      </c>
      <c r="B6361" t="s">
        <v>10897</v>
      </c>
      <c r="C6361" s="30">
        <v>0</v>
      </c>
      <c r="D6361" s="183">
        <v>0</v>
      </c>
    </row>
    <row r="6362" spans="1:4">
      <c r="A6362">
        <v>6696</v>
      </c>
      <c r="B6362" t="s">
        <v>10898</v>
      </c>
      <c r="C6362" s="30">
        <v>0</v>
      </c>
      <c r="D6362" s="183">
        <v>0</v>
      </c>
    </row>
    <row r="6363" spans="1:4">
      <c r="A6363">
        <v>6697</v>
      </c>
      <c r="B6363" t="s">
        <v>10899</v>
      </c>
      <c r="C6363" s="30">
        <v>0</v>
      </c>
      <c r="D6363" s="183">
        <v>0</v>
      </c>
    </row>
    <row r="6364" spans="1:4">
      <c r="A6364">
        <v>6698</v>
      </c>
      <c r="B6364" t="s">
        <v>10900</v>
      </c>
      <c r="C6364" s="30">
        <v>0</v>
      </c>
      <c r="D6364" s="183">
        <v>0</v>
      </c>
    </row>
    <row r="6365" spans="1:4">
      <c r="A6365">
        <v>6699</v>
      </c>
      <c r="B6365" t="s">
        <v>10901</v>
      </c>
      <c r="C6365" s="30">
        <v>0</v>
      </c>
      <c r="D6365" s="183">
        <v>0</v>
      </c>
    </row>
    <row r="6366" spans="1:4">
      <c r="A6366">
        <v>6700</v>
      </c>
      <c r="B6366" t="s">
        <v>10902</v>
      </c>
      <c r="C6366" s="30">
        <v>0</v>
      </c>
      <c r="D6366" s="183">
        <v>0</v>
      </c>
    </row>
    <row r="6367" spans="1:4">
      <c r="A6367">
        <v>6701</v>
      </c>
      <c r="B6367" t="s">
        <v>10903</v>
      </c>
      <c r="C6367" s="30">
        <v>0</v>
      </c>
      <c r="D6367" s="183">
        <v>0</v>
      </c>
    </row>
    <row r="6368" spans="1:4">
      <c r="A6368">
        <v>6702</v>
      </c>
      <c r="B6368" t="s">
        <v>10904</v>
      </c>
      <c r="C6368" s="30">
        <v>0</v>
      </c>
      <c r="D6368" s="183">
        <v>9.18</v>
      </c>
    </row>
    <row r="6369" spans="1:4">
      <c r="A6369">
        <v>6703</v>
      </c>
      <c r="B6369" t="s">
        <v>10905</v>
      </c>
      <c r="C6369" s="30">
        <v>0</v>
      </c>
      <c r="D6369" s="183">
        <v>5.0419999999999998</v>
      </c>
    </row>
    <row r="6370" spans="1:4">
      <c r="A6370">
        <v>6704</v>
      </c>
      <c r="B6370" t="s">
        <v>10906</v>
      </c>
      <c r="C6370" s="30">
        <v>0</v>
      </c>
      <c r="D6370" s="183">
        <v>0</v>
      </c>
    </row>
    <row r="6371" spans="1:4">
      <c r="A6371">
        <v>6705</v>
      </c>
      <c r="B6371" t="s">
        <v>10907</v>
      </c>
      <c r="C6371" s="30">
        <v>0</v>
      </c>
      <c r="D6371" s="183">
        <v>22.736000000000001</v>
      </c>
    </row>
    <row r="6372" spans="1:4">
      <c r="A6372">
        <v>6706</v>
      </c>
      <c r="B6372" t="s">
        <v>10908</v>
      </c>
      <c r="C6372" s="30">
        <v>0</v>
      </c>
      <c r="D6372" s="183">
        <v>11.648999999999999</v>
      </c>
    </row>
    <row r="6373" spans="1:4">
      <c r="A6373">
        <v>6707</v>
      </c>
      <c r="B6373" t="s">
        <v>10909</v>
      </c>
      <c r="C6373" s="30">
        <v>0</v>
      </c>
      <c r="D6373" s="183">
        <v>10.584</v>
      </c>
    </row>
    <row r="6374" spans="1:4">
      <c r="A6374">
        <v>6708</v>
      </c>
      <c r="B6374" t="s">
        <v>10910</v>
      </c>
      <c r="C6374" s="30">
        <v>0</v>
      </c>
      <c r="D6374" s="183">
        <v>0</v>
      </c>
    </row>
    <row r="6375" spans="1:4">
      <c r="A6375">
        <v>6709</v>
      </c>
      <c r="B6375" t="s">
        <v>10911</v>
      </c>
      <c r="C6375" s="30">
        <v>0</v>
      </c>
      <c r="D6375" s="183">
        <v>0</v>
      </c>
    </row>
    <row r="6376" spans="1:4">
      <c r="A6376">
        <v>6710</v>
      </c>
      <c r="B6376" t="s">
        <v>10912</v>
      </c>
      <c r="C6376" s="30">
        <v>0</v>
      </c>
      <c r="D6376" s="183">
        <v>0</v>
      </c>
    </row>
    <row r="6377" spans="1:4">
      <c r="A6377">
        <v>6711</v>
      </c>
      <c r="B6377" t="s">
        <v>10913</v>
      </c>
      <c r="C6377" s="30">
        <v>0</v>
      </c>
      <c r="D6377" s="183">
        <v>0</v>
      </c>
    </row>
    <row r="6378" spans="1:4">
      <c r="A6378">
        <v>6712</v>
      </c>
      <c r="B6378" t="s">
        <v>10914</v>
      </c>
      <c r="C6378" s="30">
        <v>0</v>
      </c>
      <c r="D6378" s="183">
        <v>0</v>
      </c>
    </row>
    <row r="6379" spans="1:4">
      <c r="A6379">
        <v>6713</v>
      </c>
      <c r="B6379" t="s">
        <v>10915</v>
      </c>
      <c r="C6379" s="30">
        <v>258</v>
      </c>
      <c r="D6379" s="183">
        <v>0</v>
      </c>
    </row>
    <row r="6380" spans="1:4">
      <c r="A6380">
        <v>6714</v>
      </c>
      <c r="B6380" t="s">
        <v>10916</v>
      </c>
      <c r="C6380" s="30">
        <v>0</v>
      </c>
      <c r="D6380" s="183">
        <v>0</v>
      </c>
    </row>
    <row r="6381" spans="1:4">
      <c r="A6381">
        <v>6715</v>
      </c>
      <c r="B6381" t="s">
        <v>10917</v>
      </c>
      <c r="C6381" s="30">
        <v>0</v>
      </c>
      <c r="D6381" s="183">
        <v>0</v>
      </c>
    </row>
    <row r="6382" spans="1:4">
      <c r="A6382">
        <v>6716</v>
      </c>
      <c r="B6382" t="s">
        <v>10918</v>
      </c>
      <c r="C6382" s="30">
        <v>0</v>
      </c>
      <c r="D6382" s="183">
        <v>0</v>
      </c>
    </row>
    <row r="6383" spans="1:4">
      <c r="A6383">
        <v>6717</v>
      </c>
      <c r="B6383" t="s">
        <v>10919</v>
      </c>
      <c r="C6383" s="30">
        <v>24</v>
      </c>
      <c r="D6383" s="183">
        <v>0</v>
      </c>
    </row>
    <row r="6384" spans="1:4">
      <c r="A6384">
        <v>6718</v>
      </c>
      <c r="B6384" t="s">
        <v>10920</v>
      </c>
      <c r="C6384" s="30">
        <v>0</v>
      </c>
      <c r="D6384" s="183">
        <v>0</v>
      </c>
    </row>
    <row r="6385" spans="1:4">
      <c r="A6385">
        <v>6719</v>
      </c>
      <c r="B6385" t="s">
        <v>10921</v>
      </c>
      <c r="C6385" s="30">
        <v>0</v>
      </c>
      <c r="D6385" s="183">
        <v>0</v>
      </c>
    </row>
    <row r="6386" spans="1:4">
      <c r="A6386">
        <v>6720</v>
      </c>
      <c r="B6386" t="s">
        <v>10922</v>
      </c>
      <c r="C6386" s="30">
        <v>9</v>
      </c>
      <c r="D6386" s="183">
        <v>0</v>
      </c>
    </row>
    <row r="6387" spans="1:4">
      <c r="A6387">
        <v>6721</v>
      </c>
      <c r="B6387" t="s">
        <v>10923</v>
      </c>
      <c r="C6387" s="30">
        <v>0</v>
      </c>
      <c r="D6387" s="183">
        <v>0</v>
      </c>
    </row>
    <row r="6388" spans="1:4">
      <c r="A6388">
        <v>6722</v>
      </c>
      <c r="B6388" t="s">
        <v>10924</v>
      </c>
      <c r="C6388" s="30">
        <v>0</v>
      </c>
      <c r="D6388" s="183">
        <v>0</v>
      </c>
    </row>
    <row r="6389" spans="1:4">
      <c r="A6389">
        <v>6723</v>
      </c>
      <c r="B6389" t="s">
        <v>10925</v>
      </c>
      <c r="C6389" s="30">
        <v>12</v>
      </c>
      <c r="D6389" s="183">
        <v>0</v>
      </c>
    </row>
    <row r="6390" spans="1:4">
      <c r="A6390">
        <v>6724</v>
      </c>
      <c r="B6390" t="s">
        <v>10926</v>
      </c>
      <c r="C6390" s="30">
        <v>0</v>
      </c>
      <c r="D6390" s="183">
        <v>0</v>
      </c>
    </row>
    <row r="6391" spans="1:4">
      <c r="A6391">
        <v>6725</v>
      </c>
      <c r="B6391" t="s">
        <v>10927</v>
      </c>
      <c r="C6391" s="30">
        <v>0</v>
      </c>
      <c r="D6391" s="183">
        <v>28.93</v>
      </c>
    </row>
    <row r="6392" spans="1:4">
      <c r="A6392">
        <v>6726</v>
      </c>
      <c r="B6392" t="s">
        <v>10928</v>
      </c>
      <c r="C6392" s="30">
        <v>0</v>
      </c>
      <c r="D6392" s="183">
        <v>9.5250000000000004</v>
      </c>
    </row>
    <row r="6393" spans="1:4">
      <c r="A6393">
        <v>6727</v>
      </c>
      <c r="B6393" t="s">
        <v>10929</v>
      </c>
      <c r="C6393" s="30">
        <v>0</v>
      </c>
      <c r="D6393" s="183">
        <v>0</v>
      </c>
    </row>
    <row r="6394" spans="1:4">
      <c r="A6394">
        <v>6728</v>
      </c>
      <c r="B6394" t="s">
        <v>27579</v>
      </c>
      <c r="C6394" s="30">
        <v>6</v>
      </c>
      <c r="D6394" s="183">
        <v>14.25</v>
      </c>
    </row>
    <row r="6395" spans="1:4">
      <c r="A6395">
        <v>6729</v>
      </c>
      <c r="B6395" t="s">
        <v>10930</v>
      </c>
      <c r="C6395" s="30">
        <v>0</v>
      </c>
      <c r="D6395" s="183">
        <v>0</v>
      </c>
    </row>
    <row r="6396" spans="1:4">
      <c r="A6396">
        <v>6730</v>
      </c>
      <c r="B6396" t="s">
        <v>10931</v>
      </c>
      <c r="C6396" s="30">
        <v>0</v>
      </c>
      <c r="D6396" s="183">
        <v>0</v>
      </c>
    </row>
    <row r="6397" spans="1:4">
      <c r="A6397">
        <v>6731</v>
      </c>
      <c r="B6397" t="s">
        <v>10932</v>
      </c>
      <c r="C6397" s="30">
        <v>0</v>
      </c>
      <c r="D6397" s="183">
        <v>0</v>
      </c>
    </row>
    <row r="6398" spans="1:4">
      <c r="A6398">
        <v>6732</v>
      </c>
      <c r="B6398" t="s">
        <v>10933</v>
      </c>
      <c r="C6398" s="30">
        <v>0</v>
      </c>
      <c r="D6398" s="183">
        <v>36.667000000000002</v>
      </c>
    </row>
    <row r="6399" spans="1:4">
      <c r="A6399">
        <v>6733</v>
      </c>
      <c r="B6399" t="s">
        <v>10934</v>
      </c>
      <c r="C6399" s="30">
        <v>0</v>
      </c>
      <c r="D6399" s="183">
        <v>0</v>
      </c>
    </row>
    <row r="6400" spans="1:4">
      <c r="A6400">
        <v>6734</v>
      </c>
      <c r="B6400" t="s">
        <v>10935</v>
      </c>
      <c r="C6400" s="30">
        <v>0</v>
      </c>
      <c r="D6400" s="183">
        <v>0</v>
      </c>
    </row>
    <row r="6401" spans="1:4">
      <c r="A6401">
        <v>6735</v>
      </c>
      <c r="B6401" t="s">
        <v>10936</v>
      </c>
      <c r="C6401" s="30">
        <v>30</v>
      </c>
      <c r="D6401" s="183">
        <v>0</v>
      </c>
    </row>
    <row r="6402" spans="1:4">
      <c r="A6402">
        <v>6736</v>
      </c>
      <c r="B6402" t="s">
        <v>10937</v>
      </c>
      <c r="C6402" s="30">
        <v>0</v>
      </c>
      <c r="D6402" s="183">
        <v>3.1480000000000001</v>
      </c>
    </row>
    <row r="6403" spans="1:4">
      <c r="A6403">
        <v>6737</v>
      </c>
      <c r="B6403" t="s">
        <v>10938</v>
      </c>
      <c r="C6403" s="30">
        <v>0</v>
      </c>
      <c r="D6403" s="183">
        <v>0</v>
      </c>
    </row>
    <row r="6404" spans="1:4">
      <c r="A6404">
        <v>6738</v>
      </c>
      <c r="B6404" t="s">
        <v>10939</v>
      </c>
      <c r="C6404" s="30">
        <v>6</v>
      </c>
      <c r="D6404" s="183">
        <v>0</v>
      </c>
    </row>
    <row r="6405" spans="1:4">
      <c r="A6405">
        <v>6739</v>
      </c>
      <c r="B6405" t="s">
        <v>10940</v>
      </c>
      <c r="C6405" s="30">
        <v>0</v>
      </c>
      <c r="D6405" s="183">
        <v>0</v>
      </c>
    </row>
    <row r="6406" spans="1:4">
      <c r="A6406">
        <v>6740</v>
      </c>
      <c r="B6406" t="s">
        <v>10941</v>
      </c>
      <c r="C6406" s="30">
        <v>66</v>
      </c>
      <c r="D6406" s="183">
        <v>0</v>
      </c>
    </row>
    <row r="6407" spans="1:4">
      <c r="A6407">
        <v>6741</v>
      </c>
      <c r="B6407" t="s">
        <v>10942</v>
      </c>
      <c r="C6407" s="30">
        <v>0</v>
      </c>
      <c r="D6407" s="183">
        <v>0</v>
      </c>
    </row>
    <row r="6408" spans="1:4">
      <c r="A6408">
        <v>6742</v>
      </c>
      <c r="B6408" t="s">
        <v>10943</v>
      </c>
      <c r="C6408" s="30">
        <v>0</v>
      </c>
      <c r="D6408" s="183">
        <v>20.64</v>
      </c>
    </row>
    <row r="6409" spans="1:4">
      <c r="A6409">
        <v>6743</v>
      </c>
      <c r="B6409" t="s">
        <v>10944</v>
      </c>
      <c r="C6409" s="30">
        <v>0</v>
      </c>
      <c r="D6409" s="183">
        <v>0</v>
      </c>
    </row>
    <row r="6410" spans="1:4">
      <c r="A6410">
        <v>6744</v>
      </c>
      <c r="B6410" t="s">
        <v>10945</v>
      </c>
      <c r="C6410" s="30">
        <v>0</v>
      </c>
      <c r="D6410" s="183">
        <v>0</v>
      </c>
    </row>
    <row r="6411" spans="1:4">
      <c r="A6411">
        <v>6745</v>
      </c>
      <c r="B6411" t="s">
        <v>10946</v>
      </c>
      <c r="C6411" s="30">
        <v>3</v>
      </c>
      <c r="D6411" s="183">
        <v>0</v>
      </c>
    </row>
    <row r="6412" spans="1:4">
      <c r="A6412">
        <v>6746</v>
      </c>
      <c r="B6412" t="s">
        <v>10947</v>
      </c>
      <c r="C6412" s="30">
        <v>0</v>
      </c>
      <c r="D6412" s="183">
        <v>0</v>
      </c>
    </row>
    <row r="6413" spans="1:4">
      <c r="A6413">
        <v>6747</v>
      </c>
      <c r="B6413" t="s">
        <v>10948</v>
      </c>
      <c r="C6413" s="30">
        <v>0</v>
      </c>
      <c r="D6413" s="183">
        <v>0</v>
      </c>
    </row>
    <row r="6414" spans="1:4">
      <c r="A6414">
        <v>6748</v>
      </c>
      <c r="B6414" t="s">
        <v>10949</v>
      </c>
      <c r="C6414" s="30">
        <v>0</v>
      </c>
      <c r="D6414" s="183">
        <v>0</v>
      </c>
    </row>
    <row r="6415" spans="1:4">
      <c r="A6415">
        <v>6749</v>
      </c>
      <c r="B6415" t="s">
        <v>10950</v>
      </c>
      <c r="C6415" s="30">
        <v>0</v>
      </c>
      <c r="D6415" s="183">
        <v>0</v>
      </c>
    </row>
    <row r="6416" spans="1:4">
      <c r="A6416">
        <v>6750</v>
      </c>
      <c r="B6416" t="s">
        <v>10951</v>
      </c>
      <c r="C6416" s="30">
        <v>12</v>
      </c>
      <c r="D6416" s="183">
        <v>0</v>
      </c>
    </row>
    <row r="6417" spans="1:4">
      <c r="A6417">
        <v>6751</v>
      </c>
      <c r="B6417" t="s">
        <v>10952</v>
      </c>
      <c r="C6417" s="30">
        <v>0</v>
      </c>
      <c r="D6417" s="183">
        <v>0</v>
      </c>
    </row>
    <row r="6418" spans="1:4">
      <c r="A6418">
        <v>6752</v>
      </c>
      <c r="B6418" t="s">
        <v>10953</v>
      </c>
      <c r="C6418" s="30">
        <v>0</v>
      </c>
      <c r="D6418" s="183">
        <v>0</v>
      </c>
    </row>
    <row r="6419" spans="1:4">
      <c r="A6419">
        <v>6753</v>
      </c>
      <c r="B6419" t="s">
        <v>10954</v>
      </c>
      <c r="C6419" s="30">
        <v>3</v>
      </c>
      <c r="D6419" s="183">
        <v>10.028</v>
      </c>
    </row>
    <row r="6420" spans="1:4">
      <c r="A6420">
        <v>6754</v>
      </c>
      <c r="B6420" t="s">
        <v>10955</v>
      </c>
      <c r="C6420" s="30">
        <v>0</v>
      </c>
      <c r="D6420" s="183">
        <v>0</v>
      </c>
    </row>
    <row r="6421" spans="1:4">
      <c r="A6421">
        <v>6755</v>
      </c>
      <c r="B6421" t="s">
        <v>10956</v>
      </c>
      <c r="C6421" s="30">
        <v>0</v>
      </c>
      <c r="D6421" s="183">
        <v>0</v>
      </c>
    </row>
    <row r="6422" spans="1:4">
      <c r="A6422">
        <v>6756</v>
      </c>
      <c r="B6422" t="s">
        <v>27560</v>
      </c>
      <c r="C6422" s="30">
        <v>6</v>
      </c>
      <c r="D6422" s="183">
        <v>0</v>
      </c>
    </row>
    <row r="6423" spans="1:4">
      <c r="A6423">
        <v>6757</v>
      </c>
      <c r="B6423" t="s">
        <v>10957</v>
      </c>
      <c r="C6423" s="30">
        <v>0</v>
      </c>
      <c r="D6423" s="183">
        <v>0</v>
      </c>
    </row>
    <row r="6424" spans="1:4">
      <c r="A6424">
        <v>6758</v>
      </c>
      <c r="B6424" t="s">
        <v>10958</v>
      </c>
      <c r="C6424" s="30">
        <v>0</v>
      </c>
      <c r="D6424" s="183">
        <v>0</v>
      </c>
    </row>
    <row r="6425" spans="1:4">
      <c r="A6425">
        <v>6759</v>
      </c>
      <c r="B6425" t="s">
        <v>10959</v>
      </c>
      <c r="C6425" s="30">
        <v>0</v>
      </c>
      <c r="D6425" s="183">
        <v>8.57</v>
      </c>
    </row>
    <row r="6426" spans="1:4">
      <c r="A6426">
        <v>6760</v>
      </c>
      <c r="B6426" t="s">
        <v>10960</v>
      </c>
      <c r="C6426" s="30">
        <v>6</v>
      </c>
      <c r="D6426" s="183">
        <v>0</v>
      </c>
    </row>
    <row r="6427" spans="1:4">
      <c r="A6427">
        <v>6761</v>
      </c>
      <c r="B6427" t="s">
        <v>10961</v>
      </c>
      <c r="C6427" s="30">
        <v>0</v>
      </c>
      <c r="D6427" s="183">
        <v>7.58</v>
      </c>
    </row>
    <row r="6428" spans="1:4">
      <c r="A6428">
        <v>6762</v>
      </c>
      <c r="B6428" t="s">
        <v>10962</v>
      </c>
      <c r="C6428" s="30">
        <v>0</v>
      </c>
      <c r="D6428" s="183">
        <v>0</v>
      </c>
    </row>
    <row r="6429" spans="1:4">
      <c r="A6429">
        <v>6763</v>
      </c>
      <c r="B6429" t="s">
        <v>10963</v>
      </c>
      <c r="C6429" s="30">
        <v>0</v>
      </c>
      <c r="D6429" s="183">
        <v>0</v>
      </c>
    </row>
    <row r="6430" spans="1:4">
      <c r="A6430">
        <v>6764</v>
      </c>
      <c r="B6430" t="s">
        <v>10964</v>
      </c>
      <c r="C6430" s="30">
        <v>0</v>
      </c>
      <c r="D6430" s="183">
        <v>0</v>
      </c>
    </row>
    <row r="6431" spans="1:4">
      <c r="A6431">
        <v>6765</v>
      </c>
      <c r="B6431" t="s">
        <v>10965</v>
      </c>
      <c r="C6431" s="30">
        <v>0</v>
      </c>
      <c r="D6431" s="183">
        <v>0</v>
      </c>
    </row>
    <row r="6432" spans="1:4">
      <c r="A6432">
        <v>6766</v>
      </c>
      <c r="B6432" t="s">
        <v>10966</v>
      </c>
      <c r="C6432" s="30">
        <v>0</v>
      </c>
      <c r="D6432" s="183">
        <v>2.7469999999999999</v>
      </c>
    </row>
    <row r="6433" spans="1:4">
      <c r="A6433">
        <v>6767</v>
      </c>
      <c r="B6433" t="s">
        <v>10967</v>
      </c>
      <c r="C6433" s="30">
        <v>0</v>
      </c>
      <c r="D6433" s="183">
        <v>0</v>
      </c>
    </row>
    <row r="6434" spans="1:4">
      <c r="A6434">
        <v>6768</v>
      </c>
      <c r="B6434" t="s">
        <v>10968</v>
      </c>
      <c r="C6434" s="30">
        <v>6</v>
      </c>
      <c r="D6434" s="183">
        <v>0</v>
      </c>
    </row>
    <row r="6435" spans="1:4">
      <c r="A6435">
        <v>6769</v>
      </c>
      <c r="B6435" t="s">
        <v>10969</v>
      </c>
      <c r="C6435" s="30">
        <v>0</v>
      </c>
      <c r="D6435" s="183">
        <v>0</v>
      </c>
    </row>
    <row r="6436" spans="1:4">
      <c r="A6436">
        <v>6770</v>
      </c>
      <c r="B6436" t="s">
        <v>10970</v>
      </c>
      <c r="C6436" s="30">
        <v>0</v>
      </c>
      <c r="D6436" s="183">
        <v>0</v>
      </c>
    </row>
    <row r="6437" spans="1:4">
      <c r="A6437">
        <v>6771</v>
      </c>
      <c r="B6437" t="s">
        <v>10971</v>
      </c>
      <c r="C6437" s="30">
        <v>0</v>
      </c>
      <c r="D6437" s="183">
        <v>0</v>
      </c>
    </row>
    <row r="6438" spans="1:4">
      <c r="A6438">
        <v>6772</v>
      </c>
      <c r="B6438" t="s">
        <v>10972</v>
      </c>
      <c r="C6438" s="30">
        <v>0</v>
      </c>
      <c r="D6438" s="183">
        <v>24.295000000000002</v>
      </c>
    </row>
    <row r="6439" spans="1:4">
      <c r="A6439">
        <v>6773</v>
      </c>
      <c r="B6439" t="s">
        <v>27570</v>
      </c>
      <c r="C6439" s="30">
        <v>0</v>
      </c>
      <c r="D6439" s="183">
        <v>0</v>
      </c>
    </row>
    <row r="6440" spans="1:4">
      <c r="A6440">
        <v>6774</v>
      </c>
      <c r="B6440" t="s">
        <v>27569</v>
      </c>
      <c r="C6440" s="30">
        <v>0</v>
      </c>
      <c r="D6440" s="183">
        <v>0</v>
      </c>
    </row>
    <row r="6441" spans="1:4">
      <c r="A6441">
        <v>6775</v>
      </c>
      <c r="B6441" t="s">
        <v>10973</v>
      </c>
      <c r="C6441" s="30">
        <v>0</v>
      </c>
      <c r="D6441" s="183">
        <v>19.100000000000001</v>
      </c>
    </row>
    <row r="6442" spans="1:4">
      <c r="A6442">
        <v>6776</v>
      </c>
      <c r="B6442" t="s">
        <v>10974</v>
      </c>
      <c r="C6442" s="30">
        <v>0</v>
      </c>
      <c r="D6442" s="183">
        <v>22.71</v>
      </c>
    </row>
    <row r="6443" spans="1:4">
      <c r="A6443">
        <v>6778</v>
      </c>
      <c r="B6443" t="s">
        <v>10975</v>
      </c>
      <c r="C6443" s="30">
        <v>0</v>
      </c>
      <c r="D6443" s="183">
        <v>0</v>
      </c>
    </row>
    <row r="6444" spans="1:4">
      <c r="A6444">
        <v>6779</v>
      </c>
      <c r="B6444" t="s">
        <v>10976</v>
      </c>
      <c r="C6444" s="30">
        <v>0</v>
      </c>
      <c r="D6444" s="183">
        <v>0</v>
      </c>
    </row>
    <row r="6445" spans="1:4">
      <c r="A6445">
        <v>6780</v>
      </c>
      <c r="B6445" t="s">
        <v>10977</v>
      </c>
      <c r="C6445" s="30">
        <v>0</v>
      </c>
      <c r="D6445" s="183">
        <v>7.34</v>
      </c>
    </row>
    <row r="6446" spans="1:4">
      <c r="A6446">
        <v>6781</v>
      </c>
      <c r="B6446" t="s">
        <v>10978</v>
      </c>
      <c r="C6446" s="30">
        <v>0</v>
      </c>
      <c r="D6446" s="183">
        <v>0</v>
      </c>
    </row>
    <row r="6447" spans="1:4">
      <c r="A6447">
        <v>6782</v>
      </c>
      <c r="B6447" t="s">
        <v>27373</v>
      </c>
      <c r="C6447" s="30">
        <v>0</v>
      </c>
      <c r="D6447" s="183">
        <v>0</v>
      </c>
    </row>
    <row r="6448" spans="1:4">
      <c r="A6448">
        <v>6783</v>
      </c>
      <c r="B6448" t="s">
        <v>10979</v>
      </c>
      <c r="C6448" s="30">
        <v>0</v>
      </c>
      <c r="D6448" s="183">
        <v>0</v>
      </c>
    </row>
    <row r="6449" spans="1:4">
      <c r="A6449">
        <v>6784</v>
      </c>
      <c r="B6449" t="s">
        <v>10980</v>
      </c>
      <c r="C6449" s="30">
        <v>6</v>
      </c>
      <c r="D6449" s="183">
        <v>0</v>
      </c>
    </row>
    <row r="6450" spans="1:4">
      <c r="A6450">
        <v>6785</v>
      </c>
      <c r="B6450" t="s">
        <v>10981</v>
      </c>
      <c r="C6450" s="30">
        <v>0</v>
      </c>
      <c r="D6450" s="183">
        <v>28.001000000000001</v>
      </c>
    </row>
    <row r="6451" spans="1:4">
      <c r="A6451">
        <v>6786</v>
      </c>
      <c r="B6451" t="s">
        <v>27584</v>
      </c>
      <c r="C6451" s="30">
        <v>0</v>
      </c>
      <c r="D6451" s="183">
        <v>0</v>
      </c>
    </row>
    <row r="6452" spans="1:4">
      <c r="A6452">
        <v>6787</v>
      </c>
      <c r="B6452" t="s">
        <v>27571</v>
      </c>
      <c r="C6452" s="30">
        <v>0</v>
      </c>
      <c r="D6452" s="183">
        <v>0</v>
      </c>
    </row>
    <row r="6453" spans="1:4">
      <c r="A6453">
        <v>6788</v>
      </c>
      <c r="B6453" t="s">
        <v>10982</v>
      </c>
      <c r="C6453" s="30">
        <v>0</v>
      </c>
      <c r="D6453" s="183">
        <v>0</v>
      </c>
    </row>
    <row r="6454" spans="1:4">
      <c r="A6454">
        <v>6789</v>
      </c>
      <c r="B6454" t="s">
        <v>10983</v>
      </c>
      <c r="C6454" s="30">
        <v>0</v>
      </c>
      <c r="D6454" s="183">
        <v>0</v>
      </c>
    </row>
    <row r="6455" spans="1:4">
      <c r="A6455">
        <v>6790</v>
      </c>
      <c r="B6455" t="s">
        <v>10984</v>
      </c>
      <c r="C6455" s="30">
        <v>0</v>
      </c>
      <c r="D6455" s="183">
        <v>0</v>
      </c>
    </row>
    <row r="6456" spans="1:4">
      <c r="A6456">
        <v>6791</v>
      </c>
      <c r="B6456" t="s">
        <v>10985</v>
      </c>
      <c r="C6456" s="30">
        <v>0</v>
      </c>
      <c r="D6456" s="183">
        <v>0</v>
      </c>
    </row>
    <row r="6457" spans="1:4">
      <c r="A6457">
        <v>6792</v>
      </c>
      <c r="B6457" t="s">
        <v>10986</v>
      </c>
      <c r="C6457" s="30">
        <v>0</v>
      </c>
      <c r="D6457" s="183">
        <v>9.3439999999999994</v>
      </c>
    </row>
    <row r="6458" spans="1:4">
      <c r="A6458">
        <v>6793</v>
      </c>
      <c r="B6458" t="s">
        <v>10987</v>
      </c>
      <c r="C6458" s="30">
        <v>0</v>
      </c>
      <c r="D6458" s="183">
        <v>8.8840000000000003</v>
      </c>
    </row>
    <row r="6459" spans="1:4">
      <c r="A6459">
        <v>6794</v>
      </c>
      <c r="B6459" t="s">
        <v>10988</v>
      </c>
      <c r="C6459" s="30">
        <v>0</v>
      </c>
      <c r="D6459" s="183">
        <v>0</v>
      </c>
    </row>
    <row r="6460" spans="1:4">
      <c r="A6460">
        <v>6795</v>
      </c>
      <c r="B6460" t="s">
        <v>10989</v>
      </c>
      <c r="C6460" s="30">
        <v>0</v>
      </c>
      <c r="D6460" s="183">
        <v>0</v>
      </c>
    </row>
    <row r="6461" spans="1:4">
      <c r="A6461">
        <v>6796</v>
      </c>
      <c r="B6461" t="s">
        <v>10990</v>
      </c>
      <c r="C6461" s="30">
        <v>0</v>
      </c>
      <c r="D6461" s="183">
        <v>0</v>
      </c>
    </row>
    <row r="6462" spans="1:4">
      <c r="A6462">
        <v>6797</v>
      </c>
      <c r="B6462" t="s">
        <v>10991</v>
      </c>
      <c r="C6462" s="30">
        <v>66</v>
      </c>
      <c r="D6462" s="183">
        <v>0</v>
      </c>
    </row>
    <row r="6463" spans="1:4">
      <c r="A6463">
        <v>6798</v>
      </c>
      <c r="B6463" t="s">
        <v>10992</v>
      </c>
      <c r="C6463" s="30">
        <v>0</v>
      </c>
      <c r="D6463" s="183">
        <v>0</v>
      </c>
    </row>
    <row r="6464" spans="1:4">
      <c r="A6464">
        <v>6799</v>
      </c>
      <c r="B6464" t="s">
        <v>10993</v>
      </c>
      <c r="C6464" s="30">
        <v>0</v>
      </c>
      <c r="D6464" s="183">
        <v>0</v>
      </c>
    </row>
    <row r="6465" spans="1:4">
      <c r="A6465">
        <v>6800</v>
      </c>
      <c r="B6465" t="s">
        <v>10994</v>
      </c>
      <c r="C6465" s="30">
        <v>1326</v>
      </c>
      <c r="D6465" s="183">
        <v>0</v>
      </c>
    </row>
    <row r="6466" spans="1:4">
      <c r="A6466">
        <v>6801</v>
      </c>
      <c r="B6466" t="s">
        <v>27517</v>
      </c>
      <c r="C6466" s="30">
        <v>0</v>
      </c>
      <c r="D6466" s="183">
        <v>0</v>
      </c>
    </row>
    <row r="6467" spans="1:4">
      <c r="A6467">
        <v>6802</v>
      </c>
      <c r="B6467" t="s">
        <v>27563</v>
      </c>
      <c r="C6467" s="30">
        <v>0</v>
      </c>
      <c r="D6467" s="183">
        <v>10.849</v>
      </c>
    </row>
    <row r="6468" spans="1:4">
      <c r="A6468">
        <v>6803</v>
      </c>
      <c r="B6468" t="s">
        <v>10995</v>
      </c>
      <c r="C6468" s="30">
        <v>0</v>
      </c>
      <c r="D6468" s="183">
        <v>12.584</v>
      </c>
    </row>
    <row r="6469" spans="1:4">
      <c r="A6469">
        <v>6804</v>
      </c>
      <c r="B6469" t="s">
        <v>10996</v>
      </c>
      <c r="C6469" s="30">
        <v>27</v>
      </c>
      <c r="D6469" s="183">
        <v>30.698</v>
      </c>
    </row>
    <row r="6470" spans="1:4">
      <c r="A6470">
        <v>6805</v>
      </c>
      <c r="B6470" t="s">
        <v>27557</v>
      </c>
      <c r="C6470" s="30">
        <v>0</v>
      </c>
      <c r="D6470" s="183">
        <v>10.015000000000001</v>
      </c>
    </row>
    <row r="6471" spans="1:4">
      <c r="A6471">
        <v>6806</v>
      </c>
      <c r="B6471" t="s">
        <v>27515</v>
      </c>
      <c r="C6471" s="30">
        <v>0</v>
      </c>
      <c r="D6471" s="183">
        <v>0</v>
      </c>
    </row>
    <row r="6472" spans="1:4">
      <c r="A6472">
        <v>6807</v>
      </c>
      <c r="B6472" t="s">
        <v>10997</v>
      </c>
      <c r="C6472" s="30">
        <v>6</v>
      </c>
      <c r="D6472" s="183">
        <v>0</v>
      </c>
    </row>
    <row r="6473" spans="1:4">
      <c r="A6473">
        <v>6808</v>
      </c>
      <c r="B6473" t="s">
        <v>10998</v>
      </c>
      <c r="C6473" s="30">
        <v>0</v>
      </c>
      <c r="D6473" s="183">
        <v>0</v>
      </c>
    </row>
    <row r="6474" spans="1:4">
      <c r="A6474">
        <v>6809</v>
      </c>
      <c r="B6474" t="s">
        <v>10999</v>
      </c>
      <c r="C6474" s="30">
        <v>0</v>
      </c>
      <c r="D6474" s="183">
        <v>0</v>
      </c>
    </row>
    <row r="6475" spans="1:4">
      <c r="A6475">
        <v>6810</v>
      </c>
      <c r="B6475" t="s">
        <v>11000</v>
      </c>
      <c r="C6475" s="30">
        <v>0</v>
      </c>
      <c r="D6475" s="183">
        <v>0</v>
      </c>
    </row>
    <row r="6476" spans="1:4">
      <c r="A6476">
        <v>6811</v>
      </c>
      <c r="B6476" t="s">
        <v>27626</v>
      </c>
      <c r="C6476" s="30">
        <v>5</v>
      </c>
      <c r="D6476" s="183">
        <v>0</v>
      </c>
    </row>
    <row r="6477" spans="1:4">
      <c r="A6477">
        <v>6812</v>
      </c>
      <c r="B6477" t="s">
        <v>11001</v>
      </c>
      <c r="C6477" s="30">
        <v>0</v>
      </c>
      <c r="D6477" s="183">
        <v>0</v>
      </c>
    </row>
    <row r="6478" spans="1:4">
      <c r="A6478">
        <v>6813</v>
      </c>
      <c r="B6478" t="s">
        <v>11002</v>
      </c>
      <c r="C6478" s="30">
        <v>0</v>
      </c>
      <c r="D6478" s="183">
        <v>0</v>
      </c>
    </row>
    <row r="6479" spans="1:4">
      <c r="A6479">
        <v>6814</v>
      </c>
      <c r="B6479" t="s">
        <v>11003</v>
      </c>
      <c r="C6479" s="30">
        <v>0</v>
      </c>
      <c r="D6479" s="183">
        <v>19.884</v>
      </c>
    </row>
    <row r="6480" spans="1:4">
      <c r="A6480">
        <v>6815</v>
      </c>
      <c r="B6480" t="s">
        <v>11004</v>
      </c>
      <c r="C6480" s="30">
        <v>0</v>
      </c>
      <c r="D6480" s="183">
        <v>0</v>
      </c>
    </row>
    <row r="6481" spans="1:4">
      <c r="A6481">
        <v>6816</v>
      </c>
      <c r="B6481" t="s">
        <v>11005</v>
      </c>
      <c r="C6481" s="30">
        <v>0</v>
      </c>
      <c r="D6481" s="183">
        <v>7.9489999999999998</v>
      </c>
    </row>
    <row r="6482" spans="1:4">
      <c r="A6482">
        <v>6817</v>
      </c>
      <c r="B6482" t="s">
        <v>11006</v>
      </c>
      <c r="C6482" s="30">
        <v>0</v>
      </c>
      <c r="D6482" s="183">
        <v>16.399999999999999</v>
      </c>
    </row>
    <row r="6483" spans="1:4">
      <c r="A6483">
        <v>6818</v>
      </c>
      <c r="B6483" t="s">
        <v>11007</v>
      </c>
      <c r="C6483" s="30">
        <v>0</v>
      </c>
      <c r="D6483" s="183">
        <v>0</v>
      </c>
    </row>
    <row r="6484" spans="1:4">
      <c r="A6484">
        <v>6819</v>
      </c>
      <c r="B6484" t="s">
        <v>11008</v>
      </c>
      <c r="C6484" s="30">
        <v>0</v>
      </c>
      <c r="D6484" s="183">
        <v>0</v>
      </c>
    </row>
    <row r="6485" spans="1:4">
      <c r="A6485">
        <v>6820</v>
      </c>
      <c r="B6485" t="s">
        <v>27486</v>
      </c>
      <c r="C6485" s="30">
        <v>0</v>
      </c>
      <c r="D6485" s="183">
        <v>0</v>
      </c>
    </row>
    <row r="6486" spans="1:4">
      <c r="A6486">
        <v>6821</v>
      </c>
      <c r="B6486" t="s">
        <v>11009</v>
      </c>
      <c r="C6486" s="30">
        <v>0</v>
      </c>
      <c r="D6486" s="183">
        <v>0</v>
      </c>
    </row>
    <row r="6487" spans="1:4">
      <c r="A6487">
        <v>6822</v>
      </c>
      <c r="B6487" t="s">
        <v>11010</v>
      </c>
      <c r="C6487" s="30">
        <v>0</v>
      </c>
      <c r="D6487" s="183">
        <v>26.95</v>
      </c>
    </row>
    <row r="6488" spans="1:4">
      <c r="A6488">
        <v>6823</v>
      </c>
      <c r="B6488" t="s">
        <v>11011</v>
      </c>
      <c r="C6488" s="30">
        <v>0</v>
      </c>
      <c r="D6488" s="183">
        <v>0</v>
      </c>
    </row>
    <row r="6489" spans="1:4">
      <c r="A6489">
        <v>6824</v>
      </c>
      <c r="B6489" t="s">
        <v>11012</v>
      </c>
      <c r="C6489" s="30">
        <v>0</v>
      </c>
      <c r="D6489" s="183">
        <v>0</v>
      </c>
    </row>
    <row r="6490" spans="1:4">
      <c r="A6490">
        <v>6825</v>
      </c>
      <c r="B6490" t="s">
        <v>32282</v>
      </c>
      <c r="C6490" s="30">
        <v>0</v>
      </c>
      <c r="D6490" s="183">
        <v>25.92</v>
      </c>
    </row>
    <row r="6491" spans="1:4">
      <c r="A6491">
        <v>6826</v>
      </c>
      <c r="B6491" t="s">
        <v>11013</v>
      </c>
      <c r="C6491" s="30">
        <v>0</v>
      </c>
      <c r="D6491" s="183">
        <v>0</v>
      </c>
    </row>
    <row r="6492" spans="1:4">
      <c r="A6492">
        <v>6827</v>
      </c>
      <c r="B6492" t="s">
        <v>11014</v>
      </c>
      <c r="C6492" s="30">
        <v>0</v>
      </c>
      <c r="D6492" s="183">
        <v>0</v>
      </c>
    </row>
    <row r="6493" spans="1:4">
      <c r="A6493">
        <v>6828</v>
      </c>
      <c r="B6493" t="s">
        <v>11015</v>
      </c>
      <c r="C6493" s="30">
        <v>0</v>
      </c>
      <c r="D6493" s="183">
        <v>11.503</v>
      </c>
    </row>
    <row r="6494" spans="1:4">
      <c r="A6494">
        <v>6829</v>
      </c>
      <c r="B6494" t="s">
        <v>11016</v>
      </c>
      <c r="C6494" s="30">
        <v>18</v>
      </c>
      <c r="D6494" s="183">
        <v>0</v>
      </c>
    </row>
    <row r="6495" spans="1:4">
      <c r="A6495">
        <v>6830</v>
      </c>
      <c r="B6495" t="s">
        <v>9095</v>
      </c>
      <c r="C6495" s="30">
        <v>0</v>
      </c>
      <c r="D6495" s="183">
        <v>8.2390000000000008</v>
      </c>
    </row>
    <row r="6496" spans="1:4">
      <c r="A6496">
        <v>6831</v>
      </c>
      <c r="B6496" t="s">
        <v>11017</v>
      </c>
      <c r="C6496" s="30">
        <v>0</v>
      </c>
      <c r="D6496" s="183">
        <v>2.9649999999999999</v>
      </c>
    </row>
    <row r="6497" spans="1:4">
      <c r="A6497">
        <v>6832</v>
      </c>
      <c r="B6497" t="s">
        <v>11018</v>
      </c>
      <c r="C6497" s="30">
        <v>0</v>
      </c>
      <c r="D6497" s="183">
        <v>0</v>
      </c>
    </row>
    <row r="6498" spans="1:4">
      <c r="A6498">
        <v>6833</v>
      </c>
      <c r="B6498" t="s">
        <v>11019</v>
      </c>
      <c r="C6498" s="30">
        <v>0</v>
      </c>
      <c r="D6498" s="183">
        <v>0</v>
      </c>
    </row>
    <row r="6499" spans="1:4">
      <c r="A6499">
        <v>6834</v>
      </c>
      <c r="B6499" t="s">
        <v>11020</v>
      </c>
      <c r="C6499" s="30">
        <v>0</v>
      </c>
      <c r="D6499" s="183">
        <v>0</v>
      </c>
    </row>
    <row r="6500" spans="1:4">
      <c r="A6500">
        <v>6835</v>
      </c>
      <c r="B6500" t="s">
        <v>11021</v>
      </c>
      <c r="C6500" s="30">
        <v>0</v>
      </c>
      <c r="D6500" s="183">
        <v>0</v>
      </c>
    </row>
    <row r="6501" spans="1:4">
      <c r="A6501">
        <v>6836</v>
      </c>
      <c r="B6501" t="s">
        <v>11022</v>
      </c>
      <c r="C6501" s="30">
        <v>0</v>
      </c>
      <c r="D6501" s="183">
        <v>0</v>
      </c>
    </row>
    <row r="6502" spans="1:4">
      <c r="A6502">
        <v>6837</v>
      </c>
      <c r="B6502" t="s">
        <v>11023</v>
      </c>
      <c r="C6502" s="30">
        <v>0</v>
      </c>
      <c r="D6502" s="183">
        <v>0</v>
      </c>
    </row>
    <row r="6503" spans="1:4">
      <c r="A6503">
        <v>6838</v>
      </c>
      <c r="B6503" t="s">
        <v>32283</v>
      </c>
      <c r="C6503" s="30">
        <v>0</v>
      </c>
      <c r="D6503" s="183">
        <v>8.6300000000000008</v>
      </c>
    </row>
    <row r="6504" spans="1:4">
      <c r="A6504">
        <v>6839</v>
      </c>
      <c r="B6504" t="s">
        <v>11024</v>
      </c>
      <c r="C6504" s="30">
        <v>0</v>
      </c>
      <c r="D6504" s="183">
        <v>0</v>
      </c>
    </row>
    <row r="6505" spans="1:4">
      <c r="A6505">
        <v>6840</v>
      </c>
      <c r="B6505" t="s">
        <v>11025</v>
      </c>
      <c r="C6505" s="30">
        <v>0</v>
      </c>
      <c r="D6505" s="183">
        <v>12.965999999999999</v>
      </c>
    </row>
    <row r="6506" spans="1:4">
      <c r="A6506">
        <v>6841</v>
      </c>
      <c r="B6506" t="s">
        <v>11026</v>
      </c>
      <c r="C6506" s="30">
        <v>0</v>
      </c>
      <c r="D6506" s="183">
        <v>0</v>
      </c>
    </row>
    <row r="6507" spans="1:4">
      <c r="A6507">
        <v>6842</v>
      </c>
      <c r="B6507" t="s">
        <v>11027</v>
      </c>
      <c r="C6507" s="30">
        <v>0</v>
      </c>
      <c r="D6507" s="183">
        <v>34.874000000000002</v>
      </c>
    </row>
    <row r="6508" spans="1:4">
      <c r="A6508">
        <v>6843</v>
      </c>
      <c r="B6508" t="s">
        <v>11028</v>
      </c>
      <c r="C6508" s="30">
        <v>0</v>
      </c>
      <c r="D6508" s="183">
        <v>0</v>
      </c>
    </row>
    <row r="6509" spans="1:4">
      <c r="A6509">
        <v>6844</v>
      </c>
      <c r="B6509" t="s">
        <v>11029</v>
      </c>
      <c r="C6509" s="30">
        <v>0</v>
      </c>
      <c r="D6509" s="183">
        <v>0</v>
      </c>
    </row>
    <row r="6510" spans="1:4">
      <c r="A6510">
        <v>6845</v>
      </c>
      <c r="B6510" t="s">
        <v>11030</v>
      </c>
      <c r="C6510" s="30">
        <v>0</v>
      </c>
      <c r="D6510" s="183">
        <v>4.9550000000000001</v>
      </c>
    </row>
    <row r="6511" spans="1:4">
      <c r="A6511">
        <v>6846</v>
      </c>
      <c r="B6511" t="s">
        <v>11031</v>
      </c>
      <c r="C6511" s="30">
        <v>0</v>
      </c>
      <c r="D6511" s="183">
        <v>0</v>
      </c>
    </row>
    <row r="6512" spans="1:4">
      <c r="A6512">
        <v>6847</v>
      </c>
      <c r="B6512" t="s">
        <v>11032</v>
      </c>
      <c r="C6512" s="30">
        <v>0</v>
      </c>
      <c r="D6512" s="183">
        <v>19.404</v>
      </c>
    </row>
    <row r="6513" spans="1:4">
      <c r="A6513">
        <v>6848</v>
      </c>
      <c r="B6513" t="s">
        <v>11033</v>
      </c>
      <c r="C6513" s="30">
        <v>0</v>
      </c>
      <c r="D6513" s="183">
        <v>12.24</v>
      </c>
    </row>
    <row r="6514" spans="1:4">
      <c r="A6514">
        <v>6849</v>
      </c>
      <c r="B6514" t="s">
        <v>11034</v>
      </c>
      <c r="C6514" s="30">
        <v>0</v>
      </c>
      <c r="D6514" s="183">
        <v>0</v>
      </c>
    </row>
    <row r="6515" spans="1:4">
      <c r="A6515">
        <v>6850</v>
      </c>
      <c r="B6515" t="s">
        <v>11035</v>
      </c>
      <c r="C6515" s="30">
        <v>15</v>
      </c>
      <c r="D6515" s="183">
        <v>0</v>
      </c>
    </row>
    <row r="6516" spans="1:4">
      <c r="A6516">
        <v>6851</v>
      </c>
      <c r="B6516" t="s">
        <v>11036</v>
      </c>
      <c r="C6516" s="30">
        <v>54</v>
      </c>
      <c r="D6516" s="183">
        <v>0</v>
      </c>
    </row>
    <row r="6517" spans="1:4">
      <c r="A6517">
        <v>6852</v>
      </c>
      <c r="B6517" t="s">
        <v>11037</v>
      </c>
      <c r="C6517" s="30">
        <v>0</v>
      </c>
      <c r="D6517" s="183">
        <v>0</v>
      </c>
    </row>
    <row r="6518" spans="1:4">
      <c r="A6518">
        <v>6853</v>
      </c>
      <c r="B6518" t="s">
        <v>11038</v>
      </c>
      <c r="C6518" s="30">
        <v>0</v>
      </c>
      <c r="D6518" s="183">
        <v>26.431999999999999</v>
      </c>
    </row>
    <row r="6519" spans="1:4">
      <c r="A6519">
        <v>6854</v>
      </c>
      <c r="B6519" t="s">
        <v>11039</v>
      </c>
      <c r="C6519" s="30">
        <v>15</v>
      </c>
      <c r="D6519" s="183">
        <v>65.2</v>
      </c>
    </row>
    <row r="6520" spans="1:4">
      <c r="A6520">
        <v>6855</v>
      </c>
      <c r="B6520" t="s">
        <v>11040</v>
      </c>
      <c r="C6520" s="30">
        <v>3</v>
      </c>
      <c r="D6520" s="183">
        <v>0</v>
      </c>
    </row>
    <row r="6521" spans="1:4">
      <c r="A6521">
        <v>6856</v>
      </c>
      <c r="B6521" t="s">
        <v>11041</v>
      </c>
      <c r="C6521" s="30">
        <v>0</v>
      </c>
      <c r="D6521" s="183">
        <v>0</v>
      </c>
    </row>
    <row r="6522" spans="1:4">
      <c r="A6522">
        <v>6857</v>
      </c>
      <c r="B6522" t="s">
        <v>11042</v>
      </c>
      <c r="C6522" s="30">
        <v>0</v>
      </c>
      <c r="D6522" s="183">
        <v>26.417999999999999</v>
      </c>
    </row>
    <row r="6523" spans="1:4">
      <c r="A6523">
        <v>6858</v>
      </c>
      <c r="B6523" t="s">
        <v>11043</v>
      </c>
      <c r="C6523" s="30">
        <v>0</v>
      </c>
      <c r="D6523" s="183">
        <v>17.573</v>
      </c>
    </row>
    <row r="6524" spans="1:4">
      <c r="A6524">
        <v>6859</v>
      </c>
      <c r="B6524" t="s">
        <v>11044</v>
      </c>
      <c r="C6524" s="30">
        <v>0</v>
      </c>
      <c r="D6524" s="183">
        <v>0</v>
      </c>
    </row>
    <row r="6525" spans="1:4">
      <c r="A6525">
        <v>6860</v>
      </c>
      <c r="B6525" t="s">
        <v>11045</v>
      </c>
      <c r="C6525" s="30">
        <v>12</v>
      </c>
      <c r="D6525" s="183">
        <v>8.8279999999999994</v>
      </c>
    </row>
    <row r="6526" spans="1:4">
      <c r="A6526">
        <v>6861</v>
      </c>
      <c r="B6526" t="s">
        <v>11046</v>
      </c>
      <c r="C6526" s="30">
        <v>3</v>
      </c>
      <c r="D6526" s="183">
        <v>0</v>
      </c>
    </row>
    <row r="6527" spans="1:4">
      <c r="A6527">
        <v>6862</v>
      </c>
      <c r="B6527" t="s">
        <v>11047</v>
      </c>
      <c r="C6527" s="30">
        <v>0</v>
      </c>
      <c r="D6527" s="183">
        <v>0</v>
      </c>
    </row>
    <row r="6528" spans="1:4">
      <c r="A6528">
        <v>6863</v>
      </c>
      <c r="B6528" t="s">
        <v>11048</v>
      </c>
      <c r="C6528" s="30">
        <v>0</v>
      </c>
      <c r="D6528" s="183">
        <v>0</v>
      </c>
    </row>
    <row r="6529" spans="1:4">
      <c r="A6529">
        <v>6864</v>
      </c>
      <c r="B6529" t="s">
        <v>11049</v>
      </c>
      <c r="C6529" s="30">
        <v>36</v>
      </c>
      <c r="D6529" s="183">
        <v>0</v>
      </c>
    </row>
    <row r="6530" spans="1:4">
      <c r="A6530">
        <v>6865</v>
      </c>
      <c r="B6530" t="s">
        <v>11050</v>
      </c>
      <c r="C6530" s="30">
        <v>0</v>
      </c>
      <c r="D6530" s="183">
        <v>0</v>
      </c>
    </row>
    <row r="6531" spans="1:4">
      <c r="A6531">
        <v>6866</v>
      </c>
      <c r="B6531" t="s">
        <v>11051</v>
      </c>
      <c r="C6531" s="30">
        <v>0</v>
      </c>
      <c r="D6531" s="183">
        <v>0</v>
      </c>
    </row>
    <row r="6532" spans="1:4">
      <c r="A6532">
        <v>6867</v>
      </c>
      <c r="B6532" t="s">
        <v>11052</v>
      </c>
      <c r="C6532" s="30">
        <v>0</v>
      </c>
      <c r="D6532" s="183">
        <v>0</v>
      </c>
    </row>
    <row r="6533" spans="1:4">
      <c r="A6533">
        <v>6868</v>
      </c>
      <c r="B6533" t="s">
        <v>11053</v>
      </c>
      <c r="C6533" s="30">
        <v>0</v>
      </c>
      <c r="D6533" s="183">
        <v>3.9510000000000001</v>
      </c>
    </row>
    <row r="6534" spans="1:4">
      <c r="A6534">
        <v>6869</v>
      </c>
      <c r="B6534" t="s">
        <v>11054</v>
      </c>
      <c r="C6534" s="30">
        <v>0</v>
      </c>
      <c r="D6534" s="183">
        <v>45.6</v>
      </c>
    </row>
    <row r="6535" spans="1:4">
      <c r="A6535">
        <v>6870</v>
      </c>
      <c r="B6535" t="s">
        <v>11055</v>
      </c>
      <c r="C6535" s="30">
        <v>0</v>
      </c>
      <c r="D6535" s="183">
        <v>0</v>
      </c>
    </row>
    <row r="6536" spans="1:4">
      <c r="A6536">
        <v>6871</v>
      </c>
      <c r="B6536" t="s">
        <v>11056</v>
      </c>
      <c r="C6536" s="30">
        <v>0</v>
      </c>
      <c r="D6536" s="183">
        <v>0</v>
      </c>
    </row>
    <row r="6537" spans="1:4">
      <c r="A6537">
        <v>6872</v>
      </c>
      <c r="B6537" t="s">
        <v>11057</v>
      </c>
      <c r="C6537" s="30">
        <v>0</v>
      </c>
      <c r="D6537" s="183">
        <v>0</v>
      </c>
    </row>
    <row r="6538" spans="1:4">
      <c r="A6538">
        <v>6873</v>
      </c>
      <c r="B6538" t="s">
        <v>11058</v>
      </c>
      <c r="C6538" s="30">
        <v>0</v>
      </c>
      <c r="D6538" s="183">
        <v>17.93</v>
      </c>
    </row>
    <row r="6539" spans="1:4">
      <c r="A6539">
        <v>6874</v>
      </c>
      <c r="B6539" t="s">
        <v>11059</v>
      </c>
      <c r="C6539" s="30">
        <v>0</v>
      </c>
      <c r="D6539" s="183">
        <v>0</v>
      </c>
    </row>
    <row r="6540" spans="1:4">
      <c r="A6540">
        <v>6875</v>
      </c>
      <c r="B6540" t="s">
        <v>11060</v>
      </c>
      <c r="C6540" s="30">
        <v>30</v>
      </c>
      <c r="D6540" s="183">
        <v>0</v>
      </c>
    </row>
    <row r="6541" spans="1:4">
      <c r="A6541">
        <v>6876</v>
      </c>
      <c r="B6541" t="s">
        <v>11061</v>
      </c>
      <c r="C6541" s="30">
        <v>0</v>
      </c>
      <c r="D6541" s="183">
        <v>21.66</v>
      </c>
    </row>
    <row r="6542" spans="1:4">
      <c r="A6542">
        <v>6877</v>
      </c>
      <c r="B6542" t="s">
        <v>11062</v>
      </c>
      <c r="C6542" s="30">
        <v>6</v>
      </c>
      <c r="D6542" s="183">
        <v>0</v>
      </c>
    </row>
    <row r="6543" spans="1:4">
      <c r="A6543">
        <v>6878</v>
      </c>
      <c r="B6543" t="s">
        <v>11063</v>
      </c>
      <c r="C6543" s="30">
        <v>0</v>
      </c>
      <c r="D6543" s="183">
        <v>11.618</v>
      </c>
    </row>
    <row r="6544" spans="1:4">
      <c r="A6544">
        <v>6879</v>
      </c>
      <c r="B6544" t="s">
        <v>11064</v>
      </c>
      <c r="C6544" s="30">
        <v>0</v>
      </c>
      <c r="D6544" s="183">
        <v>0</v>
      </c>
    </row>
    <row r="6545" spans="1:4">
      <c r="A6545">
        <v>6880</v>
      </c>
      <c r="B6545" t="s">
        <v>11065</v>
      </c>
      <c r="C6545" s="30">
        <v>0</v>
      </c>
      <c r="D6545" s="183">
        <v>11.647</v>
      </c>
    </row>
    <row r="6546" spans="1:4">
      <c r="A6546">
        <v>6881</v>
      </c>
      <c r="B6546" t="s">
        <v>11066</v>
      </c>
      <c r="C6546" s="30">
        <v>0</v>
      </c>
      <c r="D6546" s="183">
        <v>0</v>
      </c>
    </row>
    <row r="6547" spans="1:4">
      <c r="A6547">
        <v>6882</v>
      </c>
      <c r="B6547" t="s">
        <v>11067</v>
      </c>
      <c r="C6547" s="30">
        <v>0</v>
      </c>
      <c r="D6547" s="183">
        <v>18.498000000000001</v>
      </c>
    </row>
    <row r="6548" spans="1:4">
      <c r="A6548">
        <v>6883</v>
      </c>
      <c r="B6548" t="s">
        <v>11068</v>
      </c>
      <c r="C6548" s="30">
        <v>72</v>
      </c>
      <c r="D6548" s="183">
        <v>0</v>
      </c>
    </row>
    <row r="6549" spans="1:4">
      <c r="A6549">
        <v>6884</v>
      </c>
      <c r="B6549" t="s">
        <v>11069</v>
      </c>
      <c r="C6549" s="30">
        <v>0</v>
      </c>
      <c r="D6549" s="183">
        <v>0</v>
      </c>
    </row>
    <row r="6550" spans="1:4">
      <c r="A6550">
        <v>6885</v>
      </c>
      <c r="B6550" t="s">
        <v>11070</v>
      </c>
      <c r="C6550" s="30">
        <v>0</v>
      </c>
      <c r="D6550" s="183">
        <v>0</v>
      </c>
    </row>
    <row r="6551" spans="1:4">
      <c r="A6551">
        <v>6886</v>
      </c>
      <c r="B6551" t="s">
        <v>11071</v>
      </c>
      <c r="C6551" s="30">
        <v>390</v>
      </c>
      <c r="D6551" s="183">
        <v>0</v>
      </c>
    </row>
    <row r="6552" spans="1:4">
      <c r="A6552">
        <v>6887</v>
      </c>
      <c r="B6552" t="s">
        <v>11072</v>
      </c>
      <c r="C6552" s="30">
        <v>0</v>
      </c>
      <c r="D6552" s="183">
        <v>0</v>
      </c>
    </row>
    <row r="6553" spans="1:4">
      <c r="A6553">
        <v>6888</v>
      </c>
      <c r="B6553" t="s">
        <v>11073</v>
      </c>
      <c r="C6553" s="30">
        <v>0</v>
      </c>
      <c r="D6553" s="183">
        <v>0</v>
      </c>
    </row>
    <row r="6554" spans="1:4">
      <c r="A6554">
        <v>6889</v>
      </c>
      <c r="B6554" t="s">
        <v>11074</v>
      </c>
      <c r="C6554" s="30">
        <v>0</v>
      </c>
      <c r="D6554" s="183">
        <v>0</v>
      </c>
    </row>
    <row r="6555" spans="1:4">
      <c r="A6555">
        <v>6890</v>
      </c>
      <c r="B6555" t="s">
        <v>11075</v>
      </c>
      <c r="C6555" s="30">
        <v>0</v>
      </c>
      <c r="D6555" s="183">
        <v>0</v>
      </c>
    </row>
    <row r="6556" spans="1:4">
      <c r="A6556">
        <v>6891</v>
      </c>
      <c r="B6556" t="s">
        <v>11076</v>
      </c>
      <c r="C6556" s="30">
        <v>0</v>
      </c>
      <c r="D6556" s="183">
        <v>0</v>
      </c>
    </row>
    <row r="6557" spans="1:4">
      <c r="A6557">
        <v>6892</v>
      </c>
      <c r="B6557" t="s">
        <v>11077</v>
      </c>
      <c r="C6557" s="30">
        <v>78</v>
      </c>
      <c r="D6557" s="183">
        <v>0</v>
      </c>
    </row>
    <row r="6558" spans="1:4">
      <c r="A6558">
        <v>6893</v>
      </c>
      <c r="B6558" t="s">
        <v>11078</v>
      </c>
      <c r="C6558" s="30">
        <v>6</v>
      </c>
      <c r="D6558" s="183">
        <v>0</v>
      </c>
    </row>
    <row r="6559" spans="1:4">
      <c r="A6559">
        <v>6894</v>
      </c>
      <c r="B6559" t="s">
        <v>11079</v>
      </c>
      <c r="C6559" s="30">
        <v>0</v>
      </c>
      <c r="D6559" s="183">
        <v>0</v>
      </c>
    </row>
    <row r="6560" spans="1:4">
      <c r="A6560">
        <v>6895</v>
      </c>
      <c r="B6560" t="s">
        <v>11080</v>
      </c>
      <c r="C6560" s="30">
        <v>0</v>
      </c>
      <c r="D6560" s="183">
        <v>0</v>
      </c>
    </row>
    <row r="6561" spans="1:4">
      <c r="A6561">
        <v>6896</v>
      </c>
      <c r="B6561" t="s">
        <v>11081</v>
      </c>
      <c r="C6561" s="30">
        <v>0</v>
      </c>
      <c r="D6561" s="183">
        <v>0</v>
      </c>
    </row>
    <row r="6562" spans="1:4">
      <c r="A6562">
        <v>6897</v>
      </c>
      <c r="B6562" t="s">
        <v>11082</v>
      </c>
      <c r="C6562" s="30">
        <v>0</v>
      </c>
      <c r="D6562" s="183">
        <v>0</v>
      </c>
    </row>
    <row r="6563" spans="1:4">
      <c r="A6563">
        <v>6898</v>
      </c>
      <c r="B6563" t="s">
        <v>11083</v>
      </c>
      <c r="C6563" s="30">
        <v>0</v>
      </c>
      <c r="D6563" s="183">
        <v>0</v>
      </c>
    </row>
    <row r="6564" spans="1:4">
      <c r="A6564">
        <v>6899</v>
      </c>
      <c r="B6564" t="s">
        <v>11084</v>
      </c>
      <c r="C6564" s="30">
        <v>0</v>
      </c>
      <c r="D6564" s="183">
        <v>0</v>
      </c>
    </row>
    <row r="6565" spans="1:4">
      <c r="A6565">
        <v>6900</v>
      </c>
      <c r="B6565" t="s">
        <v>11085</v>
      </c>
      <c r="C6565" s="30">
        <v>24</v>
      </c>
      <c r="D6565" s="183">
        <v>0</v>
      </c>
    </row>
    <row r="6566" spans="1:4">
      <c r="A6566">
        <v>6901</v>
      </c>
      <c r="B6566" t="s">
        <v>11086</v>
      </c>
      <c r="C6566" s="30">
        <v>0</v>
      </c>
      <c r="D6566" s="183">
        <v>0</v>
      </c>
    </row>
    <row r="6567" spans="1:4">
      <c r="A6567">
        <v>6902</v>
      </c>
      <c r="B6567" t="s">
        <v>11087</v>
      </c>
      <c r="C6567" s="30">
        <v>0</v>
      </c>
      <c r="D6567" s="183">
        <v>29.763000000000002</v>
      </c>
    </row>
    <row r="6568" spans="1:4">
      <c r="A6568">
        <v>6903</v>
      </c>
      <c r="B6568" t="s">
        <v>11088</v>
      </c>
      <c r="C6568" s="30">
        <v>0</v>
      </c>
      <c r="D6568" s="183">
        <v>8.8000000000000007</v>
      </c>
    </row>
    <row r="6569" spans="1:4">
      <c r="A6569">
        <v>6904</v>
      </c>
      <c r="B6569" t="s">
        <v>11089</v>
      </c>
      <c r="C6569" s="30">
        <v>0</v>
      </c>
      <c r="D6569" s="183">
        <v>0</v>
      </c>
    </row>
    <row r="6570" spans="1:4">
      <c r="A6570">
        <v>6905</v>
      </c>
      <c r="B6570" t="s">
        <v>11090</v>
      </c>
      <c r="C6570" s="30">
        <v>0</v>
      </c>
      <c r="D6570" s="183">
        <v>0</v>
      </c>
    </row>
    <row r="6571" spans="1:4">
      <c r="A6571">
        <v>6906</v>
      </c>
      <c r="B6571" t="s">
        <v>11091</v>
      </c>
      <c r="C6571" s="30">
        <v>0</v>
      </c>
      <c r="D6571" s="183">
        <v>0</v>
      </c>
    </row>
    <row r="6572" spans="1:4">
      <c r="A6572">
        <v>6907</v>
      </c>
      <c r="B6572" t="s">
        <v>11092</v>
      </c>
      <c r="C6572" s="30">
        <v>0</v>
      </c>
      <c r="D6572" s="183">
        <v>0</v>
      </c>
    </row>
    <row r="6573" spans="1:4">
      <c r="A6573">
        <v>6908</v>
      </c>
      <c r="B6573" t="s">
        <v>11093</v>
      </c>
      <c r="C6573" s="30">
        <v>0</v>
      </c>
      <c r="D6573" s="183">
        <v>0</v>
      </c>
    </row>
    <row r="6574" spans="1:4">
      <c r="A6574">
        <v>6909</v>
      </c>
      <c r="B6574" t="s">
        <v>11094</v>
      </c>
      <c r="C6574" s="30">
        <v>12</v>
      </c>
      <c r="D6574" s="183">
        <v>8.0310000000000006</v>
      </c>
    </row>
    <row r="6575" spans="1:4">
      <c r="A6575">
        <v>6910</v>
      </c>
      <c r="B6575" t="s">
        <v>11095</v>
      </c>
      <c r="C6575" s="30">
        <v>0</v>
      </c>
      <c r="D6575" s="183">
        <v>0</v>
      </c>
    </row>
    <row r="6576" spans="1:4">
      <c r="A6576">
        <v>6911</v>
      </c>
      <c r="B6576" t="s">
        <v>11096</v>
      </c>
      <c r="C6576" s="30">
        <v>0</v>
      </c>
      <c r="D6576" s="183">
        <v>34.831000000000003</v>
      </c>
    </row>
    <row r="6577" spans="1:4">
      <c r="A6577">
        <v>6912</v>
      </c>
      <c r="B6577" t="s">
        <v>11097</v>
      </c>
      <c r="C6577" s="30">
        <v>0</v>
      </c>
      <c r="D6577" s="183">
        <v>0</v>
      </c>
    </row>
    <row r="6578" spans="1:4">
      <c r="A6578">
        <v>6913</v>
      </c>
      <c r="B6578" t="s">
        <v>11098</v>
      </c>
      <c r="C6578" s="30">
        <v>0</v>
      </c>
      <c r="D6578" s="183">
        <v>3.29</v>
      </c>
    </row>
    <row r="6579" spans="1:4">
      <c r="A6579">
        <v>6914</v>
      </c>
      <c r="B6579" t="s">
        <v>11099</v>
      </c>
      <c r="C6579" s="30">
        <v>36</v>
      </c>
      <c r="D6579" s="183">
        <v>0</v>
      </c>
    </row>
    <row r="6580" spans="1:4">
      <c r="A6580">
        <v>6915</v>
      </c>
      <c r="B6580" t="s">
        <v>11100</v>
      </c>
      <c r="C6580" s="30">
        <v>0</v>
      </c>
      <c r="D6580" s="183">
        <v>0</v>
      </c>
    </row>
    <row r="6581" spans="1:4">
      <c r="A6581">
        <v>6916</v>
      </c>
      <c r="B6581" t="s">
        <v>11101</v>
      </c>
      <c r="C6581" s="30">
        <v>9</v>
      </c>
      <c r="D6581" s="183">
        <v>0</v>
      </c>
    </row>
    <row r="6582" spans="1:4">
      <c r="A6582">
        <v>6917</v>
      </c>
      <c r="B6582" t="s">
        <v>11102</v>
      </c>
      <c r="C6582" s="30">
        <v>0</v>
      </c>
      <c r="D6582" s="183">
        <v>15.154</v>
      </c>
    </row>
    <row r="6583" spans="1:4">
      <c r="A6583">
        <v>6918</v>
      </c>
      <c r="B6583" t="s">
        <v>11103</v>
      </c>
      <c r="C6583" s="30">
        <v>0</v>
      </c>
      <c r="D6583" s="183">
        <v>0</v>
      </c>
    </row>
    <row r="6584" spans="1:4">
      <c r="A6584">
        <v>6919</v>
      </c>
      <c r="B6584" t="s">
        <v>27540</v>
      </c>
      <c r="C6584" s="30">
        <v>6</v>
      </c>
      <c r="D6584" s="183">
        <v>11.327999999999999</v>
      </c>
    </row>
    <row r="6585" spans="1:4">
      <c r="A6585">
        <v>6920</v>
      </c>
      <c r="B6585" t="s">
        <v>11104</v>
      </c>
      <c r="C6585" s="30">
        <v>9</v>
      </c>
      <c r="D6585" s="183">
        <v>0</v>
      </c>
    </row>
    <row r="6586" spans="1:4">
      <c r="A6586">
        <v>6921</v>
      </c>
      <c r="B6586" t="s">
        <v>11105</v>
      </c>
      <c r="C6586" s="30">
        <v>0</v>
      </c>
      <c r="D6586" s="183">
        <v>0</v>
      </c>
    </row>
    <row r="6587" spans="1:4">
      <c r="A6587">
        <v>6922</v>
      </c>
      <c r="B6587" t="s">
        <v>11106</v>
      </c>
      <c r="C6587" s="30">
        <v>0</v>
      </c>
      <c r="D6587" s="183">
        <v>0</v>
      </c>
    </row>
    <row r="6588" spans="1:4">
      <c r="A6588">
        <v>6923</v>
      </c>
      <c r="B6588" t="s">
        <v>11107</v>
      </c>
      <c r="C6588" s="30">
        <v>0</v>
      </c>
      <c r="D6588" s="183">
        <v>0</v>
      </c>
    </row>
    <row r="6589" spans="1:4">
      <c r="A6589">
        <v>6924</v>
      </c>
      <c r="B6589" t="s">
        <v>11108</v>
      </c>
      <c r="C6589" s="30">
        <v>0</v>
      </c>
      <c r="D6589" s="183">
        <v>0</v>
      </c>
    </row>
    <row r="6590" spans="1:4">
      <c r="A6590">
        <v>6925</v>
      </c>
      <c r="B6590" t="s">
        <v>11109</v>
      </c>
      <c r="C6590" s="30">
        <v>0</v>
      </c>
      <c r="D6590" s="183">
        <v>13.757</v>
      </c>
    </row>
    <row r="6591" spans="1:4">
      <c r="A6591">
        <v>6926</v>
      </c>
      <c r="B6591" t="s">
        <v>11110</v>
      </c>
      <c r="C6591" s="30">
        <v>0</v>
      </c>
      <c r="D6591" s="183">
        <v>0</v>
      </c>
    </row>
    <row r="6592" spans="1:4">
      <c r="A6592">
        <v>6927</v>
      </c>
      <c r="B6592" t="s">
        <v>32284</v>
      </c>
      <c r="C6592" s="30">
        <v>0</v>
      </c>
      <c r="D6592" s="183">
        <v>0</v>
      </c>
    </row>
    <row r="6593" spans="1:4">
      <c r="A6593">
        <v>6928</v>
      </c>
      <c r="B6593" t="s">
        <v>11111</v>
      </c>
      <c r="C6593" s="30">
        <v>0</v>
      </c>
      <c r="D6593" s="183">
        <v>0</v>
      </c>
    </row>
    <row r="6594" spans="1:4">
      <c r="A6594">
        <v>6929</v>
      </c>
      <c r="B6594" t="s">
        <v>11112</v>
      </c>
      <c r="C6594" s="30">
        <v>0</v>
      </c>
      <c r="D6594" s="183">
        <v>0</v>
      </c>
    </row>
    <row r="6595" spans="1:4">
      <c r="A6595">
        <v>6930</v>
      </c>
      <c r="B6595" t="s">
        <v>11113</v>
      </c>
      <c r="C6595" s="30">
        <v>0</v>
      </c>
      <c r="D6595" s="183">
        <v>6.968</v>
      </c>
    </row>
    <row r="6596" spans="1:4">
      <c r="A6596">
        <v>6931</v>
      </c>
      <c r="B6596" t="s">
        <v>11114</v>
      </c>
      <c r="C6596" s="30">
        <v>0</v>
      </c>
      <c r="D6596" s="183">
        <v>0</v>
      </c>
    </row>
    <row r="6597" spans="1:4">
      <c r="A6597">
        <v>6932</v>
      </c>
      <c r="B6597" t="s">
        <v>11115</v>
      </c>
      <c r="C6597" s="30">
        <v>0</v>
      </c>
      <c r="D6597" s="183">
        <v>0</v>
      </c>
    </row>
    <row r="6598" spans="1:4">
      <c r="A6598">
        <v>6933</v>
      </c>
      <c r="B6598" t="s">
        <v>27537</v>
      </c>
      <c r="C6598" s="30">
        <v>0</v>
      </c>
      <c r="D6598" s="183">
        <v>0</v>
      </c>
    </row>
    <row r="6599" spans="1:4">
      <c r="A6599">
        <v>6934</v>
      </c>
      <c r="B6599" t="s">
        <v>27538</v>
      </c>
      <c r="C6599" s="30">
        <v>0</v>
      </c>
      <c r="D6599" s="183">
        <v>0</v>
      </c>
    </row>
    <row r="6600" spans="1:4">
      <c r="A6600">
        <v>6935</v>
      </c>
      <c r="B6600" t="s">
        <v>11116</v>
      </c>
      <c r="C6600" s="30">
        <v>0</v>
      </c>
      <c r="D6600" s="183">
        <v>0</v>
      </c>
    </row>
    <row r="6601" spans="1:4">
      <c r="A6601">
        <v>6936</v>
      </c>
      <c r="B6601" t="s">
        <v>11117</v>
      </c>
      <c r="C6601" s="30">
        <v>0</v>
      </c>
      <c r="D6601" s="183">
        <v>148.41499999999999</v>
      </c>
    </row>
    <row r="6602" spans="1:4">
      <c r="A6602">
        <v>6937</v>
      </c>
      <c r="B6602" t="s">
        <v>11118</v>
      </c>
      <c r="C6602" s="30">
        <v>0</v>
      </c>
      <c r="D6602" s="183">
        <v>0</v>
      </c>
    </row>
    <row r="6603" spans="1:4">
      <c r="A6603">
        <v>6938</v>
      </c>
      <c r="B6603" t="s">
        <v>11119</v>
      </c>
      <c r="C6603" s="30">
        <v>0</v>
      </c>
      <c r="D6603" s="183">
        <v>0</v>
      </c>
    </row>
    <row r="6604" spans="1:4">
      <c r="A6604">
        <v>6939</v>
      </c>
      <c r="B6604" t="s">
        <v>11120</v>
      </c>
      <c r="C6604" s="30">
        <v>0</v>
      </c>
      <c r="D6604" s="183">
        <v>0</v>
      </c>
    </row>
    <row r="6605" spans="1:4">
      <c r="A6605">
        <v>6940</v>
      </c>
      <c r="B6605" t="s">
        <v>11121</v>
      </c>
      <c r="C6605" s="30">
        <v>0</v>
      </c>
      <c r="D6605" s="183">
        <v>0</v>
      </c>
    </row>
    <row r="6606" spans="1:4">
      <c r="A6606">
        <v>6941</v>
      </c>
      <c r="B6606" t="s">
        <v>11122</v>
      </c>
      <c r="C6606" s="30">
        <v>0</v>
      </c>
      <c r="D6606" s="183">
        <v>0</v>
      </c>
    </row>
    <row r="6607" spans="1:4">
      <c r="A6607">
        <v>6942</v>
      </c>
      <c r="B6607" t="s">
        <v>11123</v>
      </c>
      <c r="C6607" s="30">
        <v>27</v>
      </c>
      <c r="D6607" s="183">
        <v>0</v>
      </c>
    </row>
    <row r="6608" spans="1:4">
      <c r="A6608">
        <v>6943</v>
      </c>
      <c r="B6608" t="s">
        <v>11124</v>
      </c>
      <c r="C6608" s="30">
        <v>0</v>
      </c>
      <c r="D6608" s="183">
        <v>0</v>
      </c>
    </row>
    <row r="6609" spans="1:4">
      <c r="A6609">
        <v>6944</v>
      </c>
      <c r="B6609" t="s">
        <v>11125</v>
      </c>
      <c r="C6609" s="30">
        <v>0</v>
      </c>
      <c r="D6609" s="183">
        <v>0</v>
      </c>
    </row>
    <row r="6610" spans="1:4">
      <c r="A6610">
        <v>6945</v>
      </c>
      <c r="B6610" t="s">
        <v>11126</v>
      </c>
      <c r="C6610" s="30">
        <v>0</v>
      </c>
      <c r="D6610" s="183">
        <v>0</v>
      </c>
    </row>
    <row r="6611" spans="1:4">
      <c r="A6611">
        <v>6946</v>
      </c>
      <c r="B6611" t="s">
        <v>11127</v>
      </c>
      <c r="C6611" s="30">
        <v>0</v>
      </c>
      <c r="D6611" s="183">
        <v>7.6349999999999998</v>
      </c>
    </row>
    <row r="6612" spans="1:4">
      <c r="A6612">
        <v>6947</v>
      </c>
      <c r="B6612" t="s">
        <v>11128</v>
      </c>
      <c r="C6612" s="30">
        <v>3</v>
      </c>
      <c r="D6612" s="183">
        <v>13.007999999999999</v>
      </c>
    </row>
    <row r="6613" spans="1:4">
      <c r="A6613">
        <v>6948</v>
      </c>
      <c r="B6613" t="s">
        <v>31885</v>
      </c>
      <c r="C6613" s="30">
        <v>0</v>
      </c>
      <c r="D6613" s="183">
        <v>0</v>
      </c>
    </row>
    <row r="6614" spans="1:4">
      <c r="A6614">
        <v>6949</v>
      </c>
      <c r="B6614" t="s">
        <v>11129</v>
      </c>
      <c r="C6614" s="30">
        <v>0</v>
      </c>
      <c r="D6614" s="183">
        <v>19.681000000000001</v>
      </c>
    </row>
    <row r="6615" spans="1:4">
      <c r="A6615">
        <v>6950</v>
      </c>
      <c r="B6615" t="s">
        <v>11130</v>
      </c>
      <c r="C6615" s="30">
        <v>0</v>
      </c>
      <c r="D6615" s="183">
        <v>0</v>
      </c>
    </row>
    <row r="6616" spans="1:4">
      <c r="A6616">
        <v>6951</v>
      </c>
      <c r="B6616" t="s">
        <v>11131</v>
      </c>
      <c r="C6616" s="30">
        <v>0</v>
      </c>
      <c r="D6616" s="183">
        <v>0</v>
      </c>
    </row>
    <row r="6617" spans="1:4">
      <c r="A6617">
        <v>6952</v>
      </c>
      <c r="B6617" t="s">
        <v>11132</v>
      </c>
      <c r="C6617" s="30">
        <v>0</v>
      </c>
      <c r="D6617" s="183">
        <v>0</v>
      </c>
    </row>
    <row r="6618" spans="1:4">
      <c r="A6618">
        <v>6953</v>
      </c>
      <c r="B6618" t="s">
        <v>11133</v>
      </c>
      <c r="C6618" s="30">
        <v>0</v>
      </c>
      <c r="D6618" s="183">
        <v>24.27</v>
      </c>
    </row>
    <row r="6619" spans="1:4">
      <c r="A6619">
        <v>6954</v>
      </c>
      <c r="B6619" t="s">
        <v>11134</v>
      </c>
      <c r="C6619" s="30">
        <v>3</v>
      </c>
      <c r="D6619" s="183">
        <v>0</v>
      </c>
    </row>
    <row r="6620" spans="1:4">
      <c r="A6620">
        <v>6955</v>
      </c>
      <c r="B6620" t="s">
        <v>11135</v>
      </c>
      <c r="C6620" s="30">
        <v>0</v>
      </c>
      <c r="D6620" s="183">
        <v>0</v>
      </c>
    </row>
    <row r="6621" spans="1:4">
      <c r="A6621">
        <v>6956</v>
      </c>
      <c r="B6621" t="s">
        <v>11136</v>
      </c>
      <c r="C6621" s="30">
        <v>231</v>
      </c>
      <c r="D6621" s="183">
        <v>0</v>
      </c>
    </row>
    <row r="6622" spans="1:4">
      <c r="A6622">
        <v>6957</v>
      </c>
      <c r="B6622" t="s">
        <v>11137</v>
      </c>
      <c r="C6622" s="30">
        <v>0</v>
      </c>
      <c r="D6622" s="183">
        <v>0</v>
      </c>
    </row>
    <row r="6623" spans="1:4">
      <c r="A6623">
        <v>6958</v>
      </c>
      <c r="B6623" t="s">
        <v>11138</v>
      </c>
      <c r="C6623" s="30">
        <v>0</v>
      </c>
      <c r="D6623" s="183">
        <v>0</v>
      </c>
    </row>
    <row r="6624" spans="1:4">
      <c r="A6624">
        <v>6959</v>
      </c>
      <c r="B6624" t="s">
        <v>11139</v>
      </c>
      <c r="C6624" s="30">
        <v>0</v>
      </c>
      <c r="D6624" s="183">
        <v>0</v>
      </c>
    </row>
    <row r="6625" spans="1:4">
      <c r="A6625">
        <v>6960</v>
      </c>
      <c r="B6625" t="s">
        <v>11140</v>
      </c>
      <c r="C6625" s="30">
        <v>0</v>
      </c>
      <c r="D6625" s="183">
        <v>0</v>
      </c>
    </row>
    <row r="6626" spans="1:4">
      <c r="A6626">
        <v>6961</v>
      </c>
      <c r="B6626" t="s">
        <v>11141</v>
      </c>
      <c r="C6626" s="30">
        <v>150</v>
      </c>
      <c r="D6626" s="183">
        <v>0</v>
      </c>
    </row>
    <row r="6627" spans="1:4">
      <c r="A6627">
        <v>6962</v>
      </c>
      <c r="B6627" t="s">
        <v>11142</v>
      </c>
      <c r="C6627" s="30">
        <v>0</v>
      </c>
      <c r="D6627" s="183">
        <v>0</v>
      </c>
    </row>
    <row r="6628" spans="1:4">
      <c r="A6628">
        <v>6963</v>
      </c>
      <c r="B6628" t="s">
        <v>11143</v>
      </c>
      <c r="C6628" s="30">
        <v>0</v>
      </c>
      <c r="D6628" s="183">
        <v>0</v>
      </c>
    </row>
    <row r="6629" spans="1:4">
      <c r="A6629">
        <v>6964</v>
      </c>
      <c r="B6629" t="s">
        <v>11144</v>
      </c>
      <c r="C6629" s="30">
        <v>0</v>
      </c>
      <c r="D6629" s="183">
        <v>0</v>
      </c>
    </row>
    <row r="6630" spans="1:4">
      <c r="A6630">
        <v>6965</v>
      </c>
      <c r="B6630" t="s">
        <v>11145</v>
      </c>
      <c r="C6630" s="30">
        <v>0</v>
      </c>
      <c r="D6630" s="183">
        <v>0</v>
      </c>
    </row>
    <row r="6631" spans="1:4">
      <c r="A6631">
        <v>6966</v>
      </c>
      <c r="B6631" t="s">
        <v>11146</v>
      </c>
      <c r="C6631" s="30">
        <v>0</v>
      </c>
      <c r="D6631" s="183">
        <v>0</v>
      </c>
    </row>
    <row r="6632" spans="1:4">
      <c r="A6632">
        <v>6967</v>
      </c>
      <c r="B6632" t="s">
        <v>11147</v>
      </c>
      <c r="C6632" s="30">
        <v>0</v>
      </c>
      <c r="D6632" s="183">
        <v>9.3710000000000004</v>
      </c>
    </row>
    <row r="6633" spans="1:4">
      <c r="A6633">
        <v>6968</v>
      </c>
      <c r="B6633" t="s">
        <v>11148</v>
      </c>
      <c r="C6633" s="30">
        <v>0</v>
      </c>
      <c r="D6633" s="183">
        <v>0</v>
      </c>
    </row>
    <row r="6634" spans="1:4">
      <c r="A6634">
        <v>6969</v>
      </c>
      <c r="B6634" t="s">
        <v>11149</v>
      </c>
      <c r="C6634" s="30">
        <v>0</v>
      </c>
      <c r="D6634" s="183">
        <v>0</v>
      </c>
    </row>
    <row r="6635" spans="1:4">
      <c r="A6635">
        <v>6970</v>
      </c>
      <c r="B6635" t="s">
        <v>11150</v>
      </c>
      <c r="C6635" s="30">
        <v>0</v>
      </c>
      <c r="D6635" s="183">
        <v>0</v>
      </c>
    </row>
    <row r="6636" spans="1:4">
      <c r="A6636">
        <v>6971</v>
      </c>
      <c r="B6636" t="s">
        <v>11151</v>
      </c>
      <c r="C6636" s="30">
        <v>0</v>
      </c>
      <c r="D6636" s="183">
        <v>5.66</v>
      </c>
    </row>
    <row r="6637" spans="1:4">
      <c r="A6637">
        <v>6972</v>
      </c>
      <c r="B6637" t="s">
        <v>11152</v>
      </c>
      <c r="C6637" s="30">
        <v>0</v>
      </c>
      <c r="D6637" s="183">
        <v>20.36</v>
      </c>
    </row>
    <row r="6638" spans="1:4">
      <c r="A6638">
        <v>6973</v>
      </c>
      <c r="B6638" t="s">
        <v>11153</v>
      </c>
      <c r="C6638" s="30">
        <v>0</v>
      </c>
      <c r="D6638" s="183">
        <v>4.165</v>
      </c>
    </row>
    <row r="6639" spans="1:4">
      <c r="A6639">
        <v>6974</v>
      </c>
      <c r="B6639" t="s">
        <v>11154</v>
      </c>
      <c r="C6639" s="30">
        <v>36</v>
      </c>
      <c r="D6639" s="183">
        <v>0</v>
      </c>
    </row>
    <row r="6640" spans="1:4">
      <c r="A6640">
        <v>6975</v>
      </c>
      <c r="B6640" t="s">
        <v>30092</v>
      </c>
      <c r="C6640" s="30">
        <v>0</v>
      </c>
      <c r="D6640" s="183">
        <v>3.3330000000000002</v>
      </c>
    </row>
    <row r="6641" spans="1:4">
      <c r="A6641">
        <v>6976</v>
      </c>
      <c r="B6641" t="s">
        <v>27503</v>
      </c>
      <c r="C6641" s="30">
        <v>0</v>
      </c>
      <c r="D6641" s="183">
        <v>19.170000000000002</v>
      </c>
    </row>
    <row r="6642" spans="1:4">
      <c r="A6642">
        <v>6977</v>
      </c>
      <c r="B6642" t="s">
        <v>11156</v>
      </c>
      <c r="C6642" s="30">
        <v>0</v>
      </c>
      <c r="D6642" s="183">
        <v>0</v>
      </c>
    </row>
    <row r="6643" spans="1:4">
      <c r="A6643">
        <v>6978</v>
      </c>
      <c r="B6643" t="s">
        <v>11157</v>
      </c>
      <c r="C6643" s="30">
        <v>0</v>
      </c>
      <c r="D6643" s="183">
        <v>0</v>
      </c>
    </row>
    <row r="6644" spans="1:4">
      <c r="A6644">
        <v>6979</v>
      </c>
      <c r="B6644" t="s">
        <v>27502</v>
      </c>
      <c r="C6644" s="30">
        <v>0</v>
      </c>
      <c r="D6644" s="183">
        <v>16.254999999999999</v>
      </c>
    </row>
    <row r="6645" spans="1:4">
      <c r="A6645">
        <v>6980</v>
      </c>
      <c r="B6645" t="s">
        <v>11158</v>
      </c>
      <c r="C6645" s="30">
        <v>0</v>
      </c>
      <c r="D6645" s="183">
        <v>0</v>
      </c>
    </row>
    <row r="6646" spans="1:4">
      <c r="A6646">
        <v>6981</v>
      </c>
      <c r="B6646" t="s">
        <v>11159</v>
      </c>
      <c r="C6646" s="30">
        <v>0</v>
      </c>
      <c r="D6646" s="183">
        <v>15.484999999999999</v>
      </c>
    </row>
    <row r="6647" spans="1:4">
      <c r="A6647">
        <v>6982</v>
      </c>
      <c r="B6647" t="s">
        <v>11160</v>
      </c>
      <c r="C6647" s="30">
        <v>0</v>
      </c>
      <c r="D6647" s="183">
        <v>0</v>
      </c>
    </row>
    <row r="6648" spans="1:4">
      <c r="A6648">
        <v>6983</v>
      </c>
      <c r="B6648" t="s">
        <v>11161</v>
      </c>
      <c r="C6648" s="30">
        <v>0</v>
      </c>
      <c r="D6648" s="183">
        <v>0</v>
      </c>
    </row>
    <row r="6649" spans="1:4">
      <c r="A6649">
        <v>6984</v>
      </c>
      <c r="B6649" t="s">
        <v>11162</v>
      </c>
      <c r="C6649" s="30">
        <v>0</v>
      </c>
      <c r="D6649" s="183">
        <v>0</v>
      </c>
    </row>
    <row r="6650" spans="1:4">
      <c r="A6650">
        <v>6985</v>
      </c>
      <c r="B6650" t="s">
        <v>11163</v>
      </c>
      <c r="C6650" s="30">
        <v>0</v>
      </c>
      <c r="D6650" s="183">
        <v>0</v>
      </c>
    </row>
    <row r="6651" spans="1:4">
      <c r="A6651">
        <v>6986</v>
      </c>
      <c r="B6651" t="s">
        <v>11164</v>
      </c>
      <c r="C6651" s="30">
        <v>0</v>
      </c>
      <c r="D6651" s="183">
        <v>0</v>
      </c>
    </row>
    <row r="6652" spans="1:4">
      <c r="A6652">
        <v>6987</v>
      </c>
      <c r="B6652" t="s">
        <v>11165</v>
      </c>
      <c r="C6652" s="30">
        <v>0</v>
      </c>
      <c r="D6652" s="183">
        <v>41.055</v>
      </c>
    </row>
    <row r="6653" spans="1:4">
      <c r="A6653">
        <v>6988</v>
      </c>
      <c r="B6653" t="s">
        <v>11166</v>
      </c>
      <c r="C6653" s="30">
        <v>0</v>
      </c>
      <c r="D6653" s="183">
        <v>0</v>
      </c>
    </row>
    <row r="6654" spans="1:4">
      <c r="A6654">
        <v>6989</v>
      </c>
      <c r="B6654" t="s">
        <v>27536</v>
      </c>
      <c r="C6654" s="30">
        <v>0</v>
      </c>
      <c r="D6654" s="183">
        <v>0</v>
      </c>
    </row>
    <row r="6655" spans="1:4">
      <c r="A6655">
        <v>6990</v>
      </c>
      <c r="B6655" t="s">
        <v>11167</v>
      </c>
      <c r="C6655" s="30">
        <v>18</v>
      </c>
      <c r="D6655" s="183">
        <v>0</v>
      </c>
    </row>
    <row r="6656" spans="1:4">
      <c r="A6656">
        <v>6991</v>
      </c>
      <c r="B6656" t="s">
        <v>11168</v>
      </c>
      <c r="C6656" s="30">
        <v>0</v>
      </c>
      <c r="D6656" s="183">
        <v>10.752000000000001</v>
      </c>
    </row>
    <row r="6657" spans="1:4">
      <c r="A6657">
        <v>6992</v>
      </c>
      <c r="B6657" t="s">
        <v>11169</v>
      </c>
      <c r="C6657" s="30">
        <v>0</v>
      </c>
      <c r="D6657" s="183">
        <v>17.82</v>
      </c>
    </row>
    <row r="6658" spans="1:4">
      <c r="A6658">
        <v>6993</v>
      </c>
      <c r="B6658" t="s">
        <v>11170</v>
      </c>
      <c r="C6658" s="30">
        <v>0</v>
      </c>
      <c r="D6658" s="183">
        <v>0</v>
      </c>
    </row>
    <row r="6659" spans="1:4">
      <c r="A6659">
        <v>6994</v>
      </c>
      <c r="B6659" t="s">
        <v>11171</v>
      </c>
      <c r="C6659" s="30">
        <v>0</v>
      </c>
      <c r="D6659" s="183">
        <v>33.35</v>
      </c>
    </row>
    <row r="6660" spans="1:4">
      <c r="A6660">
        <v>6995</v>
      </c>
      <c r="B6660" t="s">
        <v>11172</v>
      </c>
      <c r="C6660" s="30">
        <v>0</v>
      </c>
      <c r="D6660" s="183">
        <v>0</v>
      </c>
    </row>
    <row r="6661" spans="1:4">
      <c r="A6661">
        <v>6996</v>
      </c>
      <c r="B6661" t="s">
        <v>11173</v>
      </c>
      <c r="C6661" s="30">
        <v>0</v>
      </c>
      <c r="D6661" s="183">
        <v>0</v>
      </c>
    </row>
    <row r="6662" spans="1:4">
      <c r="A6662">
        <v>6997</v>
      </c>
      <c r="B6662" t="s">
        <v>11174</v>
      </c>
      <c r="C6662" s="30">
        <v>12</v>
      </c>
      <c r="D6662" s="183">
        <v>0</v>
      </c>
    </row>
    <row r="6663" spans="1:4">
      <c r="A6663">
        <v>6998</v>
      </c>
      <c r="B6663" t="s">
        <v>11175</v>
      </c>
      <c r="C6663" s="30">
        <v>0</v>
      </c>
      <c r="D6663" s="183">
        <v>0</v>
      </c>
    </row>
    <row r="6664" spans="1:4">
      <c r="A6664">
        <v>6999</v>
      </c>
      <c r="B6664" t="s">
        <v>11176</v>
      </c>
      <c r="C6664" s="30">
        <v>0</v>
      </c>
      <c r="D6664" s="183">
        <v>0</v>
      </c>
    </row>
    <row r="6665" spans="1:4">
      <c r="A6665">
        <v>7000</v>
      </c>
      <c r="B6665" t="s">
        <v>11177</v>
      </c>
      <c r="C6665" s="30">
        <v>15</v>
      </c>
      <c r="D6665" s="183">
        <v>0</v>
      </c>
    </row>
    <row r="6666" spans="1:4">
      <c r="A6666">
        <v>7001</v>
      </c>
      <c r="B6666" t="s">
        <v>11178</v>
      </c>
      <c r="C6666" s="30">
        <v>0</v>
      </c>
      <c r="D6666" s="183">
        <v>0</v>
      </c>
    </row>
    <row r="6667" spans="1:4">
      <c r="A6667">
        <v>7002</v>
      </c>
      <c r="B6667" t="s">
        <v>11179</v>
      </c>
      <c r="C6667" s="30">
        <v>0</v>
      </c>
      <c r="D6667" s="183">
        <v>0</v>
      </c>
    </row>
    <row r="6668" spans="1:4">
      <c r="A6668">
        <v>7003</v>
      </c>
      <c r="B6668" t="s">
        <v>11180</v>
      </c>
      <c r="C6668" s="30">
        <v>0</v>
      </c>
      <c r="D6668" s="183">
        <v>0</v>
      </c>
    </row>
    <row r="6669" spans="1:4">
      <c r="A6669">
        <v>7004</v>
      </c>
      <c r="B6669" t="s">
        <v>11181</v>
      </c>
      <c r="C6669" s="30">
        <v>0</v>
      </c>
      <c r="D6669" s="183">
        <v>0</v>
      </c>
    </row>
    <row r="6670" spans="1:4">
      <c r="A6670">
        <v>7005</v>
      </c>
      <c r="B6670" t="s">
        <v>11182</v>
      </c>
      <c r="C6670" s="30">
        <v>0</v>
      </c>
      <c r="D6670" s="183">
        <v>0</v>
      </c>
    </row>
    <row r="6671" spans="1:4">
      <c r="A6671">
        <v>7006</v>
      </c>
      <c r="B6671" t="s">
        <v>11183</v>
      </c>
      <c r="C6671" s="30">
        <v>0</v>
      </c>
      <c r="D6671" s="183">
        <v>0</v>
      </c>
    </row>
    <row r="6672" spans="1:4">
      <c r="A6672">
        <v>7007</v>
      </c>
      <c r="B6672" t="s">
        <v>11184</v>
      </c>
      <c r="C6672" s="30">
        <v>24</v>
      </c>
      <c r="D6672" s="183">
        <v>0</v>
      </c>
    </row>
    <row r="6673" spans="1:4">
      <c r="A6673">
        <v>7008</v>
      </c>
      <c r="B6673" t="s">
        <v>11185</v>
      </c>
      <c r="C6673" s="30">
        <v>0</v>
      </c>
      <c r="D6673" s="183">
        <v>0</v>
      </c>
    </row>
    <row r="6674" spans="1:4">
      <c r="A6674">
        <v>7009</v>
      </c>
      <c r="B6674" t="s">
        <v>18213</v>
      </c>
      <c r="C6674" s="30">
        <v>0</v>
      </c>
      <c r="D6674" s="183">
        <v>0</v>
      </c>
    </row>
    <row r="6675" spans="1:4">
      <c r="A6675">
        <v>7010</v>
      </c>
      <c r="B6675" t="s">
        <v>11186</v>
      </c>
      <c r="C6675" s="30">
        <v>0</v>
      </c>
      <c r="D6675" s="183">
        <v>4.82</v>
      </c>
    </row>
    <row r="6676" spans="1:4">
      <c r="A6676">
        <v>7011</v>
      </c>
      <c r="B6676" t="s">
        <v>11187</v>
      </c>
      <c r="C6676" s="30">
        <v>0</v>
      </c>
      <c r="D6676" s="183">
        <v>0</v>
      </c>
    </row>
    <row r="6677" spans="1:4">
      <c r="A6677">
        <v>7012</v>
      </c>
      <c r="B6677" t="s">
        <v>11188</v>
      </c>
      <c r="C6677" s="30">
        <v>0</v>
      </c>
      <c r="D6677" s="183">
        <v>0</v>
      </c>
    </row>
    <row r="6678" spans="1:4">
      <c r="A6678">
        <v>7013</v>
      </c>
      <c r="B6678" t="s">
        <v>11189</v>
      </c>
      <c r="C6678" s="30">
        <v>0</v>
      </c>
      <c r="D6678" s="183">
        <v>0</v>
      </c>
    </row>
    <row r="6679" spans="1:4">
      <c r="A6679">
        <v>7014</v>
      </c>
      <c r="B6679" t="s">
        <v>11190</v>
      </c>
      <c r="C6679" s="30">
        <v>84</v>
      </c>
      <c r="D6679" s="183">
        <v>0</v>
      </c>
    </row>
    <row r="6680" spans="1:4">
      <c r="A6680">
        <v>7015</v>
      </c>
      <c r="B6680" t="s">
        <v>11191</v>
      </c>
      <c r="C6680" s="30">
        <v>0</v>
      </c>
      <c r="D6680" s="183">
        <v>0</v>
      </c>
    </row>
    <row r="6681" spans="1:4">
      <c r="A6681">
        <v>7016</v>
      </c>
      <c r="B6681" t="s">
        <v>11192</v>
      </c>
      <c r="C6681" s="30">
        <v>0</v>
      </c>
      <c r="D6681" s="183">
        <v>0</v>
      </c>
    </row>
    <row r="6682" spans="1:4">
      <c r="A6682">
        <v>7017</v>
      </c>
      <c r="B6682" t="s">
        <v>11193</v>
      </c>
      <c r="C6682" s="30">
        <v>0</v>
      </c>
      <c r="D6682" s="183">
        <v>21.2</v>
      </c>
    </row>
    <row r="6683" spans="1:4">
      <c r="A6683">
        <v>7019</v>
      </c>
      <c r="B6683" t="s">
        <v>11194</v>
      </c>
      <c r="C6683" s="30">
        <v>0</v>
      </c>
      <c r="D6683" s="183">
        <v>0</v>
      </c>
    </row>
    <row r="6684" spans="1:4">
      <c r="A6684">
        <v>7020</v>
      </c>
      <c r="B6684" t="s">
        <v>11195</v>
      </c>
      <c r="C6684" s="30">
        <v>0</v>
      </c>
      <c r="D6684" s="183">
        <v>0</v>
      </c>
    </row>
    <row r="6685" spans="1:4">
      <c r="A6685">
        <v>7021</v>
      </c>
      <c r="B6685" t="s">
        <v>11196</v>
      </c>
      <c r="C6685" s="30">
        <v>0</v>
      </c>
      <c r="D6685" s="183">
        <v>0</v>
      </c>
    </row>
    <row r="6686" spans="1:4">
      <c r="A6686">
        <v>7022</v>
      </c>
      <c r="B6686" t="s">
        <v>11197</v>
      </c>
      <c r="C6686" s="30">
        <v>0</v>
      </c>
      <c r="D6686" s="183">
        <v>0</v>
      </c>
    </row>
    <row r="6687" spans="1:4">
      <c r="A6687">
        <v>7023</v>
      </c>
      <c r="B6687" t="s">
        <v>11198</v>
      </c>
      <c r="C6687" s="30">
        <v>0</v>
      </c>
      <c r="D6687" s="183">
        <v>0</v>
      </c>
    </row>
    <row r="6688" spans="1:4">
      <c r="A6688">
        <v>7024</v>
      </c>
      <c r="B6688" t="s">
        <v>11199</v>
      </c>
      <c r="C6688" s="30">
        <v>0</v>
      </c>
      <c r="D6688" s="183">
        <v>0</v>
      </c>
    </row>
    <row r="6689" spans="1:4">
      <c r="A6689">
        <v>7025</v>
      </c>
      <c r="B6689" t="s">
        <v>11200</v>
      </c>
      <c r="C6689" s="30">
        <v>0</v>
      </c>
      <c r="D6689" s="183">
        <v>0</v>
      </c>
    </row>
    <row r="6690" spans="1:4">
      <c r="A6690">
        <v>7026</v>
      </c>
      <c r="B6690" t="s">
        <v>11201</v>
      </c>
      <c r="C6690" s="30">
        <v>0</v>
      </c>
      <c r="D6690" s="183">
        <v>0</v>
      </c>
    </row>
    <row r="6691" spans="1:4">
      <c r="A6691">
        <v>7027</v>
      </c>
      <c r="B6691" t="s">
        <v>11202</v>
      </c>
      <c r="C6691" s="30">
        <v>0</v>
      </c>
      <c r="D6691" s="183">
        <v>0</v>
      </c>
    </row>
    <row r="6692" spans="1:4">
      <c r="A6692">
        <v>7028</v>
      </c>
      <c r="B6692" t="s">
        <v>11203</v>
      </c>
      <c r="C6692" s="30">
        <v>0</v>
      </c>
      <c r="D6692" s="183">
        <v>0</v>
      </c>
    </row>
    <row r="6693" spans="1:4">
      <c r="A6693">
        <v>7029</v>
      </c>
      <c r="B6693" t="s">
        <v>11204</v>
      </c>
      <c r="C6693" s="30">
        <v>0</v>
      </c>
      <c r="D6693" s="183">
        <v>0</v>
      </c>
    </row>
    <row r="6694" spans="1:4">
      <c r="A6694">
        <v>7030</v>
      </c>
      <c r="B6694" t="s">
        <v>11205</v>
      </c>
      <c r="C6694" s="30">
        <v>0</v>
      </c>
      <c r="D6694" s="183">
        <v>0</v>
      </c>
    </row>
    <row r="6695" spans="1:4">
      <c r="A6695">
        <v>7031</v>
      </c>
      <c r="B6695" t="s">
        <v>18214</v>
      </c>
      <c r="C6695" s="30">
        <v>0</v>
      </c>
      <c r="D6695" s="183">
        <v>4.3689999999999998</v>
      </c>
    </row>
    <row r="6696" spans="1:4">
      <c r="A6696">
        <v>7032</v>
      </c>
      <c r="B6696" t="s">
        <v>18215</v>
      </c>
      <c r="C6696" s="30">
        <v>792</v>
      </c>
      <c r="D6696" s="183">
        <v>7.8869999999999996</v>
      </c>
    </row>
    <row r="6697" spans="1:4">
      <c r="A6697">
        <v>7033</v>
      </c>
      <c r="B6697" t="s">
        <v>11206</v>
      </c>
      <c r="C6697" s="30">
        <v>0</v>
      </c>
      <c r="D6697" s="183">
        <v>0</v>
      </c>
    </row>
    <row r="6698" spans="1:4">
      <c r="A6698">
        <v>7034</v>
      </c>
      <c r="B6698" t="s">
        <v>11207</v>
      </c>
      <c r="C6698" s="30">
        <v>12</v>
      </c>
      <c r="D6698" s="183">
        <v>10.124000000000001</v>
      </c>
    </row>
    <row r="6699" spans="1:4">
      <c r="A6699">
        <v>7035</v>
      </c>
      <c r="B6699" t="s">
        <v>11208</v>
      </c>
      <c r="C6699" s="30">
        <v>0</v>
      </c>
      <c r="D6699" s="183">
        <v>6.8550000000000004</v>
      </c>
    </row>
    <row r="6700" spans="1:4">
      <c r="A6700">
        <v>7036</v>
      </c>
      <c r="B6700" t="s">
        <v>11209</v>
      </c>
      <c r="C6700" s="30">
        <v>0</v>
      </c>
      <c r="D6700" s="183">
        <v>17.242999999999999</v>
      </c>
    </row>
    <row r="6701" spans="1:4">
      <c r="A6701">
        <v>7037</v>
      </c>
      <c r="B6701" t="s">
        <v>11210</v>
      </c>
      <c r="C6701" s="30">
        <v>0</v>
      </c>
      <c r="D6701" s="183">
        <v>0</v>
      </c>
    </row>
    <row r="6702" spans="1:4">
      <c r="A6702">
        <v>7038</v>
      </c>
      <c r="B6702" t="s">
        <v>11211</v>
      </c>
      <c r="C6702" s="30">
        <v>0</v>
      </c>
      <c r="D6702" s="183">
        <v>26.006</v>
      </c>
    </row>
    <row r="6703" spans="1:4">
      <c r="A6703">
        <v>7039</v>
      </c>
      <c r="B6703" t="s">
        <v>11212</v>
      </c>
      <c r="C6703" s="30">
        <v>0</v>
      </c>
      <c r="D6703" s="183">
        <v>26.4</v>
      </c>
    </row>
    <row r="6704" spans="1:4">
      <c r="A6704">
        <v>7040</v>
      </c>
      <c r="B6704" t="s">
        <v>11213</v>
      </c>
      <c r="C6704" s="30">
        <v>0</v>
      </c>
      <c r="D6704" s="183">
        <v>0</v>
      </c>
    </row>
    <row r="6705" spans="1:4">
      <c r="A6705">
        <v>7041</v>
      </c>
      <c r="B6705" t="s">
        <v>27530</v>
      </c>
      <c r="C6705" s="30">
        <v>6</v>
      </c>
      <c r="D6705" s="183">
        <v>0</v>
      </c>
    </row>
    <row r="6706" spans="1:4">
      <c r="A6706">
        <v>7042</v>
      </c>
      <c r="B6706" t="s">
        <v>27531</v>
      </c>
      <c r="C6706" s="30">
        <v>0</v>
      </c>
      <c r="D6706" s="183">
        <v>0</v>
      </c>
    </row>
    <row r="6707" spans="1:4">
      <c r="A6707">
        <v>7043</v>
      </c>
      <c r="B6707" t="s">
        <v>27532</v>
      </c>
      <c r="C6707" s="30">
        <v>0</v>
      </c>
      <c r="D6707" s="183">
        <v>0</v>
      </c>
    </row>
    <row r="6708" spans="1:4">
      <c r="A6708">
        <v>7044</v>
      </c>
      <c r="B6708" t="s">
        <v>27533</v>
      </c>
      <c r="C6708" s="30">
        <v>0</v>
      </c>
      <c r="D6708" s="183">
        <v>0</v>
      </c>
    </row>
    <row r="6709" spans="1:4">
      <c r="A6709">
        <v>7045</v>
      </c>
      <c r="B6709" t="s">
        <v>11214</v>
      </c>
      <c r="C6709" s="30">
        <v>0</v>
      </c>
      <c r="D6709" s="183">
        <v>0</v>
      </c>
    </row>
    <row r="6710" spans="1:4">
      <c r="A6710">
        <v>7046</v>
      </c>
      <c r="B6710" t="s">
        <v>11215</v>
      </c>
      <c r="C6710" s="30">
        <v>0</v>
      </c>
      <c r="D6710" s="183">
        <v>0</v>
      </c>
    </row>
    <row r="6711" spans="1:4">
      <c r="A6711">
        <v>7047</v>
      </c>
      <c r="B6711" t="s">
        <v>11216</v>
      </c>
      <c r="C6711" s="30">
        <v>0</v>
      </c>
      <c r="D6711" s="183">
        <v>0</v>
      </c>
    </row>
    <row r="6712" spans="1:4">
      <c r="A6712">
        <v>7048</v>
      </c>
      <c r="B6712" t="s">
        <v>11217</v>
      </c>
      <c r="C6712" s="30">
        <v>0</v>
      </c>
      <c r="D6712" s="183">
        <v>0</v>
      </c>
    </row>
    <row r="6713" spans="1:4">
      <c r="A6713">
        <v>7049</v>
      </c>
      <c r="B6713" t="s">
        <v>11218</v>
      </c>
      <c r="C6713" s="30">
        <v>0</v>
      </c>
      <c r="D6713" s="183">
        <v>0.76700000000000002</v>
      </c>
    </row>
    <row r="6714" spans="1:4">
      <c r="A6714">
        <v>7050</v>
      </c>
      <c r="B6714" t="s">
        <v>10338</v>
      </c>
      <c r="C6714" s="30">
        <v>0</v>
      </c>
      <c r="D6714" s="183">
        <v>0</v>
      </c>
    </row>
    <row r="6715" spans="1:4">
      <c r="A6715">
        <v>7051</v>
      </c>
      <c r="B6715" t="s">
        <v>11219</v>
      </c>
      <c r="C6715" s="30">
        <v>0</v>
      </c>
      <c r="D6715" s="183">
        <v>0</v>
      </c>
    </row>
    <row r="6716" spans="1:4">
      <c r="A6716">
        <v>7052</v>
      </c>
      <c r="B6716" t="s">
        <v>11220</v>
      </c>
      <c r="C6716" s="30">
        <v>0</v>
      </c>
      <c r="D6716" s="183">
        <v>25.213000000000001</v>
      </c>
    </row>
    <row r="6717" spans="1:4">
      <c r="A6717">
        <v>7053</v>
      </c>
      <c r="B6717" t="s">
        <v>11221</v>
      </c>
      <c r="C6717" s="30">
        <v>0</v>
      </c>
      <c r="D6717" s="183">
        <v>12.981</v>
      </c>
    </row>
    <row r="6718" spans="1:4">
      <c r="A6718">
        <v>7054</v>
      </c>
      <c r="B6718" t="s">
        <v>11222</v>
      </c>
      <c r="C6718" s="30">
        <v>0</v>
      </c>
      <c r="D6718" s="183">
        <v>15.971</v>
      </c>
    </row>
    <row r="6719" spans="1:4">
      <c r="A6719">
        <v>7055</v>
      </c>
      <c r="B6719" t="s">
        <v>11223</v>
      </c>
      <c r="C6719" s="30">
        <v>0</v>
      </c>
      <c r="D6719" s="183">
        <v>0</v>
      </c>
    </row>
    <row r="6720" spans="1:4">
      <c r="A6720">
        <v>7056</v>
      </c>
      <c r="B6720" t="s">
        <v>11224</v>
      </c>
      <c r="C6720" s="30">
        <v>66</v>
      </c>
      <c r="D6720" s="183">
        <v>5.62</v>
      </c>
    </row>
    <row r="6721" spans="1:4">
      <c r="A6721">
        <v>7057</v>
      </c>
      <c r="B6721" t="s">
        <v>11225</v>
      </c>
      <c r="C6721" s="30">
        <v>12</v>
      </c>
      <c r="D6721" s="183">
        <v>0</v>
      </c>
    </row>
    <row r="6722" spans="1:4">
      <c r="A6722">
        <v>7058</v>
      </c>
      <c r="B6722" t="s">
        <v>11226</v>
      </c>
      <c r="C6722" s="30">
        <v>0</v>
      </c>
      <c r="D6722" s="183">
        <v>12.792999999999999</v>
      </c>
    </row>
    <row r="6723" spans="1:4">
      <c r="A6723">
        <v>7059</v>
      </c>
      <c r="B6723" t="s">
        <v>11227</v>
      </c>
      <c r="C6723" s="30">
        <v>0</v>
      </c>
      <c r="D6723" s="183">
        <v>0</v>
      </c>
    </row>
    <row r="6724" spans="1:4">
      <c r="A6724">
        <v>7060</v>
      </c>
      <c r="B6724" t="s">
        <v>11228</v>
      </c>
      <c r="C6724" s="30">
        <v>0</v>
      </c>
      <c r="D6724" s="183">
        <v>0</v>
      </c>
    </row>
    <row r="6725" spans="1:4">
      <c r="A6725">
        <v>7061</v>
      </c>
      <c r="B6725" t="s">
        <v>11229</v>
      </c>
      <c r="C6725" s="30">
        <v>0</v>
      </c>
      <c r="D6725" s="183">
        <v>0</v>
      </c>
    </row>
    <row r="6726" spans="1:4">
      <c r="A6726">
        <v>7062</v>
      </c>
      <c r="B6726" t="s">
        <v>11230</v>
      </c>
      <c r="C6726" s="30">
        <v>33</v>
      </c>
      <c r="D6726" s="183">
        <v>4.9429999999999996</v>
      </c>
    </row>
    <row r="6727" spans="1:4">
      <c r="A6727">
        <v>7063</v>
      </c>
      <c r="B6727" t="s">
        <v>11231</v>
      </c>
      <c r="C6727" s="30">
        <v>0</v>
      </c>
      <c r="D6727" s="183">
        <v>0</v>
      </c>
    </row>
    <row r="6728" spans="1:4">
      <c r="A6728">
        <v>7064</v>
      </c>
      <c r="B6728" t="s">
        <v>11232</v>
      </c>
      <c r="C6728" s="30">
        <v>29</v>
      </c>
      <c r="D6728" s="183">
        <v>26.706</v>
      </c>
    </row>
    <row r="6729" spans="1:4">
      <c r="A6729">
        <v>7065</v>
      </c>
      <c r="B6729" t="s">
        <v>11233</v>
      </c>
      <c r="C6729" s="30">
        <v>0</v>
      </c>
      <c r="D6729" s="183">
        <v>18.884</v>
      </c>
    </row>
    <row r="6730" spans="1:4">
      <c r="A6730">
        <v>7066</v>
      </c>
      <c r="B6730" t="s">
        <v>11234</v>
      </c>
      <c r="C6730" s="30">
        <v>0</v>
      </c>
      <c r="D6730" s="183">
        <v>0</v>
      </c>
    </row>
    <row r="6731" spans="1:4">
      <c r="A6731">
        <v>7067</v>
      </c>
      <c r="B6731" t="s">
        <v>11235</v>
      </c>
      <c r="C6731" s="30">
        <v>15</v>
      </c>
      <c r="D6731" s="183">
        <v>3.5179999999999998</v>
      </c>
    </row>
    <row r="6732" spans="1:4">
      <c r="A6732">
        <v>7068</v>
      </c>
      <c r="B6732" t="s">
        <v>11236</v>
      </c>
      <c r="C6732" s="30">
        <v>0</v>
      </c>
      <c r="D6732" s="183">
        <v>0</v>
      </c>
    </row>
    <row r="6733" spans="1:4">
      <c r="A6733">
        <v>7077</v>
      </c>
      <c r="B6733" t="s">
        <v>11237</v>
      </c>
      <c r="C6733" s="30">
        <v>0</v>
      </c>
      <c r="D6733" s="183">
        <v>9.2279999999999998</v>
      </c>
    </row>
    <row r="6734" spans="1:4">
      <c r="A6734">
        <v>7078</v>
      </c>
      <c r="B6734" t="s">
        <v>11238</v>
      </c>
      <c r="C6734" s="30">
        <v>0</v>
      </c>
      <c r="D6734" s="183">
        <v>0</v>
      </c>
    </row>
    <row r="6735" spans="1:4">
      <c r="A6735">
        <v>7079</v>
      </c>
      <c r="B6735" t="s">
        <v>11239</v>
      </c>
      <c r="C6735" s="30">
        <v>72</v>
      </c>
      <c r="D6735" s="183">
        <v>0</v>
      </c>
    </row>
    <row r="6736" spans="1:4">
      <c r="A6736">
        <v>7080</v>
      </c>
      <c r="B6736" t="s">
        <v>11240</v>
      </c>
      <c r="C6736" s="30">
        <v>0</v>
      </c>
      <c r="D6736" s="183">
        <v>0</v>
      </c>
    </row>
    <row r="6737" spans="1:4">
      <c r="A6737">
        <v>7081</v>
      </c>
      <c r="B6737" t="s">
        <v>11241</v>
      </c>
      <c r="C6737" s="30">
        <v>0</v>
      </c>
      <c r="D6737" s="183">
        <v>0</v>
      </c>
    </row>
    <row r="6738" spans="1:4">
      <c r="A6738">
        <v>7082</v>
      </c>
      <c r="B6738" t="s">
        <v>11242</v>
      </c>
      <c r="C6738" s="30">
        <v>0</v>
      </c>
      <c r="D6738" s="183">
        <v>0</v>
      </c>
    </row>
    <row r="6739" spans="1:4">
      <c r="A6739">
        <v>7083</v>
      </c>
      <c r="B6739" t="s">
        <v>11243</v>
      </c>
      <c r="C6739" s="30">
        <v>0</v>
      </c>
      <c r="D6739" s="183">
        <v>0</v>
      </c>
    </row>
    <row r="6740" spans="1:4">
      <c r="A6740">
        <v>7084</v>
      </c>
      <c r="B6740" t="s">
        <v>11244</v>
      </c>
      <c r="C6740" s="30">
        <v>0</v>
      </c>
      <c r="D6740" s="183">
        <v>16.523</v>
      </c>
    </row>
    <row r="6741" spans="1:4">
      <c r="A6741">
        <v>7085</v>
      </c>
      <c r="B6741" t="s">
        <v>11245</v>
      </c>
      <c r="C6741" s="30">
        <v>0</v>
      </c>
      <c r="D6741" s="183">
        <v>39.774999999999999</v>
      </c>
    </row>
    <row r="6742" spans="1:4">
      <c r="A6742">
        <v>7086</v>
      </c>
      <c r="B6742" t="s">
        <v>11246</v>
      </c>
      <c r="C6742" s="30">
        <v>0</v>
      </c>
      <c r="D6742" s="183">
        <v>3.109</v>
      </c>
    </row>
    <row r="6743" spans="1:4">
      <c r="A6743">
        <v>7087</v>
      </c>
      <c r="B6743" t="s">
        <v>11247</v>
      </c>
      <c r="C6743" s="30">
        <v>0</v>
      </c>
      <c r="D6743" s="183">
        <v>27.193000000000001</v>
      </c>
    </row>
    <row r="6744" spans="1:4">
      <c r="A6744">
        <v>7088</v>
      </c>
      <c r="B6744" t="s">
        <v>11248</v>
      </c>
      <c r="C6744" s="30">
        <v>0</v>
      </c>
      <c r="D6744" s="183">
        <v>0</v>
      </c>
    </row>
    <row r="6745" spans="1:4">
      <c r="A6745">
        <v>7089</v>
      </c>
      <c r="B6745" t="s">
        <v>11249</v>
      </c>
      <c r="C6745" s="30">
        <v>0</v>
      </c>
      <c r="D6745" s="183">
        <v>0</v>
      </c>
    </row>
    <row r="6746" spans="1:4">
      <c r="A6746">
        <v>7090</v>
      </c>
      <c r="B6746" t="s">
        <v>11250</v>
      </c>
      <c r="C6746" s="30">
        <v>0</v>
      </c>
      <c r="D6746" s="183">
        <v>24.45</v>
      </c>
    </row>
    <row r="6747" spans="1:4">
      <c r="A6747">
        <v>7091</v>
      </c>
      <c r="B6747" t="s">
        <v>11251</v>
      </c>
      <c r="C6747" s="30">
        <v>0</v>
      </c>
      <c r="D6747" s="183">
        <v>0</v>
      </c>
    </row>
    <row r="6748" spans="1:4">
      <c r="A6748">
        <v>7092</v>
      </c>
      <c r="B6748" t="s">
        <v>11252</v>
      </c>
      <c r="C6748" s="30">
        <v>0</v>
      </c>
      <c r="D6748" s="183">
        <v>15.228</v>
      </c>
    </row>
    <row r="6749" spans="1:4">
      <c r="A6749">
        <v>7093</v>
      </c>
      <c r="B6749" t="s">
        <v>11253</v>
      </c>
      <c r="C6749" s="30">
        <v>0</v>
      </c>
      <c r="D6749" s="183">
        <v>0</v>
      </c>
    </row>
    <row r="6750" spans="1:4">
      <c r="A6750">
        <v>7094</v>
      </c>
      <c r="B6750" t="s">
        <v>11254</v>
      </c>
      <c r="C6750" s="30">
        <v>0</v>
      </c>
      <c r="D6750" s="183">
        <v>72</v>
      </c>
    </row>
    <row r="6751" spans="1:4">
      <c r="A6751">
        <v>7095</v>
      </c>
      <c r="B6751" t="s">
        <v>11255</v>
      </c>
      <c r="C6751" s="30">
        <v>0</v>
      </c>
      <c r="D6751" s="183">
        <v>0</v>
      </c>
    </row>
    <row r="6752" spans="1:4">
      <c r="A6752">
        <v>7096</v>
      </c>
      <c r="B6752" t="s">
        <v>11256</v>
      </c>
      <c r="C6752" s="30">
        <v>0</v>
      </c>
      <c r="D6752" s="183">
        <v>0</v>
      </c>
    </row>
    <row r="6753" spans="1:4">
      <c r="A6753">
        <v>7097</v>
      </c>
      <c r="B6753" t="s">
        <v>11257</v>
      </c>
      <c r="C6753" s="30">
        <v>0</v>
      </c>
      <c r="D6753" s="183">
        <v>0</v>
      </c>
    </row>
    <row r="6754" spans="1:4">
      <c r="A6754">
        <v>7098</v>
      </c>
      <c r="B6754" t="s">
        <v>11258</v>
      </c>
      <c r="C6754" s="30">
        <v>0</v>
      </c>
      <c r="D6754" s="183">
        <v>21.995999999999999</v>
      </c>
    </row>
    <row r="6755" spans="1:4">
      <c r="A6755">
        <v>7099</v>
      </c>
      <c r="B6755" t="s">
        <v>11259</v>
      </c>
      <c r="C6755" s="30">
        <v>33</v>
      </c>
      <c r="D6755" s="183">
        <v>23.091999999999999</v>
      </c>
    </row>
    <row r="6756" spans="1:4">
      <c r="A6756">
        <v>7100</v>
      </c>
      <c r="B6756" t="s">
        <v>11260</v>
      </c>
      <c r="C6756" s="30">
        <v>0</v>
      </c>
      <c r="D6756" s="183">
        <v>0</v>
      </c>
    </row>
    <row r="6757" spans="1:4">
      <c r="A6757">
        <v>7101</v>
      </c>
      <c r="B6757" t="s">
        <v>11261</v>
      </c>
      <c r="C6757" s="30">
        <v>0</v>
      </c>
      <c r="D6757" s="183">
        <v>8.3089999999999993</v>
      </c>
    </row>
    <row r="6758" spans="1:4">
      <c r="A6758">
        <v>7102</v>
      </c>
      <c r="B6758" t="s">
        <v>11262</v>
      </c>
      <c r="C6758" s="30">
        <v>0</v>
      </c>
      <c r="D6758" s="183">
        <v>0</v>
      </c>
    </row>
    <row r="6759" spans="1:4">
      <c r="A6759">
        <v>7103</v>
      </c>
      <c r="B6759" t="s">
        <v>11263</v>
      </c>
      <c r="C6759" s="30">
        <v>3</v>
      </c>
      <c r="D6759" s="183">
        <v>0</v>
      </c>
    </row>
    <row r="6760" spans="1:4">
      <c r="A6760">
        <v>7104</v>
      </c>
      <c r="B6760" t="s">
        <v>11264</v>
      </c>
      <c r="C6760" s="30">
        <v>0</v>
      </c>
      <c r="D6760" s="183">
        <v>0</v>
      </c>
    </row>
    <row r="6761" spans="1:4">
      <c r="A6761">
        <v>7105</v>
      </c>
      <c r="B6761" t="s">
        <v>11265</v>
      </c>
      <c r="C6761" s="30">
        <v>0</v>
      </c>
      <c r="D6761" s="183">
        <v>7.2370000000000001</v>
      </c>
    </row>
    <row r="6762" spans="1:4">
      <c r="A6762">
        <v>7106</v>
      </c>
      <c r="B6762" t="s">
        <v>11266</v>
      </c>
      <c r="C6762" s="30">
        <v>0</v>
      </c>
      <c r="D6762" s="183">
        <v>0</v>
      </c>
    </row>
    <row r="6763" spans="1:4">
      <c r="A6763">
        <v>7107</v>
      </c>
      <c r="B6763" t="s">
        <v>11267</v>
      </c>
      <c r="C6763" s="30">
        <v>180</v>
      </c>
      <c r="D6763" s="183">
        <v>0</v>
      </c>
    </row>
    <row r="6764" spans="1:4">
      <c r="A6764">
        <v>7108</v>
      </c>
      <c r="B6764" t="s">
        <v>11268</v>
      </c>
      <c r="C6764" s="30">
        <v>0</v>
      </c>
      <c r="D6764" s="183">
        <v>11.683999999999999</v>
      </c>
    </row>
    <row r="6765" spans="1:4">
      <c r="A6765">
        <v>7109</v>
      </c>
      <c r="B6765" t="s">
        <v>27467</v>
      </c>
      <c r="C6765" s="30">
        <v>0</v>
      </c>
      <c r="D6765" s="183">
        <v>0</v>
      </c>
    </row>
    <row r="6766" spans="1:4">
      <c r="A6766">
        <v>7110</v>
      </c>
      <c r="B6766" t="s">
        <v>11269</v>
      </c>
      <c r="C6766" s="30">
        <v>0</v>
      </c>
      <c r="D6766" s="183">
        <v>0</v>
      </c>
    </row>
    <row r="6767" spans="1:4">
      <c r="A6767">
        <v>7111</v>
      </c>
      <c r="B6767" t="s">
        <v>11270</v>
      </c>
      <c r="C6767" s="30">
        <v>0</v>
      </c>
      <c r="D6767" s="183">
        <v>9.9540000000000006</v>
      </c>
    </row>
    <row r="6768" spans="1:4">
      <c r="A6768">
        <v>7112</v>
      </c>
      <c r="B6768" t="s">
        <v>27514</v>
      </c>
      <c r="C6768" s="30">
        <v>0</v>
      </c>
      <c r="D6768" s="183">
        <v>0</v>
      </c>
    </row>
    <row r="6769" spans="1:4">
      <c r="A6769">
        <v>7113</v>
      </c>
      <c r="B6769" t="s">
        <v>11271</v>
      </c>
      <c r="C6769" s="30">
        <v>0</v>
      </c>
      <c r="D6769" s="183">
        <v>0</v>
      </c>
    </row>
    <row r="6770" spans="1:4">
      <c r="A6770">
        <v>7114</v>
      </c>
      <c r="B6770" t="s">
        <v>11272</v>
      </c>
      <c r="C6770" s="30">
        <v>18</v>
      </c>
      <c r="D6770" s="183">
        <v>0</v>
      </c>
    </row>
    <row r="6771" spans="1:4">
      <c r="A6771">
        <v>7115</v>
      </c>
      <c r="B6771" t="s">
        <v>11273</v>
      </c>
      <c r="C6771" s="30">
        <v>0</v>
      </c>
      <c r="D6771" s="183">
        <v>0</v>
      </c>
    </row>
    <row r="6772" spans="1:4">
      <c r="A6772">
        <v>7116</v>
      </c>
      <c r="B6772" t="s">
        <v>11274</v>
      </c>
      <c r="C6772" s="30">
        <v>0</v>
      </c>
      <c r="D6772" s="183">
        <v>0</v>
      </c>
    </row>
    <row r="6773" spans="1:4">
      <c r="A6773">
        <v>7117</v>
      </c>
      <c r="B6773" t="s">
        <v>11275</v>
      </c>
      <c r="C6773" s="30">
        <v>0</v>
      </c>
      <c r="D6773" s="183">
        <v>0</v>
      </c>
    </row>
    <row r="6774" spans="1:4">
      <c r="A6774">
        <v>7118</v>
      </c>
      <c r="B6774" t="s">
        <v>11276</v>
      </c>
      <c r="C6774" s="30">
        <v>0</v>
      </c>
      <c r="D6774" s="183">
        <v>23.163</v>
      </c>
    </row>
    <row r="6775" spans="1:4">
      <c r="A6775">
        <v>7119</v>
      </c>
      <c r="B6775" t="s">
        <v>11277</v>
      </c>
      <c r="C6775" s="30">
        <v>0</v>
      </c>
      <c r="D6775" s="183">
        <v>0</v>
      </c>
    </row>
    <row r="6776" spans="1:4">
      <c r="A6776">
        <v>7120</v>
      </c>
      <c r="B6776" t="s">
        <v>11278</v>
      </c>
      <c r="C6776" s="30">
        <v>0</v>
      </c>
      <c r="D6776" s="183">
        <v>0</v>
      </c>
    </row>
    <row r="6777" spans="1:4">
      <c r="A6777">
        <v>7121</v>
      </c>
      <c r="B6777" t="s">
        <v>11279</v>
      </c>
      <c r="C6777" s="30">
        <v>0</v>
      </c>
      <c r="D6777" s="183">
        <v>0</v>
      </c>
    </row>
    <row r="6778" spans="1:4">
      <c r="A6778">
        <v>7122</v>
      </c>
      <c r="B6778" t="s">
        <v>11280</v>
      </c>
      <c r="C6778" s="30">
        <v>0</v>
      </c>
      <c r="D6778" s="183">
        <v>0</v>
      </c>
    </row>
    <row r="6779" spans="1:4">
      <c r="A6779">
        <v>7123</v>
      </c>
      <c r="B6779" t="s">
        <v>11281</v>
      </c>
      <c r="C6779" s="30">
        <v>0</v>
      </c>
      <c r="D6779" s="183">
        <v>0</v>
      </c>
    </row>
    <row r="6780" spans="1:4">
      <c r="A6780">
        <v>7124</v>
      </c>
      <c r="B6780" t="s">
        <v>11282</v>
      </c>
      <c r="C6780" s="30">
        <v>3</v>
      </c>
      <c r="D6780" s="183">
        <v>4.9870000000000001</v>
      </c>
    </row>
    <row r="6781" spans="1:4">
      <c r="A6781">
        <v>7125</v>
      </c>
      <c r="B6781" t="s">
        <v>11283</v>
      </c>
      <c r="C6781" s="30">
        <v>0</v>
      </c>
      <c r="D6781" s="183">
        <v>0</v>
      </c>
    </row>
    <row r="6782" spans="1:4">
      <c r="A6782">
        <v>7126</v>
      </c>
      <c r="B6782" t="s">
        <v>11284</v>
      </c>
      <c r="C6782" s="30">
        <v>0</v>
      </c>
      <c r="D6782" s="183">
        <v>9.3930000000000007</v>
      </c>
    </row>
    <row r="6783" spans="1:4">
      <c r="A6783">
        <v>7127</v>
      </c>
      <c r="B6783" t="s">
        <v>11285</v>
      </c>
      <c r="C6783" s="30">
        <v>0</v>
      </c>
      <c r="D6783" s="183">
        <v>0</v>
      </c>
    </row>
    <row r="6784" spans="1:4">
      <c r="A6784">
        <v>7128</v>
      </c>
      <c r="B6784" t="s">
        <v>11286</v>
      </c>
      <c r="C6784" s="30">
        <v>0</v>
      </c>
      <c r="D6784" s="183">
        <v>0</v>
      </c>
    </row>
    <row r="6785" spans="1:4">
      <c r="A6785">
        <v>7129</v>
      </c>
      <c r="B6785" t="s">
        <v>11287</v>
      </c>
      <c r="C6785" s="30">
        <v>18</v>
      </c>
      <c r="D6785" s="183">
        <v>0</v>
      </c>
    </row>
    <row r="6786" spans="1:4">
      <c r="A6786">
        <v>7130</v>
      </c>
      <c r="B6786" t="s">
        <v>11288</v>
      </c>
      <c r="C6786" s="30">
        <v>0</v>
      </c>
      <c r="D6786" s="183">
        <v>29.870999999999999</v>
      </c>
    </row>
    <row r="6787" spans="1:4">
      <c r="A6787">
        <v>7131</v>
      </c>
      <c r="B6787" t="s">
        <v>11289</v>
      </c>
      <c r="C6787" s="30">
        <v>0</v>
      </c>
      <c r="D6787" s="183">
        <v>0</v>
      </c>
    </row>
    <row r="6788" spans="1:4">
      <c r="A6788">
        <v>7132</v>
      </c>
      <c r="B6788" t="s">
        <v>11290</v>
      </c>
      <c r="C6788" s="30">
        <v>6</v>
      </c>
      <c r="D6788" s="183">
        <v>0</v>
      </c>
    </row>
    <row r="6789" spans="1:4">
      <c r="A6789">
        <v>7133</v>
      </c>
      <c r="B6789" t="s">
        <v>11291</v>
      </c>
      <c r="C6789" s="30">
        <v>0</v>
      </c>
      <c r="D6789" s="183">
        <v>0</v>
      </c>
    </row>
    <row r="6790" spans="1:4">
      <c r="A6790">
        <v>7134</v>
      </c>
      <c r="B6790" t="s">
        <v>11292</v>
      </c>
      <c r="C6790" s="30">
        <v>0</v>
      </c>
      <c r="D6790" s="183">
        <v>0</v>
      </c>
    </row>
    <row r="6791" spans="1:4">
      <c r="A6791">
        <v>7135</v>
      </c>
      <c r="B6791" t="s">
        <v>11293</v>
      </c>
      <c r="C6791" s="30">
        <v>0</v>
      </c>
      <c r="D6791" s="183">
        <v>0</v>
      </c>
    </row>
    <row r="6792" spans="1:4">
      <c r="A6792">
        <v>7136</v>
      </c>
      <c r="B6792" t="s">
        <v>11294</v>
      </c>
      <c r="C6792" s="30">
        <v>0</v>
      </c>
      <c r="D6792" s="183">
        <v>0</v>
      </c>
    </row>
    <row r="6793" spans="1:4">
      <c r="A6793">
        <v>7137</v>
      </c>
      <c r="B6793" t="s">
        <v>11295</v>
      </c>
      <c r="C6793" s="30">
        <v>9</v>
      </c>
      <c r="D6793" s="183">
        <v>0</v>
      </c>
    </row>
    <row r="6794" spans="1:4">
      <c r="A6794">
        <v>7138</v>
      </c>
      <c r="B6794" t="s">
        <v>11296</v>
      </c>
      <c r="C6794" s="30">
        <v>15</v>
      </c>
      <c r="D6794" s="183">
        <v>0</v>
      </c>
    </row>
    <row r="6795" spans="1:4">
      <c r="A6795">
        <v>7139</v>
      </c>
      <c r="B6795" t="s">
        <v>11297</v>
      </c>
      <c r="C6795" s="30">
        <v>0</v>
      </c>
      <c r="D6795" s="183">
        <v>0</v>
      </c>
    </row>
    <row r="6796" spans="1:4">
      <c r="A6796">
        <v>7140</v>
      </c>
      <c r="B6796" t="s">
        <v>27510</v>
      </c>
      <c r="C6796" s="30">
        <v>3</v>
      </c>
      <c r="D6796" s="183">
        <v>0</v>
      </c>
    </row>
    <row r="6797" spans="1:4">
      <c r="A6797">
        <v>7141</v>
      </c>
      <c r="B6797" t="s">
        <v>27511</v>
      </c>
      <c r="C6797" s="30">
        <v>6</v>
      </c>
      <c r="D6797" s="183">
        <v>0</v>
      </c>
    </row>
    <row r="6798" spans="1:4">
      <c r="A6798">
        <v>7142</v>
      </c>
      <c r="B6798" t="s">
        <v>27512</v>
      </c>
      <c r="C6798" s="30">
        <v>0</v>
      </c>
      <c r="D6798" s="183">
        <v>0</v>
      </c>
    </row>
    <row r="6799" spans="1:4">
      <c r="A6799">
        <v>7143</v>
      </c>
      <c r="B6799" t="s">
        <v>11298</v>
      </c>
      <c r="C6799" s="30">
        <v>0</v>
      </c>
      <c r="D6799" s="183">
        <v>0</v>
      </c>
    </row>
    <row r="6800" spans="1:4">
      <c r="A6800">
        <v>7144</v>
      </c>
      <c r="B6800" t="s">
        <v>11299</v>
      </c>
      <c r="C6800" s="30">
        <v>0</v>
      </c>
      <c r="D6800" s="183">
        <v>0</v>
      </c>
    </row>
    <row r="6801" spans="1:4">
      <c r="A6801">
        <v>7145</v>
      </c>
      <c r="B6801" t="s">
        <v>11300</v>
      </c>
      <c r="C6801" s="30">
        <v>0</v>
      </c>
      <c r="D6801" s="183">
        <v>0</v>
      </c>
    </row>
    <row r="6802" spans="1:4">
      <c r="A6802">
        <v>7146</v>
      </c>
      <c r="B6802" t="s">
        <v>11301</v>
      </c>
      <c r="C6802" s="30">
        <v>0</v>
      </c>
      <c r="D6802" s="183">
        <v>29.375</v>
      </c>
    </row>
    <row r="6803" spans="1:4">
      <c r="A6803">
        <v>7147</v>
      </c>
      <c r="B6803" t="s">
        <v>11302</v>
      </c>
      <c r="C6803" s="30">
        <v>0</v>
      </c>
      <c r="D6803" s="183">
        <v>0</v>
      </c>
    </row>
    <row r="6804" spans="1:4">
      <c r="A6804">
        <v>7148</v>
      </c>
      <c r="B6804" t="s">
        <v>11303</v>
      </c>
      <c r="C6804" s="30">
        <v>0</v>
      </c>
      <c r="D6804" s="183">
        <v>0</v>
      </c>
    </row>
    <row r="6805" spans="1:4">
      <c r="A6805">
        <v>7149</v>
      </c>
      <c r="B6805" t="s">
        <v>11304</v>
      </c>
      <c r="C6805" s="30">
        <v>0</v>
      </c>
      <c r="D6805" s="183">
        <v>0</v>
      </c>
    </row>
    <row r="6806" spans="1:4">
      <c r="A6806">
        <v>7150</v>
      </c>
      <c r="B6806" t="s">
        <v>11305</v>
      </c>
      <c r="C6806" s="30">
        <v>0</v>
      </c>
      <c r="D6806" s="183">
        <v>12.641</v>
      </c>
    </row>
    <row r="6807" spans="1:4">
      <c r="A6807">
        <v>7151</v>
      </c>
      <c r="B6807" t="s">
        <v>11306</v>
      </c>
      <c r="C6807" s="30">
        <v>0</v>
      </c>
      <c r="D6807" s="183">
        <v>0</v>
      </c>
    </row>
    <row r="6808" spans="1:4">
      <c r="A6808">
        <v>7152</v>
      </c>
      <c r="B6808" t="s">
        <v>11307</v>
      </c>
      <c r="C6808" s="30">
        <v>0</v>
      </c>
      <c r="D6808" s="183">
        <v>0</v>
      </c>
    </row>
    <row r="6809" spans="1:4">
      <c r="A6809">
        <v>7153</v>
      </c>
      <c r="B6809" t="s">
        <v>11308</v>
      </c>
      <c r="C6809" s="30">
        <v>0</v>
      </c>
      <c r="D6809" s="183">
        <v>0</v>
      </c>
    </row>
    <row r="6810" spans="1:4">
      <c r="A6810">
        <v>7154</v>
      </c>
      <c r="B6810" t="s">
        <v>11309</v>
      </c>
      <c r="C6810" s="30">
        <v>0</v>
      </c>
      <c r="D6810" s="183">
        <v>7.0759999999999996</v>
      </c>
    </row>
    <row r="6811" spans="1:4">
      <c r="A6811">
        <v>7155</v>
      </c>
      <c r="B6811" t="s">
        <v>11310</v>
      </c>
      <c r="C6811" s="30">
        <v>6</v>
      </c>
      <c r="D6811" s="183">
        <v>0</v>
      </c>
    </row>
    <row r="6812" spans="1:4">
      <c r="A6812">
        <v>7156</v>
      </c>
      <c r="B6812" t="s">
        <v>11311</v>
      </c>
      <c r="C6812" s="30">
        <v>0</v>
      </c>
      <c r="D6812" s="183">
        <v>0</v>
      </c>
    </row>
    <row r="6813" spans="1:4">
      <c r="A6813">
        <v>7157</v>
      </c>
      <c r="B6813" t="s">
        <v>11312</v>
      </c>
      <c r="C6813" s="30">
        <v>0</v>
      </c>
      <c r="D6813" s="183">
        <v>17.286000000000001</v>
      </c>
    </row>
    <row r="6814" spans="1:4">
      <c r="A6814">
        <v>7158</v>
      </c>
      <c r="B6814" t="s">
        <v>11313</v>
      </c>
      <c r="C6814" s="30">
        <v>0</v>
      </c>
      <c r="D6814" s="183">
        <v>6.242</v>
      </c>
    </row>
    <row r="6815" spans="1:4">
      <c r="A6815">
        <v>7159</v>
      </c>
      <c r="B6815" t="s">
        <v>11314</v>
      </c>
      <c r="C6815" s="30">
        <v>0</v>
      </c>
      <c r="D6815" s="183">
        <v>0</v>
      </c>
    </row>
    <row r="6816" spans="1:4">
      <c r="A6816">
        <v>7160</v>
      </c>
      <c r="B6816" t="s">
        <v>11315</v>
      </c>
      <c r="C6816" s="30">
        <v>0</v>
      </c>
      <c r="D6816" s="183">
        <v>0</v>
      </c>
    </row>
    <row r="6817" spans="1:4">
      <c r="A6817">
        <v>7161</v>
      </c>
      <c r="B6817" t="s">
        <v>11316</v>
      </c>
      <c r="C6817" s="30">
        <v>0</v>
      </c>
      <c r="D6817" s="183">
        <v>81.004999999999995</v>
      </c>
    </row>
    <row r="6818" spans="1:4">
      <c r="A6818">
        <v>7162</v>
      </c>
      <c r="B6818" t="s">
        <v>11317</v>
      </c>
      <c r="C6818" s="30">
        <v>0</v>
      </c>
      <c r="D6818" s="183">
        <v>0</v>
      </c>
    </row>
    <row r="6819" spans="1:4">
      <c r="A6819">
        <v>7163</v>
      </c>
      <c r="B6819" t="s">
        <v>11318</v>
      </c>
      <c r="C6819" s="30">
        <v>0</v>
      </c>
      <c r="D6819" s="183">
        <v>0</v>
      </c>
    </row>
    <row r="6820" spans="1:4">
      <c r="A6820">
        <v>7164</v>
      </c>
      <c r="B6820" t="s">
        <v>11319</v>
      </c>
      <c r="C6820" s="30">
        <v>0</v>
      </c>
      <c r="D6820" s="183">
        <v>0</v>
      </c>
    </row>
    <row r="6821" spans="1:4">
      <c r="A6821">
        <v>7165</v>
      </c>
      <c r="B6821" t="s">
        <v>11320</v>
      </c>
      <c r="C6821" s="30">
        <v>0</v>
      </c>
      <c r="D6821" s="183">
        <v>0</v>
      </c>
    </row>
    <row r="6822" spans="1:4">
      <c r="A6822">
        <v>7166</v>
      </c>
      <c r="B6822" t="s">
        <v>11321</v>
      </c>
      <c r="C6822" s="30">
        <v>0</v>
      </c>
      <c r="D6822" s="183">
        <v>0</v>
      </c>
    </row>
    <row r="6823" spans="1:4">
      <c r="A6823">
        <v>7167</v>
      </c>
      <c r="B6823" t="s">
        <v>11322</v>
      </c>
      <c r="C6823" s="30">
        <v>0</v>
      </c>
      <c r="D6823" s="183">
        <v>1.5049999999999999</v>
      </c>
    </row>
    <row r="6824" spans="1:4">
      <c r="A6824">
        <v>7168</v>
      </c>
      <c r="B6824" t="s">
        <v>11323</v>
      </c>
      <c r="C6824" s="30">
        <v>0</v>
      </c>
      <c r="D6824" s="183">
        <v>10.746</v>
      </c>
    </row>
    <row r="6825" spans="1:4">
      <c r="A6825">
        <v>7169</v>
      </c>
      <c r="B6825" t="s">
        <v>11324</v>
      </c>
      <c r="C6825" s="30">
        <v>0</v>
      </c>
      <c r="D6825" s="183">
        <v>0</v>
      </c>
    </row>
    <row r="6826" spans="1:4">
      <c r="A6826">
        <v>7170</v>
      </c>
      <c r="B6826" t="s">
        <v>11325</v>
      </c>
      <c r="C6826" s="30">
        <v>0</v>
      </c>
      <c r="D6826" s="183">
        <v>0</v>
      </c>
    </row>
    <row r="6827" spans="1:4">
      <c r="A6827">
        <v>7171</v>
      </c>
      <c r="B6827" t="s">
        <v>11326</v>
      </c>
      <c r="C6827" s="30">
        <v>0</v>
      </c>
      <c r="D6827" s="183">
        <v>0</v>
      </c>
    </row>
    <row r="6828" spans="1:4">
      <c r="A6828">
        <v>7172</v>
      </c>
      <c r="B6828" t="s">
        <v>11327</v>
      </c>
      <c r="C6828" s="30">
        <v>0</v>
      </c>
      <c r="D6828" s="183">
        <v>0</v>
      </c>
    </row>
    <row r="6829" spans="1:4">
      <c r="A6829">
        <v>7173</v>
      </c>
      <c r="B6829" t="s">
        <v>11328</v>
      </c>
      <c r="C6829" s="30">
        <v>0</v>
      </c>
      <c r="D6829" s="183">
        <v>16.396999999999998</v>
      </c>
    </row>
    <row r="6830" spans="1:4">
      <c r="A6830">
        <v>7174</v>
      </c>
      <c r="B6830" t="s">
        <v>11329</v>
      </c>
      <c r="C6830" s="30">
        <v>0</v>
      </c>
      <c r="D6830" s="183">
        <v>17.91</v>
      </c>
    </row>
    <row r="6831" spans="1:4">
      <c r="A6831">
        <v>7175</v>
      </c>
      <c r="B6831" t="s">
        <v>11330</v>
      </c>
      <c r="C6831" s="30">
        <v>9</v>
      </c>
      <c r="D6831" s="183">
        <v>0</v>
      </c>
    </row>
    <row r="6832" spans="1:4">
      <c r="A6832">
        <v>7176</v>
      </c>
      <c r="B6832" t="s">
        <v>32285</v>
      </c>
      <c r="C6832" s="30">
        <v>0</v>
      </c>
      <c r="D6832" s="183">
        <v>0</v>
      </c>
    </row>
    <row r="6833" spans="1:4">
      <c r="A6833">
        <v>7177</v>
      </c>
      <c r="B6833" t="s">
        <v>18216</v>
      </c>
      <c r="C6833" s="30">
        <v>0</v>
      </c>
      <c r="D6833" s="183">
        <v>0</v>
      </c>
    </row>
    <row r="6834" spans="1:4">
      <c r="A6834">
        <v>7178</v>
      </c>
      <c r="B6834" t="s">
        <v>11331</v>
      </c>
      <c r="C6834" s="30">
        <v>0</v>
      </c>
      <c r="D6834" s="183">
        <v>0</v>
      </c>
    </row>
    <row r="6835" spans="1:4">
      <c r="A6835">
        <v>7179</v>
      </c>
      <c r="B6835" t="s">
        <v>11332</v>
      </c>
      <c r="C6835" s="30">
        <v>0</v>
      </c>
      <c r="D6835" s="183">
        <v>0</v>
      </c>
    </row>
    <row r="6836" spans="1:4">
      <c r="A6836">
        <v>7180</v>
      </c>
      <c r="B6836" t="s">
        <v>32286</v>
      </c>
      <c r="C6836" s="30">
        <v>0</v>
      </c>
      <c r="D6836" s="183">
        <v>0</v>
      </c>
    </row>
    <row r="6837" spans="1:4">
      <c r="A6837">
        <v>7181</v>
      </c>
      <c r="B6837" t="s">
        <v>11333</v>
      </c>
      <c r="C6837" s="30">
        <v>0</v>
      </c>
      <c r="D6837" s="183">
        <v>0</v>
      </c>
    </row>
    <row r="6838" spans="1:4">
      <c r="A6838">
        <v>7182</v>
      </c>
      <c r="B6838" t="s">
        <v>11334</v>
      </c>
      <c r="C6838" s="30">
        <v>0</v>
      </c>
      <c r="D6838" s="183">
        <v>8.18</v>
      </c>
    </row>
    <row r="6839" spans="1:4">
      <c r="A6839">
        <v>7183</v>
      </c>
      <c r="B6839" t="s">
        <v>11335</v>
      </c>
      <c r="C6839" s="30">
        <v>0</v>
      </c>
      <c r="D6839" s="183">
        <v>9.6999999999999993</v>
      </c>
    </row>
    <row r="6840" spans="1:4">
      <c r="A6840">
        <v>7184</v>
      </c>
      <c r="B6840" t="s">
        <v>11336</v>
      </c>
      <c r="C6840" s="30">
        <v>0</v>
      </c>
      <c r="D6840" s="183">
        <v>26.94</v>
      </c>
    </row>
    <row r="6841" spans="1:4">
      <c r="A6841">
        <v>7185</v>
      </c>
      <c r="B6841" t="s">
        <v>11337</v>
      </c>
      <c r="C6841" s="30">
        <v>0</v>
      </c>
      <c r="D6841" s="183">
        <v>0</v>
      </c>
    </row>
    <row r="6842" spans="1:4">
      <c r="A6842">
        <v>7186</v>
      </c>
      <c r="B6842" t="s">
        <v>11338</v>
      </c>
      <c r="C6842" s="30">
        <v>0</v>
      </c>
      <c r="D6842" s="183">
        <v>0</v>
      </c>
    </row>
    <row r="6843" spans="1:4">
      <c r="A6843">
        <v>7187</v>
      </c>
      <c r="B6843" t="s">
        <v>11339</v>
      </c>
      <c r="C6843" s="30">
        <v>0</v>
      </c>
      <c r="D6843" s="183">
        <v>0</v>
      </c>
    </row>
    <row r="6844" spans="1:4">
      <c r="A6844">
        <v>7188</v>
      </c>
      <c r="B6844" t="s">
        <v>11340</v>
      </c>
      <c r="C6844" s="30">
        <v>0</v>
      </c>
      <c r="D6844" s="183">
        <v>16.995000000000001</v>
      </c>
    </row>
    <row r="6845" spans="1:4">
      <c r="A6845">
        <v>7189</v>
      </c>
      <c r="B6845" t="s">
        <v>11341</v>
      </c>
      <c r="C6845" s="30">
        <v>0</v>
      </c>
      <c r="D6845" s="183">
        <v>0</v>
      </c>
    </row>
    <row r="6846" spans="1:4">
      <c r="A6846">
        <v>7190</v>
      </c>
      <c r="B6846" t="s">
        <v>11342</v>
      </c>
      <c r="C6846" s="30">
        <v>0</v>
      </c>
      <c r="D6846" s="183">
        <v>0</v>
      </c>
    </row>
    <row r="6847" spans="1:4">
      <c r="A6847">
        <v>7191</v>
      </c>
      <c r="B6847" t="s">
        <v>11343</v>
      </c>
      <c r="C6847" s="30">
        <v>0</v>
      </c>
      <c r="D6847" s="183">
        <v>0</v>
      </c>
    </row>
    <row r="6848" spans="1:4">
      <c r="A6848">
        <v>7192</v>
      </c>
      <c r="B6848" t="s">
        <v>11344</v>
      </c>
      <c r="C6848" s="30">
        <v>0</v>
      </c>
      <c r="D6848" s="183">
        <v>8.1470000000000002</v>
      </c>
    </row>
    <row r="6849" spans="1:4">
      <c r="A6849">
        <v>7193</v>
      </c>
      <c r="B6849" t="s">
        <v>11345</v>
      </c>
      <c r="C6849" s="30">
        <v>0</v>
      </c>
      <c r="D6849" s="183">
        <v>0</v>
      </c>
    </row>
    <row r="6850" spans="1:4">
      <c r="A6850">
        <v>7194</v>
      </c>
      <c r="B6850" t="s">
        <v>11346</v>
      </c>
      <c r="C6850" s="30">
        <v>0</v>
      </c>
      <c r="D6850" s="183">
        <v>0</v>
      </c>
    </row>
    <row r="6851" spans="1:4">
      <c r="A6851">
        <v>7195</v>
      </c>
      <c r="B6851" t="s">
        <v>11347</v>
      </c>
      <c r="C6851" s="30">
        <v>0</v>
      </c>
      <c r="D6851" s="183">
        <v>44.64</v>
      </c>
    </row>
    <row r="6852" spans="1:4">
      <c r="A6852">
        <v>7196</v>
      </c>
      <c r="B6852" t="s">
        <v>11348</v>
      </c>
      <c r="C6852" s="30">
        <v>0</v>
      </c>
      <c r="D6852" s="183">
        <v>0</v>
      </c>
    </row>
    <row r="6853" spans="1:4">
      <c r="A6853">
        <v>7197</v>
      </c>
      <c r="B6853" t="s">
        <v>11349</v>
      </c>
      <c r="C6853" s="30">
        <v>0</v>
      </c>
      <c r="D6853" s="183">
        <v>0</v>
      </c>
    </row>
    <row r="6854" spans="1:4">
      <c r="A6854">
        <v>7198</v>
      </c>
      <c r="B6854" t="s">
        <v>11350</v>
      </c>
      <c r="C6854" s="30">
        <v>0</v>
      </c>
      <c r="D6854" s="183">
        <v>0</v>
      </c>
    </row>
    <row r="6855" spans="1:4">
      <c r="A6855">
        <v>7199</v>
      </c>
      <c r="B6855" t="s">
        <v>11351</v>
      </c>
      <c r="C6855" s="30">
        <v>0</v>
      </c>
      <c r="D6855" s="183">
        <v>10.952</v>
      </c>
    </row>
    <row r="6856" spans="1:4">
      <c r="A6856">
        <v>7200</v>
      </c>
      <c r="B6856" t="s">
        <v>11352</v>
      </c>
      <c r="C6856" s="30">
        <v>42</v>
      </c>
      <c r="D6856" s="183">
        <v>89.058999999999997</v>
      </c>
    </row>
    <row r="6857" spans="1:4">
      <c r="A6857">
        <v>7201</v>
      </c>
      <c r="B6857" t="s">
        <v>11353</v>
      </c>
      <c r="C6857" s="30">
        <v>0</v>
      </c>
      <c r="D6857" s="183">
        <v>0</v>
      </c>
    </row>
    <row r="6858" spans="1:4">
      <c r="A6858">
        <v>7202</v>
      </c>
      <c r="B6858" t="s">
        <v>11354</v>
      </c>
      <c r="C6858" s="30">
        <v>0</v>
      </c>
      <c r="D6858" s="183">
        <v>11.003</v>
      </c>
    </row>
    <row r="6859" spans="1:4">
      <c r="A6859">
        <v>7203</v>
      </c>
      <c r="B6859" t="s">
        <v>11355</v>
      </c>
      <c r="C6859" s="30">
        <v>0</v>
      </c>
      <c r="D6859" s="183">
        <v>1.05</v>
      </c>
    </row>
    <row r="6860" spans="1:4">
      <c r="A6860">
        <v>7204</v>
      </c>
      <c r="B6860" t="s">
        <v>11356</v>
      </c>
      <c r="C6860" s="30">
        <v>0</v>
      </c>
      <c r="D6860" s="183">
        <v>0</v>
      </c>
    </row>
    <row r="6861" spans="1:4">
      <c r="A6861">
        <v>7205</v>
      </c>
      <c r="B6861" t="s">
        <v>11357</v>
      </c>
      <c r="C6861" s="30">
        <v>0</v>
      </c>
      <c r="D6861" s="183">
        <v>4.6550000000000002</v>
      </c>
    </row>
    <row r="6862" spans="1:4">
      <c r="A6862">
        <v>7206</v>
      </c>
      <c r="B6862" t="s">
        <v>11358</v>
      </c>
      <c r="C6862" s="30">
        <v>0</v>
      </c>
      <c r="D6862" s="183">
        <v>0</v>
      </c>
    </row>
    <row r="6863" spans="1:4">
      <c r="A6863">
        <v>7207</v>
      </c>
      <c r="B6863" t="s">
        <v>11359</v>
      </c>
      <c r="C6863" s="30">
        <v>0</v>
      </c>
      <c r="D6863" s="183">
        <v>0</v>
      </c>
    </row>
    <row r="6864" spans="1:4">
      <c r="A6864">
        <v>7208</v>
      </c>
      <c r="B6864" t="s">
        <v>11360</v>
      </c>
      <c r="C6864" s="30">
        <v>6</v>
      </c>
      <c r="D6864" s="183">
        <v>0</v>
      </c>
    </row>
    <row r="6865" spans="1:4">
      <c r="A6865">
        <v>7209</v>
      </c>
      <c r="B6865" t="s">
        <v>11361</v>
      </c>
      <c r="C6865" s="30">
        <v>0</v>
      </c>
      <c r="D6865" s="183">
        <v>0</v>
      </c>
    </row>
    <row r="6866" spans="1:4">
      <c r="A6866">
        <v>7210</v>
      </c>
      <c r="B6866" t="s">
        <v>11362</v>
      </c>
      <c r="C6866" s="30">
        <v>0</v>
      </c>
      <c r="D6866" s="183">
        <v>7.92</v>
      </c>
    </row>
    <row r="6867" spans="1:4">
      <c r="A6867">
        <v>7211</v>
      </c>
      <c r="B6867" t="s">
        <v>11363</v>
      </c>
      <c r="C6867" s="30">
        <v>0</v>
      </c>
      <c r="D6867" s="183">
        <v>0</v>
      </c>
    </row>
    <row r="6868" spans="1:4">
      <c r="A6868">
        <v>7212</v>
      </c>
      <c r="B6868" t="s">
        <v>11364</v>
      </c>
      <c r="C6868" s="30">
        <v>54</v>
      </c>
      <c r="D6868" s="183">
        <v>13.798</v>
      </c>
    </row>
    <row r="6869" spans="1:4">
      <c r="A6869">
        <v>7213</v>
      </c>
      <c r="B6869" t="s">
        <v>11365</v>
      </c>
      <c r="C6869" s="30">
        <v>0</v>
      </c>
      <c r="D6869" s="183">
        <v>27.295999999999999</v>
      </c>
    </row>
    <row r="6870" spans="1:4">
      <c r="A6870">
        <v>7214</v>
      </c>
      <c r="B6870" t="s">
        <v>11366</v>
      </c>
      <c r="C6870" s="30">
        <v>0</v>
      </c>
      <c r="D6870" s="183">
        <v>0</v>
      </c>
    </row>
    <row r="6871" spans="1:4">
      <c r="A6871">
        <v>7215</v>
      </c>
      <c r="B6871" t="s">
        <v>11367</v>
      </c>
      <c r="C6871" s="30">
        <v>0</v>
      </c>
      <c r="D6871" s="183">
        <v>0</v>
      </c>
    </row>
    <row r="6872" spans="1:4">
      <c r="A6872">
        <v>7216</v>
      </c>
      <c r="B6872" t="s">
        <v>11368</v>
      </c>
      <c r="C6872" s="30">
        <v>0</v>
      </c>
      <c r="D6872" s="183">
        <v>24.77</v>
      </c>
    </row>
    <row r="6873" spans="1:4">
      <c r="A6873">
        <v>7217</v>
      </c>
      <c r="B6873" t="s">
        <v>11369</v>
      </c>
      <c r="C6873" s="30">
        <v>0</v>
      </c>
      <c r="D6873" s="183">
        <v>0</v>
      </c>
    </row>
    <row r="6874" spans="1:4">
      <c r="A6874">
        <v>7218</v>
      </c>
      <c r="B6874" t="s">
        <v>18217</v>
      </c>
      <c r="C6874" s="30">
        <v>0</v>
      </c>
      <c r="D6874" s="183">
        <v>0</v>
      </c>
    </row>
    <row r="6875" spans="1:4">
      <c r="A6875">
        <v>7219</v>
      </c>
      <c r="B6875" t="s">
        <v>11370</v>
      </c>
      <c r="C6875" s="30">
        <v>0</v>
      </c>
      <c r="D6875" s="183">
        <v>3.2639999999999998</v>
      </c>
    </row>
    <row r="6876" spans="1:4">
      <c r="A6876">
        <v>7220</v>
      </c>
      <c r="B6876" t="s">
        <v>11371</v>
      </c>
      <c r="C6876" s="30">
        <v>0</v>
      </c>
      <c r="D6876" s="183">
        <v>0</v>
      </c>
    </row>
    <row r="6877" spans="1:4">
      <c r="A6877">
        <v>7221</v>
      </c>
      <c r="B6877" t="s">
        <v>11372</v>
      </c>
      <c r="C6877" s="30">
        <v>0</v>
      </c>
      <c r="D6877" s="183">
        <v>0</v>
      </c>
    </row>
    <row r="6878" spans="1:4">
      <c r="A6878">
        <v>7222</v>
      </c>
      <c r="B6878" t="s">
        <v>11373</v>
      </c>
      <c r="C6878" s="30">
        <v>30</v>
      </c>
      <c r="D6878" s="183">
        <v>5.8789999999999996</v>
      </c>
    </row>
    <row r="6879" spans="1:4">
      <c r="A6879">
        <v>7223</v>
      </c>
      <c r="B6879" t="s">
        <v>11374</v>
      </c>
      <c r="C6879" s="30">
        <v>0</v>
      </c>
      <c r="D6879" s="183">
        <v>0</v>
      </c>
    </row>
    <row r="6880" spans="1:4">
      <c r="A6880">
        <v>7224</v>
      </c>
      <c r="B6880" t="s">
        <v>11375</v>
      </c>
      <c r="C6880" s="30">
        <v>0</v>
      </c>
      <c r="D6880" s="183">
        <v>0</v>
      </c>
    </row>
    <row r="6881" spans="1:4">
      <c r="A6881">
        <v>7225</v>
      </c>
      <c r="B6881" t="s">
        <v>11376</v>
      </c>
      <c r="C6881" s="30">
        <v>0</v>
      </c>
      <c r="D6881" s="183">
        <v>0</v>
      </c>
    </row>
    <row r="6882" spans="1:4">
      <c r="A6882">
        <v>7226</v>
      </c>
      <c r="B6882" t="s">
        <v>11377</v>
      </c>
      <c r="C6882" s="30">
        <v>0</v>
      </c>
      <c r="D6882" s="183">
        <v>0</v>
      </c>
    </row>
    <row r="6883" spans="1:4">
      <c r="A6883">
        <v>7227</v>
      </c>
      <c r="B6883" t="s">
        <v>11378</v>
      </c>
      <c r="C6883" s="30">
        <v>0</v>
      </c>
      <c r="D6883" s="183">
        <v>0</v>
      </c>
    </row>
    <row r="6884" spans="1:4">
      <c r="A6884">
        <v>7228</v>
      </c>
      <c r="B6884" t="s">
        <v>11379</v>
      </c>
      <c r="C6884" s="30">
        <v>0</v>
      </c>
      <c r="D6884" s="183">
        <v>40.085999999999999</v>
      </c>
    </row>
    <row r="6885" spans="1:4">
      <c r="A6885">
        <v>7229</v>
      </c>
      <c r="B6885" t="s">
        <v>18218</v>
      </c>
      <c r="C6885" s="30">
        <v>0</v>
      </c>
      <c r="D6885" s="183">
        <v>0</v>
      </c>
    </row>
    <row r="6886" spans="1:4">
      <c r="A6886">
        <v>7230</v>
      </c>
      <c r="B6886" t="s">
        <v>27505</v>
      </c>
      <c r="C6886" s="30">
        <v>0</v>
      </c>
      <c r="D6886" s="183">
        <v>0</v>
      </c>
    </row>
    <row r="6887" spans="1:4">
      <c r="A6887">
        <v>7231</v>
      </c>
      <c r="B6887" t="s">
        <v>27507</v>
      </c>
      <c r="C6887" s="30">
        <v>0</v>
      </c>
      <c r="D6887" s="183">
        <v>0</v>
      </c>
    </row>
    <row r="6888" spans="1:4">
      <c r="A6888">
        <v>7232</v>
      </c>
      <c r="B6888" t="s">
        <v>11380</v>
      </c>
      <c r="C6888" s="30">
        <v>0</v>
      </c>
      <c r="D6888" s="183">
        <v>16.244</v>
      </c>
    </row>
    <row r="6889" spans="1:4">
      <c r="A6889">
        <v>7233</v>
      </c>
      <c r="B6889" t="s">
        <v>27506</v>
      </c>
      <c r="C6889" s="30">
        <v>0</v>
      </c>
      <c r="D6889" s="183">
        <v>56.45</v>
      </c>
    </row>
    <row r="6890" spans="1:4">
      <c r="A6890">
        <v>7234</v>
      </c>
      <c r="B6890" t="s">
        <v>11381</v>
      </c>
      <c r="C6890" s="30">
        <v>30</v>
      </c>
      <c r="D6890" s="183">
        <v>0</v>
      </c>
    </row>
    <row r="6891" spans="1:4">
      <c r="A6891">
        <v>7235</v>
      </c>
      <c r="B6891" t="s">
        <v>11382</v>
      </c>
      <c r="C6891" s="30">
        <v>0</v>
      </c>
      <c r="D6891" s="183">
        <v>0</v>
      </c>
    </row>
    <row r="6892" spans="1:4">
      <c r="A6892">
        <v>7236</v>
      </c>
      <c r="B6892" t="s">
        <v>11383</v>
      </c>
      <c r="C6892" s="30">
        <v>33</v>
      </c>
      <c r="D6892" s="183">
        <v>12.233000000000001</v>
      </c>
    </row>
    <row r="6893" spans="1:4">
      <c r="A6893">
        <v>7237</v>
      </c>
      <c r="B6893" t="s">
        <v>11384</v>
      </c>
      <c r="C6893" s="30">
        <v>6</v>
      </c>
      <c r="D6893" s="183">
        <v>0</v>
      </c>
    </row>
    <row r="6894" spans="1:4">
      <c r="A6894">
        <v>7238</v>
      </c>
      <c r="B6894" t="s">
        <v>11385</v>
      </c>
      <c r="C6894" s="30">
        <v>30</v>
      </c>
      <c r="D6894" s="183">
        <v>4.125</v>
      </c>
    </row>
    <row r="6895" spans="1:4">
      <c r="A6895">
        <v>7239</v>
      </c>
      <c r="B6895" t="s">
        <v>11386</v>
      </c>
      <c r="C6895" s="30">
        <v>6</v>
      </c>
      <c r="D6895" s="183">
        <v>0</v>
      </c>
    </row>
    <row r="6896" spans="1:4">
      <c r="A6896">
        <v>7240</v>
      </c>
      <c r="B6896" t="s">
        <v>11387</v>
      </c>
      <c r="C6896" s="30">
        <v>0</v>
      </c>
      <c r="D6896" s="183">
        <v>14.25</v>
      </c>
    </row>
    <row r="6897" spans="1:4">
      <c r="A6897">
        <v>7241</v>
      </c>
      <c r="B6897" t="s">
        <v>11388</v>
      </c>
      <c r="C6897" s="30">
        <v>0</v>
      </c>
      <c r="D6897" s="183">
        <v>0</v>
      </c>
    </row>
    <row r="6898" spans="1:4">
      <c r="A6898">
        <v>7242</v>
      </c>
      <c r="B6898" t="s">
        <v>18219</v>
      </c>
      <c r="C6898" s="30">
        <v>0</v>
      </c>
      <c r="D6898" s="183">
        <v>7.0780000000000003</v>
      </c>
    </row>
    <row r="6899" spans="1:4">
      <c r="A6899">
        <v>7243</v>
      </c>
      <c r="B6899" t="s">
        <v>11389</v>
      </c>
      <c r="C6899" s="30">
        <v>0</v>
      </c>
      <c r="D6899" s="183">
        <v>0</v>
      </c>
    </row>
    <row r="6900" spans="1:4">
      <c r="A6900">
        <v>7244</v>
      </c>
      <c r="B6900" t="s">
        <v>11390</v>
      </c>
      <c r="C6900" s="30">
        <v>0</v>
      </c>
      <c r="D6900" s="183">
        <v>0</v>
      </c>
    </row>
    <row r="6901" spans="1:4">
      <c r="A6901">
        <v>7245</v>
      </c>
      <c r="B6901" t="s">
        <v>11391</v>
      </c>
      <c r="C6901" s="30">
        <v>0</v>
      </c>
      <c r="D6901" s="183">
        <v>0</v>
      </c>
    </row>
    <row r="6902" spans="1:4">
      <c r="A6902">
        <v>7246</v>
      </c>
      <c r="B6902" t="s">
        <v>11392</v>
      </c>
      <c r="C6902" s="30">
        <v>0</v>
      </c>
      <c r="D6902" s="183">
        <v>0</v>
      </c>
    </row>
    <row r="6903" spans="1:4">
      <c r="A6903">
        <v>7247</v>
      </c>
      <c r="B6903" t="s">
        <v>11393</v>
      </c>
      <c r="C6903" s="30">
        <v>0</v>
      </c>
      <c r="D6903" s="183">
        <v>3.1379999999999999</v>
      </c>
    </row>
    <row r="6904" spans="1:4">
      <c r="A6904">
        <v>7248</v>
      </c>
      <c r="B6904" t="s">
        <v>11394</v>
      </c>
      <c r="C6904" s="30">
        <v>0</v>
      </c>
      <c r="D6904" s="183">
        <v>40.957999999999998</v>
      </c>
    </row>
    <row r="6905" spans="1:4">
      <c r="A6905">
        <v>7249</v>
      </c>
      <c r="B6905" t="s">
        <v>11395</v>
      </c>
      <c r="C6905" s="30">
        <v>0</v>
      </c>
      <c r="D6905" s="183">
        <v>0</v>
      </c>
    </row>
    <row r="6906" spans="1:4">
      <c r="A6906">
        <v>7250</v>
      </c>
      <c r="B6906" t="s">
        <v>11396</v>
      </c>
      <c r="C6906" s="30">
        <v>15</v>
      </c>
      <c r="D6906" s="183">
        <v>0</v>
      </c>
    </row>
    <row r="6907" spans="1:4">
      <c r="A6907">
        <v>7251</v>
      </c>
      <c r="B6907" t="s">
        <v>27495</v>
      </c>
      <c r="C6907" s="30">
        <v>0</v>
      </c>
      <c r="D6907" s="183">
        <v>0</v>
      </c>
    </row>
    <row r="6908" spans="1:4">
      <c r="A6908">
        <v>7252</v>
      </c>
      <c r="B6908" t="s">
        <v>27494</v>
      </c>
      <c r="C6908" s="30">
        <v>0</v>
      </c>
      <c r="D6908" s="183">
        <v>0</v>
      </c>
    </row>
    <row r="6909" spans="1:4">
      <c r="A6909">
        <v>7253</v>
      </c>
      <c r="B6909" t="s">
        <v>27374</v>
      </c>
      <c r="C6909" s="30">
        <v>0</v>
      </c>
      <c r="D6909" s="183">
        <v>3.9769999999999999</v>
      </c>
    </row>
    <row r="6910" spans="1:4">
      <c r="A6910">
        <v>7254</v>
      </c>
      <c r="B6910" t="s">
        <v>27493</v>
      </c>
      <c r="C6910" s="30">
        <v>0</v>
      </c>
      <c r="D6910" s="183">
        <v>0</v>
      </c>
    </row>
    <row r="6911" spans="1:4">
      <c r="A6911">
        <v>7255</v>
      </c>
      <c r="B6911" t="s">
        <v>11397</v>
      </c>
      <c r="C6911" s="30">
        <v>0</v>
      </c>
      <c r="D6911" s="183">
        <v>10.365</v>
      </c>
    </row>
    <row r="6912" spans="1:4">
      <c r="A6912">
        <v>7256</v>
      </c>
      <c r="B6912" t="s">
        <v>11398</v>
      </c>
      <c r="C6912" s="30">
        <v>0</v>
      </c>
      <c r="D6912" s="183">
        <v>4.3499999999999996</v>
      </c>
    </row>
    <row r="6913" spans="1:4">
      <c r="A6913">
        <v>7257</v>
      </c>
      <c r="B6913" t="s">
        <v>11399</v>
      </c>
      <c r="C6913" s="30">
        <v>0</v>
      </c>
      <c r="D6913" s="183">
        <v>21.911000000000001</v>
      </c>
    </row>
    <row r="6914" spans="1:4">
      <c r="A6914">
        <v>7258</v>
      </c>
      <c r="B6914" t="s">
        <v>11400</v>
      </c>
      <c r="C6914" s="30">
        <v>0</v>
      </c>
      <c r="D6914" s="183">
        <v>0</v>
      </c>
    </row>
    <row r="6915" spans="1:4">
      <c r="A6915">
        <v>7259</v>
      </c>
      <c r="B6915" t="s">
        <v>11401</v>
      </c>
      <c r="C6915" s="30">
        <v>0</v>
      </c>
      <c r="D6915" s="183">
        <v>0</v>
      </c>
    </row>
    <row r="6916" spans="1:4">
      <c r="A6916">
        <v>7260</v>
      </c>
      <c r="B6916" t="s">
        <v>11402</v>
      </c>
      <c r="C6916" s="30">
        <v>0</v>
      </c>
      <c r="D6916" s="183">
        <v>8.0250000000000004</v>
      </c>
    </row>
    <row r="6917" spans="1:4">
      <c r="A6917">
        <v>7261</v>
      </c>
      <c r="B6917" t="s">
        <v>11403</v>
      </c>
      <c r="C6917" s="30">
        <v>0</v>
      </c>
      <c r="D6917" s="183">
        <v>0</v>
      </c>
    </row>
    <row r="6918" spans="1:4">
      <c r="A6918">
        <v>7262</v>
      </c>
      <c r="B6918" t="s">
        <v>11404</v>
      </c>
      <c r="C6918" s="30">
        <v>0</v>
      </c>
      <c r="D6918" s="183">
        <v>0</v>
      </c>
    </row>
    <row r="6919" spans="1:4">
      <c r="A6919">
        <v>7263</v>
      </c>
      <c r="B6919" t="s">
        <v>11405</v>
      </c>
      <c r="C6919" s="30">
        <v>0</v>
      </c>
      <c r="D6919" s="183">
        <v>0</v>
      </c>
    </row>
    <row r="6920" spans="1:4">
      <c r="A6920">
        <v>7264</v>
      </c>
      <c r="B6920" t="s">
        <v>30093</v>
      </c>
      <c r="C6920" s="30">
        <v>0</v>
      </c>
      <c r="D6920" s="183">
        <v>0</v>
      </c>
    </row>
    <row r="6921" spans="1:4">
      <c r="A6921">
        <v>7265</v>
      </c>
      <c r="B6921" t="s">
        <v>11406</v>
      </c>
      <c r="C6921" s="30">
        <v>0</v>
      </c>
      <c r="D6921" s="183">
        <v>0</v>
      </c>
    </row>
    <row r="6922" spans="1:4">
      <c r="A6922">
        <v>7266</v>
      </c>
      <c r="B6922" t="s">
        <v>11407</v>
      </c>
      <c r="C6922" s="30">
        <v>0</v>
      </c>
      <c r="D6922" s="183">
        <v>9.077</v>
      </c>
    </row>
    <row r="6923" spans="1:4">
      <c r="A6923">
        <v>7267</v>
      </c>
      <c r="B6923" t="s">
        <v>11408</v>
      </c>
      <c r="C6923" s="30">
        <v>0</v>
      </c>
      <c r="D6923" s="183">
        <v>113.066</v>
      </c>
    </row>
    <row r="6924" spans="1:4">
      <c r="A6924">
        <v>7268</v>
      </c>
      <c r="B6924" t="s">
        <v>11409</v>
      </c>
      <c r="C6924" s="30">
        <v>18</v>
      </c>
      <c r="D6924" s="183">
        <v>0</v>
      </c>
    </row>
    <row r="6925" spans="1:4">
      <c r="A6925">
        <v>7269</v>
      </c>
      <c r="B6925" t="s">
        <v>11410</v>
      </c>
      <c r="C6925" s="30">
        <v>0</v>
      </c>
      <c r="D6925" s="183">
        <v>27.347999999999999</v>
      </c>
    </row>
    <row r="6926" spans="1:4">
      <c r="A6926">
        <v>7270</v>
      </c>
      <c r="B6926" t="s">
        <v>11411</v>
      </c>
      <c r="C6926" s="30">
        <v>0</v>
      </c>
      <c r="D6926" s="183">
        <v>31.338000000000001</v>
      </c>
    </row>
    <row r="6927" spans="1:4">
      <c r="A6927">
        <v>7271</v>
      </c>
      <c r="B6927" t="s">
        <v>11412</v>
      </c>
      <c r="C6927" s="30">
        <v>0</v>
      </c>
      <c r="D6927" s="183">
        <v>0</v>
      </c>
    </row>
    <row r="6928" spans="1:4">
      <c r="A6928">
        <v>7272</v>
      </c>
      <c r="B6928" t="s">
        <v>11413</v>
      </c>
      <c r="C6928" s="30">
        <v>0</v>
      </c>
      <c r="D6928" s="183">
        <v>8.0619999999999994</v>
      </c>
    </row>
    <row r="6929" spans="1:4">
      <c r="A6929">
        <v>7273</v>
      </c>
      <c r="B6929" t="s">
        <v>11414</v>
      </c>
      <c r="C6929" s="30">
        <v>0</v>
      </c>
      <c r="D6929" s="183">
        <v>0</v>
      </c>
    </row>
    <row r="6930" spans="1:4">
      <c r="A6930">
        <v>7274</v>
      </c>
      <c r="B6930" t="s">
        <v>11415</v>
      </c>
      <c r="C6930" s="30">
        <v>0</v>
      </c>
      <c r="D6930" s="183">
        <v>0</v>
      </c>
    </row>
    <row r="6931" spans="1:4">
      <c r="A6931">
        <v>7275</v>
      </c>
      <c r="B6931" t="s">
        <v>11416</v>
      </c>
      <c r="C6931" s="30">
        <v>0</v>
      </c>
      <c r="D6931" s="183">
        <v>0</v>
      </c>
    </row>
    <row r="6932" spans="1:4">
      <c r="A6932">
        <v>7276</v>
      </c>
      <c r="B6932" t="s">
        <v>11417</v>
      </c>
      <c r="C6932" s="30">
        <v>0</v>
      </c>
      <c r="D6932" s="183">
        <v>13.553000000000001</v>
      </c>
    </row>
    <row r="6933" spans="1:4">
      <c r="A6933">
        <v>7277</v>
      </c>
      <c r="B6933" t="s">
        <v>11418</v>
      </c>
      <c r="C6933" s="30">
        <v>12</v>
      </c>
      <c r="D6933" s="183">
        <v>39.026000000000003</v>
      </c>
    </row>
    <row r="6934" spans="1:4">
      <c r="A6934">
        <v>7278</v>
      </c>
      <c r="B6934" t="s">
        <v>11419</v>
      </c>
      <c r="C6934" s="30">
        <v>30</v>
      </c>
      <c r="D6934" s="183">
        <v>0</v>
      </c>
    </row>
    <row r="6935" spans="1:4">
      <c r="A6935">
        <v>7279</v>
      </c>
      <c r="B6935" t="s">
        <v>11420</v>
      </c>
      <c r="C6935" s="30">
        <v>0</v>
      </c>
      <c r="D6935" s="183">
        <v>0</v>
      </c>
    </row>
    <row r="6936" spans="1:4">
      <c r="A6936">
        <v>7280</v>
      </c>
      <c r="B6936" t="s">
        <v>11421</v>
      </c>
      <c r="C6936" s="30">
        <v>0</v>
      </c>
      <c r="D6936" s="183">
        <v>0</v>
      </c>
    </row>
    <row r="6937" spans="1:4">
      <c r="A6937">
        <v>7281</v>
      </c>
      <c r="B6937" t="s">
        <v>11422</v>
      </c>
      <c r="C6937" s="30">
        <v>0</v>
      </c>
      <c r="D6937" s="183">
        <v>0</v>
      </c>
    </row>
    <row r="6938" spans="1:4">
      <c r="A6938">
        <v>7282</v>
      </c>
      <c r="B6938" t="s">
        <v>11423</v>
      </c>
      <c r="C6938" s="30">
        <v>0</v>
      </c>
      <c r="D6938" s="183">
        <v>0</v>
      </c>
    </row>
    <row r="6939" spans="1:4">
      <c r="A6939">
        <v>7283</v>
      </c>
      <c r="B6939" t="s">
        <v>8280</v>
      </c>
      <c r="C6939" s="30">
        <v>0</v>
      </c>
      <c r="D6939" s="183">
        <v>8.8049999999999997</v>
      </c>
    </row>
    <row r="6940" spans="1:4">
      <c r="A6940">
        <v>7284</v>
      </c>
      <c r="B6940" t="s">
        <v>11424</v>
      </c>
      <c r="C6940" s="30">
        <v>0</v>
      </c>
      <c r="D6940" s="183">
        <v>0</v>
      </c>
    </row>
    <row r="6941" spans="1:4">
      <c r="A6941">
        <v>7285</v>
      </c>
      <c r="B6941" t="s">
        <v>27520</v>
      </c>
      <c r="C6941" s="30">
        <v>6</v>
      </c>
      <c r="D6941" s="183">
        <v>25.216000000000001</v>
      </c>
    </row>
    <row r="6942" spans="1:4">
      <c r="A6942">
        <v>7286</v>
      </c>
      <c r="B6942" t="s">
        <v>11425</v>
      </c>
      <c r="C6942" s="30">
        <v>12</v>
      </c>
      <c r="D6942" s="183">
        <v>3.6</v>
      </c>
    </row>
    <row r="6943" spans="1:4">
      <c r="A6943">
        <v>7287</v>
      </c>
      <c r="B6943" t="s">
        <v>27500</v>
      </c>
      <c r="C6943" s="30">
        <v>3</v>
      </c>
      <c r="D6943" s="183">
        <v>0</v>
      </c>
    </row>
    <row r="6944" spans="1:4">
      <c r="A6944">
        <v>7288</v>
      </c>
      <c r="B6944" t="s">
        <v>11426</v>
      </c>
      <c r="C6944" s="30">
        <v>0</v>
      </c>
      <c r="D6944" s="183">
        <v>0</v>
      </c>
    </row>
    <row r="6945" spans="1:4">
      <c r="A6945">
        <v>7289</v>
      </c>
      <c r="B6945" t="s">
        <v>11427</v>
      </c>
      <c r="C6945" s="30">
        <v>0</v>
      </c>
      <c r="D6945" s="183">
        <v>0</v>
      </c>
    </row>
    <row r="6946" spans="1:4">
      <c r="A6946">
        <v>7290</v>
      </c>
      <c r="B6946" t="s">
        <v>11428</v>
      </c>
      <c r="C6946" s="30">
        <v>0</v>
      </c>
      <c r="D6946" s="183">
        <v>0</v>
      </c>
    </row>
    <row r="6947" spans="1:4">
      <c r="A6947">
        <v>7291</v>
      </c>
      <c r="B6947" t="s">
        <v>18220</v>
      </c>
      <c r="C6947" s="30">
        <v>6</v>
      </c>
      <c r="D6947" s="183">
        <v>0</v>
      </c>
    </row>
    <row r="6948" spans="1:4">
      <c r="A6948">
        <v>7292</v>
      </c>
      <c r="B6948" t="s">
        <v>11429</v>
      </c>
      <c r="C6948" s="30">
        <v>0</v>
      </c>
      <c r="D6948" s="183">
        <v>20.757999999999999</v>
      </c>
    </row>
    <row r="6949" spans="1:4">
      <c r="A6949">
        <v>7293</v>
      </c>
      <c r="B6949" t="s">
        <v>11430</v>
      </c>
      <c r="C6949" s="30">
        <v>42</v>
      </c>
      <c r="D6949" s="183">
        <v>0</v>
      </c>
    </row>
    <row r="6950" spans="1:4">
      <c r="A6950">
        <v>7294</v>
      </c>
      <c r="B6950" t="s">
        <v>11431</v>
      </c>
      <c r="C6950" s="30">
        <v>9</v>
      </c>
      <c r="D6950" s="183">
        <v>0</v>
      </c>
    </row>
    <row r="6951" spans="1:4">
      <c r="A6951">
        <v>7295</v>
      </c>
      <c r="B6951" t="s">
        <v>11432</v>
      </c>
      <c r="C6951" s="30">
        <v>0</v>
      </c>
      <c r="D6951" s="183">
        <v>0</v>
      </c>
    </row>
    <row r="6952" spans="1:4">
      <c r="A6952">
        <v>7296</v>
      </c>
      <c r="B6952" t="s">
        <v>11433</v>
      </c>
      <c r="C6952" s="30">
        <v>0</v>
      </c>
      <c r="D6952" s="183">
        <v>15.69</v>
      </c>
    </row>
    <row r="6953" spans="1:4">
      <c r="A6953">
        <v>7297</v>
      </c>
      <c r="B6953" t="s">
        <v>11434</v>
      </c>
      <c r="C6953" s="30">
        <v>0</v>
      </c>
      <c r="D6953" s="183">
        <v>0</v>
      </c>
    </row>
    <row r="6954" spans="1:4">
      <c r="A6954">
        <v>7298</v>
      </c>
      <c r="B6954" t="s">
        <v>11435</v>
      </c>
      <c r="C6954" s="30">
        <v>0</v>
      </c>
      <c r="D6954" s="183">
        <v>0</v>
      </c>
    </row>
    <row r="6955" spans="1:4">
      <c r="A6955">
        <v>7299</v>
      </c>
      <c r="B6955" t="s">
        <v>11436</v>
      </c>
      <c r="C6955" s="30">
        <v>0</v>
      </c>
      <c r="D6955" s="183">
        <v>0</v>
      </c>
    </row>
    <row r="6956" spans="1:4">
      <c r="A6956">
        <v>7300</v>
      </c>
      <c r="B6956" t="s">
        <v>11437</v>
      </c>
      <c r="C6956" s="30">
        <v>438</v>
      </c>
      <c r="D6956" s="183">
        <v>0</v>
      </c>
    </row>
    <row r="6957" spans="1:4">
      <c r="A6957">
        <v>7301</v>
      </c>
      <c r="B6957" t="s">
        <v>18221</v>
      </c>
      <c r="C6957" s="30">
        <v>0</v>
      </c>
      <c r="D6957" s="183">
        <v>0</v>
      </c>
    </row>
    <row r="6958" spans="1:4">
      <c r="A6958">
        <v>7302</v>
      </c>
      <c r="B6958" t="s">
        <v>11438</v>
      </c>
      <c r="C6958" s="30">
        <v>0</v>
      </c>
      <c r="D6958" s="183">
        <v>0</v>
      </c>
    </row>
    <row r="6959" spans="1:4">
      <c r="A6959">
        <v>7303</v>
      </c>
      <c r="B6959" t="s">
        <v>11439</v>
      </c>
      <c r="C6959" s="30">
        <v>0</v>
      </c>
      <c r="D6959" s="183">
        <v>0</v>
      </c>
    </row>
    <row r="6960" spans="1:4">
      <c r="A6960">
        <v>7304</v>
      </c>
      <c r="B6960" t="s">
        <v>11440</v>
      </c>
      <c r="C6960" s="30">
        <v>0</v>
      </c>
      <c r="D6960" s="183">
        <v>16.63</v>
      </c>
    </row>
    <row r="6961" spans="1:4">
      <c r="A6961">
        <v>7305</v>
      </c>
      <c r="B6961" t="s">
        <v>11441</v>
      </c>
      <c r="C6961" s="30">
        <v>0</v>
      </c>
      <c r="D6961" s="183">
        <v>0</v>
      </c>
    </row>
    <row r="6962" spans="1:4">
      <c r="A6962">
        <v>7306</v>
      </c>
      <c r="B6962" t="s">
        <v>11442</v>
      </c>
      <c r="C6962" s="30">
        <v>0</v>
      </c>
      <c r="D6962" s="183">
        <v>0</v>
      </c>
    </row>
    <row r="6963" spans="1:4">
      <c r="A6963">
        <v>7307</v>
      </c>
      <c r="B6963" t="s">
        <v>11443</v>
      </c>
      <c r="C6963" s="30">
        <v>0</v>
      </c>
      <c r="D6963" s="183">
        <v>0</v>
      </c>
    </row>
    <row r="6964" spans="1:4">
      <c r="A6964">
        <v>7308</v>
      </c>
      <c r="B6964" t="s">
        <v>11444</v>
      </c>
      <c r="C6964" s="30">
        <v>0</v>
      </c>
      <c r="D6964" s="183">
        <v>0</v>
      </c>
    </row>
    <row r="6965" spans="1:4">
      <c r="A6965">
        <v>7309</v>
      </c>
      <c r="B6965" t="s">
        <v>11445</v>
      </c>
      <c r="C6965" s="30">
        <v>0</v>
      </c>
      <c r="D6965" s="183">
        <v>32.914999999999999</v>
      </c>
    </row>
    <row r="6966" spans="1:4">
      <c r="A6966">
        <v>7310</v>
      </c>
      <c r="B6966" t="s">
        <v>27501</v>
      </c>
      <c r="C6966" s="30">
        <v>0</v>
      </c>
      <c r="D6966" s="183">
        <v>0</v>
      </c>
    </row>
    <row r="6967" spans="1:4">
      <c r="A6967">
        <v>7311</v>
      </c>
      <c r="B6967" t="s">
        <v>11446</v>
      </c>
      <c r="C6967" s="30">
        <v>42</v>
      </c>
      <c r="D6967" s="183">
        <v>0</v>
      </c>
    </row>
    <row r="6968" spans="1:4">
      <c r="A6968">
        <v>7312</v>
      </c>
      <c r="B6968" t="s">
        <v>11447</v>
      </c>
      <c r="C6968" s="30">
        <v>0</v>
      </c>
      <c r="D6968" s="183">
        <v>6.718</v>
      </c>
    </row>
    <row r="6969" spans="1:4">
      <c r="A6969">
        <v>7313</v>
      </c>
      <c r="B6969" t="s">
        <v>18222</v>
      </c>
      <c r="C6969" s="30">
        <v>0</v>
      </c>
      <c r="D6969" s="183">
        <v>0</v>
      </c>
    </row>
    <row r="6970" spans="1:4">
      <c r="A6970">
        <v>7314</v>
      </c>
      <c r="B6970" t="s">
        <v>18223</v>
      </c>
      <c r="C6970" s="30">
        <v>0</v>
      </c>
      <c r="D6970" s="183">
        <v>0</v>
      </c>
    </row>
    <row r="6971" spans="1:4">
      <c r="A6971">
        <v>7315</v>
      </c>
      <c r="B6971" t="s">
        <v>11448</v>
      </c>
      <c r="C6971" s="30">
        <v>0</v>
      </c>
      <c r="D6971" s="183">
        <v>9.2050000000000001</v>
      </c>
    </row>
    <row r="6972" spans="1:4">
      <c r="A6972">
        <v>7316</v>
      </c>
      <c r="B6972" t="s">
        <v>11449</v>
      </c>
      <c r="C6972" s="30">
        <v>0</v>
      </c>
      <c r="D6972" s="183">
        <v>0</v>
      </c>
    </row>
    <row r="6973" spans="1:4">
      <c r="A6973">
        <v>7317</v>
      </c>
      <c r="B6973" t="s">
        <v>18224</v>
      </c>
      <c r="C6973" s="30">
        <v>0</v>
      </c>
      <c r="D6973" s="183">
        <v>23.071000000000002</v>
      </c>
    </row>
    <row r="6974" spans="1:4">
      <c r="A6974">
        <v>7318</v>
      </c>
      <c r="B6974" t="s">
        <v>11450</v>
      </c>
      <c r="C6974" s="30">
        <v>0</v>
      </c>
      <c r="D6974" s="183">
        <v>0</v>
      </c>
    </row>
    <row r="6975" spans="1:4">
      <c r="A6975">
        <v>7319</v>
      </c>
      <c r="B6975" t="s">
        <v>11451</v>
      </c>
      <c r="C6975" s="30">
        <v>6</v>
      </c>
      <c r="D6975" s="183">
        <v>0</v>
      </c>
    </row>
    <row r="6976" spans="1:4">
      <c r="A6976">
        <v>7320</v>
      </c>
      <c r="B6976" t="s">
        <v>11452</v>
      </c>
      <c r="C6976" s="30">
        <v>0</v>
      </c>
      <c r="D6976" s="183">
        <v>0</v>
      </c>
    </row>
    <row r="6977" spans="1:4">
      <c r="A6977">
        <v>7321</v>
      </c>
      <c r="B6977" t="s">
        <v>18225</v>
      </c>
      <c r="C6977" s="30">
        <v>0</v>
      </c>
      <c r="D6977" s="183">
        <v>0</v>
      </c>
    </row>
    <row r="6978" spans="1:4">
      <c r="A6978">
        <v>7322</v>
      </c>
      <c r="B6978" t="s">
        <v>11453</v>
      </c>
      <c r="C6978" s="30">
        <v>0</v>
      </c>
      <c r="D6978" s="183">
        <v>6.2469999999999999</v>
      </c>
    </row>
    <row r="6979" spans="1:4">
      <c r="A6979">
        <v>7323</v>
      </c>
      <c r="B6979" t="s">
        <v>11454</v>
      </c>
      <c r="C6979" s="30">
        <v>0</v>
      </c>
      <c r="D6979" s="183">
        <v>0</v>
      </c>
    </row>
    <row r="6980" spans="1:4">
      <c r="A6980">
        <v>7324</v>
      </c>
      <c r="B6980" t="s">
        <v>11455</v>
      </c>
      <c r="C6980" s="30">
        <v>0</v>
      </c>
      <c r="D6980" s="183">
        <v>0</v>
      </c>
    </row>
    <row r="6981" spans="1:4">
      <c r="A6981">
        <v>7325</v>
      </c>
      <c r="B6981" t="s">
        <v>11456</v>
      </c>
      <c r="C6981" s="30">
        <v>0</v>
      </c>
      <c r="D6981" s="183">
        <v>0</v>
      </c>
    </row>
    <row r="6982" spans="1:4">
      <c r="A6982">
        <v>7326</v>
      </c>
      <c r="B6982" t="s">
        <v>11457</v>
      </c>
      <c r="C6982" s="30">
        <v>0</v>
      </c>
      <c r="D6982" s="183">
        <v>0</v>
      </c>
    </row>
    <row r="6983" spans="1:4">
      <c r="A6983">
        <v>7327</v>
      </c>
      <c r="B6983" t="s">
        <v>11458</v>
      </c>
      <c r="C6983" s="30">
        <v>0</v>
      </c>
      <c r="D6983" s="183">
        <v>88.04</v>
      </c>
    </row>
    <row r="6984" spans="1:4">
      <c r="A6984">
        <v>7328</v>
      </c>
      <c r="B6984" t="s">
        <v>11459</v>
      </c>
      <c r="C6984" s="30">
        <v>0</v>
      </c>
      <c r="D6984" s="183">
        <v>20.463999999999999</v>
      </c>
    </row>
    <row r="6985" spans="1:4">
      <c r="A6985">
        <v>7329</v>
      </c>
      <c r="B6985" t="s">
        <v>11460</v>
      </c>
      <c r="C6985" s="30">
        <v>0</v>
      </c>
      <c r="D6985" s="183">
        <v>0</v>
      </c>
    </row>
    <row r="6986" spans="1:4">
      <c r="A6986">
        <v>7330</v>
      </c>
      <c r="B6986" t="s">
        <v>27482</v>
      </c>
      <c r="C6986" s="30">
        <v>0</v>
      </c>
      <c r="D6986" s="183">
        <v>0</v>
      </c>
    </row>
    <row r="6987" spans="1:4">
      <c r="A6987">
        <v>7332</v>
      </c>
      <c r="B6987" t="s">
        <v>18226</v>
      </c>
      <c r="C6987" s="30">
        <v>0</v>
      </c>
      <c r="D6987" s="183">
        <v>0</v>
      </c>
    </row>
    <row r="6988" spans="1:4">
      <c r="A6988">
        <v>7333</v>
      </c>
      <c r="B6988" t="s">
        <v>18227</v>
      </c>
      <c r="C6988" s="30">
        <v>66</v>
      </c>
      <c r="D6988" s="194">
        <v>0</v>
      </c>
    </row>
    <row r="6989" spans="1:4">
      <c r="A6989">
        <v>7334</v>
      </c>
      <c r="B6989" t="s">
        <v>18228</v>
      </c>
      <c r="C6989" s="30">
        <v>0</v>
      </c>
      <c r="D6989" s="194">
        <v>0</v>
      </c>
    </row>
    <row r="6990" spans="1:4">
      <c r="A6990">
        <v>7335</v>
      </c>
      <c r="B6990" t="s">
        <v>18229</v>
      </c>
      <c r="C6990" s="30">
        <v>0</v>
      </c>
      <c r="D6990" s="194">
        <v>0</v>
      </c>
    </row>
    <row r="6991" spans="1:4">
      <c r="A6991">
        <v>7336</v>
      </c>
      <c r="B6991" t="s">
        <v>18230</v>
      </c>
      <c r="C6991" s="30">
        <v>0</v>
      </c>
      <c r="D6991" s="194">
        <v>0</v>
      </c>
    </row>
    <row r="6992" spans="1:4">
      <c r="A6992">
        <v>7337</v>
      </c>
      <c r="B6992" t="s">
        <v>18231</v>
      </c>
      <c r="C6992" s="30">
        <v>0</v>
      </c>
      <c r="D6992" s="194">
        <v>31.045000000000002</v>
      </c>
    </row>
    <row r="6993" spans="1:4">
      <c r="A6993">
        <v>7338</v>
      </c>
      <c r="B6993" t="s">
        <v>18232</v>
      </c>
      <c r="C6993" s="30">
        <v>0</v>
      </c>
      <c r="D6993" s="194">
        <v>0</v>
      </c>
    </row>
    <row r="6994" spans="1:4">
      <c r="A6994">
        <v>7339</v>
      </c>
      <c r="B6994" t="s">
        <v>18233</v>
      </c>
      <c r="C6994" s="30">
        <v>3</v>
      </c>
      <c r="D6994" s="194">
        <v>0</v>
      </c>
    </row>
    <row r="6995" spans="1:4">
      <c r="A6995">
        <v>7340</v>
      </c>
      <c r="B6995" t="s">
        <v>18234</v>
      </c>
      <c r="C6995" s="30">
        <v>0</v>
      </c>
      <c r="D6995" s="194">
        <v>0</v>
      </c>
    </row>
    <row r="6996" spans="1:4">
      <c r="A6996">
        <v>7341</v>
      </c>
      <c r="B6996" t="s">
        <v>18235</v>
      </c>
      <c r="C6996" s="30">
        <v>0</v>
      </c>
      <c r="D6996" s="194">
        <v>0</v>
      </c>
    </row>
    <row r="6997" spans="1:4">
      <c r="A6997">
        <v>7342</v>
      </c>
      <c r="B6997" t="s">
        <v>18236</v>
      </c>
      <c r="C6997" s="30">
        <v>0</v>
      </c>
      <c r="D6997" s="194">
        <v>0</v>
      </c>
    </row>
    <row r="6998" spans="1:4">
      <c r="A6998">
        <v>7343</v>
      </c>
      <c r="B6998" t="s">
        <v>18237</v>
      </c>
      <c r="C6998" s="30">
        <v>48</v>
      </c>
      <c r="D6998" s="194">
        <v>0</v>
      </c>
    </row>
    <row r="6999" spans="1:4">
      <c r="A6999">
        <v>7345</v>
      </c>
      <c r="B6999" t="s">
        <v>18238</v>
      </c>
      <c r="C6999" s="30">
        <v>0</v>
      </c>
      <c r="D6999" s="194">
        <v>0</v>
      </c>
    </row>
    <row r="7000" spans="1:4">
      <c r="A7000">
        <v>7346</v>
      </c>
      <c r="B7000" t="s">
        <v>18239</v>
      </c>
      <c r="C7000" s="30">
        <v>6</v>
      </c>
      <c r="D7000" s="194">
        <v>0</v>
      </c>
    </row>
    <row r="7001" spans="1:4">
      <c r="A7001">
        <v>7347</v>
      </c>
      <c r="B7001" t="s">
        <v>18240</v>
      </c>
      <c r="C7001" s="30">
        <v>0</v>
      </c>
      <c r="D7001" s="194">
        <v>0</v>
      </c>
    </row>
    <row r="7002" spans="1:4">
      <c r="A7002">
        <v>7348</v>
      </c>
      <c r="B7002" t="s">
        <v>27434</v>
      </c>
      <c r="C7002" s="30">
        <v>0</v>
      </c>
      <c r="D7002" s="194">
        <v>6.1260000000000003</v>
      </c>
    </row>
    <row r="7003" spans="1:4">
      <c r="A7003">
        <v>7349</v>
      </c>
      <c r="B7003" t="s">
        <v>27432</v>
      </c>
      <c r="C7003" s="30">
        <v>0</v>
      </c>
      <c r="D7003" s="194">
        <v>0</v>
      </c>
    </row>
    <row r="7004" spans="1:4">
      <c r="A7004">
        <v>7350</v>
      </c>
      <c r="B7004" t="s">
        <v>27433</v>
      </c>
      <c r="C7004" s="30">
        <v>0</v>
      </c>
      <c r="D7004" s="194">
        <v>0</v>
      </c>
    </row>
    <row r="7005" spans="1:4">
      <c r="A7005">
        <v>7351</v>
      </c>
      <c r="B7005" t="s">
        <v>18241</v>
      </c>
      <c r="C7005" s="30">
        <v>0</v>
      </c>
      <c r="D7005" s="194">
        <v>0</v>
      </c>
    </row>
    <row r="7006" spans="1:4">
      <c r="A7006">
        <v>7352</v>
      </c>
      <c r="B7006" t="s">
        <v>27435</v>
      </c>
      <c r="C7006" s="30">
        <v>3</v>
      </c>
      <c r="D7006" s="194">
        <v>0</v>
      </c>
    </row>
    <row r="7007" spans="1:4">
      <c r="A7007">
        <v>7353</v>
      </c>
      <c r="B7007" t="s">
        <v>27439</v>
      </c>
      <c r="C7007" s="30">
        <v>0</v>
      </c>
      <c r="D7007" s="194">
        <v>0</v>
      </c>
    </row>
    <row r="7008" spans="1:4">
      <c r="A7008">
        <v>7354</v>
      </c>
      <c r="B7008" t="s">
        <v>18242</v>
      </c>
      <c r="C7008" s="30">
        <v>0</v>
      </c>
      <c r="D7008" s="194">
        <v>29.198</v>
      </c>
    </row>
    <row r="7009" spans="1:4">
      <c r="A7009">
        <v>7355</v>
      </c>
      <c r="B7009" t="s">
        <v>18243</v>
      </c>
      <c r="C7009" s="30">
        <v>6</v>
      </c>
      <c r="D7009" s="194">
        <v>15.44</v>
      </c>
    </row>
    <row r="7010" spans="1:4">
      <c r="A7010">
        <v>7356</v>
      </c>
      <c r="B7010" t="s">
        <v>27438</v>
      </c>
      <c r="C7010" s="30">
        <v>0</v>
      </c>
      <c r="D7010" s="194">
        <v>0</v>
      </c>
    </row>
    <row r="7011" spans="1:4">
      <c r="A7011">
        <v>7357</v>
      </c>
      <c r="B7011" t="s">
        <v>18244</v>
      </c>
      <c r="C7011" s="30">
        <v>0</v>
      </c>
      <c r="D7011" s="194">
        <v>0</v>
      </c>
    </row>
    <row r="7012" spans="1:4">
      <c r="A7012">
        <v>7358</v>
      </c>
      <c r="B7012" t="s">
        <v>18245</v>
      </c>
      <c r="C7012" s="30">
        <v>0</v>
      </c>
      <c r="D7012" s="194">
        <v>0</v>
      </c>
    </row>
    <row r="7013" spans="1:4">
      <c r="A7013">
        <v>7359</v>
      </c>
      <c r="B7013" t="s">
        <v>27437</v>
      </c>
      <c r="C7013" s="30">
        <v>69</v>
      </c>
      <c r="D7013" s="194">
        <v>0</v>
      </c>
    </row>
    <row r="7014" spans="1:4">
      <c r="A7014">
        <v>7360</v>
      </c>
      <c r="B7014" t="s">
        <v>18246</v>
      </c>
      <c r="C7014" s="30">
        <v>0</v>
      </c>
      <c r="D7014" s="194">
        <v>0</v>
      </c>
    </row>
    <row r="7015" spans="1:4">
      <c r="A7015">
        <v>7361</v>
      </c>
      <c r="B7015" t="s">
        <v>27445</v>
      </c>
      <c r="C7015" s="30">
        <v>0</v>
      </c>
      <c r="D7015" s="194">
        <v>3.1880000000000002</v>
      </c>
    </row>
    <row r="7016" spans="1:4">
      <c r="A7016">
        <v>7362</v>
      </c>
      <c r="B7016" t="s">
        <v>18247</v>
      </c>
      <c r="C7016" s="30">
        <v>0</v>
      </c>
      <c r="D7016" s="194">
        <v>0</v>
      </c>
    </row>
    <row r="7017" spans="1:4">
      <c r="A7017">
        <v>7363</v>
      </c>
      <c r="B7017" t="s">
        <v>27442</v>
      </c>
      <c r="C7017" s="30">
        <v>6</v>
      </c>
      <c r="D7017" s="194">
        <v>0</v>
      </c>
    </row>
    <row r="7018" spans="1:4">
      <c r="A7018">
        <v>7364</v>
      </c>
      <c r="B7018" t="s">
        <v>27443</v>
      </c>
      <c r="C7018" s="30">
        <v>0</v>
      </c>
      <c r="D7018" s="194">
        <v>0</v>
      </c>
    </row>
    <row r="7019" spans="1:4">
      <c r="A7019">
        <v>7365</v>
      </c>
      <c r="B7019" t="s">
        <v>27446</v>
      </c>
      <c r="C7019" s="30">
        <v>42</v>
      </c>
      <c r="D7019" s="194">
        <v>0</v>
      </c>
    </row>
    <row r="7020" spans="1:4">
      <c r="A7020">
        <v>7366</v>
      </c>
      <c r="B7020" t="s">
        <v>18248</v>
      </c>
      <c r="C7020" s="30">
        <v>0</v>
      </c>
      <c r="D7020" s="194">
        <v>0</v>
      </c>
    </row>
    <row r="7021" spans="1:4">
      <c r="A7021">
        <v>7367</v>
      </c>
      <c r="B7021" t="s">
        <v>18249</v>
      </c>
      <c r="C7021" s="30">
        <v>0</v>
      </c>
      <c r="D7021" s="194">
        <v>9.19</v>
      </c>
    </row>
    <row r="7022" spans="1:4">
      <c r="A7022">
        <v>7368</v>
      </c>
      <c r="B7022" t="s">
        <v>27478</v>
      </c>
      <c r="C7022" s="30">
        <v>18</v>
      </c>
      <c r="D7022" s="194">
        <v>0</v>
      </c>
    </row>
    <row r="7023" spans="1:4">
      <c r="A7023">
        <v>7369</v>
      </c>
      <c r="B7023" t="s">
        <v>18250</v>
      </c>
      <c r="C7023" s="30">
        <v>0</v>
      </c>
      <c r="D7023" s="194">
        <v>0</v>
      </c>
    </row>
    <row r="7024" spans="1:4">
      <c r="A7024">
        <v>7370</v>
      </c>
      <c r="B7024" t="s">
        <v>18251</v>
      </c>
      <c r="C7024" s="30">
        <v>24</v>
      </c>
      <c r="D7024" s="194">
        <v>0</v>
      </c>
    </row>
    <row r="7025" spans="1:4">
      <c r="A7025">
        <v>7371</v>
      </c>
      <c r="B7025" t="s">
        <v>18252</v>
      </c>
      <c r="C7025" s="30">
        <v>3</v>
      </c>
      <c r="D7025" s="194">
        <v>6.1989999999999998</v>
      </c>
    </row>
    <row r="7026" spans="1:4">
      <c r="A7026">
        <v>7372</v>
      </c>
      <c r="B7026" t="s">
        <v>18253</v>
      </c>
      <c r="C7026" s="30">
        <v>0</v>
      </c>
      <c r="D7026" s="194">
        <v>92</v>
      </c>
    </row>
    <row r="7027" spans="1:4">
      <c r="A7027">
        <v>7373</v>
      </c>
      <c r="B7027" t="s">
        <v>27477</v>
      </c>
      <c r="C7027" s="30">
        <v>42</v>
      </c>
      <c r="D7027" s="194">
        <v>0</v>
      </c>
    </row>
    <row r="7028" spans="1:4">
      <c r="A7028">
        <v>7374</v>
      </c>
      <c r="B7028" t="s">
        <v>27476</v>
      </c>
      <c r="C7028" s="30">
        <v>0</v>
      </c>
      <c r="D7028" s="194">
        <v>0</v>
      </c>
    </row>
    <row r="7029" spans="1:4">
      <c r="A7029">
        <v>7375</v>
      </c>
      <c r="B7029" t="s">
        <v>18254</v>
      </c>
      <c r="C7029" s="30">
        <v>0</v>
      </c>
      <c r="D7029" s="194">
        <v>0</v>
      </c>
    </row>
    <row r="7030" spans="1:4">
      <c r="A7030">
        <v>7376</v>
      </c>
      <c r="B7030" t="s">
        <v>18255</v>
      </c>
      <c r="C7030" s="30">
        <v>0</v>
      </c>
      <c r="D7030" s="194">
        <v>0</v>
      </c>
    </row>
    <row r="7031" spans="1:4">
      <c r="A7031">
        <v>7377</v>
      </c>
      <c r="B7031" t="s">
        <v>27475</v>
      </c>
      <c r="C7031" s="30">
        <v>0</v>
      </c>
      <c r="D7031" s="194">
        <v>16.414999999999999</v>
      </c>
    </row>
    <row r="7032" spans="1:4">
      <c r="A7032">
        <v>7378</v>
      </c>
      <c r="B7032" t="s">
        <v>18256</v>
      </c>
      <c r="C7032" s="30">
        <v>0</v>
      </c>
      <c r="D7032" s="194">
        <v>15.016</v>
      </c>
    </row>
    <row r="7033" spans="1:4">
      <c r="A7033">
        <v>7379</v>
      </c>
      <c r="B7033" t="s">
        <v>27474</v>
      </c>
      <c r="C7033" s="30">
        <v>0</v>
      </c>
      <c r="D7033" s="194">
        <v>6.2779999999999996</v>
      </c>
    </row>
    <row r="7034" spans="1:4">
      <c r="A7034">
        <v>7380</v>
      </c>
      <c r="B7034" t="s">
        <v>27473</v>
      </c>
      <c r="C7034" s="30">
        <v>0</v>
      </c>
      <c r="D7034" s="194">
        <v>0</v>
      </c>
    </row>
    <row r="7035" spans="1:4">
      <c r="A7035">
        <v>7381</v>
      </c>
      <c r="B7035" t="s">
        <v>18257</v>
      </c>
      <c r="C7035" s="30">
        <v>0</v>
      </c>
      <c r="D7035" s="194">
        <v>0</v>
      </c>
    </row>
    <row r="7036" spans="1:4">
      <c r="A7036">
        <v>7382</v>
      </c>
      <c r="B7036" t="s">
        <v>18258</v>
      </c>
      <c r="C7036" s="30">
        <v>0</v>
      </c>
      <c r="D7036" s="194">
        <v>0</v>
      </c>
    </row>
    <row r="7037" spans="1:4">
      <c r="A7037">
        <v>7383</v>
      </c>
      <c r="B7037" t="s">
        <v>18259</v>
      </c>
      <c r="C7037" s="30">
        <v>0</v>
      </c>
      <c r="D7037" s="194">
        <v>0</v>
      </c>
    </row>
    <row r="7038" spans="1:4">
      <c r="A7038">
        <v>7384</v>
      </c>
      <c r="B7038" t="s">
        <v>18260</v>
      </c>
      <c r="C7038" s="30">
        <v>3</v>
      </c>
      <c r="D7038" s="194">
        <v>0</v>
      </c>
    </row>
    <row r="7039" spans="1:4">
      <c r="A7039">
        <v>7385</v>
      </c>
      <c r="B7039" t="s">
        <v>18261</v>
      </c>
      <c r="C7039" s="30">
        <v>0</v>
      </c>
      <c r="D7039" s="194">
        <v>45.6</v>
      </c>
    </row>
    <row r="7040" spans="1:4">
      <c r="A7040">
        <v>7386</v>
      </c>
      <c r="B7040" t="s">
        <v>18262</v>
      </c>
      <c r="C7040" s="30">
        <v>15</v>
      </c>
      <c r="D7040" s="194">
        <v>20.74</v>
      </c>
    </row>
    <row r="7041" spans="1:4">
      <c r="A7041">
        <v>7387</v>
      </c>
      <c r="B7041" t="s">
        <v>31922</v>
      </c>
      <c r="C7041" s="30">
        <v>0</v>
      </c>
      <c r="D7041" s="194">
        <v>0</v>
      </c>
    </row>
    <row r="7042" spans="1:4">
      <c r="A7042">
        <v>7388</v>
      </c>
      <c r="B7042" t="s">
        <v>18264</v>
      </c>
      <c r="C7042" s="30">
        <v>0</v>
      </c>
      <c r="D7042" s="194">
        <v>74.302999999999997</v>
      </c>
    </row>
    <row r="7043" spans="1:4">
      <c r="A7043">
        <v>7389</v>
      </c>
      <c r="B7043" t="s">
        <v>18265</v>
      </c>
      <c r="C7043" s="30">
        <v>0</v>
      </c>
      <c r="D7043" s="194">
        <v>67.171000000000006</v>
      </c>
    </row>
    <row r="7044" spans="1:4">
      <c r="A7044">
        <v>7390</v>
      </c>
      <c r="B7044" t="s">
        <v>31886</v>
      </c>
      <c r="C7044" s="30">
        <v>0</v>
      </c>
      <c r="D7044" s="194">
        <v>0</v>
      </c>
    </row>
    <row r="7045" spans="1:4">
      <c r="A7045">
        <v>7391</v>
      </c>
      <c r="B7045" t="s">
        <v>18266</v>
      </c>
      <c r="C7045" s="30">
        <v>0</v>
      </c>
      <c r="D7045" s="194">
        <v>0</v>
      </c>
    </row>
    <row r="7046" spans="1:4">
      <c r="A7046">
        <v>7392</v>
      </c>
      <c r="B7046" t="s">
        <v>18267</v>
      </c>
      <c r="C7046" s="30">
        <v>0</v>
      </c>
      <c r="D7046" s="194">
        <v>0</v>
      </c>
    </row>
    <row r="7047" spans="1:4">
      <c r="A7047">
        <v>7393</v>
      </c>
      <c r="B7047" t="s">
        <v>18268</v>
      </c>
      <c r="C7047" s="30">
        <v>12</v>
      </c>
      <c r="D7047" s="194">
        <v>0</v>
      </c>
    </row>
    <row r="7048" spans="1:4">
      <c r="A7048">
        <v>7394</v>
      </c>
      <c r="B7048" t="s">
        <v>18269</v>
      </c>
      <c r="C7048" s="30">
        <v>12</v>
      </c>
      <c r="D7048" s="194">
        <v>0</v>
      </c>
    </row>
    <row r="7049" spans="1:4">
      <c r="A7049">
        <v>7395</v>
      </c>
      <c r="B7049" t="s">
        <v>18270</v>
      </c>
      <c r="C7049" s="30">
        <v>0</v>
      </c>
      <c r="D7049" s="194">
        <v>0</v>
      </c>
    </row>
    <row r="7050" spans="1:4">
      <c r="A7050">
        <v>7396</v>
      </c>
      <c r="B7050" t="s">
        <v>18271</v>
      </c>
      <c r="C7050" s="30">
        <v>0</v>
      </c>
      <c r="D7050" s="194">
        <v>0</v>
      </c>
    </row>
    <row r="7051" spans="1:4">
      <c r="A7051">
        <v>7397</v>
      </c>
      <c r="B7051" t="s">
        <v>18272</v>
      </c>
      <c r="C7051" s="30">
        <v>0</v>
      </c>
      <c r="D7051" s="194">
        <v>0</v>
      </c>
    </row>
    <row r="7052" spans="1:4">
      <c r="A7052">
        <v>7398</v>
      </c>
      <c r="B7052" t="s">
        <v>18273</v>
      </c>
      <c r="C7052" s="30">
        <v>0</v>
      </c>
      <c r="D7052" s="194">
        <v>10.923999999999999</v>
      </c>
    </row>
    <row r="7053" spans="1:4">
      <c r="A7053">
        <v>7399</v>
      </c>
      <c r="B7053" t="s">
        <v>18274</v>
      </c>
      <c r="C7053" s="30">
        <v>0</v>
      </c>
      <c r="D7053" s="194">
        <v>1.0549999999999999</v>
      </c>
    </row>
    <row r="7054" spans="1:4">
      <c r="A7054">
        <v>7400</v>
      </c>
      <c r="B7054" t="s">
        <v>18275</v>
      </c>
      <c r="C7054" s="30">
        <v>0</v>
      </c>
      <c r="D7054" s="194">
        <v>0</v>
      </c>
    </row>
    <row r="7055" spans="1:4">
      <c r="A7055">
        <v>7401</v>
      </c>
      <c r="B7055" t="s">
        <v>18276</v>
      </c>
      <c r="C7055" s="30">
        <v>0</v>
      </c>
      <c r="D7055" s="194">
        <v>0</v>
      </c>
    </row>
    <row r="7056" spans="1:4">
      <c r="A7056">
        <v>7402</v>
      </c>
      <c r="B7056" t="s">
        <v>18277</v>
      </c>
      <c r="C7056" s="30">
        <v>0</v>
      </c>
      <c r="D7056" s="194">
        <v>0</v>
      </c>
    </row>
    <row r="7057" spans="1:4">
      <c r="A7057">
        <v>7403</v>
      </c>
      <c r="B7057" t="s">
        <v>18278</v>
      </c>
      <c r="C7057" s="30">
        <v>21</v>
      </c>
      <c r="D7057" s="194">
        <v>0</v>
      </c>
    </row>
    <row r="7058" spans="1:4">
      <c r="A7058">
        <v>7404</v>
      </c>
      <c r="B7058" t="s">
        <v>18279</v>
      </c>
      <c r="C7058" s="30">
        <v>18</v>
      </c>
      <c r="D7058" s="194">
        <v>0</v>
      </c>
    </row>
    <row r="7059" spans="1:4">
      <c r="A7059">
        <v>7405</v>
      </c>
      <c r="B7059" t="s">
        <v>18280</v>
      </c>
      <c r="C7059" s="30">
        <v>0</v>
      </c>
      <c r="D7059" s="194">
        <v>0</v>
      </c>
    </row>
    <row r="7060" spans="1:4">
      <c r="A7060">
        <v>7406</v>
      </c>
      <c r="B7060" t="s">
        <v>18281</v>
      </c>
      <c r="C7060" s="30">
        <v>0</v>
      </c>
      <c r="D7060" s="194">
        <v>0</v>
      </c>
    </row>
    <row r="7061" spans="1:4">
      <c r="A7061">
        <v>7407</v>
      </c>
      <c r="B7061" t="s">
        <v>18282</v>
      </c>
      <c r="C7061" s="30">
        <v>0</v>
      </c>
      <c r="D7061" s="194">
        <v>0</v>
      </c>
    </row>
    <row r="7062" spans="1:4">
      <c r="A7062">
        <v>7408</v>
      </c>
      <c r="B7062" t="s">
        <v>18283</v>
      </c>
      <c r="C7062" s="30">
        <v>240</v>
      </c>
      <c r="D7062" s="194">
        <v>0</v>
      </c>
    </row>
    <row r="7063" spans="1:4">
      <c r="A7063">
        <v>7409</v>
      </c>
      <c r="B7063" t="s">
        <v>18284</v>
      </c>
      <c r="C7063" s="30">
        <v>0</v>
      </c>
      <c r="D7063" s="194">
        <v>12.593</v>
      </c>
    </row>
    <row r="7064" spans="1:4">
      <c r="A7064">
        <v>7410</v>
      </c>
      <c r="B7064" t="s">
        <v>18285</v>
      </c>
      <c r="C7064" s="30">
        <v>0</v>
      </c>
      <c r="D7064" s="194">
        <v>0</v>
      </c>
    </row>
    <row r="7065" spans="1:4">
      <c r="A7065">
        <v>7411</v>
      </c>
      <c r="B7065" t="s">
        <v>18286</v>
      </c>
      <c r="C7065" s="30">
        <v>0</v>
      </c>
      <c r="D7065" s="194">
        <v>8.5939999999999994</v>
      </c>
    </row>
    <row r="7066" spans="1:4">
      <c r="A7066">
        <v>7412</v>
      </c>
      <c r="B7066" t="s">
        <v>18287</v>
      </c>
      <c r="C7066" s="30">
        <v>0</v>
      </c>
      <c r="D7066" s="194">
        <v>0</v>
      </c>
    </row>
    <row r="7067" spans="1:4">
      <c r="A7067">
        <v>7413</v>
      </c>
      <c r="B7067" t="s">
        <v>18288</v>
      </c>
      <c r="C7067" s="30">
        <v>30</v>
      </c>
      <c r="D7067" s="194">
        <v>0</v>
      </c>
    </row>
    <row r="7068" spans="1:4">
      <c r="A7068">
        <v>7414</v>
      </c>
      <c r="B7068" t="s">
        <v>18289</v>
      </c>
      <c r="C7068" s="30">
        <v>0</v>
      </c>
      <c r="D7068" s="194">
        <v>0</v>
      </c>
    </row>
    <row r="7069" spans="1:4">
      <c r="A7069">
        <v>7415</v>
      </c>
      <c r="B7069" t="s">
        <v>18290</v>
      </c>
      <c r="C7069" s="30">
        <v>0</v>
      </c>
      <c r="D7069" s="194">
        <v>22.1</v>
      </c>
    </row>
    <row r="7070" spans="1:4">
      <c r="A7070">
        <v>7416</v>
      </c>
      <c r="B7070" t="s">
        <v>18291</v>
      </c>
      <c r="C7070" s="30">
        <v>0</v>
      </c>
      <c r="D7070" s="194">
        <v>0</v>
      </c>
    </row>
    <row r="7071" spans="1:4">
      <c r="A7071">
        <v>7417</v>
      </c>
      <c r="B7071" t="s">
        <v>18292</v>
      </c>
      <c r="C7071" s="30">
        <v>42</v>
      </c>
      <c r="D7071" s="194">
        <v>0</v>
      </c>
    </row>
    <row r="7072" spans="1:4">
      <c r="A7072">
        <v>7418</v>
      </c>
      <c r="B7072" t="s">
        <v>18293</v>
      </c>
      <c r="C7072" s="30">
        <v>0</v>
      </c>
      <c r="D7072" s="194">
        <v>0</v>
      </c>
    </row>
    <row r="7073" spans="1:4">
      <c r="A7073">
        <v>7419</v>
      </c>
      <c r="B7073" t="s">
        <v>18294</v>
      </c>
      <c r="C7073" s="30">
        <v>0</v>
      </c>
      <c r="D7073" s="194">
        <v>0</v>
      </c>
    </row>
    <row r="7074" spans="1:4">
      <c r="A7074">
        <v>7420</v>
      </c>
      <c r="B7074" t="s">
        <v>18295</v>
      </c>
      <c r="C7074" s="30">
        <v>0</v>
      </c>
      <c r="D7074" s="194">
        <v>0</v>
      </c>
    </row>
    <row r="7075" spans="1:4">
      <c r="A7075">
        <v>7421</v>
      </c>
      <c r="B7075" t="s">
        <v>18296</v>
      </c>
      <c r="C7075" s="30">
        <v>0</v>
      </c>
      <c r="D7075" s="194">
        <v>0</v>
      </c>
    </row>
    <row r="7076" spans="1:4">
      <c r="A7076">
        <v>7422</v>
      </c>
      <c r="B7076" t="s">
        <v>18297</v>
      </c>
      <c r="C7076" s="30">
        <v>0</v>
      </c>
      <c r="D7076" s="194">
        <v>0</v>
      </c>
    </row>
    <row r="7077" spans="1:4">
      <c r="A7077">
        <v>7423</v>
      </c>
      <c r="B7077" t="s">
        <v>18298</v>
      </c>
      <c r="C7077" s="30">
        <v>0</v>
      </c>
      <c r="D7077" s="194">
        <v>0</v>
      </c>
    </row>
    <row r="7078" spans="1:4">
      <c r="A7078">
        <v>7424</v>
      </c>
      <c r="B7078" t="s">
        <v>18299</v>
      </c>
      <c r="C7078" s="30">
        <v>0</v>
      </c>
      <c r="D7078" s="194">
        <v>0</v>
      </c>
    </row>
    <row r="7079" spans="1:4">
      <c r="A7079">
        <v>7425</v>
      </c>
      <c r="B7079" t="s">
        <v>18300</v>
      </c>
      <c r="C7079" s="30">
        <v>0</v>
      </c>
      <c r="D7079" s="194">
        <v>0</v>
      </c>
    </row>
    <row r="7080" spans="1:4">
      <c r="A7080">
        <v>7426</v>
      </c>
      <c r="B7080" t="s">
        <v>18301</v>
      </c>
      <c r="C7080" s="30">
        <v>0</v>
      </c>
      <c r="D7080" s="194">
        <v>0</v>
      </c>
    </row>
    <row r="7081" spans="1:4">
      <c r="A7081">
        <v>7427</v>
      </c>
      <c r="B7081" t="s">
        <v>18302</v>
      </c>
      <c r="C7081" s="30">
        <v>0</v>
      </c>
      <c r="D7081" s="194">
        <v>0</v>
      </c>
    </row>
    <row r="7082" spans="1:4">
      <c r="A7082">
        <v>7428</v>
      </c>
      <c r="B7082" t="s">
        <v>18303</v>
      </c>
      <c r="C7082" s="30">
        <v>0</v>
      </c>
      <c r="D7082" s="194">
        <v>0</v>
      </c>
    </row>
    <row r="7083" spans="1:4">
      <c r="A7083">
        <v>7429</v>
      </c>
      <c r="B7083" t="s">
        <v>18304</v>
      </c>
      <c r="C7083" s="30">
        <v>0</v>
      </c>
      <c r="D7083" s="194">
        <v>0</v>
      </c>
    </row>
    <row r="7084" spans="1:4">
      <c r="A7084">
        <v>7430</v>
      </c>
      <c r="B7084" t="s">
        <v>18305</v>
      </c>
      <c r="C7084" s="30">
        <v>36</v>
      </c>
      <c r="D7084" s="194">
        <v>0</v>
      </c>
    </row>
    <row r="7085" spans="1:4">
      <c r="A7085">
        <v>7431</v>
      </c>
      <c r="B7085" t="s">
        <v>18306</v>
      </c>
      <c r="C7085" s="30">
        <v>12</v>
      </c>
      <c r="D7085" s="194">
        <v>0</v>
      </c>
    </row>
    <row r="7086" spans="1:4">
      <c r="A7086">
        <v>7432</v>
      </c>
      <c r="B7086" t="s">
        <v>18307</v>
      </c>
      <c r="C7086" s="30">
        <v>0</v>
      </c>
      <c r="D7086" s="194">
        <v>0</v>
      </c>
    </row>
    <row r="7087" spans="1:4">
      <c r="A7087">
        <v>7433</v>
      </c>
      <c r="B7087" t="s">
        <v>18308</v>
      </c>
      <c r="C7087" s="30">
        <v>0</v>
      </c>
      <c r="D7087" s="194">
        <v>45.5</v>
      </c>
    </row>
    <row r="7088" spans="1:4">
      <c r="A7088">
        <v>7434</v>
      </c>
      <c r="B7088" t="s">
        <v>18309</v>
      </c>
      <c r="C7088" s="30">
        <v>0</v>
      </c>
      <c r="D7088" s="194">
        <v>0</v>
      </c>
    </row>
    <row r="7089" spans="1:4">
      <c r="A7089">
        <v>7435</v>
      </c>
      <c r="B7089" t="s">
        <v>18310</v>
      </c>
      <c r="C7089" s="30">
        <v>0</v>
      </c>
      <c r="D7089" s="194">
        <v>0</v>
      </c>
    </row>
    <row r="7090" spans="1:4">
      <c r="A7090">
        <v>7436</v>
      </c>
      <c r="B7090" t="s">
        <v>18311</v>
      </c>
      <c r="C7090" s="30">
        <v>0</v>
      </c>
      <c r="D7090" s="194">
        <v>0</v>
      </c>
    </row>
    <row r="7091" spans="1:4">
      <c r="A7091">
        <v>7437</v>
      </c>
      <c r="B7091" t="s">
        <v>18312</v>
      </c>
      <c r="C7091" s="30">
        <v>0</v>
      </c>
      <c r="D7091" s="194">
        <v>0</v>
      </c>
    </row>
    <row r="7092" spans="1:4">
      <c r="A7092">
        <v>7439</v>
      </c>
      <c r="B7092" t="s">
        <v>18313</v>
      </c>
      <c r="C7092" s="30">
        <v>0</v>
      </c>
      <c r="D7092" s="194">
        <v>0</v>
      </c>
    </row>
    <row r="7093" spans="1:4">
      <c r="A7093">
        <v>7440</v>
      </c>
      <c r="B7093" t="s">
        <v>18314</v>
      </c>
      <c r="C7093" s="30">
        <v>18</v>
      </c>
      <c r="D7093" s="194">
        <v>0</v>
      </c>
    </row>
    <row r="7094" spans="1:4">
      <c r="A7094">
        <v>7441</v>
      </c>
      <c r="B7094" t="s">
        <v>27375</v>
      </c>
      <c r="C7094" s="30">
        <v>3984</v>
      </c>
      <c r="D7094" s="194">
        <v>0</v>
      </c>
    </row>
    <row r="7095" spans="1:4">
      <c r="A7095">
        <v>7442</v>
      </c>
      <c r="B7095" t="s">
        <v>18315</v>
      </c>
      <c r="C7095" s="30">
        <v>0</v>
      </c>
      <c r="D7095" s="194">
        <v>0</v>
      </c>
    </row>
    <row r="7096" spans="1:4">
      <c r="A7096">
        <v>7443</v>
      </c>
      <c r="B7096" t="s">
        <v>18316</v>
      </c>
      <c r="C7096" s="30">
        <v>3</v>
      </c>
      <c r="D7096" s="194">
        <v>0</v>
      </c>
    </row>
    <row r="7097" spans="1:4">
      <c r="A7097">
        <v>7444</v>
      </c>
      <c r="B7097" t="s">
        <v>18317</v>
      </c>
      <c r="C7097" s="30">
        <v>0</v>
      </c>
      <c r="D7097" s="194">
        <v>0</v>
      </c>
    </row>
    <row r="7098" spans="1:4">
      <c r="A7098">
        <v>7445</v>
      </c>
      <c r="B7098" t="s">
        <v>18318</v>
      </c>
      <c r="C7098" s="30">
        <v>0</v>
      </c>
      <c r="D7098" s="194">
        <v>0</v>
      </c>
    </row>
    <row r="7099" spans="1:4">
      <c r="A7099">
        <v>7446</v>
      </c>
      <c r="B7099" t="s">
        <v>18319</v>
      </c>
      <c r="C7099" s="30">
        <v>0</v>
      </c>
      <c r="D7099" s="194">
        <v>0</v>
      </c>
    </row>
    <row r="7100" spans="1:4">
      <c r="A7100">
        <v>7447</v>
      </c>
      <c r="B7100" t="s">
        <v>18320</v>
      </c>
      <c r="C7100" s="30">
        <v>0</v>
      </c>
      <c r="D7100" s="194">
        <v>0</v>
      </c>
    </row>
    <row r="7101" spans="1:4">
      <c r="A7101">
        <v>7448</v>
      </c>
      <c r="B7101" t="s">
        <v>18321</v>
      </c>
      <c r="C7101" s="30">
        <v>0</v>
      </c>
      <c r="D7101" s="194">
        <v>32.26</v>
      </c>
    </row>
    <row r="7102" spans="1:4">
      <c r="A7102">
        <v>7449</v>
      </c>
      <c r="B7102" t="s">
        <v>18322</v>
      </c>
      <c r="C7102" s="30">
        <v>0</v>
      </c>
      <c r="D7102" s="194">
        <v>0</v>
      </c>
    </row>
    <row r="7103" spans="1:4">
      <c r="A7103">
        <v>7450</v>
      </c>
      <c r="B7103" t="s">
        <v>18323</v>
      </c>
      <c r="C7103" s="30">
        <v>0</v>
      </c>
      <c r="D7103" s="194">
        <v>0</v>
      </c>
    </row>
    <row r="7104" spans="1:4">
      <c r="A7104">
        <v>7451</v>
      </c>
      <c r="B7104" t="s">
        <v>18324</v>
      </c>
      <c r="C7104" s="30">
        <v>0</v>
      </c>
      <c r="D7104" s="194">
        <v>14.31</v>
      </c>
    </row>
    <row r="7105" spans="1:4">
      <c r="A7105">
        <v>7452</v>
      </c>
      <c r="B7105" t="s">
        <v>18325</v>
      </c>
      <c r="C7105" s="30">
        <v>0</v>
      </c>
      <c r="D7105" s="194">
        <v>0</v>
      </c>
    </row>
    <row r="7106" spans="1:4">
      <c r="A7106">
        <v>7453</v>
      </c>
      <c r="B7106" t="s">
        <v>18326</v>
      </c>
      <c r="C7106" s="30">
        <v>3</v>
      </c>
      <c r="D7106" s="194">
        <v>0</v>
      </c>
    </row>
    <row r="7107" spans="1:4">
      <c r="A7107">
        <v>7454</v>
      </c>
      <c r="B7107" t="s">
        <v>18327</v>
      </c>
      <c r="C7107" s="30">
        <v>0</v>
      </c>
      <c r="D7107" s="194">
        <v>0</v>
      </c>
    </row>
    <row r="7108" spans="1:4">
      <c r="A7108">
        <v>7455</v>
      </c>
      <c r="B7108" t="s">
        <v>18328</v>
      </c>
      <c r="C7108" s="30">
        <v>0</v>
      </c>
      <c r="D7108" s="194">
        <v>0</v>
      </c>
    </row>
    <row r="7109" spans="1:4">
      <c r="A7109">
        <v>7456</v>
      </c>
      <c r="B7109" t="s">
        <v>18329</v>
      </c>
      <c r="C7109" s="30">
        <v>0</v>
      </c>
      <c r="D7109" s="194">
        <v>0</v>
      </c>
    </row>
    <row r="7110" spans="1:4">
      <c r="A7110">
        <v>7457</v>
      </c>
      <c r="B7110" t="s">
        <v>18330</v>
      </c>
      <c r="C7110" s="30">
        <v>0</v>
      </c>
      <c r="D7110" s="194">
        <v>18.579999999999998</v>
      </c>
    </row>
    <row r="7111" spans="1:4">
      <c r="A7111">
        <v>7458</v>
      </c>
      <c r="B7111" t="s">
        <v>18331</v>
      </c>
      <c r="C7111" s="30">
        <v>0</v>
      </c>
      <c r="D7111" s="194">
        <v>0</v>
      </c>
    </row>
    <row r="7112" spans="1:4">
      <c r="A7112">
        <v>7459</v>
      </c>
      <c r="B7112" t="s">
        <v>18332</v>
      </c>
      <c r="C7112" s="30">
        <v>0</v>
      </c>
      <c r="D7112" s="194">
        <v>0</v>
      </c>
    </row>
    <row r="7113" spans="1:4">
      <c r="A7113">
        <v>7460</v>
      </c>
      <c r="B7113" t="s">
        <v>18333</v>
      </c>
      <c r="C7113" s="30">
        <v>0</v>
      </c>
      <c r="D7113" s="194">
        <v>0</v>
      </c>
    </row>
    <row r="7114" spans="1:4">
      <c r="A7114">
        <v>7461</v>
      </c>
      <c r="B7114" t="s">
        <v>18334</v>
      </c>
      <c r="C7114" s="30">
        <v>0</v>
      </c>
      <c r="D7114" s="194">
        <v>0</v>
      </c>
    </row>
    <row r="7115" spans="1:4">
      <c r="A7115">
        <v>7462</v>
      </c>
      <c r="B7115" t="s">
        <v>18335</v>
      </c>
      <c r="C7115" s="30">
        <v>0</v>
      </c>
      <c r="D7115" s="194">
        <v>0</v>
      </c>
    </row>
    <row r="7116" spans="1:4">
      <c r="A7116">
        <v>7463</v>
      </c>
      <c r="B7116" t="s">
        <v>18336</v>
      </c>
      <c r="C7116" s="30">
        <v>0</v>
      </c>
      <c r="D7116" s="194">
        <v>0</v>
      </c>
    </row>
    <row r="7117" spans="1:4">
      <c r="A7117">
        <v>7464</v>
      </c>
      <c r="B7117" t="s">
        <v>18337</v>
      </c>
      <c r="C7117" s="30">
        <v>0</v>
      </c>
      <c r="D7117" s="194">
        <v>38.549999999999997</v>
      </c>
    </row>
    <row r="7118" spans="1:4">
      <c r="A7118">
        <v>7465</v>
      </c>
      <c r="B7118" t="s">
        <v>18338</v>
      </c>
      <c r="C7118" s="30">
        <v>3</v>
      </c>
      <c r="D7118" s="194">
        <v>0</v>
      </c>
    </row>
    <row r="7119" spans="1:4">
      <c r="A7119">
        <v>7466</v>
      </c>
      <c r="B7119" t="s">
        <v>18339</v>
      </c>
      <c r="C7119" s="30">
        <v>0</v>
      </c>
      <c r="D7119" s="194">
        <v>0</v>
      </c>
    </row>
    <row r="7120" spans="1:4">
      <c r="A7120">
        <v>7467</v>
      </c>
      <c r="B7120" t="s">
        <v>18340</v>
      </c>
      <c r="C7120" s="30">
        <v>0</v>
      </c>
      <c r="D7120" s="194">
        <v>30.135999999999999</v>
      </c>
    </row>
    <row r="7121" spans="1:4">
      <c r="A7121">
        <v>7468</v>
      </c>
      <c r="B7121" t="s">
        <v>18341</v>
      </c>
      <c r="C7121" s="30">
        <v>9</v>
      </c>
      <c r="D7121" s="194">
        <v>0</v>
      </c>
    </row>
    <row r="7122" spans="1:4">
      <c r="A7122">
        <v>7469</v>
      </c>
      <c r="B7122" t="s">
        <v>18342</v>
      </c>
      <c r="C7122" s="30">
        <v>0</v>
      </c>
      <c r="D7122" s="194">
        <v>0</v>
      </c>
    </row>
    <row r="7123" spans="1:4">
      <c r="A7123">
        <v>7470</v>
      </c>
      <c r="B7123" t="s">
        <v>18343</v>
      </c>
      <c r="C7123" s="30">
        <v>0</v>
      </c>
      <c r="D7123" s="194">
        <v>0</v>
      </c>
    </row>
    <row r="7124" spans="1:4">
      <c r="A7124">
        <v>7471</v>
      </c>
      <c r="B7124" t="s">
        <v>18344</v>
      </c>
      <c r="C7124" s="30">
        <v>0</v>
      </c>
      <c r="D7124" s="194">
        <v>0</v>
      </c>
    </row>
    <row r="7125" spans="1:4">
      <c r="A7125">
        <v>7472</v>
      </c>
      <c r="B7125" t="s">
        <v>18345</v>
      </c>
      <c r="C7125" s="30">
        <v>0</v>
      </c>
      <c r="D7125" s="194">
        <v>0</v>
      </c>
    </row>
    <row r="7126" spans="1:4">
      <c r="A7126">
        <v>7473</v>
      </c>
      <c r="B7126" t="s">
        <v>18346</v>
      </c>
      <c r="C7126" s="30">
        <v>0</v>
      </c>
      <c r="D7126" s="194">
        <v>0</v>
      </c>
    </row>
    <row r="7127" spans="1:4">
      <c r="A7127">
        <v>7474</v>
      </c>
      <c r="B7127" t="s">
        <v>18347</v>
      </c>
      <c r="C7127" s="30">
        <v>0</v>
      </c>
      <c r="D7127" s="194">
        <v>7.49</v>
      </c>
    </row>
    <row r="7128" spans="1:4">
      <c r="A7128">
        <v>7475</v>
      </c>
      <c r="B7128" t="s">
        <v>18348</v>
      </c>
      <c r="C7128" s="30">
        <v>0</v>
      </c>
      <c r="D7128" s="194">
        <v>17.95</v>
      </c>
    </row>
    <row r="7129" spans="1:4">
      <c r="A7129">
        <v>7476</v>
      </c>
      <c r="B7129" t="s">
        <v>18349</v>
      </c>
      <c r="C7129" s="30">
        <v>0</v>
      </c>
      <c r="D7129" s="194">
        <v>0</v>
      </c>
    </row>
    <row r="7130" spans="1:4">
      <c r="A7130">
        <v>7477</v>
      </c>
      <c r="B7130" t="s">
        <v>18350</v>
      </c>
      <c r="C7130" s="30">
        <v>0</v>
      </c>
      <c r="D7130" s="194">
        <v>0</v>
      </c>
    </row>
    <row r="7131" spans="1:4">
      <c r="A7131">
        <v>7478</v>
      </c>
      <c r="B7131" t="s">
        <v>18351</v>
      </c>
      <c r="C7131" s="30">
        <v>0</v>
      </c>
      <c r="D7131" s="194">
        <v>0</v>
      </c>
    </row>
    <row r="7132" spans="1:4">
      <c r="A7132">
        <v>7479</v>
      </c>
      <c r="B7132" t="s">
        <v>18352</v>
      </c>
      <c r="C7132" s="30">
        <v>3</v>
      </c>
      <c r="D7132" s="194">
        <v>0</v>
      </c>
    </row>
    <row r="7133" spans="1:4">
      <c r="A7133">
        <v>7480</v>
      </c>
      <c r="B7133" t="s">
        <v>18353</v>
      </c>
      <c r="C7133" s="30">
        <v>0</v>
      </c>
      <c r="D7133" s="194">
        <v>0</v>
      </c>
    </row>
    <row r="7134" spans="1:4">
      <c r="A7134">
        <v>7481</v>
      </c>
      <c r="B7134" t="s">
        <v>18354</v>
      </c>
      <c r="C7134" s="30">
        <v>0</v>
      </c>
      <c r="D7134" s="194">
        <v>0</v>
      </c>
    </row>
    <row r="7135" spans="1:4">
      <c r="A7135">
        <v>7482</v>
      </c>
      <c r="B7135" t="s">
        <v>18355</v>
      </c>
      <c r="C7135" s="30">
        <v>0</v>
      </c>
      <c r="D7135" s="194">
        <v>0</v>
      </c>
    </row>
    <row r="7136" spans="1:4">
      <c r="A7136">
        <v>7483</v>
      </c>
      <c r="B7136" t="s">
        <v>18356</v>
      </c>
      <c r="C7136" s="30">
        <v>0</v>
      </c>
      <c r="D7136" s="194">
        <v>0</v>
      </c>
    </row>
    <row r="7137" spans="1:4">
      <c r="A7137">
        <v>7484</v>
      </c>
      <c r="B7137" t="s">
        <v>27376</v>
      </c>
      <c r="C7137" s="30">
        <v>0</v>
      </c>
      <c r="D7137" s="194">
        <v>0</v>
      </c>
    </row>
    <row r="7138" spans="1:4">
      <c r="A7138">
        <v>7485</v>
      </c>
      <c r="B7138" t="s">
        <v>26892</v>
      </c>
      <c r="C7138" s="30">
        <v>0</v>
      </c>
      <c r="D7138" s="194">
        <v>64.474999999999994</v>
      </c>
    </row>
    <row r="7139" spans="1:4">
      <c r="A7139">
        <v>7486</v>
      </c>
      <c r="B7139" t="s">
        <v>26893</v>
      </c>
      <c r="C7139" s="30">
        <v>90</v>
      </c>
      <c r="D7139" s="194">
        <v>0</v>
      </c>
    </row>
    <row r="7140" spans="1:4">
      <c r="A7140">
        <v>7487</v>
      </c>
      <c r="B7140" t="s">
        <v>26894</v>
      </c>
      <c r="C7140" s="30">
        <v>0</v>
      </c>
      <c r="D7140" s="196">
        <v>4.7809999999999997</v>
      </c>
    </row>
    <row r="7141" spans="1:4">
      <c r="A7141">
        <v>7488</v>
      </c>
      <c r="B7141" t="s">
        <v>26895</v>
      </c>
      <c r="C7141" s="30">
        <v>0</v>
      </c>
      <c r="D7141" s="196">
        <v>0</v>
      </c>
    </row>
    <row r="7142" spans="1:4">
      <c r="A7142">
        <v>7489</v>
      </c>
      <c r="B7142" t="s">
        <v>26896</v>
      </c>
      <c r="C7142" s="30">
        <v>0</v>
      </c>
      <c r="D7142" s="196">
        <v>10.762</v>
      </c>
    </row>
    <row r="7143" spans="1:4">
      <c r="A7143">
        <v>7490</v>
      </c>
      <c r="B7143" t="s">
        <v>26897</v>
      </c>
      <c r="C7143" s="30">
        <v>0</v>
      </c>
      <c r="D7143" s="196">
        <v>0</v>
      </c>
    </row>
    <row r="7144" spans="1:4">
      <c r="A7144">
        <v>7491</v>
      </c>
      <c r="B7144" t="s">
        <v>27377</v>
      </c>
      <c r="C7144" s="30">
        <v>0</v>
      </c>
      <c r="D7144" s="196">
        <v>0</v>
      </c>
    </row>
    <row r="7145" spans="1:4">
      <c r="A7145">
        <v>7492</v>
      </c>
      <c r="B7145" t="s">
        <v>27378</v>
      </c>
      <c r="C7145">
        <v>0</v>
      </c>
      <c r="D7145" s="32">
        <v>0</v>
      </c>
    </row>
    <row r="7146" spans="1:4">
      <c r="A7146">
        <v>7493</v>
      </c>
      <c r="B7146" t="s">
        <v>27379</v>
      </c>
      <c r="C7146">
        <v>0</v>
      </c>
      <c r="D7146" s="32">
        <v>9.69</v>
      </c>
    </row>
    <row r="7147" spans="1:4">
      <c r="A7147">
        <v>7494</v>
      </c>
      <c r="B7147" t="s">
        <v>27380</v>
      </c>
      <c r="C7147">
        <v>0</v>
      </c>
      <c r="D7147" s="32">
        <v>17.66</v>
      </c>
    </row>
    <row r="7148" spans="1:4">
      <c r="A7148">
        <v>7495</v>
      </c>
      <c r="B7148" t="s">
        <v>27381</v>
      </c>
      <c r="C7148">
        <v>0</v>
      </c>
      <c r="D7148" s="32">
        <v>0</v>
      </c>
    </row>
    <row r="7149" spans="1:4">
      <c r="A7149">
        <v>7496</v>
      </c>
      <c r="B7149" t="s">
        <v>27382</v>
      </c>
      <c r="C7149">
        <v>300</v>
      </c>
      <c r="D7149" s="32">
        <v>168</v>
      </c>
    </row>
    <row r="7150" spans="1:4">
      <c r="A7150">
        <v>7497</v>
      </c>
      <c r="B7150" t="s">
        <v>27383</v>
      </c>
      <c r="C7150">
        <v>0</v>
      </c>
      <c r="D7150" s="32">
        <v>0</v>
      </c>
    </row>
    <row r="7151" spans="1:4">
      <c r="A7151">
        <v>7498</v>
      </c>
      <c r="B7151" t="s">
        <v>27384</v>
      </c>
      <c r="C7151">
        <v>0</v>
      </c>
      <c r="D7151" s="32">
        <v>15.776999999999999</v>
      </c>
    </row>
    <row r="7152" spans="1:4">
      <c r="A7152">
        <v>7499</v>
      </c>
      <c r="B7152" t="s">
        <v>27385</v>
      </c>
      <c r="C7152">
        <v>9</v>
      </c>
      <c r="D7152" s="32">
        <v>0</v>
      </c>
    </row>
    <row r="7153" spans="1:4">
      <c r="A7153">
        <v>7500</v>
      </c>
      <c r="B7153" t="s">
        <v>27386</v>
      </c>
      <c r="C7153">
        <v>0</v>
      </c>
      <c r="D7153" s="32">
        <v>0</v>
      </c>
    </row>
    <row r="7154" spans="1:4">
      <c r="A7154">
        <v>7501</v>
      </c>
      <c r="B7154" t="s">
        <v>27387</v>
      </c>
      <c r="C7154">
        <v>0</v>
      </c>
      <c r="D7154" s="32">
        <v>0</v>
      </c>
    </row>
    <row r="7155" spans="1:4">
      <c r="A7155">
        <v>7502</v>
      </c>
      <c r="B7155" t="s">
        <v>27388</v>
      </c>
      <c r="C7155">
        <v>0</v>
      </c>
      <c r="D7155" s="32">
        <v>0</v>
      </c>
    </row>
    <row r="7156" spans="1:4">
      <c r="A7156">
        <v>7503</v>
      </c>
      <c r="B7156" t="s">
        <v>27389</v>
      </c>
      <c r="C7156">
        <v>0</v>
      </c>
      <c r="D7156" s="32">
        <v>0</v>
      </c>
    </row>
    <row r="7157" spans="1:4">
      <c r="A7157">
        <v>7504</v>
      </c>
      <c r="B7157" t="s">
        <v>27390</v>
      </c>
      <c r="C7157">
        <v>0</v>
      </c>
      <c r="D7157" s="32">
        <v>12.669</v>
      </c>
    </row>
    <row r="7158" spans="1:4">
      <c r="A7158">
        <v>7505</v>
      </c>
      <c r="B7158" t="s">
        <v>27391</v>
      </c>
      <c r="C7158">
        <v>0</v>
      </c>
      <c r="D7158" s="32">
        <v>0</v>
      </c>
    </row>
    <row r="7159" spans="1:4">
      <c r="A7159">
        <v>7506</v>
      </c>
      <c r="B7159" t="s">
        <v>27392</v>
      </c>
      <c r="C7159">
        <v>0</v>
      </c>
      <c r="D7159" s="32">
        <v>172.196</v>
      </c>
    </row>
    <row r="7160" spans="1:4">
      <c r="A7160">
        <v>7507</v>
      </c>
      <c r="B7160" t="s">
        <v>27393</v>
      </c>
      <c r="C7160">
        <v>6</v>
      </c>
      <c r="D7160" s="32">
        <v>9.8949999999999996</v>
      </c>
    </row>
    <row r="7161" spans="1:4">
      <c r="A7161">
        <v>7508</v>
      </c>
      <c r="B7161" t="s">
        <v>27394</v>
      </c>
      <c r="C7161">
        <v>12</v>
      </c>
      <c r="D7161" s="32">
        <v>16.02</v>
      </c>
    </row>
    <row r="7162" spans="1:4">
      <c r="A7162">
        <v>7509</v>
      </c>
      <c r="B7162" t="s">
        <v>27395</v>
      </c>
      <c r="C7162">
        <v>3</v>
      </c>
      <c r="D7162" s="32">
        <v>0</v>
      </c>
    </row>
    <row r="7163" spans="1:4">
      <c r="A7163">
        <v>7510</v>
      </c>
      <c r="B7163" t="s">
        <v>27396</v>
      </c>
      <c r="C7163">
        <v>0</v>
      </c>
      <c r="D7163" s="32">
        <v>0</v>
      </c>
    </row>
    <row r="7164" spans="1:4">
      <c r="A7164">
        <v>7511</v>
      </c>
      <c r="B7164" t="s">
        <v>27397</v>
      </c>
      <c r="C7164">
        <v>0</v>
      </c>
      <c r="D7164" s="32">
        <v>0</v>
      </c>
    </row>
    <row r="7165" spans="1:4">
      <c r="A7165">
        <v>7512</v>
      </c>
      <c r="B7165" t="s">
        <v>27398</v>
      </c>
      <c r="C7165">
        <v>0</v>
      </c>
      <c r="D7165" s="32">
        <v>8.3119999999999994</v>
      </c>
    </row>
    <row r="7166" spans="1:4">
      <c r="A7166">
        <v>7513</v>
      </c>
      <c r="B7166" t="s">
        <v>27399</v>
      </c>
      <c r="C7166">
        <v>0</v>
      </c>
      <c r="D7166" s="32">
        <v>0</v>
      </c>
    </row>
    <row r="7167" spans="1:4">
      <c r="A7167">
        <v>7514</v>
      </c>
      <c r="B7167" t="s">
        <v>27400</v>
      </c>
      <c r="C7167">
        <v>0</v>
      </c>
      <c r="D7167" s="32">
        <v>21.14</v>
      </c>
    </row>
    <row r="7168" spans="1:4">
      <c r="A7168">
        <v>7515</v>
      </c>
      <c r="B7168" t="s">
        <v>27401</v>
      </c>
      <c r="C7168">
        <v>0</v>
      </c>
      <c r="D7168" s="32">
        <v>0</v>
      </c>
    </row>
    <row r="7169" spans="1:4">
      <c r="A7169">
        <v>7516</v>
      </c>
      <c r="B7169" t="s">
        <v>27402</v>
      </c>
      <c r="C7169">
        <v>0</v>
      </c>
      <c r="D7169" s="32">
        <v>0</v>
      </c>
    </row>
    <row r="7170" spans="1:4">
      <c r="A7170">
        <v>7517</v>
      </c>
      <c r="B7170" t="s">
        <v>27403</v>
      </c>
      <c r="C7170">
        <v>6</v>
      </c>
      <c r="D7170" s="32">
        <v>0</v>
      </c>
    </row>
    <row r="7171" spans="1:4">
      <c r="A7171">
        <v>7518</v>
      </c>
      <c r="B7171" t="s">
        <v>27404</v>
      </c>
      <c r="C7171">
        <v>0</v>
      </c>
      <c r="D7171" s="32">
        <v>8.0429999999999993</v>
      </c>
    </row>
    <row r="7172" spans="1:4">
      <c r="A7172">
        <v>7519</v>
      </c>
      <c r="B7172" t="s">
        <v>27405</v>
      </c>
      <c r="C7172">
        <v>0</v>
      </c>
      <c r="D7172" s="32">
        <v>0</v>
      </c>
    </row>
    <row r="7173" spans="1:4">
      <c r="A7173">
        <v>7520</v>
      </c>
      <c r="B7173" t="s">
        <v>27406</v>
      </c>
      <c r="C7173">
        <v>0</v>
      </c>
      <c r="D7173" s="32">
        <v>21.396000000000001</v>
      </c>
    </row>
    <row r="7174" spans="1:4">
      <c r="A7174">
        <v>7521</v>
      </c>
      <c r="B7174" t="s">
        <v>27407</v>
      </c>
      <c r="C7174">
        <v>0</v>
      </c>
      <c r="D7174" s="32">
        <v>30.425000000000001</v>
      </c>
    </row>
    <row r="7175" spans="1:4">
      <c r="A7175">
        <v>7522</v>
      </c>
      <c r="B7175" t="s">
        <v>32086</v>
      </c>
      <c r="C7175">
        <v>0</v>
      </c>
      <c r="D7175" s="32">
        <v>0</v>
      </c>
    </row>
    <row r="7176" spans="1:4">
      <c r="A7176">
        <v>7523</v>
      </c>
      <c r="B7176" t="s">
        <v>27409</v>
      </c>
      <c r="C7176">
        <v>0</v>
      </c>
      <c r="D7176" s="32">
        <v>8.2110000000000003</v>
      </c>
    </row>
    <row r="7177" spans="1:4">
      <c r="A7177">
        <v>7524</v>
      </c>
      <c r="B7177" t="s">
        <v>27410</v>
      </c>
      <c r="C7177">
        <v>0</v>
      </c>
      <c r="D7177" s="32">
        <v>0</v>
      </c>
    </row>
    <row r="7178" spans="1:4">
      <c r="A7178">
        <v>7525</v>
      </c>
      <c r="B7178" t="s">
        <v>27411</v>
      </c>
      <c r="C7178">
        <v>0</v>
      </c>
      <c r="D7178" s="32">
        <v>0</v>
      </c>
    </row>
    <row r="7179" spans="1:4">
      <c r="A7179">
        <v>7526</v>
      </c>
      <c r="B7179" t="s">
        <v>27412</v>
      </c>
      <c r="C7179">
        <v>0</v>
      </c>
      <c r="D7179" s="32">
        <v>0</v>
      </c>
    </row>
    <row r="7180" spans="1:4">
      <c r="A7180">
        <v>7527</v>
      </c>
      <c r="B7180" t="s">
        <v>27413</v>
      </c>
      <c r="C7180">
        <v>0</v>
      </c>
      <c r="D7180" s="32">
        <v>0</v>
      </c>
    </row>
    <row r="7181" spans="1:4">
      <c r="A7181">
        <v>7528</v>
      </c>
      <c r="B7181" t="s">
        <v>27414</v>
      </c>
      <c r="C7181">
        <v>0</v>
      </c>
      <c r="D7181" s="32">
        <v>6.4219999999999997</v>
      </c>
    </row>
    <row r="7182" spans="1:4">
      <c r="A7182">
        <v>7529</v>
      </c>
      <c r="B7182" t="s">
        <v>27415</v>
      </c>
      <c r="C7182">
        <v>0</v>
      </c>
      <c r="D7182" s="32">
        <v>0</v>
      </c>
    </row>
    <row r="7183" spans="1:4">
      <c r="A7183">
        <v>7530</v>
      </c>
      <c r="B7183" t="s">
        <v>27416</v>
      </c>
      <c r="C7183">
        <v>0</v>
      </c>
      <c r="D7183" s="32">
        <v>23.3</v>
      </c>
    </row>
    <row r="7184" spans="1:4">
      <c r="A7184">
        <v>7531</v>
      </c>
      <c r="B7184" t="s">
        <v>27417</v>
      </c>
      <c r="C7184">
        <v>0</v>
      </c>
      <c r="D7184" s="32">
        <v>20.23</v>
      </c>
    </row>
    <row r="7185" spans="1:4">
      <c r="A7185">
        <v>7532</v>
      </c>
      <c r="B7185" t="s">
        <v>27418</v>
      </c>
      <c r="C7185">
        <v>0</v>
      </c>
      <c r="D7185" s="32">
        <v>0</v>
      </c>
    </row>
    <row r="7186" spans="1:4">
      <c r="A7186">
        <v>7533</v>
      </c>
      <c r="B7186" t="s">
        <v>27419</v>
      </c>
      <c r="C7186">
        <v>6</v>
      </c>
      <c r="D7186" s="32">
        <v>11.34</v>
      </c>
    </row>
    <row r="7187" spans="1:4">
      <c r="A7187">
        <v>7534</v>
      </c>
      <c r="B7187" t="s">
        <v>27420</v>
      </c>
      <c r="C7187">
        <v>0</v>
      </c>
      <c r="D7187" s="32">
        <v>0</v>
      </c>
    </row>
    <row r="7188" spans="1:4">
      <c r="A7188">
        <v>7535</v>
      </c>
      <c r="B7188" t="s">
        <v>27421</v>
      </c>
      <c r="C7188">
        <v>0</v>
      </c>
      <c r="D7188" s="32">
        <v>0</v>
      </c>
    </row>
    <row r="7189" spans="1:4">
      <c r="A7189">
        <v>7536</v>
      </c>
      <c r="B7189" t="s">
        <v>27422</v>
      </c>
      <c r="C7189">
        <v>9</v>
      </c>
      <c r="D7189" s="32">
        <v>0</v>
      </c>
    </row>
    <row r="7190" spans="1:4">
      <c r="A7190">
        <v>7537</v>
      </c>
      <c r="B7190" t="s">
        <v>27423</v>
      </c>
      <c r="C7190">
        <v>3</v>
      </c>
      <c r="D7190" s="32">
        <v>0</v>
      </c>
    </row>
    <row r="7191" spans="1:4">
      <c r="A7191">
        <v>7538</v>
      </c>
      <c r="B7191" t="s">
        <v>27424</v>
      </c>
      <c r="C7191">
        <v>0</v>
      </c>
      <c r="D7191" s="32">
        <v>0</v>
      </c>
    </row>
    <row r="7192" spans="1:4">
      <c r="A7192">
        <v>7539</v>
      </c>
      <c r="B7192" t="s">
        <v>27425</v>
      </c>
      <c r="C7192">
        <v>0</v>
      </c>
      <c r="D7192" s="32">
        <v>0</v>
      </c>
    </row>
    <row r="7193" spans="1:4">
      <c r="A7193">
        <v>7540</v>
      </c>
      <c r="B7193" t="s">
        <v>30094</v>
      </c>
      <c r="C7193">
        <v>0</v>
      </c>
      <c r="D7193" s="200">
        <v>9.17</v>
      </c>
    </row>
    <row r="7194" spans="1:4">
      <c r="A7194">
        <v>7541</v>
      </c>
      <c r="B7194" t="s">
        <v>30095</v>
      </c>
      <c r="C7194">
        <v>0</v>
      </c>
      <c r="D7194" s="200">
        <v>10.41</v>
      </c>
    </row>
    <row r="7195" spans="1:4">
      <c r="A7195">
        <v>7542</v>
      </c>
      <c r="B7195" t="s">
        <v>30096</v>
      </c>
      <c r="C7195">
        <v>0</v>
      </c>
      <c r="D7195" s="200">
        <v>0</v>
      </c>
    </row>
    <row r="7196" spans="1:4">
      <c r="A7196">
        <v>7543</v>
      </c>
      <c r="B7196" t="s">
        <v>30097</v>
      </c>
      <c r="C7196">
        <v>0</v>
      </c>
      <c r="D7196" s="200">
        <v>0</v>
      </c>
    </row>
    <row r="7197" spans="1:4">
      <c r="A7197">
        <v>7544</v>
      </c>
      <c r="B7197" t="s">
        <v>30098</v>
      </c>
      <c r="C7197">
        <v>0</v>
      </c>
      <c r="D7197" s="200">
        <v>6.9020000000000001</v>
      </c>
    </row>
    <row r="7198" spans="1:4">
      <c r="A7198">
        <v>7545</v>
      </c>
      <c r="B7198" t="s">
        <v>30099</v>
      </c>
      <c r="C7198">
        <v>0</v>
      </c>
      <c r="D7198" s="200">
        <v>17.100000000000001</v>
      </c>
    </row>
    <row r="7199" spans="1:4">
      <c r="A7199">
        <v>7546</v>
      </c>
      <c r="B7199" t="s">
        <v>31661</v>
      </c>
      <c r="C7199">
        <v>0</v>
      </c>
      <c r="D7199" s="200">
        <v>6.1669999999999998</v>
      </c>
    </row>
    <row r="7200" spans="1:4">
      <c r="A7200">
        <v>7547</v>
      </c>
      <c r="B7200" t="s">
        <v>30100</v>
      </c>
      <c r="C7200">
        <v>0</v>
      </c>
      <c r="D7200" s="200">
        <v>0</v>
      </c>
    </row>
    <row r="7201" spans="1:4">
      <c r="A7201">
        <v>7548</v>
      </c>
      <c r="B7201" t="s">
        <v>30101</v>
      </c>
      <c r="C7201">
        <v>0</v>
      </c>
      <c r="D7201" s="200">
        <v>0</v>
      </c>
    </row>
    <row r="7202" spans="1:4">
      <c r="A7202">
        <v>7549</v>
      </c>
      <c r="B7202" t="s">
        <v>30102</v>
      </c>
      <c r="C7202">
        <v>0</v>
      </c>
      <c r="D7202" s="200">
        <v>0</v>
      </c>
    </row>
    <row r="7203" spans="1:4">
      <c r="A7203">
        <v>7550</v>
      </c>
      <c r="B7203" t="s">
        <v>30103</v>
      </c>
      <c r="C7203">
        <v>0</v>
      </c>
      <c r="D7203" s="200">
        <v>9.6140000000000008</v>
      </c>
    </row>
    <row r="7204" spans="1:4">
      <c r="A7204">
        <v>7551</v>
      </c>
      <c r="B7204" t="s">
        <v>31887</v>
      </c>
      <c r="C7204">
        <v>0</v>
      </c>
      <c r="D7204" s="32">
        <v>0</v>
      </c>
    </row>
    <row r="7205" spans="1:4">
      <c r="A7205">
        <v>7552</v>
      </c>
      <c r="B7205" t="s">
        <v>31888</v>
      </c>
      <c r="C7205">
        <v>6</v>
      </c>
      <c r="D7205" s="32">
        <v>0</v>
      </c>
    </row>
    <row r="7206" spans="1:4">
      <c r="A7206">
        <v>7553</v>
      </c>
      <c r="B7206" t="s">
        <v>32087</v>
      </c>
      <c r="C7206">
        <v>0</v>
      </c>
      <c r="D7206" s="32">
        <v>7.4080000000000004</v>
      </c>
    </row>
    <row r="7207" spans="1:4">
      <c r="A7207">
        <v>7554</v>
      </c>
      <c r="B7207" t="s">
        <v>31889</v>
      </c>
      <c r="C7207">
        <v>0</v>
      </c>
      <c r="D7207" s="32">
        <v>0</v>
      </c>
    </row>
    <row r="7208" spans="1:4">
      <c r="A7208">
        <v>7555</v>
      </c>
      <c r="B7208" t="s">
        <v>31890</v>
      </c>
      <c r="C7208">
        <v>0</v>
      </c>
      <c r="D7208" s="32">
        <v>0</v>
      </c>
    </row>
    <row r="7209" spans="1:4">
      <c r="A7209">
        <v>7556</v>
      </c>
      <c r="B7209" t="s">
        <v>31891</v>
      </c>
      <c r="C7209">
        <v>0</v>
      </c>
      <c r="D7209" s="32">
        <v>0</v>
      </c>
    </row>
    <row r="7210" spans="1:4">
      <c r="A7210">
        <v>7557</v>
      </c>
      <c r="B7210" t="s">
        <v>31892</v>
      </c>
      <c r="C7210">
        <v>0</v>
      </c>
      <c r="D7210" s="32">
        <v>0</v>
      </c>
    </row>
    <row r="7211" spans="1:4">
      <c r="A7211">
        <v>7558</v>
      </c>
      <c r="B7211" t="s">
        <v>31893</v>
      </c>
      <c r="C7211">
        <v>12</v>
      </c>
      <c r="D7211" s="32">
        <v>0</v>
      </c>
    </row>
    <row r="7212" spans="1:4">
      <c r="A7212">
        <v>7559</v>
      </c>
      <c r="B7212" t="s">
        <v>31894</v>
      </c>
      <c r="C7212">
        <v>0</v>
      </c>
      <c r="D7212" s="32">
        <v>16.448</v>
      </c>
    </row>
    <row r="7213" spans="1:4">
      <c r="A7213">
        <v>7560</v>
      </c>
      <c r="B7213" t="s">
        <v>31895</v>
      </c>
      <c r="C7213">
        <v>0</v>
      </c>
      <c r="D7213" s="32">
        <v>0</v>
      </c>
    </row>
    <row r="7214" spans="1:4">
      <c r="A7214">
        <v>7561</v>
      </c>
      <c r="B7214" t="s">
        <v>31896</v>
      </c>
      <c r="C7214">
        <v>0</v>
      </c>
      <c r="D7214" s="32">
        <v>0</v>
      </c>
    </row>
    <row r="7215" spans="1:4">
      <c r="A7215">
        <v>7562</v>
      </c>
      <c r="B7215" t="s">
        <v>31897</v>
      </c>
      <c r="C7215">
        <v>0</v>
      </c>
      <c r="D7215" s="32">
        <v>0</v>
      </c>
    </row>
    <row r="7216" spans="1:4">
      <c r="A7216">
        <v>7564</v>
      </c>
      <c r="B7216" t="s">
        <v>31898</v>
      </c>
      <c r="C7216">
        <v>5592</v>
      </c>
      <c r="D7216" s="32">
        <v>0</v>
      </c>
    </row>
    <row r="7217" spans="1:4">
      <c r="A7217">
        <v>7565</v>
      </c>
      <c r="B7217" t="s">
        <v>31899</v>
      </c>
      <c r="C7217">
        <v>0</v>
      </c>
      <c r="D7217" s="32">
        <v>19.244</v>
      </c>
    </row>
    <row r="7218" spans="1:4">
      <c r="A7218">
        <v>7566</v>
      </c>
      <c r="B7218" t="s">
        <v>31900</v>
      </c>
      <c r="C7218">
        <v>0</v>
      </c>
      <c r="D7218" s="32">
        <v>0</v>
      </c>
    </row>
    <row r="7219" spans="1:4">
      <c r="A7219">
        <v>7567</v>
      </c>
      <c r="B7219" t="s">
        <v>31901</v>
      </c>
      <c r="C7219">
        <v>0</v>
      </c>
      <c r="D7219" s="32">
        <v>0</v>
      </c>
    </row>
    <row r="7220" spans="1:4">
      <c r="A7220">
        <v>7568</v>
      </c>
      <c r="B7220" t="s">
        <v>31902</v>
      </c>
      <c r="C7220">
        <v>0</v>
      </c>
      <c r="D7220" s="32">
        <v>0</v>
      </c>
    </row>
    <row r="7221" spans="1:4">
      <c r="A7221">
        <v>7569</v>
      </c>
      <c r="B7221" t="s">
        <v>31903</v>
      </c>
      <c r="C7221">
        <v>0</v>
      </c>
      <c r="D7221" s="32">
        <v>8.3819999999999997</v>
      </c>
    </row>
    <row r="7222" spans="1:4">
      <c r="A7222">
        <v>7570</v>
      </c>
      <c r="B7222" t="s">
        <v>31904</v>
      </c>
      <c r="C7222">
        <v>0</v>
      </c>
      <c r="D7222" s="32">
        <v>0</v>
      </c>
    </row>
    <row r="7223" spans="1:4">
      <c r="A7223">
        <v>7571</v>
      </c>
      <c r="B7223" t="s">
        <v>31905</v>
      </c>
      <c r="C7223">
        <v>0</v>
      </c>
      <c r="D7223" s="32">
        <v>0</v>
      </c>
    </row>
    <row r="7224" spans="1:4">
      <c r="A7224">
        <v>7572</v>
      </c>
      <c r="B7224" t="s">
        <v>31906</v>
      </c>
      <c r="C7224">
        <v>3</v>
      </c>
      <c r="D7224" s="32">
        <v>14.89</v>
      </c>
    </row>
    <row r="7225" spans="1:4">
      <c r="A7225">
        <v>7573</v>
      </c>
      <c r="B7225" t="s">
        <v>31907</v>
      </c>
      <c r="C7225">
        <v>60</v>
      </c>
      <c r="D7225" s="32">
        <v>37.606000000000002</v>
      </c>
    </row>
    <row r="7226" spans="1:4">
      <c r="A7226">
        <v>7574</v>
      </c>
      <c r="B7226" t="s">
        <v>31908</v>
      </c>
      <c r="C7226">
        <v>0</v>
      </c>
      <c r="D7226" s="32">
        <v>0</v>
      </c>
    </row>
    <row r="7227" spans="1:4">
      <c r="A7227">
        <v>7575</v>
      </c>
      <c r="B7227" t="s">
        <v>31909</v>
      </c>
      <c r="C7227">
        <v>0</v>
      </c>
      <c r="D7227" s="32">
        <v>0</v>
      </c>
    </row>
    <row r="7228" spans="1:4">
      <c r="A7228">
        <v>7576</v>
      </c>
      <c r="B7228" t="s">
        <v>31910</v>
      </c>
      <c r="C7228">
        <v>9</v>
      </c>
      <c r="D7228" s="32">
        <v>0</v>
      </c>
    </row>
    <row r="7229" spans="1:4">
      <c r="A7229">
        <v>7577</v>
      </c>
      <c r="B7229" t="s">
        <v>31911</v>
      </c>
      <c r="C7229">
        <v>0</v>
      </c>
      <c r="D7229" s="32">
        <v>26.09</v>
      </c>
    </row>
    <row r="7230" spans="1:4">
      <c r="A7230">
        <v>7578</v>
      </c>
      <c r="B7230" t="s">
        <v>31912</v>
      </c>
      <c r="C7230">
        <v>0</v>
      </c>
      <c r="D7230" s="32">
        <v>0</v>
      </c>
    </row>
    <row r="7231" spans="1:4">
      <c r="A7231">
        <v>7579</v>
      </c>
      <c r="B7231" t="s">
        <v>31913</v>
      </c>
      <c r="C7231">
        <v>0</v>
      </c>
      <c r="D7231" s="32">
        <v>20.986000000000001</v>
      </c>
    </row>
    <row r="7232" spans="1:4">
      <c r="A7232">
        <v>7580</v>
      </c>
      <c r="B7232" t="s">
        <v>31914</v>
      </c>
      <c r="C7232">
        <v>0</v>
      </c>
      <c r="D7232" s="32">
        <v>0</v>
      </c>
    </row>
    <row r="7233" spans="1:4">
      <c r="A7233">
        <v>7581</v>
      </c>
      <c r="B7233" t="s">
        <v>31915</v>
      </c>
      <c r="C7233">
        <v>0</v>
      </c>
      <c r="D7233" s="32">
        <v>0</v>
      </c>
    </row>
    <row r="7234" spans="1:4">
      <c r="A7234">
        <v>7582</v>
      </c>
      <c r="B7234" t="s">
        <v>31916</v>
      </c>
      <c r="C7234">
        <v>0</v>
      </c>
      <c r="D7234" s="32">
        <v>12.44</v>
      </c>
    </row>
    <row r="7235" spans="1:4">
      <c r="A7235">
        <v>7583</v>
      </c>
      <c r="B7235" t="s">
        <v>31917</v>
      </c>
      <c r="C7235">
        <v>0</v>
      </c>
      <c r="D7235" s="32">
        <v>0</v>
      </c>
    </row>
    <row r="7236" spans="1:4">
      <c r="A7236">
        <v>7584</v>
      </c>
      <c r="B7236" t="s">
        <v>32287</v>
      </c>
      <c r="C7236">
        <v>0</v>
      </c>
      <c r="D7236" s="214">
        <v>0</v>
      </c>
    </row>
    <row r="7237" spans="1:4">
      <c r="A7237">
        <v>7585</v>
      </c>
      <c r="B7237" t="s">
        <v>32288</v>
      </c>
      <c r="C7237">
        <v>24</v>
      </c>
      <c r="D7237" s="214">
        <v>0</v>
      </c>
    </row>
  </sheetData>
  <phoneticPr fontId="40"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oglio29"/>
  <dimension ref="A1:E857"/>
  <sheetViews>
    <sheetView topLeftCell="A42" zoomScale="90" zoomScaleNormal="90" workbookViewId="0">
      <selection activeCell="D19" sqref="D19"/>
    </sheetView>
  </sheetViews>
  <sheetFormatPr defaultColWidth="9.1796875" defaultRowHeight="14.5"/>
  <cols>
    <col min="1" max="1" width="52.1796875" style="186" bestFit="1" customWidth="1"/>
    <col min="2" max="2" width="24.81640625" style="190" bestFit="1" customWidth="1"/>
    <col min="3" max="3" width="2.54296875" style="244" customWidth="1"/>
    <col min="4" max="4" width="17.453125" style="191" customWidth="1"/>
    <col min="5" max="5" width="55.453125" style="190" bestFit="1" customWidth="1"/>
    <col min="6" max="16384" width="9.1796875" style="131"/>
  </cols>
  <sheetData>
    <row r="1" spans="1:5" ht="15.5">
      <c r="A1" s="397" t="s">
        <v>31918</v>
      </c>
      <c r="B1" s="398"/>
      <c r="D1" s="188" t="s">
        <v>32894</v>
      </c>
      <c r="E1" s="245">
        <f ca="1">COUNTA(blackListSku)</f>
        <v>855</v>
      </c>
    </row>
    <row r="2" spans="1:5" ht="15.5">
      <c r="A2" s="218" t="s">
        <v>32289</v>
      </c>
      <c r="D2" s="188" t="s">
        <v>4881</v>
      </c>
      <c r="E2" s="189" t="s">
        <v>4890</v>
      </c>
    </row>
    <row r="3" spans="1:5">
      <c r="A3" s="218" t="s">
        <v>4359</v>
      </c>
      <c r="B3" s="187" t="s">
        <v>14504</v>
      </c>
      <c r="D3" s="191" t="s">
        <v>20</v>
      </c>
      <c r="E3" s="190" t="s">
        <v>21</v>
      </c>
    </row>
    <row r="4" spans="1:5">
      <c r="A4" s="186" t="s">
        <v>4865</v>
      </c>
      <c r="D4" s="191" t="s">
        <v>26</v>
      </c>
      <c r="E4" s="190" t="s">
        <v>27</v>
      </c>
    </row>
    <row r="5" spans="1:5">
      <c r="A5" s="186" t="s">
        <v>4360</v>
      </c>
      <c r="D5" s="191" t="s">
        <v>4544</v>
      </c>
      <c r="E5" s="190" t="s">
        <v>4545</v>
      </c>
    </row>
    <row r="6" spans="1:5">
      <c r="A6" s="186" t="s">
        <v>4361</v>
      </c>
      <c r="D6" s="191" t="s">
        <v>48</v>
      </c>
      <c r="E6" s="190" t="s">
        <v>49</v>
      </c>
    </row>
    <row r="7" spans="1:5">
      <c r="A7" s="186" t="s">
        <v>4362</v>
      </c>
      <c r="D7" s="191" t="s">
        <v>50</v>
      </c>
      <c r="E7" s="190" t="s">
        <v>51</v>
      </c>
    </row>
    <row r="8" spans="1:5">
      <c r="A8" s="186" t="s">
        <v>4363</v>
      </c>
      <c r="D8" s="191" t="s">
        <v>4450</v>
      </c>
      <c r="E8" s="190" t="s">
        <v>69</v>
      </c>
    </row>
    <row r="9" spans="1:5">
      <c r="A9" s="186" t="s">
        <v>4364</v>
      </c>
      <c r="D9" s="191" t="s">
        <v>4570</v>
      </c>
      <c r="E9" s="190" t="s">
        <v>4740</v>
      </c>
    </row>
    <row r="10" spans="1:5">
      <c r="A10" s="186" t="s">
        <v>4365</v>
      </c>
      <c r="D10" s="191" t="s">
        <v>70</v>
      </c>
      <c r="E10" s="190" t="s">
        <v>71</v>
      </c>
    </row>
    <row r="11" spans="1:5">
      <c r="A11" s="186" t="s">
        <v>4866</v>
      </c>
      <c r="D11" s="191" t="s">
        <v>72</v>
      </c>
      <c r="E11" s="190" t="s">
        <v>71</v>
      </c>
    </row>
    <row r="12" spans="1:5">
      <c r="A12" s="186" t="s">
        <v>4366</v>
      </c>
      <c r="D12" s="191" t="s">
        <v>73</v>
      </c>
      <c r="E12" s="190" t="s">
        <v>74</v>
      </c>
    </row>
    <row r="13" spans="1:5">
      <c r="A13" s="186" t="s">
        <v>4367</v>
      </c>
      <c r="D13" s="191" t="s">
        <v>14192</v>
      </c>
      <c r="E13" s="190" t="s">
        <v>75</v>
      </c>
    </row>
    <row r="14" spans="1:5">
      <c r="A14" s="186" t="s">
        <v>4368</v>
      </c>
      <c r="D14" s="191" t="s">
        <v>76</v>
      </c>
      <c r="E14" s="190" t="s">
        <v>77</v>
      </c>
    </row>
    <row r="15" spans="1:5">
      <c r="A15" s="186" t="s">
        <v>4369</v>
      </c>
      <c r="D15" s="191" t="s">
        <v>78</v>
      </c>
      <c r="E15" s="190" t="s">
        <v>79</v>
      </c>
    </row>
    <row r="16" spans="1:5">
      <c r="A16" s="186" t="s">
        <v>4370</v>
      </c>
      <c r="D16" s="191" t="s">
        <v>80</v>
      </c>
      <c r="E16" s="190" t="s">
        <v>79</v>
      </c>
    </row>
    <row r="17" spans="1:5">
      <c r="A17" s="186" t="s">
        <v>4371</v>
      </c>
      <c r="D17" s="191" t="s">
        <v>81</v>
      </c>
      <c r="E17" s="190" t="s">
        <v>82</v>
      </c>
    </row>
    <row r="18" spans="1:5">
      <c r="A18" s="186" t="s">
        <v>4372</v>
      </c>
      <c r="D18" s="191" t="s">
        <v>83</v>
      </c>
      <c r="E18" s="190" t="s">
        <v>84</v>
      </c>
    </row>
    <row r="19" spans="1:5">
      <c r="A19" s="186" t="s">
        <v>4864</v>
      </c>
      <c r="D19" s="191" t="s">
        <v>85</v>
      </c>
      <c r="E19" s="190" t="s">
        <v>84</v>
      </c>
    </row>
    <row r="20" spans="1:5">
      <c r="A20" s="186" t="s">
        <v>4373</v>
      </c>
      <c r="D20" s="191" t="s">
        <v>86</v>
      </c>
      <c r="E20" s="190" t="s">
        <v>87</v>
      </c>
    </row>
    <row r="21" spans="1:5">
      <c r="A21" s="186" t="s">
        <v>4374</v>
      </c>
      <c r="D21" s="191" t="s">
        <v>88</v>
      </c>
      <c r="E21" s="190" t="s">
        <v>89</v>
      </c>
    </row>
    <row r="22" spans="1:5">
      <c r="A22" s="186" t="s">
        <v>4375</v>
      </c>
      <c r="D22" s="191" t="s">
        <v>90</v>
      </c>
      <c r="E22" s="190" t="s">
        <v>91</v>
      </c>
    </row>
    <row r="23" spans="1:5">
      <c r="A23" s="186" t="s">
        <v>4376</v>
      </c>
      <c r="D23" s="191" t="s">
        <v>92</v>
      </c>
      <c r="E23" s="190" t="s">
        <v>91</v>
      </c>
    </row>
    <row r="24" spans="1:5">
      <c r="A24" s="186" t="s">
        <v>4377</v>
      </c>
      <c r="D24" s="191" t="s">
        <v>4624</v>
      </c>
      <c r="E24" s="190" t="s">
        <v>4625</v>
      </c>
    </row>
    <row r="25" spans="1:5">
      <c r="A25" s="186" t="s">
        <v>4378</v>
      </c>
      <c r="D25" s="191" t="s">
        <v>93</v>
      </c>
      <c r="E25" s="190" t="s">
        <v>94</v>
      </c>
    </row>
    <row r="26" spans="1:5">
      <c r="A26" s="186" t="s">
        <v>4379</v>
      </c>
      <c r="D26" s="191" t="s">
        <v>95</v>
      </c>
      <c r="E26" s="190" t="s">
        <v>94</v>
      </c>
    </row>
    <row r="27" spans="1:5">
      <c r="A27" s="186" t="s">
        <v>4862</v>
      </c>
      <c r="B27" s="219" t="s">
        <v>4863</v>
      </c>
      <c r="D27" s="191" t="s">
        <v>96</v>
      </c>
      <c r="E27" s="190" t="s">
        <v>97</v>
      </c>
    </row>
    <row r="28" spans="1:5">
      <c r="A28" s="186" t="s">
        <v>1754</v>
      </c>
      <c r="B28" s="219" t="s">
        <v>4863</v>
      </c>
      <c r="D28" s="191" t="s">
        <v>98</v>
      </c>
      <c r="E28" s="190" t="s">
        <v>99</v>
      </c>
    </row>
    <row r="29" spans="1:5">
      <c r="A29" s="186" t="s">
        <v>4380</v>
      </c>
      <c r="B29" s="219"/>
      <c r="D29" s="191" t="s">
        <v>107</v>
      </c>
      <c r="E29" s="190" t="s">
        <v>101</v>
      </c>
    </row>
    <row r="30" spans="1:5">
      <c r="A30" s="186" t="s">
        <v>4867</v>
      </c>
      <c r="B30" s="219"/>
      <c r="D30" s="191" t="s">
        <v>100</v>
      </c>
      <c r="E30" s="190" t="s">
        <v>101</v>
      </c>
    </row>
    <row r="31" spans="1:5">
      <c r="A31" s="186" t="s">
        <v>4381</v>
      </c>
      <c r="B31" s="219"/>
      <c r="D31" s="191" t="s">
        <v>102</v>
      </c>
      <c r="E31" s="190" t="s">
        <v>101</v>
      </c>
    </row>
    <row r="32" spans="1:5">
      <c r="A32" s="186" t="s">
        <v>4382</v>
      </c>
      <c r="B32" s="219"/>
      <c r="D32" s="191" t="s">
        <v>105</v>
      </c>
      <c r="E32" s="190" t="s">
        <v>101</v>
      </c>
    </row>
    <row r="33" spans="1:5">
      <c r="A33" s="186" t="s">
        <v>4872</v>
      </c>
      <c r="B33" s="219" t="s">
        <v>4871</v>
      </c>
      <c r="D33" s="191" t="s">
        <v>108</v>
      </c>
      <c r="E33" s="190" t="s">
        <v>101</v>
      </c>
    </row>
    <row r="34" spans="1:5">
      <c r="A34" s="186" t="s">
        <v>4873</v>
      </c>
      <c r="B34" s="219" t="s">
        <v>4874</v>
      </c>
      <c r="D34" s="191" t="s">
        <v>106</v>
      </c>
      <c r="E34" s="190" t="s">
        <v>101</v>
      </c>
    </row>
    <row r="35" spans="1:5">
      <c r="A35" s="186" t="s">
        <v>4383</v>
      </c>
      <c r="D35" s="191" t="s">
        <v>109</v>
      </c>
      <c r="E35" s="190" t="s">
        <v>110</v>
      </c>
    </row>
    <row r="36" spans="1:5">
      <c r="A36" s="186" t="s">
        <v>4868</v>
      </c>
      <c r="D36" s="191" t="s">
        <v>14526</v>
      </c>
      <c r="E36" s="190" t="s">
        <v>14193</v>
      </c>
    </row>
    <row r="37" spans="1:5">
      <c r="A37" s="186" t="s">
        <v>4869</v>
      </c>
      <c r="D37" s="191" t="s">
        <v>130</v>
      </c>
      <c r="E37" s="190" t="s">
        <v>131</v>
      </c>
    </row>
    <row r="38" spans="1:5">
      <c r="A38" s="186" t="s">
        <v>4384</v>
      </c>
      <c r="D38" s="191" t="s">
        <v>132</v>
      </c>
      <c r="E38" s="190" t="s">
        <v>133</v>
      </c>
    </row>
    <row r="39" spans="1:5">
      <c r="A39" s="186" t="s">
        <v>4385</v>
      </c>
      <c r="D39" s="191" t="s">
        <v>134</v>
      </c>
      <c r="E39" s="190" t="s">
        <v>135</v>
      </c>
    </row>
    <row r="40" spans="1:5">
      <c r="A40" s="186" t="s">
        <v>4386</v>
      </c>
      <c r="D40" s="191" t="s">
        <v>136</v>
      </c>
      <c r="E40" s="190" t="s">
        <v>137</v>
      </c>
    </row>
    <row r="41" spans="1:5">
      <c r="A41" s="186" t="s">
        <v>4387</v>
      </c>
      <c r="D41" s="191" t="s">
        <v>138</v>
      </c>
      <c r="E41" s="190" t="s">
        <v>139</v>
      </c>
    </row>
    <row r="42" spans="1:5">
      <c r="A42" s="186" t="s">
        <v>4388</v>
      </c>
      <c r="D42" s="191" t="s">
        <v>141</v>
      </c>
      <c r="E42" s="190" t="s">
        <v>140</v>
      </c>
    </row>
    <row r="43" spans="1:5">
      <c r="A43" s="186" t="s">
        <v>4389</v>
      </c>
      <c r="D43" s="191" t="s">
        <v>159</v>
      </c>
      <c r="E43" s="190" t="s">
        <v>160</v>
      </c>
    </row>
    <row r="44" spans="1:5">
      <c r="A44" s="186" t="s">
        <v>4390</v>
      </c>
      <c r="D44" s="191" t="s">
        <v>163</v>
      </c>
      <c r="E44" s="190" t="s">
        <v>164</v>
      </c>
    </row>
    <row r="45" spans="1:5">
      <c r="A45" s="186" t="s">
        <v>4391</v>
      </c>
      <c r="D45" s="191" t="s">
        <v>174</v>
      </c>
      <c r="E45" s="190" t="s">
        <v>175</v>
      </c>
    </row>
    <row r="46" spans="1:5">
      <c r="A46" s="186" t="s">
        <v>4392</v>
      </c>
      <c r="D46" s="191" t="s">
        <v>14528</v>
      </c>
      <c r="E46" s="190" t="s">
        <v>176</v>
      </c>
    </row>
    <row r="47" spans="1:5">
      <c r="A47" s="186" t="s">
        <v>4393</v>
      </c>
      <c r="D47" s="191" t="s">
        <v>180</v>
      </c>
      <c r="E47" s="190" t="s">
        <v>181</v>
      </c>
    </row>
    <row r="48" spans="1:5">
      <c r="A48" s="186" t="s">
        <v>4394</v>
      </c>
      <c r="D48" s="191" t="s">
        <v>201</v>
      </c>
      <c r="E48" s="190" t="s">
        <v>202</v>
      </c>
    </row>
    <row r="49" spans="1:5">
      <c r="A49" s="186" t="s">
        <v>4395</v>
      </c>
      <c r="D49" s="191" t="s">
        <v>203</v>
      </c>
      <c r="E49" s="190" t="s">
        <v>204</v>
      </c>
    </row>
    <row r="50" spans="1:5">
      <c r="A50" s="186" t="s">
        <v>4396</v>
      </c>
      <c r="D50" s="191" t="s">
        <v>230</v>
      </c>
      <c r="E50" s="190" t="s">
        <v>231</v>
      </c>
    </row>
    <row r="51" spans="1:5">
      <c r="A51" s="186" t="s">
        <v>2559</v>
      </c>
      <c r="D51" s="191" t="s">
        <v>232</v>
      </c>
      <c r="E51" s="190" t="s">
        <v>233</v>
      </c>
    </row>
    <row r="52" spans="1:5">
      <c r="A52" s="186" t="s">
        <v>4870</v>
      </c>
      <c r="D52" s="191" t="s">
        <v>236</v>
      </c>
      <c r="E52" s="190" t="s">
        <v>235</v>
      </c>
    </row>
    <row r="53" spans="1:5">
      <c r="A53" s="186" t="s">
        <v>4397</v>
      </c>
      <c r="D53" s="191" t="s">
        <v>250</v>
      </c>
      <c r="E53" s="190" t="s">
        <v>251</v>
      </c>
    </row>
    <row r="54" spans="1:5">
      <c r="A54" s="186" t="s">
        <v>4398</v>
      </c>
      <c r="D54" s="191" t="s">
        <v>293</v>
      </c>
      <c r="E54" s="190" t="s">
        <v>294</v>
      </c>
    </row>
    <row r="55" spans="1:5">
      <c r="A55" s="186" t="s">
        <v>4399</v>
      </c>
      <c r="D55" s="191" t="s">
        <v>298</v>
      </c>
      <c r="E55" s="190" t="s">
        <v>299</v>
      </c>
    </row>
    <row r="56" spans="1:5">
      <c r="A56" s="186" t="s">
        <v>4400</v>
      </c>
      <c r="D56" s="191" t="s">
        <v>331</v>
      </c>
      <c r="E56" s="190" t="s">
        <v>330</v>
      </c>
    </row>
    <row r="57" spans="1:5">
      <c r="A57" s="186" t="s">
        <v>4401</v>
      </c>
      <c r="D57" s="191" t="s">
        <v>335</v>
      </c>
      <c r="E57" s="190" t="s">
        <v>336</v>
      </c>
    </row>
    <row r="58" spans="1:5">
      <c r="A58" s="186" t="s">
        <v>4402</v>
      </c>
      <c r="D58" s="191" t="s">
        <v>347</v>
      </c>
      <c r="E58" s="190" t="s">
        <v>343</v>
      </c>
    </row>
    <row r="59" spans="1:5">
      <c r="A59" s="186" t="s">
        <v>4403</v>
      </c>
      <c r="D59" s="191" t="s">
        <v>346</v>
      </c>
      <c r="E59" s="190" t="s">
        <v>343</v>
      </c>
    </row>
    <row r="60" spans="1:5">
      <c r="A60" s="186" t="s">
        <v>4404</v>
      </c>
      <c r="D60" s="191" t="s">
        <v>348</v>
      </c>
      <c r="E60" s="190" t="s">
        <v>343</v>
      </c>
    </row>
    <row r="61" spans="1:5">
      <c r="A61" s="186" t="s">
        <v>4405</v>
      </c>
      <c r="D61" s="191" t="s">
        <v>349</v>
      </c>
      <c r="E61" s="190" t="s">
        <v>350</v>
      </c>
    </row>
    <row r="62" spans="1:5">
      <c r="A62" s="186" t="s">
        <v>4406</v>
      </c>
      <c r="D62" s="191" t="s">
        <v>351</v>
      </c>
      <c r="E62" s="190" t="s">
        <v>352</v>
      </c>
    </row>
    <row r="63" spans="1:5">
      <c r="A63" s="186" t="s">
        <v>4407</v>
      </c>
      <c r="D63" s="191" t="s">
        <v>353</v>
      </c>
      <c r="E63" s="190" t="s">
        <v>352</v>
      </c>
    </row>
    <row r="64" spans="1:5">
      <c r="A64" s="186" t="s">
        <v>4408</v>
      </c>
      <c r="D64" s="191" t="s">
        <v>356</v>
      </c>
      <c r="E64" s="190" t="s">
        <v>355</v>
      </c>
    </row>
    <row r="65" spans="1:5">
      <c r="A65" s="186" t="s">
        <v>4409</v>
      </c>
      <c r="D65" s="191" t="s">
        <v>357</v>
      </c>
      <c r="E65" s="190" t="s">
        <v>358</v>
      </c>
    </row>
    <row r="66" spans="1:5">
      <c r="A66" s="186" t="s">
        <v>4410</v>
      </c>
      <c r="D66" s="191" t="s">
        <v>368</v>
      </c>
      <c r="E66" s="190" t="s">
        <v>369</v>
      </c>
    </row>
    <row r="67" spans="1:5">
      <c r="A67" s="186" t="s">
        <v>4411</v>
      </c>
      <c r="D67" s="191" t="s">
        <v>370</v>
      </c>
      <c r="E67" s="190" t="s">
        <v>371</v>
      </c>
    </row>
    <row r="68" spans="1:5">
      <c r="A68" s="186" t="s">
        <v>4412</v>
      </c>
      <c r="D68" s="191" t="s">
        <v>394</v>
      </c>
      <c r="E68" s="190" t="s">
        <v>390</v>
      </c>
    </row>
    <row r="69" spans="1:5">
      <c r="A69" s="186" t="s">
        <v>4413</v>
      </c>
      <c r="D69" s="191" t="s">
        <v>393</v>
      </c>
      <c r="E69" s="190" t="s">
        <v>390</v>
      </c>
    </row>
    <row r="70" spans="1:5">
      <c r="A70" s="186" t="s">
        <v>4414</v>
      </c>
      <c r="D70" s="191" t="s">
        <v>392</v>
      </c>
      <c r="E70" s="190" t="s">
        <v>390</v>
      </c>
    </row>
    <row r="71" spans="1:5">
      <c r="A71" s="186" t="s">
        <v>4415</v>
      </c>
      <c r="D71" s="191" t="s">
        <v>395</v>
      </c>
      <c r="E71" s="190" t="s">
        <v>396</v>
      </c>
    </row>
    <row r="72" spans="1:5">
      <c r="A72" s="186" t="s">
        <v>4416</v>
      </c>
      <c r="D72" s="191" t="s">
        <v>14604</v>
      </c>
      <c r="E72" s="190" t="s">
        <v>14396</v>
      </c>
    </row>
    <row r="73" spans="1:5">
      <c r="A73" s="186" t="s">
        <v>4417</v>
      </c>
      <c r="D73" s="191" t="s">
        <v>4745</v>
      </c>
      <c r="E73" s="190" t="s">
        <v>4746</v>
      </c>
    </row>
    <row r="74" spans="1:5">
      <c r="A74" s="186" t="s">
        <v>4418</v>
      </c>
      <c r="D74" s="191" t="s">
        <v>14204</v>
      </c>
      <c r="E74" s="190" t="s">
        <v>14205</v>
      </c>
    </row>
    <row r="75" spans="1:5">
      <c r="A75" s="186" t="s">
        <v>4419</v>
      </c>
      <c r="D75" s="191" t="s">
        <v>14397</v>
      </c>
      <c r="E75" s="190" t="s">
        <v>404</v>
      </c>
    </row>
    <row r="76" spans="1:5">
      <c r="D76" s="191" t="s">
        <v>407</v>
      </c>
      <c r="E76" s="190" t="s">
        <v>406</v>
      </c>
    </row>
    <row r="77" spans="1:5">
      <c r="D77" s="191" t="s">
        <v>409</v>
      </c>
      <c r="E77" s="190" t="s">
        <v>406</v>
      </c>
    </row>
    <row r="78" spans="1:5">
      <c r="D78" s="191" t="s">
        <v>408</v>
      </c>
      <c r="E78" s="190" t="s">
        <v>406</v>
      </c>
    </row>
    <row r="79" spans="1:5">
      <c r="D79" s="191" t="s">
        <v>405</v>
      </c>
      <c r="E79" s="190" t="s">
        <v>406</v>
      </c>
    </row>
    <row r="80" spans="1:5">
      <c r="D80" s="191" t="s">
        <v>410</v>
      </c>
      <c r="E80" s="190" t="s">
        <v>411</v>
      </c>
    </row>
    <row r="81" spans="4:5">
      <c r="D81" s="191" t="s">
        <v>412</v>
      </c>
      <c r="E81" s="190" t="s">
        <v>413</v>
      </c>
    </row>
    <row r="82" spans="4:5">
      <c r="D82" s="191" t="s">
        <v>414</v>
      </c>
      <c r="E82" s="190" t="s">
        <v>415</v>
      </c>
    </row>
    <row r="83" spans="4:5">
      <c r="D83" s="191" t="s">
        <v>428</v>
      </c>
      <c r="E83" s="190" t="s">
        <v>429</v>
      </c>
    </row>
    <row r="84" spans="4:5">
      <c r="D84" s="191" t="s">
        <v>434</v>
      </c>
      <c r="E84" s="190" t="s">
        <v>435</v>
      </c>
    </row>
    <row r="85" spans="4:5">
      <c r="D85" s="191" t="s">
        <v>456</v>
      </c>
      <c r="E85" s="190" t="s">
        <v>455</v>
      </c>
    </row>
    <row r="86" spans="4:5">
      <c r="D86" s="191" t="s">
        <v>454</v>
      </c>
      <c r="E86" s="190" t="s">
        <v>455</v>
      </c>
    </row>
    <row r="87" spans="4:5">
      <c r="D87" s="191" t="s">
        <v>457</v>
      </c>
      <c r="E87" s="190" t="s">
        <v>458</v>
      </c>
    </row>
    <row r="88" spans="4:5">
      <c r="D88" s="191" t="s">
        <v>463</v>
      </c>
      <c r="E88" s="190" t="s">
        <v>461</v>
      </c>
    </row>
    <row r="89" spans="4:5">
      <c r="D89" s="191" t="s">
        <v>464</v>
      </c>
      <c r="E89" s="190" t="s">
        <v>465</v>
      </c>
    </row>
    <row r="90" spans="4:5">
      <c r="D90" s="191" t="s">
        <v>466</v>
      </c>
      <c r="E90" s="190" t="s">
        <v>467</v>
      </c>
    </row>
    <row r="91" spans="4:5">
      <c r="D91" s="191" t="s">
        <v>470</v>
      </c>
      <c r="E91" s="190" t="s">
        <v>469</v>
      </c>
    </row>
    <row r="92" spans="4:5">
      <c r="D92" s="191" t="s">
        <v>481</v>
      </c>
      <c r="E92" s="190" t="s">
        <v>474</v>
      </c>
    </row>
    <row r="93" spans="4:5">
      <c r="D93" s="191" t="s">
        <v>473</v>
      </c>
      <c r="E93" s="190" t="s">
        <v>474</v>
      </c>
    </row>
    <row r="94" spans="4:5">
      <c r="D94" s="191" t="s">
        <v>476</v>
      </c>
      <c r="E94" s="190" t="s">
        <v>474</v>
      </c>
    </row>
    <row r="95" spans="4:5">
      <c r="D95" s="191" t="s">
        <v>478</v>
      </c>
      <c r="E95" s="190" t="s">
        <v>474</v>
      </c>
    </row>
    <row r="96" spans="4:5">
      <c r="D96" s="191" t="s">
        <v>479</v>
      </c>
      <c r="E96" s="190" t="s">
        <v>474</v>
      </c>
    </row>
    <row r="97" spans="4:5">
      <c r="D97" s="191" t="s">
        <v>477</v>
      </c>
      <c r="E97" s="190" t="s">
        <v>474</v>
      </c>
    </row>
    <row r="98" spans="4:5">
      <c r="D98" s="191" t="s">
        <v>480</v>
      </c>
      <c r="E98" s="190" t="s">
        <v>474</v>
      </c>
    </row>
    <row r="99" spans="4:5">
      <c r="D99" s="191" t="s">
        <v>14212</v>
      </c>
      <c r="E99" s="190" t="s">
        <v>482</v>
      </c>
    </row>
    <row r="100" spans="4:5">
      <c r="D100" s="191" t="s">
        <v>14213</v>
      </c>
      <c r="E100" s="190" t="s">
        <v>482</v>
      </c>
    </row>
    <row r="101" spans="4:5">
      <c r="D101" s="191" t="s">
        <v>485</v>
      </c>
      <c r="E101" s="190" t="s">
        <v>484</v>
      </c>
    </row>
    <row r="102" spans="4:5">
      <c r="D102" s="191" t="s">
        <v>487</v>
      </c>
      <c r="E102" s="190" t="s">
        <v>486</v>
      </c>
    </row>
    <row r="103" spans="4:5">
      <c r="D103" s="191" t="s">
        <v>489</v>
      </c>
      <c r="E103" s="190" t="s">
        <v>488</v>
      </c>
    </row>
    <row r="104" spans="4:5">
      <c r="D104" s="191" t="s">
        <v>490</v>
      </c>
      <c r="E104" s="190" t="s">
        <v>491</v>
      </c>
    </row>
    <row r="105" spans="4:5">
      <c r="D105" s="191" t="s">
        <v>505</v>
      </c>
      <c r="E105" s="190" t="s">
        <v>503</v>
      </c>
    </row>
    <row r="106" spans="4:5">
      <c r="D106" s="191" t="s">
        <v>502</v>
      </c>
      <c r="E106" s="190" t="s">
        <v>503</v>
      </c>
    </row>
    <row r="107" spans="4:5">
      <c r="D107" s="191" t="s">
        <v>506</v>
      </c>
      <c r="E107" s="190" t="s">
        <v>507</v>
      </c>
    </row>
    <row r="108" spans="4:5">
      <c r="D108" s="191" t="s">
        <v>4603</v>
      </c>
      <c r="E108" s="190" t="s">
        <v>4604</v>
      </c>
    </row>
    <row r="109" spans="4:5">
      <c r="D109" s="191" t="s">
        <v>508</v>
      </c>
      <c r="E109" s="190" t="s">
        <v>509</v>
      </c>
    </row>
    <row r="110" spans="4:5">
      <c r="D110" s="191" t="s">
        <v>510</v>
      </c>
      <c r="E110" s="190" t="s">
        <v>511</v>
      </c>
    </row>
    <row r="111" spans="4:5">
      <c r="D111" s="191" t="s">
        <v>512</v>
      </c>
      <c r="E111" s="190" t="s">
        <v>513</v>
      </c>
    </row>
    <row r="112" spans="4:5">
      <c r="D112" s="191" t="s">
        <v>514</v>
      </c>
      <c r="E112" s="190" t="s">
        <v>515</v>
      </c>
    </row>
    <row r="113" spans="4:5">
      <c r="D113" s="191" t="s">
        <v>516</v>
      </c>
      <c r="E113" s="190" t="s">
        <v>517</v>
      </c>
    </row>
    <row r="114" spans="4:5">
      <c r="D114" s="191" t="s">
        <v>518</v>
      </c>
      <c r="E114" s="190" t="s">
        <v>519</v>
      </c>
    </row>
    <row r="115" spans="4:5">
      <c r="D115" s="191" t="s">
        <v>520</v>
      </c>
      <c r="E115" s="190" t="s">
        <v>521</v>
      </c>
    </row>
    <row r="116" spans="4:5">
      <c r="D116" s="191" t="s">
        <v>522</v>
      </c>
      <c r="E116" s="190" t="s">
        <v>523</v>
      </c>
    </row>
    <row r="117" spans="4:5">
      <c r="D117" s="191" t="s">
        <v>524</v>
      </c>
      <c r="E117" s="190" t="s">
        <v>525</v>
      </c>
    </row>
    <row r="118" spans="4:5">
      <c r="D118" s="191" t="s">
        <v>526</v>
      </c>
      <c r="E118" s="190" t="s">
        <v>527</v>
      </c>
    </row>
    <row r="119" spans="4:5">
      <c r="D119" s="191" t="s">
        <v>14623</v>
      </c>
      <c r="E119" s="190" t="s">
        <v>14624</v>
      </c>
    </row>
    <row r="120" spans="4:5">
      <c r="D120" s="191" t="s">
        <v>529</v>
      </c>
      <c r="E120" s="190" t="s">
        <v>530</v>
      </c>
    </row>
    <row r="121" spans="4:5">
      <c r="D121" s="191" t="s">
        <v>26914</v>
      </c>
      <c r="E121" s="190" t="s">
        <v>26915</v>
      </c>
    </row>
    <row r="122" spans="4:5">
      <c r="D122" s="191" t="s">
        <v>14214</v>
      </c>
      <c r="E122" s="190" t="s">
        <v>13692</v>
      </c>
    </row>
    <row r="123" spans="4:5">
      <c r="D123" s="191" t="s">
        <v>531</v>
      </c>
      <c r="E123" s="190" t="s">
        <v>532</v>
      </c>
    </row>
    <row r="124" spans="4:5">
      <c r="D124" s="191" t="s">
        <v>26916</v>
      </c>
      <c r="E124" s="190" t="s">
        <v>26917</v>
      </c>
    </row>
    <row r="125" spans="4:5">
      <c r="D125" s="191" t="s">
        <v>535</v>
      </c>
      <c r="E125" s="190" t="s">
        <v>534</v>
      </c>
    </row>
    <row r="126" spans="4:5">
      <c r="D126" s="191" t="s">
        <v>26918</v>
      </c>
      <c r="E126" s="190" t="s">
        <v>26919</v>
      </c>
    </row>
    <row r="127" spans="4:5">
      <c r="D127" s="191" t="s">
        <v>26920</v>
      </c>
      <c r="E127" s="190" t="s">
        <v>26921</v>
      </c>
    </row>
    <row r="128" spans="4:5">
      <c r="D128" s="191" t="s">
        <v>537</v>
      </c>
      <c r="E128" s="190" t="s">
        <v>538</v>
      </c>
    </row>
    <row r="129" spans="4:5">
      <c r="D129" s="191" t="s">
        <v>540</v>
      </c>
      <c r="E129" s="190" t="s">
        <v>541</v>
      </c>
    </row>
    <row r="130" spans="4:5">
      <c r="D130" s="191" t="s">
        <v>543</v>
      </c>
      <c r="E130" s="190" t="s">
        <v>544</v>
      </c>
    </row>
    <row r="131" spans="4:5">
      <c r="D131" s="191" t="s">
        <v>4589</v>
      </c>
      <c r="E131" s="190" t="s">
        <v>4590</v>
      </c>
    </row>
    <row r="132" spans="4:5">
      <c r="D132" s="191" t="s">
        <v>545</v>
      </c>
      <c r="E132" s="190" t="s">
        <v>546</v>
      </c>
    </row>
    <row r="133" spans="4:5">
      <c r="D133" s="191" t="s">
        <v>547</v>
      </c>
      <c r="E133" s="190" t="s">
        <v>548</v>
      </c>
    </row>
    <row r="134" spans="4:5">
      <c r="D134" s="191" t="s">
        <v>562</v>
      </c>
      <c r="E134" s="190" t="s">
        <v>563</v>
      </c>
    </row>
    <row r="135" spans="4:5">
      <c r="D135" s="191" t="s">
        <v>571</v>
      </c>
      <c r="E135" s="190" t="s">
        <v>570</v>
      </c>
    </row>
    <row r="136" spans="4:5">
      <c r="D136" s="191" t="s">
        <v>4530</v>
      </c>
      <c r="E136" s="190" t="s">
        <v>573</v>
      </c>
    </row>
    <row r="137" spans="4:5">
      <c r="D137" s="191" t="s">
        <v>575</v>
      </c>
      <c r="E137" s="190" t="s">
        <v>574</v>
      </c>
    </row>
    <row r="138" spans="4:5">
      <c r="D138" s="191" t="s">
        <v>607</v>
      </c>
      <c r="E138" s="190" t="s">
        <v>608</v>
      </c>
    </row>
    <row r="139" spans="4:5">
      <c r="D139" s="191" t="s">
        <v>609</v>
      </c>
      <c r="E139" s="190" t="s">
        <v>610</v>
      </c>
    </row>
    <row r="140" spans="4:5">
      <c r="D140" s="191" t="s">
        <v>611</v>
      </c>
      <c r="E140" s="190" t="s">
        <v>612</v>
      </c>
    </row>
    <row r="141" spans="4:5">
      <c r="D141" s="191" t="s">
        <v>613</v>
      </c>
      <c r="E141" s="190" t="s">
        <v>614</v>
      </c>
    </row>
    <row r="142" spans="4:5">
      <c r="D142" s="191" t="s">
        <v>4638</v>
      </c>
      <c r="E142" s="190" t="s">
        <v>4639</v>
      </c>
    </row>
    <row r="143" spans="4:5">
      <c r="D143" s="191" t="s">
        <v>615</v>
      </c>
      <c r="E143" s="190" t="s">
        <v>616</v>
      </c>
    </row>
    <row r="144" spans="4:5">
      <c r="D144" s="191" t="s">
        <v>617</v>
      </c>
      <c r="E144" s="190" t="s">
        <v>618</v>
      </c>
    </row>
    <row r="145" spans="4:5">
      <c r="D145" s="191" t="s">
        <v>619</v>
      </c>
      <c r="E145" s="190" t="s">
        <v>620</v>
      </c>
    </row>
    <row r="146" spans="4:5">
      <c r="D146" s="191" t="s">
        <v>623</v>
      </c>
      <c r="E146" s="190" t="s">
        <v>624</v>
      </c>
    </row>
    <row r="147" spans="4:5">
      <c r="D147" s="191" t="s">
        <v>625</v>
      </c>
      <c r="E147" s="190" t="s">
        <v>626</v>
      </c>
    </row>
    <row r="148" spans="4:5">
      <c r="D148" s="191" t="s">
        <v>627</v>
      </c>
      <c r="E148" s="190" t="s">
        <v>628</v>
      </c>
    </row>
    <row r="149" spans="4:5">
      <c r="D149" s="191" t="s">
        <v>629</v>
      </c>
      <c r="E149" s="190" t="s">
        <v>630</v>
      </c>
    </row>
    <row r="150" spans="4:5">
      <c r="D150" s="191" t="s">
        <v>632</v>
      </c>
      <c r="E150" s="190" t="s">
        <v>633</v>
      </c>
    </row>
    <row r="151" spans="4:5">
      <c r="D151" s="191" t="s">
        <v>634</v>
      </c>
      <c r="E151" s="190" t="s">
        <v>635</v>
      </c>
    </row>
    <row r="152" spans="4:5">
      <c r="D152" s="191" t="s">
        <v>636</v>
      </c>
      <c r="E152" s="190" t="s">
        <v>637</v>
      </c>
    </row>
    <row r="153" spans="4:5">
      <c r="D153" s="191" t="s">
        <v>640</v>
      </c>
      <c r="E153" s="190" t="s">
        <v>641</v>
      </c>
    </row>
    <row r="154" spans="4:5">
      <c r="D154" s="191" t="s">
        <v>642</v>
      </c>
      <c r="E154" s="190" t="s">
        <v>643</v>
      </c>
    </row>
    <row r="155" spans="4:5">
      <c r="D155" s="191" t="s">
        <v>644</v>
      </c>
      <c r="E155" s="190" t="s">
        <v>645</v>
      </c>
    </row>
    <row r="156" spans="4:5">
      <c r="D156" s="191" t="s">
        <v>646</v>
      </c>
      <c r="E156" s="190" t="s">
        <v>647</v>
      </c>
    </row>
    <row r="157" spans="4:5">
      <c r="D157" s="191" t="s">
        <v>648</v>
      </c>
      <c r="E157" s="190" t="s">
        <v>649</v>
      </c>
    </row>
    <row r="158" spans="4:5">
      <c r="D158" s="191" t="s">
        <v>650</v>
      </c>
      <c r="E158" s="190" t="s">
        <v>651</v>
      </c>
    </row>
    <row r="159" spans="4:5">
      <c r="D159" s="191" t="s">
        <v>652</v>
      </c>
      <c r="E159" s="190" t="s">
        <v>653</v>
      </c>
    </row>
    <row r="160" spans="4:5">
      <c r="D160" s="191" t="s">
        <v>654</v>
      </c>
      <c r="E160" s="190" t="s">
        <v>655</v>
      </c>
    </row>
    <row r="161" spans="4:5">
      <c r="D161" s="191" t="s">
        <v>656</v>
      </c>
      <c r="E161" s="190" t="s">
        <v>657</v>
      </c>
    </row>
    <row r="162" spans="4:5">
      <c r="D162" s="191" t="s">
        <v>658</v>
      </c>
      <c r="E162" s="190" t="s">
        <v>659</v>
      </c>
    </row>
    <row r="163" spans="4:5">
      <c r="D163" s="191" t="s">
        <v>660</v>
      </c>
      <c r="E163" s="190" t="s">
        <v>661</v>
      </c>
    </row>
    <row r="164" spans="4:5">
      <c r="D164" s="191" t="s">
        <v>662</v>
      </c>
      <c r="E164" s="190" t="s">
        <v>663</v>
      </c>
    </row>
    <row r="165" spans="4:5">
      <c r="D165" s="191" t="s">
        <v>664</v>
      </c>
      <c r="E165" s="190" t="s">
        <v>665</v>
      </c>
    </row>
    <row r="166" spans="4:5">
      <c r="D166" s="191" t="s">
        <v>666</v>
      </c>
      <c r="E166" s="190" t="s">
        <v>667</v>
      </c>
    </row>
    <row r="167" spans="4:5">
      <c r="D167" s="191" t="s">
        <v>668</v>
      </c>
      <c r="E167" s="190" t="s">
        <v>669</v>
      </c>
    </row>
    <row r="168" spans="4:5">
      <c r="D168" s="191" t="s">
        <v>670</v>
      </c>
      <c r="E168" s="190" t="s">
        <v>671</v>
      </c>
    </row>
    <row r="169" spans="4:5">
      <c r="D169" s="191" t="s">
        <v>672</v>
      </c>
      <c r="E169" s="190" t="s">
        <v>673</v>
      </c>
    </row>
    <row r="170" spans="4:5">
      <c r="D170" s="191" t="s">
        <v>674</v>
      </c>
      <c r="E170" s="190" t="s">
        <v>675</v>
      </c>
    </row>
    <row r="171" spans="4:5">
      <c r="D171" s="191" t="s">
        <v>678</v>
      </c>
      <c r="E171" s="190" t="s">
        <v>679</v>
      </c>
    </row>
    <row r="172" spans="4:5">
      <c r="D172" s="191" t="s">
        <v>680</v>
      </c>
      <c r="E172" s="190" t="s">
        <v>681</v>
      </c>
    </row>
    <row r="173" spans="4:5">
      <c r="D173" s="191" t="s">
        <v>682</v>
      </c>
      <c r="E173" s="190" t="s">
        <v>683</v>
      </c>
    </row>
    <row r="174" spans="4:5">
      <c r="D174" s="191" t="s">
        <v>686</v>
      </c>
      <c r="E174" s="190" t="s">
        <v>685</v>
      </c>
    </row>
    <row r="175" spans="4:5">
      <c r="D175" s="191" t="s">
        <v>688</v>
      </c>
      <c r="E175" s="190" t="s">
        <v>685</v>
      </c>
    </row>
    <row r="176" spans="4:5">
      <c r="D176" s="191" t="s">
        <v>689</v>
      </c>
      <c r="E176" s="190" t="s">
        <v>690</v>
      </c>
    </row>
    <row r="177" spans="4:5">
      <c r="D177" s="191" t="s">
        <v>691</v>
      </c>
      <c r="E177" s="190" t="s">
        <v>692</v>
      </c>
    </row>
    <row r="178" spans="4:5">
      <c r="D178" s="191" t="s">
        <v>693</v>
      </c>
      <c r="E178" s="190" t="s">
        <v>694</v>
      </c>
    </row>
    <row r="179" spans="4:5">
      <c r="D179" s="191" t="s">
        <v>4605</v>
      </c>
      <c r="E179" s="190" t="s">
        <v>4606</v>
      </c>
    </row>
    <row r="180" spans="4:5">
      <c r="D180" s="191" t="s">
        <v>695</v>
      </c>
      <c r="E180" s="190" t="s">
        <v>696</v>
      </c>
    </row>
    <row r="181" spans="4:5">
      <c r="D181" s="191" t="s">
        <v>15066</v>
      </c>
      <c r="E181" s="190" t="s">
        <v>696</v>
      </c>
    </row>
    <row r="182" spans="4:5">
      <c r="D182" s="191" t="s">
        <v>706</v>
      </c>
      <c r="E182" s="190" t="s">
        <v>707</v>
      </c>
    </row>
    <row r="183" spans="4:5">
      <c r="D183" s="191" t="s">
        <v>708</v>
      </c>
      <c r="E183" s="190" t="s">
        <v>709</v>
      </c>
    </row>
    <row r="184" spans="4:5">
      <c r="D184" s="191" t="s">
        <v>713</v>
      </c>
      <c r="E184" s="190" t="s">
        <v>714</v>
      </c>
    </row>
    <row r="185" spans="4:5">
      <c r="D185" s="191" t="s">
        <v>715</v>
      </c>
      <c r="E185" s="190" t="s">
        <v>716</v>
      </c>
    </row>
    <row r="186" spans="4:5">
      <c r="D186" s="191" t="s">
        <v>717</v>
      </c>
      <c r="E186" s="190" t="s">
        <v>718</v>
      </c>
    </row>
    <row r="187" spans="4:5">
      <c r="D187" s="191" t="s">
        <v>725</v>
      </c>
      <c r="E187" s="190" t="s">
        <v>724</v>
      </c>
    </row>
    <row r="188" spans="4:5">
      <c r="D188" s="191" t="s">
        <v>726</v>
      </c>
      <c r="E188" s="190" t="s">
        <v>727</v>
      </c>
    </row>
    <row r="189" spans="4:5">
      <c r="D189" s="191" t="s">
        <v>4591</v>
      </c>
      <c r="E189" s="190" t="s">
        <v>4592</v>
      </c>
    </row>
    <row r="190" spans="4:5">
      <c r="D190" s="191" t="s">
        <v>733</v>
      </c>
      <c r="E190" s="190" t="s">
        <v>734</v>
      </c>
    </row>
    <row r="191" spans="4:5">
      <c r="D191" s="191" t="s">
        <v>757</v>
      </c>
      <c r="E191" s="190" t="s">
        <v>758</v>
      </c>
    </row>
    <row r="192" spans="4:5">
      <c r="D192" s="191" t="s">
        <v>771</v>
      </c>
      <c r="E192" s="190" t="s">
        <v>772</v>
      </c>
    </row>
    <row r="193" spans="4:5">
      <c r="D193" s="191" t="s">
        <v>781</v>
      </c>
      <c r="E193" s="190" t="s">
        <v>782</v>
      </c>
    </row>
    <row r="194" spans="4:5">
      <c r="D194" s="191" t="s">
        <v>792</v>
      </c>
      <c r="E194" s="190" t="s">
        <v>793</v>
      </c>
    </row>
    <row r="195" spans="4:5">
      <c r="D195" s="191" t="s">
        <v>794</v>
      </c>
      <c r="E195" s="190" t="s">
        <v>795</v>
      </c>
    </row>
    <row r="196" spans="4:5">
      <c r="D196" s="191" t="s">
        <v>799</v>
      </c>
      <c r="E196" s="190" t="s">
        <v>800</v>
      </c>
    </row>
    <row r="197" spans="4:5">
      <c r="D197" s="191" t="s">
        <v>808</v>
      </c>
      <c r="E197" s="190" t="s">
        <v>806</v>
      </c>
    </row>
    <row r="198" spans="4:5">
      <c r="D198" s="191" t="s">
        <v>811</v>
      </c>
      <c r="E198" s="190" t="s">
        <v>812</v>
      </c>
    </row>
    <row r="199" spans="4:5">
      <c r="D199" s="191" t="s">
        <v>14225</v>
      </c>
      <c r="E199" s="190" t="s">
        <v>14226</v>
      </c>
    </row>
    <row r="200" spans="4:5">
      <c r="D200" s="191" t="s">
        <v>813</v>
      </c>
      <c r="E200" s="190" t="s">
        <v>814</v>
      </c>
    </row>
    <row r="201" spans="4:5">
      <c r="D201" s="191" t="s">
        <v>4435</v>
      </c>
      <c r="E201" s="190" t="s">
        <v>4436</v>
      </c>
    </row>
    <row r="202" spans="4:5">
      <c r="D202" s="191" t="s">
        <v>815</v>
      </c>
      <c r="E202" s="190" t="s">
        <v>816</v>
      </c>
    </row>
    <row r="203" spans="4:5">
      <c r="D203" s="191" t="s">
        <v>817</v>
      </c>
      <c r="E203" s="190" t="s">
        <v>818</v>
      </c>
    </row>
    <row r="204" spans="4:5">
      <c r="D204" s="191" t="s">
        <v>851</v>
      </c>
      <c r="E204" s="190" t="s">
        <v>852</v>
      </c>
    </row>
    <row r="205" spans="4:5">
      <c r="D205" s="191" t="s">
        <v>855</v>
      </c>
      <c r="E205" s="190" t="s">
        <v>854</v>
      </c>
    </row>
    <row r="206" spans="4:5">
      <c r="D206" s="191" t="s">
        <v>14612</v>
      </c>
      <c r="E206" s="190" t="s">
        <v>854</v>
      </c>
    </row>
    <row r="207" spans="4:5">
      <c r="D207" s="191" t="s">
        <v>856</v>
      </c>
      <c r="E207" s="190" t="s">
        <v>854</v>
      </c>
    </row>
    <row r="208" spans="4:5">
      <c r="D208" s="191" t="s">
        <v>857</v>
      </c>
      <c r="E208" s="190" t="s">
        <v>858</v>
      </c>
    </row>
    <row r="209" spans="4:5">
      <c r="D209" s="191" t="s">
        <v>859</v>
      </c>
      <c r="E209" s="190" t="s">
        <v>860</v>
      </c>
    </row>
    <row r="210" spans="4:5">
      <c r="D210" s="191" t="s">
        <v>861</v>
      </c>
      <c r="E210" s="190" t="s">
        <v>862</v>
      </c>
    </row>
    <row r="211" spans="4:5">
      <c r="D211" s="191" t="s">
        <v>864</v>
      </c>
      <c r="E211" s="190" t="s">
        <v>865</v>
      </c>
    </row>
    <row r="212" spans="4:5">
      <c r="D212" s="191" t="s">
        <v>873</v>
      </c>
      <c r="E212" s="190" t="s">
        <v>870</v>
      </c>
    </row>
    <row r="213" spans="4:5">
      <c r="D213" s="191" t="s">
        <v>905</v>
      </c>
      <c r="E213" s="190" t="s">
        <v>906</v>
      </c>
    </row>
    <row r="214" spans="4:5">
      <c r="D214" s="191" t="s">
        <v>907</v>
      </c>
      <c r="E214" s="190" t="s">
        <v>908</v>
      </c>
    </row>
    <row r="215" spans="4:5">
      <c r="D215" s="191" t="s">
        <v>909</v>
      </c>
      <c r="E215" s="190" t="s">
        <v>910</v>
      </c>
    </row>
    <row r="216" spans="4:5">
      <c r="D216" s="191" t="s">
        <v>911</v>
      </c>
      <c r="E216" s="190" t="s">
        <v>912</v>
      </c>
    </row>
    <row r="217" spans="4:5">
      <c r="D217" s="191" t="s">
        <v>916</v>
      </c>
      <c r="E217" s="190" t="s">
        <v>914</v>
      </c>
    </row>
    <row r="218" spans="4:5">
      <c r="D218" s="191" t="s">
        <v>919</v>
      </c>
      <c r="E218" s="190" t="s">
        <v>920</v>
      </c>
    </row>
    <row r="219" spans="4:5">
      <c r="D219" s="191" t="s">
        <v>923</v>
      </c>
      <c r="E219" s="190" t="s">
        <v>922</v>
      </c>
    </row>
    <row r="220" spans="4:5">
      <c r="D220" s="191" t="s">
        <v>924</v>
      </c>
      <c r="E220" s="190" t="s">
        <v>925</v>
      </c>
    </row>
    <row r="221" spans="4:5">
      <c r="D221" s="191" t="s">
        <v>961</v>
      </c>
      <c r="E221" s="190" t="s">
        <v>962</v>
      </c>
    </row>
    <row r="222" spans="4:5">
      <c r="D222" s="191" t="s">
        <v>963</v>
      </c>
      <c r="E222" s="190" t="s">
        <v>964</v>
      </c>
    </row>
    <row r="223" spans="4:5">
      <c r="D223" s="191" t="s">
        <v>967</v>
      </c>
      <c r="E223" s="190" t="s">
        <v>968</v>
      </c>
    </row>
    <row r="224" spans="4:5">
      <c r="D224" s="191" t="s">
        <v>969</v>
      </c>
      <c r="E224" s="190" t="s">
        <v>970</v>
      </c>
    </row>
    <row r="225" spans="4:5">
      <c r="D225" s="191" t="s">
        <v>971</v>
      </c>
      <c r="E225" s="190" t="s">
        <v>972</v>
      </c>
    </row>
    <row r="226" spans="4:5">
      <c r="D226" s="191" t="s">
        <v>978</v>
      </c>
      <c r="E226" s="190" t="s">
        <v>979</v>
      </c>
    </row>
    <row r="227" spans="4:5">
      <c r="D227" s="191" t="s">
        <v>999</v>
      </c>
      <c r="E227" s="190" t="s">
        <v>1000</v>
      </c>
    </row>
    <row r="228" spans="4:5">
      <c r="D228" s="191" t="s">
        <v>4516</v>
      </c>
      <c r="E228" s="190" t="s">
        <v>1020</v>
      </c>
    </row>
    <row r="229" spans="4:5">
      <c r="D229" s="191" t="s">
        <v>1019</v>
      </c>
      <c r="E229" s="190" t="s">
        <v>1020</v>
      </c>
    </row>
    <row r="230" spans="4:5">
      <c r="D230" s="191" t="s">
        <v>4758</v>
      </c>
      <c r="E230" s="190" t="s">
        <v>1023</v>
      </c>
    </row>
    <row r="231" spans="4:5">
      <c r="D231" s="191" t="s">
        <v>4531</v>
      </c>
      <c r="E231" s="190" t="s">
        <v>1023</v>
      </c>
    </row>
    <row r="232" spans="4:5">
      <c r="D232" s="191" t="s">
        <v>1024</v>
      </c>
      <c r="E232" s="190" t="s">
        <v>1025</v>
      </c>
    </row>
    <row r="233" spans="4:5">
      <c r="D233" s="191" t="s">
        <v>14229</v>
      </c>
      <c r="E233" s="190" t="s">
        <v>14653</v>
      </c>
    </row>
    <row r="234" spans="4:5">
      <c r="D234" s="191" t="s">
        <v>1056</v>
      </c>
      <c r="E234" s="190" t="s">
        <v>1057</v>
      </c>
    </row>
    <row r="235" spans="4:5">
      <c r="D235" s="191" t="s">
        <v>1059</v>
      </c>
      <c r="E235" s="190" t="s">
        <v>1060</v>
      </c>
    </row>
    <row r="236" spans="4:5">
      <c r="D236" s="191" t="s">
        <v>4473</v>
      </c>
      <c r="E236" s="190" t="s">
        <v>4474</v>
      </c>
    </row>
    <row r="237" spans="4:5">
      <c r="D237" s="191" t="s">
        <v>4759</v>
      </c>
      <c r="E237" s="190" t="s">
        <v>1085</v>
      </c>
    </row>
    <row r="238" spans="4:5">
      <c r="D238" s="191" t="s">
        <v>1088</v>
      </c>
      <c r="E238" s="190" t="s">
        <v>1089</v>
      </c>
    </row>
    <row r="239" spans="4:5">
      <c r="D239" s="191" t="s">
        <v>1101</v>
      </c>
      <c r="E239" s="190" t="s">
        <v>1102</v>
      </c>
    </row>
    <row r="240" spans="4:5">
      <c r="D240" s="191" t="s">
        <v>1105</v>
      </c>
      <c r="E240" s="190" t="s">
        <v>1106</v>
      </c>
    </row>
    <row r="241" spans="4:5">
      <c r="D241" s="191" t="s">
        <v>1107</v>
      </c>
      <c r="E241" s="190" t="s">
        <v>1108</v>
      </c>
    </row>
    <row r="242" spans="4:5">
      <c r="D242" s="191" t="s">
        <v>1111</v>
      </c>
      <c r="E242" s="190" t="s">
        <v>1110</v>
      </c>
    </row>
    <row r="243" spans="4:5">
      <c r="D243" s="191" t="s">
        <v>1124</v>
      </c>
      <c r="E243" s="190" t="s">
        <v>1125</v>
      </c>
    </row>
    <row r="244" spans="4:5">
      <c r="D244" s="191" t="s">
        <v>1136</v>
      </c>
      <c r="E244" s="190" t="s">
        <v>1137</v>
      </c>
    </row>
    <row r="245" spans="4:5">
      <c r="D245" s="191" t="s">
        <v>1184</v>
      </c>
      <c r="E245" s="190" t="s">
        <v>4437</v>
      </c>
    </row>
    <row r="246" spans="4:5">
      <c r="D246" s="191" t="s">
        <v>1185</v>
      </c>
      <c r="E246" s="190" t="s">
        <v>1186</v>
      </c>
    </row>
    <row r="247" spans="4:5">
      <c r="D247" s="191" t="s">
        <v>1189</v>
      </c>
      <c r="E247" s="190" t="s">
        <v>1190</v>
      </c>
    </row>
    <row r="248" spans="4:5">
      <c r="D248" s="191" t="s">
        <v>15074</v>
      </c>
      <c r="E248" s="190" t="s">
        <v>1190</v>
      </c>
    </row>
    <row r="249" spans="4:5">
      <c r="D249" s="191" t="s">
        <v>1191</v>
      </c>
      <c r="E249" s="190" t="s">
        <v>1192</v>
      </c>
    </row>
    <row r="250" spans="4:5">
      <c r="D250" s="191" t="s">
        <v>1193</v>
      </c>
      <c r="E250" s="190" t="s">
        <v>1194</v>
      </c>
    </row>
    <row r="251" spans="4:5">
      <c r="D251" s="191" t="s">
        <v>1204</v>
      </c>
      <c r="E251" s="190" t="s">
        <v>1205</v>
      </c>
    </row>
    <row r="252" spans="4:5">
      <c r="D252" s="191" t="s">
        <v>1206</v>
      </c>
      <c r="E252" s="190" t="s">
        <v>1207</v>
      </c>
    </row>
    <row r="253" spans="4:5">
      <c r="D253" s="191" t="s">
        <v>4764</v>
      </c>
      <c r="E253" s="190" t="s">
        <v>1210</v>
      </c>
    </row>
    <row r="254" spans="4:5">
      <c r="D254" s="191" t="s">
        <v>1212</v>
      </c>
      <c r="E254" s="190" t="s">
        <v>1213</v>
      </c>
    </row>
    <row r="255" spans="4:5">
      <c r="D255" s="191" t="s">
        <v>1223</v>
      </c>
      <c r="E255" s="190" t="s">
        <v>1224</v>
      </c>
    </row>
    <row r="256" spans="4:5">
      <c r="D256" s="191" t="s">
        <v>1229</v>
      </c>
      <c r="E256" s="190" t="s">
        <v>1228</v>
      </c>
    </row>
    <row r="257" spans="4:5">
      <c r="D257" s="191" t="s">
        <v>1241</v>
      </c>
      <c r="E257" s="190" t="s">
        <v>1240</v>
      </c>
    </row>
    <row r="258" spans="4:5">
      <c r="D258" s="191" t="s">
        <v>1242</v>
      </c>
      <c r="E258" s="190" t="s">
        <v>1243</v>
      </c>
    </row>
    <row r="259" spans="4:5">
      <c r="D259" s="191" t="s">
        <v>1246</v>
      </c>
      <c r="E259" s="190" t="s">
        <v>1247</v>
      </c>
    </row>
    <row r="260" spans="4:5">
      <c r="D260" s="191" t="s">
        <v>1248</v>
      </c>
      <c r="E260" s="190" t="s">
        <v>1249</v>
      </c>
    </row>
    <row r="261" spans="4:5">
      <c r="D261" s="191" t="s">
        <v>1250</v>
      </c>
      <c r="E261" s="190" t="s">
        <v>1251</v>
      </c>
    </row>
    <row r="262" spans="4:5">
      <c r="D262" s="191" t="s">
        <v>1252</v>
      </c>
      <c r="E262" s="190" t="s">
        <v>1253</v>
      </c>
    </row>
    <row r="263" spans="4:5">
      <c r="D263" s="191" t="s">
        <v>1254</v>
      </c>
      <c r="E263" s="190" t="s">
        <v>1255</v>
      </c>
    </row>
    <row r="264" spans="4:5">
      <c r="D264" s="191" t="s">
        <v>1256</v>
      </c>
      <c r="E264" s="190" t="s">
        <v>1257</v>
      </c>
    </row>
    <row r="265" spans="4:5">
      <c r="D265" s="191" t="s">
        <v>1258</v>
      </c>
      <c r="E265" s="190" t="s">
        <v>1259</v>
      </c>
    </row>
    <row r="266" spans="4:5">
      <c r="D266" s="191" t="s">
        <v>1261</v>
      </c>
      <c r="E266" s="190" t="s">
        <v>1262</v>
      </c>
    </row>
    <row r="267" spans="4:5">
      <c r="D267" s="191" t="s">
        <v>4646</v>
      </c>
      <c r="E267" s="190" t="s">
        <v>4647</v>
      </c>
    </row>
    <row r="268" spans="4:5">
      <c r="D268" s="191" t="s">
        <v>1263</v>
      </c>
      <c r="E268" s="190" t="s">
        <v>1264</v>
      </c>
    </row>
    <row r="269" spans="4:5">
      <c r="D269" s="191" t="s">
        <v>1265</v>
      </c>
      <c r="E269" s="190" t="s">
        <v>1266</v>
      </c>
    </row>
    <row r="270" spans="4:5">
      <c r="D270" s="191" t="s">
        <v>1267</v>
      </c>
      <c r="E270" s="190" t="s">
        <v>1268</v>
      </c>
    </row>
    <row r="271" spans="4:5">
      <c r="D271" s="191" t="s">
        <v>1269</v>
      </c>
      <c r="E271" s="190" t="s">
        <v>1270</v>
      </c>
    </row>
    <row r="272" spans="4:5">
      <c r="D272" s="191" t="s">
        <v>1271</v>
      </c>
      <c r="E272" s="190" t="s">
        <v>1272</v>
      </c>
    </row>
    <row r="273" spans="4:5">
      <c r="D273" s="191" t="s">
        <v>1273</v>
      </c>
      <c r="E273" s="190" t="s">
        <v>1274</v>
      </c>
    </row>
    <row r="274" spans="4:5">
      <c r="D274" s="191" t="s">
        <v>1277</v>
      </c>
      <c r="E274" s="190" t="s">
        <v>1275</v>
      </c>
    </row>
    <row r="275" spans="4:5">
      <c r="D275" s="191" t="s">
        <v>1278</v>
      </c>
      <c r="E275" s="190" t="s">
        <v>1279</v>
      </c>
    </row>
    <row r="276" spans="4:5">
      <c r="D276" s="191" t="s">
        <v>1280</v>
      </c>
      <c r="E276" s="190" t="s">
        <v>1281</v>
      </c>
    </row>
    <row r="277" spans="4:5">
      <c r="D277" s="191" t="s">
        <v>1282</v>
      </c>
      <c r="E277" s="190" t="s">
        <v>1283</v>
      </c>
    </row>
    <row r="278" spans="4:5">
      <c r="D278" s="191" t="s">
        <v>1284</v>
      </c>
      <c r="E278" s="190" t="s">
        <v>1285</v>
      </c>
    </row>
    <row r="279" spans="4:5">
      <c r="D279" s="191" t="s">
        <v>1286</v>
      </c>
      <c r="E279" s="190" t="s">
        <v>1287</v>
      </c>
    </row>
    <row r="280" spans="4:5">
      <c r="D280" s="191" t="s">
        <v>1288</v>
      </c>
      <c r="E280" s="190" t="s">
        <v>1289</v>
      </c>
    </row>
    <row r="281" spans="4:5">
      <c r="D281" s="191" t="s">
        <v>1290</v>
      </c>
      <c r="E281" s="190" t="s">
        <v>1291</v>
      </c>
    </row>
    <row r="282" spans="4:5">
      <c r="D282" s="191" t="s">
        <v>1292</v>
      </c>
      <c r="E282" s="190" t="s">
        <v>1293</v>
      </c>
    </row>
    <row r="283" spans="4:5">
      <c r="D283" s="191" t="s">
        <v>1294</v>
      </c>
      <c r="E283" s="190" t="s">
        <v>1295</v>
      </c>
    </row>
    <row r="284" spans="4:5">
      <c r="D284" s="191" t="s">
        <v>1296</v>
      </c>
      <c r="E284" s="190" t="s">
        <v>1297</v>
      </c>
    </row>
    <row r="285" spans="4:5">
      <c r="D285" s="191" t="s">
        <v>1298</v>
      </c>
      <c r="E285" s="190" t="s">
        <v>1299</v>
      </c>
    </row>
    <row r="286" spans="4:5">
      <c r="D286" s="191" t="s">
        <v>1300</v>
      </c>
      <c r="E286" s="190" t="s">
        <v>1301</v>
      </c>
    </row>
    <row r="287" spans="4:5">
      <c r="D287" s="191" t="s">
        <v>1302</v>
      </c>
      <c r="E287" s="190" t="s">
        <v>1303</v>
      </c>
    </row>
    <row r="288" spans="4:5">
      <c r="D288" s="191" t="s">
        <v>1304</v>
      </c>
      <c r="E288" s="190" t="s">
        <v>1305</v>
      </c>
    </row>
    <row r="289" spans="4:5">
      <c r="D289" s="191" t="s">
        <v>1306</v>
      </c>
      <c r="E289" s="190" t="s">
        <v>1307</v>
      </c>
    </row>
    <row r="290" spans="4:5">
      <c r="D290" s="191" t="s">
        <v>1308</v>
      </c>
      <c r="E290" s="190" t="s">
        <v>1309</v>
      </c>
    </row>
    <row r="291" spans="4:5">
      <c r="D291" s="191" t="s">
        <v>1310</v>
      </c>
      <c r="E291" s="190" t="s">
        <v>1311</v>
      </c>
    </row>
    <row r="292" spans="4:5">
      <c r="D292" s="191" t="s">
        <v>1312</v>
      </c>
      <c r="E292" s="190" t="s">
        <v>1313</v>
      </c>
    </row>
    <row r="293" spans="4:5">
      <c r="D293" s="191" t="s">
        <v>1314</v>
      </c>
      <c r="E293" s="190" t="s">
        <v>1315</v>
      </c>
    </row>
    <row r="294" spans="4:5">
      <c r="D294" s="191" t="s">
        <v>1316</v>
      </c>
      <c r="E294" s="190" t="s">
        <v>1317</v>
      </c>
    </row>
    <row r="295" spans="4:5">
      <c r="D295" s="191" t="s">
        <v>1319</v>
      </c>
      <c r="E295" s="190" t="s">
        <v>1320</v>
      </c>
    </row>
    <row r="296" spans="4:5">
      <c r="D296" s="191" t="s">
        <v>1321</v>
      </c>
      <c r="E296" s="190" t="s">
        <v>1322</v>
      </c>
    </row>
    <row r="297" spans="4:5">
      <c r="D297" s="191" t="s">
        <v>1353</v>
      </c>
      <c r="E297" s="190" t="s">
        <v>1354</v>
      </c>
    </row>
    <row r="298" spans="4:5">
      <c r="D298" s="191" t="s">
        <v>1355</v>
      </c>
      <c r="E298" s="190" t="s">
        <v>1356</v>
      </c>
    </row>
    <row r="299" spans="4:5">
      <c r="D299" s="191" t="s">
        <v>1357</v>
      </c>
      <c r="E299" s="190" t="s">
        <v>1358</v>
      </c>
    </row>
    <row r="300" spans="4:5">
      <c r="D300" s="191" t="s">
        <v>1359</v>
      </c>
      <c r="E300" s="190" t="s">
        <v>1360</v>
      </c>
    </row>
    <row r="301" spans="4:5">
      <c r="D301" s="191" t="s">
        <v>1361</v>
      </c>
      <c r="E301" s="190" t="s">
        <v>1362</v>
      </c>
    </row>
    <row r="302" spans="4:5">
      <c r="D302" s="191" t="s">
        <v>1396</v>
      </c>
      <c r="E302" s="190" t="s">
        <v>1397</v>
      </c>
    </row>
    <row r="303" spans="4:5">
      <c r="D303" s="191" t="s">
        <v>1416</v>
      </c>
      <c r="E303" s="190" t="s">
        <v>1413</v>
      </c>
    </row>
    <row r="304" spans="4:5">
      <c r="D304" s="191" t="s">
        <v>1420</v>
      </c>
      <c r="E304" s="190" t="s">
        <v>1419</v>
      </c>
    </row>
    <row r="305" spans="4:5">
      <c r="D305" s="191" t="s">
        <v>4593</v>
      </c>
      <c r="E305" s="190" t="s">
        <v>1422</v>
      </c>
    </row>
    <row r="306" spans="4:5">
      <c r="D306" s="191" t="s">
        <v>1450</v>
      </c>
      <c r="E306" s="190" t="s">
        <v>1451</v>
      </c>
    </row>
    <row r="307" spans="4:5">
      <c r="D307" s="191" t="s">
        <v>1480</v>
      </c>
      <c r="E307" s="190" t="s">
        <v>1481</v>
      </c>
    </row>
    <row r="308" spans="4:5">
      <c r="D308" s="191" t="s">
        <v>1489</v>
      </c>
      <c r="E308" s="190" t="s">
        <v>1490</v>
      </c>
    </row>
    <row r="309" spans="4:5">
      <c r="D309" s="191" t="s">
        <v>1491</v>
      </c>
      <c r="E309" s="190" t="s">
        <v>1492</v>
      </c>
    </row>
    <row r="310" spans="4:5">
      <c r="D310" s="191" t="s">
        <v>1493</v>
      </c>
      <c r="E310" s="190" t="s">
        <v>1494</v>
      </c>
    </row>
    <row r="311" spans="4:5">
      <c r="D311" s="191" t="s">
        <v>1495</v>
      </c>
      <c r="E311" s="190" t="s">
        <v>1496</v>
      </c>
    </row>
    <row r="312" spans="4:5">
      <c r="D312" s="191" t="s">
        <v>1531</v>
      </c>
      <c r="E312" s="190" t="s">
        <v>1532</v>
      </c>
    </row>
    <row r="313" spans="4:5">
      <c r="D313" s="191" t="s">
        <v>1533</v>
      </c>
      <c r="E313" s="190" t="s">
        <v>1534</v>
      </c>
    </row>
    <row r="314" spans="4:5">
      <c r="D314" s="191" t="s">
        <v>1535</v>
      </c>
      <c r="E314" s="190" t="s">
        <v>1534</v>
      </c>
    </row>
    <row r="315" spans="4:5">
      <c r="D315" s="191" t="s">
        <v>1537</v>
      </c>
      <c r="E315" s="190" t="s">
        <v>1536</v>
      </c>
    </row>
    <row r="316" spans="4:5">
      <c r="D316" s="191" t="s">
        <v>4583</v>
      </c>
      <c r="E316" s="190" t="s">
        <v>1536</v>
      </c>
    </row>
    <row r="317" spans="4:5">
      <c r="D317" s="191" t="s">
        <v>1541</v>
      </c>
      <c r="E317" s="190" t="s">
        <v>1539</v>
      </c>
    </row>
    <row r="318" spans="4:5">
      <c r="D318" s="191" t="s">
        <v>1542</v>
      </c>
      <c r="E318" s="190" t="s">
        <v>1543</v>
      </c>
    </row>
    <row r="319" spans="4:5">
      <c r="D319" s="191" t="s">
        <v>1544</v>
      </c>
      <c r="E319" s="190" t="s">
        <v>1545</v>
      </c>
    </row>
    <row r="320" spans="4:5">
      <c r="D320" s="191" t="s">
        <v>1546</v>
      </c>
      <c r="E320" s="190" t="s">
        <v>1547</v>
      </c>
    </row>
    <row r="321" spans="4:5">
      <c r="D321" s="191" t="s">
        <v>1574</v>
      </c>
      <c r="E321" s="190" t="s">
        <v>1572</v>
      </c>
    </row>
    <row r="322" spans="4:5">
      <c r="D322" s="191" t="s">
        <v>1575</v>
      </c>
      <c r="E322" s="190" t="s">
        <v>1572</v>
      </c>
    </row>
    <row r="323" spans="4:5">
      <c r="D323" s="191" t="s">
        <v>14544</v>
      </c>
      <c r="E323" s="190" t="s">
        <v>14545</v>
      </c>
    </row>
    <row r="324" spans="4:5">
      <c r="D324" s="191" t="s">
        <v>15079</v>
      </c>
      <c r="E324" s="190" t="s">
        <v>15080</v>
      </c>
    </row>
    <row r="325" spans="4:5">
      <c r="D325" s="191" t="s">
        <v>14419</v>
      </c>
      <c r="E325" s="190" t="s">
        <v>1576</v>
      </c>
    </row>
    <row r="326" spans="4:5">
      <c r="D326" s="191" t="s">
        <v>1577</v>
      </c>
      <c r="E326" s="190" t="s">
        <v>1578</v>
      </c>
    </row>
    <row r="327" spans="4:5">
      <c r="D327" s="191" t="s">
        <v>1579</v>
      </c>
      <c r="E327" s="190" t="s">
        <v>1578</v>
      </c>
    </row>
    <row r="328" spans="4:5">
      <c r="D328" s="191" t="s">
        <v>1582</v>
      </c>
      <c r="E328" s="190" t="s">
        <v>1581</v>
      </c>
    </row>
    <row r="329" spans="4:5">
      <c r="D329" s="191" t="s">
        <v>1585</v>
      </c>
      <c r="E329" s="190" t="s">
        <v>1584</v>
      </c>
    </row>
    <row r="330" spans="4:5">
      <c r="D330" s="191" t="s">
        <v>1583</v>
      </c>
      <c r="E330" s="190" t="s">
        <v>1584</v>
      </c>
    </row>
    <row r="331" spans="4:5">
      <c r="D331" s="191" t="s">
        <v>15081</v>
      </c>
      <c r="E331" s="190" t="s">
        <v>15082</v>
      </c>
    </row>
    <row r="332" spans="4:5">
      <c r="D332" s="191" t="s">
        <v>1590</v>
      </c>
      <c r="E332" s="190" t="s">
        <v>1588</v>
      </c>
    </row>
    <row r="333" spans="4:5">
      <c r="D333" s="191" t="s">
        <v>1593</v>
      </c>
      <c r="E333" s="190" t="s">
        <v>1592</v>
      </c>
    </row>
    <row r="334" spans="4:5">
      <c r="D334" s="191" t="s">
        <v>1606</v>
      </c>
      <c r="E334" s="190" t="s">
        <v>1607</v>
      </c>
    </row>
    <row r="335" spans="4:5">
      <c r="D335" s="191" t="s">
        <v>1621</v>
      </c>
      <c r="E335" s="190" t="s">
        <v>1622</v>
      </c>
    </row>
    <row r="336" spans="4:5">
      <c r="D336" s="191" t="s">
        <v>1624</v>
      </c>
      <c r="E336" s="190" t="s">
        <v>1622</v>
      </c>
    </row>
    <row r="337" spans="4:5">
      <c r="D337" s="191" t="s">
        <v>14631</v>
      </c>
      <c r="E337" s="190" t="s">
        <v>14632</v>
      </c>
    </row>
    <row r="338" spans="4:5">
      <c r="D338" s="191" t="s">
        <v>1625</v>
      </c>
      <c r="E338" s="190" t="s">
        <v>1626</v>
      </c>
    </row>
    <row r="339" spans="4:5">
      <c r="D339" s="191" t="s">
        <v>1627</v>
      </c>
      <c r="E339" s="190" t="s">
        <v>1628</v>
      </c>
    </row>
    <row r="340" spans="4:5">
      <c r="D340" s="191" t="s">
        <v>1629</v>
      </c>
      <c r="E340" s="190" t="s">
        <v>1630</v>
      </c>
    </row>
    <row r="341" spans="4:5">
      <c r="D341" s="191" t="s">
        <v>1631</v>
      </c>
      <c r="E341" s="190" t="s">
        <v>1632</v>
      </c>
    </row>
    <row r="342" spans="4:5">
      <c r="D342" s="191" t="s">
        <v>1633</v>
      </c>
      <c r="E342" s="190" t="s">
        <v>1634</v>
      </c>
    </row>
    <row r="343" spans="4:5">
      <c r="D343" s="191" t="s">
        <v>1635</v>
      </c>
      <c r="E343" s="190" t="s">
        <v>1636</v>
      </c>
    </row>
    <row r="344" spans="4:5">
      <c r="D344" s="191" t="s">
        <v>1637</v>
      </c>
      <c r="E344" s="190" t="s">
        <v>1638</v>
      </c>
    </row>
    <row r="345" spans="4:5">
      <c r="D345" s="191" t="s">
        <v>1639</v>
      </c>
      <c r="E345" s="190" t="s">
        <v>1640</v>
      </c>
    </row>
    <row r="346" spans="4:5">
      <c r="D346" s="191" t="s">
        <v>1642</v>
      </c>
      <c r="E346" s="190" t="s">
        <v>1643</v>
      </c>
    </row>
    <row r="347" spans="4:5">
      <c r="D347" s="191" t="s">
        <v>4610</v>
      </c>
      <c r="E347" s="190" t="s">
        <v>1643</v>
      </c>
    </row>
    <row r="348" spans="4:5">
      <c r="D348" s="191" t="s">
        <v>1644</v>
      </c>
      <c r="E348" s="190" t="s">
        <v>1645</v>
      </c>
    </row>
    <row r="349" spans="4:5">
      <c r="D349" s="191" t="s">
        <v>1646</v>
      </c>
      <c r="E349" s="190" t="s">
        <v>1647</v>
      </c>
    </row>
    <row r="350" spans="4:5">
      <c r="D350" s="191" t="s">
        <v>1683</v>
      </c>
      <c r="E350" s="190" t="s">
        <v>1682</v>
      </c>
    </row>
    <row r="351" spans="4:5">
      <c r="D351" s="191" t="s">
        <v>1684</v>
      </c>
      <c r="E351" s="190" t="s">
        <v>1685</v>
      </c>
    </row>
    <row r="352" spans="4:5">
      <c r="D352" s="191" t="s">
        <v>1686</v>
      </c>
      <c r="E352" s="190" t="s">
        <v>1687</v>
      </c>
    </row>
    <row r="353" spans="4:5">
      <c r="D353" s="191" t="s">
        <v>4652</v>
      </c>
      <c r="E353" s="190" t="s">
        <v>4653</v>
      </c>
    </row>
    <row r="354" spans="4:5">
      <c r="D354" s="191" t="s">
        <v>4616</v>
      </c>
      <c r="E354" s="190" t="s">
        <v>4617</v>
      </c>
    </row>
    <row r="355" spans="4:5">
      <c r="D355" s="191" t="s">
        <v>1690</v>
      </c>
      <c r="E355" s="190" t="s">
        <v>1688</v>
      </c>
    </row>
    <row r="356" spans="4:5">
      <c r="D356" s="191" t="s">
        <v>1717</v>
      </c>
      <c r="E356" s="190" t="s">
        <v>1718</v>
      </c>
    </row>
    <row r="357" spans="4:5">
      <c r="D357" s="191" t="s">
        <v>1731</v>
      </c>
      <c r="E357" s="190" t="s">
        <v>1732</v>
      </c>
    </row>
    <row r="358" spans="4:5">
      <c r="D358" s="191" t="s">
        <v>14633</v>
      </c>
      <c r="E358" s="190" t="s">
        <v>14634</v>
      </c>
    </row>
    <row r="359" spans="4:5">
      <c r="D359" s="191" t="s">
        <v>1733</v>
      </c>
      <c r="E359" s="190" t="s">
        <v>1734</v>
      </c>
    </row>
    <row r="360" spans="4:5">
      <c r="D360" s="191" t="s">
        <v>1742</v>
      </c>
      <c r="E360" s="190" t="s">
        <v>1743</v>
      </c>
    </row>
    <row r="361" spans="4:5">
      <c r="D361" s="191" t="s">
        <v>1756</v>
      </c>
      <c r="E361" s="190" t="s">
        <v>1754</v>
      </c>
    </row>
    <row r="362" spans="4:5">
      <c r="D362" s="191" t="s">
        <v>14575</v>
      </c>
      <c r="E362" s="190" t="s">
        <v>1754</v>
      </c>
    </row>
    <row r="363" spans="4:5">
      <c r="D363" s="191" t="s">
        <v>1759</v>
      </c>
      <c r="E363" s="190" t="s">
        <v>1760</v>
      </c>
    </row>
    <row r="364" spans="4:5">
      <c r="D364" s="191" t="s">
        <v>1761</v>
      </c>
      <c r="E364" s="190" t="s">
        <v>1760</v>
      </c>
    </row>
    <row r="365" spans="4:5">
      <c r="D365" s="191" t="s">
        <v>1780</v>
      </c>
      <c r="E365" s="190" t="s">
        <v>1781</v>
      </c>
    </row>
    <row r="366" spans="4:5">
      <c r="D366" s="191" t="s">
        <v>1798</v>
      </c>
      <c r="E366" s="190" t="s">
        <v>1796</v>
      </c>
    </row>
    <row r="367" spans="4:5">
      <c r="D367" s="191" t="s">
        <v>1818</v>
      </c>
      <c r="E367" s="190" t="s">
        <v>1816</v>
      </c>
    </row>
    <row r="368" spans="4:5">
      <c r="D368" s="191" t="s">
        <v>1819</v>
      </c>
      <c r="E368" s="190" t="s">
        <v>27018</v>
      </c>
    </row>
    <row r="369" spans="4:5">
      <c r="D369" s="191" t="s">
        <v>1821</v>
      </c>
      <c r="E369" s="190" t="s">
        <v>1822</v>
      </c>
    </row>
    <row r="370" spans="4:5">
      <c r="D370" s="191" t="s">
        <v>1830</v>
      </c>
      <c r="E370" s="190" t="s">
        <v>1828</v>
      </c>
    </row>
    <row r="371" spans="4:5">
      <c r="D371" s="191" t="s">
        <v>1932</v>
      </c>
      <c r="E371" s="190" t="s">
        <v>1931</v>
      </c>
    </row>
    <row r="372" spans="4:5">
      <c r="D372" s="191" t="s">
        <v>1937</v>
      </c>
      <c r="E372" s="190" t="s">
        <v>1934</v>
      </c>
    </row>
    <row r="373" spans="4:5">
      <c r="D373" s="191" t="s">
        <v>14428</v>
      </c>
      <c r="E373" s="190" t="s">
        <v>1938</v>
      </c>
    </row>
    <row r="374" spans="4:5">
      <c r="D374" s="191" t="s">
        <v>1939</v>
      </c>
      <c r="E374" s="190" t="s">
        <v>1940</v>
      </c>
    </row>
    <row r="375" spans="4:5">
      <c r="D375" s="191" t="s">
        <v>1945</v>
      </c>
      <c r="E375" s="190" t="s">
        <v>1944</v>
      </c>
    </row>
    <row r="376" spans="4:5">
      <c r="D376" s="191" t="s">
        <v>1955</v>
      </c>
      <c r="E376" s="190" t="s">
        <v>1956</v>
      </c>
    </row>
    <row r="377" spans="4:5">
      <c r="D377" s="191" t="s">
        <v>1957</v>
      </c>
      <c r="E377" s="190" t="s">
        <v>1958</v>
      </c>
    </row>
    <row r="378" spans="4:5">
      <c r="D378" s="191" t="s">
        <v>1981</v>
      </c>
      <c r="E378" s="190" t="s">
        <v>1982</v>
      </c>
    </row>
    <row r="379" spans="4:5">
      <c r="D379" s="191" t="s">
        <v>1984</v>
      </c>
      <c r="E379" s="190" t="s">
        <v>1983</v>
      </c>
    </row>
    <row r="380" spans="4:5">
      <c r="D380" s="191" t="s">
        <v>1985</v>
      </c>
      <c r="E380" s="190" t="s">
        <v>1983</v>
      </c>
    </row>
    <row r="381" spans="4:5">
      <c r="D381" s="191" t="s">
        <v>4783</v>
      </c>
      <c r="E381" s="190" t="s">
        <v>4784</v>
      </c>
    </row>
    <row r="382" spans="4:5">
      <c r="D382" s="191" t="s">
        <v>1996</v>
      </c>
      <c r="E382" s="190" t="s">
        <v>1997</v>
      </c>
    </row>
    <row r="383" spans="4:5">
      <c r="D383" s="191" t="s">
        <v>14429</v>
      </c>
      <c r="E383" s="190" t="s">
        <v>14430</v>
      </c>
    </row>
    <row r="384" spans="4:5">
      <c r="D384" s="191" t="s">
        <v>2015</v>
      </c>
      <c r="E384" s="190" t="s">
        <v>2008</v>
      </c>
    </row>
    <row r="385" spans="4:5">
      <c r="D385" s="191" t="s">
        <v>2012</v>
      </c>
      <c r="E385" s="190" t="s">
        <v>2008</v>
      </c>
    </row>
    <row r="386" spans="4:5">
      <c r="D386" s="191" t="s">
        <v>2013</v>
      </c>
      <c r="E386" s="190" t="s">
        <v>2008</v>
      </c>
    </row>
    <row r="387" spans="4:5">
      <c r="D387" s="191" t="s">
        <v>2014</v>
      </c>
      <c r="E387" s="190" t="s">
        <v>2008</v>
      </c>
    </row>
    <row r="388" spans="4:5">
      <c r="D388" s="191" t="s">
        <v>2007</v>
      </c>
      <c r="E388" s="190" t="s">
        <v>2008</v>
      </c>
    </row>
    <row r="389" spans="4:5">
      <c r="D389" s="191" t="s">
        <v>2011</v>
      </c>
      <c r="E389" s="190" t="s">
        <v>2008</v>
      </c>
    </row>
    <row r="390" spans="4:5">
      <c r="D390" s="191" t="s">
        <v>2010</v>
      </c>
      <c r="E390" s="190" t="s">
        <v>14654</v>
      </c>
    </row>
    <row r="391" spans="4:5">
      <c r="D391" s="191" t="s">
        <v>2016</v>
      </c>
      <c r="E391" s="190" t="s">
        <v>2017</v>
      </c>
    </row>
    <row r="392" spans="4:5">
      <c r="D392" s="191" t="s">
        <v>2018</v>
      </c>
      <c r="E392" s="190" t="s">
        <v>2019</v>
      </c>
    </row>
    <row r="393" spans="4:5">
      <c r="D393" s="191" t="s">
        <v>2020</v>
      </c>
      <c r="E393" s="190" t="s">
        <v>2021</v>
      </c>
    </row>
    <row r="394" spans="4:5">
      <c r="D394" s="191" t="s">
        <v>2022</v>
      </c>
      <c r="E394" s="190" t="s">
        <v>2023</v>
      </c>
    </row>
    <row r="395" spans="4:5">
      <c r="D395" s="191" t="s">
        <v>2024</v>
      </c>
      <c r="E395" s="190" t="s">
        <v>2025</v>
      </c>
    </row>
    <row r="396" spans="4:5">
      <c r="D396" s="191" t="s">
        <v>4549</v>
      </c>
      <c r="E396" s="190" t="s">
        <v>4550</v>
      </c>
    </row>
    <row r="397" spans="4:5">
      <c r="D397" s="191" t="s">
        <v>2026</v>
      </c>
      <c r="E397" s="190" t="s">
        <v>2027</v>
      </c>
    </row>
    <row r="398" spans="4:5">
      <c r="D398" s="191" t="s">
        <v>2040</v>
      </c>
      <c r="E398" s="190" t="s">
        <v>2039</v>
      </c>
    </row>
    <row r="399" spans="4:5">
      <c r="D399" s="191" t="s">
        <v>2053</v>
      </c>
      <c r="E399" s="190" t="s">
        <v>2054</v>
      </c>
    </row>
    <row r="400" spans="4:5">
      <c r="D400" s="191" t="s">
        <v>4611</v>
      </c>
      <c r="E400" s="190" t="s">
        <v>14574</v>
      </c>
    </row>
    <row r="401" spans="4:5">
      <c r="D401" s="191" t="s">
        <v>2060</v>
      </c>
      <c r="E401" s="190" t="s">
        <v>2059</v>
      </c>
    </row>
    <row r="402" spans="4:5">
      <c r="D402" s="191" t="s">
        <v>4551</v>
      </c>
      <c r="E402" s="190" t="s">
        <v>2059</v>
      </c>
    </row>
    <row r="403" spans="4:5">
      <c r="D403" s="191" t="s">
        <v>2058</v>
      </c>
      <c r="E403" s="190" t="s">
        <v>2059</v>
      </c>
    </row>
    <row r="404" spans="4:5">
      <c r="D404" s="191" t="s">
        <v>2061</v>
      </c>
      <c r="E404" s="190" t="s">
        <v>2062</v>
      </c>
    </row>
    <row r="405" spans="4:5">
      <c r="D405" s="191" t="s">
        <v>2063</v>
      </c>
      <c r="E405" s="190" t="s">
        <v>2064</v>
      </c>
    </row>
    <row r="406" spans="4:5">
      <c r="D406" s="191" t="s">
        <v>2065</v>
      </c>
      <c r="E406" s="190" t="s">
        <v>2064</v>
      </c>
    </row>
    <row r="407" spans="4:5">
      <c r="D407" s="191" t="s">
        <v>2068</v>
      </c>
      <c r="E407" s="190" t="s">
        <v>2067</v>
      </c>
    </row>
    <row r="408" spans="4:5">
      <c r="D408" s="191" t="s">
        <v>2079</v>
      </c>
      <c r="E408" s="190" t="s">
        <v>2080</v>
      </c>
    </row>
    <row r="409" spans="4:5">
      <c r="D409" s="191" t="s">
        <v>2088</v>
      </c>
      <c r="E409" s="190" t="s">
        <v>2089</v>
      </c>
    </row>
    <row r="410" spans="4:5">
      <c r="D410" s="191" t="s">
        <v>2094</v>
      </c>
      <c r="E410" s="190" t="s">
        <v>2095</v>
      </c>
    </row>
    <row r="411" spans="4:5">
      <c r="D411" s="191" t="s">
        <v>2096</v>
      </c>
      <c r="E411" s="190" t="s">
        <v>2095</v>
      </c>
    </row>
    <row r="412" spans="4:5">
      <c r="D412" s="191" t="s">
        <v>14478</v>
      </c>
      <c r="E412" s="190" t="s">
        <v>2098</v>
      </c>
    </row>
    <row r="413" spans="4:5">
      <c r="D413" s="191" t="s">
        <v>14361</v>
      </c>
      <c r="E413" s="190" t="s">
        <v>14489</v>
      </c>
    </row>
    <row r="414" spans="4:5">
      <c r="D414" s="191" t="s">
        <v>2133</v>
      </c>
      <c r="E414" s="190" t="s">
        <v>2134</v>
      </c>
    </row>
    <row r="415" spans="4:5">
      <c r="D415" s="191" t="s">
        <v>2170</v>
      </c>
      <c r="E415" s="190" t="s">
        <v>2171</v>
      </c>
    </row>
    <row r="416" spans="4:5">
      <c r="D416" s="191" t="s">
        <v>2182</v>
      </c>
      <c r="E416" s="190" t="s">
        <v>2181</v>
      </c>
    </row>
    <row r="417" spans="4:5">
      <c r="D417" s="191" t="s">
        <v>2183</v>
      </c>
      <c r="E417" s="190" t="s">
        <v>2181</v>
      </c>
    </row>
    <row r="418" spans="4:5">
      <c r="D418" s="191" t="s">
        <v>2184</v>
      </c>
      <c r="E418" s="190" t="s">
        <v>2185</v>
      </c>
    </row>
    <row r="419" spans="4:5">
      <c r="D419" s="191" t="s">
        <v>2186</v>
      </c>
      <c r="E419" s="190" t="s">
        <v>2187</v>
      </c>
    </row>
    <row r="420" spans="4:5">
      <c r="D420" s="191" t="s">
        <v>2211</v>
      </c>
      <c r="E420" s="190" t="s">
        <v>2212</v>
      </c>
    </row>
    <row r="421" spans="4:5">
      <c r="D421" s="191" t="s">
        <v>2217</v>
      </c>
      <c r="E421" s="190" t="s">
        <v>2216</v>
      </c>
    </row>
    <row r="422" spans="4:5">
      <c r="D422" s="191" t="s">
        <v>2224</v>
      </c>
      <c r="E422" s="190" t="s">
        <v>2220</v>
      </c>
    </row>
    <row r="423" spans="4:5">
      <c r="D423" s="191" t="s">
        <v>2227</v>
      </c>
      <c r="E423" s="190" t="s">
        <v>14656</v>
      </c>
    </row>
    <row r="424" spans="4:5">
      <c r="D424" s="191" t="s">
        <v>2228</v>
      </c>
      <c r="E424" s="190" t="s">
        <v>14657</v>
      </c>
    </row>
    <row r="425" spans="4:5">
      <c r="D425" s="191" t="s">
        <v>14363</v>
      </c>
      <c r="E425" s="190" t="s">
        <v>14364</v>
      </c>
    </row>
    <row r="426" spans="4:5">
      <c r="D426" s="191" t="s">
        <v>2274</v>
      </c>
      <c r="E426" s="190" t="s">
        <v>2269</v>
      </c>
    </row>
    <row r="427" spans="4:5">
      <c r="D427" s="191" t="s">
        <v>2276</v>
      </c>
      <c r="E427" s="190" t="s">
        <v>2277</v>
      </c>
    </row>
    <row r="428" spans="4:5">
      <c r="D428" s="191" t="s">
        <v>4660</v>
      </c>
      <c r="E428" s="190" t="s">
        <v>4661</v>
      </c>
    </row>
    <row r="429" spans="4:5">
      <c r="D429" s="191" t="s">
        <v>2279</v>
      </c>
      <c r="E429" s="190" t="s">
        <v>2280</v>
      </c>
    </row>
    <row r="430" spans="4:5">
      <c r="D430" s="191" t="s">
        <v>2281</v>
      </c>
      <c r="E430" s="190" t="s">
        <v>2282</v>
      </c>
    </row>
    <row r="431" spans="4:5">
      <c r="D431" s="191" t="s">
        <v>2283</v>
      </c>
      <c r="E431" s="190" t="s">
        <v>2284</v>
      </c>
    </row>
    <row r="432" spans="4:5">
      <c r="D432" s="191" t="s">
        <v>14635</v>
      </c>
      <c r="E432" s="190" t="s">
        <v>2284</v>
      </c>
    </row>
    <row r="433" spans="4:5">
      <c r="D433" s="191" t="s">
        <v>14534</v>
      </c>
      <c r="E433" s="190" t="s">
        <v>14494</v>
      </c>
    </row>
    <row r="434" spans="4:5">
      <c r="D434" s="191" t="s">
        <v>2292</v>
      </c>
      <c r="E434" s="190" t="s">
        <v>2290</v>
      </c>
    </row>
    <row r="435" spans="4:5">
      <c r="D435" s="191" t="s">
        <v>2289</v>
      </c>
      <c r="E435" s="190" t="s">
        <v>2290</v>
      </c>
    </row>
    <row r="436" spans="4:5">
      <c r="D436" s="191" t="s">
        <v>2291</v>
      </c>
      <c r="E436" s="190" t="s">
        <v>2290</v>
      </c>
    </row>
    <row r="437" spans="4:5">
      <c r="D437" s="191" t="s">
        <v>15091</v>
      </c>
      <c r="E437" s="190" t="s">
        <v>2290</v>
      </c>
    </row>
    <row r="438" spans="4:5">
      <c r="D438" s="191" t="s">
        <v>2293</v>
      </c>
      <c r="E438" s="190" t="s">
        <v>2294</v>
      </c>
    </row>
    <row r="439" spans="4:5">
      <c r="D439" s="191" t="s">
        <v>2295</v>
      </c>
      <c r="E439" s="190" t="s">
        <v>2296</v>
      </c>
    </row>
    <row r="440" spans="4:5">
      <c r="D440" s="191" t="s">
        <v>2297</v>
      </c>
      <c r="E440" s="190" t="s">
        <v>2298</v>
      </c>
    </row>
    <row r="441" spans="4:5">
      <c r="D441" s="191" t="s">
        <v>2299</v>
      </c>
      <c r="E441" s="190" t="s">
        <v>2298</v>
      </c>
    </row>
    <row r="442" spans="4:5">
      <c r="D442" s="191" t="s">
        <v>2301</v>
      </c>
      <c r="E442" s="190" t="s">
        <v>2300</v>
      </c>
    </row>
    <row r="443" spans="4:5">
      <c r="D443" s="191" t="s">
        <v>4488</v>
      </c>
      <c r="E443" s="190" t="s">
        <v>4489</v>
      </c>
    </row>
    <row r="444" spans="4:5">
      <c r="D444" s="191" t="s">
        <v>2304</v>
      </c>
      <c r="E444" s="190" t="s">
        <v>2303</v>
      </c>
    </row>
    <row r="445" spans="4:5">
      <c r="D445" s="191" t="s">
        <v>4490</v>
      </c>
      <c r="E445" s="190" t="s">
        <v>4491</v>
      </c>
    </row>
    <row r="446" spans="4:5">
      <c r="D446" s="191" t="s">
        <v>2307</v>
      </c>
      <c r="E446" s="190" t="s">
        <v>2308</v>
      </c>
    </row>
    <row r="447" spans="4:5">
      <c r="D447" s="191" t="s">
        <v>4520</v>
      </c>
      <c r="E447" s="190" t="s">
        <v>4521</v>
      </c>
    </row>
    <row r="448" spans="4:5">
      <c r="D448" s="191" t="s">
        <v>4537</v>
      </c>
      <c r="E448" s="190" t="s">
        <v>2321</v>
      </c>
    </row>
    <row r="449" spans="4:5">
      <c r="D449" s="191" t="s">
        <v>2322</v>
      </c>
      <c r="E449" s="190" t="s">
        <v>2321</v>
      </c>
    </row>
    <row r="450" spans="4:5">
      <c r="D450" s="191" t="s">
        <v>2324</v>
      </c>
      <c r="E450" s="190" t="s">
        <v>2325</v>
      </c>
    </row>
    <row r="451" spans="4:5">
      <c r="D451" s="191" t="s">
        <v>2328</v>
      </c>
      <c r="E451" s="190" t="s">
        <v>2329</v>
      </c>
    </row>
    <row r="452" spans="4:5">
      <c r="D452" s="191" t="s">
        <v>2334</v>
      </c>
      <c r="E452" s="190" t="s">
        <v>2335</v>
      </c>
    </row>
    <row r="453" spans="4:5">
      <c r="D453" s="191" t="s">
        <v>2336</v>
      </c>
      <c r="E453" s="190" t="s">
        <v>2337</v>
      </c>
    </row>
    <row r="454" spans="4:5">
      <c r="D454" s="191" t="s">
        <v>2355</v>
      </c>
      <c r="E454" s="190" t="s">
        <v>2354</v>
      </c>
    </row>
    <row r="455" spans="4:5">
      <c r="D455" s="191" t="s">
        <v>2356</v>
      </c>
      <c r="E455" s="190" t="s">
        <v>2354</v>
      </c>
    </row>
    <row r="456" spans="4:5">
      <c r="D456" s="191" t="s">
        <v>2358</v>
      </c>
      <c r="E456" s="190" t="s">
        <v>2354</v>
      </c>
    </row>
    <row r="457" spans="4:5">
      <c r="D457" s="191" t="s">
        <v>2359</v>
      </c>
      <c r="E457" s="190" t="s">
        <v>2354</v>
      </c>
    </row>
    <row r="458" spans="4:5">
      <c r="D458" s="191" t="s">
        <v>4538</v>
      </c>
      <c r="E458" s="190" t="s">
        <v>2360</v>
      </c>
    </row>
    <row r="459" spans="4:5">
      <c r="D459" s="191" t="s">
        <v>2361</v>
      </c>
      <c r="E459" s="190" t="s">
        <v>2362</v>
      </c>
    </row>
    <row r="460" spans="4:5">
      <c r="D460" s="191" t="s">
        <v>2363</v>
      </c>
      <c r="E460" s="190" t="s">
        <v>4492</v>
      </c>
    </row>
    <row r="461" spans="4:5">
      <c r="D461" s="191" t="s">
        <v>14366</v>
      </c>
      <c r="E461" s="190" t="s">
        <v>14367</v>
      </c>
    </row>
    <row r="462" spans="4:5">
      <c r="D462" s="191" t="s">
        <v>4552</v>
      </c>
      <c r="E462" s="190" t="s">
        <v>4553</v>
      </c>
    </row>
    <row r="463" spans="4:5">
      <c r="D463" s="191" t="s">
        <v>2364</v>
      </c>
      <c r="E463" s="190" t="s">
        <v>2365</v>
      </c>
    </row>
    <row r="464" spans="4:5">
      <c r="D464" s="191" t="s">
        <v>2368</v>
      </c>
      <c r="E464" s="190" t="s">
        <v>2367</v>
      </c>
    </row>
    <row r="465" spans="4:5">
      <c r="D465" s="191" t="s">
        <v>2369</v>
      </c>
      <c r="E465" s="190" t="s">
        <v>2370</v>
      </c>
    </row>
    <row r="466" spans="4:5">
      <c r="D466" s="191" t="s">
        <v>2371</v>
      </c>
      <c r="E466" s="190" t="s">
        <v>2372</v>
      </c>
    </row>
    <row r="467" spans="4:5">
      <c r="D467" s="191" t="s">
        <v>2373</v>
      </c>
      <c r="E467" s="190" t="s">
        <v>2374</v>
      </c>
    </row>
    <row r="468" spans="4:5">
      <c r="D468" s="191" t="s">
        <v>4562</v>
      </c>
      <c r="E468" s="190" t="s">
        <v>4563</v>
      </c>
    </row>
    <row r="469" spans="4:5">
      <c r="D469" s="191" t="s">
        <v>2375</v>
      </c>
      <c r="E469" s="190" t="s">
        <v>2376</v>
      </c>
    </row>
    <row r="470" spans="4:5">
      <c r="D470" s="191" t="s">
        <v>2377</v>
      </c>
      <c r="E470" s="190" t="s">
        <v>2378</v>
      </c>
    </row>
    <row r="471" spans="4:5">
      <c r="D471" s="191" t="s">
        <v>2379</v>
      </c>
      <c r="E471" s="190" t="s">
        <v>2380</v>
      </c>
    </row>
    <row r="472" spans="4:5">
      <c r="D472" s="191" t="s">
        <v>2383</v>
      </c>
      <c r="E472" s="190" t="s">
        <v>2382</v>
      </c>
    </row>
    <row r="473" spans="4:5">
      <c r="D473" s="191" t="s">
        <v>2384</v>
      </c>
      <c r="E473" s="190" t="s">
        <v>2385</v>
      </c>
    </row>
    <row r="474" spans="4:5">
      <c r="D474" s="191" t="s">
        <v>2386</v>
      </c>
      <c r="E474" s="190" t="s">
        <v>2387</v>
      </c>
    </row>
    <row r="475" spans="4:5">
      <c r="D475" s="191" t="s">
        <v>2394</v>
      </c>
      <c r="E475" s="190" t="s">
        <v>2389</v>
      </c>
    </row>
    <row r="476" spans="4:5">
      <c r="D476" s="191" t="s">
        <v>2393</v>
      </c>
      <c r="E476" s="190" t="s">
        <v>2389</v>
      </c>
    </row>
    <row r="477" spans="4:5">
      <c r="D477" s="191" t="s">
        <v>2395</v>
      </c>
      <c r="E477" s="190" t="s">
        <v>2389</v>
      </c>
    </row>
    <row r="478" spans="4:5">
      <c r="D478" s="191" t="s">
        <v>15092</v>
      </c>
      <c r="E478" s="190" t="s">
        <v>15093</v>
      </c>
    </row>
    <row r="479" spans="4:5">
      <c r="D479" s="191" t="s">
        <v>2396</v>
      </c>
      <c r="E479" s="190" t="s">
        <v>2397</v>
      </c>
    </row>
    <row r="480" spans="4:5">
      <c r="D480" s="191" t="s">
        <v>2400</v>
      </c>
      <c r="E480" s="190" t="s">
        <v>2401</v>
      </c>
    </row>
    <row r="481" spans="4:5">
      <c r="D481" s="191" t="s">
        <v>2402</v>
      </c>
      <c r="E481" s="190" t="s">
        <v>2401</v>
      </c>
    </row>
    <row r="482" spans="4:5">
      <c r="D482" s="191" t="s">
        <v>2403</v>
      </c>
      <c r="E482" s="190" t="s">
        <v>2401</v>
      </c>
    </row>
    <row r="483" spans="4:5">
      <c r="D483" s="191" t="s">
        <v>2404</v>
      </c>
      <c r="E483" s="190" t="s">
        <v>2405</v>
      </c>
    </row>
    <row r="484" spans="4:5">
      <c r="D484" s="191" t="s">
        <v>2408</v>
      </c>
      <c r="E484" s="190" t="s">
        <v>2407</v>
      </c>
    </row>
    <row r="485" spans="4:5">
      <c r="D485" s="191" t="s">
        <v>2409</v>
      </c>
      <c r="E485" s="190" t="s">
        <v>2407</v>
      </c>
    </row>
    <row r="486" spans="4:5">
      <c r="D486" s="191" t="s">
        <v>2410</v>
      </c>
      <c r="E486" s="190" t="s">
        <v>2411</v>
      </c>
    </row>
    <row r="487" spans="4:5">
      <c r="D487" s="191" t="s">
        <v>2412</v>
      </c>
      <c r="E487" s="190" t="s">
        <v>2413</v>
      </c>
    </row>
    <row r="488" spans="4:5">
      <c r="D488" s="191" t="s">
        <v>2414</v>
      </c>
      <c r="E488" s="190" t="s">
        <v>2415</v>
      </c>
    </row>
    <row r="489" spans="4:5">
      <c r="D489" s="191" t="s">
        <v>4539</v>
      </c>
      <c r="E489" s="190" t="s">
        <v>2438</v>
      </c>
    </row>
    <row r="490" spans="4:5">
      <c r="D490" s="191" t="s">
        <v>2440</v>
      </c>
      <c r="E490" s="190" t="s">
        <v>2438</v>
      </c>
    </row>
    <row r="491" spans="4:5">
      <c r="D491" s="191" t="s">
        <v>2441</v>
      </c>
      <c r="E491" s="190" t="s">
        <v>2442</v>
      </c>
    </row>
    <row r="492" spans="4:5">
      <c r="D492" s="191" t="s">
        <v>2443</v>
      </c>
      <c r="E492" s="190" t="s">
        <v>2444</v>
      </c>
    </row>
    <row r="493" spans="4:5">
      <c r="D493" s="191" t="s">
        <v>2446</v>
      </c>
      <c r="E493" s="190" t="s">
        <v>2445</v>
      </c>
    </row>
    <row r="494" spans="4:5">
      <c r="D494" s="191" t="s">
        <v>2452</v>
      </c>
      <c r="E494" s="190" t="s">
        <v>2451</v>
      </c>
    </row>
    <row r="495" spans="4:5">
      <c r="D495" s="191" t="s">
        <v>2462</v>
      </c>
      <c r="E495" s="190" t="s">
        <v>2461</v>
      </c>
    </row>
    <row r="496" spans="4:5">
      <c r="D496" s="191" t="s">
        <v>2464</v>
      </c>
      <c r="E496" s="190" t="s">
        <v>2465</v>
      </c>
    </row>
    <row r="497" spans="4:5">
      <c r="D497" s="191" t="s">
        <v>2480</v>
      </c>
      <c r="E497" s="190" t="s">
        <v>2481</v>
      </c>
    </row>
    <row r="498" spans="4:5">
      <c r="D498" s="191" t="s">
        <v>2495</v>
      </c>
      <c r="E498" s="190" t="s">
        <v>2496</v>
      </c>
    </row>
    <row r="499" spans="4:5">
      <c r="D499" s="191" t="s">
        <v>2497</v>
      </c>
      <c r="E499" s="190" t="s">
        <v>2498</v>
      </c>
    </row>
    <row r="500" spans="4:5">
      <c r="D500" s="191" t="s">
        <v>2507</v>
      </c>
      <c r="E500" s="190" t="s">
        <v>2508</v>
      </c>
    </row>
    <row r="501" spans="4:5">
      <c r="D501" s="191" t="s">
        <v>2509</v>
      </c>
      <c r="E501" s="190" t="s">
        <v>2510</v>
      </c>
    </row>
    <row r="502" spans="4:5">
      <c r="D502" s="191" t="s">
        <v>4596</v>
      </c>
      <c r="E502" s="190" t="s">
        <v>4597</v>
      </c>
    </row>
    <row r="503" spans="4:5">
      <c r="D503" s="191" t="s">
        <v>2516</v>
      </c>
      <c r="E503" s="190" t="s">
        <v>2515</v>
      </c>
    </row>
    <row r="504" spans="4:5">
      <c r="D504" s="191" t="s">
        <v>2521</v>
      </c>
      <c r="E504" s="190" t="s">
        <v>2522</v>
      </c>
    </row>
    <row r="505" spans="4:5">
      <c r="D505" s="191" t="s">
        <v>2537</v>
      </c>
      <c r="E505" s="190" t="s">
        <v>2538</v>
      </c>
    </row>
    <row r="506" spans="4:5">
      <c r="D506" s="191" t="s">
        <v>2539</v>
      </c>
      <c r="E506" s="190" t="s">
        <v>2540</v>
      </c>
    </row>
    <row r="507" spans="4:5">
      <c r="D507" s="191" t="s">
        <v>2541</v>
      </c>
      <c r="E507" s="190" t="s">
        <v>2542</v>
      </c>
    </row>
    <row r="508" spans="4:5">
      <c r="D508" s="191" t="s">
        <v>2543</v>
      </c>
      <c r="E508" s="190" t="s">
        <v>2544</v>
      </c>
    </row>
    <row r="509" spans="4:5">
      <c r="D509" s="191" t="s">
        <v>2547</v>
      </c>
      <c r="E509" s="190" t="s">
        <v>2548</v>
      </c>
    </row>
    <row r="510" spans="4:5">
      <c r="D510" s="191" t="s">
        <v>2560</v>
      </c>
      <c r="E510" s="190" t="s">
        <v>2559</v>
      </c>
    </row>
    <row r="511" spans="4:5">
      <c r="D511" s="191" t="s">
        <v>2577</v>
      </c>
      <c r="E511" s="190" t="s">
        <v>2578</v>
      </c>
    </row>
    <row r="512" spans="4:5">
      <c r="D512" s="191" t="s">
        <v>14440</v>
      </c>
      <c r="E512" s="190" t="s">
        <v>2579</v>
      </c>
    </row>
    <row r="513" spans="4:5">
      <c r="D513" s="191" t="s">
        <v>14441</v>
      </c>
      <c r="E513" s="190" t="s">
        <v>14497</v>
      </c>
    </row>
    <row r="514" spans="4:5">
      <c r="D514" s="191" t="s">
        <v>14442</v>
      </c>
      <c r="E514" s="190" t="s">
        <v>14443</v>
      </c>
    </row>
    <row r="515" spans="4:5">
      <c r="D515" s="191" t="s">
        <v>14260</v>
      </c>
      <c r="E515" s="190" t="s">
        <v>14261</v>
      </c>
    </row>
    <row r="516" spans="4:5">
      <c r="D516" s="191" t="s">
        <v>2580</v>
      </c>
      <c r="E516" s="190" t="s">
        <v>2581</v>
      </c>
    </row>
    <row r="517" spans="4:5">
      <c r="D517" s="191" t="s">
        <v>2592</v>
      </c>
      <c r="E517" s="190" t="s">
        <v>2591</v>
      </c>
    </row>
    <row r="518" spans="4:5">
      <c r="D518" s="191" t="s">
        <v>26978</v>
      </c>
      <c r="E518" s="190" t="s">
        <v>26979</v>
      </c>
    </row>
    <row r="519" spans="4:5">
      <c r="D519" s="191" t="s">
        <v>2597</v>
      </c>
      <c r="E519" s="190" t="s">
        <v>2598</v>
      </c>
    </row>
    <row r="520" spans="4:5">
      <c r="D520" s="191" t="s">
        <v>2616</v>
      </c>
      <c r="E520" s="190" t="s">
        <v>2617</v>
      </c>
    </row>
    <row r="521" spans="4:5">
      <c r="D521" s="191" t="s">
        <v>4666</v>
      </c>
      <c r="E521" s="190" t="s">
        <v>4667</v>
      </c>
    </row>
    <row r="522" spans="4:5">
      <c r="D522" s="191" t="s">
        <v>2632</v>
      </c>
      <c r="E522" s="190" t="s">
        <v>2633</v>
      </c>
    </row>
    <row r="523" spans="4:5">
      <c r="D523" s="191" t="s">
        <v>2634</v>
      </c>
      <c r="E523" s="190" t="s">
        <v>2635</v>
      </c>
    </row>
    <row r="524" spans="4:5">
      <c r="D524" s="191" t="s">
        <v>2636</v>
      </c>
      <c r="E524" s="190" t="s">
        <v>2637</v>
      </c>
    </row>
    <row r="525" spans="4:5">
      <c r="D525" s="191" t="s">
        <v>2670</v>
      </c>
      <c r="E525" s="190" t="s">
        <v>2671</v>
      </c>
    </row>
    <row r="526" spans="4:5">
      <c r="D526" s="191" t="s">
        <v>2673</v>
      </c>
      <c r="E526" s="190" t="s">
        <v>2674</v>
      </c>
    </row>
    <row r="527" spans="4:5">
      <c r="D527" s="191" t="s">
        <v>2675</v>
      </c>
      <c r="E527" s="190" t="s">
        <v>2676</v>
      </c>
    </row>
    <row r="528" spans="4:5">
      <c r="D528" s="191" t="s">
        <v>2679</v>
      </c>
      <c r="E528" s="190" t="s">
        <v>2680</v>
      </c>
    </row>
    <row r="529" spans="4:5">
      <c r="D529" s="191" t="s">
        <v>2685</v>
      </c>
      <c r="E529" s="190" t="s">
        <v>2686</v>
      </c>
    </row>
    <row r="530" spans="4:5">
      <c r="D530" s="191" t="s">
        <v>14272</v>
      </c>
      <c r="E530" s="190" t="s">
        <v>2686</v>
      </c>
    </row>
    <row r="531" spans="4:5">
      <c r="D531" s="191" t="s">
        <v>2692</v>
      </c>
      <c r="E531" s="190" t="s">
        <v>2693</v>
      </c>
    </row>
    <row r="532" spans="4:5">
      <c r="D532" s="191" t="s">
        <v>2694</v>
      </c>
      <c r="E532" s="190" t="s">
        <v>2695</v>
      </c>
    </row>
    <row r="533" spans="4:5">
      <c r="D533" s="191" t="s">
        <v>4566</v>
      </c>
      <c r="E533" s="190" t="s">
        <v>2697</v>
      </c>
    </row>
    <row r="534" spans="4:5">
      <c r="D534" s="191" t="s">
        <v>2696</v>
      </c>
      <c r="E534" s="190" t="s">
        <v>2697</v>
      </c>
    </row>
    <row r="535" spans="4:5">
      <c r="D535" s="191" t="s">
        <v>2698</v>
      </c>
      <c r="E535" s="190" t="s">
        <v>2699</v>
      </c>
    </row>
    <row r="536" spans="4:5">
      <c r="D536" s="191" t="s">
        <v>2703</v>
      </c>
      <c r="E536" s="190" t="s">
        <v>2700</v>
      </c>
    </row>
    <row r="537" spans="4:5">
      <c r="D537" s="191" t="s">
        <v>2704</v>
      </c>
      <c r="E537" s="190" t="s">
        <v>2700</v>
      </c>
    </row>
    <row r="538" spans="4:5">
      <c r="D538" s="191" t="s">
        <v>2701</v>
      </c>
      <c r="E538" s="190" t="s">
        <v>2700</v>
      </c>
    </row>
    <row r="539" spans="4:5">
      <c r="D539" s="191" t="s">
        <v>2705</v>
      </c>
      <c r="E539" s="190" t="s">
        <v>2706</v>
      </c>
    </row>
    <row r="540" spans="4:5">
      <c r="D540" s="191" t="s">
        <v>2707</v>
      </c>
      <c r="E540" s="190" t="s">
        <v>2708</v>
      </c>
    </row>
    <row r="541" spans="4:5">
      <c r="D541" s="191" t="s">
        <v>2709</v>
      </c>
      <c r="E541" s="190" t="s">
        <v>2710</v>
      </c>
    </row>
    <row r="542" spans="4:5">
      <c r="D542" s="191" t="s">
        <v>2711</v>
      </c>
      <c r="E542" s="190" t="s">
        <v>2712</v>
      </c>
    </row>
    <row r="543" spans="4:5">
      <c r="D543" s="191" t="s">
        <v>2713</v>
      </c>
      <c r="E543" s="190" t="s">
        <v>2714</v>
      </c>
    </row>
    <row r="544" spans="4:5">
      <c r="D544" s="191" t="s">
        <v>2715</v>
      </c>
      <c r="E544" s="190" t="s">
        <v>2716</v>
      </c>
    </row>
    <row r="545" spans="4:5">
      <c r="D545" s="191" t="s">
        <v>2717</v>
      </c>
      <c r="E545" s="190" t="s">
        <v>2718</v>
      </c>
    </row>
    <row r="546" spans="4:5">
      <c r="D546" s="191" t="s">
        <v>2740</v>
      </c>
      <c r="E546" s="190" t="s">
        <v>2741</v>
      </c>
    </row>
    <row r="547" spans="4:5">
      <c r="D547" s="191" t="s">
        <v>2742</v>
      </c>
      <c r="E547" s="190" t="s">
        <v>2743</v>
      </c>
    </row>
    <row r="548" spans="4:5">
      <c r="D548" s="191" t="s">
        <v>2744</v>
      </c>
      <c r="E548" s="190" t="s">
        <v>2745</v>
      </c>
    </row>
    <row r="549" spans="4:5">
      <c r="D549" s="191" t="s">
        <v>2833</v>
      </c>
      <c r="E549" s="190" t="s">
        <v>2834</v>
      </c>
    </row>
    <row r="550" spans="4:5">
      <c r="D550" s="191" t="s">
        <v>14281</v>
      </c>
      <c r="E550" s="190" t="s">
        <v>14282</v>
      </c>
    </row>
    <row r="551" spans="4:5">
      <c r="D551" s="191" t="s">
        <v>2838</v>
      </c>
      <c r="E551" s="190" t="s">
        <v>2837</v>
      </c>
    </row>
    <row r="552" spans="4:5">
      <c r="D552" s="191" t="s">
        <v>2854</v>
      </c>
      <c r="E552" s="190" t="s">
        <v>2855</v>
      </c>
    </row>
    <row r="553" spans="4:5">
      <c r="D553" s="191" t="s">
        <v>2856</v>
      </c>
      <c r="E553" s="190" t="s">
        <v>2857</v>
      </c>
    </row>
    <row r="554" spans="4:5">
      <c r="D554" s="191" t="s">
        <v>2858</v>
      </c>
      <c r="E554" s="190" t="s">
        <v>2859</v>
      </c>
    </row>
    <row r="555" spans="4:5">
      <c r="D555" s="191" t="s">
        <v>4567</v>
      </c>
      <c r="E555" s="190" t="s">
        <v>4568</v>
      </c>
    </row>
    <row r="556" spans="4:5">
      <c r="D556" s="191" t="s">
        <v>2868</v>
      </c>
      <c r="E556" s="190" t="s">
        <v>2867</v>
      </c>
    </row>
    <row r="557" spans="4:5">
      <c r="D557" s="191" t="s">
        <v>2866</v>
      </c>
      <c r="E557" s="190" t="s">
        <v>2867</v>
      </c>
    </row>
    <row r="558" spans="4:5">
      <c r="D558" s="191" t="s">
        <v>14483</v>
      </c>
      <c r="E558" s="190" t="s">
        <v>2869</v>
      </c>
    </row>
    <row r="559" spans="4:5">
      <c r="D559" s="191" t="s">
        <v>2870</v>
      </c>
      <c r="E559" s="190" t="s">
        <v>2871</v>
      </c>
    </row>
    <row r="560" spans="4:5">
      <c r="D560" s="191" t="s">
        <v>4584</v>
      </c>
      <c r="E560" s="190" t="s">
        <v>4585</v>
      </c>
    </row>
    <row r="561" spans="4:5">
      <c r="D561" s="191" t="s">
        <v>2872</v>
      </c>
      <c r="E561" s="190" t="s">
        <v>2873</v>
      </c>
    </row>
    <row r="562" spans="4:5">
      <c r="D562" s="191" t="s">
        <v>2874</v>
      </c>
      <c r="E562" s="190" t="s">
        <v>2875</v>
      </c>
    </row>
    <row r="563" spans="4:5">
      <c r="D563" s="191" t="s">
        <v>4818</v>
      </c>
      <c r="E563" s="190" t="s">
        <v>4819</v>
      </c>
    </row>
    <row r="564" spans="4:5">
      <c r="D564" s="191" t="s">
        <v>2924</v>
      </c>
      <c r="E564" s="190" t="s">
        <v>2923</v>
      </c>
    </row>
    <row r="565" spans="4:5">
      <c r="D565" s="191" t="s">
        <v>2929</v>
      </c>
      <c r="E565" s="190" t="s">
        <v>2930</v>
      </c>
    </row>
    <row r="566" spans="4:5">
      <c r="D566" s="191" t="s">
        <v>2936</v>
      </c>
      <c r="E566" s="190" t="s">
        <v>2937</v>
      </c>
    </row>
    <row r="567" spans="4:5">
      <c r="D567" s="191" t="s">
        <v>2938</v>
      </c>
      <c r="E567" s="190" t="s">
        <v>2939</v>
      </c>
    </row>
    <row r="568" spans="4:5">
      <c r="D568" s="191" t="s">
        <v>15021</v>
      </c>
      <c r="E568" s="190" t="s">
        <v>15022</v>
      </c>
    </row>
    <row r="569" spans="4:5">
      <c r="D569" s="191" t="s">
        <v>3043</v>
      </c>
      <c r="E569" s="190" t="s">
        <v>3041</v>
      </c>
    </row>
    <row r="570" spans="4:5">
      <c r="D570" s="191" t="s">
        <v>3045</v>
      </c>
      <c r="E570" s="190" t="s">
        <v>3044</v>
      </c>
    </row>
    <row r="571" spans="4:5">
      <c r="D571" s="191" t="s">
        <v>14576</v>
      </c>
      <c r="E571" s="190" t="s">
        <v>14577</v>
      </c>
    </row>
    <row r="572" spans="4:5">
      <c r="D572" s="191" t="s">
        <v>14559</v>
      </c>
      <c r="E572" s="190" t="s">
        <v>3049</v>
      </c>
    </row>
    <row r="573" spans="4:5">
      <c r="D573" s="191" t="s">
        <v>14616</v>
      </c>
      <c r="E573" s="190" t="s">
        <v>3050</v>
      </c>
    </row>
    <row r="574" spans="4:5">
      <c r="D574" s="191" t="s">
        <v>3057</v>
      </c>
      <c r="E574" s="190" t="s">
        <v>3058</v>
      </c>
    </row>
    <row r="575" spans="4:5">
      <c r="D575" s="191" t="s">
        <v>14454</v>
      </c>
      <c r="E575" s="190" t="s">
        <v>14455</v>
      </c>
    </row>
    <row r="576" spans="4:5">
      <c r="D576" s="191" t="s">
        <v>3090</v>
      </c>
      <c r="E576" s="190" t="s">
        <v>3091</v>
      </c>
    </row>
    <row r="577" spans="4:5">
      <c r="D577" s="191" t="s">
        <v>4677</v>
      </c>
      <c r="E577" s="190" t="s">
        <v>4678</v>
      </c>
    </row>
    <row r="578" spans="4:5">
      <c r="D578" s="191" t="s">
        <v>3101</v>
      </c>
      <c r="E578" s="190" t="s">
        <v>3102</v>
      </c>
    </row>
    <row r="579" spans="4:5">
      <c r="D579" s="191" t="s">
        <v>3106</v>
      </c>
      <c r="E579" s="190" t="s">
        <v>3107</v>
      </c>
    </row>
    <row r="580" spans="4:5">
      <c r="D580" s="191" t="s">
        <v>3134</v>
      </c>
      <c r="E580" s="190" t="s">
        <v>3135</v>
      </c>
    </row>
    <row r="581" spans="4:5">
      <c r="D581" s="191" t="s">
        <v>3138</v>
      </c>
      <c r="E581" s="190" t="s">
        <v>3137</v>
      </c>
    </row>
    <row r="582" spans="4:5">
      <c r="D582" s="191" t="s">
        <v>3139</v>
      </c>
      <c r="E582" s="190" t="s">
        <v>3140</v>
      </c>
    </row>
    <row r="583" spans="4:5">
      <c r="D583" s="191" t="s">
        <v>3141</v>
      </c>
      <c r="E583" s="190" t="s">
        <v>3142</v>
      </c>
    </row>
    <row r="584" spans="4:5">
      <c r="D584" s="191" t="s">
        <v>3143</v>
      </c>
      <c r="E584" s="190" t="s">
        <v>3144</v>
      </c>
    </row>
    <row r="585" spans="4:5">
      <c r="D585" s="191" t="s">
        <v>3145</v>
      </c>
      <c r="E585" s="190" t="s">
        <v>3144</v>
      </c>
    </row>
    <row r="586" spans="4:5">
      <c r="D586" s="191" t="s">
        <v>26985</v>
      </c>
      <c r="E586" s="190" t="s">
        <v>26986</v>
      </c>
    </row>
    <row r="587" spans="4:5">
      <c r="D587" s="191" t="s">
        <v>3207</v>
      </c>
      <c r="E587" s="190" t="s">
        <v>3208</v>
      </c>
    </row>
    <row r="588" spans="4:5">
      <c r="D588" s="191" t="s">
        <v>3209</v>
      </c>
      <c r="E588" s="190" t="s">
        <v>3210</v>
      </c>
    </row>
    <row r="589" spans="4:5">
      <c r="D589" s="191" t="s">
        <v>3213</v>
      </c>
      <c r="E589" s="190" t="s">
        <v>3214</v>
      </c>
    </row>
    <row r="590" spans="4:5">
      <c r="D590" s="191" t="s">
        <v>3219</v>
      </c>
      <c r="E590" s="190" t="s">
        <v>3218</v>
      </c>
    </row>
    <row r="591" spans="4:5">
      <c r="D591" s="191" t="s">
        <v>3224</v>
      </c>
      <c r="E591" s="190" t="s">
        <v>3223</v>
      </c>
    </row>
    <row r="592" spans="4:5">
      <c r="D592" s="191" t="s">
        <v>3225</v>
      </c>
      <c r="E592" s="190" t="s">
        <v>3226</v>
      </c>
    </row>
    <row r="593" spans="4:5">
      <c r="D593" s="191" t="s">
        <v>3229</v>
      </c>
      <c r="E593" s="190" t="s">
        <v>3228</v>
      </c>
    </row>
    <row r="594" spans="4:5">
      <c r="D594" s="191" t="s">
        <v>3240</v>
      </c>
      <c r="E594" s="190" t="s">
        <v>3241</v>
      </c>
    </row>
    <row r="595" spans="4:5">
      <c r="D595" s="191" t="s">
        <v>3243</v>
      </c>
      <c r="E595" s="190" t="s">
        <v>3244</v>
      </c>
    </row>
    <row r="596" spans="4:5">
      <c r="D596" s="191" t="s">
        <v>3245</v>
      </c>
      <c r="E596" s="190" t="s">
        <v>3246</v>
      </c>
    </row>
    <row r="597" spans="4:5">
      <c r="D597" s="191" t="s">
        <v>3247</v>
      </c>
      <c r="E597" s="190" t="s">
        <v>3248</v>
      </c>
    </row>
    <row r="598" spans="4:5">
      <c r="D598" s="191" t="s">
        <v>3279</v>
      </c>
      <c r="E598" s="190" t="s">
        <v>3280</v>
      </c>
    </row>
    <row r="599" spans="4:5">
      <c r="D599" s="191" t="s">
        <v>3282</v>
      </c>
      <c r="E599" s="190" t="s">
        <v>3281</v>
      </c>
    </row>
    <row r="600" spans="4:5">
      <c r="D600" s="191" t="s">
        <v>3283</v>
      </c>
      <c r="E600" s="190" t="s">
        <v>3281</v>
      </c>
    </row>
    <row r="601" spans="4:5">
      <c r="D601" s="191" t="s">
        <v>3284</v>
      </c>
      <c r="E601" s="190" t="s">
        <v>3281</v>
      </c>
    </row>
    <row r="602" spans="4:5">
      <c r="D602" s="191" t="s">
        <v>4828</v>
      </c>
      <c r="E602" s="190" t="s">
        <v>3281</v>
      </c>
    </row>
    <row r="603" spans="4:5">
      <c r="D603" s="191" t="s">
        <v>3285</v>
      </c>
      <c r="E603" s="190" t="s">
        <v>3286</v>
      </c>
    </row>
    <row r="604" spans="4:5">
      <c r="D604" s="191" t="s">
        <v>3289</v>
      </c>
      <c r="E604" s="190" t="s">
        <v>3290</v>
      </c>
    </row>
    <row r="605" spans="4:5">
      <c r="D605" s="191" t="s">
        <v>3291</v>
      </c>
      <c r="E605" s="190" t="s">
        <v>3292</v>
      </c>
    </row>
    <row r="606" spans="4:5">
      <c r="D606" s="191" t="s">
        <v>3293</v>
      </c>
      <c r="E606" s="190" t="s">
        <v>3294</v>
      </c>
    </row>
    <row r="607" spans="4:5">
      <c r="D607" s="191" t="s">
        <v>3304</v>
      </c>
      <c r="E607" s="190" t="s">
        <v>3305</v>
      </c>
    </row>
    <row r="608" spans="4:5">
      <c r="D608" s="191" t="s">
        <v>3306</v>
      </c>
      <c r="E608" s="190" t="s">
        <v>3305</v>
      </c>
    </row>
    <row r="609" spans="4:5">
      <c r="D609" s="191" t="s">
        <v>3307</v>
      </c>
      <c r="E609" s="190" t="s">
        <v>3305</v>
      </c>
    </row>
    <row r="610" spans="4:5">
      <c r="D610" s="191" t="s">
        <v>3308</v>
      </c>
      <c r="E610" s="190" t="s">
        <v>3309</v>
      </c>
    </row>
    <row r="611" spans="4:5">
      <c r="D611" s="191" t="s">
        <v>14297</v>
      </c>
      <c r="E611" s="190" t="s">
        <v>14298</v>
      </c>
    </row>
    <row r="612" spans="4:5">
      <c r="D612" s="191" t="s">
        <v>3310</v>
      </c>
      <c r="E612" s="190" t="s">
        <v>3311</v>
      </c>
    </row>
    <row r="613" spans="4:5">
      <c r="D613" s="191" t="s">
        <v>15101</v>
      </c>
      <c r="E613" s="190" t="s">
        <v>15102</v>
      </c>
    </row>
    <row r="614" spans="4:5">
      <c r="D614" s="191" t="s">
        <v>3312</v>
      </c>
      <c r="E614" s="190" t="s">
        <v>3313</v>
      </c>
    </row>
    <row r="615" spans="4:5">
      <c r="D615" s="191" t="s">
        <v>3314</v>
      </c>
      <c r="E615" s="190" t="s">
        <v>3315</v>
      </c>
    </row>
    <row r="616" spans="4:5">
      <c r="D616" s="191" t="s">
        <v>14379</v>
      </c>
      <c r="E616" s="190" t="s">
        <v>14490</v>
      </c>
    </row>
    <row r="617" spans="4:5">
      <c r="D617" s="191" t="s">
        <v>14299</v>
      </c>
      <c r="E617" s="190" t="s">
        <v>14300</v>
      </c>
    </row>
    <row r="618" spans="4:5">
      <c r="D618" s="191" t="s">
        <v>26988</v>
      </c>
      <c r="E618" s="190" t="s">
        <v>26987</v>
      </c>
    </row>
    <row r="619" spans="4:5">
      <c r="D619" s="191" t="s">
        <v>14301</v>
      </c>
      <c r="E619" s="190" t="s">
        <v>4829</v>
      </c>
    </row>
    <row r="620" spans="4:5">
      <c r="D620" s="191" t="s">
        <v>3329</v>
      </c>
      <c r="E620" s="190" t="s">
        <v>3330</v>
      </c>
    </row>
    <row r="621" spans="4:5">
      <c r="D621" s="191" t="s">
        <v>3331</v>
      </c>
      <c r="E621" s="190" t="s">
        <v>3332</v>
      </c>
    </row>
    <row r="622" spans="4:5">
      <c r="D622" s="191" t="s">
        <v>3334</v>
      </c>
      <c r="E622" s="190" t="s">
        <v>3335</v>
      </c>
    </row>
    <row r="623" spans="4:5">
      <c r="D623" s="191" t="s">
        <v>3339</v>
      </c>
      <c r="E623" s="190" t="s">
        <v>3338</v>
      </c>
    </row>
    <row r="624" spans="4:5">
      <c r="D624" s="191" t="s">
        <v>3340</v>
      </c>
      <c r="E624" s="190" t="s">
        <v>3341</v>
      </c>
    </row>
    <row r="625" spans="4:5">
      <c r="D625" s="191" t="s">
        <v>3344</v>
      </c>
      <c r="E625" s="190" t="s">
        <v>3343</v>
      </c>
    </row>
    <row r="626" spans="4:5">
      <c r="D626" s="191" t="s">
        <v>3345</v>
      </c>
      <c r="E626" s="190" t="s">
        <v>3346</v>
      </c>
    </row>
    <row r="627" spans="4:5">
      <c r="D627" s="191" t="s">
        <v>3347</v>
      </c>
      <c r="E627" s="190" t="s">
        <v>3348</v>
      </c>
    </row>
    <row r="628" spans="4:5">
      <c r="D628" s="191" t="s">
        <v>3372</v>
      </c>
      <c r="E628" s="190" t="s">
        <v>3371</v>
      </c>
    </row>
    <row r="629" spans="4:5">
      <c r="D629" s="191" t="s">
        <v>3373</v>
      </c>
      <c r="E629" s="190" t="s">
        <v>3374</v>
      </c>
    </row>
    <row r="630" spans="4:5">
      <c r="D630" s="191" t="s">
        <v>3413</v>
      </c>
      <c r="E630" s="190" t="s">
        <v>3414</v>
      </c>
    </row>
    <row r="631" spans="4:5">
      <c r="D631" s="191" t="s">
        <v>3415</v>
      </c>
      <c r="E631" s="190" t="s">
        <v>3416</v>
      </c>
    </row>
    <row r="632" spans="4:5">
      <c r="D632" s="191" t="s">
        <v>3426</v>
      </c>
      <c r="E632" s="190" t="s">
        <v>3427</v>
      </c>
    </row>
    <row r="633" spans="4:5">
      <c r="D633" s="191" t="s">
        <v>3428</v>
      </c>
      <c r="E633" s="190" t="s">
        <v>3429</v>
      </c>
    </row>
    <row r="634" spans="4:5">
      <c r="D634" s="191" t="s">
        <v>3432</v>
      </c>
      <c r="E634" s="190" t="s">
        <v>3433</v>
      </c>
    </row>
    <row r="635" spans="4:5">
      <c r="D635" s="191" t="s">
        <v>3440</v>
      </c>
      <c r="E635" s="190" t="s">
        <v>3441</v>
      </c>
    </row>
    <row r="636" spans="4:5">
      <c r="D636" s="191" t="s">
        <v>3444</v>
      </c>
      <c r="E636" s="190" t="s">
        <v>3445</v>
      </c>
    </row>
    <row r="637" spans="4:5">
      <c r="D637" s="191" t="s">
        <v>4832</v>
      </c>
      <c r="E637" s="190" t="s">
        <v>4833</v>
      </c>
    </row>
    <row r="638" spans="4:5">
      <c r="D638" s="191" t="s">
        <v>3446</v>
      </c>
      <c r="E638" s="190" t="s">
        <v>3447</v>
      </c>
    </row>
    <row r="639" spans="4:5">
      <c r="D639" s="191" t="s">
        <v>3449</v>
      </c>
      <c r="E639" s="190" t="s">
        <v>3450</v>
      </c>
    </row>
    <row r="640" spans="4:5">
      <c r="D640" s="191" t="s">
        <v>3471</v>
      </c>
      <c r="E640" s="190" t="s">
        <v>3472</v>
      </c>
    </row>
    <row r="641" spans="4:5">
      <c r="D641" s="191" t="s">
        <v>3474</v>
      </c>
      <c r="E641" s="190" t="s">
        <v>3475</v>
      </c>
    </row>
    <row r="642" spans="4:5">
      <c r="D642" s="191" t="s">
        <v>3483</v>
      </c>
      <c r="E642" s="190" t="s">
        <v>3484</v>
      </c>
    </row>
    <row r="643" spans="4:5">
      <c r="D643" s="191" t="s">
        <v>3488</v>
      </c>
      <c r="E643" s="190" t="s">
        <v>3489</v>
      </c>
    </row>
    <row r="644" spans="4:5">
      <c r="D644" s="191" t="s">
        <v>14589</v>
      </c>
      <c r="E644" s="190" t="s">
        <v>14590</v>
      </c>
    </row>
    <row r="645" spans="4:5">
      <c r="D645" s="191" t="s">
        <v>14642</v>
      </c>
      <c r="E645" s="190" t="s">
        <v>14643</v>
      </c>
    </row>
    <row r="646" spans="4:5">
      <c r="D646" s="191" t="s">
        <v>14646</v>
      </c>
      <c r="E646" s="190" t="s">
        <v>14647</v>
      </c>
    </row>
    <row r="647" spans="4:5">
      <c r="D647" s="191" t="s">
        <v>3502</v>
      </c>
      <c r="E647" s="190" t="s">
        <v>3501</v>
      </c>
    </row>
    <row r="648" spans="4:5">
      <c r="D648" s="191" t="s">
        <v>3533</v>
      </c>
      <c r="E648" s="190" t="s">
        <v>3534</v>
      </c>
    </row>
    <row r="649" spans="4:5">
      <c r="D649" s="191" t="s">
        <v>3548</v>
      </c>
      <c r="E649" s="190" t="s">
        <v>3549</v>
      </c>
    </row>
    <row r="650" spans="4:5">
      <c r="D650" s="191" t="s">
        <v>3559</v>
      </c>
      <c r="E650" s="190" t="s">
        <v>3560</v>
      </c>
    </row>
    <row r="651" spans="4:5">
      <c r="D651" s="191" t="s">
        <v>3561</v>
      </c>
      <c r="E651" s="190" t="s">
        <v>3562</v>
      </c>
    </row>
    <row r="652" spans="4:5">
      <c r="D652" s="191" t="s">
        <v>3565</v>
      </c>
      <c r="E652" s="190" t="s">
        <v>3563</v>
      </c>
    </row>
    <row r="653" spans="4:5">
      <c r="D653" s="191" t="s">
        <v>3567</v>
      </c>
      <c r="E653" s="190" t="s">
        <v>3568</v>
      </c>
    </row>
    <row r="654" spans="4:5">
      <c r="D654" s="191" t="s">
        <v>3569</v>
      </c>
      <c r="E654" s="190" t="s">
        <v>3570</v>
      </c>
    </row>
    <row r="655" spans="4:5">
      <c r="D655" s="191" t="s">
        <v>4682</v>
      </c>
      <c r="E655" s="190" t="s">
        <v>4683</v>
      </c>
    </row>
    <row r="656" spans="4:5">
      <c r="D656" s="191" t="s">
        <v>14463</v>
      </c>
      <c r="E656" s="190" t="s">
        <v>3582</v>
      </c>
    </row>
    <row r="657" spans="4:5">
      <c r="D657" s="191" t="s">
        <v>27000</v>
      </c>
      <c r="E657" s="190" t="s">
        <v>27001</v>
      </c>
    </row>
    <row r="658" spans="4:5">
      <c r="D658" s="191" t="s">
        <v>3595</v>
      </c>
      <c r="E658" s="190" t="s">
        <v>3596</v>
      </c>
    </row>
    <row r="659" spans="4:5">
      <c r="D659" s="191" t="s">
        <v>3603</v>
      </c>
      <c r="E659" s="190" t="s">
        <v>3604</v>
      </c>
    </row>
    <row r="660" spans="4:5">
      <c r="D660" s="191" t="s">
        <v>3605</v>
      </c>
      <c r="E660" s="190" t="s">
        <v>3604</v>
      </c>
    </row>
    <row r="661" spans="4:5">
      <c r="D661" s="191" t="s">
        <v>14550</v>
      </c>
      <c r="E661" s="190" t="s">
        <v>3604</v>
      </c>
    </row>
    <row r="662" spans="4:5">
      <c r="D662" s="191" t="s">
        <v>3613</v>
      </c>
      <c r="E662" s="190" t="s">
        <v>3614</v>
      </c>
    </row>
    <row r="663" spans="4:5">
      <c r="D663" s="191" t="s">
        <v>3618</v>
      </c>
      <c r="E663" s="190" t="s">
        <v>3619</v>
      </c>
    </row>
    <row r="664" spans="4:5">
      <c r="D664" s="191" t="s">
        <v>4557</v>
      </c>
      <c r="E664" s="190" t="s">
        <v>3621</v>
      </c>
    </row>
    <row r="665" spans="4:5">
      <c r="D665" s="191" t="s">
        <v>3624</v>
      </c>
      <c r="E665" s="190" t="s">
        <v>3621</v>
      </c>
    </row>
    <row r="666" spans="4:5">
      <c r="D666" s="191" t="s">
        <v>3625</v>
      </c>
      <c r="E666" s="190" t="s">
        <v>3621</v>
      </c>
    </row>
    <row r="667" spans="4:5">
      <c r="D667" s="191" t="s">
        <v>14538</v>
      </c>
      <c r="E667" s="190" t="s">
        <v>3621</v>
      </c>
    </row>
    <row r="668" spans="4:5">
      <c r="D668" s="191" t="s">
        <v>3626</v>
      </c>
      <c r="E668" s="190" t="s">
        <v>3627</v>
      </c>
    </row>
    <row r="669" spans="4:5">
      <c r="D669" s="191" t="s">
        <v>3631</v>
      </c>
      <c r="E669" s="190" t="s">
        <v>3629</v>
      </c>
    </row>
    <row r="670" spans="4:5">
      <c r="D670" s="191" t="s">
        <v>3628</v>
      </c>
      <c r="E670" s="190" t="s">
        <v>3629</v>
      </c>
    </row>
    <row r="671" spans="4:5">
      <c r="D671" s="191" t="s">
        <v>3640</v>
      </c>
      <c r="E671" s="190" t="s">
        <v>3641</v>
      </c>
    </row>
    <row r="672" spans="4:5">
      <c r="D672" s="191" t="s">
        <v>3642</v>
      </c>
      <c r="E672" s="190" t="s">
        <v>3641</v>
      </c>
    </row>
    <row r="673" spans="4:5">
      <c r="D673" s="191" t="s">
        <v>14308</v>
      </c>
      <c r="E673" s="190" t="s">
        <v>14309</v>
      </c>
    </row>
    <row r="674" spans="4:5">
      <c r="D674" s="191" t="s">
        <v>3645</v>
      </c>
      <c r="E674" s="190" t="s">
        <v>3644</v>
      </c>
    </row>
    <row r="675" spans="4:5">
      <c r="D675" s="191" t="s">
        <v>3646</v>
      </c>
      <c r="E675" s="190" t="s">
        <v>3647</v>
      </c>
    </row>
    <row r="676" spans="4:5">
      <c r="D676" s="191" t="s">
        <v>3648</v>
      </c>
      <c r="E676" s="190" t="s">
        <v>3649</v>
      </c>
    </row>
    <row r="677" spans="4:5">
      <c r="D677" s="191" t="s">
        <v>14310</v>
      </c>
      <c r="E677" s="190" t="s">
        <v>3649</v>
      </c>
    </row>
    <row r="678" spans="4:5">
      <c r="D678" s="191" t="s">
        <v>3654</v>
      </c>
      <c r="E678" s="190" t="s">
        <v>3655</v>
      </c>
    </row>
    <row r="679" spans="4:5">
      <c r="D679" s="191" t="s">
        <v>3656</v>
      </c>
      <c r="E679" s="190" t="s">
        <v>3657</v>
      </c>
    </row>
    <row r="680" spans="4:5">
      <c r="D680" s="191" t="s">
        <v>3658</v>
      </c>
      <c r="E680" s="190" t="s">
        <v>3659</v>
      </c>
    </row>
    <row r="681" spans="4:5">
      <c r="D681" s="191" t="s">
        <v>3661</v>
      </c>
      <c r="E681" s="190" t="s">
        <v>3660</v>
      </c>
    </row>
    <row r="682" spans="4:5">
      <c r="D682" s="191" t="s">
        <v>3662</v>
      </c>
      <c r="E682" s="190" t="s">
        <v>3663</v>
      </c>
    </row>
    <row r="683" spans="4:5">
      <c r="D683" s="191" t="s">
        <v>3664</v>
      </c>
      <c r="E683" s="190" t="s">
        <v>3665</v>
      </c>
    </row>
    <row r="684" spans="4:5">
      <c r="D684" s="191" t="s">
        <v>3666</v>
      </c>
      <c r="E684" s="190" t="s">
        <v>3667</v>
      </c>
    </row>
    <row r="685" spans="4:5">
      <c r="D685" s="191" t="s">
        <v>3668</v>
      </c>
      <c r="E685" s="190" t="s">
        <v>3669</v>
      </c>
    </row>
    <row r="686" spans="4:5">
      <c r="D686" s="191" t="s">
        <v>3671</v>
      </c>
      <c r="E686" s="190" t="s">
        <v>3670</v>
      </c>
    </row>
    <row r="687" spans="4:5">
      <c r="D687" s="191" t="s">
        <v>3672</v>
      </c>
      <c r="E687" s="190" t="s">
        <v>3673</v>
      </c>
    </row>
    <row r="688" spans="4:5">
      <c r="D688" s="191" t="s">
        <v>3675</v>
      </c>
      <c r="E688" s="190" t="s">
        <v>3674</v>
      </c>
    </row>
    <row r="689" spans="4:5">
      <c r="D689" s="191" t="s">
        <v>3676</v>
      </c>
      <c r="E689" s="190" t="s">
        <v>3677</v>
      </c>
    </row>
    <row r="690" spans="4:5">
      <c r="D690" s="191" t="s">
        <v>3678</v>
      </c>
      <c r="E690" s="190" t="s">
        <v>3679</v>
      </c>
    </row>
    <row r="691" spans="4:5">
      <c r="D691" s="191" t="s">
        <v>3681</v>
      </c>
      <c r="E691" s="190" t="s">
        <v>3680</v>
      </c>
    </row>
    <row r="692" spans="4:5">
      <c r="D692" s="191" t="s">
        <v>3682</v>
      </c>
      <c r="E692" s="190" t="s">
        <v>3683</v>
      </c>
    </row>
    <row r="693" spans="4:5">
      <c r="D693" s="191" t="s">
        <v>3685</v>
      </c>
      <c r="E693" s="190" t="s">
        <v>3684</v>
      </c>
    </row>
    <row r="694" spans="4:5">
      <c r="D694" s="191" t="s">
        <v>3687</v>
      </c>
      <c r="E694" s="190" t="s">
        <v>3686</v>
      </c>
    </row>
    <row r="695" spans="4:5">
      <c r="D695" s="191" t="s">
        <v>3688</v>
      </c>
      <c r="E695" s="190" t="s">
        <v>3689</v>
      </c>
    </row>
    <row r="696" spans="4:5">
      <c r="D696" s="191" t="s">
        <v>3690</v>
      </c>
      <c r="E696" s="190" t="s">
        <v>3691</v>
      </c>
    </row>
    <row r="697" spans="4:5">
      <c r="D697" s="191" t="s">
        <v>3692</v>
      </c>
      <c r="E697" s="190" t="s">
        <v>3693</v>
      </c>
    </row>
    <row r="698" spans="4:5">
      <c r="D698" s="191" t="s">
        <v>3694</v>
      </c>
      <c r="E698" s="190" t="s">
        <v>3695</v>
      </c>
    </row>
    <row r="699" spans="4:5">
      <c r="D699" s="191" t="s">
        <v>3696</v>
      </c>
      <c r="E699" s="190" t="s">
        <v>3697</v>
      </c>
    </row>
    <row r="700" spans="4:5">
      <c r="D700" s="191" t="s">
        <v>3698</v>
      </c>
      <c r="E700" s="190" t="s">
        <v>3699</v>
      </c>
    </row>
    <row r="701" spans="4:5">
      <c r="D701" s="191" t="s">
        <v>3700</v>
      </c>
      <c r="E701" s="190" t="s">
        <v>3701</v>
      </c>
    </row>
    <row r="702" spans="4:5">
      <c r="D702" s="191" t="s">
        <v>3702</v>
      </c>
      <c r="E702" s="190" t="s">
        <v>3703</v>
      </c>
    </row>
    <row r="703" spans="4:5">
      <c r="D703" s="191" t="s">
        <v>27003</v>
      </c>
      <c r="E703" s="190" t="s">
        <v>4847</v>
      </c>
    </row>
    <row r="704" spans="4:5">
      <c r="D704" s="191" t="s">
        <v>3707</v>
      </c>
      <c r="E704" s="190" t="s">
        <v>3704</v>
      </c>
    </row>
    <row r="705" spans="4:5">
      <c r="D705" s="191" t="s">
        <v>3710</v>
      </c>
      <c r="E705" s="190" t="s">
        <v>3711</v>
      </c>
    </row>
    <row r="706" spans="4:5">
      <c r="D706" s="191" t="s">
        <v>3712</v>
      </c>
      <c r="E706" s="190" t="s">
        <v>3713</v>
      </c>
    </row>
    <row r="707" spans="4:5">
      <c r="D707" s="191" t="s">
        <v>3735</v>
      </c>
      <c r="E707" s="190" t="s">
        <v>3734</v>
      </c>
    </row>
    <row r="708" spans="4:5">
      <c r="D708" s="191" t="s">
        <v>3736</v>
      </c>
      <c r="E708" s="190" t="s">
        <v>3737</v>
      </c>
    </row>
    <row r="709" spans="4:5">
      <c r="D709" s="191" t="s">
        <v>14486</v>
      </c>
      <c r="E709" s="190" t="s">
        <v>3740</v>
      </c>
    </row>
    <row r="710" spans="4:5">
      <c r="D710" s="191" t="s">
        <v>14311</v>
      </c>
      <c r="E710" s="190" t="s">
        <v>3740</v>
      </c>
    </row>
    <row r="711" spans="4:5">
      <c r="D711" s="191" t="s">
        <v>3746</v>
      </c>
      <c r="E711" s="190" t="s">
        <v>3747</v>
      </c>
    </row>
    <row r="712" spans="4:5">
      <c r="D712" s="191" t="s">
        <v>3749</v>
      </c>
      <c r="E712" s="190" t="s">
        <v>3750</v>
      </c>
    </row>
    <row r="713" spans="4:5">
      <c r="D713" s="191" t="s">
        <v>4501</v>
      </c>
      <c r="E713" s="190" t="s">
        <v>4502</v>
      </c>
    </row>
    <row r="714" spans="4:5">
      <c r="D714" s="191" t="s">
        <v>3754</v>
      </c>
      <c r="E714" s="190" t="s">
        <v>3755</v>
      </c>
    </row>
    <row r="715" spans="4:5">
      <c r="D715" s="191" t="s">
        <v>3763</v>
      </c>
      <c r="E715" s="190" t="s">
        <v>3764</v>
      </c>
    </row>
    <row r="716" spans="4:5">
      <c r="D716" s="191" t="s">
        <v>3766</v>
      </c>
      <c r="E716" s="190" t="s">
        <v>3767</v>
      </c>
    </row>
    <row r="717" spans="4:5">
      <c r="D717" s="191" t="s">
        <v>3768</v>
      </c>
      <c r="E717" s="190" t="s">
        <v>3769</v>
      </c>
    </row>
    <row r="718" spans="4:5">
      <c r="D718" s="191" t="s">
        <v>3782</v>
      </c>
      <c r="E718" s="190" t="s">
        <v>3783</v>
      </c>
    </row>
    <row r="719" spans="4:5">
      <c r="D719" s="191" t="s">
        <v>3829</v>
      </c>
      <c r="E719" s="190" t="s">
        <v>3830</v>
      </c>
    </row>
    <row r="720" spans="4:5">
      <c r="D720" s="191" t="s">
        <v>3831</v>
      </c>
      <c r="E720" s="190" t="s">
        <v>3832</v>
      </c>
    </row>
    <row r="721" spans="4:5">
      <c r="D721" s="191" t="s">
        <v>3833</v>
      </c>
      <c r="E721" s="190" t="s">
        <v>3834</v>
      </c>
    </row>
    <row r="722" spans="4:5">
      <c r="D722" s="191" t="s">
        <v>3835</v>
      </c>
      <c r="E722" s="190" t="s">
        <v>3836</v>
      </c>
    </row>
    <row r="723" spans="4:5">
      <c r="D723" s="191" t="s">
        <v>3839</v>
      </c>
      <c r="E723" s="190" t="s">
        <v>3838</v>
      </c>
    </row>
    <row r="724" spans="4:5">
      <c r="D724" s="191" t="s">
        <v>3841</v>
      </c>
      <c r="E724" s="190" t="s">
        <v>3840</v>
      </c>
    </row>
    <row r="725" spans="4:5">
      <c r="D725" s="191" t="s">
        <v>3842</v>
      </c>
      <c r="E725" s="190" t="s">
        <v>3840</v>
      </c>
    </row>
    <row r="726" spans="4:5">
      <c r="D726" s="191" t="s">
        <v>3843</v>
      </c>
      <c r="E726" s="190" t="s">
        <v>3840</v>
      </c>
    </row>
    <row r="727" spans="4:5">
      <c r="D727" s="191" t="s">
        <v>3845</v>
      </c>
      <c r="E727" s="190" t="s">
        <v>3844</v>
      </c>
    </row>
    <row r="728" spans="4:5">
      <c r="D728" s="191" t="s">
        <v>3846</v>
      </c>
      <c r="E728" s="190" t="s">
        <v>3847</v>
      </c>
    </row>
    <row r="729" spans="4:5">
      <c r="D729" s="191" t="s">
        <v>3850</v>
      </c>
      <c r="E729" s="190" t="s">
        <v>3849</v>
      </c>
    </row>
    <row r="730" spans="4:5">
      <c r="D730" s="191" t="s">
        <v>3853</v>
      </c>
      <c r="E730" s="190" t="s">
        <v>3852</v>
      </c>
    </row>
    <row r="731" spans="4:5">
      <c r="D731" s="191" t="s">
        <v>3854</v>
      </c>
      <c r="E731" s="190" t="s">
        <v>3855</v>
      </c>
    </row>
    <row r="732" spans="4:5">
      <c r="D732" s="191" t="s">
        <v>3861</v>
      </c>
      <c r="E732" s="190" t="s">
        <v>3862</v>
      </c>
    </row>
    <row r="733" spans="4:5">
      <c r="D733" s="191" t="s">
        <v>3871</v>
      </c>
      <c r="E733" s="190" t="s">
        <v>3872</v>
      </c>
    </row>
    <row r="734" spans="4:5">
      <c r="D734" s="191" t="s">
        <v>3879</v>
      </c>
      <c r="E734" s="190" t="s">
        <v>3880</v>
      </c>
    </row>
    <row r="735" spans="4:5">
      <c r="D735" s="191" t="s">
        <v>3931</v>
      </c>
      <c r="E735" s="190" t="s">
        <v>3933</v>
      </c>
    </row>
    <row r="736" spans="4:5">
      <c r="D736" s="191" t="s">
        <v>3934</v>
      </c>
      <c r="E736" s="190" t="s">
        <v>3935</v>
      </c>
    </row>
    <row r="737" spans="4:5">
      <c r="D737" s="191" t="s">
        <v>3936</v>
      </c>
      <c r="E737" s="190" t="s">
        <v>3937</v>
      </c>
    </row>
    <row r="738" spans="4:5">
      <c r="D738" s="191" t="s">
        <v>3938</v>
      </c>
      <c r="E738" s="190" t="s">
        <v>3939</v>
      </c>
    </row>
    <row r="739" spans="4:5">
      <c r="D739" s="191" t="s">
        <v>3941</v>
      </c>
      <c r="E739" s="190" t="s">
        <v>3940</v>
      </c>
    </row>
    <row r="740" spans="4:5">
      <c r="D740" s="191" t="s">
        <v>14919</v>
      </c>
      <c r="E740" s="190" t="s">
        <v>14918</v>
      </c>
    </row>
    <row r="741" spans="4:5">
      <c r="D741" s="191" t="s">
        <v>3994</v>
      </c>
      <c r="E741" s="190" t="s">
        <v>3995</v>
      </c>
    </row>
    <row r="742" spans="4:5">
      <c r="D742" s="191" t="s">
        <v>4013</v>
      </c>
      <c r="E742" s="190" t="s">
        <v>4010</v>
      </c>
    </row>
    <row r="743" spans="4:5">
      <c r="D743" s="191" t="s">
        <v>4015</v>
      </c>
      <c r="E743" s="190" t="s">
        <v>4016</v>
      </c>
    </row>
    <row r="744" spans="4:5">
      <c r="D744" s="191" t="s">
        <v>14386</v>
      </c>
      <c r="E744" s="190" t="s">
        <v>14387</v>
      </c>
    </row>
    <row r="745" spans="4:5">
      <c r="D745" s="191" t="s">
        <v>14617</v>
      </c>
      <c r="E745" s="190" t="s">
        <v>14618</v>
      </c>
    </row>
    <row r="746" spans="4:5">
      <c r="D746" s="191" t="s">
        <v>4050</v>
      </c>
      <c r="E746" s="190" t="s">
        <v>4051</v>
      </c>
    </row>
    <row r="747" spans="4:5">
      <c r="D747" s="191" t="s">
        <v>4055</v>
      </c>
      <c r="E747" s="190" t="s">
        <v>4056</v>
      </c>
    </row>
    <row r="748" spans="4:5">
      <c r="D748" s="191" t="s">
        <v>4069</v>
      </c>
      <c r="E748" s="190" t="s">
        <v>4070</v>
      </c>
    </row>
    <row r="749" spans="4:5">
      <c r="D749" s="191" t="s">
        <v>4857</v>
      </c>
      <c r="E749" s="190" t="s">
        <v>4858</v>
      </c>
    </row>
    <row r="750" spans="4:5">
      <c r="D750" s="191" t="s">
        <v>4102</v>
      </c>
      <c r="E750" s="190" t="s">
        <v>4100</v>
      </c>
    </row>
    <row r="751" spans="4:5">
      <c r="D751" s="191" t="s">
        <v>4103</v>
      </c>
      <c r="E751" s="190" t="s">
        <v>4104</v>
      </c>
    </row>
    <row r="752" spans="4:5">
      <c r="D752" s="191" t="s">
        <v>4106</v>
      </c>
      <c r="E752" s="190" t="s">
        <v>4107</v>
      </c>
    </row>
    <row r="753" spans="4:5">
      <c r="D753" s="191" t="s">
        <v>4108</v>
      </c>
      <c r="E753" s="190" t="s">
        <v>4109</v>
      </c>
    </row>
    <row r="754" spans="4:5">
      <c r="D754" s="191" t="s">
        <v>4126</v>
      </c>
      <c r="E754" s="190" t="s">
        <v>4125</v>
      </c>
    </row>
    <row r="755" spans="4:5">
      <c r="D755" s="191" t="s">
        <v>4129</v>
      </c>
      <c r="E755" s="190" t="s">
        <v>4128</v>
      </c>
    </row>
    <row r="756" spans="4:5">
      <c r="D756" s="191" t="s">
        <v>4127</v>
      </c>
      <c r="E756" s="190" t="s">
        <v>4128</v>
      </c>
    </row>
    <row r="757" spans="4:5">
      <c r="D757" s="191" t="s">
        <v>4130</v>
      </c>
      <c r="E757" s="190" t="s">
        <v>4131</v>
      </c>
    </row>
    <row r="758" spans="4:5">
      <c r="D758" s="191" t="s">
        <v>4132</v>
      </c>
      <c r="E758" s="190" t="s">
        <v>4133</v>
      </c>
    </row>
    <row r="759" spans="4:5">
      <c r="D759" s="191" t="s">
        <v>4134</v>
      </c>
      <c r="E759" s="190" t="s">
        <v>4135</v>
      </c>
    </row>
    <row r="760" spans="4:5">
      <c r="D760" s="191" t="s">
        <v>4139</v>
      </c>
      <c r="E760" s="190" t="s">
        <v>4138</v>
      </c>
    </row>
    <row r="761" spans="4:5">
      <c r="D761" s="191" t="s">
        <v>4140</v>
      </c>
      <c r="E761" s="190" t="s">
        <v>4141</v>
      </c>
    </row>
    <row r="762" spans="4:5">
      <c r="D762" s="191" t="s">
        <v>4148</v>
      </c>
      <c r="E762" s="190" t="s">
        <v>4149</v>
      </c>
    </row>
    <row r="763" spans="4:5">
      <c r="D763" s="191" t="s">
        <v>4693</v>
      </c>
      <c r="E763" s="190" t="s">
        <v>4694</v>
      </c>
    </row>
    <row r="764" spans="4:5">
      <c r="D764" s="191" t="s">
        <v>4164</v>
      </c>
      <c r="E764" s="190" t="s">
        <v>4163</v>
      </c>
    </row>
    <row r="765" spans="4:5">
      <c r="D765" s="191" t="s">
        <v>4195</v>
      </c>
      <c r="E765" s="190" t="s">
        <v>4194</v>
      </c>
    </row>
    <row r="766" spans="4:5">
      <c r="D766" s="191" t="s">
        <v>15111</v>
      </c>
      <c r="E766" s="190" t="s">
        <v>15112</v>
      </c>
    </row>
    <row r="767" spans="4:5">
      <c r="D767" s="191" t="s">
        <v>4214</v>
      </c>
      <c r="E767" s="190" t="s">
        <v>4215</v>
      </c>
    </row>
    <row r="768" spans="4:5">
      <c r="D768" s="191" t="s">
        <v>4222</v>
      </c>
      <c r="E768" s="190" t="s">
        <v>4221</v>
      </c>
    </row>
    <row r="769" spans="4:5">
      <c r="D769" s="191" t="s">
        <v>4223</v>
      </c>
      <c r="E769" s="190" t="s">
        <v>4224</v>
      </c>
    </row>
    <row r="770" spans="4:5">
      <c r="D770" s="191" t="s">
        <v>14329</v>
      </c>
      <c r="E770" s="190" t="s">
        <v>4233</v>
      </c>
    </row>
    <row r="771" spans="4:5">
      <c r="D771" s="191" t="s">
        <v>4237</v>
      </c>
      <c r="E771" s="190" t="s">
        <v>4238</v>
      </c>
    </row>
    <row r="772" spans="4:5">
      <c r="D772" s="191" t="s">
        <v>4252</v>
      </c>
      <c r="E772" s="190" t="s">
        <v>4253</v>
      </c>
    </row>
    <row r="773" spans="4:5">
      <c r="D773" s="191" t="s">
        <v>14644</v>
      </c>
      <c r="E773" s="190" t="s">
        <v>14645</v>
      </c>
    </row>
    <row r="774" spans="4:5">
      <c r="D774" s="191" t="s">
        <v>4257</v>
      </c>
      <c r="E774" s="190" t="s">
        <v>4256</v>
      </c>
    </row>
    <row r="775" spans="4:5">
      <c r="D775" s="191" t="s">
        <v>4258</v>
      </c>
      <c r="E775" s="190" t="s">
        <v>4259</v>
      </c>
    </row>
    <row r="776" spans="4:5">
      <c r="D776" s="191" t="s">
        <v>14551</v>
      </c>
      <c r="E776" s="190" t="s">
        <v>4260</v>
      </c>
    </row>
    <row r="777" spans="4:5">
      <c r="D777" s="191" t="s">
        <v>4263</v>
      </c>
      <c r="E777" s="190" t="s">
        <v>4262</v>
      </c>
    </row>
    <row r="778" spans="4:5">
      <c r="D778" s="191" t="s">
        <v>4264</v>
      </c>
      <c r="E778" s="190" t="s">
        <v>4265</v>
      </c>
    </row>
    <row r="779" spans="4:5">
      <c r="D779" s="191" t="s">
        <v>4267</v>
      </c>
      <c r="E779" s="190" t="s">
        <v>4268</v>
      </c>
    </row>
    <row r="780" spans="4:5">
      <c r="D780" s="191" t="s">
        <v>4269</v>
      </c>
      <c r="E780" s="190" t="s">
        <v>4270</v>
      </c>
    </row>
    <row r="781" spans="4:5">
      <c r="D781" s="191" t="s">
        <v>4281</v>
      </c>
      <c r="E781" s="190" t="s">
        <v>4282</v>
      </c>
    </row>
    <row r="782" spans="4:5">
      <c r="D782" s="191" t="s">
        <v>4283</v>
      </c>
      <c r="E782" s="190" t="s">
        <v>4284</v>
      </c>
    </row>
    <row r="783" spans="4:5">
      <c r="D783" s="191" t="s">
        <v>4285</v>
      </c>
      <c r="E783" s="190" t="s">
        <v>4286</v>
      </c>
    </row>
    <row r="784" spans="4:5">
      <c r="D784" s="191" t="s">
        <v>4287</v>
      </c>
      <c r="E784" s="190" t="s">
        <v>4288</v>
      </c>
    </row>
    <row r="785" spans="4:5">
      <c r="D785" s="191" t="s">
        <v>4297</v>
      </c>
      <c r="E785" s="190" t="s">
        <v>4298</v>
      </c>
    </row>
    <row r="786" spans="4:5">
      <c r="D786" s="191" t="s">
        <v>4299</v>
      </c>
      <c r="E786" s="190" t="s">
        <v>4300</v>
      </c>
    </row>
    <row r="787" spans="4:5">
      <c r="D787" s="191" t="s">
        <v>4301</v>
      </c>
      <c r="E787" s="190" t="s">
        <v>4302</v>
      </c>
    </row>
    <row r="788" spans="4:5">
      <c r="D788" s="191" t="s">
        <v>4305</v>
      </c>
      <c r="E788" s="190" t="s">
        <v>4306</v>
      </c>
    </row>
    <row r="789" spans="4:5">
      <c r="D789" s="191" t="s">
        <v>4308</v>
      </c>
      <c r="E789" s="190" t="s">
        <v>4309</v>
      </c>
    </row>
    <row r="790" spans="4:5">
      <c r="D790" s="191" t="s">
        <v>4314</v>
      </c>
      <c r="E790" s="190" t="s">
        <v>4315</v>
      </c>
    </row>
    <row r="791" spans="4:5">
      <c r="D791" s="191" t="s">
        <v>4317</v>
      </c>
      <c r="E791" s="190" t="s">
        <v>4318</v>
      </c>
    </row>
    <row r="792" spans="4:5">
      <c r="D792" s="191" t="s">
        <v>4319</v>
      </c>
      <c r="E792" s="190" t="s">
        <v>4320</v>
      </c>
    </row>
    <row r="793" spans="4:5">
      <c r="D793" s="191" t="s">
        <v>4322</v>
      </c>
      <c r="E793" s="190" t="s">
        <v>4321</v>
      </c>
    </row>
    <row r="794" spans="4:5">
      <c r="D794" s="191" t="s">
        <v>4323</v>
      </c>
      <c r="E794" s="190" t="s">
        <v>27019</v>
      </c>
    </row>
    <row r="795" spans="4:5">
      <c r="D795" s="191" t="s">
        <v>1757</v>
      </c>
      <c r="E795" s="190" t="s">
        <v>1758</v>
      </c>
    </row>
    <row r="796" spans="4:5">
      <c r="D796" s="191" t="s">
        <v>15109</v>
      </c>
      <c r="E796" s="190" t="s">
        <v>3926</v>
      </c>
    </row>
    <row r="797" spans="4:5">
      <c r="D797" s="191" t="s">
        <v>1943</v>
      </c>
      <c r="E797" s="190" t="s">
        <v>1942</v>
      </c>
    </row>
    <row r="798" spans="4:5">
      <c r="D798" s="191" t="s">
        <v>2305</v>
      </c>
      <c r="E798" s="190" t="s">
        <v>2306</v>
      </c>
    </row>
    <row r="799" spans="4:5">
      <c r="D799" s="191" t="s">
        <v>26970</v>
      </c>
      <c r="E799" s="190" t="s">
        <v>2397</v>
      </c>
    </row>
    <row r="800" spans="4:5">
      <c r="D800" s="191" t="s">
        <v>14254</v>
      </c>
      <c r="E800" s="190" t="s">
        <v>2323</v>
      </c>
    </row>
    <row r="801" spans="4:5">
      <c r="D801" s="191" t="s">
        <v>2326</v>
      </c>
      <c r="E801" s="190" t="s">
        <v>2327</v>
      </c>
    </row>
    <row r="802" spans="4:5">
      <c r="D802" s="191" t="s">
        <v>26969</v>
      </c>
      <c r="E802" s="190" t="s">
        <v>2331</v>
      </c>
    </row>
    <row r="803" spans="4:5">
      <c r="D803" s="191" t="s">
        <v>2332</v>
      </c>
      <c r="E803" s="190" t="s">
        <v>2333</v>
      </c>
    </row>
    <row r="804" spans="4:5">
      <c r="D804" s="191" t="s">
        <v>26982</v>
      </c>
      <c r="E804" s="190" t="s">
        <v>2867</v>
      </c>
    </row>
    <row r="805" spans="4:5">
      <c r="D805" s="191" t="s">
        <v>27008</v>
      </c>
      <c r="E805" s="190" t="s">
        <v>3836</v>
      </c>
    </row>
    <row r="806" spans="4:5">
      <c r="D806" s="191" t="s">
        <v>14928</v>
      </c>
      <c r="E806" s="190" t="s">
        <v>14193</v>
      </c>
    </row>
    <row r="807" spans="4:5">
      <c r="D807" s="191" t="s">
        <v>27059</v>
      </c>
      <c r="E807" s="190" t="s">
        <v>906</v>
      </c>
    </row>
    <row r="808" spans="4:5">
      <c r="D808" s="191" t="s">
        <v>1538</v>
      </c>
      <c r="E808" s="190" t="s">
        <v>1536</v>
      </c>
    </row>
    <row r="809" spans="4:5">
      <c r="D809" s="191" t="s">
        <v>1580</v>
      </c>
      <c r="E809" s="190" t="s">
        <v>1581</v>
      </c>
    </row>
    <row r="810" spans="4:5">
      <c r="D810" s="191" t="s">
        <v>27084</v>
      </c>
      <c r="E810" s="190" t="s">
        <v>2008</v>
      </c>
    </row>
    <row r="811" spans="4:5">
      <c r="D811" s="191" t="s">
        <v>2066</v>
      </c>
      <c r="E811" s="190" t="s">
        <v>2067</v>
      </c>
    </row>
    <row r="812" spans="4:5">
      <c r="D812" s="191" t="s">
        <v>2244</v>
      </c>
      <c r="E812" s="190" t="s">
        <v>2245</v>
      </c>
    </row>
    <row r="813" spans="4:5">
      <c r="D813" s="191" t="s">
        <v>2225</v>
      </c>
      <c r="E813" s="190" t="s">
        <v>2220</v>
      </c>
    </row>
    <row r="814" spans="4:5">
      <c r="D814" s="191" t="s">
        <v>27093</v>
      </c>
      <c r="E814" s="190" t="s">
        <v>27094</v>
      </c>
    </row>
    <row r="815" spans="4:5">
      <c r="D815" s="191" t="s">
        <v>3616</v>
      </c>
      <c r="E815" s="190" t="s">
        <v>3617</v>
      </c>
    </row>
    <row r="816" spans="4:5">
      <c r="D816" s="191" t="s">
        <v>2439</v>
      </c>
      <c r="E816" s="190" t="s">
        <v>2438</v>
      </c>
    </row>
    <row r="817" spans="4:5">
      <c r="D817" s="191" t="s">
        <v>27639</v>
      </c>
      <c r="E817" s="190" t="s">
        <v>27640</v>
      </c>
    </row>
    <row r="818" spans="4:5">
      <c r="D818" s="191" t="s">
        <v>104</v>
      </c>
      <c r="E818" s="190" t="s">
        <v>101</v>
      </c>
    </row>
    <row r="819" spans="4:5">
      <c r="D819" s="191" t="s">
        <v>27647</v>
      </c>
      <c r="E819" s="190" t="s">
        <v>461</v>
      </c>
    </row>
    <row r="820" spans="4:5">
      <c r="D820" s="191" t="s">
        <v>26913</v>
      </c>
      <c r="E820" s="190" t="s">
        <v>27017</v>
      </c>
    </row>
    <row r="821" spans="4:5">
      <c r="D821" s="191" t="s">
        <v>687</v>
      </c>
      <c r="E821" s="190" t="s">
        <v>685</v>
      </c>
    </row>
    <row r="822" spans="4:5">
      <c r="D822" s="191" t="s">
        <v>1022</v>
      </c>
      <c r="E822" s="190" t="s">
        <v>1020</v>
      </c>
    </row>
    <row r="823" spans="4:5">
      <c r="D823" s="191" t="s">
        <v>27683</v>
      </c>
      <c r="E823" s="190" t="s">
        <v>27684</v>
      </c>
    </row>
    <row r="824" spans="4:5">
      <c r="D824" s="191" t="s">
        <v>1935</v>
      </c>
      <c r="E824" s="190" t="s">
        <v>1934</v>
      </c>
    </row>
    <row r="825" spans="4:5">
      <c r="D825" s="191" t="s">
        <v>27260</v>
      </c>
      <c r="E825" s="190" t="s">
        <v>1983</v>
      </c>
    </row>
    <row r="826" spans="4:5">
      <c r="D826" s="191" t="s">
        <v>2222</v>
      </c>
      <c r="E826" s="190" t="s">
        <v>2220</v>
      </c>
    </row>
    <row r="827" spans="4:5">
      <c r="D827" s="191" t="s">
        <v>4486</v>
      </c>
      <c r="E827" s="190" t="s">
        <v>4487</v>
      </c>
    </row>
    <row r="828" spans="4:5">
      <c r="D828" s="191" t="s">
        <v>27091</v>
      </c>
      <c r="E828" s="190" t="s">
        <v>27092</v>
      </c>
    </row>
    <row r="829" spans="4:5">
      <c r="D829" s="191" t="s">
        <v>2221</v>
      </c>
      <c r="E829" s="190" t="s">
        <v>27770</v>
      </c>
    </row>
    <row r="830" spans="4:5">
      <c r="D830" s="191" t="s">
        <v>2226</v>
      </c>
      <c r="E830" s="190" t="s">
        <v>27771</v>
      </c>
    </row>
    <row r="831" spans="4:5">
      <c r="D831" s="191" t="s">
        <v>27272</v>
      </c>
      <c r="E831" s="190" t="s">
        <v>14364</v>
      </c>
    </row>
    <row r="832" spans="4:5">
      <c r="D832" s="191" t="s">
        <v>27702</v>
      </c>
      <c r="E832" s="190" t="s">
        <v>27703</v>
      </c>
    </row>
    <row r="833" spans="4:5">
      <c r="D833" s="191" t="s">
        <v>2302</v>
      </c>
      <c r="E833" s="190" t="s">
        <v>2303</v>
      </c>
    </row>
    <row r="834" spans="4:5">
      <c r="D834" s="191" t="s">
        <v>27704</v>
      </c>
      <c r="E834" s="190" t="s">
        <v>27705</v>
      </c>
    </row>
    <row r="835" spans="4:5">
      <c r="D835" s="191" t="s">
        <v>2357</v>
      </c>
      <c r="E835" s="190" t="s">
        <v>2354</v>
      </c>
    </row>
    <row r="836" spans="4:5">
      <c r="D836" s="191" t="s">
        <v>2406</v>
      </c>
      <c r="E836" s="190" t="s">
        <v>2407</v>
      </c>
    </row>
    <row r="837" spans="4:5">
      <c r="D837" s="191" t="s">
        <v>2702</v>
      </c>
      <c r="E837" s="190" t="s">
        <v>2700</v>
      </c>
    </row>
    <row r="838" spans="4:5">
      <c r="D838" s="191" t="s">
        <v>27299</v>
      </c>
      <c r="E838" s="190" t="s">
        <v>27772</v>
      </c>
    </row>
    <row r="839" spans="4:5">
      <c r="D839" s="191" t="s">
        <v>27331</v>
      </c>
      <c r="E839" s="190" t="s">
        <v>3621</v>
      </c>
    </row>
    <row r="840" spans="4:5">
      <c r="D840" s="191" t="s">
        <v>184</v>
      </c>
      <c r="E840" s="190" t="s">
        <v>27769</v>
      </c>
    </row>
    <row r="841" spans="4:5">
      <c r="D841" s="191" t="s">
        <v>475</v>
      </c>
      <c r="E841" s="190" t="s">
        <v>474</v>
      </c>
    </row>
    <row r="842" spans="4:5">
      <c r="D842" s="191" t="s">
        <v>41</v>
      </c>
      <c r="E842" s="190" t="s">
        <v>40</v>
      </c>
    </row>
    <row r="843" spans="4:5">
      <c r="D843" s="191" t="s">
        <v>14189</v>
      </c>
      <c r="E843" s="190" t="s">
        <v>14190</v>
      </c>
    </row>
    <row r="844" spans="4:5">
      <c r="D844" s="191" t="s">
        <v>15065</v>
      </c>
      <c r="E844" s="190" t="s">
        <v>27045</v>
      </c>
    </row>
    <row r="845" spans="4:5">
      <c r="D845" s="191" t="s">
        <v>917</v>
      </c>
      <c r="E845" s="190" t="s">
        <v>918</v>
      </c>
    </row>
    <row r="846" spans="4:5">
      <c r="D846" s="191" t="s">
        <v>1571</v>
      </c>
      <c r="E846" s="190" t="s">
        <v>1572</v>
      </c>
    </row>
    <row r="847" spans="4:5">
      <c r="D847" s="191" t="s">
        <v>31759</v>
      </c>
      <c r="E847" s="190" t="s">
        <v>31760</v>
      </c>
    </row>
    <row r="848" spans="4:5">
      <c r="D848" s="191" t="s">
        <v>1946</v>
      </c>
      <c r="E848" s="190" t="s">
        <v>1947</v>
      </c>
    </row>
    <row r="849" spans="4:5">
      <c r="D849" s="191" t="s">
        <v>30178</v>
      </c>
      <c r="E849" s="190" t="s">
        <v>31771</v>
      </c>
    </row>
    <row r="850" spans="4:5">
      <c r="D850" s="191" t="s">
        <v>31678</v>
      </c>
      <c r="E850" s="190" t="s">
        <v>14574</v>
      </c>
    </row>
    <row r="851" spans="4:5">
      <c r="D851" s="191" t="s">
        <v>31773</v>
      </c>
      <c r="E851" s="190" t="s">
        <v>2067</v>
      </c>
    </row>
    <row r="852" spans="4:5">
      <c r="D852" s="191" t="s">
        <v>2069</v>
      </c>
      <c r="E852" s="190" t="s">
        <v>2070</v>
      </c>
    </row>
    <row r="853" spans="4:5">
      <c r="D853" s="191" t="s">
        <v>2071</v>
      </c>
      <c r="E853" s="190" t="s">
        <v>2072</v>
      </c>
    </row>
    <row r="854" spans="4:5">
      <c r="D854" s="191" t="s">
        <v>31786</v>
      </c>
      <c r="E854" s="190" t="s">
        <v>31787</v>
      </c>
    </row>
    <row r="855" spans="4:5">
      <c r="D855" s="191" t="s">
        <v>4788</v>
      </c>
      <c r="E855" s="190" t="s">
        <v>2321</v>
      </c>
    </row>
    <row r="856" spans="4:5">
      <c r="D856" s="191" t="s">
        <v>31801</v>
      </c>
      <c r="E856" s="190" t="s">
        <v>31802</v>
      </c>
    </row>
    <row r="857" spans="4:5">
      <c r="D857" s="191" t="s">
        <v>3136</v>
      </c>
      <c r="E857" s="190" t="s">
        <v>3137</v>
      </c>
    </row>
  </sheetData>
  <sheetProtection sort="0" autoFilter="0"/>
  <mergeCells count="1">
    <mergeCell ref="A1:B1"/>
  </mergeCells>
  <conditionalFormatting sqref="D3:D9999">
    <cfRule type="duplicateValues" dxfId="117" priority="1010"/>
  </conditionalFormatting>
  <conditionalFormatting sqref="E842">
    <cfRule type="duplicateValues" dxfId="116" priority="4"/>
  </conditionalFormatting>
  <conditionalFormatting sqref="E843">
    <cfRule type="duplicateValues" dxfId="115" priority="3"/>
  </conditionalFormatting>
  <conditionalFormatting sqref="E844">
    <cfRule type="duplicateValues" dxfId="114" priority="2"/>
  </conditionalFormatting>
  <conditionalFormatting sqref="E846">
    <cfRule type="duplicateValues" dxfId="113" priority="1"/>
  </conditionalFormatting>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oglio9"/>
  <dimension ref="A1:AE2100"/>
  <sheetViews>
    <sheetView zoomScale="90" zoomScaleNormal="90" workbookViewId="0">
      <pane ySplit="1" topLeftCell="A2" activePane="bottomLeft" state="frozen"/>
      <selection pane="bottomLeft" activeCell="Z1" sqref="Z1"/>
    </sheetView>
  </sheetViews>
  <sheetFormatPr defaultColWidth="8.7265625" defaultRowHeight="14.5"/>
  <cols>
    <col min="1" max="1" width="7.453125" style="50" customWidth="1"/>
    <col min="2" max="2" width="7.26953125" style="9" customWidth="1"/>
    <col min="3" max="3" width="37.453125" style="17" customWidth="1"/>
    <col min="4" max="4" width="7.453125" style="9" customWidth="1"/>
    <col min="5" max="5" width="7.81640625" style="9" customWidth="1"/>
    <col min="6" max="6" width="6.1796875" style="29" customWidth="1"/>
    <col min="7" max="7" width="11.453125" style="29" customWidth="1"/>
    <col min="8" max="8" width="5.54296875" style="29" customWidth="1"/>
    <col min="9" max="9" width="4.81640625" style="39" customWidth="1"/>
    <col min="10" max="10" width="6.453125" style="31" customWidth="1"/>
    <col min="11" max="11" width="9.54296875" style="43" customWidth="1"/>
    <col min="12" max="12" width="8.54296875" style="33" customWidth="1"/>
    <col min="13" max="13" width="7.81640625" style="37" customWidth="1"/>
    <col min="14" max="14" width="11" style="33" customWidth="1"/>
    <col min="15" max="15" width="6.81640625" style="2" customWidth="1"/>
    <col min="16" max="16" width="10.453125" style="2" customWidth="1"/>
    <col min="17" max="17" width="7.453125" style="38" customWidth="1"/>
    <col min="18" max="18" width="11.1796875" style="35" customWidth="1"/>
    <col min="19" max="20" width="13.1796875" style="105" customWidth="1"/>
    <col min="21" max="21" width="17.7265625" bestFit="1" customWidth="1"/>
    <col min="22" max="22" width="9.453125" style="9" customWidth="1"/>
    <col min="23" max="23" width="8.81640625" style="153" customWidth="1"/>
    <col min="24" max="24" width="6.453125" customWidth="1"/>
    <col min="25" max="25" width="16.81640625" customWidth="1"/>
  </cols>
  <sheetData>
    <row r="1" spans="1:31" s="4" customFormat="1" ht="43" customHeight="1">
      <c r="A1" s="222" t="s">
        <v>32119</v>
      </c>
      <c r="B1" s="223" t="s">
        <v>32911</v>
      </c>
      <c r="C1" s="223" t="s">
        <v>4890</v>
      </c>
      <c r="D1" s="223" t="s">
        <v>32133</v>
      </c>
      <c r="E1" s="223" t="s">
        <v>32127</v>
      </c>
      <c r="F1" s="223" t="s">
        <v>32912</v>
      </c>
      <c r="G1" s="223" t="s">
        <v>32118</v>
      </c>
      <c r="H1" s="224" t="s">
        <v>4876</v>
      </c>
      <c r="I1" s="225" t="s">
        <v>13624</v>
      </c>
      <c r="J1" s="226" t="s">
        <v>11470</v>
      </c>
      <c r="K1" s="227" t="s">
        <v>32120</v>
      </c>
      <c r="L1" s="227" t="s">
        <v>14658</v>
      </c>
      <c r="M1" s="227" t="s">
        <v>32913</v>
      </c>
      <c r="N1" s="227" t="s">
        <v>32852</v>
      </c>
      <c r="O1" s="224" t="s">
        <v>13625</v>
      </c>
      <c r="P1" s="224" t="s">
        <v>14331</v>
      </c>
      <c r="Q1" s="224" t="s">
        <v>32914</v>
      </c>
      <c r="R1" s="228" t="s">
        <v>14501</v>
      </c>
      <c r="S1" s="229" t="s">
        <v>14502</v>
      </c>
      <c r="T1" s="230" t="s">
        <v>14336</v>
      </c>
      <c r="U1" s="231" t="s">
        <v>13626</v>
      </c>
      <c r="V1" s="231" t="s">
        <v>32915</v>
      </c>
      <c r="W1" s="232" t="s">
        <v>13627</v>
      </c>
      <c r="X1" s="268" t="s">
        <v>26600</v>
      </c>
      <c r="Z1" s="52">
        <f>COUNTA(C2:C1048576)</f>
        <v>0</v>
      </c>
      <c r="AA1" s="52">
        <f>SUBTOTAL(3,S:S)-1</f>
        <v>0</v>
      </c>
    </row>
    <row r="2" spans="1:31">
      <c r="C2"/>
      <c r="D2" s="2"/>
      <c r="E2" s="2"/>
      <c r="F2" s="38"/>
      <c r="G2" s="38"/>
      <c r="H2" s="38"/>
      <c r="I2" s="269"/>
      <c r="J2" s="21"/>
      <c r="K2" s="270"/>
      <c r="L2" s="37"/>
      <c r="N2" s="37"/>
      <c r="O2" s="29"/>
      <c r="U2" s="207"/>
      <c r="X2" s="9"/>
    </row>
    <row r="3" spans="1:31">
      <c r="C3"/>
      <c r="D3" s="2"/>
      <c r="E3" s="2"/>
      <c r="F3" s="38"/>
      <c r="G3" s="38"/>
      <c r="H3" s="38"/>
      <c r="I3" s="269"/>
      <c r="J3" s="21"/>
      <c r="K3" s="270"/>
      <c r="L3" s="37"/>
      <c r="N3" s="37"/>
      <c r="O3" s="29"/>
      <c r="U3" s="207"/>
      <c r="X3" s="9"/>
      <c r="AE3" s="49"/>
    </row>
    <row r="4" spans="1:31">
      <c r="C4"/>
      <c r="D4" s="2"/>
      <c r="E4" s="2"/>
      <c r="F4" s="38"/>
      <c r="G4" s="38"/>
      <c r="H4" s="38"/>
      <c r="I4" s="269"/>
      <c r="J4" s="21"/>
      <c r="K4" s="270"/>
      <c r="L4" s="37"/>
      <c r="N4" s="37"/>
      <c r="O4" s="29"/>
      <c r="U4" s="207"/>
      <c r="X4" s="9"/>
    </row>
    <row r="5" spans="1:31">
      <c r="C5"/>
      <c r="D5" s="2"/>
      <c r="E5" s="2"/>
      <c r="F5" s="38"/>
      <c r="G5" s="38"/>
      <c r="H5" s="38"/>
      <c r="I5" s="269"/>
      <c r="J5" s="21"/>
      <c r="K5" s="270"/>
      <c r="L5" s="37"/>
      <c r="N5" s="37"/>
      <c r="O5" s="29"/>
      <c r="U5" s="207"/>
      <c r="X5" s="9"/>
    </row>
    <row r="6" spans="1:31">
      <c r="C6"/>
      <c r="D6" s="2"/>
      <c r="E6" s="2"/>
      <c r="F6" s="38"/>
      <c r="G6" s="38"/>
      <c r="H6" s="38"/>
      <c r="I6" s="269"/>
      <c r="J6" s="21"/>
      <c r="K6" s="270"/>
      <c r="L6" s="37"/>
      <c r="N6" s="37"/>
      <c r="O6" s="29"/>
      <c r="U6" s="207"/>
      <c r="X6" s="9"/>
    </row>
    <row r="7" spans="1:31">
      <c r="C7"/>
      <c r="D7" s="2"/>
      <c r="E7" s="2"/>
      <c r="F7" s="38"/>
      <c r="G7" s="38"/>
      <c r="H7" s="38"/>
      <c r="I7" s="269"/>
      <c r="J7" s="21"/>
      <c r="K7" s="270"/>
      <c r="L7" s="37"/>
      <c r="N7" s="37"/>
      <c r="O7" s="29"/>
      <c r="U7" s="207"/>
      <c r="X7" s="9"/>
    </row>
    <row r="8" spans="1:31">
      <c r="C8"/>
      <c r="D8" s="2"/>
      <c r="E8" s="2"/>
      <c r="F8" s="38"/>
      <c r="G8" s="38"/>
      <c r="H8" s="38"/>
      <c r="I8" s="269"/>
      <c r="J8" s="21"/>
      <c r="K8" s="270"/>
      <c r="L8" s="37"/>
      <c r="N8" s="37"/>
      <c r="O8" s="29"/>
      <c r="U8" s="207"/>
      <c r="X8" s="9"/>
    </row>
    <row r="9" spans="1:31">
      <c r="C9"/>
      <c r="D9" s="2"/>
      <c r="E9" s="2"/>
      <c r="F9" s="38"/>
      <c r="G9" s="38"/>
      <c r="H9" s="38"/>
      <c r="I9" s="269"/>
      <c r="J9" s="21"/>
      <c r="K9" s="270"/>
      <c r="L9" s="37"/>
      <c r="N9" s="37"/>
      <c r="O9" s="29"/>
      <c r="U9" s="207"/>
      <c r="X9" s="9"/>
    </row>
    <row r="10" spans="1:31">
      <c r="C10"/>
      <c r="D10" s="2"/>
      <c r="E10" s="2"/>
      <c r="F10" s="38"/>
      <c r="G10" s="38"/>
      <c r="H10" s="38"/>
      <c r="I10" s="269"/>
      <c r="J10" s="21"/>
      <c r="K10" s="270"/>
      <c r="L10" s="37"/>
      <c r="N10" s="37"/>
      <c r="O10" s="29"/>
      <c r="U10" s="207"/>
      <c r="X10" s="9"/>
    </row>
    <row r="11" spans="1:31">
      <c r="C11"/>
      <c r="D11" s="2"/>
      <c r="E11" s="2"/>
      <c r="F11" s="38"/>
      <c r="G11" s="38"/>
      <c r="H11" s="38"/>
      <c r="I11" s="269"/>
      <c r="J11" s="21"/>
      <c r="K11" s="270"/>
      <c r="L11" s="37"/>
      <c r="N11" s="37"/>
      <c r="O11" s="29"/>
      <c r="U11" s="207"/>
      <c r="X11" s="9"/>
    </row>
    <row r="12" spans="1:31">
      <c r="C12"/>
      <c r="D12" s="2"/>
      <c r="E12" s="2"/>
      <c r="F12" s="38"/>
      <c r="G12" s="38"/>
      <c r="H12" s="38"/>
      <c r="I12" s="269"/>
      <c r="J12" s="21"/>
      <c r="K12" s="270"/>
      <c r="L12" s="37"/>
      <c r="N12" s="37"/>
      <c r="O12" s="29"/>
      <c r="U12" s="207"/>
      <c r="X12" s="9"/>
    </row>
    <row r="13" spans="1:31">
      <c r="C13"/>
      <c r="D13" s="2"/>
      <c r="E13" s="2"/>
      <c r="F13" s="38"/>
      <c r="G13" s="38"/>
      <c r="H13" s="38"/>
      <c r="I13" s="269"/>
      <c r="J13" s="21"/>
      <c r="K13" s="270"/>
      <c r="L13" s="37"/>
      <c r="N13" s="37"/>
      <c r="O13" s="29"/>
      <c r="U13" s="207"/>
      <c r="X13" s="9"/>
    </row>
    <row r="14" spans="1:31">
      <c r="C14"/>
      <c r="D14" s="2"/>
      <c r="E14" s="2"/>
      <c r="F14" s="38"/>
      <c r="G14" s="38"/>
      <c r="H14" s="38"/>
      <c r="I14" s="269"/>
      <c r="J14" s="21"/>
      <c r="K14" s="270"/>
      <c r="L14" s="37"/>
      <c r="N14" s="37"/>
      <c r="O14" s="29"/>
      <c r="U14" s="207"/>
      <c r="X14" s="9"/>
    </row>
    <row r="15" spans="1:31">
      <c r="C15"/>
      <c r="D15" s="2"/>
      <c r="E15" s="2"/>
      <c r="F15" s="38"/>
      <c r="G15" s="38"/>
      <c r="H15" s="38"/>
      <c r="I15" s="269"/>
      <c r="J15" s="21"/>
      <c r="K15" s="270"/>
      <c r="L15" s="37"/>
      <c r="N15" s="37"/>
      <c r="O15" s="29"/>
      <c r="U15" s="207"/>
      <c r="X15" s="9"/>
    </row>
    <row r="16" spans="1:31">
      <c r="C16"/>
      <c r="D16" s="2"/>
      <c r="E16" s="2"/>
      <c r="F16" s="38"/>
      <c r="G16" s="38"/>
      <c r="H16" s="38"/>
      <c r="I16" s="269"/>
      <c r="J16" s="21"/>
      <c r="K16" s="270"/>
      <c r="L16" s="37"/>
      <c r="N16" s="37"/>
      <c r="O16" s="29"/>
      <c r="U16" s="207"/>
      <c r="X16" s="9"/>
    </row>
    <row r="17" spans="3:24">
      <c r="C17"/>
      <c r="D17" s="2"/>
      <c r="E17" s="2"/>
      <c r="F17" s="38"/>
      <c r="G17" s="38"/>
      <c r="H17" s="38"/>
      <c r="I17" s="269"/>
      <c r="J17" s="21"/>
      <c r="K17" s="270"/>
      <c r="L17" s="37"/>
      <c r="N17" s="37"/>
      <c r="O17" s="29"/>
      <c r="U17" s="207"/>
      <c r="X17" s="9"/>
    </row>
    <row r="18" spans="3:24">
      <c r="C18"/>
      <c r="D18" s="2"/>
      <c r="E18" s="2"/>
      <c r="F18" s="38"/>
      <c r="G18" s="38"/>
      <c r="H18" s="38"/>
      <c r="I18" s="269"/>
      <c r="J18" s="21"/>
      <c r="K18" s="270"/>
      <c r="L18" s="37"/>
      <c r="N18" s="37"/>
      <c r="O18" s="29"/>
      <c r="U18" s="207"/>
      <c r="X18" s="9"/>
    </row>
    <row r="19" spans="3:24">
      <c r="C19"/>
      <c r="D19" s="2"/>
      <c r="E19" s="2"/>
      <c r="F19" s="38"/>
      <c r="G19" s="38"/>
      <c r="H19" s="38"/>
      <c r="I19" s="269"/>
      <c r="J19" s="21"/>
      <c r="K19" s="270"/>
      <c r="L19" s="37"/>
      <c r="N19" s="37"/>
      <c r="O19" s="29"/>
      <c r="U19" s="207"/>
      <c r="X19" s="9"/>
    </row>
    <row r="20" spans="3:24">
      <c r="C20"/>
      <c r="D20" s="2"/>
      <c r="E20" s="2"/>
      <c r="F20" s="38"/>
      <c r="G20" s="38"/>
      <c r="H20" s="38"/>
      <c r="I20" s="269"/>
      <c r="J20" s="21"/>
      <c r="K20" s="270"/>
      <c r="L20" s="37"/>
      <c r="N20" s="37"/>
      <c r="O20" s="29"/>
      <c r="U20" s="207"/>
      <c r="X20" s="9"/>
    </row>
    <row r="21" spans="3:24">
      <c r="C21"/>
      <c r="D21" s="2"/>
      <c r="E21" s="2"/>
      <c r="F21" s="38"/>
      <c r="G21" s="38"/>
      <c r="H21" s="38"/>
      <c r="I21" s="269"/>
      <c r="J21" s="21"/>
      <c r="K21" s="270"/>
      <c r="L21" s="37"/>
      <c r="N21" s="37"/>
      <c r="O21" s="29"/>
      <c r="U21" s="207"/>
      <c r="X21" s="9"/>
    </row>
    <row r="22" spans="3:24">
      <c r="C22"/>
      <c r="D22" s="2"/>
      <c r="E22" s="2"/>
      <c r="F22" s="38"/>
      <c r="G22" s="38"/>
      <c r="H22" s="38"/>
      <c r="I22" s="269"/>
      <c r="J22" s="21"/>
      <c r="K22" s="270"/>
      <c r="L22" s="37"/>
      <c r="N22" s="37"/>
      <c r="O22" s="29"/>
      <c r="U22" s="207"/>
      <c r="X22" s="9"/>
    </row>
    <row r="23" spans="3:24">
      <c r="C23"/>
      <c r="D23" s="2"/>
      <c r="E23" s="2"/>
      <c r="F23" s="38"/>
      <c r="G23" s="38"/>
      <c r="H23" s="38"/>
      <c r="I23" s="269"/>
      <c r="J23" s="21"/>
      <c r="K23" s="270"/>
      <c r="L23" s="37"/>
      <c r="N23" s="37"/>
      <c r="O23" s="29"/>
      <c r="U23" s="207"/>
      <c r="X23" s="9"/>
    </row>
    <row r="24" spans="3:24">
      <c r="C24"/>
      <c r="D24" s="2"/>
      <c r="E24" s="2"/>
      <c r="F24" s="38"/>
      <c r="G24" s="38"/>
      <c r="H24" s="38"/>
      <c r="I24" s="269"/>
      <c r="J24" s="21"/>
      <c r="K24" s="270"/>
      <c r="L24" s="37"/>
      <c r="N24" s="37"/>
      <c r="O24" s="29"/>
      <c r="U24" s="207"/>
      <c r="X24" s="9"/>
    </row>
    <row r="25" spans="3:24">
      <c r="C25"/>
      <c r="D25" s="2"/>
      <c r="E25" s="2"/>
      <c r="F25" s="38"/>
      <c r="G25" s="38"/>
      <c r="H25" s="38"/>
      <c r="I25" s="269"/>
      <c r="J25" s="21"/>
      <c r="K25" s="270"/>
      <c r="L25" s="37"/>
      <c r="N25" s="37"/>
      <c r="O25" s="29"/>
      <c r="U25" s="207"/>
      <c r="X25" s="9"/>
    </row>
    <row r="26" spans="3:24">
      <c r="C26"/>
      <c r="D26" s="2"/>
      <c r="E26" s="2"/>
      <c r="F26" s="38"/>
      <c r="G26" s="38"/>
      <c r="H26" s="38"/>
      <c r="I26" s="269"/>
      <c r="J26" s="21"/>
      <c r="K26" s="270"/>
      <c r="L26" s="37"/>
      <c r="N26" s="37"/>
      <c r="O26" s="29"/>
      <c r="U26" s="207"/>
      <c r="X26" s="9"/>
    </row>
    <row r="27" spans="3:24">
      <c r="C27"/>
      <c r="D27" s="2"/>
      <c r="E27" s="2"/>
      <c r="F27" s="38"/>
      <c r="G27" s="38"/>
      <c r="H27" s="38"/>
      <c r="I27" s="269"/>
      <c r="J27" s="21"/>
      <c r="K27" s="270"/>
      <c r="L27" s="37"/>
      <c r="N27" s="37"/>
      <c r="O27" s="29"/>
      <c r="U27" s="207"/>
      <c r="X27" s="9"/>
    </row>
    <row r="28" spans="3:24">
      <c r="C28"/>
      <c r="D28" s="2"/>
      <c r="E28" s="2"/>
      <c r="F28" s="38"/>
      <c r="G28" s="38"/>
      <c r="H28" s="38"/>
      <c r="I28" s="269"/>
      <c r="J28" s="21"/>
      <c r="K28" s="270"/>
      <c r="L28" s="37"/>
      <c r="N28" s="37"/>
      <c r="O28" s="29"/>
      <c r="U28" s="207"/>
      <c r="X28" s="9"/>
    </row>
    <row r="29" spans="3:24">
      <c r="C29"/>
      <c r="D29" s="2"/>
      <c r="E29" s="2"/>
      <c r="F29" s="38"/>
      <c r="G29" s="38"/>
      <c r="H29" s="38"/>
      <c r="I29" s="269"/>
      <c r="J29" s="21"/>
      <c r="K29" s="270"/>
      <c r="L29" s="37"/>
      <c r="N29" s="37"/>
      <c r="O29" s="29"/>
      <c r="U29" s="207"/>
      <c r="X29" s="9"/>
    </row>
    <row r="30" spans="3:24">
      <c r="C30"/>
      <c r="D30" s="2"/>
      <c r="E30" s="2"/>
      <c r="F30" s="38"/>
      <c r="G30" s="38"/>
      <c r="H30" s="38"/>
      <c r="I30" s="269"/>
      <c r="J30" s="21"/>
      <c r="K30" s="270"/>
      <c r="L30" s="37"/>
      <c r="N30" s="37"/>
      <c r="O30" s="29"/>
      <c r="U30" s="207"/>
      <c r="X30" s="9"/>
    </row>
    <row r="31" spans="3:24">
      <c r="C31"/>
      <c r="D31" s="2"/>
      <c r="E31" s="2"/>
      <c r="F31" s="38"/>
      <c r="G31" s="38"/>
      <c r="H31" s="38"/>
      <c r="I31" s="269"/>
      <c r="J31" s="21"/>
      <c r="K31" s="270"/>
      <c r="L31" s="37"/>
      <c r="N31" s="37"/>
      <c r="O31" s="29"/>
      <c r="U31" s="207"/>
      <c r="X31" s="9"/>
    </row>
    <row r="32" spans="3:24">
      <c r="C32"/>
      <c r="D32" s="2"/>
      <c r="E32" s="2"/>
      <c r="F32" s="38"/>
      <c r="G32" s="38"/>
      <c r="H32" s="38"/>
      <c r="I32" s="269"/>
      <c r="J32" s="21"/>
      <c r="K32" s="270"/>
      <c r="L32" s="37"/>
      <c r="N32" s="37"/>
      <c r="O32" s="29"/>
      <c r="U32" s="207"/>
      <c r="X32" s="9"/>
    </row>
    <row r="33" spans="3:24">
      <c r="C33"/>
      <c r="D33" s="2"/>
      <c r="E33" s="2"/>
      <c r="F33" s="38"/>
      <c r="G33" s="38"/>
      <c r="H33" s="38"/>
      <c r="I33" s="269"/>
      <c r="J33" s="21"/>
      <c r="K33" s="270"/>
      <c r="L33" s="37"/>
      <c r="N33" s="37"/>
      <c r="O33" s="29"/>
      <c r="U33" s="207"/>
      <c r="X33" s="9"/>
    </row>
    <row r="34" spans="3:24">
      <c r="C34"/>
      <c r="D34" s="2"/>
      <c r="E34" s="2"/>
      <c r="F34" s="38"/>
      <c r="G34" s="38"/>
      <c r="H34" s="38"/>
      <c r="I34" s="269"/>
      <c r="J34" s="21"/>
      <c r="K34" s="270"/>
      <c r="L34" s="37"/>
      <c r="N34" s="37"/>
      <c r="O34" s="29"/>
      <c r="U34" s="207"/>
      <c r="X34" s="9"/>
    </row>
    <row r="35" spans="3:24">
      <c r="C35"/>
      <c r="D35" s="2"/>
      <c r="E35" s="2"/>
      <c r="F35" s="38"/>
      <c r="G35" s="38"/>
      <c r="H35" s="38"/>
      <c r="I35" s="269"/>
      <c r="J35" s="21"/>
      <c r="K35" s="270"/>
      <c r="L35" s="37"/>
      <c r="N35" s="37"/>
      <c r="O35" s="29"/>
      <c r="U35" s="207"/>
      <c r="X35" s="9"/>
    </row>
    <row r="36" spans="3:24">
      <c r="C36"/>
      <c r="D36" s="2"/>
      <c r="E36" s="2"/>
      <c r="F36" s="38"/>
      <c r="G36" s="38"/>
      <c r="H36" s="38"/>
      <c r="I36" s="269"/>
      <c r="J36" s="21"/>
      <c r="K36" s="270"/>
      <c r="L36" s="37"/>
      <c r="N36" s="37"/>
      <c r="O36" s="29"/>
      <c r="U36" s="207"/>
      <c r="X36" s="9"/>
    </row>
    <row r="37" spans="3:24">
      <c r="C37"/>
      <c r="D37" s="2"/>
      <c r="E37" s="2"/>
      <c r="F37" s="38"/>
      <c r="G37" s="38"/>
      <c r="H37" s="38"/>
      <c r="I37" s="269"/>
      <c r="J37" s="21"/>
      <c r="K37" s="270"/>
      <c r="L37" s="37"/>
      <c r="N37" s="37"/>
      <c r="O37" s="29"/>
      <c r="U37" s="207"/>
      <c r="X37" s="9"/>
    </row>
    <row r="38" spans="3:24">
      <c r="C38"/>
      <c r="D38" s="2"/>
      <c r="E38" s="2"/>
      <c r="F38" s="38"/>
      <c r="G38" s="38"/>
      <c r="H38" s="38"/>
      <c r="I38" s="269"/>
      <c r="J38" s="21"/>
      <c r="K38" s="270"/>
      <c r="L38" s="37"/>
      <c r="N38" s="37"/>
      <c r="O38" s="29"/>
      <c r="U38" s="207"/>
      <c r="X38" s="9"/>
    </row>
    <row r="39" spans="3:24">
      <c r="C39"/>
      <c r="D39" s="2"/>
      <c r="E39" s="2"/>
      <c r="F39" s="38"/>
      <c r="G39" s="38"/>
      <c r="H39" s="38"/>
      <c r="I39" s="269"/>
      <c r="J39" s="21"/>
      <c r="K39" s="270"/>
      <c r="L39" s="37"/>
      <c r="N39" s="37"/>
      <c r="O39" s="29"/>
      <c r="U39" s="207"/>
      <c r="X39" s="9"/>
    </row>
    <row r="40" spans="3:24">
      <c r="C40"/>
      <c r="D40" s="2"/>
      <c r="E40" s="2"/>
      <c r="F40" s="38"/>
      <c r="G40" s="38"/>
      <c r="H40" s="38"/>
      <c r="I40" s="269"/>
      <c r="J40" s="21"/>
      <c r="K40" s="270"/>
      <c r="L40" s="37"/>
      <c r="N40" s="37"/>
      <c r="O40" s="29"/>
      <c r="U40" s="207"/>
      <c r="X40" s="9"/>
    </row>
    <row r="41" spans="3:24">
      <c r="C41"/>
      <c r="D41" s="2"/>
      <c r="E41" s="2"/>
      <c r="F41" s="38"/>
      <c r="G41" s="38"/>
      <c r="H41" s="38"/>
      <c r="I41" s="269"/>
      <c r="J41" s="21"/>
      <c r="K41" s="270"/>
      <c r="L41" s="37"/>
      <c r="N41" s="37"/>
      <c r="O41" s="29"/>
      <c r="U41" s="207"/>
      <c r="X41" s="9"/>
    </row>
    <row r="42" spans="3:24">
      <c r="C42"/>
      <c r="D42" s="2"/>
      <c r="E42" s="2"/>
      <c r="F42" s="38"/>
      <c r="G42" s="38"/>
      <c r="H42" s="38"/>
      <c r="I42" s="269"/>
      <c r="J42" s="21"/>
      <c r="K42" s="270"/>
      <c r="L42" s="37"/>
      <c r="N42" s="37"/>
      <c r="O42" s="29"/>
      <c r="U42" s="207"/>
      <c r="X42" s="9"/>
    </row>
    <row r="43" spans="3:24">
      <c r="C43"/>
      <c r="D43" s="2"/>
      <c r="E43" s="2"/>
      <c r="F43" s="38"/>
      <c r="G43" s="38"/>
      <c r="H43" s="38"/>
      <c r="I43" s="269"/>
      <c r="J43" s="21"/>
      <c r="K43" s="270"/>
      <c r="L43" s="37"/>
      <c r="N43" s="37"/>
      <c r="O43" s="29"/>
      <c r="U43" s="207"/>
      <c r="X43" s="9"/>
    </row>
    <row r="44" spans="3:24">
      <c r="C44"/>
      <c r="D44" s="2"/>
      <c r="E44" s="2"/>
      <c r="F44" s="38"/>
      <c r="G44" s="38"/>
      <c r="H44" s="38"/>
      <c r="I44" s="269"/>
      <c r="J44" s="21"/>
      <c r="K44" s="270"/>
      <c r="L44" s="37"/>
      <c r="N44" s="37"/>
      <c r="O44" s="29"/>
      <c r="U44" s="207"/>
      <c r="X44" s="9"/>
    </row>
    <row r="45" spans="3:24">
      <c r="C45"/>
      <c r="D45" s="2"/>
      <c r="E45" s="2"/>
      <c r="F45" s="38"/>
      <c r="G45" s="38"/>
      <c r="H45" s="38"/>
      <c r="I45" s="269"/>
      <c r="J45" s="21"/>
      <c r="K45" s="270"/>
      <c r="L45" s="37"/>
      <c r="N45" s="37"/>
      <c r="O45" s="29"/>
      <c r="U45" s="207"/>
      <c r="X45" s="9"/>
    </row>
    <row r="46" spans="3:24">
      <c r="C46"/>
      <c r="D46" s="2"/>
      <c r="E46" s="2"/>
      <c r="F46" s="38"/>
      <c r="G46" s="38"/>
      <c r="H46" s="38"/>
      <c r="I46" s="269"/>
      <c r="J46" s="21"/>
      <c r="K46" s="270"/>
      <c r="L46" s="37"/>
      <c r="N46" s="37"/>
      <c r="O46" s="29"/>
      <c r="U46" s="207"/>
      <c r="X46" s="9"/>
    </row>
    <row r="47" spans="3:24">
      <c r="C47"/>
      <c r="D47" s="2"/>
      <c r="E47" s="2"/>
      <c r="F47" s="38"/>
      <c r="G47" s="38"/>
      <c r="H47" s="38"/>
      <c r="I47" s="269"/>
      <c r="J47" s="21"/>
      <c r="K47" s="270"/>
      <c r="L47" s="37"/>
      <c r="N47" s="37"/>
      <c r="O47" s="29"/>
      <c r="U47" s="207"/>
      <c r="X47" s="9"/>
    </row>
    <row r="48" spans="3:24">
      <c r="C48"/>
      <c r="D48" s="2"/>
      <c r="E48" s="2"/>
      <c r="F48" s="38"/>
      <c r="G48" s="38"/>
      <c r="H48" s="38"/>
      <c r="I48" s="269"/>
      <c r="J48" s="21"/>
      <c r="K48" s="270"/>
      <c r="L48" s="37"/>
      <c r="N48" s="37"/>
      <c r="O48" s="29"/>
      <c r="U48" s="207"/>
      <c r="X48" s="9"/>
    </row>
    <row r="49" spans="3:24">
      <c r="C49"/>
      <c r="D49" s="2"/>
      <c r="E49" s="2"/>
      <c r="F49" s="38"/>
      <c r="G49" s="38"/>
      <c r="H49" s="38"/>
      <c r="I49" s="269"/>
      <c r="J49" s="21"/>
      <c r="K49" s="270"/>
      <c r="L49" s="37"/>
      <c r="N49" s="37"/>
      <c r="O49" s="29"/>
      <c r="U49" s="207"/>
      <c r="X49" s="9"/>
    </row>
    <row r="50" spans="3:24">
      <c r="C50"/>
      <c r="D50" s="2"/>
      <c r="E50" s="2"/>
      <c r="F50" s="38"/>
      <c r="G50" s="38"/>
      <c r="H50" s="38"/>
      <c r="I50" s="269"/>
      <c r="J50" s="21"/>
      <c r="K50" s="270"/>
      <c r="L50" s="37"/>
      <c r="N50" s="37"/>
      <c r="O50" s="29"/>
      <c r="U50" s="207"/>
      <c r="X50" s="9"/>
    </row>
    <row r="51" spans="3:24">
      <c r="C51"/>
      <c r="D51" s="2"/>
      <c r="E51" s="2"/>
      <c r="F51" s="38"/>
      <c r="G51" s="38"/>
      <c r="H51" s="38"/>
      <c r="I51" s="269"/>
      <c r="J51" s="21"/>
      <c r="K51" s="270"/>
      <c r="L51" s="37"/>
      <c r="N51" s="37"/>
      <c r="O51" s="29"/>
      <c r="U51" s="207"/>
      <c r="X51" s="9"/>
    </row>
    <row r="52" spans="3:24">
      <c r="C52"/>
      <c r="D52" s="2"/>
      <c r="E52" s="2"/>
      <c r="F52" s="38"/>
      <c r="G52" s="38"/>
      <c r="H52" s="38"/>
      <c r="I52" s="269"/>
      <c r="J52" s="21"/>
      <c r="K52" s="270"/>
      <c r="L52" s="37"/>
      <c r="N52" s="37"/>
      <c r="O52" s="29"/>
      <c r="U52" s="207"/>
      <c r="X52" s="9"/>
    </row>
    <row r="53" spans="3:24">
      <c r="C53"/>
      <c r="D53" s="2"/>
      <c r="E53" s="2"/>
      <c r="F53" s="38"/>
      <c r="G53" s="38"/>
      <c r="H53" s="38"/>
      <c r="I53" s="269"/>
      <c r="J53" s="21"/>
      <c r="K53" s="270"/>
      <c r="L53" s="37"/>
      <c r="N53" s="37"/>
      <c r="O53" s="29"/>
      <c r="U53" s="207"/>
      <c r="X53" s="9"/>
    </row>
    <row r="54" spans="3:24">
      <c r="C54"/>
      <c r="D54" s="2"/>
      <c r="E54" s="2"/>
      <c r="F54" s="38"/>
      <c r="G54" s="38"/>
      <c r="H54" s="38"/>
      <c r="I54" s="269"/>
      <c r="J54" s="21"/>
      <c r="K54" s="270"/>
      <c r="L54" s="37"/>
      <c r="N54" s="37"/>
      <c r="O54" s="29"/>
      <c r="U54" s="207"/>
      <c r="X54" s="9"/>
    </row>
    <row r="55" spans="3:24">
      <c r="C55"/>
      <c r="D55" s="2"/>
      <c r="E55" s="2"/>
      <c r="F55" s="38"/>
      <c r="G55" s="38"/>
      <c r="H55" s="38"/>
      <c r="I55" s="269"/>
      <c r="J55" s="21"/>
      <c r="K55" s="270"/>
      <c r="L55" s="37"/>
      <c r="N55" s="37"/>
      <c r="O55" s="29"/>
      <c r="U55" s="207"/>
      <c r="X55" s="9"/>
    </row>
    <row r="56" spans="3:24">
      <c r="C56"/>
      <c r="D56" s="2"/>
      <c r="E56" s="2"/>
      <c r="F56" s="38"/>
      <c r="G56" s="38"/>
      <c r="H56" s="38"/>
      <c r="I56" s="269"/>
      <c r="J56" s="21"/>
      <c r="K56" s="270"/>
      <c r="L56" s="37"/>
      <c r="N56" s="37"/>
      <c r="O56" s="29"/>
      <c r="U56" s="207"/>
      <c r="X56" s="9"/>
    </row>
    <row r="57" spans="3:24">
      <c r="C57"/>
      <c r="D57" s="2"/>
      <c r="E57" s="2"/>
      <c r="F57" s="38"/>
      <c r="G57" s="38"/>
      <c r="H57" s="38"/>
      <c r="I57" s="269"/>
      <c r="J57" s="21"/>
      <c r="K57" s="270"/>
      <c r="L57" s="37"/>
      <c r="N57" s="37"/>
      <c r="O57" s="29"/>
      <c r="U57" s="207"/>
      <c r="X57" s="9"/>
    </row>
    <row r="58" spans="3:24">
      <c r="C58"/>
      <c r="D58" s="2"/>
      <c r="E58" s="2"/>
      <c r="F58" s="38"/>
      <c r="G58" s="38"/>
      <c r="H58" s="38"/>
      <c r="I58" s="269"/>
      <c r="J58" s="21"/>
      <c r="K58" s="270"/>
      <c r="L58" s="37"/>
      <c r="N58" s="37"/>
      <c r="O58" s="29"/>
      <c r="U58" s="207"/>
      <c r="X58" s="9"/>
    </row>
    <row r="59" spans="3:24">
      <c r="C59"/>
      <c r="D59" s="2"/>
      <c r="E59" s="2"/>
      <c r="F59" s="38"/>
      <c r="G59" s="38"/>
      <c r="H59" s="38"/>
      <c r="I59" s="269"/>
      <c r="J59" s="21"/>
      <c r="K59" s="270"/>
      <c r="L59" s="37"/>
      <c r="N59" s="37"/>
      <c r="O59" s="29"/>
      <c r="U59" s="207"/>
      <c r="X59" s="9"/>
    </row>
    <row r="60" spans="3:24">
      <c r="C60"/>
      <c r="D60" s="2"/>
      <c r="E60" s="2"/>
      <c r="F60" s="38"/>
      <c r="G60" s="38"/>
      <c r="H60" s="38"/>
      <c r="I60" s="269"/>
      <c r="J60" s="21"/>
      <c r="K60" s="270"/>
      <c r="L60" s="37"/>
      <c r="N60" s="37"/>
      <c r="O60" s="29"/>
      <c r="U60" s="207"/>
      <c r="X60" s="9"/>
    </row>
    <row r="61" spans="3:24">
      <c r="C61"/>
      <c r="D61" s="2"/>
      <c r="E61" s="2"/>
      <c r="F61" s="38"/>
      <c r="G61" s="38"/>
      <c r="H61" s="38"/>
      <c r="I61" s="269"/>
      <c r="J61" s="21"/>
      <c r="K61" s="270"/>
      <c r="L61" s="37"/>
      <c r="N61" s="37"/>
      <c r="O61" s="29"/>
      <c r="U61" s="207"/>
      <c r="X61" s="9"/>
    </row>
    <row r="62" spans="3:24">
      <c r="C62"/>
      <c r="D62" s="2"/>
      <c r="E62" s="2"/>
      <c r="F62" s="38"/>
      <c r="G62" s="38"/>
      <c r="H62" s="38"/>
      <c r="I62" s="269"/>
      <c r="J62" s="21"/>
      <c r="K62" s="270"/>
      <c r="L62" s="37"/>
      <c r="N62" s="37"/>
      <c r="O62" s="29"/>
      <c r="U62" s="207"/>
      <c r="X62" s="9"/>
    </row>
    <row r="63" spans="3:24">
      <c r="C63"/>
      <c r="D63" s="2"/>
      <c r="E63" s="2"/>
      <c r="F63" s="38"/>
      <c r="G63" s="38"/>
      <c r="H63" s="38"/>
      <c r="I63" s="269"/>
      <c r="J63" s="21"/>
      <c r="K63" s="270"/>
      <c r="L63" s="37"/>
      <c r="N63" s="37"/>
      <c r="O63" s="29"/>
      <c r="U63" s="207"/>
      <c r="X63" s="9"/>
    </row>
    <row r="64" spans="3:24">
      <c r="C64"/>
      <c r="D64" s="2"/>
      <c r="E64" s="2"/>
      <c r="F64" s="38"/>
      <c r="G64" s="38"/>
      <c r="H64" s="38"/>
      <c r="I64" s="269"/>
      <c r="J64" s="21"/>
      <c r="K64" s="270"/>
      <c r="L64" s="37"/>
      <c r="N64" s="37"/>
      <c r="O64" s="29"/>
      <c r="U64" s="207"/>
      <c r="X64" s="9"/>
    </row>
    <row r="65" spans="3:24">
      <c r="C65"/>
      <c r="D65" s="2"/>
      <c r="E65" s="2"/>
      <c r="F65" s="38"/>
      <c r="G65" s="38"/>
      <c r="H65" s="38"/>
      <c r="I65" s="269"/>
      <c r="J65" s="21"/>
      <c r="K65" s="270"/>
      <c r="L65" s="37"/>
      <c r="N65" s="37"/>
      <c r="O65" s="29"/>
      <c r="U65" s="207"/>
      <c r="X65" s="9"/>
    </row>
    <row r="66" spans="3:24">
      <c r="C66"/>
      <c r="D66" s="2"/>
      <c r="E66" s="2"/>
      <c r="F66" s="38"/>
      <c r="G66" s="38"/>
      <c r="H66" s="38"/>
      <c r="I66" s="269"/>
      <c r="J66" s="21"/>
      <c r="K66" s="270"/>
      <c r="L66" s="37"/>
      <c r="N66" s="37"/>
      <c r="O66" s="29"/>
      <c r="U66" s="207"/>
      <c r="X66" s="9"/>
    </row>
    <row r="67" spans="3:24">
      <c r="C67"/>
      <c r="D67" s="2"/>
      <c r="E67" s="2"/>
      <c r="F67" s="38"/>
      <c r="G67" s="38"/>
      <c r="H67" s="38"/>
      <c r="I67" s="269"/>
      <c r="J67" s="21"/>
      <c r="K67" s="270"/>
      <c r="L67" s="37"/>
      <c r="N67" s="37"/>
      <c r="O67" s="29"/>
      <c r="U67" s="207"/>
      <c r="X67" s="9"/>
    </row>
    <row r="68" spans="3:24">
      <c r="C68"/>
      <c r="D68" s="2"/>
      <c r="E68" s="2"/>
      <c r="F68" s="38"/>
      <c r="G68" s="38"/>
      <c r="H68" s="38"/>
      <c r="I68" s="269"/>
      <c r="J68" s="21"/>
      <c r="K68" s="270"/>
      <c r="L68" s="37"/>
      <c r="N68" s="37"/>
      <c r="O68" s="29"/>
      <c r="U68" s="207"/>
      <c r="X68" s="9"/>
    </row>
    <row r="69" spans="3:24">
      <c r="C69"/>
      <c r="D69" s="2"/>
      <c r="E69" s="2"/>
      <c r="F69" s="38"/>
      <c r="G69" s="38"/>
      <c r="H69" s="38"/>
      <c r="I69" s="269"/>
      <c r="J69" s="21"/>
      <c r="K69" s="270"/>
      <c r="L69" s="37"/>
      <c r="N69" s="37"/>
      <c r="O69" s="29"/>
      <c r="U69" s="207"/>
      <c r="X69" s="9"/>
    </row>
    <row r="70" spans="3:24">
      <c r="C70"/>
      <c r="D70" s="2"/>
      <c r="E70" s="2"/>
      <c r="F70" s="38"/>
      <c r="G70" s="38"/>
      <c r="H70" s="38"/>
      <c r="I70" s="269"/>
      <c r="J70" s="21"/>
      <c r="K70" s="270"/>
      <c r="L70" s="37"/>
      <c r="N70" s="37"/>
      <c r="O70" s="29"/>
      <c r="U70" s="207"/>
      <c r="X70" s="9"/>
    </row>
    <row r="71" spans="3:24">
      <c r="C71"/>
      <c r="D71" s="2"/>
      <c r="E71" s="2"/>
      <c r="F71" s="38"/>
      <c r="G71" s="38"/>
      <c r="H71" s="38"/>
      <c r="I71" s="269"/>
      <c r="J71" s="21"/>
      <c r="K71" s="270"/>
      <c r="L71" s="37"/>
      <c r="N71" s="37"/>
      <c r="O71" s="29"/>
      <c r="U71" s="207"/>
      <c r="X71" s="9"/>
    </row>
    <row r="72" spans="3:24">
      <c r="C72"/>
      <c r="D72" s="2"/>
      <c r="E72" s="2"/>
      <c r="F72" s="38"/>
      <c r="G72" s="38"/>
      <c r="H72" s="38"/>
      <c r="I72" s="269"/>
      <c r="J72" s="21"/>
      <c r="K72" s="270"/>
      <c r="L72" s="37"/>
      <c r="N72" s="37"/>
      <c r="O72" s="29"/>
      <c r="U72" s="207"/>
      <c r="X72" s="9"/>
    </row>
    <row r="73" spans="3:24">
      <c r="C73"/>
      <c r="D73" s="2"/>
      <c r="E73" s="2"/>
      <c r="F73" s="38"/>
      <c r="G73" s="38"/>
      <c r="H73" s="38"/>
      <c r="I73" s="269"/>
      <c r="J73" s="21"/>
      <c r="K73" s="270"/>
      <c r="L73" s="37"/>
      <c r="N73" s="37"/>
      <c r="O73" s="29"/>
      <c r="U73" s="207"/>
      <c r="X73" s="9"/>
    </row>
    <row r="74" spans="3:24">
      <c r="C74"/>
      <c r="D74" s="2"/>
      <c r="E74" s="2"/>
      <c r="F74" s="38"/>
      <c r="G74" s="38"/>
      <c r="H74" s="38"/>
      <c r="I74" s="269"/>
      <c r="J74" s="21"/>
      <c r="K74" s="270"/>
      <c r="L74" s="37"/>
      <c r="N74" s="37"/>
      <c r="O74" s="29"/>
      <c r="U74" s="207"/>
      <c r="X74" s="9"/>
    </row>
    <row r="75" spans="3:24">
      <c r="C75"/>
      <c r="D75" s="2"/>
      <c r="E75" s="2"/>
      <c r="F75" s="38"/>
      <c r="G75" s="38"/>
      <c r="H75" s="38"/>
      <c r="I75" s="269"/>
      <c r="J75" s="21"/>
      <c r="K75" s="270"/>
      <c r="L75" s="37"/>
      <c r="N75" s="37"/>
      <c r="O75" s="29"/>
      <c r="U75" s="207"/>
      <c r="X75" s="9"/>
    </row>
    <row r="76" spans="3:24">
      <c r="C76"/>
      <c r="D76" s="2"/>
      <c r="E76" s="2"/>
      <c r="F76" s="38"/>
      <c r="G76" s="38"/>
      <c r="H76" s="38"/>
      <c r="I76" s="269"/>
      <c r="J76" s="21"/>
      <c r="K76" s="270"/>
      <c r="L76" s="37"/>
      <c r="N76" s="37"/>
      <c r="O76" s="29"/>
      <c r="U76" s="207"/>
      <c r="X76" s="9"/>
    </row>
    <row r="77" spans="3:24">
      <c r="C77"/>
      <c r="D77" s="2"/>
      <c r="E77" s="2"/>
      <c r="F77" s="38"/>
      <c r="G77" s="38"/>
      <c r="H77" s="38"/>
      <c r="I77" s="269"/>
      <c r="J77" s="21"/>
      <c r="K77" s="270"/>
      <c r="L77" s="37"/>
      <c r="N77" s="37"/>
      <c r="O77" s="29"/>
      <c r="U77" s="207"/>
      <c r="X77" s="9"/>
    </row>
    <row r="78" spans="3:24">
      <c r="C78"/>
      <c r="D78" s="2"/>
      <c r="E78" s="2"/>
      <c r="F78" s="38"/>
      <c r="G78" s="38"/>
      <c r="H78" s="38"/>
      <c r="I78" s="269"/>
      <c r="J78" s="21"/>
      <c r="K78" s="270"/>
      <c r="L78" s="37"/>
      <c r="N78" s="37"/>
      <c r="O78" s="29"/>
      <c r="U78" s="207"/>
      <c r="X78" s="9"/>
    </row>
    <row r="79" spans="3:24">
      <c r="C79"/>
      <c r="D79" s="2"/>
      <c r="E79" s="2"/>
      <c r="F79" s="38"/>
      <c r="G79" s="38"/>
      <c r="H79" s="38"/>
      <c r="I79" s="269"/>
      <c r="J79" s="21"/>
      <c r="K79" s="270"/>
      <c r="L79" s="37"/>
      <c r="N79" s="37"/>
      <c r="O79" s="29"/>
      <c r="U79" s="207"/>
      <c r="X79" s="9"/>
    </row>
    <row r="80" spans="3:24">
      <c r="C80"/>
      <c r="D80" s="2"/>
      <c r="E80" s="2"/>
      <c r="F80" s="38"/>
      <c r="G80" s="38"/>
      <c r="H80" s="38"/>
      <c r="I80" s="269"/>
      <c r="J80" s="21"/>
      <c r="K80" s="270"/>
      <c r="L80" s="37"/>
      <c r="N80" s="37"/>
      <c r="O80" s="29"/>
      <c r="U80" s="207"/>
      <c r="X80" s="9"/>
    </row>
    <row r="81" spans="3:24">
      <c r="C81"/>
      <c r="D81" s="2"/>
      <c r="E81" s="2"/>
      <c r="F81" s="38"/>
      <c r="G81" s="38"/>
      <c r="H81" s="38"/>
      <c r="I81" s="269"/>
      <c r="J81" s="21"/>
      <c r="K81" s="270"/>
      <c r="L81" s="37"/>
      <c r="N81" s="37"/>
      <c r="O81" s="29"/>
      <c r="U81" s="207"/>
      <c r="X81" s="9"/>
    </row>
    <row r="82" spans="3:24">
      <c r="C82"/>
      <c r="D82" s="2"/>
      <c r="E82" s="2"/>
      <c r="F82" s="38"/>
      <c r="G82" s="38"/>
      <c r="H82" s="38"/>
      <c r="I82" s="269"/>
      <c r="J82" s="21"/>
      <c r="K82" s="270"/>
      <c r="L82" s="37"/>
      <c r="N82" s="37"/>
      <c r="O82" s="29"/>
      <c r="U82" s="207"/>
      <c r="X82" s="9"/>
    </row>
    <row r="83" spans="3:24">
      <c r="C83"/>
      <c r="D83" s="2"/>
      <c r="E83" s="2"/>
      <c r="F83" s="38"/>
      <c r="G83" s="38"/>
      <c r="H83" s="38"/>
      <c r="I83" s="269"/>
      <c r="J83" s="21"/>
      <c r="K83" s="270"/>
      <c r="L83" s="37"/>
      <c r="N83" s="37"/>
      <c r="O83" s="29"/>
      <c r="U83" s="207"/>
      <c r="X83" s="9"/>
    </row>
    <row r="84" spans="3:24">
      <c r="C84"/>
      <c r="D84" s="2"/>
      <c r="E84" s="2"/>
      <c r="F84" s="38"/>
      <c r="G84" s="38"/>
      <c r="H84" s="38"/>
      <c r="I84" s="269"/>
      <c r="J84" s="21"/>
      <c r="K84" s="270"/>
      <c r="L84" s="37"/>
      <c r="N84" s="37"/>
      <c r="O84" s="29"/>
      <c r="U84" s="207"/>
      <c r="X84" s="9"/>
    </row>
    <row r="85" spans="3:24">
      <c r="C85"/>
      <c r="D85" s="2"/>
      <c r="E85" s="2"/>
      <c r="F85" s="38"/>
      <c r="G85" s="38"/>
      <c r="H85" s="38"/>
      <c r="I85" s="269"/>
      <c r="J85" s="21"/>
      <c r="K85" s="270"/>
      <c r="L85" s="37"/>
      <c r="N85" s="37"/>
      <c r="O85" s="29"/>
      <c r="U85" s="207"/>
      <c r="X85" s="9"/>
    </row>
    <row r="86" spans="3:24">
      <c r="C86"/>
      <c r="D86" s="2"/>
      <c r="E86" s="2"/>
      <c r="F86" s="38"/>
      <c r="G86" s="38"/>
      <c r="H86" s="38"/>
      <c r="I86" s="269"/>
      <c r="J86" s="21"/>
      <c r="K86" s="270"/>
      <c r="L86" s="37"/>
      <c r="N86" s="37"/>
      <c r="O86" s="29"/>
      <c r="U86" s="207"/>
      <c r="X86" s="9"/>
    </row>
    <row r="87" spans="3:24">
      <c r="C87"/>
      <c r="D87" s="2"/>
      <c r="E87" s="2"/>
      <c r="F87" s="38"/>
      <c r="G87" s="38"/>
      <c r="H87" s="38"/>
      <c r="I87" s="269"/>
      <c r="J87" s="21"/>
      <c r="K87" s="270"/>
      <c r="L87" s="37"/>
      <c r="N87" s="37"/>
      <c r="O87" s="29"/>
      <c r="U87" s="207"/>
      <c r="X87" s="9"/>
    </row>
    <row r="88" spans="3:24">
      <c r="C88"/>
      <c r="D88" s="2"/>
      <c r="E88" s="2"/>
      <c r="F88" s="38"/>
      <c r="G88" s="38"/>
      <c r="H88" s="38"/>
      <c r="I88" s="269"/>
      <c r="J88" s="21"/>
      <c r="K88" s="270"/>
      <c r="L88" s="37"/>
      <c r="N88" s="37"/>
      <c r="O88" s="29"/>
      <c r="U88" s="207"/>
      <c r="X88" s="9"/>
    </row>
    <row r="89" spans="3:24">
      <c r="C89"/>
      <c r="D89" s="2"/>
      <c r="E89" s="2"/>
      <c r="F89" s="38"/>
      <c r="G89" s="38"/>
      <c r="H89" s="38"/>
      <c r="I89" s="269"/>
      <c r="J89" s="21"/>
      <c r="K89" s="270"/>
      <c r="L89" s="37"/>
      <c r="N89" s="37"/>
      <c r="O89" s="29"/>
      <c r="U89" s="207"/>
      <c r="X89" s="9"/>
    </row>
    <row r="90" spans="3:24">
      <c r="C90"/>
      <c r="D90" s="2"/>
      <c r="E90" s="2"/>
      <c r="F90" s="38"/>
      <c r="G90" s="38"/>
      <c r="H90" s="38"/>
      <c r="I90" s="269"/>
      <c r="J90" s="21"/>
      <c r="K90" s="270"/>
      <c r="L90" s="37"/>
      <c r="N90" s="37"/>
      <c r="O90" s="29"/>
      <c r="U90" s="207"/>
      <c r="X90" s="9"/>
    </row>
    <row r="91" spans="3:24">
      <c r="C91"/>
      <c r="D91" s="2"/>
      <c r="E91" s="2"/>
      <c r="F91" s="38"/>
      <c r="G91" s="38"/>
      <c r="H91" s="38"/>
      <c r="I91" s="269"/>
      <c r="J91" s="21"/>
      <c r="K91" s="270"/>
      <c r="L91" s="37"/>
      <c r="N91" s="37"/>
      <c r="O91" s="29"/>
      <c r="U91" s="207"/>
      <c r="X91" s="9"/>
    </row>
    <row r="92" spans="3:24">
      <c r="C92"/>
      <c r="D92" s="2"/>
      <c r="E92" s="2"/>
      <c r="F92" s="38"/>
      <c r="G92" s="38"/>
      <c r="H92" s="38"/>
      <c r="I92" s="269"/>
      <c r="J92" s="21"/>
      <c r="K92" s="270"/>
      <c r="L92" s="37"/>
      <c r="N92" s="37"/>
      <c r="O92" s="29"/>
      <c r="U92" s="207"/>
      <c r="X92" s="9"/>
    </row>
    <row r="93" spans="3:24">
      <c r="C93"/>
      <c r="D93" s="2"/>
      <c r="E93" s="2"/>
      <c r="F93" s="38"/>
      <c r="G93" s="38"/>
      <c r="H93" s="38"/>
      <c r="I93" s="269"/>
      <c r="J93" s="21"/>
      <c r="K93" s="270"/>
      <c r="L93" s="37"/>
      <c r="N93" s="37"/>
      <c r="O93" s="29"/>
      <c r="U93" s="207"/>
      <c r="X93" s="9"/>
    </row>
    <row r="94" spans="3:24">
      <c r="C94"/>
      <c r="D94" s="2"/>
      <c r="E94" s="2"/>
      <c r="F94" s="38"/>
      <c r="G94" s="38"/>
      <c r="H94" s="38"/>
      <c r="I94" s="269"/>
      <c r="J94" s="21"/>
      <c r="K94" s="270"/>
      <c r="L94" s="37"/>
      <c r="N94" s="37"/>
      <c r="O94" s="29"/>
      <c r="U94" s="207"/>
      <c r="X94" s="9"/>
    </row>
    <row r="95" spans="3:24">
      <c r="C95"/>
      <c r="D95" s="2"/>
      <c r="E95" s="2"/>
      <c r="F95" s="38"/>
      <c r="G95" s="38"/>
      <c r="H95" s="38"/>
      <c r="I95" s="269"/>
      <c r="J95" s="21"/>
      <c r="K95" s="270"/>
      <c r="L95" s="37"/>
      <c r="N95" s="37"/>
      <c r="O95" s="29"/>
      <c r="U95" s="207"/>
      <c r="X95" s="9"/>
    </row>
    <row r="96" spans="3:24">
      <c r="C96"/>
      <c r="D96" s="2"/>
      <c r="E96" s="2"/>
      <c r="F96" s="38"/>
      <c r="G96" s="38"/>
      <c r="H96" s="38"/>
      <c r="I96" s="269"/>
      <c r="J96" s="21"/>
      <c r="K96" s="270"/>
      <c r="L96" s="37"/>
      <c r="N96" s="37"/>
      <c r="O96" s="29"/>
      <c r="U96" s="207"/>
      <c r="X96" s="9"/>
    </row>
    <row r="97" spans="1:24">
      <c r="C97"/>
      <c r="D97" s="2"/>
      <c r="E97" s="2"/>
      <c r="F97" s="38"/>
      <c r="G97" s="38"/>
      <c r="H97" s="38"/>
      <c r="I97" s="269"/>
      <c r="J97" s="21"/>
      <c r="K97" s="270"/>
      <c r="L97" s="37"/>
      <c r="N97" s="37"/>
      <c r="O97" s="29"/>
      <c r="U97" s="207"/>
      <c r="X97" s="9"/>
    </row>
    <row r="98" spans="1:24">
      <c r="C98"/>
      <c r="D98" s="2"/>
      <c r="E98" s="2"/>
      <c r="F98" s="38"/>
      <c r="G98" s="38"/>
      <c r="H98" s="38"/>
      <c r="I98" s="269"/>
      <c r="J98" s="21"/>
      <c r="K98" s="270"/>
      <c r="L98" s="37"/>
      <c r="N98" s="37"/>
      <c r="O98" s="29"/>
      <c r="U98" s="207"/>
      <c r="X98" s="9"/>
    </row>
    <row r="99" spans="1:24">
      <c r="C99"/>
      <c r="D99" s="2"/>
      <c r="E99" s="2"/>
      <c r="F99" s="38"/>
      <c r="G99" s="38"/>
      <c r="H99" s="38"/>
      <c r="I99" s="269"/>
      <c r="J99" s="21"/>
      <c r="K99" s="270"/>
      <c r="L99" s="37"/>
      <c r="N99" s="37"/>
      <c r="O99" s="29"/>
      <c r="U99" s="207"/>
      <c r="X99" s="9"/>
    </row>
    <row r="100" spans="1:24" s="7" customFormat="1">
      <c r="A100" s="50"/>
      <c r="B100" s="9"/>
      <c r="C100"/>
      <c r="D100" s="2"/>
      <c r="E100" s="2"/>
      <c r="F100" s="38"/>
      <c r="G100" s="38"/>
      <c r="H100" s="38"/>
      <c r="I100" s="269"/>
      <c r="J100" s="21"/>
      <c r="K100" s="270"/>
      <c r="L100" s="37"/>
      <c r="M100" s="37"/>
      <c r="N100" s="37"/>
      <c r="O100" s="29"/>
      <c r="P100" s="2"/>
      <c r="Q100" s="38"/>
      <c r="R100" s="35"/>
      <c r="S100" s="105"/>
      <c r="T100" s="105"/>
      <c r="U100" s="207"/>
      <c r="V100" s="9"/>
      <c r="W100" s="153"/>
      <c r="X100" s="9"/>
    </row>
    <row r="101" spans="1:24">
      <c r="C101"/>
      <c r="D101" s="2"/>
      <c r="E101" s="2"/>
      <c r="F101" s="38"/>
      <c r="G101" s="38"/>
      <c r="H101" s="38"/>
      <c r="I101" s="269"/>
      <c r="J101" s="21"/>
      <c r="K101" s="270"/>
      <c r="L101" s="37"/>
      <c r="N101" s="37"/>
      <c r="O101" s="29"/>
      <c r="U101" s="207"/>
      <c r="X101" s="9"/>
    </row>
    <row r="102" spans="1:24">
      <c r="C102"/>
      <c r="D102" s="2"/>
      <c r="E102" s="2"/>
      <c r="F102" s="38"/>
      <c r="G102" s="38"/>
      <c r="H102" s="38"/>
      <c r="I102" s="269"/>
      <c r="J102" s="21"/>
      <c r="K102" s="270"/>
      <c r="L102" s="37"/>
      <c r="N102" s="37"/>
      <c r="O102" s="29"/>
      <c r="U102" s="207"/>
      <c r="X102" s="9"/>
    </row>
    <row r="103" spans="1:24">
      <c r="C103"/>
      <c r="D103" s="2"/>
      <c r="E103" s="2"/>
      <c r="F103" s="38"/>
      <c r="G103" s="38"/>
      <c r="H103" s="38"/>
      <c r="I103" s="269"/>
      <c r="J103" s="21"/>
      <c r="K103" s="270"/>
      <c r="L103" s="37"/>
      <c r="N103" s="37"/>
      <c r="O103" s="29"/>
      <c r="U103" s="207"/>
      <c r="X103" s="9"/>
    </row>
    <row r="104" spans="1:24">
      <c r="C104"/>
      <c r="D104" s="2"/>
      <c r="E104" s="2"/>
      <c r="F104" s="38"/>
      <c r="G104" s="38"/>
      <c r="H104" s="38"/>
      <c r="I104" s="269"/>
      <c r="J104" s="21"/>
      <c r="K104" s="270"/>
      <c r="L104" s="37"/>
      <c r="N104" s="37"/>
      <c r="O104" s="29"/>
      <c r="U104" s="207"/>
      <c r="X104" s="9"/>
    </row>
    <row r="105" spans="1:24">
      <c r="C105"/>
      <c r="D105" s="2"/>
      <c r="E105" s="2"/>
      <c r="F105" s="38"/>
      <c r="G105" s="38"/>
      <c r="H105" s="38"/>
      <c r="I105" s="269"/>
      <c r="J105" s="21"/>
      <c r="K105" s="270"/>
      <c r="L105" s="37"/>
      <c r="N105" s="37"/>
      <c r="O105" s="29"/>
      <c r="U105" s="207"/>
      <c r="X105" s="9"/>
    </row>
    <row r="106" spans="1:24">
      <c r="C106"/>
      <c r="D106" s="2"/>
      <c r="E106" s="2"/>
      <c r="F106" s="38"/>
      <c r="G106" s="38"/>
      <c r="H106" s="38"/>
      <c r="I106" s="269"/>
      <c r="J106" s="21"/>
      <c r="K106" s="270"/>
      <c r="L106" s="37"/>
      <c r="N106" s="37"/>
      <c r="O106" s="29"/>
      <c r="U106" s="207"/>
      <c r="X106" s="9"/>
    </row>
    <row r="107" spans="1:24">
      <c r="C107"/>
      <c r="D107" s="2"/>
      <c r="E107" s="2"/>
      <c r="F107" s="38"/>
      <c r="G107" s="38"/>
      <c r="H107" s="38"/>
      <c r="I107" s="269"/>
      <c r="J107" s="21"/>
      <c r="K107" s="270"/>
      <c r="L107" s="37"/>
      <c r="N107" s="37"/>
      <c r="O107" s="29"/>
      <c r="U107" s="207"/>
      <c r="X107" s="9"/>
    </row>
    <row r="108" spans="1:24">
      <c r="C108"/>
      <c r="D108" s="2"/>
      <c r="E108" s="2"/>
      <c r="F108" s="38"/>
      <c r="G108" s="38"/>
      <c r="H108" s="38"/>
      <c r="I108" s="269"/>
      <c r="J108" s="21"/>
      <c r="K108" s="270"/>
      <c r="L108" s="37"/>
      <c r="N108" s="37"/>
      <c r="O108" s="29"/>
      <c r="U108" s="207"/>
      <c r="X108" s="9"/>
    </row>
    <row r="109" spans="1:24">
      <c r="C109"/>
      <c r="D109" s="2"/>
      <c r="E109" s="2"/>
      <c r="F109" s="38"/>
      <c r="G109" s="38"/>
      <c r="H109" s="38"/>
      <c r="I109" s="269"/>
      <c r="J109" s="21"/>
      <c r="K109" s="270"/>
      <c r="L109" s="37"/>
      <c r="N109" s="37"/>
      <c r="O109" s="29"/>
      <c r="U109" s="207"/>
      <c r="X109" s="9"/>
    </row>
    <row r="110" spans="1:24">
      <c r="C110"/>
      <c r="D110" s="2"/>
      <c r="E110" s="2"/>
      <c r="F110" s="38"/>
      <c r="G110" s="38"/>
      <c r="H110" s="38"/>
      <c r="I110" s="269"/>
      <c r="J110" s="21"/>
      <c r="K110" s="270"/>
      <c r="L110" s="37"/>
      <c r="N110" s="37"/>
      <c r="O110" s="29"/>
      <c r="U110" s="207"/>
      <c r="X110" s="9"/>
    </row>
    <row r="111" spans="1:24">
      <c r="C111"/>
      <c r="D111" s="2"/>
      <c r="E111" s="2"/>
      <c r="F111" s="38"/>
      <c r="G111" s="38"/>
      <c r="H111" s="38"/>
      <c r="I111" s="269"/>
      <c r="J111" s="21"/>
      <c r="K111" s="270"/>
      <c r="L111" s="37"/>
      <c r="N111" s="37"/>
      <c r="O111" s="29"/>
      <c r="U111" s="207"/>
      <c r="X111" s="9"/>
    </row>
    <row r="112" spans="1:24">
      <c r="C112"/>
      <c r="D112" s="2"/>
      <c r="E112" s="2"/>
      <c r="F112" s="38"/>
      <c r="G112" s="38"/>
      <c r="H112" s="38"/>
      <c r="I112" s="269"/>
      <c r="J112" s="21"/>
      <c r="K112" s="270"/>
      <c r="L112" s="37"/>
      <c r="N112" s="37"/>
      <c r="O112" s="29"/>
      <c r="U112" s="207"/>
      <c r="X112" s="9"/>
    </row>
    <row r="113" spans="3:24">
      <c r="C113"/>
      <c r="D113" s="2"/>
      <c r="E113" s="2"/>
      <c r="F113" s="38"/>
      <c r="G113" s="38"/>
      <c r="H113" s="38"/>
      <c r="I113" s="269"/>
      <c r="J113" s="21"/>
      <c r="K113" s="270"/>
      <c r="L113" s="37"/>
      <c r="N113" s="37"/>
      <c r="O113" s="29"/>
      <c r="U113" s="207"/>
      <c r="X113" s="9"/>
    </row>
    <row r="114" spans="3:24">
      <c r="C114"/>
      <c r="D114" s="2"/>
      <c r="E114" s="2"/>
      <c r="F114" s="38"/>
      <c r="G114" s="38"/>
      <c r="H114" s="38"/>
      <c r="I114" s="269"/>
      <c r="J114" s="21"/>
      <c r="K114" s="270"/>
      <c r="L114" s="37"/>
      <c r="N114" s="37"/>
      <c r="O114" s="29"/>
      <c r="U114" s="207"/>
      <c r="X114" s="9"/>
    </row>
    <row r="115" spans="3:24">
      <c r="C115"/>
      <c r="D115" s="2"/>
      <c r="E115" s="2"/>
      <c r="F115" s="38"/>
      <c r="G115" s="38"/>
      <c r="H115" s="38"/>
      <c r="I115" s="269"/>
      <c r="J115" s="21"/>
      <c r="K115" s="270"/>
      <c r="L115" s="37"/>
      <c r="N115" s="37"/>
      <c r="O115" s="29"/>
      <c r="U115" s="207"/>
      <c r="X115" s="9"/>
    </row>
    <row r="116" spans="3:24">
      <c r="C116"/>
      <c r="D116" s="2"/>
      <c r="E116" s="2"/>
      <c r="F116" s="38"/>
      <c r="G116" s="38"/>
      <c r="H116" s="38"/>
      <c r="I116" s="269"/>
      <c r="J116" s="21"/>
      <c r="K116" s="270"/>
      <c r="L116" s="37"/>
      <c r="N116" s="37"/>
      <c r="O116" s="29"/>
      <c r="U116" s="207"/>
      <c r="X116" s="9"/>
    </row>
    <row r="117" spans="3:24">
      <c r="C117"/>
      <c r="D117" s="2"/>
      <c r="E117" s="2"/>
      <c r="F117" s="38"/>
      <c r="G117" s="38"/>
      <c r="H117" s="38"/>
      <c r="I117" s="269"/>
      <c r="J117" s="21"/>
      <c r="K117" s="270"/>
      <c r="L117" s="37"/>
      <c r="N117" s="37"/>
      <c r="O117" s="29"/>
      <c r="U117" s="207"/>
      <c r="X117" s="9"/>
    </row>
    <row r="118" spans="3:24">
      <c r="C118"/>
      <c r="D118" s="2"/>
      <c r="E118" s="2"/>
      <c r="F118" s="38"/>
      <c r="G118" s="38"/>
      <c r="H118" s="38"/>
      <c r="I118" s="269"/>
      <c r="J118" s="21"/>
      <c r="K118" s="270"/>
      <c r="L118" s="37"/>
      <c r="N118" s="37"/>
      <c r="O118" s="29"/>
      <c r="U118" s="207"/>
      <c r="X118" s="9"/>
    </row>
    <row r="119" spans="3:24">
      <c r="C119"/>
      <c r="D119" s="2"/>
      <c r="E119" s="2"/>
      <c r="F119" s="38"/>
      <c r="G119" s="38"/>
      <c r="H119" s="38"/>
      <c r="I119" s="269"/>
      <c r="J119" s="21"/>
      <c r="K119" s="270"/>
      <c r="L119" s="37"/>
      <c r="N119" s="37"/>
      <c r="O119" s="29"/>
      <c r="U119" s="207"/>
      <c r="X119" s="9"/>
    </row>
    <row r="120" spans="3:24">
      <c r="C120"/>
      <c r="D120" s="2"/>
      <c r="E120" s="2"/>
      <c r="F120" s="38"/>
      <c r="G120" s="38"/>
      <c r="H120" s="38"/>
      <c r="I120" s="269"/>
      <c r="J120" s="21"/>
      <c r="K120" s="270"/>
      <c r="L120" s="37"/>
      <c r="N120" s="37"/>
      <c r="O120" s="29"/>
      <c r="U120" s="207"/>
      <c r="X120" s="9"/>
    </row>
    <row r="121" spans="3:24">
      <c r="C121"/>
      <c r="D121" s="2"/>
      <c r="E121" s="2"/>
      <c r="F121" s="38"/>
      <c r="G121" s="38"/>
      <c r="H121" s="38"/>
      <c r="I121" s="269"/>
      <c r="J121" s="21"/>
      <c r="K121" s="270"/>
      <c r="L121" s="37"/>
      <c r="N121" s="37"/>
      <c r="O121" s="29"/>
      <c r="U121" s="207"/>
      <c r="X121" s="9"/>
    </row>
    <row r="122" spans="3:24">
      <c r="C122"/>
      <c r="D122" s="2"/>
      <c r="E122" s="2"/>
      <c r="F122" s="38"/>
      <c r="G122" s="38"/>
      <c r="H122" s="38"/>
      <c r="I122" s="269"/>
      <c r="J122" s="21"/>
      <c r="K122" s="270"/>
      <c r="L122" s="37"/>
      <c r="N122" s="37"/>
      <c r="O122" s="29"/>
      <c r="U122" s="207"/>
      <c r="X122" s="9"/>
    </row>
    <row r="123" spans="3:24">
      <c r="C123"/>
      <c r="D123" s="2"/>
      <c r="E123" s="2"/>
      <c r="F123" s="38"/>
      <c r="G123" s="38"/>
      <c r="H123" s="38"/>
      <c r="I123" s="269"/>
      <c r="J123" s="21"/>
      <c r="K123" s="270"/>
      <c r="L123" s="37"/>
      <c r="N123" s="37"/>
      <c r="O123" s="29"/>
      <c r="U123" s="207"/>
      <c r="X123" s="9"/>
    </row>
    <row r="124" spans="3:24">
      <c r="C124"/>
      <c r="D124" s="2"/>
      <c r="E124" s="2"/>
      <c r="F124" s="38"/>
      <c r="G124" s="38"/>
      <c r="H124" s="38"/>
      <c r="I124" s="269"/>
      <c r="J124" s="21"/>
      <c r="K124" s="270"/>
      <c r="L124" s="37"/>
      <c r="N124" s="37"/>
      <c r="O124" s="29"/>
      <c r="U124" s="207"/>
      <c r="X124" s="9"/>
    </row>
    <row r="125" spans="3:24">
      <c r="C125"/>
      <c r="D125" s="2"/>
      <c r="E125" s="2"/>
      <c r="F125" s="38"/>
      <c r="G125" s="38"/>
      <c r="H125" s="38"/>
      <c r="I125" s="269"/>
      <c r="J125" s="21"/>
      <c r="K125" s="270"/>
      <c r="L125" s="37"/>
      <c r="N125" s="37"/>
      <c r="O125" s="29"/>
      <c r="U125" s="207"/>
      <c r="X125" s="9"/>
    </row>
    <row r="126" spans="3:24">
      <c r="C126"/>
      <c r="D126" s="2"/>
      <c r="E126" s="2"/>
      <c r="F126" s="38"/>
      <c r="G126" s="38"/>
      <c r="H126" s="38"/>
      <c r="I126" s="269"/>
      <c r="J126" s="21"/>
      <c r="K126" s="270"/>
      <c r="L126" s="37"/>
      <c r="N126" s="37"/>
      <c r="O126" s="29"/>
      <c r="U126" s="207"/>
      <c r="X126" s="9"/>
    </row>
    <row r="127" spans="3:24">
      <c r="C127"/>
      <c r="D127" s="2"/>
      <c r="E127" s="2"/>
      <c r="F127" s="38"/>
      <c r="G127" s="38"/>
      <c r="H127" s="38"/>
      <c r="I127" s="269"/>
      <c r="J127" s="21"/>
      <c r="K127" s="270"/>
      <c r="L127" s="37"/>
      <c r="N127" s="37"/>
      <c r="O127" s="29"/>
      <c r="U127" s="207"/>
      <c r="X127" s="9"/>
    </row>
    <row r="128" spans="3:24">
      <c r="C128"/>
      <c r="D128" s="2"/>
      <c r="E128" s="2"/>
      <c r="F128" s="38"/>
      <c r="G128" s="38"/>
      <c r="H128" s="38"/>
      <c r="I128" s="269"/>
      <c r="J128" s="21"/>
      <c r="K128" s="270"/>
      <c r="L128" s="37"/>
      <c r="N128" s="37"/>
      <c r="O128" s="29"/>
      <c r="U128" s="207"/>
      <c r="X128" s="9"/>
    </row>
    <row r="129" spans="3:24">
      <c r="C129"/>
      <c r="D129" s="2"/>
      <c r="E129" s="2"/>
      <c r="F129" s="38"/>
      <c r="G129" s="38"/>
      <c r="H129" s="38"/>
      <c r="I129" s="269"/>
      <c r="J129" s="21"/>
      <c r="K129" s="270"/>
      <c r="L129" s="37"/>
      <c r="N129" s="37"/>
      <c r="O129" s="29"/>
      <c r="U129" s="207"/>
      <c r="X129" s="9"/>
    </row>
    <row r="130" spans="3:24">
      <c r="C130"/>
      <c r="D130" s="2"/>
      <c r="E130" s="2"/>
      <c r="F130" s="38"/>
      <c r="G130" s="38"/>
      <c r="H130" s="38"/>
      <c r="I130" s="269"/>
      <c r="J130" s="21"/>
      <c r="K130" s="270"/>
      <c r="L130" s="37"/>
      <c r="N130" s="37"/>
      <c r="O130" s="29"/>
      <c r="U130" s="207"/>
      <c r="X130" s="9"/>
    </row>
    <row r="131" spans="3:24">
      <c r="C131"/>
      <c r="D131" s="2"/>
      <c r="E131" s="2"/>
      <c r="F131" s="38"/>
      <c r="G131" s="38"/>
      <c r="H131" s="38"/>
      <c r="I131" s="269"/>
      <c r="J131" s="21"/>
      <c r="K131" s="270"/>
      <c r="L131" s="37"/>
      <c r="N131" s="37"/>
      <c r="O131" s="29"/>
      <c r="U131" s="207"/>
      <c r="X131" s="9"/>
    </row>
    <row r="132" spans="3:24">
      <c r="C132"/>
      <c r="D132" s="2"/>
      <c r="E132" s="2"/>
      <c r="F132" s="38"/>
      <c r="G132" s="38"/>
      <c r="H132" s="38"/>
      <c r="I132" s="269"/>
      <c r="J132" s="21"/>
      <c r="K132" s="270"/>
      <c r="L132" s="37"/>
      <c r="N132" s="37"/>
      <c r="O132" s="29"/>
      <c r="U132" s="207"/>
      <c r="X132" s="9"/>
    </row>
    <row r="133" spans="3:24">
      <c r="C133"/>
      <c r="D133" s="2"/>
      <c r="E133" s="2"/>
      <c r="F133" s="38"/>
      <c r="G133" s="38"/>
      <c r="H133" s="38"/>
      <c r="I133" s="269"/>
      <c r="J133" s="21"/>
      <c r="K133" s="270"/>
      <c r="L133" s="37"/>
      <c r="N133" s="37"/>
      <c r="O133" s="29"/>
      <c r="U133" s="207"/>
      <c r="X133" s="9"/>
    </row>
    <row r="134" spans="3:24">
      <c r="C134"/>
      <c r="D134" s="2"/>
      <c r="E134" s="2"/>
      <c r="F134" s="38"/>
      <c r="G134" s="38"/>
      <c r="H134" s="38"/>
      <c r="I134" s="269"/>
      <c r="J134" s="21"/>
      <c r="K134" s="270"/>
      <c r="L134" s="37"/>
      <c r="N134" s="37"/>
      <c r="O134" s="29"/>
      <c r="U134" s="207"/>
      <c r="X134" s="9"/>
    </row>
    <row r="135" spans="3:24">
      <c r="C135"/>
      <c r="D135" s="2"/>
      <c r="E135" s="2"/>
      <c r="F135" s="38"/>
      <c r="G135" s="38"/>
      <c r="H135" s="38"/>
      <c r="I135" s="269"/>
      <c r="J135" s="21"/>
      <c r="K135" s="270"/>
      <c r="L135" s="37"/>
      <c r="N135" s="37"/>
      <c r="O135" s="29"/>
      <c r="U135" s="207"/>
      <c r="X135" s="9"/>
    </row>
    <row r="136" spans="3:24">
      <c r="C136"/>
      <c r="D136" s="2"/>
      <c r="E136" s="2"/>
      <c r="F136" s="38"/>
      <c r="G136" s="38"/>
      <c r="H136" s="38"/>
      <c r="I136" s="269"/>
      <c r="J136" s="21"/>
      <c r="K136" s="270"/>
      <c r="L136" s="37"/>
      <c r="N136" s="37"/>
      <c r="O136" s="29"/>
      <c r="U136" s="207"/>
      <c r="X136" s="9"/>
    </row>
    <row r="137" spans="3:24">
      <c r="C137"/>
      <c r="D137" s="2"/>
      <c r="E137" s="2"/>
      <c r="F137" s="38"/>
      <c r="G137" s="38"/>
      <c r="H137" s="38"/>
      <c r="I137" s="269"/>
      <c r="J137" s="21"/>
      <c r="K137" s="270"/>
      <c r="L137" s="37"/>
      <c r="N137" s="37"/>
      <c r="O137" s="29"/>
      <c r="U137" s="207"/>
      <c r="X137" s="9"/>
    </row>
    <row r="138" spans="3:24">
      <c r="C138"/>
      <c r="D138" s="2"/>
      <c r="E138" s="2"/>
      <c r="F138" s="38"/>
      <c r="G138" s="38"/>
      <c r="H138" s="38"/>
      <c r="I138" s="269"/>
      <c r="J138" s="21"/>
      <c r="K138" s="270"/>
      <c r="L138" s="37"/>
      <c r="N138" s="37"/>
      <c r="O138" s="29"/>
      <c r="U138" s="207"/>
      <c r="X138" s="9"/>
    </row>
    <row r="139" spans="3:24">
      <c r="C139"/>
      <c r="D139" s="2"/>
      <c r="E139" s="2"/>
      <c r="F139" s="38"/>
      <c r="G139" s="38"/>
      <c r="H139" s="38"/>
      <c r="I139" s="269"/>
      <c r="J139" s="21"/>
      <c r="K139" s="270"/>
      <c r="L139" s="37"/>
      <c r="N139" s="37"/>
      <c r="O139" s="29"/>
      <c r="U139" s="207"/>
      <c r="X139" s="9"/>
    </row>
    <row r="140" spans="3:24">
      <c r="C140"/>
      <c r="D140" s="2"/>
      <c r="E140" s="2"/>
      <c r="F140" s="38"/>
      <c r="G140" s="38"/>
      <c r="H140" s="38"/>
      <c r="I140" s="269"/>
      <c r="J140" s="21"/>
      <c r="K140" s="270"/>
      <c r="L140" s="37"/>
      <c r="N140" s="37"/>
      <c r="O140" s="29"/>
      <c r="U140" s="207"/>
      <c r="X140" s="9"/>
    </row>
    <row r="141" spans="3:24">
      <c r="C141"/>
      <c r="D141" s="2"/>
      <c r="E141" s="2"/>
      <c r="F141" s="38"/>
      <c r="G141" s="38"/>
      <c r="H141" s="38"/>
      <c r="I141" s="269"/>
      <c r="J141" s="21"/>
      <c r="K141" s="270"/>
      <c r="L141" s="37"/>
      <c r="N141" s="37"/>
      <c r="O141" s="29"/>
      <c r="U141" s="207"/>
      <c r="X141" s="9"/>
    </row>
    <row r="142" spans="3:24">
      <c r="C142"/>
      <c r="D142" s="2"/>
      <c r="E142" s="2"/>
      <c r="F142" s="38"/>
      <c r="G142" s="38"/>
      <c r="H142" s="38"/>
      <c r="I142" s="269"/>
      <c r="J142" s="21"/>
      <c r="K142" s="270"/>
      <c r="L142" s="37"/>
      <c r="N142" s="37"/>
      <c r="O142" s="29"/>
      <c r="U142" s="207"/>
      <c r="X142" s="9"/>
    </row>
    <row r="143" spans="3:24">
      <c r="C143"/>
      <c r="D143" s="2"/>
      <c r="E143" s="2"/>
      <c r="F143" s="38"/>
      <c r="G143" s="38"/>
      <c r="H143" s="38"/>
      <c r="I143" s="269"/>
      <c r="J143" s="21"/>
      <c r="K143" s="270"/>
      <c r="L143" s="37"/>
      <c r="N143" s="37"/>
      <c r="O143" s="29"/>
      <c r="U143" s="207"/>
      <c r="X143" s="9"/>
    </row>
    <row r="144" spans="3:24">
      <c r="C144"/>
      <c r="D144" s="2"/>
      <c r="E144" s="2"/>
      <c r="F144" s="38"/>
      <c r="G144" s="38"/>
      <c r="H144" s="38"/>
      <c r="I144" s="269"/>
      <c r="J144" s="21"/>
      <c r="K144" s="270"/>
      <c r="L144" s="37"/>
      <c r="N144" s="37"/>
      <c r="O144" s="29"/>
      <c r="U144" s="207"/>
      <c r="X144" s="9"/>
    </row>
    <row r="145" spans="3:24">
      <c r="C145"/>
      <c r="D145" s="2"/>
      <c r="E145" s="2"/>
      <c r="F145" s="38"/>
      <c r="G145" s="38"/>
      <c r="H145" s="38"/>
      <c r="I145" s="269"/>
      <c r="J145" s="21"/>
      <c r="K145" s="270"/>
      <c r="L145" s="37"/>
      <c r="N145" s="37"/>
      <c r="O145" s="29"/>
      <c r="U145" s="207"/>
      <c r="X145" s="9"/>
    </row>
    <row r="146" spans="3:24">
      <c r="C146"/>
      <c r="D146" s="2"/>
      <c r="E146" s="2"/>
      <c r="F146" s="38"/>
      <c r="G146" s="38"/>
      <c r="H146" s="38"/>
      <c r="I146" s="269"/>
      <c r="J146" s="21"/>
      <c r="K146" s="270"/>
      <c r="L146" s="37"/>
      <c r="N146" s="37"/>
      <c r="O146" s="29"/>
      <c r="U146" s="207"/>
      <c r="X146" s="9"/>
    </row>
    <row r="147" spans="3:24">
      <c r="C147"/>
      <c r="D147" s="2"/>
      <c r="E147" s="2"/>
      <c r="F147" s="38"/>
      <c r="G147" s="38"/>
      <c r="H147" s="38"/>
      <c r="I147" s="269"/>
      <c r="J147" s="21"/>
      <c r="K147" s="270"/>
      <c r="L147" s="37"/>
      <c r="N147" s="37"/>
      <c r="O147" s="29"/>
      <c r="U147" s="207"/>
      <c r="X147" s="9"/>
    </row>
    <row r="148" spans="3:24">
      <c r="C148"/>
      <c r="D148" s="2"/>
      <c r="E148" s="2"/>
      <c r="F148" s="38"/>
      <c r="G148" s="38"/>
      <c r="H148" s="38"/>
      <c r="I148" s="269"/>
      <c r="J148" s="21"/>
      <c r="K148" s="270"/>
      <c r="L148" s="37"/>
      <c r="N148" s="37"/>
      <c r="O148" s="29"/>
      <c r="U148" s="207"/>
      <c r="X148" s="9"/>
    </row>
    <row r="149" spans="3:24">
      <c r="C149"/>
      <c r="D149" s="2"/>
      <c r="E149" s="2"/>
      <c r="F149" s="38"/>
      <c r="G149" s="38"/>
      <c r="H149" s="38"/>
      <c r="I149" s="269"/>
      <c r="J149" s="21"/>
      <c r="K149" s="270"/>
      <c r="L149" s="37"/>
      <c r="N149" s="37"/>
      <c r="O149" s="29"/>
      <c r="U149" s="207"/>
      <c r="X149" s="9"/>
    </row>
    <row r="150" spans="3:24">
      <c r="C150"/>
      <c r="D150" s="2"/>
      <c r="E150" s="2"/>
      <c r="F150" s="38"/>
      <c r="G150" s="38"/>
      <c r="H150" s="38"/>
      <c r="I150" s="269"/>
      <c r="J150" s="21"/>
      <c r="K150" s="270"/>
      <c r="L150" s="37"/>
      <c r="N150" s="37"/>
      <c r="O150" s="29"/>
      <c r="U150" s="207"/>
      <c r="X150" s="9"/>
    </row>
    <row r="151" spans="3:24">
      <c r="C151"/>
      <c r="D151" s="2"/>
      <c r="E151" s="2"/>
      <c r="F151" s="38"/>
      <c r="G151" s="38"/>
      <c r="H151" s="38"/>
      <c r="I151" s="269"/>
      <c r="J151" s="21"/>
      <c r="K151" s="270"/>
      <c r="L151" s="37"/>
      <c r="N151" s="37"/>
      <c r="O151" s="29"/>
      <c r="U151" s="207"/>
      <c r="X151" s="9"/>
    </row>
    <row r="152" spans="3:24">
      <c r="C152"/>
      <c r="D152" s="2"/>
      <c r="E152" s="2"/>
      <c r="F152" s="38"/>
      <c r="G152" s="38"/>
      <c r="H152" s="38"/>
      <c r="I152" s="269"/>
      <c r="J152" s="21"/>
      <c r="K152" s="270"/>
      <c r="L152" s="37"/>
      <c r="N152" s="37"/>
      <c r="O152" s="29"/>
      <c r="U152" s="207"/>
      <c r="X152" s="9"/>
    </row>
    <row r="153" spans="3:24">
      <c r="C153"/>
      <c r="D153" s="2"/>
      <c r="E153" s="2"/>
      <c r="F153" s="38"/>
      <c r="G153" s="38"/>
      <c r="H153" s="38"/>
      <c r="I153" s="269"/>
      <c r="J153" s="21"/>
      <c r="K153" s="270"/>
      <c r="L153" s="37"/>
      <c r="N153" s="37"/>
      <c r="O153" s="29"/>
      <c r="U153" s="207"/>
      <c r="X153" s="9"/>
    </row>
    <row r="154" spans="3:24">
      <c r="C154"/>
      <c r="D154" s="2"/>
      <c r="E154" s="2"/>
      <c r="F154" s="38"/>
      <c r="G154" s="38"/>
      <c r="H154" s="38"/>
      <c r="I154" s="269"/>
      <c r="J154" s="21"/>
      <c r="K154" s="270"/>
      <c r="L154" s="37"/>
      <c r="N154" s="37"/>
      <c r="O154" s="29"/>
      <c r="U154" s="207"/>
      <c r="X154" s="9"/>
    </row>
    <row r="155" spans="3:24">
      <c r="C155"/>
      <c r="D155" s="2"/>
      <c r="E155" s="2"/>
      <c r="F155" s="38"/>
      <c r="G155" s="38"/>
      <c r="H155" s="38"/>
      <c r="I155" s="269"/>
      <c r="J155" s="21"/>
      <c r="K155" s="270"/>
      <c r="L155" s="37"/>
      <c r="N155" s="37"/>
      <c r="O155" s="29"/>
      <c r="U155" s="207"/>
      <c r="X155" s="9"/>
    </row>
    <row r="156" spans="3:24">
      <c r="C156"/>
      <c r="D156" s="2"/>
      <c r="E156" s="2"/>
      <c r="F156" s="38"/>
      <c r="G156" s="38"/>
      <c r="H156" s="38"/>
      <c r="I156" s="269"/>
      <c r="J156" s="21"/>
      <c r="K156" s="270"/>
      <c r="L156" s="37"/>
      <c r="N156" s="37"/>
      <c r="O156" s="29"/>
      <c r="U156" s="207"/>
      <c r="X156" s="9"/>
    </row>
    <row r="157" spans="3:24">
      <c r="C157"/>
      <c r="D157" s="2"/>
      <c r="E157" s="2"/>
      <c r="F157" s="38"/>
      <c r="G157" s="38"/>
      <c r="H157" s="38"/>
      <c r="I157" s="269"/>
      <c r="J157" s="21"/>
      <c r="K157" s="270"/>
      <c r="L157" s="37"/>
      <c r="N157" s="37"/>
      <c r="O157" s="29"/>
      <c r="U157" s="207"/>
      <c r="X157" s="9"/>
    </row>
    <row r="158" spans="3:24">
      <c r="C158"/>
      <c r="D158" s="2"/>
      <c r="E158" s="2"/>
      <c r="F158" s="38"/>
      <c r="G158" s="38"/>
      <c r="H158" s="38"/>
      <c r="I158" s="269"/>
      <c r="J158" s="21"/>
      <c r="K158" s="270"/>
      <c r="L158" s="37"/>
      <c r="N158" s="37"/>
      <c r="O158" s="29"/>
      <c r="U158" s="207"/>
      <c r="X158" s="9"/>
    </row>
    <row r="159" spans="3:24">
      <c r="C159"/>
      <c r="D159" s="2"/>
      <c r="E159" s="2"/>
      <c r="F159" s="38"/>
      <c r="G159" s="38"/>
      <c r="H159" s="38"/>
      <c r="I159" s="269"/>
      <c r="J159" s="21"/>
      <c r="K159" s="270"/>
      <c r="L159" s="37"/>
      <c r="N159" s="37"/>
      <c r="O159" s="29"/>
      <c r="U159" s="207"/>
      <c r="X159" s="9"/>
    </row>
    <row r="160" spans="3:24">
      <c r="C160"/>
      <c r="D160" s="2"/>
      <c r="E160" s="2"/>
      <c r="F160" s="38"/>
      <c r="G160" s="38"/>
      <c r="H160" s="38"/>
      <c r="I160" s="269"/>
      <c r="J160" s="21"/>
      <c r="K160" s="270"/>
      <c r="L160" s="37"/>
      <c r="N160" s="37"/>
      <c r="O160" s="29"/>
      <c r="U160" s="207"/>
      <c r="X160" s="9"/>
    </row>
    <row r="161" spans="3:24">
      <c r="C161"/>
      <c r="D161" s="2"/>
      <c r="E161" s="2"/>
      <c r="F161" s="38"/>
      <c r="G161" s="38"/>
      <c r="H161" s="38"/>
      <c r="I161" s="269"/>
      <c r="J161" s="21"/>
      <c r="K161" s="270"/>
      <c r="L161" s="37"/>
      <c r="N161" s="37"/>
      <c r="O161" s="29"/>
      <c r="U161" s="207"/>
      <c r="X161" s="9"/>
    </row>
    <row r="162" spans="3:24">
      <c r="C162"/>
      <c r="D162" s="2"/>
      <c r="E162" s="2"/>
      <c r="F162" s="38"/>
      <c r="G162" s="38"/>
      <c r="H162" s="38"/>
      <c r="I162" s="269"/>
      <c r="J162" s="21"/>
      <c r="K162" s="270"/>
      <c r="L162" s="37"/>
      <c r="N162" s="37"/>
      <c r="O162" s="29"/>
      <c r="U162" s="207"/>
      <c r="X162" s="9"/>
    </row>
    <row r="163" spans="3:24">
      <c r="C163"/>
      <c r="D163" s="2"/>
      <c r="E163" s="2"/>
      <c r="F163" s="38"/>
      <c r="G163" s="38"/>
      <c r="H163" s="38"/>
      <c r="I163" s="269"/>
      <c r="J163" s="21"/>
      <c r="K163" s="270"/>
      <c r="L163" s="37"/>
      <c r="N163" s="37"/>
      <c r="O163" s="29"/>
      <c r="U163" s="207"/>
      <c r="X163" s="9"/>
    </row>
    <row r="164" spans="3:24">
      <c r="C164"/>
      <c r="D164" s="2"/>
      <c r="E164" s="2"/>
      <c r="F164" s="38"/>
      <c r="G164" s="38"/>
      <c r="H164" s="38"/>
      <c r="I164" s="269"/>
      <c r="J164" s="21"/>
      <c r="K164" s="270"/>
      <c r="L164" s="37"/>
      <c r="N164" s="37"/>
      <c r="O164" s="29"/>
      <c r="U164" s="207"/>
      <c r="X164" s="9"/>
    </row>
    <row r="165" spans="3:24">
      <c r="C165"/>
      <c r="D165" s="2"/>
      <c r="E165" s="2"/>
      <c r="F165" s="38"/>
      <c r="G165" s="38"/>
      <c r="H165" s="38"/>
      <c r="I165" s="269"/>
      <c r="J165" s="21"/>
      <c r="K165" s="270"/>
      <c r="L165" s="37"/>
      <c r="N165" s="37"/>
      <c r="O165" s="29"/>
      <c r="U165" s="207"/>
      <c r="X165" s="9"/>
    </row>
    <row r="166" spans="3:24">
      <c r="C166"/>
      <c r="D166" s="2"/>
      <c r="E166" s="2"/>
      <c r="F166" s="38"/>
      <c r="G166" s="38"/>
      <c r="H166" s="38"/>
      <c r="I166" s="269"/>
      <c r="J166" s="21"/>
      <c r="K166" s="270"/>
      <c r="L166" s="37"/>
      <c r="N166" s="37"/>
      <c r="O166" s="29"/>
      <c r="U166" s="207"/>
      <c r="X166" s="9"/>
    </row>
    <row r="167" spans="3:24">
      <c r="C167"/>
      <c r="D167" s="2"/>
      <c r="E167" s="2"/>
      <c r="F167" s="38"/>
      <c r="G167" s="38"/>
      <c r="H167" s="38"/>
      <c r="I167" s="269"/>
      <c r="J167" s="21"/>
      <c r="K167" s="270"/>
      <c r="L167" s="37"/>
      <c r="N167" s="37"/>
      <c r="O167" s="29"/>
      <c r="U167" s="207"/>
      <c r="X167" s="9"/>
    </row>
    <row r="168" spans="3:24">
      <c r="C168"/>
      <c r="D168" s="2"/>
      <c r="E168" s="2"/>
      <c r="F168" s="38"/>
      <c r="G168" s="38"/>
      <c r="H168" s="38"/>
      <c r="I168" s="269"/>
      <c r="J168" s="21"/>
      <c r="K168" s="270"/>
      <c r="L168" s="37"/>
      <c r="N168" s="37"/>
      <c r="O168" s="29"/>
      <c r="U168" s="207"/>
      <c r="X168" s="9"/>
    </row>
    <row r="169" spans="3:24">
      <c r="C169"/>
      <c r="D169" s="2"/>
      <c r="E169" s="2"/>
      <c r="F169" s="38"/>
      <c r="G169" s="38"/>
      <c r="H169" s="38"/>
      <c r="I169" s="269"/>
      <c r="J169" s="21"/>
      <c r="K169" s="270"/>
      <c r="L169" s="37"/>
      <c r="N169" s="37"/>
      <c r="O169" s="29"/>
      <c r="U169" s="207"/>
      <c r="X169" s="9"/>
    </row>
    <row r="170" spans="3:24">
      <c r="C170"/>
      <c r="D170" s="2"/>
      <c r="E170" s="2"/>
      <c r="F170" s="38"/>
      <c r="G170" s="38"/>
      <c r="H170" s="38"/>
      <c r="I170" s="269"/>
      <c r="J170" s="21"/>
      <c r="K170" s="270"/>
      <c r="L170" s="37"/>
      <c r="N170" s="37"/>
      <c r="O170" s="29"/>
      <c r="U170" s="207"/>
      <c r="X170" s="9"/>
    </row>
    <row r="171" spans="3:24">
      <c r="C171"/>
      <c r="D171" s="2"/>
      <c r="E171" s="2"/>
      <c r="F171" s="38"/>
      <c r="G171" s="38"/>
      <c r="H171" s="38"/>
      <c r="I171" s="269"/>
      <c r="J171" s="21"/>
      <c r="K171" s="270"/>
      <c r="L171" s="37"/>
      <c r="N171" s="37"/>
      <c r="O171" s="29"/>
      <c r="U171" s="207"/>
      <c r="X171" s="9"/>
    </row>
    <row r="172" spans="3:24">
      <c r="C172"/>
      <c r="D172" s="2"/>
      <c r="E172" s="2"/>
      <c r="F172" s="38"/>
      <c r="G172" s="38"/>
      <c r="H172" s="38"/>
      <c r="I172" s="269"/>
      <c r="J172" s="21"/>
      <c r="K172" s="270"/>
      <c r="L172" s="37"/>
      <c r="N172" s="37"/>
      <c r="O172" s="29"/>
      <c r="U172" s="207"/>
      <c r="X172" s="9"/>
    </row>
    <row r="173" spans="3:24">
      <c r="C173"/>
      <c r="D173" s="2"/>
      <c r="E173" s="2"/>
      <c r="F173" s="38"/>
      <c r="G173" s="38"/>
      <c r="H173" s="38"/>
      <c r="I173" s="269"/>
      <c r="J173" s="21"/>
      <c r="K173" s="270"/>
      <c r="L173" s="37"/>
      <c r="N173" s="37"/>
      <c r="O173" s="29"/>
      <c r="U173" s="207"/>
      <c r="X173" s="9"/>
    </row>
    <row r="174" spans="3:24">
      <c r="C174"/>
      <c r="D174" s="2"/>
      <c r="E174" s="2"/>
      <c r="F174" s="38"/>
      <c r="G174" s="38"/>
      <c r="H174" s="38"/>
      <c r="I174" s="269"/>
      <c r="J174" s="21"/>
      <c r="K174" s="270"/>
      <c r="L174" s="37"/>
      <c r="N174" s="37"/>
      <c r="O174" s="29"/>
      <c r="U174" s="207"/>
      <c r="X174" s="9"/>
    </row>
    <row r="175" spans="3:24">
      <c r="C175"/>
      <c r="D175" s="2"/>
      <c r="E175" s="2"/>
      <c r="F175" s="38"/>
      <c r="G175" s="38"/>
      <c r="H175" s="38"/>
      <c r="I175" s="269"/>
      <c r="J175" s="21"/>
      <c r="K175" s="270"/>
      <c r="L175" s="37"/>
      <c r="N175" s="37"/>
      <c r="O175" s="29"/>
      <c r="U175" s="207"/>
      <c r="X175" s="9"/>
    </row>
    <row r="176" spans="3:24">
      <c r="C176"/>
      <c r="D176" s="2"/>
      <c r="E176" s="2"/>
      <c r="F176" s="38"/>
      <c r="G176" s="38"/>
      <c r="H176" s="38"/>
      <c r="I176" s="269"/>
      <c r="J176" s="21"/>
      <c r="K176" s="270"/>
      <c r="L176" s="37"/>
      <c r="N176" s="37"/>
      <c r="O176" s="29"/>
      <c r="U176" s="207"/>
      <c r="X176" s="9"/>
    </row>
    <row r="177" spans="3:24">
      <c r="C177"/>
      <c r="D177" s="2"/>
      <c r="E177" s="2"/>
      <c r="F177" s="38"/>
      <c r="G177" s="38"/>
      <c r="H177" s="38"/>
      <c r="I177" s="269"/>
      <c r="J177" s="21"/>
      <c r="K177" s="270"/>
      <c r="L177" s="37"/>
      <c r="N177" s="37"/>
      <c r="O177" s="29"/>
      <c r="U177" s="207"/>
      <c r="X177" s="9"/>
    </row>
    <row r="178" spans="3:24">
      <c r="C178"/>
      <c r="D178" s="2"/>
      <c r="E178" s="2"/>
      <c r="F178" s="38"/>
      <c r="G178" s="38"/>
      <c r="H178" s="38"/>
      <c r="I178" s="269"/>
      <c r="J178" s="21"/>
      <c r="K178" s="270"/>
      <c r="L178" s="37"/>
      <c r="N178" s="37"/>
      <c r="O178" s="29"/>
      <c r="U178" s="207"/>
      <c r="X178" s="9"/>
    </row>
    <row r="179" spans="3:24">
      <c r="C179"/>
      <c r="D179" s="2"/>
      <c r="E179" s="2"/>
      <c r="F179" s="38"/>
      <c r="G179" s="38"/>
      <c r="H179" s="38"/>
      <c r="I179" s="269"/>
      <c r="J179" s="21"/>
      <c r="K179" s="270"/>
      <c r="L179" s="37"/>
      <c r="N179" s="37"/>
      <c r="O179" s="29"/>
      <c r="U179" s="207"/>
      <c r="X179" s="9"/>
    </row>
    <row r="180" spans="3:24">
      <c r="C180"/>
      <c r="D180" s="2"/>
      <c r="E180" s="2"/>
      <c r="F180" s="38"/>
      <c r="G180" s="38"/>
      <c r="H180" s="38"/>
      <c r="I180" s="269"/>
      <c r="J180" s="21"/>
      <c r="K180" s="270"/>
      <c r="L180" s="37"/>
      <c r="N180" s="37"/>
      <c r="O180" s="29"/>
      <c r="U180" s="207"/>
      <c r="X180" s="9"/>
    </row>
    <row r="181" spans="3:24">
      <c r="C181"/>
      <c r="D181" s="2"/>
      <c r="E181" s="2"/>
      <c r="F181" s="38"/>
      <c r="G181" s="38"/>
      <c r="H181" s="38"/>
      <c r="I181" s="269"/>
      <c r="J181" s="21"/>
      <c r="K181" s="270"/>
      <c r="L181" s="37"/>
      <c r="N181" s="37"/>
      <c r="O181" s="29"/>
      <c r="U181" s="207"/>
      <c r="X181" s="9"/>
    </row>
    <row r="182" spans="3:24">
      <c r="C182"/>
      <c r="D182" s="2"/>
      <c r="E182" s="2"/>
      <c r="F182" s="38"/>
      <c r="G182" s="38"/>
      <c r="H182" s="38"/>
      <c r="I182" s="269"/>
      <c r="J182" s="21"/>
      <c r="K182" s="270"/>
      <c r="L182" s="37"/>
      <c r="N182" s="37"/>
      <c r="O182" s="29"/>
      <c r="U182" s="207"/>
      <c r="X182" s="9"/>
    </row>
    <row r="183" spans="3:24">
      <c r="C183"/>
      <c r="D183" s="2"/>
      <c r="E183" s="2"/>
      <c r="F183" s="38"/>
      <c r="G183" s="38"/>
      <c r="H183" s="38"/>
      <c r="I183" s="269"/>
      <c r="J183" s="21"/>
      <c r="K183" s="270"/>
      <c r="L183" s="37"/>
      <c r="N183" s="37"/>
      <c r="O183" s="29"/>
      <c r="U183" s="207"/>
      <c r="X183" s="9"/>
    </row>
    <row r="184" spans="3:24">
      <c r="C184"/>
      <c r="D184" s="2"/>
      <c r="E184" s="2"/>
      <c r="F184" s="38"/>
      <c r="G184" s="38"/>
      <c r="H184" s="38"/>
      <c r="I184" s="269"/>
      <c r="J184" s="21"/>
      <c r="K184" s="270"/>
      <c r="L184" s="37"/>
      <c r="N184" s="37"/>
      <c r="O184" s="29"/>
      <c r="U184" s="207"/>
      <c r="X184" s="9"/>
    </row>
    <row r="185" spans="3:24">
      <c r="C185"/>
      <c r="D185" s="2"/>
      <c r="E185" s="2"/>
      <c r="F185" s="38"/>
      <c r="G185" s="38"/>
      <c r="H185" s="38"/>
      <c r="I185" s="269"/>
      <c r="J185" s="21"/>
      <c r="K185" s="270"/>
      <c r="L185" s="37"/>
      <c r="N185" s="37"/>
      <c r="O185" s="29"/>
      <c r="U185" s="207"/>
      <c r="X185" s="9"/>
    </row>
    <row r="186" spans="3:24">
      <c r="C186"/>
      <c r="D186" s="2"/>
      <c r="E186" s="2"/>
      <c r="F186" s="38"/>
      <c r="G186" s="38"/>
      <c r="H186" s="38"/>
      <c r="I186" s="269"/>
      <c r="J186" s="21"/>
      <c r="K186" s="270"/>
      <c r="L186" s="37"/>
      <c r="N186" s="37"/>
      <c r="O186" s="29"/>
      <c r="U186" s="207"/>
      <c r="X186" s="9"/>
    </row>
    <row r="187" spans="3:24">
      <c r="C187"/>
      <c r="D187" s="2"/>
      <c r="E187" s="2"/>
      <c r="F187" s="38"/>
      <c r="G187" s="38"/>
      <c r="H187" s="38"/>
      <c r="I187" s="269"/>
      <c r="J187" s="21"/>
      <c r="K187" s="270"/>
      <c r="L187" s="37"/>
      <c r="N187" s="37"/>
      <c r="O187" s="29"/>
      <c r="U187" s="207"/>
      <c r="X187" s="9"/>
    </row>
    <row r="188" spans="3:24">
      <c r="C188"/>
      <c r="D188" s="2"/>
      <c r="E188" s="2"/>
      <c r="F188" s="38"/>
      <c r="G188" s="38"/>
      <c r="H188" s="38"/>
      <c r="I188" s="269"/>
      <c r="J188" s="21"/>
      <c r="K188" s="270"/>
      <c r="L188" s="37"/>
      <c r="N188" s="37"/>
      <c r="O188" s="29"/>
      <c r="U188" s="207"/>
      <c r="X188" s="9"/>
    </row>
    <row r="189" spans="3:24">
      <c r="C189"/>
      <c r="D189" s="2"/>
      <c r="E189" s="2"/>
      <c r="F189" s="38"/>
      <c r="G189" s="38"/>
      <c r="H189" s="38"/>
      <c r="I189" s="269"/>
      <c r="J189" s="21"/>
      <c r="K189" s="270"/>
      <c r="L189" s="37"/>
      <c r="N189" s="37"/>
      <c r="O189" s="29"/>
      <c r="U189" s="207"/>
      <c r="X189" s="9"/>
    </row>
    <row r="190" spans="3:24">
      <c r="C190"/>
      <c r="D190" s="2"/>
      <c r="E190" s="2"/>
      <c r="F190" s="38"/>
      <c r="G190" s="38"/>
      <c r="H190" s="38"/>
      <c r="I190" s="269"/>
      <c r="J190" s="21"/>
      <c r="K190" s="270"/>
      <c r="L190" s="37"/>
      <c r="N190" s="37"/>
      <c r="O190" s="29"/>
      <c r="U190" s="207"/>
      <c r="X190" s="9"/>
    </row>
    <row r="191" spans="3:24">
      <c r="C191"/>
      <c r="D191" s="2"/>
      <c r="E191" s="2"/>
      <c r="F191" s="38"/>
      <c r="G191" s="38"/>
      <c r="H191" s="38"/>
      <c r="I191" s="269"/>
      <c r="J191" s="21"/>
      <c r="K191" s="270"/>
      <c r="L191" s="37"/>
      <c r="N191" s="37"/>
      <c r="O191" s="29"/>
      <c r="U191" s="207"/>
      <c r="X191" s="9"/>
    </row>
    <row r="192" spans="3:24">
      <c r="C192"/>
      <c r="D192" s="2"/>
      <c r="E192" s="2"/>
      <c r="F192" s="38"/>
      <c r="G192" s="38"/>
      <c r="H192" s="38"/>
      <c r="I192" s="269"/>
      <c r="J192" s="21"/>
      <c r="K192" s="270"/>
      <c r="L192" s="37"/>
      <c r="N192" s="37"/>
      <c r="O192" s="29"/>
      <c r="U192" s="207"/>
      <c r="X192" s="9"/>
    </row>
    <row r="193" spans="3:24">
      <c r="C193"/>
      <c r="D193" s="2"/>
      <c r="E193" s="2"/>
      <c r="F193" s="38"/>
      <c r="G193" s="38"/>
      <c r="H193" s="38"/>
      <c r="I193" s="269"/>
      <c r="J193" s="21"/>
      <c r="K193" s="270"/>
      <c r="L193" s="37"/>
      <c r="N193" s="37"/>
      <c r="O193" s="29"/>
      <c r="U193" s="207"/>
      <c r="X193" s="9"/>
    </row>
    <row r="194" spans="3:24">
      <c r="C194"/>
      <c r="D194" s="2"/>
      <c r="E194" s="2"/>
      <c r="F194" s="38"/>
      <c r="G194" s="38"/>
      <c r="H194" s="38"/>
      <c r="I194" s="269"/>
      <c r="J194" s="21"/>
      <c r="K194" s="270"/>
      <c r="L194" s="37"/>
      <c r="N194" s="37"/>
      <c r="O194" s="29"/>
      <c r="U194" s="207"/>
      <c r="X194" s="9"/>
    </row>
    <row r="195" spans="3:24">
      <c r="C195"/>
      <c r="D195" s="2"/>
      <c r="E195" s="2"/>
      <c r="F195" s="38"/>
      <c r="G195" s="38"/>
      <c r="H195" s="38"/>
      <c r="I195" s="269"/>
      <c r="J195" s="21"/>
      <c r="K195" s="270"/>
      <c r="L195" s="37"/>
      <c r="N195" s="37"/>
      <c r="O195" s="29"/>
      <c r="U195" s="207"/>
      <c r="X195" s="9"/>
    </row>
    <row r="196" spans="3:24">
      <c r="C196"/>
      <c r="D196" s="2"/>
      <c r="E196" s="2"/>
      <c r="F196" s="38"/>
      <c r="G196" s="38"/>
      <c r="H196" s="38"/>
      <c r="I196" s="269"/>
      <c r="J196" s="21"/>
      <c r="K196" s="270"/>
      <c r="L196" s="37"/>
      <c r="N196" s="37"/>
      <c r="O196" s="29"/>
      <c r="U196" s="207"/>
      <c r="X196" s="9"/>
    </row>
    <row r="197" spans="3:24">
      <c r="C197"/>
      <c r="D197" s="2"/>
      <c r="E197" s="2"/>
      <c r="F197" s="38"/>
      <c r="G197" s="38"/>
      <c r="H197" s="38"/>
      <c r="I197" s="269"/>
      <c r="J197" s="21"/>
      <c r="K197" s="270"/>
      <c r="L197" s="37"/>
      <c r="N197" s="37"/>
      <c r="O197" s="29"/>
      <c r="U197" s="207"/>
      <c r="X197" s="9"/>
    </row>
    <row r="198" spans="3:24">
      <c r="C198"/>
      <c r="D198" s="2"/>
      <c r="E198" s="2"/>
      <c r="F198" s="38"/>
      <c r="G198" s="38"/>
      <c r="H198" s="38"/>
      <c r="I198" s="269"/>
      <c r="J198" s="21"/>
      <c r="K198" s="270"/>
      <c r="L198" s="37"/>
      <c r="N198" s="37"/>
      <c r="O198" s="29"/>
      <c r="U198" s="207"/>
      <c r="X198" s="9"/>
    </row>
    <row r="199" spans="3:24">
      <c r="C199"/>
      <c r="D199" s="2"/>
      <c r="E199" s="2"/>
      <c r="F199" s="38"/>
      <c r="G199" s="38"/>
      <c r="H199" s="38"/>
      <c r="I199" s="269"/>
      <c r="J199" s="21"/>
      <c r="K199" s="270"/>
      <c r="L199" s="37"/>
      <c r="N199" s="37"/>
      <c r="O199" s="29"/>
      <c r="U199" s="207"/>
      <c r="X199" s="9"/>
    </row>
    <row r="200" spans="3:24">
      <c r="C200"/>
      <c r="D200" s="2"/>
      <c r="E200" s="2"/>
      <c r="F200" s="38"/>
      <c r="G200" s="38"/>
      <c r="H200" s="38"/>
      <c r="I200" s="269"/>
      <c r="J200" s="21"/>
      <c r="K200" s="270"/>
      <c r="L200" s="37"/>
      <c r="N200" s="37"/>
      <c r="O200" s="29"/>
      <c r="U200" s="207"/>
      <c r="X200" s="9"/>
    </row>
    <row r="201" spans="3:24">
      <c r="C201"/>
      <c r="D201" s="2"/>
      <c r="E201" s="2"/>
      <c r="F201" s="38"/>
      <c r="G201" s="38"/>
      <c r="H201" s="38"/>
      <c r="I201" s="269"/>
      <c r="J201" s="21"/>
      <c r="K201" s="270"/>
      <c r="L201" s="37"/>
      <c r="N201" s="37"/>
      <c r="O201" s="29"/>
      <c r="U201" s="207"/>
      <c r="X201" s="9"/>
    </row>
    <row r="202" spans="3:24">
      <c r="C202"/>
      <c r="D202" s="2"/>
      <c r="E202" s="2"/>
      <c r="F202" s="38"/>
      <c r="G202" s="38"/>
      <c r="H202" s="38"/>
      <c r="I202" s="269"/>
      <c r="J202" s="21"/>
      <c r="K202" s="270"/>
      <c r="L202" s="37"/>
      <c r="N202" s="37"/>
      <c r="O202" s="29"/>
      <c r="U202" s="207"/>
      <c r="X202" s="9"/>
    </row>
    <row r="203" spans="3:24">
      <c r="C203"/>
      <c r="D203" s="2"/>
      <c r="E203" s="2"/>
      <c r="F203" s="38"/>
      <c r="G203" s="38"/>
      <c r="H203" s="38"/>
      <c r="I203" s="269"/>
      <c r="J203" s="21"/>
      <c r="K203" s="270"/>
      <c r="L203" s="37"/>
      <c r="N203" s="37"/>
      <c r="O203" s="29"/>
      <c r="U203" s="207"/>
      <c r="X203" s="9"/>
    </row>
    <row r="204" spans="3:24">
      <c r="C204"/>
      <c r="D204" s="2"/>
      <c r="E204" s="2"/>
      <c r="F204" s="38"/>
      <c r="G204" s="38"/>
      <c r="H204" s="38"/>
      <c r="I204" s="269"/>
      <c r="J204" s="21"/>
      <c r="K204" s="270"/>
      <c r="L204" s="37"/>
      <c r="N204" s="37"/>
      <c r="O204" s="29"/>
      <c r="U204" s="207"/>
      <c r="X204" s="9"/>
    </row>
    <row r="205" spans="3:24">
      <c r="C205"/>
      <c r="D205" s="2"/>
      <c r="E205" s="2"/>
      <c r="F205" s="38"/>
      <c r="G205" s="38"/>
      <c r="H205" s="38"/>
      <c r="I205" s="269"/>
      <c r="J205" s="21"/>
      <c r="K205" s="270"/>
      <c r="L205" s="37"/>
      <c r="N205" s="37"/>
      <c r="O205" s="29"/>
      <c r="U205" s="207"/>
      <c r="X205" s="9"/>
    </row>
    <row r="206" spans="3:24">
      <c r="C206"/>
      <c r="D206" s="2"/>
      <c r="E206" s="2"/>
      <c r="F206" s="38"/>
      <c r="G206" s="38"/>
      <c r="H206" s="38"/>
      <c r="I206" s="269"/>
      <c r="J206" s="21"/>
      <c r="K206" s="270"/>
      <c r="L206" s="37"/>
      <c r="N206" s="37"/>
      <c r="O206" s="29"/>
      <c r="U206" s="207"/>
      <c r="X206" s="9"/>
    </row>
    <row r="207" spans="3:24">
      <c r="C207"/>
      <c r="D207" s="2"/>
      <c r="E207" s="2"/>
      <c r="F207" s="38"/>
      <c r="G207" s="38"/>
      <c r="H207" s="38"/>
      <c r="I207" s="269"/>
      <c r="J207" s="21"/>
      <c r="K207" s="270"/>
      <c r="L207" s="37"/>
      <c r="N207" s="37"/>
      <c r="O207" s="29"/>
      <c r="U207" s="207"/>
      <c r="X207" s="9"/>
    </row>
    <row r="208" spans="3:24">
      <c r="C208"/>
      <c r="D208" s="2"/>
      <c r="E208" s="2"/>
      <c r="F208" s="38"/>
      <c r="G208" s="38"/>
      <c r="H208" s="38"/>
      <c r="I208" s="269"/>
      <c r="J208" s="21"/>
      <c r="K208" s="270"/>
      <c r="L208" s="37"/>
      <c r="N208" s="37"/>
      <c r="O208" s="29"/>
      <c r="U208" s="207"/>
      <c r="X208" s="9"/>
    </row>
    <row r="209" spans="3:24">
      <c r="C209"/>
      <c r="D209" s="2"/>
      <c r="E209" s="2"/>
      <c r="F209" s="38"/>
      <c r="G209" s="38"/>
      <c r="H209" s="38"/>
      <c r="I209" s="269"/>
      <c r="J209" s="21"/>
      <c r="K209" s="270"/>
      <c r="L209" s="37"/>
      <c r="N209" s="37"/>
      <c r="O209" s="29"/>
      <c r="U209" s="207"/>
      <c r="X209" s="9"/>
    </row>
    <row r="210" spans="3:24">
      <c r="C210"/>
      <c r="D210" s="2"/>
      <c r="E210" s="2"/>
      <c r="F210" s="38"/>
      <c r="G210" s="38"/>
      <c r="H210" s="38"/>
      <c r="I210" s="269"/>
      <c r="J210" s="21"/>
      <c r="K210" s="270"/>
      <c r="L210" s="37"/>
      <c r="N210" s="37"/>
      <c r="O210" s="29"/>
      <c r="U210" s="207"/>
      <c r="X210" s="9"/>
    </row>
    <row r="211" spans="3:24">
      <c r="C211"/>
      <c r="D211" s="2"/>
      <c r="E211" s="2"/>
      <c r="F211" s="38"/>
      <c r="G211" s="38"/>
      <c r="H211" s="38"/>
      <c r="I211" s="269"/>
      <c r="J211" s="21"/>
      <c r="K211" s="270"/>
      <c r="L211" s="37"/>
      <c r="N211" s="37"/>
      <c r="O211" s="29"/>
      <c r="U211" s="207"/>
      <c r="X211" s="9"/>
    </row>
    <row r="212" spans="3:24">
      <c r="C212"/>
      <c r="D212" s="2"/>
      <c r="E212" s="2"/>
      <c r="F212" s="38"/>
      <c r="G212" s="38"/>
      <c r="H212" s="38"/>
      <c r="I212" s="269"/>
      <c r="J212" s="21"/>
      <c r="K212" s="270"/>
      <c r="L212" s="37"/>
      <c r="N212" s="37"/>
      <c r="O212" s="29"/>
      <c r="U212" s="207"/>
      <c r="X212" s="9"/>
    </row>
    <row r="213" spans="3:24">
      <c r="C213"/>
      <c r="D213" s="2"/>
      <c r="E213" s="2"/>
      <c r="F213" s="38"/>
      <c r="G213" s="38"/>
      <c r="H213" s="38"/>
      <c r="I213" s="269"/>
      <c r="J213" s="21"/>
      <c r="K213" s="270"/>
      <c r="L213" s="37"/>
      <c r="N213" s="37"/>
      <c r="O213" s="29"/>
      <c r="U213" s="207"/>
      <c r="X213" s="9"/>
    </row>
    <row r="214" spans="3:24">
      <c r="C214"/>
      <c r="D214" s="2"/>
      <c r="E214" s="2"/>
      <c r="F214" s="38"/>
      <c r="G214" s="38"/>
      <c r="H214" s="38"/>
      <c r="I214" s="269"/>
      <c r="J214" s="21"/>
      <c r="K214" s="270"/>
      <c r="L214" s="37"/>
      <c r="N214" s="37"/>
      <c r="O214" s="29"/>
      <c r="U214" s="207"/>
      <c r="X214" s="9"/>
    </row>
    <row r="215" spans="3:24">
      <c r="C215"/>
      <c r="D215" s="2"/>
      <c r="E215" s="2"/>
      <c r="F215" s="38"/>
      <c r="G215" s="38"/>
      <c r="H215" s="38"/>
      <c r="I215" s="269"/>
      <c r="J215" s="21"/>
      <c r="K215" s="270"/>
      <c r="L215" s="37"/>
      <c r="N215" s="37"/>
      <c r="O215" s="29"/>
      <c r="U215" s="207"/>
      <c r="X215" s="9"/>
    </row>
    <row r="216" spans="3:24">
      <c r="C216"/>
      <c r="D216" s="2"/>
      <c r="E216" s="2"/>
      <c r="F216" s="38"/>
      <c r="G216" s="38"/>
      <c r="H216" s="38"/>
      <c r="I216" s="269"/>
      <c r="J216" s="21"/>
      <c r="K216" s="270"/>
      <c r="L216" s="37"/>
      <c r="N216" s="37"/>
      <c r="O216" s="29"/>
      <c r="U216" s="207"/>
      <c r="X216" s="9"/>
    </row>
    <row r="217" spans="3:24">
      <c r="C217"/>
      <c r="D217" s="2"/>
      <c r="E217" s="2"/>
      <c r="F217" s="38"/>
      <c r="G217" s="38"/>
      <c r="H217" s="38"/>
      <c r="I217" s="269"/>
      <c r="J217" s="21"/>
      <c r="K217" s="270"/>
      <c r="L217" s="37"/>
      <c r="N217" s="37"/>
      <c r="O217" s="29"/>
      <c r="U217" s="207"/>
      <c r="X217" s="9"/>
    </row>
    <row r="218" spans="3:24">
      <c r="C218"/>
      <c r="D218" s="2"/>
      <c r="E218" s="2"/>
      <c r="F218" s="38"/>
      <c r="G218" s="38"/>
      <c r="H218" s="38"/>
      <c r="I218" s="269"/>
      <c r="J218" s="21"/>
      <c r="K218" s="270"/>
      <c r="L218" s="37"/>
      <c r="N218" s="37"/>
      <c r="O218" s="29"/>
      <c r="U218" s="207"/>
      <c r="X218" s="9"/>
    </row>
    <row r="219" spans="3:24">
      <c r="C219"/>
      <c r="D219" s="2"/>
      <c r="E219" s="2"/>
      <c r="F219" s="38"/>
      <c r="G219" s="38"/>
      <c r="H219" s="38"/>
      <c r="I219" s="269"/>
      <c r="J219" s="21"/>
      <c r="K219" s="270"/>
      <c r="L219" s="37"/>
      <c r="N219" s="37"/>
      <c r="O219" s="29"/>
      <c r="U219" s="207"/>
      <c r="X219" s="9"/>
    </row>
    <row r="220" spans="3:24">
      <c r="C220"/>
      <c r="D220" s="2"/>
      <c r="E220" s="2"/>
      <c r="F220" s="38"/>
      <c r="G220" s="38"/>
      <c r="H220" s="38"/>
      <c r="I220" s="269"/>
      <c r="J220" s="21"/>
      <c r="K220" s="270"/>
      <c r="L220" s="37"/>
      <c r="N220" s="37"/>
      <c r="O220" s="29"/>
      <c r="U220" s="207"/>
      <c r="X220" s="9"/>
    </row>
    <row r="221" spans="3:24">
      <c r="C221"/>
      <c r="D221" s="2"/>
      <c r="E221" s="2"/>
      <c r="F221" s="38"/>
      <c r="G221" s="38"/>
      <c r="H221" s="38"/>
      <c r="I221" s="269"/>
      <c r="J221" s="21"/>
      <c r="K221" s="270"/>
      <c r="L221" s="37"/>
      <c r="N221" s="37"/>
      <c r="O221" s="29"/>
      <c r="U221" s="207"/>
      <c r="X221" s="9"/>
    </row>
    <row r="222" spans="3:24">
      <c r="C222"/>
      <c r="D222" s="2"/>
      <c r="E222" s="2"/>
      <c r="F222" s="38"/>
      <c r="G222" s="38"/>
      <c r="H222" s="38"/>
      <c r="I222" s="269"/>
      <c r="J222" s="21"/>
      <c r="K222" s="270"/>
      <c r="L222" s="37"/>
      <c r="N222" s="37"/>
      <c r="O222" s="29"/>
      <c r="U222" s="207"/>
      <c r="X222" s="9"/>
    </row>
    <row r="223" spans="3:24">
      <c r="C223"/>
      <c r="D223" s="2"/>
      <c r="E223" s="2"/>
      <c r="F223" s="38"/>
      <c r="G223" s="38"/>
      <c r="H223" s="38"/>
      <c r="I223" s="269"/>
      <c r="J223" s="21"/>
      <c r="K223" s="270"/>
      <c r="L223" s="37"/>
      <c r="N223" s="37"/>
      <c r="O223" s="29"/>
      <c r="U223" s="207"/>
      <c r="X223" s="9"/>
    </row>
    <row r="224" spans="3:24">
      <c r="C224"/>
      <c r="D224" s="2"/>
      <c r="E224" s="2"/>
      <c r="F224" s="38"/>
      <c r="G224" s="38"/>
      <c r="H224" s="38"/>
      <c r="I224" s="269"/>
      <c r="J224" s="21"/>
      <c r="K224" s="270"/>
      <c r="L224" s="37"/>
      <c r="N224" s="37"/>
      <c r="O224" s="29"/>
      <c r="U224" s="207"/>
      <c r="X224" s="9"/>
    </row>
    <row r="225" spans="3:24">
      <c r="C225"/>
      <c r="D225" s="2"/>
      <c r="E225" s="2"/>
      <c r="F225" s="38"/>
      <c r="G225" s="38"/>
      <c r="H225" s="38"/>
      <c r="I225" s="269"/>
      <c r="J225" s="21"/>
      <c r="K225" s="270"/>
      <c r="L225" s="37"/>
      <c r="N225" s="37"/>
      <c r="O225" s="29"/>
      <c r="U225" s="207"/>
      <c r="X225" s="9"/>
    </row>
    <row r="226" spans="3:24">
      <c r="C226"/>
      <c r="D226" s="2"/>
      <c r="E226" s="2"/>
      <c r="F226" s="38"/>
      <c r="G226" s="38"/>
      <c r="H226" s="38"/>
      <c r="I226" s="269"/>
      <c r="J226" s="21"/>
      <c r="K226" s="270"/>
      <c r="L226" s="37"/>
      <c r="N226" s="37"/>
      <c r="O226" s="29"/>
      <c r="U226" s="207"/>
      <c r="X226" s="9"/>
    </row>
    <row r="227" spans="3:24">
      <c r="C227"/>
      <c r="D227" s="2"/>
      <c r="E227" s="2"/>
      <c r="F227" s="38"/>
      <c r="G227" s="38"/>
      <c r="H227" s="38"/>
      <c r="I227" s="269"/>
      <c r="J227" s="21"/>
      <c r="K227" s="270"/>
      <c r="L227" s="37"/>
      <c r="N227" s="37"/>
      <c r="O227" s="29"/>
      <c r="U227" s="207"/>
      <c r="X227" s="9"/>
    </row>
    <row r="228" spans="3:24">
      <c r="C228"/>
      <c r="D228" s="2"/>
      <c r="E228" s="2"/>
      <c r="F228" s="38"/>
      <c r="G228" s="38"/>
      <c r="H228" s="38"/>
      <c r="I228" s="269"/>
      <c r="J228" s="21"/>
      <c r="K228" s="270"/>
      <c r="L228" s="37"/>
      <c r="N228" s="37"/>
      <c r="O228" s="29"/>
      <c r="U228" s="207"/>
      <c r="X228" s="9"/>
    </row>
    <row r="229" spans="3:24">
      <c r="C229"/>
      <c r="D229" s="2"/>
      <c r="E229" s="2"/>
      <c r="F229" s="38"/>
      <c r="G229" s="38"/>
      <c r="H229" s="38"/>
      <c r="I229" s="269"/>
      <c r="J229" s="21"/>
      <c r="K229" s="270"/>
      <c r="L229" s="37"/>
      <c r="N229" s="37"/>
      <c r="O229" s="29"/>
      <c r="U229" s="207"/>
      <c r="X229" s="9"/>
    </row>
    <row r="230" spans="3:24">
      <c r="C230"/>
      <c r="D230" s="2"/>
      <c r="E230" s="2"/>
      <c r="F230" s="38"/>
      <c r="G230" s="38"/>
      <c r="H230" s="38"/>
      <c r="I230" s="269"/>
      <c r="J230" s="21"/>
      <c r="K230" s="270"/>
      <c r="L230" s="37"/>
      <c r="N230" s="37"/>
      <c r="O230" s="29"/>
      <c r="U230" s="207"/>
      <c r="X230" s="9"/>
    </row>
    <row r="231" spans="3:24">
      <c r="C231"/>
      <c r="D231" s="2"/>
      <c r="E231" s="2"/>
      <c r="F231" s="38"/>
      <c r="G231" s="38"/>
      <c r="H231" s="38"/>
      <c r="I231" s="269"/>
      <c r="J231" s="21"/>
      <c r="K231" s="270"/>
      <c r="L231" s="37"/>
      <c r="N231" s="37"/>
      <c r="O231" s="29"/>
      <c r="U231" s="207"/>
      <c r="X231" s="9"/>
    </row>
    <row r="232" spans="3:24">
      <c r="C232"/>
      <c r="D232" s="2"/>
      <c r="E232" s="2"/>
      <c r="F232" s="38"/>
      <c r="G232" s="38"/>
      <c r="H232" s="38"/>
      <c r="I232" s="269"/>
      <c r="J232" s="21"/>
      <c r="K232" s="270"/>
      <c r="L232" s="37"/>
      <c r="N232" s="37"/>
      <c r="O232" s="29"/>
      <c r="U232" s="207"/>
      <c r="X232" s="9"/>
    </row>
    <row r="233" spans="3:24">
      <c r="C233"/>
      <c r="D233" s="2"/>
      <c r="E233" s="2"/>
      <c r="F233" s="38"/>
      <c r="G233" s="38"/>
      <c r="H233" s="38"/>
      <c r="I233" s="269"/>
      <c r="J233" s="21"/>
      <c r="K233" s="270"/>
      <c r="L233" s="37"/>
      <c r="N233" s="37"/>
      <c r="O233" s="29"/>
      <c r="U233" s="207"/>
      <c r="X233" s="9"/>
    </row>
    <row r="234" spans="3:24">
      <c r="C234"/>
      <c r="D234" s="2"/>
      <c r="E234" s="2"/>
      <c r="F234" s="38"/>
      <c r="G234" s="38"/>
      <c r="H234" s="38"/>
      <c r="I234" s="269"/>
      <c r="J234" s="21"/>
      <c r="K234" s="270"/>
      <c r="L234" s="37"/>
      <c r="N234" s="37"/>
      <c r="O234" s="29"/>
      <c r="U234" s="207"/>
      <c r="X234" s="9"/>
    </row>
    <row r="235" spans="3:24">
      <c r="C235"/>
      <c r="D235" s="2"/>
      <c r="E235" s="2"/>
      <c r="F235" s="38"/>
      <c r="G235" s="38"/>
      <c r="H235" s="38"/>
      <c r="I235" s="269"/>
      <c r="J235" s="21"/>
      <c r="K235" s="270"/>
      <c r="L235" s="37"/>
      <c r="N235" s="37"/>
      <c r="O235" s="29"/>
      <c r="U235" s="207"/>
      <c r="X235" s="9"/>
    </row>
    <row r="236" spans="3:24">
      <c r="C236"/>
      <c r="D236" s="2"/>
      <c r="E236" s="2"/>
      <c r="F236" s="38"/>
      <c r="G236" s="38"/>
      <c r="H236" s="38"/>
      <c r="I236" s="269"/>
      <c r="J236" s="21"/>
      <c r="K236" s="270"/>
      <c r="L236" s="37"/>
      <c r="N236" s="37"/>
      <c r="O236" s="29"/>
      <c r="U236" s="207"/>
      <c r="X236" s="9"/>
    </row>
    <row r="237" spans="3:24">
      <c r="C237"/>
      <c r="D237" s="2"/>
      <c r="E237" s="2"/>
      <c r="F237" s="38"/>
      <c r="G237" s="38"/>
      <c r="H237" s="38"/>
      <c r="I237" s="269"/>
      <c r="J237" s="21"/>
      <c r="K237" s="270"/>
      <c r="L237" s="37"/>
      <c r="N237" s="37"/>
      <c r="O237" s="29"/>
      <c r="U237" s="207"/>
      <c r="X237" s="9"/>
    </row>
    <row r="238" spans="3:24">
      <c r="C238"/>
      <c r="D238" s="2"/>
      <c r="E238" s="2"/>
      <c r="F238" s="38"/>
      <c r="G238" s="38"/>
      <c r="H238" s="38"/>
      <c r="I238" s="269"/>
      <c r="J238" s="21"/>
      <c r="K238" s="270"/>
      <c r="L238" s="37"/>
      <c r="N238" s="37"/>
      <c r="O238" s="29"/>
      <c r="U238" s="207"/>
      <c r="X238" s="9"/>
    </row>
    <row r="239" spans="3:24">
      <c r="C239"/>
      <c r="D239" s="2"/>
      <c r="E239" s="2"/>
      <c r="F239" s="38"/>
      <c r="G239" s="38"/>
      <c r="H239" s="38"/>
      <c r="I239" s="269"/>
      <c r="J239" s="21"/>
      <c r="K239" s="270"/>
      <c r="L239" s="37"/>
      <c r="N239" s="37"/>
      <c r="O239" s="29"/>
      <c r="U239" s="207"/>
      <c r="X239" s="9"/>
    </row>
    <row r="240" spans="3:24">
      <c r="C240"/>
      <c r="D240" s="2"/>
      <c r="E240" s="2"/>
      <c r="F240" s="38"/>
      <c r="G240" s="38"/>
      <c r="H240" s="38"/>
      <c r="I240" s="269"/>
      <c r="J240" s="21"/>
      <c r="K240" s="270"/>
      <c r="L240" s="37"/>
      <c r="N240" s="37"/>
      <c r="O240" s="29"/>
      <c r="U240" s="207"/>
      <c r="X240" s="9"/>
    </row>
    <row r="241" spans="3:24">
      <c r="C241"/>
      <c r="D241" s="2"/>
      <c r="E241" s="2"/>
      <c r="F241" s="38"/>
      <c r="G241" s="38"/>
      <c r="H241" s="38"/>
      <c r="I241" s="269"/>
      <c r="J241" s="21"/>
      <c r="K241" s="270"/>
      <c r="L241" s="37"/>
      <c r="N241" s="37"/>
      <c r="O241" s="29"/>
      <c r="U241" s="207"/>
      <c r="X241" s="9"/>
    </row>
    <row r="242" spans="3:24">
      <c r="C242"/>
      <c r="D242" s="2"/>
      <c r="E242" s="2"/>
      <c r="F242" s="38"/>
      <c r="G242" s="38"/>
      <c r="H242" s="38"/>
      <c r="I242" s="269"/>
      <c r="J242" s="21"/>
      <c r="K242" s="270"/>
      <c r="L242" s="37"/>
      <c r="N242" s="37"/>
      <c r="O242" s="29"/>
      <c r="U242" s="207"/>
      <c r="X242" s="9"/>
    </row>
    <row r="243" spans="3:24">
      <c r="C243"/>
      <c r="D243" s="2"/>
      <c r="E243" s="2"/>
      <c r="F243" s="38"/>
      <c r="G243" s="38"/>
      <c r="H243" s="38"/>
      <c r="I243" s="269"/>
      <c r="J243" s="21"/>
      <c r="K243" s="270"/>
      <c r="L243" s="37"/>
      <c r="N243" s="37"/>
      <c r="O243" s="29"/>
      <c r="U243" s="207"/>
      <c r="X243" s="9"/>
    </row>
    <row r="244" spans="3:24">
      <c r="C244"/>
      <c r="D244" s="2"/>
      <c r="E244" s="2"/>
      <c r="F244" s="38"/>
      <c r="G244" s="38"/>
      <c r="H244" s="38"/>
      <c r="I244" s="269"/>
      <c r="J244" s="21"/>
      <c r="K244" s="270"/>
      <c r="L244" s="37"/>
      <c r="N244" s="37"/>
      <c r="O244" s="29"/>
      <c r="U244" s="207"/>
      <c r="X244" s="9"/>
    </row>
    <row r="245" spans="3:24">
      <c r="C245"/>
      <c r="D245" s="2"/>
      <c r="E245" s="2"/>
      <c r="F245" s="38"/>
      <c r="G245" s="38"/>
      <c r="H245" s="38"/>
      <c r="I245" s="269"/>
      <c r="J245" s="21"/>
      <c r="K245" s="270"/>
      <c r="L245" s="37"/>
      <c r="N245" s="37"/>
      <c r="O245" s="29"/>
      <c r="U245" s="207"/>
      <c r="X245" s="9"/>
    </row>
    <row r="246" spans="3:24">
      <c r="C246"/>
      <c r="D246" s="2"/>
      <c r="E246" s="2"/>
      <c r="F246" s="38"/>
      <c r="G246" s="38"/>
      <c r="H246" s="38"/>
      <c r="I246" s="269"/>
      <c r="J246" s="21"/>
      <c r="K246" s="270"/>
      <c r="L246" s="37"/>
      <c r="N246" s="37"/>
      <c r="O246" s="29"/>
      <c r="U246" s="207"/>
      <c r="X246" s="9"/>
    </row>
    <row r="247" spans="3:24">
      <c r="C247"/>
      <c r="D247" s="2"/>
      <c r="E247" s="2"/>
      <c r="F247" s="38"/>
      <c r="G247" s="38"/>
      <c r="H247" s="38"/>
      <c r="I247" s="269"/>
      <c r="J247" s="21"/>
      <c r="K247" s="270"/>
      <c r="L247" s="37"/>
      <c r="N247" s="37"/>
      <c r="O247" s="29"/>
      <c r="U247" s="207"/>
      <c r="X247" s="9"/>
    </row>
    <row r="248" spans="3:24">
      <c r="C248"/>
      <c r="D248" s="2"/>
      <c r="E248" s="2"/>
      <c r="F248" s="38"/>
      <c r="G248" s="38"/>
      <c r="H248" s="38"/>
      <c r="I248" s="269"/>
      <c r="J248" s="21"/>
      <c r="K248" s="270"/>
      <c r="L248" s="37"/>
      <c r="N248" s="37"/>
      <c r="O248" s="29"/>
      <c r="U248" s="207"/>
      <c r="X248" s="9"/>
    </row>
    <row r="249" spans="3:24">
      <c r="C249"/>
      <c r="D249" s="2"/>
      <c r="E249" s="2"/>
      <c r="F249" s="38"/>
      <c r="G249" s="38"/>
      <c r="H249" s="38"/>
      <c r="I249" s="269"/>
      <c r="J249" s="21"/>
      <c r="K249" s="270"/>
      <c r="L249" s="37"/>
      <c r="N249" s="37"/>
      <c r="O249" s="29"/>
      <c r="U249" s="207"/>
      <c r="X249" s="9"/>
    </row>
    <row r="250" spans="3:24">
      <c r="C250"/>
      <c r="D250" s="2"/>
      <c r="E250" s="2"/>
      <c r="F250" s="38"/>
      <c r="G250" s="38"/>
      <c r="H250" s="38"/>
      <c r="I250" s="269"/>
      <c r="J250" s="21"/>
      <c r="K250" s="270"/>
      <c r="L250" s="37"/>
      <c r="N250" s="37"/>
      <c r="O250" s="29"/>
      <c r="U250" s="207"/>
      <c r="X250" s="9"/>
    </row>
    <row r="251" spans="3:24">
      <c r="C251"/>
      <c r="D251" s="2"/>
      <c r="E251" s="2"/>
      <c r="F251" s="38"/>
      <c r="G251" s="38"/>
      <c r="H251" s="38"/>
      <c r="I251" s="269"/>
      <c r="J251" s="21"/>
      <c r="K251" s="270"/>
      <c r="L251" s="37"/>
      <c r="N251" s="37"/>
      <c r="O251" s="29"/>
      <c r="U251" s="207"/>
      <c r="X251" s="9"/>
    </row>
    <row r="252" spans="3:24">
      <c r="C252"/>
      <c r="D252" s="2"/>
      <c r="E252" s="2"/>
      <c r="F252" s="38"/>
      <c r="G252" s="38"/>
      <c r="H252" s="38"/>
      <c r="I252" s="269"/>
      <c r="J252" s="21"/>
      <c r="K252" s="270"/>
      <c r="L252" s="37"/>
      <c r="N252" s="37"/>
      <c r="O252" s="29"/>
      <c r="U252" s="207"/>
      <c r="X252" s="9"/>
    </row>
    <row r="253" spans="3:24">
      <c r="C253"/>
      <c r="D253" s="2"/>
      <c r="E253" s="2"/>
      <c r="F253" s="38"/>
      <c r="G253" s="38"/>
      <c r="H253" s="38"/>
      <c r="I253" s="269"/>
      <c r="J253" s="21"/>
      <c r="K253" s="270"/>
      <c r="L253" s="37"/>
      <c r="N253" s="37"/>
      <c r="O253" s="29"/>
      <c r="U253" s="207"/>
      <c r="X253" s="9"/>
    </row>
    <row r="254" spans="3:24">
      <c r="C254"/>
      <c r="D254" s="2"/>
      <c r="E254" s="2"/>
      <c r="F254" s="38"/>
      <c r="G254" s="38"/>
      <c r="H254" s="38"/>
      <c r="I254" s="269"/>
      <c r="J254" s="21"/>
      <c r="K254" s="270"/>
      <c r="L254" s="37"/>
      <c r="N254" s="37"/>
      <c r="O254" s="29"/>
      <c r="U254" s="207"/>
      <c r="X254" s="9"/>
    </row>
    <row r="255" spans="3:24">
      <c r="C255"/>
      <c r="D255" s="2"/>
      <c r="E255" s="2"/>
      <c r="F255" s="38"/>
      <c r="G255" s="38"/>
      <c r="H255" s="38"/>
      <c r="I255" s="269"/>
      <c r="J255" s="21"/>
      <c r="K255" s="270"/>
      <c r="L255" s="37"/>
      <c r="N255" s="37"/>
      <c r="O255" s="29"/>
      <c r="U255" s="207"/>
      <c r="X255" s="9"/>
    </row>
    <row r="256" spans="3:24">
      <c r="C256"/>
      <c r="D256" s="2"/>
      <c r="E256" s="2"/>
      <c r="F256" s="38"/>
      <c r="G256" s="38"/>
      <c r="H256" s="38"/>
      <c r="I256" s="269"/>
      <c r="J256" s="21"/>
      <c r="K256" s="270"/>
      <c r="L256" s="37"/>
      <c r="N256" s="37"/>
      <c r="O256" s="29"/>
      <c r="U256" s="207"/>
      <c r="X256" s="9"/>
    </row>
    <row r="257" spans="3:24">
      <c r="C257"/>
      <c r="D257" s="2"/>
      <c r="E257" s="2"/>
      <c r="F257" s="38"/>
      <c r="G257" s="38"/>
      <c r="H257" s="38"/>
      <c r="I257" s="269"/>
      <c r="J257" s="21"/>
      <c r="K257" s="270"/>
      <c r="L257" s="37"/>
      <c r="N257" s="37"/>
      <c r="O257" s="29"/>
      <c r="U257" s="207"/>
      <c r="X257" s="9"/>
    </row>
    <row r="258" spans="3:24">
      <c r="C258"/>
      <c r="D258" s="2"/>
      <c r="E258" s="2"/>
      <c r="F258" s="38"/>
      <c r="G258" s="38"/>
      <c r="H258" s="38"/>
      <c r="I258" s="269"/>
      <c r="J258" s="21"/>
      <c r="K258" s="270"/>
      <c r="L258" s="37"/>
      <c r="N258" s="37"/>
      <c r="O258" s="29"/>
      <c r="U258" s="207"/>
      <c r="X258" s="9"/>
    </row>
    <row r="259" spans="3:24">
      <c r="C259"/>
      <c r="D259" s="2"/>
      <c r="E259" s="2"/>
      <c r="F259" s="38"/>
      <c r="G259" s="38"/>
      <c r="H259" s="38"/>
      <c r="I259" s="269"/>
      <c r="J259" s="21"/>
      <c r="K259" s="270"/>
      <c r="L259" s="37"/>
      <c r="N259" s="37"/>
      <c r="O259" s="29"/>
      <c r="U259" s="207"/>
      <c r="X259" s="9"/>
    </row>
    <row r="260" spans="3:24">
      <c r="C260"/>
      <c r="D260" s="2"/>
      <c r="E260" s="2"/>
      <c r="F260" s="38"/>
      <c r="G260" s="38"/>
      <c r="H260" s="38"/>
      <c r="I260" s="269"/>
      <c r="J260" s="21"/>
      <c r="K260" s="270"/>
      <c r="L260" s="37"/>
      <c r="N260" s="37"/>
      <c r="O260" s="29"/>
      <c r="U260" s="207"/>
      <c r="X260" s="9"/>
    </row>
    <row r="261" spans="3:24">
      <c r="C261"/>
      <c r="D261" s="2"/>
      <c r="E261" s="2"/>
      <c r="F261" s="38"/>
      <c r="G261" s="38"/>
      <c r="H261" s="38"/>
      <c r="I261" s="269"/>
      <c r="J261" s="21"/>
      <c r="K261" s="270"/>
      <c r="L261" s="37"/>
      <c r="N261" s="37"/>
      <c r="O261" s="29"/>
      <c r="U261" s="207"/>
      <c r="X261" s="9"/>
    </row>
    <row r="262" spans="3:24">
      <c r="C262"/>
      <c r="D262" s="2"/>
      <c r="E262" s="2"/>
      <c r="F262" s="38"/>
      <c r="G262" s="38"/>
      <c r="H262" s="38"/>
      <c r="I262" s="269"/>
      <c r="J262" s="21"/>
      <c r="K262" s="270"/>
      <c r="L262" s="37"/>
      <c r="N262" s="37"/>
      <c r="O262" s="29"/>
      <c r="U262" s="207"/>
      <c r="X262" s="9"/>
    </row>
    <row r="263" spans="3:24">
      <c r="C263"/>
      <c r="D263" s="2"/>
      <c r="E263" s="2"/>
      <c r="F263" s="38"/>
      <c r="G263" s="38"/>
      <c r="H263" s="38"/>
      <c r="I263" s="269"/>
      <c r="J263" s="21"/>
      <c r="K263" s="270"/>
      <c r="L263" s="37"/>
      <c r="N263" s="37"/>
      <c r="O263" s="29"/>
      <c r="U263" s="207"/>
      <c r="X263" s="9"/>
    </row>
    <row r="264" spans="3:24">
      <c r="C264"/>
      <c r="D264" s="2"/>
      <c r="E264" s="2"/>
      <c r="F264" s="38"/>
      <c r="G264" s="38"/>
      <c r="H264" s="38"/>
      <c r="I264" s="269"/>
      <c r="J264" s="21"/>
      <c r="K264" s="270"/>
      <c r="L264" s="37"/>
      <c r="N264" s="37"/>
      <c r="O264" s="29"/>
      <c r="U264" s="207"/>
      <c r="X264" s="9"/>
    </row>
    <row r="265" spans="3:24">
      <c r="C265"/>
      <c r="D265" s="2"/>
      <c r="E265" s="2"/>
      <c r="F265" s="38"/>
      <c r="G265" s="38"/>
      <c r="H265" s="38"/>
      <c r="I265" s="269"/>
      <c r="J265" s="21"/>
      <c r="K265" s="270"/>
      <c r="L265" s="37"/>
      <c r="N265" s="37"/>
      <c r="O265" s="29"/>
      <c r="U265" s="207"/>
      <c r="X265" s="9"/>
    </row>
    <row r="266" spans="3:24">
      <c r="C266"/>
      <c r="D266" s="2"/>
      <c r="E266" s="2"/>
      <c r="F266" s="38"/>
      <c r="G266" s="38"/>
      <c r="H266" s="38"/>
      <c r="I266" s="269"/>
      <c r="J266" s="21"/>
      <c r="K266" s="270"/>
      <c r="L266" s="37"/>
      <c r="N266" s="37"/>
      <c r="O266" s="29"/>
      <c r="U266" s="207"/>
      <c r="X266" s="9"/>
    </row>
    <row r="267" spans="3:24">
      <c r="C267"/>
      <c r="D267" s="2"/>
      <c r="E267" s="2"/>
      <c r="F267" s="38"/>
      <c r="G267" s="38"/>
      <c r="H267" s="38"/>
      <c r="I267" s="269"/>
      <c r="J267" s="21"/>
      <c r="K267" s="270"/>
      <c r="L267" s="37"/>
      <c r="N267" s="37"/>
      <c r="O267" s="29"/>
      <c r="U267" s="207"/>
      <c r="X267" s="9"/>
    </row>
    <row r="268" spans="3:24">
      <c r="C268"/>
      <c r="D268" s="2"/>
      <c r="E268" s="2"/>
      <c r="F268" s="38"/>
      <c r="G268" s="38"/>
      <c r="H268" s="38"/>
      <c r="I268" s="269"/>
      <c r="J268" s="21"/>
      <c r="K268" s="270"/>
      <c r="L268" s="37"/>
      <c r="N268" s="37"/>
      <c r="O268" s="29"/>
      <c r="U268" s="207"/>
      <c r="X268" s="9"/>
    </row>
    <row r="269" spans="3:24">
      <c r="C269"/>
      <c r="D269" s="2"/>
      <c r="E269" s="2"/>
      <c r="F269" s="38"/>
      <c r="G269" s="38"/>
      <c r="H269" s="38"/>
      <c r="I269" s="269"/>
      <c r="J269" s="21"/>
      <c r="K269" s="270"/>
      <c r="L269" s="37"/>
      <c r="N269" s="37"/>
      <c r="O269" s="29"/>
      <c r="U269" s="207"/>
      <c r="X269" s="9"/>
    </row>
    <row r="270" spans="3:24">
      <c r="C270"/>
      <c r="D270" s="2"/>
      <c r="E270" s="2"/>
      <c r="F270" s="38"/>
      <c r="G270" s="38"/>
      <c r="H270" s="38"/>
      <c r="I270" s="269"/>
      <c r="J270" s="21"/>
      <c r="K270" s="270"/>
      <c r="L270" s="37"/>
      <c r="N270" s="37"/>
      <c r="O270" s="29"/>
      <c r="U270" s="207"/>
      <c r="X270" s="9"/>
    </row>
    <row r="271" spans="3:24">
      <c r="C271"/>
      <c r="D271" s="2"/>
      <c r="E271" s="2"/>
      <c r="F271" s="38"/>
      <c r="G271" s="38"/>
      <c r="H271" s="38"/>
      <c r="I271" s="269"/>
      <c r="J271" s="21"/>
      <c r="K271" s="270"/>
      <c r="L271" s="37"/>
      <c r="N271" s="37"/>
      <c r="O271" s="29"/>
      <c r="U271" s="207"/>
      <c r="X271" s="9"/>
    </row>
    <row r="272" spans="3:24">
      <c r="C272"/>
      <c r="D272" s="2"/>
      <c r="E272" s="2"/>
      <c r="F272" s="38"/>
      <c r="G272" s="38"/>
      <c r="H272" s="38"/>
      <c r="I272" s="269"/>
      <c r="J272" s="21"/>
      <c r="K272" s="270"/>
      <c r="L272" s="37"/>
      <c r="N272" s="37"/>
      <c r="O272" s="29"/>
      <c r="U272" s="207"/>
      <c r="X272" s="9"/>
    </row>
    <row r="273" spans="3:24">
      <c r="C273"/>
      <c r="D273" s="2"/>
      <c r="E273" s="2"/>
      <c r="F273" s="38"/>
      <c r="G273" s="38"/>
      <c r="H273" s="38"/>
      <c r="I273" s="269"/>
      <c r="J273" s="21"/>
      <c r="K273" s="270"/>
      <c r="L273" s="37"/>
      <c r="N273" s="37"/>
      <c r="O273" s="29"/>
      <c r="U273" s="207"/>
      <c r="X273" s="9"/>
    </row>
    <row r="274" spans="3:24">
      <c r="C274"/>
      <c r="D274" s="2"/>
      <c r="E274" s="2"/>
      <c r="F274" s="38"/>
      <c r="G274" s="38"/>
      <c r="H274" s="38"/>
      <c r="I274" s="269"/>
      <c r="J274" s="21"/>
      <c r="K274" s="270"/>
      <c r="L274" s="37"/>
      <c r="N274" s="37"/>
      <c r="O274" s="29"/>
      <c r="U274" s="207"/>
      <c r="X274" s="9"/>
    </row>
    <row r="275" spans="3:24">
      <c r="C275"/>
      <c r="D275" s="2"/>
      <c r="E275" s="2"/>
      <c r="F275" s="38"/>
      <c r="G275" s="38"/>
      <c r="H275" s="38"/>
      <c r="I275" s="269"/>
      <c r="J275" s="21"/>
      <c r="K275" s="270"/>
      <c r="L275" s="37"/>
      <c r="N275" s="37"/>
      <c r="O275" s="29"/>
      <c r="U275" s="207"/>
      <c r="X275" s="9"/>
    </row>
    <row r="276" spans="3:24">
      <c r="C276"/>
      <c r="D276" s="2"/>
      <c r="E276" s="2"/>
      <c r="F276" s="38"/>
      <c r="G276" s="38"/>
      <c r="H276" s="38"/>
      <c r="I276" s="269"/>
      <c r="J276" s="21"/>
      <c r="K276" s="270"/>
      <c r="L276" s="37"/>
      <c r="N276" s="37"/>
      <c r="O276" s="29"/>
      <c r="U276" s="207"/>
      <c r="X276" s="9"/>
    </row>
    <row r="277" spans="3:24">
      <c r="C277"/>
      <c r="D277" s="2"/>
      <c r="E277" s="2"/>
      <c r="F277" s="38"/>
      <c r="G277" s="38"/>
      <c r="H277" s="38"/>
      <c r="I277" s="269"/>
      <c r="J277" s="21"/>
      <c r="K277" s="270"/>
      <c r="L277" s="37"/>
      <c r="N277" s="37"/>
      <c r="O277" s="29"/>
      <c r="U277" s="207"/>
      <c r="X277" s="9"/>
    </row>
    <row r="278" spans="3:24">
      <c r="C278"/>
      <c r="D278" s="2"/>
      <c r="E278" s="2"/>
      <c r="F278" s="38"/>
      <c r="G278" s="38"/>
      <c r="H278" s="38"/>
      <c r="I278" s="269"/>
      <c r="J278" s="21"/>
      <c r="K278" s="270"/>
      <c r="L278" s="37"/>
      <c r="N278" s="37"/>
      <c r="O278" s="29"/>
      <c r="U278" s="207"/>
      <c r="X278" s="9"/>
    </row>
    <row r="279" spans="3:24">
      <c r="C279"/>
      <c r="D279" s="2"/>
      <c r="E279" s="2"/>
      <c r="F279" s="38"/>
      <c r="G279" s="38"/>
      <c r="H279" s="38"/>
      <c r="I279" s="269"/>
      <c r="J279" s="21"/>
      <c r="K279" s="270"/>
      <c r="L279" s="37"/>
      <c r="N279" s="37"/>
      <c r="O279" s="29"/>
      <c r="U279" s="207"/>
      <c r="X279" s="9"/>
    </row>
    <row r="280" spans="3:24">
      <c r="C280"/>
      <c r="D280" s="2"/>
      <c r="E280" s="2"/>
      <c r="F280" s="38"/>
      <c r="G280" s="38"/>
      <c r="H280" s="38"/>
      <c r="I280" s="269"/>
      <c r="J280" s="21"/>
      <c r="K280" s="270"/>
      <c r="L280" s="37"/>
      <c r="N280" s="37"/>
      <c r="O280" s="29"/>
      <c r="U280" s="207"/>
      <c r="X280" s="9"/>
    </row>
    <row r="281" spans="3:24">
      <c r="C281"/>
      <c r="D281" s="2"/>
      <c r="E281" s="2"/>
      <c r="F281" s="38"/>
      <c r="G281" s="38"/>
      <c r="H281" s="38"/>
      <c r="I281" s="269"/>
      <c r="J281" s="21"/>
      <c r="K281" s="270"/>
      <c r="L281" s="37"/>
      <c r="N281" s="37"/>
      <c r="O281" s="29"/>
      <c r="U281" s="207"/>
      <c r="X281" s="9"/>
    </row>
    <row r="282" spans="3:24">
      <c r="C282"/>
      <c r="D282" s="2"/>
      <c r="E282" s="2"/>
      <c r="F282" s="38"/>
      <c r="G282" s="38"/>
      <c r="H282" s="38"/>
      <c r="I282" s="269"/>
      <c r="J282" s="21"/>
      <c r="K282" s="270"/>
      <c r="L282" s="37"/>
      <c r="N282" s="37"/>
      <c r="O282" s="29"/>
      <c r="U282" s="207"/>
      <c r="X282" s="9"/>
    </row>
    <row r="283" spans="3:24">
      <c r="C283"/>
      <c r="D283" s="2"/>
      <c r="E283" s="2"/>
      <c r="F283" s="38"/>
      <c r="G283" s="38"/>
      <c r="H283" s="38"/>
      <c r="I283" s="269"/>
      <c r="J283" s="21"/>
      <c r="K283" s="270"/>
      <c r="L283" s="37"/>
      <c r="N283" s="37"/>
      <c r="O283" s="29"/>
      <c r="U283" s="207"/>
      <c r="X283" s="9"/>
    </row>
    <row r="284" spans="3:24">
      <c r="C284"/>
      <c r="D284" s="2"/>
      <c r="E284" s="2"/>
      <c r="F284" s="38"/>
      <c r="G284" s="38"/>
      <c r="H284" s="38"/>
      <c r="I284" s="269"/>
      <c r="J284" s="21"/>
      <c r="K284" s="270"/>
      <c r="L284" s="37"/>
      <c r="N284" s="37"/>
      <c r="O284" s="29"/>
      <c r="U284" s="207"/>
      <c r="X284" s="9"/>
    </row>
    <row r="285" spans="3:24">
      <c r="C285"/>
      <c r="D285" s="2"/>
      <c r="E285" s="2"/>
      <c r="F285" s="38"/>
      <c r="G285" s="38"/>
      <c r="H285" s="38"/>
      <c r="I285" s="269"/>
      <c r="J285" s="21"/>
      <c r="K285" s="270"/>
      <c r="L285" s="37"/>
      <c r="N285" s="37"/>
      <c r="O285" s="29"/>
      <c r="U285" s="207"/>
      <c r="X285" s="9"/>
    </row>
    <row r="286" spans="3:24">
      <c r="C286"/>
      <c r="D286" s="2"/>
      <c r="E286" s="2"/>
      <c r="F286" s="38"/>
      <c r="G286" s="38"/>
      <c r="H286" s="38"/>
      <c r="I286" s="269"/>
      <c r="J286" s="21"/>
      <c r="K286" s="270"/>
      <c r="L286" s="37"/>
      <c r="N286" s="37"/>
      <c r="O286" s="29"/>
      <c r="U286" s="207"/>
      <c r="X286" s="9"/>
    </row>
    <row r="287" spans="3:24">
      <c r="C287"/>
      <c r="D287" s="2"/>
      <c r="E287" s="2"/>
      <c r="F287" s="38"/>
      <c r="G287" s="38"/>
      <c r="H287" s="38"/>
      <c r="I287" s="269"/>
      <c r="J287" s="21"/>
      <c r="K287" s="270"/>
      <c r="L287" s="37"/>
      <c r="N287" s="37"/>
      <c r="O287" s="29"/>
      <c r="U287" s="207"/>
      <c r="X287" s="9"/>
    </row>
    <row r="288" spans="3:24">
      <c r="C288"/>
      <c r="D288" s="2"/>
      <c r="E288" s="2"/>
      <c r="F288" s="38"/>
      <c r="G288" s="38"/>
      <c r="H288" s="38"/>
      <c r="I288" s="269"/>
      <c r="J288" s="21"/>
      <c r="K288" s="270"/>
      <c r="L288" s="37"/>
      <c r="N288" s="37"/>
      <c r="O288" s="29"/>
      <c r="U288" s="207"/>
      <c r="X288" s="9"/>
    </row>
    <row r="289" spans="3:24">
      <c r="C289"/>
      <c r="D289" s="2"/>
      <c r="E289" s="2"/>
      <c r="F289" s="38"/>
      <c r="G289" s="38"/>
      <c r="H289" s="38"/>
      <c r="I289" s="269"/>
      <c r="J289" s="21"/>
      <c r="K289" s="270"/>
      <c r="L289" s="37"/>
      <c r="N289" s="37"/>
      <c r="O289" s="29"/>
      <c r="U289" s="207"/>
      <c r="X289" s="9"/>
    </row>
    <row r="290" spans="3:24">
      <c r="C290"/>
      <c r="D290" s="2"/>
      <c r="E290" s="2"/>
      <c r="F290" s="38"/>
      <c r="G290" s="38"/>
      <c r="H290" s="38"/>
      <c r="I290" s="269"/>
      <c r="J290" s="21"/>
      <c r="K290" s="270"/>
      <c r="L290" s="37"/>
      <c r="N290" s="37"/>
      <c r="O290" s="29"/>
      <c r="U290" s="207"/>
      <c r="X290" s="9"/>
    </row>
    <row r="291" spans="3:24">
      <c r="C291"/>
      <c r="D291" s="2"/>
      <c r="E291" s="2"/>
      <c r="F291" s="38"/>
      <c r="G291" s="38"/>
      <c r="H291" s="38"/>
      <c r="I291" s="269"/>
      <c r="J291" s="21"/>
      <c r="K291" s="270"/>
      <c r="L291" s="37"/>
      <c r="N291" s="37"/>
      <c r="O291" s="29"/>
      <c r="U291" s="207"/>
      <c r="X291" s="9"/>
    </row>
    <row r="292" spans="3:24">
      <c r="C292"/>
      <c r="D292" s="2"/>
      <c r="E292" s="2"/>
      <c r="F292" s="38"/>
      <c r="G292" s="38"/>
      <c r="H292" s="38"/>
      <c r="I292" s="269"/>
      <c r="J292" s="21"/>
      <c r="K292" s="270"/>
      <c r="L292" s="37"/>
      <c r="N292" s="37"/>
      <c r="O292" s="29"/>
      <c r="U292" s="207"/>
      <c r="X292" s="9"/>
    </row>
    <row r="293" spans="3:24">
      <c r="C293"/>
      <c r="D293" s="2"/>
      <c r="E293" s="2"/>
      <c r="F293" s="38"/>
      <c r="G293" s="38"/>
      <c r="H293" s="38"/>
      <c r="I293" s="269"/>
      <c r="J293" s="21"/>
      <c r="K293" s="270"/>
      <c r="L293" s="37"/>
      <c r="N293" s="37"/>
      <c r="O293" s="29"/>
      <c r="U293" s="207"/>
      <c r="X293" s="9"/>
    </row>
    <row r="294" spans="3:24">
      <c r="C294"/>
      <c r="D294" s="2"/>
      <c r="E294" s="2"/>
      <c r="F294" s="38"/>
      <c r="G294" s="38"/>
      <c r="H294" s="38"/>
      <c r="I294" s="269"/>
      <c r="J294" s="21"/>
      <c r="K294" s="270"/>
      <c r="L294" s="37"/>
      <c r="N294" s="37"/>
      <c r="O294" s="29"/>
      <c r="U294" s="207"/>
      <c r="X294" s="9"/>
    </row>
    <row r="295" spans="3:24">
      <c r="C295"/>
      <c r="D295" s="2"/>
      <c r="E295" s="2"/>
      <c r="F295" s="38"/>
      <c r="G295" s="38"/>
      <c r="H295" s="38"/>
      <c r="I295" s="269"/>
      <c r="J295" s="21"/>
      <c r="K295" s="270"/>
      <c r="L295" s="37"/>
      <c r="N295" s="37"/>
      <c r="O295" s="29"/>
      <c r="U295" s="207"/>
      <c r="X295" s="9"/>
    </row>
    <row r="296" spans="3:24">
      <c r="C296"/>
      <c r="D296" s="2"/>
      <c r="E296" s="2"/>
      <c r="F296" s="38"/>
      <c r="G296" s="38"/>
      <c r="H296" s="38"/>
      <c r="I296" s="269"/>
      <c r="J296" s="21"/>
      <c r="K296" s="270"/>
      <c r="L296" s="37"/>
      <c r="N296" s="37"/>
      <c r="O296" s="29"/>
      <c r="U296" s="207"/>
      <c r="X296" s="9"/>
    </row>
    <row r="297" spans="3:24">
      <c r="C297"/>
      <c r="D297" s="2"/>
      <c r="E297" s="2"/>
      <c r="F297" s="38"/>
      <c r="G297" s="38"/>
      <c r="H297" s="38"/>
      <c r="I297" s="269"/>
      <c r="J297" s="21"/>
      <c r="K297" s="270"/>
      <c r="L297" s="37"/>
      <c r="N297" s="37"/>
      <c r="O297" s="29"/>
      <c r="U297" s="207"/>
      <c r="X297" s="9"/>
    </row>
    <row r="298" spans="3:24">
      <c r="C298"/>
      <c r="D298" s="2"/>
      <c r="E298" s="2"/>
      <c r="F298" s="38"/>
      <c r="G298" s="38"/>
      <c r="H298" s="38"/>
      <c r="I298" s="269"/>
      <c r="J298" s="21"/>
      <c r="K298" s="270"/>
      <c r="L298" s="37"/>
      <c r="N298" s="37"/>
      <c r="O298" s="29"/>
      <c r="U298" s="207"/>
      <c r="X298" s="9"/>
    </row>
    <row r="299" spans="3:24">
      <c r="C299"/>
      <c r="D299" s="2"/>
      <c r="E299" s="2"/>
      <c r="F299" s="38"/>
      <c r="G299" s="38"/>
      <c r="H299" s="38"/>
      <c r="I299" s="269"/>
      <c r="J299" s="21"/>
      <c r="K299" s="270"/>
      <c r="L299" s="37"/>
      <c r="N299" s="37"/>
      <c r="O299" s="29"/>
      <c r="U299" s="207"/>
      <c r="X299" s="9"/>
    </row>
    <row r="300" spans="3:24">
      <c r="C300"/>
      <c r="D300" s="2"/>
      <c r="E300" s="2"/>
      <c r="F300" s="38"/>
      <c r="G300" s="38"/>
      <c r="H300" s="38"/>
      <c r="I300" s="269"/>
      <c r="J300" s="21"/>
      <c r="K300" s="270"/>
      <c r="L300" s="37"/>
      <c r="N300" s="37"/>
      <c r="O300" s="29"/>
      <c r="U300" s="207"/>
      <c r="X300" s="9"/>
    </row>
    <row r="301" spans="3:24">
      <c r="C301"/>
      <c r="D301" s="2"/>
      <c r="E301" s="2"/>
      <c r="F301" s="38"/>
      <c r="G301" s="38"/>
      <c r="H301" s="38"/>
      <c r="I301" s="269"/>
      <c r="J301" s="21"/>
      <c r="K301" s="270"/>
      <c r="L301" s="37"/>
      <c r="N301" s="37"/>
      <c r="O301" s="29"/>
      <c r="U301" s="207"/>
      <c r="X301" s="9"/>
    </row>
    <row r="302" spans="3:24">
      <c r="C302"/>
      <c r="D302" s="2"/>
      <c r="E302" s="2"/>
      <c r="F302" s="38"/>
      <c r="G302" s="38"/>
      <c r="H302" s="38"/>
      <c r="I302" s="269"/>
      <c r="J302" s="21"/>
      <c r="K302" s="270"/>
      <c r="L302" s="37"/>
      <c r="N302" s="37"/>
      <c r="O302" s="29"/>
      <c r="U302" s="207"/>
      <c r="X302" s="9"/>
    </row>
    <row r="303" spans="3:24">
      <c r="C303"/>
      <c r="D303" s="2"/>
      <c r="E303" s="2"/>
      <c r="F303" s="38"/>
      <c r="G303" s="38"/>
      <c r="H303" s="38"/>
      <c r="I303" s="269"/>
      <c r="J303" s="21"/>
      <c r="K303" s="270"/>
      <c r="L303" s="37"/>
      <c r="N303" s="37"/>
      <c r="O303" s="29"/>
      <c r="U303" s="207"/>
      <c r="X303" s="9"/>
    </row>
    <row r="304" spans="3:24">
      <c r="C304"/>
      <c r="D304" s="2"/>
      <c r="E304" s="2"/>
      <c r="F304" s="38"/>
      <c r="G304" s="38"/>
      <c r="H304" s="38"/>
      <c r="I304" s="269"/>
      <c r="J304" s="21"/>
      <c r="K304" s="270"/>
      <c r="L304" s="37"/>
      <c r="N304" s="37"/>
      <c r="O304" s="29"/>
      <c r="U304" s="207"/>
      <c r="X304" s="9"/>
    </row>
    <row r="305" spans="3:24">
      <c r="C305"/>
      <c r="D305" s="2"/>
      <c r="E305" s="2"/>
      <c r="F305" s="38"/>
      <c r="G305" s="38"/>
      <c r="H305" s="38"/>
      <c r="I305" s="269"/>
      <c r="J305" s="21"/>
      <c r="K305" s="270"/>
      <c r="L305" s="37"/>
      <c r="N305" s="37"/>
      <c r="O305" s="29"/>
      <c r="U305" s="207"/>
      <c r="X305" s="9"/>
    </row>
    <row r="306" spans="3:24">
      <c r="C306"/>
      <c r="D306" s="2"/>
      <c r="E306" s="2"/>
      <c r="F306" s="38"/>
      <c r="G306" s="38"/>
      <c r="H306" s="38"/>
      <c r="I306" s="269"/>
      <c r="J306" s="21"/>
      <c r="K306" s="270"/>
      <c r="L306" s="37"/>
      <c r="N306" s="37"/>
      <c r="O306" s="29"/>
      <c r="U306" s="207"/>
      <c r="X306" s="9"/>
    </row>
    <row r="307" spans="3:24">
      <c r="C307"/>
      <c r="D307" s="2"/>
      <c r="E307" s="2"/>
      <c r="F307" s="38"/>
      <c r="G307" s="38"/>
      <c r="H307" s="38"/>
      <c r="I307" s="269"/>
      <c r="J307" s="21"/>
      <c r="K307" s="270"/>
      <c r="L307" s="37"/>
      <c r="N307" s="37"/>
      <c r="O307" s="29"/>
      <c r="U307" s="207"/>
      <c r="X307" s="9"/>
    </row>
    <row r="308" spans="3:24">
      <c r="C308"/>
      <c r="D308" s="2"/>
      <c r="E308" s="2"/>
      <c r="F308" s="38"/>
      <c r="G308" s="38"/>
      <c r="H308" s="38"/>
      <c r="I308" s="269"/>
      <c r="J308" s="21"/>
      <c r="K308" s="270"/>
      <c r="L308" s="37"/>
      <c r="N308" s="37"/>
      <c r="O308" s="29"/>
      <c r="U308" s="207"/>
      <c r="X308" s="9"/>
    </row>
    <row r="309" spans="3:24">
      <c r="C309"/>
      <c r="D309" s="2"/>
      <c r="E309" s="2"/>
      <c r="F309" s="38"/>
      <c r="G309" s="38"/>
      <c r="H309" s="38"/>
      <c r="I309" s="269"/>
      <c r="J309" s="21"/>
      <c r="K309" s="270"/>
      <c r="L309" s="37"/>
      <c r="N309" s="37"/>
      <c r="O309" s="29"/>
      <c r="U309" s="207"/>
      <c r="X309" s="9"/>
    </row>
    <row r="310" spans="3:24">
      <c r="C310"/>
      <c r="D310" s="2"/>
      <c r="E310" s="2"/>
      <c r="F310" s="38"/>
      <c r="G310" s="38"/>
      <c r="H310" s="38"/>
      <c r="I310" s="269"/>
      <c r="J310" s="21"/>
      <c r="K310" s="270"/>
      <c r="L310" s="37"/>
      <c r="N310" s="37"/>
      <c r="O310" s="29"/>
      <c r="U310" s="207"/>
      <c r="X310" s="9"/>
    </row>
    <row r="311" spans="3:24">
      <c r="C311"/>
      <c r="D311" s="2"/>
      <c r="E311" s="2"/>
      <c r="F311" s="38"/>
      <c r="G311" s="38"/>
      <c r="H311" s="38"/>
      <c r="I311" s="269"/>
      <c r="J311" s="21"/>
      <c r="K311" s="270"/>
      <c r="L311" s="37"/>
      <c r="N311" s="37"/>
      <c r="O311" s="29"/>
      <c r="U311" s="207"/>
      <c r="X311" s="9"/>
    </row>
    <row r="312" spans="3:24">
      <c r="C312"/>
      <c r="D312" s="2"/>
      <c r="E312" s="2"/>
      <c r="F312" s="38"/>
      <c r="G312" s="38"/>
      <c r="H312" s="38"/>
      <c r="I312" s="269"/>
      <c r="J312" s="21"/>
      <c r="K312" s="270"/>
      <c r="L312" s="37"/>
      <c r="N312" s="37"/>
      <c r="O312" s="29"/>
      <c r="U312" s="207"/>
      <c r="X312" s="9"/>
    </row>
    <row r="313" spans="3:24">
      <c r="C313"/>
      <c r="D313" s="2"/>
      <c r="E313" s="2"/>
      <c r="F313" s="38"/>
      <c r="G313" s="38"/>
      <c r="H313" s="38"/>
      <c r="I313" s="269"/>
      <c r="J313" s="21"/>
      <c r="K313" s="270"/>
      <c r="L313" s="37"/>
      <c r="N313" s="37"/>
      <c r="O313" s="29"/>
      <c r="U313" s="207"/>
      <c r="X313" s="9"/>
    </row>
    <row r="314" spans="3:24">
      <c r="C314"/>
      <c r="D314" s="2"/>
      <c r="E314" s="2"/>
      <c r="F314" s="38"/>
      <c r="G314" s="38"/>
      <c r="H314" s="38"/>
      <c r="I314" s="269"/>
      <c r="J314" s="21"/>
      <c r="K314" s="270"/>
      <c r="L314" s="37"/>
      <c r="N314" s="37"/>
      <c r="O314" s="29"/>
      <c r="U314" s="207"/>
      <c r="X314" s="9"/>
    </row>
    <row r="315" spans="3:24">
      <c r="C315"/>
      <c r="D315" s="2"/>
      <c r="E315" s="2"/>
      <c r="F315" s="38"/>
      <c r="G315" s="38"/>
      <c r="H315" s="38"/>
      <c r="I315" s="269"/>
      <c r="J315" s="21"/>
      <c r="K315" s="270"/>
      <c r="L315" s="37"/>
      <c r="N315" s="37"/>
      <c r="O315" s="29"/>
      <c r="U315" s="207"/>
      <c r="X315" s="9"/>
    </row>
    <row r="316" spans="3:24">
      <c r="C316"/>
      <c r="D316" s="2"/>
      <c r="E316" s="2"/>
      <c r="F316" s="38"/>
      <c r="G316" s="38"/>
      <c r="H316" s="38"/>
      <c r="I316" s="269"/>
      <c r="J316" s="21"/>
      <c r="K316" s="270"/>
      <c r="L316" s="37"/>
      <c r="N316" s="37"/>
      <c r="O316" s="29"/>
      <c r="U316" s="207"/>
      <c r="X316" s="9"/>
    </row>
    <row r="317" spans="3:24">
      <c r="C317"/>
      <c r="D317" s="2"/>
      <c r="E317" s="2"/>
      <c r="F317" s="38"/>
      <c r="G317" s="38"/>
      <c r="H317" s="38"/>
      <c r="I317" s="269"/>
      <c r="J317" s="21"/>
      <c r="K317" s="270"/>
      <c r="L317" s="37"/>
      <c r="N317" s="37"/>
      <c r="O317" s="29"/>
      <c r="U317" s="207"/>
      <c r="X317" s="9"/>
    </row>
    <row r="318" spans="3:24">
      <c r="C318"/>
      <c r="D318" s="2"/>
      <c r="E318" s="2"/>
      <c r="F318" s="38"/>
      <c r="G318" s="38"/>
      <c r="H318" s="38"/>
      <c r="I318" s="269"/>
      <c r="J318" s="21"/>
      <c r="K318" s="270"/>
      <c r="L318" s="37"/>
      <c r="N318" s="37"/>
      <c r="O318" s="29"/>
      <c r="U318" s="207"/>
      <c r="X318" s="9"/>
    </row>
    <row r="319" spans="3:24">
      <c r="C319"/>
      <c r="D319" s="2"/>
      <c r="E319" s="2"/>
      <c r="F319" s="38"/>
      <c r="G319" s="38"/>
      <c r="H319" s="38"/>
      <c r="I319" s="269"/>
      <c r="J319" s="21"/>
      <c r="K319" s="270"/>
      <c r="L319" s="37"/>
      <c r="N319" s="37"/>
      <c r="O319" s="29"/>
      <c r="U319" s="207"/>
      <c r="X319" s="9"/>
    </row>
    <row r="320" spans="3:24">
      <c r="C320"/>
      <c r="D320" s="2"/>
      <c r="E320" s="2"/>
      <c r="F320" s="38"/>
      <c r="G320" s="38"/>
      <c r="H320" s="38"/>
      <c r="I320" s="269"/>
      <c r="J320" s="21"/>
      <c r="K320" s="270"/>
      <c r="L320" s="37"/>
      <c r="N320" s="37"/>
      <c r="O320" s="29"/>
      <c r="U320" s="207"/>
      <c r="X320" s="9"/>
    </row>
    <row r="321" spans="3:24">
      <c r="C321"/>
      <c r="D321" s="2"/>
      <c r="E321" s="2"/>
      <c r="F321" s="38"/>
      <c r="G321" s="38"/>
      <c r="H321" s="38"/>
      <c r="I321" s="269"/>
      <c r="J321" s="21"/>
      <c r="K321" s="270"/>
      <c r="L321" s="37"/>
      <c r="N321" s="37"/>
      <c r="O321" s="29"/>
      <c r="U321" s="207"/>
      <c r="X321" s="9"/>
    </row>
    <row r="322" spans="3:24">
      <c r="C322"/>
      <c r="D322" s="2"/>
      <c r="E322" s="2"/>
      <c r="F322" s="38"/>
      <c r="G322" s="38"/>
      <c r="H322" s="38"/>
      <c r="I322" s="269"/>
      <c r="J322" s="21"/>
      <c r="K322" s="270"/>
      <c r="L322" s="37"/>
      <c r="N322" s="37"/>
      <c r="O322" s="29"/>
      <c r="U322" s="207"/>
      <c r="X322" s="9"/>
    </row>
    <row r="323" spans="3:24">
      <c r="C323"/>
      <c r="D323" s="2"/>
      <c r="E323" s="2"/>
      <c r="F323" s="38"/>
      <c r="G323" s="38"/>
      <c r="H323" s="38"/>
      <c r="I323" s="269"/>
      <c r="J323" s="21"/>
      <c r="K323" s="270"/>
      <c r="L323" s="37"/>
      <c r="N323" s="37"/>
      <c r="O323" s="29"/>
      <c r="U323" s="207"/>
      <c r="X323" s="9"/>
    </row>
    <row r="324" spans="3:24">
      <c r="C324"/>
      <c r="D324" s="2"/>
      <c r="E324" s="2"/>
      <c r="F324" s="38"/>
      <c r="G324" s="38"/>
      <c r="H324" s="38"/>
      <c r="I324" s="269"/>
      <c r="J324" s="21"/>
      <c r="K324" s="270"/>
      <c r="L324" s="37"/>
      <c r="N324" s="37"/>
      <c r="O324" s="29"/>
      <c r="U324" s="207"/>
      <c r="X324" s="9"/>
    </row>
    <row r="325" spans="3:24">
      <c r="C325"/>
      <c r="D325" s="2"/>
      <c r="E325" s="2"/>
      <c r="F325" s="38"/>
      <c r="G325" s="38"/>
      <c r="H325" s="38"/>
      <c r="I325" s="269"/>
      <c r="J325" s="21"/>
      <c r="K325" s="270"/>
      <c r="L325" s="37"/>
      <c r="N325" s="37"/>
      <c r="O325" s="29"/>
      <c r="U325" s="207"/>
      <c r="X325" s="9"/>
    </row>
    <row r="326" spans="3:24">
      <c r="C326"/>
      <c r="D326" s="2"/>
      <c r="E326" s="2"/>
      <c r="F326" s="38"/>
      <c r="G326" s="38"/>
      <c r="H326" s="38"/>
      <c r="I326" s="269"/>
      <c r="J326" s="21"/>
      <c r="K326" s="270"/>
      <c r="L326" s="37"/>
      <c r="N326" s="37"/>
      <c r="O326" s="29"/>
      <c r="U326" s="207"/>
      <c r="X326" s="9"/>
    </row>
    <row r="327" spans="3:24">
      <c r="C327"/>
      <c r="D327" s="2"/>
      <c r="E327" s="2"/>
      <c r="F327" s="38"/>
      <c r="G327" s="38"/>
      <c r="H327" s="38"/>
      <c r="I327" s="269"/>
      <c r="J327" s="21"/>
      <c r="K327" s="270"/>
      <c r="L327" s="37"/>
      <c r="N327" s="37"/>
      <c r="O327" s="29"/>
      <c r="U327" s="207"/>
      <c r="X327" s="9"/>
    </row>
    <row r="328" spans="3:24">
      <c r="C328"/>
      <c r="D328" s="2"/>
      <c r="E328" s="2"/>
      <c r="F328" s="38"/>
      <c r="G328" s="38"/>
      <c r="H328" s="38"/>
      <c r="I328" s="269"/>
      <c r="J328" s="21"/>
      <c r="K328" s="270"/>
      <c r="L328" s="37"/>
      <c r="N328" s="37"/>
      <c r="O328" s="29"/>
      <c r="U328" s="207"/>
      <c r="X328" s="9"/>
    </row>
    <row r="329" spans="3:24">
      <c r="C329"/>
      <c r="D329" s="2"/>
      <c r="E329" s="2"/>
      <c r="F329" s="38"/>
      <c r="G329" s="38"/>
      <c r="H329" s="38"/>
      <c r="I329" s="269"/>
      <c r="J329" s="21"/>
      <c r="K329" s="270"/>
      <c r="L329" s="37"/>
      <c r="N329" s="37"/>
      <c r="O329" s="29"/>
      <c r="U329" s="207"/>
      <c r="X329" s="9"/>
    </row>
    <row r="330" spans="3:24">
      <c r="C330"/>
      <c r="D330" s="2"/>
      <c r="E330" s="2"/>
      <c r="F330" s="38"/>
      <c r="G330" s="38"/>
      <c r="H330" s="38"/>
      <c r="I330" s="269"/>
      <c r="J330" s="21"/>
      <c r="K330" s="270"/>
      <c r="L330" s="37"/>
      <c r="N330" s="37"/>
      <c r="O330" s="29"/>
      <c r="U330" s="207"/>
      <c r="X330" s="9"/>
    </row>
    <row r="331" spans="3:24">
      <c r="C331"/>
      <c r="D331" s="2"/>
      <c r="E331" s="2"/>
      <c r="F331" s="38"/>
      <c r="G331" s="38"/>
      <c r="H331" s="38"/>
      <c r="I331" s="269"/>
      <c r="J331" s="21"/>
      <c r="K331" s="270"/>
      <c r="L331" s="37"/>
      <c r="N331" s="37"/>
      <c r="O331" s="29"/>
      <c r="U331" s="207"/>
      <c r="X331" s="9"/>
    </row>
    <row r="332" spans="3:24">
      <c r="C332"/>
      <c r="D332" s="2"/>
      <c r="E332" s="2"/>
      <c r="F332" s="38"/>
      <c r="G332" s="38"/>
      <c r="H332" s="38"/>
      <c r="I332" s="269"/>
      <c r="J332" s="21"/>
      <c r="K332" s="270"/>
      <c r="L332" s="37"/>
      <c r="N332" s="37"/>
      <c r="O332" s="29"/>
      <c r="U332" s="207"/>
      <c r="X332" s="9"/>
    </row>
    <row r="333" spans="3:24">
      <c r="C333"/>
      <c r="D333" s="2"/>
      <c r="E333" s="2"/>
      <c r="F333" s="38"/>
      <c r="G333" s="38"/>
      <c r="H333" s="38"/>
      <c r="I333" s="269"/>
      <c r="J333" s="21"/>
      <c r="K333" s="270"/>
      <c r="L333" s="37"/>
      <c r="N333" s="37"/>
      <c r="O333" s="29"/>
      <c r="U333" s="207"/>
      <c r="X333" s="9"/>
    </row>
    <row r="334" spans="3:24">
      <c r="C334"/>
      <c r="D334" s="2"/>
      <c r="E334" s="2"/>
      <c r="F334" s="38"/>
      <c r="G334" s="38"/>
      <c r="H334" s="38"/>
      <c r="I334" s="269"/>
      <c r="J334" s="21"/>
      <c r="K334" s="270"/>
      <c r="L334" s="37"/>
      <c r="N334" s="37"/>
      <c r="O334" s="29"/>
      <c r="U334" s="207"/>
      <c r="X334" s="9"/>
    </row>
    <row r="335" spans="3:24">
      <c r="C335"/>
      <c r="D335" s="2"/>
      <c r="E335" s="2"/>
      <c r="F335" s="38"/>
      <c r="G335" s="38"/>
      <c r="H335" s="38"/>
      <c r="I335" s="269"/>
      <c r="J335" s="21"/>
      <c r="K335" s="270"/>
      <c r="L335" s="37"/>
      <c r="N335" s="37"/>
      <c r="O335" s="29"/>
      <c r="U335" s="207"/>
      <c r="X335" s="9"/>
    </row>
    <row r="336" spans="3:24">
      <c r="C336"/>
      <c r="D336" s="2"/>
      <c r="E336" s="2"/>
      <c r="F336" s="38"/>
      <c r="G336" s="38"/>
      <c r="H336" s="38"/>
      <c r="I336" s="269"/>
      <c r="J336" s="21"/>
      <c r="K336" s="270"/>
      <c r="L336" s="37"/>
      <c r="N336" s="37"/>
      <c r="O336" s="29"/>
      <c r="U336" s="207"/>
      <c r="X336" s="9"/>
    </row>
    <row r="337" spans="3:24">
      <c r="C337"/>
      <c r="D337" s="2"/>
      <c r="E337" s="2"/>
      <c r="F337" s="38"/>
      <c r="G337" s="38"/>
      <c r="H337" s="38"/>
      <c r="I337" s="269"/>
      <c r="J337" s="21"/>
      <c r="K337" s="270"/>
      <c r="L337" s="37"/>
      <c r="N337" s="37"/>
      <c r="O337" s="29"/>
      <c r="U337" s="207"/>
      <c r="X337" s="9"/>
    </row>
    <row r="338" spans="3:24">
      <c r="C338"/>
      <c r="D338" s="2"/>
      <c r="E338" s="2"/>
      <c r="F338" s="38"/>
      <c r="G338" s="38"/>
      <c r="H338" s="38"/>
      <c r="I338" s="269"/>
      <c r="J338" s="21"/>
      <c r="K338" s="270"/>
      <c r="L338" s="37"/>
      <c r="N338" s="37"/>
      <c r="O338" s="29"/>
      <c r="U338" s="207"/>
      <c r="X338" s="9"/>
    </row>
    <row r="339" spans="3:24">
      <c r="C339"/>
      <c r="D339" s="2"/>
      <c r="E339" s="2"/>
      <c r="F339" s="38"/>
      <c r="G339" s="38"/>
      <c r="H339" s="38"/>
      <c r="I339" s="269"/>
      <c r="J339" s="21"/>
      <c r="K339" s="270"/>
      <c r="L339" s="37"/>
      <c r="N339" s="37"/>
      <c r="O339" s="29"/>
      <c r="U339" s="207"/>
      <c r="X339" s="9"/>
    </row>
    <row r="340" spans="3:24">
      <c r="C340"/>
      <c r="D340" s="2"/>
      <c r="E340" s="2"/>
      <c r="F340" s="38"/>
      <c r="G340" s="38"/>
      <c r="H340" s="38"/>
      <c r="I340" s="269"/>
      <c r="J340" s="21"/>
      <c r="K340" s="270"/>
      <c r="L340" s="37"/>
      <c r="N340" s="37"/>
      <c r="O340" s="29"/>
      <c r="U340" s="207"/>
      <c r="X340" s="9"/>
    </row>
    <row r="341" spans="3:24">
      <c r="C341"/>
      <c r="D341" s="2"/>
      <c r="E341" s="2"/>
      <c r="F341" s="38"/>
      <c r="G341" s="38"/>
      <c r="H341" s="38"/>
      <c r="I341" s="269"/>
      <c r="J341" s="21"/>
      <c r="K341" s="270"/>
      <c r="L341" s="37"/>
      <c r="N341" s="37"/>
      <c r="O341" s="29"/>
      <c r="U341" s="207"/>
      <c r="X341" s="9"/>
    </row>
    <row r="342" spans="3:24">
      <c r="C342"/>
      <c r="D342" s="2"/>
      <c r="E342" s="2"/>
      <c r="F342" s="38"/>
      <c r="G342" s="38"/>
      <c r="H342" s="38"/>
      <c r="I342" s="269"/>
      <c r="J342" s="21"/>
      <c r="K342" s="270"/>
      <c r="L342" s="37"/>
      <c r="N342" s="37"/>
      <c r="O342" s="29"/>
      <c r="U342" s="207"/>
      <c r="X342" s="9"/>
    </row>
    <row r="343" spans="3:24">
      <c r="C343"/>
      <c r="D343" s="2"/>
      <c r="E343" s="2"/>
      <c r="F343" s="38"/>
      <c r="G343" s="38"/>
      <c r="H343" s="38"/>
      <c r="I343" s="269"/>
      <c r="J343" s="21"/>
      <c r="K343" s="270"/>
      <c r="L343" s="37"/>
      <c r="N343" s="37"/>
      <c r="O343" s="29"/>
      <c r="U343" s="207"/>
      <c r="X343" s="9"/>
    </row>
    <row r="344" spans="3:24">
      <c r="C344"/>
      <c r="D344" s="2"/>
      <c r="E344" s="2"/>
      <c r="F344" s="38"/>
      <c r="G344" s="38"/>
      <c r="H344" s="38"/>
      <c r="I344" s="269"/>
      <c r="J344" s="21"/>
      <c r="K344" s="270"/>
      <c r="L344" s="37"/>
      <c r="N344" s="37"/>
      <c r="O344" s="29"/>
      <c r="U344" s="207"/>
      <c r="X344" s="9"/>
    </row>
    <row r="345" spans="3:24">
      <c r="C345"/>
      <c r="D345" s="2"/>
      <c r="E345" s="2"/>
      <c r="F345" s="38"/>
      <c r="G345" s="38"/>
      <c r="H345" s="38"/>
      <c r="I345" s="269"/>
      <c r="J345" s="21"/>
      <c r="K345" s="270"/>
      <c r="L345" s="37"/>
      <c r="N345" s="37"/>
      <c r="O345" s="29"/>
      <c r="U345" s="207"/>
      <c r="X345" s="9"/>
    </row>
    <row r="346" spans="3:24">
      <c r="C346"/>
      <c r="D346" s="2"/>
      <c r="E346" s="2"/>
      <c r="F346" s="38"/>
      <c r="G346" s="38"/>
      <c r="H346" s="38"/>
      <c r="I346" s="269"/>
      <c r="J346" s="21"/>
      <c r="K346" s="270"/>
      <c r="L346" s="37"/>
      <c r="N346" s="37"/>
      <c r="O346" s="29"/>
      <c r="U346" s="207"/>
      <c r="X346" s="9"/>
    </row>
    <row r="347" spans="3:24">
      <c r="C347"/>
      <c r="D347" s="2"/>
      <c r="E347" s="2"/>
      <c r="F347" s="38"/>
      <c r="G347" s="38"/>
      <c r="H347" s="38"/>
      <c r="I347" s="269"/>
      <c r="J347" s="21"/>
      <c r="K347" s="270"/>
      <c r="L347" s="37"/>
      <c r="N347" s="37"/>
      <c r="O347" s="29"/>
      <c r="U347" s="207"/>
      <c r="X347" s="9"/>
    </row>
    <row r="348" spans="3:24">
      <c r="C348"/>
      <c r="D348" s="2"/>
      <c r="E348" s="2"/>
      <c r="F348" s="38"/>
      <c r="G348" s="38"/>
      <c r="H348" s="38"/>
      <c r="I348" s="269"/>
      <c r="J348" s="21"/>
      <c r="K348" s="270"/>
      <c r="L348" s="37"/>
      <c r="N348" s="37"/>
      <c r="O348" s="29"/>
      <c r="U348" s="207"/>
      <c r="X348" s="9"/>
    </row>
    <row r="349" spans="3:24">
      <c r="C349"/>
      <c r="D349" s="2"/>
      <c r="E349" s="2"/>
      <c r="F349" s="38"/>
      <c r="G349" s="38"/>
      <c r="H349" s="38"/>
      <c r="I349" s="269"/>
      <c r="J349" s="21"/>
      <c r="K349" s="270"/>
      <c r="L349" s="37"/>
      <c r="N349" s="37"/>
      <c r="O349" s="29"/>
      <c r="U349" s="207"/>
      <c r="X349" s="9"/>
    </row>
    <row r="350" spans="3:24">
      <c r="C350"/>
      <c r="D350" s="2"/>
      <c r="E350" s="2"/>
      <c r="F350" s="38"/>
      <c r="G350" s="38"/>
      <c r="H350" s="38"/>
      <c r="I350" s="269"/>
      <c r="J350" s="21"/>
      <c r="K350" s="270"/>
      <c r="L350" s="37"/>
      <c r="N350" s="37"/>
      <c r="O350" s="29"/>
      <c r="U350" s="207"/>
      <c r="X350" s="9"/>
    </row>
    <row r="351" spans="3:24">
      <c r="C351"/>
      <c r="D351" s="2"/>
      <c r="E351" s="2"/>
      <c r="F351" s="38"/>
      <c r="G351" s="38"/>
      <c r="H351" s="38"/>
      <c r="I351" s="269"/>
      <c r="J351" s="21"/>
      <c r="K351" s="270"/>
      <c r="L351" s="37"/>
      <c r="N351" s="37"/>
      <c r="O351" s="29"/>
      <c r="U351" s="207"/>
      <c r="X351" s="9"/>
    </row>
    <row r="352" spans="3:24">
      <c r="C352"/>
      <c r="D352" s="2"/>
      <c r="E352" s="2"/>
      <c r="F352" s="38"/>
      <c r="G352" s="38"/>
      <c r="H352" s="38"/>
      <c r="I352" s="269"/>
      <c r="J352" s="21"/>
      <c r="K352" s="270"/>
      <c r="L352" s="37"/>
      <c r="N352" s="37"/>
      <c r="O352" s="29"/>
      <c r="U352" s="207"/>
      <c r="X352" s="9"/>
    </row>
    <row r="353" spans="3:24">
      <c r="C353"/>
      <c r="D353" s="2"/>
      <c r="E353" s="2"/>
      <c r="F353" s="38"/>
      <c r="G353" s="38"/>
      <c r="H353" s="38"/>
      <c r="I353" s="269"/>
      <c r="J353" s="21"/>
      <c r="K353" s="270"/>
      <c r="L353" s="37"/>
      <c r="N353" s="37"/>
      <c r="O353" s="29"/>
      <c r="U353" s="207"/>
      <c r="X353" s="9"/>
    </row>
    <row r="354" spans="3:24">
      <c r="C354"/>
      <c r="D354" s="2"/>
      <c r="E354" s="2"/>
      <c r="F354" s="38"/>
      <c r="G354" s="38"/>
      <c r="H354" s="38"/>
      <c r="I354" s="269"/>
      <c r="J354" s="21"/>
      <c r="K354" s="270"/>
      <c r="L354" s="37"/>
      <c r="N354" s="37"/>
      <c r="O354" s="29"/>
      <c r="U354" s="207"/>
      <c r="X354" s="9"/>
    </row>
    <row r="355" spans="3:24">
      <c r="C355"/>
      <c r="D355" s="2"/>
      <c r="E355" s="2"/>
      <c r="F355" s="38"/>
      <c r="G355" s="38"/>
      <c r="H355" s="38"/>
      <c r="I355" s="269"/>
      <c r="J355" s="21"/>
      <c r="K355" s="270"/>
      <c r="L355" s="37"/>
      <c r="N355" s="37"/>
      <c r="O355" s="29"/>
      <c r="U355" s="207"/>
      <c r="X355" s="9"/>
    </row>
    <row r="356" spans="3:24">
      <c r="C356"/>
      <c r="D356" s="2"/>
      <c r="E356" s="2"/>
      <c r="F356" s="38"/>
      <c r="G356" s="38"/>
      <c r="H356" s="38"/>
      <c r="I356" s="269"/>
      <c r="J356" s="21"/>
      <c r="K356" s="270"/>
      <c r="L356" s="37"/>
      <c r="N356" s="37"/>
      <c r="O356" s="29"/>
      <c r="U356" s="207"/>
      <c r="X356" s="9"/>
    </row>
    <row r="357" spans="3:24">
      <c r="C357"/>
      <c r="D357" s="2"/>
      <c r="E357" s="2"/>
      <c r="F357" s="38"/>
      <c r="G357" s="38"/>
      <c r="H357" s="38"/>
      <c r="I357" s="269"/>
      <c r="J357" s="21"/>
      <c r="K357" s="270"/>
      <c r="L357" s="37"/>
      <c r="N357" s="37"/>
      <c r="O357" s="29"/>
      <c r="U357" s="207"/>
      <c r="X357" s="9"/>
    </row>
    <row r="358" spans="3:24">
      <c r="C358"/>
      <c r="D358" s="2"/>
      <c r="E358" s="2"/>
      <c r="F358" s="38"/>
      <c r="G358" s="38"/>
      <c r="H358" s="38"/>
      <c r="I358" s="269"/>
      <c r="J358" s="21"/>
      <c r="K358" s="270"/>
      <c r="L358" s="37"/>
      <c r="N358" s="37"/>
      <c r="O358" s="29"/>
      <c r="U358" s="207"/>
      <c r="X358" s="9"/>
    </row>
    <row r="359" spans="3:24">
      <c r="C359"/>
      <c r="D359" s="2"/>
      <c r="E359" s="2"/>
      <c r="F359" s="38"/>
      <c r="G359" s="38"/>
      <c r="H359" s="38"/>
      <c r="I359" s="269"/>
      <c r="J359" s="21"/>
      <c r="K359" s="270"/>
      <c r="L359" s="37"/>
      <c r="N359" s="37"/>
      <c r="O359" s="29"/>
      <c r="U359" s="207"/>
      <c r="X359" s="9"/>
    </row>
    <row r="360" spans="3:24">
      <c r="C360"/>
      <c r="D360" s="2"/>
      <c r="E360" s="2"/>
      <c r="F360" s="38"/>
      <c r="G360" s="38"/>
      <c r="H360" s="38"/>
      <c r="I360" s="269"/>
      <c r="J360" s="21"/>
      <c r="K360" s="270"/>
      <c r="L360" s="37"/>
      <c r="N360" s="37"/>
      <c r="O360" s="29"/>
      <c r="U360" s="207"/>
      <c r="X360" s="9"/>
    </row>
    <row r="361" spans="3:24">
      <c r="C361"/>
      <c r="D361" s="2"/>
      <c r="E361" s="2"/>
      <c r="F361" s="38"/>
      <c r="G361" s="38"/>
      <c r="H361" s="38"/>
      <c r="I361" s="269"/>
      <c r="J361" s="21"/>
      <c r="K361" s="270"/>
      <c r="L361" s="37"/>
      <c r="N361" s="37"/>
      <c r="O361" s="29"/>
      <c r="U361" s="207"/>
      <c r="X361" s="9"/>
    </row>
    <row r="362" spans="3:24">
      <c r="C362"/>
      <c r="D362" s="2"/>
      <c r="E362" s="2"/>
      <c r="F362" s="38"/>
      <c r="G362" s="38"/>
      <c r="H362" s="38"/>
      <c r="I362" s="269"/>
      <c r="J362" s="21"/>
      <c r="K362" s="270"/>
      <c r="L362" s="37"/>
      <c r="N362" s="37"/>
      <c r="O362" s="29"/>
      <c r="U362" s="207"/>
      <c r="X362" s="9"/>
    </row>
    <row r="363" spans="3:24">
      <c r="C363"/>
      <c r="D363" s="2"/>
      <c r="E363" s="2"/>
      <c r="F363" s="38"/>
      <c r="G363" s="38"/>
      <c r="H363" s="38"/>
      <c r="I363" s="269"/>
      <c r="J363" s="21"/>
      <c r="K363" s="270"/>
      <c r="L363" s="37"/>
      <c r="N363" s="37"/>
      <c r="O363" s="29"/>
      <c r="U363" s="207"/>
      <c r="X363" s="9"/>
    </row>
    <row r="364" spans="3:24">
      <c r="C364"/>
      <c r="D364" s="2"/>
      <c r="E364" s="2"/>
      <c r="F364" s="38"/>
      <c r="G364" s="38"/>
      <c r="H364" s="38"/>
      <c r="I364" s="269"/>
      <c r="J364" s="21"/>
      <c r="K364" s="270"/>
      <c r="L364" s="37"/>
      <c r="N364" s="37"/>
      <c r="O364" s="29"/>
      <c r="U364" s="207"/>
      <c r="X364" s="9"/>
    </row>
    <row r="365" spans="3:24">
      <c r="C365"/>
      <c r="D365" s="2"/>
      <c r="E365" s="2"/>
      <c r="F365" s="38"/>
      <c r="G365" s="38"/>
      <c r="H365" s="38"/>
      <c r="I365" s="269"/>
      <c r="J365" s="21"/>
      <c r="K365" s="270"/>
      <c r="L365" s="37"/>
      <c r="N365" s="37"/>
      <c r="O365" s="29"/>
      <c r="U365" s="207"/>
      <c r="X365" s="9"/>
    </row>
    <row r="366" spans="3:24">
      <c r="C366"/>
      <c r="D366" s="2"/>
      <c r="E366" s="2"/>
      <c r="F366" s="38"/>
      <c r="G366" s="38"/>
      <c r="H366" s="38"/>
      <c r="I366" s="269"/>
      <c r="J366" s="21"/>
      <c r="K366" s="270"/>
      <c r="L366" s="37"/>
      <c r="N366" s="37"/>
      <c r="O366" s="29"/>
      <c r="U366" s="207"/>
      <c r="X366" s="9"/>
    </row>
    <row r="367" spans="3:24">
      <c r="C367"/>
      <c r="D367" s="2"/>
      <c r="E367" s="2"/>
      <c r="F367" s="38"/>
      <c r="G367" s="38"/>
      <c r="H367" s="38"/>
      <c r="I367" s="269"/>
      <c r="J367" s="21"/>
      <c r="K367" s="270"/>
      <c r="L367" s="37"/>
      <c r="N367" s="37"/>
      <c r="O367" s="29"/>
      <c r="U367" s="207"/>
      <c r="X367" s="9"/>
    </row>
    <row r="368" spans="3:24">
      <c r="C368"/>
      <c r="D368" s="2"/>
      <c r="E368" s="2"/>
      <c r="F368" s="38"/>
      <c r="G368" s="38"/>
      <c r="H368" s="38"/>
      <c r="I368" s="269"/>
      <c r="J368" s="21"/>
      <c r="K368" s="270"/>
      <c r="L368" s="37"/>
      <c r="N368" s="37"/>
      <c r="O368" s="29"/>
      <c r="U368" s="207"/>
      <c r="X368" s="9"/>
    </row>
    <row r="369" spans="3:24">
      <c r="C369"/>
      <c r="D369" s="2"/>
      <c r="E369" s="2"/>
      <c r="F369" s="38"/>
      <c r="G369" s="38"/>
      <c r="H369" s="38"/>
      <c r="I369" s="269"/>
      <c r="J369" s="21"/>
      <c r="K369" s="270"/>
      <c r="L369" s="37"/>
      <c r="N369" s="37"/>
      <c r="O369" s="29"/>
      <c r="U369" s="207"/>
      <c r="X369" s="9"/>
    </row>
    <row r="370" spans="3:24">
      <c r="C370"/>
      <c r="D370" s="2"/>
      <c r="E370" s="2"/>
      <c r="F370" s="38"/>
      <c r="G370" s="38"/>
      <c r="H370" s="38"/>
      <c r="I370" s="269"/>
      <c r="J370" s="21"/>
      <c r="K370" s="270"/>
      <c r="L370" s="37"/>
      <c r="N370" s="37"/>
      <c r="O370" s="29"/>
      <c r="U370" s="207"/>
      <c r="X370" s="9"/>
    </row>
    <row r="371" spans="3:24">
      <c r="C371"/>
      <c r="D371" s="2"/>
      <c r="E371" s="2"/>
      <c r="F371" s="38"/>
      <c r="G371" s="38"/>
      <c r="H371" s="38"/>
      <c r="I371" s="269"/>
      <c r="J371" s="21"/>
      <c r="K371" s="270"/>
      <c r="L371" s="37"/>
      <c r="N371" s="37"/>
      <c r="O371" s="29"/>
      <c r="U371" s="207"/>
      <c r="X371" s="9"/>
    </row>
    <row r="372" spans="3:24">
      <c r="C372"/>
      <c r="D372" s="2"/>
      <c r="E372" s="2"/>
      <c r="F372" s="38"/>
      <c r="G372" s="38"/>
      <c r="H372" s="38"/>
      <c r="I372" s="269"/>
      <c r="J372" s="21"/>
      <c r="K372" s="270"/>
      <c r="L372" s="37"/>
      <c r="N372" s="37"/>
      <c r="O372" s="29"/>
      <c r="U372" s="207"/>
      <c r="X372" s="9"/>
    </row>
    <row r="373" spans="3:24">
      <c r="C373"/>
      <c r="D373" s="2"/>
      <c r="E373" s="2"/>
      <c r="F373" s="38"/>
      <c r="G373" s="38"/>
      <c r="H373" s="38"/>
      <c r="I373" s="269"/>
      <c r="J373" s="21"/>
      <c r="K373" s="270"/>
      <c r="L373" s="37"/>
      <c r="N373" s="37"/>
      <c r="O373" s="29"/>
      <c r="U373" s="207"/>
      <c r="X373" s="9"/>
    </row>
    <row r="374" spans="3:24">
      <c r="C374"/>
      <c r="D374" s="2"/>
      <c r="E374" s="2"/>
      <c r="F374" s="38"/>
      <c r="G374" s="38"/>
      <c r="H374" s="38"/>
      <c r="I374" s="269"/>
      <c r="J374" s="21"/>
      <c r="K374" s="270"/>
      <c r="L374" s="37"/>
      <c r="N374" s="37"/>
      <c r="O374" s="29"/>
      <c r="U374" s="207"/>
      <c r="X374" s="9"/>
    </row>
    <row r="375" spans="3:24">
      <c r="C375"/>
      <c r="D375" s="2"/>
      <c r="E375" s="2"/>
      <c r="F375" s="38"/>
      <c r="G375" s="38"/>
      <c r="H375" s="38"/>
      <c r="I375" s="269"/>
      <c r="J375" s="21"/>
      <c r="K375" s="270"/>
      <c r="L375" s="37"/>
      <c r="N375" s="37"/>
      <c r="O375" s="29"/>
      <c r="U375" s="207"/>
      <c r="X375" s="9"/>
    </row>
    <row r="376" spans="3:24">
      <c r="C376"/>
      <c r="D376" s="2"/>
      <c r="E376" s="2"/>
      <c r="F376" s="38"/>
      <c r="G376" s="38"/>
      <c r="H376" s="38"/>
      <c r="I376" s="269"/>
      <c r="J376" s="21"/>
      <c r="K376" s="270"/>
      <c r="L376" s="37"/>
      <c r="N376" s="37"/>
      <c r="O376" s="29"/>
      <c r="U376" s="207"/>
      <c r="X376" s="9"/>
    </row>
    <row r="377" spans="3:24">
      <c r="C377"/>
      <c r="D377" s="2"/>
      <c r="E377" s="2"/>
      <c r="F377" s="38"/>
      <c r="G377" s="38"/>
      <c r="H377" s="38"/>
      <c r="I377" s="269"/>
      <c r="J377" s="21"/>
      <c r="K377" s="270"/>
      <c r="L377" s="37"/>
      <c r="N377" s="37"/>
      <c r="O377" s="29"/>
      <c r="U377" s="207"/>
      <c r="X377" s="9"/>
    </row>
    <row r="378" spans="3:24">
      <c r="C378"/>
      <c r="D378" s="2"/>
      <c r="E378" s="2"/>
      <c r="F378" s="38"/>
      <c r="G378" s="38"/>
      <c r="H378" s="38"/>
      <c r="I378" s="269"/>
      <c r="J378" s="21"/>
      <c r="K378" s="270"/>
      <c r="L378" s="37"/>
      <c r="N378" s="37"/>
      <c r="O378" s="29"/>
      <c r="U378" s="207"/>
      <c r="X378" s="9"/>
    </row>
    <row r="379" spans="3:24">
      <c r="C379"/>
      <c r="D379" s="2"/>
      <c r="E379" s="2"/>
      <c r="F379" s="38"/>
      <c r="G379" s="38"/>
      <c r="H379" s="38"/>
      <c r="I379" s="269"/>
      <c r="J379" s="21"/>
      <c r="K379" s="270"/>
      <c r="L379" s="37"/>
      <c r="N379" s="37"/>
      <c r="O379" s="29"/>
      <c r="U379" s="207"/>
      <c r="X379" s="9"/>
    </row>
    <row r="380" spans="3:24">
      <c r="C380"/>
      <c r="D380" s="2"/>
      <c r="E380" s="2"/>
      <c r="F380" s="38"/>
      <c r="G380" s="38"/>
      <c r="H380" s="38"/>
      <c r="I380" s="269"/>
      <c r="J380" s="21"/>
      <c r="K380" s="270"/>
      <c r="L380" s="37"/>
      <c r="N380" s="37"/>
      <c r="O380" s="29"/>
      <c r="U380" s="207"/>
      <c r="X380" s="9"/>
    </row>
    <row r="381" spans="3:24">
      <c r="C381"/>
      <c r="D381" s="2"/>
      <c r="E381" s="2"/>
      <c r="F381" s="38"/>
      <c r="G381" s="38"/>
      <c r="H381" s="38"/>
      <c r="I381" s="269"/>
      <c r="J381" s="21"/>
      <c r="K381" s="270"/>
      <c r="L381" s="37"/>
      <c r="N381" s="37"/>
      <c r="O381" s="29"/>
      <c r="U381" s="207"/>
      <c r="X381" s="9"/>
    </row>
    <row r="382" spans="3:24">
      <c r="C382"/>
      <c r="D382" s="2"/>
      <c r="E382" s="2"/>
      <c r="F382" s="38"/>
      <c r="G382" s="38"/>
      <c r="H382" s="38"/>
      <c r="I382" s="269"/>
      <c r="J382" s="21"/>
      <c r="K382" s="270"/>
      <c r="L382" s="37"/>
      <c r="N382" s="37"/>
      <c r="O382" s="29"/>
      <c r="U382" s="207"/>
      <c r="X382" s="9"/>
    </row>
    <row r="383" spans="3:24">
      <c r="C383"/>
      <c r="D383" s="2"/>
      <c r="E383" s="2"/>
      <c r="F383" s="38"/>
      <c r="G383" s="38"/>
      <c r="H383" s="38"/>
      <c r="I383" s="269"/>
      <c r="J383" s="21"/>
      <c r="K383" s="270"/>
      <c r="L383" s="37"/>
      <c r="N383" s="37"/>
      <c r="O383" s="29"/>
      <c r="U383" s="207"/>
      <c r="X383" s="9"/>
    </row>
    <row r="384" spans="3:24">
      <c r="C384"/>
      <c r="D384" s="2"/>
      <c r="E384" s="2"/>
      <c r="F384" s="38"/>
      <c r="G384" s="38"/>
      <c r="H384" s="38"/>
      <c r="I384" s="269"/>
      <c r="J384" s="21"/>
      <c r="K384" s="270"/>
      <c r="L384" s="37"/>
      <c r="N384" s="37"/>
      <c r="O384" s="29"/>
      <c r="U384" s="207"/>
      <c r="X384" s="9"/>
    </row>
    <row r="385" spans="3:24">
      <c r="C385"/>
      <c r="D385" s="2"/>
      <c r="E385" s="2"/>
      <c r="F385" s="38"/>
      <c r="G385" s="38"/>
      <c r="H385" s="38"/>
      <c r="I385" s="269"/>
      <c r="J385" s="21"/>
      <c r="K385" s="270"/>
      <c r="L385" s="37"/>
      <c r="N385" s="37"/>
      <c r="O385" s="29"/>
      <c r="U385" s="207"/>
      <c r="X385" s="9"/>
    </row>
    <row r="386" spans="3:24">
      <c r="C386"/>
      <c r="D386" s="2"/>
      <c r="E386" s="2"/>
      <c r="F386" s="38"/>
      <c r="G386" s="38"/>
      <c r="H386" s="38"/>
      <c r="I386" s="269"/>
      <c r="J386" s="21"/>
      <c r="K386" s="270"/>
      <c r="L386" s="37"/>
      <c r="N386" s="37"/>
      <c r="O386" s="29"/>
      <c r="U386" s="207"/>
      <c r="X386" s="9"/>
    </row>
    <row r="387" spans="3:24">
      <c r="C387"/>
      <c r="D387" s="2"/>
      <c r="E387" s="2"/>
      <c r="F387" s="38"/>
      <c r="G387" s="38"/>
      <c r="H387" s="38"/>
      <c r="I387" s="269"/>
      <c r="J387" s="21"/>
      <c r="K387" s="270"/>
      <c r="L387" s="37"/>
      <c r="N387" s="37"/>
      <c r="O387" s="29"/>
      <c r="U387" s="207"/>
      <c r="X387" s="9"/>
    </row>
    <row r="388" spans="3:24">
      <c r="C388"/>
      <c r="D388" s="2"/>
      <c r="E388" s="2"/>
      <c r="F388" s="38"/>
      <c r="G388" s="38"/>
      <c r="H388" s="38"/>
      <c r="I388" s="269"/>
      <c r="J388" s="21"/>
      <c r="K388" s="270"/>
      <c r="L388" s="37"/>
      <c r="N388" s="37"/>
      <c r="O388" s="29"/>
      <c r="U388" s="207"/>
      <c r="X388" s="9"/>
    </row>
    <row r="389" spans="3:24">
      <c r="C389"/>
      <c r="D389" s="2"/>
      <c r="E389" s="2"/>
      <c r="F389" s="38"/>
      <c r="G389" s="38"/>
      <c r="H389" s="38"/>
      <c r="I389" s="269"/>
      <c r="J389" s="21"/>
      <c r="K389" s="270"/>
      <c r="L389" s="37"/>
      <c r="N389" s="37"/>
      <c r="O389" s="29"/>
      <c r="U389" s="207"/>
      <c r="X389" s="9"/>
    </row>
    <row r="390" spans="3:24">
      <c r="C390"/>
      <c r="D390" s="2"/>
      <c r="E390" s="2"/>
      <c r="F390" s="38"/>
      <c r="G390" s="38"/>
      <c r="H390" s="38"/>
      <c r="I390" s="269"/>
      <c r="J390" s="21"/>
      <c r="K390" s="270"/>
      <c r="L390" s="37"/>
      <c r="N390" s="37"/>
      <c r="O390" s="29"/>
      <c r="U390" s="207"/>
      <c r="X390" s="9"/>
    </row>
    <row r="391" spans="3:24">
      <c r="C391"/>
      <c r="D391" s="2"/>
      <c r="E391" s="2"/>
      <c r="F391" s="38"/>
      <c r="G391" s="38"/>
      <c r="H391" s="38"/>
      <c r="I391" s="269"/>
      <c r="J391" s="21"/>
      <c r="K391" s="270"/>
      <c r="L391" s="37"/>
      <c r="N391" s="37"/>
      <c r="O391" s="29"/>
      <c r="U391" s="207"/>
      <c r="X391" s="9"/>
    </row>
    <row r="392" spans="3:24">
      <c r="C392"/>
      <c r="D392" s="2"/>
      <c r="E392" s="2"/>
      <c r="F392" s="38"/>
      <c r="G392" s="38"/>
      <c r="H392" s="38"/>
      <c r="I392" s="269"/>
      <c r="J392" s="21"/>
      <c r="K392" s="270"/>
      <c r="L392" s="37"/>
      <c r="N392" s="37"/>
      <c r="O392" s="29"/>
      <c r="U392" s="207"/>
      <c r="X392" s="9"/>
    </row>
    <row r="393" spans="3:24">
      <c r="C393"/>
      <c r="D393" s="2"/>
      <c r="E393" s="2"/>
      <c r="F393" s="38"/>
      <c r="G393" s="38"/>
      <c r="H393" s="38"/>
      <c r="I393" s="269"/>
      <c r="J393" s="21"/>
      <c r="K393" s="270"/>
      <c r="L393" s="37"/>
      <c r="N393" s="37"/>
      <c r="O393" s="29"/>
      <c r="U393" s="207"/>
      <c r="X393" s="9"/>
    </row>
    <row r="394" spans="3:24">
      <c r="C394"/>
      <c r="D394" s="2"/>
      <c r="E394" s="2"/>
      <c r="F394" s="38"/>
      <c r="G394" s="38"/>
      <c r="H394" s="38"/>
      <c r="I394" s="269"/>
      <c r="J394" s="21"/>
      <c r="K394" s="270"/>
      <c r="L394" s="37"/>
      <c r="N394" s="37"/>
      <c r="O394" s="29"/>
      <c r="U394" s="207"/>
      <c r="X394" s="9"/>
    </row>
    <row r="395" spans="3:24">
      <c r="C395"/>
      <c r="D395" s="2"/>
      <c r="E395" s="2"/>
      <c r="F395" s="38"/>
      <c r="G395" s="38"/>
      <c r="H395" s="38"/>
      <c r="I395" s="269"/>
      <c r="J395" s="21"/>
      <c r="K395" s="270"/>
      <c r="L395" s="37"/>
      <c r="N395" s="37"/>
      <c r="O395" s="29"/>
      <c r="U395" s="207"/>
      <c r="X395" s="9"/>
    </row>
    <row r="396" spans="3:24">
      <c r="C396"/>
      <c r="D396" s="2"/>
      <c r="E396" s="2"/>
      <c r="F396" s="38"/>
      <c r="G396" s="38"/>
      <c r="H396" s="38"/>
      <c r="I396" s="269"/>
      <c r="J396" s="21"/>
      <c r="K396" s="270"/>
      <c r="L396" s="37"/>
      <c r="N396" s="37"/>
      <c r="O396" s="29"/>
      <c r="U396" s="207"/>
      <c r="X396" s="9"/>
    </row>
    <row r="397" spans="3:24">
      <c r="C397"/>
      <c r="D397" s="2"/>
      <c r="E397" s="2"/>
      <c r="F397" s="38"/>
      <c r="G397" s="38"/>
      <c r="H397" s="38"/>
      <c r="I397" s="269"/>
      <c r="J397" s="21"/>
      <c r="K397" s="270"/>
      <c r="L397" s="37"/>
      <c r="N397" s="37"/>
      <c r="O397" s="29"/>
      <c r="U397" s="207"/>
      <c r="X397" s="9"/>
    </row>
    <row r="398" spans="3:24">
      <c r="C398"/>
      <c r="D398" s="2"/>
      <c r="E398" s="2"/>
      <c r="F398" s="38"/>
      <c r="G398" s="38"/>
      <c r="H398" s="38"/>
      <c r="I398" s="269"/>
      <c r="J398" s="21"/>
      <c r="K398" s="270"/>
      <c r="L398" s="37"/>
      <c r="N398" s="37"/>
      <c r="O398" s="29"/>
      <c r="U398" s="207"/>
      <c r="X398" s="9"/>
    </row>
    <row r="399" spans="3:24">
      <c r="C399"/>
      <c r="D399" s="2"/>
      <c r="E399" s="2"/>
      <c r="F399" s="38"/>
      <c r="G399" s="38"/>
      <c r="H399" s="38"/>
      <c r="I399" s="269"/>
      <c r="J399" s="21"/>
      <c r="K399" s="270"/>
      <c r="L399" s="37"/>
      <c r="N399" s="37"/>
      <c r="O399" s="29"/>
      <c r="U399" s="207"/>
      <c r="X399" s="9"/>
    </row>
    <row r="400" spans="3:24">
      <c r="C400"/>
      <c r="D400" s="2"/>
      <c r="E400" s="2"/>
      <c r="F400" s="38"/>
      <c r="G400" s="38"/>
      <c r="H400" s="38"/>
      <c r="I400" s="269"/>
      <c r="J400" s="21"/>
      <c r="K400" s="270"/>
      <c r="L400" s="37"/>
      <c r="N400" s="37"/>
      <c r="O400" s="29"/>
      <c r="U400" s="207"/>
      <c r="X400" s="9"/>
    </row>
    <row r="401" spans="3:24">
      <c r="C401"/>
      <c r="D401" s="2"/>
      <c r="E401" s="2"/>
      <c r="F401" s="38"/>
      <c r="G401" s="38"/>
      <c r="H401" s="38"/>
      <c r="I401" s="269"/>
      <c r="J401" s="21"/>
      <c r="K401" s="270"/>
      <c r="L401" s="37"/>
      <c r="N401" s="37"/>
      <c r="O401" s="29"/>
      <c r="U401" s="207"/>
      <c r="X401" s="9"/>
    </row>
    <row r="402" spans="3:24">
      <c r="C402"/>
      <c r="D402" s="2"/>
      <c r="E402" s="2"/>
      <c r="F402" s="38"/>
      <c r="G402" s="38"/>
      <c r="H402" s="38"/>
      <c r="I402" s="269"/>
      <c r="J402" s="21"/>
      <c r="K402" s="270"/>
      <c r="L402" s="37"/>
      <c r="N402" s="37"/>
      <c r="O402" s="29"/>
      <c r="U402" s="207"/>
      <c r="X402" s="9"/>
    </row>
    <row r="403" spans="3:24">
      <c r="C403"/>
      <c r="D403" s="2"/>
      <c r="E403" s="2"/>
      <c r="F403" s="38"/>
      <c r="G403" s="38"/>
      <c r="H403" s="38"/>
      <c r="I403" s="269"/>
      <c r="J403" s="21"/>
      <c r="K403" s="270"/>
      <c r="L403" s="37"/>
      <c r="N403" s="37"/>
      <c r="O403" s="29"/>
      <c r="U403" s="207"/>
      <c r="X403" s="9"/>
    </row>
    <row r="404" spans="3:24">
      <c r="C404"/>
      <c r="D404" s="2"/>
      <c r="E404" s="2"/>
      <c r="F404" s="38"/>
      <c r="G404" s="38"/>
      <c r="H404" s="38"/>
      <c r="I404" s="269"/>
      <c r="J404" s="21"/>
      <c r="K404" s="270"/>
      <c r="L404" s="37"/>
      <c r="N404" s="37"/>
      <c r="O404" s="29"/>
      <c r="U404" s="207"/>
      <c r="X404" s="9"/>
    </row>
    <row r="405" spans="3:24">
      <c r="C405"/>
      <c r="D405" s="2"/>
      <c r="E405" s="2"/>
      <c r="F405" s="38"/>
      <c r="G405" s="38"/>
      <c r="H405" s="38"/>
      <c r="I405" s="269"/>
      <c r="J405" s="21"/>
      <c r="K405" s="270"/>
      <c r="L405" s="37"/>
      <c r="N405" s="37"/>
      <c r="O405" s="29"/>
      <c r="U405" s="207"/>
      <c r="X405" s="9"/>
    </row>
    <row r="406" spans="3:24">
      <c r="C406"/>
      <c r="D406" s="2"/>
      <c r="E406" s="2"/>
      <c r="F406" s="38"/>
      <c r="G406" s="38"/>
      <c r="H406" s="38"/>
      <c r="I406" s="269"/>
      <c r="J406" s="21"/>
      <c r="K406" s="270"/>
      <c r="L406" s="37"/>
      <c r="N406" s="37"/>
      <c r="O406" s="29"/>
      <c r="U406" s="207"/>
      <c r="X406" s="9"/>
    </row>
    <row r="407" spans="3:24">
      <c r="C407"/>
      <c r="D407" s="2"/>
      <c r="E407" s="2"/>
      <c r="F407" s="38"/>
      <c r="G407" s="38"/>
      <c r="H407" s="38"/>
      <c r="I407" s="269"/>
      <c r="J407" s="21"/>
      <c r="K407" s="270"/>
      <c r="L407" s="37"/>
      <c r="N407" s="37"/>
      <c r="O407" s="29"/>
      <c r="U407" s="207"/>
      <c r="X407" s="9"/>
    </row>
    <row r="408" spans="3:24">
      <c r="C408"/>
      <c r="D408" s="2"/>
      <c r="E408" s="2"/>
      <c r="F408" s="38"/>
      <c r="G408" s="38"/>
      <c r="H408" s="38"/>
      <c r="I408" s="269"/>
      <c r="J408" s="21"/>
      <c r="K408" s="270"/>
      <c r="L408" s="37"/>
      <c r="N408" s="37"/>
      <c r="O408" s="29"/>
      <c r="U408" s="207"/>
      <c r="X408" s="9"/>
    </row>
    <row r="409" spans="3:24">
      <c r="C409"/>
      <c r="D409" s="2"/>
      <c r="E409" s="2"/>
      <c r="F409" s="38"/>
      <c r="G409" s="38"/>
      <c r="H409" s="38"/>
      <c r="I409" s="269"/>
      <c r="J409" s="21"/>
      <c r="K409" s="270"/>
      <c r="L409" s="37"/>
      <c r="N409" s="37"/>
      <c r="O409" s="29"/>
      <c r="U409" s="207"/>
      <c r="X409" s="9"/>
    </row>
    <row r="410" spans="3:24">
      <c r="C410"/>
      <c r="D410" s="2"/>
      <c r="E410" s="2"/>
      <c r="F410" s="38"/>
      <c r="G410" s="38"/>
      <c r="H410" s="38"/>
      <c r="I410" s="269"/>
      <c r="J410" s="21"/>
      <c r="K410" s="270"/>
      <c r="L410" s="37"/>
      <c r="N410" s="37"/>
      <c r="O410" s="29"/>
      <c r="U410" s="207"/>
      <c r="X410" s="9"/>
    </row>
    <row r="411" spans="3:24">
      <c r="C411"/>
      <c r="D411" s="2"/>
      <c r="E411" s="2"/>
      <c r="F411" s="38"/>
      <c r="G411" s="38"/>
      <c r="H411" s="38"/>
      <c r="I411" s="269"/>
      <c r="J411" s="21"/>
      <c r="K411" s="270"/>
      <c r="L411" s="37"/>
      <c r="N411" s="37"/>
      <c r="O411" s="29"/>
      <c r="U411" s="207"/>
      <c r="X411" s="9"/>
    </row>
    <row r="412" spans="3:24">
      <c r="C412"/>
      <c r="D412" s="2"/>
      <c r="E412" s="2"/>
      <c r="F412" s="38"/>
      <c r="G412" s="38"/>
      <c r="H412" s="38"/>
      <c r="I412" s="269"/>
      <c r="J412" s="21"/>
      <c r="K412" s="270"/>
      <c r="L412" s="37"/>
      <c r="N412" s="37"/>
      <c r="O412" s="29"/>
      <c r="U412" s="207"/>
      <c r="X412" s="9"/>
    </row>
    <row r="413" spans="3:24">
      <c r="C413"/>
      <c r="D413" s="2"/>
      <c r="E413" s="2"/>
      <c r="F413" s="38"/>
      <c r="G413" s="38"/>
      <c r="H413" s="38"/>
      <c r="I413" s="269"/>
      <c r="J413" s="21"/>
      <c r="K413" s="270"/>
      <c r="L413" s="37"/>
      <c r="N413" s="37"/>
      <c r="O413" s="29"/>
      <c r="U413" s="207"/>
      <c r="X413" s="9"/>
    </row>
    <row r="414" spans="3:24">
      <c r="C414"/>
      <c r="D414" s="2"/>
      <c r="E414" s="2"/>
      <c r="F414" s="38"/>
      <c r="G414" s="38"/>
      <c r="H414" s="38"/>
      <c r="I414" s="269"/>
      <c r="J414" s="21"/>
      <c r="K414" s="270"/>
      <c r="L414" s="37"/>
      <c r="N414" s="37"/>
      <c r="O414" s="29"/>
      <c r="U414" s="207"/>
      <c r="X414" s="9"/>
    </row>
    <row r="415" spans="3:24">
      <c r="C415"/>
      <c r="D415" s="2"/>
      <c r="E415" s="2"/>
      <c r="F415" s="38"/>
      <c r="G415" s="38"/>
      <c r="H415" s="38"/>
      <c r="I415" s="269"/>
      <c r="J415" s="21"/>
      <c r="K415" s="270"/>
      <c r="L415" s="37"/>
      <c r="N415" s="37"/>
      <c r="O415" s="29"/>
      <c r="U415" s="207"/>
      <c r="X415" s="9"/>
    </row>
    <row r="416" spans="3:24">
      <c r="C416"/>
      <c r="D416" s="2"/>
      <c r="E416" s="2"/>
      <c r="F416" s="38"/>
      <c r="G416" s="38"/>
      <c r="H416" s="38"/>
      <c r="I416" s="269"/>
      <c r="J416" s="21"/>
      <c r="K416" s="270"/>
      <c r="L416" s="37"/>
      <c r="N416" s="37"/>
      <c r="O416" s="29"/>
      <c r="U416" s="207"/>
      <c r="X416" s="9"/>
    </row>
    <row r="417" spans="3:24">
      <c r="C417"/>
      <c r="D417" s="2"/>
      <c r="E417" s="2"/>
      <c r="F417" s="38"/>
      <c r="G417" s="38"/>
      <c r="H417" s="38"/>
      <c r="I417" s="269"/>
      <c r="J417" s="21"/>
      <c r="K417" s="270"/>
      <c r="L417" s="37"/>
      <c r="N417" s="37"/>
      <c r="O417" s="29"/>
      <c r="U417" s="207"/>
      <c r="X417" s="9"/>
    </row>
    <row r="418" spans="3:24">
      <c r="C418"/>
      <c r="D418" s="2"/>
      <c r="E418" s="2"/>
      <c r="F418" s="38"/>
      <c r="G418" s="38"/>
      <c r="H418" s="38"/>
      <c r="I418" s="269"/>
      <c r="J418" s="21"/>
      <c r="K418" s="270"/>
      <c r="L418" s="37"/>
      <c r="N418" s="37"/>
      <c r="O418" s="29"/>
      <c r="U418" s="207"/>
      <c r="X418" s="9"/>
    </row>
    <row r="419" spans="3:24">
      <c r="C419"/>
      <c r="D419" s="2"/>
      <c r="E419" s="2"/>
      <c r="F419" s="38"/>
      <c r="G419" s="38"/>
      <c r="H419" s="38"/>
      <c r="I419" s="269"/>
      <c r="J419" s="21"/>
      <c r="K419" s="270"/>
      <c r="L419" s="37"/>
      <c r="N419" s="37"/>
      <c r="O419" s="29"/>
      <c r="U419" s="207"/>
      <c r="X419" s="9"/>
    </row>
    <row r="420" spans="3:24">
      <c r="C420"/>
      <c r="D420" s="2"/>
      <c r="E420" s="2"/>
      <c r="F420" s="38"/>
      <c r="G420" s="38"/>
      <c r="H420" s="38"/>
      <c r="I420" s="269"/>
      <c r="J420" s="21"/>
      <c r="K420" s="270"/>
      <c r="L420" s="37"/>
      <c r="N420" s="37"/>
      <c r="O420" s="29"/>
      <c r="U420" s="207"/>
      <c r="X420" s="9"/>
    </row>
    <row r="421" spans="3:24">
      <c r="C421"/>
      <c r="D421" s="2"/>
      <c r="E421" s="2"/>
      <c r="F421" s="38"/>
      <c r="G421" s="38"/>
      <c r="H421" s="38"/>
      <c r="I421" s="269"/>
      <c r="J421" s="21"/>
      <c r="K421" s="270"/>
      <c r="L421" s="37"/>
      <c r="N421" s="37"/>
      <c r="O421" s="29"/>
      <c r="U421" s="207"/>
      <c r="X421" s="9"/>
    </row>
    <row r="422" spans="3:24">
      <c r="C422"/>
      <c r="D422" s="2"/>
      <c r="E422" s="2"/>
      <c r="F422" s="38"/>
      <c r="G422" s="38"/>
      <c r="H422" s="38"/>
      <c r="I422" s="269"/>
      <c r="J422" s="21"/>
      <c r="K422" s="270"/>
      <c r="L422" s="37"/>
      <c r="N422" s="37"/>
      <c r="O422" s="29"/>
      <c r="U422" s="207"/>
      <c r="X422" s="9"/>
    </row>
    <row r="423" spans="3:24">
      <c r="C423"/>
      <c r="D423" s="2"/>
      <c r="E423" s="2"/>
      <c r="F423" s="38"/>
      <c r="G423" s="38"/>
      <c r="H423" s="38"/>
      <c r="I423" s="269"/>
      <c r="J423" s="21"/>
      <c r="K423" s="270"/>
      <c r="L423" s="37"/>
      <c r="N423" s="37"/>
      <c r="O423" s="29"/>
      <c r="U423" s="207"/>
      <c r="X423" s="9"/>
    </row>
    <row r="424" spans="3:24">
      <c r="C424"/>
      <c r="D424" s="2"/>
      <c r="E424" s="2"/>
      <c r="F424" s="38"/>
      <c r="G424" s="38"/>
      <c r="H424" s="38"/>
      <c r="I424" s="269"/>
      <c r="J424" s="21"/>
      <c r="K424" s="270"/>
      <c r="L424" s="37"/>
      <c r="N424" s="37"/>
      <c r="O424" s="29"/>
      <c r="U424" s="207"/>
      <c r="X424" s="9"/>
    </row>
    <row r="425" spans="3:24">
      <c r="C425"/>
      <c r="D425" s="2"/>
      <c r="E425" s="2"/>
      <c r="F425" s="38"/>
      <c r="G425" s="38"/>
      <c r="H425" s="38"/>
      <c r="I425" s="269"/>
      <c r="J425" s="21"/>
      <c r="K425" s="270"/>
      <c r="L425" s="37"/>
      <c r="N425" s="37"/>
      <c r="O425" s="29"/>
      <c r="U425" s="207"/>
      <c r="X425" s="9"/>
    </row>
    <row r="426" spans="3:24">
      <c r="C426"/>
      <c r="D426" s="2"/>
      <c r="E426" s="2"/>
      <c r="F426" s="38"/>
      <c r="G426" s="38"/>
      <c r="H426" s="38"/>
      <c r="I426" s="269"/>
      <c r="J426" s="21"/>
      <c r="K426" s="270"/>
      <c r="L426" s="37"/>
      <c r="N426" s="37"/>
      <c r="O426" s="29"/>
      <c r="U426" s="207"/>
      <c r="X426" s="9"/>
    </row>
    <row r="427" spans="3:24">
      <c r="C427"/>
      <c r="D427" s="2"/>
      <c r="E427" s="2"/>
      <c r="F427" s="38"/>
      <c r="G427" s="38"/>
      <c r="H427" s="38"/>
      <c r="I427" s="269"/>
      <c r="J427" s="21"/>
      <c r="K427" s="270"/>
      <c r="L427" s="37"/>
      <c r="N427" s="37"/>
      <c r="O427" s="29"/>
      <c r="U427" s="207"/>
      <c r="X427" s="9"/>
    </row>
    <row r="428" spans="3:24">
      <c r="C428"/>
      <c r="D428" s="2"/>
      <c r="E428" s="2"/>
      <c r="F428" s="38"/>
      <c r="G428" s="38"/>
      <c r="H428" s="38"/>
      <c r="I428" s="269"/>
      <c r="J428" s="21"/>
      <c r="K428" s="270"/>
      <c r="L428" s="37"/>
      <c r="N428" s="37"/>
      <c r="O428" s="29"/>
      <c r="U428" s="207"/>
      <c r="X428" s="9"/>
    </row>
    <row r="429" spans="3:24">
      <c r="C429"/>
      <c r="D429" s="2"/>
      <c r="E429" s="2"/>
      <c r="F429" s="38"/>
      <c r="G429" s="38"/>
      <c r="H429" s="38"/>
      <c r="I429" s="269"/>
      <c r="J429" s="21"/>
      <c r="K429" s="270"/>
      <c r="L429" s="37"/>
      <c r="N429" s="37"/>
      <c r="O429" s="29"/>
      <c r="U429" s="207"/>
      <c r="X429" s="9"/>
    </row>
    <row r="430" spans="3:24">
      <c r="C430"/>
      <c r="D430" s="2"/>
      <c r="E430" s="2"/>
      <c r="F430" s="38"/>
      <c r="G430" s="38"/>
      <c r="H430" s="38"/>
      <c r="I430" s="269"/>
      <c r="J430" s="21"/>
      <c r="K430" s="270"/>
      <c r="L430" s="37"/>
      <c r="N430" s="37"/>
      <c r="O430" s="29"/>
      <c r="U430" s="207"/>
      <c r="X430" s="9"/>
    </row>
    <row r="431" spans="3:24">
      <c r="C431"/>
      <c r="D431" s="2"/>
      <c r="E431" s="2"/>
      <c r="F431" s="38"/>
      <c r="G431" s="38"/>
      <c r="H431" s="38"/>
      <c r="I431" s="269"/>
      <c r="J431" s="21"/>
      <c r="K431" s="270"/>
      <c r="L431" s="37"/>
      <c r="N431" s="37"/>
      <c r="O431" s="29"/>
      <c r="U431" s="207"/>
      <c r="X431" s="9"/>
    </row>
    <row r="432" spans="3:24">
      <c r="C432"/>
      <c r="D432" s="2"/>
      <c r="E432" s="2"/>
      <c r="F432" s="38"/>
      <c r="G432" s="38"/>
      <c r="H432" s="38"/>
      <c r="I432" s="269"/>
      <c r="J432" s="21"/>
      <c r="K432" s="270"/>
      <c r="L432" s="37"/>
      <c r="N432" s="37"/>
      <c r="O432" s="29"/>
      <c r="U432" s="207"/>
      <c r="X432" s="9"/>
    </row>
    <row r="433" spans="3:24">
      <c r="C433"/>
      <c r="D433" s="2"/>
      <c r="E433" s="2"/>
      <c r="F433" s="38"/>
      <c r="G433" s="38"/>
      <c r="H433" s="38"/>
      <c r="I433" s="269"/>
      <c r="J433" s="21"/>
      <c r="K433" s="270"/>
      <c r="L433" s="37"/>
      <c r="N433" s="37"/>
      <c r="O433" s="29"/>
      <c r="U433" s="207"/>
      <c r="X433" s="9"/>
    </row>
    <row r="434" spans="3:24">
      <c r="C434"/>
      <c r="D434" s="2"/>
      <c r="E434" s="2"/>
      <c r="F434" s="38"/>
      <c r="G434" s="38"/>
      <c r="H434" s="38"/>
      <c r="I434" s="269"/>
      <c r="J434" s="21"/>
      <c r="K434" s="270"/>
      <c r="L434" s="37"/>
      <c r="N434" s="37"/>
      <c r="O434" s="29"/>
      <c r="U434" s="207"/>
      <c r="X434" s="9"/>
    </row>
    <row r="435" spans="3:24">
      <c r="C435"/>
      <c r="D435" s="2"/>
      <c r="E435" s="2"/>
      <c r="F435" s="38"/>
      <c r="G435" s="38"/>
      <c r="H435" s="38"/>
      <c r="I435" s="269"/>
      <c r="J435" s="21"/>
      <c r="K435" s="270"/>
      <c r="L435" s="37"/>
      <c r="N435" s="37"/>
      <c r="O435" s="29"/>
      <c r="U435" s="207"/>
      <c r="X435" s="9"/>
    </row>
    <row r="436" spans="3:24">
      <c r="C436"/>
      <c r="D436" s="2"/>
      <c r="E436" s="2"/>
      <c r="F436" s="38"/>
      <c r="G436" s="38"/>
      <c r="H436" s="38"/>
      <c r="I436" s="269"/>
      <c r="J436" s="21"/>
      <c r="K436" s="270"/>
      <c r="L436" s="37"/>
      <c r="N436" s="37"/>
      <c r="O436" s="29"/>
      <c r="U436" s="207"/>
      <c r="X436" s="9"/>
    </row>
    <row r="437" spans="3:24">
      <c r="C437"/>
      <c r="D437" s="2"/>
      <c r="E437" s="2"/>
      <c r="F437" s="38"/>
      <c r="G437" s="38"/>
      <c r="H437" s="38"/>
      <c r="I437" s="269"/>
      <c r="J437" s="21"/>
      <c r="K437" s="270"/>
      <c r="L437" s="37"/>
      <c r="N437" s="37"/>
      <c r="O437" s="29"/>
      <c r="U437" s="207"/>
      <c r="X437" s="9"/>
    </row>
    <row r="438" spans="3:24">
      <c r="C438"/>
      <c r="D438" s="2"/>
      <c r="E438" s="2"/>
      <c r="F438" s="38"/>
      <c r="G438" s="38"/>
      <c r="H438" s="38"/>
      <c r="I438" s="269"/>
      <c r="J438" s="21"/>
      <c r="K438" s="270"/>
      <c r="L438" s="37"/>
      <c r="N438" s="37"/>
      <c r="O438" s="29"/>
      <c r="U438" s="207"/>
      <c r="X438" s="9"/>
    </row>
    <row r="439" spans="3:24">
      <c r="C439"/>
      <c r="D439" s="2"/>
      <c r="E439" s="2"/>
      <c r="F439" s="38"/>
      <c r="G439" s="38"/>
      <c r="H439" s="38"/>
      <c r="I439" s="269"/>
      <c r="J439" s="21"/>
      <c r="K439" s="270"/>
      <c r="L439" s="37"/>
      <c r="N439" s="37"/>
      <c r="O439" s="29"/>
      <c r="U439" s="207"/>
      <c r="X439" s="9"/>
    </row>
    <row r="440" spans="3:24">
      <c r="C440"/>
      <c r="D440" s="2"/>
      <c r="E440" s="2"/>
      <c r="F440" s="38"/>
      <c r="G440" s="38"/>
      <c r="H440" s="38"/>
      <c r="I440" s="269"/>
      <c r="J440" s="21"/>
      <c r="K440" s="270"/>
      <c r="L440" s="37"/>
      <c r="N440" s="37"/>
      <c r="O440" s="29"/>
      <c r="U440" s="207"/>
      <c r="X440" s="9"/>
    </row>
    <row r="441" spans="3:24">
      <c r="C441"/>
      <c r="D441" s="2"/>
      <c r="E441" s="2"/>
      <c r="F441" s="38"/>
      <c r="G441" s="38"/>
      <c r="H441" s="38"/>
      <c r="I441" s="269"/>
      <c r="J441" s="21"/>
      <c r="K441" s="270"/>
      <c r="L441" s="37"/>
      <c r="N441" s="37"/>
      <c r="O441" s="29"/>
      <c r="U441" s="207"/>
      <c r="X441" s="9"/>
    </row>
    <row r="442" spans="3:24">
      <c r="C442"/>
      <c r="D442" s="2"/>
      <c r="E442" s="2"/>
      <c r="F442" s="38"/>
      <c r="G442" s="38"/>
      <c r="H442" s="38"/>
      <c r="I442" s="269"/>
      <c r="J442" s="21"/>
      <c r="K442" s="270"/>
      <c r="L442" s="37"/>
      <c r="N442" s="37"/>
      <c r="O442" s="29"/>
      <c r="U442" s="207"/>
      <c r="X442" s="9"/>
    </row>
    <row r="443" spans="3:24">
      <c r="C443"/>
      <c r="D443" s="2"/>
      <c r="E443" s="2"/>
      <c r="F443" s="38"/>
      <c r="G443" s="38"/>
      <c r="H443" s="38"/>
      <c r="I443" s="269"/>
      <c r="J443" s="21"/>
      <c r="K443" s="270"/>
      <c r="L443" s="37"/>
      <c r="N443" s="37"/>
      <c r="O443" s="29"/>
      <c r="U443" s="207"/>
      <c r="X443" s="9"/>
    </row>
    <row r="444" spans="3:24">
      <c r="C444"/>
      <c r="D444" s="2"/>
      <c r="E444" s="2"/>
      <c r="F444" s="38"/>
      <c r="G444" s="38"/>
      <c r="H444" s="38"/>
      <c r="I444" s="269"/>
      <c r="J444" s="21"/>
      <c r="K444" s="270"/>
      <c r="L444" s="37"/>
      <c r="N444" s="37"/>
      <c r="O444" s="29"/>
      <c r="U444" s="207"/>
      <c r="X444" s="9"/>
    </row>
    <row r="445" spans="3:24">
      <c r="C445"/>
      <c r="D445" s="2"/>
      <c r="E445" s="2"/>
      <c r="F445" s="38"/>
      <c r="G445" s="38"/>
      <c r="H445" s="38"/>
      <c r="I445" s="269"/>
      <c r="J445" s="21"/>
      <c r="K445" s="270"/>
      <c r="L445" s="37"/>
      <c r="N445" s="37"/>
      <c r="O445" s="29"/>
      <c r="U445" s="207"/>
      <c r="X445" s="9"/>
    </row>
    <row r="446" spans="3:24">
      <c r="C446"/>
      <c r="D446" s="2"/>
      <c r="E446" s="2"/>
      <c r="F446" s="38"/>
      <c r="G446" s="38"/>
      <c r="H446" s="38"/>
      <c r="I446" s="269"/>
      <c r="J446" s="21"/>
      <c r="K446" s="270"/>
      <c r="L446" s="37"/>
      <c r="N446" s="37"/>
      <c r="O446" s="29"/>
      <c r="U446" s="207"/>
      <c r="X446" s="9"/>
    </row>
    <row r="447" spans="3:24">
      <c r="C447"/>
      <c r="D447" s="2"/>
      <c r="E447" s="2"/>
      <c r="F447" s="38"/>
      <c r="G447" s="38"/>
      <c r="H447" s="38"/>
      <c r="I447" s="269"/>
      <c r="J447" s="21"/>
      <c r="K447" s="270"/>
      <c r="L447" s="37"/>
      <c r="N447" s="37"/>
      <c r="O447" s="29"/>
      <c r="U447" s="207"/>
      <c r="X447" s="9"/>
    </row>
    <row r="448" spans="3:24">
      <c r="C448"/>
      <c r="D448" s="2"/>
      <c r="E448" s="2"/>
      <c r="F448" s="38"/>
      <c r="G448" s="38"/>
      <c r="H448" s="38"/>
      <c r="I448" s="269"/>
      <c r="J448" s="21"/>
      <c r="K448" s="270"/>
      <c r="L448" s="37"/>
      <c r="N448" s="37"/>
      <c r="O448" s="29"/>
      <c r="U448" s="207"/>
      <c r="X448" s="9"/>
    </row>
    <row r="449" spans="3:24">
      <c r="C449"/>
      <c r="D449" s="2"/>
      <c r="E449" s="2"/>
      <c r="F449" s="38"/>
      <c r="G449" s="38"/>
      <c r="H449" s="38"/>
      <c r="I449" s="269"/>
      <c r="J449" s="21"/>
      <c r="K449" s="270"/>
      <c r="L449" s="37"/>
      <c r="N449" s="37"/>
      <c r="O449" s="29"/>
      <c r="U449" s="207"/>
      <c r="X449" s="9"/>
    </row>
    <row r="450" spans="3:24">
      <c r="C450"/>
      <c r="D450" s="2"/>
      <c r="E450" s="2"/>
      <c r="F450" s="38"/>
      <c r="G450" s="38"/>
      <c r="H450" s="38"/>
      <c r="I450" s="269"/>
      <c r="J450" s="21"/>
      <c r="K450" s="270"/>
      <c r="L450" s="37"/>
      <c r="N450" s="37"/>
      <c r="O450" s="29"/>
      <c r="U450" s="207"/>
      <c r="X450" s="9"/>
    </row>
    <row r="451" spans="3:24">
      <c r="C451"/>
      <c r="D451" s="2"/>
      <c r="E451" s="2"/>
      <c r="F451" s="38"/>
      <c r="G451" s="38"/>
      <c r="H451" s="38"/>
      <c r="I451" s="269"/>
      <c r="J451" s="21"/>
      <c r="K451" s="270"/>
      <c r="L451" s="37"/>
      <c r="N451" s="37"/>
      <c r="O451" s="29"/>
      <c r="U451" s="207"/>
      <c r="X451" s="9"/>
    </row>
    <row r="452" spans="3:24">
      <c r="C452"/>
      <c r="D452" s="2"/>
      <c r="E452" s="2"/>
      <c r="F452" s="38"/>
      <c r="G452" s="38"/>
      <c r="H452" s="38"/>
      <c r="I452" s="269"/>
      <c r="J452" s="21"/>
      <c r="K452" s="270"/>
      <c r="L452" s="37"/>
      <c r="N452" s="37"/>
      <c r="O452" s="29"/>
      <c r="U452" s="207"/>
      <c r="X452" s="9"/>
    </row>
    <row r="453" spans="3:24">
      <c r="C453"/>
      <c r="D453" s="2"/>
      <c r="E453" s="2"/>
      <c r="F453" s="38"/>
      <c r="G453" s="38"/>
      <c r="H453" s="38"/>
      <c r="I453" s="269"/>
      <c r="J453" s="21"/>
      <c r="K453" s="270"/>
      <c r="L453" s="37"/>
      <c r="N453" s="37"/>
      <c r="O453" s="29"/>
      <c r="U453" s="207"/>
      <c r="X453" s="9"/>
    </row>
    <row r="454" spans="3:24">
      <c r="C454"/>
      <c r="D454" s="2"/>
      <c r="E454" s="2"/>
      <c r="F454" s="38"/>
      <c r="G454" s="38"/>
      <c r="H454" s="38"/>
      <c r="I454" s="269"/>
      <c r="J454" s="21"/>
      <c r="K454" s="270"/>
      <c r="L454" s="37"/>
      <c r="N454" s="37"/>
      <c r="O454" s="29"/>
      <c r="U454" s="207"/>
      <c r="X454" s="9"/>
    </row>
    <row r="455" spans="3:24">
      <c r="C455"/>
      <c r="D455" s="2"/>
      <c r="E455" s="2"/>
      <c r="F455" s="38"/>
      <c r="G455" s="38"/>
      <c r="H455" s="38"/>
      <c r="I455" s="269"/>
      <c r="J455" s="21"/>
      <c r="K455" s="270"/>
      <c r="L455" s="37"/>
      <c r="N455" s="37"/>
      <c r="O455" s="29"/>
      <c r="U455" s="207"/>
      <c r="X455" s="9"/>
    </row>
    <row r="456" spans="3:24">
      <c r="C456"/>
      <c r="D456" s="2"/>
      <c r="E456" s="2"/>
      <c r="F456" s="38"/>
      <c r="G456" s="38"/>
      <c r="H456" s="38"/>
      <c r="I456" s="269"/>
      <c r="J456" s="21"/>
      <c r="K456" s="270"/>
      <c r="L456" s="37"/>
      <c r="N456" s="37"/>
      <c r="O456" s="29"/>
      <c r="U456" s="207"/>
      <c r="X456" s="9"/>
    </row>
    <row r="457" spans="3:24">
      <c r="C457"/>
      <c r="D457" s="2"/>
      <c r="E457" s="2"/>
      <c r="F457" s="38"/>
      <c r="G457" s="38"/>
      <c r="H457" s="38"/>
      <c r="I457" s="269"/>
      <c r="J457" s="21"/>
      <c r="K457" s="270"/>
      <c r="L457" s="37"/>
      <c r="N457" s="37"/>
      <c r="O457" s="29"/>
      <c r="U457" s="207"/>
      <c r="X457" s="9"/>
    </row>
    <row r="458" spans="3:24">
      <c r="C458"/>
      <c r="D458" s="2"/>
      <c r="E458" s="2"/>
      <c r="F458" s="38"/>
      <c r="G458" s="38"/>
      <c r="H458" s="38"/>
      <c r="I458" s="269"/>
      <c r="J458" s="21"/>
      <c r="K458" s="270"/>
      <c r="L458" s="37"/>
      <c r="N458" s="37"/>
      <c r="O458" s="29"/>
      <c r="U458" s="207"/>
      <c r="X458" s="9"/>
    </row>
    <row r="459" spans="3:24">
      <c r="C459"/>
      <c r="D459" s="2"/>
      <c r="E459" s="2"/>
      <c r="F459" s="38"/>
      <c r="G459" s="38"/>
      <c r="H459" s="38"/>
      <c r="I459" s="269"/>
      <c r="J459" s="21"/>
      <c r="K459" s="270"/>
      <c r="L459" s="37"/>
      <c r="N459" s="37"/>
      <c r="O459" s="29"/>
      <c r="U459" s="207"/>
      <c r="X459" s="9"/>
    </row>
    <row r="460" spans="3:24">
      <c r="C460"/>
      <c r="D460" s="2"/>
      <c r="E460" s="2"/>
      <c r="F460" s="38"/>
      <c r="G460" s="38"/>
      <c r="H460" s="38"/>
      <c r="I460" s="269"/>
      <c r="J460" s="21"/>
      <c r="K460" s="270"/>
      <c r="L460" s="37"/>
      <c r="N460" s="37"/>
      <c r="O460" s="29"/>
      <c r="U460" s="207"/>
      <c r="X460" s="9"/>
    </row>
    <row r="461" spans="3:24">
      <c r="C461"/>
      <c r="D461" s="2"/>
      <c r="E461" s="2"/>
      <c r="F461" s="38"/>
      <c r="G461" s="38"/>
      <c r="H461" s="38"/>
      <c r="I461" s="269"/>
      <c r="J461" s="21"/>
      <c r="K461" s="270"/>
      <c r="L461" s="37"/>
      <c r="N461" s="37"/>
      <c r="O461" s="29"/>
      <c r="U461" s="207"/>
      <c r="X461" s="9"/>
    </row>
    <row r="462" spans="3:24">
      <c r="C462"/>
      <c r="D462" s="2"/>
      <c r="E462" s="2"/>
      <c r="F462" s="38"/>
      <c r="G462" s="38"/>
      <c r="H462" s="38"/>
      <c r="I462" s="269"/>
      <c r="J462" s="21"/>
      <c r="K462" s="270"/>
      <c r="L462" s="37"/>
      <c r="N462" s="37"/>
      <c r="O462" s="29"/>
      <c r="U462" s="207"/>
      <c r="X462" s="9"/>
    </row>
    <row r="463" spans="3:24">
      <c r="C463"/>
      <c r="D463" s="2"/>
      <c r="E463" s="2"/>
      <c r="F463" s="38"/>
      <c r="G463" s="38"/>
      <c r="H463" s="38"/>
      <c r="I463" s="269"/>
      <c r="J463" s="21"/>
      <c r="K463" s="270"/>
      <c r="L463" s="37"/>
      <c r="N463" s="37"/>
      <c r="O463" s="29"/>
      <c r="U463" s="207"/>
      <c r="X463" s="9"/>
    </row>
    <row r="464" spans="3:24">
      <c r="C464"/>
      <c r="D464" s="2"/>
      <c r="E464" s="2"/>
      <c r="F464" s="38"/>
      <c r="G464" s="38"/>
      <c r="H464" s="38"/>
      <c r="I464" s="269"/>
      <c r="J464" s="21"/>
      <c r="K464" s="270"/>
      <c r="L464" s="37"/>
      <c r="N464" s="37"/>
      <c r="O464" s="29"/>
      <c r="U464" s="207"/>
      <c r="X464" s="9"/>
    </row>
    <row r="465" spans="3:24">
      <c r="C465"/>
      <c r="D465" s="2"/>
      <c r="E465" s="2"/>
      <c r="F465" s="38"/>
      <c r="G465" s="38"/>
      <c r="H465" s="38"/>
      <c r="I465" s="269"/>
      <c r="J465" s="21"/>
      <c r="K465" s="270"/>
      <c r="L465" s="37"/>
      <c r="N465" s="37"/>
      <c r="O465" s="29"/>
      <c r="U465" s="207"/>
      <c r="X465" s="9"/>
    </row>
    <row r="466" spans="3:24">
      <c r="C466"/>
      <c r="D466" s="2"/>
      <c r="E466" s="2"/>
      <c r="F466" s="38"/>
      <c r="G466" s="38"/>
      <c r="H466" s="38"/>
      <c r="I466" s="269"/>
      <c r="J466" s="21"/>
      <c r="K466" s="270"/>
      <c r="L466" s="37"/>
      <c r="N466" s="37"/>
      <c r="O466" s="29"/>
      <c r="U466" s="207"/>
      <c r="X466" s="9"/>
    </row>
    <row r="467" spans="3:24">
      <c r="C467"/>
      <c r="D467" s="2"/>
      <c r="E467" s="2"/>
      <c r="F467" s="38"/>
      <c r="G467" s="38"/>
      <c r="H467" s="38"/>
      <c r="I467" s="269"/>
      <c r="J467" s="21"/>
      <c r="K467" s="270"/>
      <c r="L467" s="37"/>
      <c r="N467" s="37"/>
      <c r="O467" s="29"/>
      <c r="U467" s="207"/>
      <c r="X467" s="9"/>
    </row>
    <row r="468" spans="3:24">
      <c r="C468"/>
      <c r="D468" s="2"/>
      <c r="E468" s="2"/>
      <c r="F468" s="38"/>
      <c r="G468" s="38"/>
      <c r="H468" s="38"/>
      <c r="I468" s="269"/>
      <c r="J468" s="21"/>
      <c r="K468" s="270"/>
      <c r="L468" s="37"/>
      <c r="N468" s="37"/>
      <c r="O468" s="29"/>
      <c r="U468" s="207"/>
      <c r="X468" s="9"/>
    </row>
    <row r="469" spans="3:24">
      <c r="C469"/>
      <c r="D469" s="2"/>
      <c r="E469" s="2"/>
      <c r="F469" s="38"/>
      <c r="G469" s="38"/>
      <c r="H469" s="38"/>
      <c r="I469" s="269"/>
      <c r="J469" s="21"/>
      <c r="K469" s="270"/>
      <c r="L469" s="37"/>
      <c r="N469" s="37"/>
      <c r="O469" s="29"/>
      <c r="U469" s="207"/>
      <c r="X469" s="9"/>
    </row>
    <row r="470" spans="3:24">
      <c r="C470"/>
      <c r="D470" s="2"/>
      <c r="E470" s="2"/>
      <c r="F470" s="38"/>
      <c r="G470" s="38"/>
      <c r="H470" s="38"/>
      <c r="I470" s="269"/>
      <c r="J470" s="21"/>
      <c r="K470" s="270"/>
      <c r="L470" s="37"/>
      <c r="N470" s="37"/>
      <c r="O470" s="29"/>
      <c r="U470" s="207"/>
      <c r="X470" s="9"/>
    </row>
    <row r="471" spans="3:24">
      <c r="C471"/>
      <c r="D471" s="2"/>
      <c r="E471" s="2"/>
      <c r="F471" s="38"/>
      <c r="G471" s="38"/>
      <c r="H471" s="38"/>
      <c r="I471" s="269"/>
      <c r="J471" s="21"/>
      <c r="K471" s="270"/>
      <c r="L471" s="37"/>
      <c r="N471" s="37"/>
      <c r="O471" s="29"/>
      <c r="U471" s="207"/>
      <c r="X471" s="9"/>
    </row>
    <row r="472" spans="3:24">
      <c r="C472"/>
      <c r="D472" s="2"/>
      <c r="E472" s="2"/>
      <c r="F472" s="38"/>
      <c r="G472" s="38"/>
      <c r="H472" s="38"/>
      <c r="I472" s="269"/>
      <c r="J472" s="21"/>
      <c r="K472" s="270"/>
      <c r="L472" s="37"/>
      <c r="N472" s="37"/>
      <c r="O472" s="29"/>
      <c r="U472" s="207"/>
      <c r="X472" s="9"/>
    </row>
    <row r="473" spans="3:24">
      <c r="C473"/>
      <c r="D473" s="2"/>
      <c r="E473" s="2"/>
      <c r="F473" s="38"/>
      <c r="G473" s="38"/>
      <c r="H473" s="38"/>
      <c r="I473" s="269"/>
      <c r="J473" s="21"/>
      <c r="K473" s="270"/>
      <c r="L473" s="37"/>
      <c r="N473" s="37"/>
      <c r="O473" s="29"/>
      <c r="U473" s="207"/>
      <c r="X473" s="9"/>
    </row>
    <row r="474" spans="3:24">
      <c r="C474"/>
      <c r="D474" s="2"/>
      <c r="E474" s="2"/>
      <c r="F474" s="38"/>
      <c r="G474" s="38"/>
      <c r="H474" s="38"/>
      <c r="I474" s="269"/>
      <c r="J474" s="21"/>
      <c r="K474" s="270"/>
      <c r="L474" s="37"/>
      <c r="N474" s="37"/>
      <c r="O474" s="29"/>
      <c r="U474" s="207"/>
      <c r="X474" s="9"/>
    </row>
    <row r="475" spans="3:24">
      <c r="C475"/>
      <c r="D475" s="2"/>
      <c r="E475" s="2"/>
      <c r="F475" s="38"/>
      <c r="G475" s="38"/>
      <c r="H475" s="38"/>
      <c r="I475" s="269"/>
      <c r="J475" s="21"/>
      <c r="K475" s="270"/>
      <c r="L475" s="37"/>
      <c r="N475" s="37"/>
      <c r="O475" s="29"/>
      <c r="U475" s="207"/>
      <c r="X475" s="9"/>
    </row>
    <row r="476" spans="3:24">
      <c r="C476"/>
      <c r="D476" s="2"/>
      <c r="E476" s="2"/>
      <c r="F476" s="38"/>
      <c r="G476" s="38"/>
      <c r="H476" s="38"/>
      <c r="I476" s="269"/>
      <c r="J476" s="21"/>
      <c r="K476" s="270"/>
      <c r="L476" s="37"/>
      <c r="N476" s="37"/>
      <c r="O476" s="29"/>
      <c r="U476" s="207"/>
      <c r="X476" s="9"/>
    </row>
    <row r="477" spans="3:24">
      <c r="C477"/>
      <c r="D477" s="2"/>
      <c r="E477" s="2"/>
      <c r="F477" s="38"/>
      <c r="G477" s="38"/>
      <c r="H477" s="38"/>
      <c r="I477" s="269"/>
      <c r="J477" s="21"/>
      <c r="K477" s="270"/>
      <c r="L477" s="37"/>
      <c r="N477" s="37"/>
      <c r="O477" s="29"/>
      <c r="U477" s="207"/>
      <c r="X477" s="9"/>
    </row>
    <row r="478" spans="3:24">
      <c r="C478"/>
      <c r="D478" s="2"/>
      <c r="E478" s="2"/>
      <c r="F478" s="38"/>
      <c r="G478" s="38"/>
      <c r="H478" s="38"/>
      <c r="I478" s="269"/>
      <c r="J478" s="21"/>
      <c r="K478" s="270"/>
      <c r="L478" s="37"/>
      <c r="N478" s="37"/>
      <c r="O478" s="29"/>
      <c r="U478" s="207"/>
      <c r="X478" s="9"/>
    </row>
    <row r="479" spans="3:24">
      <c r="C479"/>
      <c r="D479" s="2"/>
      <c r="E479" s="2"/>
      <c r="F479" s="38"/>
      <c r="G479" s="38"/>
      <c r="H479" s="38"/>
      <c r="I479" s="269"/>
      <c r="J479" s="21"/>
      <c r="K479" s="270"/>
      <c r="L479" s="37"/>
      <c r="N479" s="37"/>
      <c r="O479" s="29"/>
      <c r="U479" s="207"/>
      <c r="X479" s="9"/>
    </row>
    <row r="480" spans="3:24">
      <c r="C480"/>
      <c r="D480" s="2"/>
      <c r="E480" s="2"/>
      <c r="F480" s="38"/>
      <c r="G480" s="38"/>
      <c r="H480" s="38"/>
      <c r="I480" s="269"/>
      <c r="J480" s="21"/>
      <c r="K480" s="270"/>
      <c r="L480" s="37"/>
      <c r="N480" s="37"/>
      <c r="O480" s="29"/>
      <c r="U480" s="207"/>
      <c r="X480" s="9"/>
    </row>
    <row r="481" spans="3:24">
      <c r="C481"/>
      <c r="D481" s="2"/>
      <c r="E481" s="2"/>
      <c r="F481" s="38"/>
      <c r="G481" s="38"/>
      <c r="H481" s="38"/>
      <c r="I481" s="269"/>
      <c r="J481" s="21"/>
      <c r="K481" s="270"/>
      <c r="L481" s="37"/>
      <c r="N481" s="37"/>
      <c r="O481" s="29"/>
      <c r="U481" s="207"/>
      <c r="X481" s="9"/>
    </row>
    <row r="482" spans="3:24">
      <c r="C482"/>
      <c r="D482" s="2"/>
      <c r="E482" s="2"/>
      <c r="F482" s="38"/>
      <c r="G482" s="38"/>
      <c r="H482" s="38"/>
      <c r="I482" s="269"/>
      <c r="J482" s="21"/>
      <c r="K482" s="270"/>
      <c r="L482" s="37"/>
      <c r="N482" s="37"/>
      <c r="O482" s="29"/>
      <c r="U482" s="207"/>
      <c r="X482" s="9"/>
    </row>
    <row r="483" spans="3:24">
      <c r="C483"/>
      <c r="D483" s="2"/>
      <c r="E483" s="2"/>
      <c r="F483" s="38"/>
      <c r="G483" s="38"/>
      <c r="H483" s="38"/>
      <c r="I483" s="269"/>
      <c r="J483" s="21"/>
      <c r="K483" s="270"/>
      <c r="L483" s="37"/>
      <c r="N483" s="37"/>
      <c r="O483" s="29"/>
      <c r="U483" s="207"/>
      <c r="X483" s="9"/>
    </row>
    <row r="484" spans="3:24">
      <c r="C484"/>
      <c r="D484" s="2"/>
      <c r="E484" s="2"/>
      <c r="F484" s="38"/>
      <c r="G484" s="38"/>
      <c r="H484" s="38"/>
      <c r="I484" s="269"/>
      <c r="J484" s="21"/>
      <c r="K484" s="270"/>
      <c r="L484" s="37"/>
      <c r="N484" s="37"/>
      <c r="O484" s="29"/>
      <c r="U484" s="207"/>
      <c r="X484" s="9"/>
    </row>
    <row r="485" spans="3:24">
      <c r="C485"/>
      <c r="D485" s="2"/>
      <c r="E485" s="2"/>
      <c r="F485" s="38"/>
      <c r="G485" s="38"/>
      <c r="H485" s="38"/>
      <c r="I485" s="269"/>
      <c r="J485" s="21"/>
      <c r="K485" s="270"/>
      <c r="L485" s="37"/>
      <c r="N485" s="37"/>
      <c r="O485" s="29"/>
      <c r="U485" s="207"/>
      <c r="X485" s="9"/>
    </row>
    <row r="486" spans="3:24">
      <c r="C486"/>
      <c r="D486" s="2"/>
      <c r="E486" s="2"/>
      <c r="F486" s="38"/>
      <c r="G486" s="38"/>
      <c r="H486" s="38"/>
      <c r="I486" s="269"/>
      <c r="J486" s="21"/>
      <c r="K486" s="270"/>
      <c r="L486" s="37"/>
      <c r="N486" s="37"/>
      <c r="O486" s="29"/>
      <c r="U486" s="207"/>
      <c r="X486" s="9"/>
    </row>
    <row r="487" spans="3:24">
      <c r="C487"/>
      <c r="D487" s="2"/>
      <c r="E487" s="2"/>
      <c r="F487" s="38"/>
      <c r="G487" s="38"/>
      <c r="H487" s="38"/>
      <c r="I487" s="269"/>
      <c r="J487" s="21"/>
      <c r="K487" s="270"/>
      <c r="L487" s="37"/>
      <c r="N487" s="37"/>
      <c r="O487" s="29"/>
      <c r="U487" s="207"/>
      <c r="X487" s="9"/>
    </row>
    <row r="488" spans="3:24">
      <c r="C488"/>
      <c r="D488" s="2"/>
      <c r="E488" s="2"/>
      <c r="F488" s="38"/>
      <c r="G488" s="38"/>
      <c r="H488" s="38"/>
      <c r="I488" s="269"/>
      <c r="J488" s="21"/>
      <c r="K488" s="270"/>
      <c r="L488" s="37"/>
      <c r="N488" s="37"/>
      <c r="O488" s="29"/>
      <c r="U488" s="207"/>
      <c r="X488" s="9"/>
    </row>
    <row r="489" spans="3:24">
      <c r="C489"/>
      <c r="D489" s="2"/>
      <c r="E489" s="2"/>
      <c r="F489" s="38"/>
      <c r="G489" s="38"/>
      <c r="H489" s="38"/>
      <c r="I489" s="269"/>
      <c r="J489" s="21"/>
      <c r="K489" s="270"/>
      <c r="L489" s="37"/>
      <c r="N489" s="37"/>
      <c r="O489" s="29"/>
      <c r="U489" s="207"/>
      <c r="X489" s="9"/>
    </row>
    <row r="490" spans="3:24">
      <c r="C490"/>
      <c r="D490" s="2"/>
      <c r="E490" s="2"/>
      <c r="F490" s="38"/>
      <c r="G490" s="38"/>
      <c r="H490" s="38"/>
      <c r="I490" s="269"/>
      <c r="J490" s="21"/>
      <c r="K490" s="270"/>
      <c r="L490" s="37"/>
      <c r="N490" s="37"/>
      <c r="O490" s="29"/>
      <c r="U490" s="207"/>
      <c r="X490" s="9"/>
    </row>
    <row r="491" spans="3:24">
      <c r="C491"/>
      <c r="D491" s="2"/>
      <c r="E491" s="2"/>
      <c r="F491" s="38"/>
      <c r="G491" s="38"/>
      <c r="H491" s="38"/>
      <c r="I491" s="269"/>
      <c r="J491" s="21"/>
      <c r="K491" s="270"/>
      <c r="L491" s="37"/>
      <c r="N491" s="37"/>
      <c r="O491" s="29"/>
      <c r="U491" s="207"/>
      <c r="X491" s="9"/>
    </row>
    <row r="492" spans="3:24">
      <c r="C492"/>
      <c r="D492" s="2"/>
      <c r="E492" s="2"/>
      <c r="F492" s="38"/>
      <c r="G492" s="38"/>
      <c r="H492" s="38"/>
      <c r="I492" s="269"/>
      <c r="J492" s="21"/>
      <c r="K492" s="270"/>
      <c r="L492" s="37"/>
      <c r="N492" s="37"/>
      <c r="O492" s="29"/>
      <c r="U492" s="207"/>
      <c r="X492" s="9"/>
    </row>
    <row r="493" spans="3:24">
      <c r="C493"/>
      <c r="D493" s="2"/>
      <c r="E493" s="2"/>
      <c r="F493" s="38"/>
      <c r="G493" s="38"/>
      <c r="H493" s="38"/>
      <c r="I493" s="269"/>
      <c r="J493" s="21"/>
      <c r="K493" s="270"/>
      <c r="L493" s="37"/>
      <c r="N493" s="37"/>
      <c r="O493" s="29"/>
      <c r="U493" s="207"/>
      <c r="X493" s="9"/>
    </row>
    <row r="494" spans="3:24">
      <c r="C494"/>
      <c r="D494" s="2"/>
      <c r="E494" s="2"/>
      <c r="F494" s="38"/>
      <c r="G494" s="38"/>
      <c r="H494" s="38"/>
      <c r="I494" s="269"/>
      <c r="J494" s="21"/>
      <c r="K494" s="270"/>
      <c r="L494" s="37"/>
      <c r="N494" s="37"/>
      <c r="O494" s="29"/>
      <c r="U494" s="207"/>
      <c r="X494" s="9"/>
    </row>
    <row r="495" spans="3:24">
      <c r="C495"/>
      <c r="D495" s="2"/>
      <c r="E495" s="2"/>
      <c r="F495" s="38"/>
      <c r="G495" s="38"/>
      <c r="H495" s="38"/>
      <c r="I495" s="269"/>
      <c r="J495" s="21"/>
      <c r="K495" s="270"/>
      <c r="L495" s="37"/>
      <c r="N495" s="37"/>
      <c r="O495" s="29"/>
      <c r="U495" s="207"/>
      <c r="X495" s="9"/>
    </row>
    <row r="496" spans="3:24">
      <c r="C496"/>
      <c r="D496" s="2"/>
      <c r="E496" s="2"/>
      <c r="F496" s="38"/>
      <c r="G496" s="38"/>
      <c r="H496" s="38"/>
      <c r="I496" s="269"/>
      <c r="J496" s="21"/>
      <c r="K496" s="270"/>
      <c r="L496" s="37"/>
      <c r="N496" s="37"/>
      <c r="O496" s="29"/>
      <c r="U496" s="207"/>
      <c r="X496" s="9"/>
    </row>
    <row r="497" spans="3:24">
      <c r="C497"/>
      <c r="D497" s="2"/>
      <c r="E497" s="2"/>
      <c r="F497" s="38"/>
      <c r="G497" s="38"/>
      <c r="H497" s="38"/>
      <c r="I497" s="269"/>
      <c r="J497" s="21"/>
      <c r="K497" s="270"/>
      <c r="L497" s="37"/>
      <c r="N497" s="37"/>
      <c r="O497" s="29"/>
      <c r="U497" s="207"/>
      <c r="X497" s="9"/>
    </row>
    <row r="498" spans="3:24">
      <c r="C498"/>
      <c r="D498" s="2"/>
      <c r="E498" s="2"/>
      <c r="F498" s="38"/>
      <c r="G498" s="38"/>
      <c r="H498" s="38"/>
      <c r="I498" s="269"/>
      <c r="J498" s="21"/>
      <c r="K498" s="270"/>
      <c r="L498" s="37"/>
      <c r="N498" s="37"/>
      <c r="O498" s="29"/>
      <c r="U498" s="207"/>
      <c r="X498" s="9"/>
    </row>
    <row r="499" spans="3:24">
      <c r="C499"/>
      <c r="D499" s="2"/>
      <c r="E499" s="2"/>
      <c r="F499" s="38"/>
      <c r="G499" s="38"/>
      <c r="H499" s="38"/>
      <c r="I499" s="269"/>
      <c r="J499" s="21"/>
      <c r="K499" s="270"/>
      <c r="L499" s="37"/>
      <c r="N499" s="37"/>
      <c r="O499" s="29"/>
      <c r="U499" s="207"/>
      <c r="X499" s="9"/>
    </row>
    <row r="500" spans="3:24">
      <c r="C500"/>
      <c r="D500" s="2"/>
      <c r="E500" s="2"/>
      <c r="F500" s="38"/>
      <c r="G500" s="38"/>
      <c r="H500" s="38"/>
      <c r="I500" s="269"/>
      <c r="J500" s="21"/>
      <c r="K500" s="270"/>
      <c r="L500" s="37"/>
      <c r="N500" s="37"/>
      <c r="O500" s="29"/>
      <c r="U500" s="207"/>
      <c r="X500" s="9"/>
    </row>
    <row r="501" spans="3:24">
      <c r="C501"/>
      <c r="D501" s="2"/>
      <c r="E501" s="2"/>
      <c r="F501" s="38"/>
      <c r="G501" s="38"/>
      <c r="H501" s="38"/>
      <c r="I501" s="269"/>
      <c r="J501" s="21"/>
      <c r="K501" s="270"/>
      <c r="L501" s="37"/>
      <c r="N501" s="37"/>
      <c r="O501" s="29"/>
      <c r="U501" s="207"/>
      <c r="X501" s="9"/>
    </row>
    <row r="502" spans="3:24">
      <c r="C502"/>
      <c r="D502" s="2"/>
      <c r="E502" s="2"/>
      <c r="F502" s="38"/>
      <c r="G502" s="38"/>
      <c r="H502" s="38"/>
      <c r="I502" s="269"/>
      <c r="J502" s="21"/>
      <c r="K502" s="270"/>
      <c r="L502" s="37"/>
      <c r="N502" s="37"/>
      <c r="O502" s="29"/>
      <c r="U502" s="207"/>
      <c r="X502" s="9"/>
    </row>
    <row r="503" spans="3:24">
      <c r="C503"/>
      <c r="D503" s="2"/>
      <c r="E503" s="2"/>
      <c r="F503" s="38"/>
      <c r="G503" s="38"/>
      <c r="H503" s="38"/>
      <c r="I503" s="269"/>
      <c r="J503" s="21"/>
      <c r="K503" s="270"/>
      <c r="L503" s="37"/>
      <c r="N503" s="37"/>
      <c r="O503" s="29"/>
      <c r="U503" s="207"/>
      <c r="X503" s="9"/>
    </row>
    <row r="504" spans="3:24">
      <c r="C504"/>
      <c r="D504" s="2"/>
      <c r="E504" s="2"/>
      <c r="F504" s="38"/>
      <c r="G504" s="38"/>
      <c r="H504" s="38"/>
      <c r="I504" s="269"/>
      <c r="J504" s="21"/>
      <c r="K504" s="270"/>
      <c r="L504" s="37"/>
      <c r="N504" s="37"/>
      <c r="O504" s="29"/>
      <c r="U504" s="207"/>
      <c r="X504" s="9"/>
    </row>
    <row r="505" spans="3:24">
      <c r="C505"/>
      <c r="D505" s="2"/>
      <c r="E505" s="2"/>
      <c r="F505" s="38"/>
      <c r="G505" s="38"/>
      <c r="H505" s="38"/>
      <c r="I505" s="269"/>
      <c r="J505" s="21"/>
      <c r="K505" s="270"/>
      <c r="L505" s="37"/>
      <c r="N505" s="37"/>
      <c r="O505" s="29"/>
      <c r="U505" s="207"/>
      <c r="X505" s="9"/>
    </row>
    <row r="506" spans="3:24">
      <c r="C506"/>
      <c r="D506" s="2"/>
      <c r="E506" s="2"/>
      <c r="F506" s="38"/>
      <c r="G506" s="38"/>
      <c r="H506" s="38"/>
      <c r="I506" s="269"/>
      <c r="J506" s="21"/>
      <c r="K506" s="270"/>
      <c r="L506" s="37"/>
      <c r="N506" s="37"/>
      <c r="O506" s="29"/>
      <c r="U506" s="207"/>
      <c r="X506" s="9"/>
    </row>
    <row r="507" spans="3:24">
      <c r="C507"/>
      <c r="D507" s="2"/>
      <c r="E507" s="2"/>
      <c r="F507" s="38"/>
      <c r="G507" s="38"/>
      <c r="H507" s="38"/>
      <c r="I507" s="269"/>
      <c r="J507" s="21"/>
      <c r="K507" s="270"/>
      <c r="L507" s="37"/>
      <c r="N507" s="37"/>
      <c r="O507" s="29"/>
      <c r="U507" s="207"/>
      <c r="X507" s="9"/>
    </row>
    <row r="508" spans="3:24">
      <c r="C508"/>
      <c r="D508" s="2"/>
      <c r="E508" s="2"/>
      <c r="F508" s="38"/>
      <c r="G508" s="38"/>
      <c r="H508" s="38"/>
      <c r="I508" s="269"/>
      <c r="J508" s="21"/>
      <c r="K508" s="270"/>
      <c r="L508" s="37"/>
      <c r="N508" s="37"/>
      <c r="O508" s="29"/>
      <c r="U508" s="207"/>
      <c r="X508" s="9"/>
    </row>
    <row r="509" spans="3:24">
      <c r="C509"/>
      <c r="D509" s="2"/>
      <c r="E509" s="2"/>
      <c r="F509" s="38"/>
      <c r="G509" s="38"/>
      <c r="H509" s="38"/>
      <c r="I509" s="269"/>
      <c r="J509" s="21"/>
      <c r="K509" s="270"/>
      <c r="L509" s="37"/>
      <c r="N509" s="37"/>
      <c r="O509" s="29"/>
      <c r="U509" s="207"/>
      <c r="X509" s="9"/>
    </row>
    <row r="510" spans="3:24">
      <c r="C510"/>
      <c r="D510" s="2"/>
      <c r="E510" s="2"/>
      <c r="F510" s="38"/>
      <c r="G510" s="38"/>
      <c r="H510" s="38"/>
      <c r="I510" s="269"/>
      <c r="J510" s="21"/>
      <c r="K510" s="270"/>
      <c r="L510" s="37"/>
      <c r="N510" s="37"/>
      <c r="O510" s="29"/>
      <c r="U510" s="207"/>
      <c r="X510" s="9"/>
    </row>
    <row r="511" spans="3:24">
      <c r="C511"/>
      <c r="D511" s="2"/>
      <c r="E511" s="2"/>
      <c r="F511" s="38"/>
      <c r="G511" s="38"/>
      <c r="H511" s="38"/>
      <c r="I511" s="269"/>
      <c r="J511" s="21"/>
      <c r="K511" s="270"/>
      <c r="L511" s="37"/>
      <c r="N511" s="37"/>
      <c r="O511" s="29"/>
      <c r="U511" s="207"/>
      <c r="X511" s="9"/>
    </row>
    <row r="512" spans="3:24">
      <c r="C512"/>
      <c r="D512" s="2"/>
      <c r="E512" s="2"/>
      <c r="F512" s="38"/>
      <c r="G512" s="38"/>
      <c r="H512" s="38"/>
      <c r="I512" s="269"/>
      <c r="J512" s="21"/>
      <c r="K512" s="270"/>
      <c r="L512" s="37"/>
      <c r="N512" s="37"/>
      <c r="O512" s="29"/>
      <c r="U512" s="207"/>
      <c r="X512" s="9"/>
    </row>
    <row r="513" spans="3:24">
      <c r="C513"/>
      <c r="D513" s="2"/>
      <c r="E513" s="2"/>
      <c r="F513" s="38"/>
      <c r="G513" s="38"/>
      <c r="H513" s="38"/>
      <c r="I513" s="269"/>
      <c r="J513" s="21"/>
      <c r="K513" s="270"/>
      <c r="L513" s="37"/>
      <c r="N513" s="37"/>
      <c r="O513" s="29"/>
      <c r="U513" s="207"/>
      <c r="X513" s="9"/>
    </row>
    <row r="514" spans="3:24">
      <c r="C514"/>
      <c r="D514" s="2"/>
      <c r="E514" s="2"/>
      <c r="F514" s="38"/>
      <c r="G514" s="38"/>
      <c r="H514" s="38"/>
      <c r="I514" s="269"/>
      <c r="J514" s="21"/>
      <c r="K514" s="270"/>
      <c r="L514" s="37"/>
      <c r="N514" s="37"/>
      <c r="O514" s="29"/>
      <c r="U514" s="207"/>
      <c r="X514" s="9"/>
    </row>
    <row r="515" spans="3:24">
      <c r="C515"/>
      <c r="D515" s="2"/>
      <c r="E515" s="2"/>
      <c r="F515" s="38"/>
      <c r="G515" s="38"/>
      <c r="H515" s="38"/>
      <c r="I515" s="269"/>
      <c r="J515" s="21"/>
      <c r="K515" s="270"/>
      <c r="L515" s="37"/>
      <c r="N515" s="37"/>
      <c r="O515" s="29"/>
      <c r="U515" s="207"/>
      <c r="X515" s="9"/>
    </row>
    <row r="516" spans="3:24">
      <c r="C516"/>
      <c r="D516" s="2"/>
      <c r="E516" s="2"/>
      <c r="F516" s="38"/>
      <c r="G516" s="38"/>
      <c r="H516" s="38"/>
      <c r="I516" s="269"/>
      <c r="J516" s="21"/>
      <c r="K516" s="270"/>
      <c r="L516" s="37"/>
      <c r="N516" s="37"/>
      <c r="O516" s="29"/>
      <c r="U516" s="207"/>
      <c r="X516" s="9"/>
    </row>
    <row r="517" spans="3:24">
      <c r="C517"/>
      <c r="D517" s="2"/>
      <c r="E517" s="2"/>
      <c r="F517" s="38"/>
      <c r="G517" s="38"/>
      <c r="H517" s="38"/>
      <c r="I517" s="269"/>
      <c r="J517" s="21"/>
      <c r="K517" s="270"/>
      <c r="L517" s="37"/>
      <c r="N517" s="37"/>
      <c r="O517" s="29"/>
      <c r="U517" s="207"/>
      <c r="X517" s="9"/>
    </row>
    <row r="518" spans="3:24">
      <c r="C518"/>
      <c r="D518" s="2"/>
      <c r="E518" s="2"/>
      <c r="F518" s="38"/>
      <c r="G518" s="38"/>
      <c r="H518" s="38"/>
      <c r="I518" s="269"/>
      <c r="J518" s="21"/>
      <c r="K518" s="270"/>
      <c r="L518" s="37"/>
      <c r="N518" s="37"/>
      <c r="O518" s="29"/>
      <c r="U518" s="207"/>
      <c r="X518" s="9"/>
    </row>
    <row r="519" spans="3:24">
      <c r="C519"/>
      <c r="D519" s="2"/>
      <c r="E519" s="2"/>
      <c r="F519" s="38"/>
      <c r="G519" s="38"/>
      <c r="H519" s="38"/>
      <c r="I519" s="269"/>
      <c r="J519" s="21"/>
      <c r="K519" s="270"/>
      <c r="L519" s="37"/>
      <c r="N519" s="37"/>
      <c r="O519" s="29"/>
      <c r="U519" s="207"/>
      <c r="X519" s="9"/>
    </row>
    <row r="520" spans="3:24">
      <c r="C520"/>
      <c r="D520" s="2"/>
      <c r="E520" s="2"/>
      <c r="F520" s="38"/>
      <c r="G520" s="38"/>
      <c r="H520" s="38"/>
      <c r="I520" s="269"/>
      <c r="J520" s="21"/>
      <c r="K520" s="270"/>
      <c r="L520" s="37"/>
      <c r="N520" s="37"/>
      <c r="O520" s="29"/>
      <c r="U520" s="207"/>
      <c r="X520" s="9"/>
    </row>
    <row r="521" spans="3:24">
      <c r="C521"/>
      <c r="D521" s="2"/>
      <c r="E521" s="2"/>
      <c r="F521" s="38"/>
      <c r="G521" s="38"/>
      <c r="H521" s="38"/>
      <c r="I521" s="269"/>
      <c r="J521" s="21"/>
      <c r="K521" s="270"/>
      <c r="L521" s="37"/>
      <c r="N521" s="37"/>
      <c r="O521" s="29"/>
      <c r="U521" s="207"/>
      <c r="X521" s="9"/>
    </row>
    <row r="522" spans="3:24">
      <c r="C522"/>
      <c r="D522" s="2"/>
      <c r="E522" s="2"/>
      <c r="F522" s="38"/>
      <c r="G522" s="38"/>
      <c r="H522" s="38"/>
      <c r="I522" s="269"/>
      <c r="J522" s="21"/>
      <c r="K522" s="270"/>
      <c r="L522" s="37"/>
      <c r="N522" s="37"/>
      <c r="O522" s="29"/>
      <c r="U522" s="207"/>
      <c r="X522" s="9"/>
    </row>
    <row r="523" spans="3:24">
      <c r="C523"/>
      <c r="D523" s="2"/>
      <c r="E523" s="2"/>
      <c r="F523" s="38"/>
      <c r="G523" s="38"/>
      <c r="H523" s="38"/>
      <c r="I523" s="269"/>
      <c r="J523" s="21"/>
      <c r="K523" s="270"/>
      <c r="L523" s="37"/>
      <c r="N523" s="37"/>
      <c r="O523" s="29"/>
      <c r="U523" s="207"/>
      <c r="X523" s="9"/>
    </row>
    <row r="524" spans="3:24">
      <c r="C524"/>
      <c r="D524" s="2"/>
      <c r="E524" s="2"/>
      <c r="F524" s="38"/>
      <c r="G524" s="38"/>
      <c r="H524" s="38"/>
      <c r="I524" s="269"/>
      <c r="J524" s="21"/>
      <c r="K524" s="270"/>
      <c r="L524" s="37"/>
      <c r="N524" s="37"/>
      <c r="O524" s="29"/>
      <c r="U524" s="207"/>
      <c r="X524" s="9"/>
    </row>
    <row r="525" spans="3:24">
      <c r="C525"/>
      <c r="D525" s="2"/>
      <c r="E525" s="2"/>
      <c r="F525" s="38"/>
      <c r="G525" s="38"/>
      <c r="H525" s="38"/>
      <c r="I525" s="269"/>
      <c r="J525" s="21"/>
      <c r="K525" s="270"/>
      <c r="L525" s="37"/>
      <c r="N525" s="37"/>
      <c r="O525" s="29"/>
      <c r="U525" s="207"/>
      <c r="X525" s="9"/>
    </row>
    <row r="526" spans="3:24">
      <c r="C526"/>
      <c r="D526" s="2"/>
      <c r="E526" s="2"/>
      <c r="F526" s="38"/>
      <c r="G526" s="38"/>
      <c r="H526" s="38"/>
      <c r="I526" s="269"/>
      <c r="J526" s="21"/>
      <c r="K526" s="270"/>
      <c r="L526" s="37"/>
      <c r="N526" s="37"/>
      <c r="O526" s="29"/>
      <c r="U526" s="207"/>
      <c r="X526" s="9"/>
    </row>
    <row r="527" spans="3:24">
      <c r="C527"/>
      <c r="D527" s="2"/>
      <c r="E527" s="2"/>
      <c r="F527" s="38"/>
      <c r="G527" s="38"/>
      <c r="H527" s="38"/>
      <c r="I527" s="269"/>
      <c r="J527" s="21"/>
      <c r="K527" s="270"/>
      <c r="L527" s="37"/>
      <c r="N527" s="37"/>
      <c r="O527" s="29"/>
      <c r="U527" s="207"/>
      <c r="X527" s="9"/>
    </row>
    <row r="528" spans="3:24">
      <c r="C528"/>
      <c r="D528" s="2"/>
      <c r="E528" s="2"/>
      <c r="F528" s="38"/>
      <c r="G528" s="38"/>
      <c r="H528" s="38"/>
      <c r="I528" s="269"/>
      <c r="J528" s="21"/>
      <c r="K528" s="270"/>
      <c r="L528" s="37"/>
      <c r="N528" s="37"/>
      <c r="O528" s="29"/>
      <c r="U528" s="207"/>
      <c r="X528" s="9"/>
    </row>
    <row r="529" spans="3:24">
      <c r="C529"/>
      <c r="D529" s="2"/>
      <c r="E529" s="2"/>
      <c r="F529" s="38"/>
      <c r="G529" s="38"/>
      <c r="H529" s="38"/>
      <c r="I529" s="269"/>
      <c r="J529" s="21"/>
      <c r="K529" s="270"/>
      <c r="L529" s="37"/>
      <c r="N529" s="37"/>
      <c r="O529" s="29"/>
      <c r="U529" s="207"/>
      <c r="X529" s="9"/>
    </row>
    <row r="530" spans="3:24">
      <c r="C530"/>
      <c r="D530" s="2"/>
      <c r="E530" s="2"/>
      <c r="F530" s="38"/>
      <c r="G530" s="38"/>
      <c r="H530" s="38"/>
      <c r="I530" s="269"/>
      <c r="J530" s="21"/>
      <c r="K530" s="270"/>
      <c r="L530" s="37"/>
      <c r="N530" s="37"/>
      <c r="O530" s="29"/>
      <c r="U530" s="207"/>
      <c r="X530" s="9"/>
    </row>
    <row r="531" spans="3:24">
      <c r="C531"/>
      <c r="D531" s="2"/>
      <c r="E531" s="2"/>
      <c r="F531" s="38"/>
      <c r="G531" s="38"/>
      <c r="H531" s="38"/>
      <c r="I531" s="269"/>
      <c r="J531" s="21"/>
      <c r="K531" s="270"/>
      <c r="L531" s="37"/>
      <c r="N531" s="37"/>
      <c r="O531" s="29"/>
      <c r="U531" s="207"/>
      <c r="X531" s="9"/>
    </row>
    <row r="532" spans="3:24">
      <c r="C532"/>
      <c r="D532" s="2"/>
      <c r="E532" s="2"/>
      <c r="F532" s="38"/>
      <c r="G532" s="38"/>
      <c r="H532" s="38"/>
      <c r="I532" s="269"/>
      <c r="J532" s="21"/>
      <c r="K532" s="270"/>
      <c r="L532" s="37"/>
      <c r="N532" s="37"/>
      <c r="O532" s="29"/>
      <c r="U532" s="207"/>
      <c r="X532" s="9"/>
    </row>
    <row r="533" spans="3:24">
      <c r="C533"/>
      <c r="D533" s="2"/>
      <c r="E533" s="2"/>
      <c r="F533" s="38"/>
      <c r="G533" s="38"/>
      <c r="H533" s="38"/>
      <c r="I533" s="269"/>
      <c r="J533" s="21"/>
      <c r="K533" s="270"/>
      <c r="L533" s="37"/>
      <c r="N533" s="37"/>
      <c r="O533" s="29"/>
      <c r="U533" s="207"/>
      <c r="X533" s="9"/>
    </row>
    <row r="534" spans="3:24">
      <c r="C534"/>
      <c r="D534" s="2"/>
      <c r="E534" s="2"/>
      <c r="F534" s="38"/>
      <c r="G534" s="38"/>
      <c r="H534" s="38"/>
      <c r="I534" s="269"/>
      <c r="J534" s="21"/>
      <c r="K534" s="270"/>
      <c r="L534" s="37"/>
      <c r="N534" s="37"/>
      <c r="O534" s="29"/>
      <c r="U534" s="207"/>
      <c r="X534" s="9"/>
    </row>
    <row r="535" spans="3:24">
      <c r="C535"/>
      <c r="D535" s="2"/>
      <c r="E535" s="2"/>
      <c r="F535" s="38"/>
      <c r="G535" s="38"/>
      <c r="H535" s="38"/>
      <c r="I535" s="269"/>
      <c r="J535" s="21"/>
      <c r="K535" s="270"/>
      <c r="L535" s="37"/>
      <c r="N535" s="37"/>
      <c r="O535" s="29"/>
      <c r="U535" s="207"/>
      <c r="X535" s="9"/>
    </row>
    <row r="536" spans="3:24">
      <c r="C536"/>
      <c r="D536" s="2"/>
      <c r="E536" s="2"/>
      <c r="F536" s="38"/>
      <c r="G536" s="38"/>
      <c r="H536" s="38"/>
      <c r="I536" s="269"/>
      <c r="J536" s="21"/>
      <c r="K536" s="270"/>
      <c r="L536" s="37"/>
      <c r="N536" s="37"/>
      <c r="O536" s="29"/>
      <c r="U536" s="207"/>
      <c r="X536" s="9"/>
    </row>
    <row r="537" spans="3:24">
      <c r="C537"/>
      <c r="D537" s="2"/>
      <c r="E537" s="2"/>
      <c r="F537" s="38"/>
      <c r="G537" s="38"/>
      <c r="H537" s="38"/>
      <c r="I537" s="269"/>
      <c r="J537" s="21"/>
      <c r="K537" s="270"/>
      <c r="L537" s="37"/>
      <c r="N537" s="37"/>
      <c r="O537" s="29"/>
      <c r="U537" s="207"/>
      <c r="X537" s="9"/>
    </row>
    <row r="538" spans="3:24">
      <c r="C538"/>
      <c r="D538" s="2"/>
      <c r="E538" s="2"/>
      <c r="F538" s="38"/>
      <c r="G538" s="38"/>
      <c r="H538" s="38"/>
      <c r="I538" s="269"/>
      <c r="J538" s="21"/>
      <c r="K538" s="270"/>
      <c r="L538" s="37"/>
      <c r="N538" s="37"/>
      <c r="O538" s="29"/>
      <c r="U538" s="207"/>
      <c r="X538" s="9"/>
    </row>
    <row r="539" spans="3:24">
      <c r="C539"/>
      <c r="D539" s="2"/>
      <c r="E539" s="2"/>
      <c r="F539" s="38"/>
      <c r="G539" s="38"/>
      <c r="H539" s="38"/>
      <c r="I539" s="269"/>
      <c r="J539" s="21"/>
      <c r="K539" s="270"/>
      <c r="L539" s="37"/>
      <c r="N539" s="37"/>
      <c r="O539" s="29"/>
      <c r="U539" s="207"/>
      <c r="X539" s="9"/>
    </row>
    <row r="540" spans="3:24">
      <c r="C540"/>
      <c r="D540" s="2"/>
      <c r="E540" s="2"/>
      <c r="F540" s="38"/>
      <c r="G540" s="38"/>
      <c r="H540" s="38"/>
      <c r="I540" s="269"/>
      <c r="J540" s="21"/>
      <c r="K540" s="270"/>
      <c r="L540" s="37"/>
      <c r="N540" s="37"/>
      <c r="O540" s="29"/>
      <c r="U540" s="207"/>
      <c r="X540" s="9"/>
    </row>
    <row r="541" spans="3:24">
      <c r="C541"/>
      <c r="D541" s="2"/>
      <c r="E541" s="2"/>
      <c r="F541" s="38"/>
      <c r="G541" s="38"/>
      <c r="H541" s="38"/>
      <c r="I541" s="269"/>
      <c r="J541" s="21"/>
      <c r="K541" s="270"/>
      <c r="L541" s="37"/>
      <c r="N541" s="37"/>
      <c r="O541" s="29"/>
      <c r="U541" s="207"/>
      <c r="X541" s="9"/>
    </row>
    <row r="542" spans="3:24">
      <c r="C542"/>
      <c r="D542" s="2"/>
      <c r="E542" s="2"/>
      <c r="F542" s="38"/>
      <c r="G542" s="38"/>
      <c r="H542" s="38"/>
      <c r="I542" s="269"/>
      <c r="J542" s="21"/>
      <c r="K542" s="270"/>
      <c r="L542" s="37"/>
      <c r="N542" s="37"/>
      <c r="O542" s="29"/>
      <c r="U542" s="207"/>
      <c r="X542" s="9"/>
    </row>
    <row r="543" spans="3:24">
      <c r="C543"/>
      <c r="D543" s="2"/>
      <c r="E543" s="2"/>
      <c r="F543" s="38"/>
      <c r="G543" s="38"/>
      <c r="H543" s="38"/>
      <c r="I543" s="269"/>
      <c r="J543" s="21"/>
      <c r="K543" s="270"/>
      <c r="L543" s="37"/>
      <c r="N543" s="37"/>
      <c r="O543" s="29"/>
      <c r="U543" s="207"/>
      <c r="X543" s="9"/>
    </row>
    <row r="544" spans="3:24">
      <c r="C544"/>
      <c r="D544" s="2"/>
      <c r="E544" s="2"/>
      <c r="F544" s="38"/>
      <c r="G544" s="38"/>
      <c r="H544" s="38"/>
      <c r="I544" s="269"/>
      <c r="J544" s="21"/>
      <c r="K544" s="270"/>
      <c r="L544" s="37"/>
      <c r="N544" s="37"/>
      <c r="O544" s="29"/>
      <c r="U544" s="207"/>
      <c r="X544" s="9"/>
    </row>
    <row r="545" spans="3:24">
      <c r="C545"/>
      <c r="D545" s="2"/>
      <c r="E545" s="2"/>
      <c r="F545" s="38"/>
      <c r="G545" s="38"/>
      <c r="H545" s="38"/>
      <c r="I545" s="269"/>
      <c r="J545" s="21"/>
      <c r="K545" s="270"/>
      <c r="L545" s="37"/>
      <c r="N545" s="37"/>
      <c r="O545" s="29"/>
      <c r="U545" s="207"/>
      <c r="X545" s="9"/>
    </row>
    <row r="546" spans="3:24">
      <c r="C546"/>
      <c r="D546" s="2"/>
      <c r="E546" s="2"/>
      <c r="F546" s="38"/>
      <c r="G546" s="38"/>
      <c r="H546" s="38"/>
      <c r="I546" s="269"/>
      <c r="J546" s="21"/>
      <c r="K546" s="270"/>
      <c r="L546" s="37"/>
      <c r="N546" s="37"/>
      <c r="O546" s="29"/>
      <c r="U546" s="207"/>
      <c r="X546" s="9"/>
    </row>
    <row r="547" spans="3:24">
      <c r="C547"/>
      <c r="D547" s="2"/>
      <c r="E547" s="2"/>
      <c r="F547" s="38"/>
      <c r="G547" s="38"/>
      <c r="H547" s="38"/>
      <c r="I547" s="269"/>
      <c r="J547" s="21"/>
      <c r="K547" s="270"/>
      <c r="L547" s="37"/>
      <c r="N547" s="37"/>
      <c r="O547" s="29"/>
      <c r="U547" s="207"/>
      <c r="X547" s="9"/>
    </row>
    <row r="548" spans="3:24">
      <c r="C548"/>
      <c r="D548" s="2"/>
      <c r="E548" s="2"/>
      <c r="F548" s="38"/>
      <c r="G548" s="38"/>
      <c r="H548" s="38"/>
      <c r="I548" s="269"/>
      <c r="J548" s="21"/>
      <c r="K548" s="270"/>
      <c r="L548" s="37"/>
      <c r="N548" s="37"/>
      <c r="O548" s="29"/>
      <c r="U548" s="207"/>
      <c r="X548" s="9"/>
    </row>
    <row r="549" spans="3:24">
      <c r="C549"/>
      <c r="D549" s="2"/>
      <c r="E549" s="2"/>
      <c r="F549" s="38"/>
      <c r="G549" s="38"/>
      <c r="H549" s="38"/>
      <c r="I549" s="269"/>
      <c r="J549" s="21"/>
      <c r="K549" s="270"/>
      <c r="L549" s="37"/>
      <c r="N549" s="37"/>
      <c r="O549" s="29"/>
      <c r="U549" s="207"/>
      <c r="X549" s="9"/>
    </row>
    <row r="550" spans="3:24">
      <c r="C550"/>
      <c r="D550" s="2"/>
      <c r="E550" s="2"/>
      <c r="F550" s="38"/>
      <c r="G550" s="38"/>
      <c r="H550" s="38"/>
      <c r="I550" s="269"/>
      <c r="J550" s="21"/>
      <c r="K550" s="270"/>
      <c r="L550" s="37"/>
      <c r="N550" s="37"/>
      <c r="O550" s="29"/>
      <c r="U550" s="207"/>
      <c r="X550" s="9"/>
    </row>
    <row r="551" spans="3:24">
      <c r="C551"/>
      <c r="D551" s="2"/>
      <c r="E551" s="2"/>
      <c r="F551" s="38"/>
      <c r="G551" s="38"/>
      <c r="H551" s="38"/>
      <c r="I551" s="269"/>
      <c r="J551" s="21"/>
      <c r="K551" s="270"/>
      <c r="L551" s="37"/>
      <c r="N551" s="37"/>
      <c r="O551" s="29"/>
      <c r="U551" s="207"/>
      <c r="X551" s="9"/>
    </row>
    <row r="552" spans="3:24">
      <c r="C552"/>
      <c r="D552" s="2"/>
      <c r="E552" s="2"/>
      <c r="F552" s="38"/>
      <c r="G552" s="38"/>
      <c r="H552" s="38"/>
      <c r="I552" s="269"/>
      <c r="J552" s="21"/>
      <c r="K552" s="270"/>
      <c r="L552" s="37"/>
      <c r="N552" s="37"/>
      <c r="O552" s="29"/>
      <c r="U552" s="207"/>
      <c r="X552" s="9"/>
    </row>
    <row r="553" spans="3:24">
      <c r="C553"/>
      <c r="D553" s="2"/>
      <c r="E553" s="2"/>
      <c r="F553" s="38"/>
      <c r="G553" s="38"/>
      <c r="H553" s="38"/>
      <c r="I553" s="269"/>
      <c r="J553" s="21"/>
      <c r="K553" s="270"/>
      <c r="L553" s="37"/>
      <c r="N553" s="37"/>
      <c r="O553" s="29"/>
      <c r="U553" s="207"/>
      <c r="X553" s="9"/>
    </row>
    <row r="554" spans="3:24">
      <c r="C554"/>
      <c r="D554" s="2"/>
      <c r="E554" s="2"/>
      <c r="F554" s="38"/>
      <c r="G554" s="38"/>
      <c r="H554" s="38"/>
      <c r="I554" s="269"/>
      <c r="J554" s="21"/>
      <c r="K554" s="270"/>
      <c r="L554" s="37"/>
      <c r="N554" s="37"/>
      <c r="O554" s="29"/>
      <c r="U554" s="207"/>
      <c r="X554" s="9"/>
    </row>
    <row r="555" spans="3:24">
      <c r="C555"/>
      <c r="D555" s="2"/>
      <c r="E555" s="2"/>
      <c r="F555" s="38"/>
      <c r="G555" s="38"/>
      <c r="H555" s="38"/>
      <c r="I555" s="269"/>
      <c r="J555" s="21"/>
      <c r="K555" s="270"/>
      <c r="L555" s="37"/>
      <c r="N555" s="37"/>
      <c r="O555" s="29"/>
      <c r="U555" s="207"/>
      <c r="X555" s="9"/>
    </row>
    <row r="556" spans="3:24">
      <c r="C556"/>
      <c r="D556" s="2"/>
      <c r="E556" s="2"/>
      <c r="F556" s="38"/>
      <c r="G556" s="38"/>
      <c r="H556" s="38"/>
      <c r="I556" s="269"/>
      <c r="J556" s="21"/>
      <c r="K556" s="270"/>
      <c r="L556" s="37"/>
      <c r="N556" s="37"/>
      <c r="O556" s="29"/>
      <c r="U556" s="207"/>
      <c r="X556" s="9"/>
    </row>
    <row r="557" spans="3:24">
      <c r="C557"/>
      <c r="D557" s="2"/>
      <c r="E557" s="2"/>
      <c r="F557" s="38"/>
      <c r="G557" s="38"/>
      <c r="H557" s="38"/>
      <c r="I557" s="269"/>
      <c r="J557" s="21"/>
      <c r="K557" s="270"/>
      <c r="L557" s="37"/>
      <c r="N557" s="37"/>
      <c r="O557" s="29"/>
      <c r="U557" s="207"/>
      <c r="X557" s="9"/>
    </row>
    <row r="558" spans="3:24">
      <c r="C558"/>
      <c r="D558" s="2"/>
      <c r="E558" s="2"/>
      <c r="F558" s="38"/>
      <c r="G558" s="38"/>
      <c r="H558" s="38"/>
      <c r="I558" s="269"/>
      <c r="J558" s="21"/>
      <c r="K558" s="270"/>
      <c r="L558" s="37"/>
      <c r="N558" s="37"/>
      <c r="O558" s="29"/>
      <c r="U558" s="207"/>
      <c r="X558" s="9"/>
    </row>
    <row r="559" spans="3:24">
      <c r="C559"/>
      <c r="D559" s="2"/>
      <c r="E559" s="2"/>
      <c r="F559" s="38"/>
      <c r="G559" s="38"/>
      <c r="H559" s="38"/>
      <c r="I559" s="269"/>
      <c r="J559" s="21"/>
      <c r="K559" s="270"/>
      <c r="L559" s="37"/>
      <c r="N559" s="37"/>
      <c r="O559" s="29"/>
      <c r="U559" s="207"/>
      <c r="X559" s="9"/>
    </row>
    <row r="560" spans="3:24">
      <c r="C560"/>
      <c r="D560" s="2"/>
      <c r="E560" s="2"/>
      <c r="F560" s="38"/>
      <c r="G560" s="38"/>
      <c r="H560" s="38"/>
      <c r="I560" s="269"/>
      <c r="J560" s="21"/>
      <c r="K560" s="270"/>
      <c r="L560" s="37"/>
      <c r="N560" s="37"/>
      <c r="O560" s="29"/>
      <c r="U560" s="207"/>
      <c r="X560" s="9"/>
    </row>
    <row r="561" spans="3:24">
      <c r="C561"/>
      <c r="D561" s="2"/>
      <c r="E561" s="2"/>
      <c r="F561" s="38"/>
      <c r="G561" s="38"/>
      <c r="H561" s="38"/>
      <c r="I561" s="269"/>
      <c r="J561" s="21"/>
      <c r="K561" s="270"/>
      <c r="L561" s="37"/>
      <c r="N561" s="37"/>
      <c r="O561" s="29"/>
      <c r="U561" s="207"/>
      <c r="X561" s="9"/>
    </row>
    <row r="562" spans="3:24">
      <c r="C562"/>
      <c r="D562" s="2"/>
      <c r="E562" s="2"/>
      <c r="F562" s="38"/>
      <c r="G562" s="38"/>
      <c r="H562" s="38"/>
      <c r="I562" s="269"/>
      <c r="J562" s="21"/>
      <c r="K562" s="270"/>
      <c r="L562" s="37"/>
      <c r="N562" s="37"/>
      <c r="O562" s="29"/>
      <c r="U562" s="207"/>
      <c r="X562" s="9"/>
    </row>
    <row r="563" spans="3:24">
      <c r="C563"/>
      <c r="D563" s="2"/>
      <c r="E563" s="2"/>
      <c r="F563" s="38"/>
      <c r="G563" s="38"/>
      <c r="H563" s="38"/>
      <c r="I563" s="269"/>
      <c r="J563" s="21"/>
      <c r="K563" s="270"/>
      <c r="L563" s="37"/>
      <c r="N563" s="37"/>
      <c r="O563" s="29"/>
      <c r="U563" s="207"/>
      <c r="X563" s="9"/>
    </row>
    <row r="564" spans="3:24">
      <c r="C564"/>
      <c r="D564" s="2"/>
      <c r="E564" s="2"/>
      <c r="F564" s="38"/>
      <c r="G564" s="38"/>
      <c r="H564" s="38"/>
      <c r="I564" s="269"/>
      <c r="J564" s="21"/>
      <c r="K564" s="270"/>
      <c r="L564" s="37"/>
      <c r="N564" s="37"/>
      <c r="O564" s="29"/>
      <c r="U564" s="207"/>
      <c r="X564" s="9"/>
    </row>
    <row r="565" spans="3:24">
      <c r="C565"/>
      <c r="D565" s="2"/>
      <c r="E565" s="2"/>
      <c r="F565" s="38"/>
      <c r="G565" s="38"/>
      <c r="H565" s="38"/>
      <c r="I565" s="269"/>
      <c r="J565" s="21"/>
      <c r="K565" s="270"/>
      <c r="L565" s="37"/>
      <c r="N565" s="37"/>
      <c r="O565" s="29"/>
      <c r="U565" s="207"/>
      <c r="X565" s="9"/>
    </row>
    <row r="566" spans="3:24">
      <c r="C566"/>
      <c r="D566" s="2"/>
      <c r="E566" s="2"/>
      <c r="F566" s="38"/>
      <c r="G566" s="38"/>
      <c r="H566" s="38"/>
      <c r="I566" s="269"/>
      <c r="J566" s="21"/>
      <c r="K566" s="270"/>
      <c r="L566" s="37"/>
      <c r="N566" s="37"/>
      <c r="O566" s="29"/>
      <c r="U566" s="207"/>
      <c r="X566" s="9"/>
    </row>
    <row r="567" spans="3:24">
      <c r="C567"/>
      <c r="D567" s="2"/>
      <c r="E567" s="2"/>
      <c r="F567" s="38"/>
      <c r="G567" s="38"/>
      <c r="H567" s="38"/>
      <c r="I567" s="269"/>
      <c r="J567" s="21"/>
      <c r="K567" s="270"/>
      <c r="L567" s="37"/>
      <c r="N567" s="37"/>
      <c r="O567" s="29"/>
      <c r="U567" s="207"/>
      <c r="X567" s="9"/>
    </row>
    <row r="568" spans="3:24">
      <c r="C568"/>
      <c r="D568" s="2"/>
      <c r="E568" s="2"/>
      <c r="F568" s="38"/>
      <c r="G568" s="38"/>
      <c r="H568" s="38"/>
      <c r="I568" s="269"/>
      <c r="J568" s="21"/>
      <c r="K568" s="270"/>
      <c r="L568" s="37"/>
      <c r="N568" s="37"/>
      <c r="O568" s="29"/>
      <c r="U568" s="207"/>
      <c r="X568" s="9"/>
    </row>
    <row r="569" spans="3:24">
      <c r="C569"/>
      <c r="D569" s="2"/>
      <c r="E569" s="2"/>
      <c r="F569" s="38"/>
      <c r="G569" s="38"/>
      <c r="H569" s="38"/>
      <c r="I569" s="269"/>
      <c r="J569" s="21"/>
      <c r="K569" s="270"/>
      <c r="L569" s="37"/>
      <c r="N569" s="37"/>
      <c r="O569" s="29"/>
      <c r="U569" s="207"/>
      <c r="X569" s="9"/>
    </row>
    <row r="570" spans="3:24">
      <c r="C570"/>
      <c r="D570" s="2"/>
      <c r="E570" s="2"/>
      <c r="F570" s="38"/>
      <c r="G570" s="38"/>
      <c r="H570" s="38"/>
      <c r="I570" s="269"/>
      <c r="J570" s="21"/>
      <c r="K570" s="270"/>
      <c r="L570" s="37"/>
      <c r="N570" s="37"/>
      <c r="O570" s="29"/>
      <c r="U570" s="207"/>
      <c r="X570" s="9"/>
    </row>
    <row r="571" spans="3:24">
      <c r="C571"/>
      <c r="D571" s="2"/>
      <c r="E571" s="2"/>
      <c r="F571" s="38"/>
      <c r="G571" s="38"/>
      <c r="H571" s="38"/>
      <c r="I571" s="269"/>
      <c r="J571" s="21"/>
      <c r="K571" s="270"/>
      <c r="L571" s="37"/>
      <c r="N571" s="37"/>
      <c r="O571" s="29"/>
      <c r="U571" s="207"/>
      <c r="X571" s="9"/>
    </row>
    <row r="572" spans="3:24">
      <c r="C572"/>
      <c r="D572" s="2"/>
      <c r="E572" s="2"/>
      <c r="F572" s="38"/>
      <c r="G572" s="38"/>
      <c r="H572" s="38"/>
      <c r="I572" s="269"/>
      <c r="J572" s="21"/>
      <c r="K572" s="270"/>
      <c r="L572" s="37"/>
      <c r="N572" s="37"/>
      <c r="O572" s="29"/>
      <c r="U572" s="207"/>
      <c r="X572" s="9"/>
    </row>
    <row r="573" spans="3:24">
      <c r="C573"/>
      <c r="D573" s="2"/>
      <c r="E573" s="2"/>
      <c r="F573" s="38"/>
      <c r="G573" s="38"/>
      <c r="H573" s="38"/>
      <c r="I573" s="269"/>
      <c r="J573" s="21"/>
      <c r="K573" s="270"/>
      <c r="L573" s="37"/>
      <c r="N573" s="37"/>
      <c r="O573" s="29"/>
      <c r="U573" s="207"/>
      <c r="X573" s="9"/>
    </row>
    <row r="574" spans="3:24">
      <c r="C574"/>
      <c r="D574" s="2"/>
      <c r="E574" s="2"/>
      <c r="F574" s="38"/>
      <c r="G574" s="38"/>
      <c r="H574" s="38"/>
      <c r="I574" s="269"/>
      <c r="J574" s="21"/>
      <c r="K574" s="270"/>
      <c r="L574" s="37"/>
      <c r="N574" s="37"/>
      <c r="O574" s="29"/>
      <c r="U574" s="207"/>
      <c r="X574" s="9"/>
    </row>
    <row r="575" spans="3:24">
      <c r="C575"/>
      <c r="D575" s="2"/>
      <c r="E575" s="2"/>
      <c r="F575" s="38"/>
      <c r="G575" s="38"/>
      <c r="H575" s="38"/>
      <c r="I575" s="269"/>
      <c r="J575" s="21"/>
      <c r="K575" s="270"/>
      <c r="L575" s="37"/>
      <c r="N575" s="37"/>
      <c r="O575" s="29"/>
      <c r="U575" s="207"/>
      <c r="X575" s="9"/>
    </row>
    <row r="576" spans="3:24">
      <c r="C576"/>
      <c r="D576" s="2"/>
      <c r="E576" s="2"/>
      <c r="F576" s="38"/>
      <c r="G576" s="38"/>
      <c r="H576" s="38"/>
      <c r="I576" s="269"/>
      <c r="J576" s="21"/>
      <c r="K576" s="270"/>
      <c r="L576" s="37"/>
      <c r="N576" s="37"/>
      <c r="O576" s="29"/>
      <c r="U576" s="207"/>
      <c r="X576" s="9"/>
    </row>
    <row r="577" spans="3:24">
      <c r="C577"/>
      <c r="D577" s="2"/>
      <c r="E577" s="2"/>
      <c r="F577" s="38"/>
      <c r="G577" s="38"/>
      <c r="H577" s="38"/>
      <c r="I577" s="269"/>
      <c r="J577" s="21"/>
      <c r="K577" s="270"/>
      <c r="L577" s="37"/>
      <c r="N577" s="37"/>
      <c r="O577" s="29"/>
      <c r="U577" s="207"/>
      <c r="X577" s="9"/>
    </row>
    <row r="578" spans="3:24">
      <c r="C578"/>
      <c r="D578" s="2"/>
      <c r="E578" s="2"/>
      <c r="F578" s="38"/>
      <c r="G578" s="38"/>
      <c r="H578" s="38"/>
      <c r="I578" s="269"/>
      <c r="J578" s="21"/>
      <c r="K578" s="270"/>
      <c r="L578" s="37"/>
      <c r="N578" s="37"/>
      <c r="O578" s="29"/>
      <c r="U578" s="207"/>
      <c r="X578" s="9"/>
    </row>
    <row r="579" spans="3:24">
      <c r="C579"/>
      <c r="D579" s="2"/>
      <c r="E579" s="2"/>
      <c r="F579" s="38"/>
      <c r="G579" s="38"/>
      <c r="H579" s="38"/>
      <c r="I579" s="269"/>
      <c r="J579" s="21"/>
      <c r="K579" s="270"/>
      <c r="L579" s="37"/>
      <c r="N579" s="37"/>
      <c r="O579" s="29"/>
      <c r="U579" s="207"/>
      <c r="X579" s="9"/>
    </row>
    <row r="580" spans="3:24">
      <c r="C580"/>
      <c r="D580" s="2"/>
      <c r="E580" s="2"/>
      <c r="F580" s="38"/>
      <c r="G580" s="38"/>
      <c r="H580" s="38"/>
      <c r="I580" s="269"/>
      <c r="J580" s="21"/>
      <c r="K580" s="270"/>
      <c r="L580" s="37"/>
      <c r="N580" s="37"/>
      <c r="O580" s="29"/>
      <c r="U580" s="207"/>
      <c r="X580" s="9"/>
    </row>
    <row r="581" spans="3:24">
      <c r="C581"/>
      <c r="D581" s="2"/>
      <c r="E581" s="2"/>
      <c r="F581" s="38"/>
      <c r="G581" s="38"/>
      <c r="H581" s="38"/>
      <c r="I581" s="269"/>
      <c r="J581" s="21"/>
      <c r="K581" s="270"/>
      <c r="L581" s="37"/>
      <c r="N581" s="37"/>
      <c r="O581" s="29"/>
      <c r="U581" s="207"/>
      <c r="X581" s="9"/>
    </row>
    <row r="582" spans="3:24">
      <c r="C582"/>
      <c r="D582" s="2"/>
      <c r="E582" s="2"/>
      <c r="F582" s="38"/>
      <c r="G582" s="38"/>
      <c r="H582" s="38"/>
      <c r="I582" s="269"/>
      <c r="J582" s="21"/>
      <c r="K582" s="270"/>
      <c r="L582" s="37"/>
      <c r="N582" s="37"/>
      <c r="O582" s="29"/>
      <c r="U582" s="207"/>
      <c r="X582" s="9"/>
    </row>
    <row r="583" spans="3:24">
      <c r="C583"/>
      <c r="D583" s="2"/>
      <c r="E583" s="2"/>
      <c r="F583" s="38"/>
      <c r="G583" s="38"/>
      <c r="H583" s="38"/>
      <c r="I583" s="269"/>
      <c r="J583" s="21"/>
      <c r="K583" s="270"/>
      <c r="L583" s="37"/>
      <c r="N583" s="37"/>
      <c r="O583" s="29"/>
      <c r="U583" s="207"/>
      <c r="X583" s="9"/>
    </row>
    <row r="584" spans="3:24">
      <c r="C584"/>
      <c r="D584" s="2"/>
      <c r="E584" s="2"/>
      <c r="F584" s="38"/>
      <c r="G584" s="38"/>
      <c r="H584" s="38"/>
      <c r="I584" s="269"/>
      <c r="J584" s="21"/>
      <c r="K584" s="270"/>
      <c r="L584" s="37"/>
      <c r="N584" s="37"/>
      <c r="O584" s="29"/>
      <c r="U584" s="207"/>
      <c r="X584" s="9"/>
    </row>
    <row r="585" spans="3:24">
      <c r="C585"/>
      <c r="D585" s="2"/>
      <c r="E585" s="2"/>
      <c r="F585" s="38"/>
      <c r="G585" s="38"/>
      <c r="H585" s="38"/>
      <c r="I585" s="269"/>
      <c r="J585" s="21"/>
      <c r="K585" s="270"/>
      <c r="L585" s="37"/>
      <c r="N585" s="37"/>
      <c r="O585" s="29"/>
      <c r="U585" s="207"/>
      <c r="X585" s="9"/>
    </row>
    <row r="586" spans="3:24">
      <c r="C586"/>
      <c r="D586" s="2"/>
      <c r="E586" s="2"/>
      <c r="F586" s="38"/>
      <c r="G586" s="38"/>
      <c r="H586" s="38"/>
      <c r="I586" s="269"/>
      <c r="J586" s="21"/>
      <c r="K586" s="270"/>
      <c r="L586" s="37"/>
      <c r="N586" s="37"/>
      <c r="O586" s="29"/>
      <c r="U586" s="207"/>
      <c r="X586" s="9"/>
    </row>
    <row r="587" spans="3:24">
      <c r="C587"/>
      <c r="D587" s="2"/>
      <c r="E587" s="2"/>
      <c r="F587" s="38"/>
      <c r="G587" s="38"/>
      <c r="H587" s="38"/>
      <c r="I587" s="269"/>
      <c r="J587" s="21"/>
      <c r="K587" s="270"/>
      <c r="L587" s="37"/>
      <c r="N587" s="37"/>
      <c r="O587" s="29"/>
      <c r="U587" s="207"/>
      <c r="X587" s="9"/>
    </row>
    <row r="588" spans="3:24">
      <c r="C588"/>
      <c r="D588" s="2"/>
      <c r="E588" s="2"/>
      <c r="F588" s="38"/>
      <c r="G588" s="38"/>
      <c r="H588" s="38"/>
      <c r="I588" s="269"/>
      <c r="J588" s="21"/>
      <c r="K588" s="270"/>
      <c r="L588" s="37"/>
      <c r="N588" s="37"/>
      <c r="O588" s="29"/>
      <c r="U588" s="207"/>
      <c r="X588" s="9"/>
    </row>
    <row r="589" spans="3:24">
      <c r="C589"/>
      <c r="D589" s="2"/>
      <c r="E589" s="2"/>
      <c r="F589" s="38"/>
      <c r="G589" s="38"/>
      <c r="H589" s="38"/>
      <c r="I589" s="269"/>
      <c r="J589" s="21"/>
      <c r="K589" s="270"/>
      <c r="L589" s="37"/>
      <c r="N589" s="37"/>
      <c r="O589" s="29"/>
      <c r="U589" s="207"/>
      <c r="X589" s="9"/>
    </row>
    <row r="590" spans="3:24">
      <c r="C590"/>
      <c r="D590" s="2"/>
      <c r="E590" s="2"/>
      <c r="F590" s="38"/>
      <c r="G590" s="38"/>
      <c r="H590" s="38"/>
      <c r="I590" s="269"/>
      <c r="J590" s="21"/>
      <c r="K590" s="270"/>
      <c r="L590" s="37"/>
      <c r="N590" s="37"/>
      <c r="O590" s="29"/>
      <c r="U590" s="207"/>
      <c r="X590" s="9"/>
    </row>
    <row r="591" spans="3:24">
      <c r="C591"/>
      <c r="D591" s="2"/>
      <c r="E591" s="2"/>
      <c r="F591" s="38"/>
      <c r="G591" s="38"/>
      <c r="H591" s="38"/>
      <c r="I591" s="269"/>
      <c r="J591" s="21"/>
      <c r="K591" s="270"/>
      <c r="L591" s="37"/>
      <c r="N591" s="37"/>
      <c r="O591" s="29"/>
      <c r="U591" s="207"/>
      <c r="X591" s="9"/>
    </row>
    <row r="592" spans="3:24">
      <c r="C592"/>
      <c r="D592" s="2"/>
      <c r="E592" s="2"/>
      <c r="F592" s="38"/>
      <c r="G592" s="38"/>
      <c r="H592" s="38"/>
      <c r="I592" s="269"/>
      <c r="J592" s="21"/>
      <c r="K592" s="270"/>
      <c r="L592" s="37"/>
      <c r="N592" s="37"/>
      <c r="O592" s="29"/>
      <c r="U592" s="207"/>
      <c r="X592" s="9"/>
    </row>
    <row r="593" spans="3:24">
      <c r="C593"/>
      <c r="D593" s="2"/>
      <c r="E593" s="2"/>
      <c r="F593" s="38"/>
      <c r="G593" s="38"/>
      <c r="H593" s="38"/>
      <c r="I593" s="269"/>
      <c r="J593" s="21"/>
      <c r="K593" s="270"/>
      <c r="L593" s="37"/>
      <c r="N593" s="37"/>
      <c r="O593" s="29"/>
      <c r="U593" s="207"/>
      <c r="X593" s="9"/>
    </row>
    <row r="594" spans="3:24">
      <c r="C594"/>
      <c r="D594" s="2"/>
      <c r="E594" s="2"/>
      <c r="F594" s="38"/>
      <c r="G594" s="38"/>
      <c r="H594" s="38"/>
      <c r="I594" s="269"/>
      <c r="J594" s="21"/>
      <c r="K594" s="270"/>
      <c r="L594" s="37"/>
      <c r="N594" s="37"/>
      <c r="O594" s="29"/>
      <c r="U594" s="207"/>
      <c r="X594" s="9"/>
    </row>
    <row r="595" spans="3:24">
      <c r="C595"/>
      <c r="D595" s="2"/>
      <c r="E595" s="2"/>
      <c r="F595" s="38"/>
      <c r="G595" s="38"/>
      <c r="H595" s="38"/>
      <c r="I595" s="269"/>
      <c r="J595" s="21"/>
      <c r="K595" s="270"/>
      <c r="L595" s="37"/>
      <c r="N595" s="37"/>
      <c r="O595" s="29"/>
      <c r="U595" s="207"/>
      <c r="X595" s="9"/>
    </row>
    <row r="596" spans="3:24">
      <c r="C596"/>
      <c r="D596" s="2"/>
      <c r="E596" s="2"/>
      <c r="F596" s="38"/>
      <c r="G596" s="38"/>
      <c r="H596" s="38"/>
      <c r="I596" s="269"/>
      <c r="J596" s="21"/>
      <c r="K596" s="270"/>
      <c r="L596" s="37"/>
      <c r="N596" s="37"/>
      <c r="O596" s="29"/>
      <c r="U596" s="207"/>
      <c r="X596" s="9"/>
    </row>
    <row r="597" spans="3:24">
      <c r="C597"/>
      <c r="D597" s="2"/>
      <c r="E597" s="2"/>
      <c r="F597" s="38"/>
      <c r="G597" s="38"/>
      <c r="H597" s="38"/>
      <c r="I597" s="269"/>
      <c r="J597" s="21"/>
      <c r="K597" s="270"/>
      <c r="L597" s="37"/>
      <c r="N597" s="37"/>
      <c r="O597" s="29"/>
      <c r="U597" s="207"/>
      <c r="X597" s="9"/>
    </row>
    <row r="598" spans="3:24">
      <c r="C598"/>
      <c r="D598" s="2"/>
      <c r="E598" s="2"/>
      <c r="F598" s="38"/>
      <c r="G598" s="38"/>
      <c r="H598" s="38"/>
      <c r="I598" s="269"/>
      <c r="J598" s="21"/>
      <c r="K598" s="270"/>
      <c r="L598" s="37"/>
      <c r="N598" s="37"/>
      <c r="O598" s="29"/>
      <c r="U598" s="207"/>
      <c r="X598" s="9"/>
    </row>
    <row r="599" spans="3:24">
      <c r="C599"/>
      <c r="D599" s="2"/>
      <c r="E599" s="2"/>
      <c r="F599" s="38"/>
      <c r="G599" s="38"/>
      <c r="H599" s="38"/>
      <c r="I599" s="269"/>
      <c r="J599" s="21"/>
      <c r="K599" s="270"/>
      <c r="L599" s="37"/>
      <c r="N599" s="37"/>
      <c r="O599" s="29"/>
      <c r="U599" s="207"/>
      <c r="X599" s="9"/>
    </row>
    <row r="600" spans="3:24">
      <c r="C600"/>
      <c r="D600" s="2"/>
      <c r="E600" s="2"/>
      <c r="F600" s="38"/>
      <c r="G600" s="38"/>
      <c r="H600" s="38"/>
      <c r="I600" s="269"/>
      <c r="J600" s="21"/>
      <c r="K600" s="270"/>
      <c r="L600" s="37"/>
      <c r="N600" s="37"/>
      <c r="O600" s="29"/>
      <c r="U600" s="207"/>
      <c r="X600" s="9"/>
    </row>
    <row r="601" spans="3:24">
      <c r="C601"/>
      <c r="D601" s="2"/>
      <c r="E601" s="2"/>
      <c r="F601" s="38"/>
      <c r="G601" s="38"/>
      <c r="H601" s="38"/>
      <c r="I601" s="269"/>
      <c r="J601" s="21"/>
      <c r="K601" s="270"/>
      <c r="L601" s="37"/>
      <c r="N601" s="37"/>
      <c r="O601" s="29"/>
      <c r="U601" s="207"/>
      <c r="X601" s="9"/>
    </row>
    <row r="602" spans="3:24">
      <c r="C602"/>
      <c r="D602" s="2"/>
      <c r="E602" s="2"/>
      <c r="F602" s="38"/>
      <c r="G602" s="38"/>
      <c r="H602" s="38"/>
      <c r="I602" s="269"/>
      <c r="J602" s="21"/>
      <c r="K602" s="270"/>
      <c r="L602" s="37"/>
      <c r="N602" s="37"/>
      <c r="O602" s="29"/>
      <c r="U602" s="207"/>
      <c r="X602" s="9"/>
    </row>
    <row r="603" spans="3:24">
      <c r="C603"/>
      <c r="D603" s="2"/>
      <c r="E603" s="2"/>
      <c r="F603" s="38"/>
      <c r="G603" s="38"/>
      <c r="H603" s="38"/>
      <c r="I603" s="269"/>
      <c r="J603" s="21"/>
      <c r="K603" s="270"/>
      <c r="L603" s="37"/>
      <c r="N603" s="37"/>
      <c r="O603" s="29"/>
      <c r="U603" s="207"/>
      <c r="X603" s="9"/>
    </row>
    <row r="604" spans="3:24">
      <c r="C604"/>
      <c r="D604" s="2"/>
      <c r="E604" s="2"/>
      <c r="F604" s="38"/>
      <c r="G604" s="38"/>
      <c r="H604" s="38"/>
      <c r="I604" s="269"/>
      <c r="J604" s="21"/>
      <c r="K604" s="270"/>
      <c r="L604" s="37"/>
      <c r="N604" s="37"/>
      <c r="O604" s="29"/>
      <c r="U604" s="207"/>
      <c r="X604" s="9"/>
    </row>
    <row r="605" spans="3:24">
      <c r="C605"/>
      <c r="D605" s="2"/>
      <c r="E605" s="2"/>
      <c r="F605" s="38"/>
      <c r="G605" s="38"/>
      <c r="H605" s="38"/>
      <c r="I605" s="269"/>
      <c r="J605" s="21"/>
      <c r="K605" s="270"/>
      <c r="L605" s="37"/>
      <c r="N605" s="37"/>
      <c r="O605" s="29"/>
      <c r="U605" s="207"/>
      <c r="X605" s="9"/>
    </row>
    <row r="606" spans="3:24">
      <c r="C606"/>
      <c r="D606" s="2"/>
      <c r="E606" s="2"/>
      <c r="F606" s="38"/>
      <c r="G606" s="38"/>
      <c r="H606" s="38"/>
      <c r="I606" s="269"/>
      <c r="J606" s="21"/>
      <c r="K606" s="270"/>
      <c r="L606" s="37"/>
      <c r="N606" s="37"/>
      <c r="O606" s="29"/>
      <c r="U606" s="207"/>
      <c r="X606" s="9"/>
    </row>
    <row r="607" spans="3:24">
      <c r="C607"/>
      <c r="D607" s="2"/>
      <c r="E607" s="2"/>
      <c r="F607" s="38"/>
      <c r="G607" s="38"/>
      <c r="H607" s="38"/>
      <c r="I607" s="269"/>
      <c r="J607" s="21"/>
      <c r="K607" s="270"/>
      <c r="L607" s="37"/>
      <c r="N607" s="37"/>
      <c r="O607" s="29"/>
      <c r="U607" s="207"/>
      <c r="X607" s="9"/>
    </row>
    <row r="608" spans="3:24">
      <c r="C608"/>
      <c r="D608" s="2"/>
      <c r="E608" s="2"/>
      <c r="F608" s="38"/>
      <c r="G608" s="38"/>
      <c r="H608" s="38"/>
      <c r="I608" s="269"/>
      <c r="J608" s="21"/>
      <c r="K608" s="270"/>
      <c r="L608" s="37"/>
      <c r="N608" s="37"/>
      <c r="O608" s="29"/>
      <c r="U608" s="207"/>
      <c r="X608" s="9"/>
    </row>
    <row r="609" spans="3:24">
      <c r="C609"/>
      <c r="D609" s="2"/>
      <c r="E609" s="2"/>
      <c r="F609" s="38"/>
      <c r="G609" s="38"/>
      <c r="H609" s="38"/>
      <c r="I609" s="269"/>
      <c r="J609" s="21"/>
      <c r="K609" s="270"/>
      <c r="L609" s="37"/>
      <c r="N609" s="37"/>
      <c r="O609" s="29"/>
      <c r="U609" s="207"/>
      <c r="X609" s="9"/>
    </row>
    <row r="610" spans="3:24">
      <c r="C610"/>
      <c r="D610" s="2"/>
      <c r="E610" s="2"/>
      <c r="F610" s="38"/>
      <c r="G610" s="38"/>
      <c r="H610" s="38"/>
      <c r="I610" s="269"/>
      <c r="J610" s="21"/>
      <c r="K610" s="270"/>
      <c r="L610" s="37"/>
      <c r="N610" s="37"/>
      <c r="O610" s="29"/>
      <c r="U610" s="207"/>
      <c r="X610" s="9"/>
    </row>
    <row r="611" spans="3:24">
      <c r="C611"/>
      <c r="D611" s="2"/>
      <c r="E611" s="2"/>
      <c r="F611" s="38"/>
      <c r="G611" s="38"/>
      <c r="H611" s="38"/>
      <c r="I611" s="269"/>
      <c r="J611" s="21"/>
      <c r="K611" s="270"/>
      <c r="L611" s="37"/>
      <c r="N611" s="37"/>
      <c r="O611" s="29"/>
      <c r="U611" s="207"/>
      <c r="X611" s="9"/>
    </row>
    <row r="612" spans="3:24">
      <c r="C612"/>
      <c r="D612" s="2"/>
      <c r="E612" s="2"/>
      <c r="F612" s="38"/>
      <c r="G612" s="38"/>
      <c r="H612" s="38"/>
      <c r="I612" s="269"/>
      <c r="J612" s="21"/>
      <c r="K612" s="270"/>
      <c r="L612" s="37"/>
      <c r="N612" s="37"/>
      <c r="O612" s="29"/>
      <c r="U612" s="207"/>
      <c r="X612" s="9"/>
    </row>
    <row r="613" spans="3:24">
      <c r="C613"/>
      <c r="D613" s="2"/>
      <c r="E613" s="2"/>
      <c r="F613" s="38"/>
      <c r="G613" s="38"/>
      <c r="H613" s="38"/>
      <c r="I613" s="269"/>
      <c r="J613" s="21"/>
      <c r="K613" s="270"/>
      <c r="L613" s="37"/>
      <c r="N613" s="37"/>
      <c r="O613" s="29"/>
      <c r="U613" s="207"/>
      <c r="X613" s="9"/>
    </row>
    <row r="614" spans="3:24">
      <c r="C614"/>
      <c r="D614" s="2"/>
      <c r="E614" s="2"/>
      <c r="F614" s="38"/>
      <c r="G614" s="38"/>
      <c r="H614" s="38"/>
      <c r="I614" s="269"/>
      <c r="J614" s="21"/>
      <c r="K614" s="270"/>
      <c r="L614" s="37"/>
      <c r="N614" s="37"/>
      <c r="O614" s="29"/>
      <c r="U614" s="207"/>
      <c r="X614" s="9"/>
    </row>
    <row r="615" spans="3:24">
      <c r="C615"/>
      <c r="D615" s="2"/>
      <c r="E615" s="2"/>
      <c r="F615" s="38"/>
      <c r="G615" s="38"/>
      <c r="H615" s="38"/>
      <c r="I615" s="269"/>
      <c r="J615" s="21"/>
      <c r="K615" s="270"/>
      <c r="L615" s="37"/>
      <c r="N615" s="37"/>
      <c r="O615" s="29"/>
      <c r="U615" s="207"/>
      <c r="X615" s="9"/>
    </row>
    <row r="616" spans="3:24">
      <c r="C616"/>
      <c r="D616" s="2"/>
      <c r="E616" s="2"/>
      <c r="F616" s="38"/>
      <c r="G616" s="38"/>
      <c r="H616" s="38"/>
      <c r="I616" s="269"/>
      <c r="J616" s="21"/>
      <c r="K616" s="270"/>
      <c r="L616" s="37"/>
      <c r="N616" s="37"/>
      <c r="O616" s="29"/>
      <c r="U616" s="207"/>
      <c r="X616" s="9"/>
    </row>
    <row r="617" spans="3:24">
      <c r="C617"/>
      <c r="D617" s="2"/>
      <c r="E617" s="2"/>
      <c r="F617" s="38"/>
      <c r="G617" s="38"/>
      <c r="H617" s="38"/>
      <c r="I617" s="269"/>
      <c r="J617" s="21"/>
      <c r="K617" s="270"/>
      <c r="L617" s="37"/>
      <c r="N617" s="37"/>
      <c r="O617" s="29"/>
      <c r="U617" s="207"/>
      <c r="X617" s="9"/>
    </row>
    <row r="618" spans="3:24">
      <c r="C618"/>
      <c r="D618" s="2"/>
      <c r="E618" s="2"/>
      <c r="F618" s="38"/>
      <c r="G618" s="38"/>
      <c r="H618" s="38"/>
      <c r="I618" s="269"/>
      <c r="J618" s="21"/>
      <c r="K618" s="270"/>
      <c r="L618" s="37"/>
      <c r="N618" s="37"/>
      <c r="O618" s="29"/>
      <c r="U618" s="207"/>
      <c r="X618" s="9"/>
    </row>
    <row r="619" spans="3:24">
      <c r="C619"/>
      <c r="D619" s="2"/>
      <c r="E619" s="2"/>
      <c r="F619" s="38"/>
      <c r="G619" s="38"/>
      <c r="H619" s="38"/>
      <c r="I619" s="269"/>
      <c r="J619" s="21"/>
      <c r="K619" s="270"/>
      <c r="L619" s="37"/>
      <c r="N619" s="37"/>
      <c r="O619" s="29"/>
      <c r="U619" s="207"/>
      <c r="X619" s="9"/>
    </row>
    <row r="620" spans="3:24">
      <c r="C620"/>
      <c r="D620" s="2"/>
      <c r="E620" s="2"/>
      <c r="F620" s="38"/>
      <c r="G620" s="38"/>
      <c r="H620" s="38"/>
      <c r="I620" s="269"/>
      <c r="J620" s="21"/>
      <c r="K620" s="270"/>
      <c r="L620" s="37"/>
      <c r="N620" s="37"/>
      <c r="O620" s="29"/>
      <c r="U620" s="207"/>
      <c r="X620" s="9"/>
    </row>
    <row r="621" spans="3:24">
      <c r="C621"/>
      <c r="D621" s="2"/>
      <c r="E621" s="2"/>
      <c r="F621" s="38"/>
      <c r="G621" s="38"/>
      <c r="H621" s="38"/>
      <c r="I621" s="269"/>
      <c r="J621" s="21"/>
      <c r="K621" s="270"/>
      <c r="L621" s="37"/>
      <c r="N621" s="37"/>
      <c r="O621" s="29"/>
      <c r="U621" s="207"/>
      <c r="X621" s="9"/>
    </row>
    <row r="622" spans="3:24">
      <c r="C622"/>
      <c r="D622" s="2"/>
      <c r="E622" s="2"/>
      <c r="F622" s="38"/>
      <c r="G622" s="38"/>
      <c r="H622" s="38"/>
      <c r="I622" s="269"/>
      <c r="J622" s="21"/>
      <c r="K622" s="270"/>
      <c r="L622" s="37"/>
      <c r="N622" s="37"/>
      <c r="O622" s="29"/>
      <c r="U622" s="207"/>
      <c r="X622" s="9"/>
    </row>
    <row r="623" spans="3:24">
      <c r="C623"/>
      <c r="D623" s="2"/>
      <c r="E623" s="2"/>
      <c r="F623" s="38"/>
      <c r="G623" s="38"/>
      <c r="H623" s="38"/>
      <c r="I623" s="269"/>
      <c r="J623" s="21"/>
      <c r="K623" s="270"/>
      <c r="L623" s="37"/>
      <c r="N623" s="37"/>
      <c r="O623" s="29"/>
      <c r="U623" s="207"/>
      <c r="X623" s="9"/>
    </row>
    <row r="624" spans="3:24">
      <c r="C624"/>
      <c r="D624" s="2"/>
      <c r="E624" s="2"/>
      <c r="F624" s="38"/>
      <c r="G624" s="38"/>
      <c r="H624" s="38"/>
      <c r="I624" s="269"/>
      <c r="J624" s="21"/>
      <c r="K624" s="270"/>
      <c r="L624" s="37"/>
      <c r="N624" s="37"/>
      <c r="O624" s="29"/>
      <c r="U624" s="207"/>
      <c r="X624" s="9"/>
    </row>
    <row r="625" spans="3:24">
      <c r="C625"/>
      <c r="D625" s="2"/>
      <c r="E625" s="2"/>
      <c r="F625" s="38"/>
      <c r="G625" s="38"/>
      <c r="H625" s="38"/>
      <c r="I625" s="269"/>
      <c r="J625" s="21"/>
      <c r="K625" s="270"/>
      <c r="L625" s="37"/>
      <c r="N625" s="37"/>
      <c r="O625" s="29"/>
      <c r="U625" s="207"/>
      <c r="X625" s="9"/>
    </row>
    <row r="626" spans="3:24">
      <c r="C626"/>
      <c r="D626" s="2"/>
      <c r="E626" s="2"/>
      <c r="F626" s="38"/>
      <c r="G626" s="38"/>
      <c r="H626" s="38"/>
      <c r="I626" s="269"/>
      <c r="J626" s="21"/>
      <c r="K626" s="270"/>
      <c r="L626" s="37"/>
      <c r="N626" s="37"/>
      <c r="O626" s="29"/>
      <c r="U626" s="207"/>
      <c r="X626" s="9"/>
    </row>
    <row r="627" spans="3:24">
      <c r="C627"/>
      <c r="D627" s="2"/>
      <c r="E627" s="2"/>
      <c r="F627" s="38"/>
      <c r="G627" s="38"/>
      <c r="H627" s="38"/>
      <c r="I627" s="269"/>
      <c r="J627" s="21"/>
      <c r="K627" s="270"/>
      <c r="L627" s="37"/>
      <c r="N627" s="37"/>
      <c r="O627" s="29"/>
      <c r="U627" s="207"/>
      <c r="X627" s="9"/>
    </row>
    <row r="628" spans="3:24">
      <c r="C628"/>
      <c r="D628" s="2"/>
      <c r="E628" s="2"/>
      <c r="F628" s="38"/>
      <c r="G628" s="38"/>
      <c r="H628" s="38"/>
      <c r="I628" s="269"/>
      <c r="J628" s="21"/>
      <c r="K628" s="270"/>
      <c r="L628" s="37"/>
      <c r="N628" s="37"/>
      <c r="O628" s="29"/>
      <c r="U628" s="207"/>
      <c r="X628" s="9"/>
    </row>
    <row r="629" spans="3:24">
      <c r="C629"/>
      <c r="D629" s="2"/>
      <c r="E629" s="2"/>
      <c r="F629" s="38"/>
      <c r="G629" s="38"/>
      <c r="H629" s="38"/>
      <c r="I629" s="269"/>
      <c r="J629" s="21"/>
      <c r="K629" s="270"/>
      <c r="L629" s="37"/>
      <c r="N629" s="37"/>
      <c r="O629" s="29"/>
      <c r="U629" s="207"/>
      <c r="X629" s="9"/>
    </row>
    <row r="630" spans="3:24">
      <c r="C630"/>
      <c r="D630" s="2"/>
      <c r="E630" s="2"/>
      <c r="F630" s="38"/>
      <c r="G630" s="38"/>
      <c r="H630" s="38"/>
      <c r="I630" s="269"/>
      <c r="J630" s="21"/>
      <c r="K630" s="270"/>
      <c r="L630" s="37"/>
      <c r="N630" s="37"/>
      <c r="O630" s="29"/>
      <c r="U630" s="207"/>
      <c r="X630" s="9"/>
    </row>
    <row r="631" spans="3:24">
      <c r="C631"/>
      <c r="D631" s="2"/>
      <c r="E631" s="2"/>
      <c r="F631" s="38"/>
      <c r="G631" s="38"/>
      <c r="H631" s="38"/>
      <c r="I631" s="269"/>
      <c r="J631" s="21"/>
      <c r="K631" s="270"/>
      <c r="L631" s="37"/>
      <c r="N631" s="37"/>
      <c r="O631" s="29"/>
      <c r="U631" s="207"/>
      <c r="X631" s="9"/>
    </row>
    <row r="632" spans="3:24">
      <c r="C632"/>
      <c r="D632" s="2"/>
      <c r="E632" s="2"/>
      <c r="F632" s="38"/>
      <c r="G632" s="38"/>
      <c r="H632" s="38"/>
      <c r="I632" s="269"/>
      <c r="J632" s="21"/>
      <c r="K632" s="270"/>
      <c r="L632" s="37"/>
      <c r="N632" s="37"/>
      <c r="O632" s="29"/>
      <c r="U632" s="207"/>
      <c r="X632" s="9"/>
    </row>
    <row r="633" spans="3:24">
      <c r="C633"/>
      <c r="D633" s="2"/>
      <c r="E633" s="2"/>
      <c r="F633" s="38"/>
      <c r="G633" s="38"/>
      <c r="H633" s="38"/>
      <c r="I633" s="269"/>
      <c r="J633" s="21"/>
      <c r="K633" s="270"/>
      <c r="L633" s="37"/>
      <c r="N633" s="37"/>
      <c r="O633" s="29"/>
      <c r="U633" s="207"/>
      <c r="X633" s="9"/>
    </row>
    <row r="634" spans="3:24">
      <c r="C634"/>
      <c r="D634" s="2"/>
      <c r="E634" s="2"/>
      <c r="F634" s="38"/>
      <c r="G634" s="38"/>
      <c r="H634" s="38"/>
      <c r="I634" s="269"/>
      <c r="J634" s="21"/>
      <c r="K634" s="270"/>
      <c r="L634" s="37"/>
      <c r="N634" s="37"/>
      <c r="O634" s="29"/>
      <c r="U634" s="207"/>
      <c r="X634" s="9"/>
    </row>
    <row r="635" spans="3:24">
      <c r="C635"/>
      <c r="D635" s="2"/>
      <c r="E635" s="2"/>
      <c r="F635" s="38"/>
      <c r="G635" s="38"/>
      <c r="H635" s="38"/>
      <c r="I635" s="269"/>
      <c r="J635" s="21"/>
      <c r="K635" s="270"/>
      <c r="L635" s="37"/>
      <c r="N635" s="37"/>
      <c r="O635" s="29"/>
      <c r="U635" s="207"/>
      <c r="X635" s="9"/>
    </row>
    <row r="636" spans="3:24">
      <c r="C636"/>
      <c r="D636" s="2"/>
      <c r="E636" s="2"/>
      <c r="F636" s="38"/>
      <c r="G636" s="38"/>
      <c r="H636" s="38"/>
      <c r="I636" s="269"/>
      <c r="J636" s="21"/>
      <c r="K636" s="270"/>
      <c r="L636" s="37"/>
      <c r="N636" s="37"/>
      <c r="O636" s="29"/>
      <c r="U636" s="207"/>
      <c r="X636" s="9"/>
    </row>
    <row r="637" spans="3:24">
      <c r="C637"/>
      <c r="D637" s="2"/>
      <c r="E637" s="2"/>
      <c r="F637" s="38"/>
      <c r="G637" s="38"/>
      <c r="H637" s="38"/>
      <c r="I637" s="269"/>
      <c r="J637" s="21"/>
      <c r="K637" s="270"/>
      <c r="L637" s="37"/>
      <c r="N637" s="37"/>
      <c r="O637" s="29"/>
      <c r="U637" s="207"/>
      <c r="X637" s="9"/>
    </row>
    <row r="638" spans="3:24">
      <c r="C638"/>
      <c r="D638" s="2"/>
      <c r="E638" s="2"/>
      <c r="F638" s="38"/>
      <c r="G638" s="38"/>
      <c r="H638" s="38"/>
      <c r="I638" s="269"/>
      <c r="J638" s="21"/>
      <c r="K638" s="270"/>
      <c r="L638" s="37"/>
      <c r="N638" s="37"/>
      <c r="O638" s="29"/>
      <c r="U638" s="207"/>
      <c r="X638" s="9"/>
    </row>
    <row r="639" spans="3:24">
      <c r="C639"/>
      <c r="D639" s="2"/>
      <c r="E639" s="2"/>
      <c r="F639" s="38"/>
      <c r="G639" s="38"/>
      <c r="H639" s="38"/>
      <c r="I639" s="269"/>
      <c r="J639" s="21"/>
      <c r="K639" s="270"/>
      <c r="L639" s="37"/>
      <c r="N639" s="37"/>
      <c r="O639" s="29"/>
      <c r="U639" s="207"/>
      <c r="X639" s="9"/>
    </row>
    <row r="640" spans="3:24">
      <c r="C640"/>
      <c r="D640" s="2"/>
      <c r="E640" s="2"/>
      <c r="F640" s="38"/>
      <c r="G640" s="38"/>
      <c r="H640" s="38"/>
      <c r="I640" s="269"/>
      <c r="J640" s="21"/>
      <c r="K640" s="270"/>
      <c r="L640" s="37"/>
      <c r="N640" s="37"/>
      <c r="O640" s="29"/>
      <c r="U640" s="207"/>
      <c r="X640" s="9"/>
    </row>
    <row r="641" spans="3:24">
      <c r="C641"/>
      <c r="D641" s="2"/>
      <c r="E641" s="2"/>
      <c r="F641" s="38"/>
      <c r="G641" s="38"/>
      <c r="H641" s="38"/>
      <c r="I641" s="269"/>
      <c r="J641" s="21"/>
      <c r="K641" s="270"/>
      <c r="L641" s="37"/>
      <c r="N641" s="37"/>
      <c r="O641" s="29"/>
      <c r="U641" s="207"/>
      <c r="X641" s="9"/>
    </row>
    <row r="642" spans="3:24">
      <c r="C642"/>
      <c r="D642" s="2"/>
      <c r="E642" s="2"/>
      <c r="F642" s="38"/>
      <c r="G642" s="38"/>
      <c r="H642" s="38"/>
      <c r="I642" s="269"/>
      <c r="J642" s="21"/>
      <c r="K642" s="270"/>
      <c r="L642" s="37"/>
      <c r="N642" s="37"/>
      <c r="O642" s="29"/>
      <c r="U642" s="207"/>
      <c r="X642" s="9"/>
    </row>
    <row r="643" spans="3:24">
      <c r="C643"/>
      <c r="D643" s="2"/>
      <c r="E643" s="2"/>
      <c r="F643" s="38"/>
      <c r="G643" s="38"/>
      <c r="H643" s="38"/>
      <c r="I643" s="269"/>
      <c r="J643" s="21"/>
      <c r="K643" s="270"/>
      <c r="L643" s="37"/>
      <c r="N643" s="37"/>
      <c r="O643" s="29"/>
      <c r="U643" s="207"/>
      <c r="X643" s="9"/>
    </row>
    <row r="644" spans="3:24">
      <c r="C644"/>
      <c r="D644" s="2"/>
      <c r="E644" s="2"/>
      <c r="F644" s="38"/>
      <c r="G644" s="38"/>
      <c r="H644" s="38"/>
      <c r="I644" s="269"/>
      <c r="J644" s="21"/>
      <c r="K644" s="270"/>
      <c r="L644" s="37"/>
      <c r="N644" s="37"/>
      <c r="O644" s="29"/>
      <c r="U644" s="207"/>
      <c r="X644" s="9"/>
    </row>
    <row r="645" spans="3:24">
      <c r="C645"/>
      <c r="D645" s="2"/>
      <c r="E645" s="2"/>
      <c r="F645" s="38"/>
      <c r="G645" s="38"/>
      <c r="H645" s="38"/>
      <c r="I645" s="269"/>
      <c r="J645" s="21"/>
      <c r="K645" s="270"/>
      <c r="L645" s="37"/>
      <c r="N645" s="37"/>
      <c r="O645" s="29"/>
      <c r="U645" s="207"/>
      <c r="X645" s="9"/>
    </row>
    <row r="646" spans="3:24">
      <c r="C646"/>
      <c r="D646" s="2"/>
      <c r="E646" s="2"/>
      <c r="F646" s="38"/>
      <c r="G646" s="38"/>
      <c r="H646" s="38"/>
      <c r="I646" s="269"/>
      <c r="J646" s="21"/>
      <c r="K646" s="270"/>
      <c r="L646" s="37"/>
      <c r="N646" s="37"/>
      <c r="O646" s="29"/>
      <c r="U646" s="207"/>
      <c r="X646" s="9"/>
    </row>
    <row r="647" spans="3:24">
      <c r="C647"/>
      <c r="D647" s="2"/>
      <c r="E647" s="2"/>
      <c r="F647" s="38"/>
      <c r="G647" s="38"/>
      <c r="H647" s="38"/>
      <c r="I647" s="269"/>
      <c r="J647" s="21"/>
      <c r="K647" s="270"/>
      <c r="L647" s="37"/>
      <c r="N647" s="37"/>
      <c r="O647" s="29"/>
      <c r="U647" s="207"/>
      <c r="X647" s="9"/>
    </row>
    <row r="648" spans="3:24">
      <c r="C648"/>
      <c r="D648" s="2"/>
      <c r="E648" s="2"/>
      <c r="F648" s="38"/>
      <c r="G648" s="38"/>
      <c r="H648" s="38"/>
      <c r="I648" s="269"/>
      <c r="J648" s="21"/>
      <c r="K648" s="270"/>
      <c r="L648" s="37"/>
      <c r="N648" s="37"/>
      <c r="O648" s="29"/>
      <c r="U648" s="207"/>
      <c r="X648" s="9"/>
    </row>
    <row r="649" spans="3:24">
      <c r="C649"/>
      <c r="D649" s="2"/>
      <c r="E649" s="2"/>
      <c r="F649" s="38"/>
      <c r="G649" s="38"/>
      <c r="H649" s="38"/>
      <c r="I649" s="269"/>
      <c r="J649" s="21"/>
      <c r="K649" s="270"/>
      <c r="L649" s="37"/>
      <c r="N649" s="37"/>
      <c r="O649" s="29"/>
      <c r="U649" s="207"/>
      <c r="X649" s="9"/>
    </row>
    <row r="650" spans="3:24">
      <c r="C650"/>
      <c r="D650" s="2"/>
      <c r="E650" s="2"/>
      <c r="F650" s="38"/>
      <c r="G650" s="38"/>
      <c r="H650" s="38"/>
      <c r="I650" s="269"/>
      <c r="J650" s="21"/>
      <c r="K650" s="270"/>
      <c r="L650" s="37"/>
      <c r="N650" s="37"/>
      <c r="O650" s="29"/>
      <c r="U650" s="207"/>
      <c r="X650" s="9"/>
    </row>
    <row r="651" spans="3:24">
      <c r="C651"/>
      <c r="D651" s="2"/>
      <c r="E651" s="2"/>
      <c r="F651" s="38"/>
      <c r="G651" s="38"/>
      <c r="H651" s="38"/>
      <c r="I651" s="269"/>
      <c r="J651" s="21"/>
      <c r="K651" s="270"/>
      <c r="L651" s="37"/>
      <c r="N651" s="37"/>
      <c r="O651" s="29"/>
      <c r="U651" s="207"/>
      <c r="X651" s="9"/>
    </row>
    <row r="652" spans="3:24">
      <c r="C652"/>
      <c r="D652" s="2"/>
      <c r="E652" s="2"/>
      <c r="F652" s="38"/>
      <c r="G652" s="38"/>
      <c r="H652" s="38"/>
      <c r="I652" s="269"/>
      <c r="J652" s="21"/>
      <c r="K652" s="270"/>
      <c r="L652" s="37"/>
      <c r="N652" s="37"/>
      <c r="O652" s="29"/>
      <c r="U652" s="207"/>
      <c r="X652" s="9"/>
    </row>
    <row r="653" spans="3:24">
      <c r="C653"/>
      <c r="D653" s="2"/>
      <c r="E653" s="2"/>
      <c r="F653" s="38"/>
      <c r="G653" s="38"/>
      <c r="H653" s="38"/>
      <c r="I653" s="269"/>
      <c r="J653" s="21"/>
      <c r="K653" s="270"/>
      <c r="L653" s="37"/>
      <c r="N653" s="37"/>
      <c r="O653" s="29"/>
      <c r="U653" s="207"/>
      <c r="X653" s="9"/>
    </row>
    <row r="654" spans="3:24">
      <c r="C654"/>
      <c r="D654" s="2"/>
      <c r="E654" s="2"/>
      <c r="F654" s="38"/>
      <c r="G654" s="38"/>
      <c r="H654" s="38"/>
      <c r="I654" s="269"/>
      <c r="J654" s="21"/>
      <c r="K654" s="270"/>
      <c r="L654" s="37"/>
      <c r="N654" s="37"/>
      <c r="O654" s="29"/>
      <c r="U654" s="207"/>
      <c r="X654" s="9"/>
    </row>
    <row r="655" spans="3:24">
      <c r="C655"/>
      <c r="D655" s="2"/>
      <c r="E655" s="2"/>
      <c r="F655" s="38"/>
      <c r="G655" s="38"/>
      <c r="H655" s="38"/>
      <c r="I655" s="269"/>
      <c r="J655" s="21"/>
      <c r="K655" s="270"/>
      <c r="L655" s="37"/>
      <c r="N655" s="37"/>
      <c r="O655" s="29"/>
      <c r="U655" s="207"/>
      <c r="X655" s="9"/>
    </row>
    <row r="656" spans="3:24">
      <c r="C656"/>
      <c r="D656" s="2"/>
      <c r="E656" s="2"/>
      <c r="F656" s="38"/>
      <c r="G656" s="38"/>
      <c r="H656" s="38"/>
      <c r="I656" s="269"/>
      <c r="J656" s="21"/>
      <c r="K656" s="270"/>
      <c r="L656" s="37"/>
      <c r="N656" s="37"/>
      <c r="O656" s="29"/>
      <c r="U656" s="207"/>
      <c r="X656" s="9"/>
    </row>
    <row r="657" spans="3:24">
      <c r="C657"/>
      <c r="D657" s="2"/>
      <c r="E657" s="2"/>
      <c r="F657" s="38"/>
      <c r="G657" s="38"/>
      <c r="H657" s="38"/>
      <c r="I657" s="269"/>
      <c r="J657" s="21"/>
      <c r="K657" s="270"/>
      <c r="L657" s="37"/>
      <c r="N657" s="37"/>
      <c r="O657" s="29"/>
      <c r="U657" s="207"/>
      <c r="X657" s="9"/>
    </row>
    <row r="658" spans="3:24">
      <c r="C658"/>
      <c r="D658" s="2"/>
      <c r="E658" s="2"/>
      <c r="F658" s="38"/>
      <c r="G658" s="38"/>
      <c r="H658" s="38"/>
      <c r="I658" s="269"/>
      <c r="J658" s="21"/>
      <c r="K658" s="270"/>
      <c r="L658" s="37"/>
      <c r="N658" s="37"/>
      <c r="O658" s="29"/>
      <c r="U658" s="207"/>
      <c r="X658" s="9"/>
    </row>
    <row r="659" spans="3:24">
      <c r="C659"/>
      <c r="D659" s="2"/>
      <c r="E659" s="2"/>
      <c r="F659" s="38"/>
      <c r="G659" s="38"/>
      <c r="H659" s="38"/>
      <c r="I659" s="269"/>
      <c r="J659" s="21"/>
      <c r="K659" s="270"/>
      <c r="L659" s="37"/>
      <c r="N659" s="37"/>
      <c r="O659" s="29"/>
      <c r="U659" s="207"/>
      <c r="X659" s="9"/>
    </row>
    <row r="660" spans="3:24">
      <c r="C660"/>
      <c r="D660" s="2"/>
      <c r="E660" s="2"/>
      <c r="F660" s="38"/>
      <c r="G660" s="38"/>
      <c r="H660" s="38"/>
      <c r="I660" s="269"/>
      <c r="J660" s="21"/>
      <c r="K660" s="270"/>
      <c r="L660" s="37"/>
      <c r="N660" s="37"/>
      <c r="O660" s="29"/>
      <c r="U660" s="207"/>
      <c r="X660" s="9"/>
    </row>
    <row r="661" spans="3:24">
      <c r="C661"/>
      <c r="D661" s="2"/>
      <c r="E661" s="2"/>
      <c r="F661" s="38"/>
      <c r="G661" s="38"/>
      <c r="H661" s="38"/>
      <c r="I661" s="269"/>
      <c r="J661" s="21"/>
      <c r="K661" s="270"/>
      <c r="L661" s="37"/>
      <c r="N661" s="37"/>
      <c r="O661" s="29"/>
      <c r="U661" s="207"/>
      <c r="X661" s="9"/>
    </row>
    <row r="662" spans="3:24">
      <c r="C662"/>
      <c r="D662" s="2"/>
      <c r="E662" s="2"/>
      <c r="F662" s="38"/>
      <c r="G662" s="38"/>
      <c r="H662" s="38"/>
      <c r="I662" s="269"/>
      <c r="J662" s="21"/>
      <c r="K662" s="270"/>
      <c r="L662" s="37"/>
      <c r="N662" s="37"/>
      <c r="O662" s="29"/>
      <c r="U662" s="207"/>
      <c r="X662" s="9"/>
    </row>
    <row r="663" spans="3:24">
      <c r="C663"/>
      <c r="D663" s="2"/>
      <c r="E663" s="2"/>
      <c r="F663" s="38"/>
      <c r="G663" s="38"/>
      <c r="H663" s="38"/>
      <c r="I663" s="269"/>
      <c r="J663" s="21"/>
      <c r="K663" s="270"/>
      <c r="L663" s="37"/>
      <c r="N663" s="37"/>
      <c r="O663" s="29"/>
      <c r="U663" s="207"/>
      <c r="X663" s="9"/>
    </row>
    <row r="664" spans="3:24">
      <c r="C664"/>
      <c r="D664" s="2"/>
      <c r="E664" s="2"/>
      <c r="F664" s="38"/>
      <c r="G664" s="38"/>
      <c r="H664" s="38"/>
      <c r="I664" s="269"/>
      <c r="J664" s="21"/>
      <c r="K664" s="270"/>
      <c r="L664" s="37"/>
      <c r="N664" s="37"/>
      <c r="O664" s="29"/>
      <c r="U664" s="207"/>
      <c r="X664" s="9"/>
    </row>
    <row r="665" spans="3:24">
      <c r="C665"/>
      <c r="D665" s="2"/>
      <c r="E665" s="2"/>
      <c r="F665" s="38"/>
      <c r="G665" s="38"/>
      <c r="H665" s="38"/>
      <c r="I665" s="269"/>
      <c r="J665" s="21"/>
      <c r="K665" s="270"/>
      <c r="L665" s="37"/>
      <c r="N665" s="37"/>
      <c r="O665" s="29"/>
      <c r="U665" s="207"/>
      <c r="X665" s="9"/>
    </row>
    <row r="666" spans="3:24">
      <c r="C666"/>
      <c r="D666" s="2"/>
      <c r="E666" s="2"/>
      <c r="F666" s="38"/>
      <c r="G666" s="38"/>
      <c r="H666" s="38"/>
      <c r="I666" s="269"/>
      <c r="J666" s="21"/>
      <c r="K666" s="270"/>
      <c r="L666" s="37"/>
      <c r="N666" s="37"/>
      <c r="O666" s="29"/>
      <c r="U666" s="207"/>
      <c r="X666" s="9"/>
    </row>
    <row r="667" spans="3:24">
      <c r="C667"/>
      <c r="D667" s="2"/>
      <c r="E667" s="2"/>
      <c r="F667" s="38"/>
      <c r="G667" s="38"/>
      <c r="H667" s="38"/>
      <c r="I667" s="269"/>
      <c r="J667" s="21"/>
      <c r="K667" s="270"/>
      <c r="L667" s="37"/>
      <c r="N667" s="37"/>
      <c r="O667" s="29"/>
      <c r="U667" s="207"/>
      <c r="X667" s="9"/>
    </row>
    <row r="668" spans="3:24">
      <c r="C668"/>
      <c r="D668" s="2"/>
      <c r="E668" s="2"/>
      <c r="F668" s="38"/>
      <c r="G668" s="38"/>
      <c r="H668" s="38"/>
      <c r="I668" s="269"/>
      <c r="J668" s="21"/>
      <c r="K668" s="270"/>
      <c r="L668" s="37"/>
      <c r="N668" s="37"/>
      <c r="O668" s="29"/>
      <c r="U668" s="207"/>
      <c r="X668" s="9"/>
    </row>
    <row r="669" spans="3:24">
      <c r="C669"/>
      <c r="D669" s="2"/>
      <c r="E669" s="2"/>
      <c r="F669" s="38"/>
      <c r="G669" s="38"/>
      <c r="H669" s="38"/>
      <c r="I669" s="269"/>
      <c r="J669" s="21"/>
      <c r="K669" s="270"/>
      <c r="L669" s="37"/>
      <c r="N669" s="37"/>
      <c r="O669" s="29"/>
      <c r="U669" s="207"/>
      <c r="X669" s="9"/>
    </row>
    <row r="670" spans="3:24">
      <c r="C670"/>
      <c r="D670" s="2"/>
      <c r="E670" s="2"/>
      <c r="F670" s="38"/>
      <c r="G670" s="38"/>
      <c r="H670" s="38"/>
      <c r="I670" s="269"/>
      <c r="J670" s="21"/>
      <c r="K670" s="270"/>
      <c r="L670" s="37"/>
      <c r="N670" s="37"/>
      <c r="O670" s="29"/>
      <c r="U670" s="207"/>
      <c r="X670" s="9"/>
    </row>
    <row r="671" spans="3:24">
      <c r="C671"/>
      <c r="D671" s="2"/>
      <c r="E671" s="2"/>
      <c r="F671" s="38"/>
      <c r="G671" s="38"/>
      <c r="H671" s="38"/>
      <c r="I671" s="269"/>
      <c r="J671" s="21"/>
      <c r="K671" s="270"/>
      <c r="L671" s="37"/>
      <c r="N671" s="37"/>
      <c r="O671" s="29"/>
      <c r="U671" s="207"/>
      <c r="X671" s="9"/>
    </row>
    <row r="672" spans="3:24">
      <c r="C672"/>
      <c r="D672" s="2"/>
      <c r="E672" s="2"/>
      <c r="F672" s="38"/>
      <c r="G672" s="38"/>
      <c r="H672" s="38"/>
      <c r="I672" s="269"/>
      <c r="J672" s="21"/>
      <c r="K672" s="270"/>
      <c r="L672" s="37"/>
      <c r="N672" s="37"/>
      <c r="O672" s="29"/>
      <c r="U672" s="207"/>
      <c r="X672" s="9"/>
    </row>
    <row r="673" spans="3:24">
      <c r="C673"/>
      <c r="D673" s="2"/>
      <c r="E673" s="2"/>
      <c r="F673" s="38"/>
      <c r="G673" s="38"/>
      <c r="H673" s="38"/>
      <c r="I673" s="269"/>
      <c r="J673" s="21"/>
      <c r="K673" s="270"/>
      <c r="L673" s="37"/>
      <c r="N673" s="37"/>
      <c r="O673" s="29"/>
      <c r="U673" s="207"/>
      <c r="X673" s="9"/>
    </row>
    <row r="674" spans="3:24">
      <c r="C674"/>
      <c r="D674" s="2"/>
      <c r="E674" s="2"/>
      <c r="F674" s="38"/>
      <c r="G674" s="38"/>
      <c r="H674" s="38"/>
      <c r="I674" s="269"/>
      <c r="J674" s="21"/>
      <c r="K674" s="270"/>
      <c r="L674" s="37"/>
      <c r="N674" s="37"/>
      <c r="O674" s="29"/>
      <c r="U674" s="207"/>
      <c r="X674" s="9"/>
    </row>
    <row r="675" spans="3:24">
      <c r="C675"/>
      <c r="D675" s="2"/>
      <c r="E675" s="2"/>
      <c r="F675" s="38"/>
      <c r="G675" s="38"/>
      <c r="H675" s="38"/>
      <c r="I675" s="269"/>
      <c r="J675" s="21"/>
      <c r="K675" s="270"/>
      <c r="L675" s="37"/>
      <c r="N675" s="37"/>
      <c r="O675" s="29"/>
      <c r="U675" s="207"/>
      <c r="X675" s="9"/>
    </row>
    <row r="676" spans="3:24">
      <c r="C676"/>
      <c r="D676" s="2"/>
      <c r="E676" s="2"/>
      <c r="F676" s="38"/>
      <c r="G676" s="38"/>
      <c r="H676" s="38"/>
      <c r="I676" s="269"/>
      <c r="J676" s="21"/>
      <c r="K676" s="270"/>
      <c r="L676" s="37"/>
      <c r="N676" s="37"/>
      <c r="O676" s="29"/>
      <c r="U676" s="207"/>
      <c r="X676" s="9"/>
    </row>
    <row r="677" spans="3:24">
      <c r="C677"/>
      <c r="D677" s="2"/>
      <c r="E677" s="2"/>
      <c r="F677" s="38"/>
      <c r="G677" s="38"/>
      <c r="H677" s="38"/>
      <c r="I677" s="269"/>
      <c r="J677" s="21"/>
      <c r="K677" s="270"/>
      <c r="L677" s="37"/>
      <c r="N677" s="37"/>
      <c r="O677" s="29"/>
      <c r="U677" s="207"/>
      <c r="X677" s="9"/>
    </row>
    <row r="678" spans="3:24">
      <c r="C678"/>
      <c r="D678" s="2"/>
      <c r="E678" s="2"/>
      <c r="F678" s="38"/>
      <c r="G678" s="38"/>
      <c r="H678" s="38"/>
      <c r="I678" s="269"/>
      <c r="J678" s="21"/>
      <c r="K678" s="270"/>
      <c r="L678" s="37"/>
      <c r="N678" s="37"/>
      <c r="O678" s="29"/>
      <c r="U678" s="207"/>
      <c r="X678" s="9"/>
    </row>
    <row r="679" spans="3:24">
      <c r="C679"/>
      <c r="D679" s="2"/>
      <c r="E679" s="2"/>
      <c r="F679" s="38"/>
      <c r="G679" s="38"/>
      <c r="H679" s="38"/>
      <c r="I679" s="269"/>
      <c r="J679" s="21"/>
      <c r="K679" s="270"/>
      <c r="L679" s="37"/>
      <c r="N679" s="37"/>
      <c r="O679" s="29"/>
      <c r="U679" s="207"/>
      <c r="X679" s="9"/>
    </row>
    <row r="680" spans="3:24">
      <c r="C680"/>
      <c r="D680" s="2"/>
      <c r="E680" s="2"/>
      <c r="F680" s="38"/>
      <c r="G680" s="38"/>
      <c r="H680" s="38"/>
      <c r="I680" s="269"/>
      <c r="J680" s="21"/>
      <c r="K680" s="270"/>
      <c r="L680" s="37"/>
      <c r="N680" s="37"/>
      <c r="O680" s="29"/>
      <c r="U680" s="207"/>
      <c r="X680" s="9"/>
    </row>
    <row r="681" spans="3:24">
      <c r="C681"/>
      <c r="D681" s="2"/>
      <c r="E681" s="2"/>
      <c r="F681" s="38"/>
      <c r="G681" s="38"/>
      <c r="H681" s="38"/>
      <c r="I681" s="269"/>
      <c r="J681" s="21"/>
      <c r="K681" s="270"/>
      <c r="L681" s="37"/>
      <c r="N681" s="37"/>
      <c r="O681" s="29"/>
      <c r="U681" s="207"/>
      <c r="X681" s="9"/>
    </row>
    <row r="682" spans="3:24">
      <c r="C682"/>
      <c r="D682" s="2"/>
      <c r="E682" s="2"/>
      <c r="F682" s="38"/>
      <c r="G682" s="38"/>
      <c r="H682" s="38"/>
      <c r="I682" s="269"/>
      <c r="J682" s="21"/>
      <c r="K682" s="270"/>
      <c r="L682" s="37"/>
      <c r="N682" s="37"/>
      <c r="O682" s="29"/>
      <c r="U682" s="207"/>
      <c r="X682" s="9"/>
    </row>
    <row r="683" spans="3:24">
      <c r="C683"/>
      <c r="D683" s="2"/>
      <c r="E683" s="2"/>
      <c r="F683" s="38"/>
      <c r="G683" s="38"/>
      <c r="H683" s="38"/>
      <c r="I683" s="269"/>
      <c r="J683" s="21"/>
      <c r="K683" s="270"/>
      <c r="L683" s="37"/>
      <c r="N683" s="37"/>
      <c r="O683" s="29"/>
      <c r="U683" s="207"/>
      <c r="X683" s="9"/>
    </row>
    <row r="684" spans="3:24">
      <c r="C684"/>
      <c r="D684" s="2"/>
      <c r="E684" s="2"/>
      <c r="F684" s="38"/>
      <c r="G684" s="38"/>
      <c r="H684" s="38"/>
      <c r="I684" s="269"/>
      <c r="J684" s="21"/>
      <c r="K684" s="270"/>
      <c r="L684" s="37"/>
      <c r="N684" s="37"/>
      <c r="O684" s="29"/>
      <c r="U684" s="207"/>
      <c r="X684" s="9"/>
    </row>
    <row r="685" spans="3:24">
      <c r="C685"/>
      <c r="D685" s="2"/>
      <c r="E685" s="2"/>
      <c r="F685" s="38"/>
      <c r="G685" s="38"/>
      <c r="H685" s="38"/>
      <c r="I685" s="269"/>
      <c r="J685" s="21"/>
      <c r="K685" s="270"/>
      <c r="L685" s="37"/>
      <c r="N685" s="37"/>
      <c r="O685" s="29"/>
      <c r="U685" s="207"/>
      <c r="X685" s="9"/>
    </row>
    <row r="686" spans="3:24">
      <c r="C686"/>
      <c r="D686" s="2"/>
      <c r="E686" s="2"/>
      <c r="F686" s="38"/>
      <c r="G686" s="38"/>
      <c r="H686" s="38"/>
      <c r="I686" s="269"/>
      <c r="J686" s="21"/>
      <c r="K686" s="270"/>
      <c r="L686" s="37"/>
      <c r="N686" s="37"/>
      <c r="O686" s="29"/>
      <c r="U686" s="207"/>
      <c r="X686" s="9"/>
    </row>
    <row r="687" spans="3:24">
      <c r="C687"/>
      <c r="D687" s="2"/>
      <c r="E687" s="2"/>
      <c r="F687" s="38"/>
      <c r="G687" s="38"/>
      <c r="H687" s="38"/>
      <c r="I687" s="269"/>
      <c r="J687" s="21"/>
      <c r="K687" s="270"/>
      <c r="L687" s="37"/>
      <c r="N687" s="37"/>
      <c r="O687" s="29"/>
      <c r="U687" s="207"/>
      <c r="X687" s="9"/>
    </row>
    <row r="688" spans="3:24">
      <c r="C688"/>
      <c r="D688" s="2"/>
      <c r="E688" s="2"/>
      <c r="F688" s="38"/>
      <c r="G688" s="38"/>
      <c r="H688" s="38"/>
      <c r="I688" s="269"/>
      <c r="J688" s="21"/>
      <c r="K688" s="270"/>
      <c r="L688" s="37"/>
      <c r="N688" s="37"/>
      <c r="O688" s="29"/>
      <c r="U688" s="207"/>
      <c r="X688" s="9"/>
    </row>
    <row r="689" spans="3:24">
      <c r="C689"/>
      <c r="D689" s="2"/>
      <c r="E689" s="2"/>
      <c r="F689" s="38"/>
      <c r="G689" s="38"/>
      <c r="H689" s="38"/>
      <c r="I689" s="269"/>
      <c r="J689" s="21"/>
      <c r="K689" s="270"/>
      <c r="L689" s="37"/>
      <c r="N689" s="37"/>
      <c r="O689" s="29"/>
      <c r="U689" s="207"/>
      <c r="X689" s="9"/>
    </row>
    <row r="690" spans="3:24">
      <c r="C690"/>
      <c r="D690" s="2"/>
      <c r="E690" s="2"/>
      <c r="F690" s="38"/>
      <c r="G690" s="38"/>
      <c r="H690" s="38"/>
      <c r="I690" s="269"/>
      <c r="J690" s="21"/>
      <c r="K690" s="270"/>
      <c r="L690" s="37"/>
      <c r="N690" s="37"/>
      <c r="O690" s="29"/>
      <c r="U690" s="207"/>
      <c r="X690" s="9"/>
    </row>
    <row r="691" spans="3:24">
      <c r="C691"/>
      <c r="D691" s="2"/>
      <c r="E691" s="2"/>
      <c r="F691" s="38"/>
      <c r="G691" s="38"/>
      <c r="H691" s="38"/>
      <c r="I691" s="269"/>
      <c r="J691" s="21"/>
      <c r="K691" s="270"/>
      <c r="L691" s="37"/>
      <c r="N691" s="37"/>
      <c r="O691" s="29"/>
      <c r="U691" s="207"/>
      <c r="X691" s="9"/>
    </row>
    <row r="692" spans="3:24">
      <c r="C692"/>
      <c r="D692" s="2"/>
      <c r="E692" s="2"/>
      <c r="F692" s="38"/>
      <c r="G692" s="38"/>
      <c r="H692" s="38"/>
      <c r="I692" s="269"/>
      <c r="J692" s="21"/>
      <c r="K692" s="270"/>
      <c r="L692" s="37"/>
      <c r="N692" s="37"/>
      <c r="O692" s="29"/>
      <c r="U692" s="207"/>
      <c r="X692" s="9"/>
    </row>
    <row r="693" spans="3:24">
      <c r="C693"/>
      <c r="D693" s="2"/>
      <c r="E693" s="2"/>
      <c r="F693" s="38"/>
      <c r="G693" s="38"/>
      <c r="H693" s="38"/>
      <c r="I693" s="269"/>
      <c r="J693" s="21"/>
      <c r="K693" s="270"/>
      <c r="L693" s="37"/>
      <c r="N693" s="37"/>
      <c r="O693" s="29"/>
      <c r="U693" s="207"/>
      <c r="X693" s="9"/>
    </row>
    <row r="694" spans="3:24">
      <c r="C694"/>
      <c r="D694" s="2"/>
      <c r="E694" s="2"/>
      <c r="F694" s="38"/>
      <c r="G694" s="38"/>
      <c r="H694" s="38"/>
      <c r="I694" s="269"/>
      <c r="J694" s="21"/>
      <c r="K694" s="270"/>
      <c r="L694" s="37"/>
      <c r="N694" s="37"/>
      <c r="O694" s="29"/>
      <c r="U694" s="207"/>
      <c r="X694" s="9"/>
    </row>
    <row r="695" spans="3:24">
      <c r="C695"/>
      <c r="D695" s="2"/>
      <c r="E695" s="2"/>
      <c r="F695" s="38"/>
      <c r="G695" s="38"/>
      <c r="H695" s="38"/>
      <c r="I695" s="269"/>
      <c r="J695" s="21"/>
      <c r="K695" s="270"/>
      <c r="L695" s="37"/>
      <c r="N695" s="37"/>
      <c r="O695" s="29"/>
      <c r="U695" s="207"/>
      <c r="X695" s="9"/>
    </row>
    <row r="696" spans="3:24">
      <c r="C696"/>
      <c r="D696" s="2"/>
      <c r="E696" s="2"/>
      <c r="F696" s="38"/>
      <c r="G696" s="38"/>
      <c r="H696" s="38"/>
      <c r="I696" s="269"/>
      <c r="J696" s="21"/>
      <c r="K696" s="270"/>
      <c r="L696" s="37"/>
      <c r="N696" s="37"/>
      <c r="O696" s="29"/>
      <c r="U696" s="207"/>
      <c r="X696" s="9"/>
    </row>
    <row r="697" spans="3:24">
      <c r="C697"/>
      <c r="D697" s="2"/>
      <c r="E697" s="2"/>
      <c r="F697" s="38"/>
      <c r="G697" s="38"/>
      <c r="H697" s="38"/>
      <c r="I697" s="269"/>
      <c r="J697" s="21"/>
      <c r="K697" s="270"/>
      <c r="L697" s="37"/>
      <c r="N697" s="37"/>
      <c r="O697" s="29"/>
      <c r="U697" s="207"/>
      <c r="X697" s="9"/>
    </row>
    <row r="698" spans="3:24">
      <c r="C698"/>
      <c r="D698" s="2"/>
      <c r="E698" s="2"/>
      <c r="F698" s="38"/>
      <c r="G698" s="38"/>
      <c r="H698" s="38"/>
      <c r="I698" s="269"/>
      <c r="J698" s="21"/>
      <c r="K698" s="270"/>
      <c r="L698" s="37"/>
      <c r="N698" s="37"/>
      <c r="O698" s="29"/>
      <c r="U698" s="207"/>
      <c r="X698" s="9"/>
    </row>
    <row r="699" spans="3:24">
      <c r="C699"/>
      <c r="D699" s="2"/>
      <c r="E699" s="2"/>
      <c r="F699" s="38"/>
      <c r="G699" s="38"/>
      <c r="H699" s="38"/>
      <c r="I699" s="269"/>
      <c r="J699" s="21"/>
      <c r="K699" s="270"/>
      <c r="L699" s="37"/>
      <c r="N699" s="37"/>
      <c r="O699" s="29"/>
      <c r="U699" s="207"/>
      <c r="X699" s="9"/>
    </row>
    <row r="700" spans="3:24">
      <c r="C700"/>
      <c r="D700" s="2"/>
      <c r="E700" s="2"/>
      <c r="F700" s="38"/>
      <c r="G700" s="38"/>
      <c r="H700" s="38"/>
      <c r="I700" s="269"/>
      <c r="J700" s="21"/>
      <c r="K700" s="270"/>
      <c r="L700" s="37"/>
      <c r="N700" s="37"/>
      <c r="O700" s="29"/>
      <c r="U700" s="207"/>
      <c r="X700" s="9"/>
    </row>
    <row r="701" spans="3:24">
      <c r="C701"/>
      <c r="D701" s="2"/>
      <c r="E701" s="2"/>
      <c r="F701" s="38"/>
      <c r="G701" s="38"/>
      <c r="H701" s="38"/>
      <c r="I701" s="269"/>
      <c r="J701" s="21"/>
      <c r="K701" s="270"/>
      <c r="L701" s="37"/>
      <c r="N701" s="37"/>
      <c r="O701" s="29"/>
      <c r="U701" s="207"/>
      <c r="X701" s="9"/>
    </row>
    <row r="702" spans="3:24">
      <c r="C702"/>
      <c r="D702" s="2"/>
      <c r="E702" s="2"/>
      <c r="F702" s="38"/>
      <c r="G702" s="38"/>
      <c r="H702" s="38"/>
      <c r="I702" s="269"/>
      <c r="J702" s="21"/>
      <c r="K702" s="270"/>
      <c r="L702" s="37"/>
      <c r="N702" s="37"/>
      <c r="O702" s="29"/>
      <c r="U702" s="207"/>
      <c r="X702" s="9"/>
    </row>
    <row r="703" spans="3:24">
      <c r="C703"/>
      <c r="D703" s="2"/>
      <c r="E703" s="2"/>
      <c r="F703" s="38"/>
      <c r="G703" s="38"/>
      <c r="H703" s="38"/>
      <c r="I703" s="269"/>
      <c r="J703" s="21"/>
      <c r="K703" s="270"/>
      <c r="L703" s="37"/>
      <c r="N703" s="37"/>
      <c r="O703" s="29"/>
      <c r="U703" s="207"/>
      <c r="X703" s="9"/>
    </row>
    <row r="704" spans="3:24">
      <c r="C704"/>
      <c r="D704" s="2"/>
      <c r="E704" s="2"/>
      <c r="F704" s="38"/>
      <c r="G704" s="38"/>
      <c r="H704" s="38"/>
      <c r="I704" s="269"/>
      <c r="J704" s="21"/>
      <c r="K704" s="270"/>
      <c r="L704" s="37"/>
      <c r="N704" s="37"/>
      <c r="O704" s="29"/>
      <c r="U704" s="207"/>
      <c r="X704" s="9"/>
    </row>
    <row r="705" spans="3:24">
      <c r="C705"/>
      <c r="D705" s="2"/>
      <c r="E705" s="2"/>
      <c r="F705" s="38"/>
      <c r="G705" s="38"/>
      <c r="H705" s="38"/>
      <c r="I705" s="269"/>
      <c r="J705" s="21"/>
      <c r="K705" s="270"/>
      <c r="L705" s="37"/>
      <c r="N705" s="37"/>
      <c r="O705" s="29"/>
      <c r="U705" s="207"/>
      <c r="X705" s="9"/>
    </row>
    <row r="706" spans="3:24">
      <c r="C706"/>
      <c r="D706" s="2"/>
      <c r="E706" s="2"/>
      <c r="F706" s="38"/>
      <c r="G706" s="38"/>
      <c r="H706" s="38"/>
      <c r="I706" s="269"/>
      <c r="J706" s="21"/>
      <c r="K706" s="270"/>
      <c r="L706" s="37"/>
      <c r="N706" s="37"/>
      <c r="O706" s="29"/>
      <c r="U706" s="207"/>
      <c r="X706" s="9"/>
    </row>
    <row r="707" spans="3:24">
      <c r="C707"/>
      <c r="D707" s="2"/>
      <c r="E707" s="2"/>
      <c r="F707" s="38"/>
      <c r="G707" s="38"/>
      <c r="H707" s="38"/>
      <c r="I707" s="269"/>
      <c r="J707" s="21"/>
      <c r="K707" s="270"/>
      <c r="L707" s="37"/>
      <c r="N707" s="37"/>
      <c r="O707" s="29"/>
      <c r="U707" s="207"/>
      <c r="X707" s="9"/>
    </row>
    <row r="708" spans="3:24">
      <c r="C708"/>
      <c r="D708" s="2"/>
      <c r="E708" s="2"/>
      <c r="F708" s="38"/>
      <c r="G708" s="38"/>
      <c r="H708" s="38"/>
      <c r="I708" s="269"/>
      <c r="J708" s="21"/>
      <c r="K708" s="270"/>
      <c r="L708" s="37"/>
      <c r="N708" s="37"/>
      <c r="O708" s="29"/>
      <c r="U708" s="207"/>
      <c r="X708" s="9"/>
    </row>
    <row r="709" spans="3:24">
      <c r="C709"/>
      <c r="D709" s="2"/>
      <c r="E709" s="2"/>
      <c r="F709" s="38"/>
      <c r="G709" s="38"/>
      <c r="H709" s="38"/>
      <c r="I709" s="269"/>
      <c r="J709" s="21"/>
      <c r="K709" s="270"/>
      <c r="L709" s="37"/>
      <c r="N709" s="37"/>
      <c r="O709" s="29"/>
      <c r="U709" s="207"/>
      <c r="X709" s="9"/>
    </row>
    <row r="710" spans="3:24">
      <c r="C710"/>
      <c r="D710" s="2"/>
      <c r="E710" s="2"/>
      <c r="F710" s="38"/>
      <c r="G710" s="38"/>
      <c r="H710" s="38"/>
      <c r="I710" s="269"/>
      <c r="J710" s="21"/>
      <c r="K710" s="270"/>
      <c r="L710" s="37"/>
      <c r="N710" s="37"/>
      <c r="O710" s="29"/>
      <c r="U710" s="207"/>
      <c r="X710" s="9"/>
    </row>
    <row r="711" spans="3:24">
      <c r="C711"/>
      <c r="D711" s="2"/>
      <c r="E711" s="2"/>
      <c r="F711" s="38"/>
      <c r="G711" s="38"/>
      <c r="H711" s="38"/>
      <c r="I711" s="269"/>
      <c r="J711" s="21"/>
      <c r="K711" s="270"/>
      <c r="L711" s="37"/>
      <c r="N711" s="37"/>
      <c r="O711" s="29"/>
      <c r="U711" s="207"/>
      <c r="X711" s="9"/>
    </row>
    <row r="712" spans="3:24">
      <c r="C712"/>
      <c r="D712" s="2"/>
      <c r="E712" s="2"/>
      <c r="F712" s="38"/>
      <c r="G712" s="38"/>
      <c r="H712" s="38"/>
      <c r="I712" s="269"/>
      <c r="J712" s="21"/>
      <c r="K712" s="270"/>
      <c r="L712" s="37"/>
      <c r="N712" s="37"/>
      <c r="O712" s="29"/>
      <c r="U712" s="207"/>
      <c r="X712" s="9"/>
    </row>
    <row r="713" spans="3:24">
      <c r="C713"/>
      <c r="D713" s="2"/>
      <c r="E713" s="2"/>
      <c r="F713" s="38"/>
      <c r="G713" s="38"/>
      <c r="H713" s="38"/>
      <c r="I713" s="269"/>
      <c r="J713" s="21"/>
      <c r="K713" s="270"/>
      <c r="L713" s="37"/>
      <c r="N713" s="37"/>
      <c r="O713" s="29"/>
      <c r="U713" s="207"/>
      <c r="X713" s="9"/>
    </row>
    <row r="714" spans="3:24">
      <c r="C714"/>
      <c r="D714" s="2"/>
      <c r="E714" s="2"/>
      <c r="F714" s="38"/>
      <c r="G714" s="38"/>
      <c r="H714" s="38"/>
      <c r="I714" s="269"/>
      <c r="J714" s="21"/>
      <c r="K714" s="270"/>
      <c r="L714" s="37"/>
      <c r="N714" s="37"/>
      <c r="O714" s="29"/>
      <c r="U714" s="207"/>
      <c r="X714" s="9"/>
    </row>
    <row r="715" spans="3:24">
      <c r="C715"/>
      <c r="D715" s="2"/>
      <c r="E715" s="2"/>
      <c r="F715" s="38"/>
      <c r="G715" s="38"/>
      <c r="H715" s="38"/>
      <c r="I715" s="269"/>
      <c r="J715" s="21"/>
      <c r="K715" s="270"/>
      <c r="L715" s="37"/>
      <c r="N715" s="37"/>
      <c r="O715" s="29"/>
      <c r="U715" s="207"/>
      <c r="X715" s="9"/>
    </row>
    <row r="716" spans="3:24">
      <c r="C716"/>
      <c r="D716" s="2"/>
      <c r="E716" s="2"/>
      <c r="F716" s="38"/>
      <c r="G716" s="38"/>
      <c r="H716" s="38"/>
      <c r="I716" s="269"/>
      <c r="J716" s="21"/>
      <c r="K716" s="270"/>
      <c r="L716" s="37"/>
      <c r="N716" s="37"/>
      <c r="O716" s="29"/>
      <c r="U716" s="207"/>
      <c r="X716" s="9"/>
    </row>
    <row r="717" spans="3:24">
      <c r="C717"/>
      <c r="D717" s="2"/>
      <c r="E717" s="2"/>
      <c r="F717" s="38"/>
      <c r="G717" s="38"/>
      <c r="H717" s="38"/>
      <c r="I717" s="269"/>
      <c r="J717" s="21"/>
      <c r="K717" s="270"/>
      <c r="L717" s="37"/>
      <c r="N717" s="37"/>
      <c r="O717" s="29"/>
      <c r="U717" s="207"/>
      <c r="X717" s="9"/>
    </row>
    <row r="718" spans="3:24">
      <c r="C718"/>
      <c r="D718" s="2"/>
      <c r="E718" s="2"/>
      <c r="F718" s="38"/>
      <c r="G718" s="38"/>
      <c r="H718" s="38"/>
      <c r="I718" s="269"/>
      <c r="J718" s="21"/>
      <c r="K718" s="270"/>
      <c r="L718" s="37"/>
      <c r="N718" s="37"/>
      <c r="O718" s="29"/>
      <c r="U718" s="207"/>
      <c r="X718" s="9"/>
    </row>
    <row r="719" spans="3:24">
      <c r="C719"/>
      <c r="D719" s="2"/>
      <c r="E719" s="2"/>
      <c r="F719" s="38"/>
      <c r="G719" s="38"/>
      <c r="H719" s="38"/>
      <c r="I719" s="269"/>
      <c r="J719" s="21"/>
      <c r="K719" s="270"/>
      <c r="L719" s="37"/>
      <c r="N719" s="37"/>
      <c r="O719" s="29"/>
      <c r="U719" s="207"/>
      <c r="X719" s="9"/>
    </row>
    <row r="720" spans="3:24">
      <c r="C720"/>
      <c r="D720" s="2"/>
      <c r="E720" s="2"/>
      <c r="F720" s="38"/>
      <c r="G720" s="38"/>
      <c r="H720" s="38"/>
      <c r="I720" s="269"/>
      <c r="J720" s="21"/>
      <c r="K720" s="270"/>
      <c r="L720" s="37"/>
      <c r="N720" s="37"/>
      <c r="O720" s="29"/>
      <c r="U720" s="207"/>
      <c r="X720" s="9"/>
    </row>
    <row r="721" spans="3:24">
      <c r="C721"/>
      <c r="D721" s="2"/>
      <c r="E721" s="2"/>
      <c r="F721" s="38"/>
      <c r="G721" s="38"/>
      <c r="H721" s="38"/>
      <c r="I721" s="269"/>
      <c r="J721" s="21"/>
      <c r="K721" s="270"/>
      <c r="L721" s="37"/>
      <c r="N721" s="37"/>
      <c r="O721" s="29"/>
      <c r="U721" s="207"/>
      <c r="X721" s="9"/>
    </row>
    <row r="722" spans="3:24">
      <c r="C722"/>
      <c r="D722" s="2"/>
      <c r="E722" s="2"/>
      <c r="F722" s="38"/>
      <c r="G722" s="38"/>
      <c r="H722" s="38"/>
      <c r="I722" s="269"/>
      <c r="J722" s="21"/>
      <c r="K722" s="270"/>
      <c r="L722" s="37"/>
      <c r="N722" s="37"/>
      <c r="O722" s="29"/>
      <c r="U722" s="207"/>
      <c r="X722" s="9"/>
    </row>
    <row r="723" spans="3:24">
      <c r="C723"/>
      <c r="D723" s="2"/>
      <c r="E723" s="2"/>
      <c r="F723" s="38"/>
      <c r="G723" s="38"/>
      <c r="H723" s="38"/>
      <c r="I723" s="269"/>
      <c r="J723" s="21"/>
      <c r="K723" s="270"/>
      <c r="L723" s="37"/>
      <c r="N723" s="37"/>
      <c r="O723" s="29"/>
      <c r="U723" s="207"/>
      <c r="X723" s="9"/>
    </row>
    <row r="724" spans="3:24">
      <c r="C724"/>
      <c r="D724" s="2"/>
      <c r="E724" s="2"/>
      <c r="F724" s="38"/>
      <c r="G724" s="38"/>
      <c r="H724" s="38"/>
      <c r="I724" s="269"/>
      <c r="J724" s="21"/>
      <c r="K724" s="270"/>
      <c r="L724" s="37"/>
      <c r="N724" s="37"/>
      <c r="O724" s="29"/>
      <c r="U724" s="207"/>
      <c r="X724" s="9"/>
    </row>
    <row r="725" spans="3:24">
      <c r="C725"/>
      <c r="D725" s="2"/>
      <c r="E725" s="2"/>
      <c r="F725" s="38"/>
      <c r="G725" s="38"/>
      <c r="H725" s="38"/>
      <c r="I725" s="269"/>
      <c r="J725" s="21"/>
      <c r="K725" s="270"/>
      <c r="L725" s="37"/>
      <c r="N725" s="37"/>
      <c r="O725" s="29"/>
      <c r="U725" s="207"/>
      <c r="X725" s="9"/>
    </row>
    <row r="726" spans="3:24">
      <c r="C726"/>
      <c r="D726" s="2"/>
      <c r="E726" s="2"/>
      <c r="F726" s="38"/>
      <c r="G726" s="38"/>
      <c r="H726" s="38"/>
      <c r="I726" s="269"/>
      <c r="J726" s="21"/>
      <c r="K726" s="270"/>
      <c r="L726" s="37"/>
      <c r="N726" s="37"/>
      <c r="O726" s="29"/>
      <c r="U726" s="207"/>
      <c r="X726" s="9"/>
    </row>
    <row r="727" spans="3:24">
      <c r="C727"/>
      <c r="D727" s="2"/>
      <c r="E727" s="2"/>
      <c r="F727" s="38"/>
      <c r="G727" s="38"/>
      <c r="H727" s="38"/>
      <c r="I727" s="269"/>
      <c r="J727" s="21"/>
      <c r="K727" s="270"/>
      <c r="L727" s="37"/>
      <c r="N727" s="37"/>
      <c r="O727" s="29"/>
      <c r="U727" s="207"/>
      <c r="X727" s="9"/>
    </row>
    <row r="728" spans="3:24">
      <c r="C728"/>
      <c r="D728" s="2"/>
      <c r="E728" s="2"/>
      <c r="F728" s="38"/>
      <c r="G728" s="38"/>
      <c r="H728" s="38"/>
      <c r="I728" s="269"/>
      <c r="J728" s="21"/>
      <c r="K728" s="270"/>
      <c r="L728" s="37"/>
      <c r="N728" s="37"/>
      <c r="O728" s="29"/>
      <c r="U728" s="207"/>
      <c r="X728" s="9"/>
    </row>
    <row r="729" spans="3:24">
      <c r="C729"/>
      <c r="D729" s="2"/>
      <c r="E729" s="2"/>
      <c r="F729" s="38"/>
      <c r="G729" s="38"/>
      <c r="H729" s="38"/>
      <c r="I729" s="269"/>
      <c r="J729" s="21"/>
      <c r="K729" s="270"/>
      <c r="L729" s="37"/>
      <c r="N729" s="37"/>
      <c r="O729" s="29"/>
      <c r="U729" s="207"/>
      <c r="X729" s="9"/>
    </row>
    <row r="730" spans="3:24">
      <c r="C730"/>
      <c r="D730" s="2"/>
      <c r="E730" s="2"/>
      <c r="F730" s="38"/>
      <c r="G730" s="38"/>
      <c r="H730" s="38"/>
      <c r="I730" s="269"/>
      <c r="J730" s="21"/>
      <c r="K730" s="270"/>
      <c r="L730" s="37"/>
      <c r="N730" s="37"/>
      <c r="O730" s="29"/>
      <c r="U730" s="207"/>
      <c r="X730" s="9"/>
    </row>
    <row r="731" spans="3:24">
      <c r="C731"/>
      <c r="D731" s="2"/>
      <c r="E731" s="2"/>
      <c r="F731" s="38"/>
      <c r="G731" s="38"/>
      <c r="H731" s="38"/>
      <c r="I731" s="269"/>
      <c r="J731" s="21"/>
      <c r="K731" s="270"/>
      <c r="L731" s="37"/>
      <c r="N731" s="37"/>
      <c r="O731" s="29"/>
      <c r="U731" s="207"/>
      <c r="X731" s="9"/>
    </row>
    <row r="732" spans="3:24">
      <c r="C732"/>
      <c r="D732" s="2"/>
      <c r="E732" s="2"/>
      <c r="F732" s="38"/>
      <c r="G732" s="38"/>
      <c r="H732" s="38"/>
      <c r="I732" s="269"/>
      <c r="J732" s="21"/>
      <c r="K732" s="270"/>
      <c r="L732" s="37"/>
      <c r="N732" s="37"/>
      <c r="O732" s="29"/>
      <c r="U732" s="207"/>
      <c r="X732" s="9"/>
    </row>
    <row r="733" spans="3:24">
      <c r="C733"/>
      <c r="D733" s="2"/>
      <c r="E733" s="2"/>
      <c r="F733" s="38"/>
      <c r="G733" s="38"/>
      <c r="H733" s="38"/>
      <c r="I733" s="269"/>
      <c r="J733" s="21"/>
      <c r="K733" s="270"/>
      <c r="L733" s="37"/>
      <c r="N733" s="37"/>
      <c r="O733" s="29"/>
      <c r="U733" s="207"/>
      <c r="X733" s="9"/>
    </row>
    <row r="734" spans="3:24">
      <c r="C734"/>
      <c r="D734" s="2"/>
      <c r="E734" s="2"/>
      <c r="F734" s="38"/>
      <c r="G734" s="38"/>
      <c r="H734" s="38"/>
      <c r="I734" s="269"/>
      <c r="J734" s="21"/>
      <c r="K734" s="270"/>
      <c r="L734" s="37"/>
      <c r="N734" s="37"/>
      <c r="O734" s="29"/>
      <c r="U734" s="207"/>
      <c r="X734" s="9"/>
    </row>
    <row r="735" spans="3:24">
      <c r="C735"/>
      <c r="D735" s="2"/>
      <c r="E735" s="2"/>
      <c r="F735" s="38"/>
      <c r="G735" s="38"/>
      <c r="H735" s="38"/>
      <c r="I735" s="269"/>
      <c r="J735" s="21"/>
      <c r="K735" s="270"/>
      <c r="L735" s="37"/>
      <c r="N735" s="37"/>
      <c r="O735" s="29"/>
      <c r="U735" s="207"/>
      <c r="X735" s="9"/>
    </row>
    <row r="736" spans="3:24">
      <c r="C736"/>
      <c r="D736" s="2"/>
      <c r="E736" s="2"/>
      <c r="F736" s="38"/>
      <c r="G736" s="38"/>
      <c r="H736" s="38"/>
      <c r="I736" s="269"/>
      <c r="J736" s="21"/>
      <c r="K736" s="270"/>
      <c r="L736" s="37"/>
      <c r="N736" s="37"/>
      <c r="O736" s="29"/>
      <c r="U736" s="207"/>
      <c r="X736" s="9"/>
    </row>
    <row r="737" spans="3:24">
      <c r="C737"/>
      <c r="D737" s="2"/>
      <c r="E737" s="2"/>
      <c r="F737" s="38"/>
      <c r="G737" s="38"/>
      <c r="H737" s="38"/>
      <c r="I737" s="269"/>
      <c r="J737" s="21"/>
      <c r="K737" s="270"/>
      <c r="L737" s="37"/>
      <c r="N737" s="37"/>
      <c r="O737" s="29"/>
      <c r="U737" s="207"/>
      <c r="X737" s="9"/>
    </row>
    <row r="738" spans="3:24">
      <c r="C738"/>
      <c r="D738" s="2"/>
      <c r="E738" s="2"/>
      <c r="F738" s="38"/>
      <c r="G738" s="38"/>
      <c r="H738" s="38"/>
      <c r="I738" s="269"/>
      <c r="J738" s="21"/>
      <c r="K738" s="270"/>
      <c r="L738" s="37"/>
      <c r="N738" s="37"/>
      <c r="O738" s="29"/>
      <c r="U738" s="207"/>
      <c r="X738" s="9"/>
    </row>
    <row r="739" spans="3:24">
      <c r="C739"/>
      <c r="D739" s="2"/>
      <c r="E739" s="2"/>
      <c r="F739" s="38"/>
      <c r="G739" s="38"/>
      <c r="H739" s="38"/>
      <c r="I739" s="269"/>
      <c r="J739" s="21"/>
      <c r="K739" s="270"/>
      <c r="L739" s="37"/>
      <c r="N739" s="37"/>
      <c r="O739" s="29"/>
      <c r="U739" s="207"/>
      <c r="X739" s="9"/>
    </row>
    <row r="740" spans="3:24">
      <c r="C740"/>
      <c r="D740" s="2"/>
      <c r="E740" s="2"/>
      <c r="F740" s="38"/>
      <c r="G740" s="38"/>
      <c r="H740" s="38"/>
      <c r="I740" s="269"/>
      <c r="J740" s="21"/>
      <c r="K740" s="270"/>
      <c r="L740" s="37"/>
      <c r="N740" s="37"/>
      <c r="O740" s="29"/>
      <c r="U740" s="207"/>
      <c r="X740" s="9"/>
    </row>
    <row r="741" spans="3:24">
      <c r="C741"/>
      <c r="D741" s="2"/>
      <c r="E741" s="2"/>
      <c r="F741" s="38"/>
      <c r="G741" s="38"/>
      <c r="H741" s="38"/>
      <c r="I741" s="269"/>
      <c r="J741" s="21"/>
      <c r="K741" s="270"/>
      <c r="L741" s="37"/>
      <c r="N741" s="37"/>
      <c r="O741" s="29"/>
      <c r="U741" s="207"/>
      <c r="X741" s="9"/>
    </row>
    <row r="742" spans="3:24">
      <c r="C742"/>
      <c r="D742" s="2"/>
      <c r="E742" s="2"/>
      <c r="F742" s="38"/>
      <c r="G742" s="38"/>
      <c r="H742" s="38"/>
      <c r="I742" s="269"/>
      <c r="J742" s="21"/>
      <c r="K742" s="270"/>
      <c r="L742" s="37"/>
      <c r="N742" s="37"/>
      <c r="O742" s="29"/>
      <c r="U742" s="207"/>
      <c r="X742" s="9"/>
    </row>
    <row r="743" spans="3:24">
      <c r="C743"/>
      <c r="D743" s="2"/>
      <c r="E743" s="2"/>
      <c r="F743" s="38"/>
      <c r="G743" s="38"/>
      <c r="H743" s="38"/>
      <c r="I743" s="269"/>
      <c r="J743" s="21"/>
      <c r="K743" s="270"/>
      <c r="L743" s="37"/>
      <c r="N743" s="37"/>
      <c r="O743" s="29"/>
      <c r="U743" s="207"/>
      <c r="X743" s="9"/>
    </row>
    <row r="744" spans="3:24">
      <c r="C744"/>
      <c r="D744" s="2"/>
      <c r="E744" s="2"/>
      <c r="F744" s="38"/>
      <c r="G744" s="38"/>
      <c r="H744" s="38"/>
      <c r="I744" s="269"/>
      <c r="J744" s="21"/>
      <c r="K744" s="270"/>
      <c r="L744" s="37"/>
      <c r="N744" s="37"/>
      <c r="O744" s="29"/>
      <c r="U744" s="207"/>
      <c r="X744" s="9"/>
    </row>
    <row r="745" spans="3:24">
      <c r="C745"/>
      <c r="D745" s="2"/>
      <c r="E745" s="2"/>
      <c r="F745" s="38"/>
      <c r="G745" s="38"/>
      <c r="H745" s="38"/>
      <c r="I745" s="269"/>
      <c r="J745" s="21"/>
      <c r="K745" s="270"/>
      <c r="L745" s="37"/>
      <c r="N745" s="37"/>
      <c r="O745" s="29"/>
      <c r="U745" s="207"/>
      <c r="X745" s="9"/>
    </row>
    <row r="746" spans="3:24">
      <c r="C746"/>
      <c r="D746" s="2"/>
      <c r="E746" s="2"/>
      <c r="F746" s="38"/>
      <c r="G746" s="38"/>
      <c r="H746" s="38"/>
      <c r="I746" s="269"/>
      <c r="J746" s="21"/>
      <c r="K746" s="270"/>
      <c r="L746" s="37"/>
      <c r="N746" s="37"/>
      <c r="O746" s="29"/>
      <c r="U746" s="207"/>
      <c r="X746" s="9"/>
    </row>
    <row r="747" spans="3:24">
      <c r="C747"/>
      <c r="D747" s="2"/>
      <c r="E747" s="2"/>
      <c r="F747" s="38"/>
      <c r="G747" s="38"/>
      <c r="H747" s="38"/>
      <c r="I747" s="269"/>
      <c r="J747" s="21"/>
      <c r="K747" s="270"/>
      <c r="L747" s="37"/>
      <c r="N747" s="37"/>
      <c r="O747" s="29"/>
      <c r="U747" s="207"/>
      <c r="X747" s="9"/>
    </row>
    <row r="748" spans="3:24">
      <c r="C748"/>
      <c r="D748" s="2"/>
      <c r="E748" s="2"/>
      <c r="F748" s="38"/>
      <c r="G748" s="38"/>
      <c r="H748" s="38"/>
      <c r="I748" s="269"/>
      <c r="J748" s="21"/>
      <c r="K748" s="270"/>
      <c r="L748" s="37"/>
      <c r="N748" s="37"/>
      <c r="O748" s="29"/>
      <c r="U748" s="207"/>
      <c r="X748" s="9"/>
    </row>
    <row r="749" spans="3:24">
      <c r="C749"/>
      <c r="D749" s="2"/>
      <c r="E749" s="2"/>
      <c r="F749" s="38"/>
      <c r="G749" s="38"/>
      <c r="H749" s="38"/>
      <c r="I749" s="269"/>
      <c r="J749" s="21"/>
      <c r="K749" s="270"/>
      <c r="L749" s="37"/>
      <c r="N749" s="37"/>
      <c r="O749" s="29"/>
      <c r="U749" s="207"/>
      <c r="X749" s="9"/>
    </row>
    <row r="750" spans="3:24">
      <c r="C750"/>
      <c r="D750" s="2"/>
      <c r="E750" s="2"/>
      <c r="F750" s="38"/>
      <c r="G750" s="38"/>
      <c r="H750" s="38"/>
      <c r="I750" s="269"/>
      <c r="J750" s="21"/>
      <c r="K750" s="270"/>
      <c r="L750" s="37"/>
      <c r="N750" s="37"/>
      <c r="O750" s="29"/>
      <c r="U750" s="207"/>
      <c r="X750" s="9"/>
    </row>
    <row r="751" spans="3:24">
      <c r="C751"/>
      <c r="D751" s="2"/>
      <c r="E751" s="2"/>
      <c r="F751" s="38"/>
      <c r="G751" s="38"/>
      <c r="H751" s="38"/>
      <c r="I751" s="269"/>
      <c r="J751" s="21"/>
      <c r="K751" s="270"/>
      <c r="L751" s="37"/>
      <c r="N751" s="37"/>
      <c r="O751" s="29"/>
      <c r="U751" s="207"/>
      <c r="X751" s="9"/>
    </row>
    <row r="752" spans="3:24">
      <c r="C752"/>
      <c r="D752" s="2"/>
      <c r="E752" s="2"/>
      <c r="F752" s="38"/>
      <c r="G752" s="38"/>
      <c r="H752" s="38"/>
      <c r="I752" s="269"/>
      <c r="J752" s="21"/>
      <c r="K752" s="270"/>
      <c r="L752" s="37"/>
      <c r="N752" s="37"/>
      <c r="O752" s="29"/>
      <c r="U752" s="207"/>
      <c r="X752" s="9"/>
    </row>
    <row r="753" spans="3:24">
      <c r="C753"/>
      <c r="D753" s="2"/>
      <c r="E753" s="2"/>
      <c r="F753" s="38"/>
      <c r="G753" s="38"/>
      <c r="H753" s="38"/>
      <c r="I753" s="269"/>
      <c r="J753" s="21"/>
      <c r="K753" s="270"/>
      <c r="L753" s="37"/>
      <c r="N753" s="37"/>
      <c r="O753" s="29"/>
      <c r="U753" s="207"/>
      <c r="X753" s="9"/>
    </row>
    <row r="754" spans="3:24">
      <c r="C754"/>
      <c r="D754" s="2"/>
      <c r="E754" s="2"/>
      <c r="F754" s="38"/>
      <c r="G754" s="38"/>
      <c r="H754" s="38"/>
      <c r="I754" s="269"/>
      <c r="J754" s="21"/>
      <c r="K754" s="270"/>
      <c r="L754" s="37"/>
      <c r="N754" s="37"/>
      <c r="O754" s="29"/>
      <c r="U754" s="207"/>
      <c r="X754" s="9"/>
    </row>
    <row r="755" spans="3:24">
      <c r="C755"/>
      <c r="D755" s="2"/>
      <c r="E755" s="2"/>
      <c r="F755" s="38"/>
      <c r="G755" s="38"/>
      <c r="H755" s="38"/>
      <c r="I755" s="269"/>
      <c r="J755" s="21"/>
      <c r="K755" s="270"/>
      <c r="L755" s="37"/>
      <c r="N755" s="37"/>
      <c r="O755" s="29"/>
      <c r="U755" s="207"/>
      <c r="X755" s="9"/>
    </row>
    <row r="756" spans="3:24">
      <c r="C756"/>
      <c r="D756" s="2"/>
      <c r="E756" s="2"/>
      <c r="F756" s="38"/>
      <c r="G756" s="38"/>
      <c r="H756" s="38"/>
      <c r="I756" s="269"/>
      <c r="J756" s="21"/>
      <c r="K756" s="270"/>
      <c r="L756" s="37"/>
      <c r="N756" s="37"/>
      <c r="O756" s="29"/>
      <c r="U756" s="207"/>
      <c r="X756" s="9"/>
    </row>
    <row r="757" spans="3:24">
      <c r="C757"/>
      <c r="D757" s="2"/>
      <c r="E757" s="2"/>
      <c r="F757" s="38"/>
      <c r="G757" s="38"/>
      <c r="H757" s="38"/>
      <c r="I757" s="269"/>
      <c r="J757" s="21"/>
      <c r="K757" s="270"/>
      <c r="L757" s="37"/>
      <c r="N757" s="37"/>
      <c r="O757" s="29"/>
      <c r="U757" s="207"/>
      <c r="X757" s="9"/>
    </row>
    <row r="758" spans="3:24">
      <c r="C758"/>
      <c r="D758" s="2"/>
      <c r="E758" s="2"/>
      <c r="F758" s="38"/>
      <c r="G758" s="38"/>
      <c r="H758" s="38"/>
      <c r="I758" s="269"/>
      <c r="J758" s="21"/>
      <c r="K758" s="270"/>
      <c r="L758" s="37"/>
      <c r="N758" s="37"/>
      <c r="O758" s="29"/>
      <c r="U758" s="207"/>
      <c r="X758" s="9"/>
    </row>
    <row r="759" spans="3:24">
      <c r="C759"/>
      <c r="D759" s="2"/>
      <c r="E759" s="2"/>
      <c r="F759" s="38"/>
      <c r="G759" s="38"/>
      <c r="H759" s="38"/>
      <c r="I759" s="269"/>
      <c r="J759" s="21"/>
      <c r="K759" s="270"/>
      <c r="L759" s="37"/>
      <c r="N759" s="37"/>
      <c r="O759" s="29"/>
      <c r="U759" s="207"/>
      <c r="X759" s="9"/>
    </row>
    <row r="760" spans="3:24">
      <c r="C760"/>
      <c r="D760" s="2"/>
      <c r="E760" s="2"/>
      <c r="F760" s="38"/>
      <c r="G760" s="38"/>
      <c r="H760" s="38"/>
      <c r="I760" s="269"/>
      <c r="J760" s="21"/>
      <c r="K760" s="270"/>
      <c r="L760" s="37"/>
      <c r="N760" s="37"/>
      <c r="O760" s="29"/>
      <c r="U760" s="207"/>
      <c r="X760" s="9"/>
    </row>
    <row r="761" spans="3:24">
      <c r="C761"/>
      <c r="D761" s="2"/>
      <c r="E761" s="2"/>
      <c r="F761" s="38"/>
      <c r="G761" s="38"/>
      <c r="H761" s="38"/>
      <c r="I761" s="269"/>
      <c r="J761" s="21"/>
      <c r="K761" s="270"/>
      <c r="L761" s="37"/>
      <c r="N761" s="37"/>
      <c r="O761" s="29"/>
      <c r="U761" s="207"/>
      <c r="X761" s="9"/>
    </row>
    <row r="762" spans="3:24">
      <c r="C762"/>
      <c r="D762" s="2"/>
      <c r="E762" s="2"/>
      <c r="F762" s="38"/>
      <c r="G762" s="38"/>
      <c r="H762" s="38"/>
      <c r="I762" s="269"/>
      <c r="J762" s="21"/>
      <c r="K762" s="270"/>
      <c r="L762" s="37"/>
      <c r="N762" s="37"/>
      <c r="O762" s="29"/>
      <c r="U762" s="207"/>
      <c r="X762" s="9"/>
    </row>
    <row r="763" spans="3:24">
      <c r="C763"/>
      <c r="D763" s="2"/>
      <c r="E763" s="2"/>
      <c r="F763" s="38"/>
      <c r="G763" s="38"/>
      <c r="H763" s="38"/>
      <c r="I763" s="269"/>
      <c r="J763" s="21"/>
      <c r="K763" s="270"/>
      <c r="L763" s="37"/>
      <c r="N763" s="37"/>
      <c r="O763" s="29"/>
      <c r="U763" s="207"/>
      <c r="X763" s="9"/>
    </row>
    <row r="764" spans="3:24">
      <c r="C764"/>
      <c r="D764" s="2"/>
      <c r="E764" s="2"/>
      <c r="F764" s="38"/>
      <c r="G764" s="38"/>
      <c r="H764" s="38"/>
      <c r="I764" s="269"/>
      <c r="J764" s="21"/>
      <c r="K764" s="270"/>
      <c r="L764" s="37"/>
      <c r="N764" s="37"/>
      <c r="O764" s="29"/>
      <c r="U764" s="207"/>
      <c r="X764" s="9"/>
    </row>
    <row r="765" spans="3:24">
      <c r="C765"/>
      <c r="D765" s="2"/>
      <c r="E765" s="2"/>
      <c r="F765" s="38"/>
      <c r="G765" s="38"/>
      <c r="H765" s="38"/>
      <c r="I765" s="269"/>
      <c r="J765" s="21"/>
      <c r="K765" s="270"/>
      <c r="L765" s="37"/>
      <c r="N765" s="37"/>
      <c r="O765" s="29"/>
      <c r="U765" s="207"/>
      <c r="X765" s="9"/>
    </row>
    <row r="766" spans="3:24">
      <c r="C766"/>
      <c r="D766" s="2"/>
      <c r="E766" s="2"/>
      <c r="F766" s="38"/>
      <c r="G766" s="38"/>
      <c r="H766" s="38"/>
      <c r="I766" s="269"/>
      <c r="J766" s="21"/>
      <c r="K766" s="270"/>
      <c r="L766" s="37"/>
      <c r="N766" s="37"/>
      <c r="O766" s="29"/>
      <c r="U766" s="207"/>
      <c r="X766" s="9"/>
    </row>
    <row r="767" spans="3:24">
      <c r="C767"/>
      <c r="D767" s="2"/>
      <c r="E767" s="2"/>
      <c r="F767" s="38"/>
      <c r="G767" s="38"/>
      <c r="H767" s="38"/>
      <c r="I767" s="269"/>
      <c r="J767" s="21"/>
      <c r="K767" s="270"/>
      <c r="L767" s="37"/>
      <c r="N767" s="37"/>
      <c r="O767" s="29"/>
      <c r="U767" s="207"/>
      <c r="X767" s="9"/>
    </row>
    <row r="768" spans="3:24">
      <c r="C768"/>
      <c r="D768" s="2"/>
      <c r="E768" s="2"/>
      <c r="F768" s="38"/>
      <c r="G768" s="38"/>
      <c r="H768" s="38"/>
      <c r="I768" s="269"/>
      <c r="J768" s="21"/>
      <c r="K768" s="270"/>
      <c r="L768" s="37"/>
      <c r="N768" s="37"/>
      <c r="O768" s="29"/>
      <c r="U768" s="207"/>
      <c r="X768" s="9"/>
    </row>
    <row r="769" spans="3:24">
      <c r="C769"/>
      <c r="D769" s="2"/>
      <c r="E769" s="2"/>
      <c r="F769" s="38"/>
      <c r="G769" s="38"/>
      <c r="H769" s="38"/>
      <c r="I769" s="269"/>
      <c r="J769" s="21"/>
      <c r="K769" s="270"/>
      <c r="L769" s="37"/>
      <c r="N769" s="37"/>
      <c r="O769" s="29"/>
      <c r="U769" s="207"/>
      <c r="X769" s="9"/>
    </row>
    <row r="770" spans="3:24">
      <c r="C770"/>
      <c r="D770" s="2"/>
      <c r="E770" s="2"/>
      <c r="F770" s="38"/>
      <c r="G770" s="38"/>
      <c r="H770" s="38"/>
      <c r="I770" s="269"/>
      <c r="J770" s="21"/>
      <c r="K770" s="270"/>
      <c r="L770" s="37"/>
      <c r="N770" s="37"/>
      <c r="O770" s="29"/>
      <c r="U770" s="207"/>
      <c r="X770" s="9"/>
    </row>
    <row r="771" spans="3:24">
      <c r="C771"/>
      <c r="D771" s="2"/>
      <c r="E771" s="2"/>
      <c r="F771" s="38"/>
      <c r="G771" s="38"/>
      <c r="H771" s="38"/>
      <c r="I771" s="269"/>
      <c r="J771" s="21"/>
      <c r="K771" s="270"/>
      <c r="L771" s="37"/>
      <c r="N771" s="37"/>
      <c r="O771" s="29"/>
      <c r="U771" s="207"/>
      <c r="X771" s="9"/>
    </row>
    <row r="772" spans="3:24">
      <c r="C772"/>
      <c r="D772" s="2"/>
      <c r="E772" s="2"/>
      <c r="F772" s="38"/>
      <c r="G772" s="38"/>
      <c r="H772" s="38"/>
      <c r="I772" s="269"/>
      <c r="J772" s="21"/>
      <c r="K772" s="270"/>
      <c r="L772" s="37"/>
      <c r="N772" s="37"/>
      <c r="O772" s="29"/>
      <c r="U772" s="207"/>
      <c r="X772" s="9"/>
    </row>
    <row r="773" spans="3:24">
      <c r="C773"/>
      <c r="D773" s="2"/>
      <c r="E773" s="2"/>
      <c r="F773" s="38"/>
      <c r="G773" s="38"/>
      <c r="H773" s="38"/>
      <c r="I773" s="269"/>
      <c r="J773" s="21"/>
      <c r="K773" s="270"/>
      <c r="L773" s="37"/>
      <c r="N773" s="37"/>
      <c r="O773" s="29"/>
      <c r="U773" s="207"/>
      <c r="X773" s="9"/>
    </row>
    <row r="774" spans="3:24">
      <c r="C774"/>
      <c r="D774" s="2"/>
      <c r="E774" s="2"/>
      <c r="F774" s="38"/>
      <c r="G774" s="38"/>
      <c r="H774" s="38"/>
      <c r="I774" s="269"/>
      <c r="J774" s="21"/>
      <c r="K774" s="270"/>
      <c r="L774" s="37"/>
      <c r="N774" s="37"/>
      <c r="O774" s="29"/>
      <c r="U774" s="207"/>
      <c r="X774" s="9"/>
    </row>
    <row r="775" spans="3:24">
      <c r="C775"/>
      <c r="D775" s="2"/>
      <c r="E775" s="2"/>
      <c r="F775" s="38"/>
      <c r="G775" s="38"/>
      <c r="H775" s="38"/>
      <c r="I775" s="269"/>
      <c r="J775" s="21"/>
      <c r="K775" s="270"/>
      <c r="L775" s="37"/>
      <c r="N775" s="37"/>
      <c r="O775" s="29"/>
      <c r="U775" s="207"/>
      <c r="X775" s="9"/>
    </row>
    <row r="776" spans="3:24">
      <c r="C776"/>
      <c r="D776" s="2"/>
      <c r="E776" s="2"/>
      <c r="F776" s="38"/>
      <c r="G776" s="38"/>
      <c r="H776" s="38"/>
      <c r="I776" s="269"/>
      <c r="J776" s="21"/>
      <c r="K776" s="270"/>
      <c r="L776" s="37"/>
      <c r="N776" s="37"/>
      <c r="O776" s="29"/>
      <c r="U776" s="207"/>
      <c r="X776" s="9"/>
    </row>
    <row r="777" spans="3:24">
      <c r="C777"/>
      <c r="D777" s="2"/>
      <c r="E777" s="2"/>
      <c r="F777" s="38"/>
      <c r="G777" s="38"/>
      <c r="H777" s="38"/>
      <c r="I777" s="269"/>
      <c r="J777" s="21"/>
      <c r="K777" s="270"/>
      <c r="L777" s="37"/>
      <c r="N777" s="37"/>
      <c r="O777" s="29"/>
      <c r="U777" s="207"/>
      <c r="X777" s="9"/>
    </row>
    <row r="778" spans="3:24">
      <c r="C778"/>
      <c r="D778" s="2"/>
      <c r="E778" s="2"/>
      <c r="F778" s="38"/>
      <c r="G778" s="38"/>
      <c r="H778" s="38"/>
      <c r="I778" s="269"/>
      <c r="J778" s="21"/>
      <c r="K778" s="270"/>
      <c r="L778" s="37"/>
      <c r="N778" s="37"/>
      <c r="O778" s="29"/>
      <c r="U778" s="207"/>
      <c r="X778" s="9"/>
    </row>
    <row r="779" spans="3:24">
      <c r="C779"/>
      <c r="D779" s="2"/>
      <c r="E779" s="2"/>
      <c r="F779" s="38"/>
      <c r="G779" s="38"/>
      <c r="H779" s="38"/>
      <c r="I779" s="269"/>
      <c r="J779" s="21"/>
      <c r="K779" s="270"/>
      <c r="L779" s="37"/>
      <c r="N779" s="37"/>
      <c r="O779" s="29"/>
      <c r="U779" s="207"/>
      <c r="X779" s="9"/>
    </row>
    <row r="780" spans="3:24">
      <c r="C780"/>
      <c r="D780" s="2"/>
      <c r="E780" s="2"/>
      <c r="F780" s="38"/>
      <c r="G780" s="38"/>
      <c r="H780" s="38"/>
      <c r="I780" s="269"/>
      <c r="J780" s="21"/>
      <c r="K780" s="270"/>
      <c r="L780" s="37"/>
      <c r="N780" s="37"/>
      <c r="O780" s="29"/>
      <c r="U780" s="207"/>
      <c r="X780" s="9"/>
    </row>
    <row r="781" spans="3:24">
      <c r="C781"/>
      <c r="D781" s="2"/>
      <c r="E781" s="2"/>
      <c r="F781" s="38"/>
      <c r="G781" s="38"/>
      <c r="H781" s="38"/>
      <c r="I781" s="269"/>
      <c r="J781" s="21"/>
      <c r="K781" s="270"/>
      <c r="L781" s="37"/>
      <c r="N781" s="37"/>
      <c r="O781" s="29"/>
      <c r="U781" s="207"/>
      <c r="X781" s="9"/>
    </row>
    <row r="782" spans="3:24">
      <c r="C782"/>
      <c r="D782" s="2"/>
      <c r="E782" s="2"/>
      <c r="F782" s="38"/>
      <c r="G782" s="38"/>
      <c r="H782" s="38"/>
      <c r="I782" s="269"/>
      <c r="J782" s="21"/>
      <c r="K782" s="270"/>
      <c r="L782" s="37"/>
      <c r="N782" s="37"/>
      <c r="O782" s="29"/>
      <c r="U782" s="207"/>
      <c r="X782" s="9"/>
    </row>
    <row r="783" spans="3:24">
      <c r="C783"/>
      <c r="D783" s="2"/>
      <c r="E783" s="2"/>
      <c r="F783" s="38"/>
      <c r="G783" s="38"/>
      <c r="H783" s="38"/>
      <c r="I783" s="269"/>
      <c r="J783" s="21"/>
      <c r="K783" s="270"/>
      <c r="L783" s="37"/>
      <c r="N783" s="37"/>
      <c r="O783" s="29"/>
      <c r="U783" s="207"/>
      <c r="X783" s="9"/>
    </row>
    <row r="784" spans="3:24">
      <c r="C784"/>
      <c r="D784" s="2"/>
      <c r="E784" s="2"/>
      <c r="F784" s="38"/>
      <c r="G784" s="38"/>
      <c r="H784" s="38"/>
      <c r="I784" s="269"/>
      <c r="J784" s="21"/>
      <c r="K784" s="270"/>
      <c r="L784" s="37"/>
      <c r="N784" s="37"/>
      <c r="O784" s="29"/>
      <c r="U784" s="207"/>
      <c r="X784" s="9"/>
    </row>
    <row r="785" spans="3:24">
      <c r="C785"/>
      <c r="D785" s="2"/>
      <c r="E785" s="2"/>
      <c r="F785" s="38"/>
      <c r="G785" s="38"/>
      <c r="H785" s="38"/>
      <c r="I785" s="269"/>
      <c r="J785" s="21"/>
      <c r="K785" s="270"/>
      <c r="L785" s="37"/>
      <c r="N785" s="37"/>
      <c r="O785" s="29"/>
      <c r="U785" s="207"/>
      <c r="X785" s="9"/>
    </row>
    <row r="786" spans="3:24">
      <c r="C786"/>
      <c r="D786" s="2"/>
      <c r="E786" s="2"/>
      <c r="F786" s="38"/>
      <c r="G786" s="38"/>
      <c r="H786" s="38"/>
      <c r="I786" s="269"/>
      <c r="J786" s="21"/>
      <c r="K786" s="270"/>
      <c r="L786" s="37"/>
      <c r="N786" s="37"/>
      <c r="O786" s="29"/>
      <c r="U786" s="207"/>
      <c r="X786" s="9"/>
    </row>
    <row r="787" spans="3:24">
      <c r="C787"/>
      <c r="D787" s="2"/>
      <c r="E787" s="2"/>
      <c r="F787" s="38"/>
      <c r="G787" s="38"/>
      <c r="H787" s="38"/>
      <c r="I787" s="269"/>
      <c r="J787" s="21"/>
      <c r="K787" s="270"/>
      <c r="L787" s="37"/>
      <c r="N787" s="37"/>
      <c r="O787" s="29"/>
      <c r="U787" s="207"/>
      <c r="X787" s="9"/>
    </row>
    <row r="788" spans="3:24">
      <c r="C788"/>
      <c r="D788" s="2"/>
      <c r="E788" s="2"/>
      <c r="F788" s="38"/>
      <c r="G788" s="38"/>
      <c r="H788" s="38"/>
      <c r="I788" s="269"/>
      <c r="J788" s="21"/>
      <c r="K788" s="270"/>
      <c r="L788" s="37"/>
      <c r="N788" s="37"/>
      <c r="O788" s="29"/>
      <c r="U788" s="207"/>
      <c r="X788" s="9"/>
    </row>
    <row r="789" spans="3:24">
      <c r="C789"/>
      <c r="D789" s="2"/>
      <c r="E789" s="2"/>
      <c r="F789" s="38"/>
      <c r="G789" s="38"/>
      <c r="H789" s="38"/>
      <c r="I789" s="269"/>
      <c r="J789" s="21"/>
      <c r="K789" s="270"/>
      <c r="L789" s="37"/>
      <c r="N789" s="37"/>
      <c r="O789" s="29"/>
      <c r="U789" s="207"/>
      <c r="X789" s="9"/>
    </row>
    <row r="790" spans="3:24">
      <c r="C790"/>
      <c r="D790" s="2"/>
      <c r="E790" s="2"/>
      <c r="F790" s="38"/>
      <c r="G790" s="38"/>
      <c r="H790" s="38"/>
      <c r="I790" s="269"/>
      <c r="J790" s="21"/>
      <c r="K790" s="270"/>
      <c r="L790" s="37"/>
      <c r="N790" s="37"/>
      <c r="O790" s="29"/>
      <c r="U790" s="207"/>
      <c r="X790" s="9"/>
    </row>
    <row r="791" spans="3:24">
      <c r="C791"/>
      <c r="D791" s="2"/>
      <c r="E791" s="2"/>
      <c r="F791" s="38"/>
      <c r="G791" s="38"/>
      <c r="H791" s="38"/>
      <c r="I791" s="269"/>
      <c r="J791" s="21"/>
      <c r="K791" s="270"/>
      <c r="L791" s="37"/>
      <c r="N791" s="37"/>
      <c r="O791" s="29"/>
      <c r="U791" s="207"/>
      <c r="X791" s="9"/>
    </row>
    <row r="792" spans="3:24">
      <c r="C792"/>
      <c r="D792" s="2"/>
      <c r="E792" s="2"/>
      <c r="F792" s="38"/>
      <c r="G792" s="38"/>
      <c r="H792" s="38"/>
      <c r="I792" s="269"/>
      <c r="J792" s="21"/>
      <c r="K792" s="270"/>
      <c r="L792" s="37"/>
      <c r="N792" s="37"/>
      <c r="O792" s="29"/>
      <c r="U792" s="207"/>
      <c r="X792" s="9"/>
    </row>
    <row r="793" spans="3:24">
      <c r="C793"/>
      <c r="D793" s="2"/>
      <c r="E793" s="2"/>
      <c r="F793" s="38"/>
      <c r="G793" s="38"/>
      <c r="H793" s="38"/>
      <c r="I793" s="269"/>
      <c r="J793" s="21"/>
      <c r="K793" s="270"/>
      <c r="L793" s="37"/>
      <c r="N793" s="37"/>
      <c r="O793" s="29"/>
      <c r="U793" s="207"/>
      <c r="X793" s="9"/>
    </row>
    <row r="794" spans="3:24">
      <c r="C794"/>
      <c r="D794" s="2"/>
      <c r="E794" s="2"/>
      <c r="F794" s="38"/>
      <c r="G794" s="38"/>
      <c r="H794" s="38"/>
      <c r="I794" s="269"/>
      <c r="J794" s="21"/>
      <c r="K794" s="270"/>
      <c r="L794" s="37"/>
      <c r="N794" s="37"/>
      <c r="O794" s="29"/>
      <c r="U794" s="207"/>
      <c r="X794" s="9"/>
    </row>
    <row r="795" spans="3:24">
      <c r="C795"/>
      <c r="D795" s="2"/>
      <c r="E795" s="2"/>
      <c r="F795" s="38"/>
      <c r="G795" s="38"/>
      <c r="H795" s="38"/>
      <c r="I795" s="269"/>
      <c r="J795" s="21"/>
      <c r="K795" s="270"/>
      <c r="L795" s="37"/>
      <c r="N795" s="37"/>
      <c r="O795" s="29"/>
      <c r="U795" s="207"/>
      <c r="X795" s="9"/>
    </row>
    <row r="796" spans="3:24">
      <c r="C796"/>
      <c r="D796" s="2"/>
      <c r="E796" s="2"/>
      <c r="F796" s="38"/>
      <c r="G796" s="38"/>
      <c r="H796" s="38"/>
      <c r="I796" s="269"/>
      <c r="J796" s="21"/>
      <c r="K796" s="270"/>
      <c r="L796" s="37"/>
      <c r="N796" s="37"/>
      <c r="O796" s="29"/>
      <c r="U796" s="207"/>
      <c r="X796" s="9"/>
    </row>
    <row r="797" spans="3:24">
      <c r="C797"/>
      <c r="D797" s="2"/>
      <c r="E797" s="2"/>
      <c r="F797" s="38"/>
      <c r="G797" s="38"/>
      <c r="H797" s="38"/>
      <c r="I797" s="269"/>
      <c r="J797" s="21"/>
      <c r="K797" s="270"/>
      <c r="L797" s="37"/>
      <c r="N797" s="37"/>
      <c r="O797" s="29"/>
      <c r="U797" s="207"/>
      <c r="X797" s="9"/>
    </row>
    <row r="798" spans="3:24">
      <c r="C798"/>
      <c r="D798" s="2"/>
      <c r="E798" s="2"/>
      <c r="F798" s="38"/>
      <c r="G798" s="38"/>
      <c r="H798" s="38"/>
      <c r="I798" s="269"/>
      <c r="J798" s="21"/>
      <c r="K798" s="270"/>
      <c r="L798" s="37"/>
      <c r="N798" s="37"/>
      <c r="O798" s="29"/>
      <c r="U798" s="207"/>
      <c r="X798" s="9"/>
    </row>
    <row r="799" spans="3:24">
      <c r="C799"/>
      <c r="D799" s="2"/>
      <c r="E799" s="2"/>
      <c r="F799" s="38"/>
      <c r="G799" s="38"/>
      <c r="H799" s="38"/>
      <c r="I799" s="269"/>
      <c r="J799" s="21"/>
      <c r="K799" s="270"/>
      <c r="L799" s="37"/>
      <c r="N799" s="37"/>
      <c r="O799" s="29"/>
      <c r="U799" s="207"/>
      <c r="X799" s="9"/>
    </row>
    <row r="800" spans="3:24">
      <c r="C800"/>
      <c r="D800" s="2"/>
      <c r="E800" s="2"/>
      <c r="F800" s="38"/>
      <c r="G800" s="38"/>
      <c r="H800" s="38"/>
      <c r="I800" s="269"/>
      <c r="J800" s="21"/>
      <c r="K800" s="270"/>
      <c r="L800" s="37"/>
      <c r="N800" s="37"/>
      <c r="O800" s="29"/>
      <c r="U800" s="207"/>
      <c r="X800" s="9"/>
    </row>
    <row r="801" spans="3:24">
      <c r="C801"/>
      <c r="D801" s="2"/>
      <c r="E801" s="2"/>
      <c r="F801" s="38"/>
      <c r="G801" s="38"/>
      <c r="H801" s="38"/>
      <c r="I801" s="269"/>
      <c r="J801" s="21"/>
      <c r="K801" s="270"/>
      <c r="L801" s="37"/>
      <c r="N801" s="37"/>
      <c r="O801" s="29"/>
      <c r="U801" s="207"/>
      <c r="X801" s="9"/>
    </row>
    <row r="802" spans="3:24">
      <c r="C802"/>
      <c r="D802" s="2"/>
      <c r="E802" s="2"/>
      <c r="F802" s="38"/>
      <c r="G802" s="38"/>
      <c r="H802" s="38"/>
      <c r="I802" s="269"/>
      <c r="J802" s="21"/>
      <c r="K802" s="270"/>
      <c r="L802" s="37"/>
      <c r="N802" s="37"/>
      <c r="O802" s="29"/>
      <c r="U802" s="207"/>
      <c r="X802" s="9"/>
    </row>
    <row r="803" spans="3:24">
      <c r="C803"/>
      <c r="D803" s="2"/>
      <c r="E803" s="2"/>
      <c r="F803" s="38"/>
      <c r="G803" s="38"/>
      <c r="H803" s="38"/>
      <c r="I803" s="269"/>
      <c r="J803" s="21"/>
      <c r="K803" s="270"/>
      <c r="L803" s="37"/>
      <c r="N803" s="37"/>
      <c r="O803" s="29"/>
      <c r="U803" s="207"/>
      <c r="X803" s="9"/>
    </row>
    <row r="804" spans="3:24">
      <c r="C804"/>
      <c r="D804" s="2"/>
      <c r="E804" s="2"/>
      <c r="F804" s="38"/>
      <c r="G804" s="38"/>
      <c r="H804" s="38"/>
      <c r="I804" s="269"/>
      <c r="J804" s="21"/>
      <c r="K804" s="270"/>
      <c r="L804" s="37"/>
      <c r="N804" s="37"/>
      <c r="O804" s="29"/>
      <c r="U804" s="207"/>
      <c r="X804" s="9"/>
    </row>
    <row r="805" spans="3:24">
      <c r="C805"/>
      <c r="D805" s="2"/>
      <c r="E805" s="2"/>
      <c r="F805" s="38"/>
      <c r="G805" s="38"/>
      <c r="H805" s="38"/>
      <c r="I805" s="269"/>
      <c r="J805" s="21"/>
      <c r="K805" s="270"/>
      <c r="L805" s="37"/>
      <c r="N805" s="37"/>
      <c r="O805" s="29"/>
      <c r="U805" s="207"/>
      <c r="X805" s="9"/>
    </row>
    <row r="806" spans="3:24">
      <c r="C806"/>
      <c r="D806" s="2"/>
      <c r="E806" s="2"/>
      <c r="F806" s="38"/>
      <c r="G806" s="38"/>
      <c r="H806" s="38"/>
      <c r="I806" s="269"/>
      <c r="J806" s="21"/>
      <c r="K806" s="270"/>
      <c r="L806" s="37"/>
      <c r="N806" s="37"/>
      <c r="O806" s="29"/>
      <c r="U806" s="207"/>
      <c r="X806" s="9"/>
    </row>
    <row r="807" spans="3:24">
      <c r="C807"/>
      <c r="D807" s="2"/>
      <c r="E807" s="2"/>
      <c r="F807" s="38"/>
      <c r="G807" s="38"/>
      <c r="H807" s="38"/>
      <c r="I807" s="269"/>
      <c r="J807" s="21"/>
      <c r="K807" s="270"/>
      <c r="L807" s="37"/>
      <c r="N807" s="37"/>
      <c r="O807" s="29"/>
      <c r="U807" s="207"/>
      <c r="X807" s="9"/>
    </row>
    <row r="808" spans="3:24">
      <c r="C808"/>
      <c r="D808" s="2"/>
      <c r="E808" s="2"/>
      <c r="F808" s="38"/>
      <c r="G808" s="38"/>
      <c r="H808" s="38"/>
      <c r="I808" s="269"/>
      <c r="J808" s="21"/>
      <c r="K808" s="270"/>
      <c r="L808" s="37"/>
      <c r="N808" s="37"/>
      <c r="O808" s="29"/>
      <c r="U808" s="207"/>
      <c r="X808" s="9"/>
    </row>
    <row r="809" spans="3:24">
      <c r="C809"/>
      <c r="D809" s="2"/>
      <c r="E809" s="2"/>
      <c r="F809" s="38"/>
      <c r="G809" s="38"/>
      <c r="H809" s="38"/>
      <c r="I809" s="269"/>
      <c r="J809" s="21"/>
      <c r="K809" s="270"/>
      <c r="L809" s="37"/>
      <c r="N809" s="37"/>
      <c r="O809" s="29"/>
      <c r="U809" s="207"/>
      <c r="X809" s="9"/>
    </row>
    <row r="810" spans="3:24">
      <c r="C810"/>
      <c r="D810" s="2"/>
      <c r="E810" s="2"/>
      <c r="F810" s="38"/>
      <c r="G810" s="38"/>
      <c r="H810" s="38"/>
      <c r="I810" s="269"/>
      <c r="J810" s="21"/>
      <c r="K810" s="270"/>
      <c r="L810" s="37"/>
      <c r="N810" s="37"/>
      <c r="O810" s="29"/>
      <c r="U810" s="207"/>
      <c r="X810" s="9"/>
    </row>
    <row r="811" spans="3:24">
      <c r="C811"/>
      <c r="D811" s="2"/>
      <c r="E811" s="2"/>
      <c r="F811" s="38"/>
      <c r="G811" s="38"/>
      <c r="H811" s="38"/>
      <c r="I811" s="269"/>
      <c r="J811" s="21"/>
      <c r="K811" s="270"/>
      <c r="L811" s="37"/>
      <c r="N811" s="37"/>
      <c r="O811" s="29"/>
      <c r="U811" s="207"/>
      <c r="X811" s="9"/>
    </row>
    <row r="812" spans="3:24">
      <c r="C812"/>
      <c r="D812" s="2"/>
      <c r="E812" s="2"/>
      <c r="F812" s="38"/>
      <c r="G812" s="38"/>
      <c r="H812" s="38"/>
      <c r="I812" s="269"/>
      <c r="J812" s="21"/>
      <c r="K812" s="270"/>
      <c r="L812" s="37"/>
      <c r="N812" s="37"/>
      <c r="O812" s="29"/>
      <c r="U812" s="207"/>
      <c r="X812" s="9"/>
    </row>
    <row r="813" spans="3:24">
      <c r="C813"/>
      <c r="D813" s="2"/>
      <c r="E813" s="2"/>
      <c r="F813" s="38"/>
      <c r="G813" s="38"/>
      <c r="H813" s="38"/>
      <c r="I813" s="269"/>
      <c r="J813" s="21"/>
      <c r="K813" s="270"/>
      <c r="L813" s="37"/>
      <c r="N813" s="37"/>
      <c r="O813" s="29"/>
      <c r="U813" s="207"/>
      <c r="X813" s="9"/>
    </row>
    <row r="814" spans="3:24">
      <c r="C814"/>
      <c r="D814" s="2"/>
      <c r="E814" s="2"/>
      <c r="F814" s="38"/>
      <c r="G814" s="38"/>
      <c r="H814" s="38"/>
      <c r="I814" s="269"/>
      <c r="J814" s="21"/>
      <c r="K814" s="270"/>
      <c r="L814" s="37"/>
      <c r="N814" s="37"/>
      <c r="O814" s="29"/>
      <c r="U814" s="207"/>
      <c r="X814" s="9"/>
    </row>
    <row r="815" spans="3:24">
      <c r="C815"/>
      <c r="D815" s="2"/>
      <c r="E815" s="2"/>
      <c r="F815" s="38"/>
      <c r="G815" s="38"/>
      <c r="H815" s="38"/>
      <c r="I815" s="269"/>
      <c r="J815" s="21"/>
      <c r="K815" s="270"/>
      <c r="L815" s="37"/>
      <c r="N815" s="37"/>
      <c r="O815" s="29"/>
      <c r="U815" s="207"/>
      <c r="X815" s="9"/>
    </row>
    <row r="816" spans="3:24">
      <c r="C816"/>
      <c r="D816" s="2"/>
      <c r="E816" s="2"/>
      <c r="F816" s="38"/>
      <c r="G816" s="38"/>
      <c r="H816" s="38"/>
      <c r="I816" s="269"/>
      <c r="J816" s="21"/>
      <c r="K816" s="270"/>
      <c r="L816" s="37"/>
      <c r="N816" s="37"/>
      <c r="O816" s="29"/>
      <c r="U816" s="207"/>
      <c r="X816" s="9"/>
    </row>
    <row r="817" spans="3:24">
      <c r="C817"/>
      <c r="D817" s="2"/>
      <c r="E817" s="2"/>
      <c r="F817" s="38"/>
      <c r="G817" s="38"/>
      <c r="H817" s="38"/>
      <c r="I817" s="269"/>
      <c r="J817" s="21"/>
      <c r="K817" s="270"/>
      <c r="L817" s="37"/>
      <c r="N817" s="37"/>
      <c r="O817" s="29"/>
      <c r="U817" s="207"/>
      <c r="X817" s="9"/>
    </row>
    <row r="818" spans="3:24">
      <c r="C818"/>
      <c r="D818" s="2"/>
      <c r="E818" s="2"/>
      <c r="F818" s="38"/>
      <c r="G818" s="38"/>
      <c r="H818" s="38"/>
      <c r="I818" s="269"/>
      <c r="J818" s="21"/>
      <c r="K818" s="270"/>
      <c r="L818" s="37"/>
      <c r="N818" s="37"/>
      <c r="O818" s="29"/>
      <c r="U818" s="207"/>
      <c r="X818" s="9"/>
    </row>
    <row r="819" spans="3:24">
      <c r="C819"/>
      <c r="D819" s="2"/>
      <c r="E819" s="2"/>
      <c r="F819" s="38"/>
      <c r="G819" s="38"/>
      <c r="H819" s="38"/>
      <c r="I819" s="269"/>
      <c r="J819" s="21"/>
      <c r="K819" s="270"/>
      <c r="L819" s="37"/>
      <c r="N819" s="37"/>
      <c r="O819" s="29"/>
      <c r="U819" s="207"/>
      <c r="X819" s="9"/>
    </row>
    <row r="820" spans="3:24">
      <c r="C820"/>
      <c r="D820" s="2"/>
      <c r="E820" s="2"/>
      <c r="F820" s="38"/>
      <c r="G820" s="38"/>
      <c r="H820" s="38"/>
      <c r="I820" s="269"/>
      <c r="J820" s="21"/>
      <c r="K820" s="270"/>
      <c r="L820" s="37"/>
      <c r="N820" s="37"/>
      <c r="O820" s="29"/>
      <c r="U820" s="207"/>
      <c r="X820" s="9"/>
    </row>
    <row r="821" spans="3:24">
      <c r="C821"/>
      <c r="D821" s="2"/>
      <c r="E821" s="2"/>
      <c r="F821" s="38"/>
      <c r="G821" s="38"/>
      <c r="H821" s="38"/>
      <c r="I821" s="269"/>
      <c r="J821" s="21"/>
      <c r="K821" s="270"/>
      <c r="L821" s="37"/>
      <c r="N821" s="37"/>
      <c r="O821" s="29"/>
      <c r="U821" s="207"/>
      <c r="X821" s="9"/>
    </row>
    <row r="822" spans="3:24">
      <c r="C822"/>
      <c r="D822" s="2"/>
      <c r="E822" s="2"/>
      <c r="F822" s="38"/>
      <c r="G822" s="38"/>
      <c r="H822" s="38"/>
      <c r="I822" s="269"/>
      <c r="J822" s="21"/>
      <c r="K822" s="270"/>
      <c r="L822" s="37"/>
      <c r="N822" s="37"/>
      <c r="O822" s="29"/>
      <c r="U822" s="207"/>
      <c r="X822" s="9"/>
    </row>
    <row r="823" spans="3:24">
      <c r="C823"/>
      <c r="D823" s="2"/>
      <c r="E823" s="2"/>
      <c r="F823" s="38"/>
      <c r="G823" s="38"/>
      <c r="H823" s="38"/>
      <c r="I823" s="269"/>
      <c r="J823" s="21"/>
      <c r="K823" s="270"/>
      <c r="L823" s="37"/>
      <c r="N823" s="37"/>
      <c r="O823" s="29"/>
      <c r="U823" s="207"/>
      <c r="X823" s="9"/>
    </row>
    <row r="824" spans="3:24">
      <c r="C824"/>
      <c r="D824" s="2"/>
      <c r="E824" s="2"/>
      <c r="F824" s="38"/>
      <c r="G824" s="38"/>
      <c r="H824" s="38"/>
      <c r="I824" s="269"/>
      <c r="J824" s="21"/>
      <c r="K824" s="270"/>
      <c r="L824" s="37"/>
      <c r="N824" s="37"/>
      <c r="O824" s="29"/>
      <c r="U824" s="207"/>
      <c r="X824" s="9"/>
    </row>
    <row r="825" spans="3:24">
      <c r="C825"/>
      <c r="D825" s="2"/>
      <c r="E825" s="2"/>
      <c r="F825" s="38"/>
      <c r="G825" s="38"/>
      <c r="H825" s="38"/>
      <c r="I825" s="269"/>
      <c r="J825" s="21"/>
      <c r="K825" s="270"/>
      <c r="L825" s="37"/>
      <c r="N825" s="37"/>
      <c r="O825" s="29"/>
      <c r="U825" s="207"/>
      <c r="X825" s="9"/>
    </row>
    <row r="826" spans="3:24">
      <c r="C826"/>
      <c r="D826" s="2"/>
      <c r="E826" s="2"/>
      <c r="F826" s="38"/>
      <c r="G826" s="38"/>
      <c r="H826" s="38"/>
      <c r="I826" s="269"/>
      <c r="J826" s="21"/>
      <c r="K826" s="270"/>
      <c r="L826" s="37"/>
      <c r="N826" s="37"/>
      <c r="O826" s="29"/>
      <c r="U826" s="207"/>
      <c r="X826" s="9"/>
    </row>
    <row r="827" spans="3:24">
      <c r="C827"/>
      <c r="D827" s="2"/>
      <c r="E827" s="2"/>
      <c r="F827" s="38"/>
      <c r="G827" s="38"/>
      <c r="H827" s="38"/>
      <c r="I827" s="269"/>
      <c r="J827" s="21"/>
      <c r="K827" s="270"/>
      <c r="L827" s="37"/>
      <c r="N827" s="37"/>
      <c r="O827" s="29"/>
      <c r="U827" s="207"/>
      <c r="X827" s="9"/>
    </row>
    <row r="828" spans="3:24">
      <c r="C828"/>
      <c r="D828" s="2"/>
      <c r="E828" s="2"/>
      <c r="F828" s="38"/>
      <c r="G828" s="38"/>
      <c r="H828" s="38"/>
      <c r="I828" s="269"/>
      <c r="J828" s="21"/>
      <c r="K828" s="270"/>
      <c r="L828" s="37"/>
      <c r="N828" s="37"/>
      <c r="O828" s="29"/>
      <c r="U828" s="207"/>
      <c r="X828" s="9"/>
    </row>
    <row r="829" spans="3:24">
      <c r="C829"/>
      <c r="D829" s="2"/>
      <c r="E829" s="2"/>
      <c r="F829" s="38"/>
      <c r="G829" s="38"/>
      <c r="H829" s="38"/>
      <c r="I829" s="269"/>
      <c r="J829" s="21"/>
      <c r="K829" s="270"/>
      <c r="L829" s="37"/>
      <c r="N829" s="37"/>
      <c r="O829" s="29"/>
      <c r="U829" s="207"/>
      <c r="X829" s="9"/>
    </row>
    <row r="830" spans="3:24">
      <c r="C830"/>
      <c r="D830" s="2"/>
      <c r="E830" s="2"/>
      <c r="F830" s="38"/>
      <c r="G830" s="38"/>
      <c r="H830" s="38"/>
      <c r="I830" s="269"/>
      <c r="J830" s="21"/>
      <c r="K830" s="270"/>
      <c r="L830" s="37"/>
      <c r="N830" s="37"/>
      <c r="O830" s="29"/>
      <c r="U830" s="207"/>
      <c r="X830" s="9"/>
    </row>
    <row r="831" spans="3:24">
      <c r="C831"/>
      <c r="D831" s="2"/>
      <c r="E831" s="2"/>
      <c r="F831" s="38"/>
      <c r="G831" s="38"/>
      <c r="H831" s="38"/>
      <c r="I831" s="269"/>
      <c r="J831" s="21"/>
      <c r="K831" s="270"/>
      <c r="L831" s="37"/>
      <c r="N831" s="37"/>
      <c r="O831" s="29"/>
      <c r="U831" s="207"/>
      <c r="X831" s="9"/>
    </row>
    <row r="832" spans="3:24">
      <c r="C832"/>
      <c r="D832" s="2"/>
      <c r="E832" s="2"/>
      <c r="F832" s="38"/>
      <c r="G832" s="38"/>
      <c r="H832" s="38"/>
      <c r="I832" s="269"/>
      <c r="J832" s="21"/>
      <c r="K832" s="270"/>
      <c r="L832" s="37"/>
      <c r="N832" s="37"/>
      <c r="O832" s="29"/>
      <c r="U832" s="207"/>
      <c r="X832" s="9"/>
    </row>
    <row r="833" spans="3:24">
      <c r="C833"/>
      <c r="D833" s="2"/>
      <c r="E833" s="2"/>
      <c r="F833" s="38"/>
      <c r="G833" s="38"/>
      <c r="H833" s="38"/>
      <c r="I833" s="269"/>
      <c r="J833" s="21"/>
      <c r="K833" s="270"/>
      <c r="L833" s="37"/>
      <c r="N833" s="37"/>
      <c r="O833" s="29"/>
      <c r="U833" s="207"/>
      <c r="X833" s="9"/>
    </row>
    <row r="834" spans="3:24">
      <c r="C834"/>
      <c r="D834" s="2"/>
      <c r="E834" s="2"/>
      <c r="F834" s="38"/>
      <c r="G834" s="38"/>
      <c r="H834" s="38"/>
      <c r="I834" s="269"/>
      <c r="J834" s="21"/>
      <c r="K834" s="270"/>
      <c r="L834" s="37"/>
      <c r="N834" s="37"/>
      <c r="O834" s="29"/>
      <c r="U834" s="207"/>
      <c r="X834" s="9"/>
    </row>
    <row r="835" spans="3:24">
      <c r="C835"/>
      <c r="D835" s="2"/>
      <c r="E835" s="2"/>
      <c r="F835" s="38"/>
      <c r="G835" s="38"/>
      <c r="H835" s="38"/>
      <c r="I835" s="269"/>
      <c r="J835" s="21"/>
      <c r="K835" s="270"/>
      <c r="L835" s="37"/>
      <c r="N835" s="37"/>
      <c r="O835" s="29"/>
      <c r="U835" s="207"/>
      <c r="X835" s="9"/>
    </row>
    <row r="836" spans="3:24">
      <c r="C836"/>
      <c r="D836" s="2"/>
      <c r="E836" s="2"/>
      <c r="F836" s="38"/>
      <c r="G836" s="38"/>
      <c r="H836" s="38"/>
      <c r="I836" s="269"/>
      <c r="J836" s="21"/>
      <c r="K836" s="270"/>
      <c r="L836" s="37"/>
      <c r="N836" s="37"/>
      <c r="O836" s="29"/>
      <c r="U836" s="207"/>
      <c r="X836" s="9"/>
    </row>
    <row r="837" spans="3:24">
      <c r="C837"/>
      <c r="D837" s="2"/>
      <c r="E837" s="2"/>
      <c r="F837" s="38"/>
      <c r="G837" s="38"/>
      <c r="H837" s="38"/>
      <c r="I837" s="269"/>
      <c r="J837" s="21"/>
      <c r="K837" s="270"/>
      <c r="L837" s="37"/>
      <c r="N837" s="37"/>
      <c r="O837" s="29"/>
      <c r="U837" s="207"/>
      <c r="X837" s="9"/>
    </row>
    <row r="838" spans="3:24">
      <c r="C838"/>
      <c r="D838" s="2"/>
      <c r="E838" s="2"/>
      <c r="F838" s="38"/>
      <c r="G838" s="38"/>
      <c r="H838" s="38"/>
      <c r="I838" s="269"/>
      <c r="J838" s="21"/>
      <c r="K838" s="270"/>
      <c r="L838" s="37"/>
      <c r="N838" s="37"/>
      <c r="O838" s="29"/>
      <c r="U838" s="207"/>
      <c r="X838" s="9"/>
    </row>
    <row r="839" spans="3:24">
      <c r="C839"/>
      <c r="D839" s="2"/>
      <c r="E839" s="2"/>
      <c r="F839" s="38"/>
      <c r="G839" s="38"/>
      <c r="H839" s="38"/>
      <c r="I839" s="269"/>
      <c r="J839" s="21"/>
      <c r="K839" s="270"/>
      <c r="L839" s="37"/>
      <c r="N839" s="37"/>
      <c r="O839" s="29"/>
      <c r="U839" s="207"/>
      <c r="X839" s="9"/>
    </row>
    <row r="840" spans="3:24">
      <c r="C840"/>
      <c r="D840" s="2"/>
      <c r="E840" s="2"/>
      <c r="F840" s="38"/>
      <c r="G840" s="38"/>
      <c r="H840" s="38"/>
      <c r="I840" s="269"/>
      <c r="J840" s="21"/>
      <c r="K840" s="270"/>
      <c r="L840" s="37"/>
      <c r="N840" s="37"/>
      <c r="O840" s="29"/>
      <c r="U840" s="207"/>
      <c r="X840" s="9"/>
    </row>
    <row r="841" spans="3:24">
      <c r="C841"/>
      <c r="D841" s="2"/>
      <c r="E841" s="2"/>
      <c r="F841" s="38"/>
      <c r="G841" s="38"/>
      <c r="H841" s="38"/>
      <c r="I841" s="269"/>
      <c r="J841" s="21"/>
      <c r="K841" s="270"/>
      <c r="L841" s="37"/>
      <c r="N841" s="37"/>
      <c r="O841" s="29"/>
      <c r="U841" s="207"/>
      <c r="X841" s="9"/>
    </row>
    <row r="842" spans="3:24">
      <c r="C842"/>
      <c r="D842" s="2"/>
      <c r="E842" s="2"/>
      <c r="F842" s="38"/>
      <c r="G842" s="38"/>
      <c r="H842" s="38"/>
      <c r="I842" s="269"/>
      <c r="J842" s="21"/>
      <c r="K842" s="270"/>
      <c r="L842" s="37"/>
      <c r="N842" s="37"/>
      <c r="O842" s="29"/>
      <c r="U842" s="207"/>
      <c r="X842" s="9"/>
    </row>
    <row r="843" spans="3:24">
      <c r="C843"/>
      <c r="D843" s="2"/>
      <c r="E843" s="2"/>
      <c r="F843" s="38"/>
      <c r="G843" s="38"/>
      <c r="H843" s="38"/>
      <c r="I843" s="269"/>
      <c r="J843" s="21"/>
      <c r="K843" s="270"/>
      <c r="L843" s="37"/>
      <c r="N843" s="37"/>
      <c r="O843" s="29"/>
      <c r="U843" s="207"/>
      <c r="X843" s="9"/>
    </row>
    <row r="844" spans="3:24">
      <c r="C844"/>
      <c r="D844" s="2"/>
      <c r="E844" s="2"/>
      <c r="F844" s="38"/>
      <c r="G844" s="38"/>
      <c r="H844" s="38"/>
      <c r="I844" s="269"/>
      <c r="J844" s="21"/>
      <c r="K844" s="270"/>
      <c r="L844" s="37"/>
      <c r="N844" s="37"/>
      <c r="O844" s="29"/>
      <c r="U844" s="207"/>
      <c r="X844" s="9"/>
    </row>
    <row r="845" spans="3:24">
      <c r="C845"/>
      <c r="D845" s="2"/>
      <c r="E845" s="2"/>
      <c r="F845" s="38"/>
      <c r="G845" s="38"/>
      <c r="H845" s="38"/>
      <c r="I845" s="269"/>
      <c r="J845" s="21"/>
      <c r="K845" s="270"/>
      <c r="L845" s="37"/>
      <c r="N845" s="37"/>
      <c r="O845" s="29"/>
      <c r="U845" s="207"/>
      <c r="X845" s="9"/>
    </row>
    <row r="846" spans="3:24">
      <c r="C846"/>
      <c r="D846" s="2"/>
      <c r="E846" s="2"/>
      <c r="F846" s="38"/>
      <c r="G846" s="38"/>
      <c r="H846" s="38"/>
      <c r="I846" s="269"/>
      <c r="J846" s="21"/>
      <c r="K846" s="270"/>
      <c r="L846" s="37"/>
      <c r="N846" s="37"/>
      <c r="O846" s="29"/>
      <c r="U846" s="207"/>
      <c r="X846" s="9"/>
    </row>
    <row r="847" spans="3:24">
      <c r="C847"/>
      <c r="D847" s="2"/>
      <c r="E847" s="2"/>
      <c r="F847" s="38"/>
      <c r="G847" s="38"/>
      <c r="H847" s="38"/>
      <c r="I847" s="269"/>
      <c r="J847" s="21"/>
      <c r="K847" s="270"/>
      <c r="L847" s="37"/>
      <c r="N847" s="37"/>
      <c r="O847" s="29"/>
      <c r="U847" s="207"/>
      <c r="X847" s="9"/>
    </row>
    <row r="848" spans="3:24">
      <c r="C848"/>
      <c r="D848" s="2"/>
      <c r="E848" s="2"/>
      <c r="F848" s="38"/>
      <c r="G848" s="38"/>
      <c r="H848" s="38"/>
      <c r="I848" s="269"/>
      <c r="J848" s="21"/>
      <c r="K848" s="270"/>
      <c r="L848" s="37"/>
      <c r="N848" s="37"/>
      <c r="O848" s="29"/>
      <c r="U848" s="207"/>
      <c r="X848" s="9"/>
    </row>
    <row r="849" spans="3:24">
      <c r="C849"/>
      <c r="D849" s="2"/>
      <c r="E849" s="2"/>
      <c r="F849" s="38"/>
      <c r="G849" s="38"/>
      <c r="H849" s="38"/>
      <c r="I849" s="269"/>
      <c r="J849" s="21"/>
      <c r="K849" s="270"/>
      <c r="L849" s="37"/>
      <c r="N849" s="37"/>
      <c r="O849" s="29"/>
      <c r="U849" s="207"/>
      <c r="X849" s="9"/>
    </row>
    <row r="850" spans="3:24">
      <c r="C850"/>
      <c r="D850" s="2"/>
      <c r="E850" s="2"/>
      <c r="F850" s="38"/>
      <c r="G850" s="38"/>
      <c r="H850" s="38"/>
      <c r="I850" s="269"/>
      <c r="J850" s="21"/>
      <c r="K850" s="270"/>
      <c r="L850" s="37"/>
      <c r="N850" s="37"/>
      <c r="O850" s="29"/>
      <c r="U850" s="207"/>
      <c r="X850" s="9"/>
    </row>
    <row r="851" spans="3:24">
      <c r="C851"/>
      <c r="D851" s="2"/>
      <c r="E851" s="2"/>
      <c r="F851" s="38"/>
      <c r="G851" s="38"/>
      <c r="H851" s="38"/>
      <c r="I851" s="269"/>
      <c r="J851" s="21"/>
      <c r="K851" s="270"/>
      <c r="L851" s="37"/>
      <c r="N851" s="37"/>
      <c r="O851" s="29"/>
      <c r="U851" s="207"/>
      <c r="X851" s="9"/>
    </row>
    <row r="852" spans="3:24">
      <c r="C852"/>
      <c r="D852" s="2"/>
      <c r="E852" s="2"/>
      <c r="F852" s="38"/>
      <c r="G852" s="38"/>
      <c r="H852" s="38"/>
      <c r="I852" s="269"/>
      <c r="J852" s="21"/>
      <c r="K852" s="270"/>
      <c r="L852" s="37"/>
      <c r="N852" s="37"/>
      <c r="O852" s="29"/>
      <c r="U852" s="207"/>
      <c r="X852" s="9"/>
    </row>
    <row r="853" spans="3:24">
      <c r="C853"/>
      <c r="D853" s="2"/>
      <c r="E853" s="2"/>
      <c r="F853" s="38"/>
      <c r="G853" s="38"/>
      <c r="H853" s="38"/>
      <c r="I853" s="269"/>
      <c r="J853" s="21"/>
      <c r="K853" s="270"/>
      <c r="L853" s="37"/>
      <c r="N853" s="37"/>
      <c r="O853" s="29"/>
      <c r="U853" s="207"/>
      <c r="X853" s="9"/>
    </row>
    <row r="854" spans="3:24">
      <c r="C854"/>
      <c r="D854" s="2"/>
      <c r="E854" s="2"/>
      <c r="F854" s="38"/>
      <c r="G854" s="38"/>
      <c r="H854" s="38"/>
      <c r="I854" s="269"/>
      <c r="J854" s="21"/>
      <c r="K854" s="270"/>
      <c r="L854" s="37"/>
      <c r="N854" s="37"/>
      <c r="O854" s="29"/>
      <c r="U854" s="207"/>
      <c r="X854" s="9"/>
    </row>
    <row r="855" spans="3:24">
      <c r="C855"/>
      <c r="D855" s="2"/>
      <c r="E855" s="2"/>
      <c r="F855" s="38"/>
      <c r="G855" s="38"/>
      <c r="H855" s="38"/>
      <c r="I855" s="269"/>
      <c r="J855" s="21"/>
      <c r="K855" s="270"/>
      <c r="L855" s="37"/>
      <c r="N855" s="37"/>
      <c r="O855" s="29"/>
      <c r="U855" s="207"/>
      <c r="X855" s="9"/>
    </row>
    <row r="856" spans="3:24">
      <c r="C856"/>
      <c r="D856" s="2"/>
      <c r="E856" s="2"/>
      <c r="F856" s="38"/>
      <c r="G856" s="38"/>
      <c r="H856" s="38"/>
      <c r="I856" s="269"/>
      <c r="J856" s="21"/>
      <c r="K856" s="270"/>
      <c r="L856" s="37"/>
      <c r="N856" s="37"/>
      <c r="O856" s="29"/>
      <c r="U856" s="207"/>
      <c r="X856" s="9"/>
    </row>
    <row r="857" spans="3:24">
      <c r="C857"/>
      <c r="D857" s="2"/>
      <c r="E857" s="2"/>
      <c r="F857" s="38"/>
      <c r="G857" s="38"/>
      <c r="H857" s="38"/>
      <c r="I857" s="269"/>
      <c r="J857" s="21"/>
      <c r="K857" s="270"/>
      <c r="L857" s="37"/>
      <c r="N857" s="37"/>
      <c r="O857" s="29"/>
      <c r="U857" s="207"/>
      <c r="X857" s="9"/>
    </row>
    <row r="858" spans="3:24">
      <c r="C858"/>
      <c r="D858" s="2"/>
      <c r="E858" s="2"/>
      <c r="F858" s="38"/>
      <c r="G858" s="38"/>
      <c r="H858" s="38"/>
      <c r="I858" s="269"/>
      <c r="J858" s="21"/>
      <c r="K858" s="270"/>
      <c r="L858" s="37"/>
      <c r="N858" s="37"/>
      <c r="O858" s="29"/>
      <c r="U858" s="207"/>
      <c r="X858" s="9"/>
    </row>
    <row r="859" spans="3:24">
      <c r="C859"/>
      <c r="D859" s="2"/>
      <c r="E859" s="2"/>
      <c r="F859" s="38"/>
      <c r="G859" s="38"/>
      <c r="H859" s="38"/>
      <c r="I859" s="269"/>
      <c r="J859" s="21"/>
      <c r="K859" s="270"/>
      <c r="L859" s="37"/>
      <c r="N859" s="37"/>
      <c r="O859" s="29"/>
      <c r="U859" s="207"/>
      <c r="X859" s="9"/>
    </row>
    <row r="860" spans="3:24">
      <c r="C860"/>
      <c r="D860" s="2"/>
      <c r="E860" s="2"/>
      <c r="F860" s="38"/>
      <c r="G860" s="38"/>
      <c r="H860" s="38"/>
      <c r="I860" s="269"/>
      <c r="J860" s="21"/>
      <c r="K860" s="270"/>
      <c r="L860" s="37"/>
      <c r="N860" s="37"/>
      <c r="O860" s="29"/>
      <c r="U860" s="207"/>
      <c r="X860" s="9"/>
    </row>
    <row r="861" spans="3:24">
      <c r="C861"/>
      <c r="D861" s="2"/>
      <c r="E861" s="2"/>
      <c r="F861" s="38"/>
      <c r="G861" s="38"/>
      <c r="H861" s="38"/>
      <c r="I861" s="269"/>
      <c r="J861" s="21"/>
      <c r="K861" s="270"/>
      <c r="L861" s="37"/>
      <c r="N861" s="37"/>
      <c r="O861" s="29"/>
      <c r="U861" s="207"/>
      <c r="X861" s="9"/>
    </row>
    <row r="862" spans="3:24">
      <c r="C862"/>
      <c r="D862" s="2"/>
      <c r="E862" s="2"/>
      <c r="F862" s="38"/>
      <c r="G862" s="38"/>
      <c r="H862" s="38"/>
      <c r="I862" s="269"/>
      <c r="J862" s="21"/>
      <c r="K862" s="270"/>
      <c r="L862" s="37"/>
      <c r="N862" s="37"/>
      <c r="O862" s="29"/>
      <c r="U862" s="207"/>
      <c r="X862" s="9"/>
    </row>
    <row r="863" spans="3:24">
      <c r="C863"/>
      <c r="D863" s="2"/>
      <c r="E863" s="2"/>
      <c r="F863" s="38"/>
      <c r="G863" s="38"/>
      <c r="H863" s="38"/>
      <c r="I863" s="269"/>
      <c r="J863" s="21"/>
      <c r="K863" s="270"/>
      <c r="L863" s="37"/>
      <c r="N863" s="37"/>
      <c r="O863" s="29"/>
      <c r="U863" s="207"/>
      <c r="X863" s="9"/>
    </row>
    <row r="864" spans="3:24">
      <c r="C864"/>
      <c r="D864" s="2"/>
      <c r="E864" s="2"/>
      <c r="F864" s="38"/>
      <c r="G864" s="38"/>
      <c r="H864" s="38"/>
      <c r="I864" s="269"/>
      <c r="J864" s="21"/>
      <c r="K864" s="270"/>
      <c r="L864" s="37"/>
      <c r="N864" s="37"/>
      <c r="O864" s="29"/>
      <c r="U864" s="207"/>
      <c r="X864" s="9"/>
    </row>
    <row r="865" spans="3:24">
      <c r="C865"/>
      <c r="D865" s="2"/>
      <c r="E865" s="2"/>
      <c r="F865" s="38"/>
      <c r="G865" s="38"/>
      <c r="H865" s="38"/>
      <c r="I865" s="269"/>
      <c r="J865" s="21"/>
      <c r="K865" s="270"/>
      <c r="L865" s="37"/>
      <c r="N865" s="37"/>
      <c r="O865" s="29"/>
      <c r="U865" s="207"/>
      <c r="X865" s="9"/>
    </row>
    <row r="866" spans="3:24">
      <c r="C866"/>
      <c r="D866" s="2"/>
      <c r="E866" s="2"/>
      <c r="F866" s="38"/>
      <c r="G866" s="38"/>
      <c r="H866" s="38"/>
      <c r="I866" s="269"/>
      <c r="J866" s="21"/>
      <c r="K866" s="270"/>
      <c r="L866" s="37"/>
      <c r="N866" s="37"/>
      <c r="O866" s="29"/>
      <c r="U866" s="207"/>
      <c r="X866" s="9"/>
    </row>
    <row r="867" spans="3:24">
      <c r="C867"/>
      <c r="D867" s="2"/>
      <c r="E867" s="2"/>
      <c r="F867" s="38"/>
      <c r="G867" s="38"/>
      <c r="H867" s="38"/>
      <c r="I867" s="269"/>
      <c r="J867" s="21"/>
      <c r="K867" s="270"/>
      <c r="L867" s="37"/>
      <c r="N867" s="37"/>
      <c r="O867" s="29"/>
      <c r="U867" s="207"/>
      <c r="X867" s="9"/>
    </row>
    <row r="868" spans="3:24">
      <c r="C868"/>
      <c r="D868" s="2"/>
      <c r="E868" s="2"/>
      <c r="F868" s="38"/>
      <c r="G868" s="38"/>
      <c r="H868" s="38"/>
      <c r="I868" s="269"/>
      <c r="J868" s="21"/>
      <c r="K868" s="270"/>
      <c r="L868" s="37"/>
      <c r="N868" s="37"/>
      <c r="O868" s="29"/>
      <c r="U868" s="207"/>
      <c r="X868" s="9"/>
    </row>
    <row r="869" spans="3:24">
      <c r="C869"/>
      <c r="D869" s="2"/>
      <c r="E869" s="2"/>
      <c r="F869" s="38"/>
      <c r="G869" s="38"/>
      <c r="H869" s="38"/>
      <c r="I869" s="269"/>
      <c r="J869" s="21"/>
      <c r="K869" s="270"/>
      <c r="L869" s="37"/>
      <c r="N869" s="37"/>
      <c r="O869" s="29"/>
      <c r="U869" s="207"/>
      <c r="X869" s="9"/>
    </row>
    <row r="870" spans="3:24">
      <c r="C870"/>
      <c r="D870" s="2"/>
      <c r="E870" s="2"/>
      <c r="F870" s="38"/>
      <c r="G870" s="38"/>
      <c r="H870" s="38"/>
      <c r="I870" s="269"/>
      <c r="J870" s="21"/>
      <c r="K870" s="270"/>
      <c r="L870" s="37"/>
      <c r="N870" s="37"/>
      <c r="O870" s="29"/>
      <c r="U870" s="207"/>
      <c r="X870" s="9"/>
    </row>
    <row r="871" spans="3:24">
      <c r="C871"/>
      <c r="D871" s="2"/>
      <c r="E871" s="2"/>
      <c r="F871" s="38"/>
      <c r="G871" s="38"/>
      <c r="H871" s="38"/>
      <c r="I871" s="269"/>
      <c r="J871" s="21"/>
      <c r="K871" s="270"/>
      <c r="L871" s="37"/>
      <c r="N871" s="37"/>
      <c r="O871" s="29"/>
      <c r="U871" s="207"/>
      <c r="X871" s="9"/>
    </row>
    <row r="872" spans="3:24">
      <c r="C872"/>
      <c r="D872" s="2"/>
      <c r="E872" s="2"/>
      <c r="F872" s="38"/>
      <c r="G872" s="38"/>
      <c r="H872" s="38"/>
      <c r="I872" s="269"/>
      <c r="J872" s="21"/>
      <c r="K872" s="270"/>
      <c r="L872" s="37"/>
      <c r="N872" s="37"/>
      <c r="O872" s="29"/>
      <c r="U872" s="207"/>
      <c r="X872" s="9"/>
    </row>
    <row r="873" spans="3:24">
      <c r="C873"/>
      <c r="D873" s="2"/>
      <c r="E873" s="2"/>
      <c r="F873" s="38"/>
      <c r="G873" s="38"/>
      <c r="H873" s="38"/>
      <c r="I873" s="269"/>
      <c r="J873" s="21"/>
      <c r="K873" s="270"/>
      <c r="L873" s="37"/>
      <c r="N873" s="37"/>
      <c r="O873" s="29"/>
      <c r="U873" s="207"/>
      <c r="X873" s="9"/>
    </row>
    <row r="874" spans="3:24">
      <c r="C874"/>
      <c r="D874" s="2"/>
      <c r="E874" s="2"/>
      <c r="F874" s="38"/>
      <c r="G874" s="38"/>
      <c r="H874" s="38"/>
      <c r="I874" s="269"/>
      <c r="J874" s="21"/>
      <c r="K874" s="270"/>
      <c r="L874" s="37"/>
      <c r="N874" s="37"/>
      <c r="O874" s="29"/>
      <c r="U874" s="207"/>
      <c r="X874" s="9"/>
    </row>
    <row r="875" spans="3:24">
      <c r="C875"/>
      <c r="D875" s="2"/>
      <c r="E875" s="2"/>
      <c r="F875" s="38"/>
      <c r="G875" s="38"/>
      <c r="H875" s="38"/>
      <c r="I875" s="269"/>
      <c r="J875" s="21"/>
      <c r="K875" s="270"/>
      <c r="L875" s="37"/>
      <c r="N875" s="37"/>
      <c r="O875" s="29"/>
      <c r="U875" s="207"/>
      <c r="X875" s="9"/>
    </row>
    <row r="876" spans="3:24">
      <c r="C876"/>
      <c r="D876" s="2"/>
      <c r="E876" s="2"/>
      <c r="F876" s="38"/>
      <c r="G876" s="38"/>
      <c r="H876" s="38"/>
      <c r="I876" s="269"/>
      <c r="J876" s="21"/>
      <c r="K876" s="270"/>
      <c r="L876" s="37"/>
      <c r="N876" s="37"/>
      <c r="O876" s="29"/>
      <c r="U876" s="207"/>
      <c r="X876" s="9"/>
    </row>
    <row r="877" spans="3:24">
      <c r="C877"/>
      <c r="D877" s="2"/>
      <c r="E877" s="2"/>
      <c r="F877" s="38"/>
      <c r="G877" s="38"/>
      <c r="H877" s="38"/>
      <c r="I877" s="269"/>
      <c r="J877" s="21"/>
      <c r="K877" s="270"/>
      <c r="L877" s="37"/>
      <c r="N877" s="37"/>
      <c r="O877" s="29"/>
      <c r="U877" s="207"/>
      <c r="X877" s="9"/>
    </row>
    <row r="878" spans="3:24">
      <c r="C878"/>
      <c r="D878" s="2"/>
      <c r="E878" s="2"/>
      <c r="F878" s="38"/>
      <c r="G878" s="38"/>
      <c r="H878" s="38"/>
      <c r="I878" s="269"/>
      <c r="J878" s="21"/>
      <c r="K878" s="270"/>
      <c r="L878" s="37"/>
      <c r="N878" s="37"/>
      <c r="O878" s="29"/>
      <c r="U878" s="207"/>
      <c r="X878" s="9"/>
    </row>
    <row r="879" spans="3:24">
      <c r="C879"/>
      <c r="D879" s="2"/>
      <c r="E879" s="2"/>
      <c r="F879" s="38"/>
      <c r="G879" s="38"/>
      <c r="H879" s="38"/>
      <c r="I879" s="269"/>
      <c r="J879" s="21"/>
      <c r="K879" s="270"/>
      <c r="L879" s="37"/>
      <c r="N879" s="37"/>
      <c r="O879" s="29"/>
      <c r="U879" s="207"/>
      <c r="X879" s="9"/>
    </row>
    <row r="880" spans="3:24">
      <c r="C880"/>
      <c r="D880" s="2"/>
      <c r="E880" s="2"/>
      <c r="F880" s="38"/>
      <c r="G880" s="38"/>
      <c r="H880" s="38"/>
      <c r="I880" s="269"/>
      <c r="J880" s="21"/>
      <c r="K880" s="270"/>
      <c r="L880" s="37"/>
      <c r="N880" s="37"/>
      <c r="O880" s="29"/>
      <c r="U880" s="207"/>
      <c r="X880" s="9"/>
    </row>
    <row r="881" spans="3:24">
      <c r="C881"/>
      <c r="D881" s="2"/>
      <c r="E881" s="2"/>
      <c r="F881" s="38"/>
      <c r="G881" s="38"/>
      <c r="H881" s="38"/>
      <c r="I881" s="269"/>
      <c r="J881" s="21"/>
      <c r="K881" s="270"/>
      <c r="L881" s="37"/>
      <c r="N881" s="37"/>
      <c r="O881" s="29"/>
      <c r="U881" s="207"/>
      <c r="X881" s="9"/>
    </row>
    <row r="882" spans="3:24">
      <c r="C882"/>
      <c r="D882" s="2"/>
      <c r="E882" s="2"/>
      <c r="F882" s="38"/>
      <c r="G882" s="38"/>
      <c r="H882" s="38"/>
      <c r="I882" s="269"/>
      <c r="J882" s="21"/>
      <c r="K882" s="270"/>
      <c r="L882" s="37"/>
      <c r="N882" s="37"/>
      <c r="O882" s="29"/>
      <c r="U882" s="207"/>
      <c r="X882" s="9"/>
    </row>
    <row r="883" spans="3:24">
      <c r="C883"/>
      <c r="D883" s="2"/>
      <c r="E883" s="2"/>
      <c r="F883" s="38"/>
      <c r="G883" s="38"/>
      <c r="H883" s="38"/>
      <c r="I883" s="269"/>
      <c r="J883" s="21"/>
      <c r="K883" s="270"/>
      <c r="L883" s="37"/>
      <c r="N883" s="37"/>
      <c r="O883" s="29"/>
      <c r="U883" s="207"/>
      <c r="X883" s="9"/>
    </row>
    <row r="884" spans="3:24">
      <c r="C884"/>
      <c r="D884" s="2"/>
      <c r="E884" s="2"/>
      <c r="F884" s="38"/>
      <c r="G884" s="38"/>
      <c r="H884" s="38"/>
      <c r="I884" s="269"/>
      <c r="J884" s="21"/>
      <c r="K884" s="270"/>
      <c r="L884" s="37"/>
      <c r="N884" s="37"/>
      <c r="O884" s="29"/>
      <c r="U884" s="207"/>
      <c r="X884" s="9"/>
    </row>
    <row r="885" spans="3:24">
      <c r="C885"/>
      <c r="D885" s="2"/>
      <c r="E885" s="2"/>
      <c r="F885" s="38"/>
      <c r="G885" s="38"/>
      <c r="H885" s="38"/>
      <c r="I885" s="269"/>
      <c r="J885" s="21"/>
      <c r="K885" s="270"/>
      <c r="L885" s="37"/>
      <c r="N885" s="37"/>
      <c r="O885" s="29"/>
      <c r="U885" s="207"/>
      <c r="X885" s="9"/>
    </row>
    <row r="886" spans="3:24">
      <c r="C886"/>
      <c r="D886" s="2"/>
      <c r="E886" s="2"/>
      <c r="F886" s="38"/>
      <c r="G886" s="38"/>
      <c r="H886" s="38"/>
      <c r="I886" s="269"/>
      <c r="J886" s="21"/>
      <c r="K886" s="270"/>
      <c r="L886" s="37"/>
      <c r="N886" s="37"/>
      <c r="O886" s="29"/>
      <c r="U886" s="207"/>
      <c r="X886" s="9"/>
    </row>
    <row r="887" spans="3:24">
      <c r="C887"/>
      <c r="D887" s="2"/>
      <c r="E887" s="2"/>
      <c r="F887" s="38"/>
      <c r="G887" s="38"/>
      <c r="H887" s="38"/>
      <c r="I887" s="269"/>
      <c r="J887" s="21"/>
      <c r="K887" s="270"/>
      <c r="L887" s="37"/>
      <c r="N887" s="37"/>
      <c r="O887" s="29"/>
      <c r="U887" s="207"/>
      <c r="X887" s="9"/>
    </row>
    <row r="888" spans="3:24">
      <c r="C888"/>
      <c r="D888" s="2"/>
      <c r="E888" s="2"/>
      <c r="F888" s="38"/>
      <c r="G888" s="38"/>
      <c r="H888" s="38"/>
      <c r="I888" s="269"/>
      <c r="J888" s="21"/>
      <c r="K888" s="270"/>
      <c r="L888" s="37"/>
      <c r="N888" s="37"/>
      <c r="O888" s="29"/>
      <c r="U888" s="207"/>
      <c r="X888" s="9"/>
    </row>
    <row r="889" spans="3:24">
      <c r="C889"/>
      <c r="D889" s="2"/>
      <c r="E889" s="2"/>
      <c r="F889" s="38"/>
      <c r="G889" s="38"/>
      <c r="H889" s="38"/>
      <c r="I889" s="269"/>
      <c r="J889" s="21"/>
      <c r="K889" s="270"/>
      <c r="L889" s="37"/>
      <c r="N889" s="37"/>
      <c r="O889" s="29"/>
      <c r="U889" s="207"/>
      <c r="X889" s="9"/>
    </row>
    <row r="890" spans="3:24">
      <c r="C890"/>
      <c r="D890" s="2"/>
      <c r="E890" s="2"/>
      <c r="F890" s="38"/>
      <c r="G890" s="38"/>
      <c r="H890" s="38"/>
      <c r="I890" s="269"/>
      <c r="J890" s="21"/>
      <c r="K890" s="270"/>
      <c r="L890" s="37"/>
      <c r="N890" s="37"/>
      <c r="O890" s="29"/>
      <c r="U890" s="207"/>
      <c r="X890" s="9"/>
    </row>
    <row r="891" spans="3:24">
      <c r="C891"/>
      <c r="D891" s="2"/>
      <c r="E891" s="2"/>
      <c r="F891" s="38"/>
      <c r="G891" s="38"/>
      <c r="H891" s="38"/>
      <c r="I891" s="269"/>
      <c r="J891" s="21"/>
      <c r="K891" s="270"/>
      <c r="L891" s="37"/>
      <c r="N891" s="37"/>
      <c r="O891" s="29"/>
      <c r="U891" s="207"/>
      <c r="X891" s="9"/>
    </row>
    <row r="892" spans="3:24">
      <c r="C892"/>
      <c r="D892" s="2"/>
      <c r="E892" s="2"/>
      <c r="F892" s="38"/>
      <c r="G892" s="38"/>
      <c r="H892" s="38"/>
      <c r="I892" s="269"/>
      <c r="J892" s="21"/>
      <c r="K892" s="270"/>
      <c r="L892" s="37"/>
      <c r="N892" s="37"/>
      <c r="O892" s="29"/>
      <c r="U892" s="207"/>
      <c r="X892" s="9"/>
    </row>
    <row r="893" spans="3:24">
      <c r="C893"/>
      <c r="D893" s="2"/>
      <c r="E893" s="2"/>
      <c r="F893" s="38"/>
      <c r="G893" s="38"/>
      <c r="H893" s="38"/>
      <c r="I893" s="269"/>
      <c r="J893" s="21"/>
      <c r="K893" s="270"/>
      <c r="L893" s="37"/>
      <c r="N893" s="37"/>
      <c r="O893" s="29"/>
      <c r="U893" s="207"/>
      <c r="X893" s="9"/>
    </row>
    <row r="894" spans="3:24">
      <c r="C894"/>
      <c r="D894" s="2"/>
      <c r="E894" s="2"/>
      <c r="F894" s="38"/>
      <c r="G894" s="38"/>
      <c r="H894" s="38"/>
      <c r="I894" s="269"/>
      <c r="J894" s="21"/>
      <c r="K894" s="270"/>
      <c r="L894" s="37"/>
      <c r="N894" s="37"/>
      <c r="O894" s="29"/>
      <c r="U894" s="207"/>
      <c r="X894" s="9"/>
    </row>
    <row r="895" spans="3:24">
      <c r="C895"/>
      <c r="D895" s="2"/>
      <c r="E895" s="2"/>
      <c r="F895" s="38"/>
      <c r="G895" s="38"/>
      <c r="H895" s="38"/>
      <c r="I895" s="269"/>
      <c r="J895" s="21"/>
      <c r="K895" s="270"/>
      <c r="L895" s="37"/>
      <c r="N895" s="37"/>
      <c r="O895" s="29"/>
      <c r="U895" s="207"/>
      <c r="X895" s="9"/>
    </row>
    <row r="896" spans="3:24">
      <c r="C896"/>
      <c r="D896" s="2"/>
      <c r="E896" s="2"/>
      <c r="F896" s="38"/>
      <c r="G896" s="38"/>
      <c r="H896" s="38"/>
      <c r="I896" s="269"/>
      <c r="J896" s="21"/>
      <c r="K896" s="270"/>
      <c r="L896" s="37"/>
      <c r="N896" s="37"/>
      <c r="O896" s="29"/>
      <c r="U896" s="207"/>
      <c r="X896" s="9"/>
    </row>
    <row r="897" spans="3:24">
      <c r="C897"/>
      <c r="D897" s="2"/>
      <c r="E897" s="2"/>
      <c r="F897" s="38"/>
      <c r="G897" s="38"/>
      <c r="H897" s="38"/>
      <c r="I897" s="269"/>
      <c r="J897" s="21"/>
      <c r="K897" s="270"/>
      <c r="L897" s="37"/>
      <c r="N897" s="37"/>
      <c r="O897" s="29"/>
      <c r="U897" s="207"/>
      <c r="X897" s="9"/>
    </row>
    <row r="898" spans="3:24">
      <c r="C898"/>
      <c r="D898" s="2"/>
      <c r="E898" s="2"/>
      <c r="F898" s="38"/>
      <c r="G898" s="38"/>
      <c r="H898" s="38"/>
      <c r="I898" s="269"/>
      <c r="J898" s="21"/>
      <c r="K898" s="270"/>
      <c r="L898" s="37"/>
      <c r="N898" s="37"/>
      <c r="O898" s="29"/>
      <c r="U898" s="207"/>
      <c r="X898" s="9"/>
    </row>
    <row r="899" spans="3:24">
      <c r="C899"/>
      <c r="D899" s="2"/>
      <c r="E899" s="2"/>
      <c r="F899" s="38"/>
      <c r="G899" s="38"/>
      <c r="H899" s="38"/>
      <c r="I899" s="269"/>
      <c r="J899" s="21"/>
      <c r="K899" s="270"/>
      <c r="L899" s="37"/>
      <c r="N899" s="37"/>
      <c r="O899" s="29"/>
      <c r="U899" s="207"/>
      <c r="X899" s="9"/>
    </row>
    <row r="900" spans="3:24">
      <c r="C900"/>
      <c r="D900" s="2"/>
      <c r="E900" s="2"/>
      <c r="F900" s="38"/>
      <c r="G900" s="38"/>
      <c r="H900" s="38"/>
      <c r="I900" s="269"/>
      <c r="J900" s="21"/>
      <c r="K900" s="270"/>
      <c r="L900" s="37"/>
      <c r="N900" s="37"/>
      <c r="O900" s="29"/>
      <c r="U900" s="207"/>
      <c r="X900" s="9"/>
    </row>
    <row r="901" spans="3:24">
      <c r="C901"/>
      <c r="D901" s="2"/>
      <c r="E901" s="2"/>
      <c r="F901" s="38"/>
      <c r="G901" s="38"/>
      <c r="H901" s="38"/>
      <c r="I901" s="269"/>
      <c r="J901" s="21"/>
      <c r="K901" s="270"/>
      <c r="L901" s="37"/>
      <c r="N901" s="37"/>
      <c r="O901" s="29"/>
      <c r="U901" s="207"/>
      <c r="X901" s="9"/>
    </row>
    <row r="902" spans="3:24">
      <c r="C902"/>
      <c r="D902" s="2"/>
      <c r="E902" s="2"/>
      <c r="F902" s="38"/>
      <c r="G902" s="38"/>
      <c r="H902" s="38"/>
      <c r="I902" s="269"/>
      <c r="J902" s="21"/>
      <c r="K902" s="270"/>
      <c r="L902" s="37"/>
      <c r="N902" s="37"/>
      <c r="O902" s="29"/>
      <c r="U902" s="207"/>
      <c r="X902" s="9"/>
    </row>
    <row r="903" spans="3:24">
      <c r="C903"/>
      <c r="D903" s="2"/>
      <c r="E903" s="2"/>
      <c r="F903" s="38"/>
      <c r="G903" s="38"/>
      <c r="H903" s="38"/>
      <c r="I903" s="269"/>
      <c r="J903" s="21"/>
      <c r="K903" s="270"/>
      <c r="L903" s="37"/>
      <c r="N903" s="37"/>
      <c r="O903" s="29"/>
      <c r="U903" s="207"/>
      <c r="X903" s="9"/>
    </row>
    <row r="904" spans="3:24">
      <c r="C904"/>
      <c r="D904" s="2"/>
      <c r="E904" s="2"/>
      <c r="F904" s="38"/>
      <c r="G904" s="38"/>
      <c r="H904" s="38"/>
      <c r="I904" s="269"/>
      <c r="J904" s="21"/>
      <c r="K904" s="270"/>
      <c r="L904" s="37"/>
      <c r="N904" s="37"/>
      <c r="O904" s="29"/>
      <c r="U904" s="207"/>
      <c r="X904" s="9"/>
    </row>
    <row r="905" spans="3:24">
      <c r="C905"/>
      <c r="D905" s="2"/>
      <c r="E905" s="2"/>
      <c r="F905" s="38"/>
      <c r="G905" s="38"/>
      <c r="H905" s="38"/>
      <c r="I905" s="269"/>
      <c r="J905" s="21"/>
      <c r="K905" s="270"/>
      <c r="L905" s="37"/>
      <c r="N905" s="37"/>
      <c r="O905" s="29"/>
      <c r="U905" s="207"/>
      <c r="X905" s="9"/>
    </row>
    <row r="906" spans="3:24">
      <c r="C906"/>
      <c r="D906" s="2"/>
      <c r="E906" s="2"/>
      <c r="F906" s="38"/>
      <c r="G906" s="38"/>
      <c r="H906" s="38"/>
      <c r="I906" s="269"/>
      <c r="J906" s="21"/>
      <c r="K906" s="270"/>
      <c r="L906" s="37"/>
      <c r="N906" s="37"/>
      <c r="O906" s="29"/>
      <c r="U906" s="207"/>
      <c r="X906" s="9"/>
    </row>
    <row r="907" spans="3:24">
      <c r="C907"/>
      <c r="D907" s="2"/>
      <c r="E907" s="2"/>
      <c r="F907" s="38"/>
      <c r="G907" s="38"/>
      <c r="H907" s="38"/>
      <c r="I907" s="269"/>
      <c r="J907" s="21"/>
      <c r="K907" s="270"/>
      <c r="L907" s="37"/>
      <c r="N907" s="37"/>
      <c r="O907" s="29"/>
      <c r="U907" s="207"/>
      <c r="X907" s="9"/>
    </row>
    <row r="908" spans="3:24">
      <c r="C908"/>
      <c r="D908" s="2"/>
      <c r="E908" s="2"/>
      <c r="F908" s="38"/>
      <c r="G908" s="38"/>
      <c r="H908" s="38"/>
      <c r="I908" s="269"/>
      <c r="J908" s="21"/>
      <c r="K908" s="270"/>
      <c r="L908" s="37"/>
      <c r="N908" s="37"/>
      <c r="O908" s="29"/>
      <c r="U908" s="207"/>
      <c r="X908" s="9"/>
    </row>
    <row r="909" spans="3:24">
      <c r="C909"/>
      <c r="D909" s="2"/>
      <c r="E909" s="2"/>
      <c r="F909" s="38"/>
      <c r="G909" s="38"/>
      <c r="H909" s="38"/>
      <c r="I909" s="269"/>
      <c r="J909" s="21"/>
      <c r="K909" s="270"/>
      <c r="L909" s="37"/>
      <c r="N909" s="37"/>
      <c r="O909" s="29"/>
      <c r="U909" s="207"/>
      <c r="X909" s="9"/>
    </row>
    <row r="910" spans="3:24">
      <c r="C910"/>
      <c r="D910" s="2"/>
      <c r="E910" s="2"/>
      <c r="F910" s="38"/>
      <c r="G910" s="38"/>
      <c r="H910" s="38"/>
      <c r="I910" s="269"/>
      <c r="J910" s="21"/>
      <c r="K910" s="270"/>
      <c r="L910" s="37"/>
      <c r="N910" s="37"/>
      <c r="O910" s="29"/>
      <c r="U910" s="207"/>
      <c r="X910" s="9"/>
    </row>
    <row r="911" spans="3:24">
      <c r="C911"/>
      <c r="D911" s="2"/>
      <c r="E911" s="2"/>
      <c r="F911" s="38"/>
      <c r="G911" s="38"/>
      <c r="H911" s="38"/>
      <c r="I911" s="269"/>
      <c r="J911" s="21"/>
      <c r="K911" s="270"/>
      <c r="L911" s="37"/>
      <c r="N911" s="37"/>
      <c r="O911" s="29"/>
      <c r="U911" s="207"/>
      <c r="X911" s="9"/>
    </row>
    <row r="912" spans="3:24">
      <c r="C912"/>
      <c r="D912" s="2"/>
      <c r="E912" s="2"/>
      <c r="F912" s="38"/>
      <c r="G912" s="38"/>
      <c r="H912" s="38"/>
      <c r="I912" s="269"/>
      <c r="J912" s="21"/>
      <c r="K912" s="270"/>
      <c r="L912" s="37"/>
      <c r="N912" s="37"/>
      <c r="O912" s="29"/>
      <c r="U912" s="207"/>
      <c r="X912" s="9"/>
    </row>
    <row r="913" spans="3:24">
      <c r="C913"/>
      <c r="D913" s="2"/>
      <c r="E913" s="2"/>
      <c r="F913" s="38"/>
      <c r="G913" s="38"/>
      <c r="H913" s="38"/>
      <c r="I913" s="269"/>
      <c r="J913" s="21"/>
      <c r="K913" s="270"/>
      <c r="L913" s="37"/>
      <c r="N913" s="37"/>
      <c r="O913" s="29"/>
      <c r="U913" s="207"/>
      <c r="X913" s="9"/>
    </row>
    <row r="914" spans="3:24">
      <c r="C914"/>
      <c r="D914" s="2"/>
      <c r="E914" s="2"/>
      <c r="F914" s="38"/>
      <c r="G914" s="38"/>
      <c r="H914" s="38"/>
      <c r="I914" s="269"/>
      <c r="J914" s="21"/>
      <c r="K914" s="270"/>
      <c r="L914" s="37"/>
      <c r="N914" s="37"/>
      <c r="O914" s="29"/>
      <c r="U914" s="207"/>
      <c r="X914" s="9"/>
    </row>
    <row r="915" spans="3:24">
      <c r="C915"/>
      <c r="D915" s="2"/>
      <c r="E915" s="2"/>
      <c r="F915" s="38"/>
      <c r="G915" s="38"/>
      <c r="H915" s="38"/>
      <c r="I915" s="269"/>
      <c r="J915" s="21"/>
      <c r="K915" s="270"/>
      <c r="L915" s="37"/>
      <c r="N915" s="37"/>
      <c r="O915" s="29"/>
      <c r="U915" s="207"/>
      <c r="X915" s="9"/>
    </row>
    <row r="916" spans="3:24">
      <c r="C916"/>
      <c r="D916" s="2"/>
      <c r="E916" s="2"/>
      <c r="F916" s="38"/>
      <c r="G916" s="38"/>
      <c r="H916" s="38"/>
      <c r="I916" s="269"/>
      <c r="J916" s="21"/>
      <c r="K916" s="270"/>
      <c r="L916" s="37"/>
      <c r="N916" s="37"/>
      <c r="O916" s="29"/>
      <c r="U916" s="207"/>
      <c r="X916" s="9"/>
    </row>
    <row r="917" spans="3:24">
      <c r="C917"/>
      <c r="D917" s="2"/>
      <c r="E917" s="2"/>
      <c r="F917" s="38"/>
      <c r="G917" s="38"/>
      <c r="H917" s="38"/>
      <c r="I917" s="269"/>
      <c r="J917" s="21"/>
      <c r="K917" s="270"/>
      <c r="L917" s="37"/>
      <c r="N917" s="37"/>
      <c r="O917" s="29"/>
      <c r="U917" s="207"/>
      <c r="X917" s="9"/>
    </row>
    <row r="918" spans="3:24">
      <c r="C918"/>
      <c r="D918" s="2"/>
      <c r="E918" s="2"/>
      <c r="F918" s="38"/>
      <c r="G918" s="38"/>
      <c r="H918" s="38"/>
      <c r="I918" s="269"/>
      <c r="J918" s="21"/>
      <c r="K918" s="270"/>
      <c r="L918" s="37"/>
      <c r="N918" s="37"/>
      <c r="O918" s="29"/>
      <c r="U918" s="207"/>
      <c r="X918" s="9"/>
    </row>
    <row r="919" spans="3:24">
      <c r="C919"/>
      <c r="D919" s="2"/>
      <c r="E919" s="2"/>
      <c r="F919" s="38"/>
      <c r="G919" s="38"/>
      <c r="H919" s="38"/>
      <c r="I919" s="269"/>
      <c r="J919" s="21"/>
      <c r="K919" s="270"/>
      <c r="L919" s="37"/>
      <c r="N919" s="37"/>
      <c r="O919" s="29"/>
      <c r="U919" s="207"/>
      <c r="X919" s="9"/>
    </row>
    <row r="920" spans="3:24">
      <c r="C920"/>
      <c r="D920" s="2"/>
      <c r="E920" s="2"/>
      <c r="F920" s="38"/>
      <c r="G920" s="38"/>
      <c r="H920" s="38"/>
      <c r="I920" s="269"/>
      <c r="J920" s="21"/>
      <c r="K920" s="270"/>
      <c r="L920" s="37"/>
      <c r="N920" s="37"/>
      <c r="O920" s="29"/>
      <c r="U920" s="207"/>
      <c r="X920" s="9"/>
    </row>
    <row r="921" spans="3:24">
      <c r="C921"/>
      <c r="D921" s="2"/>
      <c r="E921" s="2"/>
      <c r="F921" s="38"/>
      <c r="G921" s="38"/>
      <c r="H921" s="38"/>
      <c r="I921" s="269"/>
      <c r="J921" s="21"/>
      <c r="K921" s="270"/>
      <c r="L921" s="37"/>
      <c r="N921" s="37"/>
      <c r="O921" s="29"/>
      <c r="U921" s="207"/>
      <c r="X921" s="9"/>
    </row>
    <row r="922" spans="3:24">
      <c r="C922"/>
      <c r="D922" s="2"/>
      <c r="E922" s="2"/>
      <c r="F922" s="38"/>
      <c r="G922" s="38"/>
      <c r="H922" s="38"/>
      <c r="I922" s="269"/>
      <c r="J922" s="21"/>
      <c r="K922" s="270"/>
      <c r="L922" s="37"/>
      <c r="N922" s="37"/>
      <c r="O922" s="29"/>
      <c r="U922" s="207"/>
      <c r="X922" s="9"/>
    </row>
    <row r="923" spans="3:24">
      <c r="C923"/>
      <c r="D923" s="2"/>
      <c r="E923" s="2"/>
      <c r="F923" s="38"/>
      <c r="G923" s="38"/>
      <c r="H923" s="38"/>
      <c r="I923" s="269"/>
      <c r="J923" s="21"/>
      <c r="K923" s="270"/>
      <c r="L923" s="37"/>
      <c r="N923" s="37"/>
      <c r="O923" s="29"/>
      <c r="U923" s="207"/>
      <c r="X923" s="9"/>
    </row>
    <row r="924" spans="3:24">
      <c r="C924"/>
      <c r="D924" s="2"/>
      <c r="E924" s="2"/>
      <c r="F924" s="38"/>
      <c r="G924" s="38"/>
      <c r="H924" s="38"/>
      <c r="I924" s="269"/>
      <c r="J924" s="21"/>
      <c r="K924" s="270"/>
      <c r="L924" s="37"/>
      <c r="N924" s="37"/>
      <c r="O924" s="29"/>
      <c r="U924" s="207"/>
      <c r="X924" s="9"/>
    </row>
    <row r="925" spans="3:24">
      <c r="C925"/>
      <c r="D925" s="2"/>
      <c r="E925" s="2"/>
      <c r="F925" s="38"/>
      <c r="G925" s="38"/>
      <c r="H925" s="38"/>
      <c r="I925" s="269"/>
      <c r="J925" s="21"/>
      <c r="K925" s="270"/>
      <c r="L925" s="37"/>
      <c r="N925" s="37"/>
      <c r="O925" s="29"/>
      <c r="U925" s="207"/>
      <c r="X925" s="9"/>
    </row>
    <row r="926" spans="3:24">
      <c r="C926"/>
      <c r="D926" s="2"/>
      <c r="E926" s="2"/>
      <c r="F926" s="38"/>
      <c r="G926" s="38"/>
      <c r="H926" s="38"/>
      <c r="I926" s="269"/>
      <c r="J926" s="21"/>
      <c r="K926" s="270"/>
      <c r="L926" s="37"/>
      <c r="N926" s="37"/>
      <c r="O926" s="29"/>
      <c r="U926" s="207"/>
      <c r="X926" s="9"/>
    </row>
    <row r="927" spans="3:24">
      <c r="C927"/>
      <c r="D927" s="2"/>
      <c r="E927" s="2"/>
      <c r="F927" s="38"/>
      <c r="G927" s="38"/>
      <c r="H927" s="38"/>
      <c r="I927" s="269"/>
      <c r="J927" s="21"/>
      <c r="K927" s="270"/>
      <c r="L927" s="37"/>
      <c r="N927" s="37"/>
      <c r="O927" s="29"/>
      <c r="U927" s="207"/>
      <c r="X927" s="9"/>
    </row>
    <row r="928" spans="3:24">
      <c r="C928"/>
      <c r="D928" s="2"/>
      <c r="E928" s="2"/>
      <c r="F928" s="38"/>
      <c r="G928" s="38"/>
      <c r="H928" s="38"/>
      <c r="I928" s="269"/>
      <c r="J928" s="21"/>
      <c r="K928" s="270"/>
      <c r="L928" s="37"/>
      <c r="N928" s="37"/>
      <c r="O928" s="29"/>
      <c r="U928" s="207"/>
      <c r="X928" s="9"/>
    </row>
    <row r="929" spans="3:24">
      <c r="C929"/>
      <c r="D929" s="2"/>
      <c r="E929" s="2"/>
      <c r="F929" s="38"/>
      <c r="G929" s="38"/>
      <c r="H929" s="38"/>
      <c r="I929" s="269"/>
      <c r="J929" s="21"/>
      <c r="K929" s="270"/>
      <c r="L929" s="37"/>
      <c r="N929" s="37"/>
      <c r="O929" s="29"/>
      <c r="U929" s="207"/>
      <c r="X929" s="9"/>
    </row>
    <row r="930" spans="3:24">
      <c r="C930"/>
      <c r="D930" s="2"/>
      <c r="E930" s="2"/>
      <c r="F930" s="38"/>
      <c r="G930" s="38"/>
      <c r="H930" s="38"/>
      <c r="I930" s="269"/>
      <c r="J930" s="21"/>
      <c r="K930" s="270"/>
      <c r="L930" s="37"/>
      <c r="N930" s="37"/>
      <c r="O930" s="29"/>
      <c r="U930" s="207"/>
      <c r="X930" s="9"/>
    </row>
    <row r="931" spans="3:24">
      <c r="C931"/>
      <c r="D931" s="2"/>
      <c r="E931" s="2"/>
      <c r="F931" s="38"/>
      <c r="G931" s="38"/>
      <c r="H931" s="38"/>
      <c r="I931" s="269"/>
      <c r="J931" s="21"/>
      <c r="K931" s="270"/>
      <c r="L931" s="37"/>
      <c r="N931" s="37"/>
      <c r="O931" s="29"/>
      <c r="U931" s="207"/>
      <c r="X931" s="9"/>
    </row>
    <row r="932" spans="3:24">
      <c r="C932"/>
      <c r="D932" s="2"/>
      <c r="E932" s="2"/>
      <c r="F932" s="38"/>
      <c r="G932" s="38"/>
      <c r="H932" s="38"/>
      <c r="I932" s="269"/>
      <c r="J932" s="21"/>
      <c r="K932" s="270"/>
      <c r="L932" s="37"/>
      <c r="N932" s="37"/>
      <c r="O932" s="29"/>
      <c r="U932" s="207"/>
      <c r="X932" s="9"/>
    </row>
    <row r="933" spans="3:24">
      <c r="C933"/>
      <c r="D933" s="2"/>
      <c r="E933" s="2"/>
      <c r="F933" s="38"/>
      <c r="G933" s="38"/>
      <c r="H933" s="38"/>
      <c r="I933" s="269"/>
      <c r="J933" s="21"/>
      <c r="K933" s="270"/>
      <c r="L933" s="37"/>
      <c r="N933" s="37"/>
      <c r="O933" s="29"/>
      <c r="U933" s="207"/>
      <c r="X933" s="9"/>
    </row>
    <row r="934" spans="3:24">
      <c r="C934"/>
      <c r="D934" s="2"/>
      <c r="E934" s="2"/>
      <c r="F934" s="38"/>
      <c r="G934" s="38"/>
      <c r="H934" s="38"/>
      <c r="I934" s="269"/>
      <c r="J934" s="21"/>
      <c r="K934" s="270"/>
      <c r="L934" s="37"/>
      <c r="N934" s="37"/>
      <c r="O934" s="29"/>
      <c r="U934" s="207"/>
      <c r="X934" s="9"/>
    </row>
    <row r="935" spans="3:24">
      <c r="C935"/>
      <c r="D935" s="2"/>
      <c r="E935" s="2"/>
      <c r="F935" s="38"/>
      <c r="G935" s="38"/>
      <c r="H935" s="38"/>
      <c r="I935" s="269"/>
      <c r="J935" s="21"/>
      <c r="K935" s="270"/>
      <c r="L935" s="37"/>
      <c r="N935" s="37"/>
      <c r="O935" s="29"/>
      <c r="U935" s="207"/>
      <c r="X935" s="9"/>
    </row>
    <row r="936" spans="3:24">
      <c r="C936"/>
      <c r="D936" s="2"/>
      <c r="E936" s="2"/>
      <c r="F936" s="38"/>
      <c r="G936" s="38"/>
      <c r="H936" s="38"/>
      <c r="I936" s="269"/>
      <c r="J936" s="21"/>
      <c r="K936" s="270"/>
      <c r="L936" s="37"/>
      <c r="N936" s="37"/>
      <c r="O936" s="29"/>
      <c r="U936" s="207"/>
      <c r="X936" s="9"/>
    </row>
    <row r="937" spans="3:24">
      <c r="C937"/>
      <c r="D937" s="2"/>
      <c r="E937" s="2"/>
      <c r="F937" s="38"/>
      <c r="G937" s="38"/>
      <c r="H937" s="38"/>
      <c r="I937" s="269"/>
      <c r="J937" s="21"/>
      <c r="K937" s="270"/>
      <c r="L937" s="37"/>
      <c r="N937" s="37"/>
      <c r="O937" s="29"/>
      <c r="U937" s="207"/>
      <c r="X937" s="9"/>
    </row>
    <row r="938" spans="3:24">
      <c r="C938"/>
      <c r="D938" s="2"/>
      <c r="E938" s="2"/>
      <c r="F938" s="38"/>
      <c r="G938" s="38"/>
      <c r="H938" s="38"/>
      <c r="I938" s="269"/>
      <c r="J938" s="21"/>
      <c r="K938" s="270"/>
      <c r="L938" s="37"/>
      <c r="N938" s="37"/>
      <c r="O938" s="29"/>
      <c r="U938" s="207"/>
      <c r="X938" s="9"/>
    </row>
    <row r="939" spans="3:24">
      <c r="C939"/>
      <c r="D939" s="2"/>
      <c r="E939" s="2"/>
      <c r="F939" s="38"/>
      <c r="G939" s="38"/>
      <c r="H939" s="38"/>
      <c r="I939" s="269"/>
      <c r="J939" s="21"/>
      <c r="K939" s="270"/>
      <c r="L939" s="37"/>
      <c r="N939" s="37"/>
      <c r="O939" s="29"/>
      <c r="U939" s="207"/>
      <c r="X939" s="9"/>
    </row>
    <row r="940" spans="3:24">
      <c r="C940"/>
      <c r="D940" s="2"/>
      <c r="E940" s="2"/>
      <c r="F940" s="38"/>
      <c r="G940" s="38"/>
      <c r="H940" s="38"/>
      <c r="I940" s="269"/>
      <c r="J940" s="21"/>
      <c r="K940" s="270"/>
      <c r="L940" s="37"/>
      <c r="N940" s="37"/>
      <c r="O940" s="29"/>
      <c r="U940" s="207"/>
      <c r="X940" s="9"/>
    </row>
    <row r="941" spans="3:24">
      <c r="C941"/>
      <c r="D941" s="2"/>
      <c r="E941" s="2"/>
      <c r="F941" s="38"/>
      <c r="G941" s="38"/>
      <c r="H941" s="38"/>
      <c r="I941" s="269"/>
      <c r="J941" s="21"/>
      <c r="K941" s="270"/>
      <c r="L941" s="37"/>
      <c r="N941" s="37"/>
      <c r="O941" s="29"/>
      <c r="U941" s="207"/>
      <c r="X941" s="9"/>
    </row>
    <row r="942" spans="3:24">
      <c r="C942"/>
      <c r="D942" s="2"/>
      <c r="E942" s="2"/>
      <c r="F942" s="38"/>
      <c r="G942" s="38"/>
      <c r="H942" s="38"/>
      <c r="I942" s="269"/>
      <c r="J942" s="21"/>
      <c r="K942" s="270"/>
      <c r="L942" s="37"/>
      <c r="N942" s="37"/>
      <c r="O942" s="29"/>
      <c r="U942" s="207"/>
      <c r="X942" s="9"/>
    </row>
    <row r="943" spans="3:24">
      <c r="C943"/>
      <c r="D943" s="2"/>
      <c r="E943" s="2"/>
      <c r="F943" s="38"/>
      <c r="G943" s="38"/>
      <c r="H943" s="38"/>
      <c r="I943" s="269"/>
      <c r="J943" s="21"/>
      <c r="K943" s="270"/>
      <c r="L943" s="37"/>
      <c r="N943" s="37"/>
      <c r="O943" s="29"/>
      <c r="U943" s="207"/>
      <c r="X943" s="9"/>
    </row>
    <row r="944" spans="3:24">
      <c r="C944"/>
      <c r="D944" s="2"/>
      <c r="E944" s="2"/>
      <c r="F944" s="38"/>
      <c r="G944" s="38"/>
      <c r="H944" s="38"/>
      <c r="I944" s="269"/>
      <c r="J944" s="21"/>
      <c r="K944" s="270"/>
      <c r="L944" s="37"/>
      <c r="N944" s="37"/>
      <c r="O944" s="29"/>
      <c r="U944" s="207"/>
      <c r="X944" s="9"/>
    </row>
    <row r="945" spans="3:24">
      <c r="C945"/>
      <c r="D945" s="2"/>
      <c r="E945" s="2"/>
      <c r="F945" s="38"/>
      <c r="G945" s="38"/>
      <c r="H945" s="38"/>
      <c r="I945" s="269"/>
      <c r="J945" s="21"/>
      <c r="K945" s="270"/>
      <c r="L945" s="37"/>
      <c r="N945" s="37"/>
      <c r="O945" s="29"/>
      <c r="U945" s="207"/>
      <c r="X945" s="9"/>
    </row>
    <row r="946" spans="3:24">
      <c r="C946"/>
      <c r="D946" s="2"/>
      <c r="E946" s="2"/>
      <c r="F946" s="38"/>
      <c r="G946" s="38"/>
      <c r="H946" s="38"/>
      <c r="I946" s="269"/>
      <c r="J946" s="21"/>
      <c r="K946" s="270"/>
      <c r="L946" s="37"/>
      <c r="N946" s="37"/>
      <c r="O946" s="29"/>
      <c r="U946" s="207"/>
      <c r="X946" s="9"/>
    </row>
    <row r="947" spans="3:24">
      <c r="C947"/>
      <c r="D947" s="2"/>
      <c r="E947" s="2"/>
      <c r="F947" s="38"/>
      <c r="G947" s="38"/>
      <c r="H947" s="38"/>
      <c r="I947" s="269"/>
      <c r="J947" s="21"/>
      <c r="K947" s="270"/>
      <c r="L947" s="37"/>
      <c r="N947" s="37"/>
      <c r="O947" s="29"/>
      <c r="U947" s="207"/>
      <c r="X947" s="9"/>
    </row>
    <row r="948" spans="3:24">
      <c r="C948"/>
      <c r="D948" s="2"/>
      <c r="E948" s="2"/>
      <c r="F948" s="38"/>
      <c r="G948" s="38"/>
      <c r="H948" s="38"/>
      <c r="I948" s="269"/>
      <c r="J948" s="21"/>
      <c r="K948" s="270"/>
      <c r="L948" s="37"/>
      <c r="N948" s="37"/>
      <c r="O948" s="29"/>
      <c r="U948" s="207"/>
      <c r="X948" s="9"/>
    </row>
    <row r="949" spans="3:24">
      <c r="C949"/>
      <c r="D949" s="2"/>
      <c r="E949" s="2"/>
      <c r="F949" s="38"/>
      <c r="G949" s="38"/>
      <c r="H949" s="38"/>
      <c r="I949" s="269"/>
      <c r="J949" s="21"/>
      <c r="K949" s="270"/>
      <c r="L949" s="37"/>
      <c r="N949" s="37"/>
      <c r="O949" s="29"/>
      <c r="U949" s="207"/>
      <c r="X949" s="9"/>
    </row>
    <row r="950" spans="3:24">
      <c r="C950"/>
      <c r="D950" s="2"/>
      <c r="E950" s="2"/>
      <c r="F950" s="38"/>
      <c r="G950" s="38"/>
      <c r="H950" s="38"/>
      <c r="I950" s="269"/>
      <c r="J950" s="21"/>
      <c r="K950" s="270"/>
      <c r="L950" s="37"/>
      <c r="N950" s="37"/>
      <c r="O950" s="29"/>
      <c r="U950" s="207"/>
      <c r="X950" s="9"/>
    </row>
    <row r="951" spans="3:24">
      <c r="C951"/>
      <c r="D951" s="2"/>
      <c r="E951" s="2"/>
      <c r="F951" s="38"/>
      <c r="G951" s="38"/>
      <c r="H951" s="38"/>
      <c r="I951" s="269"/>
      <c r="J951" s="21"/>
      <c r="K951" s="270"/>
      <c r="L951" s="37"/>
      <c r="N951" s="37"/>
      <c r="O951" s="29"/>
      <c r="U951" s="207"/>
      <c r="X951" s="9"/>
    </row>
    <row r="952" spans="3:24">
      <c r="C952"/>
      <c r="D952" s="2"/>
      <c r="E952" s="2"/>
      <c r="F952" s="38"/>
      <c r="G952" s="38"/>
      <c r="H952" s="38"/>
      <c r="I952" s="269"/>
      <c r="J952" s="21"/>
      <c r="K952" s="270"/>
      <c r="L952" s="37"/>
      <c r="N952" s="37"/>
      <c r="O952" s="29"/>
      <c r="U952" s="207"/>
      <c r="X952" s="9"/>
    </row>
    <row r="953" spans="3:24">
      <c r="C953"/>
      <c r="D953" s="2"/>
      <c r="E953" s="2"/>
      <c r="F953" s="38"/>
      <c r="G953" s="38"/>
      <c r="H953" s="38"/>
      <c r="I953" s="269"/>
      <c r="J953" s="21"/>
      <c r="K953" s="270"/>
      <c r="L953" s="37"/>
      <c r="N953" s="37"/>
      <c r="O953" s="29"/>
      <c r="U953" s="207"/>
      <c r="X953" s="9"/>
    </row>
    <row r="954" spans="3:24">
      <c r="C954"/>
      <c r="D954" s="2"/>
      <c r="E954" s="2"/>
      <c r="F954" s="38"/>
      <c r="G954" s="38"/>
      <c r="H954" s="38"/>
      <c r="I954" s="269"/>
      <c r="J954" s="21"/>
      <c r="K954" s="270"/>
      <c r="L954" s="37"/>
      <c r="N954" s="37"/>
      <c r="O954" s="29"/>
      <c r="U954" s="207"/>
      <c r="X954" s="9"/>
    </row>
    <row r="955" spans="3:24">
      <c r="C955"/>
      <c r="D955" s="2"/>
      <c r="E955" s="2"/>
      <c r="F955" s="38"/>
      <c r="G955" s="38"/>
      <c r="H955" s="38"/>
      <c r="I955" s="269"/>
      <c r="J955" s="21"/>
      <c r="K955" s="270"/>
      <c r="L955" s="37"/>
      <c r="N955" s="37"/>
      <c r="O955" s="29"/>
      <c r="U955" s="207"/>
      <c r="X955" s="9"/>
    </row>
    <row r="956" spans="3:24">
      <c r="C956"/>
      <c r="D956" s="2"/>
      <c r="E956" s="2"/>
      <c r="F956" s="38"/>
      <c r="G956" s="38"/>
      <c r="H956" s="38"/>
      <c r="I956" s="269"/>
      <c r="J956" s="21"/>
      <c r="K956" s="270"/>
      <c r="L956" s="37"/>
      <c r="N956" s="37"/>
      <c r="O956" s="29"/>
      <c r="U956" s="207"/>
      <c r="X956" s="9"/>
    </row>
    <row r="957" spans="3:24">
      <c r="C957"/>
      <c r="D957" s="2"/>
      <c r="E957" s="2"/>
      <c r="F957" s="38"/>
      <c r="G957" s="38"/>
      <c r="H957" s="38"/>
      <c r="I957" s="269"/>
      <c r="J957" s="21"/>
      <c r="K957" s="270"/>
      <c r="L957" s="37"/>
      <c r="N957" s="37"/>
      <c r="O957" s="29"/>
      <c r="U957" s="207"/>
      <c r="X957" s="9"/>
    </row>
    <row r="958" spans="3:24">
      <c r="C958"/>
      <c r="D958" s="2"/>
      <c r="E958" s="2"/>
      <c r="F958" s="38"/>
      <c r="G958" s="38"/>
      <c r="H958" s="38"/>
      <c r="I958" s="269"/>
      <c r="J958" s="21"/>
      <c r="K958" s="270"/>
      <c r="L958" s="37"/>
      <c r="N958" s="37"/>
      <c r="O958" s="29"/>
      <c r="U958" s="207"/>
      <c r="X958" s="9"/>
    </row>
    <row r="959" spans="3:24">
      <c r="C959"/>
      <c r="D959" s="2"/>
      <c r="E959" s="2"/>
      <c r="F959" s="38"/>
      <c r="G959" s="38"/>
      <c r="H959" s="38"/>
      <c r="I959" s="269"/>
      <c r="J959" s="21"/>
      <c r="K959" s="270"/>
      <c r="L959" s="37"/>
      <c r="N959" s="37"/>
      <c r="O959" s="29"/>
      <c r="U959" s="207"/>
      <c r="X959" s="9"/>
    </row>
    <row r="960" spans="3:24">
      <c r="C960"/>
      <c r="D960" s="2"/>
      <c r="E960" s="2"/>
      <c r="F960" s="38"/>
      <c r="G960" s="38"/>
      <c r="H960" s="38"/>
      <c r="I960" s="269"/>
      <c r="J960" s="21"/>
      <c r="K960" s="270"/>
      <c r="L960" s="37"/>
      <c r="N960" s="37"/>
      <c r="O960" s="29"/>
      <c r="U960" s="207"/>
      <c r="X960" s="9"/>
    </row>
    <row r="961" spans="3:24">
      <c r="C961"/>
      <c r="D961" s="2"/>
      <c r="E961" s="2"/>
      <c r="F961" s="38"/>
      <c r="G961" s="38"/>
      <c r="H961" s="38"/>
      <c r="I961" s="269"/>
      <c r="J961" s="21"/>
      <c r="K961" s="270"/>
      <c r="L961" s="37"/>
      <c r="N961" s="37"/>
      <c r="O961" s="29"/>
      <c r="U961" s="207"/>
      <c r="X961" s="9"/>
    </row>
    <row r="962" spans="3:24">
      <c r="C962"/>
      <c r="D962" s="2"/>
      <c r="E962" s="2"/>
      <c r="F962" s="38"/>
      <c r="G962" s="38"/>
      <c r="H962" s="38"/>
      <c r="I962" s="269"/>
      <c r="J962" s="21"/>
      <c r="K962" s="270"/>
      <c r="L962" s="37"/>
      <c r="N962" s="37"/>
      <c r="O962" s="29"/>
      <c r="U962" s="207"/>
      <c r="X962" s="9"/>
    </row>
    <row r="963" spans="3:24">
      <c r="C963"/>
      <c r="D963" s="2"/>
      <c r="E963" s="2"/>
      <c r="F963" s="38"/>
      <c r="G963" s="38"/>
      <c r="H963" s="38"/>
      <c r="I963" s="269"/>
      <c r="J963" s="21"/>
      <c r="K963" s="270"/>
      <c r="L963" s="37"/>
      <c r="N963" s="37"/>
      <c r="O963" s="29"/>
      <c r="U963" s="207"/>
      <c r="X963" s="9"/>
    </row>
    <row r="964" spans="3:24">
      <c r="C964"/>
      <c r="D964" s="2"/>
      <c r="E964" s="2"/>
      <c r="F964" s="38"/>
      <c r="G964" s="38"/>
      <c r="H964" s="38"/>
      <c r="I964" s="269"/>
      <c r="J964" s="21"/>
      <c r="K964" s="270"/>
      <c r="L964" s="37"/>
      <c r="N964" s="37"/>
      <c r="O964" s="29"/>
      <c r="U964" s="207"/>
      <c r="X964" s="9"/>
    </row>
    <row r="965" spans="3:24">
      <c r="C965"/>
      <c r="D965" s="2"/>
      <c r="E965" s="2"/>
      <c r="F965" s="38"/>
      <c r="G965" s="38"/>
      <c r="H965" s="38"/>
      <c r="I965" s="269"/>
      <c r="J965" s="21"/>
      <c r="K965" s="270"/>
      <c r="L965" s="37"/>
      <c r="N965" s="37"/>
      <c r="O965" s="29"/>
      <c r="U965" s="207"/>
      <c r="X965" s="9"/>
    </row>
    <row r="966" spans="3:24">
      <c r="C966"/>
      <c r="D966" s="2"/>
      <c r="E966" s="2"/>
      <c r="F966" s="38"/>
      <c r="G966" s="38"/>
      <c r="H966" s="38"/>
      <c r="I966" s="269"/>
      <c r="J966" s="21"/>
      <c r="K966" s="270"/>
      <c r="L966" s="37"/>
      <c r="N966" s="37"/>
      <c r="O966" s="29"/>
      <c r="U966" s="207"/>
      <c r="X966" s="9"/>
    </row>
    <row r="967" spans="3:24">
      <c r="C967"/>
      <c r="D967" s="2"/>
      <c r="E967" s="2"/>
      <c r="F967" s="38"/>
      <c r="G967" s="38"/>
      <c r="H967" s="38"/>
      <c r="I967" s="269"/>
      <c r="J967" s="21"/>
      <c r="K967" s="270"/>
      <c r="L967" s="37"/>
      <c r="N967" s="37"/>
      <c r="O967" s="29"/>
      <c r="U967" s="207"/>
      <c r="X967" s="9"/>
    </row>
    <row r="968" spans="3:24">
      <c r="C968"/>
      <c r="D968" s="2"/>
      <c r="E968" s="2"/>
      <c r="F968" s="38"/>
      <c r="G968" s="38"/>
      <c r="H968" s="38"/>
      <c r="I968" s="269"/>
      <c r="J968" s="21"/>
      <c r="K968" s="270"/>
      <c r="L968" s="37"/>
      <c r="N968" s="37"/>
      <c r="O968" s="29"/>
      <c r="U968" s="207"/>
      <c r="X968" s="9"/>
    </row>
    <row r="969" spans="3:24">
      <c r="C969"/>
      <c r="D969" s="2"/>
      <c r="E969" s="2"/>
      <c r="F969" s="38"/>
      <c r="G969" s="38"/>
      <c r="H969" s="38"/>
      <c r="I969" s="269"/>
      <c r="J969" s="21"/>
      <c r="K969" s="270"/>
      <c r="L969" s="37"/>
      <c r="N969" s="37"/>
      <c r="O969" s="29"/>
      <c r="U969" s="207"/>
      <c r="X969" s="9"/>
    </row>
    <row r="970" spans="3:24">
      <c r="C970"/>
      <c r="D970" s="2"/>
      <c r="E970" s="2"/>
      <c r="F970" s="38"/>
      <c r="G970" s="38"/>
      <c r="H970" s="38"/>
      <c r="I970" s="269"/>
      <c r="J970" s="21"/>
      <c r="K970" s="270"/>
      <c r="L970" s="37"/>
      <c r="N970" s="37"/>
      <c r="O970" s="29"/>
      <c r="U970" s="207"/>
      <c r="X970" s="9"/>
    </row>
    <row r="971" spans="3:24">
      <c r="C971"/>
      <c r="D971" s="2"/>
      <c r="E971" s="2"/>
      <c r="F971" s="38"/>
      <c r="G971" s="38"/>
      <c r="H971" s="38"/>
      <c r="I971" s="269"/>
      <c r="J971" s="21"/>
      <c r="K971" s="270"/>
      <c r="L971" s="37"/>
      <c r="N971" s="37"/>
      <c r="O971" s="29"/>
      <c r="U971" s="207"/>
      <c r="X971" s="9"/>
    </row>
    <row r="972" spans="3:24">
      <c r="C972"/>
      <c r="D972" s="2"/>
      <c r="E972" s="2"/>
      <c r="F972" s="38"/>
      <c r="G972" s="38"/>
      <c r="H972" s="38"/>
      <c r="I972" s="269"/>
      <c r="J972" s="21"/>
      <c r="K972" s="270"/>
      <c r="L972" s="37"/>
      <c r="N972" s="37"/>
      <c r="O972" s="29"/>
      <c r="U972" s="207"/>
      <c r="X972" s="9"/>
    </row>
    <row r="973" spans="3:24">
      <c r="C973"/>
      <c r="D973" s="2"/>
      <c r="E973" s="2"/>
      <c r="F973" s="38"/>
      <c r="G973" s="38"/>
      <c r="H973" s="38"/>
      <c r="I973" s="269"/>
      <c r="J973" s="21"/>
      <c r="K973" s="270"/>
      <c r="L973" s="37"/>
      <c r="N973" s="37"/>
      <c r="O973" s="29"/>
      <c r="U973" s="207"/>
      <c r="X973" s="9"/>
    </row>
    <row r="974" spans="3:24">
      <c r="C974"/>
      <c r="D974" s="2"/>
      <c r="E974" s="2"/>
      <c r="F974" s="38"/>
      <c r="G974" s="38"/>
      <c r="H974" s="38"/>
      <c r="I974" s="269"/>
      <c r="J974" s="21"/>
      <c r="K974" s="270"/>
      <c r="L974" s="37"/>
      <c r="N974" s="37"/>
      <c r="O974" s="29"/>
      <c r="U974" s="207"/>
      <c r="X974" s="9"/>
    </row>
    <row r="975" spans="3:24">
      <c r="C975"/>
      <c r="D975" s="2"/>
      <c r="E975" s="2"/>
      <c r="F975" s="38"/>
      <c r="G975" s="38"/>
      <c r="H975" s="38"/>
      <c r="I975" s="269"/>
      <c r="J975" s="21"/>
      <c r="K975" s="270"/>
      <c r="L975" s="37"/>
      <c r="N975" s="37"/>
      <c r="O975" s="29"/>
      <c r="U975" s="207"/>
      <c r="X975" s="9"/>
    </row>
    <row r="976" spans="3:24">
      <c r="C976"/>
      <c r="D976" s="2"/>
      <c r="E976" s="2"/>
      <c r="F976" s="38"/>
      <c r="G976" s="38"/>
      <c r="H976" s="38"/>
      <c r="I976" s="269"/>
      <c r="J976" s="21"/>
      <c r="K976" s="270"/>
      <c r="L976" s="37"/>
      <c r="N976" s="37"/>
      <c r="O976" s="29"/>
      <c r="U976" s="207"/>
      <c r="X976" s="9"/>
    </row>
    <row r="977" spans="3:24">
      <c r="C977"/>
      <c r="D977" s="2"/>
      <c r="E977" s="2"/>
      <c r="F977" s="38"/>
      <c r="G977" s="38"/>
      <c r="H977" s="38"/>
      <c r="I977" s="269"/>
      <c r="J977" s="21"/>
      <c r="K977" s="270"/>
      <c r="L977" s="37"/>
      <c r="N977" s="37"/>
      <c r="O977" s="29"/>
      <c r="U977" s="207"/>
      <c r="X977" s="9"/>
    </row>
    <row r="978" spans="3:24">
      <c r="C978"/>
      <c r="D978" s="2"/>
      <c r="E978" s="2"/>
      <c r="F978" s="38"/>
      <c r="G978" s="38"/>
      <c r="H978" s="38"/>
      <c r="I978" s="269"/>
      <c r="J978" s="21"/>
      <c r="K978" s="270"/>
      <c r="L978" s="37"/>
      <c r="N978" s="37"/>
      <c r="O978" s="29"/>
      <c r="U978" s="207"/>
      <c r="X978" s="9"/>
    </row>
    <row r="979" spans="3:24">
      <c r="C979"/>
      <c r="D979" s="2"/>
      <c r="E979" s="2"/>
      <c r="F979" s="38"/>
      <c r="G979" s="38"/>
      <c r="H979" s="38"/>
      <c r="I979" s="269"/>
      <c r="J979" s="21"/>
      <c r="K979" s="270"/>
      <c r="L979" s="37"/>
      <c r="N979" s="37"/>
      <c r="O979" s="29"/>
      <c r="U979" s="207"/>
      <c r="X979" s="9"/>
    </row>
    <row r="980" spans="3:24">
      <c r="C980"/>
      <c r="D980" s="2"/>
      <c r="E980" s="2"/>
      <c r="F980" s="38"/>
      <c r="G980" s="38"/>
      <c r="H980" s="38"/>
      <c r="I980" s="269"/>
      <c r="J980" s="21"/>
      <c r="K980" s="270"/>
      <c r="L980" s="37"/>
      <c r="N980" s="37"/>
      <c r="O980" s="29"/>
      <c r="U980" s="207"/>
      <c r="X980" s="9"/>
    </row>
    <row r="981" spans="3:24">
      <c r="C981"/>
      <c r="D981" s="2"/>
      <c r="E981" s="2"/>
      <c r="F981" s="38"/>
      <c r="G981" s="38"/>
      <c r="H981" s="38"/>
      <c r="I981" s="269"/>
      <c r="J981" s="21"/>
      <c r="K981" s="270"/>
      <c r="L981" s="37"/>
      <c r="N981" s="37"/>
      <c r="O981" s="29"/>
      <c r="U981" s="207"/>
      <c r="X981" s="9"/>
    </row>
    <row r="982" spans="3:24">
      <c r="C982"/>
      <c r="D982" s="2"/>
      <c r="E982" s="2"/>
      <c r="F982" s="38"/>
      <c r="G982" s="38"/>
      <c r="H982" s="38"/>
      <c r="I982" s="269"/>
      <c r="J982" s="21"/>
      <c r="K982" s="270"/>
      <c r="L982" s="37"/>
      <c r="N982" s="37"/>
      <c r="O982" s="29"/>
      <c r="U982" s="207"/>
      <c r="X982" s="9"/>
    </row>
    <row r="983" spans="3:24">
      <c r="C983"/>
      <c r="D983" s="2"/>
      <c r="E983" s="2"/>
      <c r="F983" s="38"/>
      <c r="G983" s="38"/>
      <c r="H983" s="38"/>
      <c r="I983" s="269"/>
      <c r="J983" s="21"/>
      <c r="K983" s="270"/>
      <c r="L983" s="37"/>
      <c r="N983" s="37"/>
      <c r="O983" s="29"/>
      <c r="U983" s="207"/>
      <c r="X983" s="9"/>
    </row>
    <row r="984" spans="3:24">
      <c r="C984"/>
      <c r="D984" s="2"/>
      <c r="E984" s="2"/>
      <c r="F984" s="38"/>
      <c r="G984" s="38"/>
      <c r="H984" s="38"/>
      <c r="I984" s="269"/>
      <c r="J984" s="21"/>
      <c r="K984" s="270"/>
      <c r="L984" s="37"/>
      <c r="N984" s="37"/>
      <c r="O984" s="29"/>
      <c r="U984" s="207"/>
      <c r="X984" s="9"/>
    </row>
    <row r="985" spans="3:24">
      <c r="C985"/>
      <c r="D985" s="2"/>
      <c r="E985" s="2"/>
      <c r="F985" s="38"/>
      <c r="G985" s="38"/>
      <c r="H985" s="38"/>
      <c r="I985" s="269"/>
      <c r="J985" s="21"/>
      <c r="K985" s="270"/>
      <c r="L985" s="37"/>
      <c r="N985" s="37"/>
      <c r="O985" s="29"/>
      <c r="U985" s="207"/>
      <c r="X985" s="9"/>
    </row>
    <row r="986" spans="3:24">
      <c r="C986"/>
      <c r="D986" s="2"/>
      <c r="E986" s="2"/>
      <c r="F986" s="38"/>
      <c r="G986" s="38"/>
      <c r="H986" s="38"/>
      <c r="I986" s="269"/>
      <c r="J986" s="21"/>
      <c r="K986" s="270"/>
      <c r="L986" s="37"/>
      <c r="N986" s="37"/>
      <c r="O986" s="29"/>
      <c r="U986" s="207"/>
      <c r="X986" s="9"/>
    </row>
    <row r="987" spans="3:24">
      <c r="C987"/>
      <c r="D987" s="2"/>
      <c r="E987" s="2"/>
      <c r="F987" s="38"/>
      <c r="G987" s="38"/>
      <c r="H987" s="38"/>
      <c r="I987" s="269"/>
      <c r="J987" s="21"/>
      <c r="K987" s="270"/>
      <c r="L987" s="37"/>
      <c r="N987" s="37"/>
      <c r="O987" s="29"/>
      <c r="U987" s="207"/>
      <c r="X987" s="9"/>
    </row>
    <row r="988" spans="3:24">
      <c r="C988"/>
      <c r="D988" s="2"/>
      <c r="E988" s="2"/>
      <c r="F988" s="38"/>
      <c r="G988" s="38"/>
      <c r="H988" s="38"/>
      <c r="I988" s="269"/>
      <c r="J988" s="21"/>
      <c r="K988" s="270"/>
      <c r="L988" s="37"/>
      <c r="N988" s="37"/>
      <c r="O988" s="29"/>
      <c r="U988" s="207"/>
      <c r="X988" s="9"/>
    </row>
    <row r="989" spans="3:24">
      <c r="C989"/>
      <c r="D989" s="2"/>
      <c r="E989" s="2"/>
      <c r="F989" s="38"/>
      <c r="G989" s="38"/>
      <c r="H989" s="38"/>
      <c r="I989" s="269"/>
      <c r="J989" s="21"/>
      <c r="K989" s="270"/>
      <c r="L989" s="37"/>
      <c r="N989" s="37"/>
      <c r="O989" s="29"/>
      <c r="U989" s="207"/>
      <c r="X989" s="9"/>
    </row>
    <row r="990" spans="3:24">
      <c r="C990"/>
      <c r="D990" s="2"/>
      <c r="E990" s="2"/>
      <c r="F990" s="38"/>
      <c r="G990" s="38"/>
      <c r="H990" s="38"/>
      <c r="I990" s="269"/>
      <c r="J990" s="21"/>
      <c r="K990" s="270"/>
      <c r="L990" s="37"/>
      <c r="N990" s="37"/>
      <c r="O990" s="29"/>
      <c r="U990" s="207"/>
      <c r="X990" s="9"/>
    </row>
    <row r="991" spans="3:24">
      <c r="C991"/>
      <c r="D991" s="2"/>
      <c r="E991" s="2"/>
      <c r="F991" s="38"/>
      <c r="G991" s="38"/>
      <c r="H991" s="38"/>
      <c r="I991" s="269"/>
      <c r="J991" s="21"/>
      <c r="K991" s="270"/>
      <c r="L991" s="37"/>
      <c r="N991" s="37"/>
      <c r="O991" s="29"/>
      <c r="U991" s="207"/>
      <c r="X991" s="9"/>
    </row>
    <row r="992" spans="3:24">
      <c r="C992"/>
      <c r="D992" s="2"/>
      <c r="E992" s="2"/>
      <c r="F992" s="38"/>
      <c r="G992" s="38"/>
      <c r="H992" s="38"/>
      <c r="I992" s="269"/>
      <c r="J992" s="21"/>
      <c r="K992" s="270"/>
      <c r="L992" s="37"/>
      <c r="N992" s="37"/>
      <c r="O992" s="29"/>
      <c r="U992" s="207"/>
      <c r="X992" s="9"/>
    </row>
    <row r="993" spans="3:24">
      <c r="C993"/>
      <c r="D993" s="2"/>
      <c r="E993" s="2"/>
      <c r="F993" s="38"/>
      <c r="G993" s="38"/>
      <c r="H993" s="38"/>
      <c r="I993" s="269"/>
      <c r="J993" s="21"/>
      <c r="K993" s="270"/>
      <c r="L993" s="37"/>
      <c r="N993" s="37"/>
      <c r="O993" s="29"/>
      <c r="U993" s="207"/>
      <c r="X993" s="9"/>
    </row>
    <row r="994" spans="3:24">
      <c r="C994"/>
      <c r="D994" s="2"/>
      <c r="E994" s="2"/>
      <c r="F994" s="38"/>
      <c r="G994" s="38"/>
      <c r="H994" s="38"/>
      <c r="I994" s="269"/>
      <c r="J994" s="21"/>
      <c r="K994" s="270"/>
      <c r="L994" s="37"/>
      <c r="N994" s="37"/>
      <c r="O994" s="29"/>
      <c r="U994" s="207"/>
      <c r="X994" s="9"/>
    </row>
    <row r="995" spans="3:24">
      <c r="C995"/>
      <c r="D995" s="2"/>
      <c r="E995" s="2"/>
      <c r="F995" s="38"/>
      <c r="G995" s="38"/>
      <c r="H995" s="38"/>
      <c r="I995" s="269"/>
      <c r="J995" s="21"/>
      <c r="K995" s="270"/>
      <c r="L995" s="37"/>
      <c r="N995" s="37"/>
      <c r="O995" s="29"/>
      <c r="U995" s="207"/>
      <c r="X995" s="9"/>
    </row>
    <row r="996" spans="3:24">
      <c r="C996"/>
      <c r="D996" s="2"/>
      <c r="E996" s="2"/>
      <c r="F996" s="38"/>
      <c r="G996" s="38"/>
      <c r="H996" s="38"/>
      <c r="I996" s="269"/>
      <c r="J996" s="21"/>
      <c r="K996" s="270"/>
      <c r="L996" s="37"/>
      <c r="N996" s="37"/>
      <c r="O996" s="29"/>
      <c r="U996" s="207"/>
      <c r="X996" s="9"/>
    </row>
    <row r="997" spans="3:24">
      <c r="C997"/>
      <c r="D997" s="2"/>
      <c r="E997" s="2"/>
      <c r="F997" s="38"/>
      <c r="G997" s="38"/>
      <c r="H997" s="38"/>
      <c r="I997" s="269"/>
      <c r="J997" s="21"/>
      <c r="K997" s="270"/>
      <c r="L997" s="37"/>
      <c r="N997" s="37"/>
      <c r="O997" s="29"/>
      <c r="U997" s="207"/>
      <c r="X997" s="9"/>
    </row>
    <row r="998" spans="3:24">
      <c r="C998"/>
      <c r="D998" s="2"/>
      <c r="E998" s="2"/>
      <c r="F998" s="38"/>
      <c r="G998" s="38"/>
      <c r="H998" s="38"/>
      <c r="I998" s="269"/>
      <c r="J998" s="21"/>
      <c r="K998" s="270"/>
      <c r="L998" s="37"/>
      <c r="N998" s="37"/>
      <c r="O998" s="29"/>
      <c r="U998" s="207"/>
      <c r="X998" s="9"/>
    </row>
    <row r="999" spans="3:24">
      <c r="C999"/>
      <c r="D999" s="2"/>
      <c r="E999" s="2"/>
      <c r="F999" s="38"/>
      <c r="G999" s="38"/>
      <c r="H999" s="38"/>
      <c r="I999" s="269"/>
      <c r="J999" s="21"/>
      <c r="K999" s="270"/>
      <c r="L999" s="37"/>
      <c r="N999" s="37"/>
      <c r="O999" s="29"/>
      <c r="U999" s="207"/>
      <c r="X999" s="9"/>
    </row>
    <row r="1000" spans="3:24">
      <c r="C1000"/>
      <c r="D1000" s="2"/>
      <c r="E1000" s="2"/>
      <c r="F1000" s="38"/>
      <c r="G1000" s="38"/>
      <c r="H1000" s="38"/>
      <c r="I1000" s="269"/>
      <c r="J1000" s="21"/>
      <c r="K1000" s="270"/>
      <c r="L1000" s="37"/>
      <c r="N1000" s="37"/>
      <c r="O1000" s="29"/>
      <c r="U1000" s="207"/>
      <c r="X1000" s="9"/>
    </row>
    <row r="1001" spans="3:24">
      <c r="C1001"/>
      <c r="D1001" s="2"/>
      <c r="E1001" s="2"/>
      <c r="F1001" s="38"/>
      <c r="G1001" s="38"/>
      <c r="H1001" s="38"/>
      <c r="I1001" s="269"/>
      <c r="J1001" s="21"/>
      <c r="K1001" s="270"/>
      <c r="L1001" s="37"/>
      <c r="N1001" s="37"/>
      <c r="O1001" s="29"/>
      <c r="U1001" s="207"/>
      <c r="X1001" s="9"/>
    </row>
    <row r="1002" spans="3:24">
      <c r="C1002"/>
      <c r="D1002" s="2"/>
      <c r="E1002" s="2"/>
      <c r="F1002" s="38"/>
      <c r="G1002" s="38"/>
      <c r="H1002" s="38"/>
      <c r="I1002" s="269"/>
      <c r="J1002" s="21"/>
      <c r="K1002" s="270"/>
      <c r="L1002" s="37"/>
      <c r="N1002" s="37"/>
      <c r="O1002" s="29"/>
      <c r="U1002" s="207"/>
      <c r="X1002" s="9"/>
    </row>
    <row r="1003" spans="3:24">
      <c r="C1003"/>
      <c r="D1003" s="2"/>
      <c r="E1003" s="2"/>
      <c r="F1003" s="38"/>
      <c r="G1003" s="38"/>
      <c r="H1003" s="38"/>
      <c r="I1003" s="269"/>
      <c r="J1003" s="21"/>
      <c r="K1003" s="270"/>
      <c r="L1003" s="37"/>
      <c r="N1003" s="37"/>
      <c r="O1003" s="29"/>
      <c r="U1003" s="207"/>
      <c r="X1003" s="9"/>
    </row>
    <row r="1004" spans="3:24">
      <c r="C1004"/>
      <c r="D1004" s="2"/>
      <c r="E1004" s="2"/>
      <c r="F1004" s="38"/>
      <c r="G1004" s="38"/>
      <c r="H1004" s="38"/>
      <c r="I1004" s="269"/>
      <c r="J1004" s="21"/>
      <c r="K1004" s="270"/>
      <c r="L1004" s="37"/>
      <c r="N1004" s="37"/>
      <c r="O1004" s="29"/>
      <c r="U1004" s="207"/>
      <c r="X1004" s="9"/>
    </row>
    <row r="1005" spans="3:24">
      <c r="C1005"/>
      <c r="D1005" s="2"/>
      <c r="E1005" s="2"/>
      <c r="F1005" s="38"/>
      <c r="G1005" s="38"/>
      <c r="H1005" s="38"/>
      <c r="I1005" s="269"/>
      <c r="J1005" s="21"/>
      <c r="K1005" s="270"/>
      <c r="L1005" s="37"/>
      <c r="N1005" s="37"/>
      <c r="O1005" s="29"/>
      <c r="U1005" s="207"/>
      <c r="X1005" s="9"/>
    </row>
    <row r="1006" spans="3:24">
      <c r="C1006"/>
      <c r="D1006" s="2"/>
      <c r="E1006" s="2"/>
      <c r="F1006" s="38"/>
      <c r="G1006" s="38"/>
      <c r="H1006" s="38"/>
      <c r="I1006" s="269"/>
      <c r="J1006" s="21"/>
      <c r="K1006" s="270"/>
      <c r="L1006" s="37"/>
      <c r="N1006" s="37"/>
      <c r="O1006" s="29"/>
      <c r="U1006" s="207"/>
      <c r="X1006" s="9"/>
    </row>
    <row r="1007" spans="3:24">
      <c r="C1007"/>
      <c r="D1007" s="2"/>
      <c r="E1007" s="2"/>
      <c r="F1007" s="38"/>
      <c r="G1007" s="38"/>
      <c r="H1007" s="38"/>
      <c r="I1007" s="269"/>
      <c r="J1007" s="21"/>
      <c r="K1007" s="270"/>
      <c r="L1007" s="37"/>
      <c r="N1007" s="37"/>
      <c r="O1007" s="29"/>
      <c r="U1007" s="207"/>
      <c r="X1007" s="9"/>
    </row>
    <row r="1008" spans="3:24">
      <c r="C1008"/>
      <c r="D1008" s="2"/>
      <c r="E1008" s="2"/>
      <c r="F1008" s="38"/>
      <c r="G1008" s="38"/>
      <c r="H1008" s="38"/>
      <c r="I1008" s="269"/>
      <c r="J1008" s="21"/>
      <c r="K1008" s="270"/>
      <c r="L1008" s="37"/>
      <c r="N1008" s="37"/>
      <c r="O1008" s="29"/>
      <c r="U1008" s="207"/>
      <c r="X1008" s="9"/>
    </row>
    <row r="1009" spans="3:24">
      <c r="C1009"/>
      <c r="D1009" s="2"/>
      <c r="E1009" s="2"/>
      <c r="F1009" s="38"/>
      <c r="G1009" s="38"/>
      <c r="H1009" s="38"/>
      <c r="I1009" s="269"/>
      <c r="J1009" s="21"/>
      <c r="K1009" s="270"/>
      <c r="L1009" s="37"/>
      <c r="N1009" s="37"/>
      <c r="O1009" s="29"/>
      <c r="U1009" s="207"/>
      <c r="X1009" s="9"/>
    </row>
    <row r="1010" spans="3:24">
      <c r="C1010"/>
      <c r="D1010" s="2"/>
      <c r="E1010" s="2"/>
      <c r="F1010" s="38"/>
      <c r="G1010" s="38"/>
      <c r="H1010" s="38"/>
      <c r="I1010" s="269"/>
      <c r="J1010" s="21"/>
      <c r="K1010" s="270"/>
      <c r="L1010" s="37"/>
      <c r="N1010" s="37"/>
      <c r="O1010" s="29"/>
      <c r="U1010" s="207"/>
      <c r="X1010" s="9"/>
    </row>
    <row r="1011" spans="3:24">
      <c r="C1011"/>
      <c r="D1011" s="2"/>
      <c r="E1011" s="2"/>
      <c r="F1011" s="38"/>
      <c r="G1011" s="38"/>
      <c r="H1011" s="38"/>
      <c r="I1011" s="269"/>
      <c r="J1011" s="21"/>
      <c r="K1011" s="270"/>
      <c r="L1011" s="37"/>
      <c r="N1011" s="37"/>
      <c r="O1011" s="29"/>
      <c r="U1011" s="207"/>
      <c r="X1011" s="9"/>
    </row>
    <row r="1012" spans="3:24">
      <c r="C1012"/>
      <c r="D1012" s="2"/>
      <c r="E1012" s="2"/>
      <c r="F1012" s="38"/>
      <c r="G1012" s="38"/>
      <c r="H1012" s="38"/>
      <c r="I1012" s="379"/>
      <c r="J1012" s="21"/>
      <c r="K1012" s="380"/>
      <c r="L1012" s="37"/>
      <c r="N1012" s="37"/>
      <c r="O1012" s="29"/>
      <c r="U1012" s="207"/>
      <c r="X1012" s="9"/>
    </row>
    <row r="1013" spans="3:24">
      <c r="C1013"/>
      <c r="D1013" s="2"/>
      <c r="E1013" s="2"/>
      <c r="F1013" s="38"/>
      <c r="G1013" s="38"/>
      <c r="H1013" s="38"/>
      <c r="I1013" s="269"/>
      <c r="J1013" s="21"/>
      <c r="K1013" s="270"/>
      <c r="L1013" s="37"/>
      <c r="N1013" s="37"/>
      <c r="O1013" s="29"/>
      <c r="U1013" s="207"/>
      <c r="X1013" s="9"/>
    </row>
    <row r="1014" spans="3:24">
      <c r="C1014"/>
      <c r="D1014" s="2"/>
      <c r="E1014" s="2"/>
      <c r="F1014" s="38"/>
      <c r="G1014" s="38"/>
      <c r="H1014" s="38"/>
      <c r="I1014" s="269"/>
      <c r="J1014" s="21"/>
      <c r="K1014" s="270"/>
      <c r="L1014" s="37"/>
      <c r="N1014" s="37"/>
      <c r="O1014" s="29"/>
      <c r="U1014" s="207"/>
      <c r="X1014" s="9"/>
    </row>
    <row r="1015" spans="3:24">
      <c r="C1015"/>
      <c r="D1015" s="2"/>
      <c r="E1015" s="2"/>
      <c r="F1015" s="38"/>
      <c r="G1015" s="38"/>
      <c r="H1015" s="38"/>
      <c r="I1015" s="269"/>
      <c r="J1015" s="21"/>
      <c r="K1015" s="270"/>
      <c r="L1015" s="37"/>
      <c r="N1015" s="37"/>
      <c r="O1015" s="29"/>
      <c r="U1015" s="207"/>
      <c r="X1015" s="9"/>
    </row>
    <row r="1016" spans="3:24">
      <c r="C1016"/>
      <c r="D1016" s="2"/>
      <c r="E1016" s="2"/>
      <c r="F1016" s="38"/>
      <c r="G1016" s="38"/>
      <c r="H1016" s="38"/>
      <c r="I1016" s="269"/>
      <c r="J1016" s="21"/>
      <c r="K1016" s="270"/>
      <c r="L1016" s="37"/>
      <c r="N1016" s="37"/>
      <c r="O1016" s="29"/>
      <c r="U1016" s="207"/>
      <c r="X1016" s="9"/>
    </row>
    <row r="1017" spans="3:24">
      <c r="C1017"/>
      <c r="D1017" s="2"/>
      <c r="E1017" s="2"/>
      <c r="F1017" s="38"/>
      <c r="G1017" s="38"/>
      <c r="H1017" s="38"/>
      <c r="I1017" s="269"/>
      <c r="J1017" s="21"/>
      <c r="K1017" s="270"/>
      <c r="L1017" s="37"/>
      <c r="N1017" s="37"/>
      <c r="O1017" s="29"/>
      <c r="U1017" s="207"/>
      <c r="X1017" s="9"/>
    </row>
    <row r="1018" spans="3:24">
      <c r="C1018"/>
      <c r="D1018" s="2"/>
      <c r="E1018" s="2"/>
      <c r="F1018" s="38"/>
      <c r="G1018" s="38"/>
      <c r="H1018" s="38"/>
      <c r="I1018" s="269"/>
      <c r="J1018" s="21"/>
      <c r="K1018" s="270"/>
      <c r="L1018" s="37"/>
      <c r="N1018" s="37"/>
      <c r="O1018" s="29"/>
      <c r="U1018" s="207"/>
      <c r="X1018" s="9"/>
    </row>
    <row r="1019" spans="3:24">
      <c r="C1019"/>
      <c r="D1019" s="2"/>
      <c r="E1019" s="2"/>
      <c r="F1019" s="38"/>
      <c r="G1019" s="38"/>
      <c r="H1019" s="38"/>
      <c r="I1019" s="269"/>
      <c r="J1019" s="21"/>
      <c r="K1019" s="270"/>
      <c r="L1019" s="37"/>
      <c r="N1019" s="37"/>
      <c r="O1019" s="29"/>
      <c r="U1019" s="207"/>
      <c r="X1019" s="9"/>
    </row>
    <row r="1020" spans="3:24">
      <c r="C1020"/>
      <c r="D1020" s="2"/>
      <c r="E1020" s="2"/>
      <c r="F1020" s="38"/>
      <c r="G1020" s="38"/>
      <c r="H1020" s="38"/>
      <c r="I1020" s="269"/>
      <c r="J1020" s="21"/>
      <c r="K1020" s="270"/>
      <c r="L1020" s="37"/>
      <c r="N1020" s="37"/>
      <c r="O1020" s="29"/>
      <c r="U1020" s="207"/>
      <c r="X1020" s="9"/>
    </row>
    <row r="1021" spans="3:24">
      <c r="C1021"/>
      <c r="D1021" s="2"/>
      <c r="E1021" s="2"/>
      <c r="F1021" s="38"/>
      <c r="G1021" s="38"/>
      <c r="H1021" s="38"/>
      <c r="I1021" s="269"/>
      <c r="J1021" s="21"/>
      <c r="K1021" s="270"/>
      <c r="L1021" s="37"/>
      <c r="N1021" s="37"/>
      <c r="O1021" s="29"/>
      <c r="U1021" s="207"/>
      <c r="X1021" s="9"/>
    </row>
    <row r="1022" spans="3:24">
      <c r="C1022"/>
      <c r="D1022" s="2"/>
      <c r="E1022" s="2"/>
      <c r="F1022" s="38"/>
      <c r="G1022" s="38"/>
      <c r="H1022" s="38"/>
      <c r="I1022" s="269"/>
      <c r="J1022" s="21"/>
      <c r="K1022" s="270"/>
      <c r="L1022" s="37"/>
      <c r="N1022" s="37"/>
      <c r="O1022" s="29"/>
      <c r="U1022" s="207"/>
      <c r="X1022" s="9"/>
    </row>
    <row r="1023" spans="3:24">
      <c r="C1023"/>
      <c r="D1023" s="2"/>
      <c r="E1023" s="2"/>
      <c r="F1023" s="38"/>
      <c r="G1023" s="38"/>
      <c r="H1023" s="38"/>
      <c r="I1023" s="269"/>
      <c r="J1023" s="21"/>
      <c r="K1023" s="270"/>
      <c r="L1023" s="37"/>
      <c r="N1023" s="37"/>
      <c r="O1023" s="29"/>
      <c r="U1023" s="207"/>
      <c r="X1023" s="9"/>
    </row>
    <row r="1024" spans="3:24">
      <c r="C1024"/>
      <c r="D1024" s="2"/>
      <c r="E1024" s="2"/>
      <c r="F1024" s="38"/>
      <c r="G1024" s="38"/>
      <c r="H1024" s="38"/>
      <c r="I1024" s="269"/>
      <c r="J1024" s="21"/>
      <c r="K1024" s="270"/>
      <c r="L1024" s="37"/>
      <c r="N1024" s="37"/>
      <c r="O1024" s="29"/>
      <c r="U1024" s="207"/>
      <c r="X1024" s="9"/>
    </row>
    <row r="1025" spans="3:24">
      <c r="C1025"/>
      <c r="D1025" s="2"/>
      <c r="E1025" s="2"/>
      <c r="F1025" s="38"/>
      <c r="G1025" s="38"/>
      <c r="H1025" s="38"/>
      <c r="I1025" s="269"/>
      <c r="J1025" s="21"/>
      <c r="K1025" s="270"/>
      <c r="L1025" s="37"/>
      <c r="N1025" s="37"/>
      <c r="O1025" s="29"/>
      <c r="U1025" s="207"/>
      <c r="X1025" s="9"/>
    </row>
    <row r="1026" spans="3:24">
      <c r="C1026"/>
      <c r="D1026" s="2"/>
      <c r="E1026" s="2"/>
      <c r="F1026" s="38"/>
      <c r="G1026" s="38"/>
      <c r="H1026" s="38"/>
      <c r="I1026" s="269"/>
      <c r="J1026" s="21"/>
      <c r="K1026" s="270"/>
      <c r="L1026" s="37"/>
      <c r="N1026" s="37"/>
      <c r="O1026" s="29"/>
      <c r="U1026" s="207"/>
      <c r="X1026" s="9"/>
    </row>
    <row r="1027" spans="3:24">
      <c r="C1027"/>
      <c r="D1027" s="2"/>
      <c r="E1027" s="2"/>
      <c r="F1027" s="38"/>
      <c r="G1027" s="38"/>
      <c r="H1027" s="38"/>
      <c r="I1027" s="269"/>
      <c r="J1027" s="21"/>
      <c r="K1027" s="270"/>
      <c r="L1027" s="37"/>
      <c r="N1027" s="37"/>
      <c r="O1027" s="29"/>
      <c r="U1027" s="207"/>
      <c r="X1027" s="9"/>
    </row>
    <row r="1028" spans="3:24">
      <c r="C1028"/>
      <c r="D1028" s="2"/>
      <c r="E1028" s="2"/>
      <c r="F1028" s="38"/>
      <c r="G1028" s="38"/>
      <c r="H1028" s="38"/>
      <c r="I1028" s="269"/>
      <c r="J1028" s="21"/>
      <c r="K1028" s="270"/>
      <c r="L1028" s="37"/>
      <c r="N1028" s="37"/>
      <c r="O1028" s="29"/>
      <c r="U1028" s="207"/>
      <c r="X1028" s="9"/>
    </row>
    <row r="1029" spans="3:24">
      <c r="C1029"/>
      <c r="D1029" s="2"/>
      <c r="E1029" s="2"/>
      <c r="F1029" s="38"/>
      <c r="G1029" s="38"/>
      <c r="H1029" s="38"/>
      <c r="I1029" s="269"/>
      <c r="J1029" s="21"/>
      <c r="K1029" s="270"/>
      <c r="L1029" s="37"/>
      <c r="N1029" s="37"/>
      <c r="O1029" s="29"/>
      <c r="U1029" s="207"/>
      <c r="X1029" s="9"/>
    </row>
    <row r="1030" spans="3:24">
      <c r="C1030"/>
      <c r="D1030" s="2"/>
      <c r="E1030" s="2"/>
      <c r="F1030" s="38"/>
      <c r="G1030" s="38"/>
      <c r="H1030" s="38"/>
      <c r="I1030" s="269"/>
      <c r="J1030" s="21"/>
      <c r="K1030" s="270"/>
      <c r="L1030" s="37"/>
      <c r="N1030" s="37"/>
      <c r="O1030" s="29"/>
      <c r="U1030" s="207"/>
      <c r="X1030" s="9"/>
    </row>
    <row r="1031" spans="3:24">
      <c r="C1031"/>
      <c r="D1031" s="2"/>
      <c r="E1031" s="2"/>
      <c r="F1031" s="38"/>
      <c r="G1031" s="38"/>
      <c r="H1031" s="38"/>
      <c r="I1031" s="269"/>
      <c r="J1031" s="21"/>
      <c r="K1031" s="270"/>
      <c r="L1031" s="37"/>
      <c r="N1031" s="37"/>
      <c r="O1031" s="29"/>
      <c r="U1031" s="207"/>
      <c r="X1031" s="9"/>
    </row>
    <row r="1032" spans="3:24">
      <c r="C1032"/>
      <c r="D1032" s="2"/>
      <c r="E1032" s="2"/>
      <c r="F1032" s="38"/>
      <c r="G1032" s="38"/>
      <c r="H1032" s="38"/>
      <c r="I1032" s="269"/>
      <c r="J1032" s="21"/>
      <c r="K1032" s="270"/>
      <c r="L1032" s="37"/>
      <c r="N1032" s="37"/>
      <c r="O1032" s="29"/>
      <c r="U1032" s="207"/>
      <c r="X1032" s="9"/>
    </row>
    <row r="1033" spans="3:24">
      <c r="C1033"/>
      <c r="D1033" s="2"/>
      <c r="E1033" s="2"/>
      <c r="F1033" s="38"/>
      <c r="G1033" s="38"/>
      <c r="H1033" s="38"/>
      <c r="I1033" s="269"/>
      <c r="J1033" s="21"/>
      <c r="K1033" s="270"/>
      <c r="L1033" s="37"/>
      <c r="N1033" s="37"/>
      <c r="O1033" s="29"/>
      <c r="U1033" s="207"/>
      <c r="X1033" s="9"/>
    </row>
    <row r="1034" spans="3:24">
      <c r="C1034"/>
      <c r="D1034" s="2"/>
      <c r="E1034" s="2"/>
      <c r="F1034" s="38"/>
      <c r="G1034" s="38"/>
      <c r="H1034" s="38"/>
      <c r="I1034" s="269"/>
      <c r="J1034" s="21"/>
      <c r="K1034" s="270"/>
      <c r="L1034" s="37"/>
      <c r="N1034" s="37"/>
      <c r="O1034" s="29"/>
      <c r="U1034" s="207"/>
      <c r="X1034" s="9"/>
    </row>
    <row r="1035" spans="3:24">
      <c r="C1035"/>
      <c r="D1035" s="2"/>
      <c r="E1035" s="2"/>
      <c r="F1035" s="38"/>
      <c r="G1035" s="38"/>
      <c r="H1035" s="38"/>
      <c r="I1035" s="269"/>
      <c r="J1035" s="21"/>
      <c r="K1035" s="270"/>
      <c r="L1035" s="37"/>
      <c r="N1035" s="37"/>
      <c r="O1035" s="29"/>
      <c r="U1035" s="207"/>
      <c r="X1035" s="9"/>
    </row>
    <row r="1036" spans="3:24">
      <c r="C1036"/>
      <c r="D1036" s="2"/>
      <c r="E1036" s="2"/>
      <c r="F1036" s="38"/>
      <c r="G1036" s="38"/>
      <c r="H1036" s="38"/>
      <c r="I1036" s="269"/>
      <c r="J1036" s="21"/>
      <c r="K1036" s="270"/>
      <c r="L1036" s="37"/>
      <c r="N1036" s="37"/>
      <c r="O1036" s="29"/>
      <c r="U1036" s="207"/>
      <c r="X1036" s="9"/>
    </row>
    <row r="1037" spans="3:24">
      <c r="C1037"/>
      <c r="D1037" s="2"/>
      <c r="E1037" s="2"/>
      <c r="F1037" s="38"/>
      <c r="G1037" s="38"/>
      <c r="H1037" s="38"/>
      <c r="I1037" s="269"/>
      <c r="J1037" s="21"/>
      <c r="K1037" s="270"/>
      <c r="L1037" s="37"/>
      <c r="N1037" s="37"/>
      <c r="O1037" s="29"/>
      <c r="U1037" s="207"/>
      <c r="X1037" s="9"/>
    </row>
    <row r="1038" spans="3:24">
      <c r="C1038"/>
      <c r="D1038" s="2"/>
      <c r="E1038" s="2"/>
      <c r="F1038" s="38"/>
      <c r="G1038" s="38"/>
      <c r="H1038" s="38"/>
      <c r="I1038" s="269"/>
      <c r="J1038" s="21"/>
      <c r="K1038" s="270"/>
      <c r="L1038" s="37"/>
      <c r="N1038" s="37"/>
      <c r="O1038" s="29"/>
      <c r="U1038" s="207"/>
      <c r="X1038" s="9"/>
    </row>
    <row r="1039" spans="3:24">
      <c r="C1039"/>
      <c r="D1039" s="2"/>
      <c r="E1039" s="2"/>
      <c r="F1039" s="38"/>
      <c r="G1039" s="38"/>
      <c r="H1039" s="38"/>
      <c r="I1039" s="269"/>
      <c r="J1039" s="21"/>
      <c r="K1039" s="270"/>
      <c r="L1039" s="37"/>
      <c r="N1039" s="37"/>
      <c r="O1039" s="29"/>
      <c r="U1039" s="207"/>
      <c r="X1039" s="9"/>
    </row>
    <row r="1040" spans="3:24">
      <c r="C1040"/>
      <c r="D1040" s="2"/>
      <c r="E1040" s="2"/>
      <c r="F1040" s="38"/>
      <c r="G1040" s="38"/>
      <c r="H1040" s="38"/>
      <c r="I1040" s="269"/>
      <c r="J1040" s="21"/>
      <c r="K1040" s="270"/>
      <c r="L1040" s="37"/>
      <c r="N1040" s="37"/>
      <c r="O1040" s="29"/>
      <c r="U1040" s="207"/>
      <c r="X1040" s="9"/>
    </row>
    <row r="1041" spans="3:24">
      <c r="C1041"/>
      <c r="D1041" s="2"/>
      <c r="E1041" s="2"/>
      <c r="F1041" s="38"/>
      <c r="G1041" s="38"/>
      <c r="H1041" s="38"/>
      <c r="I1041" s="269"/>
      <c r="J1041" s="21"/>
      <c r="K1041" s="270"/>
      <c r="L1041" s="37"/>
      <c r="N1041" s="37"/>
      <c r="O1041" s="29"/>
      <c r="U1041" s="207"/>
      <c r="X1041" s="9"/>
    </row>
    <row r="1042" spans="3:24">
      <c r="C1042"/>
      <c r="D1042" s="2"/>
      <c r="E1042" s="2"/>
      <c r="F1042" s="38"/>
      <c r="G1042" s="38"/>
      <c r="H1042" s="38"/>
      <c r="I1042" s="269"/>
      <c r="J1042" s="21"/>
      <c r="K1042" s="270"/>
      <c r="L1042" s="37"/>
      <c r="N1042" s="37"/>
      <c r="O1042" s="29"/>
      <c r="U1042" s="207"/>
      <c r="X1042" s="9"/>
    </row>
    <row r="1043" spans="3:24">
      <c r="C1043"/>
      <c r="D1043" s="2"/>
      <c r="E1043" s="2"/>
      <c r="F1043" s="38"/>
      <c r="G1043" s="38"/>
      <c r="H1043" s="38"/>
      <c r="I1043" s="269"/>
      <c r="J1043" s="21"/>
      <c r="K1043" s="270"/>
      <c r="L1043" s="37"/>
      <c r="N1043" s="37"/>
      <c r="O1043" s="29"/>
      <c r="U1043" s="207"/>
      <c r="X1043" s="9"/>
    </row>
    <row r="1044" spans="3:24">
      <c r="C1044"/>
      <c r="D1044" s="2"/>
      <c r="E1044" s="2"/>
      <c r="F1044" s="38"/>
      <c r="G1044" s="38"/>
      <c r="H1044" s="38"/>
      <c r="I1044" s="269"/>
      <c r="J1044" s="21"/>
      <c r="K1044" s="270"/>
      <c r="L1044" s="37"/>
      <c r="N1044" s="37"/>
      <c r="O1044" s="29"/>
      <c r="U1044" s="207"/>
      <c r="X1044" s="9"/>
    </row>
    <row r="1045" spans="3:24">
      <c r="C1045"/>
      <c r="D1045" s="2"/>
      <c r="E1045" s="2"/>
      <c r="F1045" s="38"/>
      <c r="G1045" s="38"/>
      <c r="H1045" s="38"/>
      <c r="I1045" s="269"/>
      <c r="J1045" s="21"/>
      <c r="K1045" s="270"/>
      <c r="L1045" s="37"/>
      <c r="N1045" s="37"/>
      <c r="O1045" s="29"/>
      <c r="U1045" s="207"/>
      <c r="X1045" s="9"/>
    </row>
    <row r="1046" spans="3:24">
      <c r="C1046"/>
      <c r="D1046" s="2"/>
      <c r="E1046" s="2"/>
      <c r="F1046" s="38"/>
      <c r="G1046" s="38"/>
      <c r="H1046" s="38"/>
      <c r="I1046" s="269"/>
      <c r="J1046" s="21"/>
      <c r="K1046" s="270"/>
      <c r="L1046" s="37"/>
      <c r="N1046" s="37"/>
      <c r="O1046" s="29"/>
      <c r="U1046" s="207"/>
      <c r="X1046" s="9"/>
    </row>
    <row r="1047" spans="3:24">
      <c r="C1047"/>
      <c r="D1047" s="2"/>
      <c r="E1047" s="2"/>
      <c r="F1047" s="38"/>
      <c r="G1047" s="38"/>
      <c r="H1047" s="38"/>
      <c r="I1047" s="269"/>
      <c r="J1047" s="21"/>
      <c r="K1047" s="270"/>
      <c r="L1047" s="37"/>
      <c r="N1047" s="37"/>
      <c r="O1047" s="29"/>
      <c r="U1047" s="207"/>
      <c r="X1047" s="9"/>
    </row>
    <row r="1048" spans="3:24">
      <c r="C1048"/>
      <c r="D1048" s="2"/>
      <c r="E1048" s="2"/>
      <c r="F1048" s="38"/>
      <c r="G1048" s="38"/>
      <c r="H1048" s="38"/>
      <c r="I1048" s="269"/>
      <c r="J1048" s="21"/>
      <c r="K1048" s="270"/>
      <c r="L1048" s="37"/>
      <c r="N1048" s="37"/>
      <c r="O1048" s="29"/>
      <c r="U1048" s="207"/>
      <c r="X1048" s="9"/>
    </row>
    <row r="1049" spans="3:24">
      <c r="C1049"/>
      <c r="D1049" s="2"/>
      <c r="E1049" s="2"/>
      <c r="F1049" s="38"/>
      <c r="G1049" s="38"/>
      <c r="H1049" s="38"/>
      <c r="I1049" s="269"/>
      <c r="J1049" s="21"/>
      <c r="K1049" s="270"/>
      <c r="L1049" s="37"/>
      <c r="N1049" s="37"/>
      <c r="O1049" s="29"/>
      <c r="U1049" s="207"/>
      <c r="X1049" s="9"/>
    </row>
    <row r="1050" spans="3:24">
      <c r="C1050"/>
      <c r="D1050" s="2"/>
      <c r="E1050" s="2"/>
      <c r="F1050" s="38"/>
      <c r="G1050" s="38"/>
      <c r="H1050" s="38"/>
      <c r="I1050" s="269"/>
      <c r="J1050" s="21"/>
      <c r="K1050" s="270"/>
      <c r="L1050" s="37"/>
      <c r="N1050" s="37"/>
      <c r="O1050" s="29"/>
      <c r="U1050" s="207"/>
      <c r="X1050" s="9"/>
    </row>
    <row r="1051" spans="3:24">
      <c r="C1051"/>
      <c r="D1051" s="2"/>
      <c r="E1051" s="2"/>
      <c r="F1051" s="38"/>
      <c r="G1051" s="38"/>
      <c r="H1051" s="38"/>
      <c r="I1051" s="269"/>
      <c r="J1051" s="21"/>
      <c r="K1051" s="270"/>
      <c r="L1051" s="37"/>
      <c r="N1051" s="37"/>
      <c r="O1051" s="29"/>
      <c r="U1051" s="207"/>
      <c r="X1051" s="9"/>
    </row>
    <row r="1052" spans="3:24">
      <c r="C1052"/>
      <c r="D1052" s="2"/>
      <c r="E1052" s="2"/>
      <c r="F1052" s="38"/>
      <c r="G1052" s="38"/>
      <c r="H1052" s="38"/>
      <c r="I1052" s="269"/>
      <c r="J1052" s="21"/>
      <c r="K1052" s="270"/>
      <c r="L1052" s="37"/>
      <c r="N1052" s="37"/>
      <c r="O1052" s="29"/>
      <c r="U1052" s="207"/>
      <c r="X1052" s="9"/>
    </row>
    <row r="1053" spans="3:24">
      <c r="C1053"/>
      <c r="D1053" s="2"/>
      <c r="E1053" s="2"/>
      <c r="F1053" s="38"/>
      <c r="G1053" s="38"/>
      <c r="H1053" s="38"/>
      <c r="I1053" s="269"/>
      <c r="J1053" s="21"/>
      <c r="K1053" s="270"/>
      <c r="L1053" s="37"/>
      <c r="N1053" s="37"/>
      <c r="O1053" s="29"/>
      <c r="U1053" s="207"/>
      <c r="X1053" s="9"/>
    </row>
    <row r="1054" spans="3:24">
      <c r="C1054"/>
      <c r="D1054" s="2"/>
      <c r="E1054" s="2"/>
      <c r="F1054" s="38"/>
      <c r="G1054" s="38"/>
      <c r="H1054" s="38"/>
      <c r="I1054" s="269"/>
      <c r="J1054" s="21"/>
      <c r="K1054" s="270"/>
      <c r="L1054" s="37"/>
      <c r="N1054" s="37"/>
      <c r="O1054" s="29"/>
      <c r="U1054" s="207"/>
      <c r="X1054" s="9"/>
    </row>
    <row r="1055" spans="3:24">
      <c r="C1055"/>
      <c r="D1055" s="2"/>
      <c r="E1055" s="2"/>
      <c r="F1055" s="38"/>
      <c r="G1055" s="38"/>
      <c r="H1055" s="38"/>
      <c r="I1055" s="269"/>
      <c r="J1055" s="21"/>
      <c r="K1055" s="270"/>
      <c r="L1055" s="37"/>
      <c r="N1055" s="37"/>
      <c r="O1055" s="29"/>
      <c r="U1055" s="207"/>
      <c r="X1055" s="9"/>
    </row>
    <row r="1056" spans="3:24">
      <c r="C1056"/>
      <c r="D1056" s="2"/>
      <c r="E1056" s="2"/>
      <c r="F1056" s="38"/>
      <c r="G1056" s="38"/>
      <c r="H1056" s="38"/>
      <c r="I1056" s="269"/>
      <c r="J1056" s="21"/>
      <c r="K1056" s="270"/>
      <c r="L1056" s="37"/>
      <c r="N1056" s="37"/>
      <c r="O1056" s="29"/>
      <c r="U1056" s="207"/>
      <c r="X1056" s="9"/>
    </row>
    <row r="1057" spans="3:24">
      <c r="C1057"/>
      <c r="D1057" s="2"/>
      <c r="E1057" s="2"/>
      <c r="F1057" s="38"/>
      <c r="G1057" s="38"/>
      <c r="H1057" s="38"/>
      <c r="I1057" s="269"/>
      <c r="J1057" s="21"/>
      <c r="K1057" s="270"/>
      <c r="L1057" s="37"/>
      <c r="N1057" s="37"/>
      <c r="O1057" s="29"/>
      <c r="U1057" s="207"/>
      <c r="X1057" s="9"/>
    </row>
    <row r="1058" spans="3:24">
      <c r="C1058"/>
      <c r="D1058" s="2"/>
      <c r="E1058" s="2"/>
      <c r="F1058" s="38"/>
      <c r="G1058" s="38"/>
      <c r="H1058" s="38"/>
      <c r="I1058" s="269"/>
      <c r="J1058" s="21"/>
      <c r="K1058" s="270"/>
      <c r="L1058" s="37"/>
      <c r="N1058" s="37"/>
      <c r="O1058" s="29"/>
      <c r="U1058" s="207"/>
      <c r="X1058" s="9"/>
    </row>
    <row r="1059" spans="3:24">
      <c r="C1059"/>
      <c r="D1059" s="2"/>
      <c r="E1059" s="2"/>
      <c r="F1059" s="38"/>
      <c r="G1059" s="38"/>
      <c r="H1059" s="38"/>
      <c r="I1059" s="269"/>
      <c r="J1059" s="21"/>
      <c r="K1059" s="270"/>
      <c r="L1059" s="37"/>
      <c r="N1059" s="37"/>
      <c r="O1059" s="29"/>
      <c r="U1059" s="207"/>
      <c r="X1059" s="9"/>
    </row>
    <row r="1060" spans="3:24">
      <c r="C1060"/>
      <c r="D1060" s="2"/>
      <c r="E1060" s="2"/>
      <c r="F1060" s="38"/>
      <c r="G1060" s="38"/>
      <c r="H1060" s="38"/>
      <c r="I1060" s="269"/>
      <c r="J1060" s="21"/>
      <c r="K1060" s="270"/>
      <c r="L1060" s="37"/>
      <c r="N1060" s="37"/>
      <c r="O1060" s="29"/>
      <c r="U1060" s="207"/>
      <c r="X1060" s="9"/>
    </row>
    <row r="1061" spans="3:24">
      <c r="C1061"/>
      <c r="D1061" s="2"/>
      <c r="E1061" s="2"/>
      <c r="F1061" s="38"/>
      <c r="G1061" s="38"/>
      <c r="H1061" s="38"/>
      <c r="I1061" s="269"/>
      <c r="J1061" s="21"/>
      <c r="K1061" s="270"/>
      <c r="L1061" s="37"/>
      <c r="N1061" s="37"/>
      <c r="O1061" s="29"/>
      <c r="U1061" s="207"/>
      <c r="X1061" s="9"/>
    </row>
    <row r="1062" spans="3:24">
      <c r="C1062"/>
      <c r="D1062" s="2"/>
      <c r="E1062" s="2"/>
      <c r="F1062" s="38"/>
      <c r="G1062" s="38"/>
      <c r="H1062" s="38"/>
      <c r="I1062" s="269"/>
      <c r="J1062" s="21"/>
      <c r="K1062" s="270"/>
      <c r="L1062" s="37"/>
      <c r="N1062" s="37"/>
      <c r="O1062" s="29"/>
      <c r="U1062" s="207"/>
      <c r="X1062" s="9"/>
    </row>
    <row r="1063" spans="3:24">
      <c r="C1063"/>
      <c r="D1063" s="2"/>
      <c r="E1063" s="2"/>
      <c r="F1063" s="38"/>
      <c r="G1063" s="38"/>
      <c r="H1063" s="38"/>
      <c r="I1063" s="269"/>
      <c r="J1063" s="21"/>
      <c r="K1063" s="270"/>
      <c r="L1063" s="37"/>
      <c r="N1063" s="37"/>
      <c r="O1063" s="29"/>
      <c r="U1063" s="207"/>
      <c r="X1063" s="9"/>
    </row>
    <row r="1064" spans="3:24">
      <c r="C1064"/>
      <c r="D1064" s="2"/>
      <c r="E1064" s="2"/>
      <c r="F1064" s="38"/>
      <c r="G1064" s="38"/>
      <c r="H1064" s="38"/>
      <c r="I1064" s="375"/>
      <c r="J1064" s="21"/>
      <c r="K1064" s="376"/>
      <c r="L1064" s="37"/>
      <c r="N1064" s="37"/>
      <c r="O1064" s="29"/>
      <c r="R1064" s="377"/>
      <c r="S1064" s="378"/>
      <c r="T1064" s="378"/>
      <c r="U1064" s="207"/>
      <c r="X1064" s="9"/>
    </row>
    <row r="1065" spans="3:24">
      <c r="C1065"/>
      <c r="D1065" s="2"/>
      <c r="E1065" s="2"/>
      <c r="F1065" s="38"/>
      <c r="G1065" s="38"/>
      <c r="H1065" s="38"/>
      <c r="I1065" s="269"/>
      <c r="J1065" s="21"/>
      <c r="K1065" s="270"/>
      <c r="L1065" s="37"/>
      <c r="N1065" s="37"/>
      <c r="O1065" s="29"/>
      <c r="U1065" s="207"/>
      <c r="X1065" s="9"/>
    </row>
    <row r="1066" spans="3:24">
      <c r="C1066"/>
      <c r="D1066" s="2"/>
      <c r="E1066" s="2"/>
      <c r="F1066" s="38"/>
      <c r="G1066" s="38"/>
      <c r="H1066" s="38"/>
      <c r="I1066" s="269"/>
      <c r="J1066" s="21"/>
      <c r="K1066" s="270"/>
      <c r="L1066" s="37"/>
      <c r="N1066" s="37"/>
      <c r="O1066" s="29"/>
      <c r="U1066" s="207"/>
      <c r="X1066" s="9"/>
    </row>
    <row r="1067" spans="3:24">
      <c r="C1067"/>
      <c r="D1067" s="2"/>
      <c r="E1067" s="2"/>
      <c r="F1067" s="38"/>
      <c r="G1067" s="38"/>
      <c r="H1067" s="38"/>
      <c r="I1067" s="269"/>
      <c r="J1067" s="21"/>
      <c r="K1067" s="270"/>
      <c r="L1067" s="37"/>
      <c r="N1067" s="37"/>
      <c r="O1067" s="29"/>
      <c r="U1067" s="207"/>
      <c r="X1067" s="9"/>
    </row>
    <row r="1068" spans="3:24">
      <c r="C1068"/>
      <c r="D1068" s="2"/>
      <c r="E1068" s="2"/>
      <c r="F1068" s="38"/>
      <c r="G1068" s="38"/>
      <c r="H1068" s="38"/>
      <c r="I1068" s="269"/>
      <c r="J1068" s="21"/>
      <c r="K1068" s="270"/>
      <c r="L1068" s="37"/>
      <c r="N1068" s="37"/>
      <c r="O1068" s="29"/>
      <c r="U1068" s="207"/>
      <c r="X1068" s="9"/>
    </row>
    <row r="1069" spans="3:24">
      <c r="C1069"/>
      <c r="D1069" s="2"/>
      <c r="E1069" s="2"/>
      <c r="F1069" s="38"/>
      <c r="G1069" s="38"/>
      <c r="H1069" s="38"/>
      <c r="I1069" s="269"/>
      <c r="J1069" s="21"/>
      <c r="K1069" s="270"/>
      <c r="L1069" s="37"/>
      <c r="N1069" s="37"/>
      <c r="O1069" s="29"/>
      <c r="U1069" s="207"/>
      <c r="X1069" s="9"/>
    </row>
    <row r="1070" spans="3:24">
      <c r="C1070"/>
      <c r="D1070" s="2"/>
      <c r="E1070" s="2"/>
      <c r="F1070" s="38"/>
      <c r="G1070" s="38"/>
      <c r="H1070" s="38"/>
      <c r="I1070" s="269"/>
      <c r="J1070" s="21"/>
      <c r="K1070" s="270"/>
      <c r="L1070" s="37"/>
      <c r="N1070" s="37"/>
      <c r="O1070" s="29"/>
      <c r="U1070" s="207"/>
      <c r="X1070" s="9"/>
    </row>
    <row r="1071" spans="3:24">
      <c r="C1071"/>
      <c r="D1071" s="2"/>
      <c r="E1071" s="2"/>
      <c r="F1071" s="38"/>
      <c r="G1071" s="38"/>
      <c r="H1071" s="38"/>
      <c r="I1071" s="269"/>
      <c r="J1071" s="21"/>
      <c r="K1071" s="270"/>
      <c r="L1071" s="37"/>
      <c r="N1071" s="37"/>
      <c r="O1071" s="29"/>
      <c r="U1071" s="207"/>
      <c r="X1071" s="9"/>
    </row>
    <row r="1072" spans="3:24">
      <c r="C1072"/>
      <c r="D1072" s="2"/>
      <c r="E1072" s="2"/>
      <c r="F1072" s="38"/>
      <c r="G1072" s="38"/>
      <c r="H1072" s="38"/>
      <c r="I1072" s="269"/>
      <c r="J1072" s="21"/>
      <c r="K1072" s="270"/>
      <c r="L1072" s="37"/>
      <c r="N1072" s="37"/>
      <c r="O1072" s="29"/>
      <c r="U1072" s="207"/>
      <c r="X1072" s="9"/>
    </row>
    <row r="1073" spans="3:24">
      <c r="C1073"/>
      <c r="D1073" s="2"/>
      <c r="E1073" s="2"/>
      <c r="F1073" s="38"/>
      <c r="G1073" s="38"/>
      <c r="H1073" s="38"/>
      <c r="I1073" s="269"/>
      <c r="J1073" s="21"/>
      <c r="K1073" s="270"/>
      <c r="L1073" s="37"/>
      <c r="N1073" s="37"/>
      <c r="O1073" s="29"/>
      <c r="U1073" s="207"/>
      <c r="X1073" s="9"/>
    </row>
    <row r="1074" spans="3:24">
      <c r="C1074"/>
      <c r="D1074" s="2"/>
      <c r="E1074" s="2"/>
      <c r="F1074" s="38"/>
      <c r="G1074" s="38"/>
      <c r="H1074" s="38"/>
      <c r="I1074" s="269"/>
      <c r="J1074" s="21"/>
      <c r="K1074" s="270"/>
      <c r="L1074" s="37"/>
      <c r="N1074" s="37"/>
      <c r="O1074" s="29"/>
      <c r="U1074" s="207"/>
      <c r="X1074" s="9"/>
    </row>
    <row r="1075" spans="3:24">
      <c r="C1075"/>
      <c r="D1075" s="2"/>
      <c r="E1075" s="2"/>
      <c r="F1075" s="38"/>
      <c r="G1075" s="38"/>
      <c r="H1075" s="38"/>
      <c r="I1075" s="269"/>
      <c r="J1075" s="21"/>
      <c r="K1075" s="270"/>
      <c r="L1075" s="37"/>
      <c r="N1075" s="37"/>
      <c r="O1075" s="29"/>
      <c r="U1075" s="207"/>
      <c r="X1075" s="9"/>
    </row>
    <row r="1076" spans="3:24">
      <c r="C1076"/>
      <c r="D1076" s="2"/>
      <c r="E1076" s="2"/>
      <c r="F1076" s="38"/>
      <c r="G1076" s="38"/>
      <c r="H1076" s="38"/>
      <c r="I1076" s="269"/>
      <c r="J1076" s="21"/>
      <c r="K1076" s="270"/>
      <c r="L1076" s="37"/>
      <c r="N1076" s="37"/>
      <c r="O1076" s="29"/>
      <c r="U1076" s="207"/>
      <c r="X1076" s="9"/>
    </row>
    <row r="1077" spans="3:24">
      <c r="C1077"/>
      <c r="D1077" s="2"/>
      <c r="E1077" s="2"/>
      <c r="F1077" s="38"/>
      <c r="G1077" s="38"/>
      <c r="H1077" s="38"/>
      <c r="I1077" s="269"/>
      <c r="J1077" s="21"/>
      <c r="K1077" s="270"/>
      <c r="L1077" s="37"/>
      <c r="N1077" s="37"/>
      <c r="O1077" s="29"/>
      <c r="U1077" s="207"/>
      <c r="X1077" s="9"/>
    </row>
    <row r="1078" spans="3:24">
      <c r="C1078"/>
      <c r="D1078" s="2"/>
      <c r="E1078" s="2"/>
      <c r="F1078" s="38"/>
      <c r="G1078" s="38"/>
      <c r="H1078" s="38"/>
      <c r="I1078" s="269"/>
      <c r="J1078" s="21"/>
      <c r="K1078" s="270"/>
      <c r="L1078" s="37"/>
      <c r="N1078" s="37"/>
      <c r="O1078" s="29"/>
      <c r="U1078" s="207"/>
      <c r="X1078" s="9"/>
    </row>
    <row r="1079" spans="3:24">
      <c r="C1079"/>
      <c r="D1079" s="2"/>
      <c r="E1079" s="2"/>
      <c r="F1079" s="38"/>
      <c r="G1079" s="38"/>
      <c r="H1079" s="38"/>
      <c r="I1079" s="269"/>
      <c r="J1079" s="21"/>
      <c r="K1079" s="270"/>
      <c r="L1079" s="37"/>
      <c r="N1079" s="37"/>
      <c r="O1079" s="29"/>
      <c r="U1079" s="207"/>
      <c r="X1079" s="9"/>
    </row>
    <row r="1080" spans="3:24">
      <c r="C1080"/>
      <c r="D1080" s="2"/>
      <c r="E1080" s="2"/>
      <c r="F1080" s="38"/>
      <c r="G1080" s="38"/>
      <c r="H1080" s="38"/>
      <c r="I1080" s="269"/>
      <c r="J1080" s="21"/>
      <c r="K1080" s="270"/>
      <c r="L1080" s="37"/>
      <c r="N1080" s="37"/>
      <c r="O1080" s="29"/>
      <c r="U1080" s="207"/>
      <c r="X1080" s="9"/>
    </row>
    <row r="1081" spans="3:24">
      <c r="C1081"/>
      <c r="D1081" s="2"/>
      <c r="E1081" s="2"/>
      <c r="F1081" s="38"/>
      <c r="G1081" s="38"/>
      <c r="H1081" s="38"/>
      <c r="I1081" s="269"/>
      <c r="J1081" s="21"/>
      <c r="K1081" s="270"/>
      <c r="L1081" s="37"/>
      <c r="N1081" s="37"/>
      <c r="O1081" s="29"/>
      <c r="U1081" s="207"/>
      <c r="X1081" s="9"/>
    </row>
    <row r="1082" spans="3:24">
      <c r="C1082"/>
      <c r="D1082" s="2"/>
      <c r="E1082" s="2"/>
      <c r="F1082" s="38"/>
      <c r="G1082" s="38"/>
      <c r="H1082" s="38"/>
      <c r="I1082" s="269"/>
      <c r="J1082" s="21"/>
      <c r="K1082" s="270"/>
      <c r="L1082" s="37"/>
      <c r="N1082" s="37"/>
      <c r="O1082" s="29"/>
      <c r="U1082" s="207"/>
      <c r="X1082" s="9"/>
    </row>
    <row r="1083" spans="3:24">
      <c r="C1083"/>
      <c r="D1083" s="2"/>
      <c r="E1083" s="2"/>
      <c r="F1083" s="38"/>
      <c r="G1083" s="38"/>
      <c r="H1083" s="38"/>
      <c r="I1083" s="269"/>
      <c r="J1083" s="21"/>
      <c r="K1083" s="270"/>
      <c r="L1083" s="37"/>
      <c r="N1083" s="37"/>
      <c r="O1083" s="29"/>
      <c r="U1083" s="207"/>
      <c r="X1083" s="9"/>
    </row>
    <row r="1084" spans="3:24">
      <c r="C1084"/>
      <c r="D1084" s="2"/>
      <c r="E1084" s="2"/>
      <c r="F1084" s="38"/>
      <c r="G1084" s="38"/>
      <c r="H1084" s="38"/>
      <c r="I1084" s="269"/>
      <c r="J1084" s="21"/>
      <c r="K1084" s="270"/>
      <c r="L1084" s="37"/>
      <c r="N1084" s="37"/>
      <c r="O1084" s="29"/>
      <c r="U1084" s="207"/>
      <c r="X1084" s="9"/>
    </row>
    <row r="1085" spans="3:24">
      <c r="C1085"/>
      <c r="D1085" s="2"/>
      <c r="E1085" s="2"/>
      <c r="F1085" s="38"/>
      <c r="G1085" s="38"/>
      <c r="H1085" s="38"/>
      <c r="I1085" s="269"/>
      <c r="J1085" s="21"/>
      <c r="K1085" s="270"/>
      <c r="L1085" s="37"/>
      <c r="N1085" s="37"/>
      <c r="O1085" s="29"/>
      <c r="U1085" s="207"/>
      <c r="X1085" s="9"/>
    </row>
    <row r="1086" spans="3:24">
      <c r="C1086"/>
      <c r="D1086" s="2"/>
      <c r="E1086" s="2"/>
      <c r="F1086" s="38"/>
      <c r="G1086" s="38"/>
      <c r="H1086" s="38"/>
      <c r="I1086" s="269"/>
      <c r="J1086" s="21"/>
      <c r="K1086" s="270"/>
      <c r="L1086" s="37"/>
      <c r="N1086" s="37"/>
      <c r="O1086" s="29"/>
      <c r="U1086" s="207"/>
      <c r="X1086" s="9"/>
    </row>
    <row r="1087" spans="3:24">
      <c r="C1087"/>
      <c r="D1087" s="2"/>
      <c r="E1087" s="2"/>
      <c r="F1087" s="38"/>
      <c r="G1087" s="38"/>
      <c r="H1087" s="38"/>
      <c r="I1087" s="269"/>
      <c r="J1087" s="21"/>
      <c r="K1087" s="270"/>
      <c r="L1087" s="37"/>
      <c r="N1087" s="37"/>
      <c r="O1087" s="29"/>
      <c r="U1087" s="207"/>
      <c r="X1087" s="9"/>
    </row>
    <row r="1088" spans="3:24">
      <c r="C1088"/>
      <c r="D1088" s="2"/>
      <c r="E1088" s="2"/>
      <c r="F1088" s="38"/>
      <c r="G1088" s="38"/>
      <c r="H1088" s="38"/>
      <c r="I1088" s="269"/>
      <c r="J1088" s="21"/>
      <c r="K1088" s="270"/>
      <c r="L1088" s="37"/>
      <c r="N1088" s="37"/>
      <c r="O1088" s="29"/>
      <c r="U1088" s="207"/>
      <c r="X1088" s="9"/>
    </row>
    <row r="1089" spans="3:24">
      <c r="C1089"/>
      <c r="D1089" s="2"/>
      <c r="E1089" s="2"/>
      <c r="F1089" s="38"/>
      <c r="G1089" s="38"/>
      <c r="H1089" s="38"/>
      <c r="I1089" s="269"/>
      <c r="J1089" s="21"/>
      <c r="K1089" s="270"/>
      <c r="L1089" s="37"/>
      <c r="N1089" s="37"/>
      <c r="O1089" s="29"/>
      <c r="U1089" s="207"/>
      <c r="X1089" s="9"/>
    </row>
    <row r="1090" spans="3:24">
      <c r="C1090"/>
      <c r="D1090" s="2"/>
      <c r="E1090" s="2"/>
      <c r="F1090" s="38"/>
      <c r="G1090" s="38"/>
      <c r="H1090" s="38"/>
      <c r="I1090" s="269"/>
      <c r="J1090" s="21"/>
      <c r="K1090" s="270"/>
      <c r="L1090" s="37"/>
      <c r="N1090" s="37"/>
      <c r="O1090" s="29"/>
      <c r="U1090" s="207"/>
      <c r="X1090" s="9"/>
    </row>
    <row r="1091" spans="3:24">
      <c r="C1091"/>
      <c r="D1091" s="2"/>
      <c r="E1091" s="2"/>
      <c r="F1091" s="38"/>
      <c r="G1091" s="38"/>
      <c r="H1091" s="38"/>
      <c r="I1091" s="269"/>
      <c r="J1091" s="21"/>
      <c r="K1091" s="270"/>
      <c r="L1091" s="37"/>
      <c r="N1091" s="37"/>
      <c r="O1091" s="29"/>
      <c r="U1091" s="207"/>
      <c r="X1091" s="9"/>
    </row>
    <row r="1092" spans="3:24">
      <c r="C1092"/>
      <c r="D1092" s="2"/>
      <c r="E1092" s="2"/>
      <c r="F1092" s="38"/>
      <c r="G1092" s="38"/>
      <c r="H1092" s="38"/>
      <c r="I1092" s="269"/>
      <c r="J1092" s="21"/>
      <c r="K1092" s="270"/>
      <c r="L1092" s="37"/>
      <c r="N1092" s="37"/>
      <c r="O1092" s="29"/>
      <c r="U1092" s="207"/>
      <c r="X1092" s="9"/>
    </row>
    <row r="1093" spans="3:24">
      <c r="C1093"/>
      <c r="D1093" s="2"/>
      <c r="E1093" s="2"/>
      <c r="F1093" s="38"/>
      <c r="G1093" s="38"/>
      <c r="H1093" s="38"/>
      <c r="I1093" s="269"/>
      <c r="J1093" s="21"/>
      <c r="K1093" s="270"/>
      <c r="L1093" s="37"/>
      <c r="N1093" s="37"/>
      <c r="O1093" s="29"/>
      <c r="U1093" s="207"/>
      <c r="X1093" s="9"/>
    </row>
    <row r="1094" spans="3:24">
      <c r="C1094"/>
      <c r="D1094" s="2"/>
      <c r="E1094" s="2"/>
      <c r="F1094" s="38"/>
      <c r="G1094" s="38"/>
      <c r="H1094" s="38"/>
      <c r="I1094" s="269"/>
      <c r="J1094" s="21"/>
      <c r="K1094" s="270"/>
      <c r="L1094" s="37"/>
      <c r="N1094" s="37"/>
      <c r="O1094" s="29"/>
      <c r="U1094" s="207"/>
      <c r="X1094" s="9"/>
    </row>
    <row r="1095" spans="3:24">
      <c r="C1095"/>
      <c r="D1095" s="2"/>
      <c r="E1095" s="2"/>
      <c r="F1095" s="38"/>
      <c r="G1095" s="38"/>
      <c r="H1095" s="38"/>
      <c r="I1095" s="269"/>
      <c r="J1095" s="21"/>
      <c r="K1095" s="270"/>
      <c r="L1095" s="37"/>
      <c r="N1095" s="37"/>
      <c r="O1095" s="29"/>
      <c r="U1095" s="207"/>
      <c r="X1095" s="9"/>
    </row>
    <row r="1096" spans="3:24">
      <c r="C1096"/>
      <c r="D1096" s="2"/>
      <c r="E1096" s="2"/>
      <c r="F1096" s="38"/>
      <c r="G1096" s="38"/>
      <c r="H1096" s="38"/>
      <c r="I1096" s="269"/>
      <c r="J1096" s="21"/>
      <c r="K1096" s="270"/>
      <c r="L1096" s="37"/>
      <c r="N1096" s="37"/>
      <c r="O1096" s="29"/>
      <c r="U1096" s="207"/>
      <c r="X1096" s="9"/>
    </row>
    <row r="1097" spans="3:24">
      <c r="C1097"/>
      <c r="D1097" s="2"/>
      <c r="E1097" s="2"/>
      <c r="F1097" s="38"/>
      <c r="G1097" s="38"/>
      <c r="H1097" s="38"/>
      <c r="I1097" s="269"/>
      <c r="J1097" s="21"/>
      <c r="K1097" s="270"/>
      <c r="L1097" s="37"/>
      <c r="N1097" s="37"/>
      <c r="O1097" s="29"/>
      <c r="U1097" s="207"/>
      <c r="X1097" s="9"/>
    </row>
    <row r="1098" spans="3:24">
      <c r="C1098"/>
      <c r="D1098" s="2"/>
      <c r="E1098" s="2"/>
      <c r="F1098" s="38"/>
      <c r="G1098" s="38"/>
      <c r="H1098" s="38"/>
      <c r="I1098" s="269"/>
      <c r="J1098" s="21"/>
      <c r="K1098" s="270"/>
      <c r="L1098" s="37"/>
      <c r="N1098" s="37"/>
      <c r="O1098" s="29"/>
      <c r="U1098" s="207"/>
      <c r="X1098" s="9"/>
    </row>
    <row r="1099" spans="3:24">
      <c r="C1099"/>
      <c r="D1099" s="2"/>
      <c r="E1099" s="2"/>
      <c r="F1099" s="38"/>
      <c r="G1099" s="38"/>
      <c r="H1099" s="38"/>
      <c r="I1099" s="269"/>
      <c r="J1099" s="21"/>
      <c r="K1099" s="270"/>
      <c r="L1099" s="37"/>
      <c r="N1099" s="37"/>
      <c r="O1099" s="29"/>
      <c r="U1099" s="207"/>
      <c r="X1099" s="9"/>
    </row>
    <row r="1100" spans="3:24">
      <c r="C1100"/>
      <c r="D1100" s="2"/>
      <c r="E1100" s="2"/>
      <c r="F1100" s="38"/>
      <c r="G1100" s="38"/>
      <c r="H1100" s="38"/>
      <c r="I1100" s="269"/>
      <c r="J1100" s="21"/>
      <c r="K1100" s="270"/>
      <c r="L1100" s="37"/>
      <c r="N1100" s="37"/>
      <c r="O1100" s="29"/>
      <c r="U1100" s="207"/>
      <c r="X1100" s="9"/>
    </row>
    <row r="1101" spans="3:24">
      <c r="C1101"/>
      <c r="D1101" s="2"/>
      <c r="E1101" s="2"/>
      <c r="F1101" s="38"/>
      <c r="G1101" s="38"/>
      <c r="H1101" s="38"/>
      <c r="I1101" s="269"/>
      <c r="J1101" s="21"/>
      <c r="K1101" s="270"/>
      <c r="L1101" s="37"/>
      <c r="N1101" s="37"/>
      <c r="O1101" s="29"/>
      <c r="U1101" s="207"/>
      <c r="X1101" s="9"/>
    </row>
    <row r="1102" spans="3:24">
      <c r="C1102"/>
      <c r="D1102" s="2"/>
      <c r="E1102" s="2"/>
      <c r="F1102" s="38"/>
      <c r="G1102" s="38"/>
      <c r="H1102" s="38"/>
      <c r="I1102" s="269"/>
      <c r="J1102" s="21"/>
      <c r="K1102" s="270"/>
      <c r="L1102" s="37"/>
      <c r="N1102" s="37"/>
      <c r="O1102" s="29"/>
      <c r="U1102" s="207"/>
      <c r="X1102" s="9"/>
    </row>
    <row r="1103" spans="3:24">
      <c r="C1103"/>
      <c r="D1103" s="2"/>
      <c r="E1103" s="2"/>
      <c r="F1103" s="38"/>
      <c r="G1103" s="38"/>
      <c r="H1103" s="38"/>
      <c r="I1103" s="269"/>
      <c r="J1103" s="21"/>
      <c r="K1103" s="270"/>
      <c r="L1103" s="37"/>
      <c r="N1103" s="37"/>
      <c r="O1103" s="29"/>
      <c r="U1103" s="207"/>
      <c r="X1103" s="9"/>
    </row>
    <row r="1104" spans="3:24">
      <c r="C1104"/>
      <c r="D1104" s="2"/>
      <c r="E1104" s="2"/>
      <c r="F1104" s="38"/>
      <c r="G1104" s="38"/>
      <c r="H1104" s="38"/>
      <c r="I1104" s="269"/>
      <c r="J1104" s="21"/>
      <c r="K1104" s="270"/>
      <c r="L1104" s="37"/>
      <c r="N1104" s="37"/>
      <c r="O1104" s="29"/>
      <c r="U1104" s="207"/>
      <c r="X1104" s="9"/>
    </row>
    <row r="1105" spans="3:24">
      <c r="C1105"/>
      <c r="D1105" s="2"/>
      <c r="E1105" s="2"/>
      <c r="F1105" s="38"/>
      <c r="G1105" s="38"/>
      <c r="H1105" s="38"/>
      <c r="I1105" s="269"/>
      <c r="J1105" s="21"/>
      <c r="K1105" s="270"/>
      <c r="L1105" s="37"/>
      <c r="N1105" s="37"/>
      <c r="O1105" s="29"/>
      <c r="U1105" s="207"/>
      <c r="X1105" s="9"/>
    </row>
    <row r="1106" spans="3:24">
      <c r="C1106"/>
      <c r="D1106" s="2"/>
      <c r="E1106" s="2"/>
      <c r="F1106" s="38"/>
      <c r="G1106" s="38"/>
      <c r="H1106" s="38"/>
      <c r="I1106" s="269"/>
      <c r="J1106" s="21"/>
      <c r="K1106" s="270"/>
      <c r="L1106" s="37"/>
      <c r="N1106" s="37"/>
      <c r="O1106" s="29"/>
      <c r="U1106" s="207"/>
      <c r="X1106" s="9"/>
    </row>
    <row r="1107" spans="3:24">
      <c r="C1107"/>
      <c r="D1107" s="2"/>
      <c r="E1107" s="2"/>
      <c r="F1107" s="38"/>
      <c r="G1107" s="38"/>
      <c r="H1107" s="38"/>
      <c r="I1107" s="269"/>
      <c r="J1107" s="21"/>
      <c r="K1107" s="270"/>
      <c r="L1107" s="37"/>
      <c r="N1107" s="37"/>
      <c r="O1107" s="29"/>
      <c r="U1107" s="207"/>
      <c r="X1107" s="9"/>
    </row>
    <row r="1108" spans="3:24">
      <c r="C1108"/>
      <c r="D1108" s="2"/>
      <c r="E1108" s="2"/>
      <c r="F1108" s="38"/>
      <c r="G1108" s="38"/>
      <c r="H1108" s="38"/>
      <c r="I1108" s="269"/>
      <c r="J1108" s="21"/>
      <c r="K1108" s="270"/>
      <c r="L1108" s="37"/>
      <c r="N1108" s="37"/>
      <c r="O1108" s="29"/>
      <c r="U1108" s="207"/>
      <c r="X1108" s="9"/>
    </row>
    <row r="1109" spans="3:24">
      <c r="C1109"/>
      <c r="D1109" s="2"/>
      <c r="E1109" s="2"/>
      <c r="F1109" s="38"/>
      <c r="G1109" s="38"/>
      <c r="H1109" s="38"/>
      <c r="I1109" s="269"/>
      <c r="J1109" s="21"/>
      <c r="K1109" s="270"/>
      <c r="L1109" s="37"/>
      <c r="N1109" s="37"/>
      <c r="O1109" s="29"/>
      <c r="U1109" s="207"/>
      <c r="X1109" s="9"/>
    </row>
    <row r="1110" spans="3:24">
      <c r="C1110"/>
      <c r="D1110" s="2"/>
      <c r="E1110" s="2"/>
      <c r="F1110" s="38"/>
      <c r="G1110" s="38"/>
      <c r="H1110" s="38"/>
      <c r="I1110" s="269"/>
      <c r="J1110" s="21"/>
      <c r="K1110" s="270"/>
      <c r="L1110" s="37"/>
      <c r="N1110" s="37"/>
      <c r="O1110" s="29"/>
      <c r="U1110" s="207"/>
      <c r="X1110" s="9"/>
    </row>
    <row r="1111" spans="3:24">
      <c r="C1111"/>
      <c r="D1111" s="2"/>
      <c r="E1111" s="2"/>
      <c r="F1111" s="38"/>
      <c r="G1111" s="38"/>
      <c r="H1111" s="38"/>
      <c r="I1111" s="269"/>
      <c r="J1111" s="21"/>
      <c r="K1111" s="270"/>
      <c r="L1111" s="37"/>
      <c r="N1111" s="37"/>
      <c r="O1111" s="29"/>
      <c r="U1111" s="207"/>
      <c r="X1111" s="9"/>
    </row>
    <row r="1112" spans="3:24">
      <c r="C1112"/>
      <c r="D1112" s="2"/>
      <c r="E1112" s="2"/>
      <c r="F1112" s="38"/>
      <c r="G1112" s="38"/>
      <c r="H1112" s="38"/>
      <c r="I1112" s="269"/>
      <c r="J1112" s="21"/>
      <c r="K1112" s="270"/>
      <c r="L1112" s="37"/>
      <c r="N1112" s="37"/>
      <c r="O1112" s="29"/>
      <c r="U1112" s="207"/>
      <c r="X1112" s="9"/>
    </row>
    <row r="1113" spans="3:24">
      <c r="C1113"/>
      <c r="D1113" s="2"/>
      <c r="E1113" s="2"/>
      <c r="F1113" s="38"/>
      <c r="G1113" s="38"/>
      <c r="H1113" s="38"/>
      <c r="I1113" s="269"/>
      <c r="J1113" s="21"/>
      <c r="K1113" s="270"/>
      <c r="L1113" s="37"/>
      <c r="N1113" s="37"/>
      <c r="O1113" s="29"/>
      <c r="U1113" s="207"/>
      <c r="X1113" s="9"/>
    </row>
    <row r="1114" spans="3:24">
      <c r="C1114"/>
      <c r="D1114" s="2"/>
      <c r="E1114" s="2"/>
      <c r="F1114" s="38"/>
      <c r="G1114" s="38"/>
      <c r="H1114" s="38"/>
      <c r="I1114" s="269"/>
      <c r="J1114" s="21"/>
      <c r="K1114" s="270"/>
      <c r="L1114" s="37"/>
      <c r="N1114" s="37"/>
      <c r="O1114" s="29"/>
      <c r="U1114" s="207"/>
      <c r="X1114" s="9"/>
    </row>
    <row r="1115" spans="3:24">
      <c r="C1115"/>
      <c r="D1115" s="2"/>
      <c r="E1115" s="2"/>
      <c r="F1115" s="38"/>
      <c r="G1115" s="38"/>
      <c r="H1115" s="38"/>
      <c r="I1115" s="269"/>
      <c r="J1115" s="21"/>
      <c r="K1115" s="270"/>
      <c r="L1115" s="37"/>
      <c r="N1115" s="37"/>
      <c r="O1115" s="29"/>
      <c r="U1115" s="207"/>
      <c r="X1115" s="9"/>
    </row>
    <row r="1116" spans="3:24">
      <c r="C1116"/>
      <c r="D1116" s="2"/>
      <c r="E1116" s="2"/>
      <c r="F1116" s="38"/>
      <c r="G1116" s="38"/>
      <c r="H1116" s="38"/>
      <c r="I1116" s="269"/>
      <c r="J1116" s="21"/>
      <c r="K1116" s="270"/>
      <c r="L1116" s="37"/>
      <c r="N1116" s="37"/>
      <c r="O1116" s="29"/>
      <c r="U1116" s="207"/>
      <c r="X1116" s="9"/>
    </row>
    <row r="1117" spans="3:24">
      <c r="C1117"/>
      <c r="D1117" s="2"/>
      <c r="E1117" s="2"/>
      <c r="F1117" s="38"/>
      <c r="G1117" s="38"/>
      <c r="H1117" s="38"/>
      <c r="I1117" s="269"/>
      <c r="J1117" s="21"/>
      <c r="K1117" s="270"/>
      <c r="L1117" s="37"/>
      <c r="N1117" s="37"/>
      <c r="O1117" s="29"/>
      <c r="U1117" s="207"/>
      <c r="X1117" s="9"/>
    </row>
    <row r="1118" spans="3:24">
      <c r="C1118"/>
      <c r="D1118" s="2"/>
      <c r="E1118" s="2"/>
      <c r="F1118" s="38"/>
      <c r="G1118" s="38"/>
      <c r="H1118" s="38"/>
      <c r="I1118" s="269"/>
      <c r="J1118" s="21"/>
      <c r="K1118" s="270"/>
      <c r="L1118" s="37"/>
      <c r="N1118" s="37"/>
      <c r="O1118" s="29"/>
      <c r="U1118" s="207"/>
      <c r="X1118" s="9"/>
    </row>
    <row r="1119" spans="3:24">
      <c r="C1119"/>
      <c r="D1119" s="2"/>
      <c r="E1119" s="2"/>
      <c r="F1119" s="38"/>
      <c r="G1119" s="38"/>
      <c r="H1119" s="38"/>
      <c r="I1119" s="269"/>
      <c r="J1119" s="21"/>
      <c r="K1119" s="270"/>
      <c r="L1119" s="37"/>
      <c r="N1119" s="37"/>
      <c r="O1119" s="29"/>
      <c r="U1119" s="207"/>
      <c r="X1119" s="9"/>
    </row>
    <row r="1120" spans="3:24">
      <c r="C1120"/>
      <c r="D1120" s="2"/>
      <c r="E1120" s="2"/>
      <c r="F1120" s="38"/>
      <c r="G1120" s="38"/>
      <c r="H1120" s="38"/>
      <c r="I1120" s="269"/>
      <c r="J1120" s="21"/>
      <c r="K1120" s="270"/>
      <c r="L1120" s="37"/>
      <c r="N1120" s="37"/>
      <c r="O1120" s="29"/>
      <c r="U1120" s="207"/>
      <c r="X1120" s="9"/>
    </row>
    <row r="1121" spans="3:24">
      <c r="C1121"/>
      <c r="D1121" s="2"/>
      <c r="E1121" s="2"/>
      <c r="F1121" s="38"/>
      <c r="G1121" s="38"/>
      <c r="H1121" s="38"/>
      <c r="I1121" s="269"/>
      <c r="J1121" s="21"/>
      <c r="K1121" s="270"/>
      <c r="L1121" s="37"/>
      <c r="N1121" s="37"/>
      <c r="O1121" s="29"/>
      <c r="U1121" s="207"/>
      <c r="X1121" s="9"/>
    </row>
    <row r="1122" spans="3:24">
      <c r="C1122"/>
      <c r="D1122" s="2"/>
      <c r="E1122" s="2"/>
      <c r="F1122" s="38"/>
      <c r="G1122" s="38"/>
      <c r="H1122" s="38"/>
      <c r="I1122" s="269"/>
      <c r="J1122" s="21"/>
      <c r="K1122" s="270"/>
      <c r="L1122" s="37"/>
      <c r="N1122" s="37"/>
      <c r="O1122" s="29"/>
      <c r="U1122" s="207"/>
      <c r="X1122" s="9"/>
    </row>
    <row r="1123" spans="3:24">
      <c r="C1123"/>
      <c r="D1123" s="2"/>
      <c r="E1123" s="2"/>
      <c r="F1123" s="38"/>
      <c r="G1123" s="38"/>
      <c r="H1123" s="38"/>
      <c r="I1123" s="269"/>
      <c r="J1123" s="21"/>
      <c r="K1123" s="270"/>
      <c r="L1123" s="37"/>
      <c r="N1123" s="37"/>
      <c r="O1123" s="29"/>
      <c r="U1123" s="207"/>
      <c r="X1123" s="9"/>
    </row>
    <row r="1124" spans="3:24">
      <c r="C1124"/>
      <c r="D1124" s="2"/>
      <c r="E1124" s="2"/>
      <c r="F1124" s="38"/>
      <c r="G1124" s="38"/>
      <c r="H1124" s="38"/>
      <c r="I1124" s="269"/>
      <c r="J1124" s="21"/>
      <c r="K1124" s="270"/>
      <c r="L1124" s="37"/>
      <c r="N1124" s="37"/>
      <c r="O1124" s="29"/>
      <c r="U1124" s="207"/>
      <c r="X1124" s="9"/>
    </row>
    <row r="1125" spans="3:24">
      <c r="C1125"/>
      <c r="D1125" s="2"/>
      <c r="E1125" s="2"/>
      <c r="F1125" s="38"/>
      <c r="G1125" s="38"/>
      <c r="H1125" s="38"/>
      <c r="I1125" s="269"/>
      <c r="J1125" s="21"/>
      <c r="K1125" s="270"/>
      <c r="L1125" s="37"/>
      <c r="N1125" s="37"/>
      <c r="O1125" s="29"/>
      <c r="U1125" s="207"/>
      <c r="X1125" s="9"/>
    </row>
    <row r="1126" spans="3:24">
      <c r="C1126"/>
      <c r="D1126" s="2"/>
      <c r="E1126" s="2"/>
      <c r="F1126" s="38"/>
      <c r="G1126" s="38"/>
      <c r="H1126" s="38"/>
      <c r="I1126" s="269"/>
      <c r="J1126" s="21"/>
      <c r="K1126" s="270"/>
      <c r="L1126" s="37"/>
      <c r="N1126" s="37"/>
      <c r="O1126" s="29"/>
      <c r="U1126" s="207"/>
      <c r="X1126" s="9"/>
    </row>
    <row r="1127" spans="3:24">
      <c r="C1127"/>
      <c r="D1127" s="2"/>
      <c r="E1127" s="2"/>
      <c r="F1127" s="38"/>
      <c r="G1127" s="38"/>
      <c r="H1127" s="38"/>
      <c r="I1127" s="269"/>
      <c r="J1127" s="21"/>
      <c r="K1127" s="270"/>
      <c r="L1127" s="37"/>
      <c r="N1127" s="37"/>
      <c r="O1127" s="29"/>
      <c r="U1127" s="207"/>
      <c r="X1127" s="9"/>
    </row>
    <row r="1128" spans="3:24">
      <c r="C1128"/>
      <c r="D1128" s="2"/>
      <c r="E1128" s="2"/>
      <c r="F1128" s="38"/>
      <c r="G1128" s="38"/>
      <c r="H1128" s="38"/>
      <c r="I1128" s="269"/>
      <c r="J1128" s="21"/>
      <c r="K1128" s="270"/>
      <c r="L1128" s="37"/>
      <c r="N1128" s="37"/>
      <c r="O1128" s="29"/>
      <c r="U1128" s="207"/>
      <c r="X1128" s="9"/>
    </row>
    <row r="1129" spans="3:24">
      <c r="C1129"/>
      <c r="D1129" s="2"/>
      <c r="E1129" s="2"/>
      <c r="F1129" s="38"/>
      <c r="G1129" s="38"/>
      <c r="H1129" s="38"/>
      <c r="I1129" s="269"/>
      <c r="J1129" s="21"/>
      <c r="K1129" s="270"/>
      <c r="L1129" s="37"/>
      <c r="N1129" s="37"/>
      <c r="O1129" s="29"/>
      <c r="U1129" s="207"/>
      <c r="X1129" s="9"/>
    </row>
    <row r="1130" spans="3:24">
      <c r="C1130"/>
      <c r="D1130" s="2"/>
      <c r="E1130" s="2"/>
      <c r="F1130" s="38"/>
      <c r="G1130" s="38"/>
      <c r="H1130" s="38"/>
      <c r="I1130" s="269"/>
      <c r="J1130" s="21"/>
      <c r="K1130" s="270"/>
      <c r="L1130" s="37"/>
      <c r="N1130" s="37"/>
      <c r="O1130" s="29"/>
      <c r="U1130" s="207"/>
      <c r="X1130" s="9"/>
    </row>
    <row r="1131" spans="3:24">
      <c r="C1131"/>
      <c r="D1131" s="2"/>
      <c r="E1131" s="2"/>
      <c r="F1131" s="38"/>
      <c r="G1131" s="38"/>
      <c r="H1131" s="38"/>
      <c r="I1131" s="269"/>
      <c r="J1131" s="21"/>
      <c r="K1131" s="270"/>
      <c r="L1131" s="37"/>
      <c r="N1131" s="37"/>
      <c r="O1131" s="29"/>
      <c r="U1131" s="207"/>
      <c r="X1131" s="9"/>
    </row>
    <row r="1132" spans="3:24">
      <c r="C1132"/>
      <c r="D1132" s="2"/>
      <c r="E1132" s="2"/>
      <c r="F1132" s="38"/>
      <c r="G1132" s="38"/>
      <c r="H1132" s="38"/>
      <c r="I1132" s="269"/>
      <c r="J1132" s="21"/>
      <c r="K1132" s="270"/>
      <c r="L1132" s="37"/>
      <c r="N1132" s="37"/>
      <c r="O1132" s="29"/>
      <c r="U1132" s="207"/>
      <c r="X1132" s="9"/>
    </row>
    <row r="1133" spans="3:24">
      <c r="C1133"/>
      <c r="D1133" s="2"/>
      <c r="E1133" s="2"/>
      <c r="F1133" s="38"/>
      <c r="G1133" s="38"/>
      <c r="H1133" s="38"/>
      <c r="I1133" s="269"/>
      <c r="J1133" s="21"/>
      <c r="K1133" s="270"/>
      <c r="L1133" s="37"/>
      <c r="N1133" s="37"/>
      <c r="O1133" s="29"/>
      <c r="U1133" s="207"/>
      <c r="X1133" s="9"/>
    </row>
    <row r="1134" spans="3:24">
      <c r="C1134"/>
      <c r="D1134" s="2"/>
      <c r="E1134" s="2"/>
      <c r="F1134" s="38"/>
      <c r="G1134" s="38"/>
      <c r="H1134" s="38"/>
      <c r="I1134" s="269"/>
      <c r="J1134" s="21"/>
      <c r="K1134" s="270"/>
      <c r="L1134" s="37"/>
      <c r="N1134" s="37"/>
      <c r="O1134" s="29"/>
      <c r="U1134" s="207"/>
      <c r="X1134" s="9"/>
    </row>
    <row r="1135" spans="3:24">
      <c r="C1135"/>
      <c r="D1135" s="2"/>
      <c r="E1135" s="2"/>
      <c r="F1135" s="38"/>
      <c r="G1135" s="38"/>
      <c r="H1135" s="38"/>
      <c r="I1135" s="269"/>
      <c r="J1135" s="21"/>
      <c r="K1135" s="270"/>
      <c r="L1135" s="37"/>
      <c r="N1135" s="37"/>
      <c r="O1135" s="29"/>
      <c r="U1135" s="207"/>
      <c r="X1135" s="9"/>
    </row>
    <row r="1136" spans="3:24">
      <c r="C1136"/>
      <c r="D1136" s="2"/>
      <c r="E1136" s="2"/>
      <c r="F1136" s="38"/>
      <c r="G1136" s="38"/>
      <c r="H1136" s="38"/>
      <c r="I1136" s="269"/>
      <c r="J1136" s="21"/>
      <c r="K1136" s="270"/>
      <c r="L1136" s="37"/>
      <c r="N1136" s="37"/>
      <c r="O1136" s="29"/>
      <c r="U1136" s="207"/>
      <c r="X1136" s="9"/>
    </row>
    <row r="1137" spans="3:24">
      <c r="C1137"/>
      <c r="D1137" s="2"/>
      <c r="E1137" s="2"/>
      <c r="F1137" s="38"/>
      <c r="G1137" s="38"/>
      <c r="H1137" s="38"/>
      <c r="I1137" s="269"/>
      <c r="J1137" s="21"/>
      <c r="K1137" s="270"/>
      <c r="L1137" s="37"/>
      <c r="N1137" s="37"/>
      <c r="O1137" s="29"/>
      <c r="U1137" s="207"/>
      <c r="X1137" s="9"/>
    </row>
    <row r="1138" spans="3:24">
      <c r="C1138"/>
      <c r="D1138" s="2"/>
      <c r="E1138" s="2"/>
      <c r="F1138" s="38"/>
      <c r="G1138" s="38"/>
      <c r="H1138" s="38"/>
      <c r="I1138" s="269"/>
      <c r="J1138" s="21"/>
      <c r="K1138" s="270"/>
      <c r="L1138" s="37"/>
      <c r="N1138" s="37"/>
      <c r="O1138" s="29"/>
      <c r="U1138" s="207"/>
      <c r="X1138" s="9"/>
    </row>
    <row r="1139" spans="3:24">
      <c r="C1139"/>
      <c r="D1139" s="2"/>
      <c r="E1139" s="2"/>
      <c r="F1139" s="38"/>
      <c r="G1139" s="38"/>
      <c r="H1139" s="38"/>
      <c r="I1139" s="269"/>
      <c r="J1139" s="21"/>
      <c r="K1139" s="270"/>
      <c r="L1139" s="37"/>
      <c r="N1139" s="37"/>
      <c r="O1139" s="29"/>
      <c r="U1139" s="207"/>
      <c r="X1139" s="9"/>
    </row>
    <row r="1140" spans="3:24">
      <c r="C1140"/>
      <c r="D1140" s="2"/>
      <c r="E1140" s="2"/>
      <c r="F1140" s="38"/>
      <c r="G1140" s="38"/>
      <c r="H1140" s="38"/>
      <c r="I1140" s="269"/>
      <c r="J1140" s="21"/>
      <c r="K1140" s="270"/>
      <c r="L1140" s="37"/>
      <c r="N1140" s="37"/>
      <c r="O1140" s="29"/>
      <c r="U1140" s="207"/>
      <c r="X1140" s="9"/>
    </row>
    <row r="1141" spans="3:24">
      <c r="C1141"/>
      <c r="D1141" s="2"/>
      <c r="E1141" s="2"/>
      <c r="F1141" s="38"/>
      <c r="G1141" s="38"/>
      <c r="H1141" s="38"/>
      <c r="I1141" s="269"/>
      <c r="J1141" s="21"/>
      <c r="K1141" s="270"/>
      <c r="L1141" s="37"/>
      <c r="N1141" s="37"/>
      <c r="O1141" s="29"/>
      <c r="U1141" s="207"/>
      <c r="X1141" s="9"/>
    </row>
    <row r="1142" spans="3:24">
      <c r="C1142"/>
      <c r="D1142" s="2"/>
      <c r="E1142" s="2"/>
      <c r="F1142" s="38"/>
      <c r="G1142" s="38"/>
      <c r="H1142" s="38"/>
      <c r="I1142" s="269"/>
      <c r="J1142" s="21"/>
      <c r="K1142" s="270"/>
      <c r="L1142" s="37"/>
      <c r="N1142" s="37"/>
      <c r="O1142" s="29"/>
      <c r="U1142" s="207"/>
      <c r="X1142" s="9"/>
    </row>
    <row r="1143" spans="3:24">
      <c r="C1143"/>
      <c r="D1143" s="2"/>
      <c r="E1143" s="2"/>
      <c r="F1143" s="38"/>
      <c r="G1143" s="38"/>
      <c r="H1143" s="38"/>
      <c r="I1143" s="269"/>
      <c r="J1143" s="21"/>
      <c r="K1143" s="270"/>
      <c r="L1143" s="37"/>
      <c r="N1143" s="37"/>
      <c r="O1143" s="29"/>
      <c r="U1143" s="207"/>
      <c r="X1143" s="9"/>
    </row>
    <row r="1144" spans="3:24">
      <c r="C1144"/>
      <c r="D1144" s="2"/>
      <c r="E1144" s="2"/>
      <c r="F1144" s="38"/>
      <c r="G1144" s="38"/>
      <c r="H1144" s="38"/>
      <c r="I1144" s="269"/>
      <c r="J1144" s="21"/>
      <c r="K1144" s="270"/>
      <c r="L1144" s="37"/>
      <c r="N1144" s="37"/>
      <c r="O1144" s="29"/>
      <c r="U1144" s="207"/>
      <c r="X1144" s="9"/>
    </row>
    <row r="1145" spans="3:24">
      <c r="C1145"/>
      <c r="D1145" s="2"/>
      <c r="E1145" s="2"/>
      <c r="F1145" s="38"/>
      <c r="G1145" s="38"/>
      <c r="H1145" s="38"/>
      <c r="I1145" s="269"/>
      <c r="J1145" s="21"/>
      <c r="K1145" s="270"/>
      <c r="L1145" s="37"/>
      <c r="N1145" s="37"/>
      <c r="O1145" s="29"/>
      <c r="U1145" s="207"/>
      <c r="X1145" s="9"/>
    </row>
    <row r="1146" spans="3:24">
      <c r="C1146"/>
      <c r="D1146" s="2"/>
      <c r="E1146" s="2"/>
      <c r="F1146" s="38"/>
      <c r="G1146" s="38"/>
      <c r="H1146" s="38"/>
      <c r="I1146" s="269"/>
      <c r="J1146" s="21"/>
      <c r="K1146" s="270"/>
      <c r="L1146" s="37"/>
      <c r="N1146" s="37"/>
      <c r="O1146" s="29"/>
      <c r="U1146" s="207"/>
      <c r="X1146" s="9"/>
    </row>
    <row r="1147" spans="3:24">
      <c r="C1147"/>
      <c r="D1147" s="2"/>
      <c r="E1147" s="2"/>
      <c r="F1147" s="38"/>
      <c r="G1147" s="38"/>
      <c r="H1147" s="38"/>
      <c r="I1147" s="269"/>
      <c r="J1147" s="21"/>
      <c r="K1147" s="270"/>
      <c r="L1147" s="37"/>
      <c r="N1147" s="37"/>
      <c r="O1147" s="29"/>
      <c r="U1147" s="207"/>
      <c r="X1147" s="9"/>
    </row>
    <row r="1148" spans="3:24">
      <c r="C1148"/>
      <c r="D1148" s="2"/>
      <c r="E1148" s="2"/>
      <c r="F1148" s="38"/>
      <c r="G1148" s="38"/>
      <c r="H1148" s="38"/>
      <c r="I1148" s="269"/>
      <c r="J1148" s="21"/>
      <c r="K1148" s="270"/>
      <c r="L1148" s="37"/>
      <c r="N1148" s="37"/>
      <c r="O1148" s="29"/>
      <c r="U1148" s="207"/>
      <c r="X1148" s="9"/>
    </row>
    <row r="1149" spans="3:24">
      <c r="C1149"/>
      <c r="D1149" s="2"/>
      <c r="E1149" s="2"/>
      <c r="F1149" s="38"/>
      <c r="G1149" s="38"/>
      <c r="H1149" s="38"/>
      <c r="I1149" s="269"/>
      <c r="J1149" s="21"/>
      <c r="K1149" s="270"/>
      <c r="L1149" s="37"/>
      <c r="N1149" s="37"/>
      <c r="O1149" s="29"/>
      <c r="U1149" s="207"/>
      <c r="X1149" s="9"/>
    </row>
    <row r="1150" spans="3:24">
      <c r="C1150"/>
      <c r="D1150" s="2"/>
      <c r="E1150" s="2"/>
      <c r="F1150" s="38"/>
      <c r="G1150" s="38"/>
      <c r="H1150" s="38"/>
      <c r="I1150" s="269"/>
      <c r="J1150" s="21"/>
      <c r="K1150" s="270"/>
      <c r="L1150" s="37"/>
      <c r="N1150" s="37"/>
      <c r="O1150" s="29"/>
      <c r="U1150" s="207"/>
      <c r="X1150" s="9"/>
    </row>
    <row r="1151" spans="3:24">
      <c r="C1151"/>
      <c r="D1151" s="2"/>
      <c r="E1151" s="2"/>
      <c r="F1151" s="38"/>
      <c r="G1151" s="38"/>
      <c r="H1151" s="38"/>
      <c r="I1151" s="269"/>
      <c r="J1151" s="21"/>
      <c r="K1151" s="270"/>
      <c r="L1151" s="37"/>
      <c r="N1151" s="37"/>
      <c r="O1151" s="29"/>
      <c r="U1151" s="207"/>
      <c r="X1151" s="9"/>
    </row>
    <row r="1152" spans="3:24">
      <c r="C1152"/>
      <c r="D1152" s="2"/>
      <c r="E1152" s="2"/>
      <c r="F1152" s="38"/>
      <c r="G1152" s="38"/>
      <c r="H1152" s="38"/>
      <c r="I1152" s="269"/>
      <c r="J1152" s="21"/>
      <c r="K1152" s="270"/>
      <c r="L1152" s="37"/>
      <c r="N1152" s="37"/>
      <c r="O1152" s="29"/>
      <c r="U1152" s="207"/>
      <c r="X1152" s="9"/>
    </row>
    <row r="1153" spans="3:24">
      <c r="C1153"/>
      <c r="D1153" s="2"/>
      <c r="E1153" s="2"/>
      <c r="F1153" s="38"/>
      <c r="G1153" s="38"/>
      <c r="H1153" s="38"/>
      <c r="I1153" s="269"/>
      <c r="J1153" s="21"/>
      <c r="K1153" s="270"/>
      <c r="L1153" s="37"/>
      <c r="N1153" s="37"/>
      <c r="O1153" s="29"/>
      <c r="U1153" s="207"/>
      <c r="X1153" s="9"/>
    </row>
    <row r="1154" spans="3:24">
      <c r="C1154"/>
      <c r="D1154" s="2"/>
      <c r="E1154" s="2"/>
      <c r="F1154" s="38"/>
      <c r="G1154" s="38"/>
      <c r="H1154" s="38"/>
      <c r="I1154" s="269"/>
      <c r="J1154" s="21"/>
      <c r="K1154" s="270"/>
      <c r="L1154" s="37"/>
      <c r="N1154" s="37"/>
      <c r="O1154" s="29"/>
      <c r="U1154" s="207"/>
      <c r="X1154" s="9"/>
    </row>
    <row r="1155" spans="3:24">
      <c r="C1155"/>
      <c r="D1155" s="2"/>
      <c r="E1155" s="2"/>
      <c r="F1155" s="38"/>
      <c r="G1155" s="38"/>
      <c r="H1155" s="38"/>
      <c r="I1155" s="269"/>
      <c r="J1155" s="21"/>
      <c r="K1155" s="270"/>
      <c r="L1155" s="37"/>
      <c r="N1155" s="37"/>
      <c r="O1155" s="29"/>
      <c r="U1155" s="207"/>
      <c r="X1155" s="9"/>
    </row>
    <row r="1156" spans="3:24">
      <c r="C1156"/>
      <c r="D1156" s="2"/>
      <c r="E1156" s="2"/>
      <c r="F1156" s="38"/>
      <c r="G1156" s="38"/>
      <c r="H1156" s="38"/>
      <c r="I1156" s="269"/>
      <c r="J1156" s="21"/>
      <c r="K1156" s="270"/>
      <c r="L1156" s="37"/>
      <c r="N1156" s="37"/>
      <c r="O1156" s="29"/>
      <c r="U1156" s="207"/>
      <c r="X1156" s="9"/>
    </row>
    <row r="1157" spans="3:24">
      <c r="C1157"/>
      <c r="D1157" s="2"/>
      <c r="E1157" s="2"/>
      <c r="F1157" s="38"/>
      <c r="G1157" s="38"/>
      <c r="H1157" s="38"/>
      <c r="I1157" s="269"/>
      <c r="J1157" s="21"/>
      <c r="K1157" s="270"/>
      <c r="L1157" s="37"/>
      <c r="N1157" s="37"/>
      <c r="O1157" s="29"/>
      <c r="U1157" s="207"/>
      <c r="X1157" s="9"/>
    </row>
    <row r="1158" spans="3:24">
      <c r="C1158"/>
      <c r="D1158" s="2"/>
      <c r="E1158" s="2"/>
      <c r="F1158" s="38"/>
      <c r="G1158" s="38"/>
      <c r="H1158" s="38"/>
      <c r="I1158" s="269"/>
      <c r="J1158" s="21"/>
      <c r="K1158" s="270"/>
      <c r="L1158" s="37"/>
      <c r="N1158" s="37"/>
      <c r="O1158" s="29"/>
      <c r="U1158" s="207"/>
      <c r="X1158" s="9"/>
    </row>
    <row r="1159" spans="3:24">
      <c r="C1159"/>
      <c r="D1159" s="2"/>
      <c r="E1159" s="2"/>
      <c r="F1159" s="38"/>
      <c r="G1159" s="38"/>
      <c r="H1159" s="38"/>
      <c r="I1159" s="269"/>
      <c r="J1159" s="21"/>
      <c r="K1159" s="270"/>
      <c r="L1159" s="37"/>
      <c r="N1159" s="37"/>
      <c r="O1159" s="29"/>
      <c r="U1159" s="207"/>
      <c r="X1159" s="9"/>
    </row>
    <row r="1160" spans="3:24">
      <c r="C1160"/>
      <c r="D1160" s="2"/>
      <c r="E1160" s="2"/>
      <c r="F1160" s="38"/>
      <c r="G1160" s="38"/>
      <c r="H1160" s="38"/>
      <c r="I1160" s="269"/>
      <c r="J1160" s="21"/>
      <c r="K1160" s="270"/>
      <c r="L1160" s="37"/>
      <c r="N1160" s="37"/>
      <c r="O1160" s="29"/>
      <c r="U1160" s="207"/>
      <c r="X1160" s="9"/>
    </row>
    <row r="1161" spans="3:24">
      <c r="C1161"/>
      <c r="D1161" s="2"/>
      <c r="E1161" s="2"/>
      <c r="F1161" s="38"/>
      <c r="G1161" s="38"/>
      <c r="H1161" s="38"/>
      <c r="I1161" s="269"/>
      <c r="J1161" s="21"/>
      <c r="K1161" s="270"/>
      <c r="L1161" s="37"/>
      <c r="N1161" s="37"/>
      <c r="O1161" s="29"/>
      <c r="U1161" s="207"/>
      <c r="X1161" s="9"/>
    </row>
    <row r="1162" spans="3:24">
      <c r="C1162"/>
      <c r="D1162" s="2"/>
      <c r="E1162" s="2"/>
      <c r="F1162" s="38"/>
      <c r="G1162" s="38"/>
      <c r="H1162" s="38"/>
      <c r="I1162" s="269"/>
      <c r="J1162" s="21"/>
      <c r="K1162" s="270"/>
      <c r="L1162" s="37"/>
      <c r="N1162" s="37"/>
      <c r="O1162" s="29"/>
      <c r="U1162" s="207"/>
      <c r="X1162" s="9"/>
    </row>
    <row r="1163" spans="3:24">
      <c r="C1163"/>
      <c r="D1163" s="2"/>
      <c r="E1163" s="2"/>
      <c r="F1163" s="38"/>
      <c r="G1163" s="38"/>
      <c r="H1163" s="38"/>
      <c r="I1163" s="269"/>
      <c r="J1163" s="21"/>
      <c r="K1163" s="270"/>
      <c r="L1163" s="37"/>
      <c r="N1163" s="37"/>
      <c r="O1163" s="29"/>
      <c r="U1163" s="207"/>
      <c r="X1163" s="9"/>
    </row>
    <row r="1164" spans="3:24">
      <c r="C1164"/>
      <c r="D1164" s="2"/>
      <c r="E1164" s="2"/>
      <c r="F1164" s="38"/>
      <c r="G1164" s="38"/>
      <c r="H1164" s="38"/>
      <c r="I1164" s="269"/>
      <c r="J1164" s="21"/>
      <c r="K1164" s="270"/>
      <c r="L1164" s="37"/>
      <c r="N1164" s="37"/>
      <c r="O1164" s="29"/>
      <c r="U1164" s="207"/>
      <c r="X1164" s="9"/>
    </row>
    <row r="1165" spans="3:24">
      <c r="C1165"/>
      <c r="D1165" s="2"/>
      <c r="E1165" s="2"/>
      <c r="F1165" s="38"/>
      <c r="G1165" s="38"/>
      <c r="H1165" s="38"/>
      <c r="I1165" s="269"/>
      <c r="J1165" s="21"/>
      <c r="K1165" s="270"/>
      <c r="L1165" s="37"/>
      <c r="N1165" s="37"/>
      <c r="O1165" s="29"/>
      <c r="U1165" s="207"/>
      <c r="X1165" s="9"/>
    </row>
    <row r="1166" spans="3:24">
      <c r="C1166"/>
      <c r="D1166" s="2"/>
      <c r="E1166" s="2"/>
      <c r="F1166" s="38"/>
      <c r="G1166" s="38"/>
      <c r="H1166" s="38"/>
      <c r="I1166" s="269"/>
      <c r="J1166" s="21"/>
      <c r="K1166" s="270"/>
      <c r="L1166" s="37"/>
      <c r="N1166" s="37"/>
      <c r="O1166" s="29"/>
      <c r="U1166" s="207"/>
      <c r="X1166" s="9"/>
    </row>
    <row r="1167" spans="3:24">
      <c r="C1167"/>
      <c r="D1167" s="2"/>
      <c r="E1167" s="2"/>
      <c r="F1167" s="38"/>
      <c r="G1167" s="38"/>
      <c r="H1167" s="38"/>
      <c r="I1167" s="269"/>
      <c r="J1167" s="21"/>
      <c r="K1167" s="270"/>
      <c r="L1167" s="37"/>
      <c r="N1167" s="37"/>
      <c r="O1167" s="29"/>
      <c r="U1167" s="207"/>
      <c r="X1167" s="9"/>
    </row>
    <row r="1168" spans="3:24">
      <c r="C1168"/>
      <c r="D1168" s="2"/>
      <c r="E1168" s="2"/>
      <c r="F1168" s="38"/>
      <c r="G1168" s="38"/>
      <c r="H1168" s="38"/>
      <c r="I1168" s="269"/>
      <c r="J1168" s="21"/>
      <c r="K1168" s="270"/>
      <c r="L1168" s="37"/>
      <c r="N1168" s="37"/>
      <c r="O1168" s="29"/>
      <c r="U1168" s="207"/>
      <c r="X1168" s="9"/>
    </row>
    <row r="1169" spans="3:24">
      <c r="C1169"/>
      <c r="D1169" s="2"/>
      <c r="E1169" s="2"/>
      <c r="F1169" s="38"/>
      <c r="G1169" s="38"/>
      <c r="H1169" s="38"/>
      <c r="I1169" s="269"/>
      <c r="J1169" s="21"/>
      <c r="K1169" s="270"/>
      <c r="L1169" s="37"/>
      <c r="N1169" s="37"/>
      <c r="O1169" s="29"/>
      <c r="U1169" s="207"/>
      <c r="X1169" s="9"/>
    </row>
    <row r="1170" spans="3:24">
      <c r="C1170"/>
      <c r="D1170" s="2"/>
      <c r="E1170" s="2"/>
      <c r="F1170" s="38"/>
      <c r="G1170" s="38"/>
      <c r="H1170" s="38"/>
      <c r="I1170" s="269"/>
      <c r="J1170" s="21"/>
      <c r="K1170" s="270"/>
      <c r="L1170" s="37"/>
      <c r="N1170" s="37"/>
      <c r="O1170" s="29"/>
      <c r="U1170" s="207"/>
      <c r="X1170" s="9"/>
    </row>
    <row r="1171" spans="3:24">
      <c r="C1171"/>
      <c r="D1171" s="2"/>
      <c r="E1171" s="2"/>
      <c r="F1171" s="38"/>
      <c r="G1171" s="38"/>
      <c r="H1171" s="38"/>
      <c r="I1171" s="269"/>
      <c r="J1171" s="21"/>
      <c r="K1171" s="270"/>
      <c r="L1171" s="37"/>
      <c r="N1171" s="37"/>
      <c r="O1171" s="29"/>
      <c r="U1171" s="207"/>
      <c r="X1171" s="9"/>
    </row>
    <row r="1172" spans="3:24">
      <c r="C1172"/>
      <c r="D1172" s="2"/>
      <c r="E1172" s="2"/>
      <c r="F1172" s="38"/>
      <c r="G1172" s="38"/>
      <c r="H1172" s="38"/>
      <c r="I1172" s="269"/>
      <c r="J1172" s="21"/>
      <c r="K1172" s="270"/>
      <c r="L1172" s="37"/>
      <c r="N1172" s="37"/>
      <c r="O1172" s="29"/>
      <c r="U1172" s="207"/>
      <c r="X1172" s="9"/>
    </row>
    <row r="1173" spans="3:24">
      <c r="C1173"/>
      <c r="D1173" s="2"/>
      <c r="E1173" s="2"/>
      <c r="F1173" s="38"/>
      <c r="G1173" s="38"/>
      <c r="H1173" s="38"/>
      <c r="I1173" s="269"/>
      <c r="J1173" s="21"/>
      <c r="K1173" s="270"/>
      <c r="L1173" s="37"/>
      <c r="N1173" s="37"/>
      <c r="O1173" s="29"/>
      <c r="U1173" s="207"/>
      <c r="X1173" s="9"/>
    </row>
    <row r="1174" spans="3:24">
      <c r="C1174"/>
      <c r="D1174" s="2"/>
      <c r="E1174" s="2"/>
      <c r="F1174" s="38"/>
      <c r="G1174" s="38"/>
      <c r="H1174" s="38"/>
      <c r="I1174" s="269"/>
      <c r="J1174" s="21"/>
      <c r="K1174" s="270"/>
      <c r="L1174" s="37"/>
      <c r="N1174" s="37"/>
      <c r="O1174" s="29"/>
      <c r="U1174" s="207"/>
      <c r="X1174" s="9"/>
    </row>
    <row r="1175" spans="3:24">
      <c r="C1175"/>
      <c r="D1175" s="2"/>
      <c r="E1175" s="2"/>
      <c r="F1175" s="38"/>
      <c r="G1175" s="38"/>
      <c r="H1175" s="38"/>
      <c r="I1175" s="269"/>
      <c r="J1175" s="21"/>
      <c r="K1175" s="270"/>
      <c r="L1175" s="37"/>
      <c r="N1175" s="37"/>
      <c r="O1175" s="29"/>
      <c r="U1175" s="207"/>
      <c r="X1175" s="9"/>
    </row>
    <row r="1176" spans="3:24">
      <c r="C1176"/>
      <c r="D1176" s="2"/>
      <c r="E1176" s="2"/>
      <c r="F1176" s="38"/>
      <c r="G1176" s="38"/>
      <c r="H1176" s="38"/>
      <c r="I1176" s="269"/>
      <c r="J1176" s="21"/>
      <c r="K1176" s="270"/>
      <c r="L1176" s="37"/>
      <c r="N1176" s="37"/>
      <c r="O1176" s="29"/>
      <c r="U1176" s="207"/>
      <c r="X1176" s="9"/>
    </row>
    <row r="1177" spans="3:24">
      <c r="C1177"/>
      <c r="D1177" s="2"/>
      <c r="E1177" s="2"/>
      <c r="F1177" s="38"/>
      <c r="G1177" s="38"/>
      <c r="H1177" s="38"/>
      <c r="I1177" s="269"/>
      <c r="J1177" s="21"/>
      <c r="K1177" s="270"/>
      <c r="L1177" s="37"/>
      <c r="N1177" s="37"/>
      <c r="O1177" s="29"/>
      <c r="U1177" s="207"/>
      <c r="X1177" s="9"/>
    </row>
    <row r="1178" spans="3:24">
      <c r="C1178"/>
      <c r="D1178" s="2"/>
      <c r="E1178" s="2"/>
      <c r="F1178" s="38"/>
      <c r="G1178" s="38"/>
      <c r="H1178" s="38"/>
      <c r="I1178" s="269"/>
      <c r="J1178" s="21"/>
      <c r="K1178" s="270"/>
      <c r="L1178" s="37"/>
      <c r="N1178" s="37"/>
      <c r="O1178" s="29"/>
      <c r="U1178" s="207"/>
      <c r="X1178" s="9"/>
    </row>
    <row r="1179" spans="3:24">
      <c r="C1179"/>
      <c r="D1179" s="2"/>
      <c r="E1179" s="2"/>
      <c r="F1179" s="38"/>
      <c r="G1179" s="38"/>
      <c r="H1179" s="38"/>
      <c r="I1179" s="269"/>
      <c r="J1179" s="21"/>
      <c r="K1179" s="270"/>
      <c r="L1179" s="37"/>
      <c r="N1179" s="37"/>
      <c r="O1179" s="29"/>
      <c r="U1179" s="207"/>
      <c r="X1179" s="9"/>
    </row>
    <row r="1180" spans="3:24">
      <c r="C1180"/>
      <c r="D1180" s="2"/>
      <c r="E1180" s="2"/>
      <c r="F1180" s="38"/>
      <c r="G1180" s="38"/>
      <c r="H1180" s="38"/>
      <c r="I1180" s="269"/>
      <c r="J1180" s="21"/>
      <c r="K1180" s="270"/>
      <c r="L1180" s="37"/>
      <c r="N1180" s="37"/>
      <c r="O1180" s="29"/>
      <c r="U1180" s="207"/>
      <c r="X1180" s="9"/>
    </row>
    <row r="1181" spans="3:24">
      <c r="C1181"/>
      <c r="D1181" s="2"/>
      <c r="E1181" s="2"/>
      <c r="F1181" s="38"/>
      <c r="G1181" s="38"/>
      <c r="H1181" s="38"/>
      <c r="I1181" s="269"/>
      <c r="J1181" s="21"/>
      <c r="K1181" s="270"/>
      <c r="L1181" s="37"/>
      <c r="N1181" s="37"/>
      <c r="O1181" s="29"/>
      <c r="U1181" s="207"/>
      <c r="X1181" s="9"/>
    </row>
    <row r="1182" spans="3:24">
      <c r="C1182"/>
      <c r="D1182" s="2"/>
      <c r="E1182" s="2"/>
      <c r="F1182" s="38"/>
      <c r="G1182" s="38"/>
      <c r="H1182" s="38"/>
      <c r="I1182" s="269"/>
      <c r="J1182" s="21"/>
      <c r="K1182" s="270"/>
      <c r="L1182" s="37"/>
      <c r="N1182" s="37"/>
      <c r="O1182" s="29"/>
      <c r="U1182" s="207"/>
      <c r="X1182" s="9"/>
    </row>
    <row r="1183" spans="3:24">
      <c r="C1183"/>
      <c r="D1183" s="2"/>
      <c r="E1183" s="2"/>
      <c r="F1183" s="38"/>
      <c r="G1183" s="38"/>
      <c r="H1183" s="38"/>
      <c r="I1183" s="269"/>
      <c r="J1183" s="21"/>
      <c r="K1183" s="270"/>
      <c r="L1183" s="37"/>
      <c r="N1183" s="37"/>
      <c r="O1183" s="29"/>
      <c r="U1183" s="207"/>
      <c r="X1183" s="9"/>
    </row>
    <row r="1184" spans="3:24">
      <c r="C1184"/>
      <c r="D1184" s="2"/>
      <c r="E1184" s="2"/>
      <c r="F1184" s="38"/>
      <c r="G1184" s="38"/>
      <c r="H1184" s="38"/>
      <c r="I1184" s="269"/>
      <c r="J1184" s="21"/>
      <c r="K1184" s="270"/>
      <c r="L1184" s="37"/>
      <c r="N1184" s="37"/>
      <c r="O1184" s="29"/>
      <c r="U1184" s="207"/>
      <c r="X1184" s="9"/>
    </row>
    <row r="1185" spans="3:24">
      <c r="C1185"/>
      <c r="D1185" s="2"/>
      <c r="E1185" s="2"/>
      <c r="F1185" s="38"/>
      <c r="G1185" s="38"/>
      <c r="H1185" s="38"/>
      <c r="I1185" s="269"/>
      <c r="J1185" s="21"/>
      <c r="K1185" s="270"/>
      <c r="L1185" s="37"/>
      <c r="N1185" s="37"/>
      <c r="O1185" s="29"/>
      <c r="U1185" s="207"/>
      <c r="X1185" s="9"/>
    </row>
    <row r="1186" spans="3:24">
      <c r="C1186"/>
      <c r="D1186" s="2"/>
      <c r="E1186" s="2"/>
      <c r="F1186" s="38"/>
      <c r="G1186" s="38"/>
      <c r="H1186" s="38"/>
      <c r="I1186" s="269"/>
      <c r="J1186" s="21"/>
      <c r="K1186" s="270"/>
      <c r="L1186" s="37"/>
      <c r="N1186" s="37"/>
      <c r="O1186" s="29"/>
      <c r="U1186" s="207"/>
      <c r="X1186" s="9"/>
    </row>
    <row r="1187" spans="3:24">
      <c r="C1187"/>
      <c r="D1187" s="2"/>
      <c r="E1187" s="2"/>
      <c r="F1187" s="38"/>
      <c r="G1187" s="38"/>
      <c r="H1187" s="38"/>
      <c r="I1187" s="269"/>
      <c r="J1187" s="21"/>
      <c r="K1187" s="270"/>
      <c r="L1187" s="37"/>
      <c r="N1187" s="37"/>
      <c r="O1187" s="29"/>
      <c r="U1187" s="207"/>
      <c r="X1187" s="9"/>
    </row>
    <row r="1188" spans="3:24">
      <c r="C1188"/>
      <c r="D1188" s="2"/>
      <c r="E1188" s="2"/>
      <c r="F1188" s="38"/>
      <c r="G1188" s="38"/>
      <c r="H1188" s="38"/>
      <c r="I1188" s="269"/>
      <c r="J1188" s="21"/>
      <c r="K1188" s="270"/>
      <c r="L1188" s="37"/>
      <c r="N1188" s="37"/>
      <c r="O1188" s="29"/>
      <c r="U1188" s="207"/>
      <c r="X1188" s="9"/>
    </row>
    <row r="1189" spans="3:24">
      <c r="C1189"/>
      <c r="D1189" s="2"/>
      <c r="E1189" s="2"/>
      <c r="F1189" s="38"/>
      <c r="G1189" s="38"/>
      <c r="H1189" s="38"/>
      <c r="I1189" s="269"/>
      <c r="J1189" s="21"/>
      <c r="K1189" s="270"/>
      <c r="L1189" s="37"/>
      <c r="N1189" s="37"/>
      <c r="O1189" s="29"/>
      <c r="U1189" s="207"/>
      <c r="X1189" s="9"/>
    </row>
    <row r="1190" spans="3:24">
      <c r="C1190"/>
      <c r="D1190" s="2"/>
      <c r="E1190" s="2"/>
      <c r="F1190" s="38"/>
      <c r="G1190" s="38"/>
      <c r="H1190" s="38"/>
      <c r="I1190" s="269"/>
      <c r="J1190" s="21"/>
      <c r="K1190" s="270"/>
      <c r="L1190" s="37"/>
      <c r="N1190" s="37"/>
      <c r="O1190" s="29"/>
      <c r="U1190" s="207"/>
      <c r="X1190" s="9"/>
    </row>
    <row r="1191" spans="3:24">
      <c r="C1191"/>
      <c r="D1191" s="2"/>
      <c r="E1191" s="2"/>
      <c r="F1191" s="38"/>
      <c r="G1191" s="38"/>
      <c r="H1191" s="38"/>
      <c r="I1191" s="269"/>
      <c r="J1191" s="21"/>
      <c r="K1191" s="270"/>
      <c r="L1191" s="37"/>
      <c r="N1191" s="37"/>
      <c r="O1191" s="29"/>
      <c r="U1191" s="207"/>
      <c r="X1191" s="9"/>
    </row>
    <row r="1192" spans="3:24">
      <c r="C1192"/>
      <c r="D1192" s="2"/>
      <c r="E1192" s="2"/>
      <c r="F1192" s="38"/>
      <c r="G1192" s="38"/>
      <c r="H1192" s="38"/>
      <c r="I1192" s="269"/>
      <c r="J1192" s="21"/>
      <c r="K1192" s="270"/>
      <c r="L1192" s="37"/>
      <c r="N1192" s="37"/>
      <c r="O1192" s="29"/>
      <c r="U1192" s="207"/>
      <c r="X1192" s="9"/>
    </row>
    <row r="1193" spans="3:24">
      <c r="C1193"/>
      <c r="D1193" s="2"/>
      <c r="E1193" s="2"/>
      <c r="F1193" s="38"/>
      <c r="G1193" s="38"/>
      <c r="H1193" s="38"/>
      <c r="I1193" s="269"/>
      <c r="J1193" s="21"/>
      <c r="K1193" s="270"/>
      <c r="L1193" s="37"/>
      <c r="N1193" s="37"/>
      <c r="O1193" s="29"/>
      <c r="U1193" s="207"/>
      <c r="X1193" s="9"/>
    </row>
    <row r="1194" spans="3:24">
      <c r="C1194"/>
      <c r="D1194" s="2"/>
      <c r="E1194" s="2"/>
      <c r="F1194" s="38"/>
      <c r="G1194" s="38"/>
      <c r="H1194" s="38"/>
      <c r="I1194" s="269"/>
      <c r="J1194" s="21"/>
      <c r="K1194" s="270"/>
      <c r="L1194" s="37"/>
      <c r="N1194" s="37"/>
      <c r="O1194" s="29"/>
      <c r="U1194" s="207"/>
      <c r="X1194" s="9"/>
    </row>
    <row r="1195" spans="3:24">
      <c r="C1195"/>
      <c r="D1195" s="2"/>
      <c r="E1195" s="2"/>
      <c r="F1195" s="38"/>
      <c r="G1195" s="38"/>
      <c r="H1195" s="38"/>
      <c r="I1195" s="269"/>
      <c r="J1195" s="21"/>
      <c r="K1195" s="270"/>
      <c r="L1195" s="37"/>
      <c r="N1195" s="37"/>
      <c r="O1195" s="29"/>
      <c r="U1195" s="207"/>
      <c r="X1195" s="9"/>
    </row>
    <row r="1196" spans="3:24">
      <c r="C1196"/>
      <c r="D1196" s="2"/>
      <c r="E1196" s="2"/>
      <c r="F1196" s="38"/>
      <c r="G1196" s="38"/>
      <c r="H1196" s="38"/>
      <c r="I1196" s="269"/>
      <c r="J1196" s="21"/>
      <c r="K1196" s="270"/>
      <c r="L1196" s="37"/>
      <c r="N1196" s="37"/>
      <c r="O1196" s="29"/>
      <c r="U1196" s="207"/>
      <c r="X1196" s="9"/>
    </row>
    <row r="1197" spans="3:24">
      <c r="C1197"/>
      <c r="D1197" s="2"/>
      <c r="E1197" s="2"/>
      <c r="F1197" s="38"/>
      <c r="G1197" s="38"/>
      <c r="H1197" s="38"/>
      <c r="I1197" s="269"/>
      <c r="J1197" s="21"/>
      <c r="K1197" s="270"/>
      <c r="L1197" s="37"/>
      <c r="N1197" s="37"/>
      <c r="O1197" s="29"/>
      <c r="U1197" s="207"/>
      <c r="X1197" s="9"/>
    </row>
    <row r="1198" spans="3:24">
      <c r="C1198"/>
      <c r="D1198" s="2"/>
      <c r="E1198" s="2"/>
      <c r="F1198" s="38"/>
      <c r="G1198" s="38"/>
      <c r="H1198" s="38"/>
      <c r="I1198" s="269"/>
      <c r="J1198" s="21"/>
      <c r="K1198" s="270"/>
      <c r="L1198" s="37"/>
      <c r="N1198" s="37"/>
      <c r="O1198" s="29"/>
      <c r="U1198" s="207"/>
      <c r="X1198" s="9"/>
    </row>
    <row r="1199" spans="3:24">
      <c r="C1199"/>
      <c r="D1199" s="2"/>
      <c r="E1199" s="2"/>
      <c r="F1199" s="38"/>
      <c r="G1199" s="38"/>
      <c r="H1199" s="38"/>
      <c r="I1199" s="269"/>
      <c r="J1199" s="21"/>
      <c r="K1199" s="270"/>
      <c r="L1199" s="37"/>
      <c r="N1199" s="37"/>
      <c r="O1199" s="29"/>
      <c r="U1199" s="207"/>
      <c r="X1199" s="9"/>
    </row>
    <row r="1200" spans="3:24">
      <c r="C1200"/>
      <c r="D1200" s="2"/>
      <c r="E1200" s="2"/>
      <c r="F1200" s="38"/>
      <c r="G1200" s="38"/>
      <c r="H1200" s="38"/>
      <c r="I1200" s="269"/>
      <c r="J1200" s="21"/>
      <c r="K1200" s="270"/>
      <c r="L1200" s="37"/>
      <c r="N1200" s="37"/>
      <c r="O1200" s="29"/>
      <c r="U1200" s="207"/>
      <c r="X1200" s="9"/>
    </row>
    <row r="1201" spans="3:24">
      <c r="C1201"/>
      <c r="D1201" s="2"/>
      <c r="E1201" s="2"/>
      <c r="F1201" s="38"/>
      <c r="G1201" s="38"/>
      <c r="H1201" s="38"/>
      <c r="I1201" s="269"/>
      <c r="J1201" s="21"/>
      <c r="K1201" s="270"/>
      <c r="L1201" s="37"/>
      <c r="N1201" s="37"/>
      <c r="O1201" s="29"/>
      <c r="U1201" s="207"/>
      <c r="X1201" s="9"/>
    </row>
    <row r="1202" spans="3:24">
      <c r="C1202"/>
      <c r="D1202" s="2"/>
      <c r="E1202" s="2"/>
      <c r="F1202" s="38"/>
      <c r="G1202" s="38"/>
      <c r="H1202" s="38"/>
      <c r="I1202" s="269"/>
      <c r="J1202" s="21"/>
      <c r="K1202" s="270"/>
      <c r="L1202" s="37"/>
      <c r="N1202" s="37"/>
      <c r="O1202" s="29"/>
      <c r="U1202" s="207"/>
      <c r="X1202" s="9"/>
    </row>
    <row r="1203" spans="3:24">
      <c r="C1203"/>
      <c r="D1203" s="2"/>
      <c r="E1203" s="2"/>
      <c r="F1203" s="38"/>
      <c r="G1203" s="38"/>
      <c r="H1203" s="38"/>
      <c r="I1203" s="269"/>
      <c r="J1203" s="21"/>
      <c r="K1203" s="270"/>
      <c r="L1203" s="37"/>
      <c r="N1203" s="37"/>
      <c r="O1203" s="29"/>
      <c r="U1203" s="207"/>
      <c r="X1203" s="9"/>
    </row>
    <row r="1204" spans="3:24">
      <c r="C1204"/>
      <c r="D1204" s="2"/>
      <c r="E1204" s="2"/>
      <c r="F1204" s="38"/>
      <c r="G1204" s="38"/>
      <c r="H1204" s="38"/>
      <c r="I1204" s="269"/>
      <c r="J1204" s="21"/>
      <c r="K1204" s="270"/>
      <c r="L1204" s="37"/>
      <c r="N1204" s="37"/>
      <c r="O1204" s="29"/>
      <c r="U1204" s="207"/>
      <c r="X1204" s="9"/>
    </row>
    <row r="1205" spans="3:24">
      <c r="C1205"/>
      <c r="D1205" s="2"/>
      <c r="E1205" s="2"/>
      <c r="F1205" s="38"/>
      <c r="G1205" s="38"/>
      <c r="H1205" s="38"/>
      <c r="I1205" s="269"/>
      <c r="J1205" s="21"/>
      <c r="K1205" s="270"/>
      <c r="L1205" s="37"/>
      <c r="N1205" s="37"/>
      <c r="O1205" s="29"/>
      <c r="U1205" s="207"/>
      <c r="X1205" s="9"/>
    </row>
    <row r="1206" spans="3:24">
      <c r="C1206"/>
      <c r="D1206" s="2"/>
      <c r="E1206" s="2"/>
      <c r="F1206" s="38"/>
      <c r="G1206" s="38"/>
      <c r="H1206" s="38"/>
      <c r="I1206" s="269"/>
      <c r="J1206" s="21"/>
      <c r="K1206" s="270"/>
      <c r="L1206" s="37"/>
      <c r="N1206" s="37"/>
      <c r="O1206" s="29"/>
      <c r="U1206" s="207"/>
      <c r="X1206" s="9"/>
    </row>
    <row r="1207" spans="3:24">
      <c r="C1207"/>
      <c r="D1207" s="2"/>
      <c r="E1207" s="2"/>
      <c r="F1207" s="38"/>
      <c r="G1207" s="38"/>
      <c r="H1207" s="38"/>
      <c r="I1207" s="269"/>
      <c r="J1207" s="21"/>
      <c r="K1207" s="270"/>
      <c r="L1207" s="37"/>
      <c r="N1207" s="37"/>
      <c r="O1207" s="29"/>
      <c r="U1207" s="207"/>
      <c r="X1207" s="9"/>
    </row>
    <row r="1208" spans="3:24">
      <c r="C1208"/>
      <c r="D1208" s="2"/>
      <c r="E1208" s="2"/>
      <c r="F1208" s="38"/>
      <c r="G1208" s="38"/>
      <c r="H1208" s="38"/>
      <c r="I1208" s="269"/>
      <c r="J1208" s="21"/>
      <c r="K1208" s="270"/>
      <c r="L1208" s="37"/>
      <c r="N1208" s="37"/>
      <c r="O1208" s="29"/>
      <c r="U1208" s="207"/>
      <c r="X1208" s="9"/>
    </row>
    <row r="1209" spans="3:24">
      <c r="C1209"/>
      <c r="D1209" s="2"/>
      <c r="E1209" s="2"/>
      <c r="F1209" s="38"/>
      <c r="G1209" s="38"/>
      <c r="H1209" s="38"/>
      <c r="I1209" s="269"/>
      <c r="J1209" s="21"/>
      <c r="K1209" s="270"/>
      <c r="L1209" s="37"/>
      <c r="N1209" s="37"/>
      <c r="O1209" s="29"/>
      <c r="U1209" s="207"/>
      <c r="X1209" s="9"/>
    </row>
    <row r="1210" spans="3:24">
      <c r="C1210"/>
      <c r="D1210" s="2"/>
      <c r="E1210" s="2"/>
      <c r="F1210" s="38"/>
      <c r="G1210" s="38"/>
      <c r="H1210" s="38"/>
      <c r="I1210" s="269"/>
      <c r="J1210" s="21"/>
      <c r="K1210" s="270"/>
      <c r="L1210" s="37"/>
      <c r="N1210" s="37"/>
      <c r="O1210" s="29"/>
      <c r="U1210" s="207"/>
      <c r="X1210" s="9"/>
    </row>
    <row r="1211" spans="3:24">
      <c r="C1211"/>
      <c r="D1211" s="2"/>
      <c r="E1211" s="2"/>
      <c r="F1211" s="38"/>
      <c r="G1211" s="38"/>
      <c r="H1211" s="38"/>
      <c r="I1211" s="269"/>
      <c r="J1211" s="21"/>
      <c r="K1211" s="270"/>
      <c r="L1211" s="37"/>
      <c r="N1211" s="37"/>
      <c r="O1211" s="29"/>
      <c r="U1211" s="207"/>
      <c r="X1211" s="9"/>
    </row>
    <row r="1212" spans="3:24">
      <c r="C1212"/>
      <c r="D1212" s="2"/>
      <c r="E1212" s="2"/>
      <c r="F1212" s="38"/>
      <c r="G1212" s="38"/>
      <c r="H1212" s="38"/>
      <c r="I1212" s="269"/>
      <c r="J1212" s="21"/>
      <c r="K1212" s="270"/>
      <c r="L1212" s="37"/>
      <c r="N1212" s="37"/>
      <c r="O1212" s="29"/>
      <c r="U1212" s="207"/>
      <c r="X1212" s="9"/>
    </row>
    <row r="1213" spans="3:24">
      <c r="C1213"/>
      <c r="D1213" s="2"/>
      <c r="E1213" s="2"/>
      <c r="F1213" s="38"/>
      <c r="G1213" s="38"/>
      <c r="H1213" s="38"/>
      <c r="I1213" s="269"/>
      <c r="J1213" s="21"/>
      <c r="K1213" s="270"/>
      <c r="L1213" s="37"/>
      <c r="N1213" s="37"/>
      <c r="O1213" s="29"/>
      <c r="U1213" s="207"/>
      <c r="X1213" s="9"/>
    </row>
    <row r="1214" spans="3:24">
      <c r="C1214"/>
      <c r="D1214" s="2"/>
      <c r="E1214" s="2"/>
      <c r="F1214" s="38"/>
      <c r="G1214" s="38"/>
      <c r="H1214" s="38"/>
      <c r="I1214" s="269"/>
      <c r="J1214" s="21"/>
      <c r="K1214" s="270"/>
      <c r="L1214" s="37"/>
      <c r="N1214" s="37"/>
      <c r="O1214" s="29"/>
      <c r="U1214" s="207"/>
      <c r="X1214" s="9"/>
    </row>
    <row r="1215" spans="3:24">
      <c r="C1215"/>
      <c r="D1215" s="2"/>
      <c r="E1215" s="2"/>
      <c r="F1215" s="38"/>
      <c r="G1215" s="38"/>
      <c r="H1215" s="38"/>
      <c r="I1215" s="269"/>
      <c r="J1215" s="21"/>
      <c r="K1215" s="270"/>
      <c r="L1215" s="37"/>
      <c r="N1215" s="37"/>
      <c r="O1215" s="29"/>
      <c r="U1215" s="207"/>
      <c r="X1215" s="9"/>
    </row>
    <row r="1216" spans="3:24">
      <c r="C1216"/>
      <c r="D1216" s="2"/>
      <c r="E1216" s="2"/>
      <c r="F1216" s="38"/>
      <c r="G1216" s="38"/>
      <c r="H1216" s="38"/>
      <c r="I1216" s="269"/>
      <c r="J1216" s="21"/>
      <c r="K1216" s="270"/>
      <c r="L1216" s="37"/>
      <c r="N1216" s="37"/>
      <c r="O1216" s="29"/>
      <c r="U1216" s="207"/>
      <c r="X1216" s="9"/>
    </row>
    <row r="1217" spans="3:24">
      <c r="C1217"/>
      <c r="D1217" s="2"/>
      <c r="E1217" s="2"/>
      <c r="F1217" s="38"/>
      <c r="G1217" s="38"/>
      <c r="H1217" s="38"/>
      <c r="I1217" s="269"/>
      <c r="J1217" s="21"/>
      <c r="K1217" s="270"/>
      <c r="L1217" s="37"/>
      <c r="N1217" s="37"/>
      <c r="O1217" s="29"/>
      <c r="U1217" s="207"/>
      <c r="X1217" s="9"/>
    </row>
    <row r="1218" spans="3:24">
      <c r="C1218"/>
      <c r="D1218" s="2"/>
      <c r="E1218" s="2"/>
      <c r="F1218" s="38"/>
      <c r="G1218" s="38"/>
      <c r="H1218" s="38"/>
      <c r="I1218" s="269"/>
      <c r="J1218" s="21"/>
      <c r="K1218" s="270"/>
      <c r="L1218" s="37"/>
      <c r="N1218" s="37"/>
      <c r="O1218" s="29"/>
      <c r="U1218" s="207"/>
      <c r="X1218" s="9"/>
    </row>
    <row r="1219" spans="3:24">
      <c r="C1219"/>
      <c r="D1219" s="2"/>
      <c r="E1219" s="2"/>
      <c r="F1219" s="38"/>
      <c r="G1219" s="38"/>
      <c r="H1219" s="38"/>
      <c r="I1219" s="269"/>
      <c r="J1219" s="21"/>
      <c r="K1219" s="270"/>
      <c r="L1219" s="37"/>
      <c r="N1219" s="37"/>
      <c r="O1219" s="29"/>
      <c r="U1219" s="207"/>
      <c r="X1219" s="9"/>
    </row>
    <row r="1220" spans="3:24">
      <c r="C1220"/>
      <c r="D1220" s="2"/>
      <c r="E1220" s="2"/>
      <c r="F1220" s="38"/>
      <c r="G1220" s="38"/>
      <c r="H1220" s="38"/>
      <c r="I1220" s="269"/>
      <c r="J1220" s="21"/>
      <c r="K1220" s="270"/>
      <c r="L1220" s="37"/>
      <c r="N1220" s="37"/>
      <c r="O1220" s="29"/>
      <c r="U1220" s="207"/>
      <c r="X1220" s="9"/>
    </row>
    <row r="1221" spans="3:24">
      <c r="C1221"/>
      <c r="D1221" s="2"/>
      <c r="E1221" s="2"/>
      <c r="F1221" s="38"/>
      <c r="G1221" s="38"/>
      <c r="H1221" s="38"/>
      <c r="I1221" s="269"/>
      <c r="J1221" s="21"/>
      <c r="K1221" s="270"/>
      <c r="L1221" s="37"/>
      <c r="N1221" s="37"/>
      <c r="O1221" s="29"/>
      <c r="U1221" s="207"/>
      <c r="X1221" s="9"/>
    </row>
    <row r="1222" spans="3:24">
      <c r="C1222"/>
      <c r="D1222" s="2"/>
      <c r="E1222" s="2"/>
      <c r="F1222" s="38"/>
      <c r="G1222" s="38"/>
      <c r="H1222" s="38"/>
      <c r="I1222" s="269"/>
      <c r="J1222" s="21"/>
      <c r="K1222" s="270"/>
      <c r="L1222" s="37"/>
      <c r="N1222" s="37"/>
      <c r="O1222" s="29"/>
      <c r="U1222" s="207"/>
      <c r="X1222" s="9"/>
    </row>
    <row r="1223" spans="3:24">
      <c r="C1223"/>
      <c r="D1223" s="2"/>
      <c r="E1223" s="2"/>
      <c r="F1223" s="38"/>
      <c r="G1223" s="38"/>
      <c r="H1223" s="38"/>
      <c r="I1223" s="269"/>
      <c r="J1223" s="21"/>
      <c r="K1223" s="270"/>
      <c r="L1223" s="37"/>
      <c r="N1223" s="37"/>
      <c r="O1223" s="29"/>
      <c r="U1223" s="207"/>
      <c r="X1223" s="9"/>
    </row>
    <row r="1224" spans="3:24">
      <c r="C1224"/>
      <c r="D1224" s="2"/>
      <c r="E1224" s="2"/>
      <c r="F1224" s="38"/>
      <c r="G1224" s="38"/>
      <c r="H1224" s="38"/>
      <c r="I1224" s="269"/>
      <c r="J1224" s="21"/>
      <c r="K1224" s="270"/>
      <c r="L1224" s="37"/>
      <c r="N1224" s="37"/>
      <c r="O1224" s="29"/>
      <c r="U1224" s="207"/>
      <c r="X1224" s="9"/>
    </row>
    <row r="1225" spans="3:24">
      <c r="C1225"/>
      <c r="D1225" s="2"/>
      <c r="E1225" s="2"/>
      <c r="F1225" s="38"/>
      <c r="G1225" s="38"/>
      <c r="H1225" s="38"/>
      <c r="I1225" s="269"/>
      <c r="J1225" s="21"/>
      <c r="K1225" s="270"/>
      <c r="L1225" s="37"/>
      <c r="N1225" s="37"/>
      <c r="O1225" s="29"/>
      <c r="U1225" s="207"/>
      <c r="X1225" s="9"/>
    </row>
    <row r="1226" spans="3:24">
      <c r="C1226"/>
      <c r="D1226" s="2"/>
      <c r="E1226" s="2"/>
      <c r="F1226" s="38"/>
      <c r="G1226" s="38"/>
      <c r="H1226" s="38"/>
      <c r="I1226" s="269"/>
      <c r="J1226" s="21"/>
      <c r="K1226" s="270"/>
      <c r="L1226" s="37"/>
      <c r="N1226" s="37"/>
      <c r="O1226" s="29"/>
      <c r="U1226" s="207"/>
      <c r="X1226" s="9"/>
    </row>
    <row r="1227" spans="3:24">
      <c r="C1227"/>
      <c r="D1227" s="2"/>
      <c r="E1227" s="2"/>
      <c r="F1227" s="38"/>
      <c r="G1227" s="38"/>
      <c r="H1227" s="38"/>
      <c r="I1227" s="269"/>
      <c r="J1227" s="21"/>
      <c r="K1227" s="270"/>
      <c r="L1227" s="37"/>
      <c r="N1227" s="37"/>
      <c r="O1227" s="29"/>
      <c r="U1227" s="207"/>
      <c r="X1227" s="9"/>
    </row>
    <row r="1228" spans="3:24">
      <c r="C1228"/>
      <c r="D1228" s="2"/>
      <c r="E1228" s="2"/>
      <c r="F1228" s="38"/>
      <c r="G1228" s="38"/>
      <c r="H1228" s="38"/>
      <c r="I1228" s="269"/>
      <c r="J1228" s="21"/>
      <c r="K1228" s="270"/>
      <c r="L1228" s="37"/>
      <c r="N1228" s="37"/>
      <c r="O1228" s="29"/>
      <c r="U1228" s="207"/>
      <c r="X1228" s="9"/>
    </row>
    <row r="1229" spans="3:24">
      <c r="C1229"/>
      <c r="D1229" s="2"/>
      <c r="E1229" s="2"/>
      <c r="F1229" s="38"/>
      <c r="G1229" s="38"/>
      <c r="H1229" s="38"/>
      <c r="I1229" s="269"/>
      <c r="J1229" s="21"/>
      <c r="K1229" s="270"/>
      <c r="L1229" s="37"/>
      <c r="N1229" s="37"/>
      <c r="O1229" s="29"/>
      <c r="U1229" s="207"/>
      <c r="X1229" s="9"/>
    </row>
    <row r="1230" spans="3:24">
      <c r="C1230"/>
      <c r="D1230" s="2"/>
      <c r="E1230" s="2"/>
      <c r="F1230" s="38"/>
      <c r="G1230" s="38"/>
      <c r="H1230" s="38"/>
      <c r="I1230" s="269"/>
      <c r="J1230" s="21"/>
      <c r="K1230" s="270"/>
      <c r="L1230" s="37"/>
      <c r="N1230" s="37"/>
      <c r="O1230" s="29"/>
      <c r="U1230" s="207"/>
      <c r="X1230" s="9"/>
    </row>
    <row r="1231" spans="3:24">
      <c r="C1231"/>
      <c r="D1231" s="2"/>
      <c r="E1231" s="2"/>
      <c r="F1231" s="38"/>
      <c r="G1231" s="38"/>
      <c r="H1231" s="38"/>
      <c r="I1231" s="269"/>
      <c r="J1231" s="21"/>
      <c r="K1231" s="270"/>
      <c r="L1231" s="37"/>
      <c r="N1231" s="37"/>
      <c r="O1231" s="29"/>
      <c r="U1231" s="207"/>
      <c r="X1231" s="9"/>
    </row>
    <row r="1232" spans="3:24">
      <c r="C1232"/>
      <c r="D1232" s="2"/>
      <c r="E1232" s="2"/>
      <c r="F1232" s="38"/>
      <c r="G1232" s="38"/>
      <c r="H1232" s="38"/>
      <c r="I1232" s="269"/>
      <c r="J1232" s="21"/>
      <c r="K1232" s="270"/>
      <c r="L1232" s="37"/>
      <c r="N1232" s="37"/>
      <c r="O1232" s="29"/>
      <c r="U1232" s="207"/>
      <c r="X1232" s="9"/>
    </row>
    <row r="1233" spans="3:24">
      <c r="C1233"/>
      <c r="D1233" s="2"/>
      <c r="E1233" s="2"/>
      <c r="F1233" s="38"/>
      <c r="G1233" s="38"/>
      <c r="H1233" s="38"/>
      <c r="I1233" s="269"/>
      <c r="J1233" s="21"/>
      <c r="K1233" s="270"/>
      <c r="L1233" s="37"/>
      <c r="N1233" s="37"/>
      <c r="O1233" s="29"/>
      <c r="U1233" s="207"/>
      <c r="X1233" s="9"/>
    </row>
    <row r="1234" spans="3:24">
      <c r="C1234"/>
      <c r="D1234" s="2"/>
      <c r="E1234" s="2"/>
      <c r="F1234" s="38"/>
      <c r="G1234" s="38"/>
      <c r="H1234" s="38"/>
      <c r="I1234" s="269"/>
      <c r="J1234" s="21"/>
      <c r="K1234" s="270"/>
      <c r="L1234" s="37"/>
      <c r="N1234" s="37"/>
      <c r="O1234" s="29"/>
      <c r="U1234" s="207"/>
      <c r="X1234" s="9"/>
    </row>
    <row r="1235" spans="3:24">
      <c r="C1235"/>
      <c r="D1235" s="2"/>
      <c r="E1235" s="2"/>
      <c r="F1235" s="38"/>
      <c r="G1235" s="38"/>
      <c r="H1235" s="38"/>
      <c r="I1235" s="269"/>
      <c r="J1235" s="21"/>
      <c r="K1235" s="270"/>
      <c r="L1235" s="37"/>
      <c r="N1235" s="37"/>
      <c r="O1235" s="29"/>
      <c r="U1235" s="207"/>
      <c r="X1235" s="9"/>
    </row>
    <row r="1236" spans="3:24">
      <c r="C1236"/>
      <c r="D1236" s="2"/>
      <c r="E1236" s="2"/>
      <c r="F1236" s="38"/>
      <c r="G1236" s="38"/>
      <c r="H1236" s="38"/>
      <c r="I1236" s="269"/>
      <c r="J1236" s="21"/>
      <c r="K1236" s="270"/>
      <c r="L1236" s="37"/>
      <c r="N1236" s="37"/>
      <c r="O1236" s="29"/>
      <c r="U1236" s="207"/>
      <c r="X1236" s="9"/>
    </row>
    <row r="1237" spans="3:24">
      <c r="C1237"/>
      <c r="D1237" s="2"/>
      <c r="E1237" s="2"/>
      <c r="F1237" s="38"/>
      <c r="G1237" s="38"/>
      <c r="H1237" s="38"/>
      <c r="I1237" s="269"/>
      <c r="J1237" s="21"/>
      <c r="K1237" s="270"/>
      <c r="L1237" s="37"/>
      <c r="N1237" s="37"/>
      <c r="O1237" s="29"/>
      <c r="U1237" s="207"/>
      <c r="X1237" s="9"/>
    </row>
    <row r="1238" spans="3:24">
      <c r="C1238"/>
      <c r="D1238" s="2"/>
      <c r="E1238" s="2"/>
      <c r="F1238" s="38"/>
      <c r="G1238" s="38"/>
      <c r="H1238" s="38"/>
      <c r="I1238" s="269"/>
      <c r="J1238" s="21"/>
      <c r="K1238" s="270"/>
      <c r="L1238" s="37"/>
      <c r="N1238" s="37"/>
      <c r="O1238" s="29"/>
      <c r="U1238" s="207"/>
      <c r="X1238" s="9"/>
    </row>
    <row r="1239" spans="3:24">
      <c r="C1239"/>
      <c r="D1239" s="2"/>
      <c r="E1239" s="2"/>
      <c r="F1239" s="38"/>
      <c r="G1239" s="38"/>
      <c r="H1239" s="38"/>
      <c r="I1239" s="269"/>
      <c r="J1239" s="21"/>
      <c r="K1239" s="270"/>
      <c r="L1239" s="37"/>
      <c r="N1239" s="37"/>
      <c r="O1239" s="29"/>
      <c r="U1239" s="207"/>
      <c r="X1239" s="9"/>
    </row>
    <row r="1240" spans="3:24">
      <c r="C1240"/>
      <c r="D1240" s="2"/>
      <c r="E1240" s="2"/>
      <c r="F1240" s="38"/>
      <c r="G1240" s="38"/>
      <c r="H1240" s="38"/>
      <c r="I1240" s="269"/>
      <c r="J1240" s="21"/>
      <c r="K1240" s="270"/>
      <c r="L1240" s="37"/>
      <c r="N1240" s="37"/>
      <c r="O1240" s="29"/>
      <c r="U1240" s="207"/>
      <c r="X1240" s="9"/>
    </row>
    <row r="1241" spans="3:24">
      <c r="C1241"/>
      <c r="D1241" s="2"/>
      <c r="E1241" s="2"/>
      <c r="F1241" s="38"/>
      <c r="G1241" s="38"/>
      <c r="H1241" s="38"/>
      <c r="I1241" s="269"/>
      <c r="J1241" s="21"/>
      <c r="K1241" s="270"/>
      <c r="L1241" s="37"/>
      <c r="N1241" s="37"/>
      <c r="O1241" s="29"/>
      <c r="U1241" s="207"/>
      <c r="X1241" s="9"/>
    </row>
    <row r="1242" spans="3:24">
      <c r="C1242"/>
      <c r="D1242" s="2"/>
      <c r="E1242" s="2"/>
      <c r="F1242" s="38"/>
      <c r="G1242" s="38"/>
      <c r="H1242" s="38"/>
      <c r="I1242" s="269"/>
      <c r="J1242" s="21"/>
      <c r="K1242" s="270"/>
      <c r="L1242" s="37"/>
      <c r="N1242" s="37"/>
      <c r="O1242" s="29"/>
      <c r="U1242" s="207"/>
      <c r="X1242" s="9"/>
    </row>
    <row r="1243" spans="3:24">
      <c r="C1243"/>
      <c r="D1243" s="2"/>
      <c r="E1243" s="2"/>
      <c r="F1243" s="38"/>
      <c r="G1243" s="38"/>
      <c r="H1243" s="38"/>
      <c r="I1243" s="269"/>
      <c r="J1243" s="21"/>
      <c r="K1243" s="270"/>
      <c r="L1243" s="37"/>
      <c r="N1243" s="37"/>
      <c r="O1243" s="29"/>
      <c r="U1243" s="207"/>
      <c r="X1243" s="9"/>
    </row>
    <row r="1244" spans="3:24">
      <c r="C1244"/>
      <c r="D1244" s="2"/>
      <c r="E1244" s="2"/>
      <c r="F1244" s="38"/>
      <c r="G1244" s="38"/>
      <c r="H1244" s="38"/>
      <c r="I1244" s="269"/>
      <c r="J1244" s="21"/>
      <c r="K1244" s="270"/>
      <c r="L1244" s="37"/>
      <c r="N1244" s="37"/>
      <c r="O1244" s="29"/>
      <c r="U1244" s="207"/>
      <c r="X1244" s="9"/>
    </row>
    <row r="1245" spans="3:24">
      <c r="C1245"/>
      <c r="D1245" s="2"/>
      <c r="E1245" s="2"/>
      <c r="F1245" s="38"/>
      <c r="G1245" s="38"/>
      <c r="H1245" s="38"/>
      <c r="I1245" s="269"/>
      <c r="J1245" s="21"/>
      <c r="K1245" s="270"/>
      <c r="L1245" s="37"/>
      <c r="N1245" s="37"/>
      <c r="O1245" s="29"/>
      <c r="U1245" s="207"/>
      <c r="X1245" s="9"/>
    </row>
    <row r="1246" spans="3:24">
      <c r="C1246"/>
      <c r="D1246" s="2"/>
      <c r="E1246" s="2"/>
      <c r="F1246" s="38"/>
      <c r="G1246" s="38"/>
      <c r="H1246" s="38"/>
      <c r="I1246" s="269"/>
      <c r="J1246" s="21"/>
      <c r="K1246" s="270"/>
      <c r="L1246" s="37"/>
      <c r="N1246" s="37"/>
      <c r="O1246" s="29"/>
      <c r="U1246" s="207"/>
      <c r="X1246" s="9"/>
    </row>
    <row r="1247" spans="3:24">
      <c r="C1247"/>
      <c r="D1247" s="2"/>
      <c r="E1247" s="2"/>
      <c r="F1247" s="38"/>
      <c r="G1247" s="38"/>
      <c r="H1247" s="38"/>
      <c r="I1247" s="269"/>
      <c r="J1247" s="21"/>
      <c r="K1247" s="270"/>
      <c r="L1247" s="37"/>
      <c r="N1247" s="37"/>
      <c r="O1247" s="29"/>
      <c r="U1247" s="207"/>
      <c r="X1247" s="9"/>
    </row>
    <row r="1248" spans="3:24">
      <c r="C1248"/>
      <c r="D1248" s="2"/>
      <c r="E1248" s="2"/>
      <c r="F1248" s="38"/>
      <c r="G1248" s="38"/>
      <c r="H1248" s="38"/>
      <c r="I1248" s="269"/>
      <c r="J1248" s="21"/>
      <c r="K1248" s="270"/>
      <c r="L1248" s="37"/>
      <c r="N1248" s="37"/>
      <c r="O1248" s="29"/>
      <c r="U1248" s="207"/>
      <c r="X1248" s="9"/>
    </row>
    <row r="1249" spans="3:24">
      <c r="C1249"/>
      <c r="D1249" s="2"/>
      <c r="E1249" s="2"/>
      <c r="F1249" s="38"/>
      <c r="G1249" s="38"/>
      <c r="H1249" s="38"/>
      <c r="I1249" s="269"/>
      <c r="J1249" s="21"/>
      <c r="K1249" s="270"/>
      <c r="L1249" s="37"/>
      <c r="N1249" s="37"/>
      <c r="O1249" s="29"/>
      <c r="U1249" s="207"/>
      <c r="X1249" s="9"/>
    </row>
    <row r="1250" spans="3:24">
      <c r="C1250"/>
      <c r="D1250" s="2"/>
      <c r="E1250" s="2"/>
      <c r="F1250" s="38"/>
      <c r="G1250" s="38"/>
      <c r="H1250" s="38"/>
      <c r="I1250" s="269"/>
      <c r="J1250" s="21"/>
      <c r="K1250" s="270"/>
      <c r="L1250" s="37"/>
      <c r="N1250" s="37"/>
      <c r="O1250" s="29"/>
      <c r="U1250" s="207"/>
      <c r="X1250" s="9"/>
    </row>
    <row r="1251" spans="3:24">
      <c r="C1251"/>
      <c r="D1251" s="2"/>
      <c r="E1251" s="2"/>
      <c r="F1251" s="38"/>
      <c r="G1251" s="38"/>
      <c r="H1251" s="38"/>
      <c r="I1251" s="269"/>
      <c r="J1251" s="21"/>
      <c r="K1251" s="270"/>
      <c r="L1251" s="37"/>
      <c r="N1251" s="37"/>
      <c r="O1251" s="29"/>
      <c r="U1251" s="207"/>
      <c r="X1251" s="9"/>
    </row>
    <row r="1252" spans="3:24">
      <c r="C1252"/>
      <c r="D1252" s="2"/>
      <c r="E1252" s="2"/>
      <c r="F1252" s="38"/>
      <c r="G1252" s="38"/>
      <c r="H1252" s="38"/>
      <c r="I1252" s="269"/>
      <c r="J1252" s="21"/>
      <c r="K1252" s="270"/>
      <c r="L1252" s="37"/>
      <c r="N1252" s="37"/>
      <c r="O1252" s="29"/>
      <c r="U1252" s="207"/>
      <c r="X1252" s="9"/>
    </row>
    <row r="1253" spans="3:24">
      <c r="C1253"/>
      <c r="D1253" s="2"/>
      <c r="E1253" s="2"/>
      <c r="F1253" s="38"/>
      <c r="G1253" s="38"/>
      <c r="H1253" s="38"/>
      <c r="I1253" s="269"/>
      <c r="J1253" s="21"/>
      <c r="K1253" s="270"/>
      <c r="L1253" s="37"/>
      <c r="N1253" s="37"/>
      <c r="O1253" s="29"/>
      <c r="U1253" s="207"/>
      <c r="X1253" s="9"/>
    </row>
    <row r="1254" spans="3:24">
      <c r="C1254"/>
      <c r="D1254" s="2"/>
      <c r="E1254" s="2"/>
      <c r="F1254" s="38"/>
      <c r="G1254" s="38"/>
      <c r="H1254" s="38"/>
      <c r="I1254" s="269"/>
      <c r="J1254" s="21"/>
      <c r="K1254" s="270"/>
      <c r="L1254" s="37"/>
      <c r="N1254" s="37"/>
      <c r="O1254" s="29"/>
      <c r="U1254" s="207"/>
      <c r="X1254" s="9"/>
    </row>
    <row r="1255" spans="3:24">
      <c r="C1255"/>
      <c r="D1255" s="2"/>
      <c r="E1255" s="2"/>
      <c r="F1255" s="38"/>
      <c r="G1255" s="38"/>
      <c r="H1255" s="38"/>
      <c r="I1255" s="269"/>
      <c r="J1255" s="21"/>
      <c r="K1255" s="270"/>
      <c r="L1255" s="37"/>
      <c r="N1255" s="37"/>
      <c r="O1255" s="29"/>
      <c r="U1255" s="207"/>
      <c r="X1255" s="9"/>
    </row>
    <row r="1256" spans="3:24">
      <c r="C1256"/>
      <c r="D1256" s="2"/>
      <c r="E1256" s="2"/>
      <c r="F1256" s="38"/>
      <c r="G1256" s="38"/>
      <c r="H1256" s="38"/>
      <c r="I1256" s="269"/>
      <c r="J1256" s="21"/>
      <c r="K1256" s="270"/>
      <c r="L1256" s="37"/>
      <c r="N1256" s="37"/>
      <c r="O1256" s="29"/>
      <c r="U1256" s="207"/>
      <c r="X1256" s="9"/>
    </row>
    <row r="1257" spans="3:24">
      <c r="C1257"/>
      <c r="D1257" s="2"/>
      <c r="E1257" s="2"/>
      <c r="F1257" s="38"/>
      <c r="G1257" s="38"/>
      <c r="H1257" s="38"/>
      <c r="I1257" s="269"/>
      <c r="J1257" s="21"/>
      <c r="K1257" s="270"/>
      <c r="L1257" s="37"/>
      <c r="N1257" s="37"/>
      <c r="O1257" s="29"/>
      <c r="U1257" s="207"/>
      <c r="X1257" s="9"/>
    </row>
    <row r="1258" spans="3:24">
      <c r="C1258"/>
      <c r="D1258" s="2"/>
      <c r="E1258" s="2"/>
      <c r="F1258" s="38"/>
      <c r="G1258" s="38"/>
      <c r="H1258" s="38"/>
      <c r="I1258" s="269"/>
      <c r="J1258" s="21"/>
      <c r="K1258" s="270"/>
      <c r="L1258" s="37"/>
      <c r="N1258" s="37"/>
      <c r="O1258" s="29"/>
      <c r="U1258" s="207"/>
      <c r="X1258" s="9"/>
    </row>
    <row r="1259" spans="3:24">
      <c r="C1259"/>
      <c r="D1259" s="2"/>
      <c r="E1259" s="2"/>
      <c r="F1259" s="38"/>
      <c r="G1259" s="38"/>
      <c r="H1259" s="38"/>
      <c r="I1259" s="269"/>
      <c r="J1259" s="21"/>
      <c r="K1259" s="270"/>
      <c r="L1259" s="37"/>
      <c r="N1259" s="37"/>
      <c r="O1259" s="29"/>
      <c r="U1259" s="207"/>
      <c r="X1259" s="9"/>
    </row>
    <row r="1260" spans="3:24">
      <c r="C1260"/>
      <c r="D1260" s="2"/>
      <c r="E1260" s="2"/>
      <c r="F1260" s="38"/>
      <c r="G1260" s="38"/>
      <c r="H1260" s="38"/>
      <c r="I1260" s="269"/>
      <c r="J1260" s="21"/>
      <c r="K1260" s="270"/>
      <c r="L1260" s="37"/>
      <c r="N1260" s="37"/>
      <c r="O1260" s="29"/>
      <c r="U1260" s="207"/>
      <c r="X1260" s="9"/>
    </row>
    <row r="1261" spans="3:24">
      <c r="C1261"/>
      <c r="D1261" s="2"/>
      <c r="E1261" s="2"/>
      <c r="F1261" s="38"/>
      <c r="G1261" s="38"/>
      <c r="H1261" s="38"/>
      <c r="I1261" s="269"/>
      <c r="J1261" s="21"/>
      <c r="K1261" s="270"/>
      <c r="L1261" s="37"/>
      <c r="N1261" s="37"/>
      <c r="O1261" s="29"/>
      <c r="U1261" s="207"/>
      <c r="X1261" s="9"/>
    </row>
    <row r="1262" spans="3:24">
      <c r="C1262"/>
      <c r="D1262" s="2"/>
      <c r="E1262" s="2"/>
      <c r="F1262" s="38"/>
      <c r="G1262" s="38"/>
      <c r="H1262" s="38"/>
      <c r="I1262" s="269"/>
      <c r="J1262" s="21"/>
      <c r="K1262" s="270"/>
      <c r="L1262" s="37"/>
      <c r="N1262" s="37"/>
      <c r="O1262" s="29"/>
      <c r="U1262" s="207"/>
      <c r="X1262" s="9"/>
    </row>
    <row r="1263" spans="3:24">
      <c r="C1263"/>
      <c r="D1263" s="2"/>
      <c r="E1263" s="2"/>
      <c r="F1263" s="38"/>
      <c r="G1263" s="38"/>
      <c r="H1263" s="38"/>
      <c r="I1263" s="269"/>
      <c r="J1263" s="21"/>
      <c r="K1263" s="270"/>
      <c r="L1263" s="37"/>
      <c r="N1263" s="37"/>
      <c r="O1263" s="29"/>
      <c r="U1263" s="207"/>
      <c r="X1263" s="9"/>
    </row>
    <row r="1264" spans="3:24">
      <c r="C1264"/>
      <c r="D1264" s="2"/>
      <c r="E1264" s="2"/>
      <c r="F1264" s="38"/>
      <c r="G1264" s="38"/>
      <c r="H1264" s="38"/>
      <c r="I1264" s="269"/>
      <c r="J1264" s="21"/>
      <c r="K1264" s="270"/>
      <c r="L1264" s="37"/>
      <c r="N1264" s="37"/>
      <c r="O1264" s="29"/>
      <c r="U1264" s="207"/>
      <c r="X1264" s="9"/>
    </row>
    <row r="1265" spans="3:24">
      <c r="C1265"/>
      <c r="D1265" s="2"/>
      <c r="E1265" s="2"/>
      <c r="F1265" s="38"/>
      <c r="G1265" s="38"/>
      <c r="H1265" s="38"/>
      <c r="I1265" s="269"/>
      <c r="J1265" s="21"/>
      <c r="K1265" s="270"/>
      <c r="L1265" s="37"/>
      <c r="N1265" s="37"/>
      <c r="O1265" s="29"/>
      <c r="U1265" s="207"/>
      <c r="X1265" s="9"/>
    </row>
    <row r="1266" spans="3:24">
      <c r="C1266"/>
      <c r="D1266" s="2"/>
      <c r="E1266" s="2"/>
      <c r="F1266" s="38"/>
      <c r="G1266" s="38"/>
      <c r="H1266" s="38"/>
      <c r="I1266" s="269"/>
      <c r="J1266" s="21"/>
      <c r="K1266" s="270"/>
      <c r="L1266" s="37"/>
      <c r="N1266" s="37"/>
      <c r="O1266" s="29"/>
      <c r="U1266" s="207"/>
      <c r="X1266" s="9"/>
    </row>
    <row r="1267" spans="3:24">
      <c r="C1267"/>
      <c r="D1267" s="2"/>
      <c r="E1267" s="2"/>
      <c r="F1267" s="38"/>
      <c r="G1267" s="38"/>
      <c r="H1267" s="38"/>
      <c r="I1267" s="269"/>
      <c r="J1267" s="21"/>
      <c r="K1267" s="270"/>
      <c r="L1267" s="37"/>
      <c r="N1267" s="37"/>
      <c r="O1267" s="29"/>
      <c r="U1267" s="207"/>
      <c r="X1267" s="9"/>
    </row>
    <row r="1268" spans="3:24">
      <c r="C1268"/>
      <c r="D1268" s="2"/>
      <c r="E1268" s="2"/>
      <c r="F1268" s="38"/>
      <c r="G1268" s="38"/>
      <c r="H1268" s="38"/>
      <c r="I1268" s="269"/>
      <c r="J1268" s="21"/>
      <c r="K1268" s="270"/>
      <c r="L1268" s="37"/>
      <c r="N1268" s="37"/>
      <c r="O1268" s="29"/>
      <c r="U1268" s="207"/>
      <c r="X1268" s="9"/>
    </row>
    <row r="1269" spans="3:24">
      <c r="C1269"/>
      <c r="D1269" s="2"/>
      <c r="E1269" s="2"/>
      <c r="F1269" s="38"/>
      <c r="G1269" s="38"/>
      <c r="H1269" s="38"/>
      <c r="I1269" s="269"/>
      <c r="J1269" s="21"/>
      <c r="K1269" s="270"/>
      <c r="L1269" s="37"/>
      <c r="N1269" s="37"/>
      <c r="O1269" s="29"/>
      <c r="U1269" s="207"/>
      <c r="X1269" s="9"/>
    </row>
    <row r="1270" spans="3:24">
      <c r="C1270"/>
      <c r="D1270" s="2"/>
      <c r="E1270" s="2"/>
      <c r="F1270" s="38"/>
      <c r="G1270" s="38"/>
      <c r="H1270" s="38"/>
      <c r="I1270" s="269"/>
      <c r="J1270" s="21"/>
      <c r="K1270" s="270"/>
      <c r="L1270" s="37"/>
      <c r="N1270" s="37"/>
      <c r="O1270" s="29"/>
      <c r="U1270" s="207"/>
      <c r="X1270" s="9"/>
    </row>
    <row r="1271" spans="3:24">
      <c r="C1271"/>
      <c r="D1271" s="2"/>
      <c r="E1271" s="2"/>
      <c r="F1271" s="38"/>
      <c r="G1271" s="38"/>
      <c r="H1271" s="38"/>
      <c r="I1271" s="269"/>
      <c r="J1271" s="21"/>
      <c r="K1271" s="270"/>
      <c r="L1271" s="37"/>
      <c r="N1271" s="37"/>
      <c r="O1271" s="29"/>
      <c r="U1271" s="207"/>
      <c r="X1271" s="9"/>
    </row>
    <row r="1272" spans="3:24">
      <c r="C1272"/>
      <c r="D1272" s="2"/>
      <c r="E1272" s="2"/>
      <c r="F1272" s="38"/>
      <c r="G1272" s="38"/>
      <c r="H1272" s="38"/>
      <c r="I1272" s="269"/>
      <c r="J1272" s="21"/>
      <c r="K1272" s="270"/>
      <c r="L1272" s="37"/>
      <c r="N1272" s="37"/>
      <c r="O1272" s="29"/>
      <c r="U1272" s="207"/>
      <c r="X1272" s="9"/>
    </row>
    <row r="1273" spans="3:24">
      <c r="C1273"/>
      <c r="D1273" s="2"/>
      <c r="E1273" s="2"/>
      <c r="F1273" s="38"/>
      <c r="G1273" s="38"/>
      <c r="H1273" s="38"/>
      <c r="I1273" s="269"/>
      <c r="J1273" s="21"/>
      <c r="K1273" s="270"/>
      <c r="L1273" s="37"/>
      <c r="N1273" s="37"/>
      <c r="O1273" s="29"/>
      <c r="U1273" s="207"/>
      <c r="X1273" s="9"/>
    </row>
    <row r="1274" spans="3:24">
      <c r="C1274"/>
      <c r="D1274" s="2"/>
      <c r="E1274" s="2"/>
      <c r="F1274" s="38"/>
      <c r="G1274" s="38"/>
      <c r="H1274" s="38"/>
      <c r="I1274" s="269"/>
      <c r="J1274" s="21"/>
      <c r="K1274" s="270"/>
      <c r="L1274" s="37"/>
      <c r="N1274" s="37"/>
      <c r="O1274" s="29"/>
      <c r="U1274" s="207"/>
      <c r="X1274" s="9"/>
    </row>
    <row r="1275" spans="3:24">
      <c r="C1275"/>
      <c r="D1275" s="2"/>
      <c r="E1275" s="2"/>
      <c r="F1275" s="38"/>
      <c r="G1275" s="38"/>
      <c r="H1275" s="38"/>
      <c r="I1275" s="269"/>
      <c r="J1275" s="21"/>
      <c r="K1275" s="270"/>
      <c r="L1275" s="37"/>
      <c r="N1275" s="37"/>
      <c r="O1275" s="29"/>
      <c r="U1275" s="207"/>
      <c r="X1275" s="9"/>
    </row>
    <row r="1276" spans="3:24">
      <c r="C1276"/>
      <c r="D1276" s="2"/>
      <c r="E1276" s="2"/>
      <c r="F1276" s="38"/>
      <c r="G1276" s="38"/>
      <c r="H1276" s="38"/>
      <c r="I1276" s="269"/>
      <c r="J1276" s="21"/>
      <c r="K1276" s="270"/>
      <c r="L1276" s="37"/>
      <c r="N1276" s="37"/>
      <c r="O1276" s="29"/>
      <c r="U1276" s="207"/>
      <c r="X1276" s="9"/>
    </row>
    <row r="1277" spans="3:24">
      <c r="C1277"/>
      <c r="D1277" s="2"/>
      <c r="E1277" s="2"/>
      <c r="F1277" s="38"/>
      <c r="G1277" s="38"/>
      <c r="H1277" s="38"/>
      <c r="I1277" s="269"/>
      <c r="J1277" s="21"/>
      <c r="K1277" s="270"/>
      <c r="L1277" s="37"/>
      <c r="N1277" s="37"/>
      <c r="O1277" s="29"/>
      <c r="U1277" s="207"/>
      <c r="X1277" s="9"/>
    </row>
    <row r="1278" spans="3:24">
      <c r="C1278"/>
      <c r="D1278" s="2"/>
      <c r="E1278" s="2"/>
      <c r="F1278" s="38"/>
      <c r="G1278" s="38"/>
      <c r="H1278" s="38"/>
      <c r="I1278" s="269"/>
      <c r="J1278" s="21"/>
      <c r="K1278" s="270"/>
      <c r="L1278" s="37"/>
      <c r="N1278" s="37"/>
      <c r="O1278" s="29"/>
      <c r="U1278" s="207"/>
      <c r="X1278" s="9"/>
    </row>
    <row r="1279" spans="3:24">
      <c r="C1279"/>
      <c r="D1279" s="2"/>
      <c r="E1279" s="2"/>
      <c r="F1279" s="38"/>
      <c r="G1279" s="38"/>
      <c r="H1279" s="38"/>
      <c r="I1279" s="269"/>
      <c r="J1279" s="21"/>
      <c r="K1279" s="270"/>
      <c r="L1279" s="37"/>
      <c r="N1279" s="37"/>
      <c r="O1279" s="29"/>
      <c r="U1279" s="207"/>
      <c r="X1279" s="9"/>
    </row>
    <row r="1280" spans="3:24">
      <c r="C1280"/>
      <c r="D1280" s="2"/>
      <c r="E1280" s="2"/>
      <c r="F1280" s="38"/>
      <c r="G1280" s="38"/>
      <c r="H1280" s="38"/>
      <c r="I1280" s="269"/>
      <c r="J1280" s="21"/>
      <c r="K1280" s="270"/>
      <c r="L1280" s="37"/>
      <c r="N1280" s="37"/>
      <c r="O1280" s="29"/>
      <c r="U1280" s="207"/>
      <c r="X1280" s="9"/>
    </row>
    <row r="1281" spans="3:24">
      <c r="C1281"/>
      <c r="D1281" s="2"/>
      <c r="E1281" s="2"/>
      <c r="F1281" s="38"/>
      <c r="G1281" s="38"/>
      <c r="H1281" s="38"/>
      <c r="I1281" s="269"/>
      <c r="J1281" s="21"/>
      <c r="K1281" s="270"/>
      <c r="L1281" s="37"/>
      <c r="N1281" s="37"/>
      <c r="O1281" s="29"/>
      <c r="U1281" s="207"/>
      <c r="X1281" s="9"/>
    </row>
    <row r="1282" spans="3:24">
      <c r="C1282"/>
      <c r="D1282" s="2"/>
      <c r="E1282" s="2"/>
      <c r="F1282" s="38"/>
      <c r="G1282" s="38"/>
      <c r="H1282" s="38"/>
      <c r="I1282" s="269"/>
      <c r="J1282" s="21"/>
      <c r="K1282" s="270"/>
      <c r="L1282" s="37"/>
      <c r="N1282" s="37"/>
      <c r="O1282" s="29"/>
      <c r="U1282" s="207"/>
      <c r="X1282" s="9"/>
    </row>
    <row r="1283" spans="3:24">
      <c r="C1283"/>
      <c r="D1283" s="2"/>
      <c r="E1283" s="2"/>
      <c r="F1283" s="38"/>
      <c r="G1283" s="38"/>
      <c r="H1283" s="38"/>
      <c r="I1283" s="269"/>
      <c r="J1283" s="21"/>
      <c r="K1283" s="270"/>
      <c r="L1283" s="37"/>
      <c r="N1283" s="37"/>
      <c r="O1283" s="29"/>
      <c r="U1283" s="207"/>
      <c r="X1283" s="9"/>
    </row>
    <row r="1284" spans="3:24">
      <c r="C1284"/>
      <c r="D1284" s="2"/>
      <c r="E1284" s="2"/>
      <c r="F1284" s="38"/>
      <c r="G1284" s="38"/>
      <c r="H1284" s="38"/>
      <c r="I1284" s="269"/>
      <c r="J1284" s="21"/>
      <c r="K1284" s="270"/>
      <c r="L1284" s="37"/>
      <c r="N1284" s="37"/>
      <c r="O1284" s="29"/>
      <c r="U1284" s="207"/>
      <c r="X1284" s="9"/>
    </row>
    <row r="1285" spans="3:24">
      <c r="C1285"/>
      <c r="D1285" s="2"/>
      <c r="E1285" s="2"/>
      <c r="F1285" s="38"/>
      <c r="G1285" s="38"/>
      <c r="H1285" s="38"/>
      <c r="I1285" s="269"/>
      <c r="J1285" s="21"/>
      <c r="K1285" s="270"/>
      <c r="L1285" s="37"/>
      <c r="N1285" s="37"/>
      <c r="O1285" s="29"/>
      <c r="U1285" s="207"/>
      <c r="X1285" s="9"/>
    </row>
    <row r="1286" spans="3:24">
      <c r="C1286"/>
      <c r="D1286" s="2"/>
      <c r="E1286" s="2"/>
      <c r="F1286" s="38"/>
      <c r="G1286" s="38"/>
      <c r="H1286" s="38"/>
      <c r="I1286" s="269"/>
      <c r="J1286" s="21"/>
      <c r="K1286" s="270"/>
      <c r="L1286" s="37"/>
      <c r="N1286" s="37"/>
      <c r="O1286" s="29"/>
      <c r="U1286" s="207"/>
      <c r="X1286" s="9"/>
    </row>
    <row r="1287" spans="3:24">
      <c r="C1287"/>
      <c r="D1287" s="2"/>
      <c r="E1287" s="2"/>
      <c r="F1287" s="38"/>
      <c r="G1287" s="38"/>
      <c r="H1287" s="38"/>
      <c r="I1287" s="269"/>
      <c r="J1287" s="21"/>
      <c r="K1287" s="270"/>
      <c r="L1287" s="37"/>
      <c r="N1287" s="37"/>
      <c r="O1287" s="29"/>
      <c r="U1287" s="207"/>
      <c r="X1287" s="9"/>
    </row>
    <row r="1288" spans="3:24">
      <c r="C1288"/>
      <c r="D1288" s="2"/>
      <c r="E1288" s="2"/>
      <c r="F1288" s="38"/>
      <c r="G1288" s="38"/>
      <c r="H1288" s="38"/>
      <c r="I1288" s="269"/>
      <c r="J1288" s="21"/>
      <c r="K1288" s="270"/>
      <c r="L1288" s="37"/>
      <c r="N1288" s="37"/>
      <c r="O1288" s="29"/>
      <c r="U1288" s="207"/>
      <c r="X1288" s="9"/>
    </row>
    <row r="1289" spans="3:24">
      <c r="C1289"/>
      <c r="D1289" s="2"/>
      <c r="E1289" s="2"/>
      <c r="F1289" s="38"/>
      <c r="G1289" s="38"/>
      <c r="H1289" s="38"/>
      <c r="I1289" s="269"/>
      <c r="J1289" s="21"/>
      <c r="K1289" s="270"/>
      <c r="L1289" s="37"/>
      <c r="N1289" s="37"/>
      <c r="O1289" s="29"/>
      <c r="U1289" s="207"/>
      <c r="X1289" s="9"/>
    </row>
    <row r="1290" spans="3:24">
      <c r="C1290"/>
      <c r="D1290" s="2"/>
      <c r="E1290" s="2"/>
      <c r="F1290" s="38"/>
      <c r="G1290" s="38"/>
      <c r="H1290" s="38"/>
      <c r="I1290" s="269"/>
      <c r="J1290" s="21"/>
      <c r="K1290" s="270"/>
      <c r="L1290" s="37"/>
      <c r="N1290" s="37"/>
      <c r="O1290" s="29"/>
      <c r="U1290" s="207"/>
      <c r="X1290" s="9"/>
    </row>
    <row r="1291" spans="3:24">
      <c r="C1291"/>
      <c r="D1291" s="2"/>
      <c r="E1291" s="2"/>
      <c r="F1291" s="38"/>
      <c r="G1291" s="38"/>
      <c r="H1291" s="38"/>
      <c r="I1291" s="269"/>
      <c r="J1291" s="21"/>
      <c r="K1291" s="270"/>
      <c r="L1291" s="37"/>
      <c r="N1291" s="37"/>
      <c r="O1291" s="29"/>
      <c r="U1291" s="207"/>
      <c r="X1291" s="9"/>
    </row>
    <row r="1292" spans="3:24">
      <c r="C1292"/>
      <c r="D1292" s="2"/>
      <c r="E1292" s="2"/>
      <c r="F1292" s="38"/>
      <c r="G1292" s="38"/>
      <c r="H1292" s="38"/>
      <c r="I1292" s="269"/>
      <c r="J1292" s="21"/>
      <c r="K1292" s="270"/>
      <c r="L1292" s="37"/>
      <c r="N1292" s="37"/>
      <c r="O1292" s="29"/>
      <c r="U1292" s="207"/>
      <c r="X1292" s="9"/>
    </row>
    <row r="1293" spans="3:24">
      <c r="C1293"/>
      <c r="D1293" s="2"/>
      <c r="E1293" s="2"/>
      <c r="F1293" s="38"/>
      <c r="G1293" s="38"/>
      <c r="H1293" s="38"/>
      <c r="I1293" s="269"/>
      <c r="J1293" s="21"/>
      <c r="K1293" s="270"/>
      <c r="L1293" s="37"/>
      <c r="N1293" s="37"/>
      <c r="O1293" s="29"/>
      <c r="U1293" s="207"/>
      <c r="X1293" s="9"/>
    </row>
    <row r="1294" spans="3:24">
      <c r="C1294"/>
      <c r="D1294" s="2"/>
      <c r="E1294" s="2"/>
      <c r="F1294" s="38"/>
      <c r="G1294" s="38"/>
      <c r="H1294" s="38"/>
      <c r="I1294" s="269"/>
      <c r="J1294" s="21"/>
      <c r="K1294" s="270"/>
      <c r="L1294" s="37"/>
      <c r="N1294" s="37"/>
      <c r="O1294" s="29"/>
      <c r="U1294" s="207"/>
      <c r="X1294" s="9"/>
    </row>
    <row r="1295" spans="3:24">
      <c r="C1295"/>
      <c r="D1295" s="2"/>
      <c r="E1295" s="2"/>
      <c r="F1295" s="38"/>
      <c r="G1295" s="38"/>
      <c r="H1295" s="38"/>
      <c r="I1295" s="269"/>
      <c r="J1295" s="21"/>
      <c r="K1295" s="270"/>
      <c r="L1295" s="37"/>
      <c r="N1295" s="37"/>
      <c r="O1295" s="29"/>
      <c r="U1295" s="207"/>
      <c r="X1295" s="9"/>
    </row>
    <row r="1296" spans="3:24">
      <c r="C1296"/>
      <c r="D1296" s="2"/>
      <c r="E1296" s="2"/>
      <c r="F1296" s="38"/>
      <c r="G1296" s="38"/>
      <c r="H1296" s="38"/>
      <c r="I1296" s="269"/>
      <c r="J1296" s="21"/>
      <c r="K1296" s="270"/>
      <c r="L1296" s="37"/>
      <c r="N1296" s="37"/>
      <c r="O1296" s="29"/>
      <c r="U1296" s="207"/>
      <c r="X1296" s="9"/>
    </row>
    <row r="1297" spans="3:24">
      <c r="C1297"/>
      <c r="D1297" s="2"/>
      <c r="E1297" s="2"/>
      <c r="F1297" s="38"/>
      <c r="G1297" s="38"/>
      <c r="H1297" s="38"/>
      <c r="I1297" s="269"/>
      <c r="J1297" s="21"/>
      <c r="K1297" s="270"/>
      <c r="L1297" s="37"/>
      <c r="N1297" s="37"/>
      <c r="O1297" s="29"/>
      <c r="U1297" s="207"/>
      <c r="X1297" s="9"/>
    </row>
    <row r="1298" spans="3:24">
      <c r="C1298"/>
      <c r="D1298" s="2"/>
      <c r="E1298" s="2"/>
      <c r="F1298" s="38"/>
      <c r="G1298" s="38"/>
      <c r="H1298" s="38"/>
      <c r="I1298" s="269"/>
      <c r="J1298" s="21"/>
      <c r="K1298" s="270"/>
      <c r="L1298" s="37"/>
      <c r="N1298" s="37"/>
      <c r="O1298" s="29"/>
      <c r="U1298" s="207"/>
      <c r="X1298" s="9"/>
    </row>
    <row r="1299" spans="3:24">
      <c r="C1299"/>
      <c r="D1299" s="2"/>
      <c r="E1299" s="2"/>
      <c r="F1299" s="38"/>
      <c r="G1299" s="38"/>
      <c r="H1299" s="38"/>
      <c r="I1299" s="269"/>
      <c r="J1299" s="21"/>
      <c r="K1299" s="270"/>
      <c r="L1299" s="37"/>
      <c r="N1299" s="37"/>
      <c r="O1299" s="29"/>
      <c r="U1299" s="207"/>
      <c r="X1299" s="9"/>
    </row>
    <row r="1300" spans="3:24">
      <c r="C1300"/>
      <c r="D1300" s="2"/>
      <c r="E1300" s="2"/>
      <c r="F1300" s="38"/>
      <c r="G1300" s="38"/>
      <c r="H1300" s="38"/>
      <c r="I1300" s="269"/>
      <c r="J1300" s="21"/>
      <c r="K1300" s="270"/>
      <c r="L1300" s="37"/>
      <c r="N1300" s="37"/>
      <c r="O1300" s="29"/>
      <c r="U1300" s="207"/>
      <c r="X1300" s="9"/>
    </row>
    <row r="1301" spans="3:24">
      <c r="C1301"/>
      <c r="D1301" s="2"/>
      <c r="E1301" s="2"/>
      <c r="F1301" s="38"/>
      <c r="G1301" s="38"/>
      <c r="H1301" s="38"/>
      <c r="I1301" s="269"/>
      <c r="J1301" s="21"/>
      <c r="K1301" s="270"/>
      <c r="L1301" s="37"/>
      <c r="N1301" s="37"/>
      <c r="O1301" s="29"/>
      <c r="U1301" s="207"/>
      <c r="X1301" s="9"/>
    </row>
    <row r="1302" spans="3:24">
      <c r="C1302"/>
      <c r="D1302" s="2"/>
      <c r="E1302" s="2"/>
      <c r="F1302" s="38"/>
      <c r="G1302" s="38"/>
      <c r="H1302" s="38"/>
      <c r="I1302" s="269"/>
      <c r="J1302" s="21"/>
      <c r="K1302" s="270"/>
      <c r="L1302" s="37"/>
      <c r="N1302" s="37"/>
      <c r="O1302" s="29"/>
      <c r="U1302" s="207"/>
      <c r="X1302" s="9"/>
    </row>
    <row r="1303" spans="3:24">
      <c r="C1303"/>
      <c r="D1303" s="2"/>
      <c r="E1303" s="2"/>
      <c r="F1303" s="38"/>
      <c r="G1303" s="38"/>
      <c r="H1303" s="38"/>
      <c r="I1303" s="269"/>
      <c r="J1303" s="21"/>
      <c r="K1303" s="270"/>
      <c r="L1303" s="37"/>
      <c r="N1303" s="37"/>
      <c r="O1303" s="29"/>
      <c r="U1303" s="207"/>
      <c r="X1303" s="9"/>
    </row>
    <row r="1304" spans="3:24">
      <c r="C1304"/>
      <c r="D1304" s="2"/>
      <c r="E1304" s="2"/>
      <c r="F1304" s="38"/>
      <c r="G1304" s="38"/>
      <c r="H1304" s="38"/>
      <c r="I1304" s="269"/>
      <c r="J1304" s="21"/>
      <c r="K1304" s="270"/>
      <c r="L1304" s="37"/>
      <c r="N1304" s="37"/>
      <c r="O1304" s="29"/>
      <c r="U1304" s="207"/>
      <c r="X1304" s="9"/>
    </row>
    <row r="1305" spans="3:24">
      <c r="C1305"/>
      <c r="D1305" s="2"/>
      <c r="E1305" s="2"/>
      <c r="F1305" s="38"/>
      <c r="G1305" s="38"/>
      <c r="H1305" s="38"/>
      <c r="I1305" s="269"/>
      <c r="J1305" s="21"/>
      <c r="K1305" s="270"/>
      <c r="L1305" s="37"/>
      <c r="N1305" s="37"/>
      <c r="O1305" s="29"/>
      <c r="U1305" s="207"/>
      <c r="X1305" s="9"/>
    </row>
    <row r="1306" spans="3:24">
      <c r="C1306"/>
      <c r="D1306" s="2"/>
      <c r="E1306" s="2"/>
      <c r="F1306" s="38"/>
      <c r="G1306" s="38"/>
      <c r="H1306" s="38"/>
      <c r="I1306" s="269"/>
      <c r="J1306" s="21"/>
      <c r="K1306" s="270"/>
      <c r="L1306" s="37"/>
      <c r="N1306" s="37"/>
      <c r="O1306" s="29"/>
      <c r="U1306" s="207"/>
      <c r="X1306" s="9"/>
    </row>
    <row r="1307" spans="3:24">
      <c r="C1307"/>
      <c r="D1307" s="2"/>
      <c r="E1307" s="2"/>
      <c r="F1307" s="38"/>
      <c r="G1307" s="38"/>
      <c r="H1307" s="38"/>
      <c r="I1307" s="269"/>
      <c r="J1307" s="21"/>
      <c r="K1307" s="270"/>
      <c r="L1307" s="37"/>
      <c r="N1307" s="37"/>
      <c r="O1307" s="29"/>
      <c r="U1307" s="207"/>
      <c r="X1307" s="9"/>
    </row>
    <row r="1308" spans="3:24">
      <c r="C1308"/>
      <c r="D1308" s="2"/>
      <c r="E1308" s="2"/>
      <c r="F1308" s="38"/>
      <c r="G1308" s="38"/>
      <c r="H1308" s="38"/>
      <c r="I1308" s="269"/>
      <c r="J1308" s="21"/>
      <c r="K1308" s="270"/>
      <c r="L1308" s="37"/>
      <c r="N1308" s="37"/>
      <c r="O1308" s="29"/>
      <c r="U1308" s="207"/>
      <c r="X1308" s="9"/>
    </row>
    <row r="1309" spans="3:24">
      <c r="C1309"/>
      <c r="D1309" s="2"/>
      <c r="E1309" s="2"/>
      <c r="F1309" s="38"/>
      <c r="G1309" s="38"/>
      <c r="H1309" s="38"/>
      <c r="I1309" s="269"/>
      <c r="J1309" s="21"/>
      <c r="K1309" s="270"/>
      <c r="L1309" s="37"/>
      <c r="N1309" s="37"/>
      <c r="O1309" s="29"/>
      <c r="U1309" s="207"/>
      <c r="X1309" s="9"/>
    </row>
    <row r="1310" spans="3:24">
      <c r="C1310"/>
      <c r="D1310" s="2"/>
      <c r="E1310" s="2"/>
      <c r="F1310" s="38"/>
      <c r="G1310" s="38"/>
      <c r="H1310" s="38"/>
      <c r="I1310" s="269"/>
      <c r="J1310" s="21"/>
      <c r="K1310" s="270"/>
      <c r="L1310" s="37"/>
      <c r="N1310" s="37"/>
      <c r="O1310" s="29"/>
      <c r="U1310" s="207"/>
      <c r="X1310" s="9"/>
    </row>
    <row r="1311" spans="3:24">
      <c r="C1311"/>
      <c r="D1311" s="2"/>
      <c r="E1311" s="2"/>
      <c r="F1311" s="38"/>
      <c r="G1311" s="38"/>
      <c r="H1311" s="38"/>
      <c r="I1311" s="269"/>
      <c r="J1311" s="21"/>
      <c r="K1311" s="270"/>
      <c r="L1311" s="37"/>
      <c r="N1311" s="37"/>
      <c r="O1311" s="29"/>
      <c r="U1311" s="207"/>
      <c r="X1311" s="9"/>
    </row>
    <row r="1312" spans="3:24">
      <c r="C1312"/>
      <c r="D1312" s="2"/>
      <c r="E1312" s="2"/>
      <c r="F1312" s="38"/>
      <c r="G1312" s="38"/>
      <c r="H1312" s="38"/>
      <c r="I1312" s="269"/>
      <c r="J1312" s="21"/>
      <c r="K1312" s="270"/>
      <c r="L1312" s="37"/>
      <c r="N1312" s="37"/>
      <c r="O1312" s="29"/>
      <c r="U1312" s="207"/>
      <c r="X1312" s="9"/>
    </row>
    <row r="1313" spans="3:24">
      <c r="C1313"/>
      <c r="D1313" s="2"/>
      <c r="E1313" s="2"/>
      <c r="F1313" s="38"/>
      <c r="G1313" s="38"/>
      <c r="H1313" s="38"/>
      <c r="I1313" s="269"/>
      <c r="J1313" s="21"/>
      <c r="K1313" s="270"/>
      <c r="L1313" s="37"/>
      <c r="N1313" s="37"/>
      <c r="O1313" s="29"/>
      <c r="U1313" s="207"/>
      <c r="X1313" s="9"/>
    </row>
    <row r="1314" spans="3:24">
      <c r="C1314"/>
      <c r="D1314" s="2"/>
      <c r="E1314" s="2"/>
      <c r="F1314" s="38"/>
      <c r="G1314" s="38"/>
      <c r="H1314" s="38"/>
      <c r="I1314" s="269"/>
      <c r="J1314" s="21"/>
      <c r="K1314" s="270"/>
      <c r="L1314" s="37"/>
      <c r="N1314" s="37"/>
      <c r="O1314" s="29"/>
      <c r="U1314" s="207"/>
      <c r="X1314" s="9"/>
    </row>
    <row r="1315" spans="3:24">
      <c r="C1315"/>
      <c r="D1315" s="2"/>
      <c r="E1315" s="2"/>
      <c r="F1315" s="38"/>
      <c r="G1315" s="38"/>
      <c r="H1315" s="38"/>
      <c r="I1315" s="269"/>
      <c r="J1315" s="21"/>
      <c r="K1315" s="270"/>
      <c r="L1315" s="37"/>
      <c r="N1315" s="37"/>
      <c r="O1315" s="29"/>
      <c r="U1315" s="207"/>
      <c r="X1315" s="9"/>
    </row>
    <row r="1316" spans="3:24">
      <c r="C1316"/>
      <c r="D1316" s="2"/>
      <c r="E1316" s="2"/>
      <c r="F1316" s="38"/>
      <c r="G1316" s="38"/>
      <c r="H1316" s="38"/>
      <c r="I1316" s="269"/>
      <c r="J1316" s="21"/>
      <c r="K1316" s="270"/>
      <c r="L1316" s="37"/>
      <c r="N1316" s="37"/>
      <c r="O1316" s="29"/>
      <c r="U1316" s="207"/>
      <c r="X1316" s="9"/>
    </row>
    <row r="1317" spans="3:24">
      <c r="C1317"/>
      <c r="D1317" s="2"/>
      <c r="E1317" s="2"/>
      <c r="F1317" s="38"/>
      <c r="G1317" s="38"/>
      <c r="H1317" s="38"/>
      <c r="I1317" s="269"/>
      <c r="J1317" s="21"/>
      <c r="K1317" s="270"/>
      <c r="L1317" s="37"/>
      <c r="N1317" s="37"/>
      <c r="O1317" s="29"/>
      <c r="U1317" s="207"/>
      <c r="X1317" s="9"/>
    </row>
    <row r="1318" spans="3:24">
      <c r="C1318"/>
      <c r="D1318" s="2"/>
      <c r="E1318" s="2"/>
      <c r="F1318" s="38"/>
      <c r="G1318" s="38"/>
      <c r="H1318" s="38"/>
      <c r="I1318" s="269"/>
      <c r="J1318" s="21"/>
      <c r="K1318" s="270"/>
      <c r="L1318" s="37"/>
      <c r="N1318" s="37"/>
      <c r="O1318" s="29"/>
      <c r="U1318" s="207"/>
      <c r="X1318" s="9"/>
    </row>
    <row r="1319" spans="3:24">
      <c r="C1319"/>
      <c r="D1319" s="2"/>
      <c r="E1319" s="2"/>
      <c r="F1319" s="38"/>
      <c r="G1319" s="38"/>
      <c r="H1319" s="38"/>
      <c r="I1319" s="269"/>
      <c r="J1319" s="21"/>
      <c r="K1319" s="270"/>
      <c r="L1319" s="37"/>
      <c r="N1319" s="37"/>
      <c r="O1319" s="29"/>
      <c r="U1319" s="207"/>
      <c r="X1319" s="9"/>
    </row>
    <row r="1320" spans="3:24">
      <c r="C1320"/>
      <c r="D1320" s="2"/>
      <c r="E1320" s="2"/>
      <c r="F1320" s="38"/>
      <c r="G1320" s="38"/>
      <c r="H1320" s="38"/>
      <c r="I1320" s="269"/>
      <c r="J1320" s="21"/>
      <c r="K1320" s="270"/>
      <c r="L1320" s="37"/>
      <c r="N1320" s="37"/>
      <c r="O1320" s="29"/>
      <c r="U1320" s="207"/>
      <c r="X1320" s="9"/>
    </row>
    <row r="1321" spans="3:24">
      <c r="C1321"/>
      <c r="D1321" s="2"/>
      <c r="E1321" s="2"/>
      <c r="F1321" s="38"/>
      <c r="G1321" s="38"/>
      <c r="H1321" s="38"/>
      <c r="I1321" s="269"/>
      <c r="J1321" s="21"/>
      <c r="K1321" s="270"/>
      <c r="L1321" s="37"/>
      <c r="N1321" s="37"/>
      <c r="O1321" s="29"/>
      <c r="U1321" s="207"/>
      <c r="X1321" s="9"/>
    </row>
    <row r="1322" spans="3:24">
      <c r="C1322"/>
      <c r="D1322" s="2"/>
      <c r="E1322" s="2"/>
      <c r="F1322" s="38"/>
      <c r="G1322" s="38"/>
      <c r="H1322" s="38"/>
      <c r="I1322" s="269"/>
      <c r="J1322" s="21"/>
      <c r="K1322" s="270"/>
      <c r="L1322" s="37"/>
      <c r="N1322" s="37"/>
      <c r="O1322" s="29"/>
      <c r="U1322" s="207"/>
      <c r="X1322" s="9"/>
    </row>
    <row r="1323" spans="3:24">
      <c r="C1323"/>
      <c r="D1323" s="2"/>
      <c r="E1323" s="2"/>
      <c r="F1323" s="38"/>
      <c r="G1323" s="38"/>
      <c r="H1323" s="38"/>
      <c r="I1323" s="269"/>
      <c r="J1323" s="21"/>
      <c r="K1323" s="270"/>
      <c r="L1323" s="37"/>
      <c r="N1323" s="37"/>
      <c r="O1323" s="29"/>
      <c r="U1323" s="207"/>
      <c r="X1323" s="9"/>
    </row>
    <row r="1324" spans="3:24">
      <c r="C1324"/>
      <c r="D1324" s="2"/>
      <c r="E1324" s="2"/>
      <c r="F1324" s="38"/>
      <c r="G1324" s="38"/>
      <c r="H1324" s="38"/>
      <c r="I1324" s="269"/>
      <c r="J1324" s="21"/>
      <c r="K1324" s="270"/>
      <c r="L1324" s="37"/>
      <c r="N1324" s="37"/>
      <c r="O1324" s="29"/>
      <c r="U1324" s="207"/>
      <c r="X1324" s="9"/>
    </row>
    <row r="1325" spans="3:24">
      <c r="C1325"/>
      <c r="D1325" s="2"/>
      <c r="E1325" s="2"/>
      <c r="F1325" s="38"/>
      <c r="G1325" s="38"/>
      <c r="H1325" s="38"/>
      <c r="I1325" s="269"/>
      <c r="J1325" s="21"/>
      <c r="K1325" s="270"/>
      <c r="L1325" s="37"/>
      <c r="N1325" s="37"/>
      <c r="O1325" s="29"/>
      <c r="U1325" s="207"/>
      <c r="X1325" s="9"/>
    </row>
    <row r="1326" spans="3:24">
      <c r="C1326"/>
      <c r="D1326" s="2"/>
      <c r="E1326" s="2"/>
      <c r="F1326" s="38"/>
      <c r="G1326" s="38"/>
      <c r="H1326" s="38"/>
      <c r="I1326" s="269"/>
      <c r="J1326" s="21"/>
      <c r="K1326" s="270"/>
      <c r="L1326" s="37"/>
      <c r="N1326" s="37"/>
      <c r="O1326" s="29"/>
      <c r="U1326" s="207"/>
      <c r="X1326" s="9"/>
    </row>
    <row r="1327" spans="3:24">
      <c r="C1327"/>
      <c r="D1327" s="2"/>
      <c r="E1327" s="2"/>
      <c r="F1327" s="38"/>
      <c r="G1327" s="38"/>
      <c r="H1327" s="38"/>
      <c r="I1327" s="269"/>
      <c r="J1327" s="21"/>
      <c r="K1327" s="270"/>
      <c r="L1327" s="37"/>
      <c r="N1327" s="37"/>
      <c r="O1327" s="29"/>
      <c r="U1327" s="207"/>
      <c r="X1327" s="9"/>
    </row>
    <row r="1328" spans="3:24">
      <c r="C1328"/>
      <c r="D1328" s="2"/>
      <c r="E1328" s="2"/>
      <c r="F1328" s="38"/>
      <c r="G1328" s="38"/>
      <c r="H1328" s="38"/>
      <c r="I1328" s="269"/>
      <c r="J1328" s="21"/>
      <c r="K1328" s="270"/>
      <c r="L1328" s="37"/>
      <c r="N1328" s="37"/>
      <c r="O1328" s="29"/>
      <c r="U1328" s="207"/>
      <c r="X1328" s="9"/>
    </row>
    <row r="1329" spans="3:24">
      <c r="C1329"/>
      <c r="D1329" s="2"/>
      <c r="E1329" s="2"/>
      <c r="F1329" s="38"/>
      <c r="G1329" s="38"/>
      <c r="H1329" s="38"/>
      <c r="I1329" s="269"/>
      <c r="J1329" s="21"/>
      <c r="K1329" s="270"/>
      <c r="L1329" s="37"/>
      <c r="N1329" s="37"/>
      <c r="O1329" s="29"/>
      <c r="U1329" s="207"/>
      <c r="X1329" s="9"/>
    </row>
    <row r="1330" spans="3:24">
      <c r="C1330"/>
      <c r="D1330" s="2"/>
      <c r="E1330" s="2"/>
      <c r="F1330" s="38"/>
      <c r="G1330" s="38"/>
      <c r="H1330" s="38"/>
      <c r="I1330" s="269"/>
      <c r="J1330" s="21"/>
      <c r="K1330" s="270"/>
      <c r="L1330" s="37"/>
      <c r="N1330" s="37"/>
      <c r="O1330" s="29"/>
      <c r="U1330" s="207"/>
      <c r="X1330" s="9"/>
    </row>
    <row r="1331" spans="3:24">
      <c r="C1331"/>
      <c r="D1331" s="2"/>
      <c r="E1331" s="2"/>
      <c r="F1331" s="38"/>
      <c r="G1331" s="38"/>
      <c r="H1331" s="38"/>
      <c r="I1331" s="269"/>
      <c r="J1331" s="21"/>
      <c r="K1331" s="270"/>
      <c r="L1331" s="37"/>
      <c r="N1331" s="37"/>
      <c r="O1331" s="29"/>
      <c r="U1331" s="207"/>
      <c r="X1331" s="9"/>
    </row>
    <row r="1332" spans="3:24">
      <c r="C1332"/>
      <c r="D1332" s="2"/>
      <c r="E1332" s="2"/>
      <c r="F1332" s="38"/>
      <c r="G1332" s="38"/>
      <c r="H1332" s="38"/>
      <c r="I1332" s="269"/>
      <c r="J1332" s="21"/>
      <c r="K1332" s="270"/>
      <c r="L1332" s="37"/>
      <c r="N1332" s="37"/>
      <c r="O1332" s="29"/>
      <c r="U1332" s="207"/>
      <c r="X1332" s="9"/>
    </row>
    <row r="1333" spans="3:24">
      <c r="C1333"/>
      <c r="D1333" s="2"/>
      <c r="E1333" s="2"/>
      <c r="F1333" s="38"/>
      <c r="G1333" s="38"/>
      <c r="H1333" s="38"/>
      <c r="I1333" s="269"/>
      <c r="J1333" s="21"/>
      <c r="K1333" s="270"/>
      <c r="L1333" s="37"/>
      <c r="N1333" s="37"/>
      <c r="O1333" s="29"/>
      <c r="U1333" s="207"/>
      <c r="X1333" s="9"/>
    </row>
    <row r="1334" spans="3:24">
      <c r="C1334"/>
      <c r="D1334" s="2"/>
      <c r="E1334" s="2"/>
      <c r="F1334" s="38"/>
      <c r="G1334" s="38"/>
      <c r="H1334" s="38"/>
      <c r="I1334" s="269"/>
      <c r="J1334" s="21"/>
      <c r="K1334" s="270"/>
      <c r="L1334" s="37"/>
      <c r="N1334" s="37"/>
      <c r="O1334" s="29"/>
      <c r="U1334" s="207"/>
      <c r="X1334" s="9"/>
    </row>
    <row r="1335" spans="3:24">
      <c r="C1335"/>
      <c r="D1335" s="2"/>
      <c r="E1335" s="2"/>
      <c r="F1335" s="38"/>
      <c r="G1335" s="38"/>
      <c r="H1335" s="38"/>
      <c r="I1335" s="269"/>
      <c r="J1335" s="21"/>
      <c r="K1335" s="270"/>
      <c r="L1335" s="37"/>
      <c r="N1335" s="37"/>
      <c r="O1335" s="29"/>
      <c r="U1335" s="207"/>
      <c r="X1335" s="9"/>
    </row>
    <row r="1336" spans="3:24">
      <c r="C1336"/>
      <c r="D1336" s="2"/>
      <c r="E1336" s="2"/>
      <c r="F1336" s="38"/>
      <c r="G1336" s="38"/>
      <c r="H1336" s="38"/>
      <c r="I1336" s="269"/>
      <c r="J1336" s="21"/>
      <c r="K1336" s="270"/>
      <c r="L1336" s="37"/>
      <c r="N1336" s="37"/>
      <c r="O1336" s="29"/>
      <c r="U1336" s="207"/>
      <c r="X1336" s="9"/>
    </row>
    <row r="1337" spans="3:24">
      <c r="C1337"/>
      <c r="D1337" s="2"/>
      <c r="E1337" s="2"/>
      <c r="F1337" s="38"/>
      <c r="G1337" s="38"/>
      <c r="H1337" s="38"/>
      <c r="I1337" s="269"/>
      <c r="J1337" s="21"/>
      <c r="K1337" s="270"/>
      <c r="L1337" s="37"/>
      <c r="N1337" s="37"/>
      <c r="O1337" s="29"/>
      <c r="U1337" s="207"/>
      <c r="X1337" s="9"/>
    </row>
    <row r="1338" spans="3:24">
      <c r="C1338"/>
      <c r="D1338" s="2"/>
      <c r="E1338" s="2"/>
      <c r="F1338" s="38"/>
      <c r="G1338" s="38"/>
      <c r="H1338" s="38"/>
      <c r="I1338" s="269"/>
      <c r="J1338" s="21"/>
      <c r="K1338" s="270"/>
      <c r="L1338" s="37"/>
      <c r="N1338" s="37"/>
      <c r="O1338" s="29"/>
      <c r="U1338" s="207"/>
      <c r="X1338" s="9"/>
    </row>
    <row r="1339" spans="3:24">
      <c r="C1339"/>
      <c r="D1339" s="2"/>
      <c r="E1339" s="2"/>
      <c r="F1339" s="38"/>
      <c r="G1339" s="38"/>
      <c r="H1339" s="38"/>
      <c r="I1339" s="269"/>
      <c r="J1339" s="21"/>
      <c r="K1339" s="270"/>
      <c r="L1339" s="37"/>
      <c r="N1339" s="37"/>
      <c r="O1339" s="29"/>
      <c r="U1339" s="207"/>
      <c r="X1339" s="9"/>
    </row>
    <row r="1340" spans="3:24">
      <c r="C1340"/>
      <c r="D1340" s="2"/>
      <c r="E1340" s="2"/>
      <c r="F1340" s="38"/>
      <c r="G1340" s="38"/>
      <c r="H1340" s="38"/>
      <c r="I1340" s="269"/>
      <c r="J1340" s="21"/>
      <c r="K1340" s="270"/>
      <c r="L1340" s="37"/>
      <c r="N1340" s="37"/>
      <c r="O1340" s="29"/>
      <c r="U1340" s="207"/>
      <c r="X1340" s="9"/>
    </row>
    <row r="1341" spans="3:24">
      <c r="C1341"/>
      <c r="D1341" s="2"/>
      <c r="E1341" s="2"/>
      <c r="F1341" s="38"/>
      <c r="G1341" s="38"/>
      <c r="H1341" s="38"/>
      <c r="I1341" s="269"/>
      <c r="J1341" s="21"/>
      <c r="K1341" s="270"/>
      <c r="L1341" s="37"/>
      <c r="N1341" s="37"/>
      <c r="O1341" s="29"/>
      <c r="U1341" s="207"/>
      <c r="X1341" s="9"/>
    </row>
    <row r="1342" spans="3:24">
      <c r="C1342"/>
      <c r="D1342" s="2"/>
      <c r="E1342" s="2"/>
      <c r="F1342" s="38"/>
      <c r="G1342" s="38"/>
      <c r="H1342" s="38"/>
      <c r="I1342" s="269"/>
      <c r="J1342" s="21"/>
      <c r="K1342" s="270"/>
      <c r="L1342" s="37"/>
      <c r="N1342" s="37"/>
      <c r="O1342" s="29"/>
      <c r="U1342" s="207"/>
      <c r="X1342" s="9"/>
    </row>
    <row r="1343" spans="3:24">
      <c r="C1343"/>
      <c r="D1343" s="2"/>
      <c r="E1343" s="2"/>
      <c r="F1343" s="38"/>
      <c r="G1343" s="38"/>
      <c r="H1343" s="38"/>
      <c r="I1343" s="269"/>
      <c r="J1343" s="21"/>
      <c r="K1343" s="270"/>
      <c r="L1343" s="37"/>
      <c r="N1343" s="37"/>
      <c r="O1343" s="29"/>
      <c r="U1343" s="207"/>
      <c r="X1343" s="9"/>
    </row>
    <row r="1344" spans="3:24">
      <c r="C1344"/>
      <c r="D1344" s="2"/>
      <c r="E1344" s="2"/>
      <c r="F1344" s="38"/>
      <c r="G1344" s="38"/>
      <c r="H1344" s="38"/>
      <c r="I1344" s="269"/>
      <c r="J1344" s="21"/>
      <c r="K1344" s="270"/>
      <c r="L1344" s="37"/>
      <c r="N1344" s="37"/>
      <c r="O1344" s="29"/>
      <c r="U1344" s="207"/>
      <c r="X1344" s="9"/>
    </row>
    <row r="1345" spans="3:24">
      <c r="C1345"/>
      <c r="D1345" s="2"/>
      <c r="E1345" s="2"/>
      <c r="F1345" s="38"/>
      <c r="G1345" s="38"/>
      <c r="H1345" s="38"/>
      <c r="I1345" s="269"/>
      <c r="J1345" s="21"/>
      <c r="K1345" s="270"/>
      <c r="L1345" s="37"/>
      <c r="N1345" s="37"/>
      <c r="O1345" s="29"/>
      <c r="U1345" s="207"/>
      <c r="X1345" s="9"/>
    </row>
    <row r="1346" spans="3:24">
      <c r="C1346"/>
      <c r="D1346" s="2"/>
      <c r="E1346" s="2"/>
      <c r="F1346" s="38"/>
      <c r="G1346" s="38"/>
      <c r="H1346" s="38"/>
      <c r="I1346" s="269"/>
      <c r="J1346" s="21"/>
      <c r="K1346" s="270"/>
      <c r="L1346" s="37"/>
      <c r="N1346" s="37"/>
      <c r="O1346" s="29"/>
      <c r="U1346" s="207"/>
      <c r="X1346" s="9"/>
    </row>
    <row r="1347" spans="3:24">
      <c r="C1347"/>
      <c r="D1347" s="2"/>
      <c r="E1347" s="2"/>
      <c r="F1347" s="38"/>
      <c r="G1347" s="38"/>
      <c r="H1347" s="38"/>
      <c r="I1347" s="269"/>
      <c r="J1347" s="21"/>
      <c r="K1347" s="270"/>
      <c r="L1347" s="37"/>
      <c r="N1347" s="37"/>
      <c r="O1347" s="29"/>
      <c r="U1347" s="207"/>
      <c r="X1347" s="9"/>
    </row>
    <row r="1348" spans="3:24">
      <c r="C1348"/>
      <c r="D1348" s="2"/>
      <c r="E1348" s="2"/>
      <c r="F1348" s="38"/>
      <c r="G1348" s="38"/>
      <c r="H1348" s="38"/>
      <c r="I1348" s="269"/>
      <c r="J1348" s="21"/>
      <c r="K1348" s="270"/>
      <c r="L1348" s="37"/>
      <c r="N1348" s="37"/>
      <c r="O1348" s="29"/>
      <c r="U1348" s="207"/>
      <c r="X1348" s="9"/>
    </row>
    <row r="1349" spans="3:24">
      <c r="C1349"/>
      <c r="D1349" s="2"/>
      <c r="E1349" s="2"/>
      <c r="F1349" s="38"/>
      <c r="G1349" s="38"/>
      <c r="H1349" s="38"/>
      <c r="I1349" s="269"/>
      <c r="J1349" s="21"/>
      <c r="K1349" s="270"/>
      <c r="L1349" s="37"/>
      <c r="N1349" s="37"/>
      <c r="O1349" s="29"/>
      <c r="U1349" s="207"/>
      <c r="X1349" s="9"/>
    </row>
    <row r="1350" spans="3:24">
      <c r="C1350"/>
      <c r="D1350" s="2"/>
      <c r="E1350" s="2"/>
      <c r="F1350" s="38"/>
      <c r="G1350" s="38"/>
      <c r="H1350" s="38"/>
      <c r="I1350" s="269"/>
      <c r="J1350" s="21"/>
      <c r="K1350" s="270"/>
      <c r="L1350" s="37"/>
      <c r="N1350" s="37"/>
      <c r="O1350" s="29"/>
      <c r="U1350" s="207"/>
      <c r="X1350" s="9"/>
    </row>
    <row r="1351" spans="3:24">
      <c r="C1351"/>
      <c r="D1351" s="2"/>
      <c r="E1351" s="2"/>
      <c r="F1351" s="38"/>
      <c r="G1351" s="38"/>
      <c r="H1351" s="38"/>
      <c r="I1351" s="269"/>
      <c r="J1351" s="21"/>
      <c r="K1351" s="270"/>
      <c r="L1351" s="37"/>
      <c r="N1351" s="37"/>
      <c r="O1351" s="29"/>
      <c r="U1351" s="207"/>
      <c r="X1351" s="9"/>
    </row>
    <row r="1352" spans="3:24">
      <c r="C1352"/>
      <c r="D1352" s="2"/>
      <c r="E1352" s="2"/>
      <c r="F1352" s="38"/>
      <c r="G1352" s="38"/>
      <c r="H1352" s="38"/>
      <c r="I1352" s="269"/>
      <c r="J1352" s="21"/>
      <c r="K1352" s="270"/>
      <c r="L1352" s="37"/>
      <c r="N1352" s="37"/>
      <c r="O1352" s="29"/>
      <c r="U1352" s="207"/>
      <c r="X1352" s="9"/>
    </row>
    <row r="1353" spans="3:24">
      <c r="C1353"/>
      <c r="D1353" s="2"/>
      <c r="E1353" s="2"/>
      <c r="F1353" s="38"/>
      <c r="G1353" s="38"/>
      <c r="H1353" s="38"/>
      <c r="I1353" s="269"/>
      <c r="J1353" s="21"/>
      <c r="K1353" s="270"/>
      <c r="L1353" s="37"/>
      <c r="N1353" s="37"/>
      <c r="O1353" s="29"/>
      <c r="U1353" s="207"/>
      <c r="X1353" s="9"/>
    </row>
    <row r="1354" spans="3:24">
      <c r="C1354"/>
      <c r="D1354" s="2"/>
      <c r="E1354" s="2"/>
      <c r="F1354" s="38"/>
      <c r="G1354" s="38"/>
      <c r="H1354" s="38"/>
      <c r="I1354" s="269"/>
      <c r="J1354" s="21"/>
      <c r="K1354" s="270"/>
      <c r="L1354" s="37"/>
      <c r="N1354" s="37"/>
      <c r="O1354" s="29"/>
      <c r="U1354" s="207"/>
      <c r="X1354" s="9"/>
    </row>
    <row r="1355" spans="3:24">
      <c r="C1355"/>
      <c r="D1355" s="2"/>
      <c r="E1355" s="2"/>
      <c r="F1355" s="38"/>
      <c r="G1355" s="38"/>
      <c r="H1355" s="38"/>
      <c r="I1355" s="269"/>
      <c r="J1355" s="21"/>
      <c r="K1355" s="270"/>
      <c r="L1355" s="37"/>
      <c r="N1355" s="37"/>
      <c r="O1355" s="29"/>
      <c r="U1355" s="207"/>
      <c r="X1355" s="9"/>
    </row>
    <row r="1356" spans="3:24">
      <c r="C1356"/>
      <c r="D1356" s="2"/>
      <c r="E1356" s="2"/>
      <c r="F1356" s="38"/>
      <c r="G1356" s="38"/>
      <c r="H1356" s="38"/>
      <c r="I1356" s="269"/>
      <c r="J1356" s="21"/>
      <c r="K1356" s="270"/>
      <c r="L1356" s="37"/>
      <c r="N1356" s="37"/>
      <c r="O1356" s="29"/>
      <c r="U1356" s="207"/>
      <c r="X1356" s="9"/>
    </row>
    <row r="1357" spans="3:24">
      <c r="C1357"/>
      <c r="D1357" s="2"/>
      <c r="E1357" s="2"/>
      <c r="F1357" s="38"/>
      <c r="G1357" s="38"/>
      <c r="H1357" s="38"/>
      <c r="I1357" s="269"/>
      <c r="J1357" s="21"/>
      <c r="K1357" s="270"/>
      <c r="L1357" s="37"/>
      <c r="N1357" s="37"/>
      <c r="O1357" s="29"/>
      <c r="U1357" s="207"/>
      <c r="X1357" s="9"/>
    </row>
    <row r="1358" spans="3:24">
      <c r="C1358"/>
      <c r="D1358" s="2"/>
      <c r="E1358" s="2"/>
      <c r="F1358" s="38"/>
      <c r="G1358" s="38"/>
      <c r="H1358" s="38"/>
      <c r="I1358" s="269"/>
      <c r="J1358" s="21"/>
      <c r="K1358" s="270"/>
      <c r="L1358" s="37"/>
      <c r="N1358" s="37"/>
      <c r="O1358" s="29"/>
      <c r="U1358" s="207"/>
      <c r="X1358" s="9"/>
    </row>
    <row r="1359" spans="3:24">
      <c r="C1359"/>
      <c r="D1359" s="2"/>
      <c r="E1359" s="2"/>
      <c r="F1359" s="38"/>
      <c r="G1359" s="38"/>
      <c r="H1359" s="38"/>
      <c r="I1359" s="269"/>
      <c r="J1359" s="21"/>
      <c r="K1359" s="270"/>
      <c r="L1359" s="37"/>
      <c r="N1359" s="37"/>
      <c r="O1359" s="29"/>
      <c r="U1359" s="207"/>
      <c r="X1359" s="9"/>
    </row>
    <row r="1360" spans="3:24">
      <c r="C1360"/>
      <c r="D1360" s="2"/>
      <c r="E1360" s="2"/>
      <c r="F1360" s="38"/>
      <c r="G1360" s="38"/>
      <c r="H1360" s="38"/>
      <c r="I1360" s="269"/>
      <c r="J1360" s="21"/>
      <c r="K1360" s="270"/>
      <c r="L1360" s="37"/>
      <c r="N1360" s="37"/>
      <c r="O1360" s="29"/>
      <c r="U1360" s="207"/>
      <c r="X1360" s="9"/>
    </row>
    <row r="1361" spans="3:24">
      <c r="C1361"/>
      <c r="D1361" s="2"/>
      <c r="E1361" s="2"/>
      <c r="F1361" s="38"/>
      <c r="G1361" s="38"/>
      <c r="H1361" s="38"/>
      <c r="I1361" s="269"/>
      <c r="J1361" s="21"/>
      <c r="K1361" s="270"/>
      <c r="L1361" s="37"/>
      <c r="N1361" s="37"/>
      <c r="O1361" s="29"/>
      <c r="U1361" s="207"/>
      <c r="X1361" s="9"/>
    </row>
    <row r="1362" spans="3:24">
      <c r="C1362"/>
      <c r="D1362" s="2"/>
      <c r="E1362" s="2"/>
      <c r="F1362" s="38"/>
      <c r="G1362" s="38"/>
      <c r="H1362" s="38"/>
      <c r="I1362" s="269"/>
      <c r="J1362" s="21"/>
      <c r="K1362" s="270"/>
      <c r="L1362" s="37"/>
      <c r="N1362" s="37"/>
      <c r="O1362" s="29"/>
      <c r="U1362" s="207"/>
      <c r="X1362" s="9"/>
    </row>
    <row r="1363" spans="3:24">
      <c r="C1363"/>
      <c r="D1363" s="2"/>
      <c r="E1363" s="2"/>
      <c r="F1363" s="38"/>
      <c r="G1363" s="38"/>
      <c r="H1363" s="38"/>
      <c r="I1363" s="269"/>
      <c r="J1363" s="21"/>
      <c r="K1363" s="270"/>
      <c r="L1363" s="37"/>
      <c r="N1363" s="37"/>
      <c r="O1363" s="29"/>
      <c r="U1363" s="207"/>
      <c r="X1363" s="9"/>
    </row>
    <row r="1364" spans="3:24">
      <c r="C1364"/>
      <c r="D1364" s="2"/>
      <c r="E1364" s="2"/>
      <c r="F1364" s="38"/>
      <c r="G1364" s="38"/>
      <c r="H1364" s="38"/>
      <c r="I1364" s="269"/>
      <c r="J1364" s="21"/>
      <c r="K1364" s="270"/>
      <c r="L1364" s="37"/>
      <c r="N1364" s="37"/>
      <c r="O1364" s="29"/>
      <c r="U1364" s="207"/>
      <c r="X1364" s="9"/>
    </row>
    <row r="1365" spans="3:24">
      <c r="C1365"/>
      <c r="D1365" s="2"/>
      <c r="E1365" s="2"/>
      <c r="F1365" s="38"/>
      <c r="G1365" s="38"/>
      <c r="H1365" s="38"/>
      <c r="I1365" s="269"/>
      <c r="J1365" s="21"/>
      <c r="K1365" s="270"/>
      <c r="L1365" s="37"/>
      <c r="N1365" s="37"/>
      <c r="O1365" s="29"/>
      <c r="U1365" s="207"/>
      <c r="X1365" s="9"/>
    </row>
    <row r="1366" spans="3:24">
      <c r="C1366"/>
      <c r="D1366" s="2"/>
      <c r="E1366" s="2"/>
      <c r="F1366" s="38"/>
      <c r="G1366" s="38"/>
      <c r="H1366" s="38"/>
      <c r="I1366" s="269"/>
      <c r="J1366" s="21"/>
      <c r="K1366" s="270"/>
      <c r="L1366" s="37"/>
      <c r="N1366" s="37"/>
      <c r="O1366" s="29"/>
      <c r="U1366" s="207"/>
      <c r="X1366" s="9"/>
    </row>
    <row r="1367" spans="3:24">
      <c r="C1367"/>
      <c r="D1367" s="2"/>
      <c r="E1367" s="2"/>
      <c r="F1367" s="38"/>
      <c r="G1367" s="38"/>
      <c r="H1367" s="38"/>
      <c r="I1367" s="269"/>
      <c r="J1367" s="21"/>
      <c r="K1367" s="270"/>
      <c r="L1367" s="37"/>
      <c r="N1367" s="37"/>
      <c r="O1367" s="29"/>
      <c r="U1367" s="207"/>
      <c r="X1367" s="9"/>
    </row>
    <row r="1368" spans="3:24">
      <c r="C1368"/>
      <c r="D1368" s="2"/>
      <c r="E1368" s="2"/>
      <c r="F1368" s="38"/>
      <c r="G1368" s="38"/>
      <c r="H1368" s="38"/>
      <c r="I1368" s="269"/>
      <c r="J1368" s="21"/>
      <c r="K1368" s="270"/>
      <c r="L1368" s="37"/>
      <c r="N1368" s="37"/>
      <c r="O1368" s="29"/>
      <c r="U1368" s="207"/>
      <c r="X1368" s="9"/>
    </row>
    <row r="1369" spans="3:24">
      <c r="C1369"/>
      <c r="D1369" s="2"/>
      <c r="E1369" s="2"/>
      <c r="F1369" s="38"/>
      <c r="G1369" s="38"/>
      <c r="H1369" s="38"/>
      <c r="I1369" s="269"/>
      <c r="J1369" s="21"/>
      <c r="K1369" s="270"/>
      <c r="L1369" s="37"/>
      <c r="N1369" s="37"/>
      <c r="O1369" s="29"/>
      <c r="U1369" s="207"/>
      <c r="X1369" s="9"/>
    </row>
    <row r="1370" spans="3:24">
      <c r="C1370"/>
      <c r="D1370" s="2"/>
      <c r="E1370" s="2"/>
      <c r="F1370" s="38"/>
      <c r="G1370" s="38"/>
      <c r="H1370" s="38"/>
      <c r="I1370" s="269"/>
      <c r="J1370" s="21"/>
      <c r="K1370" s="270"/>
      <c r="L1370" s="37"/>
      <c r="N1370" s="37"/>
      <c r="O1370" s="29"/>
      <c r="U1370" s="207"/>
      <c r="X1370" s="9"/>
    </row>
    <row r="1371" spans="3:24">
      <c r="C1371"/>
      <c r="D1371" s="2"/>
      <c r="E1371" s="2"/>
      <c r="F1371" s="38"/>
      <c r="G1371" s="38"/>
      <c r="H1371" s="38"/>
      <c r="I1371" s="269"/>
      <c r="J1371" s="21"/>
      <c r="K1371" s="270"/>
      <c r="L1371" s="37"/>
      <c r="N1371" s="37"/>
      <c r="O1371" s="29"/>
      <c r="U1371" s="207"/>
      <c r="X1371" s="9"/>
    </row>
    <row r="1372" spans="3:24">
      <c r="C1372"/>
      <c r="D1372" s="2"/>
      <c r="E1372" s="2"/>
      <c r="F1372" s="38"/>
      <c r="G1372" s="38"/>
      <c r="H1372" s="38"/>
      <c r="I1372" s="269"/>
      <c r="J1372" s="21"/>
      <c r="K1372" s="270"/>
      <c r="L1372" s="37"/>
      <c r="N1372" s="37"/>
      <c r="O1372" s="29"/>
      <c r="U1372" s="207"/>
      <c r="X1372" s="9"/>
    </row>
    <row r="1373" spans="3:24">
      <c r="C1373"/>
      <c r="D1373" s="2"/>
      <c r="E1373" s="2"/>
      <c r="F1373" s="38"/>
      <c r="G1373" s="38"/>
      <c r="H1373" s="38"/>
      <c r="I1373" s="269"/>
      <c r="J1373" s="21"/>
      <c r="K1373" s="270"/>
      <c r="L1373" s="37"/>
      <c r="N1373" s="37"/>
      <c r="O1373" s="29"/>
      <c r="U1373" s="207"/>
      <c r="X1373" s="9"/>
    </row>
    <row r="1374" spans="3:24">
      <c r="C1374"/>
      <c r="D1374" s="2"/>
      <c r="E1374" s="2"/>
      <c r="F1374" s="38"/>
      <c r="G1374" s="38"/>
      <c r="H1374" s="38"/>
      <c r="I1374" s="269"/>
      <c r="J1374" s="21"/>
      <c r="K1374" s="270"/>
      <c r="L1374" s="37"/>
      <c r="N1374" s="37"/>
      <c r="O1374" s="29"/>
      <c r="U1374" s="207"/>
      <c r="X1374" s="9"/>
    </row>
    <row r="1375" spans="3:24">
      <c r="C1375"/>
      <c r="D1375" s="2"/>
      <c r="E1375" s="2"/>
      <c r="F1375" s="38"/>
      <c r="G1375" s="38"/>
      <c r="H1375" s="38"/>
      <c r="I1375" s="269"/>
      <c r="J1375" s="21"/>
      <c r="K1375" s="270"/>
      <c r="L1375" s="37"/>
      <c r="N1375" s="37"/>
      <c r="O1375" s="29"/>
      <c r="U1375" s="207"/>
      <c r="X1375" s="9"/>
    </row>
    <row r="1376" spans="3:24">
      <c r="C1376"/>
      <c r="D1376" s="2"/>
      <c r="E1376" s="2"/>
      <c r="F1376" s="38"/>
      <c r="G1376" s="38"/>
      <c r="H1376" s="38"/>
      <c r="I1376" s="269"/>
      <c r="J1376" s="21"/>
      <c r="K1376" s="270"/>
      <c r="L1376" s="37"/>
      <c r="N1376" s="37"/>
      <c r="O1376" s="29"/>
      <c r="U1376" s="207"/>
      <c r="X1376" s="9"/>
    </row>
    <row r="1377" spans="3:24">
      <c r="C1377"/>
      <c r="D1377" s="2"/>
      <c r="E1377" s="2"/>
      <c r="F1377" s="38"/>
      <c r="G1377" s="38"/>
      <c r="H1377" s="38"/>
      <c r="I1377" s="269"/>
      <c r="J1377" s="21"/>
      <c r="K1377" s="270"/>
      <c r="L1377" s="37"/>
      <c r="N1377" s="37"/>
      <c r="O1377" s="29"/>
      <c r="U1377" s="207"/>
      <c r="X1377" s="9"/>
    </row>
    <row r="1378" spans="3:24">
      <c r="C1378"/>
      <c r="D1378" s="2"/>
      <c r="E1378" s="2"/>
      <c r="F1378" s="38"/>
      <c r="G1378" s="38"/>
      <c r="H1378" s="38"/>
      <c r="I1378" s="269"/>
      <c r="J1378" s="21"/>
      <c r="K1378" s="270"/>
      <c r="L1378" s="37"/>
      <c r="N1378" s="37"/>
      <c r="O1378" s="29"/>
      <c r="U1378" s="207"/>
      <c r="X1378" s="9"/>
    </row>
    <row r="1379" spans="3:24">
      <c r="C1379"/>
      <c r="D1379" s="2"/>
      <c r="E1379" s="2"/>
      <c r="F1379" s="38"/>
      <c r="G1379" s="38"/>
      <c r="H1379" s="38"/>
      <c r="I1379" s="269"/>
      <c r="J1379" s="21"/>
      <c r="K1379" s="270"/>
      <c r="L1379" s="37"/>
      <c r="N1379" s="37"/>
      <c r="O1379" s="29"/>
      <c r="U1379" s="207"/>
      <c r="X1379" s="9"/>
    </row>
    <row r="1380" spans="3:24">
      <c r="C1380"/>
      <c r="D1380" s="2"/>
      <c r="E1380" s="2"/>
      <c r="F1380" s="38"/>
      <c r="G1380" s="38"/>
      <c r="H1380" s="38"/>
      <c r="I1380" s="269"/>
      <c r="J1380" s="21"/>
      <c r="K1380" s="270"/>
      <c r="L1380" s="37"/>
      <c r="N1380" s="37"/>
      <c r="O1380" s="29"/>
      <c r="U1380" s="207"/>
      <c r="X1380" s="9"/>
    </row>
    <row r="1381" spans="3:24">
      <c r="C1381"/>
      <c r="D1381" s="2"/>
      <c r="E1381" s="2"/>
      <c r="F1381" s="38"/>
      <c r="G1381" s="38"/>
      <c r="H1381" s="38"/>
      <c r="I1381" s="269"/>
      <c r="J1381" s="21"/>
      <c r="K1381" s="270"/>
      <c r="L1381" s="37"/>
      <c r="N1381" s="37"/>
      <c r="O1381" s="29"/>
      <c r="U1381" s="207"/>
      <c r="X1381" s="9"/>
    </row>
    <row r="1382" spans="3:24">
      <c r="C1382"/>
      <c r="D1382" s="2"/>
      <c r="E1382" s="2"/>
      <c r="F1382" s="38"/>
      <c r="G1382" s="38"/>
      <c r="H1382" s="38"/>
      <c r="I1382" s="269"/>
      <c r="J1382" s="21"/>
      <c r="K1382" s="270"/>
      <c r="L1382" s="37"/>
      <c r="N1382" s="37"/>
      <c r="O1382" s="29"/>
      <c r="U1382" s="207"/>
      <c r="X1382" s="9"/>
    </row>
    <row r="1383" spans="3:24">
      <c r="C1383"/>
      <c r="D1383" s="2"/>
      <c r="E1383" s="2"/>
      <c r="F1383" s="38"/>
      <c r="G1383" s="38"/>
      <c r="H1383" s="38"/>
      <c r="I1383" s="269"/>
      <c r="J1383" s="21"/>
      <c r="K1383" s="270"/>
      <c r="L1383" s="37"/>
      <c r="N1383" s="37"/>
      <c r="O1383" s="29"/>
      <c r="U1383" s="207"/>
      <c r="X1383" s="9"/>
    </row>
    <row r="1384" spans="3:24">
      <c r="C1384"/>
      <c r="D1384" s="2"/>
      <c r="E1384" s="2"/>
      <c r="F1384" s="38"/>
      <c r="G1384" s="38"/>
      <c r="H1384" s="38"/>
      <c r="I1384" s="269"/>
      <c r="J1384" s="21"/>
      <c r="K1384" s="270"/>
      <c r="L1384" s="37"/>
      <c r="N1384" s="37"/>
      <c r="O1384" s="29"/>
      <c r="U1384" s="207"/>
      <c r="X1384" s="9"/>
    </row>
    <row r="1385" spans="3:24">
      <c r="C1385"/>
      <c r="D1385" s="2"/>
      <c r="E1385" s="2"/>
      <c r="F1385" s="38"/>
      <c r="G1385" s="38"/>
      <c r="H1385" s="38"/>
      <c r="I1385" s="269"/>
      <c r="J1385" s="21"/>
      <c r="K1385" s="270"/>
      <c r="L1385" s="37"/>
      <c r="N1385" s="37"/>
      <c r="O1385" s="29"/>
      <c r="U1385" s="207"/>
      <c r="X1385" s="9"/>
    </row>
    <row r="1386" spans="3:24">
      <c r="C1386"/>
      <c r="D1386" s="2"/>
      <c r="E1386" s="2"/>
      <c r="F1386" s="38"/>
      <c r="G1386" s="38"/>
      <c r="H1386" s="38"/>
      <c r="I1386" s="269"/>
      <c r="J1386" s="21"/>
      <c r="K1386" s="270"/>
      <c r="L1386" s="37"/>
      <c r="N1386" s="37"/>
      <c r="O1386" s="29"/>
      <c r="U1386" s="207"/>
      <c r="X1386" s="9"/>
    </row>
    <row r="1387" spans="3:24">
      <c r="C1387"/>
      <c r="D1387" s="2"/>
      <c r="E1387" s="2"/>
      <c r="F1387" s="38"/>
      <c r="G1387" s="38"/>
      <c r="H1387" s="38"/>
      <c r="I1387" s="269"/>
      <c r="J1387" s="21"/>
      <c r="K1387" s="270"/>
      <c r="L1387" s="37"/>
      <c r="N1387" s="37"/>
      <c r="O1387" s="29"/>
      <c r="U1387" s="207"/>
      <c r="X1387" s="9"/>
    </row>
    <row r="1388" spans="3:24">
      <c r="C1388"/>
      <c r="D1388" s="2"/>
      <c r="E1388" s="2"/>
      <c r="F1388" s="38"/>
      <c r="G1388" s="38"/>
      <c r="H1388" s="38"/>
      <c r="I1388" s="269"/>
      <c r="J1388" s="21"/>
      <c r="K1388" s="270"/>
      <c r="L1388" s="37"/>
      <c r="N1388" s="37"/>
      <c r="O1388" s="29"/>
      <c r="U1388" s="207"/>
      <c r="X1388" s="9"/>
    </row>
    <row r="1389" spans="3:24">
      <c r="C1389"/>
      <c r="D1389" s="2"/>
      <c r="E1389" s="2"/>
      <c r="F1389" s="38"/>
      <c r="G1389" s="38"/>
      <c r="H1389" s="38"/>
      <c r="I1389" s="269"/>
      <c r="J1389" s="21"/>
      <c r="K1389" s="270"/>
      <c r="L1389" s="37"/>
      <c r="N1389" s="37"/>
      <c r="O1389" s="29"/>
      <c r="U1389" s="207"/>
      <c r="X1389" s="9"/>
    </row>
    <row r="1390" spans="3:24">
      <c r="C1390"/>
      <c r="D1390" s="2"/>
      <c r="E1390" s="2"/>
      <c r="F1390" s="38"/>
      <c r="G1390" s="38"/>
      <c r="H1390" s="38"/>
      <c r="I1390" s="269"/>
      <c r="J1390" s="21"/>
      <c r="K1390" s="270"/>
      <c r="L1390" s="37"/>
      <c r="N1390" s="37"/>
      <c r="O1390" s="29"/>
      <c r="U1390" s="207"/>
      <c r="X1390" s="9"/>
    </row>
    <row r="1391" spans="3:24">
      <c r="C1391"/>
      <c r="D1391" s="2"/>
      <c r="E1391" s="2"/>
      <c r="F1391" s="38"/>
      <c r="G1391" s="38"/>
      <c r="H1391" s="38"/>
      <c r="I1391" s="269"/>
      <c r="J1391" s="21"/>
      <c r="K1391" s="270"/>
      <c r="L1391" s="37"/>
      <c r="N1391" s="37"/>
      <c r="O1391" s="29"/>
      <c r="U1391" s="207"/>
      <c r="X1391" s="9"/>
    </row>
    <row r="1392" spans="3:24">
      <c r="C1392"/>
      <c r="D1392" s="2"/>
      <c r="E1392" s="2"/>
      <c r="F1392" s="38"/>
      <c r="G1392" s="38"/>
      <c r="H1392" s="38"/>
      <c r="I1392" s="269"/>
      <c r="J1392" s="21"/>
      <c r="K1392" s="270"/>
      <c r="L1392" s="37"/>
      <c r="N1392" s="37"/>
      <c r="O1392" s="29"/>
      <c r="U1392" s="207"/>
      <c r="X1392" s="9"/>
    </row>
    <row r="1393" spans="3:24">
      <c r="C1393"/>
      <c r="D1393" s="2"/>
      <c r="E1393" s="2"/>
      <c r="F1393" s="38"/>
      <c r="G1393" s="38"/>
      <c r="H1393" s="38"/>
      <c r="I1393" s="269"/>
      <c r="J1393" s="21"/>
      <c r="K1393" s="270"/>
      <c r="L1393" s="37"/>
      <c r="N1393" s="37"/>
      <c r="O1393" s="29"/>
      <c r="U1393" s="207"/>
      <c r="X1393" s="9"/>
    </row>
    <row r="1394" spans="3:24">
      <c r="C1394"/>
      <c r="D1394" s="2"/>
      <c r="E1394" s="2"/>
      <c r="F1394" s="38"/>
      <c r="G1394" s="38"/>
      <c r="H1394" s="38"/>
      <c r="I1394" s="269"/>
      <c r="J1394" s="21"/>
      <c r="K1394" s="270"/>
      <c r="L1394" s="37"/>
      <c r="N1394" s="37"/>
      <c r="O1394" s="29"/>
      <c r="U1394" s="207"/>
      <c r="X1394" s="9"/>
    </row>
    <row r="1395" spans="3:24">
      <c r="C1395"/>
      <c r="D1395" s="2"/>
      <c r="E1395" s="2"/>
      <c r="F1395" s="38"/>
      <c r="G1395" s="38"/>
      <c r="H1395" s="38"/>
      <c r="I1395" s="269"/>
      <c r="J1395" s="21"/>
      <c r="K1395" s="270"/>
      <c r="L1395" s="37"/>
      <c r="N1395" s="37"/>
      <c r="O1395" s="29"/>
      <c r="U1395" s="207"/>
      <c r="X1395" s="9"/>
    </row>
    <row r="1396" spans="3:24">
      <c r="C1396"/>
      <c r="D1396" s="2"/>
      <c r="E1396" s="2"/>
      <c r="F1396" s="38"/>
      <c r="G1396" s="38"/>
      <c r="H1396" s="38"/>
      <c r="I1396" s="269"/>
      <c r="J1396" s="21"/>
      <c r="K1396" s="270"/>
      <c r="L1396" s="37"/>
      <c r="N1396" s="37"/>
      <c r="O1396" s="29"/>
      <c r="U1396" s="207"/>
      <c r="X1396" s="9"/>
    </row>
    <row r="1397" spans="3:24">
      <c r="C1397"/>
      <c r="D1397" s="2"/>
      <c r="E1397" s="2"/>
      <c r="F1397" s="38"/>
      <c r="G1397" s="38"/>
      <c r="H1397" s="38"/>
      <c r="I1397" s="269"/>
      <c r="J1397" s="21"/>
      <c r="K1397" s="270"/>
      <c r="L1397" s="37"/>
      <c r="N1397" s="37"/>
      <c r="O1397" s="29"/>
      <c r="U1397" s="207"/>
      <c r="X1397" s="9"/>
    </row>
    <row r="1398" spans="3:24">
      <c r="C1398"/>
      <c r="D1398" s="2"/>
      <c r="E1398" s="2"/>
      <c r="F1398" s="38"/>
      <c r="G1398" s="38"/>
      <c r="H1398" s="38"/>
      <c r="I1398" s="269"/>
      <c r="J1398" s="21"/>
      <c r="K1398" s="270"/>
      <c r="L1398" s="37"/>
      <c r="N1398" s="37"/>
      <c r="O1398" s="29"/>
      <c r="U1398" s="207"/>
      <c r="X1398" s="9"/>
    </row>
    <row r="1399" spans="3:24">
      <c r="C1399"/>
      <c r="D1399" s="2"/>
      <c r="E1399" s="2"/>
      <c r="F1399" s="38"/>
      <c r="G1399" s="38"/>
      <c r="H1399" s="38"/>
      <c r="I1399" s="269"/>
      <c r="J1399" s="21"/>
      <c r="K1399" s="270"/>
      <c r="L1399" s="37"/>
      <c r="N1399" s="37"/>
      <c r="O1399" s="29"/>
      <c r="U1399" s="207"/>
      <c r="X1399" s="9"/>
    </row>
    <row r="1400" spans="3:24">
      <c r="C1400"/>
      <c r="D1400" s="2"/>
      <c r="E1400" s="2"/>
      <c r="F1400" s="38"/>
      <c r="G1400" s="38"/>
      <c r="H1400" s="38"/>
      <c r="I1400" s="269"/>
      <c r="J1400" s="21"/>
      <c r="K1400" s="270"/>
      <c r="L1400" s="37"/>
      <c r="N1400" s="37"/>
      <c r="O1400" s="29"/>
      <c r="U1400" s="207"/>
      <c r="X1400" s="9"/>
    </row>
    <row r="1401" spans="3:24">
      <c r="C1401"/>
      <c r="D1401" s="2"/>
      <c r="E1401" s="2"/>
      <c r="F1401" s="38"/>
      <c r="G1401" s="38"/>
      <c r="H1401" s="38"/>
      <c r="I1401" s="269"/>
      <c r="J1401" s="21"/>
      <c r="K1401" s="270"/>
      <c r="L1401" s="37"/>
      <c r="N1401" s="37"/>
      <c r="O1401" s="29"/>
      <c r="U1401" s="207"/>
      <c r="X1401" s="9"/>
    </row>
    <row r="1402" spans="3:24">
      <c r="C1402"/>
      <c r="D1402" s="2"/>
      <c r="E1402" s="2"/>
      <c r="F1402" s="38"/>
      <c r="G1402" s="38"/>
      <c r="H1402" s="38"/>
      <c r="I1402" s="269"/>
      <c r="J1402" s="21"/>
      <c r="K1402" s="270"/>
      <c r="L1402" s="37"/>
      <c r="N1402" s="37"/>
      <c r="O1402" s="29"/>
      <c r="U1402" s="207"/>
      <c r="X1402" s="9"/>
    </row>
    <row r="1403" spans="3:24">
      <c r="C1403"/>
      <c r="D1403" s="2"/>
      <c r="E1403" s="2"/>
      <c r="F1403" s="38"/>
      <c r="G1403" s="38"/>
      <c r="H1403" s="38"/>
      <c r="I1403" s="269"/>
      <c r="J1403" s="21"/>
      <c r="K1403" s="270"/>
      <c r="L1403" s="37"/>
      <c r="N1403" s="37"/>
      <c r="O1403" s="29"/>
      <c r="U1403" s="207"/>
      <c r="X1403" s="9"/>
    </row>
    <row r="1404" spans="3:24">
      <c r="C1404"/>
      <c r="D1404" s="2"/>
      <c r="E1404" s="2"/>
      <c r="F1404" s="38"/>
      <c r="G1404" s="38"/>
      <c r="H1404" s="38"/>
      <c r="I1404" s="269"/>
      <c r="J1404" s="21"/>
      <c r="K1404" s="270"/>
      <c r="L1404" s="37"/>
      <c r="N1404" s="37"/>
      <c r="O1404" s="29"/>
      <c r="U1404" s="207"/>
      <c r="X1404" s="9"/>
    </row>
    <row r="1405" spans="3:24">
      <c r="C1405"/>
      <c r="D1405" s="2"/>
      <c r="E1405" s="2"/>
      <c r="F1405" s="38"/>
      <c r="G1405" s="38"/>
      <c r="H1405" s="38"/>
      <c r="I1405" s="269"/>
      <c r="J1405" s="21"/>
      <c r="K1405" s="270"/>
      <c r="L1405" s="37"/>
      <c r="N1405" s="37"/>
      <c r="O1405" s="29"/>
      <c r="U1405" s="207"/>
      <c r="X1405" s="9"/>
    </row>
    <row r="1406" spans="3:24">
      <c r="C1406"/>
      <c r="D1406" s="2"/>
      <c r="E1406" s="2"/>
      <c r="F1406" s="38"/>
      <c r="G1406" s="38"/>
      <c r="H1406" s="38"/>
      <c r="I1406" s="269"/>
      <c r="J1406" s="21"/>
      <c r="K1406" s="270"/>
      <c r="L1406" s="37"/>
      <c r="N1406" s="37"/>
      <c r="O1406" s="29"/>
      <c r="U1406" s="207"/>
      <c r="X1406" s="9"/>
    </row>
    <row r="1407" spans="3:24">
      <c r="C1407"/>
      <c r="D1407" s="2"/>
      <c r="E1407" s="2"/>
      <c r="F1407" s="38"/>
      <c r="G1407" s="38"/>
      <c r="H1407" s="38"/>
      <c r="I1407" s="269"/>
      <c r="J1407" s="21"/>
      <c r="K1407" s="270"/>
      <c r="L1407" s="37"/>
      <c r="N1407" s="37"/>
      <c r="O1407" s="29"/>
      <c r="U1407" s="207"/>
      <c r="X1407" s="9"/>
    </row>
    <row r="1408" spans="3:24">
      <c r="C1408"/>
      <c r="D1408" s="2"/>
      <c r="E1408" s="2"/>
      <c r="F1408" s="38"/>
      <c r="G1408" s="38"/>
      <c r="H1408" s="38"/>
      <c r="I1408" s="269"/>
      <c r="J1408" s="21"/>
      <c r="K1408" s="270"/>
      <c r="L1408" s="37"/>
      <c r="N1408" s="37"/>
      <c r="O1408" s="29"/>
      <c r="U1408" s="207"/>
      <c r="X1408" s="9"/>
    </row>
    <row r="1409" spans="3:24">
      <c r="C1409"/>
      <c r="D1409" s="2"/>
      <c r="E1409" s="2"/>
      <c r="F1409" s="38"/>
      <c r="G1409" s="38"/>
      <c r="H1409" s="38"/>
      <c r="I1409" s="269"/>
      <c r="J1409" s="21"/>
      <c r="K1409" s="270"/>
      <c r="L1409" s="37"/>
      <c r="N1409" s="37"/>
      <c r="O1409" s="29"/>
      <c r="U1409" s="207"/>
      <c r="X1409" s="9"/>
    </row>
    <row r="1410" spans="3:24">
      <c r="C1410"/>
      <c r="D1410" s="2"/>
      <c r="E1410" s="2"/>
      <c r="F1410" s="38"/>
      <c r="G1410" s="38"/>
      <c r="H1410" s="38"/>
      <c r="I1410" s="269"/>
      <c r="J1410" s="21"/>
      <c r="K1410" s="270"/>
      <c r="L1410" s="37"/>
      <c r="N1410" s="37"/>
      <c r="O1410" s="29"/>
      <c r="U1410" s="207"/>
      <c r="X1410" s="9"/>
    </row>
    <row r="1411" spans="3:24">
      <c r="C1411"/>
      <c r="D1411" s="2"/>
      <c r="E1411" s="2"/>
      <c r="F1411" s="38"/>
      <c r="G1411" s="38"/>
      <c r="H1411" s="38"/>
      <c r="I1411" s="269"/>
      <c r="J1411" s="21"/>
      <c r="K1411" s="270"/>
      <c r="L1411" s="37"/>
      <c r="N1411" s="37"/>
      <c r="O1411" s="29"/>
      <c r="U1411" s="207"/>
      <c r="X1411" s="9"/>
    </row>
    <row r="1412" spans="3:24">
      <c r="C1412"/>
      <c r="D1412" s="2"/>
      <c r="E1412" s="2"/>
      <c r="F1412" s="38"/>
      <c r="G1412" s="38"/>
      <c r="H1412" s="38"/>
      <c r="I1412" s="269"/>
      <c r="J1412" s="21"/>
      <c r="K1412" s="270"/>
      <c r="L1412" s="37"/>
      <c r="N1412" s="37"/>
      <c r="O1412" s="29"/>
      <c r="U1412" s="207"/>
      <c r="X1412" s="9"/>
    </row>
    <row r="1413" spans="3:24">
      <c r="C1413"/>
      <c r="D1413" s="2"/>
      <c r="E1413" s="2"/>
      <c r="F1413" s="38"/>
      <c r="G1413" s="38"/>
      <c r="H1413" s="38"/>
      <c r="I1413" s="269"/>
      <c r="J1413" s="21"/>
      <c r="K1413" s="270"/>
      <c r="L1413" s="37"/>
      <c r="N1413" s="37"/>
      <c r="O1413" s="29"/>
      <c r="U1413" s="207"/>
      <c r="X1413" s="9"/>
    </row>
    <row r="1414" spans="3:24">
      <c r="C1414"/>
      <c r="D1414" s="2"/>
      <c r="E1414" s="2"/>
      <c r="F1414" s="38"/>
      <c r="G1414" s="38"/>
      <c r="H1414" s="38"/>
      <c r="I1414" s="269"/>
      <c r="J1414" s="21"/>
      <c r="K1414" s="270"/>
      <c r="L1414" s="37"/>
      <c r="N1414" s="37"/>
      <c r="O1414" s="29"/>
      <c r="U1414" s="207"/>
      <c r="X1414" s="9"/>
    </row>
    <row r="1415" spans="3:24">
      <c r="C1415"/>
      <c r="D1415" s="2"/>
      <c r="E1415" s="2"/>
      <c r="F1415" s="38"/>
      <c r="G1415" s="38"/>
      <c r="H1415" s="38"/>
      <c r="I1415" s="269"/>
      <c r="J1415" s="21"/>
      <c r="K1415" s="270"/>
      <c r="L1415" s="37"/>
      <c r="N1415" s="37"/>
      <c r="O1415" s="29"/>
      <c r="U1415" s="207"/>
      <c r="X1415" s="9"/>
    </row>
    <row r="1416" spans="3:24">
      <c r="C1416"/>
      <c r="D1416" s="2"/>
      <c r="E1416" s="2"/>
      <c r="F1416" s="38"/>
      <c r="G1416" s="38"/>
      <c r="H1416" s="38"/>
      <c r="I1416" s="269"/>
      <c r="J1416" s="21"/>
      <c r="K1416" s="270"/>
      <c r="L1416" s="37"/>
      <c r="N1416" s="37"/>
      <c r="O1416" s="29"/>
      <c r="U1416" s="207"/>
      <c r="X1416" s="9"/>
    </row>
    <row r="1417" spans="3:24">
      <c r="C1417"/>
      <c r="D1417" s="2"/>
      <c r="E1417" s="2"/>
      <c r="F1417" s="38"/>
      <c r="G1417" s="38"/>
      <c r="H1417" s="38"/>
      <c r="I1417" s="269"/>
      <c r="J1417" s="21"/>
      <c r="K1417" s="270"/>
      <c r="L1417" s="37"/>
      <c r="N1417" s="37"/>
      <c r="O1417" s="29"/>
      <c r="U1417" s="207"/>
      <c r="X1417" s="9"/>
    </row>
    <row r="1418" spans="3:24">
      <c r="C1418"/>
      <c r="D1418" s="2"/>
      <c r="E1418" s="2"/>
      <c r="F1418" s="38"/>
      <c r="G1418" s="38"/>
      <c r="H1418" s="38"/>
      <c r="I1418" s="269"/>
      <c r="J1418" s="21"/>
      <c r="K1418" s="270"/>
      <c r="L1418" s="37"/>
      <c r="N1418" s="37"/>
      <c r="O1418" s="29"/>
      <c r="U1418" s="207"/>
      <c r="X1418" s="9"/>
    </row>
    <row r="1419" spans="3:24">
      <c r="C1419"/>
      <c r="D1419" s="2"/>
      <c r="E1419" s="2"/>
      <c r="F1419" s="38"/>
      <c r="G1419" s="38"/>
      <c r="H1419" s="38"/>
      <c r="I1419" s="269"/>
      <c r="J1419" s="21"/>
      <c r="K1419" s="270"/>
      <c r="L1419" s="37"/>
      <c r="N1419" s="37"/>
      <c r="O1419" s="29"/>
      <c r="U1419" s="207"/>
      <c r="X1419" s="9"/>
    </row>
    <row r="1420" spans="3:24">
      <c r="C1420"/>
      <c r="D1420" s="2"/>
      <c r="E1420" s="2"/>
      <c r="F1420" s="38"/>
      <c r="G1420" s="38"/>
      <c r="H1420" s="38"/>
      <c r="I1420" s="269"/>
      <c r="J1420" s="21"/>
      <c r="K1420" s="270"/>
      <c r="L1420" s="37"/>
      <c r="N1420" s="37"/>
      <c r="O1420" s="29"/>
      <c r="U1420" s="207"/>
      <c r="X1420" s="9"/>
    </row>
    <row r="1421" spans="3:24">
      <c r="C1421"/>
      <c r="D1421" s="2"/>
      <c r="E1421" s="2"/>
      <c r="F1421" s="38"/>
      <c r="G1421" s="38"/>
      <c r="H1421" s="38"/>
      <c r="I1421" s="269"/>
      <c r="J1421" s="21"/>
      <c r="K1421" s="270"/>
      <c r="L1421" s="37"/>
      <c r="N1421" s="37"/>
      <c r="O1421" s="29"/>
      <c r="U1421" s="207"/>
      <c r="X1421" s="9"/>
    </row>
    <row r="1422" spans="3:24">
      <c r="C1422"/>
      <c r="D1422" s="2"/>
      <c r="E1422" s="2"/>
      <c r="F1422" s="38"/>
      <c r="G1422" s="38"/>
      <c r="H1422" s="38"/>
      <c r="I1422" s="269"/>
      <c r="J1422" s="21"/>
      <c r="K1422" s="270"/>
      <c r="L1422" s="37"/>
      <c r="N1422" s="37"/>
      <c r="O1422" s="29"/>
      <c r="U1422" s="207"/>
      <c r="X1422" s="9"/>
    </row>
    <row r="1423" spans="3:24">
      <c r="C1423"/>
      <c r="D1423" s="2"/>
      <c r="E1423" s="2"/>
      <c r="F1423" s="38"/>
      <c r="G1423" s="38"/>
      <c r="H1423" s="38"/>
      <c r="I1423" s="269"/>
      <c r="J1423" s="21"/>
      <c r="K1423" s="270"/>
      <c r="L1423" s="37"/>
      <c r="N1423" s="37"/>
      <c r="O1423" s="29"/>
      <c r="U1423" s="207"/>
      <c r="X1423" s="9"/>
    </row>
    <row r="1424" spans="3:24">
      <c r="C1424"/>
      <c r="D1424" s="2"/>
      <c r="E1424" s="2"/>
      <c r="F1424" s="38"/>
      <c r="G1424" s="38"/>
      <c r="H1424" s="38"/>
      <c r="I1424" s="269"/>
      <c r="J1424" s="21"/>
      <c r="K1424" s="270"/>
      <c r="L1424" s="37"/>
      <c r="N1424" s="37"/>
      <c r="O1424" s="29"/>
      <c r="U1424" s="207"/>
      <c r="X1424" s="9"/>
    </row>
    <row r="1425" spans="3:24">
      <c r="C1425"/>
      <c r="D1425" s="2"/>
      <c r="E1425" s="2"/>
      <c r="F1425" s="38"/>
      <c r="G1425" s="38"/>
      <c r="H1425" s="38"/>
      <c r="I1425" s="269"/>
      <c r="J1425" s="21"/>
      <c r="K1425" s="270"/>
      <c r="L1425" s="37"/>
      <c r="N1425" s="37"/>
      <c r="O1425" s="29"/>
      <c r="U1425" s="207"/>
      <c r="X1425" s="9"/>
    </row>
    <row r="1426" spans="3:24">
      <c r="C1426"/>
      <c r="D1426" s="2"/>
      <c r="E1426" s="2"/>
      <c r="F1426" s="38"/>
      <c r="G1426" s="38"/>
      <c r="H1426" s="38"/>
      <c r="I1426" s="269"/>
      <c r="J1426" s="21"/>
      <c r="K1426" s="270"/>
      <c r="L1426" s="37"/>
      <c r="N1426" s="37"/>
      <c r="O1426" s="29"/>
      <c r="U1426" s="207"/>
      <c r="X1426" s="9"/>
    </row>
    <row r="1427" spans="3:24">
      <c r="C1427"/>
      <c r="D1427" s="2"/>
      <c r="E1427" s="2"/>
      <c r="F1427" s="38"/>
      <c r="G1427" s="38"/>
      <c r="H1427" s="38"/>
      <c r="I1427" s="269"/>
      <c r="J1427" s="21"/>
      <c r="K1427" s="270"/>
      <c r="L1427" s="37"/>
      <c r="N1427" s="37"/>
      <c r="O1427" s="29"/>
      <c r="U1427" s="207"/>
      <c r="X1427" s="9"/>
    </row>
    <row r="1428" spans="3:24">
      <c r="C1428"/>
      <c r="D1428" s="2"/>
      <c r="E1428" s="2"/>
      <c r="F1428" s="38"/>
      <c r="G1428" s="38"/>
      <c r="H1428" s="38"/>
      <c r="I1428" s="269"/>
      <c r="J1428" s="21"/>
      <c r="K1428" s="270"/>
      <c r="L1428" s="37"/>
      <c r="N1428" s="37"/>
      <c r="O1428" s="29"/>
      <c r="U1428" s="207"/>
      <c r="X1428" s="9"/>
    </row>
    <row r="1429" spans="3:24">
      <c r="C1429"/>
      <c r="D1429" s="2"/>
      <c r="E1429" s="2"/>
      <c r="F1429" s="38"/>
      <c r="G1429" s="38"/>
      <c r="H1429" s="38"/>
      <c r="I1429" s="269"/>
      <c r="J1429" s="21"/>
      <c r="K1429" s="270"/>
      <c r="L1429" s="37"/>
      <c r="N1429" s="37"/>
      <c r="O1429" s="29"/>
      <c r="U1429" s="207"/>
      <c r="X1429" s="9"/>
    </row>
    <row r="1430" spans="3:24">
      <c r="C1430"/>
      <c r="D1430" s="2"/>
      <c r="E1430" s="2"/>
      <c r="F1430" s="38"/>
      <c r="G1430" s="38"/>
      <c r="H1430" s="38"/>
      <c r="I1430" s="269"/>
      <c r="J1430" s="21"/>
      <c r="K1430" s="270"/>
      <c r="L1430" s="37"/>
      <c r="N1430" s="37"/>
      <c r="O1430" s="29"/>
      <c r="U1430" s="207"/>
      <c r="X1430" s="9"/>
    </row>
    <row r="1431" spans="3:24">
      <c r="C1431"/>
      <c r="D1431" s="2"/>
      <c r="E1431" s="2"/>
      <c r="F1431" s="38"/>
      <c r="G1431" s="38"/>
      <c r="H1431" s="38"/>
      <c r="I1431" s="269"/>
      <c r="J1431" s="21"/>
      <c r="K1431" s="270"/>
      <c r="L1431" s="37"/>
      <c r="N1431" s="37"/>
      <c r="O1431" s="29"/>
      <c r="U1431" s="207"/>
      <c r="X1431" s="9"/>
    </row>
    <row r="1432" spans="3:24">
      <c r="C1432"/>
      <c r="D1432" s="2"/>
      <c r="E1432" s="2"/>
      <c r="F1432" s="38"/>
      <c r="G1432" s="38"/>
      <c r="H1432" s="38"/>
      <c r="I1432" s="269"/>
      <c r="J1432" s="21"/>
      <c r="K1432" s="270"/>
      <c r="L1432" s="37"/>
      <c r="N1432" s="37"/>
      <c r="O1432" s="29"/>
      <c r="U1432" s="207"/>
      <c r="X1432" s="9"/>
    </row>
    <row r="1433" spans="3:24">
      <c r="C1433"/>
      <c r="D1433" s="2"/>
      <c r="E1433" s="2"/>
      <c r="F1433" s="38"/>
      <c r="G1433" s="38"/>
      <c r="H1433" s="38"/>
      <c r="I1433" s="269"/>
      <c r="J1433" s="21"/>
      <c r="K1433" s="270"/>
      <c r="L1433" s="37"/>
      <c r="N1433" s="37"/>
      <c r="O1433" s="29"/>
      <c r="U1433" s="207"/>
      <c r="X1433" s="9"/>
    </row>
    <row r="1434" spans="3:24">
      <c r="C1434"/>
      <c r="D1434" s="2"/>
      <c r="E1434" s="2"/>
      <c r="F1434" s="38"/>
      <c r="G1434" s="38"/>
      <c r="H1434" s="38"/>
      <c r="I1434" s="269"/>
      <c r="J1434" s="21"/>
      <c r="K1434" s="270"/>
      <c r="L1434" s="37"/>
      <c r="N1434" s="37"/>
      <c r="O1434" s="29"/>
      <c r="U1434" s="207"/>
      <c r="X1434" s="9"/>
    </row>
    <row r="1435" spans="3:24">
      <c r="C1435"/>
      <c r="D1435" s="2"/>
      <c r="E1435" s="2"/>
      <c r="F1435" s="38"/>
      <c r="G1435" s="38"/>
      <c r="H1435" s="38"/>
      <c r="I1435" s="269"/>
      <c r="J1435" s="21"/>
      <c r="K1435" s="270"/>
      <c r="L1435" s="37"/>
      <c r="N1435" s="37"/>
      <c r="O1435" s="29"/>
      <c r="U1435" s="207"/>
      <c r="X1435" s="9"/>
    </row>
    <row r="1436" spans="3:24">
      <c r="C1436"/>
      <c r="D1436" s="2"/>
      <c r="E1436" s="2"/>
      <c r="F1436" s="38"/>
      <c r="G1436" s="38"/>
      <c r="H1436" s="38"/>
      <c r="I1436" s="269"/>
      <c r="J1436" s="21"/>
      <c r="K1436" s="270"/>
      <c r="L1436" s="37"/>
      <c r="N1436" s="37"/>
      <c r="O1436" s="29"/>
      <c r="U1436" s="207"/>
      <c r="X1436" s="9"/>
    </row>
    <row r="1437" spans="3:24">
      <c r="C1437"/>
      <c r="D1437" s="2"/>
      <c r="E1437" s="2"/>
      <c r="F1437" s="38"/>
      <c r="G1437" s="38"/>
      <c r="H1437" s="38"/>
      <c r="I1437" s="269"/>
      <c r="J1437" s="21"/>
      <c r="K1437" s="270"/>
      <c r="L1437" s="37"/>
      <c r="N1437" s="37"/>
      <c r="O1437" s="29"/>
      <c r="U1437" s="207"/>
      <c r="X1437" s="9"/>
    </row>
    <row r="1438" spans="3:24">
      <c r="C1438"/>
      <c r="D1438" s="2"/>
      <c r="E1438" s="2"/>
      <c r="F1438" s="38"/>
      <c r="G1438" s="38"/>
      <c r="H1438" s="38"/>
      <c r="I1438" s="269"/>
      <c r="J1438" s="21"/>
      <c r="K1438" s="270"/>
      <c r="L1438" s="37"/>
      <c r="N1438" s="37"/>
      <c r="O1438" s="29"/>
      <c r="U1438" s="207"/>
      <c r="X1438" s="9"/>
    </row>
    <row r="1439" spans="3:24">
      <c r="C1439"/>
      <c r="D1439" s="2"/>
      <c r="E1439" s="2"/>
      <c r="F1439" s="38"/>
      <c r="G1439" s="38"/>
      <c r="H1439" s="38"/>
      <c r="I1439" s="269"/>
      <c r="J1439" s="21"/>
      <c r="K1439" s="270"/>
      <c r="L1439" s="37"/>
      <c r="N1439" s="37"/>
      <c r="O1439" s="29"/>
      <c r="U1439" s="207"/>
      <c r="X1439" s="9"/>
    </row>
    <row r="1440" spans="3:24">
      <c r="C1440"/>
      <c r="D1440" s="2"/>
      <c r="E1440" s="2"/>
      <c r="F1440" s="38"/>
      <c r="G1440" s="38"/>
      <c r="H1440" s="38"/>
      <c r="I1440" s="269"/>
      <c r="J1440" s="21"/>
      <c r="K1440" s="270"/>
      <c r="L1440" s="37"/>
      <c r="N1440" s="37"/>
      <c r="O1440" s="29"/>
      <c r="U1440" s="207"/>
      <c r="X1440" s="9"/>
    </row>
    <row r="1441" spans="3:24">
      <c r="C1441"/>
      <c r="D1441" s="2"/>
      <c r="E1441" s="2"/>
      <c r="F1441" s="38"/>
      <c r="G1441" s="38"/>
      <c r="H1441" s="38"/>
      <c r="I1441" s="269"/>
      <c r="J1441" s="21"/>
      <c r="K1441" s="270"/>
      <c r="L1441" s="37"/>
      <c r="N1441" s="37"/>
      <c r="O1441" s="29"/>
      <c r="U1441" s="207"/>
      <c r="X1441" s="9"/>
    </row>
    <row r="1442" spans="3:24">
      <c r="C1442"/>
      <c r="D1442" s="2"/>
      <c r="E1442" s="2"/>
      <c r="F1442" s="38"/>
      <c r="G1442" s="38"/>
      <c r="H1442" s="38"/>
      <c r="I1442" s="269"/>
      <c r="J1442" s="21"/>
      <c r="K1442" s="270"/>
      <c r="L1442" s="37"/>
      <c r="N1442" s="37"/>
      <c r="O1442" s="29"/>
      <c r="U1442" s="207"/>
      <c r="X1442" s="9"/>
    </row>
    <row r="1443" spans="3:24">
      <c r="C1443"/>
      <c r="D1443" s="2"/>
      <c r="E1443" s="2"/>
      <c r="F1443" s="38"/>
      <c r="G1443" s="38"/>
      <c r="H1443" s="38"/>
      <c r="I1443" s="269"/>
      <c r="J1443" s="21"/>
      <c r="K1443" s="270"/>
      <c r="L1443" s="37"/>
      <c r="N1443" s="37"/>
      <c r="O1443" s="29"/>
      <c r="U1443" s="207"/>
      <c r="X1443" s="9"/>
    </row>
    <row r="1444" spans="3:24">
      <c r="C1444"/>
      <c r="D1444" s="2"/>
      <c r="E1444" s="2"/>
      <c r="F1444" s="38"/>
      <c r="G1444" s="38"/>
      <c r="H1444" s="38"/>
      <c r="I1444" s="269"/>
      <c r="J1444" s="21"/>
      <c r="K1444" s="270"/>
      <c r="L1444" s="37"/>
      <c r="N1444" s="37"/>
      <c r="O1444" s="29"/>
      <c r="U1444" s="207"/>
      <c r="X1444" s="9"/>
    </row>
    <row r="1445" spans="3:24">
      <c r="C1445"/>
      <c r="D1445" s="2"/>
      <c r="E1445" s="2"/>
      <c r="F1445" s="38"/>
      <c r="G1445" s="38"/>
      <c r="H1445" s="38"/>
      <c r="I1445" s="269"/>
      <c r="J1445" s="21"/>
      <c r="K1445" s="270"/>
      <c r="L1445" s="37"/>
      <c r="N1445" s="37"/>
      <c r="O1445" s="29"/>
      <c r="U1445" s="207"/>
      <c r="X1445" s="9"/>
    </row>
    <row r="1446" spans="3:24">
      <c r="C1446"/>
      <c r="D1446" s="2"/>
      <c r="E1446" s="2"/>
      <c r="F1446" s="38"/>
      <c r="G1446" s="38"/>
      <c r="H1446" s="38"/>
      <c r="I1446" s="269"/>
      <c r="J1446" s="21"/>
      <c r="K1446" s="270"/>
      <c r="L1446" s="37"/>
      <c r="N1446" s="37"/>
      <c r="O1446" s="29"/>
      <c r="U1446" s="207"/>
      <c r="X1446" s="9"/>
    </row>
    <row r="1447" spans="3:24">
      <c r="C1447"/>
      <c r="D1447" s="2"/>
      <c r="E1447" s="2"/>
      <c r="F1447" s="38"/>
      <c r="G1447" s="38"/>
      <c r="H1447" s="38"/>
      <c r="I1447" s="269"/>
      <c r="J1447" s="21"/>
      <c r="K1447" s="270"/>
      <c r="L1447" s="37"/>
      <c r="N1447" s="37"/>
      <c r="O1447" s="29"/>
      <c r="U1447" s="207"/>
      <c r="X1447" s="9"/>
    </row>
    <row r="1448" spans="3:24">
      <c r="C1448"/>
      <c r="D1448" s="2"/>
      <c r="E1448" s="2"/>
      <c r="F1448" s="38"/>
      <c r="G1448" s="38"/>
      <c r="H1448" s="38"/>
      <c r="I1448" s="269"/>
      <c r="J1448" s="21"/>
      <c r="K1448" s="270"/>
      <c r="L1448" s="37"/>
      <c r="N1448" s="37"/>
      <c r="O1448" s="29"/>
      <c r="U1448" s="207"/>
      <c r="X1448" s="9"/>
    </row>
    <row r="1449" spans="3:24">
      <c r="C1449"/>
      <c r="D1449" s="2"/>
      <c r="E1449" s="2"/>
      <c r="F1449" s="38"/>
      <c r="G1449" s="38"/>
      <c r="H1449" s="38"/>
      <c r="I1449" s="269"/>
      <c r="J1449" s="21"/>
      <c r="K1449" s="270"/>
      <c r="L1449" s="37"/>
      <c r="N1449" s="37"/>
      <c r="O1449" s="29"/>
      <c r="U1449" s="207"/>
      <c r="X1449" s="9"/>
    </row>
    <row r="1450" spans="3:24">
      <c r="C1450"/>
      <c r="D1450" s="2"/>
      <c r="E1450" s="2"/>
      <c r="F1450" s="38"/>
      <c r="G1450" s="38"/>
      <c r="H1450" s="38"/>
      <c r="I1450" s="269"/>
      <c r="J1450" s="21"/>
      <c r="K1450" s="270"/>
      <c r="L1450" s="37"/>
      <c r="N1450" s="37"/>
      <c r="O1450" s="29"/>
      <c r="U1450" s="207"/>
      <c r="X1450" s="9"/>
    </row>
    <row r="1451" spans="3:24">
      <c r="C1451"/>
      <c r="D1451" s="2"/>
      <c r="E1451" s="2"/>
      <c r="F1451" s="38"/>
      <c r="G1451" s="38"/>
      <c r="H1451" s="38"/>
      <c r="I1451" s="269"/>
      <c r="J1451" s="21"/>
      <c r="K1451" s="270"/>
      <c r="L1451" s="37"/>
      <c r="N1451" s="37"/>
      <c r="O1451" s="29"/>
      <c r="U1451" s="207"/>
      <c r="X1451" s="9"/>
    </row>
    <row r="1452" spans="3:24">
      <c r="C1452"/>
      <c r="D1452" s="2"/>
      <c r="E1452" s="2"/>
      <c r="F1452" s="38"/>
      <c r="G1452" s="38"/>
      <c r="H1452" s="38"/>
      <c r="I1452" s="269"/>
      <c r="J1452" s="21"/>
      <c r="K1452" s="270"/>
      <c r="L1452" s="37"/>
      <c r="N1452" s="37"/>
      <c r="O1452" s="29"/>
      <c r="U1452" s="207"/>
      <c r="X1452" s="9"/>
    </row>
    <row r="1453" spans="3:24">
      <c r="C1453"/>
      <c r="D1453" s="2"/>
      <c r="E1453" s="2"/>
      <c r="F1453" s="38"/>
      <c r="G1453" s="38"/>
      <c r="H1453" s="38"/>
      <c r="I1453" s="269"/>
      <c r="J1453" s="21"/>
      <c r="K1453" s="270"/>
      <c r="L1453" s="37"/>
      <c r="N1453" s="37"/>
      <c r="O1453" s="29"/>
      <c r="U1453" s="207"/>
      <c r="X1453" s="9"/>
    </row>
    <row r="1454" spans="3:24">
      <c r="C1454"/>
      <c r="D1454" s="2"/>
      <c r="E1454" s="2"/>
      <c r="F1454" s="38"/>
      <c r="G1454" s="38"/>
      <c r="H1454" s="38"/>
      <c r="I1454" s="269"/>
      <c r="J1454" s="21"/>
      <c r="K1454" s="270"/>
      <c r="L1454" s="37"/>
      <c r="N1454" s="37"/>
      <c r="O1454" s="29"/>
      <c r="U1454" s="207"/>
      <c r="X1454" s="9"/>
    </row>
    <row r="1455" spans="3:24">
      <c r="C1455"/>
      <c r="D1455" s="2"/>
      <c r="E1455" s="2"/>
      <c r="F1455" s="38"/>
      <c r="G1455" s="38"/>
      <c r="H1455" s="38"/>
      <c r="I1455" s="269"/>
      <c r="J1455" s="21"/>
      <c r="K1455" s="270"/>
      <c r="L1455" s="37"/>
      <c r="N1455" s="37"/>
      <c r="O1455" s="29"/>
      <c r="U1455" s="207"/>
      <c r="X1455" s="9"/>
    </row>
    <row r="1456" spans="3:24">
      <c r="C1456"/>
      <c r="D1456" s="2"/>
      <c r="E1456" s="2"/>
      <c r="F1456" s="38"/>
      <c r="G1456" s="38"/>
      <c r="H1456" s="38"/>
      <c r="I1456" s="269"/>
      <c r="J1456" s="21"/>
      <c r="K1456" s="270"/>
      <c r="L1456" s="37"/>
      <c r="N1456" s="37"/>
      <c r="O1456" s="29"/>
      <c r="U1456" s="207"/>
      <c r="X1456" s="9"/>
    </row>
    <row r="1457" spans="3:24">
      <c r="C1457"/>
      <c r="D1457" s="2"/>
      <c r="E1457" s="2"/>
      <c r="F1457" s="38"/>
      <c r="G1457" s="38"/>
      <c r="H1457" s="38"/>
      <c r="I1457" s="269"/>
      <c r="J1457" s="21"/>
      <c r="K1457" s="270"/>
      <c r="L1457" s="37"/>
      <c r="N1457" s="37"/>
      <c r="O1457" s="29"/>
      <c r="U1457" s="207"/>
      <c r="X1457" s="9"/>
    </row>
    <row r="1458" spans="3:24">
      <c r="C1458"/>
      <c r="D1458" s="2"/>
      <c r="E1458" s="2"/>
      <c r="F1458" s="38"/>
      <c r="G1458" s="38"/>
      <c r="H1458" s="38"/>
      <c r="I1458" s="269"/>
      <c r="J1458" s="21"/>
      <c r="K1458" s="270"/>
      <c r="L1458" s="37"/>
      <c r="N1458" s="37"/>
      <c r="O1458" s="29"/>
      <c r="U1458" s="207"/>
      <c r="X1458" s="9"/>
    </row>
    <row r="1459" spans="3:24">
      <c r="C1459"/>
      <c r="D1459" s="2"/>
      <c r="E1459" s="2"/>
      <c r="F1459" s="38"/>
      <c r="G1459" s="38"/>
      <c r="H1459" s="38"/>
      <c r="I1459" s="269"/>
      <c r="J1459" s="21"/>
      <c r="K1459" s="270"/>
      <c r="L1459" s="37"/>
      <c r="N1459" s="37"/>
      <c r="O1459" s="29"/>
      <c r="U1459" s="207"/>
      <c r="X1459" s="9"/>
    </row>
    <row r="1460" spans="3:24">
      <c r="C1460"/>
      <c r="D1460" s="2"/>
      <c r="E1460" s="2"/>
      <c r="F1460" s="38"/>
      <c r="G1460" s="38"/>
      <c r="H1460" s="38"/>
      <c r="I1460" s="269"/>
      <c r="J1460" s="21"/>
      <c r="K1460" s="270"/>
      <c r="L1460" s="37"/>
      <c r="N1460" s="37"/>
      <c r="O1460" s="29"/>
      <c r="U1460" s="207"/>
      <c r="X1460" s="9"/>
    </row>
    <row r="1461" spans="3:24">
      <c r="C1461"/>
      <c r="D1461" s="2"/>
      <c r="E1461" s="2"/>
      <c r="F1461" s="38"/>
      <c r="G1461" s="38"/>
      <c r="H1461" s="38"/>
      <c r="I1461" s="269"/>
      <c r="J1461" s="21"/>
      <c r="K1461" s="270"/>
      <c r="L1461" s="37"/>
      <c r="N1461" s="37"/>
      <c r="O1461" s="29"/>
      <c r="U1461" s="207"/>
      <c r="X1461" s="9"/>
    </row>
    <row r="1462" spans="3:24">
      <c r="C1462"/>
      <c r="D1462" s="2"/>
      <c r="E1462" s="2"/>
      <c r="F1462" s="38"/>
      <c r="G1462" s="38"/>
      <c r="H1462" s="38"/>
      <c r="I1462" s="269"/>
      <c r="J1462" s="21"/>
      <c r="K1462" s="270"/>
      <c r="L1462" s="37"/>
      <c r="N1462" s="37"/>
      <c r="O1462" s="29"/>
      <c r="U1462" s="207"/>
      <c r="X1462" s="9"/>
    </row>
    <row r="1463" spans="3:24">
      <c r="C1463"/>
      <c r="D1463" s="2"/>
      <c r="E1463" s="2"/>
      <c r="F1463" s="38"/>
      <c r="G1463" s="38"/>
      <c r="H1463" s="38"/>
      <c r="I1463" s="269"/>
      <c r="J1463" s="21"/>
      <c r="K1463" s="270"/>
      <c r="L1463" s="37"/>
      <c r="N1463" s="37"/>
      <c r="O1463" s="29"/>
      <c r="U1463" s="207"/>
      <c r="X1463" s="9"/>
    </row>
    <row r="1464" spans="3:24">
      <c r="C1464"/>
      <c r="D1464" s="2"/>
      <c r="E1464" s="2"/>
      <c r="F1464" s="38"/>
      <c r="G1464" s="38"/>
      <c r="H1464" s="38"/>
      <c r="I1464" s="269"/>
      <c r="J1464" s="21"/>
      <c r="K1464" s="270"/>
      <c r="L1464" s="37"/>
      <c r="N1464" s="37"/>
      <c r="O1464" s="29"/>
      <c r="U1464" s="207"/>
      <c r="X1464" s="9"/>
    </row>
    <row r="1465" spans="3:24">
      <c r="C1465"/>
      <c r="D1465" s="2"/>
      <c r="E1465" s="2"/>
      <c r="F1465" s="38"/>
      <c r="G1465" s="38"/>
      <c r="H1465" s="38"/>
      <c r="I1465" s="269"/>
      <c r="J1465" s="21"/>
      <c r="K1465" s="270"/>
      <c r="L1465" s="37"/>
      <c r="N1465" s="37"/>
      <c r="O1465" s="29"/>
      <c r="U1465" s="207"/>
      <c r="X1465" s="9"/>
    </row>
    <row r="1466" spans="3:24">
      <c r="C1466"/>
      <c r="D1466" s="2"/>
      <c r="E1466" s="2"/>
      <c r="F1466" s="38"/>
      <c r="G1466" s="38"/>
      <c r="H1466" s="38"/>
      <c r="I1466" s="269"/>
      <c r="J1466" s="21"/>
      <c r="K1466" s="270"/>
      <c r="L1466" s="37"/>
      <c r="N1466" s="37"/>
      <c r="O1466" s="29"/>
      <c r="U1466" s="207"/>
      <c r="X1466" s="9"/>
    </row>
    <row r="1467" spans="3:24">
      <c r="C1467"/>
      <c r="D1467" s="2"/>
      <c r="E1467" s="2"/>
      <c r="F1467" s="38"/>
      <c r="G1467" s="38"/>
      <c r="H1467" s="38"/>
      <c r="I1467" s="269"/>
      <c r="J1467" s="21"/>
      <c r="K1467" s="270"/>
      <c r="L1467" s="37"/>
      <c r="N1467" s="37"/>
      <c r="O1467" s="29"/>
      <c r="U1467" s="207"/>
      <c r="X1467" s="9"/>
    </row>
    <row r="1468" spans="3:24">
      <c r="C1468"/>
      <c r="D1468" s="2"/>
      <c r="E1468" s="2"/>
      <c r="F1468" s="38"/>
      <c r="G1468" s="38"/>
      <c r="H1468" s="38"/>
      <c r="I1468" s="269"/>
      <c r="J1468" s="21"/>
      <c r="K1468" s="270"/>
      <c r="L1468" s="37"/>
      <c r="N1468" s="37"/>
      <c r="O1468" s="29"/>
      <c r="U1468" s="207"/>
      <c r="X1468" s="9"/>
    </row>
    <row r="1469" spans="3:24">
      <c r="C1469"/>
      <c r="D1469" s="2"/>
      <c r="E1469" s="2"/>
      <c r="F1469" s="38"/>
      <c r="G1469" s="38"/>
      <c r="H1469" s="38"/>
      <c r="I1469" s="269"/>
      <c r="J1469" s="21"/>
      <c r="K1469" s="270"/>
      <c r="L1469" s="37"/>
      <c r="N1469" s="37"/>
      <c r="O1469" s="29"/>
      <c r="U1469" s="207"/>
      <c r="X1469" s="9"/>
    </row>
    <row r="1470" spans="3:24">
      <c r="C1470"/>
      <c r="D1470" s="2"/>
      <c r="E1470" s="2"/>
      <c r="F1470" s="38"/>
      <c r="G1470" s="38"/>
      <c r="H1470" s="38"/>
      <c r="I1470" s="269"/>
      <c r="J1470" s="21"/>
      <c r="K1470" s="270"/>
      <c r="L1470" s="37"/>
      <c r="N1470" s="37"/>
      <c r="O1470" s="29"/>
      <c r="U1470" s="207"/>
      <c r="X1470" s="9"/>
    </row>
    <row r="1471" spans="3:24">
      <c r="C1471"/>
      <c r="D1471" s="2"/>
      <c r="E1471" s="2"/>
      <c r="F1471" s="38"/>
      <c r="G1471" s="38"/>
      <c r="H1471" s="38"/>
      <c r="I1471" s="269"/>
      <c r="J1471" s="21"/>
      <c r="K1471" s="270"/>
      <c r="L1471" s="37"/>
      <c r="N1471" s="37"/>
      <c r="O1471" s="29"/>
      <c r="U1471" s="207"/>
      <c r="X1471" s="9"/>
    </row>
    <row r="1472" spans="3:24">
      <c r="C1472"/>
      <c r="D1472" s="2"/>
      <c r="E1472" s="2"/>
      <c r="F1472" s="38"/>
      <c r="G1472" s="38"/>
      <c r="H1472" s="38"/>
      <c r="I1472" s="269"/>
      <c r="J1472" s="21"/>
      <c r="K1472" s="270"/>
      <c r="L1472" s="37"/>
      <c r="N1472" s="37"/>
      <c r="O1472" s="29"/>
      <c r="U1472" s="207"/>
      <c r="X1472" s="9"/>
    </row>
    <row r="1473" spans="3:24">
      <c r="C1473"/>
      <c r="D1473" s="2"/>
      <c r="E1473" s="2"/>
      <c r="F1473" s="38"/>
      <c r="G1473" s="38"/>
      <c r="H1473" s="38"/>
      <c r="I1473" s="269"/>
      <c r="J1473" s="21"/>
      <c r="K1473" s="270"/>
      <c r="L1473" s="37"/>
      <c r="N1473" s="37"/>
      <c r="O1473" s="29"/>
      <c r="U1473" s="207"/>
      <c r="X1473" s="9"/>
    </row>
    <row r="1474" spans="3:24">
      <c r="C1474"/>
      <c r="D1474" s="2"/>
      <c r="E1474" s="2"/>
      <c r="F1474" s="38"/>
      <c r="G1474" s="38"/>
      <c r="H1474" s="38"/>
      <c r="I1474" s="269"/>
      <c r="J1474" s="21"/>
      <c r="K1474" s="270"/>
      <c r="L1474" s="37"/>
      <c r="N1474" s="37"/>
      <c r="O1474" s="29"/>
      <c r="U1474" s="207"/>
      <c r="X1474" s="9"/>
    </row>
    <row r="1475" spans="3:24">
      <c r="C1475"/>
      <c r="D1475" s="2"/>
      <c r="E1475" s="2"/>
      <c r="F1475" s="38"/>
      <c r="G1475" s="38"/>
      <c r="H1475" s="38"/>
      <c r="I1475" s="269"/>
      <c r="J1475" s="21"/>
      <c r="K1475" s="270"/>
      <c r="L1475" s="37"/>
      <c r="N1475" s="37"/>
      <c r="O1475" s="29"/>
      <c r="U1475" s="207"/>
      <c r="X1475" s="9"/>
    </row>
    <row r="1476" spans="3:24">
      <c r="C1476"/>
      <c r="D1476" s="2"/>
      <c r="E1476" s="2"/>
      <c r="F1476" s="38"/>
      <c r="G1476" s="38"/>
      <c r="H1476" s="38"/>
      <c r="I1476" s="269"/>
      <c r="J1476" s="21"/>
      <c r="K1476" s="270"/>
      <c r="L1476" s="37"/>
      <c r="N1476" s="37"/>
      <c r="O1476" s="29"/>
      <c r="U1476" s="207"/>
      <c r="X1476" s="9"/>
    </row>
    <row r="1477" spans="3:24">
      <c r="C1477"/>
      <c r="D1477" s="2"/>
      <c r="E1477" s="2"/>
      <c r="F1477" s="38"/>
      <c r="G1477" s="38"/>
      <c r="H1477" s="38"/>
      <c r="I1477" s="269"/>
      <c r="J1477" s="21"/>
      <c r="K1477" s="270"/>
      <c r="L1477" s="37"/>
      <c r="N1477" s="37"/>
      <c r="O1477" s="29"/>
      <c r="U1477" s="207"/>
      <c r="X1477" s="9"/>
    </row>
    <row r="1478" spans="3:24">
      <c r="C1478"/>
      <c r="D1478" s="2"/>
      <c r="E1478" s="2"/>
      <c r="F1478" s="38"/>
      <c r="G1478" s="38"/>
      <c r="H1478" s="38"/>
      <c r="I1478" s="269"/>
      <c r="J1478" s="21"/>
      <c r="K1478" s="270"/>
      <c r="L1478" s="37"/>
      <c r="N1478" s="37"/>
      <c r="O1478" s="29"/>
      <c r="U1478" s="207"/>
      <c r="X1478" s="9"/>
    </row>
    <row r="1479" spans="3:24">
      <c r="C1479"/>
      <c r="D1479" s="2"/>
      <c r="E1479" s="2"/>
      <c r="F1479" s="38"/>
      <c r="G1479" s="38"/>
      <c r="H1479" s="38"/>
      <c r="I1479" s="269"/>
      <c r="J1479" s="21"/>
      <c r="K1479" s="270"/>
      <c r="L1479" s="37"/>
      <c r="N1479" s="37"/>
      <c r="O1479" s="29"/>
      <c r="U1479" s="207"/>
      <c r="X1479" s="9"/>
    </row>
    <row r="1480" spans="3:24">
      <c r="C1480"/>
      <c r="D1480" s="2"/>
      <c r="E1480" s="2"/>
      <c r="F1480" s="38"/>
      <c r="G1480" s="38"/>
      <c r="H1480" s="38"/>
      <c r="I1480" s="269"/>
      <c r="J1480" s="21"/>
      <c r="K1480" s="270"/>
      <c r="L1480" s="37"/>
      <c r="N1480" s="37"/>
      <c r="O1480" s="29"/>
      <c r="U1480" s="207"/>
      <c r="X1480" s="9"/>
    </row>
    <row r="1481" spans="3:24">
      <c r="C1481"/>
      <c r="D1481" s="2"/>
      <c r="E1481" s="2"/>
      <c r="F1481" s="38"/>
      <c r="G1481" s="38"/>
      <c r="H1481" s="38"/>
      <c r="I1481" s="269"/>
      <c r="J1481" s="21"/>
      <c r="K1481" s="270"/>
      <c r="L1481" s="37"/>
      <c r="N1481" s="37"/>
      <c r="O1481" s="29"/>
      <c r="U1481" s="207"/>
      <c r="X1481" s="9"/>
    </row>
    <row r="1482" spans="3:24">
      <c r="C1482"/>
      <c r="D1482" s="2"/>
      <c r="E1482" s="2"/>
      <c r="F1482" s="38"/>
      <c r="G1482" s="38"/>
      <c r="H1482" s="38"/>
      <c r="I1482" s="269"/>
      <c r="J1482" s="21"/>
      <c r="K1482" s="270"/>
      <c r="L1482" s="37"/>
      <c r="N1482" s="37"/>
      <c r="O1482" s="29"/>
      <c r="U1482" s="207"/>
      <c r="X1482" s="9"/>
    </row>
    <row r="1483" spans="3:24">
      <c r="C1483"/>
      <c r="D1483" s="2"/>
      <c r="E1483" s="2"/>
      <c r="F1483" s="38"/>
      <c r="G1483" s="38"/>
      <c r="H1483" s="38"/>
      <c r="I1483" s="269"/>
      <c r="J1483" s="21"/>
      <c r="K1483" s="270"/>
      <c r="L1483" s="37"/>
      <c r="N1483" s="37"/>
      <c r="O1483" s="29"/>
      <c r="U1483" s="207"/>
      <c r="X1483" s="9"/>
    </row>
    <row r="1484" spans="3:24">
      <c r="C1484"/>
      <c r="D1484" s="2"/>
      <c r="E1484" s="2"/>
      <c r="F1484" s="38"/>
      <c r="G1484" s="38"/>
      <c r="H1484" s="38"/>
      <c r="I1484" s="269"/>
      <c r="J1484" s="21"/>
      <c r="K1484" s="270"/>
      <c r="L1484" s="37"/>
      <c r="N1484" s="37"/>
      <c r="O1484" s="29"/>
      <c r="U1484" s="207"/>
      <c r="X1484" s="9"/>
    </row>
    <row r="1485" spans="3:24">
      <c r="C1485"/>
      <c r="D1485" s="2"/>
      <c r="E1485" s="2"/>
      <c r="F1485" s="38"/>
      <c r="G1485" s="38"/>
      <c r="H1485" s="38"/>
      <c r="I1485" s="269"/>
      <c r="J1485" s="21"/>
      <c r="K1485" s="270"/>
      <c r="L1485" s="37"/>
      <c r="N1485" s="37"/>
      <c r="O1485" s="29"/>
      <c r="U1485" s="207"/>
      <c r="X1485" s="9"/>
    </row>
    <row r="1486" spans="3:24">
      <c r="C1486"/>
      <c r="D1486" s="2"/>
      <c r="E1486" s="2"/>
      <c r="F1486" s="38"/>
      <c r="G1486" s="38"/>
      <c r="H1486" s="38"/>
      <c r="I1486" s="269"/>
      <c r="J1486" s="21"/>
      <c r="K1486" s="270"/>
      <c r="L1486" s="37"/>
      <c r="N1486" s="37"/>
      <c r="O1486" s="29"/>
      <c r="U1486" s="207"/>
      <c r="X1486" s="9"/>
    </row>
    <row r="1487" spans="3:24">
      <c r="C1487"/>
      <c r="D1487" s="2"/>
      <c r="E1487" s="2"/>
      <c r="F1487" s="38"/>
      <c r="G1487" s="38"/>
      <c r="H1487" s="38"/>
      <c r="I1487" s="269"/>
      <c r="J1487" s="21"/>
      <c r="K1487" s="270"/>
      <c r="L1487" s="37"/>
      <c r="N1487" s="37"/>
      <c r="O1487" s="29"/>
      <c r="U1487" s="207"/>
      <c r="X1487" s="9"/>
    </row>
    <row r="1488" spans="3:24">
      <c r="C1488"/>
      <c r="D1488" s="2"/>
      <c r="E1488" s="2"/>
      <c r="F1488" s="38"/>
      <c r="G1488" s="38"/>
      <c r="H1488" s="38"/>
      <c r="I1488" s="269"/>
      <c r="J1488" s="21"/>
      <c r="K1488" s="270"/>
      <c r="L1488" s="37"/>
      <c r="N1488" s="37"/>
      <c r="O1488" s="29"/>
      <c r="U1488" s="207"/>
      <c r="X1488" s="9"/>
    </row>
    <row r="1489" spans="3:24">
      <c r="C1489"/>
      <c r="D1489" s="2"/>
      <c r="E1489" s="2"/>
      <c r="F1489" s="38"/>
      <c r="G1489" s="38"/>
      <c r="H1489" s="38"/>
      <c r="I1489" s="269"/>
      <c r="J1489" s="21"/>
      <c r="K1489" s="270"/>
      <c r="L1489" s="37"/>
      <c r="N1489" s="37"/>
      <c r="O1489" s="29"/>
      <c r="U1489" s="207"/>
      <c r="X1489" s="9"/>
    </row>
    <row r="1490" spans="3:24">
      <c r="C1490"/>
      <c r="D1490" s="2"/>
      <c r="E1490" s="2"/>
      <c r="F1490" s="38"/>
      <c r="G1490" s="38"/>
      <c r="H1490" s="38"/>
      <c r="I1490" s="269"/>
      <c r="J1490" s="21"/>
      <c r="K1490" s="270"/>
      <c r="L1490" s="37"/>
      <c r="N1490" s="37"/>
      <c r="O1490" s="29"/>
      <c r="U1490" s="207"/>
      <c r="X1490" s="9"/>
    </row>
    <row r="1491" spans="3:24">
      <c r="C1491"/>
      <c r="D1491" s="2"/>
      <c r="E1491" s="2"/>
      <c r="F1491" s="38"/>
      <c r="G1491" s="38"/>
      <c r="H1491" s="38"/>
      <c r="I1491" s="269"/>
      <c r="J1491" s="21"/>
      <c r="K1491" s="270"/>
      <c r="L1491" s="37"/>
      <c r="N1491" s="37"/>
      <c r="O1491" s="29"/>
      <c r="U1491" s="207"/>
      <c r="X1491" s="9"/>
    </row>
    <row r="1492" spans="3:24">
      <c r="C1492"/>
      <c r="D1492" s="2"/>
      <c r="E1492" s="2"/>
      <c r="F1492" s="38"/>
      <c r="G1492" s="38"/>
      <c r="H1492" s="38"/>
      <c r="I1492" s="269"/>
      <c r="J1492" s="21"/>
      <c r="K1492" s="270"/>
      <c r="L1492" s="37"/>
      <c r="N1492" s="37"/>
      <c r="O1492" s="29"/>
      <c r="U1492" s="207"/>
      <c r="X1492" s="9"/>
    </row>
    <row r="1493" spans="3:24">
      <c r="C1493"/>
      <c r="D1493" s="2"/>
      <c r="E1493" s="2"/>
      <c r="F1493" s="38"/>
      <c r="G1493" s="38"/>
      <c r="H1493" s="38"/>
      <c r="I1493" s="269"/>
      <c r="J1493" s="21"/>
      <c r="K1493" s="270"/>
      <c r="L1493" s="37"/>
      <c r="N1493" s="37"/>
      <c r="O1493" s="29"/>
      <c r="U1493" s="207"/>
      <c r="X1493" s="9"/>
    </row>
    <row r="1494" spans="3:24">
      <c r="C1494"/>
      <c r="D1494" s="2"/>
      <c r="E1494" s="2"/>
      <c r="F1494" s="38"/>
      <c r="G1494" s="38"/>
      <c r="H1494" s="38"/>
      <c r="I1494" s="269"/>
      <c r="J1494" s="21"/>
      <c r="K1494" s="270"/>
      <c r="L1494" s="37"/>
      <c r="N1494" s="37"/>
      <c r="O1494" s="29"/>
      <c r="U1494" s="207"/>
      <c r="X1494" s="9"/>
    </row>
    <row r="1495" spans="3:24">
      <c r="C1495"/>
      <c r="D1495" s="2"/>
      <c r="E1495" s="2"/>
      <c r="F1495" s="38"/>
      <c r="G1495" s="38"/>
      <c r="H1495" s="38"/>
      <c r="I1495" s="269"/>
      <c r="J1495" s="21"/>
      <c r="K1495" s="270"/>
      <c r="L1495" s="37"/>
      <c r="N1495" s="37"/>
      <c r="O1495" s="29"/>
      <c r="U1495" s="207"/>
      <c r="X1495" s="9"/>
    </row>
    <row r="1496" spans="3:24">
      <c r="C1496"/>
      <c r="D1496" s="2"/>
      <c r="E1496" s="2"/>
      <c r="F1496" s="38"/>
      <c r="G1496" s="38"/>
      <c r="H1496" s="38"/>
      <c r="I1496" s="269"/>
      <c r="J1496" s="21"/>
      <c r="K1496" s="270"/>
      <c r="L1496" s="37"/>
      <c r="N1496" s="37"/>
      <c r="O1496" s="29"/>
      <c r="U1496" s="207"/>
      <c r="X1496" s="9"/>
    </row>
    <row r="1497" spans="3:24">
      <c r="C1497"/>
      <c r="D1497" s="2"/>
      <c r="E1497" s="2"/>
      <c r="F1497" s="38"/>
      <c r="G1497" s="38"/>
      <c r="H1497" s="38"/>
      <c r="I1497" s="269"/>
      <c r="J1497" s="21"/>
      <c r="K1497" s="270"/>
      <c r="L1497" s="37"/>
      <c r="N1497" s="37"/>
      <c r="O1497" s="29"/>
      <c r="U1497" s="207"/>
      <c r="X1497" s="9"/>
    </row>
    <row r="1498" spans="3:24">
      <c r="C1498"/>
      <c r="D1498" s="2"/>
      <c r="E1498" s="2"/>
      <c r="F1498" s="38"/>
      <c r="G1498" s="38"/>
      <c r="H1498" s="38"/>
      <c r="I1498" s="269"/>
      <c r="J1498" s="21"/>
      <c r="K1498" s="270"/>
      <c r="L1498" s="37"/>
      <c r="N1498" s="37"/>
      <c r="O1498" s="29"/>
      <c r="U1498" s="207"/>
      <c r="X1498" s="9"/>
    </row>
    <row r="1499" spans="3:24">
      <c r="C1499"/>
      <c r="D1499" s="2"/>
      <c r="E1499" s="2"/>
      <c r="F1499" s="38"/>
      <c r="G1499" s="38"/>
      <c r="H1499" s="38"/>
      <c r="I1499" s="269"/>
      <c r="J1499" s="21"/>
      <c r="K1499" s="270"/>
      <c r="L1499" s="37"/>
      <c r="N1499" s="37"/>
      <c r="O1499" s="29"/>
      <c r="U1499" s="207"/>
      <c r="X1499" s="9"/>
    </row>
    <row r="1500" spans="3:24">
      <c r="C1500"/>
      <c r="D1500" s="2"/>
      <c r="E1500" s="2"/>
      <c r="F1500" s="38"/>
      <c r="G1500" s="38"/>
      <c r="H1500" s="38"/>
      <c r="I1500" s="269"/>
      <c r="J1500" s="21"/>
      <c r="K1500" s="270"/>
      <c r="L1500" s="37"/>
      <c r="N1500" s="37"/>
      <c r="O1500" s="29"/>
      <c r="U1500" s="207"/>
      <c r="X1500" s="9"/>
    </row>
    <row r="1501" spans="3:24">
      <c r="C1501"/>
      <c r="D1501" s="2"/>
      <c r="E1501" s="2"/>
      <c r="F1501" s="38"/>
      <c r="G1501" s="38"/>
      <c r="H1501" s="38"/>
      <c r="I1501" s="269"/>
      <c r="J1501" s="21"/>
      <c r="K1501" s="270"/>
      <c r="L1501" s="37"/>
      <c r="N1501" s="37"/>
      <c r="O1501" s="29"/>
      <c r="U1501" s="207"/>
      <c r="X1501" s="9"/>
    </row>
    <row r="1502" spans="3:24">
      <c r="C1502"/>
      <c r="D1502" s="2"/>
      <c r="E1502" s="2"/>
      <c r="F1502" s="38"/>
      <c r="G1502" s="38"/>
      <c r="H1502" s="38"/>
      <c r="I1502" s="269"/>
      <c r="J1502" s="21"/>
      <c r="K1502" s="270"/>
      <c r="L1502" s="37"/>
      <c r="N1502" s="37"/>
      <c r="O1502" s="29"/>
      <c r="U1502" s="207"/>
      <c r="X1502" s="9"/>
    </row>
    <row r="1503" spans="3:24">
      <c r="C1503"/>
      <c r="D1503" s="2"/>
      <c r="E1503" s="2"/>
      <c r="F1503" s="38"/>
      <c r="G1503" s="38"/>
      <c r="H1503" s="38"/>
      <c r="I1503" s="269"/>
      <c r="J1503" s="21"/>
      <c r="K1503" s="270"/>
      <c r="L1503" s="37"/>
      <c r="N1503" s="37"/>
      <c r="O1503" s="29"/>
      <c r="U1503" s="207"/>
      <c r="X1503" s="9"/>
    </row>
    <row r="1504" spans="3:24">
      <c r="C1504"/>
      <c r="D1504" s="2"/>
      <c r="E1504" s="2"/>
      <c r="F1504" s="38"/>
      <c r="G1504" s="38"/>
      <c r="H1504" s="38"/>
      <c r="I1504" s="269"/>
      <c r="J1504" s="21"/>
      <c r="K1504" s="270"/>
      <c r="L1504" s="37"/>
      <c r="N1504" s="37"/>
      <c r="O1504" s="29"/>
      <c r="U1504" s="207"/>
      <c r="X1504" s="9"/>
    </row>
    <row r="1505" spans="3:24">
      <c r="C1505"/>
      <c r="D1505" s="2"/>
      <c r="E1505" s="2"/>
      <c r="F1505" s="38"/>
      <c r="G1505" s="38"/>
      <c r="H1505" s="38"/>
      <c r="I1505" s="269"/>
      <c r="J1505" s="21"/>
      <c r="K1505" s="270"/>
      <c r="L1505" s="37"/>
      <c r="N1505" s="37"/>
      <c r="O1505" s="29"/>
      <c r="U1505" s="207"/>
      <c r="X1505" s="9"/>
    </row>
    <row r="1506" spans="3:24">
      <c r="C1506"/>
      <c r="D1506" s="2"/>
      <c r="E1506" s="2"/>
      <c r="F1506" s="38"/>
      <c r="G1506" s="38"/>
      <c r="H1506" s="38"/>
      <c r="I1506" s="269"/>
      <c r="J1506" s="21"/>
      <c r="K1506" s="270"/>
      <c r="L1506" s="37"/>
      <c r="N1506" s="37"/>
      <c r="O1506" s="29"/>
      <c r="U1506" s="207"/>
      <c r="X1506" s="9"/>
    </row>
    <row r="1507" spans="3:24">
      <c r="C1507"/>
      <c r="D1507" s="2"/>
      <c r="E1507" s="2"/>
      <c r="F1507" s="38"/>
      <c r="G1507" s="38"/>
      <c r="H1507" s="38"/>
      <c r="I1507" s="269"/>
      <c r="J1507" s="21"/>
      <c r="K1507" s="270"/>
      <c r="L1507" s="37"/>
      <c r="N1507" s="37"/>
      <c r="O1507" s="29"/>
      <c r="U1507" s="207"/>
      <c r="X1507" s="9"/>
    </row>
    <row r="1508" spans="3:24">
      <c r="C1508"/>
      <c r="D1508" s="2"/>
      <c r="E1508" s="2"/>
      <c r="F1508" s="38"/>
      <c r="G1508" s="38"/>
      <c r="H1508" s="38"/>
      <c r="I1508" s="269"/>
      <c r="J1508" s="21"/>
      <c r="K1508" s="270"/>
      <c r="L1508" s="37"/>
      <c r="N1508" s="37"/>
      <c r="O1508" s="29"/>
      <c r="U1508" s="207"/>
      <c r="X1508" s="9"/>
    </row>
    <row r="1509" spans="3:24">
      <c r="C1509"/>
      <c r="D1509" s="2"/>
      <c r="E1509" s="2"/>
      <c r="F1509" s="38"/>
      <c r="G1509" s="38"/>
      <c r="H1509" s="38"/>
      <c r="I1509" s="269"/>
      <c r="J1509" s="21"/>
      <c r="K1509" s="270"/>
      <c r="L1509" s="37"/>
      <c r="N1509" s="37"/>
      <c r="O1509" s="29"/>
      <c r="U1509" s="207"/>
      <c r="X1509" s="9"/>
    </row>
    <row r="1510" spans="3:24">
      <c r="C1510"/>
      <c r="D1510" s="2"/>
      <c r="E1510" s="2"/>
      <c r="F1510" s="38"/>
      <c r="G1510" s="38"/>
      <c r="H1510" s="38"/>
      <c r="I1510" s="269"/>
      <c r="J1510" s="21"/>
      <c r="K1510" s="270"/>
      <c r="L1510" s="37"/>
      <c r="N1510" s="37"/>
      <c r="O1510" s="29"/>
      <c r="U1510" s="207"/>
      <c r="X1510" s="9"/>
    </row>
    <row r="1511" spans="3:24">
      <c r="C1511"/>
      <c r="D1511" s="2"/>
      <c r="E1511" s="2"/>
      <c r="F1511" s="38"/>
      <c r="G1511" s="38"/>
      <c r="H1511" s="38"/>
      <c r="I1511" s="269"/>
      <c r="J1511" s="21"/>
      <c r="K1511" s="270"/>
      <c r="L1511" s="37"/>
      <c r="N1511" s="37"/>
      <c r="O1511" s="29"/>
      <c r="U1511" s="207"/>
      <c r="X1511" s="9"/>
    </row>
    <row r="1512" spans="3:24">
      <c r="C1512"/>
      <c r="D1512" s="2"/>
      <c r="E1512" s="2"/>
      <c r="F1512" s="38"/>
      <c r="G1512" s="38"/>
      <c r="H1512" s="38"/>
      <c r="I1512" s="269"/>
      <c r="J1512" s="21"/>
      <c r="K1512" s="270"/>
      <c r="L1512" s="37"/>
      <c r="N1512" s="37"/>
      <c r="O1512" s="29"/>
      <c r="U1512" s="207"/>
      <c r="X1512" s="9"/>
    </row>
    <row r="1513" spans="3:24">
      <c r="C1513"/>
      <c r="D1513" s="2"/>
      <c r="E1513" s="2"/>
      <c r="F1513" s="38"/>
      <c r="G1513" s="38"/>
      <c r="H1513" s="38"/>
      <c r="I1513" s="269"/>
      <c r="J1513" s="21"/>
      <c r="K1513" s="270"/>
      <c r="L1513" s="37"/>
      <c r="N1513" s="37"/>
      <c r="O1513" s="29"/>
      <c r="U1513" s="207"/>
      <c r="X1513" s="9"/>
    </row>
    <row r="1514" spans="3:24">
      <c r="C1514"/>
      <c r="D1514" s="2"/>
      <c r="E1514" s="2"/>
      <c r="F1514" s="38"/>
      <c r="G1514" s="38"/>
      <c r="H1514" s="38"/>
      <c r="I1514" s="269"/>
      <c r="J1514" s="21"/>
      <c r="K1514" s="270"/>
      <c r="L1514" s="37"/>
      <c r="N1514" s="37"/>
      <c r="O1514" s="29"/>
      <c r="U1514" s="207"/>
      <c r="X1514" s="9"/>
    </row>
    <row r="1515" spans="3:24">
      <c r="C1515"/>
      <c r="D1515" s="2"/>
      <c r="E1515" s="2"/>
      <c r="F1515" s="38"/>
      <c r="G1515" s="38"/>
      <c r="H1515" s="38"/>
      <c r="I1515" s="269"/>
      <c r="J1515" s="21"/>
      <c r="K1515" s="270"/>
      <c r="L1515" s="37"/>
      <c r="N1515" s="37"/>
      <c r="O1515" s="29"/>
      <c r="U1515" s="207"/>
      <c r="X1515" s="9"/>
    </row>
    <row r="1516" spans="3:24">
      <c r="C1516"/>
      <c r="D1516" s="2"/>
      <c r="E1516" s="2"/>
      <c r="F1516" s="38"/>
      <c r="G1516" s="38"/>
      <c r="H1516" s="38"/>
      <c r="I1516" s="269"/>
      <c r="J1516" s="21"/>
      <c r="K1516" s="270"/>
      <c r="L1516" s="37"/>
      <c r="N1516" s="37"/>
      <c r="O1516" s="29"/>
      <c r="U1516" s="207"/>
      <c r="X1516" s="9"/>
    </row>
    <row r="1517" spans="3:24">
      <c r="C1517"/>
      <c r="D1517" s="2"/>
      <c r="E1517" s="2"/>
      <c r="F1517" s="38"/>
      <c r="G1517" s="38"/>
      <c r="H1517" s="38"/>
      <c r="I1517" s="269"/>
      <c r="J1517" s="21"/>
      <c r="K1517" s="270"/>
      <c r="L1517" s="37"/>
      <c r="N1517" s="37"/>
      <c r="O1517" s="29"/>
      <c r="U1517" s="207"/>
      <c r="X1517" s="9"/>
    </row>
    <row r="1518" spans="3:24">
      <c r="C1518"/>
      <c r="D1518" s="2"/>
      <c r="E1518" s="2"/>
      <c r="F1518" s="38"/>
      <c r="G1518" s="38"/>
      <c r="H1518" s="38"/>
      <c r="I1518" s="269"/>
      <c r="J1518" s="21"/>
      <c r="K1518" s="270"/>
      <c r="L1518" s="37"/>
      <c r="N1518" s="37"/>
      <c r="O1518" s="29"/>
      <c r="U1518" s="207"/>
      <c r="X1518" s="9"/>
    </row>
    <row r="1519" spans="3:24">
      <c r="C1519"/>
      <c r="D1519" s="2"/>
      <c r="E1519" s="2"/>
      <c r="F1519" s="38"/>
      <c r="G1519" s="38"/>
      <c r="H1519" s="38"/>
      <c r="I1519" s="269"/>
      <c r="J1519" s="21"/>
      <c r="K1519" s="270"/>
      <c r="L1519" s="37"/>
      <c r="N1519" s="37"/>
      <c r="O1519" s="29"/>
      <c r="U1519" s="207"/>
      <c r="X1519" s="9"/>
    </row>
    <row r="1520" spans="3:24">
      <c r="C1520"/>
      <c r="D1520" s="2"/>
      <c r="E1520" s="2"/>
      <c r="F1520" s="38"/>
      <c r="G1520" s="38"/>
      <c r="H1520" s="38"/>
      <c r="I1520" s="269"/>
      <c r="J1520" s="21"/>
      <c r="K1520" s="270"/>
      <c r="L1520" s="37"/>
      <c r="N1520" s="37"/>
      <c r="O1520" s="29"/>
      <c r="U1520" s="207"/>
      <c r="X1520" s="9"/>
    </row>
    <row r="1521" spans="3:24">
      <c r="C1521"/>
      <c r="D1521" s="2"/>
      <c r="E1521" s="2"/>
      <c r="F1521" s="38"/>
      <c r="G1521" s="38"/>
      <c r="H1521" s="38"/>
      <c r="I1521" s="269"/>
      <c r="J1521" s="21"/>
      <c r="K1521" s="270"/>
      <c r="L1521" s="37"/>
      <c r="N1521" s="37"/>
      <c r="O1521" s="29"/>
      <c r="U1521" s="207"/>
      <c r="X1521" s="9"/>
    </row>
    <row r="1522" spans="3:24">
      <c r="C1522"/>
      <c r="D1522" s="2"/>
      <c r="E1522" s="2"/>
      <c r="F1522" s="38"/>
      <c r="G1522" s="38"/>
      <c r="H1522" s="38"/>
      <c r="I1522" s="269"/>
      <c r="J1522" s="21"/>
      <c r="K1522" s="270"/>
      <c r="L1522" s="37"/>
      <c r="N1522" s="37"/>
      <c r="O1522" s="29"/>
      <c r="U1522" s="207"/>
      <c r="X1522" s="9"/>
    </row>
    <row r="1523" spans="3:24">
      <c r="C1523"/>
      <c r="D1523" s="2"/>
      <c r="E1523" s="2"/>
      <c r="F1523" s="38"/>
      <c r="G1523" s="38"/>
      <c r="H1523" s="38"/>
      <c r="I1523" s="269"/>
      <c r="J1523" s="21"/>
      <c r="K1523" s="270"/>
      <c r="L1523" s="37"/>
      <c r="N1523" s="37"/>
      <c r="O1523" s="29"/>
      <c r="U1523" s="207"/>
      <c r="X1523" s="9"/>
    </row>
    <row r="1524" spans="3:24">
      <c r="C1524"/>
      <c r="D1524" s="2"/>
      <c r="E1524" s="2"/>
      <c r="F1524" s="38"/>
      <c r="G1524" s="38"/>
      <c r="H1524" s="38"/>
      <c r="I1524" s="269"/>
      <c r="J1524" s="21"/>
      <c r="K1524" s="270"/>
      <c r="L1524" s="37"/>
      <c r="N1524" s="37"/>
      <c r="O1524" s="29"/>
      <c r="U1524" s="207"/>
      <c r="X1524" s="9"/>
    </row>
    <row r="1525" spans="3:24">
      <c r="C1525"/>
      <c r="D1525" s="2"/>
      <c r="E1525" s="2"/>
      <c r="F1525" s="38"/>
      <c r="G1525" s="38"/>
      <c r="H1525" s="38"/>
      <c r="I1525" s="269"/>
      <c r="J1525" s="21"/>
      <c r="K1525" s="270"/>
      <c r="L1525" s="37"/>
      <c r="N1525" s="37"/>
      <c r="O1525" s="29"/>
      <c r="U1525" s="207"/>
      <c r="X1525" s="9"/>
    </row>
    <row r="1526" spans="3:24">
      <c r="C1526"/>
      <c r="D1526" s="2"/>
      <c r="E1526" s="2"/>
      <c r="F1526" s="38"/>
      <c r="G1526" s="38"/>
      <c r="H1526" s="38"/>
      <c r="I1526" s="269"/>
      <c r="J1526" s="21"/>
      <c r="K1526" s="270"/>
      <c r="L1526" s="37"/>
      <c r="N1526" s="37"/>
      <c r="O1526" s="29"/>
      <c r="U1526" s="207"/>
      <c r="X1526" s="9"/>
    </row>
    <row r="1527" spans="3:24">
      <c r="C1527"/>
      <c r="D1527" s="2"/>
      <c r="E1527" s="2"/>
      <c r="F1527" s="38"/>
      <c r="G1527" s="38"/>
      <c r="H1527" s="38"/>
      <c r="I1527" s="269"/>
      <c r="J1527" s="21"/>
      <c r="K1527" s="270"/>
      <c r="L1527" s="37"/>
      <c r="N1527" s="37"/>
      <c r="O1527" s="29"/>
      <c r="U1527" s="207"/>
      <c r="X1527" s="9"/>
    </row>
    <row r="1528" spans="3:24">
      <c r="C1528"/>
      <c r="D1528" s="2"/>
      <c r="E1528" s="2"/>
      <c r="F1528" s="38"/>
      <c r="G1528" s="38"/>
      <c r="H1528" s="38"/>
      <c r="I1528" s="269"/>
      <c r="J1528" s="21"/>
      <c r="K1528" s="270"/>
      <c r="L1528" s="37"/>
      <c r="N1528" s="37"/>
      <c r="O1528" s="29"/>
      <c r="U1528" s="207"/>
      <c r="X1528" s="9"/>
    </row>
    <row r="1529" spans="3:24">
      <c r="C1529"/>
      <c r="D1529" s="2"/>
      <c r="E1529" s="2"/>
      <c r="F1529" s="38"/>
      <c r="G1529" s="38"/>
      <c r="H1529" s="38"/>
      <c r="I1529" s="269"/>
      <c r="J1529" s="21"/>
      <c r="K1529" s="270"/>
      <c r="L1529" s="37"/>
      <c r="N1529" s="37"/>
      <c r="O1529" s="29"/>
      <c r="U1529" s="207"/>
      <c r="X1529" s="9"/>
    </row>
    <row r="1530" spans="3:24">
      <c r="C1530"/>
      <c r="D1530" s="2"/>
      <c r="E1530" s="2"/>
      <c r="F1530" s="38"/>
      <c r="G1530" s="38"/>
      <c r="H1530" s="38"/>
      <c r="I1530" s="269"/>
      <c r="J1530" s="21"/>
      <c r="K1530" s="270"/>
      <c r="L1530" s="37"/>
      <c r="N1530" s="37"/>
      <c r="O1530" s="29"/>
      <c r="U1530" s="207"/>
      <c r="X1530" s="9"/>
    </row>
    <row r="1531" spans="3:24">
      <c r="C1531"/>
      <c r="D1531" s="2"/>
      <c r="E1531" s="2"/>
      <c r="F1531" s="38"/>
      <c r="G1531" s="38"/>
      <c r="H1531" s="38"/>
      <c r="I1531" s="269"/>
      <c r="J1531" s="21"/>
      <c r="K1531" s="270"/>
      <c r="L1531" s="37"/>
      <c r="N1531" s="37"/>
      <c r="O1531" s="29"/>
      <c r="U1531" s="207"/>
      <c r="X1531" s="9"/>
    </row>
    <row r="1532" spans="3:24">
      <c r="C1532"/>
      <c r="D1532" s="2"/>
      <c r="E1532" s="2"/>
      <c r="F1532" s="38"/>
      <c r="G1532" s="38"/>
      <c r="H1532" s="38"/>
      <c r="I1532" s="269"/>
      <c r="J1532" s="21"/>
      <c r="K1532" s="270"/>
      <c r="L1532" s="37"/>
      <c r="N1532" s="37"/>
      <c r="O1532" s="29"/>
      <c r="U1532" s="207"/>
      <c r="X1532" s="9"/>
    </row>
    <row r="1533" spans="3:24">
      <c r="C1533"/>
      <c r="D1533" s="2"/>
      <c r="E1533" s="2"/>
      <c r="F1533" s="38"/>
      <c r="G1533" s="38"/>
      <c r="H1533" s="38"/>
      <c r="I1533" s="269"/>
      <c r="J1533" s="21"/>
      <c r="K1533" s="270"/>
      <c r="L1533" s="37"/>
      <c r="N1533" s="37"/>
      <c r="O1533" s="29"/>
      <c r="U1533" s="207"/>
      <c r="X1533" s="9"/>
    </row>
    <row r="1534" spans="3:24">
      <c r="C1534"/>
      <c r="D1534" s="2"/>
      <c r="E1534" s="2"/>
      <c r="F1534" s="38"/>
      <c r="G1534" s="38"/>
      <c r="H1534" s="38"/>
      <c r="I1534" s="269"/>
      <c r="J1534" s="21"/>
      <c r="K1534" s="270"/>
      <c r="L1534" s="37"/>
      <c r="N1534" s="37"/>
      <c r="O1534" s="29"/>
      <c r="U1534" s="207"/>
      <c r="X1534" s="9"/>
    </row>
    <row r="1535" spans="3:24">
      <c r="C1535"/>
      <c r="D1535" s="2"/>
      <c r="E1535" s="2"/>
      <c r="F1535" s="38"/>
      <c r="G1535" s="38"/>
      <c r="H1535" s="38"/>
      <c r="I1535" s="269"/>
      <c r="J1535" s="21"/>
      <c r="K1535" s="270"/>
      <c r="L1535" s="37"/>
      <c r="N1535" s="37"/>
      <c r="O1535" s="29"/>
      <c r="U1535" s="207"/>
      <c r="X1535" s="9"/>
    </row>
    <row r="1536" spans="3:24">
      <c r="C1536"/>
      <c r="D1536" s="2"/>
      <c r="E1536" s="2"/>
      <c r="F1536" s="38"/>
      <c r="G1536" s="38"/>
      <c r="H1536" s="38"/>
      <c r="I1536" s="269"/>
      <c r="J1536" s="21"/>
      <c r="K1536" s="270"/>
      <c r="L1536" s="37"/>
      <c r="N1536" s="37"/>
      <c r="O1536" s="29"/>
      <c r="U1536" s="207"/>
      <c r="X1536" s="9"/>
    </row>
    <row r="1537" spans="3:24">
      <c r="C1537"/>
      <c r="D1537" s="2"/>
      <c r="E1537" s="2"/>
      <c r="F1537" s="38"/>
      <c r="G1537" s="38"/>
      <c r="H1537" s="38"/>
      <c r="I1537" s="269"/>
      <c r="J1537" s="21"/>
      <c r="K1537" s="270"/>
      <c r="L1537" s="37"/>
      <c r="N1537" s="37"/>
      <c r="O1537" s="29"/>
      <c r="U1537" s="207"/>
      <c r="X1537" s="9"/>
    </row>
    <row r="1538" spans="3:24">
      <c r="C1538"/>
      <c r="D1538" s="2"/>
      <c r="E1538" s="2"/>
      <c r="F1538" s="38"/>
      <c r="G1538" s="38"/>
      <c r="H1538" s="38"/>
      <c r="I1538" s="269"/>
      <c r="J1538" s="21"/>
      <c r="K1538" s="270"/>
      <c r="L1538" s="37"/>
      <c r="N1538" s="37"/>
      <c r="O1538" s="29"/>
      <c r="U1538" s="207"/>
      <c r="X1538" s="9"/>
    </row>
    <row r="1539" spans="3:24">
      <c r="C1539"/>
      <c r="D1539" s="2"/>
      <c r="E1539" s="2"/>
      <c r="F1539" s="38"/>
      <c r="G1539" s="38"/>
      <c r="H1539" s="38"/>
      <c r="I1539" s="269"/>
      <c r="J1539" s="21"/>
      <c r="K1539" s="270"/>
      <c r="L1539" s="37"/>
      <c r="N1539" s="37"/>
      <c r="O1539" s="29"/>
      <c r="U1539" s="207"/>
      <c r="X1539" s="9"/>
    </row>
    <row r="1540" spans="3:24">
      <c r="C1540"/>
      <c r="D1540" s="2"/>
      <c r="E1540" s="2"/>
      <c r="F1540" s="38"/>
      <c r="G1540" s="38"/>
      <c r="H1540" s="38"/>
      <c r="I1540" s="269"/>
      <c r="J1540" s="21"/>
      <c r="K1540" s="270"/>
      <c r="L1540" s="37"/>
      <c r="N1540" s="37"/>
      <c r="O1540" s="29"/>
      <c r="U1540" s="207"/>
      <c r="X1540" s="9"/>
    </row>
    <row r="1541" spans="3:24">
      <c r="C1541"/>
      <c r="D1541" s="2"/>
      <c r="E1541" s="2"/>
      <c r="F1541" s="38"/>
      <c r="G1541" s="38"/>
      <c r="H1541" s="38"/>
      <c r="I1541" s="269"/>
      <c r="J1541" s="21"/>
      <c r="K1541" s="270"/>
      <c r="L1541" s="37"/>
      <c r="N1541" s="37"/>
      <c r="O1541" s="29"/>
      <c r="U1541" s="207"/>
      <c r="X1541" s="9"/>
    </row>
    <row r="1542" spans="3:24">
      <c r="C1542"/>
      <c r="D1542" s="2"/>
      <c r="E1542" s="2"/>
      <c r="F1542" s="38"/>
      <c r="G1542" s="38"/>
      <c r="H1542" s="38"/>
      <c r="I1542" s="269"/>
      <c r="J1542" s="21"/>
      <c r="K1542" s="270"/>
      <c r="L1542" s="37"/>
      <c r="N1542" s="37"/>
      <c r="O1542" s="29"/>
      <c r="U1542" s="207"/>
      <c r="X1542" s="9"/>
    </row>
    <row r="1543" spans="3:24">
      <c r="C1543"/>
      <c r="D1543" s="2"/>
      <c r="E1543" s="2"/>
      <c r="F1543" s="38"/>
      <c r="G1543" s="38"/>
      <c r="H1543" s="38"/>
      <c r="I1543" s="269"/>
      <c r="J1543" s="21"/>
      <c r="K1543" s="270"/>
      <c r="L1543" s="37"/>
      <c r="N1543" s="37"/>
      <c r="O1543" s="29"/>
      <c r="U1543" s="207"/>
      <c r="X1543" s="9"/>
    </row>
    <row r="1544" spans="3:24">
      <c r="C1544"/>
      <c r="D1544" s="2"/>
      <c r="E1544" s="2"/>
      <c r="F1544" s="38"/>
      <c r="G1544" s="38"/>
      <c r="H1544" s="38"/>
      <c r="I1544" s="269"/>
      <c r="J1544" s="21"/>
      <c r="K1544" s="270"/>
      <c r="L1544" s="37"/>
      <c r="N1544" s="37"/>
      <c r="O1544" s="29"/>
      <c r="U1544" s="207"/>
      <c r="X1544" s="9"/>
    </row>
    <row r="1545" spans="3:24">
      <c r="C1545"/>
      <c r="D1545" s="2"/>
      <c r="E1545" s="2"/>
      <c r="F1545" s="38"/>
      <c r="G1545" s="38"/>
      <c r="H1545" s="38"/>
      <c r="I1545" s="269"/>
      <c r="J1545" s="21"/>
      <c r="K1545" s="270"/>
      <c r="L1545" s="37"/>
      <c r="N1545" s="37"/>
      <c r="O1545" s="29"/>
      <c r="U1545" s="207"/>
      <c r="X1545" s="9"/>
    </row>
    <row r="1546" spans="3:24">
      <c r="C1546"/>
      <c r="D1546" s="2"/>
      <c r="E1546" s="2"/>
      <c r="F1546" s="38"/>
      <c r="G1546" s="38"/>
      <c r="H1546" s="38"/>
      <c r="I1546" s="269"/>
      <c r="J1546" s="21"/>
      <c r="K1546" s="270"/>
      <c r="L1546" s="37"/>
      <c r="N1546" s="37"/>
      <c r="O1546" s="29"/>
      <c r="U1546" s="207"/>
      <c r="X1546" s="9"/>
    </row>
    <row r="1547" spans="3:24">
      <c r="C1547"/>
      <c r="D1547" s="2"/>
      <c r="E1547" s="2"/>
      <c r="F1547" s="38"/>
      <c r="G1547" s="38"/>
      <c r="H1547" s="38"/>
      <c r="I1547" s="269"/>
      <c r="J1547" s="21"/>
      <c r="K1547" s="270"/>
      <c r="L1547" s="37"/>
      <c r="N1547" s="37"/>
      <c r="O1547" s="29"/>
      <c r="U1547" s="207"/>
      <c r="X1547" s="9"/>
    </row>
    <row r="1548" spans="3:24">
      <c r="C1548"/>
      <c r="D1548" s="2"/>
      <c r="E1548" s="2"/>
      <c r="F1548" s="38"/>
      <c r="G1548" s="38"/>
      <c r="H1548" s="38"/>
      <c r="I1548" s="269"/>
      <c r="J1548" s="21"/>
      <c r="K1548" s="270"/>
      <c r="L1548" s="37"/>
      <c r="N1548" s="37"/>
      <c r="O1548" s="29"/>
      <c r="U1548" s="207"/>
      <c r="X1548" s="9"/>
    </row>
    <row r="1549" spans="3:24">
      <c r="C1549"/>
      <c r="D1549" s="2"/>
      <c r="E1549" s="2"/>
      <c r="F1549" s="38"/>
      <c r="G1549" s="38"/>
      <c r="H1549" s="38"/>
      <c r="I1549" s="269"/>
      <c r="J1549" s="21"/>
      <c r="K1549" s="270"/>
      <c r="L1549" s="37"/>
      <c r="N1549" s="37"/>
      <c r="O1549" s="29"/>
      <c r="U1549" s="207"/>
      <c r="X1549" s="9"/>
    </row>
    <row r="1550" spans="3:24">
      <c r="C1550"/>
      <c r="D1550" s="2"/>
      <c r="E1550" s="2"/>
      <c r="F1550" s="38"/>
      <c r="G1550" s="38"/>
      <c r="H1550" s="38"/>
      <c r="I1550" s="269"/>
      <c r="J1550" s="21"/>
      <c r="K1550" s="270"/>
      <c r="L1550" s="37"/>
      <c r="N1550" s="37"/>
      <c r="O1550" s="29"/>
      <c r="U1550" s="207"/>
      <c r="X1550" s="9"/>
    </row>
    <row r="1551" spans="3:24">
      <c r="C1551"/>
      <c r="D1551" s="2"/>
      <c r="E1551" s="2"/>
      <c r="F1551" s="38"/>
      <c r="G1551" s="38"/>
      <c r="H1551" s="38"/>
      <c r="I1551" s="269"/>
      <c r="J1551" s="21"/>
      <c r="K1551" s="270"/>
      <c r="L1551" s="37"/>
      <c r="N1551" s="37"/>
      <c r="O1551" s="29"/>
      <c r="U1551" s="207"/>
      <c r="X1551" s="9"/>
    </row>
    <row r="1552" spans="3:24">
      <c r="C1552"/>
      <c r="D1552" s="2"/>
      <c r="E1552" s="2"/>
      <c r="F1552" s="38"/>
      <c r="G1552" s="38"/>
      <c r="H1552" s="38"/>
      <c r="I1552" s="269"/>
      <c r="J1552" s="21"/>
      <c r="K1552" s="270"/>
      <c r="L1552" s="37"/>
      <c r="N1552" s="37"/>
      <c r="O1552" s="29"/>
      <c r="U1552" s="207"/>
      <c r="X1552" s="9"/>
    </row>
    <row r="1553" spans="3:24">
      <c r="C1553"/>
      <c r="D1553" s="2"/>
      <c r="E1553" s="2"/>
      <c r="F1553" s="38"/>
      <c r="G1553" s="38"/>
      <c r="H1553" s="38"/>
      <c r="I1553" s="269"/>
      <c r="J1553" s="21"/>
      <c r="K1553" s="270"/>
      <c r="L1553" s="37"/>
      <c r="N1553" s="37"/>
      <c r="O1553" s="29"/>
      <c r="U1553" s="207"/>
      <c r="X1553" s="9"/>
    </row>
    <row r="1554" spans="3:24">
      <c r="C1554"/>
      <c r="D1554" s="2"/>
      <c r="E1554" s="2"/>
      <c r="F1554" s="38"/>
      <c r="G1554" s="38"/>
      <c r="H1554" s="38"/>
      <c r="I1554" s="269"/>
      <c r="J1554" s="21"/>
      <c r="K1554" s="270"/>
      <c r="L1554" s="37"/>
      <c r="N1554" s="37"/>
      <c r="O1554" s="29"/>
      <c r="U1554" s="207"/>
      <c r="X1554" s="9"/>
    </row>
    <row r="1555" spans="3:24">
      <c r="C1555"/>
      <c r="D1555" s="2"/>
      <c r="E1555" s="2"/>
      <c r="F1555" s="38"/>
      <c r="G1555" s="38"/>
      <c r="H1555" s="38"/>
      <c r="I1555" s="269"/>
      <c r="J1555" s="21"/>
      <c r="K1555" s="270"/>
      <c r="L1555" s="37"/>
      <c r="N1555" s="37"/>
      <c r="O1555" s="29"/>
      <c r="U1555" s="207"/>
      <c r="X1555" s="9"/>
    </row>
    <row r="1556" spans="3:24">
      <c r="C1556"/>
      <c r="D1556" s="2"/>
      <c r="E1556" s="2"/>
      <c r="F1556" s="38"/>
      <c r="G1556" s="38"/>
      <c r="H1556" s="38"/>
      <c r="I1556" s="269"/>
      <c r="J1556" s="21"/>
      <c r="K1556" s="270"/>
      <c r="L1556" s="37"/>
      <c r="N1556" s="37"/>
      <c r="O1556" s="29"/>
      <c r="U1556" s="207"/>
      <c r="X1556" s="9"/>
    </row>
    <row r="1557" spans="3:24">
      <c r="C1557"/>
      <c r="D1557" s="2"/>
      <c r="E1557" s="2"/>
      <c r="F1557" s="38"/>
      <c r="G1557" s="38"/>
      <c r="H1557" s="38"/>
      <c r="I1557" s="269"/>
      <c r="J1557" s="21"/>
      <c r="K1557" s="270"/>
      <c r="L1557" s="37"/>
      <c r="N1557" s="37"/>
      <c r="O1557" s="29"/>
      <c r="U1557" s="207"/>
      <c r="X1557" s="9"/>
    </row>
    <row r="1558" spans="3:24">
      <c r="C1558"/>
      <c r="D1558" s="2"/>
      <c r="E1558" s="2"/>
      <c r="F1558" s="38"/>
      <c r="G1558" s="38"/>
      <c r="H1558" s="38"/>
      <c r="I1558" s="269"/>
      <c r="J1558" s="21"/>
      <c r="K1558" s="270"/>
      <c r="L1558" s="37"/>
      <c r="N1558" s="37"/>
      <c r="O1558" s="29"/>
      <c r="U1558" s="207"/>
      <c r="X1558" s="9"/>
    </row>
    <row r="1559" spans="3:24">
      <c r="C1559"/>
      <c r="D1559" s="2"/>
      <c r="E1559" s="2"/>
      <c r="F1559" s="38"/>
      <c r="G1559" s="38"/>
      <c r="H1559" s="38"/>
      <c r="I1559" s="269"/>
      <c r="J1559" s="21"/>
      <c r="K1559" s="270"/>
      <c r="L1559" s="37"/>
      <c r="N1559" s="37"/>
      <c r="O1559" s="29"/>
      <c r="U1559" s="207"/>
      <c r="X1559" s="9"/>
    </row>
    <row r="1560" spans="3:24">
      <c r="C1560"/>
      <c r="D1560" s="2"/>
      <c r="E1560" s="2"/>
      <c r="F1560" s="38"/>
      <c r="G1560" s="38"/>
      <c r="H1560" s="38"/>
      <c r="I1560" s="269"/>
      <c r="J1560" s="21"/>
      <c r="K1560" s="270"/>
      <c r="L1560" s="37"/>
      <c r="N1560" s="37"/>
      <c r="O1560" s="29"/>
      <c r="U1560" s="207"/>
      <c r="X1560" s="9"/>
    </row>
    <row r="1561" spans="3:24">
      <c r="C1561"/>
      <c r="D1561" s="2"/>
      <c r="E1561" s="2"/>
      <c r="F1561" s="38"/>
      <c r="G1561" s="38"/>
      <c r="H1561" s="38"/>
      <c r="I1561" s="269"/>
      <c r="J1561" s="21"/>
      <c r="K1561" s="270"/>
      <c r="L1561" s="37"/>
      <c r="N1561" s="37"/>
      <c r="O1561" s="29"/>
      <c r="U1561" s="207"/>
      <c r="X1561" s="9"/>
    </row>
    <row r="1562" spans="3:24">
      <c r="C1562"/>
      <c r="D1562" s="2"/>
      <c r="E1562" s="2"/>
      <c r="F1562" s="38"/>
      <c r="G1562" s="38"/>
      <c r="H1562" s="38"/>
      <c r="I1562" s="269"/>
      <c r="J1562" s="21"/>
      <c r="K1562" s="270"/>
      <c r="L1562" s="37"/>
      <c r="N1562" s="37"/>
      <c r="O1562" s="29"/>
      <c r="U1562" s="207"/>
      <c r="X1562" s="9"/>
    </row>
    <row r="1563" spans="3:24">
      <c r="C1563"/>
      <c r="D1563" s="2"/>
      <c r="E1563" s="2"/>
      <c r="F1563" s="38"/>
      <c r="G1563" s="38"/>
      <c r="H1563" s="38"/>
      <c r="I1563" s="269"/>
      <c r="J1563" s="21"/>
      <c r="K1563" s="270"/>
      <c r="L1563" s="37"/>
      <c r="N1563" s="37"/>
      <c r="O1563" s="29"/>
      <c r="U1563" s="207"/>
      <c r="X1563" s="9"/>
    </row>
    <row r="1564" spans="3:24">
      <c r="C1564"/>
      <c r="D1564" s="2"/>
      <c r="E1564" s="2"/>
      <c r="F1564" s="38"/>
      <c r="G1564" s="38"/>
      <c r="H1564" s="38"/>
      <c r="I1564" s="269"/>
      <c r="J1564" s="21"/>
      <c r="K1564" s="270"/>
      <c r="L1564" s="37"/>
      <c r="N1564" s="37"/>
      <c r="O1564" s="29"/>
      <c r="U1564" s="207"/>
      <c r="X1564" s="9"/>
    </row>
    <row r="1565" spans="3:24">
      <c r="C1565"/>
      <c r="D1565" s="2"/>
      <c r="E1565" s="2"/>
      <c r="F1565" s="38"/>
      <c r="G1565" s="38"/>
      <c r="H1565" s="38"/>
      <c r="I1565" s="269"/>
      <c r="J1565" s="21"/>
      <c r="K1565" s="270"/>
      <c r="L1565" s="37"/>
      <c r="N1565" s="37"/>
      <c r="O1565" s="29"/>
      <c r="U1565" s="207"/>
      <c r="X1565" s="9"/>
    </row>
    <row r="1566" spans="3:24">
      <c r="C1566"/>
      <c r="D1566" s="2"/>
      <c r="E1566" s="2"/>
      <c r="F1566" s="38"/>
      <c r="G1566" s="38"/>
      <c r="H1566" s="38"/>
      <c r="I1566" s="269"/>
      <c r="J1566" s="21"/>
      <c r="K1566" s="270"/>
      <c r="L1566" s="37"/>
      <c r="N1566" s="37"/>
      <c r="O1566" s="29"/>
      <c r="U1566" s="207"/>
      <c r="X1566" s="9"/>
    </row>
    <row r="1567" spans="3:24">
      <c r="C1567"/>
      <c r="D1567" s="2"/>
      <c r="E1567" s="2"/>
      <c r="F1567" s="38"/>
      <c r="G1567" s="38"/>
      <c r="H1567" s="38"/>
      <c r="I1567" s="269"/>
      <c r="J1567" s="21"/>
      <c r="K1567" s="270"/>
      <c r="L1567" s="37"/>
      <c r="N1567" s="37"/>
      <c r="O1567" s="29"/>
      <c r="U1567" s="207"/>
      <c r="X1567" s="9"/>
    </row>
    <row r="1568" spans="3:24">
      <c r="C1568"/>
      <c r="D1568" s="2"/>
      <c r="E1568" s="2"/>
      <c r="F1568" s="38"/>
      <c r="G1568" s="38"/>
      <c r="H1568" s="38"/>
      <c r="I1568" s="269"/>
      <c r="J1568" s="21"/>
      <c r="K1568" s="270"/>
      <c r="L1568" s="37"/>
      <c r="N1568" s="37"/>
      <c r="O1568" s="29"/>
      <c r="U1568" s="207"/>
      <c r="X1568" s="9"/>
    </row>
    <row r="1569" spans="3:24">
      <c r="C1569"/>
      <c r="D1569" s="2"/>
      <c r="E1569" s="2"/>
      <c r="F1569" s="38"/>
      <c r="G1569" s="38"/>
      <c r="H1569" s="38"/>
      <c r="I1569" s="269"/>
      <c r="J1569" s="21"/>
      <c r="K1569" s="270"/>
      <c r="L1569" s="37"/>
      <c r="N1569" s="37"/>
      <c r="O1569" s="29"/>
      <c r="U1569" s="207"/>
      <c r="X1569" s="9"/>
    </row>
    <row r="1570" spans="3:24">
      <c r="C1570"/>
      <c r="D1570" s="2"/>
      <c r="E1570" s="2"/>
      <c r="F1570" s="38"/>
      <c r="G1570" s="38"/>
      <c r="H1570" s="38"/>
      <c r="I1570" s="269"/>
      <c r="J1570" s="21"/>
      <c r="K1570" s="270"/>
      <c r="L1570" s="37"/>
      <c r="N1570" s="37"/>
      <c r="O1570" s="29"/>
      <c r="U1570" s="207"/>
      <c r="X1570" s="9"/>
    </row>
    <row r="1571" spans="3:24">
      <c r="C1571"/>
      <c r="D1571" s="2"/>
      <c r="E1571" s="2"/>
      <c r="F1571" s="38"/>
      <c r="G1571" s="38"/>
      <c r="H1571" s="38"/>
      <c r="I1571" s="269"/>
      <c r="J1571" s="21"/>
      <c r="K1571" s="270"/>
      <c r="L1571" s="37"/>
      <c r="N1571" s="37"/>
      <c r="O1571" s="29"/>
      <c r="U1571" s="207"/>
      <c r="X1571" s="9"/>
    </row>
    <row r="1572" spans="3:24">
      <c r="C1572"/>
      <c r="D1572" s="2"/>
      <c r="E1572" s="2"/>
      <c r="F1572" s="38"/>
      <c r="G1572" s="38"/>
      <c r="H1572" s="38"/>
      <c r="I1572" s="269"/>
      <c r="J1572" s="21"/>
      <c r="K1572" s="270"/>
      <c r="L1572" s="37"/>
      <c r="N1572" s="37"/>
      <c r="O1572" s="29"/>
      <c r="U1572" s="207"/>
      <c r="X1572" s="9"/>
    </row>
    <row r="1573" spans="3:24">
      <c r="C1573"/>
      <c r="D1573" s="2"/>
      <c r="E1573" s="2"/>
      <c r="F1573" s="38"/>
      <c r="G1573" s="38"/>
      <c r="H1573" s="38"/>
      <c r="I1573" s="269"/>
      <c r="J1573" s="21"/>
      <c r="K1573" s="270"/>
      <c r="L1573" s="37"/>
      <c r="N1573" s="37"/>
      <c r="O1573" s="29"/>
      <c r="U1573" s="207"/>
      <c r="X1573" s="9"/>
    </row>
    <row r="1574" spans="3:24">
      <c r="C1574"/>
      <c r="D1574" s="2"/>
      <c r="E1574" s="2"/>
      <c r="F1574" s="38"/>
      <c r="G1574" s="38"/>
      <c r="H1574" s="38"/>
      <c r="I1574" s="269"/>
      <c r="J1574" s="21"/>
      <c r="K1574" s="270"/>
      <c r="L1574" s="37"/>
      <c r="N1574" s="37"/>
      <c r="O1574" s="29"/>
      <c r="U1574" s="207"/>
      <c r="X1574" s="9"/>
    </row>
    <row r="1575" spans="3:24">
      <c r="C1575"/>
      <c r="D1575" s="2"/>
      <c r="E1575" s="2"/>
      <c r="F1575" s="38"/>
      <c r="G1575" s="38"/>
      <c r="H1575" s="38"/>
      <c r="I1575" s="269"/>
      <c r="J1575" s="21"/>
      <c r="K1575" s="270"/>
      <c r="L1575" s="37"/>
      <c r="N1575" s="37"/>
      <c r="O1575" s="29"/>
      <c r="U1575" s="207"/>
      <c r="X1575" s="9"/>
    </row>
    <row r="1576" spans="3:24">
      <c r="C1576"/>
      <c r="D1576" s="2"/>
      <c r="E1576" s="2"/>
      <c r="F1576" s="38"/>
      <c r="G1576" s="38"/>
      <c r="H1576" s="38"/>
      <c r="I1576" s="269"/>
      <c r="J1576" s="21"/>
      <c r="K1576" s="270"/>
      <c r="L1576" s="37"/>
      <c r="N1576" s="37"/>
      <c r="O1576" s="29"/>
      <c r="U1576" s="207"/>
      <c r="X1576" s="9"/>
    </row>
    <row r="1577" spans="3:24">
      <c r="C1577"/>
      <c r="D1577" s="2"/>
      <c r="E1577" s="2"/>
      <c r="F1577" s="38"/>
      <c r="G1577" s="38"/>
      <c r="H1577" s="38"/>
      <c r="I1577" s="269"/>
      <c r="J1577" s="21"/>
      <c r="K1577" s="270"/>
      <c r="L1577" s="37"/>
      <c r="N1577" s="37"/>
      <c r="O1577" s="29"/>
      <c r="U1577" s="207"/>
      <c r="X1577" s="9"/>
    </row>
    <row r="1578" spans="3:24">
      <c r="C1578"/>
      <c r="D1578" s="2"/>
      <c r="E1578" s="2"/>
      <c r="F1578" s="38"/>
      <c r="G1578" s="38"/>
      <c r="H1578" s="38"/>
      <c r="I1578" s="269"/>
      <c r="J1578" s="21"/>
      <c r="K1578" s="270"/>
      <c r="L1578" s="37"/>
      <c r="N1578" s="37"/>
      <c r="O1578" s="29"/>
      <c r="U1578" s="207"/>
      <c r="X1578" s="9"/>
    </row>
    <row r="1579" spans="3:24">
      <c r="C1579"/>
      <c r="D1579" s="2"/>
      <c r="E1579" s="2"/>
      <c r="F1579" s="38"/>
      <c r="G1579" s="38"/>
      <c r="H1579" s="38"/>
      <c r="I1579" s="269"/>
      <c r="J1579" s="21"/>
      <c r="K1579" s="270"/>
      <c r="L1579" s="37"/>
      <c r="N1579" s="37"/>
      <c r="O1579" s="29"/>
      <c r="U1579" s="207"/>
      <c r="X1579" s="9"/>
    </row>
    <row r="1580" spans="3:24">
      <c r="C1580"/>
      <c r="D1580" s="2"/>
      <c r="E1580" s="2"/>
      <c r="F1580" s="38"/>
      <c r="G1580" s="38"/>
      <c r="H1580" s="38"/>
      <c r="I1580" s="269"/>
      <c r="J1580" s="21"/>
      <c r="K1580" s="270"/>
      <c r="L1580" s="37"/>
      <c r="N1580" s="37"/>
      <c r="O1580" s="29"/>
      <c r="U1580" s="207"/>
      <c r="X1580" s="9"/>
    </row>
    <row r="1581" spans="3:24">
      <c r="C1581"/>
      <c r="D1581" s="2"/>
      <c r="E1581" s="2"/>
      <c r="F1581" s="38"/>
      <c r="G1581" s="38"/>
      <c r="H1581" s="38"/>
      <c r="I1581" s="269"/>
      <c r="J1581" s="21"/>
      <c r="K1581" s="270"/>
      <c r="L1581" s="37"/>
      <c r="N1581" s="37"/>
      <c r="O1581" s="29"/>
      <c r="U1581" s="207"/>
      <c r="X1581" s="9"/>
    </row>
    <row r="1582" spans="3:24">
      <c r="C1582"/>
      <c r="D1582" s="2"/>
      <c r="E1582" s="2"/>
      <c r="F1582" s="38"/>
      <c r="G1582" s="38"/>
      <c r="H1582" s="38"/>
      <c r="I1582" s="269"/>
      <c r="J1582" s="21"/>
      <c r="K1582" s="270"/>
      <c r="L1582" s="37"/>
      <c r="N1582" s="37"/>
      <c r="O1582" s="29"/>
      <c r="U1582" s="207"/>
      <c r="X1582" s="9"/>
    </row>
    <row r="1583" spans="3:24">
      <c r="C1583"/>
      <c r="D1583" s="2"/>
      <c r="E1583" s="2"/>
      <c r="F1583" s="38"/>
      <c r="G1583" s="38"/>
      <c r="H1583" s="38"/>
      <c r="I1583" s="269"/>
      <c r="J1583" s="21"/>
      <c r="K1583" s="270"/>
      <c r="L1583" s="37"/>
      <c r="N1583" s="37"/>
      <c r="O1583" s="29"/>
      <c r="U1583" s="207"/>
      <c r="X1583" s="9"/>
    </row>
    <row r="1584" spans="3:24">
      <c r="C1584"/>
      <c r="D1584" s="2"/>
      <c r="E1584" s="2"/>
      <c r="F1584" s="38"/>
      <c r="G1584" s="38"/>
      <c r="H1584" s="38"/>
      <c r="I1584" s="269"/>
      <c r="J1584" s="21"/>
      <c r="K1584" s="270"/>
      <c r="L1584" s="37"/>
      <c r="N1584" s="37"/>
      <c r="O1584" s="29"/>
      <c r="U1584" s="207"/>
      <c r="X1584" s="9"/>
    </row>
    <row r="1585" spans="3:24">
      <c r="C1585"/>
      <c r="D1585" s="2"/>
      <c r="E1585" s="2"/>
      <c r="F1585" s="38"/>
      <c r="G1585" s="38"/>
      <c r="H1585" s="38"/>
      <c r="I1585" s="269"/>
      <c r="J1585" s="21"/>
      <c r="K1585" s="270"/>
      <c r="L1585" s="37"/>
      <c r="N1585" s="37"/>
      <c r="O1585" s="29"/>
      <c r="U1585" s="207"/>
      <c r="X1585" s="9"/>
    </row>
    <row r="1586" spans="3:24">
      <c r="C1586"/>
      <c r="D1586" s="2"/>
      <c r="E1586" s="2"/>
      <c r="F1586" s="38"/>
      <c r="G1586" s="38"/>
      <c r="H1586" s="38"/>
      <c r="I1586" s="269"/>
      <c r="J1586" s="21"/>
      <c r="K1586" s="270"/>
      <c r="L1586" s="37"/>
      <c r="N1586" s="37"/>
      <c r="O1586" s="29"/>
      <c r="U1586" s="207"/>
      <c r="X1586" s="9"/>
    </row>
    <row r="1587" spans="3:24">
      <c r="C1587"/>
      <c r="D1587" s="2"/>
      <c r="E1587" s="2"/>
      <c r="F1587" s="38"/>
      <c r="G1587" s="38"/>
      <c r="H1587" s="38"/>
      <c r="I1587" s="269"/>
      <c r="J1587" s="21"/>
      <c r="K1587" s="270"/>
      <c r="L1587" s="37"/>
      <c r="N1587" s="37"/>
      <c r="O1587" s="29"/>
      <c r="U1587" s="207"/>
      <c r="X1587" s="9"/>
    </row>
    <row r="1588" spans="3:24">
      <c r="C1588"/>
      <c r="D1588" s="2"/>
      <c r="E1588" s="2"/>
      <c r="F1588" s="38"/>
      <c r="G1588" s="38"/>
      <c r="H1588" s="38"/>
      <c r="I1588" s="269"/>
      <c r="J1588" s="21"/>
      <c r="K1588" s="270"/>
      <c r="L1588" s="37"/>
      <c r="N1588" s="37"/>
      <c r="O1588" s="29"/>
      <c r="U1588" s="207"/>
      <c r="X1588" s="9"/>
    </row>
    <row r="1589" spans="3:24">
      <c r="C1589"/>
      <c r="D1589" s="2"/>
      <c r="E1589" s="2"/>
      <c r="F1589" s="38"/>
      <c r="G1589" s="38"/>
      <c r="H1589" s="38"/>
      <c r="I1589" s="269"/>
      <c r="J1589" s="21"/>
      <c r="K1589" s="270"/>
      <c r="L1589" s="37"/>
      <c r="N1589" s="37"/>
      <c r="O1589" s="29"/>
      <c r="U1589" s="207"/>
      <c r="X1589" s="9"/>
    </row>
    <row r="1590" spans="3:24">
      <c r="C1590"/>
      <c r="D1590" s="2"/>
      <c r="E1590" s="2"/>
      <c r="F1590" s="38"/>
      <c r="G1590" s="38"/>
      <c r="H1590" s="38"/>
      <c r="I1590" s="269"/>
      <c r="J1590" s="21"/>
      <c r="K1590" s="270"/>
      <c r="L1590" s="37"/>
      <c r="N1590" s="37"/>
      <c r="O1590" s="29"/>
      <c r="U1590" s="207"/>
      <c r="X1590" s="9"/>
    </row>
    <row r="1591" spans="3:24">
      <c r="C1591"/>
      <c r="D1591" s="2"/>
      <c r="E1591" s="2"/>
      <c r="F1591" s="38"/>
      <c r="G1591" s="38"/>
      <c r="H1591" s="38"/>
      <c r="I1591" s="269"/>
      <c r="J1591" s="21"/>
      <c r="K1591" s="270"/>
      <c r="L1591" s="37"/>
      <c r="N1591" s="37"/>
      <c r="O1591" s="29"/>
      <c r="U1591" s="207"/>
      <c r="X1591" s="9"/>
    </row>
    <row r="1592" spans="3:24">
      <c r="C1592"/>
      <c r="D1592" s="2"/>
      <c r="E1592" s="2"/>
      <c r="F1592" s="38"/>
      <c r="G1592" s="38"/>
      <c r="H1592" s="38"/>
      <c r="I1592" s="269"/>
      <c r="J1592" s="21"/>
      <c r="K1592" s="270"/>
      <c r="L1592" s="37"/>
      <c r="N1592" s="37"/>
      <c r="O1592" s="29"/>
      <c r="U1592" s="207"/>
      <c r="X1592" s="9"/>
    </row>
    <row r="1593" spans="3:24">
      <c r="C1593"/>
      <c r="D1593" s="2"/>
      <c r="E1593" s="2"/>
      <c r="F1593" s="38"/>
      <c r="G1593" s="38"/>
      <c r="H1593" s="38"/>
      <c r="I1593" s="269"/>
      <c r="J1593" s="21"/>
      <c r="K1593" s="270"/>
      <c r="L1593" s="37"/>
      <c r="N1593" s="37"/>
      <c r="O1593" s="29"/>
      <c r="U1593" s="207"/>
      <c r="X1593" s="9"/>
    </row>
    <row r="1594" spans="3:24">
      <c r="C1594"/>
      <c r="D1594" s="2"/>
      <c r="E1594" s="2"/>
      <c r="F1594" s="38"/>
      <c r="G1594" s="38"/>
      <c r="H1594" s="38"/>
      <c r="I1594" s="269"/>
      <c r="J1594" s="21"/>
      <c r="K1594" s="270"/>
      <c r="L1594" s="37"/>
      <c r="N1594" s="37"/>
      <c r="O1594" s="29"/>
      <c r="U1594" s="207"/>
      <c r="X1594" s="9"/>
    </row>
    <row r="1595" spans="3:24">
      <c r="C1595"/>
      <c r="D1595" s="2"/>
      <c r="E1595" s="2"/>
      <c r="F1595" s="38"/>
      <c r="G1595" s="38"/>
      <c r="H1595" s="38"/>
      <c r="I1595" s="269"/>
      <c r="J1595" s="21"/>
      <c r="K1595" s="270"/>
      <c r="L1595" s="37"/>
      <c r="N1595" s="37"/>
      <c r="O1595" s="29"/>
      <c r="U1595" s="207"/>
      <c r="X1595" s="9"/>
    </row>
    <row r="1596" spans="3:24">
      <c r="C1596"/>
      <c r="D1596" s="2"/>
      <c r="E1596" s="2"/>
      <c r="F1596" s="38"/>
      <c r="G1596" s="38"/>
      <c r="H1596" s="38"/>
      <c r="I1596" s="269"/>
      <c r="J1596" s="21"/>
      <c r="K1596" s="270"/>
      <c r="L1596" s="37"/>
      <c r="N1596" s="37"/>
      <c r="O1596" s="29"/>
      <c r="U1596" s="207"/>
      <c r="X1596" s="9"/>
    </row>
    <row r="1597" spans="3:24">
      <c r="C1597"/>
      <c r="D1597" s="2"/>
      <c r="E1597" s="2"/>
      <c r="F1597" s="38"/>
      <c r="G1597" s="38"/>
      <c r="H1597" s="38"/>
      <c r="I1597" s="269"/>
      <c r="J1597" s="21"/>
      <c r="K1597" s="270"/>
      <c r="L1597" s="37"/>
      <c r="N1597" s="37"/>
      <c r="O1597" s="29"/>
      <c r="U1597" s="207"/>
      <c r="X1597" s="9"/>
    </row>
    <row r="1598" spans="3:24">
      <c r="C1598"/>
      <c r="D1598" s="2"/>
      <c r="E1598" s="2"/>
      <c r="F1598" s="38"/>
      <c r="G1598" s="38"/>
      <c r="H1598" s="38"/>
      <c r="I1598" s="269"/>
      <c r="J1598" s="21"/>
      <c r="K1598" s="270"/>
      <c r="L1598" s="37"/>
      <c r="N1598" s="37"/>
      <c r="O1598" s="29"/>
      <c r="U1598" s="207"/>
      <c r="X1598" s="9"/>
    </row>
    <row r="1599" spans="3:24">
      <c r="C1599"/>
      <c r="D1599" s="2"/>
      <c r="E1599" s="2"/>
      <c r="F1599" s="38"/>
      <c r="G1599" s="38"/>
      <c r="H1599" s="38"/>
      <c r="I1599" s="269"/>
      <c r="J1599" s="21"/>
      <c r="K1599" s="270"/>
      <c r="L1599" s="37"/>
      <c r="N1599" s="37"/>
      <c r="O1599" s="29"/>
      <c r="U1599" s="207"/>
      <c r="X1599" s="9"/>
    </row>
    <row r="1600" spans="3:24">
      <c r="C1600"/>
      <c r="D1600" s="2"/>
      <c r="E1600" s="2"/>
      <c r="F1600" s="38"/>
      <c r="G1600" s="38"/>
      <c r="H1600" s="38"/>
      <c r="I1600" s="269"/>
      <c r="J1600" s="21"/>
      <c r="K1600" s="270"/>
      <c r="L1600" s="37"/>
      <c r="N1600" s="37"/>
      <c r="O1600" s="29"/>
      <c r="U1600" s="207"/>
      <c r="X1600" s="9"/>
    </row>
    <row r="1601" spans="3:24">
      <c r="C1601"/>
      <c r="D1601" s="2"/>
      <c r="E1601" s="2"/>
      <c r="F1601" s="38"/>
      <c r="G1601" s="38"/>
      <c r="H1601" s="38"/>
      <c r="I1601" s="269"/>
      <c r="J1601" s="21"/>
      <c r="K1601" s="270"/>
      <c r="L1601" s="37"/>
      <c r="N1601" s="37"/>
      <c r="O1601" s="29"/>
      <c r="U1601" s="207"/>
      <c r="X1601" s="9"/>
    </row>
    <row r="1602" spans="3:24">
      <c r="C1602"/>
      <c r="D1602" s="2"/>
      <c r="E1602" s="2"/>
      <c r="F1602" s="38"/>
      <c r="G1602" s="38"/>
      <c r="H1602" s="38"/>
      <c r="I1602" s="269"/>
      <c r="J1602" s="21"/>
      <c r="K1602" s="270"/>
      <c r="L1602" s="37"/>
      <c r="N1602" s="37"/>
      <c r="O1602" s="29"/>
      <c r="U1602" s="207"/>
      <c r="X1602" s="9"/>
    </row>
    <row r="1603" spans="3:24">
      <c r="C1603"/>
      <c r="D1603" s="2"/>
      <c r="E1603" s="2"/>
      <c r="F1603" s="38"/>
      <c r="G1603" s="38"/>
      <c r="H1603" s="38"/>
      <c r="I1603" s="269"/>
      <c r="J1603" s="21"/>
      <c r="K1603" s="270"/>
      <c r="L1603" s="37"/>
      <c r="N1603" s="37"/>
      <c r="O1603" s="29"/>
      <c r="U1603" s="207"/>
      <c r="X1603" s="9"/>
    </row>
    <row r="1604" spans="3:24">
      <c r="C1604"/>
      <c r="D1604" s="2"/>
      <c r="E1604" s="2"/>
      <c r="F1604" s="38"/>
      <c r="G1604" s="38"/>
      <c r="H1604" s="38"/>
      <c r="I1604" s="269"/>
      <c r="J1604" s="21"/>
      <c r="K1604" s="270"/>
      <c r="L1604" s="37"/>
      <c r="N1604" s="37"/>
      <c r="O1604" s="29"/>
      <c r="U1604" s="207"/>
      <c r="X1604" s="9"/>
    </row>
    <row r="1605" spans="3:24">
      <c r="C1605"/>
      <c r="D1605" s="2"/>
      <c r="E1605" s="2"/>
      <c r="F1605" s="38"/>
      <c r="G1605" s="38"/>
      <c r="H1605" s="38"/>
      <c r="I1605" s="269"/>
      <c r="J1605" s="21"/>
      <c r="K1605" s="270"/>
      <c r="L1605" s="37"/>
      <c r="N1605" s="37"/>
      <c r="O1605" s="29"/>
      <c r="U1605" s="207"/>
      <c r="X1605" s="9"/>
    </row>
    <row r="1606" spans="3:24">
      <c r="C1606"/>
      <c r="D1606" s="2"/>
      <c r="E1606" s="2"/>
      <c r="F1606" s="38"/>
      <c r="G1606" s="38"/>
      <c r="H1606" s="38"/>
      <c r="I1606" s="269"/>
      <c r="J1606" s="21"/>
      <c r="K1606" s="270"/>
      <c r="L1606" s="37"/>
      <c r="N1606" s="37"/>
      <c r="O1606" s="29"/>
      <c r="U1606" s="207"/>
      <c r="X1606" s="9"/>
    </row>
    <row r="1607" spans="3:24">
      <c r="C1607"/>
      <c r="D1607" s="2"/>
      <c r="E1607" s="2"/>
      <c r="F1607" s="38"/>
      <c r="G1607" s="38"/>
      <c r="H1607" s="38"/>
      <c r="I1607" s="269"/>
      <c r="J1607" s="21"/>
      <c r="K1607" s="270"/>
      <c r="L1607" s="37"/>
      <c r="N1607" s="37"/>
      <c r="O1607" s="29"/>
      <c r="U1607" s="207"/>
      <c r="X1607" s="9"/>
    </row>
    <row r="1608" spans="3:24">
      <c r="C1608"/>
      <c r="D1608" s="2"/>
      <c r="E1608" s="2"/>
      <c r="F1608" s="38"/>
      <c r="G1608" s="38"/>
      <c r="H1608" s="38"/>
      <c r="I1608" s="269"/>
      <c r="J1608" s="21"/>
      <c r="K1608" s="270"/>
      <c r="L1608" s="37"/>
      <c r="N1608" s="37"/>
      <c r="O1608" s="29"/>
      <c r="U1608" s="207"/>
      <c r="X1608" s="9"/>
    </row>
    <row r="1609" spans="3:24">
      <c r="C1609"/>
      <c r="D1609" s="2"/>
      <c r="E1609" s="2"/>
      <c r="F1609" s="38"/>
      <c r="G1609" s="38"/>
      <c r="H1609" s="38"/>
      <c r="I1609" s="269"/>
      <c r="J1609" s="21"/>
      <c r="K1609" s="270"/>
      <c r="L1609" s="37"/>
      <c r="N1609" s="37"/>
      <c r="O1609" s="29"/>
      <c r="U1609" s="207"/>
      <c r="X1609" s="9"/>
    </row>
    <row r="1610" spans="3:24">
      <c r="C1610"/>
      <c r="D1610" s="2"/>
      <c r="E1610" s="2"/>
      <c r="F1610" s="38"/>
      <c r="G1610" s="38"/>
      <c r="H1610" s="38"/>
      <c r="I1610" s="269"/>
      <c r="J1610" s="21"/>
      <c r="K1610" s="270"/>
      <c r="L1610" s="37"/>
      <c r="N1610" s="37"/>
      <c r="O1610" s="29"/>
      <c r="U1610" s="207"/>
      <c r="X1610" s="9"/>
    </row>
    <row r="1611" spans="3:24">
      <c r="C1611"/>
      <c r="D1611" s="2"/>
      <c r="E1611" s="2"/>
      <c r="F1611" s="38"/>
      <c r="G1611" s="38"/>
      <c r="H1611" s="38"/>
      <c r="I1611" s="269"/>
      <c r="J1611" s="21"/>
      <c r="K1611" s="270"/>
      <c r="L1611" s="37"/>
      <c r="N1611" s="37"/>
      <c r="O1611" s="29"/>
      <c r="U1611" s="207"/>
      <c r="X1611" s="9"/>
    </row>
    <row r="1612" spans="3:24">
      <c r="C1612"/>
      <c r="D1612" s="2"/>
      <c r="E1612" s="2"/>
      <c r="F1612" s="38"/>
      <c r="G1612" s="38"/>
      <c r="H1612" s="38"/>
      <c r="I1612" s="269"/>
      <c r="J1612" s="21"/>
      <c r="K1612" s="270"/>
      <c r="L1612" s="37"/>
      <c r="N1612" s="37"/>
      <c r="O1612" s="29"/>
      <c r="U1612" s="207"/>
      <c r="X1612" s="9"/>
    </row>
    <row r="1613" spans="3:24">
      <c r="C1613"/>
      <c r="D1613" s="2"/>
      <c r="E1613" s="2"/>
      <c r="F1613" s="38"/>
      <c r="G1613" s="38"/>
      <c r="H1613" s="38"/>
      <c r="I1613" s="269"/>
      <c r="J1613" s="21"/>
      <c r="K1613" s="270"/>
      <c r="L1613" s="37"/>
      <c r="N1613" s="37"/>
      <c r="O1613" s="29"/>
      <c r="U1613" s="207"/>
      <c r="X1613" s="9"/>
    </row>
    <row r="1614" spans="3:24">
      <c r="C1614"/>
      <c r="D1614" s="2"/>
      <c r="E1614" s="2"/>
      <c r="F1614" s="38"/>
      <c r="G1614" s="38"/>
      <c r="H1614" s="38"/>
      <c r="I1614" s="269"/>
      <c r="J1614" s="21"/>
      <c r="K1614" s="270"/>
      <c r="L1614" s="37"/>
      <c r="N1614" s="37"/>
      <c r="O1614" s="29"/>
      <c r="U1614" s="207"/>
      <c r="X1614" s="9"/>
    </row>
    <row r="1615" spans="3:24">
      <c r="C1615"/>
      <c r="D1615" s="2"/>
      <c r="E1615" s="2"/>
      <c r="F1615" s="38"/>
      <c r="G1615" s="38"/>
      <c r="H1615" s="38"/>
      <c r="I1615" s="269"/>
      <c r="J1615" s="21"/>
      <c r="K1615" s="270"/>
      <c r="L1615" s="37"/>
      <c r="N1615" s="37"/>
      <c r="O1615" s="29"/>
      <c r="U1615" s="207"/>
      <c r="X1615" s="9"/>
    </row>
    <row r="1616" spans="3:24">
      <c r="C1616"/>
      <c r="D1616" s="2"/>
      <c r="E1616" s="2"/>
      <c r="F1616" s="38"/>
      <c r="G1616" s="38"/>
      <c r="H1616" s="38"/>
      <c r="I1616" s="269"/>
      <c r="J1616" s="21"/>
      <c r="K1616" s="270"/>
      <c r="L1616" s="37"/>
      <c r="N1616" s="37"/>
      <c r="O1616" s="29"/>
      <c r="U1616" s="207"/>
      <c r="X1616" s="9"/>
    </row>
    <row r="1617" spans="3:24">
      <c r="C1617"/>
      <c r="D1617" s="2"/>
      <c r="E1617" s="2"/>
      <c r="F1617" s="38"/>
      <c r="G1617" s="38"/>
      <c r="H1617" s="38"/>
      <c r="I1617" s="269"/>
      <c r="J1617" s="21"/>
      <c r="K1617" s="270"/>
      <c r="L1617" s="37"/>
      <c r="N1617" s="37"/>
      <c r="O1617" s="29"/>
      <c r="U1617" s="207"/>
      <c r="X1617" s="9"/>
    </row>
    <row r="1618" spans="3:24">
      <c r="C1618"/>
      <c r="D1618" s="2"/>
      <c r="E1618" s="2"/>
      <c r="F1618" s="38"/>
      <c r="G1618" s="38"/>
      <c r="H1618" s="38"/>
      <c r="I1618" s="269"/>
      <c r="J1618" s="21"/>
      <c r="K1618" s="270"/>
      <c r="L1618" s="37"/>
      <c r="N1618" s="37"/>
      <c r="O1618" s="29"/>
      <c r="U1618" s="207"/>
      <c r="X1618" s="9"/>
    </row>
    <row r="1619" spans="3:24">
      <c r="C1619"/>
      <c r="D1619" s="2"/>
      <c r="E1619" s="2"/>
      <c r="F1619" s="38"/>
      <c r="G1619" s="38"/>
      <c r="H1619" s="38"/>
      <c r="I1619" s="269"/>
      <c r="J1619" s="21"/>
      <c r="K1619" s="270"/>
      <c r="L1619" s="37"/>
      <c r="N1619" s="37"/>
      <c r="O1619" s="29"/>
      <c r="U1619" s="207"/>
      <c r="X1619" s="9"/>
    </row>
    <row r="1620" spans="3:24">
      <c r="C1620"/>
      <c r="D1620" s="2"/>
      <c r="E1620" s="2"/>
      <c r="F1620" s="38"/>
      <c r="G1620" s="38"/>
      <c r="H1620" s="38"/>
      <c r="I1620" s="269"/>
      <c r="J1620" s="21"/>
      <c r="K1620" s="270"/>
      <c r="L1620" s="37"/>
      <c r="N1620" s="37"/>
      <c r="O1620" s="29"/>
      <c r="U1620" s="207"/>
      <c r="X1620" s="9"/>
    </row>
    <row r="1621" spans="3:24">
      <c r="C1621"/>
      <c r="D1621" s="2"/>
      <c r="E1621" s="2"/>
      <c r="F1621" s="38"/>
      <c r="G1621" s="38"/>
      <c r="H1621" s="38"/>
      <c r="I1621" s="269"/>
      <c r="J1621" s="21"/>
      <c r="K1621" s="270"/>
      <c r="L1621" s="37"/>
      <c r="N1621" s="37"/>
      <c r="O1621" s="29"/>
      <c r="U1621" s="207"/>
      <c r="X1621" s="9"/>
    </row>
    <row r="1622" spans="3:24">
      <c r="C1622"/>
      <c r="D1622" s="2"/>
      <c r="E1622" s="2"/>
      <c r="F1622" s="38"/>
      <c r="G1622" s="38"/>
      <c r="H1622" s="38"/>
      <c r="I1622" s="269"/>
      <c r="J1622" s="21"/>
      <c r="K1622" s="270"/>
      <c r="L1622" s="37"/>
      <c r="N1622" s="37"/>
      <c r="O1622" s="29"/>
      <c r="U1622" s="207"/>
      <c r="X1622" s="9"/>
    </row>
    <row r="1623" spans="3:24">
      <c r="C1623"/>
      <c r="D1623" s="2"/>
      <c r="E1623" s="2"/>
      <c r="F1623" s="38"/>
      <c r="G1623" s="38"/>
      <c r="H1623" s="38"/>
      <c r="I1623" s="269"/>
      <c r="J1623" s="21"/>
      <c r="K1623" s="270"/>
      <c r="L1623" s="37"/>
      <c r="N1623" s="37"/>
      <c r="O1623" s="29"/>
      <c r="U1623" s="207"/>
      <c r="X1623" s="9"/>
    </row>
    <row r="1624" spans="3:24">
      <c r="C1624"/>
      <c r="D1624" s="2"/>
      <c r="E1624" s="2"/>
      <c r="F1624" s="38"/>
      <c r="G1624" s="38"/>
      <c r="H1624" s="38"/>
      <c r="I1624" s="269"/>
      <c r="J1624" s="21"/>
      <c r="K1624" s="270"/>
      <c r="L1624" s="37"/>
      <c r="N1624" s="37"/>
      <c r="O1624" s="29"/>
      <c r="U1624" s="207"/>
      <c r="X1624" s="9"/>
    </row>
    <row r="1625" spans="3:24">
      <c r="C1625"/>
      <c r="D1625" s="2"/>
      <c r="E1625" s="2"/>
      <c r="F1625" s="38"/>
      <c r="G1625" s="38"/>
      <c r="H1625" s="38"/>
      <c r="I1625" s="269"/>
      <c r="J1625" s="21"/>
      <c r="K1625" s="270"/>
      <c r="L1625" s="37"/>
      <c r="N1625" s="37"/>
      <c r="O1625" s="29"/>
      <c r="U1625" s="207"/>
      <c r="X1625" s="9"/>
    </row>
    <row r="1626" spans="3:24">
      <c r="C1626"/>
      <c r="D1626" s="2"/>
      <c r="E1626" s="2"/>
      <c r="F1626" s="38"/>
      <c r="G1626" s="38"/>
      <c r="H1626" s="38"/>
      <c r="I1626" s="269"/>
      <c r="J1626" s="21"/>
      <c r="K1626" s="270"/>
      <c r="L1626" s="37"/>
      <c r="N1626" s="37"/>
      <c r="O1626" s="29"/>
      <c r="U1626" s="207"/>
      <c r="X1626" s="9"/>
    </row>
    <row r="1627" spans="3:24">
      <c r="C1627"/>
      <c r="D1627" s="2"/>
      <c r="E1627" s="2"/>
      <c r="F1627" s="38"/>
      <c r="G1627" s="38"/>
      <c r="H1627" s="38"/>
      <c r="I1627" s="269"/>
      <c r="J1627" s="21"/>
      <c r="K1627" s="270"/>
      <c r="L1627" s="37"/>
      <c r="N1627" s="37"/>
      <c r="O1627" s="29"/>
      <c r="U1627" s="207"/>
      <c r="X1627" s="9"/>
    </row>
    <row r="1628" spans="3:24">
      <c r="C1628"/>
      <c r="D1628" s="2"/>
      <c r="E1628" s="2"/>
      <c r="F1628" s="38"/>
      <c r="G1628" s="38"/>
      <c r="H1628" s="38"/>
      <c r="I1628" s="269"/>
      <c r="J1628" s="21"/>
      <c r="K1628" s="270"/>
      <c r="L1628" s="37"/>
      <c r="N1628" s="37"/>
      <c r="O1628" s="29"/>
      <c r="U1628" s="207"/>
      <c r="X1628" s="9"/>
    </row>
    <row r="1629" spans="3:24">
      <c r="C1629"/>
      <c r="D1629" s="2"/>
      <c r="E1629" s="2"/>
      <c r="F1629" s="38"/>
      <c r="G1629" s="38"/>
      <c r="H1629" s="38"/>
      <c r="I1629" s="269"/>
      <c r="J1629" s="21"/>
      <c r="K1629" s="270"/>
      <c r="L1629" s="37"/>
      <c r="N1629" s="37"/>
      <c r="O1629" s="29"/>
      <c r="U1629" s="207"/>
      <c r="X1629" s="9"/>
    </row>
    <row r="1630" spans="3:24">
      <c r="C1630"/>
      <c r="D1630" s="2"/>
      <c r="E1630" s="2"/>
      <c r="F1630" s="38"/>
      <c r="G1630" s="38"/>
      <c r="H1630" s="38"/>
      <c r="I1630" s="269"/>
      <c r="J1630" s="21"/>
      <c r="K1630" s="270"/>
      <c r="L1630" s="37"/>
      <c r="N1630" s="37"/>
      <c r="O1630" s="29"/>
      <c r="U1630" s="207"/>
      <c r="X1630" s="9"/>
    </row>
    <row r="1631" spans="3:24">
      <c r="C1631"/>
      <c r="D1631" s="2"/>
      <c r="E1631" s="2"/>
      <c r="F1631" s="38"/>
      <c r="G1631" s="38"/>
      <c r="H1631" s="38"/>
      <c r="I1631" s="269"/>
      <c r="J1631" s="21"/>
      <c r="K1631" s="270"/>
      <c r="L1631" s="37"/>
      <c r="N1631" s="37"/>
      <c r="O1631" s="29"/>
      <c r="U1631" s="207"/>
      <c r="X1631" s="9"/>
    </row>
    <row r="1632" spans="3:24">
      <c r="C1632"/>
      <c r="D1632" s="2"/>
      <c r="E1632" s="2"/>
      <c r="F1632" s="38"/>
      <c r="G1632" s="38"/>
      <c r="H1632" s="38"/>
      <c r="I1632" s="269"/>
      <c r="J1632" s="21"/>
      <c r="K1632" s="270"/>
      <c r="L1632" s="37"/>
      <c r="N1632" s="37"/>
      <c r="O1632" s="29"/>
      <c r="U1632" s="207"/>
      <c r="X1632" s="9"/>
    </row>
    <row r="1633" spans="3:24">
      <c r="C1633"/>
      <c r="D1633" s="2"/>
      <c r="E1633" s="2"/>
      <c r="F1633" s="38"/>
      <c r="G1633" s="38"/>
      <c r="H1633" s="38"/>
      <c r="I1633" s="269"/>
      <c r="J1633" s="21"/>
      <c r="K1633" s="270"/>
      <c r="L1633" s="37"/>
      <c r="N1633" s="37"/>
      <c r="O1633" s="29"/>
      <c r="U1633" s="207"/>
      <c r="X1633" s="9"/>
    </row>
    <row r="1634" spans="3:24">
      <c r="C1634"/>
      <c r="D1634" s="2"/>
      <c r="E1634" s="2"/>
      <c r="F1634" s="38"/>
      <c r="G1634" s="38"/>
      <c r="H1634" s="38"/>
      <c r="I1634" s="269"/>
      <c r="J1634" s="21"/>
      <c r="K1634" s="270"/>
      <c r="L1634" s="37"/>
      <c r="N1634" s="37"/>
      <c r="O1634" s="29"/>
      <c r="U1634" s="207"/>
      <c r="X1634" s="9"/>
    </row>
    <row r="1635" spans="3:24">
      <c r="C1635"/>
      <c r="D1635" s="2"/>
      <c r="E1635" s="2"/>
      <c r="F1635" s="38"/>
      <c r="G1635" s="38"/>
      <c r="H1635" s="38"/>
      <c r="I1635" s="269"/>
      <c r="J1635" s="21"/>
      <c r="K1635" s="270"/>
      <c r="L1635" s="37"/>
      <c r="N1635" s="37"/>
      <c r="O1635" s="29"/>
      <c r="U1635" s="207"/>
      <c r="X1635" s="9"/>
    </row>
    <row r="1636" spans="3:24">
      <c r="C1636"/>
      <c r="D1636" s="2"/>
      <c r="E1636" s="2"/>
      <c r="F1636" s="38"/>
      <c r="G1636" s="38"/>
      <c r="H1636" s="38"/>
      <c r="I1636" s="269"/>
      <c r="J1636" s="21"/>
      <c r="K1636" s="270"/>
      <c r="L1636" s="37"/>
      <c r="N1636" s="37"/>
      <c r="O1636" s="29"/>
      <c r="U1636" s="207"/>
      <c r="X1636" s="9"/>
    </row>
    <row r="1637" spans="3:24">
      <c r="C1637"/>
      <c r="D1637" s="2"/>
      <c r="E1637" s="2"/>
      <c r="F1637" s="38"/>
      <c r="G1637" s="38"/>
      <c r="H1637" s="38"/>
      <c r="I1637" s="269"/>
      <c r="J1637" s="21"/>
      <c r="K1637" s="270"/>
      <c r="L1637" s="37"/>
      <c r="N1637" s="37"/>
      <c r="O1637" s="29"/>
      <c r="U1637" s="207"/>
      <c r="X1637" s="9"/>
    </row>
    <row r="1638" spans="3:24">
      <c r="C1638"/>
      <c r="D1638" s="2"/>
      <c r="E1638" s="2"/>
      <c r="F1638" s="38"/>
      <c r="G1638" s="38"/>
      <c r="H1638" s="38"/>
      <c r="I1638" s="269"/>
      <c r="J1638" s="21"/>
      <c r="K1638" s="270"/>
      <c r="L1638" s="37"/>
      <c r="N1638" s="37"/>
      <c r="O1638" s="29"/>
      <c r="U1638" s="207"/>
      <c r="X1638" s="9"/>
    </row>
    <row r="1639" spans="3:24">
      <c r="C1639"/>
      <c r="D1639" s="2"/>
      <c r="E1639" s="2"/>
      <c r="F1639" s="38"/>
      <c r="G1639" s="38"/>
      <c r="H1639" s="38"/>
      <c r="I1639" s="269"/>
      <c r="J1639" s="21"/>
      <c r="K1639" s="270"/>
      <c r="L1639" s="37"/>
      <c r="N1639" s="37"/>
      <c r="O1639" s="29"/>
      <c r="U1639" s="207"/>
      <c r="X1639" s="9"/>
    </row>
    <row r="1640" spans="3:24">
      <c r="C1640"/>
      <c r="D1640" s="2"/>
      <c r="E1640" s="2"/>
      <c r="F1640" s="38"/>
      <c r="G1640" s="38"/>
      <c r="H1640" s="38"/>
      <c r="I1640" s="269"/>
      <c r="J1640" s="21"/>
      <c r="K1640" s="270"/>
      <c r="L1640" s="37"/>
      <c r="N1640" s="37"/>
      <c r="O1640" s="29"/>
      <c r="U1640" s="207"/>
      <c r="X1640" s="9"/>
    </row>
    <row r="1641" spans="3:24">
      <c r="C1641"/>
      <c r="D1641" s="2"/>
      <c r="E1641" s="2"/>
      <c r="F1641" s="38"/>
      <c r="G1641" s="38"/>
      <c r="H1641" s="38"/>
      <c r="I1641" s="269"/>
      <c r="J1641" s="21"/>
      <c r="K1641" s="270"/>
      <c r="L1641" s="37"/>
      <c r="N1641" s="37"/>
      <c r="O1641" s="29"/>
      <c r="U1641" s="207"/>
      <c r="X1641" s="9"/>
    </row>
    <row r="1642" spans="3:24">
      <c r="C1642"/>
      <c r="D1642" s="2"/>
      <c r="E1642" s="2"/>
      <c r="F1642" s="38"/>
      <c r="G1642" s="38"/>
      <c r="H1642" s="38"/>
      <c r="I1642" s="269"/>
      <c r="J1642" s="21"/>
      <c r="K1642" s="270"/>
      <c r="L1642" s="37"/>
      <c r="N1642" s="37"/>
      <c r="O1642" s="29"/>
      <c r="U1642" s="207"/>
      <c r="X1642" s="9"/>
    </row>
    <row r="1643" spans="3:24">
      <c r="C1643"/>
      <c r="D1643" s="2"/>
      <c r="E1643" s="2"/>
      <c r="F1643" s="38"/>
      <c r="G1643" s="38"/>
      <c r="H1643" s="38"/>
      <c r="I1643" s="269"/>
      <c r="J1643" s="21"/>
      <c r="K1643" s="270"/>
      <c r="L1643" s="37"/>
      <c r="N1643" s="37"/>
      <c r="O1643" s="29"/>
      <c r="U1643" s="207"/>
      <c r="X1643" s="9"/>
    </row>
    <row r="1644" spans="3:24">
      <c r="C1644"/>
      <c r="D1644" s="2"/>
      <c r="E1644" s="2"/>
      <c r="F1644" s="38"/>
      <c r="G1644" s="38"/>
      <c r="H1644" s="38"/>
      <c r="I1644" s="269"/>
      <c r="J1644" s="21"/>
      <c r="K1644" s="270"/>
      <c r="L1644" s="37"/>
      <c r="N1644" s="37"/>
      <c r="O1644" s="29"/>
      <c r="U1644" s="207"/>
      <c r="X1644" s="9"/>
    </row>
    <row r="1645" spans="3:24">
      <c r="C1645"/>
      <c r="D1645" s="2"/>
      <c r="E1645" s="2"/>
      <c r="F1645" s="38"/>
      <c r="G1645" s="38"/>
      <c r="H1645" s="38"/>
      <c r="I1645" s="269"/>
      <c r="J1645" s="21"/>
      <c r="K1645" s="270"/>
      <c r="L1645" s="37"/>
      <c r="N1645" s="37"/>
      <c r="O1645" s="29"/>
      <c r="U1645" s="207"/>
      <c r="X1645" s="9"/>
    </row>
    <row r="1646" spans="3:24">
      <c r="C1646"/>
      <c r="D1646" s="2"/>
      <c r="E1646" s="2"/>
      <c r="F1646" s="38"/>
      <c r="G1646" s="38"/>
      <c r="H1646" s="38"/>
      <c r="I1646" s="269"/>
      <c r="J1646" s="21"/>
      <c r="K1646" s="270"/>
      <c r="L1646" s="37"/>
      <c r="N1646" s="37"/>
      <c r="O1646" s="29"/>
      <c r="U1646" s="207"/>
      <c r="X1646" s="9"/>
    </row>
    <row r="1647" spans="3:24">
      <c r="C1647"/>
      <c r="D1647" s="2"/>
      <c r="E1647" s="2"/>
      <c r="F1647" s="38"/>
      <c r="G1647" s="38"/>
      <c r="H1647" s="38"/>
      <c r="I1647" s="269"/>
      <c r="J1647" s="21"/>
      <c r="K1647" s="270"/>
      <c r="L1647" s="37"/>
      <c r="N1647" s="37"/>
      <c r="O1647" s="29"/>
      <c r="U1647" s="207"/>
      <c r="X1647" s="9"/>
    </row>
    <row r="1648" spans="3:24">
      <c r="C1648"/>
      <c r="D1648" s="2"/>
      <c r="E1648" s="2"/>
      <c r="F1648" s="38"/>
      <c r="G1648" s="38"/>
      <c r="H1648" s="38"/>
      <c r="I1648" s="269"/>
      <c r="J1648" s="21"/>
      <c r="K1648" s="270"/>
      <c r="L1648" s="37"/>
      <c r="N1648" s="37"/>
      <c r="O1648" s="29"/>
      <c r="U1648" s="207"/>
      <c r="X1648" s="9"/>
    </row>
    <row r="1649" spans="3:24">
      <c r="C1649"/>
      <c r="D1649" s="2"/>
      <c r="E1649" s="2"/>
      <c r="F1649" s="38"/>
      <c r="G1649" s="38"/>
      <c r="H1649" s="38"/>
      <c r="I1649" s="269"/>
      <c r="J1649" s="21"/>
      <c r="K1649" s="270"/>
      <c r="L1649" s="37"/>
      <c r="N1649" s="37"/>
      <c r="O1649" s="29"/>
      <c r="U1649" s="207"/>
      <c r="X1649" s="9"/>
    </row>
    <row r="1650" spans="3:24">
      <c r="C1650"/>
      <c r="D1650" s="2"/>
      <c r="E1650" s="2"/>
      <c r="F1650" s="38"/>
      <c r="G1650" s="38"/>
      <c r="H1650" s="38"/>
      <c r="I1650" s="269"/>
      <c r="J1650" s="21"/>
      <c r="K1650" s="270"/>
      <c r="L1650" s="37"/>
      <c r="N1650" s="37"/>
      <c r="O1650" s="29"/>
      <c r="U1650" s="207"/>
      <c r="X1650" s="9"/>
    </row>
    <row r="1651" spans="3:24">
      <c r="C1651"/>
      <c r="D1651" s="2"/>
      <c r="E1651" s="2"/>
      <c r="F1651" s="38"/>
      <c r="G1651" s="38"/>
      <c r="H1651" s="38"/>
      <c r="I1651" s="269"/>
      <c r="J1651" s="21"/>
      <c r="K1651" s="270"/>
      <c r="L1651" s="37"/>
      <c r="N1651" s="37"/>
      <c r="O1651" s="29"/>
      <c r="U1651" s="207"/>
      <c r="X1651" s="9"/>
    </row>
    <row r="1652" spans="3:24">
      <c r="C1652"/>
      <c r="D1652" s="2"/>
      <c r="E1652" s="2"/>
      <c r="F1652" s="38"/>
      <c r="G1652" s="38"/>
      <c r="H1652" s="38"/>
      <c r="I1652" s="269"/>
      <c r="J1652" s="21"/>
      <c r="K1652" s="270"/>
      <c r="L1652" s="37"/>
      <c r="N1652" s="37"/>
      <c r="O1652" s="29"/>
      <c r="U1652" s="207"/>
      <c r="X1652" s="9"/>
    </row>
    <row r="1653" spans="3:24">
      <c r="C1653"/>
      <c r="D1653" s="2"/>
      <c r="E1653" s="2"/>
      <c r="F1653" s="38"/>
      <c r="G1653" s="38"/>
      <c r="H1653" s="38"/>
      <c r="I1653" s="269"/>
      <c r="J1653" s="21"/>
      <c r="K1653" s="270"/>
      <c r="L1653" s="37"/>
      <c r="N1653" s="37"/>
      <c r="O1653" s="29"/>
      <c r="U1653" s="207"/>
      <c r="X1653" s="9"/>
    </row>
    <row r="1654" spans="3:24">
      <c r="C1654"/>
      <c r="D1654" s="2"/>
      <c r="E1654" s="2"/>
      <c r="F1654" s="38"/>
      <c r="G1654" s="38"/>
      <c r="H1654" s="38"/>
      <c r="I1654" s="269"/>
      <c r="J1654" s="21"/>
      <c r="K1654" s="270"/>
      <c r="L1654" s="37"/>
      <c r="N1654" s="37"/>
      <c r="O1654" s="29"/>
      <c r="U1654" s="207"/>
      <c r="X1654" s="9"/>
    </row>
    <row r="1655" spans="3:24">
      <c r="C1655"/>
      <c r="D1655" s="2"/>
      <c r="E1655" s="2"/>
      <c r="F1655" s="38"/>
      <c r="G1655" s="38"/>
      <c r="H1655" s="38"/>
      <c r="I1655" s="269"/>
      <c r="J1655" s="21"/>
      <c r="K1655" s="270"/>
      <c r="L1655" s="37"/>
      <c r="N1655" s="37"/>
      <c r="O1655" s="29"/>
      <c r="U1655" s="207"/>
      <c r="X1655" s="9"/>
    </row>
    <row r="1656" spans="3:24">
      <c r="C1656"/>
      <c r="D1656" s="2"/>
      <c r="E1656" s="2"/>
      <c r="F1656" s="38"/>
      <c r="G1656" s="38"/>
      <c r="H1656" s="38"/>
      <c r="I1656" s="269"/>
      <c r="J1656" s="21"/>
      <c r="K1656" s="270"/>
      <c r="L1656" s="37"/>
      <c r="N1656" s="37"/>
      <c r="O1656" s="29"/>
      <c r="U1656" s="207"/>
      <c r="X1656" s="9"/>
    </row>
    <row r="1657" spans="3:24">
      <c r="C1657"/>
      <c r="D1657" s="2"/>
      <c r="E1657" s="2"/>
      <c r="F1657" s="38"/>
      <c r="G1657" s="38"/>
      <c r="H1657" s="38"/>
      <c r="I1657" s="269"/>
      <c r="J1657" s="21"/>
      <c r="K1657" s="270"/>
      <c r="L1657" s="37"/>
      <c r="N1657" s="37"/>
      <c r="O1657" s="29"/>
      <c r="U1657" s="207"/>
      <c r="X1657" s="9"/>
    </row>
    <row r="1658" spans="3:24">
      <c r="C1658"/>
      <c r="D1658" s="2"/>
      <c r="E1658" s="2"/>
      <c r="F1658" s="38"/>
      <c r="G1658" s="38"/>
      <c r="H1658" s="38"/>
      <c r="I1658" s="269"/>
      <c r="J1658" s="21"/>
      <c r="K1658" s="270"/>
      <c r="L1658" s="37"/>
      <c r="N1658" s="37"/>
      <c r="O1658" s="29"/>
      <c r="U1658" s="207"/>
      <c r="X1658" s="9"/>
    </row>
    <row r="1659" spans="3:24">
      <c r="C1659"/>
      <c r="D1659" s="2"/>
      <c r="E1659" s="2"/>
      <c r="F1659" s="38"/>
      <c r="G1659" s="38"/>
      <c r="H1659" s="38"/>
      <c r="I1659" s="269"/>
      <c r="J1659" s="21"/>
      <c r="K1659" s="270"/>
      <c r="L1659" s="37"/>
      <c r="N1659" s="37"/>
      <c r="O1659" s="29"/>
      <c r="U1659" s="207"/>
      <c r="X1659" s="9"/>
    </row>
    <row r="1660" spans="3:24">
      <c r="C1660"/>
      <c r="D1660" s="2"/>
      <c r="E1660" s="2"/>
      <c r="F1660" s="38"/>
      <c r="G1660" s="38"/>
      <c r="H1660" s="38"/>
      <c r="I1660" s="269"/>
      <c r="J1660" s="21"/>
      <c r="K1660" s="270"/>
      <c r="L1660" s="37"/>
      <c r="N1660" s="37"/>
      <c r="O1660" s="29"/>
      <c r="U1660" s="207"/>
      <c r="X1660" s="9"/>
    </row>
    <row r="1661" spans="3:24">
      <c r="C1661"/>
      <c r="D1661" s="2"/>
      <c r="E1661" s="2"/>
      <c r="F1661" s="38"/>
      <c r="G1661" s="38"/>
      <c r="H1661" s="38"/>
      <c r="I1661" s="269"/>
      <c r="J1661" s="21"/>
      <c r="K1661" s="270"/>
      <c r="L1661" s="37"/>
      <c r="N1661" s="37"/>
      <c r="O1661" s="29"/>
      <c r="U1661" s="207"/>
      <c r="X1661" s="9"/>
    </row>
    <row r="1662" spans="3:24">
      <c r="C1662"/>
      <c r="D1662" s="2"/>
      <c r="E1662" s="2"/>
      <c r="F1662" s="38"/>
      <c r="G1662" s="38"/>
      <c r="H1662" s="38"/>
      <c r="I1662" s="269"/>
      <c r="J1662" s="21"/>
      <c r="K1662" s="270"/>
      <c r="L1662" s="37"/>
      <c r="N1662" s="37"/>
      <c r="O1662" s="29"/>
      <c r="U1662" s="207"/>
      <c r="X1662" s="9"/>
    </row>
    <row r="1663" spans="3:24">
      <c r="C1663"/>
      <c r="D1663" s="2"/>
      <c r="E1663" s="2"/>
      <c r="F1663" s="38"/>
      <c r="G1663" s="38"/>
      <c r="H1663" s="38"/>
      <c r="I1663" s="269"/>
      <c r="J1663" s="21"/>
      <c r="K1663" s="270"/>
      <c r="L1663" s="37"/>
      <c r="N1663" s="37"/>
      <c r="O1663" s="29"/>
      <c r="U1663" s="207"/>
      <c r="X1663" s="9"/>
    </row>
    <row r="1664" spans="3:24">
      <c r="C1664"/>
      <c r="D1664" s="2"/>
      <c r="E1664" s="2"/>
      <c r="F1664" s="38"/>
      <c r="G1664" s="38"/>
      <c r="H1664" s="38"/>
      <c r="I1664" s="269"/>
      <c r="J1664" s="21"/>
      <c r="K1664" s="270"/>
      <c r="L1664" s="37"/>
      <c r="N1664" s="37"/>
      <c r="O1664" s="29"/>
      <c r="U1664" s="207"/>
      <c r="X1664" s="9"/>
    </row>
    <row r="1665" spans="3:24">
      <c r="C1665"/>
      <c r="D1665" s="2"/>
      <c r="E1665" s="2"/>
      <c r="F1665" s="38"/>
      <c r="G1665" s="38"/>
      <c r="H1665" s="38"/>
      <c r="I1665" s="269"/>
      <c r="J1665" s="21"/>
      <c r="K1665" s="270"/>
      <c r="L1665" s="37"/>
      <c r="N1665" s="37"/>
      <c r="O1665" s="29"/>
      <c r="U1665" s="207"/>
      <c r="X1665" s="9"/>
    </row>
    <row r="1666" spans="3:24">
      <c r="C1666"/>
      <c r="D1666" s="2"/>
      <c r="E1666" s="2"/>
      <c r="F1666" s="38"/>
      <c r="G1666" s="38"/>
      <c r="H1666" s="38"/>
      <c r="I1666" s="269"/>
      <c r="J1666" s="21"/>
      <c r="K1666" s="270"/>
      <c r="L1666" s="37"/>
      <c r="N1666" s="37"/>
      <c r="O1666" s="29"/>
      <c r="U1666" s="207"/>
      <c r="X1666" s="9"/>
    </row>
    <row r="1667" spans="3:24">
      <c r="C1667"/>
      <c r="D1667" s="2"/>
      <c r="E1667" s="2"/>
      <c r="F1667" s="38"/>
      <c r="G1667" s="38"/>
      <c r="H1667" s="38"/>
      <c r="I1667" s="269"/>
      <c r="J1667" s="21"/>
      <c r="K1667" s="270"/>
      <c r="L1667" s="37"/>
      <c r="N1667" s="37"/>
      <c r="O1667" s="29"/>
      <c r="U1667" s="207"/>
      <c r="X1667" s="9"/>
    </row>
    <row r="1668" spans="3:24">
      <c r="C1668"/>
      <c r="D1668" s="2"/>
      <c r="E1668" s="2"/>
      <c r="F1668" s="38"/>
      <c r="G1668" s="38"/>
      <c r="H1668" s="38"/>
      <c r="I1668" s="269"/>
      <c r="J1668" s="21"/>
      <c r="K1668" s="270"/>
      <c r="L1668" s="37"/>
      <c r="N1668" s="37"/>
      <c r="O1668" s="29"/>
      <c r="U1668" s="207"/>
      <c r="X1668" s="9"/>
    </row>
    <row r="1669" spans="3:24">
      <c r="C1669"/>
      <c r="D1669" s="2"/>
      <c r="E1669" s="2"/>
      <c r="F1669" s="38"/>
      <c r="G1669" s="38"/>
      <c r="H1669" s="38"/>
      <c r="I1669" s="269"/>
      <c r="J1669" s="21"/>
      <c r="K1669" s="270"/>
      <c r="L1669" s="37"/>
      <c r="N1669" s="37"/>
      <c r="O1669" s="29"/>
      <c r="U1669" s="207"/>
      <c r="X1669" s="9"/>
    </row>
    <row r="1670" spans="3:24">
      <c r="C1670"/>
      <c r="D1670" s="2"/>
      <c r="E1670" s="2"/>
      <c r="F1670" s="38"/>
      <c r="G1670" s="38"/>
      <c r="H1670" s="38"/>
      <c r="I1670" s="269"/>
      <c r="J1670" s="21"/>
      <c r="K1670" s="270"/>
      <c r="L1670" s="37"/>
      <c r="N1670" s="37"/>
      <c r="O1670" s="29"/>
      <c r="U1670" s="207"/>
      <c r="X1670" s="9"/>
    </row>
    <row r="1671" spans="3:24">
      <c r="C1671"/>
      <c r="D1671" s="2"/>
      <c r="E1671" s="2"/>
      <c r="F1671" s="38"/>
      <c r="G1671" s="38"/>
      <c r="H1671" s="38"/>
      <c r="I1671" s="269"/>
      <c r="J1671" s="21"/>
      <c r="K1671" s="270"/>
      <c r="L1671" s="37"/>
      <c r="N1671" s="37"/>
      <c r="O1671" s="29"/>
      <c r="U1671" s="207"/>
      <c r="X1671" s="9"/>
    </row>
    <row r="1672" spans="3:24">
      <c r="C1672"/>
      <c r="D1672" s="2"/>
      <c r="E1672" s="2"/>
      <c r="F1672" s="38"/>
      <c r="G1672" s="38"/>
      <c r="H1672" s="38"/>
      <c r="I1672" s="269"/>
      <c r="J1672" s="21"/>
      <c r="K1672" s="270"/>
      <c r="L1672" s="37"/>
      <c r="N1672" s="37"/>
      <c r="O1672" s="29"/>
      <c r="U1672" s="207"/>
      <c r="X1672" s="9"/>
    </row>
    <row r="1673" spans="3:24">
      <c r="C1673"/>
      <c r="D1673" s="2"/>
      <c r="E1673" s="2"/>
      <c r="F1673" s="38"/>
      <c r="G1673" s="38"/>
      <c r="H1673" s="38"/>
      <c r="I1673" s="269"/>
      <c r="J1673" s="21"/>
      <c r="K1673" s="270"/>
      <c r="L1673" s="37"/>
      <c r="N1673" s="37"/>
      <c r="O1673" s="29"/>
      <c r="U1673" s="207"/>
      <c r="X1673" s="9"/>
    </row>
    <row r="1674" spans="3:24">
      <c r="C1674"/>
      <c r="D1674" s="2"/>
      <c r="E1674" s="2"/>
      <c r="F1674" s="38"/>
      <c r="G1674" s="38"/>
      <c r="H1674" s="38"/>
      <c r="I1674" s="269"/>
      <c r="J1674" s="21"/>
      <c r="K1674" s="270"/>
      <c r="L1674" s="37"/>
      <c r="N1674" s="37"/>
      <c r="O1674" s="29"/>
      <c r="U1674" s="207"/>
      <c r="X1674" s="9"/>
    </row>
    <row r="1675" spans="3:24">
      <c r="C1675"/>
      <c r="D1675" s="2"/>
      <c r="E1675" s="2"/>
      <c r="F1675" s="38"/>
      <c r="G1675" s="38"/>
      <c r="H1675" s="38"/>
      <c r="I1675" s="269"/>
      <c r="J1675" s="21"/>
      <c r="K1675" s="270"/>
      <c r="L1675" s="37"/>
      <c r="N1675" s="37"/>
      <c r="O1675" s="29"/>
      <c r="U1675" s="207"/>
      <c r="X1675" s="9"/>
    </row>
    <row r="1676" spans="3:24">
      <c r="C1676"/>
      <c r="D1676" s="2"/>
      <c r="E1676" s="2"/>
      <c r="F1676" s="38"/>
      <c r="G1676" s="38"/>
      <c r="H1676" s="38"/>
      <c r="I1676" s="269"/>
      <c r="J1676" s="21"/>
      <c r="K1676" s="270"/>
      <c r="L1676" s="37"/>
      <c r="N1676" s="37"/>
      <c r="O1676" s="29"/>
      <c r="U1676" s="207"/>
      <c r="X1676" s="9"/>
    </row>
    <row r="1677" spans="3:24">
      <c r="C1677"/>
      <c r="D1677" s="2"/>
      <c r="E1677" s="2"/>
      <c r="F1677" s="38"/>
      <c r="G1677" s="38"/>
      <c r="H1677" s="38"/>
      <c r="I1677" s="269"/>
      <c r="J1677" s="21"/>
      <c r="K1677" s="270"/>
      <c r="L1677" s="37"/>
      <c r="N1677" s="37"/>
      <c r="O1677" s="29"/>
      <c r="U1677" s="207"/>
      <c r="X1677" s="9"/>
    </row>
    <row r="1678" spans="3:24">
      <c r="C1678"/>
      <c r="D1678" s="2"/>
      <c r="E1678" s="2"/>
      <c r="F1678" s="38"/>
      <c r="G1678" s="38"/>
      <c r="H1678" s="38"/>
      <c r="I1678" s="269"/>
      <c r="J1678" s="21"/>
      <c r="K1678" s="270"/>
      <c r="L1678" s="37"/>
      <c r="N1678" s="37"/>
      <c r="O1678" s="29"/>
      <c r="U1678" s="207"/>
      <c r="X1678" s="9"/>
    </row>
    <row r="1679" spans="3:24">
      <c r="C1679"/>
      <c r="D1679" s="2"/>
      <c r="E1679" s="2"/>
      <c r="F1679" s="38"/>
      <c r="G1679" s="38"/>
      <c r="H1679" s="38"/>
      <c r="I1679" s="269"/>
      <c r="J1679" s="21"/>
      <c r="K1679" s="270"/>
      <c r="L1679" s="37"/>
      <c r="N1679" s="37"/>
      <c r="O1679" s="29"/>
      <c r="U1679" s="207"/>
      <c r="X1679" s="9"/>
    </row>
    <row r="1680" spans="3:24">
      <c r="C1680"/>
      <c r="D1680" s="2"/>
      <c r="E1680" s="2"/>
      <c r="F1680" s="38"/>
      <c r="G1680" s="38"/>
      <c r="H1680" s="38"/>
      <c r="I1680" s="269"/>
      <c r="J1680" s="21"/>
      <c r="K1680" s="270"/>
      <c r="L1680" s="37"/>
      <c r="N1680" s="37"/>
      <c r="O1680" s="29"/>
      <c r="U1680" s="207"/>
      <c r="X1680" s="9"/>
    </row>
    <row r="1681" spans="3:24">
      <c r="C1681"/>
      <c r="D1681" s="2"/>
      <c r="E1681" s="2"/>
      <c r="F1681" s="38"/>
      <c r="G1681" s="38"/>
      <c r="H1681" s="38"/>
      <c r="I1681" s="269"/>
      <c r="J1681" s="21"/>
      <c r="K1681" s="270"/>
      <c r="L1681" s="37"/>
      <c r="N1681" s="37"/>
      <c r="O1681" s="29"/>
      <c r="U1681" s="207"/>
      <c r="X1681" s="9"/>
    </row>
    <row r="1682" spans="3:24">
      <c r="C1682"/>
      <c r="D1682" s="2"/>
      <c r="E1682" s="2"/>
      <c r="F1682" s="38"/>
      <c r="G1682" s="38"/>
      <c r="H1682" s="38"/>
      <c r="I1682" s="269"/>
      <c r="J1682" s="21"/>
      <c r="K1682" s="270"/>
      <c r="L1682" s="37"/>
      <c r="N1682" s="37"/>
      <c r="O1682" s="29"/>
      <c r="U1682" s="207"/>
      <c r="X1682" s="9"/>
    </row>
    <row r="1683" spans="3:24">
      <c r="C1683"/>
      <c r="D1683" s="2"/>
      <c r="E1683" s="2"/>
      <c r="F1683" s="38"/>
      <c r="G1683" s="38"/>
      <c r="H1683" s="38"/>
      <c r="I1683" s="269"/>
      <c r="J1683" s="21"/>
      <c r="K1683" s="270"/>
      <c r="L1683" s="37"/>
      <c r="N1683" s="37"/>
      <c r="O1683" s="29"/>
      <c r="U1683" s="207"/>
      <c r="X1683" s="9"/>
    </row>
    <row r="1684" spans="3:24">
      <c r="C1684"/>
      <c r="D1684" s="2"/>
      <c r="E1684" s="2"/>
      <c r="F1684" s="38"/>
      <c r="G1684" s="38"/>
      <c r="H1684" s="38"/>
      <c r="I1684" s="269"/>
      <c r="J1684" s="21"/>
      <c r="K1684" s="270"/>
      <c r="L1684" s="37"/>
      <c r="N1684" s="37"/>
      <c r="O1684" s="29"/>
      <c r="U1684" s="207"/>
      <c r="X1684" s="9"/>
    </row>
    <row r="1685" spans="3:24">
      <c r="C1685"/>
      <c r="D1685" s="2"/>
      <c r="E1685" s="2"/>
      <c r="F1685" s="38"/>
      <c r="G1685" s="38"/>
      <c r="H1685" s="38"/>
      <c r="I1685" s="269"/>
      <c r="J1685" s="21"/>
      <c r="K1685" s="270"/>
      <c r="L1685" s="37"/>
      <c r="N1685" s="37"/>
      <c r="O1685" s="29"/>
      <c r="U1685" s="207"/>
      <c r="X1685" s="9"/>
    </row>
    <row r="1686" spans="3:24">
      <c r="C1686"/>
      <c r="D1686" s="2"/>
      <c r="E1686" s="2"/>
      <c r="F1686" s="38"/>
      <c r="G1686" s="38"/>
      <c r="H1686" s="38"/>
      <c r="I1686" s="269"/>
      <c r="J1686" s="21"/>
      <c r="K1686" s="270"/>
      <c r="L1686" s="37"/>
      <c r="N1686" s="37"/>
      <c r="O1686" s="29"/>
      <c r="U1686" s="207"/>
      <c r="X1686" s="9"/>
    </row>
    <row r="1687" spans="3:24">
      <c r="C1687"/>
      <c r="D1687" s="2"/>
      <c r="E1687" s="2"/>
      <c r="F1687" s="38"/>
      <c r="G1687" s="38"/>
      <c r="H1687" s="38"/>
      <c r="I1687" s="269"/>
      <c r="J1687" s="21"/>
      <c r="K1687" s="270"/>
      <c r="L1687" s="37"/>
      <c r="N1687" s="37"/>
      <c r="O1687" s="29"/>
      <c r="U1687" s="207"/>
      <c r="X1687" s="9"/>
    </row>
    <row r="1688" spans="3:24">
      <c r="C1688"/>
      <c r="D1688" s="2"/>
      <c r="E1688" s="2"/>
      <c r="F1688" s="38"/>
      <c r="G1688" s="38"/>
      <c r="H1688" s="38"/>
      <c r="I1688" s="269"/>
      <c r="J1688" s="21"/>
      <c r="K1688" s="270"/>
      <c r="L1688" s="37"/>
      <c r="N1688" s="37"/>
      <c r="O1688" s="29"/>
      <c r="U1688" s="207"/>
      <c r="X1688" s="9"/>
    </row>
    <row r="1689" spans="3:24">
      <c r="C1689"/>
      <c r="D1689" s="2"/>
      <c r="E1689" s="2"/>
      <c r="F1689" s="38"/>
      <c r="G1689" s="38"/>
      <c r="H1689" s="38"/>
      <c r="I1689" s="269"/>
      <c r="J1689" s="21"/>
      <c r="K1689" s="270"/>
      <c r="L1689" s="37"/>
      <c r="N1689" s="37"/>
      <c r="O1689" s="29"/>
      <c r="U1689" s="207"/>
      <c r="X1689" s="9"/>
    </row>
    <row r="1690" spans="3:24">
      <c r="C1690"/>
      <c r="D1690" s="2"/>
      <c r="E1690" s="2"/>
      <c r="F1690" s="38"/>
      <c r="G1690" s="38"/>
      <c r="H1690" s="38"/>
      <c r="I1690" s="269"/>
      <c r="J1690" s="21"/>
      <c r="K1690" s="270"/>
      <c r="L1690" s="37"/>
      <c r="N1690" s="37"/>
      <c r="O1690" s="29"/>
      <c r="U1690" s="207"/>
      <c r="X1690" s="9"/>
    </row>
    <row r="1691" spans="3:24">
      <c r="C1691"/>
      <c r="D1691" s="2"/>
      <c r="E1691" s="2"/>
      <c r="F1691" s="38"/>
      <c r="G1691" s="38"/>
      <c r="H1691" s="38"/>
      <c r="I1691" s="269"/>
      <c r="J1691" s="21"/>
      <c r="K1691" s="270"/>
      <c r="L1691" s="37"/>
      <c r="N1691" s="37"/>
      <c r="O1691" s="29"/>
      <c r="U1691" s="207"/>
      <c r="X1691" s="9"/>
    </row>
    <row r="1692" spans="3:24">
      <c r="C1692"/>
      <c r="D1692" s="2"/>
      <c r="E1692" s="2"/>
      <c r="F1692" s="38"/>
      <c r="G1692" s="38"/>
      <c r="H1692" s="38"/>
      <c r="I1692" s="269"/>
      <c r="J1692" s="21"/>
      <c r="K1692" s="270"/>
      <c r="L1692" s="37"/>
      <c r="N1692" s="37"/>
      <c r="O1692" s="29"/>
      <c r="U1692" s="207"/>
      <c r="X1692" s="9"/>
    </row>
    <row r="1693" spans="3:24">
      <c r="C1693"/>
      <c r="D1693" s="2"/>
      <c r="E1693" s="2"/>
      <c r="F1693" s="38"/>
      <c r="G1693" s="38"/>
      <c r="H1693" s="38"/>
      <c r="I1693" s="269"/>
      <c r="J1693" s="21"/>
      <c r="K1693" s="270"/>
      <c r="L1693" s="37"/>
      <c r="N1693" s="37"/>
      <c r="O1693" s="29"/>
      <c r="U1693" s="207"/>
      <c r="X1693" s="9"/>
    </row>
    <row r="1694" spans="3:24">
      <c r="C1694"/>
      <c r="D1694" s="2"/>
      <c r="E1694" s="2"/>
      <c r="F1694" s="38"/>
      <c r="G1694" s="38"/>
      <c r="H1694" s="38"/>
      <c r="I1694" s="269"/>
      <c r="J1694" s="21"/>
      <c r="K1694" s="270"/>
      <c r="L1694" s="37"/>
      <c r="N1694" s="37"/>
      <c r="O1694" s="29"/>
      <c r="U1694" s="207"/>
      <c r="X1694" s="9"/>
    </row>
    <row r="1695" spans="3:24">
      <c r="C1695"/>
      <c r="D1695" s="2"/>
      <c r="E1695" s="2"/>
      <c r="F1695" s="38"/>
      <c r="G1695" s="38"/>
      <c r="H1695" s="38"/>
      <c r="I1695" s="269"/>
      <c r="J1695" s="21"/>
      <c r="K1695" s="270"/>
      <c r="L1695" s="37"/>
      <c r="N1695" s="37"/>
      <c r="O1695" s="29"/>
      <c r="U1695" s="207"/>
      <c r="X1695" s="9"/>
    </row>
    <row r="1696" spans="3:24">
      <c r="C1696"/>
      <c r="D1696" s="2"/>
      <c r="E1696" s="2"/>
      <c r="F1696" s="38"/>
      <c r="G1696" s="38"/>
      <c r="H1696" s="38"/>
      <c r="I1696" s="269"/>
      <c r="J1696" s="21"/>
      <c r="K1696" s="270"/>
      <c r="L1696" s="37"/>
      <c r="N1696" s="37"/>
      <c r="O1696" s="29"/>
      <c r="U1696" s="207"/>
      <c r="X1696" s="9"/>
    </row>
    <row r="1697" spans="3:24">
      <c r="C1697"/>
      <c r="D1697" s="2"/>
      <c r="E1697" s="2"/>
      <c r="F1697" s="38"/>
      <c r="G1697" s="38"/>
      <c r="H1697" s="38"/>
      <c r="I1697" s="269"/>
      <c r="J1697" s="21"/>
      <c r="K1697" s="270"/>
      <c r="L1697" s="37"/>
      <c r="N1697" s="37"/>
      <c r="O1697" s="29"/>
      <c r="U1697" s="207"/>
      <c r="X1697" s="9"/>
    </row>
    <row r="1698" spans="3:24">
      <c r="C1698"/>
      <c r="D1698" s="2"/>
      <c r="E1698" s="2"/>
      <c r="F1698" s="38"/>
      <c r="G1698" s="38"/>
      <c r="H1698" s="38"/>
      <c r="I1698" s="269"/>
      <c r="J1698" s="21"/>
      <c r="K1698" s="270"/>
      <c r="L1698" s="37"/>
      <c r="N1698" s="37"/>
      <c r="O1698" s="29"/>
      <c r="U1698" s="207"/>
      <c r="X1698" s="9"/>
    </row>
    <row r="1699" spans="3:24">
      <c r="C1699"/>
      <c r="D1699" s="2"/>
      <c r="E1699" s="2"/>
      <c r="F1699" s="38"/>
      <c r="G1699" s="38"/>
      <c r="H1699" s="38"/>
      <c r="I1699" s="269"/>
      <c r="J1699" s="21"/>
      <c r="K1699" s="270"/>
      <c r="L1699" s="37"/>
      <c r="N1699" s="37"/>
      <c r="O1699" s="29"/>
      <c r="U1699" s="207"/>
      <c r="X1699" s="9"/>
    </row>
    <row r="1700" spans="3:24">
      <c r="C1700"/>
      <c r="D1700" s="2"/>
      <c r="E1700" s="2"/>
      <c r="F1700" s="38"/>
      <c r="G1700" s="38"/>
      <c r="H1700" s="38"/>
      <c r="I1700" s="269"/>
      <c r="J1700" s="21"/>
      <c r="K1700" s="270"/>
      <c r="L1700" s="37"/>
      <c r="N1700" s="37"/>
      <c r="O1700" s="29"/>
      <c r="U1700" s="207"/>
      <c r="X1700" s="9"/>
    </row>
    <row r="1701" spans="3:24">
      <c r="C1701"/>
      <c r="D1701" s="2"/>
      <c r="E1701" s="2"/>
      <c r="F1701" s="38"/>
      <c r="G1701" s="38"/>
      <c r="H1701" s="38"/>
      <c r="I1701" s="269"/>
      <c r="J1701" s="21"/>
      <c r="K1701" s="270"/>
      <c r="L1701" s="37"/>
      <c r="N1701" s="37"/>
      <c r="O1701" s="29"/>
      <c r="U1701" s="207"/>
      <c r="X1701" s="9"/>
    </row>
    <row r="1702" spans="3:24">
      <c r="C1702"/>
      <c r="D1702" s="2"/>
      <c r="E1702" s="2"/>
      <c r="F1702" s="38"/>
      <c r="G1702" s="38"/>
      <c r="H1702" s="38"/>
      <c r="I1702" s="269"/>
      <c r="J1702" s="21"/>
      <c r="K1702" s="270"/>
      <c r="L1702" s="37"/>
      <c r="N1702" s="37"/>
      <c r="O1702" s="29"/>
      <c r="U1702" s="207"/>
      <c r="X1702" s="9"/>
    </row>
    <row r="1703" spans="3:24">
      <c r="C1703"/>
      <c r="D1703" s="2"/>
      <c r="E1703" s="2"/>
      <c r="F1703" s="38"/>
      <c r="G1703" s="38"/>
      <c r="H1703" s="38"/>
      <c r="I1703" s="269"/>
      <c r="J1703" s="21"/>
      <c r="K1703" s="270"/>
      <c r="L1703" s="37"/>
      <c r="N1703" s="37"/>
      <c r="O1703" s="29"/>
      <c r="U1703" s="207"/>
      <c r="X1703" s="9"/>
    </row>
    <row r="1704" spans="3:24">
      <c r="C1704"/>
      <c r="D1704" s="2"/>
      <c r="E1704" s="2"/>
      <c r="F1704" s="38"/>
      <c r="G1704" s="38"/>
      <c r="H1704" s="38"/>
      <c r="I1704" s="269"/>
      <c r="J1704" s="21"/>
      <c r="K1704" s="270"/>
      <c r="L1704" s="37"/>
      <c r="N1704" s="37"/>
      <c r="O1704" s="29"/>
      <c r="U1704" s="207"/>
      <c r="X1704" s="9"/>
    </row>
    <row r="1705" spans="3:24">
      <c r="C1705"/>
      <c r="D1705" s="2"/>
      <c r="E1705" s="2"/>
      <c r="F1705" s="38"/>
      <c r="G1705" s="38"/>
      <c r="H1705" s="38"/>
      <c r="I1705" s="269"/>
      <c r="J1705" s="21"/>
      <c r="K1705" s="270"/>
      <c r="L1705" s="37"/>
      <c r="N1705" s="37"/>
      <c r="O1705" s="29"/>
      <c r="U1705" s="207"/>
      <c r="X1705" s="9"/>
    </row>
    <row r="1706" spans="3:24">
      <c r="C1706"/>
      <c r="D1706" s="2"/>
      <c r="E1706" s="2"/>
      <c r="F1706" s="38"/>
      <c r="G1706" s="38"/>
      <c r="H1706" s="38"/>
      <c r="I1706" s="269"/>
      <c r="J1706" s="21"/>
      <c r="K1706" s="270"/>
      <c r="L1706" s="37"/>
      <c r="N1706" s="37"/>
      <c r="O1706" s="29"/>
      <c r="U1706" s="207"/>
      <c r="X1706" s="9"/>
    </row>
    <row r="1707" spans="3:24">
      <c r="C1707"/>
      <c r="D1707" s="2"/>
      <c r="E1707" s="2"/>
      <c r="F1707" s="38"/>
      <c r="G1707" s="38"/>
      <c r="H1707" s="38"/>
      <c r="I1707" s="269"/>
      <c r="J1707" s="21"/>
      <c r="K1707" s="270"/>
      <c r="L1707" s="37"/>
      <c r="N1707" s="37"/>
      <c r="O1707" s="29"/>
      <c r="U1707" s="207"/>
      <c r="X1707" s="9"/>
    </row>
    <row r="1708" spans="3:24">
      <c r="C1708"/>
      <c r="D1708" s="2"/>
      <c r="E1708" s="2"/>
      <c r="F1708" s="38"/>
      <c r="G1708" s="38"/>
      <c r="H1708" s="38"/>
      <c r="I1708" s="269"/>
      <c r="J1708" s="21"/>
      <c r="K1708" s="270"/>
      <c r="L1708" s="37"/>
      <c r="N1708" s="37"/>
      <c r="O1708" s="29"/>
      <c r="U1708" s="207"/>
      <c r="X1708" s="9"/>
    </row>
    <row r="1709" spans="3:24">
      <c r="C1709"/>
      <c r="D1709" s="2"/>
      <c r="E1709" s="2"/>
      <c r="F1709" s="38"/>
      <c r="G1709" s="38"/>
      <c r="H1709" s="38"/>
      <c r="I1709" s="269"/>
      <c r="J1709" s="21"/>
      <c r="K1709" s="270"/>
      <c r="L1709" s="37"/>
      <c r="N1709" s="37"/>
      <c r="O1709" s="29"/>
      <c r="U1709" s="207"/>
      <c r="X1709" s="9"/>
    </row>
    <row r="1710" spans="3:24">
      <c r="C1710"/>
      <c r="D1710" s="2"/>
      <c r="E1710" s="2"/>
      <c r="F1710" s="38"/>
      <c r="G1710" s="38"/>
      <c r="H1710" s="38"/>
      <c r="I1710" s="269"/>
      <c r="J1710" s="21"/>
      <c r="K1710" s="270"/>
      <c r="L1710" s="37"/>
      <c r="N1710" s="37"/>
      <c r="O1710" s="29"/>
      <c r="U1710" s="207"/>
      <c r="X1710" s="9"/>
    </row>
    <row r="1711" spans="3:24">
      <c r="C1711"/>
      <c r="D1711" s="2"/>
      <c r="E1711" s="2"/>
      <c r="F1711" s="38"/>
      <c r="G1711" s="38"/>
      <c r="H1711" s="38"/>
      <c r="I1711" s="269"/>
      <c r="J1711" s="21"/>
      <c r="K1711" s="270"/>
      <c r="L1711" s="37"/>
      <c r="N1711" s="37"/>
      <c r="O1711" s="29"/>
      <c r="U1711" s="207"/>
      <c r="X1711" s="9"/>
    </row>
    <row r="1712" spans="3:24">
      <c r="C1712"/>
      <c r="D1712" s="2"/>
      <c r="E1712" s="2"/>
      <c r="F1712" s="38"/>
      <c r="G1712" s="38"/>
      <c r="H1712" s="38"/>
      <c r="I1712" s="269"/>
      <c r="J1712" s="21"/>
      <c r="K1712" s="270"/>
      <c r="L1712" s="37"/>
      <c r="N1712" s="37"/>
      <c r="O1712" s="29"/>
      <c r="U1712" s="207"/>
      <c r="X1712" s="9"/>
    </row>
    <row r="1713" spans="3:24">
      <c r="C1713"/>
      <c r="D1713" s="2"/>
      <c r="E1713" s="2"/>
      <c r="F1713" s="38"/>
      <c r="G1713" s="38"/>
      <c r="H1713" s="38"/>
      <c r="I1713" s="269"/>
      <c r="J1713" s="21"/>
      <c r="K1713" s="270"/>
      <c r="L1713" s="37"/>
      <c r="N1713" s="37"/>
      <c r="O1713" s="29"/>
      <c r="U1713" s="207"/>
      <c r="X1713" s="9"/>
    </row>
    <row r="1714" spans="3:24">
      <c r="C1714"/>
      <c r="D1714" s="2"/>
      <c r="E1714" s="2"/>
      <c r="F1714" s="38"/>
      <c r="G1714" s="38"/>
      <c r="H1714" s="38"/>
      <c r="I1714" s="269"/>
      <c r="J1714" s="21"/>
      <c r="K1714" s="270"/>
      <c r="L1714" s="37"/>
      <c r="N1714" s="37"/>
      <c r="O1714" s="29"/>
      <c r="U1714" s="207"/>
      <c r="X1714" s="9"/>
    </row>
    <row r="1715" spans="3:24">
      <c r="C1715"/>
      <c r="D1715" s="2"/>
      <c r="E1715" s="2"/>
      <c r="F1715" s="38"/>
      <c r="G1715" s="38"/>
      <c r="H1715" s="38"/>
      <c r="I1715" s="269"/>
      <c r="J1715" s="21"/>
      <c r="K1715" s="270"/>
      <c r="L1715" s="37"/>
      <c r="N1715" s="37"/>
      <c r="O1715" s="29"/>
      <c r="U1715" s="207"/>
      <c r="X1715" s="9"/>
    </row>
    <row r="1716" spans="3:24">
      <c r="C1716"/>
      <c r="D1716" s="2"/>
      <c r="E1716" s="2"/>
      <c r="F1716" s="38"/>
      <c r="G1716" s="38"/>
      <c r="H1716" s="38"/>
      <c r="I1716" s="269"/>
      <c r="J1716" s="21"/>
      <c r="K1716" s="270"/>
      <c r="L1716" s="37"/>
      <c r="N1716" s="37"/>
      <c r="O1716" s="29"/>
      <c r="U1716" s="207"/>
      <c r="X1716" s="9"/>
    </row>
    <row r="1717" spans="3:24">
      <c r="C1717"/>
      <c r="D1717" s="2"/>
      <c r="E1717" s="2"/>
      <c r="F1717" s="38"/>
      <c r="G1717" s="38"/>
      <c r="H1717" s="38"/>
      <c r="I1717" s="269"/>
      <c r="J1717" s="21"/>
      <c r="K1717" s="270"/>
      <c r="L1717" s="37"/>
      <c r="N1717" s="37"/>
      <c r="O1717" s="29"/>
      <c r="U1717" s="207"/>
      <c r="X1717" s="9"/>
    </row>
    <row r="1718" spans="3:24">
      <c r="C1718"/>
      <c r="D1718" s="2"/>
      <c r="E1718" s="2"/>
      <c r="F1718" s="38"/>
      <c r="G1718" s="38"/>
      <c r="H1718" s="38"/>
      <c r="I1718" s="269"/>
      <c r="J1718" s="21"/>
      <c r="K1718" s="270"/>
      <c r="L1718" s="37"/>
      <c r="N1718" s="37"/>
      <c r="O1718" s="29"/>
      <c r="U1718" s="207"/>
      <c r="X1718" s="9"/>
    </row>
    <row r="1719" spans="3:24">
      <c r="C1719"/>
      <c r="D1719" s="2"/>
      <c r="E1719" s="2"/>
      <c r="F1719" s="38"/>
      <c r="G1719" s="38"/>
      <c r="H1719" s="38"/>
      <c r="I1719" s="269"/>
      <c r="J1719" s="21"/>
      <c r="K1719" s="270"/>
      <c r="L1719" s="37"/>
      <c r="N1719" s="37"/>
      <c r="O1719" s="29"/>
      <c r="U1719" s="207"/>
      <c r="X1719" s="9"/>
    </row>
    <row r="1720" spans="3:24">
      <c r="C1720"/>
      <c r="D1720" s="2"/>
      <c r="E1720" s="2"/>
      <c r="F1720" s="38"/>
      <c r="G1720" s="38"/>
      <c r="H1720" s="38"/>
      <c r="I1720" s="269"/>
      <c r="J1720" s="21"/>
      <c r="K1720" s="270"/>
      <c r="L1720" s="37"/>
      <c r="N1720" s="37"/>
      <c r="O1720" s="29"/>
      <c r="U1720" s="207"/>
      <c r="X1720" s="9"/>
    </row>
    <row r="1721" spans="3:24">
      <c r="C1721"/>
      <c r="D1721" s="2"/>
      <c r="E1721" s="2"/>
      <c r="F1721" s="38"/>
      <c r="G1721" s="38"/>
      <c r="H1721" s="38"/>
      <c r="I1721" s="269"/>
      <c r="J1721" s="21"/>
      <c r="K1721" s="270"/>
      <c r="L1721" s="37"/>
      <c r="N1721" s="37"/>
      <c r="O1721" s="29"/>
      <c r="U1721" s="207"/>
      <c r="X1721" s="9"/>
    </row>
    <row r="1722" spans="3:24">
      <c r="C1722"/>
      <c r="D1722" s="2"/>
      <c r="E1722" s="2"/>
      <c r="F1722" s="38"/>
      <c r="G1722" s="38"/>
      <c r="H1722" s="38"/>
      <c r="I1722" s="269"/>
      <c r="J1722" s="21"/>
      <c r="K1722" s="270"/>
      <c r="L1722" s="37"/>
      <c r="N1722" s="37"/>
      <c r="O1722" s="29"/>
      <c r="U1722" s="207"/>
      <c r="X1722" s="9"/>
    </row>
    <row r="1723" spans="3:24">
      <c r="C1723"/>
      <c r="D1723" s="2"/>
      <c r="E1723" s="2"/>
      <c r="F1723" s="38"/>
      <c r="G1723" s="38"/>
      <c r="H1723" s="38"/>
      <c r="I1723" s="269"/>
      <c r="J1723" s="21"/>
      <c r="K1723" s="270"/>
      <c r="L1723" s="37"/>
      <c r="N1723" s="37"/>
      <c r="O1723" s="29"/>
      <c r="U1723" s="207"/>
      <c r="X1723" s="9"/>
    </row>
    <row r="1724" spans="3:24">
      <c r="C1724"/>
      <c r="D1724" s="2"/>
      <c r="E1724" s="2"/>
      <c r="F1724" s="38"/>
      <c r="G1724" s="38"/>
      <c r="H1724" s="38"/>
      <c r="I1724" s="269"/>
      <c r="J1724" s="21"/>
      <c r="K1724" s="270"/>
      <c r="L1724" s="37"/>
      <c r="N1724" s="37"/>
      <c r="O1724" s="29"/>
      <c r="U1724" s="207"/>
      <c r="X1724" s="9"/>
    </row>
    <row r="1725" spans="3:24">
      <c r="C1725"/>
      <c r="D1725" s="2"/>
      <c r="E1725" s="2"/>
      <c r="F1725" s="38"/>
      <c r="G1725" s="38"/>
      <c r="H1725" s="38"/>
      <c r="I1725" s="269"/>
      <c r="J1725" s="21"/>
      <c r="K1725" s="270"/>
      <c r="L1725" s="37"/>
      <c r="N1725" s="37"/>
      <c r="O1725" s="29"/>
      <c r="U1725" s="207"/>
      <c r="X1725" s="9"/>
    </row>
    <row r="1726" spans="3:24">
      <c r="C1726"/>
      <c r="D1726" s="2"/>
      <c r="E1726" s="2"/>
      <c r="F1726" s="38"/>
      <c r="G1726" s="38"/>
      <c r="H1726" s="38"/>
      <c r="I1726" s="269"/>
      <c r="J1726" s="21"/>
      <c r="K1726" s="270"/>
      <c r="L1726" s="37"/>
      <c r="N1726" s="37"/>
      <c r="O1726" s="29"/>
      <c r="U1726" s="207"/>
      <c r="X1726" s="9"/>
    </row>
    <row r="1727" spans="3:24">
      <c r="C1727"/>
      <c r="D1727" s="2"/>
      <c r="E1727" s="2"/>
      <c r="F1727" s="38"/>
      <c r="G1727" s="38"/>
      <c r="H1727" s="38"/>
      <c r="I1727" s="269"/>
      <c r="J1727" s="21"/>
      <c r="K1727" s="270"/>
      <c r="L1727" s="37"/>
      <c r="N1727" s="37"/>
      <c r="O1727" s="29"/>
      <c r="U1727" s="207"/>
      <c r="X1727" s="9"/>
    </row>
    <row r="1728" spans="3:24">
      <c r="C1728"/>
      <c r="D1728" s="2"/>
      <c r="E1728" s="2"/>
      <c r="F1728" s="38"/>
      <c r="G1728" s="38"/>
      <c r="H1728" s="38"/>
      <c r="I1728" s="269"/>
      <c r="J1728" s="21"/>
      <c r="K1728" s="270"/>
      <c r="L1728" s="37"/>
      <c r="N1728" s="37"/>
      <c r="O1728" s="29"/>
      <c r="U1728" s="207"/>
      <c r="X1728" s="9"/>
    </row>
    <row r="1729" spans="3:24">
      <c r="C1729"/>
      <c r="D1729" s="2"/>
      <c r="E1729" s="2"/>
      <c r="F1729" s="38"/>
      <c r="G1729" s="38"/>
      <c r="H1729" s="38"/>
      <c r="I1729" s="269"/>
      <c r="J1729" s="21"/>
      <c r="K1729" s="270"/>
      <c r="L1729" s="37"/>
      <c r="N1729" s="37"/>
      <c r="O1729" s="29"/>
      <c r="U1729" s="207"/>
      <c r="X1729" s="9"/>
    </row>
    <row r="1730" spans="3:24">
      <c r="C1730"/>
      <c r="D1730" s="2"/>
      <c r="E1730" s="2"/>
      <c r="F1730" s="38"/>
      <c r="G1730" s="38"/>
      <c r="H1730" s="38"/>
      <c r="I1730" s="269"/>
      <c r="J1730" s="21"/>
      <c r="K1730" s="270"/>
      <c r="L1730" s="37"/>
      <c r="N1730" s="37"/>
      <c r="O1730" s="29"/>
      <c r="U1730" s="207"/>
      <c r="X1730" s="9"/>
    </row>
    <row r="1731" spans="3:24">
      <c r="C1731"/>
      <c r="D1731" s="2"/>
      <c r="E1731" s="2"/>
      <c r="F1731" s="38"/>
      <c r="G1731" s="38"/>
      <c r="H1731" s="38"/>
      <c r="I1731" s="269"/>
      <c r="J1731" s="21"/>
      <c r="K1731" s="270"/>
      <c r="L1731" s="37"/>
      <c r="N1731" s="37"/>
      <c r="O1731" s="29"/>
      <c r="U1731" s="207"/>
      <c r="X1731" s="9"/>
    </row>
    <row r="1732" spans="3:24">
      <c r="C1732"/>
      <c r="D1732" s="2"/>
      <c r="E1732" s="2"/>
      <c r="F1732" s="38"/>
      <c r="G1732" s="38"/>
      <c r="H1732" s="38"/>
      <c r="I1732" s="269"/>
      <c r="J1732" s="21"/>
      <c r="K1732" s="270"/>
      <c r="L1732" s="37"/>
      <c r="N1732" s="37"/>
      <c r="O1732" s="29"/>
      <c r="U1732" s="207"/>
      <c r="X1732" s="9"/>
    </row>
    <row r="1733" spans="3:24">
      <c r="C1733"/>
      <c r="D1733" s="2"/>
      <c r="E1733" s="2"/>
      <c r="F1733" s="38"/>
      <c r="G1733" s="38"/>
      <c r="H1733" s="38"/>
      <c r="I1733" s="269"/>
      <c r="J1733" s="21"/>
      <c r="K1733" s="270"/>
      <c r="L1733" s="37"/>
      <c r="N1733" s="37"/>
      <c r="O1733" s="29"/>
      <c r="U1733" s="207"/>
      <c r="X1733" s="9"/>
    </row>
    <row r="1734" spans="3:24">
      <c r="C1734"/>
      <c r="D1734" s="2"/>
      <c r="E1734" s="2"/>
      <c r="F1734" s="38"/>
      <c r="G1734" s="38"/>
      <c r="H1734" s="38"/>
      <c r="I1734" s="269"/>
      <c r="J1734" s="21"/>
      <c r="K1734" s="270"/>
      <c r="L1734" s="37"/>
      <c r="N1734" s="37"/>
      <c r="O1734" s="29"/>
      <c r="U1734" s="207"/>
      <c r="X1734" s="9"/>
    </row>
    <row r="1735" spans="3:24">
      <c r="C1735"/>
      <c r="D1735" s="2"/>
      <c r="E1735" s="2"/>
      <c r="F1735" s="38"/>
      <c r="G1735" s="38"/>
      <c r="H1735" s="38"/>
      <c r="I1735" s="269"/>
      <c r="J1735" s="21"/>
      <c r="K1735" s="270"/>
      <c r="L1735" s="37"/>
      <c r="N1735" s="37"/>
      <c r="O1735" s="29"/>
      <c r="U1735" s="207"/>
      <c r="X1735" s="9"/>
    </row>
    <row r="1736" spans="3:24">
      <c r="C1736"/>
      <c r="D1736" s="2"/>
      <c r="E1736" s="2"/>
      <c r="F1736" s="38"/>
      <c r="G1736" s="38"/>
      <c r="H1736" s="38"/>
      <c r="I1736" s="269"/>
      <c r="J1736" s="21"/>
      <c r="K1736" s="270"/>
      <c r="L1736" s="37"/>
      <c r="N1736" s="37"/>
      <c r="O1736" s="29"/>
      <c r="U1736" s="207"/>
      <c r="X1736" s="9"/>
    </row>
    <row r="1737" spans="3:24">
      <c r="C1737"/>
      <c r="D1737" s="2"/>
      <c r="E1737" s="2"/>
      <c r="F1737" s="38"/>
      <c r="G1737" s="38"/>
      <c r="H1737" s="38"/>
      <c r="I1737" s="269"/>
      <c r="J1737" s="21"/>
      <c r="K1737" s="270"/>
      <c r="L1737" s="37"/>
      <c r="N1737" s="37"/>
      <c r="O1737" s="29"/>
      <c r="U1737" s="207"/>
      <c r="X1737" s="9"/>
    </row>
    <row r="1738" spans="3:24">
      <c r="C1738"/>
      <c r="D1738" s="2"/>
      <c r="E1738" s="2"/>
      <c r="F1738" s="38"/>
      <c r="G1738" s="38"/>
      <c r="H1738" s="38"/>
      <c r="I1738" s="269"/>
      <c r="J1738" s="21"/>
      <c r="K1738" s="270"/>
      <c r="L1738" s="37"/>
      <c r="N1738" s="37"/>
      <c r="O1738" s="29"/>
      <c r="U1738" s="207"/>
      <c r="X1738" s="9"/>
    </row>
    <row r="1739" spans="3:24">
      <c r="C1739"/>
      <c r="D1739" s="2"/>
      <c r="E1739" s="2"/>
      <c r="F1739" s="38"/>
      <c r="G1739" s="38"/>
      <c r="H1739" s="38"/>
      <c r="I1739" s="269"/>
      <c r="J1739" s="21"/>
      <c r="K1739" s="270"/>
      <c r="L1739" s="37"/>
      <c r="N1739" s="37"/>
      <c r="O1739" s="29"/>
      <c r="U1739" s="207"/>
      <c r="X1739" s="9"/>
    </row>
    <row r="1740" spans="3:24">
      <c r="C1740"/>
      <c r="D1740" s="2"/>
      <c r="E1740" s="2"/>
      <c r="F1740" s="38"/>
      <c r="G1740" s="38"/>
      <c r="H1740" s="38"/>
      <c r="I1740" s="269"/>
      <c r="J1740" s="21"/>
      <c r="K1740" s="270"/>
      <c r="L1740" s="37"/>
      <c r="N1740" s="37"/>
      <c r="O1740" s="29"/>
      <c r="U1740" s="207"/>
      <c r="X1740" s="9"/>
    </row>
    <row r="1741" spans="3:24">
      <c r="C1741"/>
      <c r="D1741" s="2"/>
      <c r="E1741" s="2"/>
      <c r="F1741" s="38"/>
      <c r="G1741" s="38"/>
      <c r="H1741" s="38"/>
      <c r="I1741" s="269"/>
      <c r="J1741" s="21"/>
      <c r="K1741" s="270"/>
      <c r="L1741" s="37"/>
      <c r="N1741" s="37"/>
      <c r="O1741" s="29"/>
      <c r="U1741" s="207"/>
      <c r="X1741" s="9"/>
    </row>
    <row r="1742" spans="3:24">
      <c r="C1742"/>
      <c r="D1742" s="2"/>
      <c r="E1742" s="2"/>
      <c r="F1742" s="38"/>
      <c r="G1742" s="38"/>
      <c r="H1742" s="38"/>
      <c r="I1742" s="269"/>
      <c r="J1742" s="21"/>
      <c r="K1742" s="270"/>
      <c r="L1742" s="37"/>
      <c r="N1742" s="37"/>
      <c r="O1742" s="29"/>
      <c r="U1742" s="207"/>
      <c r="X1742" s="9"/>
    </row>
    <row r="1743" spans="3:24">
      <c r="C1743"/>
      <c r="D1743" s="2"/>
      <c r="E1743" s="2"/>
      <c r="F1743" s="38"/>
      <c r="G1743" s="38"/>
      <c r="H1743" s="38"/>
      <c r="I1743" s="269"/>
      <c r="J1743" s="21"/>
      <c r="K1743" s="270"/>
      <c r="L1743" s="37"/>
      <c r="N1743" s="37"/>
      <c r="O1743" s="29"/>
      <c r="U1743" s="207"/>
      <c r="X1743" s="9"/>
    </row>
    <row r="1744" spans="3:24">
      <c r="C1744"/>
      <c r="D1744" s="2"/>
      <c r="E1744" s="2"/>
      <c r="F1744" s="38"/>
      <c r="G1744" s="38"/>
      <c r="H1744" s="38"/>
      <c r="I1744" s="269"/>
      <c r="J1744" s="21"/>
      <c r="K1744" s="270"/>
      <c r="L1744" s="37"/>
      <c r="N1744" s="37"/>
      <c r="O1744" s="29"/>
      <c r="U1744" s="207"/>
      <c r="X1744" s="9"/>
    </row>
    <row r="1745" spans="3:24">
      <c r="C1745"/>
      <c r="D1745" s="2"/>
      <c r="E1745" s="2"/>
      <c r="F1745" s="38"/>
      <c r="G1745" s="38"/>
      <c r="H1745" s="38"/>
      <c r="I1745" s="269"/>
      <c r="J1745" s="21"/>
      <c r="K1745" s="270"/>
      <c r="L1745" s="37"/>
      <c r="N1745" s="37"/>
      <c r="O1745" s="29"/>
      <c r="U1745" s="207"/>
      <c r="X1745" s="9"/>
    </row>
    <row r="1746" spans="3:24">
      <c r="C1746"/>
      <c r="D1746" s="2"/>
      <c r="E1746" s="2"/>
      <c r="F1746" s="38"/>
      <c r="G1746" s="38"/>
      <c r="H1746" s="38"/>
      <c r="I1746" s="269"/>
      <c r="J1746" s="21"/>
      <c r="K1746" s="270"/>
      <c r="L1746" s="37"/>
      <c r="N1746" s="37"/>
      <c r="O1746" s="29"/>
      <c r="U1746" s="207"/>
      <c r="X1746" s="9"/>
    </row>
    <row r="1747" spans="3:24">
      <c r="C1747"/>
      <c r="D1747" s="2"/>
      <c r="E1747" s="2"/>
      <c r="F1747" s="38"/>
      <c r="G1747" s="38"/>
      <c r="H1747" s="38"/>
      <c r="I1747" s="269"/>
      <c r="J1747" s="21"/>
      <c r="K1747" s="270"/>
      <c r="L1747" s="37"/>
      <c r="N1747" s="37"/>
      <c r="O1747" s="29"/>
      <c r="U1747" s="207"/>
      <c r="X1747" s="9"/>
    </row>
    <row r="1748" spans="3:24">
      <c r="C1748"/>
      <c r="D1748" s="2"/>
      <c r="E1748" s="2"/>
      <c r="F1748" s="38"/>
      <c r="G1748" s="38"/>
      <c r="H1748" s="38"/>
      <c r="I1748" s="269"/>
      <c r="J1748" s="21"/>
      <c r="K1748" s="270"/>
      <c r="L1748" s="37"/>
      <c r="N1748" s="37"/>
      <c r="O1748" s="29"/>
      <c r="U1748" s="207"/>
      <c r="X1748" s="9"/>
    </row>
    <row r="1749" spans="3:24">
      <c r="C1749"/>
      <c r="D1749" s="2"/>
      <c r="E1749" s="2"/>
      <c r="F1749" s="38"/>
      <c r="G1749" s="38"/>
      <c r="H1749" s="38"/>
      <c r="I1749" s="269"/>
      <c r="J1749" s="21"/>
      <c r="K1749" s="270"/>
      <c r="L1749" s="37"/>
      <c r="N1749" s="37"/>
      <c r="O1749" s="29"/>
      <c r="U1749" s="207"/>
      <c r="X1749" s="9"/>
    </row>
    <row r="1750" spans="3:24">
      <c r="C1750"/>
      <c r="D1750" s="2"/>
      <c r="E1750" s="2"/>
      <c r="F1750" s="38"/>
      <c r="G1750" s="38"/>
      <c r="H1750" s="38"/>
      <c r="I1750" s="269"/>
      <c r="J1750" s="21"/>
      <c r="K1750" s="270"/>
      <c r="L1750" s="37"/>
      <c r="N1750" s="37"/>
      <c r="O1750" s="29"/>
      <c r="U1750" s="207"/>
      <c r="X1750" s="9"/>
    </row>
    <row r="1751" spans="3:24">
      <c r="C1751"/>
      <c r="D1751" s="2"/>
      <c r="E1751" s="2"/>
      <c r="F1751" s="38"/>
      <c r="G1751" s="38"/>
      <c r="H1751" s="38"/>
      <c r="I1751" s="269"/>
      <c r="J1751" s="21"/>
      <c r="K1751" s="270"/>
      <c r="L1751" s="37"/>
      <c r="N1751" s="37"/>
      <c r="O1751" s="29"/>
      <c r="U1751" s="207"/>
      <c r="X1751" s="9"/>
    </row>
    <row r="1752" spans="3:24">
      <c r="C1752"/>
      <c r="D1752" s="2"/>
      <c r="E1752" s="2"/>
      <c r="F1752" s="38"/>
      <c r="G1752" s="38"/>
      <c r="H1752" s="38"/>
      <c r="I1752" s="269"/>
      <c r="J1752" s="21"/>
      <c r="K1752" s="270"/>
      <c r="L1752" s="37"/>
      <c r="N1752" s="37"/>
      <c r="O1752" s="29"/>
      <c r="U1752" s="207"/>
      <c r="X1752" s="9"/>
    </row>
    <row r="1753" spans="3:24">
      <c r="C1753"/>
      <c r="D1753" s="2"/>
      <c r="E1753" s="2"/>
      <c r="F1753" s="38"/>
      <c r="G1753" s="38"/>
      <c r="H1753" s="38"/>
      <c r="I1753" s="269"/>
      <c r="J1753" s="21"/>
      <c r="K1753" s="270"/>
      <c r="L1753" s="37"/>
      <c r="N1753" s="37"/>
      <c r="O1753" s="29"/>
      <c r="U1753" s="207"/>
      <c r="X1753" s="9"/>
    </row>
    <row r="1754" spans="3:24">
      <c r="C1754"/>
      <c r="D1754" s="2"/>
      <c r="E1754" s="2"/>
      <c r="F1754" s="38"/>
      <c r="G1754" s="38"/>
      <c r="H1754" s="38"/>
      <c r="I1754" s="269"/>
      <c r="J1754" s="21"/>
      <c r="K1754" s="270"/>
      <c r="L1754" s="37"/>
      <c r="N1754" s="37"/>
      <c r="O1754" s="29"/>
      <c r="U1754" s="207"/>
      <c r="X1754" s="9"/>
    </row>
    <row r="1755" spans="3:24">
      <c r="C1755"/>
      <c r="D1755" s="2"/>
      <c r="E1755" s="2"/>
      <c r="F1755" s="38"/>
      <c r="G1755" s="38"/>
      <c r="H1755" s="38"/>
      <c r="I1755" s="269"/>
      <c r="J1755" s="21"/>
      <c r="K1755" s="270"/>
      <c r="L1755" s="37"/>
      <c r="N1755" s="37"/>
      <c r="O1755" s="29"/>
      <c r="U1755" s="207"/>
      <c r="X1755" s="9"/>
    </row>
    <row r="1756" spans="3:24">
      <c r="C1756"/>
      <c r="D1756" s="2"/>
      <c r="E1756" s="2"/>
      <c r="F1756" s="38"/>
      <c r="G1756" s="38"/>
      <c r="H1756" s="38"/>
      <c r="I1756" s="269"/>
      <c r="J1756" s="21"/>
      <c r="K1756" s="270"/>
      <c r="L1756" s="37"/>
      <c r="N1756" s="37"/>
      <c r="O1756" s="29"/>
      <c r="U1756" s="207"/>
      <c r="X1756" s="9"/>
    </row>
    <row r="1757" spans="3:24">
      <c r="C1757"/>
      <c r="D1757" s="2"/>
      <c r="E1757" s="2"/>
      <c r="F1757" s="38"/>
      <c r="G1757" s="38"/>
      <c r="H1757" s="38"/>
      <c r="I1757" s="269"/>
      <c r="J1757" s="21"/>
      <c r="K1757" s="270"/>
      <c r="L1757" s="37"/>
      <c r="N1757" s="37"/>
      <c r="O1757" s="29"/>
      <c r="U1757" s="207"/>
      <c r="X1757" s="9"/>
    </row>
    <row r="1758" spans="3:24">
      <c r="C1758"/>
      <c r="D1758" s="2"/>
      <c r="E1758" s="2"/>
      <c r="F1758" s="38"/>
      <c r="G1758" s="38"/>
      <c r="H1758" s="38"/>
      <c r="I1758" s="269"/>
      <c r="J1758" s="21"/>
      <c r="K1758" s="270"/>
      <c r="L1758" s="37"/>
      <c r="N1758" s="37"/>
      <c r="O1758" s="29"/>
      <c r="U1758" s="207"/>
      <c r="X1758" s="9"/>
    </row>
    <row r="1759" spans="3:24">
      <c r="C1759"/>
      <c r="D1759" s="2"/>
      <c r="E1759" s="2"/>
      <c r="F1759" s="38"/>
      <c r="G1759" s="38"/>
      <c r="H1759" s="38"/>
      <c r="I1759" s="269"/>
      <c r="J1759" s="21"/>
      <c r="K1759" s="270"/>
      <c r="L1759" s="37"/>
      <c r="N1759" s="37"/>
      <c r="O1759" s="29"/>
      <c r="U1759" s="207"/>
      <c r="X1759" s="9"/>
    </row>
    <row r="1760" spans="3:24">
      <c r="C1760"/>
      <c r="D1760" s="2"/>
      <c r="E1760" s="2"/>
      <c r="F1760" s="38"/>
      <c r="G1760" s="38"/>
      <c r="H1760" s="38"/>
      <c r="I1760" s="269"/>
      <c r="J1760" s="21"/>
      <c r="K1760" s="270"/>
      <c r="L1760" s="37"/>
      <c r="N1760" s="37"/>
      <c r="O1760" s="29"/>
      <c r="U1760" s="207"/>
      <c r="X1760" s="9"/>
    </row>
    <row r="1761" spans="3:24">
      <c r="C1761"/>
      <c r="D1761" s="2"/>
      <c r="E1761" s="2"/>
      <c r="F1761" s="38"/>
      <c r="G1761" s="38"/>
      <c r="H1761" s="38"/>
      <c r="I1761" s="269"/>
      <c r="J1761" s="21"/>
      <c r="K1761" s="270"/>
      <c r="L1761" s="37"/>
      <c r="N1761" s="37"/>
      <c r="O1761" s="29"/>
      <c r="U1761" s="207"/>
      <c r="X1761" s="9"/>
    </row>
    <row r="1762" spans="3:24">
      <c r="C1762"/>
      <c r="D1762" s="2"/>
      <c r="E1762" s="2"/>
      <c r="F1762" s="38"/>
      <c r="G1762" s="38"/>
      <c r="H1762" s="38"/>
      <c r="I1762" s="269"/>
      <c r="J1762" s="21"/>
      <c r="K1762" s="270"/>
      <c r="L1762" s="37"/>
      <c r="N1762" s="37"/>
      <c r="O1762" s="29"/>
      <c r="U1762" s="207"/>
      <c r="X1762" s="9"/>
    </row>
    <row r="1763" spans="3:24">
      <c r="C1763"/>
      <c r="D1763" s="2"/>
      <c r="E1763" s="2"/>
      <c r="F1763" s="38"/>
      <c r="G1763" s="38"/>
      <c r="H1763" s="38"/>
      <c r="I1763" s="269"/>
      <c r="J1763" s="21"/>
      <c r="K1763" s="270"/>
      <c r="L1763" s="37"/>
      <c r="N1763" s="37"/>
      <c r="O1763" s="29"/>
      <c r="U1763" s="207"/>
      <c r="X1763" s="9"/>
    </row>
    <row r="1764" spans="3:24">
      <c r="C1764"/>
      <c r="D1764" s="2"/>
      <c r="E1764" s="2"/>
      <c r="F1764" s="38"/>
      <c r="G1764" s="38"/>
      <c r="H1764" s="38"/>
      <c r="I1764" s="269"/>
      <c r="J1764" s="21"/>
      <c r="K1764" s="270"/>
      <c r="L1764" s="37"/>
      <c r="N1764" s="37"/>
      <c r="O1764" s="29"/>
      <c r="U1764" s="207"/>
      <c r="X1764" s="9"/>
    </row>
    <row r="1765" spans="3:24">
      <c r="C1765"/>
      <c r="D1765" s="2"/>
      <c r="E1765" s="2"/>
      <c r="F1765" s="38"/>
      <c r="G1765" s="38"/>
      <c r="H1765" s="38"/>
      <c r="I1765" s="269"/>
      <c r="J1765" s="21"/>
      <c r="K1765" s="270"/>
      <c r="L1765" s="37"/>
      <c r="N1765" s="37"/>
      <c r="O1765" s="29"/>
      <c r="U1765" s="207"/>
      <c r="X1765" s="9"/>
    </row>
    <row r="1766" spans="3:24">
      <c r="C1766"/>
      <c r="D1766" s="2"/>
      <c r="E1766" s="2"/>
      <c r="F1766" s="38"/>
      <c r="G1766" s="38"/>
      <c r="H1766" s="38"/>
      <c r="I1766" s="269"/>
      <c r="J1766" s="21"/>
      <c r="K1766" s="270"/>
      <c r="L1766" s="37"/>
      <c r="N1766" s="37"/>
      <c r="O1766" s="29"/>
      <c r="U1766" s="207"/>
      <c r="X1766" s="9"/>
    </row>
    <row r="1767" spans="3:24">
      <c r="C1767"/>
      <c r="D1767" s="2"/>
      <c r="E1767" s="2"/>
      <c r="F1767" s="38"/>
      <c r="G1767" s="38"/>
      <c r="H1767" s="38"/>
      <c r="I1767" s="269"/>
      <c r="J1767" s="21"/>
      <c r="K1767" s="270"/>
      <c r="L1767" s="37"/>
      <c r="N1767" s="37"/>
      <c r="O1767" s="29"/>
      <c r="U1767" s="207"/>
      <c r="X1767" s="9"/>
    </row>
    <row r="1768" spans="3:24">
      <c r="C1768"/>
      <c r="D1768" s="2"/>
      <c r="E1768" s="2"/>
      <c r="F1768" s="38"/>
      <c r="G1768" s="38"/>
      <c r="H1768" s="38"/>
      <c r="I1768" s="269"/>
      <c r="J1768" s="21"/>
      <c r="K1768" s="270"/>
      <c r="L1768" s="37"/>
      <c r="N1768" s="37"/>
      <c r="O1768" s="29"/>
      <c r="U1768" s="207"/>
      <c r="X1768" s="9"/>
    </row>
    <row r="1769" spans="3:24">
      <c r="C1769"/>
      <c r="D1769" s="2"/>
      <c r="E1769" s="2"/>
      <c r="F1769" s="38"/>
      <c r="G1769" s="38"/>
      <c r="H1769" s="38"/>
      <c r="I1769" s="269"/>
      <c r="J1769" s="21"/>
      <c r="K1769" s="270"/>
      <c r="L1769" s="37"/>
      <c r="N1769" s="37"/>
      <c r="O1769" s="29"/>
      <c r="U1769" s="207"/>
      <c r="X1769" s="9"/>
    </row>
    <row r="1770" spans="3:24">
      <c r="C1770"/>
      <c r="D1770" s="2"/>
      <c r="E1770" s="2"/>
      <c r="F1770" s="38"/>
      <c r="G1770" s="38"/>
      <c r="H1770" s="38"/>
      <c r="I1770" s="269"/>
      <c r="J1770" s="21"/>
      <c r="K1770" s="270"/>
      <c r="L1770" s="37"/>
      <c r="N1770" s="37"/>
      <c r="O1770" s="29"/>
      <c r="U1770" s="207"/>
      <c r="X1770" s="9"/>
    </row>
    <row r="1771" spans="3:24">
      <c r="C1771"/>
      <c r="D1771" s="2"/>
      <c r="E1771" s="2"/>
      <c r="F1771" s="38"/>
      <c r="G1771" s="38"/>
      <c r="H1771" s="38"/>
      <c r="I1771" s="269"/>
      <c r="J1771" s="21"/>
      <c r="K1771" s="270"/>
      <c r="L1771" s="37"/>
      <c r="N1771" s="37"/>
      <c r="O1771" s="29"/>
      <c r="U1771" s="207"/>
      <c r="X1771" s="9"/>
    </row>
    <row r="1772" spans="3:24">
      <c r="C1772"/>
      <c r="D1772" s="2"/>
      <c r="E1772" s="2"/>
      <c r="F1772" s="38"/>
      <c r="G1772" s="38"/>
      <c r="H1772" s="38"/>
      <c r="I1772" s="269"/>
      <c r="J1772" s="21"/>
      <c r="K1772" s="270"/>
      <c r="L1772" s="37"/>
      <c r="N1772" s="37"/>
      <c r="O1772" s="29"/>
      <c r="U1772" s="207"/>
      <c r="X1772" s="9"/>
    </row>
    <row r="1773" spans="3:24">
      <c r="C1773"/>
      <c r="D1773" s="2"/>
      <c r="E1773" s="2"/>
      <c r="F1773" s="38"/>
      <c r="G1773" s="38"/>
      <c r="H1773" s="38"/>
      <c r="I1773" s="269"/>
      <c r="J1773" s="21"/>
      <c r="K1773" s="270"/>
      <c r="L1773" s="37"/>
      <c r="N1773" s="37"/>
      <c r="O1773" s="29"/>
      <c r="U1773" s="207"/>
      <c r="X1773" s="9"/>
    </row>
    <row r="1774" spans="3:24">
      <c r="C1774"/>
      <c r="D1774" s="2"/>
      <c r="E1774" s="2"/>
      <c r="F1774" s="38"/>
      <c r="G1774" s="38"/>
      <c r="H1774" s="38"/>
      <c r="I1774" s="269"/>
      <c r="J1774" s="21"/>
      <c r="K1774" s="270"/>
      <c r="L1774" s="37"/>
      <c r="N1774" s="37"/>
      <c r="O1774" s="29"/>
      <c r="U1774" s="207"/>
      <c r="X1774" s="9"/>
    </row>
    <row r="1775" spans="3:24">
      <c r="C1775"/>
      <c r="D1775" s="2"/>
      <c r="E1775" s="2"/>
      <c r="F1775" s="38"/>
      <c r="G1775" s="38"/>
      <c r="H1775" s="38"/>
      <c r="I1775" s="269"/>
      <c r="J1775" s="21"/>
      <c r="K1775" s="270"/>
      <c r="L1775" s="37"/>
      <c r="N1775" s="37"/>
      <c r="O1775" s="29"/>
      <c r="U1775" s="207"/>
      <c r="X1775" s="9"/>
    </row>
    <row r="1776" spans="3:24">
      <c r="C1776"/>
      <c r="D1776" s="2"/>
      <c r="E1776" s="2"/>
      <c r="F1776" s="38"/>
      <c r="G1776" s="38"/>
      <c r="H1776" s="38"/>
      <c r="I1776" s="269"/>
      <c r="J1776" s="21"/>
      <c r="K1776" s="270"/>
      <c r="L1776" s="37"/>
      <c r="N1776" s="37"/>
      <c r="O1776" s="29"/>
      <c r="U1776" s="207"/>
      <c r="X1776" s="9"/>
    </row>
    <row r="1777" spans="3:24">
      <c r="C1777"/>
      <c r="D1777" s="2"/>
      <c r="E1777" s="2"/>
      <c r="F1777" s="38"/>
      <c r="G1777" s="38"/>
      <c r="H1777" s="38"/>
      <c r="I1777" s="269"/>
      <c r="J1777" s="21"/>
      <c r="K1777" s="270"/>
      <c r="L1777" s="37"/>
      <c r="N1777" s="37"/>
      <c r="O1777" s="29"/>
      <c r="U1777" s="207"/>
      <c r="X1777" s="9"/>
    </row>
    <row r="1778" spans="3:24">
      <c r="C1778"/>
      <c r="D1778" s="2"/>
      <c r="E1778" s="2"/>
      <c r="F1778" s="38"/>
      <c r="G1778" s="38"/>
      <c r="H1778" s="38"/>
      <c r="I1778" s="269"/>
      <c r="J1778" s="21"/>
      <c r="K1778" s="270"/>
      <c r="L1778" s="37"/>
      <c r="N1778" s="37"/>
      <c r="O1778" s="29"/>
      <c r="U1778" s="207"/>
      <c r="X1778" s="9"/>
    </row>
    <row r="1779" spans="3:24">
      <c r="C1779"/>
      <c r="D1779" s="2"/>
      <c r="E1779" s="2"/>
      <c r="F1779" s="38"/>
      <c r="G1779" s="38"/>
      <c r="H1779" s="38"/>
      <c r="I1779" s="269"/>
      <c r="J1779" s="21"/>
      <c r="K1779" s="270"/>
      <c r="L1779" s="37"/>
      <c r="N1779" s="37"/>
      <c r="O1779" s="29"/>
      <c r="U1779" s="207"/>
      <c r="X1779" s="9"/>
    </row>
    <row r="1780" spans="3:24">
      <c r="C1780"/>
      <c r="D1780" s="2"/>
      <c r="E1780" s="2"/>
      <c r="F1780" s="38"/>
      <c r="G1780" s="38"/>
      <c r="H1780" s="38"/>
      <c r="I1780" s="269"/>
      <c r="J1780" s="21"/>
      <c r="K1780" s="270"/>
      <c r="L1780" s="37"/>
      <c r="N1780" s="37"/>
      <c r="O1780" s="29"/>
      <c r="U1780" s="207"/>
      <c r="X1780" s="9"/>
    </row>
    <row r="1781" spans="3:24">
      <c r="C1781"/>
      <c r="D1781" s="2"/>
      <c r="E1781" s="2"/>
      <c r="F1781" s="38"/>
      <c r="G1781" s="38"/>
      <c r="H1781" s="38"/>
      <c r="I1781" s="269"/>
      <c r="J1781" s="21"/>
      <c r="K1781" s="270"/>
      <c r="L1781" s="37"/>
      <c r="N1781" s="37"/>
      <c r="O1781" s="29"/>
      <c r="U1781" s="207"/>
      <c r="X1781" s="9"/>
    </row>
    <row r="1782" spans="3:24">
      <c r="C1782"/>
      <c r="D1782" s="2"/>
      <c r="E1782" s="2"/>
      <c r="F1782" s="38"/>
      <c r="G1782" s="38"/>
      <c r="H1782" s="38"/>
      <c r="I1782" s="269"/>
      <c r="J1782" s="21"/>
      <c r="K1782" s="270"/>
      <c r="L1782" s="37"/>
      <c r="N1782" s="37"/>
      <c r="O1782" s="29"/>
      <c r="U1782" s="207"/>
      <c r="X1782" s="9"/>
    </row>
    <row r="1783" spans="3:24">
      <c r="C1783"/>
      <c r="D1783" s="2"/>
      <c r="E1783" s="2"/>
      <c r="F1783" s="38"/>
      <c r="G1783" s="38"/>
      <c r="H1783" s="38"/>
      <c r="I1783" s="269"/>
      <c r="J1783" s="21"/>
      <c r="K1783" s="270"/>
      <c r="L1783" s="37"/>
      <c r="N1783" s="37"/>
      <c r="O1783" s="29"/>
      <c r="U1783" s="207"/>
      <c r="X1783" s="9"/>
    </row>
    <row r="1784" spans="3:24">
      <c r="C1784"/>
      <c r="D1784" s="2"/>
      <c r="E1784" s="2"/>
      <c r="F1784" s="38"/>
      <c r="G1784" s="38"/>
      <c r="H1784" s="38"/>
      <c r="I1784" s="269"/>
      <c r="J1784" s="21"/>
      <c r="K1784" s="270"/>
      <c r="L1784" s="37"/>
      <c r="N1784" s="37"/>
      <c r="O1784" s="29"/>
      <c r="U1784" s="207"/>
      <c r="X1784" s="9"/>
    </row>
    <row r="1785" spans="3:24">
      <c r="C1785"/>
      <c r="D1785" s="2"/>
      <c r="E1785" s="2"/>
      <c r="F1785" s="38"/>
      <c r="G1785" s="38"/>
      <c r="H1785" s="38"/>
      <c r="I1785" s="269"/>
      <c r="J1785" s="21"/>
      <c r="K1785" s="270"/>
      <c r="L1785" s="37"/>
      <c r="N1785" s="37"/>
      <c r="O1785" s="29"/>
      <c r="U1785" s="207"/>
      <c r="X1785" s="9"/>
    </row>
    <row r="1786" spans="3:24">
      <c r="C1786"/>
      <c r="D1786" s="2"/>
      <c r="E1786" s="2"/>
      <c r="F1786" s="38"/>
      <c r="G1786" s="38"/>
      <c r="H1786" s="38"/>
      <c r="I1786" s="269"/>
      <c r="J1786" s="21"/>
      <c r="K1786" s="270"/>
      <c r="L1786" s="37"/>
      <c r="N1786" s="37"/>
      <c r="O1786" s="29"/>
      <c r="U1786" s="207"/>
      <c r="X1786" s="9"/>
    </row>
    <row r="1787" spans="3:24">
      <c r="C1787"/>
      <c r="D1787" s="2"/>
      <c r="E1787" s="2"/>
      <c r="F1787" s="38"/>
      <c r="G1787" s="38"/>
      <c r="H1787" s="38"/>
      <c r="I1787" s="269"/>
      <c r="J1787" s="21"/>
      <c r="K1787" s="270"/>
      <c r="L1787" s="37"/>
      <c r="N1787" s="37"/>
      <c r="O1787" s="29"/>
      <c r="U1787" s="207"/>
      <c r="X1787" s="9"/>
    </row>
    <row r="1788" spans="3:24">
      <c r="C1788"/>
      <c r="D1788" s="2"/>
      <c r="E1788" s="2"/>
      <c r="F1788" s="38"/>
      <c r="G1788" s="38"/>
      <c r="H1788" s="38"/>
      <c r="I1788" s="269"/>
      <c r="J1788" s="21"/>
      <c r="K1788" s="270"/>
      <c r="L1788" s="37"/>
      <c r="N1788" s="37"/>
      <c r="O1788" s="29"/>
      <c r="U1788" s="207"/>
      <c r="X1788" s="9"/>
    </row>
    <row r="1789" spans="3:24">
      <c r="C1789"/>
      <c r="D1789" s="2"/>
      <c r="E1789" s="2"/>
      <c r="F1789" s="38"/>
      <c r="G1789" s="38"/>
      <c r="H1789" s="38"/>
      <c r="I1789" s="269"/>
      <c r="J1789" s="21"/>
      <c r="K1789" s="270"/>
      <c r="L1789" s="37"/>
      <c r="N1789" s="37"/>
      <c r="O1789" s="29"/>
      <c r="U1789" s="207"/>
      <c r="X1789" s="9"/>
    </row>
    <row r="1790" spans="3:24">
      <c r="C1790"/>
      <c r="D1790" s="2"/>
      <c r="E1790" s="2"/>
      <c r="F1790" s="38"/>
      <c r="G1790" s="38"/>
      <c r="H1790" s="38"/>
      <c r="I1790" s="269"/>
      <c r="J1790" s="21"/>
      <c r="K1790" s="270"/>
      <c r="L1790" s="37"/>
      <c r="N1790" s="37"/>
      <c r="O1790" s="29"/>
      <c r="U1790" s="207"/>
      <c r="X1790" s="9"/>
    </row>
    <row r="1791" spans="3:24">
      <c r="C1791"/>
      <c r="D1791" s="2"/>
      <c r="E1791" s="2"/>
      <c r="F1791" s="38"/>
      <c r="G1791" s="38"/>
      <c r="H1791" s="38"/>
      <c r="I1791" s="269"/>
      <c r="J1791" s="21"/>
      <c r="K1791" s="270"/>
      <c r="L1791" s="37"/>
      <c r="N1791" s="37"/>
      <c r="O1791" s="29"/>
      <c r="U1791" s="207"/>
      <c r="X1791" s="9"/>
    </row>
    <row r="1792" spans="3:24">
      <c r="C1792"/>
      <c r="D1792" s="2"/>
      <c r="E1792" s="2"/>
      <c r="F1792" s="38"/>
      <c r="G1792" s="38"/>
      <c r="H1792" s="38"/>
      <c r="I1792" s="269"/>
      <c r="J1792" s="21"/>
      <c r="K1792" s="270"/>
      <c r="L1792" s="37"/>
      <c r="N1792" s="37"/>
      <c r="O1792" s="29"/>
      <c r="U1792" s="207"/>
      <c r="X1792" s="9"/>
    </row>
    <row r="1793" spans="3:24">
      <c r="C1793"/>
      <c r="D1793" s="2"/>
      <c r="E1793" s="2"/>
      <c r="F1793" s="38"/>
      <c r="G1793" s="38"/>
      <c r="H1793" s="38"/>
      <c r="I1793" s="269"/>
      <c r="J1793" s="21"/>
      <c r="K1793" s="270"/>
      <c r="L1793" s="37"/>
      <c r="N1793" s="37"/>
      <c r="O1793" s="29"/>
      <c r="U1793" s="207"/>
      <c r="X1793" s="9"/>
    </row>
    <row r="1794" spans="3:24">
      <c r="C1794"/>
      <c r="D1794" s="2"/>
      <c r="E1794" s="2"/>
      <c r="F1794" s="38"/>
      <c r="G1794" s="38"/>
      <c r="H1794" s="38"/>
      <c r="I1794" s="269"/>
      <c r="J1794" s="21"/>
      <c r="K1794" s="270"/>
      <c r="L1794" s="37"/>
      <c r="N1794" s="37"/>
      <c r="O1794" s="29"/>
      <c r="U1794" s="207"/>
      <c r="X1794" s="9"/>
    </row>
    <row r="1795" spans="3:24">
      <c r="C1795"/>
      <c r="D1795" s="2"/>
      <c r="E1795" s="2"/>
      <c r="F1795" s="38"/>
      <c r="G1795" s="38"/>
      <c r="H1795" s="38"/>
      <c r="I1795" s="269"/>
      <c r="J1795" s="21"/>
      <c r="K1795" s="270"/>
      <c r="L1795" s="37"/>
      <c r="N1795" s="37"/>
      <c r="O1795" s="29"/>
      <c r="U1795" s="207"/>
      <c r="X1795" s="9"/>
    </row>
    <row r="1796" spans="3:24">
      <c r="C1796"/>
      <c r="D1796" s="2"/>
      <c r="E1796" s="2"/>
      <c r="F1796" s="38"/>
      <c r="G1796" s="38"/>
      <c r="H1796" s="38"/>
      <c r="I1796" s="269"/>
      <c r="J1796" s="21"/>
      <c r="K1796" s="270"/>
      <c r="L1796" s="37"/>
      <c r="N1796" s="37"/>
      <c r="O1796" s="29"/>
      <c r="U1796" s="207"/>
      <c r="X1796" s="9"/>
    </row>
    <row r="1797" spans="3:24">
      <c r="C1797"/>
      <c r="D1797" s="2"/>
      <c r="E1797" s="2"/>
      <c r="F1797" s="38"/>
      <c r="G1797" s="38"/>
      <c r="H1797" s="38"/>
      <c r="I1797" s="269"/>
      <c r="J1797" s="21"/>
      <c r="K1797" s="270"/>
      <c r="L1797" s="37"/>
      <c r="N1797" s="37"/>
      <c r="O1797" s="29"/>
      <c r="U1797" s="207"/>
      <c r="X1797" s="9"/>
    </row>
    <row r="1798" spans="3:24">
      <c r="C1798"/>
      <c r="D1798" s="2"/>
      <c r="E1798" s="2"/>
      <c r="F1798" s="38"/>
      <c r="G1798" s="38"/>
      <c r="H1798" s="38"/>
      <c r="I1798" s="269"/>
      <c r="J1798" s="21"/>
      <c r="K1798" s="270"/>
      <c r="L1798" s="37"/>
      <c r="N1798" s="37"/>
      <c r="O1798" s="29"/>
      <c r="U1798" s="207"/>
      <c r="X1798" s="9"/>
    </row>
    <row r="1799" spans="3:24">
      <c r="C1799"/>
      <c r="D1799" s="2"/>
      <c r="E1799" s="2"/>
      <c r="F1799" s="38"/>
      <c r="G1799" s="38"/>
      <c r="H1799" s="38"/>
      <c r="I1799" s="269"/>
      <c r="J1799" s="21"/>
      <c r="K1799" s="270"/>
      <c r="L1799" s="37"/>
      <c r="N1799" s="37"/>
      <c r="O1799" s="29"/>
      <c r="U1799" s="207"/>
      <c r="X1799" s="9"/>
    </row>
    <row r="1800" spans="3:24">
      <c r="C1800"/>
      <c r="D1800" s="2"/>
      <c r="E1800" s="2"/>
      <c r="F1800" s="38"/>
      <c r="G1800" s="38"/>
      <c r="H1800" s="38"/>
      <c r="I1800" s="269"/>
      <c r="J1800" s="21"/>
      <c r="K1800" s="270"/>
      <c r="L1800" s="37"/>
      <c r="N1800" s="37"/>
      <c r="O1800" s="29"/>
      <c r="U1800" s="207"/>
      <c r="X1800" s="9"/>
    </row>
    <row r="1801" spans="3:24">
      <c r="C1801"/>
      <c r="D1801" s="2"/>
      <c r="E1801" s="2"/>
      <c r="F1801" s="38"/>
      <c r="G1801" s="38"/>
      <c r="H1801" s="38"/>
      <c r="I1801" s="269"/>
      <c r="J1801" s="21"/>
      <c r="K1801" s="270"/>
      <c r="L1801" s="37"/>
      <c r="N1801" s="37"/>
      <c r="O1801" s="29"/>
      <c r="U1801" s="207"/>
      <c r="X1801" s="9"/>
    </row>
    <row r="1802" spans="3:24">
      <c r="C1802"/>
      <c r="D1802" s="2"/>
      <c r="E1802" s="2"/>
      <c r="F1802" s="38"/>
      <c r="G1802" s="38"/>
      <c r="H1802" s="38"/>
      <c r="I1802" s="269"/>
      <c r="J1802" s="21"/>
      <c r="K1802" s="270"/>
      <c r="L1802" s="37"/>
      <c r="N1802" s="37"/>
      <c r="O1802" s="29"/>
      <c r="U1802" s="207"/>
      <c r="X1802" s="9"/>
    </row>
    <row r="1803" spans="3:24">
      <c r="C1803"/>
      <c r="D1803" s="2"/>
      <c r="E1803" s="2"/>
      <c r="F1803" s="38"/>
      <c r="G1803" s="38"/>
      <c r="H1803" s="38"/>
      <c r="I1803" s="269"/>
      <c r="J1803" s="21"/>
      <c r="K1803" s="270"/>
      <c r="L1803" s="37"/>
      <c r="N1803" s="37"/>
      <c r="O1803" s="29"/>
      <c r="U1803" s="207"/>
      <c r="X1803" s="9"/>
    </row>
    <row r="1804" spans="3:24">
      <c r="C1804"/>
      <c r="D1804" s="2"/>
      <c r="E1804" s="2"/>
      <c r="F1804" s="38"/>
      <c r="G1804" s="38"/>
      <c r="H1804" s="38"/>
      <c r="I1804" s="269"/>
      <c r="J1804" s="21"/>
      <c r="K1804" s="270"/>
      <c r="L1804" s="37"/>
      <c r="N1804" s="37"/>
      <c r="O1804" s="29"/>
      <c r="U1804" s="207"/>
      <c r="X1804" s="9"/>
    </row>
    <row r="1805" spans="3:24">
      <c r="C1805"/>
      <c r="D1805" s="2"/>
      <c r="E1805" s="2"/>
      <c r="F1805" s="38"/>
      <c r="G1805" s="38"/>
      <c r="H1805" s="38"/>
      <c r="I1805" s="269"/>
      <c r="J1805" s="21"/>
      <c r="K1805" s="270"/>
      <c r="L1805" s="37"/>
      <c r="N1805" s="37"/>
      <c r="O1805" s="29"/>
      <c r="U1805" s="207"/>
      <c r="X1805" s="9"/>
    </row>
    <row r="1806" spans="3:24">
      <c r="C1806"/>
      <c r="D1806" s="2"/>
      <c r="E1806" s="2"/>
      <c r="F1806" s="38"/>
      <c r="G1806" s="38"/>
      <c r="H1806" s="38"/>
      <c r="I1806" s="269"/>
      <c r="J1806" s="21"/>
      <c r="K1806" s="270"/>
      <c r="L1806" s="37"/>
      <c r="N1806" s="37"/>
      <c r="O1806" s="29"/>
      <c r="U1806" s="207"/>
      <c r="X1806" s="9"/>
    </row>
    <row r="1807" spans="3:24">
      <c r="C1807"/>
      <c r="D1807" s="2"/>
      <c r="E1807" s="2"/>
      <c r="F1807" s="38"/>
      <c r="G1807" s="38"/>
      <c r="H1807" s="38"/>
      <c r="I1807" s="269"/>
      <c r="J1807" s="21"/>
      <c r="K1807" s="270"/>
      <c r="L1807" s="37"/>
      <c r="N1807" s="37"/>
      <c r="O1807" s="29"/>
      <c r="U1807" s="207"/>
      <c r="X1807" s="9"/>
    </row>
    <row r="1808" spans="3:24">
      <c r="C1808"/>
      <c r="D1808" s="2"/>
      <c r="E1808" s="2"/>
      <c r="F1808" s="38"/>
      <c r="G1808" s="38"/>
      <c r="H1808" s="38"/>
      <c r="I1808" s="269"/>
      <c r="J1808" s="21"/>
      <c r="K1808" s="270"/>
      <c r="L1808" s="37"/>
      <c r="N1808" s="37"/>
      <c r="O1808" s="29"/>
      <c r="U1808" s="207"/>
      <c r="X1808" s="9"/>
    </row>
    <row r="1809" spans="3:24">
      <c r="C1809"/>
      <c r="D1809" s="2"/>
      <c r="E1809" s="2"/>
      <c r="F1809" s="38"/>
      <c r="G1809" s="38"/>
      <c r="H1809" s="38"/>
      <c r="I1809" s="269"/>
      <c r="J1809" s="21"/>
      <c r="K1809" s="270"/>
      <c r="L1809" s="37"/>
      <c r="N1809" s="37"/>
      <c r="O1809" s="29"/>
      <c r="U1809" s="207"/>
      <c r="X1809" s="9"/>
    </row>
    <row r="1810" spans="3:24">
      <c r="C1810"/>
      <c r="D1810" s="2"/>
      <c r="E1810" s="2"/>
      <c r="F1810" s="38"/>
      <c r="G1810" s="38"/>
      <c r="H1810" s="38"/>
      <c r="I1810" s="269"/>
      <c r="J1810" s="21"/>
      <c r="K1810" s="270"/>
      <c r="L1810" s="37"/>
      <c r="N1810" s="37"/>
      <c r="O1810" s="29"/>
      <c r="U1810" s="207"/>
      <c r="X1810" s="9"/>
    </row>
    <row r="1811" spans="3:24">
      <c r="C1811"/>
      <c r="D1811" s="2"/>
      <c r="E1811" s="2"/>
      <c r="F1811" s="38"/>
      <c r="G1811" s="38"/>
      <c r="H1811" s="38"/>
      <c r="I1811" s="269"/>
      <c r="J1811" s="21"/>
      <c r="K1811" s="270"/>
      <c r="L1811" s="37"/>
      <c r="N1811" s="37"/>
      <c r="O1811" s="29"/>
      <c r="U1811" s="207"/>
      <c r="X1811" s="9"/>
    </row>
    <row r="1812" spans="3:24">
      <c r="C1812"/>
      <c r="D1812" s="2"/>
      <c r="E1812" s="2"/>
      <c r="F1812" s="38"/>
      <c r="G1812" s="38"/>
      <c r="H1812" s="38"/>
      <c r="I1812" s="269"/>
      <c r="J1812" s="21"/>
      <c r="K1812" s="270"/>
      <c r="L1812" s="37"/>
      <c r="N1812" s="37"/>
      <c r="O1812" s="29"/>
      <c r="U1812" s="207"/>
      <c r="X1812" s="9"/>
    </row>
    <row r="1813" spans="3:24">
      <c r="C1813"/>
      <c r="D1813" s="2"/>
      <c r="E1813" s="2"/>
      <c r="F1813" s="38"/>
      <c r="G1813" s="38"/>
      <c r="H1813" s="38"/>
      <c r="I1813" s="269"/>
      <c r="J1813" s="21"/>
      <c r="K1813" s="270"/>
      <c r="L1813" s="37"/>
      <c r="N1813" s="37"/>
      <c r="O1813" s="29"/>
      <c r="U1813" s="207"/>
      <c r="X1813" s="9"/>
    </row>
    <row r="1814" spans="3:24">
      <c r="C1814"/>
      <c r="D1814" s="2"/>
      <c r="E1814" s="2"/>
      <c r="F1814" s="38"/>
      <c r="G1814" s="38"/>
      <c r="H1814" s="38"/>
      <c r="I1814" s="269"/>
      <c r="J1814" s="21"/>
      <c r="K1814" s="270"/>
      <c r="L1814" s="37"/>
      <c r="N1814" s="37"/>
      <c r="O1814" s="29"/>
      <c r="U1814" s="207"/>
      <c r="X1814" s="9"/>
    </row>
    <row r="1815" spans="3:24">
      <c r="C1815"/>
      <c r="D1815" s="2"/>
      <c r="E1815" s="2"/>
      <c r="F1815" s="38"/>
      <c r="G1815" s="38"/>
      <c r="H1815" s="38"/>
      <c r="I1815" s="269"/>
      <c r="J1815" s="21"/>
      <c r="K1815" s="270"/>
      <c r="L1815" s="37"/>
      <c r="N1815" s="37"/>
      <c r="O1815" s="29"/>
      <c r="U1815" s="207"/>
      <c r="X1815" s="9"/>
    </row>
    <row r="1816" spans="3:24">
      <c r="C1816"/>
      <c r="D1816" s="2"/>
      <c r="E1816" s="2"/>
      <c r="F1816" s="38"/>
      <c r="G1816" s="38"/>
      <c r="H1816" s="38"/>
      <c r="I1816" s="269"/>
      <c r="J1816" s="21"/>
      <c r="K1816" s="270"/>
      <c r="L1816" s="37"/>
      <c r="N1816" s="37"/>
      <c r="O1816" s="29"/>
      <c r="U1816" s="207"/>
      <c r="X1816" s="9"/>
    </row>
    <row r="1817" spans="3:24">
      <c r="C1817"/>
      <c r="D1817" s="2"/>
      <c r="E1817" s="2"/>
      <c r="F1817" s="38"/>
      <c r="G1817" s="38"/>
      <c r="H1817" s="38"/>
      <c r="I1817" s="269"/>
      <c r="J1817" s="21"/>
      <c r="K1817" s="270"/>
      <c r="L1817" s="37"/>
      <c r="N1817" s="37"/>
      <c r="O1817" s="29"/>
      <c r="U1817" s="207"/>
      <c r="X1817" s="9"/>
    </row>
    <row r="1818" spans="3:24">
      <c r="C1818"/>
      <c r="D1818" s="2"/>
      <c r="E1818" s="2"/>
      <c r="F1818" s="38"/>
      <c r="G1818" s="38"/>
      <c r="H1818" s="38"/>
      <c r="I1818" s="269"/>
      <c r="J1818" s="21"/>
      <c r="K1818" s="270"/>
      <c r="L1818" s="37"/>
      <c r="N1818" s="37"/>
      <c r="O1818" s="29"/>
      <c r="U1818" s="207"/>
      <c r="X1818" s="9"/>
    </row>
    <row r="1819" spans="3:24">
      <c r="C1819"/>
      <c r="D1819" s="2"/>
      <c r="E1819" s="2"/>
      <c r="F1819" s="38"/>
      <c r="G1819" s="38"/>
      <c r="H1819" s="38"/>
      <c r="I1819" s="269"/>
      <c r="J1819" s="21"/>
      <c r="K1819" s="270"/>
      <c r="L1819" s="37"/>
      <c r="N1819" s="37"/>
      <c r="O1819" s="29"/>
      <c r="U1819" s="207"/>
      <c r="X1819" s="9"/>
    </row>
    <row r="1820" spans="3:24">
      <c r="C1820"/>
      <c r="D1820" s="2"/>
      <c r="E1820" s="2"/>
      <c r="F1820" s="38"/>
      <c r="G1820" s="38"/>
      <c r="H1820" s="38"/>
      <c r="I1820" s="269"/>
      <c r="J1820" s="21"/>
      <c r="K1820" s="270"/>
      <c r="L1820" s="37"/>
      <c r="N1820" s="37"/>
      <c r="O1820" s="29"/>
      <c r="U1820" s="207"/>
      <c r="X1820" s="9"/>
    </row>
    <row r="1821" spans="3:24">
      <c r="C1821"/>
      <c r="D1821" s="2"/>
      <c r="E1821" s="2"/>
      <c r="F1821" s="38"/>
      <c r="G1821" s="38"/>
      <c r="H1821" s="38"/>
      <c r="I1821" s="269"/>
      <c r="J1821" s="21"/>
      <c r="K1821" s="270"/>
      <c r="L1821" s="37"/>
      <c r="N1821" s="37"/>
      <c r="O1821" s="29"/>
      <c r="U1821" s="207"/>
      <c r="X1821" s="9"/>
    </row>
    <row r="1822" spans="3:24">
      <c r="C1822"/>
      <c r="D1822" s="2"/>
      <c r="E1822" s="2"/>
      <c r="F1822" s="38"/>
      <c r="G1822" s="38"/>
      <c r="H1822" s="38"/>
      <c r="I1822" s="269"/>
      <c r="J1822" s="21"/>
      <c r="K1822" s="270"/>
      <c r="L1822" s="37"/>
      <c r="N1822" s="37"/>
      <c r="O1822" s="29"/>
      <c r="U1822" s="207"/>
      <c r="X1822" s="9"/>
    </row>
    <row r="1823" spans="3:24">
      <c r="C1823"/>
      <c r="D1823" s="2"/>
      <c r="E1823" s="2"/>
      <c r="F1823" s="38"/>
      <c r="G1823" s="38"/>
      <c r="H1823" s="38"/>
      <c r="I1823" s="269"/>
      <c r="J1823" s="21"/>
      <c r="K1823" s="270"/>
      <c r="L1823" s="37"/>
      <c r="N1823" s="37"/>
      <c r="O1823" s="29"/>
      <c r="U1823" s="207"/>
      <c r="X1823" s="9"/>
    </row>
    <row r="1824" spans="3:24">
      <c r="C1824"/>
      <c r="D1824" s="2"/>
      <c r="E1824" s="2"/>
      <c r="F1824" s="38"/>
      <c r="G1824" s="38"/>
      <c r="H1824" s="38"/>
      <c r="I1824" s="269"/>
      <c r="J1824" s="21"/>
      <c r="K1824" s="270"/>
      <c r="L1824" s="37"/>
      <c r="N1824" s="37"/>
      <c r="O1824" s="29"/>
      <c r="U1824" s="207"/>
      <c r="X1824" s="9"/>
    </row>
    <row r="1825" spans="3:24">
      <c r="C1825"/>
      <c r="D1825" s="2"/>
      <c r="E1825" s="2"/>
      <c r="F1825" s="38"/>
      <c r="G1825" s="38"/>
      <c r="H1825" s="38"/>
      <c r="I1825" s="269"/>
      <c r="J1825" s="21"/>
      <c r="K1825" s="270"/>
      <c r="L1825" s="37"/>
      <c r="N1825" s="37"/>
      <c r="O1825" s="29"/>
      <c r="U1825" s="207"/>
      <c r="X1825" s="9"/>
    </row>
    <row r="1826" spans="3:24">
      <c r="C1826"/>
      <c r="D1826" s="2"/>
      <c r="E1826" s="2"/>
      <c r="F1826" s="38"/>
      <c r="G1826" s="38"/>
      <c r="H1826" s="38"/>
      <c r="I1826" s="269"/>
      <c r="J1826" s="21"/>
      <c r="K1826" s="270"/>
      <c r="L1826" s="37"/>
      <c r="N1826" s="37"/>
      <c r="O1826" s="29"/>
      <c r="U1826" s="207"/>
      <c r="X1826" s="9"/>
    </row>
    <row r="1827" spans="3:24">
      <c r="C1827"/>
      <c r="D1827" s="2"/>
      <c r="E1827" s="2"/>
      <c r="F1827" s="38"/>
      <c r="G1827" s="38"/>
      <c r="H1827" s="38"/>
      <c r="I1827" s="269"/>
      <c r="J1827" s="21"/>
      <c r="K1827" s="270"/>
      <c r="L1827" s="37"/>
      <c r="N1827" s="37"/>
      <c r="O1827" s="29"/>
      <c r="U1827" s="207"/>
      <c r="X1827" s="9"/>
    </row>
    <row r="1828" spans="3:24">
      <c r="C1828"/>
      <c r="D1828" s="2"/>
      <c r="E1828" s="2"/>
      <c r="F1828" s="38"/>
      <c r="G1828" s="38"/>
      <c r="H1828" s="38"/>
      <c r="I1828" s="269"/>
      <c r="J1828" s="21"/>
      <c r="K1828" s="270"/>
      <c r="L1828" s="37"/>
      <c r="N1828" s="37"/>
      <c r="O1828" s="29"/>
      <c r="U1828" s="207"/>
      <c r="X1828" s="9"/>
    </row>
    <row r="1829" spans="3:24">
      <c r="C1829"/>
      <c r="D1829" s="2"/>
      <c r="E1829" s="2"/>
      <c r="F1829" s="38"/>
      <c r="G1829" s="38"/>
      <c r="H1829" s="38"/>
      <c r="I1829" s="269"/>
      <c r="J1829" s="21"/>
      <c r="K1829" s="270"/>
      <c r="L1829" s="37"/>
      <c r="N1829" s="37"/>
      <c r="O1829" s="29"/>
      <c r="U1829" s="207"/>
      <c r="X1829" s="9"/>
    </row>
    <row r="1830" spans="3:24">
      <c r="C1830"/>
      <c r="D1830" s="2"/>
      <c r="E1830" s="2"/>
      <c r="F1830" s="38"/>
      <c r="G1830" s="38"/>
      <c r="H1830" s="38"/>
      <c r="I1830" s="269"/>
      <c r="J1830" s="21"/>
      <c r="K1830" s="270"/>
      <c r="L1830" s="37"/>
      <c r="N1830" s="37"/>
      <c r="O1830" s="29"/>
      <c r="U1830" s="207"/>
      <c r="X1830" s="9"/>
    </row>
    <row r="1831" spans="3:24">
      <c r="C1831"/>
      <c r="D1831" s="2"/>
      <c r="E1831" s="2"/>
      <c r="F1831" s="38"/>
      <c r="G1831" s="38"/>
      <c r="H1831" s="38"/>
      <c r="I1831" s="269"/>
      <c r="J1831" s="21"/>
      <c r="K1831" s="270"/>
      <c r="L1831" s="37"/>
      <c r="N1831" s="37"/>
      <c r="O1831" s="29"/>
      <c r="U1831" s="207"/>
      <c r="X1831" s="9"/>
    </row>
    <row r="1832" spans="3:24">
      <c r="C1832"/>
      <c r="D1832" s="2"/>
      <c r="E1832" s="2"/>
      <c r="F1832" s="38"/>
      <c r="G1832" s="38"/>
      <c r="H1832" s="38"/>
      <c r="I1832" s="269"/>
      <c r="J1832" s="21"/>
      <c r="K1832" s="270"/>
      <c r="L1832" s="37"/>
      <c r="N1832" s="37"/>
      <c r="O1832" s="29"/>
      <c r="U1832" s="207"/>
      <c r="X1832" s="9"/>
    </row>
    <row r="1833" spans="3:24">
      <c r="C1833"/>
      <c r="D1833" s="2"/>
      <c r="E1833" s="2"/>
      <c r="F1833" s="38"/>
      <c r="G1833" s="38"/>
      <c r="H1833" s="38"/>
      <c r="I1833" s="269"/>
      <c r="J1833" s="21"/>
      <c r="K1833" s="270"/>
      <c r="L1833" s="37"/>
      <c r="N1833" s="37"/>
      <c r="O1833" s="29"/>
      <c r="U1833" s="207"/>
      <c r="X1833" s="9"/>
    </row>
    <row r="1834" spans="3:24">
      <c r="C1834"/>
      <c r="D1834" s="2"/>
      <c r="E1834" s="2"/>
      <c r="F1834" s="38"/>
      <c r="G1834" s="38"/>
      <c r="H1834" s="38"/>
      <c r="I1834" s="269"/>
      <c r="J1834" s="21"/>
      <c r="K1834" s="270"/>
      <c r="L1834" s="37"/>
      <c r="N1834" s="37"/>
      <c r="O1834" s="29"/>
      <c r="U1834" s="207"/>
      <c r="X1834" s="9"/>
    </row>
    <row r="1835" spans="3:24">
      <c r="C1835"/>
      <c r="D1835" s="2"/>
      <c r="E1835" s="2"/>
      <c r="F1835" s="38"/>
      <c r="G1835" s="38"/>
      <c r="H1835" s="38"/>
      <c r="I1835" s="269"/>
      <c r="J1835" s="21"/>
      <c r="K1835" s="270"/>
      <c r="L1835" s="37"/>
      <c r="N1835" s="37"/>
      <c r="O1835" s="29"/>
      <c r="U1835" s="207"/>
      <c r="X1835" s="9"/>
    </row>
    <row r="1836" spans="3:24">
      <c r="C1836"/>
      <c r="D1836" s="2"/>
      <c r="E1836" s="2"/>
      <c r="F1836" s="38"/>
      <c r="G1836" s="38"/>
      <c r="H1836" s="38"/>
      <c r="I1836" s="269"/>
      <c r="J1836" s="21"/>
      <c r="K1836" s="270"/>
      <c r="L1836" s="37"/>
      <c r="N1836" s="37"/>
      <c r="O1836" s="29"/>
      <c r="U1836" s="207"/>
      <c r="X1836" s="9"/>
    </row>
    <row r="1837" spans="3:24">
      <c r="C1837"/>
      <c r="D1837" s="2"/>
      <c r="E1837" s="2"/>
      <c r="F1837" s="38"/>
      <c r="G1837" s="38"/>
      <c r="H1837" s="38"/>
      <c r="I1837" s="269"/>
      <c r="J1837" s="21"/>
      <c r="K1837" s="270"/>
      <c r="L1837" s="37"/>
      <c r="N1837" s="37"/>
      <c r="O1837" s="29"/>
      <c r="U1837" s="207"/>
      <c r="X1837" s="9"/>
    </row>
    <row r="1838" spans="3:24">
      <c r="C1838"/>
      <c r="D1838" s="2"/>
      <c r="E1838" s="2"/>
      <c r="F1838" s="38"/>
      <c r="G1838" s="38"/>
      <c r="H1838" s="38"/>
      <c r="I1838" s="269"/>
      <c r="J1838" s="21"/>
      <c r="K1838" s="270"/>
      <c r="L1838" s="37"/>
      <c r="N1838" s="37"/>
      <c r="O1838" s="29"/>
      <c r="U1838" s="207"/>
      <c r="X1838" s="9"/>
    </row>
    <row r="1839" spans="3:24">
      <c r="C1839"/>
      <c r="D1839" s="2"/>
      <c r="E1839" s="2"/>
      <c r="F1839" s="38"/>
      <c r="G1839" s="38"/>
      <c r="H1839" s="38"/>
      <c r="I1839" s="269"/>
      <c r="J1839" s="21"/>
      <c r="K1839" s="270"/>
      <c r="L1839" s="37"/>
      <c r="N1839" s="37"/>
      <c r="O1839" s="29"/>
      <c r="U1839" s="207"/>
      <c r="X1839" s="9"/>
    </row>
    <row r="1840" spans="3:24">
      <c r="C1840"/>
      <c r="D1840" s="2"/>
      <c r="E1840" s="2"/>
      <c r="F1840" s="38"/>
      <c r="G1840" s="38"/>
      <c r="H1840" s="38"/>
      <c r="I1840" s="269"/>
      <c r="J1840" s="21"/>
      <c r="K1840" s="270"/>
      <c r="L1840" s="37"/>
      <c r="N1840" s="37"/>
      <c r="O1840" s="29"/>
      <c r="U1840" s="207"/>
      <c r="X1840" s="9"/>
    </row>
    <row r="1841" spans="3:24">
      <c r="C1841"/>
      <c r="D1841" s="2"/>
      <c r="E1841" s="2"/>
      <c r="F1841" s="38"/>
      <c r="G1841" s="38"/>
      <c r="H1841" s="38"/>
      <c r="I1841" s="269"/>
      <c r="J1841" s="21"/>
      <c r="K1841" s="270"/>
      <c r="L1841" s="37"/>
      <c r="N1841" s="37"/>
      <c r="O1841" s="29"/>
      <c r="U1841" s="207"/>
      <c r="X1841" s="9"/>
    </row>
    <row r="1842" spans="3:24">
      <c r="C1842"/>
      <c r="D1842" s="2"/>
      <c r="E1842" s="2"/>
      <c r="F1842" s="38"/>
      <c r="G1842" s="38"/>
      <c r="H1842" s="38"/>
      <c r="I1842" s="269"/>
      <c r="J1842" s="21"/>
      <c r="K1842" s="270"/>
      <c r="L1842" s="37"/>
      <c r="N1842" s="37"/>
      <c r="O1842" s="29"/>
      <c r="U1842" s="207"/>
      <c r="X1842" s="9"/>
    </row>
    <row r="1843" spans="3:24">
      <c r="C1843"/>
      <c r="D1843" s="2"/>
      <c r="E1843" s="2"/>
      <c r="F1843" s="38"/>
      <c r="G1843" s="38"/>
      <c r="H1843" s="38"/>
      <c r="I1843" s="269"/>
      <c r="J1843" s="21"/>
      <c r="K1843" s="270"/>
      <c r="L1843" s="37"/>
      <c r="N1843" s="37"/>
      <c r="O1843" s="29"/>
      <c r="U1843" s="207"/>
      <c r="X1843" s="9"/>
    </row>
    <row r="1844" spans="3:24">
      <c r="C1844"/>
      <c r="D1844" s="2"/>
      <c r="E1844" s="2"/>
      <c r="F1844" s="38"/>
      <c r="G1844" s="38"/>
      <c r="H1844" s="38"/>
      <c r="I1844" s="269"/>
      <c r="J1844" s="21"/>
      <c r="K1844" s="270"/>
      <c r="L1844" s="37"/>
      <c r="N1844" s="37"/>
      <c r="O1844" s="29"/>
      <c r="U1844" s="207"/>
      <c r="X1844" s="9"/>
    </row>
    <row r="1845" spans="3:24">
      <c r="C1845"/>
      <c r="D1845" s="2"/>
      <c r="E1845" s="2"/>
      <c r="F1845" s="38"/>
      <c r="G1845" s="38"/>
      <c r="H1845" s="38"/>
      <c r="I1845" s="269"/>
      <c r="J1845" s="21"/>
      <c r="K1845" s="270"/>
      <c r="L1845" s="37"/>
      <c r="N1845" s="37"/>
      <c r="O1845" s="29"/>
      <c r="U1845" s="207"/>
      <c r="X1845" s="9"/>
    </row>
    <row r="1846" spans="3:24">
      <c r="C1846"/>
      <c r="D1846" s="2"/>
      <c r="E1846" s="2"/>
      <c r="F1846" s="38"/>
      <c r="G1846" s="38"/>
      <c r="H1846" s="38"/>
      <c r="I1846" s="269"/>
      <c r="J1846" s="21"/>
      <c r="K1846" s="270"/>
      <c r="L1846" s="37"/>
      <c r="N1846" s="37"/>
      <c r="O1846" s="29"/>
      <c r="U1846" s="207"/>
      <c r="X1846" s="9"/>
    </row>
    <row r="1847" spans="3:24">
      <c r="C1847"/>
      <c r="D1847" s="2"/>
      <c r="E1847" s="2"/>
      <c r="F1847" s="38"/>
      <c r="G1847" s="38"/>
      <c r="H1847" s="38"/>
      <c r="I1847" s="269"/>
      <c r="J1847" s="21"/>
      <c r="K1847" s="270"/>
      <c r="L1847" s="37"/>
      <c r="N1847" s="37"/>
      <c r="O1847" s="29"/>
      <c r="U1847" s="207"/>
      <c r="X1847" s="9"/>
    </row>
    <row r="1848" spans="3:24">
      <c r="C1848"/>
      <c r="D1848" s="2"/>
      <c r="E1848" s="2"/>
      <c r="F1848" s="38"/>
      <c r="G1848" s="38"/>
      <c r="H1848" s="38"/>
      <c r="I1848" s="269"/>
      <c r="J1848" s="21"/>
      <c r="K1848" s="270"/>
      <c r="L1848" s="37"/>
      <c r="N1848" s="37"/>
      <c r="O1848" s="29"/>
      <c r="U1848" s="207"/>
      <c r="X1848" s="9"/>
    </row>
    <row r="1849" spans="3:24">
      <c r="C1849"/>
      <c r="D1849" s="2"/>
      <c r="E1849" s="2"/>
      <c r="F1849" s="38"/>
      <c r="G1849" s="38"/>
      <c r="H1849" s="38"/>
      <c r="I1849" s="269"/>
      <c r="J1849" s="21"/>
      <c r="K1849" s="270"/>
      <c r="L1849" s="37"/>
      <c r="N1849" s="37"/>
      <c r="O1849" s="29"/>
      <c r="U1849" s="207"/>
      <c r="X1849" s="9"/>
    </row>
    <row r="1850" spans="3:24">
      <c r="C1850"/>
      <c r="D1850" s="2"/>
      <c r="E1850" s="2"/>
      <c r="F1850" s="38"/>
      <c r="G1850" s="38"/>
      <c r="H1850" s="38"/>
      <c r="I1850" s="269"/>
      <c r="J1850" s="21"/>
      <c r="K1850" s="270"/>
      <c r="L1850" s="37"/>
      <c r="N1850" s="37"/>
      <c r="O1850" s="29"/>
      <c r="U1850" s="207"/>
      <c r="X1850" s="9"/>
    </row>
    <row r="1851" spans="3:24">
      <c r="C1851"/>
      <c r="D1851" s="2"/>
      <c r="E1851" s="2"/>
      <c r="F1851" s="38"/>
      <c r="G1851" s="38"/>
      <c r="H1851" s="38"/>
      <c r="I1851" s="269"/>
      <c r="J1851" s="21"/>
      <c r="K1851" s="270"/>
      <c r="L1851" s="37"/>
      <c r="N1851" s="37"/>
      <c r="O1851" s="29"/>
      <c r="U1851" s="207"/>
      <c r="X1851" s="9"/>
    </row>
    <row r="1852" spans="3:24">
      <c r="C1852"/>
      <c r="D1852" s="2"/>
      <c r="E1852" s="2"/>
      <c r="F1852" s="38"/>
      <c r="G1852" s="38"/>
      <c r="H1852" s="38"/>
      <c r="I1852" s="269"/>
      <c r="J1852" s="21"/>
      <c r="K1852" s="270"/>
      <c r="L1852" s="37"/>
      <c r="N1852" s="37"/>
      <c r="O1852" s="29"/>
      <c r="U1852" s="207"/>
      <c r="X1852" s="9"/>
    </row>
    <row r="1853" spans="3:24">
      <c r="C1853"/>
      <c r="D1853" s="2"/>
      <c r="E1853" s="2"/>
      <c r="F1853" s="38"/>
      <c r="G1853" s="38"/>
      <c r="H1853" s="38"/>
      <c r="I1853" s="269"/>
      <c r="J1853" s="21"/>
      <c r="K1853" s="270"/>
      <c r="L1853" s="37"/>
      <c r="N1853" s="37"/>
      <c r="O1853" s="29"/>
      <c r="U1853" s="207"/>
      <c r="X1853" s="9"/>
    </row>
    <row r="1854" spans="3:24">
      <c r="C1854"/>
      <c r="D1854" s="2"/>
      <c r="E1854" s="2"/>
      <c r="F1854" s="38"/>
      <c r="G1854" s="38"/>
      <c r="H1854" s="38"/>
      <c r="I1854" s="269"/>
      <c r="J1854" s="21"/>
      <c r="K1854" s="270"/>
      <c r="L1854" s="37"/>
      <c r="N1854" s="37"/>
      <c r="O1854" s="29"/>
      <c r="U1854" s="207"/>
      <c r="X1854" s="9"/>
    </row>
    <row r="1855" spans="3:24">
      <c r="C1855"/>
      <c r="D1855" s="2"/>
      <c r="E1855" s="2"/>
      <c r="F1855" s="38"/>
      <c r="G1855" s="38"/>
      <c r="H1855" s="38"/>
      <c r="I1855" s="269"/>
      <c r="J1855" s="21"/>
      <c r="K1855" s="270"/>
      <c r="L1855" s="37"/>
      <c r="N1855" s="37"/>
      <c r="O1855" s="29"/>
      <c r="U1855" s="207"/>
      <c r="X1855" s="9"/>
    </row>
    <row r="1856" spans="3:24">
      <c r="C1856"/>
      <c r="D1856" s="2"/>
      <c r="E1856" s="2"/>
      <c r="F1856" s="38"/>
      <c r="G1856" s="38"/>
      <c r="H1856" s="38"/>
      <c r="I1856" s="269"/>
      <c r="J1856" s="21"/>
      <c r="K1856" s="270"/>
      <c r="L1856" s="37"/>
      <c r="N1856" s="37"/>
      <c r="O1856" s="29"/>
      <c r="U1856" s="207"/>
      <c r="X1856" s="9"/>
    </row>
    <row r="1857" spans="3:24">
      <c r="C1857"/>
      <c r="D1857" s="2"/>
      <c r="E1857" s="2"/>
      <c r="F1857" s="38"/>
      <c r="G1857" s="38"/>
      <c r="H1857" s="38"/>
      <c r="I1857" s="269"/>
      <c r="J1857" s="21"/>
      <c r="K1857" s="270"/>
      <c r="L1857" s="37"/>
      <c r="N1857" s="37"/>
      <c r="O1857" s="29"/>
      <c r="U1857" s="207"/>
      <c r="X1857" s="9"/>
    </row>
    <row r="1858" spans="3:24">
      <c r="C1858"/>
      <c r="D1858" s="2"/>
      <c r="E1858" s="2"/>
      <c r="F1858" s="38"/>
      <c r="G1858" s="38"/>
      <c r="H1858" s="38"/>
      <c r="I1858" s="269"/>
      <c r="J1858" s="21"/>
      <c r="K1858" s="270"/>
      <c r="L1858" s="37"/>
      <c r="N1858" s="37"/>
      <c r="O1858" s="29"/>
      <c r="U1858" s="207"/>
      <c r="X1858" s="9"/>
    </row>
    <row r="1859" spans="3:24">
      <c r="C1859"/>
      <c r="D1859" s="2"/>
      <c r="E1859" s="2"/>
      <c r="F1859" s="38"/>
      <c r="G1859" s="38"/>
      <c r="H1859" s="38"/>
      <c r="I1859" s="269"/>
      <c r="J1859" s="21"/>
      <c r="K1859" s="270"/>
      <c r="L1859" s="37"/>
      <c r="N1859" s="37"/>
      <c r="O1859" s="29"/>
      <c r="U1859" s="207"/>
      <c r="X1859" s="9"/>
    </row>
    <row r="1860" spans="3:24">
      <c r="C1860"/>
      <c r="D1860" s="2"/>
      <c r="E1860" s="2"/>
      <c r="F1860" s="38"/>
      <c r="G1860" s="38"/>
      <c r="H1860" s="38"/>
      <c r="I1860" s="269"/>
      <c r="J1860" s="21"/>
      <c r="K1860" s="270"/>
      <c r="L1860" s="37"/>
      <c r="N1860" s="37"/>
      <c r="O1860" s="29"/>
      <c r="U1860" s="207"/>
      <c r="X1860" s="9"/>
    </row>
    <row r="1861" spans="3:24">
      <c r="C1861"/>
      <c r="D1861" s="2"/>
      <c r="E1861" s="2"/>
      <c r="F1861" s="38"/>
      <c r="G1861" s="38"/>
      <c r="H1861" s="38"/>
      <c r="I1861" s="269"/>
      <c r="J1861" s="21"/>
      <c r="K1861" s="270"/>
      <c r="L1861" s="37"/>
      <c r="N1861" s="37"/>
      <c r="O1861" s="29"/>
      <c r="U1861" s="207"/>
      <c r="X1861" s="9"/>
    </row>
    <row r="1862" spans="3:24">
      <c r="C1862"/>
      <c r="D1862" s="2"/>
      <c r="E1862" s="2"/>
      <c r="F1862" s="38"/>
      <c r="G1862" s="38"/>
      <c r="H1862" s="38"/>
      <c r="I1862" s="269"/>
      <c r="J1862" s="21"/>
      <c r="K1862" s="270"/>
      <c r="L1862" s="37"/>
      <c r="N1862" s="37"/>
      <c r="O1862" s="29"/>
      <c r="U1862" s="207"/>
      <c r="X1862" s="9"/>
    </row>
    <row r="1863" spans="3:24">
      <c r="C1863"/>
      <c r="D1863" s="2"/>
      <c r="E1863" s="2"/>
      <c r="F1863" s="38"/>
      <c r="G1863" s="38"/>
      <c r="H1863" s="38"/>
      <c r="I1863" s="269"/>
      <c r="J1863" s="21"/>
      <c r="K1863" s="270"/>
      <c r="L1863" s="37"/>
      <c r="N1863" s="37"/>
      <c r="O1863" s="29"/>
      <c r="U1863" s="207"/>
      <c r="X1863" s="9"/>
    </row>
    <row r="1864" spans="3:24">
      <c r="C1864"/>
      <c r="D1864" s="2"/>
      <c r="E1864" s="2"/>
      <c r="F1864" s="38"/>
      <c r="G1864" s="38"/>
      <c r="H1864" s="38"/>
      <c r="I1864" s="269"/>
      <c r="J1864" s="21"/>
      <c r="K1864" s="270"/>
      <c r="L1864" s="37"/>
      <c r="N1864" s="37"/>
      <c r="O1864" s="29"/>
      <c r="U1864" s="207"/>
      <c r="X1864" s="9"/>
    </row>
    <row r="1865" spans="3:24">
      <c r="C1865"/>
      <c r="D1865" s="2"/>
      <c r="E1865" s="2"/>
      <c r="F1865" s="38"/>
      <c r="G1865" s="38"/>
      <c r="H1865" s="38"/>
      <c r="I1865" s="269"/>
      <c r="J1865" s="21"/>
      <c r="K1865" s="270"/>
      <c r="L1865" s="37"/>
      <c r="N1865" s="37"/>
      <c r="O1865" s="29"/>
      <c r="U1865" s="207"/>
      <c r="X1865" s="9"/>
    </row>
    <row r="1866" spans="3:24">
      <c r="C1866"/>
      <c r="D1866" s="2"/>
      <c r="E1866" s="2"/>
      <c r="F1866" s="38"/>
      <c r="G1866" s="38"/>
      <c r="H1866" s="38"/>
      <c r="I1866" s="269"/>
      <c r="J1866" s="21"/>
      <c r="K1866" s="270"/>
      <c r="L1866" s="37"/>
      <c r="N1866" s="37"/>
      <c r="O1866" s="29"/>
      <c r="U1866" s="207"/>
      <c r="X1866" s="9"/>
    </row>
    <row r="1867" spans="3:24">
      <c r="C1867"/>
      <c r="D1867" s="2"/>
      <c r="E1867" s="2"/>
      <c r="F1867" s="38"/>
      <c r="G1867" s="38"/>
      <c r="H1867" s="38"/>
      <c r="I1867" s="269"/>
      <c r="J1867" s="21"/>
      <c r="K1867" s="270"/>
      <c r="L1867" s="37"/>
      <c r="N1867" s="37"/>
      <c r="O1867" s="29"/>
      <c r="U1867" s="207"/>
      <c r="X1867" s="9"/>
    </row>
    <row r="1868" spans="3:24">
      <c r="C1868"/>
      <c r="D1868" s="2"/>
      <c r="E1868" s="2"/>
      <c r="F1868" s="38"/>
      <c r="G1868" s="38"/>
      <c r="H1868" s="38"/>
      <c r="I1868" s="269"/>
      <c r="J1868" s="21"/>
      <c r="K1868" s="270"/>
      <c r="L1868" s="37"/>
      <c r="N1868" s="37"/>
      <c r="O1868" s="29"/>
      <c r="U1868" s="207"/>
      <c r="X1868" s="9"/>
    </row>
    <row r="1869" spans="3:24">
      <c r="C1869"/>
      <c r="D1869" s="2"/>
      <c r="E1869" s="2"/>
      <c r="F1869" s="38"/>
      <c r="G1869" s="38"/>
      <c r="H1869" s="38"/>
      <c r="I1869" s="269"/>
      <c r="J1869" s="21"/>
      <c r="K1869" s="270"/>
      <c r="L1869" s="37"/>
      <c r="N1869" s="37"/>
      <c r="O1869" s="29"/>
      <c r="U1869" s="207"/>
      <c r="X1869" s="9"/>
    </row>
    <row r="1870" spans="3:24">
      <c r="C1870"/>
      <c r="D1870" s="2"/>
      <c r="E1870" s="2"/>
      <c r="F1870" s="38"/>
      <c r="G1870" s="38"/>
      <c r="H1870" s="38"/>
      <c r="I1870" s="269"/>
      <c r="J1870" s="21"/>
      <c r="K1870" s="270"/>
      <c r="L1870" s="37"/>
      <c r="N1870" s="37"/>
      <c r="O1870" s="29"/>
      <c r="U1870" s="207"/>
      <c r="X1870" s="9"/>
    </row>
    <row r="1871" spans="3:24">
      <c r="C1871"/>
      <c r="D1871" s="2"/>
      <c r="E1871" s="2"/>
      <c r="F1871" s="38"/>
      <c r="G1871" s="38"/>
      <c r="H1871" s="38"/>
      <c r="I1871" s="269"/>
      <c r="J1871" s="21"/>
      <c r="K1871" s="270"/>
      <c r="L1871" s="37"/>
      <c r="N1871" s="37"/>
      <c r="O1871" s="29"/>
      <c r="U1871" s="207"/>
      <c r="X1871" s="9"/>
    </row>
    <row r="1872" spans="3:24">
      <c r="C1872"/>
      <c r="D1872" s="2"/>
      <c r="E1872" s="2"/>
      <c r="F1872" s="38"/>
      <c r="G1872" s="38"/>
      <c r="H1872" s="38"/>
      <c r="I1872" s="269"/>
      <c r="J1872" s="21"/>
      <c r="K1872" s="270"/>
      <c r="L1872" s="37"/>
      <c r="N1872" s="37"/>
      <c r="O1872" s="29"/>
      <c r="U1872" s="207"/>
      <c r="X1872" s="9"/>
    </row>
    <row r="1873" spans="3:24">
      <c r="C1873"/>
      <c r="D1873" s="2"/>
      <c r="E1873" s="2"/>
      <c r="F1873" s="38"/>
      <c r="G1873" s="38"/>
      <c r="H1873" s="38"/>
      <c r="I1873" s="269"/>
      <c r="J1873" s="21"/>
      <c r="K1873" s="270"/>
      <c r="L1873" s="37"/>
      <c r="N1873" s="37"/>
      <c r="O1873" s="29"/>
      <c r="U1873" s="207"/>
      <c r="X1873" s="9"/>
    </row>
    <row r="1874" spans="3:24">
      <c r="C1874"/>
      <c r="D1874" s="2"/>
      <c r="E1874" s="2"/>
      <c r="F1874" s="38"/>
      <c r="G1874" s="38"/>
      <c r="H1874" s="38"/>
      <c r="I1874" s="269"/>
      <c r="J1874" s="21"/>
      <c r="K1874" s="270"/>
      <c r="L1874" s="37"/>
      <c r="N1874" s="37"/>
      <c r="O1874" s="29"/>
      <c r="U1874" s="207"/>
      <c r="X1874" s="9"/>
    </row>
    <row r="1875" spans="3:24">
      <c r="C1875"/>
      <c r="D1875" s="2"/>
      <c r="E1875" s="2"/>
      <c r="F1875" s="38"/>
      <c r="G1875" s="38"/>
      <c r="H1875" s="38"/>
      <c r="I1875" s="269"/>
      <c r="J1875" s="21"/>
      <c r="K1875" s="270"/>
      <c r="L1875" s="37"/>
      <c r="N1875" s="37"/>
      <c r="O1875" s="29"/>
      <c r="U1875" s="207"/>
      <c r="X1875" s="9"/>
    </row>
    <row r="1876" spans="3:24">
      <c r="C1876"/>
      <c r="D1876" s="2"/>
      <c r="E1876" s="2"/>
      <c r="F1876" s="38"/>
      <c r="G1876" s="38"/>
      <c r="H1876" s="38"/>
      <c r="I1876" s="269"/>
      <c r="J1876" s="21"/>
      <c r="K1876" s="270"/>
      <c r="L1876" s="37"/>
      <c r="N1876" s="37"/>
      <c r="O1876" s="29"/>
      <c r="U1876" s="207"/>
      <c r="X1876" s="9"/>
    </row>
    <row r="1877" spans="3:24">
      <c r="C1877"/>
      <c r="D1877" s="2"/>
      <c r="E1877" s="2"/>
      <c r="F1877" s="38"/>
      <c r="G1877" s="38"/>
      <c r="H1877" s="38"/>
      <c r="I1877" s="269"/>
      <c r="J1877" s="21"/>
      <c r="K1877" s="270"/>
      <c r="L1877" s="37"/>
      <c r="N1877" s="37"/>
      <c r="O1877" s="29"/>
      <c r="U1877" s="207"/>
      <c r="X1877" s="9"/>
    </row>
    <row r="1878" spans="3:24">
      <c r="C1878"/>
      <c r="D1878" s="2"/>
      <c r="E1878" s="2"/>
      <c r="F1878" s="38"/>
      <c r="G1878" s="38"/>
      <c r="H1878" s="38"/>
      <c r="I1878" s="269"/>
      <c r="J1878" s="21"/>
      <c r="K1878" s="270"/>
      <c r="L1878" s="37"/>
      <c r="N1878" s="37"/>
      <c r="O1878" s="29"/>
      <c r="U1878" s="207"/>
      <c r="X1878" s="9"/>
    </row>
    <row r="1879" spans="3:24">
      <c r="C1879"/>
      <c r="D1879" s="2"/>
      <c r="E1879" s="2"/>
      <c r="F1879" s="38"/>
      <c r="G1879" s="38"/>
      <c r="H1879" s="38"/>
      <c r="I1879" s="269"/>
      <c r="J1879" s="21"/>
      <c r="K1879" s="270"/>
      <c r="L1879" s="37"/>
      <c r="N1879" s="37"/>
      <c r="O1879" s="29"/>
      <c r="U1879" s="207"/>
      <c r="X1879" s="9"/>
    </row>
    <row r="1880" spans="3:24">
      <c r="C1880"/>
      <c r="D1880" s="2"/>
      <c r="E1880" s="2"/>
      <c r="F1880" s="38"/>
      <c r="G1880" s="38"/>
      <c r="H1880" s="38"/>
      <c r="I1880" s="269"/>
      <c r="J1880" s="21"/>
      <c r="K1880" s="270"/>
      <c r="L1880" s="37"/>
      <c r="N1880" s="37"/>
      <c r="O1880" s="29"/>
      <c r="U1880" s="207"/>
      <c r="X1880" s="9"/>
    </row>
    <row r="1881" spans="3:24">
      <c r="C1881"/>
      <c r="D1881" s="2"/>
      <c r="E1881" s="2"/>
      <c r="F1881" s="38"/>
      <c r="G1881" s="38"/>
      <c r="H1881" s="38"/>
      <c r="I1881" s="269"/>
      <c r="J1881" s="21"/>
      <c r="K1881" s="270"/>
      <c r="L1881" s="37"/>
      <c r="N1881" s="37"/>
      <c r="O1881" s="29"/>
      <c r="U1881" s="207"/>
      <c r="X1881" s="9"/>
    </row>
    <row r="1882" spans="3:24">
      <c r="C1882"/>
      <c r="D1882" s="2"/>
      <c r="E1882" s="2"/>
      <c r="F1882" s="38"/>
      <c r="G1882" s="38"/>
      <c r="H1882" s="38"/>
      <c r="I1882" s="269"/>
      <c r="J1882" s="21"/>
      <c r="K1882" s="270"/>
      <c r="L1882" s="37"/>
      <c r="N1882" s="37"/>
      <c r="O1882" s="29"/>
      <c r="U1882" s="207"/>
      <c r="X1882" s="9"/>
    </row>
    <row r="1883" spans="3:24">
      <c r="C1883"/>
      <c r="D1883" s="2"/>
      <c r="E1883" s="2"/>
      <c r="F1883" s="38"/>
      <c r="G1883" s="38"/>
      <c r="H1883" s="38"/>
      <c r="I1883" s="269"/>
      <c r="J1883" s="21"/>
      <c r="K1883" s="270"/>
      <c r="L1883" s="37"/>
      <c r="N1883" s="37"/>
      <c r="O1883" s="29"/>
      <c r="U1883" s="207"/>
      <c r="X1883" s="9"/>
    </row>
    <row r="1884" spans="3:24">
      <c r="C1884"/>
      <c r="D1884" s="2"/>
      <c r="E1884" s="2"/>
      <c r="F1884" s="38"/>
      <c r="G1884" s="38"/>
      <c r="H1884" s="38"/>
      <c r="I1884" s="269"/>
      <c r="J1884" s="21"/>
      <c r="K1884" s="270"/>
      <c r="L1884" s="37"/>
      <c r="N1884" s="37"/>
      <c r="O1884" s="29"/>
      <c r="U1884" s="207"/>
      <c r="X1884" s="9"/>
    </row>
    <row r="1885" spans="3:24">
      <c r="C1885"/>
      <c r="D1885" s="2"/>
      <c r="E1885" s="2"/>
      <c r="F1885" s="38"/>
      <c r="G1885" s="38"/>
      <c r="H1885" s="38"/>
      <c r="I1885" s="269"/>
      <c r="J1885" s="21"/>
      <c r="K1885" s="270"/>
      <c r="L1885" s="37"/>
      <c r="N1885" s="37"/>
      <c r="O1885" s="29"/>
      <c r="U1885" s="207"/>
      <c r="X1885" s="9"/>
    </row>
    <row r="1886" spans="3:24">
      <c r="C1886"/>
      <c r="D1886" s="2"/>
      <c r="E1886" s="2"/>
      <c r="F1886" s="38"/>
      <c r="G1886" s="38"/>
      <c r="H1886" s="38"/>
      <c r="I1886" s="269"/>
      <c r="J1886" s="21"/>
      <c r="K1886" s="270"/>
      <c r="L1886" s="37"/>
      <c r="N1886" s="37"/>
      <c r="O1886" s="29"/>
      <c r="U1886" s="207"/>
      <c r="X1886" s="9"/>
    </row>
    <row r="1887" spans="3:24">
      <c r="C1887"/>
      <c r="D1887" s="2"/>
      <c r="E1887" s="2"/>
      <c r="F1887" s="38"/>
      <c r="G1887" s="38"/>
      <c r="H1887" s="38"/>
      <c r="I1887" s="269"/>
      <c r="J1887" s="21"/>
      <c r="K1887" s="270"/>
      <c r="L1887" s="37"/>
      <c r="N1887" s="37"/>
      <c r="O1887" s="29"/>
      <c r="U1887" s="207"/>
      <c r="X1887" s="9"/>
    </row>
    <row r="1888" spans="3:24">
      <c r="C1888"/>
      <c r="D1888" s="2"/>
      <c r="E1888" s="2"/>
      <c r="F1888" s="38"/>
      <c r="G1888" s="38"/>
      <c r="H1888" s="38"/>
      <c r="I1888" s="269"/>
      <c r="J1888" s="21"/>
      <c r="K1888" s="270"/>
      <c r="L1888" s="37"/>
      <c r="N1888" s="37"/>
      <c r="O1888" s="29"/>
      <c r="U1888" s="207"/>
      <c r="X1888" s="9"/>
    </row>
    <row r="1889" spans="3:24">
      <c r="C1889"/>
      <c r="D1889" s="2"/>
      <c r="E1889" s="2"/>
      <c r="F1889" s="38"/>
      <c r="G1889" s="38"/>
      <c r="H1889" s="38"/>
      <c r="I1889" s="269"/>
      <c r="J1889" s="21"/>
      <c r="K1889" s="270"/>
      <c r="L1889" s="37"/>
      <c r="N1889" s="37"/>
      <c r="O1889" s="29"/>
      <c r="U1889" s="207"/>
      <c r="X1889" s="9"/>
    </row>
    <row r="1890" spans="3:24">
      <c r="C1890"/>
      <c r="D1890" s="2"/>
      <c r="E1890" s="2"/>
      <c r="F1890" s="38"/>
      <c r="G1890" s="38"/>
      <c r="H1890" s="38"/>
      <c r="I1890" s="269"/>
      <c r="J1890" s="21"/>
      <c r="K1890" s="270"/>
      <c r="L1890" s="37"/>
      <c r="N1890" s="37"/>
      <c r="O1890" s="29"/>
      <c r="U1890" s="207"/>
      <c r="X1890" s="9"/>
    </row>
    <row r="1891" spans="3:24">
      <c r="C1891"/>
      <c r="D1891" s="2"/>
      <c r="E1891" s="2"/>
      <c r="F1891" s="38"/>
      <c r="G1891" s="38"/>
      <c r="H1891" s="38"/>
      <c r="I1891" s="269"/>
      <c r="J1891" s="21"/>
      <c r="K1891" s="270"/>
      <c r="L1891" s="37"/>
      <c r="N1891" s="37"/>
      <c r="O1891" s="29"/>
      <c r="U1891" s="207"/>
      <c r="X1891" s="9"/>
    </row>
    <row r="1892" spans="3:24">
      <c r="C1892"/>
      <c r="D1892" s="2"/>
      <c r="E1892" s="2"/>
      <c r="F1892" s="38"/>
      <c r="G1892" s="38"/>
      <c r="H1892" s="38"/>
      <c r="I1892" s="269"/>
      <c r="J1892" s="21"/>
      <c r="K1892" s="270"/>
      <c r="L1892" s="37"/>
      <c r="N1892" s="37"/>
      <c r="O1892" s="29"/>
      <c r="U1892" s="207"/>
      <c r="X1892" s="9"/>
    </row>
    <row r="1893" spans="3:24">
      <c r="C1893"/>
      <c r="D1893" s="2"/>
      <c r="E1893" s="2"/>
      <c r="F1893" s="38"/>
      <c r="G1893" s="38"/>
      <c r="H1893" s="38"/>
      <c r="I1893" s="269"/>
      <c r="J1893" s="21"/>
      <c r="K1893" s="270"/>
      <c r="L1893" s="37"/>
      <c r="N1893" s="37"/>
      <c r="O1893" s="29"/>
      <c r="U1893" s="207"/>
      <c r="X1893" s="9"/>
    </row>
    <row r="1894" spans="3:24">
      <c r="C1894"/>
      <c r="D1894" s="2"/>
      <c r="E1894" s="2"/>
      <c r="F1894" s="38"/>
      <c r="G1894" s="38"/>
      <c r="H1894" s="38"/>
      <c r="I1894" s="269"/>
      <c r="J1894" s="21"/>
      <c r="K1894" s="270"/>
      <c r="L1894" s="37"/>
      <c r="N1894" s="37"/>
      <c r="O1894" s="29"/>
      <c r="U1894" s="207"/>
      <c r="X1894" s="9"/>
    </row>
    <row r="1895" spans="3:24">
      <c r="C1895"/>
      <c r="D1895" s="2"/>
      <c r="E1895" s="2"/>
      <c r="F1895" s="38"/>
      <c r="G1895" s="38"/>
      <c r="H1895" s="38"/>
      <c r="I1895" s="269"/>
      <c r="J1895" s="21"/>
      <c r="K1895" s="270"/>
      <c r="L1895" s="37"/>
      <c r="N1895" s="37"/>
      <c r="O1895" s="29"/>
      <c r="U1895" s="207"/>
      <c r="X1895" s="9"/>
    </row>
    <row r="1896" spans="3:24">
      <c r="C1896"/>
      <c r="D1896" s="2"/>
      <c r="E1896" s="2"/>
      <c r="F1896" s="38"/>
      <c r="G1896" s="38"/>
      <c r="H1896" s="38"/>
      <c r="I1896" s="269"/>
      <c r="J1896" s="21"/>
      <c r="K1896" s="270"/>
      <c r="L1896" s="37"/>
      <c r="N1896" s="37"/>
      <c r="O1896" s="29"/>
      <c r="U1896" s="207"/>
      <c r="X1896" s="9"/>
    </row>
    <row r="1897" spans="3:24">
      <c r="C1897"/>
      <c r="D1897" s="2"/>
      <c r="E1897" s="2"/>
      <c r="F1897" s="38"/>
      <c r="G1897" s="38"/>
      <c r="H1897" s="38"/>
      <c r="I1897" s="269"/>
      <c r="J1897" s="21"/>
      <c r="K1897" s="270"/>
      <c r="L1897" s="37"/>
      <c r="N1897" s="37"/>
      <c r="O1897" s="29"/>
      <c r="U1897" s="207"/>
      <c r="X1897" s="9"/>
    </row>
    <row r="1898" spans="3:24">
      <c r="C1898"/>
      <c r="D1898" s="2"/>
      <c r="E1898" s="2"/>
      <c r="F1898" s="38"/>
      <c r="G1898" s="38"/>
      <c r="H1898" s="38"/>
      <c r="I1898" s="269"/>
      <c r="J1898" s="21"/>
      <c r="K1898" s="270"/>
      <c r="L1898" s="37"/>
      <c r="N1898" s="37"/>
      <c r="O1898" s="29"/>
      <c r="U1898" s="207"/>
      <c r="X1898" s="9"/>
    </row>
    <row r="1899" spans="3:24">
      <c r="C1899"/>
      <c r="D1899" s="2"/>
      <c r="E1899" s="2"/>
      <c r="F1899" s="38"/>
      <c r="G1899" s="38"/>
      <c r="H1899" s="38"/>
      <c r="I1899" s="269"/>
      <c r="J1899" s="21"/>
      <c r="K1899" s="270"/>
      <c r="L1899" s="37"/>
      <c r="N1899" s="37"/>
      <c r="O1899" s="29"/>
      <c r="U1899" s="207"/>
      <c r="X1899" s="9"/>
    </row>
    <row r="1900" spans="3:24">
      <c r="C1900"/>
      <c r="D1900" s="2"/>
      <c r="E1900" s="2"/>
      <c r="F1900" s="38"/>
      <c r="G1900" s="38"/>
      <c r="H1900" s="38"/>
      <c r="I1900" s="269"/>
      <c r="J1900" s="21"/>
      <c r="K1900" s="270"/>
      <c r="L1900" s="37"/>
      <c r="N1900" s="37"/>
      <c r="O1900" s="29"/>
      <c r="U1900" s="207"/>
      <c r="X1900" s="9"/>
    </row>
    <row r="1901" spans="3:24">
      <c r="C1901"/>
      <c r="D1901" s="2"/>
      <c r="E1901" s="2"/>
      <c r="F1901" s="38"/>
      <c r="G1901" s="38"/>
      <c r="H1901" s="38"/>
      <c r="I1901" s="269"/>
      <c r="J1901" s="21"/>
      <c r="K1901" s="270"/>
      <c r="L1901" s="37"/>
      <c r="N1901" s="37"/>
      <c r="O1901" s="29"/>
      <c r="U1901" s="207"/>
      <c r="X1901" s="9"/>
    </row>
    <row r="1902" spans="3:24">
      <c r="C1902"/>
      <c r="D1902" s="2"/>
      <c r="E1902" s="2"/>
      <c r="F1902" s="38"/>
      <c r="G1902" s="38"/>
      <c r="H1902" s="38"/>
      <c r="I1902" s="269"/>
      <c r="J1902" s="21"/>
      <c r="K1902" s="270"/>
      <c r="L1902" s="37"/>
      <c r="N1902" s="37"/>
      <c r="O1902" s="29"/>
      <c r="U1902" s="207"/>
      <c r="X1902" s="9"/>
    </row>
    <row r="1903" spans="3:24">
      <c r="C1903"/>
      <c r="D1903" s="2"/>
      <c r="E1903" s="2"/>
      <c r="F1903" s="38"/>
      <c r="G1903" s="38"/>
      <c r="H1903" s="38"/>
      <c r="I1903" s="269"/>
      <c r="J1903" s="21"/>
      <c r="K1903" s="270"/>
      <c r="L1903" s="37"/>
      <c r="N1903" s="37"/>
      <c r="O1903" s="29"/>
      <c r="U1903" s="207"/>
      <c r="X1903" s="9"/>
    </row>
    <row r="1904" spans="3:24">
      <c r="C1904"/>
      <c r="D1904" s="2"/>
      <c r="E1904" s="2"/>
      <c r="F1904" s="38"/>
      <c r="G1904" s="38"/>
      <c r="H1904" s="38"/>
      <c r="I1904" s="269"/>
      <c r="J1904" s="21"/>
      <c r="K1904" s="270"/>
      <c r="L1904" s="37"/>
      <c r="N1904" s="37"/>
      <c r="O1904" s="29"/>
      <c r="U1904" s="207"/>
      <c r="X1904" s="9"/>
    </row>
    <row r="1905" spans="3:24">
      <c r="C1905"/>
      <c r="D1905" s="2"/>
      <c r="E1905" s="2"/>
      <c r="F1905" s="38"/>
      <c r="G1905" s="38"/>
      <c r="H1905" s="38"/>
      <c r="I1905" s="269"/>
      <c r="J1905" s="21"/>
      <c r="K1905" s="270"/>
      <c r="L1905" s="37"/>
      <c r="N1905" s="37"/>
      <c r="O1905" s="29"/>
      <c r="U1905" s="207"/>
      <c r="X1905" s="9"/>
    </row>
    <row r="1906" spans="3:24">
      <c r="C1906"/>
      <c r="D1906" s="2"/>
      <c r="E1906" s="2"/>
      <c r="F1906" s="38"/>
      <c r="G1906" s="38"/>
      <c r="H1906" s="38"/>
      <c r="I1906" s="269"/>
      <c r="J1906" s="21"/>
      <c r="K1906" s="270"/>
      <c r="L1906" s="37"/>
      <c r="N1906" s="37"/>
      <c r="O1906" s="29"/>
      <c r="U1906" s="207"/>
      <c r="X1906" s="9"/>
    </row>
    <row r="1907" spans="3:24">
      <c r="C1907"/>
      <c r="D1907" s="2"/>
      <c r="E1907" s="2"/>
      <c r="F1907" s="38"/>
      <c r="G1907" s="38"/>
      <c r="H1907" s="38"/>
      <c r="I1907" s="269"/>
      <c r="J1907" s="21"/>
      <c r="K1907" s="270"/>
      <c r="L1907" s="37"/>
      <c r="N1907" s="37"/>
      <c r="O1907" s="29"/>
      <c r="U1907" s="207"/>
      <c r="X1907" s="9"/>
    </row>
    <row r="1908" spans="3:24">
      <c r="C1908"/>
      <c r="D1908" s="2"/>
      <c r="E1908" s="2"/>
      <c r="F1908" s="38"/>
      <c r="G1908" s="38"/>
      <c r="H1908" s="38"/>
      <c r="I1908" s="269"/>
      <c r="J1908" s="21"/>
      <c r="K1908" s="270"/>
      <c r="L1908" s="37"/>
      <c r="N1908" s="37"/>
      <c r="O1908" s="29"/>
      <c r="U1908" s="207"/>
      <c r="X1908" s="9"/>
    </row>
    <row r="1909" spans="3:24">
      <c r="C1909"/>
      <c r="D1909" s="2"/>
      <c r="E1909" s="2"/>
      <c r="F1909" s="38"/>
      <c r="G1909" s="38"/>
      <c r="H1909" s="38"/>
      <c r="I1909" s="269"/>
      <c r="J1909" s="21"/>
      <c r="K1909" s="270"/>
      <c r="L1909" s="37"/>
      <c r="N1909" s="37"/>
      <c r="O1909" s="29"/>
      <c r="U1909" s="207"/>
      <c r="X1909" s="9"/>
    </row>
    <row r="1910" spans="3:24">
      <c r="C1910"/>
      <c r="D1910" s="2"/>
      <c r="E1910" s="2"/>
      <c r="F1910" s="38"/>
      <c r="G1910" s="38"/>
      <c r="H1910" s="38"/>
      <c r="I1910" s="269"/>
      <c r="J1910" s="21"/>
      <c r="K1910" s="270"/>
      <c r="L1910" s="37"/>
      <c r="N1910" s="37"/>
      <c r="O1910" s="29"/>
      <c r="U1910" s="207"/>
      <c r="X1910" s="9"/>
    </row>
    <row r="1911" spans="3:24">
      <c r="C1911"/>
      <c r="D1911" s="2"/>
      <c r="E1911" s="2"/>
      <c r="F1911" s="38"/>
      <c r="G1911" s="38"/>
      <c r="H1911" s="38"/>
      <c r="I1911" s="269"/>
      <c r="J1911" s="21"/>
      <c r="K1911" s="270"/>
      <c r="L1911" s="37"/>
      <c r="N1911" s="37"/>
      <c r="O1911" s="29"/>
      <c r="U1911" s="207"/>
      <c r="X1911" s="9"/>
    </row>
    <row r="1912" spans="3:24">
      <c r="C1912"/>
      <c r="D1912" s="2"/>
      <c r="E1912" s="2"/>
      <c r="F1912" s="38"/>
      <c r="G1912" s="38"/>
      <c r="H1912" s="38"/>
      <c r="I1912" s="269"/>
      <c r="J1912" s="21"/>
      <c r="K1912" s="270"/>
      <c r="L1912" s="37"/>
      <c r="N1912" s="37"/>
      <c r="O1912" s="29"/>
      <c r="U1912" s="207"/>
      <c r="X1912" s="9"/>
    </row>
    <row r="1913" spans="3:24">
      <c r="C1913"/>
      <c r="D1913" s="2"/>
      <c r="E1913" s="2"/>
      <c r="F1913" s="38"/>
      <c r="G1913" s="38"/>
      <c r="H1913" s="38"/>
      <c r="I1913" s="269"/>
      <c r="J1913" s="21"/>
      <c r="K1913" s="270"/>
      <c r="L1913" s="37"/>
      <c r="N1913" s="37"/>
      <c r="O1913" s="29"/>
      <c r="U1913" s="207"/>
      <c r="X1913" s="9"/>
    </row>
    <row r="1914" spans="3:24">
      <c r="C1914"/>
      <c r="D1914" s="2"/>
      <c r="E1914" s="2"/>
      <c r="F1914" s="38"/>
      <c r="G1914" s="38"/>
      <c r="H1914" s="38"/>
      <c r="I1914" s="269"/>
      <c r="J1914" s="21"/>
      <c r="K1914" s="270"/>
      <c r="L1914" s="37"/>
      <c r="N1914" s="37"/>
      <c r="O1914" s="29"/>
      <c r="U1914" s="207"/>
      <c r="X1914" s="9"/>
    </row>
    <row r="1915" spans="3:24">
      <c r="C1915"/>
      <c r="D1915" s="2"/>
      <c r="E1915" s="2"/>
      <c r="F1915" s="38"/>
      <c r="G1915" s="38"/>
      <c r="H1915" s="38"/>
      <c r="I1915" s="269"/>
      <c r="J1915" s="21"/>
      <c r="K1915" s="270"/>
      <c r="L1915" s="37"/>
      <c r="N1915" s="37"/>
      <c r="O1915" s="29"/>
      <c r="U1915" s="207"/>
      <c r="X1915" s="9"/>
    </row>
    <row r="1916" spans="3:24">
      <c r="C1916"/>
      <c r="D1916" s="2"/>
      <c r="E1916" s="2"/>
      <c r="F1916" s="38"/>
      <c r="G1916" s="38"/>
      <c r="H1916" s="38"/>
      <c r="I1916" s="269"/>
      <c r="J1916" s="21"/>
      <c r="K1916" s="270"/>
      <c r="L1916" s="37"/>
      <c r="N1916" s="37"/>
      <c r="O1916" s="29"/>
      <c r="U1916" s="207"/>
      <c r="X1916" s="9"/>
    </row>
    <row r="1917" spans="3:24">
      <c r="C1917"/>
      <c r="D1917" s="2"/>
      <c r="E1917" s="2"/>
      <c r="F1917" s="38"/>
      <c r="G1917" s="38"/>
      <c r="H1917" s="38"/>
      <c r="I1917" s="269"/>
      <c r="J1917" s="21"/>
      <c r="K1917" s="270"/>
      <c r="L1917" s="37"/>
      <c r="N1917" s="37"/>
      <c r="O1917" s="29"/>
      <c r="U1917" s="207"/>
      <c r="X1917" s="9"/>
    </row>
    <row r="1918" spans="3:24">
      <c r="C1918"/>
      <c r="D1918" s="2"/>
      <c r="E1918" s="2"/>
      <c r="F1918" s="38"/>
      <c r="G1918" s="38"/>
      <c r="H1918" s="38"/>
      <c r="I1918" s="269"/>
      <c r="J1918" s="21"/>
      <c r="K1918" s="270"/>
      <c r="L1918" s="37"/>
      <c r="N1918" s="37"/>
      <c r="O1918" s="29"/>
      <c r="U1918" s="207"/>
      <c r="X1918" s="9"/>
    </row>
    <row r="1919" spans="3:24">
      <c r="C1919"/>
      <c r="D1919" s="2"/>
      <c r="E1919" s="2"/>
      <c r="F1919" s="38"/>
      <c r="G1919" s="38"/>
      <c r="H1919" s="38"/>
      <c r="I1919" s="269"/>
      <c r="J1919" s="21"/>
      <c r="K1919" s="270"/>
      <c r="L1919" s="37"/>
      <c r="N1919" s="37"/>
      <c r="O1919" s="29"/>
      <c r="U1919" s="207"/>
      <c r="X1919" s="9"/>
    </row>
    <row r="1920" spans="3:24">
      <c r="C1920"/>
      <c r="D1920" s="2"/>
      <c r="E1920" s="2"/>
      <c r="F1920" s="38"/>
      <c r="G1920" s="38"/>
      <c r="H1920" s="38"/>
      <c r="I1920" s="269"/>
      <c r="J1920" s="21"/>
      <c r="K1920" s="270"/>
      <c r="L1920" s="37"/>
      <c r="N1920" s="37"/>
      <c r="O1920" s="29"/>
      <c r="U1920" s="207"/>
      <c r="X1920" s="9"/>
    </row>
    <row r="1921" spans="3:24">
      <c r="C1921"/>
      <c r="D1921" s="2"/>
      <c r="E1921" s="2"/>
      <c r="F1921" s="38"/>
      <c r="G1921" s="38"/>
      <c r="H1921" s="38"/>
      <c r="I1921" s="269"/>
      <c r="J1921" s="21"/>
      <c r="K1921" s="270"/>
      <c r="L1921" s="37"/>
      <c r="N1921" s="37"/>
      <c r="O1921" s="29"/>
      <c r="U1921" s="207"/>
      <c r="X1921" s="9"/>
    </row>
    <row r="1922" spans="3:24">
      <c r="C1922"/>
      <c r="D1922" s="2"/>
      <c r="E1922" s="2"/>
      <c r="F1922" s="38"/>
      <c r="G1922" s="38"/>
      <c r="H1922" s="38"/>
      <c r="I1922" s="269"/>
      <c r="J1922" s="21"/>
      <c r="K1922" s="270"/>
      <c r="L1922" s="37"/>
      <c r="N1922" s="37"/>
      <c r="O1922" s="29"/>
      <c r="U1922" s="207"/>
      <c r="X1922" s="9"/>
    </row>
    <row r="1923" spans="3:24">
      <c r="C1923"/>
      <c r="D1923" s="2"/>
      <c r="E1923" s="2"/>
      <c r="F1923" s="38"/>
      <c r="G1923" s="38"/>
      <c r="H1923" s="38"/>
      <c r="I1923" s="269"/>
      <c r="J1923" s="21"/>
      <c r="K1923" s="270"/>
      <c r="L1923" s="37"/>
      <c r="N1923" s="37"/>
      <c r="O1923" s="29"/>
      <c r="U1923" s="207"/>
      <c r="X1923" s="9"/>
    </row>
    <row r="1924" spans="3:24">
      <c r="C1924"/>
      <c r="D1924" s="2"/>
      <c r="E1924" s="2"/>
      <c r="F1924" s="38"/>
      <c r="G1924" s="38"/>
      <c r="H1924" s="38"/>
      <c r="I1924" s="269"/>
      <c r="J1924" s="21"/>
      <c r="K1924" s="270"/>
      <c r="L1924" s="37"/>
      <c r="N1924" s="37"/>
      <c r="O1924" s="29"/>
      <c r="U1924" s="207"/>
      <c r="X1924" s="9"/>
    </row>
    <row r="1925" spans="3:24">
      <c r="C1925"/>
      <c r="D1925" s="2"/>
      <c r="E1925" s="2"/>
      <c r="F1925" s="38"/>
      <c r="G1925" s="38"/>
      <c r="H1925" s="38"/>
      <c r="I1925" s="269"/>
      <c r="J1925" s="21"/>
      <c r="K1925" s="270"/>
      <c r="L1925" s="37"/>
      <c r="N1925" s="37"/>
      <c r="O1925" s="29"/>
      <c r="U1925" s="207"/>
      <c r="X1925" s="9"/>
    </row>
    <row r="1926" spans="3:24">
      <c r="C1926"/>
      <c r="D1926" s="2"/>
      <c r="E1926" s="2"/>
      <c r="F1926" s="38"/>
      <c r="G1926" s="38"/>
      <c r="H1926" s="38"/>
      <c r="I1926" s="269"/>
      <c r="J1926" s="21"/>
      <c r="K1926" s="270"/>
      <c r="L1926" s="37"/>
      <c r="N1926" s="37"/>
      <c r="O1926" s="29"/>
      <c r="U1926" s="207"/>
      <c r="X1926" s="9"/>
    </row>
    <row r="1927" spans="3:24">
      <c r="C1927"/>
      <c r="D1927" s="2"/>
      <c r="E1927" s="2"/>
      <c r="F1927" s="38"/>
      <c r="G1927" s="38"/>
      <c r="H1927" s="38"/>
      <c r="I1927" s="269"/>
      <c r="J1927" s="21"/>
      <c r="K1927" s="270"/>
      <c r="L1927" s="37"/>
      <c r="N1927" s="37"/>
      <c r="O1927" s="29"/>
      <c r="U1927" s="207"/>
      <c r="X1927" s="9"/>
    </row>
    <row r="1928" spans="3:24">
      <c r="C1928"/>
      <c r="D1928" s="2"/>
      <c r="E1928" s="2"/>
      <c r="F1928" s="38"/>
      <c r="G1928" s="38"/>
      <c r="H1928" s="38"/>
      <c r="I1928" s="269"/>
      <c r="J1928" s="21"/>
      <c r="K1928" s="270"/>
      <c r="L1928" s="37"/>
      <c r="N1928" s="37"/>
      <c r="O1928" s="29"/>
      <c r="U1928" s="207"/>
      <c r="X1928" s="9"/>
    </row>
    <row r="1929" spans="3:24">
      <c r="C1929"/>
      <c r="D1929" s="2"/>
      <c r="E1929" s="2"/>
      <c r="F1929" s="38"/>
      <c r="G1929" s="38"/>
      <c r="H1929" s="38"/>
      <c r="I1929" s="269"/>
      <c r="J1929" s="21"/>
      <c r="K1929" s="270"/>
      <c r="L1929" s="37"/>
      <c r="N1929" s="37"/>
      <c r="O1929" s="29"/>
      <c r="U1929" s="207"/>
      <c r="X1929" s="9"/>
    </row>
    <row r="1930" spans="3:24">
      <c r="C1930"/>
      <c r="D1930" s="2"/>
      <c r="E1930" s="2"/>
      <c r="F1930" s="38"/>
      <c r="G1930" s="38"/>
      <c r="H1930" s="38"/>
      <c r="I1930" s="269"/>
      <c r="J1930" s="21"/>
      <c r="K1930" s="270"/>
      <c r="L1930" s="37"/>
      <c r="N1930" s="37"/>
      <c r="O1930" s="29"/>
      <c r="U1930" s="207"/>
      <c r="X1930" s="9"/>
    </row>
    <row r="1931" spans="3:24">
      <c r="C1931"/>
      <c r="D1931" s="2"/>
      <c r="E1931" s="2"/>
      <c r="F1931" s="38"/>
      <c r="G1931" s="38"/>
      <c r="H1931" s="38"/>
      <c r="I1931" s="269"/>
      <c r="J1931" s="21"/>
      <c r="K1931" s="270"/>
      <c r="L1931" s="37"/>
      <c r="N1931" s="37"/>
      <c r="O1931" s="29"/>
      <c r="U1931" s="207"/>
      <c r="X1931" s="9"/>
    </row>
    <row r="1932" spans="3:24">
      <c r="C1932"/>
      <c r="D1932" s="2"/>
      <c r="E1932" s="2"/>
      <c r="F1932" s="38"/>
      <c r="G1932" s="38"/>
      <c r="H1932" s="38"/>
      <c r="I1932" s="269"/>
      <c r="J1932" s="21"/>
      <c r="K1932" s="270"/>
      <c r="L1932" s="37"/>
      <c r="N1932" s="37"/>
      <c r="O1932" s="29"/>
      <c r="U1932" s="207"/>
      <c r="X1932" s="9"/>
    </row>
    <row r="1933" spans="3:24">
      <c r="C1933"/>
      <c r="D1933" s="2"/>
      <c r="E1933" s="2"/>
      <c r="F1933" s="38"/>
      <c r="G1933" s="38"/>
      <c r="H1933" s="38"/>
      <c r="I1933" s="269"/>
      <c r="J1933" s="21"/>
      <c r="K1933" s="270"/>
      <c r="L1933" s="37"/>
      <c r="N1933" s="37"/>
      <c r="O1933" s="29"/>
      <c r="U1933" s="207"/>
      <c r="X1933" s="9"/>
    </row>
    <row r="1934" spans="3:24">
      <c r="C1934"/>
      <c r="D1934" s="2"/>
      <c r="E1934" s="2"/>
      <c r="F1934" s="38"/>
      <c r="G1934" s="38"/>
      <c r="H1934" s="38"/>
      <c r="I1934" s="269"/>
      <c r="J1934" s="21"/>
      <c r="K1934" s="270"/>
      <c r="L1934" s="37"/>
      <c r="N1934" s="37"/>
      <c r="O1934" s="29"/>
      <c r="U1934" s="207"/>
      <c r="X1934" s="9"/>
    </row>
    <row r="1935" spans="3:24">
      <c r="C1935"/>
      <c r="D1935" s="2"/>
      <c r="E1935" s="2"/>
      <c r="F1935" s="38"/>
      <c r="G1935" s="38"/>
      <c r="H1935" s="38"/>
      <c r="I1935" s="269"/>
      <c r="J1935" s="21"/>
      <c r="K1935" s="270"/>
      <c r="L1935" s="37"/>
      <c r="N1935" s="37"/>
      <c r="O1935" s="29"/>
      <c r="U1935" s="207"/>
      <c r="X1935" s="9"/>
    </row>
    <row r="1936" spans="3:24">
      <c r="C1936"/>
      <c r="D1936" s="2"/>
      <c r="E1936" s="2"/>
      <c r="F1936" s="38"/>
      <c r="G1936" s="38"/>
      <c r="H1936" s="38"/>
      <c r="I1936" s="269"/>
      <c r="J1936" s="21"/>
      <c r="K1936" s="270"/>
      <c r="L1936" s="37"/>
      <c r="N1936" s="37"/>
      <c r="O1936" s="29"/>
      <c r="U1936" s="207"/>
      <c r="X1936" s="9"/>
    </row>
    <row r="1937" spans="3:24">
      <c r="C1937"/>
      <c r="D1937" s="2"/>
      <c r="E1937" s="2"/>
      <c r="F1937" s="38"/>
      <c r="G1937" s="38"/>
      <c r="H1937" s="38"/>
      <c r="I1937" s="269"/>
      <c r="J1937" s="21"/>
      <c r="K1937" s="270"/>
      <c r="L1937" s="37"/>
      <c r="N1937" s="37"/>
      <c r="O1937" s="29"/>
      <c r="U1937" s="207"/>
      <c r="X1937" s="9"/>
    </row>
    <row r="1938" spans="3:24">
      <c r="C1938"/>
      <c r="D1938" s="2"/>
      <c r="E1938" s="2"/>
      <c r="F1938" s="38"/>
      <c r="G1938" s="38"/>
      <c r="H1938" s="38"/>
      <c r="I1938" s="269"/>
      <c r="J1938" s="21"/>
      <c r="K1938" s="270"/>
      <c r="L1938" s="37"/>
      <c r="N1938" s="37"/>
      <c r="O1938" s="29"/>
      <c r="U1938" s="207"/>
      <c r="X1938" s="9"/>
    </row>
    <row r="1939" spans="3:24">
      <c r="C1939"/>
      <c r="D1939" s="2"/>
      <c r="E1939" s="2"/>
      <c r="F1939" s="38"/>
      <c r="G1939" s="38"/>
      <c r="H1939" s="38"/>
      <c r="I1939" s="269"/>
      <c r="J1939" s="21"/>
      <c r="K1939" s="270"/>
      <c r="L1939" s="37"/>
      <c r="N1939" s="37"/>
      <c r="O1939" s="29"/>
      <c r="U1939" s="207"/>
      <c r="X1939" s="9"/>
    </row>
    <row r="1940" spans="3:24">
      <c r="C1940"/>
      <c r="D1940" s="2"/>
      <c r="E1940" s="2"/>
      <c r="F1940" s="38"/>
      <c r="G1940" s="38"/>
      <c r="H1940" s="38"/>
      <c r="I1940" s="269"/>
      <c r="J1940" s="21"/>
      <c r="K1940" s="270"/>
      <c r="L1940" s="37"/>
      <c r="N1940" s="37"/>
      <c r="O1940" s="29"/>
      <c r="U1940" s="207"/>
      <c r="X1940" s="9"/>
    </row>
    <row r="1941" spans="3:24">
      <c r="C1941"/>
      <c r="D1941" s="2"/>
      <c r="E1941" s="2"/>
      <c r="F1941" s="38"/>
      <c r="G1941" s="38"/>
      <c r="H1941" s="38"/>
      <c r="I1941" s="269"/>
      <c r="J1941" s="21"/>
      <c r="K1941" s="270"/>
      <c r="L1941" s="37"/>
      <c r="N1941" s="37"/>
      <c r="O1941" s="29"/>
      <c r="U1941" s="207"/>
      <c r="X1941" s="9"/>
    </row>
    <row r="1942" spans="3:24">
      <c r="C1942"/>
      <c r="D1942" s="2"/>
      <c r="E1942" s="2"/>
      <c r="F1942" s="38"/>
      <c r="G1942" s="38"/>
      <c r="H1942" s="38"/>
      <c r="I1942" s="269"/>
      <c r="J1942" s="21"/>
      <c r="K1942" s="270"/>
      <c r="L1942" s="37"/>
      <c r="N1942" s="37"/>
      <c r="O1942" s="29"/>
      <c r="U1942" s="207"/>
      <c r="X1942" s="9"/>
    </row>
    <row r="1943" spans="3:24">
      <c r="C1943"/>
      <c r="D1943" s="2"/>
      <c r="E1943" s="2"/>
      <c r="F1943" s="38"/>
      <c r="G1943" s="38"/>
      <c r="H1943" s="38"/>
      <c r="I1943" s="269"/>
      <c r="J1943" s="21"/>
      <c r="K1943" s="270"/>
      <c r="L1943" s="37"/>
      <c r="N1943" s="37"/>
      <c r="O1943" s="29"/>
      <c r="U1943" s="207"/>
      <c r="X1943" s="9"/>
    </row>
    <row r="1944" spans="3:24">
      <c r="C1944"/>
      <c r="D1944" s="2"/>
      <c r="E1944" s="2"/>
      <c r="F1944" s="38"/>
      <c r="G1944" s="38"/>
      <c r="H1944" s="38"/>
      <c r="I1944" s="269"/>
      <c r="J1944" s="21"/>
      <c r="K1944" s="270"/>
      <c r="L1944" s="37"/>
      <c r="N1944" s="37"/>
      <c r="O1944" s="29"/>
      <c r="U1944" s="207"/>
      <c r="X1944" s="9"/>
    </row>
    <row r="1945" spans="3:24">
      <c r="C1945"/>
      <c r="D1945" s="2"/>
      <c r="E1945" s="2"/>
      <c r="F1945" s="38"/>
      <c r="G1945" s="38"/>
      <c r="H1945" s="38"/>
      <c r="I1945" s="269"/>
      <c r="J1945" s="21"/>
      <c r="K1945" s="270"/>
      <c r="L1945" s="37"/>
      <c r="N1945" s="37"/>
      <c r="O1945" s="29"/>
      <c r="U1945" s="207"/>
      <c r="X1945" s="9"/>
    </row>
    <row r="1946" spans="3:24">
      <c r="C1946"/>
      <c r="D1946" s="2"/>
      <c r="E1946" s="2"/>
      <c r="F1946" s="38"/>
      <c r="G1946" s="38"/>
      <c r="H1946" s="38"/>
      <c r="I1946" s="269"/>
      <c r="J1946" s="21"/>
      <c r="K1946" s="270"/>
      <c r="L1946" s="37"/>
      <c r="N1946" s="37"/>
      <c r="O1946" s="29"/>
      <c r="U1946" s="207"/>
      <c r="X1946" s="9"/>
    </row>
    <row r="1947" spans="3:24">
      <c r="C1947"/>
      <c r="D1947" s="2"/>
      <c r="E1947" s="2"/>
      <c r="F1947" s="38"/>
      <c r="G1947" s="38"/>
      <c r="H1947" s="38"/>
      <c r="I1947" s="269"/>
      <c r="J1947" s="21"/>
      <c r="K1947" s="270"/>
      <c r="L1947" s="37"/>
      <c r="N1947" s="37"/>
      <c r="O1947" s="29"/>
      <c r="U1947" s="207"/>
      <c r="X1947" s="9"/>
    </row>
    <row r="1948" spans="3:24">
      <c r="C1948"/>
      <c r="D1948" s="2"/>
      <c r="E1948" s="2"/>
      <c r="F1948" s="38"/>
      <c r="G1948" s="38"/>
      <c r="H1948" s="38"/>
      <c r="I1948" s="269"/>
      <c r="J1948" s="21"/>
      <c r="K1948" s="270"/>
      <c r="L1948" s="37"/>
      <c r="N1948" s="37"/>
      <c r="O1948" s="29"/>
      <c r="U1948" s="207"/>
      <c r="X1948" s="9"/>
    </row>
    <row r="1949" spans="3:24">
      <c r="C1949"/>
      <c r="D1949" s="2"/>
      <c r="E1949" s="2"/>
      <c r="F1949" s="38"/>
      <c r="G1949" s="38"/>
      <c r="H1949" s="38"/>
      <c r="I1949" s="269"/>
      <c r="J1949" s="21"/>
      <c r="K1949" s="270"/>
      <c r="L1949" s="37"/>
      <c r="N1949" s="37"/>
      <c r="O1949" s="29"/>
      <c r="U1949" s="207"/>
      <c r="X1949" s="9"/>
    </row>
    <row r="1950" spans="3:24">
      <c r="C1950"/>
      <c r="D1950" s="2"/>
      <c r="E1950" s="2"/>
      <c r="F1950" s="38"/>
      <c r="G1950" s="38"/>
      <c r="H1950" s="38"/>
      <c r="I1950" s="269"/>
      <c r="J1950" s="21"/>
      <c r="K1950" s="270"/>
      <c r="L1950" s="37"/>
      <c r="N1950" s="37"/>
      <c r="O1950" s="29"/>
      <c r="U1950" s="207"/>
      <c r="X1950" s="9"/>
    </row>
    <row r="1951" spans="3:24">
      <c r="C1951"/>
      <c r="D1951" s="2"/>
      <c r="E1951" s="2"/>
      <c r="F1951" s="38"/>
      <c r="G1951" s="38"/>
      <c r="H1951" s="38"/>
      <c r="I1951" s="269"/>
      <c r="J1951" s="21"/>
      <c r="K1951" s="270"/>
      <c r="L1951" s="37"/>
      <c r="N1951" s="37"/>
      <c r="O1951" s="29"/>
      <c r="U1951" s="207"/>
      <c r="X1951" s="9"/>
    </row>
    <row r="1952" spans="3:24">
      <c r="C1952"/>
      <c r="D1952" s="2"/>
      <c r="E1952" s="2"/>
      <c r="F1952" s="38"/>
      <c r="G1952" s="38"/>
      <c r="H1952" s="38"/>
      <c r="I1952" s="269"/>
      <c r="J1952" s="21"/>
      <c r="K1952" s="270"/>
      <c r="L1952" s="37"/>
      <c r="N1952" s="37"/>
      <c r="O1952" s="29"/>
      <c r="U1952" s="207"/>
      <c r="X1952" s="9"/>
    </row>
    <row r="1953" spans="3:24">
      <c r="C1953"/>
      <c r="D1953" s="2"/>
      <c r="E1953" s="2"/>
      <c r="F1953" s="38"/>
      <c r="G1953" s="38"/>
      <c r="H1953" s="38"/>
      <c r="I1953" s="269"/>
      <c r="J1953" s="21"/>
      <c r="K1953" s="270"/>
      <c r="L1953" s="37"/>
      <c r="N1953" s="37"/>
      <c r="O1953" s="29"/>
      <c r="U1953" s="207"/>
      <c r="X1953" s="9"/>
    </row>
    <row r="1954" spans="3:24">
      <c r="C1954"/>
      <c r="D1954" s="2"/>
      <c r="E1954" s="2"/>
      <c r="F1954" s="38"/>
      <c r="G1954" s="38"/>
      <c r="H1954" s="38"/>
      <c r="I1954" s="269"/>
      <c r="J1954" s="21"/>
      <c r="K1954" s="270"/>
      <c r="L1954" s="37"/>
      <c r="N1954" s="37"/>
      <c r="O1954" s="29"/>
      <c r="U1954" s="207"/>
      <c r="X1954" s="9"/>
    </row>
    <row r="1955" spans="3:24">
      <c r="C1955"/>
      <c r="D1955" s="2"/>
      <c r="E1955" s="2"/>
      <c r="F1955" s="38"/>
      <c r="G1955" s="38"/>
      <c r="H1955" s="38"/>
      <c r="I1955" s="269"/>
      <c r="J1955" s="21"/>
      <c r="K1955" s="270"/>
      <c r="L1955" s="37"/>
      <c r="N1955" s="37"/>
      <c r="O1955" s="29"/>
      <c r="U1955" s="207"/>
      <c r="X1955" s="9"/>
    </row>
    <row r="1956" spans="3:24">
      <c r="C1956"/>
      <c r="D1956" s="2"/>
      <c r="E1956" s="2"/>
      <c r="F1956" s="38"/>
      <c r="G1956" s="38"/>
      <c r="H1956" s="38"/>
      <c r="I1956" s="269"/>
      <c r="J1956" s="21"/>
      <c r="K1956" s="270"/>
      <c r="L1956" s="37"/>
      <c r="N1956" s="37"/>
      <c r="O1956" s="29"/>
      <c r="U1956" s="207"/>
      <c r="X1956" s="9"/>
    </row>
    <row r="1957" spans="3:24">
      <c r="C1957"/>
      <c r="D1957" s="2"/>
      <c r="E1957" s="2"/>
      <c r="F1957" s="38"/>
      <c r="G1957" s="38"/>
      <c r="H1957" s="38"/>
      <c r="I1957" s="269"/>
      <c r="J1957" s="21"/>
      <c r="K1957" s="270"/>
      <c r="L1957" s="37"/>
      <c r="N1957" s="37"/>
      <c r="O1957" s="29"/>
      <c r="U1957" s="207"/>
      <c r="X1957" s="9"/>
    </row>
    <row r="1958" spans="3:24">
      <c r="C1958"/>
      <c r="D1958" s="2"/>
      <c r="E1958" s="2"/>
      <c r="F1958" s="38"/>
      <c r="G1958" s="38"/>
      <c r="H1958" s="38"/>
      <c r="I1958" s="269"/>
      <c r="J1958" s="21"/>
      <c r="K1958" s="270"/>
      <c r="L1958" s="37"/>
      <c r="N1958" s="37"/>
      <c r="O1958" s="29"/>
      <c r="U1958" s="207"/>
      <c r="X1958" s="9"/>
    </row>
    <row r="1959" spans="3:24">
      <c r="C1959"/>
      <c r="D1959" s="2"/>
      <c r="E1959" s="2"/>
      <c r="F1959" s="38"/>
      <c r="G1959" s="38"/>
      <c r="H1959" s="38"/>
      <c r="I1959" s="269"/>
      <c r="J1959" s="21"/>
      <c r="K1959" s="270"/>
      <c r="L1959" s="37"/>
      <c r="N1959" s="37"/>
      <c r="O1959" s="29"/>
      <c r="U1959" s="207"/>
      <c r="X1959" s="9"/>
    </row>
    <row r="1960" spans="3:24">
      <c r="C1960"/>
      <c r="D1960" s="2"/>
      <c r="E1960" s="2"/>
      <c r="F1960" s="38"/>
      <c r="G1960" s="38"/>
      <c r="H1960" s="38"/>
      <c r="I1960" s="269"/>
      <c r="J1960" s="21"/>
      <c r="K1960" s="270"/>
      <c r="L1960" s="37"/>
      <c r="N1960" s="37"/>
      <c r="O1960" s="29"/>
      <c r="U1960" s="207"/>
      <c r="X1960" s="9"/>
    </row>
    <row r="1961" spans="3:24">
      <c r="C1961"/>
      <c r="D1961" s="2"/>
      <c r="E1961" s="2"/>
      <c r="F1961" s="38"/>
      <c r="G1961" s="38"/>
      <c r="H1961" s="38"/>
      <c r="I1961" s="269"/>
      <c r="J1961" s="21"/>
      <c r="K1961" s="270"/>
      <c r="L1961" s="37"/>
      <c r="N1961" s="37"/>
      <c r="O1961" s="29"/>
      <c r="U1961" s="207"/>
      <c r="X1961" s="9"/>
    </row>
    <row r="1962" spans="3:24">
      <c r="C1962"/>
      <c r="D1962" s="2"/>
      <c r="E1962" s="2"/>
      <c r="F1962" s="38"/>
      <c r="G1962" s="38"/>
      <c r="H1962" s="38"/>
      <c r="I1962" s="269"/>
      <c r="J1962" s="21"/>
      <c r="K1962" s="270"/>
      <c r="L1962" s="37"/>
      <c r="N1962" s="37"/>
      <c r="O1962" s="29"/>
      <c r="U1962" s="207"/>
      <c r="X1962" s="9"/>
    </row>
    <row r="1963" spans="3:24">
      <c r="C1963"/>
      <c r="D1963" s="2"/>
      <c r="E1963" s="2"/>
      <c r="F1963" s="38"/>
      <c r="G1963" s="38"/>
      <c r="H1963" s="38"/>
      <c r="I1963" s="269"/>
      <c r="J1963" s="21"/>
      <c r="K1963" s="270"/>
      <c r="L1963" s="37"/>
      <c r="N1963" s="37"/>
      <c r="O1963" s="29"/>
      <c r="U1963" s="207"/>
      <c r="X1963" s="9"/>
    </row>
    <row r="1964" spans="3:24">
      <c r="C1964"/>
      <c r="D1964" s="2"/>
      <c r="E1964" s="2"/>
      <c r="F1964" s="38"/>
      <c r="G1964" s="38"/>
      <c r="H1964" s="38"/>
      <c r="I1964" s="269"/>
      <c r="J1964" s="21"/>
      <c r="K1964" s="270"/>
      <c r="L1964" s="37"/>
      <c r="N1964" s="37"/>
      <c r="O1964" s="29"/>
      <c r="U1964" s="207"/>
      <c r="X1964" s="9"/>
    </row>
    <row r="1965" spans="3:24">
      <c r="C1965"/>
      <c r="D1965" s="2"/>
      <c r="E1965" s="2"/>
      <c r="F1965" s="38"/>
      <c r="G1965" s="38"/>
      <c r="H1965" s="38"/>
      <c r="I1965" s="269"/>
      <c r="J1965" s="21"/>
      <c r="K1965" s="270"/>
      <c r="L1965" s="37"/>
      <c r="N1965" s="37"/>
      <c r="O1965" s="29"/>
      <c r="U1965" s="207"/>
      <c r="X1965" s="9"/>
    </row>
    <row r="1966" spans="3:24">
      <c r="C1966"/>
      <c r="D1966" s="2"/>
      <c r="E1966" s="2"/>
      <c r="F1966" s="38"/>
      <c r="G1966" s="38"/>
      <c r="H1966" s="38"/>
      <c r="I1966" s="269"/>
      <c r="J1966" s="21"/>
      <c r="K1966" s="270"/>
      <c r="L1966" s="37"/>
      <c r="N1966" s="37"/>
      <c r="O1966" s="29"/>
      <c r="U1966" s="207"/>
      <c r="X1966" s="9"/>
    </row>
    <row r="1967" spans="3:24">
      <c r="C1967"/>
      <c r="D1967" s="2"/>
      <c r="E1967" s="2"/>
      <c r="F1967" s="38"/>
      <c r="G1967" s="38"/>
      <c r="H1967" s="38"/>
      <c r="I1967" s="269"/>
      <c r="J1967" s="21"/>
      <c r="K1967" s="270"/>
      <c r="L1967" s="37"/>
      <c r="N1967" s="37"/>
      <c r="O1967" s="29"/>
      <c r="U1967" s="207"/>
      <c r="X1967" s="9"/>
    </row>
    <row r="1968" spans="3:24">
      <c r="C1968"/>
      <c r="D1968" s="2"/>
      <c r="E1968" s="2"/>
      <c r="F1968" s="38"/>
      <c r="G1968" s="38"/>
      <c r="H1968" s="38"/>
      <c r="I1968" s="269"/>
      <c r="J1968" s="21"/>
      <c r="K1968" s="270"/>
      <c r="L1968" s="37"/>
      <c r="N1968" s="37"/>
      <c r="O1968" s="29"/>
      <c r="U1968" s="207"/>
      <c r="X1968" s="9"/>
    </row>
    <row r="1969" spans="3:24">
      <c r="C1969"/>
      <c r="D1969" s="2"/>
      <c r="E1969" s="2"/>
      <c r="F1969" s="38"/>
      <c r="G1969" s="38"/>
      <c r="H1969" s="38"/>
      <c r="I1969" s="269"/>
      <c r="J1969" s="21"/>
      <c r="K1969" s="270"/>
      <c r="L1969" s="37"/>
      <c r="N1969" s="37"/>
      <c r="O1969" s="29"/>
      <c r="U1969" s="207"/>
      <c r="X1969" s="9"/>
    </row>
    <row r="1970" spans="3:24">
      <c r="C1970"/>
      <c r="D1970" s="2"/>
      <c r="E1970" s="2"/>
      <c r="F1970" s="38"/>
      <c r="G1970" s="38"/>
      <c r="H1970" s="38"/>
      <c r="I1970" s="269"/>
      <c r="J1970" s="21"/>
      <c r="K1970" s="270"/>
      <c r="L1970" s="37"/>
      <c r="N1970" s="37"/>
      <c r="O1970" s="29"/>
      <c r="U1970" s="207"/>
      <c r="X1970" s="9"/>
    </row>
    <row r="1971" spans="3:24">
      <c r="C1971"/>
      <c r="D1971" s="2"/>
      <c r="E1971" s="2"/>
      <c r="F1971" s="38"/>
      <c r="G1971" s="38"/>
      <c r="H1971" s="38"/>
      <c r="I1971" s="269"/>
      <c r="J1971" s="21"/>
      <c r="K1971" s="270"/>
      <c r="L1971" s="37"/>
      <c r="N1971" s="37"/>
      <c r="O1971" s="29"/>
      <c r="U1971" s="207"/>
      <c r="X1971" s="9"/>
    </row>
    <row r="1972" spans="3:24">
      <c r="C1972"/>
      <c r="D1972" s="2"/>
      <c r="E1972" s="2"/>
      <c r="F1972" s="38"/>
      <c r="G1972" s="38"/>
      <c r="H1972" s="38"/>
      <c r="I1972" s="269"/>
      <c r="J1972" s="21"/>
      <c r="K1972" s="270"/>
      <c r="L1972" s="37"/>
      <c r="N1972" s="37"/>
      <c r="O1972" s="29"/>
      <c r="U1972" s="207"/>
      <c r="X1972" s="9"/>
    </row>
    <row r="1973" spans="3:24">
      <c r="C1973"/>
      <c r="D1973" s="2"/>
      <c r="E1973" s="2"/>
      <c r="F1973" s="38"/>
      <c r="G1973" s="38"/>
      <c r="H1973" s="38"/>
      <c r="I1973" s="269"/>
      <c r="J1973" s="21"/>
      <c r="K1973" s="270"/>
      <c r="L1973" s="37"/>
      <c r="N1973" s="37"/>
      <c r="O1973" s="29"/>
      <c r="U1973" s="207"/>
      <c r="X1973" s="9"/>
    </row>
    <row r="1974" spans="3:24">
      <c r="C1974"/>
      <c r="D1974" s="2"/>
      <c r="E1974" s="2"/>
      <c r="F1974" s="38"/>
      <c r="G1974" s="38"/>
      <c r="H1974" s="38"/>
      <c r="I1974" s="269"/>
      <c r="J1974" s="21"/>
      <c r="K1974" s="270"/>
      <c r="L1974" s="37"/>
      <c r="N1974" s="37"/>
      <c r="O1974" s="29"/>
      <c r="U1974" s="207"/>
      <c r="X1974" s="9"/>
    </row>
    <row r="1975" spans="3:24">
      <c r="C1975"/>
      <c r="D1975" s="2"/>
      <c r="E1975" s="2"/>
      <c r="F1975" s="38"/>
      <c r="G1975" s="38"/>
      <c r="H1975" s="38"/>
      <c r="I1975" s="269"/>
      <c r="J1975" s="21"/>
      <c r="K1975" s="270"/>
      <c r="L1975" s="37"/>
      <c r="N1975" s="37"/>
      <c r="O1975" s="29"/>
      <c r="U1975" s="207"/>
      <c r="X1975" s="9"/>
    </row>
    <row r="1976" spans="3:24">
      <c r="C1976"/>
      <c r="D1976" s="2"/>
      <c r="E1976" s="2"/>
      <c r="F1976" s="38"/>
      <c r="G1976" s="38"/>
      <c r="H1976" s="38"/>
      <c r="I1976" s="269"/>
      <c r="J1976" s="21"/>
      <c r="K1976" s="270"/>
      <c r="L1976" s="37"/>
      <c r="N1976" s="37"/>
      <c r="O1976" s="29"/>
      <c r="U1976" s="207"/>
      <c r="X1976" s="9"/>
    </row>
    <row r="1977" spans="3:24">
      <c r="C1977"/>
      <c r="D1977" s="2"/>
      <c r="E1977" s="2"/>
      <c r="F1977" s="38"/>
      <c r="G1977" s="38"/>
      <c r="H1977" s="38"/>
      <c r="I1977" s="269"/>
      <c r="J1977" s="21"/>
      <c r="K1977" s="270"/>
      <c r="L1977" s="37"/>
      <c r="N1977" s="37"/>
      <c r="O1977" s="29"/>
      <c r="U1977" s="207"/>
      <c r="X1977" s="9"/>
    </row>
    <row r="1978" spans="3:24">
      <c r="C1978"/>
      <c r="D1978" s="2"/>
      <c r="E1978" s="2"/>
      <c r="F1978" s="38"/>
      <c r="G1978" s="38"/>
      <c r="H1978" s="38"/>
      <c r="I1978" s="269"/>
      <c r="J1978" s="21"/>
      <c r="K1978" s="270"/>
      <c r="L1978" s="37"/>
      <c r="N1978" s="37"/>
      <c r="O1978" s="29"/>
      <c r="U1978" s="207"/>
      <c r="X1978" s="9"/>
    </row>
    <row r="1979" spans="3:24">
      <c r="C1979"/>
      <c r="D1979" s="2"/>
      <c r="E1979" s="2"/>
      <c r="F1979" s="38"/>
      <c r="G1979" s="38"/>
      <c r="H1979" s="38"/>
      <c r="I1979" s="269"/>
      <c r="J1979" s="21"/>
      <c r="K1979" s="270"/>
      <c r="L1979" s="37"/>
      <c r="N1979" s="37"/>
      <c r="O1979" s="29"/>
      <c r="U1979" s="207"/>
      <c r="X1979" s="9"/>
    </row>
    <row r="1980" spans="3:24">
      <c r="C1980"/>
      <c r="D1980" s="2"/>
      <c r="E1980" s="2"/>
      <c r="F1980" s="38"/>
      <c r="G1980" s="38"/>
      <c r="H1980" s="38"/>
      <c r="I1980" s="269"/>
      <c r="J1980" s="21"/>
      <c r="K1980" s="270"/>
      <c r="L1980" s="37"/>
      <c r="N1980" s="37"/>
      <c r="O1980" s="29"/>
      <c r="U1980" s="207"/>
      <c r="X1980" s="9"/>
    </row>
    <row r="1981" spans="3:24">
      <c r="C1981"/>
      <c r="D1981" s="2"/>
      <c r="E1981" s="2"/>
      <c r="F1981" s="38"/>
      <c r="G1981" s="38"/>
      <c r="H1981" s="38"/>
      <c r="I1981" s="269"/>
      <c r="J1981" s="21"/>
      <c r="K1981" s="270"/>
      <c r="L1981" s="37"/>
      <c r="N1981" s="37"/>
      <c r="O1981" s="29"/>
      <c r="U1981" s="207"/>
      <c r="X1981" s="9"/>
    </row>
    <row r="1982" spans="3:24">
      <c r="C1982"/>
      <c r="D1982" s="2"/>
      <c r="E1982" s="2"/>
      <c r="F1982" s="38"/>
      <c r="G1982" s="38"/>
      <c r="H1982" s="38"/>
      <c r="I1982" s="269"/>
      <c r="J1982" s="21"/>
      <c r="K1982" s="270"/>
      <c r="L1982" s="37"/>
      <c r="N1982" s="37"/>
      <c r="O1982" s="29"/>
      <c r="U1982" s="207"/>
      <c r="X1982" s="9"/>
    </row>
    <row r="1983" spans="3:24">
      <c r="C1983"/>
      <c r="D1983" s="2"/>
      <c r="E1983" s="2"/>
      <c r="F1983" s="38"/>
      <c r="G1983" s="38"/>
      <c r="H1983" s="38"/>
      <c r="I1983" s="269"/>
      <c r="J1983" s="21"/>
      <c r="K1983" s="270"/>
      <c r="L1983" s="37"/>
      <c r="N1983" s="37"/>
      <c r="O1983" s="29"/>
      <c r="U1983" s="207"/>
      <c r="X1983" s="9"/>
    </row>
    <row r="1984" spans="3:24">
      <c r="C1984"/>
      <c r="D1984" s="2"/>
      <c r="E1984" s="2"/>
      <c r="F1984" s="38"/>
      <c r="G1984" s="38"/>
      <c r="H1984" s="38"/>
      <c r="I1984" s="269"/>
      <c r="J1984" s="21"/>
      <c r="K1984" s="270"/>
      <c r="L1984" s="37"/>
      <c r="N1984" s="37"/>
      <c r="O1984" s="29"/>
      <c r="U1984" s="207"/>
      <c r="X1984" s="9"/>
    </row>
    <row r="1985" spans="3:24">
      <c r="C1985"/>
      <c r="D1985" s="2"/>
      <c r="E1985" s="2"/>
      <c r="F1985" s="38"/>
      <c r="G1985" s="38"/>
      <c r="H1985" s="38"/>
      <c r="I1985" s="269"/>
      <c r="J1985" s="21"/>
      <c r="K1985" s="270"/>
      <c r="L1985" s="37"/>
      <c r="N1985" s="37"/>
      <c r="O1985" s="29"/>
      <c r="U1985" s="207"/>
      <c r="X1985" s="9"/>
    </row>
    <row r="1986" spans="3:24">
      <c r="C1986"/>
      <c r="D1986" s="2"/>
      <c r="E1986" s="2"/>
      <c r="F1986" s="38"/>
      <c r="G1986" s="38"/>
      <c r="H1986" s="38"/>
      <c r="I1986" s="269"/>
      <c r="J1986" s="21"/>
      <c r="K1986" s="270"/>
      <c r="L1986" s="37"/>
      <c r="N1986" s="37"/>
      <c r="O1986" s="29"/>
      <c r="U1986" s="207"/>
      <c r="X1986" s="9"/>
    </row>
    <row r="1987" spans="3:24">
      <c r="C1987"/>
      <c r="D1987" s="2"/>
      <c r="E1987" s="2"/>
      <c r="F1987" s="38"/>
      <c r="G1987" s="38"/>
      <c r="H1987" s="38"/>
      <c r="I1987" s="269"/>
      <c r="J1987" s="21"/>
      <c r="K1987" s="270"/>
      <c r="L1987" s="37"/>
      <c r="N1987" s="37"/>
      <c r="O1987" s="29"/>
      <c r="U1987" s="207"/>
      <c r="X1987" s="9"/>
    </row>
    <row r="1988" spans="3:24">
      <c r="C1988"/>
      <c r="D1988" s="2"/>
      <c r="E1988" s="2"/>
      <c r="F1988" s="38"/>
      <c r="G1988" s="38"/>
      <c r="H1988" s="38"/>
      <c r="I1988" s="269"/>
      <c r="J1988" s="21"/>
      <c r="K1988" s="270"/>
      <c r="L1988" s="37"/>
      <c r="N1988" s="37"/>
      <c r="O1988" s="29"/>
      <c r="U1988" s="207"/>
      <c r="X1988" s="9"/>
    </row>
    <row r="1989" spans="3:24">
      <c r="C1989"/>
      <c r="D1989" s="2"/>
      <c r="E1989" s="2"/>
      <c r="F1989" s="38"/>
      <c r="G1989" s="38"/>
      <c r="H1989" s="38"/>
      <c r="I1989" s="269"/>
      <c r="J1989" s="21"/>
      <c r="K1989" s="270"/>
      <c r="L1989" s="37"/>
      <c r="N1989" s="37"/>
      <c r="O1989" s="29"/>
      <c r="U1989" s="207"/>
      <c r="X1989" s="9"/>
    </row>
    <row r="1990" spans="3:24">
      <c r="C1990"/>
      <c r="D1990" s="2"/>
      <c r="E1990" s="2"/>
      <c r="F1990" s="38"/>
      <c r="G1990" s="38"/>
      <c r="H1990" s="38"/>
      <c r="I1990" s="269"/>
      <c r="J1990" s="21"/>
      <c r="K1990" s="270"/>
      <c r="L1990" s="37"/>
      <c r="N1990" s="37"/>
      <c r="O1990" s="29"/>
      <c r="U1990" s="207"/>
      <c r="X1990" s="9"/>
    </row>
    <row r="1991" spans="3:24">
      <c r="C1991"/>
      <c r="D1991" s="2"/>
      <c r="E1991" s="2"/>
      <c r="F1991" s="38"/>
      <c r="G1991" s="38"/>
      <c r="H1991" s="38"/>
      <c r="I1991" s="269"/>
      <c r="J1991" s="21"/>
      <c r="K1991" s="270"/>
      <c r="L1991" s="37"/>
      <c r="N1991" s="37"/>
      <c r="O1991" s="29"/>
      <c r="U1991" s="207"/>
      <c r="X1991" s="9"/>
    </row>
    <row r="1992" spans="3:24">
      <c r="C1992"/>
      <c r="D1992" s="2"/>
      <c r="E1992" s="2"/>
      <c r="F1992" s="38"/>
      <c r="G1992" s="38"/>
      <c r="H1992" s="38"/>
      <c r="I1992" s="269"/>
      <c r="J1992" s="21"/>
      <c r="K1992" s="270"/>
      <c r="L1992" s="37"/>
      <c r="N1992" s="37"/>
      <c r="O1992" s="29"/>
      <c r="U1992" s="207"/>
      <c r="X1992" s="9"/>
    </row>
    <row r="1993" spans="3:24">
      <c r="C1993"/>
      <c r="D1993" s="2"/>
      <c r="E1993" s="2"/>
      <c r="F1993" s="38"/>
      <c r="G1993" s="38"/>
      <c r="H1993" s="38"/>
      <c r="I1993" s="269"/>
      <c r="J1993" s="21"/>
      <c r="K1993" s="270"/>
      <c r="L1993" s="37"/>
      <c r="N1993" s="37"/>
      <c r="O1993" s="29"/>
      <c r="U1993" s="207"/>
      <c r="X1993" s="9"/>
    </row>
    <row r="1994" spans="3:24">
      <c r="C1994"/>
      <c r="D1994" s="2"/>
      <c r="E1994" s="2"/>
      <c r="F1994" s="38"/>
      <c r="G1994" s="38"/>
      <c r="H1994" s="38"/>
      <c r="I1994" s="269"/>
      <c r="J1994" s="21"/>
      <c r="K1994" s="270"/>
      <c r="L1994" s="37"/>
      <c r="N1994" s="37"/>
      <c r="O1994" s="29"/>
      <c r="U1994" s="207"/>
      <c r="X1994" s="9"/>
    </row>
    <row r="1995" spans="3:24">
      <c r="C1995"/>
      <c r="D1995" s="2"/>
      <c r="E1995" s="2"/>
      <c r="F1995" s="38"/>
      <c r="G1995" s="38"/>
      <c r="H1995" s="38"/>
      <c r="I1995" s="269"/>
      <c r="J1995" s="21"/>
      <c r="K1995" s="270"/>
      <c r="L1995" s="37"/>
      <c r="N1995" s="37"/>
      <c r="O1995" s="29"/>
      <c r="U1995" s="207"/>
      <c r="X1995" s="9"/>
    </row>
    <row r="1996" spans="3:24">
      <c r="C1996"/>
      <c r="D1996" s="2"/>
      <c r="E1996" s="2"/>
      <c r="F1996" s="38"/>
      <c r="G1996" s="38"/>
      <c r="H1996" s="38"/>
      <c r="I1996" s="269"/>
      <c r="J1996" s="21"/>
      <c r="K1996" s="270"/>
      <c r="L1996" s="37"/>
      <c r="N1996" s="37"/>
      <c r="O1996" s="29"/>
      <c r="U1996" s="207"/>
      <c r="X1996" s="9"/>
    </row>
    <row r="1997" spans="3:24">
      <c r="C1997"/>
      <c r="D1997" s="2"/>
      <c r="E1997" s="2"/>
      <c r="F1997" s="38"/>
      <c r="G1997" s="38"/>
      <c r="H1997" s="38"/>
      <c r="I1997" s="269"/>
      <c r="J1997" s="21"/>
      <c r="K1997" s="270"/>
      <c r="L1997" s="37"/>
      <c r="N1997" s="37"/>
      <c r="O1997" s="29"/>
      <c r="U1997" s="207"/>
      <c r="X1997" s="9"/>
    </row>
    <row r="1998" spans="3:24">
      <c r="C1998"/>
      <c r="D1998" s="2"/>
      <c r="E1998" s="2"/>
      <c r="F1998" s="38"/>
      <c r="G1998" s="38"/>
      <c r="H1998" s="38"/>
      <c r="I1998" s="269"/>
      <c r="J1998" s="21"/>
      <c r="K1998" s="270"/>
      <c r="L1998" s="37"/>
      <c r="N1998" s="37"/>
      <c r="O1998" s="29"/>
      <c r="U1998" s="207"/>
      <c r="X1998" s="9"/>
    </row>
    <row r="1999" spans="3:24">
      <c r="C1999"/>
      <c r="D1999" s="2"/>
      <c r="E1999" s="2"/>
      <c r="F1999" s="38"/>
      <c r="G1999" s="38"/>
      <c r="H1999" s="38"/>
      <c r="I1999" s="269"/>
      <c r="J1999" s="21"/>
      <c r="K1999" s="270"/>
      <c r="L1999" s="37"/>
      <c r="N1999" s="37"/>
      <c r="O1999" s="29"/>
      <c r="U1999" s="207"/>
      <c r="X1999" s="9"/>
    </row>
    <row r="2000" spans="3:24">
      <c r="C2000"/>
      <c r="D2000" s="2"/>
      <c r="E2000" s="2"/>
      <c r="F2000" s="38"/>
      <c r="G2000" s="38"/>
      <c r="H2000" s="38"/>
      <c r="I2000" s="269"/>
      <c r="J2000" s="21"/>
      <c r="K2000" s="270"/>
      <c r="L2000" s="37"/>
      <c r="N2000" s="37"/>
      <c r="O2000" s="29"/>
      <c r="U2000" s="207"/>
      <c r="X2000" s="9"/>
    </row>
    <row r="2001" spans="3:24">
      <c r="C2001"/>
      <c r="D2001" s="2"/>
      <c r="E2001" s="2"/>
      <c r="F2001" s="38"/>
      <c r="G2001" s="38"/>
      <c r="H2001" s="38"/>
      <c r="I2001" s="269"/>
      <c r="J2001" s="21"/>
      <c r="K2001" s="270"/>
      <c r="L2001" s="37"/>
      <c r="N2001" s="37"/>
      <c r="O2001" s="29"/>
      <c r="U2001" s="207"/>
      <c r="X2001" s="9"/>
    </row>
    <row r="2002" spans="3:24">
      <c r="C2002"/>
      <c r="D2002" s="2"/>
      <c r="E2002" s="2"/>
      <c r="F2002" s="38"/>
      <c r="G2002" s="38"/>
      <c r="H2002" s="38"/>
      <c r="I2002" s="269"/>
      <c r="J2002" s="21"/>
      <c r="K2002" s="270"/>
      <c r="L2002" s="37"/>
      <c r="N2002" s="37"/>
      <c r="O2002" s="29"/>
      <c r="U2002" s="207"/>
      <c r="X2002" s="9"/>
    </row>
    <row r="2003" spans="3:24">
      <c r="C2003"/>
      <c r="D2003" s="2"/>
      <c r="E2003" s="2"/>
      <c r="F2003" s="38"/>
      <c r="G2003" s="38"/>
      <c r="H2003" s="38"/>
      <c r="I2003" s="269"/>
      <c r="J2003" s="21"/>
      <c r="K2003" s="270"/>
      <c r="L2003" s="37"/>
      <c r="N2003" s="37"/>
      <c r="O2003" s="29"/>
      <c r="U2003" s="207"/>
      <c r="X2003" s="9"/>
    </row>
    <row r="2004" spans="3:24">
      <c r="C2004"/>
      <c r="D2004" s="2"/>
      <c r="E2004" s="2"/>
      <c r="F2004" s="38"/>
      <c r="G2004" s="38"/>
      <c r="H2004" s="38"/>
      <c r="I2004" s="269"/>
      <c r="J2004" s="21"/>
      <c r="K2004" s="270"/>
      <c r="L2004" s="37"/>
      <c r="N2004" s="37"/>
      <c r="O2004" s="29"/>
      <c r="U2004" s="207"/>
      <c r="X2004" s="9"/>
    </row>
    <row r="2005" spans="3:24">
      <c r="C2005"/>
      <c r="D2005" s="2"/>
      <c r="E2005" s="2"/>
      <c r="F2005" s="38"/>
      <c r="G2005" s="38"/>
      <c r="H2005" s="38"/>
      <c r="I2005" s="269"/>
      <c r="J2005" s="21"/>
      <c r="K2005" s="270"/>
      <c r="L2005" s="37"/>
      <c r="N2005" s="37"/>
      <c r="O2005" s="29"/>
      <c r="U2005" s="207"/>
      <c r="X2005" s="9"/>
    </row>
    <row r="2006" spans="3:24">
      <c r="C2006"/>
      <c r="D2006" s="2"/>
      <c r="E2006" s="2"/>
      <c r="F2006" s="38"/>
      <c r="G2006" s="38"/>
      <c r="H2006" s="38"/>
      <c r="I2006" s="269"/>
      <c r="J2006" s="21"/>
      <c r="K2006" s="270"/>
      <c r="L2006" s="37"/>
      <c r="N2006" s="37"/>
      <c r="O2006" s="29"/>
      <c r="U2006" s="207"/>
      <c r="X2006" s="9"/>
    </row>
    <row r="2007" spans="3:24">
      <c r="C2007"/>
      <c r="D2007" s="2"/>
      <c r="E2007" s="2"/>
      <c r="F2007" s="38"/>
      <c r="G2007" s="38"/>
      <c r="H2007" s="38"/>
      <c r="I2007" s="269"/>
      <c r="J2007" s="21"/>
      <c r="K2007" s="270"/>
      <c r="L2007" s="37"/>
      <c r="N2007" s="37"/>
      <c r="O2007" s="29"/>
      <c r="U2007" s="207"/>
      <c r="X2007" s="9"/>
    </row>
    <row r="2008" spans="3:24">
      <c r="C2008"/>
      <c r="D2008" s="2"/>
      <c r="E2008" s="2"/>
      <c r="F2008" s="38"/>
      <c r="G2008" s="38"/>
      <c r="H2008" s="38"/>
      <c r="I2008" s="269"/>
      <c r="J2008" s="21"/>
      <c r="K2008" s="270"/>
      <c r="L2008" s="37"/>
      <c r="N2008" s="37"/>
      <c r="O2008" s="29"/>
      <c r="U2008" s="207"/>
      <c r="X2008" s="9"/>
    </row>
    <row r="2009" spans="3:24">
      <c r="C2009"/>
      <c r="D2009" s="2"/>
      <c r="E2009" s="2"/>
      <c r="F2009" s="38"/>
      <c r="G2009" s="38"/>
      <c r="H2009" s="38"/>
      <c r="I2009" s="269"/>
      <c r="J2009" s="21"/>
      <c r="K2009" s="270"/>
      <c r="L2009" s="37"/>
      <c r="N2009" s="37"/>
      <c r="O2009" s="29"/>
      <c r="U2009" s="207"/>
      <c r="X2009" s="9"/>
    </row>
    <row r="2010" spans="3:24">
      <c r="C2010"/>
      <c r="D2010" s="2"/>
      <c r="E2010" s="2"/>
      <c r="F2010" s="38"/>
      <c r="G2010" s="38"/>
      <c r="H2010" s="38"/>
      <c r="I2010" s="269"/>
      <c r="J2010" s="21"/>
      <c r="K2010" s="270"/>
      <c r="L2010" s="37"/>
      <c r="N2010" s="37"/>
      <c r="O2010" s="29"/>
      <c r="U2010" s="207"/>
      <c r="X2010" s="9"/>
    </row>
    <row r="2011" spans="3:24">
      <c r="C2011"/>
      <c r="D2011" s="2"/>
      <c r="E2011" s="2"/>
      <c r="F2011" s="38"/>
      <c r="G2011" s="38"/>
      <c r="H2011" s="38"/>
      <c r="I2011" s="269"/>
      <c r="J2011" s="21"/>
      <c r="K2011" s="270"/>
      <c r="L2011" s="37"/>
      <c r="N2011" s="37"/>
      <c r="O2011" s="29"/>
      <c r="U2011" s="207"/>
      <c r="X2011" s="9"/>
    </row>
    <row r="2012" spans="3:24">
      <c r="C2012"/>
      <c r="D2012" s="2"/>
      <c r="E2012" s="2"/>
      <c r="F2012" s="38"/>
      <c r="G2012" s="38"/>
      <c r="H2012" s="38"/>
      <c r="I2012" s="269"/>
      <c r="J2012" s="21"/>
      <c r="K2012" s="270"/>
      <c r="L2012" s="37"/>
      <c r="N2012" s="37"/>
      <c r="O2012" s="29"/>
      <c r="U2012" s="207"/>
      <c r="X2012" s="9"/>
    </row>
    <row r="2013" spans="3:24">
      <c r="C2013"/>
      <c r="D2013" s="2"/>
      <c r="E2013" s="2"/>
      <c r="F2013" s="38"/>
      <c r="G2013" s="38"/>
      <c r="H2013" s="38"/>
      <c r="I2013" s="269"/>
      <c r="J2013" s="21"/>
      <c r="K2013" s="270"/>
      <c r="L2013" s="37"/>
      <c r="N2013" s="37"/>
      <c r="O2013" s="29"/>
      <c r="U2013" s="207"/>
      <c r="X2013" s="9"/>
    </row>
    <row r="2014" spans="3:24">
      <c r="C2014"/>
      <c r="D2014" s="2"/>
      <c r="E2014" s="2"/>
      <c r="F2014" s="38"/>
      <c r="G2014" s="38"/>
      <c r="H2014" s="38"/>
      <c r="I2014" s="269"/>
      <c r="J2014" s="21"/>
      <c r="K2014" s="270"/>
      <c r="L2014" s="37"/>
      <c r="N2014" s="37"/>
      <c r="O2014" s="29"/>
      <c r="U2014" s="207"/>
      <c r="X2014" s="9"/>
    </row>
    <row r="2015" spans="3:24">
      <c r="C2015"/>
      <c r="D2015" s="2"/>
      <c r="E2015" s="2"/>
      <c r="F2015" s="38"/>
      <c r="G2015" s="38"/>
      <c r="H2015" s="38"/>
      <c r="I2015" s="269"/>
      <c r="J2015" s="21"/>
      <c r="K2015" s="270"/>
      <c r="L2015" s="37"/>
      <c r="N2015" s="37"/>
      <c r="O2015" s="29"/>
      <c r="U2015" s="207"/>
      <c r="X2015" s="9"/>
    </row>
    <row r="2016" spans="3:24">
      <c r="C2016"/>
      <c r="D2016" s="2"/>
      <c r="E2016" s="2"/>
      <c r="F2016" s="38"/>
      <c r="G2016" s="38"/>
      <c r="H2016" s="38"/>
      <c r="I2016" s="269"/>
      <c r="J2016" s="21"/>
      <c r="K2016" s="270"/>
      <c r="L2016" s="37"/>
      <c r="N2016" s="37"/>
      <c r="O2016" s="29"/>
      <c r="U2016" s="207"/>
      <c r="X2016" s="9"/>
    </row>
    <row r="2017" spans="3:24">
      <c r="C2017"/>
      <c r="D2017" s="2"/>
      <c r="E2017" s="2"/>
      <c r="F2017" s="38"/>
      <c r="G2017" s="38"/>
      <c r="H2017" s="38"/>
      <c r="I2017" s="269"/>
      <c r="J2017" s="21"/>
      <c r="K2017" s="270"/>
      <c r="L2017" s="37"/>
      <c r="N2017" s="37"/>
      <c r="O2017" s="29"/>
      <c r="U2017" s="207"/>
      <c r="X2017" s="9"/>
    </row>
    <row r="2018" spans="3:24">
      <c r="C2018"/>
      <c r="D2018" s="2"/>
      <c r="E2018" s="2"/>
      <c r="F2018" s="38"/>
      <c r="G2018" s="38"/>
      <c r="H2018" s="38"/>
      <c r="I2018" s="269"/>
      <c r="J2018" s="21"/>
      <c r="K2018" s="270"/>
      <c r="L2018" s="37"/>
      <c r="N2018" s="37"/>
      <c r="O2018" s="29"/>
      <c r="U2018" s="207"/>
      <c r="X2018" s="9"/>
    </row>
    <row r="2019" spans="3:24">
      <c r="C2019"/>
      <c r="D2019" s="2"/>
      <c r="E2019" s="2"/>
      <c r="F2019" s="38"/>
      <c r="G2019" s="38"/>
      <c r="H2019" s="38"/>
      <c r="I2019" s="269"/>
      <c r="J2019" s="21"/>
      <c r="K2019" s="270"/>
      <c r="L2019" s="37"/>
      <c r="N2019" s="37"/>
      <c r="O2019" s="29"/>
      <c r="U2019" s="207"/>
      <c r="X2019" s="9"/>
    </row>
    <row r="2020" spans="3:24">
      <c r="C2020"/>
      <c r="D2020" s="2"/>
      <c r="E2020" s="2"/>
      <c r="F2020" s="38"/>
      <c r="G2020" s="38"/>
      <c r="H2020" s="38"/>
      <c r="I2020" s="269"/>
      <c r="J2020" s="21"/>
      <c r="K2020" s="270"/>
      <c r="L2020" s="37"/>
      <c r="N2020" s="37"/>
      <c r="O2020" s="29"/>
      <c r="U2020" s="207"/>
      <c r="X2020" s="9"/>
    </row>
    <row r="2021" spans="3:24">
      <c r="C2021"/>
      <c r="D2021" s="2"/>
      <c r="E2021" s="2"/>
      <c r="F2021" s="38"/>
      <c r="G2021" s="38"/>
      <c r="H2021" s="38"/>
      <c r="I2021" s="269"/>
      <c r="J2021" s="21"/>
      <c r="K2021" s="270"/>
      <c r="L2021" s="37"/>
      <c r="N2021" s="37"/>
      <c r="O2021" s="29"/>
      <c r="U2021" s="207"/>
      <c r="X2021" s="9"/>
    </row>
    <row r="2022" spans="3:24">
      <c r="C2022"/>
      <c r="D2022" s="2"/>
      <c r="E2022" s="2"/>
      <c r="F2022" s="38"/>
      <c r="G2022" s="38"/>
      <c r="H2022" s="38"/>
      <c r="I2022" s="269"/>
      <c r="J2022" s="21"/>
      <c r="K2022" s="270"/>
      <c r="L2022" s="37"/>
      <c r="N2022" s="37"/>
      <c r="O2022" s="29"/>
      <c r="U2022" s="207"/>
      <c r="X2022" s="9"/>
    </row>
    <row r="2023" spans="3:24">
      <c r="C2023"/>
      <c r="D2023" s="2"/>
      <c r="E2023" s="2"/>
      <c r="F2023" s="38"/>
      <c r="G2023" s="38"/>
      <c r="H2023" s="38"/>
      <c r="I2023" s="269"/>
      <c r="J2023" s="21"/>
      <c r="K2023" s="270"/>
      <c r="L2023" s="37"/>
      <c r="N2023" s="37"/>
      <c r="O2023" s="29"/>
      <c r="U2023" s="207"/>
      <c r="X2023" s="9"/>
    </row>
    <row r="2024" spans="3:24">
      <c r="C2024"/>
      <c r="D2024" s="2"/>
      <c r="E2024" s="2"/>
      <c r="F2024" s="38"/>
      <c r="G2024" s="38"/>
      <c r="H2024" s="38"/>
      <c r="I2024" s="269"/>
      <c r="J2024" s="21"/>
      <c r="K2024" s="270"/>
      <c r="L2024" s="37"/>
      <c r="N2024" s="37"/>
      <c r="O2024" s="29"/>
      <c r="U2024" s="207"/>
      <c r="X2024" s="9"/>
    </row>
    <row r="2025" spans="3:24">
      <c r="C2025"/>
      <c r="D2025" s="2"/>
      <c r="E2025" s="2"/>
      <c r="F2025" s="38"/>
      <c r="G2025" s="38"/>
      <c r="H2025" s="38"/>
      <c r="I2025" s="269"/>
      <c r="J2025" s="21"/>
      <c r="K2025" s="270"/>
      <c r="L2025" s="37"/>
      <c r="N2025" s="37"/>
      <c r="O2025" s="29"/>
      <c r="U2025" s="207"/>
      <c r="X2025" s="9"/>
    </row>
    <row r="2026" spans="3:24">
      <c r="C2026"/>
      <c r="D2026" s="2"/>
      <c r="E2026" s="2"/>
      <c r="F2026" s="38"/>
      <c r="G2026" s="38"/>
      <c r="H2026" s="38"/>
      <c r="I2026" s="269"/>
      <c r="J2026" s="21"/>
      <c r="K2026" s="270"/>
      <c r="L2026" s="37"/>
      <c r="N2026" s="37"/>
      <c r="O2026" s="29"/>
      <c r="U2026" s="207"/>
      <c r="X2026" s="9"/>
    </row>
    <row r="2027" spans="3:24">
      <c r="C2027"/>
      <c r="D2027" s="2"/>
      <c r="E2027" s="2"/>
      <c r="F2027" s="38"/>
      <c r="G2027" s="38"/>
      <c r="H2027" s="38"/>
      <c r="I2027" s="269"/>
      <c r="J2027" s="21"/>
      <c r="K2027" s="270"/>
      <c r="L2027" s="37"/>
      <c r="N2027" s="37"/>
      <c r="O2027" s="29"/>
      <c r="U2027" s="207"/>
      <c r="X2027" s="9"/>
    </row>
    <row r="2028" spans="3:24">
      <c r="C2028"/>
      <c r="D2028" s="2"/>
      <c r="E2028" s="2"/>
      <c r="F2028" s="38"/>
      <c r="G2028" s="38"/>
      <c r="H2028" s="38"/>
      <c r="I2028" s="269"/>
      <c r="J2028" s="21"/>
      <c r="K2028" s="270"/>
      <c r="L2028" s="37"/>
      <c r="N2028" s="37"/>
      <c r="O2028" s="29"/>
      <c r="U2028" s="207"/>
      <c r="X2028" s="9"/>
    </row>
    <row r="2029" spans="3:24">
      <c r="C2029"/>
      <c r="D2029" s="2"/>
      <c r="E2029" s="2"/>
      <c r="F2029" s="38"/>
      <c r="G2029" s="38"/>
      <c r="H2029" s="38"/>
      <c r="I2029" s="269"/>
      <c r="J2029" s="21"/>
      <c r="K2029" s="270"/>
      <c r="L2029" s="37"/>
      <c r="N2029" s="37"/>
      <c r="O2029" s="29"/>
      <c r="U2029" s="207"/>
      <c r="X2029" s="9"/>
    </row>
    <row r="2030" spans="3:24">
      <c r="C2030"/>
      <c r="D2030" s="2"/>
      <c r="E2030" s="2"/>
      <c r="F2030" s="38"/>
      <c r="G2030" s="38"/>
      <c r="H2030" s="38"/>
      <c r="I2030" s="269"/>
      <c r="J2030" s="21"/>
      <c r="K2030" s="270"/>
      <c r="L2030" s="37"/>
      <c r="N2030" s="37"/>
      <c r="O2030" s="29"/>
      <c r="U2030" s="207"/>
      <c r="X2030" s="9"/>
    </row>
    <row r="2031" spans="3:24">
      <c r="C2031"/>
      <c r="D2031" s="2"/>
      <c r="E2031" s="2"/>
      <c r="F2031" s="38"/>
      <c r="G2031" s="38"/>
      <c r="H2031" s="38"/>
      <c r="I2031" s="269"/>
      <c r="J2031" s="21"/>
      <c r="K2031" s="270"/>
      <c r="L2031" s="37"/>
      <c r="N2031" s="37"/>
      <c r="O2031" s="29"/>
      <c r="U2031" s="207"/>
      <c r="X2031" s="9"/>
    </row>
    <row r="2032" spans="3:24">
      <c r="C2032"/>
      <c r="D2032" s="2"/>
      <c r="E2032" s="2"/>
      <c r="F2032" s="38"/>
      <c r="G2032" s="38"/>
      <c r="H2032" s="38"/>
      <c r="I2032" s="269"/>
      <c r="J2032" s="21"/>
      <c r="K2032" s="270"/>
      <c r="L2032" s="37"/>
      <c r="N2032" s="37"/>
      <c r="O2032" s="29"/>
      <c r="U2032" s="207"/>
      <c r="X2032" s="9"/>
    </row>
    <row r="2033" spans="3:24">
      <c r="C2033"/>
      <c r="D2033" s="2"/>
      <c r="E2033" s="2"/>
      <c r="F2033" s="38"/>
      <c r="G2033" s="38"/>
      <c r="H2033" s="38"/>
      <c r="I2033" s="269"/>
      <c r="J2033" s="21"/>
      <c r="K2033" s="270"/>
      <c r="L2033" s="37"/>
      <c r="N2033" s="37"/>
      <c r="O2033" s="29"/>
      <c r="U2033" s="207"/>
      <c r="X2033" s="9"/>
    </row>
    <row r="2034" spans="3:24">
      <c r="C2034"/>
      <c r="D2034" s="2"/>
      <c r="E2034" s="2"/>
      <c r="F2034" s="38"/>
      <c r="G2034" s="38"/>
      <c r="H2034" s="38"/>
      <c r="I2034" s="269"/>
      <c r="J2034" s="21"/>
      <c r="K2034" s="270"/>
      <c r="L2034" s="37"/>
      <c r="N2034" s="37"/>
      <c r="O2034" s="29"/>
      <c r="U2034" s="207"/>
      <c r="X2034" s="9"/>
    </row>
    <row r="2035" spans="3:24">
      <c r="C2035"/>
      <c r="D2035" s="2"/>
      <c r="E2035" s="2"/>
      <c r="F2035" s="38"/>
      <c r="G2035" s="38"/>
      <c r="H2035" s="38"/>
      <c r="I2035" s="269"/>
      <c r="J2035" s="21"/>
      <c r="K2035" s="270"/>
      <c r="L2035" s="37"/>
      <c r="N2035" s="37"/>
      <c r="O2035" s="29"/>
      <c r="U2035" s="207"/>
      <c r="X2035" s="9"/>
    </row>
    <row r="2036" spans="3:24">
      <c r="C2036"/>
      <c r="D2036" s="2"/>
      <c r="E2036" s="2"/>
      <c r="F2036" s="38"/>
      <c r="G2036" s="38"/>
      <c r="H2036" s="38"/>
      <c r="I2036" s="269"/>
      <c r="J2036" s="21"/>
      <c r="K2036" s="270"/>
      <c r="L2036" s="37"/>
      <c r="N2036" s="37"/>
      <c r="O2036" s="29"/>
      <c r="U2036" s="207"/>
      <c r="X2036" s="9"/>
    </row>
    <row r="2037" spans="3:24">
      <c r="C2037"/>
      <c r="D2037" s="2"/>
      <c r="E2037" s="2"/>
      <c r="F2037" s="38"/>
      <c r="G2037" s="38"/>
      <c r="H2037" s="38"/>
      <c r="I2037" s="269"/>
      <c r="J2037" s="21"/>
      <c r="K2037" s="270"/>
      <c r="L2037" s="37"/>
      <c r="N2037" s="37"/>
      <c r="O2037" s="29"/>
      <c r="U2037" s="207"/>
      <c r="X2037" s="9"/>
    </row>
    <row r="2038" spans="3:24">
      <c r="C2038"/>
      <c r="D2038" s="2"/>
      <c r="E2038" s="2"/>
      <c r="F2038" s="38"/>
      <c r="G2038" s="38"/>
      <c r="H2038" s="38"/>
      <c r="I2038" s="269"/>
      <c r="J2038" s="21"/>
      <c r="K2038" s="270"/>
      <c r="L2038" s="37"/>
      <c r="N2038" s="37"/>
      <c r="O2038" s="29"/>
      <c r="U2038" s="207"/>
      <c r="X2038" s="9"/>
    </row>
    <row r="2039" spans="3:24">
      <c r="C2039"/>
      <c r="D2039" s="2"/>
      <c r="E2039" s="2"/>
      <c r="F2039" s="38"/>
      <c r="G2039" s="38"/>
      <c r="H2039" s="38"/>
      <c r="I2039" s="269"/>
      <c r="J2039" s="21"/>
      <c r="K2039" s="270"/>
      <c r="L2039" s="37"/>
      <c r="N2039" s="37"/>
      <c r="O2039" s="29"/>
      <c r="U2039" s="207"/>
      <c r="X2039" s="9"/>
    </row>
    <row r="2040" spans="3:24">
      <c r="C2040"/>
      <c r="D2040" s="2"/>
      <c r="E2040" s="2"/>
      <c r="F2040" s="38"/>
      <c r="G2040" s="38"/>
      <c r="H2040" s="38"/>
      <c r="I2040" s="269"/>
      <c r="J2040" s="21"/>
      <c r="K2040" s="270"/>
      <c r="L2040" s="37"/>
      <c r="N2040" s="37"/>
      <c r="O2040" s="29"/>
      <c r="U2040" s="207"/>
      <c r="X2040" s="9"/>
    </row>
    <row r="2041" spans="3:24">
      <c r="C2041"/>
      <c r="D2041" s="2"/>
      <c r="E2041" s="2"/>
      <c r="F2041" s="38"/>
      <c r="G2041" s="38"/>
      <c r="H2041" s="38"/>
      <c r="I2041" s="269"/>
      <c r="J2041" s="21"/>
      <c r="K2041" s="270"/>
      <c r="L2041" s="37"/>
      <c r="N2041" s="37"/>
      <c r="O2041" s="29"/>
      <c r="U2041" s="207"/>
      <c r="X2041" s="9"/>
    </row>
    <row r="2042" spans="3:24">
      <c r="C2042"/>
      <c r="D2042" s="2"/>
      <c r="E2042" s="2"/>
      <c r="F2042" s="38"/>
      <c r="G2042" s="38"/>
      <c r="H2042" s="38"/>
      <c r="I2042" s="269"/>
      <c r="J2042" s="21"/>
      <c r="K2042" s="270"/>
      <c r="L2042" s="37"/>
      <c r="N2042" s="37"/>
      <c r="O2042" s="29"/>
      <c r="U2042" s="207"/>
      <c r="X2042" s="9"/>
    </row>
    <row r="2043" spans="3:24">
      <c r="C2043"/>
      <c r="D2043" s="2"/>
      <c r="E2043" s="2"/>
      <c r="F2043" s="38"/>
      <c r="G2043" s="38"/>
      <c r="H2043" s="38"/>
      <c r="I2043" s="269"/>
      <c r="J2043" s="21"/>
      <c r="K2043" s="270"/>
      <c r="L2043" s="37"/>
      <c r="N2043" s="37"/>
      <c r="O2043" s="29"/>
      <c r="U2043" s="207"/>
      <c r="X2043" s="9"/>
    </row>
    <row r="2044" spans="3:24">
      <c r="C2044"/>
      <c r="D2044" s="2"/>
      <c r="E2044" s="2"/>
      <c r="F2044" s="38"/>
      <c r="G2044" s="38"/>
      <c r="H2044" s="38"/>
      <c r="I2044" s="269"/>
      <c r="J2044" s="21"/>
      <c r="K2044" s="270"/>
      <c r="L2044" s="37"/>
      <c r="N2044" s="37"/>
      <c r="O2044" s="29"/>
      <c r="U2044" s="207"/>
      <c r="X2044" s="9"/>
    </row>
    <row r="2045" spans="3:24">
      <c r="C2045"/>
      <c r="D2045" s="2"/>
      <c r="E2045" s="2"/>
      <c r="F2045" s="38"/>
      <c r="G2045" s="38"/>
      <c r="H2045" s="38"/>
      <c r="I2045" s="269"/>
      <c r="J2045" s="21"/>
      <c r="K2045" s="270"/>
      <c r="L2045" s="37"/>
      <c r="N2045" s="37"/>
      <c r="O2045" s="29"/>
      <c r="U2045" s="207"/>
      <c r="X2045" s="9"/>
    </row>
    <row r="2046" spans="3:24">
      <c r="C2046"/>
      <c r="D2046" s="2"/>
      <c r="E2046" s="2"/>
      <c r="F2046" s="38"/>
      <c r="G2046" s="38"/>
      <c r="H2046" s="38"/>
      <c r="I2046" s="269"/>
      <c r="J2046" s="21"/>
      <c r="K2046" s="270"/>
      <c r="L2046" s="37"/>
      <c r="N2046" s="37"/>
      <c r="O2046" s="29"/>
      <c r="U2046" s="207"/>
      <c r="X2046" s="9"/>
    </row>
    <row r="2047" spans="3:24">
      <c r="C2047"/>
      <c r="D2047" s="2"/>
      <c r="E2047" s="2"/>
      <c r="F2047" s="38"/>
      <c r="G2047" s="38"/>
      <c r="H2047" s="38"/>
      <c r="I2047" s="269"/>
      <c r="J2047" s="21"/>
      <c r="K2047" s="270"/>
      <c r="L2047" s="37"/>
      <c r="N2047" s="37"/>
      <c r="O2047" s="29"/>
      <c r="U2047" s="207"/>
      <c r="X2047" s="9"/>
    </row>
    <row r="2048" spans="3:24">
      <c r="C2048"/>
      <c r="D2048" s="2"/>
      <c r="E2048" s="2"/>
      <c r="F2048" s="38"/>
      <c r="G2048" s="38"/>
      <c r="H2048" s="38"/>
      <c r="I2048" s="269"/>
      <c r="J2048" s="21"/>
      <c r="K2048" s="270"/>
      <c r="L2048" s="37"/>
      <c r="N2048" s="37"/>
      <c r="O2048" s="29"/>
      <c r="U2048" s="207"/>
      <c r="X2048" s="9"/>
    </row>
    <row r="2049" spans="3:24">
      <c r="C2049"/>
      <c r="D2049" s="2"/>
      <c r="E2049" s="2"/>
      <c r="F2049" s="38"/>
      <c r="G2049" s="38"/>
      <c r="H2049" s="38"/>
      <c r="I2049" s="269"/>
      <c r="J2049" s="21"/>
      <c r="K2049" s="270"/>
      <c r="L2049" s="37"/>
      <c r="N2049" s="37"/>
      <c r="O2049" s="29"/>
      <c r="U2049" s="207"/>
      <c r="X2049" s="9"/>
    </row>
    <row r="2050" spans="3:24">
      <c r="C2050"/>
      <c r="D2050" s="2"/>
      <c r="E2050" s="2"/>
      <c r="F2050" s="38"/>
      <c r="G2050" s="38"/>
      <c r="H2050" s="38"/>
      <c r="I2050" s="269"/>
      <c r="J2050" s="21"/>
      <c r="K2050" s="270"/>
      <c r="L2050" s="37"/>
      <c r="N2050" s="37"/>
      <c r="O2050" s="29"/>
      <c r="U2050" s="207"/>
      <c r="X2050" s="9"/>
    </row>
    <row r="2051" spans="3:24">
      <c r="C2051"/>
      <c r="D2051" s="2"/>
      <c r="E2051" s="2"/>
      <c r="F2051" s="38"/>
      <c r="G2051" s="38"/>
      <c r="H2051" s="38"/>
      <c r="I2051" s="269"/>
      <c r="J2051" s="21"/>
      <c r="K2051" s="270"/>
      <c r="L2051" s="37"/>
      <c r="N2051" s="37"/>
      <c r="O2051" s="29"/>
      <c r="U2051" s="207"/>
      <c r="X2051" s="9"/>
    </row>
    <row r="2052" spans="3:24">
      <c r="C2052"/>
      <c r="D2052" s="2"/>
      <c r="E2052" s="2"/>
      <c r="F2052" s="38"/>
      <c r="G2052" s="38"/>
      <c r="H2052" s="38"/>
      <c r="I2052" s="269"/>
      <c r="J2052" s="21"/>
      <c r="K2052" s="270"/>
      <c r="L2052" s="37"/>
      <c r="N2052" s="37"/>
      <c r="O2052" s="29"/>
      <c r="U2052" s="207"/>
      <c r="X2052" s="9"/>
    </row>
    <row r="2053" spans="3:24">
      <c r="C2053"/>
      <c r="D2053" s="2"/>
      <c r="E2053" s="2"/>
      <c r="F2053" s="38"/>
      <c r="G2053" s="38"/>
      <c r="H2053" s="38"/>
      <c r="I2053" s="269"/>
      <c r="J2053" s="21"/>
      <c r="K2053" s="270"/>
      <c r="L2053" s="37"/>
      <c r="N2053" s="37"/>
      <c r="O2053" s="29"/>
      <c r="U2053" s="207"/>
      <c r="X2053" s="9"/>
    </row>
    <row r="2054" spans="3:24">
      <c r="C2054"/>
      <c r="D2054" s="2"/>
      <c r="E2054" s="2"/>
      <c r="F2054" s="38"/>
      <c r="G2054" s="38"/>
      <c r="H2054" s="38"/>
      <c r="I2054" s="269"/>
      <c r="J2054" s="21"/>
      <c r="K2054" s="270"/>
      <c r="L2054" s="37"/>
      <c r="N2054" s="37"/>
      <c r="O2054" s="29"/>
      <c r="U2054" s="207"/>
      <c r="X2054" s="9"/>
    </row>
    <row r="2055" spans="3:24">
      <c r="C2055"/>
      <c r="D2055" s="2"/>
      <c r="E2055" s="2"/>
      <c r="F2055" s="38"/>
      <c r="G2055" s="38"/>
      <c r="H2055" s="38"/>
      <c r="I2055" s="269"/>
      <c r="J2055" s="21"/>
      <c r="K2055" s="270"/>
      <c r="L2055" s="37"/>
      <c r="N2055" s="37"/>
      <c r="O2055" s="29"/>
      <c r="U2055" s="207"/>
      <c r="X2055" s="9"/>
    </row>
    <row r="2056" spans="3:24">
      <c r="C2056"/>
      <c r="D2056" s="2"/>
      <c r="E2056" s="2"/>
      <c r="F2056" s="38"/>
      <c r="G2056" s="38"/>
      <c r="H2056" s="38"/>
      <c r="I2056" s="269"/>
      <c r="J2056" s="21"/>
      <c r="K2056" s="270"/>
      <c r="L2056" s="37"/>
      <c r="N2056" s="37"/>
      <c r="O2056" s="29"/>
      <c r="U2056" s="207"/>
      <c r="X2056" s="9"/>
    </row>
    <row r="2057" spans="3:24">
      <c r="C2057"/>
      <c r="D2057" s="2"/>
      <c r="E2057" s="2"/>
      <c r="F2057" s="38"/>
      <c r="G2057" s="38"/>
      <c r="H2057" s="38"/>
      <c r="I2057" s="269"/>
      <c r="J2057" s="21"/>
      <c r="K2057" s="270"/>
      <c r="L2057" s="37"/>
      <c r="N2057" s="37"/>
      <c r="O2057" s="29"/>
      <c r="U2057" s="207"/>
      <c r="X2057" s="9"/>
    </row>
    <row r="2058" spans="3:24">
      <c r="C2058"/>
      <c r="D2058" s="2"/>
      <c r="E2058" s="2"/>
      <c r="F2058" s="38"/>
      <c r="G2058" s="38"/>
      <c r="H2058" s="38"/>
      <c r="I2058" s="269"/>
      <c r="J2058" s="21"/>
      <c r="K2058" s="270"/>
      <c r="L2058" s="37"/>
      <c r="N2058" s="37"/>
      <c r="O2058" s="29"/>
      <c r="U2058" s="207"/>
      <c r="X2058" s="9"/>
    </row>
    <row r="2059" spans="3:24">
      <c r="C2059"/>
      <c r="D2059" s="2"/>
      <c r="E2059" s="2"/>
      <c r="F2059" s="38"/>
      <c r="G2059" s="38"/>
      <c r="H2059" s="38"/>
      <c r="I2059" s="269"/>
      <c r="J2059" s="21"/>
      <c r="K2059" s="270"/>
      <c r="L2059" s="37"/>
      <c r="N2059" s="37"/>
      <c r="O2059" s="29"/>
      <c r="U2059" s="207"/>
      <c r="X2059" s="9"/>
    </row>
    <row r="2060" spans="3:24">
      <c r="C2060"/>
      <c r="D2060" s="2"/>
      <c r="E2060" s="2"/>
      <c r="F2060" s="38"/>
      <c r="G2060" s="38"/>
      <c r="H2060" s="38"/>
      <c r="I2060" s="269"/>
      <c r="J2060" s="21"/>
      <c r="K2060" s="270"/>
      <c r="L2060" s="37"/>
      <c r="N2060" s="37"/>
      <c r="O2060" s="29"/>
      <c r="U2060" s="207"/>
      <c r="X2060" s="9"/>
    </row>
    <row r="2061" spans="3:24">
      <c r="C2061"/>
      <c r="D2061" s="2"/>
      <c r="E2061" s="2"/>
      <c r="F2061" s="38"/>
      <c r="G2061" s="38"/>
      <c r="H2061" s="38"/>
      <c r="I2061" s="269"/>
      <c r="J2061" s="21"/>
      <c r="K2061" s="270"/>
      <c r="L2061" s="37"/>
      <c r="N2061" s="37"/>
      <c r="O2061" s="29"/>
      <c r="U2061" s="207"/>
      <c r="X2061" s="9"/>
    </row>
    <row r="2062" spans="3:24">
      <c r="C2062"/>
      <c r="D2062" s="2"/>
      <c r="E2062" s="2"/>
      <c r="F2062" s="38"/>
      <c r="G2062" s="38"/>
      <c r="H2062" s="38"/>
      <c r="I2062" s="269"/>
      <c r="J2062" s="21"/>
      <c r="K2062" s="270"/>
      <c r="L2062" s="37"/>
      <c r="N2062" s="37"/>
      <c r="O2062" s="29"/>
      <c r="U2062" s="207"/>
      <c r="X2062" s="9"/>
    </row>
    <row r="2063" spans="3:24">
      <c r="C2063"/>
      <c r="D2063" s="2"/>
      <c r="E2063" s="2"/>
      <c r="F2063" s="38"/>
      <c r="G2063" s="38"/>
      <c r="H2063" s="38"/>
      <c r="I2063" s="269"/>
      <c r="J2063" s="21"/>
      <c r="K2063" s="270"/>
      <c r="L2063" s="37"/>
      <c r="N2063" s="37"/>
      <c r="O2063" s="29"/>
      <c r="U2063" s="207"/>
      <c r="X2063" s="9"/>
    </row>
    <row r="2064" spans="3:24">
      <c r="C2064"/>
      <c r="D2064" s="2"/>
      <c r="E2064" s="2"/>
      <c r="F2064" s="38"/>
      <c r="G2064" s="38"/>
      <c r="H2064" s="38"/>
      <c r="I2064" s="269"/>
      <c r="J2064" s="21"/>
      <c r="K2064" s="270"/>
      <c r="L2064" s="37"/>
      <c r="N2064" s="37"/>
      <c r="O2064" s="29"/>
      <c r="U2064" s="207"/>
      <c r="X2064" s="9"/>
    </row>
    <row r="2065" spans="3:24">
      <c r="C2065"/>
      <c r="D2065" s="2"/>
      <c r="E2065" s="2"/>
      <c r="F2065" s="38"/>
      <c r="G2065" s="38"/>
      <c r="H2065" s="38"/>
      <c r="I2065" s="269"/>
      <c r="J2065" s="21"/>
      <c r="K2065" s="270"/>
      <c r="L2065" s="37"/>
      <c r="N2065" s="37"/>
      <c r="O2065" s="29"/>
      <c r="U2065" s="207"/>
      <c r="X2065" s="9"/>
    </row>
    <row r="2066" spans="3:24">
      <c r="C2066"/>
      <c r="D2066" s="2"/>
      <c r="E2066" s="2"/>
      <c r="F2066" s="38"/>
      <c r="G2066" s="38"/>
      <c r="H2066" s="38"/>
      <c r="I2066" s="269"/>
      <c r="J2066" s="21"/>
      <c r="K2066" s="270"/>
      <c r="L2066" s="37"/>
      <c r="N2066" s="37"/>
      <c r="O2066" s="29"/>
      <c r="U2066" s="207"/>
      <c r="X2066" s="9"/>
    </row>
    <row r="2067" spans="3:24">
      <c r="C2067"/>
      <c r="D2067" s="2"/>
      <c r="E2067" s="2"/>
      <c r="F2067" s="38"/>
      <c r="G2067" s="38"/>
      <c r="H2067" s="38"/>
      <c r="I2067" s="269"/>
      <c r="J2067" s="21"/>
      <c r="K2067" s="270"/>
      <c r="L2067" s="37"/>
      <c r="N2067" s="37"/>
      <c r="O2067" s="29"/>
      <c r="U2067" s="207"/>
      <c r="X2067" s="9"/>
    </row>
    <row r="2068" spans="3:24">
      <c r="C2068"/>
      <c r="D2068" s="2"/>
      <c r="E2068" s="2"/>
      <c r="F2068" s="38"/>
      <c r="G2068" s="38"/>
      <c r="H2068" s="38"/>
      <c r="I2068" s="269"/>
      <c r="J2068" s="21"/>
      <c r="K2068" s="270"/>
      <c r="L2068" s="37"/>
      <c r="N2068" s="37"/>
      <c r="O2068" s="29"/>
      <c r="U2068" s="207"/>
      <c r="X2068" s="9"/>
    </row>
    <row r="2069" spans="3:24">
      <c r="C2069"/>
      <c r="D2069" s="2"/>
      <c r="E2069" s="2"/>
      <c r="F2069" s="38"/>
      <c r="G2069" s="38"/>
      <c r="H2069" s="38"/>
      <c r="I2069" s="269"/>
      <c r="J2069" s="21"/>
      <c r="K2069" s="270"/>
      <c r="L2069" s="37"/>
      <c r="N2069" s="37"/>
      <c r="O2069" s="29"/>
      <c r="U2069" s="207"/>
      <c r="X2069" s="9"/>
    </row>
    <row r="2070" spans="3:24">
      <c r="C2070"/>
      <c r="D2070" s="2"/>
      <c r="E2070" s="2"/>
      <c r="F2070" s="38"/>
      <c r="G2070" s="38"/>
      <c r="H2070" s="38"/>
      <c r="I2070" s="269"/>
      <c r="J2070" s="21"/>
      <c r="K2070" s="270"/>
      <c r="L2070" s="37"/>
      <c r="N2070" s="37"/>
      <c r="O2070" s="29"/>
      <c r="U2070" s="207"/>
      <c r="X2070" s="9"/>
    </row>
    <row r="2071" spans="3:24">
      <c r="C2071"/>
      <c r="D2071" s="2"/>
      <c r="E2071" s="2"/>
      <c r="F2071" s="38"/>
      <c r="G2071" s="38"/>
      <c r="H2071" s="38"/>
      <c r="I2071" s="269"/>
      <c r="J2071" s="21"/>
      <c r="K2071" s="270"/>
      <c r="L2071" s="37"/>
      <c r="N2071" s="37"/>
      <c r="O2071" s="29"/>
      <c r="U2071" s="207"/>
      <c r="X2071" s="9"/>
    </row>
    <row r="2072" spans="3:24">
      <c r="C2072"/>
      <c r="D2072" s="2"/>
      <c r="E2072" s="2"/>
      <c r="F2072" s="38"/>
      <c r="G2072" s="38"/>
      <c r="H2072" s="38"/>
      <c r="I2072" s="269"/>
      <c r="J2072" s="21"/>
      <c r="K2072" s="270"/>
      <c r="L2072" s="37"/>
      <c r="N2072" s="37"/>
      <c r="O2072" s="29"/>
      <c r="U2072" s="207"/>
      <c r="X2072" s="9"/>
    </row>
    <row r="2073" spans="3:24">
      <c r="C2073"/>
      <c r="D2073" s="2"/>
      <c r="E2073" s="2"/>
      <c r="F2073" s="38"/>
      <c r="G2073" s="38"/>
      <c r="H2073" s="38"/>
      <c r="I2073" s="269"/>
      <c r="J2073" s="21"/>
      <c r="K2073" s="270"/>
      <c r="L2073" s="37"/>
      <c r="N2073" s="37"/>
      <c r="O2073" s="29"/>
      <c r="U2073" s="207"/>
      <c r="X2073" s="9"/>
    </row>
    <row r="2074" spans="3:24">
      <c r="C2074"/>
      <c r="D2074" s="2"/>
      <c r="E2074" s="2"/>
      <c r="F2074" s="38"/>
      <c r="G2074" s="38"/>
      <c r="H2074" s="38"/>
      <c r="I2074" s="269"/>
      <c r="J2074" s="21"/>
      <c r="K2074" s="270"/>
      <c r="L2074" s="37"/>
      <c r="N2074" s="37"/>
      <c r="O2074" s="29"/>
      <c r="U2074" s="207"/>
      <c r="X2074" s="9"/>
    </row>
    <row r="2075" spans="3:24">
      <c r="C2075"/>
      <c r="D2075" s="2"/>
      <c r="E2075" s="2"/>
      <c r="F2075" s="38"/>
      <c r="G2075" s="38"/>
      <c r="H2075" s="38"/>
      <c r="I2075" s="269"/>
      <c r="J2075" s="21"/>
      <c r="K2075" s="270"/>
      <c r="L2075" s="37"/>
      <c r="N2075" s="37"/>
      <c r="O2075" s="29"/>
      <c r="U2075" s="207"/>
      <c r="X2075" s="9"/>
    </row>
    <row r="2076" spans="3:24">
      <c r="C2076"/>
      <c r="D2076" s="2"/>
      <c r="E2076" s="2"/>
      <c r="F2076" s="38"/>
      <c r="G2076" s="38"/>
      <c r="H2076" s="38"/>
      <c r="I2076" s="269"/>
      <c r="J2076" s="21"/>
      <c r="K2076" s="270"/>
      <c r="L2076" s="37"/>
      <c r="N2076" s="37"/>
      <c r="O2076" s="29"/>
      <c r="U2076" s="207"/>
      <c r="X2076" s="9"/>
    </row>
    <row r="2077" spans="3:24">
      <c r="C2077"/>
      <c r="D2077" s="2"/>
      <c r="E2077" s="2"/>
      <c r="F2077" s="38"/>
      <c r="G2077" s="38"/>
      <c r="H2077" s="38"/>
      <c r="I2077" s="269"/>
      <c r="J2077" s="21"/>
      <c r="K2077" s="270"/>
      <c r="L2077" s="37"/>
      <c r="N2077" s="37"/>
      <c r="O2077" s="29"/>
      <c r="U2077" s="207"/>
      <c r="X2077" s="9"/>
    </row>
    <row r="2078" spans="3:24">
      <c r="C2078"/>
      <c r="D2078" s="2"/>
      <c r="E2078" s="2"/>
      <c r="F2078" s="38"/>
      <c r="G2078" s="38"/>
      <c r="H2078" s="38"/>
      <c r="I2078" s="269"/>
      <c r="J2078" s="21"/>
      <c r="K2078" s="270"/>
      <c r="L2078" s="37"/>
      <c r="N2078" s="37"/>
      <c r="O2078" s="29"/>
      <c r="U2078" s="207"/>
      <c r="X2078" s="9"/>
    </row>
    <row r="2079" spans="3:24">
      <c r="C2079"/>
      <c r="D2079" s="2"/>
      <c r="E2079" s="2"/>
      <c r="F2079" s="38"/>
      <c r="G2079" s="38"/>
      <c r="H2079" s="38"/>
      <c r="I2079" s="269"/>
      <c r="J2079" s="21"/>
      <c r="K2079" s="270"/>
      <c r="L2079" s="37"/>
      <c r="N2079" s="37"/>
      <c r="O2079" s="29"/>
      <c r="U2079" s="207"/>
      <c r="X2079" s="9"/>
    </row>
    <row r="2080" spans="3:24">
      <c r="C2080"/>
      <c r="D2080" s="2"/>
      <c r="E2080" s="2"/>
      <c r="F2080" s="38"/>
      <c r="G2080" s="38"/>
      <c r="H2080" s="38"/>
      <c r="I2080" s="269"/>
      <c r="J2080" s="21"/>
      <c r="K2080" s="270"/>
      <c r="L2080" s="37"/>
      <c r="N2080" s="37"/>
      <c r="O2080" s="29"/>
      <c r="U2080" s="207"/>
      <c r="X2080" s="9"/>
    </row>
    <row r="2081" spans="3:24">
      <c r="C2081"/>
      <c r="D2081" s="2"/>
      <c r="E2081" s="2"/>
      <c r="F2081" s="38"/>
      <c r="G2081" s="38"/>
      <c r="H2081" s="38"/>
      <c r="I2081" s="269"/>
      <c r="J2081" s="21"/>
      <c r="K2081" s="270"/>
      <c r="L2081" s="37"/>
      <c r="N2081" s="37"/>
      <c r="O2081" s="29"/>
      <c r="U2081" s="207"/>
      <c r="X2081" s="9"/>
    </row>
    <row r="2082" spans="3:24">
      <c r="C2082"/>
      <c r="D2082" s="2"/>
      <c r="E2082" s="2"/>
      <c r="F2082" s="38"/>
      <c r="G2082" s="38"/>
      <c r="H2082" s="38"/>
      <c r="I2082" s="269"/>
      <c r="J2082" s="21"/>
      <c r="K2082" s="270"/>
      <c r="L2082" s="37"/>
      <c r="N2082" s="37"/>
      <c r="O2082" s="29"/>
      <c r="U2082" s="207"/>
      <c r="X2082" s="9"/>
    </row>
    <row r="2083" spans="3:24">
      <c r="C2083"/>
      <c r="D2083" s="2"/>
      <c r="E2083" s="2"/>
      <c r="F2083" s="38"/>
      <c r="G2083" s="38"/>
      <c r="H2083" s="38"/>
      <c r="I2083" s="269"/>
      <c r="J2083" s="21"/>
      <c r="K2083" s="270"/>
      <c r="L2083" s="37"/>
      <c r="N2083" s="37"/>
      <c r="O2083" s="29"/>
      <c r="U2083" s="207"/>
      <c r="X2083" s="9"/>
    </row>
    <row r="2084" spans="3:24">
      <c r="C2084"/>
      <c r="D2084" s="2"/>
      <c r="E2084" s="2"/>
      <c r="F2084" s="38"/>
      <c r="G2084" s="38"/>
      <c r="H2084" s="38"/>
      <c r="I2084" s="269"/>
      <c r="J2084" s="21"/>
      <c r="K2084" s="270"/>
      <c r="L2084" s="37"/>
      <c r="N2084" s="37"/>
      <c r="O2084" s="29"/>
      <c r="U2084" s="207"/>
      <c r="X2084" s="9"/>
    </row>
    <row r="2085" spans="3:24">
      <c r="C2085"/>
      <c r="D2085" s="2"/>
      <c r="E2085" s="2"/>
      <c r="F2085" s="38"/>
      <c r="G2085" s="38"/>
      <c r="H2085" s="38"/>
      <c r="I2085" s="269"/>
      <c r="J2085" s="21"/>
      <c r="K2085" s="270"/>
      <c r="L2085" s="37"/>
      <c r="N2085" s="37"/>
      <c r="O2085" s="29"/>
      <c r="U2085" s="207"/>
      <c r="X2085" s="9"/>
    </row>
    <row r="2086" spans="3:24">
      <c r="C2086"/>
      <c r="D2086" s="2"/>
      <c r="E2086" s="2"/>
      <c r="F2086" s="38"/>
      <c r="G2086" s="38"/>
      <c r="H2086" s="38"/>
      <c r="I2086" s="269"/>
      <c r="J2086" s="21"/>
      <c r="K2086" s="270"/>
      <c r="L2086" s="37"/>
      <c r="N2086" s="37"/>
      <c r="O2086" s="29"/>
      <c r="U2086" s="207"/>
      <c r="X2086" s="9"/>
    </row>
    <row r="2087" spans="3:24">
      <c r="C2087"/>
      <c r="D2087" s="2"/>
      <c r="E2087" s="2"/>
      <c r="F2087" s="38"/>
      <c r="G2087" s="38"/>
      <c r="H2087" s="38"/>
      <c r="I2087" s="269"/>
      <c r="J2087" s="21"/>
      <c r="K2087" s="270"/>
      <c r="L2087" s="37"/>
      <c r="N2087" s="37"/>
      <c r="O2087" s="29"/>
      <c r="U2087" s="207"/>
      <c r="X2087" s="9"/>
    </row>
    <row r="2088" spans="3:24">
      <c r="C2088"/>
      <c r="D2088" s="2"/>
      <c r="E2088" s="2"/>
      <c r="F2088" s="38"/>
      <c r="G2088" s="38"/>
      <c r="H2088" s="38"/>
      <c r="I2088" s="269"/>
      <c r="J2088" s="21"/>
      <c r="K2088" s="270"/>
      <c r="L2088" s="37"/>
      <c r="N2088" s="37"/>
      <c r="O2088" s="29"/>
      <c r="U2088" s="207"/>
      <c r="X2088" s="9"/>
    </row>
    <row r="2089" spans="3:24">
      <c r="C2089"/>
      <c r="D2089" s="2"/>
      <c r="E2089" s="2"/>
      <c r="F2089" s="38"/>
      <c r="G2089" s="38"/>
      <c r="H2089" s="38"/>
      <c r="I2089" s="269"/>
      <c r="J2089" s="21"/>
      <c r="K2089" s="270"/>
      <c r="L2089" s="37"/>
      <c r="N2089" s="37"/>
      <c r="O2089" s="29"/>
      <c r="U2089" s="207"/>
      <c r="X2089" s="9"/>
    </row>
    <row r="2090" spans="3:24">
      <c r="C2090"/>
      <c r="D2090" s="2"/>
      <c r="E2090" s="2"/>
      <c r="F2090" s="38"/>
      <c r="G2090" s="38"/>
      <c r="H2090" s="38"/>
      <c r="I2090" s="269"/>
      <c r="J2090" s="21"/>
      <c r="K2090" s="270"/>
      <c r="L2090" s="37"/>
      <c r="N2090" s="37"/>
      <c r="O2090" s="29"/>
      <c r="U2090" s="207"/>
      <c r="X2090" s="9"/>
    </row>
    <row r="2091" spans="3:24">
      <c r="C2091"/>
      <c r="D2091" s="2"/>
      <c r="E2091" s="2"/>
      <c r="F2091" s="38"/>
      <c r="G2091" s="38"/>
      <c r="H2091" s="38"/>
      <c r="I2091" s="269"/>
      <c r="J2091" s="21"/>
      <c r="K2091" s="270"/>
      <c r="L2091" s="37"/>
      <c r="N2091" s="37"/>
      <c r="O2091" s="29"/>
      <c r="U2091" s="207"/>
      <c r="X2091" s="9"/>
    </row>
    <row r="2092" spans="3:24">
      <c r="C2092"/>
      <c r="D2092" s="2"/>
      <c r="E2092" s="2"/>
      <c r="F2092" s="38"/>
      <c r="G2092" s="38"/>
      <c r="H2092" s="38"/>
      <c r="I2092" s="269"/>
      <c r="J2092" s="21"/>
      <c r="K2092" s="270"/>
      <c r="L2092" s="37"/>
      <c r="N2092" s="37"/>
      <c r="O2092" s="29"/>
      <c r="U2092" s="207"/>
      <c r="X2092" s="9"/>
    </row>
    <row r="2093" spans="3:24">
      <c r="C2093"/>
      <c r="D2093" s="2"/>
      <c r="E2093" s="2"/>
      <c r="F2093" s="38"/>
      <c r="G2093" s="38"/>
      <c r="H2093" s="38"/>
      <c r="I2093" s="269"/>
      <c r="J2093" s="21"/>
      <c r="K2093" s="270"/>
      <c r="L2093" s="37"/>
      <c r="N2093" s="37"/>
      <c r="O2093" s="29"/>
      <c r="U2093" s="207"/>
      <c r="X2093" s="9"/>
    </row>
    <row r="2094" spans="3:24">
      <c r="C2094"/>
      <c r="D2094" s="2"/>
      <c r="E2094" s="2"/>
      <c r="F2094" s="38"/>
      <c r="G2094" s="38"/>
      <c r="H2094" s="38"/>
      <c r="I2094" s="269"/>
      <c r="J2094" s="21"/>
      <c r="K2094" s="270"/>
      <c r="L2094" s="37"/>
      <c r="N2094" s="37"/>
      <c r="O2094" s="29"/>
      <c r="U2094" s="207"/>
      <c r="X2094" s="9"/>
    </row>
    <row r="2095" spans="3:24">
      <c r="C2095"/>
      <c r="D2095" s="2"/>
      <c r="E2095" s="2"/>
      <c r="F2095" s="38"/>
      <c r="G2095" s="38"/>
      <c r="H2095" s="38"/>
      <c r="I2095" s="269"/>
      <c r="J2095" s="21"/>
      <c r="K2095" s="270"/>
      <c r="L2095" s="37"/>
      <c r="N2095" s="37"/>
      <c r="O2095" s="29"/>
      <c r="U2095" s="207"/>
      <c r="X2095" s="9"/>
    </row>
    <row r="2096" spans="3:24">
      <c r="C2096"/>
      <c r="D2096" s="2"/>
      <c r="E2096" s="2"/>
      <c r="F2096" s="38"/>
      <c r="G2096" s="38"/>
      <c r="H2096" s="38"/>
      <c r="I2096" s="269"/>
      <c r="J2096" s="21"/>
      <c r="K2096" s="270"/>
      <c r="L2096" s="37"/>
      <c r="N2096" s="37"/>
      <c r="O2096" s="29"/>
      <c r="U2096" s="207"/>
      <c r="X2096" s="9"/>
    </row>
    <row r="2097" spans="3:24">
      <c r="C2097"/>
      <c r="D2097" s="2"/>
      <c r="E2097" s="2"/>
      <c r="F2097" s="38"/>
      <c r="G2097" s="38"/>
      <c r="H2097" s="38"/>
      <c r="I2097" s="269"/>
      <c r="J2097" s="21"/>
      <c r="K2097" s="270"/>
      <c r="L2097" s="37"/>
      <c r="N2097" s="37"/>
      <c r="O2097" s="29"/>
      <c r="U2097" s="207"/>
      <c r="X2097" s="9"/>
    </row>
    <row r="2098" spans="3:24">
      <c r="C2098"/>
      <c r="D2098" s="2"/>
      <c r="E2098" s="2"/>
      <c r="F2098" s="38"/>
      <c r="G2098" s="38"/>
      <c r="H2098" s="38"/>
      <c r="I2098" s="269"/>
      <c r="J2098" s="21"/>
      <c r="K2098" s="270"/>
      <c r="L2098" s="37"/>
      <c r="N2098" s="37"/>
      <c r="O2098" s="29"/>
      <c r="U2098" s="207"/>
      <c r="X2098" s="9"/>
    </row>
    <row r="2099" spans="3:24">
      <c r="C2099"/>
      <c r="D2099" s="2"/>
      <c r="E2099" s="2"/>
      <c r="F2099" s="38"/>
      <c r="G2099" s="38"/>
      <c r="H2099" s="38"/>
      <c r="I2099" s="269"/>
      <c r="J2099" s="21"/>
      <c r="K2099" s="270"/>
      <c r="L2099" s="37"/>
      <c r="N2099" s="37"/>
      <c r="O2099" s="29"/>
      <c r="U2099" s="207"/>
      <c r="X2099" s="9"/>
    </row>
    <row r="2100" spans="3:24">
      <c r="C2100"/>
      <c r="D2100" s="2"/>
      <c r="E2100" s="2"/>
      <c r="F2100" s="38"/>
      <c r="G2100" s="38"/>
      <c r="H2100" s="38"/>
      <c r="I2100" s="269"/>
      <c r="J2100" s="21"/>
      <c r="K2100" s="270"/>
      <c r="L2100" s="37"/>
      <c r="N2100" s="37"/>
      <c r="O2100" s="29"/>
      <c r="U2100" s="207"/>
      <c r="X2100" s="9"/>
    </row>
  </sheetData>
  <sheetProtection sort="0" autoFilter="0"/>
  <phoneticPr fontId="40" type="noConversion"/>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12"/>
  <dimension ref="A1:P75"/>
  <sheetViews>
    <sheetView showGridLines="0" zoomScale="120" zoomScaleNormal="120" zoomScaleSheetLayoutView="100" workbookViewId="0">
      <selection activeCell="C62" sqref="C62:D62"/>
    </sheetView>
  </sheetViews>
  <sheetFormatPr defaultColWidth="10.7265625" defaultRowHeight="12.5"/>
  <cols>
    <col min="1" max="1" width="7.81640625" style="58" customWidth="1"/>
    <col min="2" max="2" width="27.453125" style="58" customWidth="1"/>
    <col min="3" max="3" width="12.453125" style="58" customWidth="1"/>
    <col min="4" max="4" width="8" style="81" customWidth="1"/>
    <col min="5" max="5" width="17.54296875" style="58" customWidth="1"/>
    <col min="6" max="6" width="2.7265625" style="82" customWidth="1"/>
    <col min="7" max="7" width="5.81640625" style="82" hidden="1" customWidth="1"/>
    <col min="8" max="8" width="5.54296875" style="82" hidden="1" customWidth="1"/>
    <col min="9" max="9" width="5.26953125" style="82" customWidth="1"/>
    <col min="10" max="10" width="5.26953125" style="58" customWidth="1"/>
    <col min="11" max="11" width="11.7265625" style="58" customWidth="1"/>
    <col min="12" max="12" width="2.81640625" style="59" customWidth="1"/>
    <col min="13" max="13" width="5.7265625" style="59" customWidth="1"/>
    <col min="14" max="14" width="2.81640625" style="59" customWidth="1"/>
    <col min="15" max="15" width="11.26953125" style="58" bestFit="1" customWidth="1"/>
    <col min="16" max="16" width="4.26953125" style="58" bestFit="1" customWidth="1"/>
    <col min="17" max="16384" width="10.7265625" style="58"/>
  </cols>
  <sheetData>
    <row r="1" spans="1:16" ht="5.15" customHeight="1">
      <c r="D1" s="58"/>
      <c r="F1" s="58"/>
      <c r="G1" s="58"/>
      <c r="H1" s="58"/>
      <c r="I1" s="58"/>
      <c r="J1" s="93"/>
      <c r="K1" s="90"/>
      <c r="L1" s="92"/>
      <c r="M1" s="92"/>
      <c r="N1" s="92"/>
      <c r="O1" s="92"/>
      <c r="P1" s="233"/>
    </row>
    <row r="2" spans="1:16" ht="13" customHeight="1">
      <c r="D2" s="58"/>
      <c r="F2" s="58"/>
      <c r="G2" s="58"/>
      <c r="H2" s="58"/>
      <c r="I2" s="58"/>
      <c r="J2" s="93"/>
      <c r="K2" s="84"/>
      <c r="L2" s="58"/>
      <c r="M2" s="58"/>
      <c r="N2" s="58"/>
      <c r="P2" s="234" t="e">
        <f ca="1">UPPER(IF(VLOOKUP('ORDER MANAGER'!$W$3,dbClientiAllData,4,FALSE)="","DETTAGLI CLIENTE MANCANTI",VLOOKUP('ORDER MANAGER'!$W$3,dbClientiAllData,4,FALSE)))</f>
        <v>#N/A</v>
      </c>
    </row>
    <row r="3" spans="1:16" ht="13" customHeight="1">
      <c r="D3" s="58"/>
      <c r="F3" s="58"/>
      <c r="G3" s="58"/>
      <c r="H3" s="58"/>
      <c r="I3" s="58"/>
      <c r="J3" s="93"/>
      <c r="K3" s="84"/>
      <c r="L3" s="58"/>
      <c r="M3" s="58"/>
      <c r="N3" s="58"/>
      <c r="P3" s="234" t="e">
        <f ca="1">IF(VLOOKUP('ORDER MANAGER'!$W$3,dbClientiAllData,5,FALSE)="","",UPPER(VLOOKUP('ORDER MANAGER'!$W$3,dbClientiAllData,5,FALSE)))</f>
        <v>#N/A</v>
      </c>
    </row>
    <row r="4" spans="1:16" ht="13" customHeight="1">
      <c r="D4" s="58"/>
      <c r="F4" s="58"/>
      <c r="G4" s="58"/>
      <c r="H4" s="58"/>
      <c r="I4" s="58"/>
      <c r="J4" s="93"/>
      <c r="K4" s="91"/>
      <c r="L4" s="58"/>
      <c r="M4" s="58"/>
      <c r="N4" s="58"/>
      <c r="P4" s="235" t="e">
        <f ca="1">UPPER(IF(VLOOKUP('ORDER MANAGER'!$W$3,dbClientiAllData,6,FALSE)="","NELLA SCHEDA db_clienti",VLOOKUP('ORDER MANAGER'!$W$3,dbClientiAllData,6,FALSE)))</f>
        <v>#N/A</v>
      </c>
    </row>
    <row r="5" spans="1:16" ht="13" customHeight="1">
      <c r="D5" s="58"/>
      <c r="F5" s="58"/>
      <c r="G5" s="58"/>
      <c r="H5" s="58"/>
      <c r="I5" s="58"/>
      <c r="J5" s="93"/>
      <c r="K5" s="91"/>
      <c r="L5" s="58"/>
      <c r="M5" s="58"/>
      <c r="N5" s="58"/>
      <c r="P5" s="235" t="e">
        <f ca="1">IF(VLOOKUP('ORDER MANAGER'!$W$3,dbClientiAllData,7,FALSE)=0,"",UPPER(VLOOKUP('ORDER MANAGER'!$W$3,dbClientiAllData,7,FALSE)))</f>
        <v>#N/A</v>
      </c>
    </row>
    <row r="6" spans="1:16" ht="13" customHeight="1">
      <c r="D6" s="58"/>
      <c r="F6" s="58"/>
      <c r="G6" s="58"/>
      <c r="H6" s="58"/>
      <c r="I6" s="58"/>
      <c r="J6" s="93"/>
      <c r="K6" s="91"/>
      <c r="L6" s="58"/>
      <c r="M6" s="58"/>
      <c r="N6" s="58"/>
      <c r="P6" s="235" t="e">
        <f ca="1">IF(VLOOKUP('ORDER MANAGER'!$W$3,dbClientiAllData,8,FALSE)=0,"",UPPER(VLOOKUP('ORDER MANAGER'!$W$3,dbClientiAllData,8,FALSE)))</f>
        <v>#N/A</v>
      </c>
    </row>
    <row r="7" spans="1:16" ht="13" customHeight="1">
      <c r="D7" s="58"/>
      <c r="F7" s="58"/>
      <c r="G7" s="58"/>
      <c r="H7" s="58"/>
      <c r="I7" s="58"/>
      <c r="J7" s="93"/>
      <c r="K7" s="91"/>
      <c r="L7" s="58"/>
      <c r="M7" s="58"/>
      <c r="N7" s="58"/>
      <c r="P7" s="235" t="e">
        <f ca="1">IF(VLOOKUP('ORDER MANAGER'!$W$3,dbClientiAllData,9,FALSE)=0,"",UPPER(VLOOKUP('ORDER MANAGER'!$W$3,dbClientiAllData,9,FALSE)))</f>
        <v>#N/A</v>
      </c>
    </row>
    <row r="8" spans="1:16" ht="13" customHeight="1">
      <c r="A8" s="95"/>
      <c r="B8" s="95"/>
      <c r="C8" s="95"/>
      <c r="D8" s="95"/>
      <c r="E8" s="95"/>
      <c r="F8" s="95"/>
      <c r="G8" s="95"/>
      <c r="H8" s="95"/>
      <c r="I8" s="95"/>
      <c r="J8" s="96"/>
      <c r="K8" s="94"/>
      <c r="L8" s="95"/>
      <c r="M8" s="95"/>
      <c r="N8" s="95"/>
      <c r="O8" s="95"/>
      <c r="P8" s="236" t="e">
        <f ca="1">IF(VLOOKUP('ORDER MANAGER'!$W$3,dbClientiAllData,10,FALSE)=0,"",UPPER(VLOOKUP('ORDER MANAGER'!$W$3,dbClientiAllData,10,FALSE)))</f>
        <v>#N/A</v>
      </c>
    </row>
    <row r="9" spans="1:16" ht="9.65" customHeight="1">
      <c r="A9" s="399" t="s">
        <v>13648</v>
      </c>
      <c r="B9" s="400"/>
      <c r="C9" s="399" t="s">
        <v>13627</v>
      </c>
      <c r="D9" s="400"/>
      <c r="E9" s="60" t="s">
        <v>13649</v>
      </c>
      <c r="F9" s="399" t="s">
        <v>13650</v>
      </c>
      <c r="G9" s="401"/>
      <c r="H9" s="401"/>
      <c r="I9" s="401"/>
      <c r="J9" s="401"/>
      <c r="K9" s="401"/>
      <c r="L9" s="401"/>
      <c r="M9" s="401"/>
      <c r="N9" s="400"/>
      <c r="O9" s="399" t="s">
        <v>13651</v>
      </c>
      <c r="P9" s="400"/>
    </row>
    <row r="10" spans="1:16" s="161" customFormat="1" ht="15" customHeight="1">
      <c r="A10" s="402" t="s">
        <v>14520</v>
      </c>
      <c r="B10" s="403"/>
      <c r="C10" s="404">
        <f ca="1">TODAY()</f>
        <v>45597</v>
      </c>
      <c r="D10" s="403"/>
      <c r="E10" s="206"/>
      <c r="F10" s="402" t="e">
        <f t="array" aca="1" ref="F10" ca="1">INDEX(metodoPagamento,MATCH('ORDER MANAGER'!$W$3,OFFSET(dbClienti,,,,1),0))</f>
        <v>#N/A</v>
      </c>
      <c r="G10" s="405"/>
      <c r="H10" s="405"/>
      <c r="I10" s="405"/>
      <c r="J10" s="405"/>
      <c r="K10" s="405"/>
      <c r="L10" s="405"/>
      <c r="M10" s="405"/>
      <c r="N10" s="403"/>
      <c r="O10" s="402" t="s">
        <v>13662</v>
      </c>
      <c r="P10" s="403"/>
    </row>
    <row r="11" spans="1:16" ht="9.65" customHeight="1">
      <c r="A11" s="399" t="s">
        <v>13652</v>
      </c>
      <c r="B11" s="401"/>
      <c r="C11" s="401"/>
      <c r="D11" s="401"/>
      <c r="E11" s="401"/>
      <c r="F11" s="401"/>
      <c r="G11" s="401"/>
      <c r="H11" s="401"/>
      <c r="I11" s="401"/>
      <c r="J11" s="401"/>
      <c r="K11" s="401"/>
      <c r="L11" s="401"/>
      <c r="M11" s="401"/>
      <c r="N11" s="401"/>
      <c r="O11" s="401"/>
      <c r="P11" s="400"/>
    </row>
    <row r="12" spans="1:16" s="161" customFormat="1" ht="15" customHeight="1">
      <c r="A12" s="406" t="e">
        <f ca="1">VLOOKUP('ORDER MANAGER'!$W$3,dbClientiAllData,3,FALSE)</f>
        <v>#N/A</v>
      </c>
      <c r="B12" s="407"/>
      <c r="C12" s="407"/>
      <c r="D12" s="407"/>
      <c r="E12" s="407"/>
      <c r="F12" s="407"/>
      <c r="G12" s="407"/>
      <c r="H12" s="407"/>
      <c r="I12" s="407"/>
      <c r="J12" s="407"/>
      <c r="K12" s="407"/>
      <c r="L12" s="407"/>
      <c r="M12" s="407"/>
      <c r="N12" s="407"/>
      <c r="O12" s="407"/>
      <c r="P12" s="408"/>
    </row>
    <row r="13" spans="1:16" ht="10.5" customHeight="1">
      <c r="A13" s="409" t="s">
        <v>13670</v>
      </c>
      <c r="B13" s="412" t="s">
        <v>13671</v>
      </c>
      <c r="C13" s="413"/>
      <c r="D13" s="413"/>
      <c r="E13" s="414"/>
      <c r="F13" s="421" t="s">
        <v>4887</v>
      </c>
      <c r="G13" s="424" t="s">
        <v>4888</v>
      </c>
      <c r="H13" s="424" t="s">
        <v>11470</v>
      </c>
      <c r="I13" s="427" t="s">
        <v>14662</v>
      </c>
      <c r="J13" s="427" t="s">
        <v>14663</v>
      </c>
      <c r="K13" s="427" t="s">
        <v>13629</v>
      </c>
      <c r="L13" s="430" t="s">
        <v>4885</v>
      </c>
      <c r="M13" s="427" t="s">
        <v>13672</v>
      </c>
      <c r="N13" s="430" t="s">
        <v>4886</v>
      </c>
      <c r="O13" s="427" t="s">
        <v>13673</v>
      </c>
      <c r="P13" s="427" t="s">
        <v>14660</v>
      </c>
    </row>
    <row r="14" spans="1:16" ht="10.5" customHeight="1">
      <c r="A14" s="410"/>
      <c r="B14" s="415"/>
      <c r="C14" s="416"/>
      <c r="D14" s="416"/>
      <c r="E14" s="417"/>
      <c r="F14" s="422"/>
      <c r="G14" s="425"/>
      <c r="H14" s="425"/>
      <c r="I14" s="428"/>
      <c r="J14" s="428"/>
      <c r="K14" s="428"/>
      <c r="L14" s="431"/>
      <c r="M14" s="428"/>
      <c r="N14" s="431"/>
      <c r="O14" s="428"/>
      <c r="P14" s="428"/>
    </row>
    <row r="15" spans="1:16" ht="10.5" customHeight="1">
      <c r="A15" s="411"/>
      <c r="B15" s="418"/>
      <c r="C15" s="419"/>
      <c r="D15" s="419"/>
      <c r="E15" s="420"/>
      <c r="F15" s="423"/>
      <c r="G15" s="426"/>
      <c r="H15" s="426"/>
      <c r="I15" s="429"/>
      <c r="J15" s="429"/>
      <c r="K15" s="429"/>
      <c r="L15" s="432"/>
      <c r="M15" s="429"/>
      <c r="N15" s="432"/>
      <c r="O15" s="429"/>
      <c r="P15" s="429"/>
    </row>
    <row r="16" spans="1:16" ht="14.15" customHeight="1">
      <c r="A16" s="61" t="str">
        <f ca="1">IF('ORDER MANAGER'!A3="","",'ORDER MANAGER'!A3)</f>
        <v/>
      </c>
      <c r="B16" s="83" t="str">
        <f>IF('ORDER MANAGER'!B3="","",CONCATENATE(UPPER('ORDER MANAGER'!B3)," - ",'ORDER MANAGER'!H3*100,"cl. ",'ORDER MANAGER'!I3,"%"))</f>
        <v/>
      </c>
      <c r="C16" s="62"/>
      <c r="D16" s="62"/>
      <c r="E16" s="63"/>
      <c r="F16" s="181" t="str">
        <f>IF(B16="","","BT")</f>
        <v/>
      </c>
      <c r="G16" s="64" t="str">
        <f>IF(B16="","",'ORDER MANAGER'!H3*100)</f>
        <v/>
      </c>
      <c r="H16" s="65" t="str">
        <f>IF(B16="","",'ORDER MANAGER'!I3)</f>
        <v/>
      </c>
      <c r="I16" s="64" t="str">
        <f>IF(B16="","",'ORDER MANAGER'!C3)</f>
        <v/>
      </c>
      <c r="J16" s="64" t="str">
        <f>IF(B16="","",ROUNDUP('ORDER MANAGER'!N3,0))</f>
        <v/>
      </c>
      <c r="K16" s="66" t="str">
        <f>IF(B16="","",IFERROR(IF('ORDER MANAGER'!$W$4="Enoteca",VLOOKUP('ORDER MANAGER'!F3,listoneAnkerCompleto,9,FALSE),VLOOKUP('ORDER MANAGER'!F3,listoneAnkerCompleto,10,FALSE)),IF('ORDER MANAGER'!$W$4="Enoteca",CEILING('ORDER MANAGER'!M3*1.12,0.05),CEILING('ORDER MANAGER'!M3*1.1,0.05))))</f>
        <v/>
      </c>
      <c r="L16" s="85"/>
      <c r="M16" s="85"/>
      <c r="N16" s="85"/>
      <c r="O16" s="68" t="str">
        <f>IF(B16="","",K16*I16)</f>
        <v/>
      </c>
      <c r="P16" s="69" t="str">
        <f t="shared" ref="P16" si="0">IF(B16="","",$C$64)</f>
        <v/>
      </c>
    </row>
    <row r="17" spans="1:16" ht="14.15" customHeight="1">
      <c r="A17" s="61" t="str">
        <f ca="1">IF('ORDER MANAGER'!A4="","",'ORDER MANAGER'!A4)</f>
        <v/>
      </c>
      <c r="B17" s="70" t="str">
        <f>IF('ORDER MANAGER'!B4="","",CONCATENATE(UPPER('ORDER MANAGER'!B4)," - ",'ORDER MANAGER'!H4*100,"cl. ",'ORDER MANAGER'!I4,"%"))</f>
        <v/>
      </c>
      <c r="C17" s="71"/>
      <c r="D17" s="71"/>
      <c r="E17" s="72"/>
      <c r="F17" s="182" t="str">
        <f t="shared" ref="F17:F60" si="1">IF(B17="","","BT")</f>
        <v/>
      </c>
      <c r="G17" s="73" t="str">
        <f>IF(B17="","",'ORDER MANAGER'!H4*100)</f>
        <v/>
      </c>
      <c r="H17" s="74" t="str">
        <f>IF(B17="","",'ORDER MANAGER'!I4)</f>
        <v/>
      </c>
      <c r="I17" s="73" t="str">
        <f>IF(B17="","",'ORDER MANAGER'!C4)</f>
        <v/>
      </c>
      <c r="J17" s="73" t="str">
        <f>IF(B17="","",ROUNDUP('ORDER MANAGER'!N4,0))</f>
        <v/>
      </c>
      <c r="K17" s="66" t="str">
        <f>IF(B17="","",IFERROR(IF('ORDER MANAGER'!$W$4="Enoteca",VLOOKUP('ORDER MANAGER'!F4,listoneAnkerCompleto,9,FALSE),VLOOKUP('ORDER MANAGER'!F4,listoneAnkerCompleto,10,FALSE)),IF('ORDER MANAGER'!$W$4="Enoteca",CEILING('ORDER MANAGER'!M4*1.12,0.05),CEILING('ORDER MANAGER'!M4*1.1,0.05))))</f>
        <v/>
      </c>
      <c r="L17" s="85"/>
      <c r="M17" s="85"/>
      <c r="N17" s="85"/>
      <c r="O17" s="75" t="str">
        <f t="shared" ref="O17:O60" si="2">IF(B17="","",K17*I17)</f>
        <v/>
      </c>
      <c r="P17" s="67" t="str">
        <f t="shared" ref="P17:P60" si="3">IF(B17="","",$C$64)</f>
        <v/>
      </c>
    </row>
    <row r="18" spans="1:16" ht="14.15" customHeight="1">
      <c r="A18" s="61" t="str">
        <f ca="1">IF('ORDER MANAGER'!A5="","",'ORDER MANAGER'!A5)</f>
        <v/>
      </c>
      <c r="B18" s="70" t="str">
        <f>IF('ORDER MANAGER'!B5="","",CONCATENATE(UPPER('ORDER MANAGER'!B5)," - ",'ORDER MANAGER'!H5*100,"cl. ",'ORDER MANAGER'!I5,"%"))</f>
        <v/>
      </c>
      <c r="C18" s="71"/>
      <c r="D18" s="71"/>
      <c r="E18" s="72"/>
      <c r="F18" s="182" t="str">
        <f t="shared" si="1"/>
        <v/>
      </c>
      <c r="G18" s="73" t="str">
        <f>IF(B18="","",'ORDER MANAGER'!H5*100)</f>
        <v/>
      </c>
      <c r="H18" s="74" t="str">
        <f>IF(B18="","",'ORDER MANAGER'!I5)</f>
        <v/>
      </c>
      <c r="I18" s="73" t="str">
        <f>IF(B18="","",'ORDER MANAGER'!C5)</f>
        <v/>
      </c>
      <c r="J18" s="73" t="str">
        <f>IF(B18="","",ROUNDUP('ORDER MANAGER'!N5,0))</f>
        <v/>
      </c>
      <c r="K18" s="76" t="str">
        <f>IF(B18="","",IFERROR(IF('ORDER MANAGER'!$W$4="Enoteca",VLOOKUP('ORDER MANAGER'!F5,listoneAnkerCompleto,9,FALSE),VLOOKUP('ORDER MANAGER'!F5,listoneAnkerCompleto,10,FALSE)),IF('ORDER MANAGER'!$W$4="Enoteca",CEILING('ORDER MANAGER'!M5*1.12,0.05),CEILING('ORDER MANAGER'!M5*1.1,0.05))))</f>
        <v/>
      </c>
      <c r="L18" s="85"/>
      <c r="M18" s="85"/>
      <c r="N18" s="85"/>
      <c r="O18" s="77" t="str">
        <f t="shared" si="2"/>
        <v/>
      </c>
      <c r="P18" s="78" t="str">
        <f t="shared" si="3"/>
        <v/>
      </c>
    </row>
    <row r="19" spans="1:16" ht="14.15" customHeight="1">
      <c r="A19" s="61" t="str">
        <f ca="1">IF('ORDER MANAGER'!A6="","",'ORDER MANAGER'!A6)</f>
        <v/>
      </c>
      <c r="B19" s="70" t="str">
        <f>IF('ORDER MANAGER'!B6="","",CONCATENATE(UPPER('ORDER MANAGER'!B6)," - ",'ORDER MANAGER'!H6*100,"cl. ",'ORDER MANAGER'!I6,"%"))</f>
        <v/>
      </c>
      <c r="C19" s="71"/>
      <c r="D19" s="71"/>
      <c r="E19" s="72"/>
      <c r="F19" s="182" t="str">
        <f t="shared" si="1"/>
        <v/>
      </c>
      <c r="G19" s="73" t="str">
        <f>IF(B19="","",'ORDER MANAGER'!H6*100)</f>
        <v/>
      </c>
      <c r="H19" s="74" t="str">
        <f>IF(B19="","",'ORDER MANAGER'!I6)</f>
        <v/>
      </c>
      <c r="I19" s="73" t="str">
        <f>IF(B19="","",'ORDER MANAGER'!C6)</f>
        <v/>
      </c>
      <c r="J19" s="73" t="str">
        <f>IF(B19="","",ROUNDUP('ORDER MANAGER'!N6,0))</f>
        <v/>
      </c>
      <c r="K19" s="76" t="str">
        <f>IF(B19="","",IFERROR(IF('ORDER MANAGER'!$W$4="Enoteca",VLOOKUP('ORDER MANAGER'!F6,listoneAnkerCompleto,9,FALSE),VLOOKUP('ORDER MANAGER'!F6,listoneAnkerCompleto,10,FALSE)),IF('ORDER MANAGER'!$W$4="Enoteca",CEILING('ORDER MANAGER'!M6*1.12,0.05),CEILING('ORDER MANAGER'!M6*1.1,0.05))))</f>
        <v/>
      </c>
      <c r="L19" s="85"/>
      <c r="M19" s="85"/>
      <c r="N19" s="85"/>
      <c r="O19" s="77" t="str">
        <f t="shared" si="2"/>
        <v/>
      </c>
      <c r="P19" s="78" t="str">
        <f t="shared" si="3"/>
        <v/>
      </c>
    </row>
    <row r="20" spans="1:16" ht="14.15" customHeight="1">
      <c r="A20" s="61" t="str">
        <f ca="1">IF('ORDER MANAGER'!A7="","",'ORDER MANAGER'!A7)</f>
        <v/>
      </c>
      <c r="B20" s="70" t="str">
        <f>IF('ORDER MANAGER'!B7="","",CONCATENATE(UPPER('ORDER MANAGER'!B7)," - ",'ORDER MANAGER'!H7*100,"cl. ",'ORDER MANAGER'!I7,"%"))</f>
        <v/>
      </c>
      <c r="C20" s="71"/>
      <c r="D20" s="71"/>
      <c r="E20" s="72"/>
      <c r="F20" s="182" t="str">
        <f t="shared" si="1"/>
        <v/>
      </c>
      <c r="G20" s="73" t="str">
        <f>IF(B20="","",'ORDER MANAGER'!H7*100)</f>
        <v/>
      </c>
      <c r="H20" s="74" t="str">
        <f>IF(B20="","",'ORDER MANAGER'!I7)</f>
        <v/>
      </c>
      <c r="I20" s="73" t="str">
        <f>IF(B20="","",'ORDER MANAGER'!C7)</f>
        <v/>
      </c>
      <c r="J20" s="73" t="str">
        <f>IF(B20="","",ROUNDUP('ORDER MANAGER'!N7,0))</f>
        <v/>
      </c>
      <c r="K20" s="76" t="str">
        <f>IF(B20="","",IFERROR(IF('ORDER MANAGER'!$W$4="Enoteca",VLOOKUP('ORDER MANAGER'!F7,listoneAnkerCompleto,9,FALSE),VLOOKUP('ORDER MANAGER'!F7,listoneAnkerCompleto,10,FALSE)),IF('ORDER MANAGER'!$W$4="Enoteca",CEILING('ORDER MANAGER'!M7*1.12,0.05),CEILING('ORDER MANAGER'!M7*1.1,0.05))))</f>
        <v/>
      </c>
      <c r="L20" s="85"/>
      <c r="M20" s="85"/>
      <c r="N20" s="85"/>
      <c r="O20" s="77" t="str">
        <f t="shared" si="2"/>
        <v/>
      </c>
      <c r="P20" s="78" t="str">
        <f t="shared" si="3"/>
        <v/>
      </c>
    </row>
    <row r="21" spans="1:16" ht="14.15" customHeight="1">
      <c r="A21" s="61" t="str">
        <f ca="1">IF('ORDER MANAGER'!A8="","",'ORDER MANAGER'!A8)</f>
        <v/>
      </c>
      <c r="B21" s="70" t="str">
        <f>IF('ORDER MANAGER'!B8="","",CONCATENATE(UPPER('ORDER MANAGER'!B8)," - ",'ORDER MANAGER'!H8*100,"cl. ",'ORDER MANAGER'!I8,"%"))</f>
        <v/>
      </c>
      <c r="C21" s="71"/>
      <c r="D21" s="71"/>
      <c r="E21" s="72"/>
      <c r="F21" s="182" t="str">
        <f t="shared" si="1"/>
        <v/>
      </c>
      <c r="G21" s="73" t="str">
        <f>IF(B21="","",'ORDER MANAGER'!H8*100)</f>
        <v/>
      </c>
      <c r="H21" s="74" t="str">
        <f>IF(B21="","",'ORDER MANAGER'!I8)</f>
        <v/>
      </c>
      <c r="I21" s="73" t="str">
        <f>IF(B21="","",'ORDER MANAGER'!C8)</f>
        <v/>
      </c>
      <c r="J21" s="73" t="str">
        <f>IF(B21="","",ROUNDUP('ORDER MANAGER'!N8,0))</f>
        <v/>
      </c>
      <c r="K21" s="76" t="str">
        <f>IF(B21="","",IFERROR(IF('ORDER MANAGER'!$W$4="Enoteca",VLOOKUP('ORDER MANAGER'!F8,listoneAnkerCompleto,9,FALSE),VLOOKUP('ORDER MANAGER'!F8,listoneAnkerCompleto,10,FALSE)),IF('ORDER MANAGER'!$W$4="Enoteca",CEILING('ORDER MANAGER'!M8*1.12,0.05),CEILING('ORDER MANAGER'!M8*1.1,0.05))))</f>
        <v/>
      </c>
      <c r="L21" s="85"/>
      <c r="M21" s="85"/>
      <c r="N21" s="85"/>
      <c r="O21" s="77" t="str">
        <f t="shared" si="2"/>
        <v/>
      </c>
      <c r="P21" s="78" t="str">
        <f t="shared" si="3"/>
        <v/>
      </c>
    </row>
    <row r="22" spans="1:16" ht="14.15" customHeight="1">
      <c r="A22" s="61" t="str">
        <f ca="1">IF('ORDER MANAGER'!A9="","",'ORDER MANAGER'!A9)</f>
        <v/>
      </c>
      <c r="B22" s="70" t="str">
        <f>IF('ORDER MANAGER'!B9="","",CONCATENATE(UPPER('ORDER MANAGER'!B9)," - ",'ORDER MANAGER'!H9*100,"cl. ",'ORDER MANAGER'!I9,"%"))</f>
        <v/>
      </c>
      <c r="C22" s="71"/>
      <c r="D22" s="71"/>
      <c r="E22" s="72"/>
      <c r="F22" s="182" t="str">
        <f t="shared" si="1"/>
        <v/>
      </c>
      <c r="G22" s="73" t="str">
        <f>IF(B22="","",'ORDER MANAGER'!H9*100)</f>
        <v/>
      </c>
      <c r="H22" s="74" t="str">
        <f>IF(B22="","",'ORDER MANAGER'!I9)</f>
        <v/>
      </c>
      <c r="I22" s="73" t="str">
        <f>IF(B22="","",'ORDER MANAGER'!C9)</f>
        <v/>
      </c>
      <c r="J22" s="73" t="str">
        <f>IF(B22="","",ROUNDUP('ORDER MANAGER'!N9,0))</f>
        <v/>
      </c>
      <c r="K22" s="76" t="str">
        <f>IF(B22="","",IFERROR(IF('ORDER MANAGER'!$W$4="Enoteca",VLOOKUP('ORDER MANAGER'!F9,listoneAnkerCompleto,9,FALSE),VLOOKUP('ORDER MANAGER'!F9,listoneAnkerCompleto,10,FALSE)),IF('ORDER MANAGER'!$W$4="Enoteca",CEILING('ORDER MANAGER'!M9*1.12,0.05),CEILING('ORDER MANAGER'!M9*1.1,0.05))))</f>
        <v/>
      </c>
      <c r="L22" s="85"/>
      <c r="M22" s="85"/>
      <c r="N22" s="85"/>
      <c r="O22" s="77" t="str">
        <f t="shared" si="2"/>
        <v/>
      </c>
      <c r="P22" s="78" t="str">
        <f t="shared" si="3"/>
        <v/>
      </c>
    </row>
    <row r="23" spans="1:16" ht="14.15" customHeight="1">
      <c r="A23" s="61" t="str">
        <f ca="1">IF('ORDER MANAGER'!A10="","",'ORDER MANAGER'!A10)</f>
        <v/>
      </c>
      <c r="B23" s="70" t="str">
        <f>IF('ORDER MANAGER'!B10="","",CONCATENATE(UPPER('ORDER MANAGER'!B10)," - ",'ORDER MANAGER'!H10*100,"cl. ",'ORDER MANAGER'!I10,"%"))</f>
        <v/>
      </c>
      <c r="C23" s="71"/>
      <c r="D23" s="71"/>
      <c r="E23" s="72"/>
      <c r="F23" s="182" t="str">
        <f t="shared" si="1"/>
        <v/>
      </c>
      <c r="G23" s="73" t="str">
        <f>IF(B23="","",'ORDER MANAGER'!H10*100)</f>
        <v/>
      </c>
      <c r="H23" s="74" t="str">
        <f>IF(B23="","",'ORDER MANAGER'!I10)</f>
        <v/>
      </c>
      <c r="I23" s="73" t="str">
        <f>IF(B23="","",'ORDER MANAGER'!C10)</f>
        <v/>
      </c>
      <c r="J23" s="73" t="str">
        <f>IF(B23="","",ROUNDUP('ORDER MANAGER'!N10,0))</f>
        <v/>
      </c>
      <c r="K23" s="76" t="str">
        <f>IF(B23="","",IFERROR(IF('ORDER MANAGER'!$W$4="Enoteca",VLOOKUP('ORDER MANAGER'!F10,listoneAnkerCompleto,9,FALSE),VLOOKUP('ORDER MANAGER'!F10,listoneAnkerCompleto,10,FALSE)),IF('ORDER MANAGER'!$W$4="Enoteca",CEILING('ORDER MANAGER'!M10*1.12,0.05),CEILING('ORDER MANAGER'!M10*1.1,0.05))))</f>
        <v/>
      </c>
      <c r="L23" s="85"/>
      <c r="M23" s="85"/>
      <c r="N23" s="85"/>
      <c r="O23" s="77" t="str">
        <f t="shared" si="2"/>
        <v/>
      </c>
      <c r="P23" s="78" t="str">
        <f t="shared" si="3"/>
        <v/>
      </c>
    </row>
    <row r="24" spans="1:16" ht="14.15" customHeight="1">
      <c r="A24" s="61" t="str">
        <f ca="1">IF('ORDER MANAGER'!A11="","",'ORDER MANAGER'!A11)</f>
        <v/>
      </c>
      <c r="B24" s="70" t="str">
        <f>IF('ORDER MANAGER'!B11="","",CONCATENATE(UPPER('ORDER MANAGER'!B11)," - ",'ORDER MANAGER'!H11*100,"cl. ",'ORDER MANAGER'!I11,"%"))</f>
        <v/>
      </c>
      <c r="C24" s="71"/>
      <c r="D24" s="71"/>
      <c r="E24" s="72"/>
      <c r="F24" s="182" t="str">
        <f t="shared" si="1"/>
        <v/>
      </c>
      <c r="G24" s="73" t="str">
        <f>IF(B24="","",'ORDER MANAGER'!H11*100)</f>
        <v/>
      </c>
      <c r="H24" s="74" t="str">
        <f>IF(B24="","",'ORDER MANAGER'!I11)</f>
        <v/>
      </c>
      <c r="I24" s="73" t="str">
        <f>IF(B24="","",'ORDER MANAGER'!C11)</f>
        <v/>
      </c>
      <c r="J24" s="73" t="str">
        <f>IF(B24="","",ROUNDUP('ORDER MANAGER'!N11,0))</f>
        <v/>
      </c>
      <c r="K24" s="76" t="str">
        <f>IF(B24="","",IFERROR(IF('ORDER MANAGER'!$W$4="Enoteca",VLOOKUP('ORDER MANAGER'!F11,listoneAnkerCompleto,9,FALSE),VLOOKUP('ORDER MANAGER'!F11,listoneAnkerCompleto,10,FALSE)),IF('ORDER MANAGER'!$W$4="Enoteca",CEILING('ORDER MANAGER'!M11*1.12,0.05),CEILING('ORDER MANAGER'!M11*1.1,0.05))))</f>
        <v/>
      </c>
      <c r="L24" s="85"/>
      <c r="M24" s="85"/>
      <c r="N24" s="85"/>
      <c r="O24" s="77" t="str">
        <f t="shared" si="2"/>
        <v/>
      </c>
      <c r="P24" s="78" t="str">
        <f t="shared" si="3"/>
        <v/>
      </c>
    </row>
    <row r="25" spans="1:16" ht="14.15" customHeight="1">
      <c r="A25" s="61" t="str">
        <f ca="1">IF('ORDER MANAGER'!A12="","",'ORDER MANAGER'!A12)</f>
        <v/>
      </c>
      <c r="B25" s="70" t="str">
        <f>IF('ORDER MANAGER'!B12="","",CONCATENATE(UPPER('ORDER MANAGER'!B12)," - ",'ORDER MANAGER'!H12*100,"cl. ",'ORDER MANAGER'!I12,"%"))</f>
        <v/>
      </c>
      <c r="C25" s="71"/>
      <c r="D25" s="71"/>
      <c r="E25" s="72"/>
      <c r="F25" s="182" t="str">
        <f t="shared" si="1"/>
        <v/>
      </c>
      <c r="G25" s="73" t="str">
        <f>IF(B25="","",'ORDER MANAGER'!H12*100)</f>
        <v/>
      </c>
      <c r="H25" s="74" t="str">
        <f>IF(B25="","",'ORDER MANAGER'!I12)</f>
        <v/>
      </c>
      <c r="I25" s="73" t="str">
        <f>IF(B25="","",'ORDER MANAGER'!C12)</f>
        <v/>
      </c>
      <c r="J25" s="73" t="str">
        <f>IF(B25="","",ROUNDUP('ORDER MANAGER'!N12,0))</f>
        <v/>
      </c>
      <c r="K25" s="76" t="str">
        <f>IF(B25="","",IFERROR(IF('ORDER MANAGER'!$W$4="Enoteca",VLOOKUP('ORDER MANAGER'!F12,listoneAnkerCompleto,9,FALSE),VLOOKUP('ORDER MANAGER'!F12,listoneAnkerCompleto,10,FALSE)),IF('ORDER MANAGER'!$W$4="Enoteca",CEILING('ORDER MANAGER'!M12*1.12,0.05),CEILING('ORDER MANAGER'!M12*1.1,0.05))))</f>
        <v/>
      </c>
      <c r="L25" s="85"/>
      <c r="M25" s="85"/>
      <c r="N25" s="85"/>
      <c r="O25" s="77" t="str">
        <f t="shared" si="2"/>
        <v/>
      </c>
      <c r="P25" s="78" t="str">
        <f t="shared" si="3"/>
        <v/>
      </c>
    </row>
    <row r="26" spans="1:16" ht="14.15" customHeight="1">
      <c r="A26" s="61" t="str">
        <f ca="1">IF('ORDER MANAGER'!A13="","",'ORDER MANAGER'!A13)</f>
        <v/>
      </c>
      <c r="B26" s="70" t="str">
        <f>IF('ORDER MANAGER'!B13="","",CONCATENATE(UPPER('ORDER MANAGER'!B13)," - ",'ORDER MANAGER'!H13*100,"cl. ",'ORDER MANAGER'!I13,"%"))</f>
        <v/>
      </c>
      <c r="C26" s="71"/>
      <c r="D26" s="71"/>
      <c r="E26" s="72"/>
      <c r="F26" s="182" t="str">
        <f t="shared" si="1"/>
        <v/>
      </c>
      <c r="G26" s="73" t="str">
        <f>IF(B26="","",'ORDER MANAGER'!H13*100)</f>
        <v/>
      </c>
      <c r="H26" s="74" t="str">
        <f>IF(B26="","",'ORDER MANAGER'!I13)</f>
        <v/>
      </c>
      <c r="I26" s="73" t="str">
        <f>IF(B26="","",'ORDER MANAGER'!C13)</f>
        <v/>
      </c>
      <c r="J26" s="73" t="str">
        <f>IF(B26="","",ROUNDUP('ORDER MANAGER'!N13,0))</f>
        <v/>
      </c>
      <c r="K26" s="76" t="str">
        <f>IF(B26="","",IFERROR(IF('ORDER MANAGER'!$W$4="Enoteca",VLOOKUP('ORDER MANAGER'!F13,listoneAnkerCompleto,9,FALSE),VLOOKUP('ORDER MANAGER'!F13,listoneAnkerCompleto,10,FALSE)),IF('ORDER MANAGER'!$W$4="Enoteca",CEILING('ORDER MANAGER'!M13*1.12,0.05),CEILING('ORDER MANAGER'!M13*1.1,0.05))))</f>
        <v/>
      </c>
      <c r="L26" s="85"/>
      <c r="M26" s="85"/>
      <c r="N26" s="85"/>
      <c r="O26" s="77" t="str">
        <f t="shared" si="2"/>
        <v/>
      </c>
      <c r="P26" s="78" t="str">
        <f t="shared" si="3"/>
        <v/>
      </c>
    </row>
    <row r="27" spans="1:16" ht="14.15" customHeight="1">
      <c r="A27" s="61" t="str">
        <f ca="1">IF('ORDER MANAGER'!A14="","",'ORDER MANAGER'!A14)</f>
        <v/>
      </c>
      <c r="B27" s="70" t="str">
        <f>IF('ORDER MANAGER'!B14="","",CONCATENATE(UPPER('ORDER MANAGER'!B14)," - ",'ORDER MANAGER'!H14*100,"cl. ",'ORDER MANAGER'!I14,"%"))</f>
        <v/>
      </c>
      <c r="C27" s="71"/>
      <c r="D27" s="71"/>
      <c r="E27" s="72"/>
      <c r="F27" s="182" t="str">
        <f t="shared" si="1"/>
        <v/>
      </c>
      <c r="G27" s="73" t="str">
        <f>IF(B27="","",'ORDER MANAGER'!H14*100)</f>
        <v/>
      </c>
      <c r="H27" s="74" t="str">
        <f>IF(B27="","",'ORDER MANAGER'!I14)</f>
        <v/>
      </c>
      <c r="I27" s="73" t="str">
        <f>IF(B27="","",'ORDER MANAGER'!C14)</f>
        <v/>
      </c>
      <c r="J27" s="73" t="str">
        <f>IF(B27="","",ROUNDUP('ORDER MANAGER'!N14,0))</f>
        <v/>
      </c>
      <c r="K27" s="76" t="str">
        <f>IF(B27="","",IFERROR(IF('ORDER MANAGER'!$W$4="Enoteca",VLOOKUP('ORDER MANAGER'!F14,listoneAnkerCompleto,9,FALSE),VLOOKUP('ORDER MANAGER'!F14,listoneAnkerCompleto,10,FALSE)),IF('ORDER MANAGER'!$W$4="Enoteca",CEILING('ORDER MANAGER'!M14*1.12,0.05),CEILING('ORDER MANAGER'!M14*1.1,0.05))))</f>
        <v/>
      </c>
      <c r="L27" s="85"/>
      <c r="M27" s="85"/>
      <c r="N27" s="85"/>
      <c r="O27" s="77" t="str">
        <f t="shared" si="2"/>
        <v/>
      </c>
      <c r="P27" s="78" t="str">
        <f t="shared" si="3"/>
        <v/>
      </c>
    </row>
    <row r="28" spans="1:16" ht="14.15" customHeight="1">
      <c r="A28" s="61" t="str">
        <f ca="1">IF('ORDER MANAGER'!A15="","",'ORDER MANAGER'!A15)</f>
        <v/>
      </c>
      <c r="B28" s="70" t="str">
        <f>IF('ORDER MANAGER'!B15="","",CONCATENATE(UPPER('ORDER MANAGER'!B15)," - ",'ORDER MANAGER'!H15*100,"cl. ",'ORDER MANAGER'!I15,"%"))</f>
        <v/>
      </c>
      <c r="C28" s="71"/>
      <c r="D28" s="71"/>
      <c r="E28" s="72"/>
      <c r="F28" s="182" t="str">
        <f t="shared" si="1"/>
        <v/>
      </c>
      <c r="G28" s="73" t="str">
        <f>IF(B28="","",'ORDER MANAGER'!H15*100)</f>
        <v/>
      </c>
      <c r="H28" s="74" t="str">
        <f>IF(B28="","",'ORDER MANAGER'!I15)</f>
        <v/>
      </c>
      <c r="I28" s="73" t="str">
        <f>IF(B28="","",'ORDER MANAGER'!C15)</f>
        <v/>
      </c>
      <c r="J28" s="73" t="str">
        <f>IF(B28="","",ROUNDUP('ORDER MANAGER'!N15,0))</f>
        <v/>
      </c>
      <c r="K28" s="76" t="str">
        <f>IF(B28="","",IFERROR(IF('ORDER MANAGER'!$W$4="Enoteca",VLOOKUP('ORDER MANAGER'!F15,listoneAnkerCompleto,9,FALSE),VLOOKUP('ORDER MANAGER'!F15,listoneAnkerCompleto,10,FALSE)),IF('ORDER MANAGER'!$W$4="Enoteca",CEILING('ORDER MANAGER'!M15*1.12,0.05),CEILING('ORDER MANAGER'!M15*1.1,0.05))))</f>
        <v/>
      </c>
      <c r="L28" s="85"/>
      <c r="M28" s="85"/>
      <c r="N28" s="85"/>
      <c r="O28" s="77" t="str">
        <f t="shared" si="2"/>
        <v/>
      </c>
      <c r="P28" s="78" t="str">
        <f t="shared" si="3"/>
        <v/>
      </c>
    </row>
    <row r="29" spans="1:16" ht="14.15" customHeight="1">
      <c r="A29" s="61" t="str">
        <f ca="1">IF('ORDER MANAGER'!A16="","",'ORDER MANAGER'!A16)</f>
        <v/>
      </c>
      <c r="B29" s="70" t="str">
        <f>IF('ORDER MANAGER'!B16="","",CONCATENATE(UPPER('ORDER MANAGER'!B16)," - ",'ORDER MANAGER'!H16*100,"cl. ",'ORDER MANAGER'!I16,"%"))</f>
        <v/>
      </c>
      <c r="C29" s="71"/>
      <c r="D29" s="71"/>
      <c r="E29" s="72"/>
      <c r="F29" s="182" t="str">
        <f t="shared" si="1"/>
        <v/>
      </c>
      <c r="G29" s="73" t="str">
        <f>IF(B29="","",'ORDER MANAGER'!H16*100)</f>
        <v/>
      </c>
      <c r="H29" s="74" t="str">
        <f>IF(B29="","",'ORDER MANAGER'!I16)</f>
        <v/>
      </c>
      <c r="I29" s="73" t="str">
        <f>IF(B29="","",'ORDER MANAGER'!C16)</f>
        <v/>
      </c>
      <c r="J29" s="73" t="str">
        <f>IF(B29="","",ROUNDUP('ORDER MANAGER'!N16,0))</f>
        <v/>
      </c>
      <c r="K29" s="76" t="str">
        <f>IF(B29="","",IFERROR(IF('ORDER MANAGER'!$W$4="Enoteca",VLOOKUP('ORDER MANAGER'!F16,listoneAnkerCompleto,9,FALSE),VLOOKUP('ORDER MANAGER'!F16,listoneAnkerCompleto,10,FALSE)),IF('ORDER MANAGER'!$W$4="Enoteca",CEILING('ORDER MANAGER'!M16*1.12,0.05),CEILING('ORDER MANAGER'!M16*1.1,0.05))))</f>
        <v/>
      </c>
      <c r="L29" s="85"/>
      <c r="M29" s="85"/>
      <c r="N29" s="85"/>
      <c r="O29" s="77" t="str">
        <f t="shared" si="2"/>
        <v/>
      </c>
      <c r="P29" s="78" t="str">
        <f t="shared" si="3"/>
        <v/>
      </c>
    </row>
    <row r="30" spans="1:16" ht="14.15" customHeight="1">
      <c r="A30" s="61" t="str">
        <f ca="1">IF('ORDER MANAGER'!A17="","",'ORDER MANAGER'!A17)</f>
        <v/>
      </c>
      <c r="B30" s="70" t="str">
        <f>IF('ORDER MANAGER'!B17="","",CONCATENATE(UPPER('ORDER MANAGER'!B17)," - ",'ORDER MANAGER'!H17*100,"cl. ",'ORDER MANAGER'!I17,"%"))</f>
        <v/>
      </c>
      <c r="C30" s="71"/>
      <c r="D30" s="71"/>
      <c r="E30" s="72"/>
      <c r="F30" s="182" t="str">
        <f t="shared" si="1"/>
        <v/>
      </c>
      <c r="G30" s="73" t="str">
        <f>IF(B30="","",'ORDER MANAGER'!H17*100)</f>
        <v/>
      </c>
      <c r="H30" s="74" t="str">
        <f>IF(B30="","",'ORDER MANAGER'!I17)</f>
        <v/>
      </c>
      <c r="I30" s="73" t="str">
        <f>IF(B30="","",'ORDER MANAGER'!C17)</f>
        <v/>
      </c>
      <c r="J30" s="73" t="str">
        <f>IF(B30="","",ROUNDUP('ORDER MANAGER'!N17,0))</f>
        <v/>
      </c>
      <c r="K30" s="76" t="str">
        <f>IF(B30="","",IFERROR(IF('ORDER MANAGER'!$W$4="Enoteca",VLOOKUP('ORDER MANAGER'!F17,listoneAnkerCompleto,9,FALSE),VLOOKUP('ORDER MANAGER'!F17,listoneAnkerCompleto,10,FALSE)),IF('ORDER MANAGER'!$W$4="Enoteca",CEILING('ORDER MANAGER'!M17*1.12,0.05),CEILING('ORDER MANAGER'!M17*1.1,0.05))))</f>
        <v/>
      </c>
      <c r="L30" s="85"/>
      <c r="M30" s="85"/>
      <c r="N30" s="85"/>
      <c r="O30" s="77" t="str">
        <f t="shared" si="2"/>
        <v/>
      </c>
      <c r="P30" s="78" t="str">
        <f t="shared" si="3"/>
        <v/>
      </c>
    </row>
    <row r="31" spans="1:16" ht="14.15" customHeight="1">
      <c r="A31" s="61" t="str">
        <f ca="1">IF('ORDER MANAGER'!A18="","",'ORDER MANAGER'!A18)</f>
        <v/>
      </c>
      <c r="B31" s="70" t="str">
        <f>IF('ORDER MANAGER'!B18="","",CONCATENATE(UPPER('ORDER MANAGER'!B18)," - ",'ORDER MANAGER'!H18*100,"cl. ",'ORDER MANAGER'!I18,"%"))</f>
        <v/>
      </c>
      <c r="C31" s="71"/>
      <c r="D31" s="71"/>
      <c r="E31" s="72"/>
      <c r="F31" s="182" t="str">
        <f t="shared" si="1"/>
        <v/>
      </c>
      <c r="G31" s="73" t="str">
        <f>IF(B31="","",'ORDER MANAGER'!H18*100)</f>
        <v/>
      </c>
      <c r="H31" s="74" t="str">
        <f>IF(B31="","",'ORDER MANAGER'!I18)</f>
        <v/>
      </c>
      <c r="I31" s="73" t="str">
        <f>IF(B31="","",'ORDER MANAGER'!C18)</f>
        <v/>
      </c>
      <c r="J31" s="73" t="str">
        <f>IF(B31="","",ROUNDUP('ORDER MANAGER'!N18,0))</f>
        <v/>
      </c>
      <c r="K31" s="76" t="str">
        <f>IF(B31="","",IFERROR(IF('ORDER MANAGER'!$W$4="Enoteca",VLOOKUP('ORDER MANAGER'!F18,listoneAnkerCompleto,9,FALSE),VLOOKUP('ORDER MANAGER'!F18,listoneAnkerCompleto,10,FALSE)),IF('ORDER MANAGER'!$W$4="Enoteca",CEILING('ORDER MANAGER'!M18*1.12,0.05),CEILING('ORDER MANAGER'!M18*1.1,0.05))))</f>
        <v/>
      </c>
      <c r="L31" s="85"/>
      <c r="M31" s="85"/>
      <c r="N31" s="85"/>
      <c r="O31" s="77" t="str">
        <f t="shared" si="2"/>
        <v/>
      </c>
      <c r="P31" s="78" t="str">
        <f t="shared" si="3"/>
        <v/>
      </c>
    </row>
    <row r="32" spans="1:16" ht="14.15" customHeight="1">
      <c r="A32" s="61" t="str">
        <f ca="1">IF('ORDER MANAGER'!A19="","",'ORDER MANAGER'!A19)</f>
        <v/>
      </c>
      <c r="B32" s="70" t="str">
        <f>IF('ORDER MANAGER'!B19="","",CONCATENATE(UPPER('ORDER MANAGER'!B19)," - ",'ORDER MANAGER'!H19*100,"cl. ",'ORDER MANAGER'!I19,"%"))</f>
        <v/>
      </c>
      <c r="C32" s="71"/>
      <c r="D32" s="71"/>
      <c r="E32" s="72"/>
      <c r="F32" s="182" t="str">
        <f t="shared" si="1"/>
        <v/>
      </c>
      <c r="G32" s="73" t="str">
        <f>IF(B32="","",'ORDER MANAGER'!H19*100)</f>
        <v/>
      </c>
      <c r="H32" s="74" t="str">
        <f>IF(B32="","",'ORDER MANAGER'!I19)</f>
        <v/>
      </c>
      <c r="I32" s="73" t="str">
        <f>IF(B32="","",'ORDER MANAGER'!C19)</f>
        <v/>
      </c>
      <c r="J32" s="73" t="str">
        <f>IF(B32="","",ROUNDUP('ORDER MANAGER'!N19,0))</f>
        <v/>
      </c>
      <c r="K32" s="76" t="str">
        <f>IF(B32="","",IFERROR(IF('ORDER MANAGER'!$W$4="Enoteca",VLOOKUP('ORDER MANAGER'!F19,listoneAnkerCompleto,9,FALSE),VLOOKUP('ORDER MANAGER'!F19,listoneAnkerCompleto,10,FALSE)),IF('ORDER MANAGER'!$W$4="Enoteca",CEILING('ORDER MANAGER'!M19*1.12,0.05),CEILING('ORDER MANAGER'!M19*1.1,0.05))))</f>
        <v/>
      </c>
      <c r="L32" s="85"/>
      <c r="M32" s="85"/>
      <c r="N32" s="85"/>
      <c r="O32" s="77" t="str">
        <f t="shared" si="2"/>
        <v/>
      </c>
      <c r="P32" s="78" t="str">
        <f t="shared" si="3"/>
        <v/>
      </c>
    </row>
    <row r="33" spans="1:16" ht="14.15" customHeight="1">
      <c r="A33" s="61" t="str">
        <f ca="1">IF('ORDER MANAGER'!A20="","",'ORDER MANAGER'!A20)</f>
        <v/>
      </c>
      <c r="B33" s="70" t="str">
        <f>IF('ORDER MANAGER'!B20="","",CONCATENATE(UPPER('ORDER MANAGER'!B20)," - ",'ORDER MANAGER'!H20*100,"cl. ",'ORDER MANAGER'!I20,"%"))</f>
        <v/>
      </c>
      <c r="C33" s="71"/>
      <c r="D33" s="71"/>
      <c r="E33" s="72"/>
      <c r="F33" s="182" t="str">
        <f t="shared" si="1"/>
        <v/>
      </c>
      <c r="G33" s="73" t="str">
        <f>IF(B33="","",'ORDER MANAGER'!H20*100)</f>
        <v/>
      </c>
      <c r="H33" s="74" t="str">
        <f>IF(B33="","",'ORDER MANAGER'!I20)</f>
        <v/>
      </c>
      <c r="I33" s="73" t="str">
        <f>IF(B33="","",'ORDER MANAGER'!C20)</f>
        <v/>
      </c>
      <c r="J33" s="73" t="str">
        <f>IF(B33="","",ROUNDUP('ORDER MANAGER'!N20,0))</f>
        <v/>
      </c>
      <c r="K33" s="76" t="str">
        <f>IF(B33="","",IFERROR(IF('ORDER MANAGER'!$W$4="Enoteca",VLOOKUP('ORDER MANAGER'!F20,listoneAnkerCompleto,9,FALSE),VLOOKUP('ORDER MANAGER'!F20,listoneAnkerCompleto,10,FALSE)),IF('ORDER MANAGER'!$W$4="Enoteca",CEILING('ORDER MANAGER'!M20*1.12,0.05),CEILING('ORDER MANAGER'!M20*1.1,0.05))))</f>
        <v/>
      </c>
      <c r="L33" s="85"/>
      <c r="M33" s="85"/>
      <c r="N33" s="85"/>
      <c r="O33" s="77" t="str">
        <f t="shared" si="2"/>
        <v/>
      </c>
      <c r="P33" s="78" t="str">
        <f t="shared" si="3"/>
        <v/>
      </c>
    </row>
    <row r="34" spans="1:16" ht="14.15" customHeight="1">
      <c r="A34" s="61" t="str">
        <f ca="1">IF('ORDER MANAGER'!A21="","",'ORDER MANAGER'!A21)</f>
        <v/>
      </c>
      <c r="B34" s="70" t="str">
        <f>IF('ORDER MANAGER'!B21="","",CONCATENATE(UPPER('ORDER MANAGER'!B21)," - ",'ORDER MANAGER'!H21*100,"cl. ",'ORDER MANAGER'!I21,"%"))</f>
        <v/>
      </c>
      <c r="C34" s="71"/>
      <c r="D34" s="71"/>
      <c r="E34" s="72"/>
      <c r="F34" s="182" t="str">
        <f t="shared" si="1"/>
        <v/>
      </c>
      <c r="G34" s="73" t="str">
        <f>IF(B34="","",'ORDER MANAGER'!H21*100)</f>
        <v/>
      </c>
      <c r="H34" s="74" t="str">
        <f>IF(B34="","",'ORDER MANAGER'!I21)</f>
        <v/>
      </c>
      <c r="I34" s="73" t="str">
        <f>IF(B34="","",'ORDER MANAGER'!C21)</f>
        <v/>
      </c>
      <c r="J34" s="73" t="str">
        <f>IF(B34="","",ROUNDUP('ORDER MANAGER'!N21,0))</f>
        <v/>
      </c>
      <c r="K34" s="76" t="str">
        <f>IF(B34="","",IFERROR(IF('ORDER MANAGER'!$W$4="Enoteca",VLOOKUP('ORDER MANAGER'!F21,listoneAnkerCompleto,9,FALSE),VLOOKUP('ORDER MANAGER'!F21,listoneAnkerCompleto,10,FALSE)),IF('ORDER MANAGER'!$W$4="Enoteca",CEILING('ORDER MANAGER'!M21*1.12,0.05),CEILING('ORDER MANAGER'!M21*1.1,0.05))))</f>
        <v/>
      </c>
      <c r="L34" s="85"/>
      <c r="M34" s="85"/>
      <c r="N34" s="85"/>
      <c r="O34" s="77" t="str">
        <f t="shared" si="2"/>
        <v/>
      </c>
      <c r="P34" s="78" t="str">
        <f t="shared" si="3"/>
        <v/>
      </c>
    </row>
    <row r="35" spans="1:16" ht="14.15" customHeight="1">
      <c r="A35" s="61" t="str">
        <f ca="1">IF('ORDER MANAGER'!A22="","",'ORDER MANAGER'!A22)</f>
        <v/>
      </c>
      <c r="B35" s="70" t="str">
        <f>IF('ORDER MANAGER'!B22="","",CONCATENATE(UPPER('ORDER MANAGER'!B22)," - ",'ORDER MANAGER'!H22*100,"cl. ",'ORDER MANAGER'!I22,"%"))</f>
        <v/>
      </c>
      <c r="C35" s="71"/>
      <c r="D35" s="71"/>
      <c r="E35" s="72"/>
      <c r="F35" s="182" t="str">
        <f t="shared" si="1"/>
        <v/>
      </c>
      <c r="G35" s="73" t="str">
        <f>IF(B35="","",'ORDER MANAGER'!H22*100)</f>
        <v/>
      </c>
      <c r="H35" s="74" t="str">
        <f>IF(B35="","",'ORDER MANAGER'!I22)</f>
        <v/>
      </c>
      <c r="I35" s="73" t="str">
        <f>IF(B35="","",'ORDER MANAGER'!C22)</f>
        <v/>
      </c>
      <c r="J35" s="73" t="str">
        <f>IF(B35="","",ROUNDUP('ORDER MANAGER'!N22,0))</f>
        <v/>
      </c>
      <c r="K35" s="76" t="str">
        <f>IF(B35="","",IFERROR(IF('ORDER MANAGER'!$W$4="Enoteca",VLOOKUP('ORDER MANAGER'!F22,listoneAnkerCompleto,9,FALSE),VLOOKUP('ORDER MANAGER'!F22,listoneAnkerCompleto,10,FALSE)),IF('ORDER MANAGER'!$W$4="Enoteca",CEILING('ORDER MANAGER'!M22*1.12,0.05),CEILING('ORDER MANAGER'!M22*1.1,0.05))))</f>
        <v/>
      </c>
      <c r="L35" s="85"/>
      <c r="M35" s="85"/>
      <c r="N35" s="85"/>
      <c r="O35" s="77" t="str">
        <f t="shared" si="2"/>
        <v/>
      </c>
      <c r="P35" s="78" t="str">
        <f t="shared" si="3"/>
        <v/>
      </c>
    </row>
    <row r="36" spans="1:16" ht="14.15" customHeight="1">
      <c r="A36" s="61" t="str">
        <f ca="1">IF('ORDER MANAGER'!A23="","",'ORDER MANAGER'!A23)</f>
        <v/>
      </c>
      <c r="B36" s="70" t="str">
        <f>IF('ORDER MANAGER'!B23="","",CONCATENATE(UPPER('ORDER MANAGER'!B23)," - ",'ORDER MANAGER'!H23*100,"cl. ",'ORDER MANAGER'!I23,"%"))</f>
        <v/>
      </c>
      <c r="C36" s="71"/>
      <c r="D36" s="71"/>
      <c r="E36" s="72"/>
      <c r="F36" s="182" t="str">
        <f t="shared" si="1"/>
        <v/>
      </c>
      <c r="G36" s="73" t="str">
        <f>IF(B36="","",'ORDER MANAGER'!H23*100)</f>
        <v/>
      </c>
      <c r="H36" s="74" t="str">
        <f>IF(B36="","",'ORDER MANAGER'!I23)</f>
        <v/>
      </c>
      <c r="I36" s="73" t="str">
        <f>IF(B36="","",'ORDER MANAGER'!C23)</f>
        <v/>
      </c>
      <c r="J36" s="73" t="str">
        <f>IF(B36="","",ROUNDUP('ORDER MANAGER'!N23,0))</f>
        <v/>
      </c>
      <c r="K36" s="76" t="str">
        <f>IF(B36="","",IFERROR(IF('ORDER MANAGER'!$W$4="Enoteca",VLOOKUP('ORDER MANAGER'!F23,listoneAnkerCompleto,9,FALSE),VLOOKUP('ORDER MANAGER'!F23,listoneAnkerCompleto,10,FALSE)),IF('ORDER MANAGER'!$W$4="Enoteca",CEILING('ORDER MANAGER'!M23*1.12,0.05),CEILING('ORDER MANAGER'!M23*1.1,0.05))))</f>
        <v/>
      </c>
      <c r="L36" s="85"/>
      <c r="M36" s="85"/>
      <c r="N36" s="85"/>
      <c r="O36" s="77" t="str">
        <f t="shared" si="2"/>
        <v/>
      </c>
      <c r="P36" s="78" t="str">
        <f t="shared" si="3"/>
        <v/>
      </c>
    </row>
    <row r="37" spans="1:16" ht="14.15" customHeight="1">
      <c r="A37" s="61" t="str">
        <f ca="1">IF('ORDER MANAGER'!A24="","",'ORDER MANAGER'!A24)</f>
        <v/>
      </c>
      <c r="B37" s="70" t="str">
        <f>IF('ORDER MANAGER'!B24="","",CONCATENATE(UPPER('ORDER MANAGER'!B24)," - ",'ORDER MANAGER'!H24*100,"cl. ",'ORDER MANAGER'!I24,"%"))</f>
        <v/>
      </c>
      <c r="C37" s="71"/>
      <c r="D37" s="71"/>
      <c r="E37" s="72"/>
      <c r="F37" s="182" t="str">
        <f t="shared" si="1"/>
        <v/>
      </c>
      <c r="G37" s="73" t="str">
        <f>IF(B37="","",'ORDER MANAGER'!H24*100)</f>
        <v/>
      </c>
      <c r="H37" s="74" t="str">
        <f>IF(B37="","",'ORDER MANAGER'!I24)</f>
        <v/>
      </c>
      <c r="I37" s="73" t="str">
        <f>IF(B37="","",'ORDER MANAGER'!C24)</f>
        <v/>
      </c>
      <c r="J37" s="73" t="str">
        <f>IF(B37="","",ROUNDUP('ORDER MANAGER'!N24,0))</f>
        <v/>
      </c>
      <c r="K37" s="76" t="str">
        <f>IF(B37="","",IFERROR(IF('ORDER MANAGER'!$W$4="Enoteca",VLOOKUP('ORDER MANAGER'!F24,listoneAnkerCompleto,9,FALSE),VLOOKUP('ORDER MANAGER'!F24,listoneAnkerCompleto,10,FALSE)),IF('ORDER MANAGER'!$W$4="Enoteca",CEILING('ORDER MANAGER'!M24*1.12,0.05),CEILING('ORDER MANAGER'!M24*1.1,0.05))))</f>
        <v/>
      </c>
      <c r="L37" s="85"/>
      <c r="M37" s="85"/>
      <c r="N37" s="85"/>
      <c r="O37" s="77" t="str">
        <f t="shared" si="2"/>
        <v/>
      </c>
      <c r="P37" s="78" t="str">
        <f t="shared" si="3"/>
        <v/>
      </c>
    </row>
    <row r="38" spans="1:16" ht="14.15" customHeight="1">
      <c r="A38" s="61" t="str">
        <f ca="1">IF('ORDER MANAGER'!A25="","",'ORDER MANAGER'!A25)</f>
        <v/>
      </c>
      <c r="B38" s="70" t="str">
        <f>IF('ORDER MANAGER'!B25="","",CONCATENATE(UPPER('ORDER MANAGER'!B25)," - ",'ORDER MANAGER'!H25*100,"cl. ",'ORDER MANAGER'!I25,"%"))</f>
        <v/>
      </c>
      <c r="C38" s="71"/>
      <c r="D38" s="71"/>
      <c r="E38" s="72"/>
      <c r="F38" s="182" t="str">
        <f t="shared" si="1"/>
        <v/>
      </c>
      <c r="G38" s="73" t="str">
        <f>IF(B38="","",'ORDER MANAGER'!H25*100)</f>
        <v/>
      </c>
      <c r="H38" s="74" t="str">
        <f>IF(B38="","",'ORDER MANAGER'!I25)</f>
        <v/>
      </c>
      <c r="I38" s="73" t="str">
        <f>IF(B38="","",'ORDER MANAGER'!C25)</f>
        <v/>
      </c>
      <c r="J38" s="73" t="str">
        <f>IF(B38="","",ROUNDUP('ORDER MANAGER'!N25,0))</f>
        <v/>
      </c>
      <c r="K38" s="76" t="str">
        <f>IF(B38="","",IFERROR(IF('ORDER MANAGER'!$W$4="Enoteca",VLOOKUP('ORDER MANAGER'!F25,listoneAnkerCompleto,9,FALSE),VLOOKUP('ORDER MANAGER'!F25,listoneAnkerCompleto,10,FALSE)),IF('ORDER MANAGER'!$W$4="Enoteca",CEILING('ORDER MANAGER'!M25*1.12,0.05),CEILING('ORDER MANAGER'!M25*1.1,0.05))))</f>
        <v/>
      </c>
      <c r="L38" s="85"/>
      <c r="M38" s="85"/>
      <c r="N38" s="85"/>
      <c r="O38" s="77" t="str">
        <f t="shared" si="2"/>
        <v/>
      </c>
      <c r="P38" s="78" t="str">
        <f t="shared" si="3"/>
        <v/>
      </c>
    </row>
    <row r="39" spans="1:16" ht="14.15" customHeight="1">
      <c r="A39" s="61" t="str">
        <f ca="1">IF('ORDER MANAGER'!A26="","",'ORDER MANAGER'!A26)</f>
        <v/>
      </c>
      <c r="B39" s="70" t="str">
        <f>IF('ORDER MANAGER'!B26="","",CONCATENATE(UPPER('ORDER MANAGER'!B26)," - ",'ORDER MANAGER'!H26*100,"cl. ",'ORDER MANAGER'!I26,"%"))</f>
        <v/>
      </c>
      <c r="C39" s="71"/>
      <c r="D39" s="71"/>
      <c r="E39" s="72"/>
      <c r="F39" s="182" t="str">
        <f t="shared" si="1"/>
        <v/>
      </c>
      <c r="G39" s="73" t="str">
        <f>IF(B39="","",'ORDER MANAGER'!H26*100)</f>
        <v/>
      </c>
      <c r="H39" s="74" t="str">
        <f>IF(B39="","",'ORDER MANAGER'!I26)</f>
        <v/>
      </c>
      <c r="I39" s="73" t="str">
        <f>IF(B39="","",'ORDER MANAGER'!C26)</f>
        <v/>
      </c>
      <c r="J39" s="73" t="str">
        <f>IF(B39="","",ROUNDUP('ORDER MANAGER'!N26,0))</f>
        <v/>
      </c>
      <c r="K39" s="76" t="str">
        <f>IF(B39="","",IFERROR(IF('ORDER MANAGER'!$W$4="Enoteca",VLOOKUP('ORDER MANAGER'!F26,listoneAnkerCompleto,9,FALSE),VLOOKUP('ORDER MANAGER'!F26,listoneAnkerCompleto,10,FALSE)),IF('ORDER MANAGER'!$W$4="Enoteca",CEILING('ORDER MANAGER'!M26*1.12,0.05),CEILING('ORDER MANAGER'!M26*1.1,0.05))))</f>
        <v/>
      </c>
      <c r="L39" s="85"/>
      <c r="M39" s="85"/>
      <c r="N39" s="85"/>
      <c r="O39" s="77" t="str">
        <f t="shared" si="2"/>
        <v/>
      </c>
      <c r="P39" s="78" t="str">
        <f t="shared" si="3"/>
        <v/>
      </c>
    </row>
    <row r="40" spans="1:16" ht="14.15" customHeight="1">
      <c r="A40" s="61" t="str">
        <f ca="1">IF('ORDER MANAGER'!A27="","",'ORDER MANAGER'!A27)</f>
        <v/>
      </c>
      <c r="B40" s="70" t="str">
        <f>IF('ORDER MANAGER'!B27="","",CONCATENATE(UPPER('ORDER MANAGER'!B27)," - ",'ORDER MANAGER'!H27*100,"cl. ",'ORDER MANAGER'!I27,"%"))</f>
        <v/>
      </c>
      <c r="C40" s="71"/>
      <c r="D40" s="71"/>
      <c r="E40" s="72"/>
      <c r="F40" s="182" t="str">
        <f t="shared" si="1"/>
        <v/>
      </c>
      <c r="G40" s="73" t="str">
        <f>IF(B40="","",'ORDER MANAGER'!H27*100)</f>
        <v/>
      </c>
      <c r="H40" s="74" t="str">
        <f>IF(B40="","",'ORDER MANAGER'!I27)</f>
        <v/>
      </c>
      <c r="I40" s="73" t="str">
        <f>IF(B40="","",'ORDER MANAGER'!C27)</f>
        <v/>
      </c>
      <c r="J40" s="73" t="str">
        <f>IF(B40="","",ROUNDUP('ORDER MANAGER'!N27,0))</f>
        <v/>
      </c>
      <c r="K40" s="76" t="str">
        <f>IF(B40="","",IFERROR(IF('ORDER MANAGER'!$W$4="Enoteca",VLOOKUP('ORDER MANAGER'!F27,listoneAnkerCompleto,9,FALSE),VLOOKUP('ORDER MANAGER'!F27,listoneAnkerCompleto,10,FALSE)),IF('ORDER MANAGER'!$W$4="Enoteca",CEILING('ORDER MANAGER'!M27*1.12,0.05),CEILING('ORDER MANAGER'!M27*1.1,0.05))))</f>
        <v/>
      </c>
      <c r="L40" s="85"/>
      <c r="M40" s="85"/>
      <c r="N40" s="85"/>
      <c r="O40" s="77" t="str">
        <f t="shared" si="2"/>
        <v/>
      </c>
      <c r="P40" s="78" t="str">
        <f t="shared" si="3"/>
        <v/>
      </c>
    </row>
    <row r="41" spans="1:16" ht="14.15" customHeight="1">
      <c r="A41" s="61" t="str">
        <f ca="1">IF('ORDER MANAGER'!A28="","",'ORDER MANAGER'!A28)</f>
        <v/>
      </c>
      <c r="B41" s="70" t="str">
        <f>IF('ORDER MANAGER'!B28="","",CONCATENATE(UPPER('ORDER MANAGER'!B28)," - ",'ORDER MANAGER'!H28*100,"cl. ",'ORDER MANAGER'!I28,"%"))</f>
        <v/>
      </c>
      <c r="C41" s="71"/>
      <c r="D41" s="71"/>
      <c r="E41" s="72"/>
      <c r="F41" s="182" t="str">
        <f t="shared" si="1"/>
        <v/>
      </c>
      <c r="G41" s="73" t="str">
        <f>IF(B41="","",'ORDER MANAGER'!H28*100)</f>
        <v/>
      </c>
      <c r="H41" s="74" t="str">
        <f>IF(B41="","",'ORDER MANAGER'!I28)</f>
        <v/>
      </c>
      <c r="I41" s="73" t="str">
        <f>IF(B41="","",'ORDER MANAGER'!C28)</f>
        <v/>
      </c>
      <c r="J41" s="73" t="str">
        <f>IF(B41="","",ROUNDUP('ORDER MANAGER'!N28,0))</f>
        <v/>
      </c>
      <c r="K41" s="76" t="str">
        <f>IF(B41="","",IFERROR(IF('ORDER MANAGER'!$W$4="Enoteca",VLOOKUP('ORDER MANAGER'!F28,listoneAnkerCompleto,9,FALSE),VLOOKUP('ORDER MANAGER'!F28,listoneAnkerCompleto,10,FALSE)),IF('ORDER MANAGER'!$W$4="Enoteca",CEILING('ORDER MANAGER'!M28*1.12,0.05),CEILING('ORDER MANAGER'!M28*1.1,0.05))))</f>
        <v/>
      </c>
      <c r="L41" s="85"/>
      <c r="M41" s="85"/>
      <c r="N41" s="85"/>
      <c r="O41" s="77" t="str">
        <f t="shared" si="2"/>
        <v/>
      </c>
      <c r="P41" s="78" t="str">
        <f t="shared" si="3"/>
        <v/>
      </c>
    </row>
    <row r="42" spans="1:16" ht="14.15" customHeight="1">
      <c r="A42" s="61" t="str">
        <f ca="1">IF('ORDER MANAGER'!A29="","",'ORDER MANAGER'!A29)</f>
        <v/>
      </c>
      <c r="B42" s="70" t="str">
        <f>IF('ORDER MANAGER'!B29="","",CONCATENATE(UPPER('ORDER MANAGER'!B29)," - ",'ORDER MANAGER'!H29*100,"cl. ",'ORDER MANAGER'!I29,"%"))</f>
        <v/>
      </c>
      <c r="C42" s="71"/>
      <c r="D42" s="71"/>
      <c r="E42" s="72"/>
      <c r="F42" s="182" t="str">
        <f t="shared" si="1"/>
        <v/>
      </c>
      <c r="G42" s="73" t="str">
        <f>IF(B42="","",'ORDER MANAGER'!H29*100)</f>
        <v/>
      </c>
      <c r="H42" s="74" t="str">
        <f>IF(B42="","",'ORDER MANAGER'!I29)</f>
        <v/>
      </c>
      <c r="I42" s="73" t="str">
        <f>IF(B42="","",'ORDER MANAGER'!C29)</f>
        <v/>
      </c>
      <c r="J42" s="73" t="str">
        <f>IF(B42="","",ROUNDUP('ORDER MANAGER'!N29,0))</f>
        <v/>
      </c>
      <c r="K42" s="76" t="str">
        <f>IF(B42="","",IFERROR(IF('ORDER MANAGER'!$W$4="Enoteca",VLOOKUP('ORDER MANAGER'!F29,listoneAnkerCompleto,9,FALSE),VLOOKUP('ORDER MANAGER'!F29,listoneAnkerCompleto,10,FALSE)),IF('ORDER MANAGER'!$W$4="Enoteca",CEILING('ORDER MANAGER'!M29*1.12,0.05),CEILING('ORDER MANAGER'!M29*1.1,0.05))))</f>
        <v/>
      </c>
      <c r="L42" s="85"/>
      <c r="M42" s="85"/>
      <c r="N42" s="85"/>
      <c r="O42" s="77" t="str">
        <f t="shared" si="2"/>
        <v/>
      </c>
      <c r="P42" s="78" t="str">
        <f t="shared" si="3"/>
        <v/>
      </c>
    </row>
    <row r="43" spans="1:16" ht="14.15" customHeight="1">
      <c r="A43" s="61" t="str">
        <f ca="1">IF('ORDER MANAGER'!A30="","",'ORDER MANAGER'!A30)</f>
        <v/>
      </c>
      <c r="B43" s="70" t="str">
        <f>IF('ORDER MANAGER'!B30="","",CONCATENATE(UPPER('ORDER MANAGER'!B30)," - ",'ORDER MANAGER'!H30*100,"cl. ",'ORDER MANAGER'!I30,"%"))</f>
        <v/>
      </c>
      <c r="C43" s="71"/>
      <c r="D43" s="71"/>
      <c r="E43" s="72"/>
      <c r="F43" s="182" t="str">
        <f t="shared" si="1"/>
        <v/>
      </c>
      <c r="G43" s="73" t="str">
        <f>IF(B43="","",'ORDER MANAGER'!H30*100)</f>
        <v/>
      </c>
      <c r="H43" s="74" t="str">
        <f>IF(B43="","",'ORDER MANAGER'!I30)</f>
        <v/>
      </c>
      <c r="I43" s="73" t="str">
        <f>IF(B43="","",'ORDER MANAGER'!C30)</f>
        <v/>
      </c>
      <c r="J43" s="73" t="str">
        <f>IF(B43="","",ROUNDUP('ORDER MANAGER'!N30,0))</f>
        <v/>
      </c>
      <c r="K43" s="76" t="str">
        <f>IF(B43="","",IFERROR(IF('ORDER MANAGER'!$W$4="Enoteca",VLOOKUP('ORDER MANAGER'!F30,listoneAnkerCompleto,9,FALSE),VLOOKUP('ORDER MANAGER'!F30,listoneAnkerCompleto,10,FALSE)),IF('ORDER MANAGER'!$W$4="Enoteca",CEILING('ORDER MANAGER'!M30*1.12,0.05),CEILING('ORDER MANAGER'!M30*1.1,0.05))))</f>
        <v/>
      </c>
      <c r="L43" s="85"/>
      <c r="M43" s="85"/>
      <c r="N43" s="85"/>
      <c r="O43" s="77" t="str">
        <f t="shared" si="2"/>
        <v/>
      </c>
      <c r="P43" s="78" t="str">
        <f t="shared" si="3"/>
        <v/>
      </c>
    </row>
    <row r="44" spans="1:16" ht="14.15" customHeight="1">
      <c r="A44" s="61" t="str">
        <f ca="1">IF('ORDER MANAGER'!A31="","",'ORDER MANAGER'!A31)</f>
        <v/>
      </c>
      <c r="B44" s="70" t="str">
        <f>IF('ORDER MANAGER'!B31="","",CONCATENATE(UPPER('ORDER MANAGER'!B31)," - ",'ORDER MANAGER'!H31*100,"cl. ",'ORDER MANAGER'!I31,"%"))</f>
        <v/>
      </c>
      <c r="C44" s="71"/>
      <c r="D44" s="71"/>
      <c r="E44" s="72"/>
      <c r="F44" s="182" t="str">
        <f t="shared" si="1"/>
        <v/>
      </c>
      <c r="G44" s="73" t="str">
        <f>IF(B44="","",'ORDER MANAGER'!H31*100)</f>
        <v/>
      </c>
      <c r="H44" s="74" t="str">
        <f>IF(B44="","",'ORDER MANAGER'!I31)</f>
        <v/>
      </c>
      <c r="I44" s="73" t="str">
        <f>IF(B44="","",'ORDER MANAGER'!C31)</f>
        <v/>
      </c>
      <c r="J44" s="73" t="str">
        <f>IF(B44="","",ROUNDUP('ORDER MANAGER'!N31,0))</f>
        <v/>
      </c>
      <c r="K44" s="76" t="str">
        <f>IF(B44="","",IFERROR(IF('ORDER MANAGER'!$W$4="Enoteca",VLOOKUP('ORDER MANAGER'!F31,listoneAnkerCompleto,9,FALSE),VLOOKUP('ORDER MANAGER'!F31,listoneAnkerCompleto,10,FALSE)),IF('ORDER MANAGER'!$W$4="Enoteca",CEILING('ORDER MANAGER'!M31*1.12,0.05),CEILING('ORDER MANAGER'!M31*1.1,0.05))))</f>
        <v/>
      </c>
      <c r="L44" s="85"/>
      <c r="M44" s="85"/>
      <c r="N44" s="85"/>
      <c r="O44" s="77" t="str">
        <f t="shared" si="2"/>
        <v/>
      </c>
      <c r="P44" s="78" t="str">
        <f t="shared" si="3"/>
        <v/>
      </c>
    </row>
    <row r="45" spans="1:16" ht="14.15" customHeight="1">
      <c r="A45" s="61" t="str">
        <f ca="1">IF('ORDER MANAGER'!A32="","",'ORDER MANAGER'!A32)</f>
        <v/>
      </c>
      <c r="B45" s="70" t="str">
        <f>IF('ORDER MANAGER'!B32="","",CONCATENATE(UPPER('ORDER MANAGER'!B32)," - ",'ORDER MANAGER'!H32*100,"cl. ",'ORDER MANAGER'!I32,"%"))</f>
        <v/>
      </c>
      <c r="C45" s="71"/>
      <c r="D45" s="71"/>
      <c r="E45" s="72"/>
      <c r="F45" s="182" t="str">
        <f t="shared" si="1"/>
        <v/>
      </c>
      <c r="G45" s="73" t="str">
        <f>IF(B45="","",'ORDER MANAGER'!H32*100)</f>
        <v/>
      </c>
      <c r="H45" s="74" t="str">
        <f>IF(B45="","",'ORDER MANAGER'!I32)</f>
        <v/>
      </c>
      <c r="I45" s="73" t="str">
        <f>IF(B45="","",'ORDER MANAGER'!C32)</f>
        <v/>
      </c>
      <c r="J45" s="73" t="str">
        <f>IF(B45="","",ROUNDUP('ORDER MANAGER'!N32,0))</f>
        <v/>
      </c>
      <c r="K45" s="76" t="str">
        <f>IF(B45="","",IFERROR(IF('ORDER MANAGER'!$W$4="Enoteca",VLOOKUP('ORDER MANAGER'!F32,listoneAnkerCompleto,9,FALSE),VLOOKUP('ORDER MANAGER'!F32,listoneAnkerCompleto,10,FALSE)),IF('ORDER MANAGER'!$W$4="Enoteca",CEILING('ORDER MANAGER'!M32*1.12,0.05),CEILING('ORDER MANAGER'!M32*1.1,0.05))))</f>
        <v/>
      </c>
      <c r="L45" s="85"/>
      <c r="M45" s="85"/>
      <c r="N45" s="85"/>
      <c r="O45" s="77" t="str">
        <f t="shared" si="2"/>
        <v/>
      </c>
      <c r="P45" s="78" t="str">
        <f t="shared" si="3"/>
        <v/>
      </c>
    </row>
    <row r="46" spans="1:16" ht="14.15" customHeight="1">
      <c r="A46" s="61" t="str">
        <f ca="1">IF('ORDER MANAGER'!A33="","",'ORDER MANAGER'!A33)</f>
        <v/>
      </c>
      <c r="B46" s="70" t="str">
        <f>IF('ORDER MANAGER'!B33="","",CONCATENATE(UPPER('ORDER MANAGER'!B33)," - ",'ORDER MANAGER'!H33*100,"cl. ",'ORDER MANAGER'!I33,"%"))</f>
        <v/>
      </c>
      <c r="C46" s="71"/>
      <c r="D46" s="71"/>
      <c r="E46" s="72"/>
      <c r="F46" s="182" t="str">
        <f t="shared" si="1"/>
        <v/>
      </c>
      <c r="G46" s="73" t="str">
        <f>IF(B46="","",'ORDER MANAGER'!H33*100)</f>
        <v/>
      </c>
      <c r="H46" s="74" t="str">
        <f>IF(B46="","",'ORDER MANAGER'!I33)</f>
        <v/>
      </c>
      <c r="I46" s="73" t="str">
        <f>IF(B46="","",'ORDER MANAGER'!C33)</f>
        <v/>
      </c>
      <c r="J46" s="73" t="str">
        <f>IF(B46="","",ROUNDUP('ORDER MANAGER'!N33,0))</f>
        <v/>
      </c>
      <c r="K46" s="76" t="str">
        <f>IF(B46="","",IFERROR(IF('ORDER MANAGER'!$W$4="Enoteca",VLOOKUP('ORDER MANAGER'!F33,listoneAnkerCompleto,9,FALSE),VLOOKUP('ORDER MANAGER'!F33,listoneAnkerCompleto,10,FALSE)),IF('ORDER MANAGER'!$W$4="Enoteca",CEILING('ORDER MANAGER'!M33*1.12,0.05),CEILING('ORDER MANAGER'!M33*1.1,0.05))))</f>
        <v/>
      </c>
      <c r="L46" s="85"/>
      <c r="M46" s="85"/>
      <c r="N46" s="85"/>
      <c r="O46" s="77" t="str">
        <f t="shared" si="2"/>
        <v/>
      </c>
      <c r="P46" s="78" t="str">
        <f t="shared" si="3"/>
        <v/>
      </c>
    </row>
    <row r="47" spans="1:16" ht="14.15" customHeight="1">
      <c r="A47" s="61" t="str">
        <f ca="1">IF('ORDER MANAGER'!A34="","",'ORDER MANAGER'!A34)</f>
        <v/>
      </c>
      <c r="B47" s="70" t="str">
        <f>IF('ORDER MANAGER'!B34="","",CONCATENATE(UPPER('ORDER MANAGER'!B34)," - ",'ORDER MANAGER'!H34*100,"cl. ",'ORDER MANAGER'!I34,"%"))</f>
        <v/>
      </c>
      <c r="C47" s="71"/>
      <c r="D47" s="71"/>
      <c r="E47" s="72"/>
      <c r="F47" s="182" t="str">
        <f t="shared" si="1"/>
        <v/>
      </c>
      <c r="G47" s="73" t="str">
        <f>IF(B47="","",'ORDER MANAGER'!H34*100)</f>
        <v/>
      </c>
      <c r="H47" s="74" t="str">
        <f>IF(B47="","",'ORDER MANAGER'!I34)</f>
        <v/>
      </c>
      <c r="I47" s="73" t="str">
        <f>IF(B47="","",'ORDER MANAGER'!C34)</f>
        <v/>
      </c>
      <c r="J47" s="73" t="str">
        <f>IF(B47="","",ROUNDUP('ORDER MANAGER'!N34,0))</f>
        <v/>
      </c>
      <c r="K47" s="76" t="str">
        <f>IF(B47="","",IFERROR(IF('ORDER MANAGER'!$W$4="Enoteca",VLOOKUP('ORDER MANAGER'!F34,listoneAnkerCompleto,9,FALSE),VLOOKUP('ORDER MANAGER'!F34,listoneAnkerCompleto,10,FALSE)),IF('ORDER MANAGER'!$W$4="Enoteca",CEILING('ORDER MANAGER'!M34*1.12,0.05),CEILING('ORDER MANAGER'!M34*1.1,0.05))))</f>
        <v/>
      </c>
      <c r="L47" s="85"/>
      <c r="M47" s="85"/>
      <c r="N47" s="85"/>
      <c r="O47" s="77" t="str">
        <f t="shared" si="2"/>
        <v/>
      </c>
      <c r="P47" s="78" t="str">
        <f t="shared" si="3"/>
        <v/>
      </c>
    </row>
    <row r="48" spans="1:16" ht="14.15" customHeight="1">
      <c r="A48" s="61" t="str">
        <f ca="1">IF('ORDER MANAGER'!A35="","",'ORDER MANAGER'!A35)</f>
        <v/>
      </c>
      <c r="B48" s="70" t="str">
        <f>IF('ORDER MANAGER'!B35="","",CONCATENATE(UPPER('ORDER MANAGER'!B35)," - ",'ORDER MANAGER'!H35*100,"cl. ",'ORDER MANAGER'!I35,"%"))</f>
        <v/>
      </c>
      <c r="C48" s="71"/>
      <c r="D48" s="71"/>
      <c r="E48" s="72"/>
      <c r="F48" s="182" t="str">
        <f t="shared" si="1"/>
        <v/>
      </c>
      <c r="G48" s="73" t="str">
        <f>IF(B48="","",'ORDER MANAGER'!H35*100)</f>
        <v/>
      </c>
      <c r="H48" s="74" t="str">
        <f>IF(B48="","",'ORDER MANAGER'!I35)</f>
        <v/>
      </c>
      <c r="I48" s="73" t="str">
        <f>IF(B48="","",'ORDER MANAGER'!C35)</f>
        <v/>
      </c>
      <c r="J48" s="73" t="str">
        <f>IF(B48="","",ROUNDUP('ORDER MANAGER'!N35,0))</f>
        <v/>
      </c>
      <c r="K48" s="76" t="str">
        <f>IF(B48="","",IFERROR(IF('ORDER MANAGER'!$W$4="Enoteca",VLOOKUP('ORDER MANAGER'!F35,listoneAnkerCompleto,9,FALSE),VLOOKUP('ORDER MANAGER'!F35,listoneAnkerCompleto,10,FALSE)),IF('ORDER MANAGER'!$W$4="Enoteca",CEILING('ORDER MANAGER'!M35*1.12,0.05),CEILING('ORDER MANAGER'!M35*1.1,0.05))))</f>
        <v/>
      </c>
      <c r="L48" s="85"/>
      <c r="M48" s="85"/>
      <c r="N48" s="85"/>
      <c r="O48" s="77" t="str">
        <f t="shared" si="2"/>
        <v/>
      </c>
      <c r="P48" s="78" t="str">
        <f t="shared" si="3"/>
        <v/>
      </c>
    </row>
    <row r="49" spans="1:16" ht="14.15" customHeight="1">
      <c r="A49" s="61" t="str">
        <f ca="1">IF('ORDER MANAGER'!A36="","",'ORDER MANAGER'!A36)</f>
        <v/>
      </c>
      <c r="B49" s="70" t="str">
        <f>IF('ORDER MANAGER'!B36="","",CONCATENATE(UPPER('ORDER MANAGER'!B36)," - ",'ORDER MANAGER'!H36*100,"cl. ",'ORDER MANAGER'!I36,"%"))</f>
        <v/>
      </c>
      <c r="C49" s="71"/>
      <c r="D49" s="71"/>
      <c r="E49" s="72"/>
      <c r="F49" s="182" t="str">
        <f t="shared" si="1"/>
        <v/>
      </c>
      <c r="G49" s="73" t="str">
        <f>IF(B49="","",'ORDER MANAGER'!H36*100)</f>
        <v/>
      </c>
      <c r="H49" s="74" t="str">
        <f>IF(B49="","",'ORDER MANAGER'!I36)</f>
        <v/>
      </c>
      <c r="I49" s="73" t="str">
        <f>IF(B49="","",'ORDER MANAGER'!C36)</f>
        <v/>
      </c>
      <c r="J49" s="73" t="str">
        <f>IF(B49="","",ROUNDUP('ORDER MANAGER'!N36,0))</f>
        <v/>
      </c>
      <c r="K49" s="76" t="str">
        <f>IF(B49="","",IFERROR(IF('ORDER MANAGER'!$W$4="Enoteca",VLOOKUP('ORDER MANAGER'!F36,listoneAnkerCompleto,9,FALSE),VLOOKUP('ORDER MANAGER'!F36,listoneAnkerCompleto,10,FALSE)),IF('ORDER MANAGER'!$W$4="Enoteca",CEILING('ORDER MANAGER'!M36*1.12,0.05),CEILING('ORDER MANAGER'!M36*1.1,0.05))))</f>
        <v/>
      </c>
      <c r="L49" s="85"/>
      <c r="M49" s="85"/>
      <c r="N49" s="85"/>
      <c r="O49" s="77" t="str">
        <f t="shared" si="2"/>
        <v/>
      </c>
      <c r="P49" s="78" t="str">
        <f t="shared" si="3"/>
        <v/>
      </c>
    </row>
    <row r="50" spans="1:16" ht="14.15" customHeight="1">
      <c r="A50" s="61" t="str">
        <f ca="1">IF('ORDER MANAGER'!A37="","",'ORDER MANAGER'!A37)</f>
        <v/>
      </c>
      <c r="B50" s="70" t="str">
        <f>IF('ORDER MANAGER'!B37="","",CONCATENATE(UPPER('ORDER MANAGER'!B37)," - ",'ORDER MANAGER'!H37*100,"cl. ",'ORDER MANAGER'!I37,"%"))</f>
        <v/>
      </c>
      <c r="C50" s="71"/>
      <c r="D50" s="71"/>
      <c r="E50" s="72"/>
      <c r="F50" s="182" t="str">
        <f t="shared" si="1"/>
        <v/>
      </c>
      <c r="G50" s="73" t="str">
        <f>IF(B50="","",'ORDER MANAGER'!H37*100)</f>
        <v/>
      </c>
      <c r="H50" s="74" t="str">
        <f>IF(B50="","",'ORDER MANAGER'!I37)</f>
        <v/>
      </c>
      <c r="I50" s="73" t="str">
        <f>IF(B50="","",'ORDER MANAGER'!C37)</f>
        <v/>
      </c>
      <c r="J50" s="73" t="str">
        <f>IF(B50="","",ROUNDUP('ORDER MANAGER'!N37,0))</f>
        <v/>
      </c>
      <c r="K50" s="76" t="str">
        <f>IF(B50="","",IFERROR(IF('ORDER MANAGER'!$W$4="Enoteca",VLOOKUP('ORDER MANAGER'!F37,listoneAnkerCompleto,9,FALSE),VLOOKUP('ORDER MANAGER'!F37,listoneAnkerCompleto,10,FALSE)),IF('ORDER MANAGER'!$W$4="Enoteca",CEILING('ORDER MANAGER'!M37*1.12,0.05),CEILING('ORDER MANAGER'!M37*1.1,0.05))))</f>
        <v/>
      </c>
      <c r="L50" s="85"/>
      <c r="M50" s="85"/>
      <c r="N50" s="85"/>
      <c r="O50" s="77" t="str">
        <f t="shared" si="2"/>
        <v/>
      </c>
      <c r="P50" s="78" t="str">
        <f t="shared" si="3"/>
        <v/>
      </c>
    </row>
    <row r="51" spans="1:16" ht="14.15" customHeight="1">
      <c r="A51" s="61" t="str">
        <f ca="1">IF('ORDER MANAGER'!A38="","",'ORDER MANAGER'!A38)</f>
        <v/>
      </c>
      <c r="B51" s="70" t="str">
        <f>IF('ORDER MANAGER'!B38="","",CONCATENATE(UPPER('ORDER MANAGER'!B38)," - ",'ORDER MANAGER'!H38*100,"cl. ",'ORDER MANAGER'!I38,"%"))</f>
        <v/>
      </c>
      <c r="C51" s="71"/>
      <c r="D51" s="71"/>
      <c r="E51" s="72"/>
      <c r="F51" s="182" t="str">
        <f t="shared" si="1"/>
        <v/>
      </c>
      <c r="G51" s="73" t="str">
        <f>IF(B51="","",'ORDER MANAGER'!H38*100)</f>
        <v/>
      </c>
      <c r="H51" s="74" t="str">
        <f>IF(B51="","",'ORDER MANAGER'!I38)</f>
        <v/>
      </c>
      <c r="I51" s="73" t="str">
        <f>IF(B51="","",'ORDER MANAGER'!C38)</f>
        <v/>
      </c>
      <c r="J51" s="73" t="str">
        <f>IF(B51="","",ROUNDUP('ORDER MANAGER'!N38,0))</f>
        <v/>
      </c>
      <c r="K51" s="76" t="str">
        <f>IF(B51="","",IFERROR(IF('ORDER MANAGER'!$W$4="Enoteca",VLOOKUP('ORDER MANAGER'!F38,listoneAnkerCompleto,9,FALSE),VLOOKUP('ORDER MANAGER'!F38,listoneAnkerCompleto,10,FALSE)),IF('ORDER MANAGER'!$W$4="Enoteca",CEILING('ORDER MANAGER'!M38*1.12,0.05),CEILING('ORDER MANAGER'!M38*1.1,0.05))))</f>
        <v/>
      </c>
      <c r="L51" s="85"/>
      <c r="M51" s="85"/>
      <c r="N51" s="85"/>
      <c r="O51" s="77" t="str">
        <f t="shared" si="2"/>
        <v/>
      </c>
      <c r="P51" s="78" t="str">
        <f t="shared" si="3"/>
        <v/>
      </c>
    </row>
    <row r="52" spans="1:16" ht="14.15" customHeight="1">
      <c r="A52" s="61" t="str">
        <f ca="1">IF('ORDER MANAGER'!A39="","",'ORDER MANAGER'!A39)</f>
        <v/>
      </c>
      <c r="B52" s="70" t="str">
        <f>IF('ORDER MANAGER'!B39="","",CONCATENATE(UPPER('ORDER MANAGER'!B39)," - ",'ORDER MANAGER'!H39*100,"cl. ",'ORDER MANAGER'!I39,"%"))</f>
        <v/>
      </c>
      <c r="C52" s="71"/>
      <c r="D52" s="71"/>
      <c r="E52" s="72"/>
      <c r="F52" s="182" t="str">
        <f t="shared" si="1"/>
        <v/>
      </c>
      <c r="G52" s="73" t="str">
        <f>IF(B52="","",'ORDER MANAGER'!H39*100)</f>
        <v/>
      </c>
      <c r="H52" s="74" t="str">
        <f>IF(B52="","",'ORDER MANAGER'!I39)</f>
        <v/>
      </c>
      <c r="I52" s="73" t="str">
        <f>IF(B52="","",'ORDER MANAGER'!C39)</f>
        <v/>
      </c>
      <c r="J52" s="73" t="str">
        <f>IF(B52="","",ROUNDUP('ORDER MANAGER'!N39,0))</f>
        <v/>
      </c>
      <c r="K52" s="76" t="str">
        <f>IF(B52="","",IFERROR(IF('ORDER MANAGER'!$W$4="Enoteca",VLOOKUP('ORDER MANAGER'!F39,listoneAnkerCompleto,9,FALSE),VLOOKUP('ORDER MANAGER'!F39,listoneAnkerCompleto,10,FALSE)),IF('ORDER MANAGER'!$W$4="Enoteca",CEILING('ORDER MANAGER'!M39*1.12,0.05),CEILING('ORDER MANAGER'!M39*1.1,0.05))))</f>
        <v/>
      </c>
      <c r="L52" s="85"/>
      <c r="M52" s="85"/>
      <c r="N52" s="85"/>
      <c r="O52" s="77" t="str">
        <f t="shared" si="2"/>
        <v/>
      </c>
      <c r="P52" s="78" t="str">
        <f t="shared" si="3"/>
        <v/>
      </c>
    </row>
    <row r="53" spans="1:16" ht="14.15" customHeight="1">
      <c r="A53" s="61" t="str">
        <f ca="1">IF('ORDER MANAGER'!A40="","",'ORDER MANAGER'!A40)</f>
        <v/>
      </c>
      <c r="B53" s="70" t="str">
        <f>IF('ORDER MANAGER'!B40="","",CONCATENATE(UPPER('ORDER MANAGER'!B40)," - ",'ORDER MANAGER'!H40*100,"cl. ",'ORDER MANAGER'!I40,"%"))</f>
        <v/>
      </c>
      <c r="C53" s="71"/>
      <c r="D53" s="71"/>
      <c r="E53" s="72"/>
      <c r="F53" s="182" t="str">
        <f t="shared" si="1"/>
        <v/>
      </c>
      <c r="G53" s="73" t="str">
        <f>IF(B53="","",'ORDER MANAGER'!H40*100)</f>
        <v/>
      </c>
      <c r="H53" s="74" t="str">
        <f>IF(B53="","",'ORDER MANAGER'!I40)</f>
        <v/>
      </c>
      <c r="I53" s="73" t="str">
        <f>IF(B53="","",'ORDER MANAGER'!C40)</f>
        <v/>
      </c>
      <c r="J53" s="73" t="str">
        <f>IF(B53="","",ROUNDUP('ORDER MANAGER'!N40,0))</f>
        <v/>
      </c>
      <c r="K53" s="76" t="str">
        <f>IF(B53="","",IFERROR(IF('ORDER MANAGER'!$W$4="Enoteca",VLOOKUP('ORDER MANAGER'!F40,listoneAnkerCompleto,9,FALSE),VLOOKUP('ORDER MANAGER'!F40,listoneAnkerCompleto,10,FALSE)),IF('ORDER MANAGER'!$W$4="Enoteca",CEILING('ORDER MANAGER'!M40*1.12,0.05),CEILING('ORDER MANAGER'!M40*1.1,0.05))))</f>
        <v/>
      </c>
      <c r="L53" s="85"/>
      <c r="M53" s="85"/>
      <c r="N53" s="85"/>
      <c r="O53" s="77" t="str">
        <f t="shared" si="2"/>
        <v/>
      </c>
      <c r="P53" s="78" t="str">
        <f t="shared" si="3"/>
        <v/>
      </c>
    </row>
    <row r="54" spans="1:16" ht="14.15" customHeight="1">
      <c r="A54" s="61" t="str">
        <f ca="1">IF('ORDER MANAGER'!A41="","",'ORDER MANAGER'!A41)</f>
        <v/>
      </c>
      <c r="B54" s="70" t="str">
        <f>IF('ORDER MANAGER'!B41="","",CONCATENATE(UPPER('ORDER MANAGER'!B41)," - ",'ORDER MANAGER'!H41*100,"cl. ",'ORDER MANAGER'!I41,"%"))</f>
        <v/>
      </c>
      <c r="C54" s="71"/>
      <c r="D54" s="71"/>
      <c r="E54" s="72"/>
      <c r="F54" s="182" t="str">
        <f t="shared" si="1"/>
        <v/>
      </c>
      <c r="G54" s="73" t="str">
        <f>IF(B54="","",'ORDER MANAGER'!H41*100)</f>
        <v/>
      </c>
      <c r="H54" s="74" t="str">
        <f>IF(B54="","",'ORDER MANAGER'!I41)</f>
        <v/>
      </c>
      <c r="I54" s="73" t="str">
        <f>IF(B54="","",'ORDER MANAGER'!C41)</f>
        <v/>
      </c>
      <c r="J54" s="73" t="str">
        <f>IF(B54="","",ROUNDUP('ORDER MANAGER'!N41,0))</f>
        <v/>
      </c>
      <c r="K54" s="76" t="str">
        <f>IF(B54="","",IFERROR(IF('ORDER MANAGER'!$W$4="Enoteca",VLOOKUP('ORDER MANAGER'!F41,listoneAnkerCompleto,9,FALSE),VLOOKUP('ORDER MANAGER'!F41,listoneAnkerCompleto,10,FALSE)),IF('ORDER MANAGER'!$W$4="Enoteca",CEILING('ORDER MANAGER'!M41*1.12,0.05),CEILING('ORDER MANAGER'!M41*1.1,0.05))))</f>
        <v/>
      </c>
      <c r="L54" s="85"/>
      <c r="M54" s="85"/>
      <c r="N54" s="85"/>
      <c r="O54" s="77" t="str">
        <f t="shared" si="2"/>
        <v/>
      </c>
      <c r="P54" s="78" t="str">
        <f t="shared" si="3"/>
        <v/>
      </c>
    </row>
    <row r="55" spans="1:16" ht="14.15" customHeight="1">
      <c r="A55" s="61" t="str">
        <f ca="1">IF('ORDER MANAGER'!A42="","",'ORDER MANAGER'!A42)</f>
        <v/>
      </c>
      <c r="B55" s="70" t="str">
        <f>IF('ORDER MANAGER'!B42="","",CONCATENATE(UPPER('ORDER MANAGER'!B42)," - ",'ORDER MANAGER'!H42*100,"cl. ",'ORDER MANAGER'!I42,"%"))</f>
        <v/>
      </c>
      <c r="C55" s="71"/>
      <c r="D55" s="71"/>
      <c r="E55" s="72"/>
      <c r="F55" s="182" t="str">
        <f t="shared" si="1"/>
        <v/>
      </c>
      <c r="G55" s="73" t="str">
        <f>IF(B55="","",'ORDER MANAGER'!H42*100)</f>
        <v/>
      </c>
      <c r="H55" s="74" t="str">
        <f>IF(B55="","",'ORDER MANAGER'!I42)</f>
        <v/>
      </c>
      <c r="I55" s="73" t="str">
        <f>IF(B55="","",'ORDER MANAGER'!C42)</f>
        <v/>
      </c>
      <c r="J55" s="73" t="str">
        <f>IF(B55="","",ROUNDUP('ORDER MANAGER'!N42,0))</f>
        <v/>
      </c>
      <c r="K55" s="76" t="str">
        <f>IF(B55="","",IFERROR(IF('ORDER MANAGER'!$W$4="Enoteca",VLOOKUP('ORDER MANAGER'!F42,listoneAnkerCompleto,9,FALSE),VLOOKUP('ORDER MANAGER'!F42,listoneAnkerCompleto,10,FALSE)),IF('ORDER MANAGER'!$W$4="Enoteca",CEILING('ORDER MANAGER'!M42*1.12,0.05),CEILING('ORDER MANAGER'!M42*1.1,0.05))))</f>
        <v/>
      </c>
      <c r="L55" s="85"/>
      <c r="M55" s="85"/>
      <c r="N55" s="85"/>
      <c r="O55" s="77" t="str">
        <f t="shared" si="2"/>
        <v/>
      </c>
      <c r="P55" s="78" t="str">
        <f t="shared" si="3"/>
        <v/>
      </c>
    </row>
    <row r="56" spans="1:16" ht="14.15" customHeight="1">
      <c r="A56" s="61" t="str">
        <f ca="1">IF('ORDER MANAGER'!A43="","",'ORDER MANAGER'!A43)</f>
        <v/>
      </c>
      <c r="B56" s="70" t="str">
        <f>IF('ORDER MANAGER'!B43="","",CONCATENATE(UPPER('ORDER MANAGER'!B43)," - ",'ORDER MANAGER'!H43*100,"cl. ",'ORDER MANAGER'!I43,"%"))</f>
        <v/>
      </c>
      <c r="C56" s="71"/>
      <c r="D56" s="71"/>
      <c r="E56" s="72"/>
      <c r="F56" s="182" t="str">
        <f t="shared" si="1"/>
        <v/>
      </c>
      <c r="G56" s="73" t="str">
        <f>IF(B56="","",'ORDER MANAGER'!H43*100)</f>
        <v/>
      </c>
      <c r="H56" s="74" t="str">
        <f>IF(B56="","",'ORDER MANAGER'!I43)</f>
        <v/>
      </c>
      <c r="I56" s="73" t="str">
        <f>IF(B56="","",'ORDER MANAGER'!C43)</f>
        <v/>
      </c>
      <c r="J56" s="73" t="str">
        <f>IF(B56="","",ROUNDUP('ORDER MANAGER'!N43,0))</f>
        <v/>
      </c>
      <c r="K56" s="76" t="str">
        <f>IF(B56="","",IFERROR(IF('ORDER MANAGER'!$W$4="Enoteca",VLOOKUP('ORDER MANAGER'!F43,listoneAnkerCompleto,9,FALSE),VLOOKUP('ORDER MANAGER'!F43,listoneAnkerCompleto,10,FALSE)),IF('ORDER MANAGER'!$W$4="Enoteca",CEILING('ORDER MANAGER'!M43*1.12,0.05),CEILING('ORDER MANAGER'!M43*1.1,0.05))))</f>
        <v/>
      </c>
      <c r="L56" s="85"/>
      <c r="M56" s="85"/>
      <c r="N56" s="85"/>
      <c r="O56" s="77" t="str">
        <f t="shared" si="2"/>
        <v/>
      </c>
      <c r="P56" s="78" t="str">
        <f t="shared" si="3"/>
        <v/>
      </c>
    </row>
    <row r="57" spans="1:16" ht="14.15" customHeight="1">
      <c r="A57" s="61" t="str">
        <f ca="1">IF('ORDER MANAGER'!A44="","",'ORDER MANAGER'!A44)</f>
        <v/>
      </c>
      <c r="B57" s="70" t="str">
        <f>IF('ORDER MANAGER'!B44="","",CONCATENATE(UPPER('ORDER MANAGER'!B44)," - ",'ORDER MANAGER'!H44*100,"cl. ",'ORDER MANAGER'!I44,"%"))</f>
        <v/>
      </c>
      <c r="C57" s="71"/>
      <c r="D57" s="71"/>
      <c r="E57" s="72"/>
      <c r="F57" s="182" t="str">
        <f t="shared" si="1"/>
        <v/>
      </c>
      <c r="G57" s="73" t="str">
        <f>IF(B57="","",'ORDER MANAGER'!H44*100)</f>
        <v/>
      </c>
      <c r="H57" s="74" t="str">
        <f>IF(B57="","",'ORDER MANAGER'!I44)</f>
        <v/>
      </c>
      <c r="I57" s="73" t="str">
        <f>IF(B57="","",'ORDER MANAGER'!C44)</f>
        <v/>
      </c>
      <c r="J57" s="73" t="str">
        <f>IF(B57="","",ROUNDUP('ORDER MANAGER'!N44,0))</f>
        <v/>
      </c>
      <c r="K57" s="76" t="str">
        <f>IF(B57="","",IFERROR(IF('ORDER MANAGER'!$W$4="Enoteca",VLOOKUP('ORDER MANAGER'!F44,listoneAnkerCompleto,9,FALSE),VLOOKUP('ORDER MANAGER'!F44,listoneAnkerCompleto,10,FALSE)),IF('ORDER MANAGER'!$W$4="Enoteca",CEILING('ORDER MANAGER'!M44*1.12,0.05),CEILING('ORDER MANAGER'!M44*1.1,0.05))))</f>
        <v/>
      </c>
      <c r="L57" s="85"/>
      <c r="M57" s="85"/>
      <c r="N57" s="85"/>
      <c r="O57" s="77" t="str">
        <f t="shared" si="2"/>
        <v/>
      </c>
      <c r="P57" s="78" t="str">
        <f t="shared" si="3"/>
        <v/>
      </c>
    </row>
    <row r="58" spans="1:16" ht="14.15" customHeight="1">
      <c r="A58" s="61" t="str">
        <f ca="1">IF('ORDER MANAGER'!A45="","",'ORDER MANAGER'!A45)</f>
        <v/>
      </c>
      <c r="B58" s="70" t="str">
        <f>IF('ORDER MANAGER'!B45="","",CONCATENATE(UPPER('ORDER MANAGER'!B45)," - ",'ORDER MANAGER'!H45*100,"cl. ",'ORDER MANAGER'!I45,"%"))</f>
        <v/>
      </c>
      <c r="C58" s="71"/>
      <c r="D58" s="71"/>
      <c r="E58" s="72"/>
      <c r="F58" s="182" t="str">
        <f t="shared" si="1"/>
        <v/>
      </c>
      <c r="G58" s="73" t="str">
        <f>IF(B58="","",'ORDER MANAGER'!H45*100)</f>
        <v/>
      </c>
      <c r="H58" s="74" t="str">
        <f>IF(B58="","",'ORDER MANAGER'!I45)</f>
        <v/>
      </c>
      <c r="I58" s="73" t="str">
        <f>IF(B58="","",'ORDER MANAGER'!C45)</f>
        <v/>
      </c>
      <c r="J58" s="73" t="str">
        <f>IF(B58="","",ROUNDUP('ORDER MANAGER'!N45,0))</f>
        <v/>
      </c>
      <c r="K58" s="76" t="str">
        <f>IF(B58="","",IFERROR(IF('ORDER MANAGER'!$W$4="Enoteca",VLOOKUP('ORDER MANAGER'!F45,listoneAnkerCompleto,9,FALSE),VLOOKUP('ORDER MANAGER'!F45,listoneAnkerCompleto,10,FALSE)),IF('ORDER MANAGER'!$W$4="Enoteca",CEILING('ORDER MANAGER'!M45*1.12,0.05),CEILING('ORDER MANAGER'!M45*1.1,0.05))))</f>
        <v/>
      </c>
      <c r="L58" s="85"/>
      <c r="M58" s="85"/>
      <c r="N58" s="85"/>
      <c r="O58" s="77" t="str">
        <f t="shared" si="2"/>
        <v/>
      </c>
      <c r="P58" s="78" t="str">
        <f t="shared" si="3"/>
        <v/>
      </c>
    </row>
    <row r="59" spans="1:16" ht="14.15" customHeight="1">
      <c r="A59" s="61" t="str">
        <f ca="1">IF('ORDER MANAGER'!A46="","",'ORDER MANAGER'!A46)</f>
        <v/>
      </c>
      <c r="B59" s="70" t="str">
        <f>IF('ORDER MANAGER'!B46="","",CONCATENATE(UPPER('ORDER MANAGER'!B46)," - ",'ORDER MANAGER'!H46*100,"cl. ",'ORDER MANAGER'!I46,"%"))</f>
        <v/>
      </c>
      <c r="C59" s="71"/>
      <c r="D59" s="71"/>
      <c r="E59" s="72"/>
      <c r="F59" s="182" t="str">
        <f t="shared" si="1"/>
        <v/>
      </c>
      <c r="G59" s="73" t="str">
        <f>IF(B59="","",'ORDER MANAGER'!H46*100)</f>
        <v/>
      </c>
      <c r="H59" s="74" t="str">
        <f>IF(B59="","",'ORDER MANAGER'!I46)</f>
        <v/>
      </c>
      <c r="I59" s="73" t="str">
        <f>IF(B59="","",'ORDER MANAGER'!C46)</f>
        <v/>
      </c>
      <c r="J59" s="73" t="str">
        <f>IF(B59="","",ROUNDUP('ORDER MANAGER'!N46,0))</f>
        <v/>
      </c>
      <c r="K59" s="76" t="str">
        <f>IF(B59="","",IFERROR(IF('ORDER MANAGER'!$W$4="Enoteca",VLOOKUP('ORDER MANAGER'!F46,listoneAnkerCompleto,9,FALSE),VLOOKUP('ORDER MANAGER'!F46,listoneAnkerCompleto,10,FALSE)),IF('ORDER MANAGER'!$W$4="Enoteca",CEILING('ORDER MANAGER'!M46*1.12,0.05),CEILING('ORDER MANAGER'!M46*1.1,0.05))))</f>
        <v/>
      </c>
      <c r="L59" s="85"/>
      <c r="M59" s="85"/>
      <c r="N59" s="85"/>
      <c r="O59" s="77" t="str">
        <f t="shared" si="2"/>
        <v/>
      </c>
      <c r="P59" s="78" t="str">
        <f t="shared" si="3"/>
        <v/>
      </c>
    </row>
    <row r="60" spans="1:16" ht="14.15" customHeight="1">
      <c r="A60" s="61" t="str">
        <f ca="1">IF('ORDER MANAGER'!A47="","",'ORDER MANAGER'!A47)</f>
        <v/>
      </c>
      <c r="B60" s="70" t="str">
        <f>IF('ORDER MANAGER'!B47="","",CONCATENATE(UPPER('ORDER MANAGER'!B47)," - ",'ORDER MANAGER'!H47*100,"cl. ",'ORDER MANAGER'!I47,"%"))</f>
        <v/>
      </c>
      <c r="C60" s="71"/>
      <c r="D60" s="71"/>
      <c r="E60" s="72"/>
      <c r="F60" s="182" t="str">
        <f t="shared" si="1"/>
        <v/>
      </c>
      <c r="G60" s="73" t="str">
        <f>IF(B60="","",'ORDER MANAGER'!H47*100)</f>
        <v/>
      </c>
      <c r="H60" s="74" t="str">
        <f>IF(B60="","",'ORDER MANAGER'!I47)</f>
        <v/>
      </c>
      <c r="I60" s="73" t="str">
        <f>IF(B60="","",'ORDER MANAGER'!C47)</f>
        <v/>
      </c>
      <c r="J60" s="73" t="str">
        <f>IF(B60="","",ROUNDUP('ORDER MANAGER'!N47,0))</f>
        <v/>
      </c>
      <c r="K60" s="76" t="str">
        <f>IF(B60="","",IFERROR(IF('ORDER MANAGER'!$W$4="Enoteca",VLOOKUP('ORDER MANAGER'!F47,listoneAnkerCompleto,9,FALSE),VLOOKUP('ORDER MANAGER'!F47,listoneAnkerCompleto,10,FALSE)),IF('ORDER MANAGER'!$W$4="Enoteca",CEILING('ORDER MANAGER'!M47*1.12,0.05),CEILING('ORDER MANAGER'!M47*1.1,0.05))))</f>
        <v/>
      </c>
      <c r="L60" s="85"/>
      <c r="M60" s="85"/>
      <c r="N60" s="85"/>
      <c r="O60" s="77" t="str">
        <f t="shared" si="2"/>
        <v/>
      </c>
      <c r="P60" s="78" t="str">
        <f t="shared" si="3"/>
        <v/>
      </c>
    </row>
    <row r="61" spans="1:16" ht="9.65" customHeight="1">
      <c r="A61" s="399" t="s">
        <v>32889</v>
      </c>
      <c r="B61" s="400"/>
      <c r="C61" s="399" t="s">
        <v>32890</v>
      </c>
      <c r="D61" s="400"/>
      <c r="E61" s="88" t="s">
        <v>13653</v>
      </c>
      <c r="F61" s="399" t="s">
        <v>13707</v>
      </c>
      <c r="G61" s="401"/>
      <c r="H61" s="401"/>
      <c r="I61" s="401"/>
      <c r="J61" s="401"/>
      <c r="K61" s="400"/>
      <c r="L61" s="399" t="s">
        <v>13654</v>
      </c>
      <c r="M61" s="401"/>
      <c r="N61" s="401"/>
      <c r="O61" s="401"/>
      <c r="P61" s="400"/>
    </row>
    <row r="62" spans="1:16" ht="16" customHeight="1">
      <c r="A62" s="472">
        <f>COUNTIF(I16:I60,"&lt;&gt;NA")-COUNTBLANK(I16:I60)</f>
        <v>0</v>
      </c>
      <c r="B62" s="473"/>
      <c r="C62" s="472">
        <f>SUM(I16:I60)</f>
        <v>0</v>
      </c>
      <c r="D62" s="473"/>
      <c r="E62" s="154" t="e">
        <f ca="1">IF(F10="ANTICIPATO SCONTO 2%",ROUND(SUM(O16:O60)*2%,2),0)</f>
        <v>#N/A</v>
      </c>
      <c r="F62" s="471"/>
      <c r="G62" s="457"/>
      <c r="H62" s="457"/>
      <c r="I62" s="457"/>
      <c r="J62" s="457"/>
      <c r="K62" s="458"/>
      <c r="L62" s="471"/>
      <c r="M62" s="457"/>
      <c r="N62" s="457"/>
      <c r="O62" s="457">
        <f>SUM(O16:O60)</f>
        <v>0</v>
      </c>
      <c r="P62" s="458"/>
    </row>
    <row r="63" spans="1:16" s="79" customFormat="1" ht="9.65" customHeight="1">
      <c r="A63" s="399" t="s">
        <v>13675</v>
      </c>
      <c r="B63" s="400"/>
      <c r="C63" s="474" t="s">
        <v>14659</v>
      </c>
      <c r="D63" s="475"/>
      <c r="E63" s="399" t="s">
        <v>13655</v>
      </c>
      <c r="F63" s="400"/>
      <c r="G63" s="89"/>
      <c r="H63" s="89"/>
      <c r="I63" s="89" t="s">
        <v>13656</v>
      </c>
      <c r="J63" s="89"/>
      <c r="K63" s="98"/>
      <c r="L63" s="399" t="s">
        <v>13657</v>
      </c>
      <c r="M63" s="401"/>
      <c r="N63" s="401"/>
      <c r="O63" s="401"/>
      <c r="P63" s="400"/>
    </row>
    <row r="64" spans="1:16" ht="17.5" customHeight="1">
      <c r="A64" s="453" t="e">
        <f ca="1">INDEX(notaIva,MATCH('ORDER MANAGER'!$W$3,OFFSET(dbClienti,,,,1),0))</f>
        <v>#N/A</v>
      </c>
      <c r="B64" s="454"/>
      <c r="C64" s="459" t="e">
        <f ca="1">INDEX(codIva,MATCH('ORDER MANAGER'!$W$3,OFFSET(dbClienti,,,,1),0))</f>
        <v>#N/A</v>
      </c>
      <c r="D64" s="460"/>
      <c r="E64" s="469" t="e">
        <f ca="1">O64</f>
        <v>#N/A</v>
      </c>
      <c r="F64" s="470"/>
      <c r="G64" s="99"/>
      <c r="H64" s="99"/>
      <c r="I64" s="99"/>
      <c r="J64" s="465" t="e">
        <f ca="1">IF(C64="022",22%,"")</f>
        <v>#N/A</v>
      </c>
      <c r="K64" s="466"/>
      <c r="L64" s="463"/>
      <c r="M64" s="464"/>
      <c r="N64" s="464"/>
      <c r="O64" s="457" t="e">
        <f ca="1">O62-E62</f>
        <v>#N/A</v>
      </c>
      <c r="P64" s="458"/>
    </row>
    <row r="65" spans="1:16" ht="9.65" customHeight="1">
      <c r="A65" s="453"/>
      <c r="B65" s="454"/>
      <c r="C65" s="459"/>
      <c r="D65" s="460"/>
      <c r="E65" s="469"/>
      <c r="F65" s="470"/>
      <c r="G65" s="99"/>
      <c r="H65" s="99"/>
      <c r="I65" s="99"/>
      <c r="J65" s="465"/>
      <c r="K65" s="466"/>
      <c r="L65" s="399" t="s">
        <v>13658</v>
      </c>
      <c r="M65" s="401"/>
      <c r="N65" s="401"/>
      <c r="O65" s="401"/>
      <c r="P65" s="400"/>
    </row>
    <row r="66" spans="1:16" ht="17.5" customHeight="1">
      <c r="A66" s="453"/>
      <c r="B66" s="454"/>
      <c r="C66" s="459"/>
      <c r="D66" s="460"/>
      <c r="E66" s="469"/>
      <c r="F66" s="470"/>
      <c r="G66" s="99"/>
      <c r="H66" s="99"/>
      <c r="I66" s="99"/>
      <c r="J66" s="465"/>
      <c r="K66" s="466"/>
      <c r="L66" s="463"/>
      <c r="M66" s="464"/>
      <c r="N66" s="464"/>
      <c r="O66" s="457" t="e">
        <f ca="1">IF(C64="022",ROUND(E64*J64,2),"")</f>
        <v>#N/A</v>
      </c>
      <c r="P66" s="458"/>
    </row>
    <row r="67" spans="1:16" ht="9.65" customHeight="1">
      <c r="A67" s="453"/>
      <c r="B67" s="454"/>
      <c r="C67" s="459"/>
      <c r="D67" s="460"/>
      <c r="E67" s="469"/>
      <c r="F67" s="470"/>
      <c r="G67" s="99"/>
      <c r="H67" s="99"/>
      <c r="I67" s="99"/>
      <c r="J67" s="465"/>
      <c r="K67" s="466"/>
      <c r="L67" s="399" t="s">
        <v>13674</v>
      </c>
      <c r="M67" s="401"/>
      <c r="N67" s="401"/>
      <c r="O67" s="401"/>
      <c r="P67" s="400"/>
    </row>
    <row r="68" spans="1:16" ht="17.5" customHeight="1">
      <c r="A68" s="455"/>
      <c r="B68" s="456"/>
      <c r="C68" s="461"/>
      <c r="D68" s="462"/>
      <c r="E68" s="471"/>
      <c r="F68" s="458"/>
      <c r="G68" s="100"/>
      <c r="H68" s="100"/>
      <c r="I68" s="100"/>
      <c r="J68" s="467"/>
      <c r="K68" s="468"/>
      <c r="L68" s="463"/>
      <c r="M68" s="464"/>
      <c r="N68" s="464"/>
      <c r="O68" s="457" t="e">
        <f ca="1">IFERROR(O64+O66,O64)</f>
        <v>#N/A</v>
      </c>
      <c r="P68" s="458"/>
    </row>
    <row r="69" spans="1:16" ht="10.5" customHeight="1">
      <c r="A69" s="433" t="s">
        <v>13659</v>
      </c>
      <c r="B69" s="434"/>
      <c r="C69" s="434"/>
      <c r="D69" s="434"/>
      <c r="E69" s="434"/>
      <c r="F69" s="434"/>
      <c r="G69" s="434"/>
      <c r="H69" s="434"/>
      <c r="I69" s="434"/>
      <c r="J69" s="434"/>
      <c r="K69" s="434"/>
      <c r="L69" s="434"/>
      <c r="M69" s="434"/>
      <c r="N69" s="434"/>
      <c r="O69" s="434"/>
      <c r="P69" s="435"/>
    </row>
    <row r="70" spans="1:16" ht="10.5" customHeight="1">
      <c r="A70" s="436"/>
      <c r="B70" s="437"/>
      <c r="C70" s="437"/>
      <c r="D70" s="437"/>
      <c r="E70" s="437"/>
      <c r="F70" s="437"/>
      <c r="G70" s="437"/>
      <c r="H70" s="437"/>
      <c r="I70" s="437"/>
      <c r="J70" s="437"/>
      <c r="K70" s="437"/>
      <c r="L70" s="437"/>
      <c r="M70" s="437"/>
      <c r="N70" s="437"/>
      <c r="O70" s="437"/>
      <c r="P70" s="438"/>
    </row>
    <row r="71" spans="1:16" s="79" customFormat="1" ht="9" customHeight="1">
      <c r="A71" s="439" t="s">
        <v>13660</v>
      </c>
      <c r="B71" s="440"/>
      <c r="C71" s="440"/>
      <c r="D71" s="440"/>
      <c r="E71" s="440"/>
      <c r="F71" s="440"/>
      <c r="G71" s="440"/>
      <c r="H71" s="440"/>
      <c r="I71" s="440"/>
      <c r="J71" s="440"/>
      <c r="K71" s="440"/>
      <c r="L71" s="440"/>
      <c r="M71" s="440"/>
      <c r="N71" s="440"/>
      <c r="O71" s="440"/>
      <c r="P71" s="441"/>
    </row>
    <row r="72" spans="1:16" s="80" customFormat="1" ht="9" customHeight="1">
      <c r="A72" s="442"/>
      <c r="B72" s="443"/>
      <c r="C72" s="443"/>
      <c r="D72" s="443"/>
      <c r="E72" s="443"/>
      <c r="F72" s="443"/>
      <c r="G72" s="443"/>
      <c r="H72" s="443"/>
      <c r="I72" s="443"/>
      <c r="J72" s="443"/>
      <c r="K72" s="443"/>
      <c r="L72" s="443"/>
      <c r="M72" s="443"/>
      <c r="N72" s="443"/>
      <c r="O72" s="443"/>
      <c r="P72" s="444"/>
    </row>
    <row r="73" spans="1:16" ht="10.5" customHeight="1">
      <c r="A73" s="433" t="s">
        <v>13661</v>
      </c>
      <c r="B73" s="445"/>
      <c r="C73" s="445"/>
      <c r="D73" s="445"/>
      <c r="E73" s="445"/>
      <c r="F73" s="445"/>
      <c r="G73" s="445"/>
      <c r="H73" s="445"/>
      <c r="I73" s="445"/>
      <c r="J73" s="445"/>
      <c r="K73" s="445"/>
      <c r="L73" s="445"/>
      <c r="M73" s="445"/>
      <c r="N73" s="445"/>
      <c r="O73" s="445"/>
      <c r="P73" s="446"/>
    </row>
    <row r="74" spans="1:16" s="80" customFormat="1" ht="10.5" customHeight="1">
      <c r="A74" s="447"/>
      <c r="B74" s="448"/>
      <c r="C74" s="448"/>
      <c r="D74" s="448"/>
      <c r="E74" s="448"/>
      <c r="F74" s="448"/>
      <c r="G74" s="448"/>
      <c r="H74" s="448"/>
      <c r="I74" s="448"/>
      <c r="J74" s="448"/>
      <c r="K74" s="448"/>
      <c r="L74" s="448"/>
      <c r="M74" s="448"/>
      <c r="N74" s="448"/>
      <c r="O74" s="448"/>
      <c r="P74" s="449"/>
    </row>
    <row r="75" spans="1:16" ht="10.5" customHeight="1">
      <c r="A75" s="450"/>
      <c r="B75" s="451"/>
      <c r="C75" s="451"/>
      <c r="D75" s="451"/>
      <c r="E75" s="451"/>
      <c r="F75" s="451"/>
      <c r="G75" s="451"/>
      <c r="H75" s="451"/>
      <c r="I75" s="451"/>
      <c r="J75" s="451"/>
      <c r="K75" s="451"/>
      <c r="L75" s="451"/>
      <c r="M75" s="451"/>
      <c r="N75" s="451"/>
      <c r="O75" s="451"/>
      <c r="P75" s="452"/>
    </row>
  </sheetData>
  <mergeCells count="51">
    <mergeCell ref="A63:B63"/>
    <mergeCell ref="A62:B62"/>
    <mergeCell ref="C62:D62"/>
    <mergeCell ref="C63:D63"/>
    <mergeCell ref="L63:P63"/>
    <mergeCell ref="F62:K62"/>
    <mergeCell ref="L62:N62"/>
    <mergeCell ref="E63:F63"/>
    <mergeCell ref="F61:K61"/>
    <mergeCell ref="A61:B61"/>
    <mergeCell ref="C61:D61"/>
    <mergeCell ref="L61:P61"/>
    <mergeCell ref="O62:P62"/>
    <mergeCell ref="A69:P70"/>
    <mergeCell ref="A71:P72"/>
    <mergeCell ref="A73:P75"/>
    <mergeCell ref="A64:B68"/>
    <mergeCell ref="O64:P64"/>
    <mergeCell ref="O66:P66"/>
    <mergeCell ref="O68:P68"/>
    <mergeCell ref="C64:D68"/>
    <mergeCell ref="L65:P65"/>
    <mergeCell ref="L67:P67"/>
    <mergeCell ref="L64:N64"/>
    <mergeCell ref="L66:N66"/>
    <mergeCell ref="L68:N68"/>
    <mergeCell ref="J64:K68"/>
    <mergeCell ref="E64:F68"/>
    <mergeCell ref="A11:P11"/>
    <mergeCell ref="A12:P12"/>
    <mergeCell ref="A13:A15"/>
    <mergeCell ref="B13:E15"/>
    <mergeCell ref="F13:F15"/>
    <mergeCell ref="G13:G15"/>
    <mergeCell ref="H13:H15"/>
    <mergeCell ref="J13:J15"/>
    <mergeCell ref="K13:K15"/>
    <mergeCell ref="L13:L15"/>
    <mergeCell ref="M13:M15"/>
    <mergeCell ref="N13:N15"/>
    <mergeCell ref="O13:O15"/>
    <mergeCell ref="P13:P15"/>
    <mergeCell ref="I13:I15"/>
    <mergeCell ref="A9:B9"/>
    <mergeCell ref="C9:D9"/>
    <mergeCell ref="F9:N9"/>
    <mergeCell ref="O9:P9"/>
    <mergeCell ref="A10:B10"/>
    <mergeCell ref="C10:D10"/>
    <mergeCell ref="F10:N10"/>
    <mergeCell ref="O10:P10"/>
  </mergeCells>
  <conditionalFormatting sqref="A16:P60">
    <cfRule type="expression" dxfId="87" priority="1">
      <formula>MOD(ROW(),2)=0</formula>
    </cfRule>
  </conditionalFormatting>
  <dataValidations count="2">
    <dataValidation type="list" allowBlank="1" showInputMessage="1" showErrorMessage="1" sqref="O10:P10" xr:uid="{00000000-0002-0000-0600-000000000000}">
      <formula1>"EUR,USD,YEN"</formula1>
    </dataValidation>
    <dataValidation type="list" allowBlank="1" showInputMessage="1" showErrorMessage="1" sqref="A10:B10" xr:uid="{00000000-0002-0000-0600-000001000000}">
      <formula1>"FATTURA PROFORMA,FATTURA,PACKING LIST"</formula1>
    </dataValidation>
  </dataValidations>
  <printOptions horizontalCentered="1"/>
  <pageMargins left="0.19685039370078741" right="0.19685039370078741" top="0.39370078740157483" bottom="0.19685039370078741" header="0" footer="0"/>
  <pageSetup paperSize="9" scale="80" orientation="portrait" horizontalDpi="360" verticalDpi="36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11"/>
  <dimension ref="A1:E9618"/>
  <sheetViews>
    <sheetView workbookViewId="0">
      <selection activeCell="E11" sqref="E11"/>
    </sheetView>
  </sheetViews>
  <sheetFormatPr defaultRowHeight="14.5"/>
  <cols>
    <col min="1" max="1" width="12.1796875" style="193" bestFit="1" customWidth="1"/>
    <col min="2" max="2" width="37" bestFit="1" customWidth="1"/>
    <col min="3" max="3" width="15.81640625" bestFit="1" customWidth="1"/>
    <col min="4" max="4" width="35.26953125" bestFit="1" customWidth="1"/>
    <col min="5" max="5" width="19.54296875" bestFit="1" customWidth="1"/>
    <col min="6" max="6" width="14.26953125" bestFit="1" customWidth="1"/>
    <col min="7" max="7" width="13.26953125" bestFit="1" customWidth="1"/>
    <col min="8" max="8" width="19.54296875" bestFit="1" customWidth="1"/>
    <col min="9" max="9" width="14.26953125" bestFit="1" customWidth="1"/>
    <col min="10" max="10" width="35.26953125" bestFit="1" customWidth="1"/>
    <col min="11" max="11" width="13.26953125" bestFit="1" customWidth="1"/>
    <col min="12" max="12" width="19.54296875" bestFit="1" customWidth="1"/>
  </cols>
  <sheetData>
    <row r="1" spans="1:5">
      <c r="A1" s="193" t="s">
        <v>4889</v>
      </c>
      <c r="B1" t="s">
        <v>4890</v>
      </c>
      <c r="C1" t="s">
        <v>27426</v>
      </c>
      <c r="D1" t="s">
        <v>13628</v>
      </c>
      <c r="E1" t="s">
        <v>13629</v>
      </c>
    </row>
    <row r="2" spans="1:5">
      <c r="A2" s="193" t="s">
        <v>27774</v>
      </c>
      <c r="B2" s="198" t="s">
        <v>4989</v>
      </c>
      <c r="C2" s="198">
        <v>45632</v>
      </c>
      <c r="D2" t="s">
        <v>38359</v>
      </c>
      <c r="E2">
        <v>6.13</v>
      </c>
    </row>
    <row r="3" spans="1:5">
      <c r="A3" s="193" t="s">
        <v>27773</v>
      </c>
      <c r="B3" s="198" t="s">
        <v>9858</v>
      </c>
      <c r="C3" s="198">
        <v>45632</v>
      </c>
      <c r="D3" t="s">
        <v>38360</v>
      </c>
      <c r="E3">
        <v>7.49</v>
      </c>
    </row>
    <row r="4" spans="1:5">
      <c r="A4" s="193" t="s">
        <v>27781</v>
      </c>
      <c r="B4" s="198" t="s">
        <v>11197</v>
      </c>
      <c r="C4" s="198">
        <v>45630</v>
      </c>
      <c r="D4" t="s">
        <v>38361</v>
      </c>
      <c r="E4">
        <v>47.41</v>
      </c>
    </row>
    <row r="5" spans="1:5">
      <c r="A5" s="193" t="s">
        <v>27779</v>
      </c>
      <c r="B5" s="198" t="s">
        <v>10751</v>
      </c>
      <c r="C5" s="198">
        <v>45630</v>
      </c>
      <c r="D5" t="s">
        <v>38361</v>
      </c>
      <c r="E5">
        <v>8.15</v>
      </c>
    </row>
    <row r="6" spans="1:5">
      <c r="A6" s="193" t="s">
        <v>27776</v>
      </c>
      <c r="B6" s="198" t="s">
        <v>27376</v>
      </c>
      <c r="C6" s="198">
        <v>45630</v>
      </c>
      <c r="D6" t="s">
        <v>38361</v>
      </c>
      <c r="E6">
        <v>0.89</v>
      </c>
    </row>
    <row r="7" spans="1:5">
      <c r="A7" s="193" t="s">
        <v>27780</v>
      </c>
      <c r="B7" s="198" t="s">
        <v>11205</v>
      </c>
      <c r="C7" s="198">
        <v>45630</v>
      </c>
      <c r="D7" t="s">
        <v>38362</v>
      </c>
      <c r="E7">
        <v>0.82</v>
      </c>
    </row>
    <row r="8" spans="1:5">
      <c r="A8" s="193" t="s">
        <v>27775</v>
      </c>
      <c r="B8" s="198" t="s">
        <v>10865</v>
      </c>
      <c r="C8" s="198">
        <v>45630</v>
      </c>
      <c r="D8" t="s">
        <v>38361</v>
      </c>
      <c r="E8">
        <v>46.57</v>
      </c>
    </row>
    <row r="9" spans="1:5">
      <c r="A9" s="193" t="s">
        <v>27778</v>
      </c>
      <c r="B9" s="198" t="s">
        <v>8756</v>
      </c>
      <c r="C9" s="198">
        <v>45630</v>
      </c>
      <c r="D9" t="s">
        <v>38361</v>
      </c>
      <c r="E9">
        <v>0</v>
      </c>
    </row>
    <row r="10" spans="1:5">
      <c r="A10" s="193" t="s">
        <v>27782</v>
      </c>
      <c r="B10" s="198" t="s">
        <v>5040</v>
      </c>
      <c r="C10" s="198">
        <v>45630</v>
      </c>
      <c r="D10" t="s">
        <v>38363</v>
      </c>
      <c r="E10">
        <v>1.39</v>
      </c>
    </row>
    <row r="11" spans="1:5">
      <c r="A11" s="193" t="s">
        <v>27777</v>
      </c>
      <c r="B11" s="198" t="s">
        <v>6693</v>
      </c>
      <c r="C11" s="198">
        <v>45630</v>
      </c>
      <c r="D11" t="s">
        <v>38362</v>
      </c>
      <c r="E11">
        <v>7.41</v>
      </c>
    </row>
    <row r="12" spans="1:5">
      <c r="A12" s="193" t="s">
        <v>27789</v>
      </c>
      <c r="B12" s="198" t="s">
        <v>7258</v>
      </c>
      <c r="C12" s="198">
        <v>45629</v>
      </c>
      <c r="D12" t="s">
        <v>38364</v>
      </c>
      <c r="E12">
        <v>30.91</v>
      </c>
    </row>
    <row r="13" spans="1:5">
      <c r="A13" s="193" t="s">
        <v>27791</v>
      </c>
      <c r="B13" s="198" t="s">
        <v>9266</v>
      </c>
      <c r="C13" s="198">
        <v>45629</v>
      </c>
      <c r="D13" t="s">
        <v>38364</v>
      </c>
      <c r="E13">
        <v>10.33</v>
      </c>
    </row>
    <row r="14" spans="1:5">
      <c r="A14" s="193" t="s">
        <v>27796</v>
      </c>
      <c r="B14" s="198" t="s">
        <v>7335</v>
      </c>
      <c r="C14" s="198">
        <v>45629</v>
      </c>
      <c r="D14" t="s">
        <v>38364</v>
      </c>
      <c r="E14">
        <v>5.58</v>
      </c>
    </row>
    <row r="15" spans="1:5">
      <c r="A15" s="193" t="s">
        <v>27794</v>
      </c>
      <c r="B15" s="198" t="s">
        <v>7333</v>
      </c>
      <c r="C15" s="198">
        <v>45629</v>
      </c>
      <c r="D15" t="s">
        <v>38364</v>
      </c>
      <c r="E15">
        <v>40.78</v>
      </c>
    </row>
    <row r="16" spans="1:5">
      <c r="A16" s="193" t="s">
        <v>27788</v>
      </c>
      <c r="B16" s="198" t="s">
        <v>7330</v>
      </c>
      <c r="C16" s="198">
        <v>45629</v>
      </c>
      <c r="D16" t="s">
        <v>38364</v>
      </c>
      <c r="E16">
        <v>7.31</v>
      </c>
    </row>
    <row r="17" spans="1:5">
      <c r="A17" s="193" t="s">
        <v>27783</v>
      </c>
      <c r="B17" s="198" t="s">
        <v>7323</v>
      </c>
      <c r="C17" s="198">
        <v>45629</v>
      </c>
      <c r="D17" t="s">
        <v>38364</v>
      </c>
      <c r="E17">
        <v>5.85</v>
      </c>
    </row>
    <row r="18" spans="1:5">
      <c r="A18" s="193" t="s">
        <v>27792</v>
      </c>
      <c r="B18" s="198" t="s">
        <v>10982</v>
      </c>
      <c r="C18" s="198">
        <v>45629</v>
      </c>
      <c r="D18" t="s">
        <v>38364</v>
      </c>
      <c r="E18">
        <v>0</v>
      </c>
    </row>
    <row r="19" spans="1:5">
      <c r="A19" s="193" t="s">
        <v>27790</v>
      </c>
      <c r="B19" s="198" t="s">
        <v>5032</v>
      </c>
      <c r="C19" s="198">
        <v>45629</v>
      </c>
      <c r="D19" t="s">
        <v>38359</v>
      </c>
      <c r="E19">
        <v>10.08</v>
      </c>
    </row>
    <row r="20" spans="1:5">
      <c r="A20" s="193" t="s">
        <v>27787</v>
      </c>
      <c r="B20" s="198" t="s">
        <v>18317</v>
      </c>
      <c r="C20" s="198">
        <v>45629</v>
      </c>
      <c r="D20" t="s">
        <v>38365</v>
      </c>
      <c r="E20">
        <v>11.11</v>
      </c>
    </row>
    <row r="21" spans="1:5">
      <c r="A21" s="193" t="s">
        <v>27784</v>
      </c>
      <c r="B21" s="198" t="s">
        <v>8296</v>
      </c>
      <c r="C21" s="198">
        <v>45629</v>
      </c>
      <c r="D21" t="s">
        <v>38364</v>
      </c>
      <c r="E21">
        <v>29</v>
      </c>
    </row>
    <row r="22" spans="1:5">
      <c r="A22" s="193" t="s">
        <v>27786</v>
      </c>
      <c r="B22" s="198" t="s">
        <v>18318</v>
      </c>
      <c r="C22" s="198">
        <v>45629</v>
      </c>
      <c r="D22" t="s">
        <v>38365</v>
      </c>
      <c r="E22">
        <v>9.85</v>
      </c>
    </row>
    <row r="23" spans="1:5">
      <c r="A23" s="193" t="s">
        <v>27785</v>
      </c>
      <c r="B23" s="198" t="s">
        <v>18319</v>
      </c>
      <c r="C23" s="198">
        <v>45629</v>
      </c>
      <c r="D23" t="s">
        <v>38365</v>
      </c>
      <c r="E23">
        <v>49.18</v>
      </c>
    </row>
    <row r="24" spans="1:5">
      <c r="A24" s="193" t="s">
        <v>26652</v>
      </c>
      <c r="B24" s="198" t="s">
        <v>5006</v>
      </c>
      <c r="C24" s="198">
        <v>45629</v>
      </c>
      <c r="D24" t="s">
        <v>38359</v>
      </c>
      <c r="E24">
        <v>143.44</v>
      </c>
    </row>
    <row r="25" spans="1:5">
      <c r="A25" s="193" t="s">
        <v>27793</v>
      </c>
      <c r="B25" s="198" t="s">
        <v>8871</v>
      </c>
      <c r="C25" s="198">
        <v>45629</v>
      </c>
      <c r="D25" t="s">
        <v>38364</v>
      </c>
      <c r="E25">
        <v>7.09</v>
      </c>
    </row>
    <row r="26" spans="1:5">
      <c r="A26" s="193" t="s">
        <v>27795</v>
      </c>
      <c r="B26" s="198" t="s">
        <v>5030</v>
      </c>
      <c r="C26" s="198">
        <v>45629</v>
      </c>
      <c r="D26" t="s">
        <v>38359</v>
      </c>
      <c r="E26">
        <v>10.52</v>
      </c>
    </row>
    <row r="27" spans="1:5">
      <c r="A27" s="193" t="s">
        <v>27797</v>
      </c>
      <c r="B27" s="198" t="s">
        <v>9701</v>
      </c>
      <c r="C27" s="198">
        <v>45629</v>
      </c>
      <c r="D27" t="s">
        <v>38364</v>
      </c>
      <c r="E27">
        <v>4.24</v>
      </c>
    </row>
    <row r="28" spans="1:5">
      <c r="A28" s="193" t="s">
        <v>27798</v>
      </c>
      <c r="B28" s="198" t="s">
        <v>11056</v>
      </c>
      <c r="C28" s="198">
        <v>45628</v>
      </c>
      <c r="D28" t="s">
        <v>38366</v>
      </c>
      <c r="E28">
        <v>14.25</v>
      </c>
    </row>
    <row r="29" spans="1:5">
      <c r="A29" s="193" t="s">
        <v>27802</v>
      </c>
      <c r="B29" s="198" t="s">
        <v>11058</v>
      </c>
      <c r="C29" s="198">
        <v>45628</v>
      </c>
      <c r="D29" t="s">
        <v>38366</v>
      </c>
      <c r="E29">
        <v>45.9</v>
      </c>
    </row>
    <row r="30" spans="1:5">
      <c r="A30" s="193" t="s">
        <v>27801</v>
      </c>
      <c r="B30" s="198" t="s">
        <v>11054</v>
      </c>
      <c r="C30" s="198">
        <v>45628</v>
      </c>
      <c r="D30" t="s">
        <v>38366</v>
      </c>
      <c r="E30">
        <v>5.89</v>
      </c>
    </row>
    <row r="31" spans="1:5">
      <c r="A31" s="193" t="s">
        <v>27799</v>
      </c>
      <c r="B31" s="198" t="s">
        <v>9811</v>
      </c>
      <c r="C31" s="198">
        <v>45628</v>
      </c>
      <c r="D31" t="s">
        <v>38367</v>
      </c>
      <c r="E31">
        <v>12.92</v>
      </c>
    </row>
    <row r="32" spans="1:5">
      <c r="A32" s="193" t="s">
        <v>27800</v>
      </c>
      <c r="B32" s="198" t="s">
        <v>11052</v>
      </c>
      <c r="C32" s="198">
        <v>45628</v>
      </c>
      <c r="D32" t="s">
        <v>38366</v>
      </c>
      <c r="E32">
        <v>6.35</v>
      </c>
    </row>
    <row r="33" spans="1:5">
      <c r="A33" s="193" t="s">
        <v>27809</v>
      </c>
      <c r="B33" s="198" t="s">
        <v>5046</v>
      </c>
      <c r="C33" s="198">
        <v>45627</v>
      </c>
      <c r="D33" t="s">
        <v>38368</v>
      </c>
      <c r="E33">
        <v>13.66</v>
      </c>
    </row>
    <row r="34" spans="1:5">
      <c r="A34" s="193" t="s">
        <v>15601</v>
      </c>
      <c r="B34" s="198" t="s">
        <v>5047</v>
      </c>
      <c r="C34" s="198">
        <v>45627</v>
      </c>
      <c r="D34" t="s">
        <v>38368</v>
      </c>
      <c r="E34">
        <v>18.46</v>
      </c>
    </row>
    <row r="35" spans="1:5">
      <c r="A35" s="193" t="s">
        <v>27806</v>
      </c>
      <c r="B35" s="198" t="s">
        <v>5002</v>
      </c>
      <c r="C35" s="198">
        <v>45627</v>
      </c>
      <c r="D35" t="s">
        <v>38359</v>
      </c>
      <c r="E35">
        <v>49.18</v>
      </c>
    </row>
    <row r="36" spans="1:5">
      <c r="A36" s="193" t="s">
        <v>27811</v>
      </c>
      <c r="B36" s="198" t="s">
        <v>5044</v>
      </c>
      <c r="C36" s="198">
        <v>45627</v>
      </c>
      <c r="D36" t="s">
        <v>38368</v>
      </c>
      <c r="E36">
        <v>34.9</v>
      </c>
    </row>
    <row r="37" spans="1:5">
      <c r="A37" s="193" t="s">
        <v>27803</v>
      </c>
      <c r="B37" s="198" t="s">
        <v>27371</v>
      </c>
      <c r="C37" s="198">
        <v>45627</v>
      </c>
      <c r="D37" t="s">
        <v>38359</v>
      </c>
      <c r="E37">
        <v>0.61</v>
      </c>
    </row>
    <row r="38" spans="1:5">
      <c r="A38" s="193" t="s">
        <v>15616</v>
      </c>
      <c r="B38" s="198" t="s">
        <v>5053</v>
      </c>
      <c r="C38" s="198">
        <v>45627</v>
      </c>
      <c r="D38" t="s">
        <v>38368</v>
      </c>
      <c r="E38">
        <v>4.43</v>
      </c>
    </row>
    <row r="39" spans="1:5">
      <c r="A39" s="193" t="s">
        <v>27809</v>
      </c>
      <c r="B39" s="198" t="s">
        <v>5046</v>
      </c>
      <c r="C39" s="198">
        <v>45627</v>
      </c>
      <c r="D39" t="s">
        <v>38368</v>
      </c>
      <c r="E39">
        <v>7.65</v>
      </c>
    </row>
    <row r="40" spans="1:5">
      <c r="A40" s="193" t="s">
        <v>27805</v>
      </c>
      <c r="B40" s="198" t="s">
        <v>5008</v>
      </c>
      <c r="C40" s="198">
        <v>45627</v>
      </c>
      <c r="D40" t="s">
        <v>38368</v>
      </c>
      <c r="E40">
        <v>31.54</v>
      </c>
    </row>
    <row r="41" spans="1:5">
      <c r="A41" s="193" t="s">
        <v>27810</v>
      </c>
      <c r="B41" s="198" t="s">
        <v>5045</v>
      </c>
      <c r="C41" s="198">
        <v>45627</v>
      </c>
      <c r="D41" t="s">
        <v>38368</v>
      </c>
      <c r="E41">
        <v>0</v>
      </c>
    </row>
    <row r="42" spans="1:5">
      <c r="A42" s="193" t="s">
        <v>15601</v>
      </c>
      <c r="B42" s="198" t="s">
        <v>5047</v>
      </c>
      <c r="C42" s="198">
        <v>45627</v>
      </c>
      <c r="D42" t="s">
        <v>38368</v>
      </c>
      <c r="E42">
        <v>88.04</v>
      </c>
    </row>
    <row r="43" spans="1:5">
      <c r="A43" s="193" t="s">
        <v>27804</v>
      </c>
      <c r="B43" s="198" t="s">
        <v>5036</v>
      </c>
      <c r="C43" s="198">
        <v>45627</v>
      </c>
      <c r="D43" t="s">
        <v>38368</v>
      </c>
      <c r="E43">
        <v>57</v>
      </c>
    </row>
    <row r="44" spans="1:5">
      <c r="A44" s="193" t="s">
        <v>27807</v>
      </c>
      <c r="B44" s="198" t="s">
        <v>5056</v>
      </c>
      <c r="C44" s="198">
        <v>45627</v>
      </c>
      <c r="D44" t="s">
        <v>38368</v>
      </c>
      <c r="E44">
        <v>217.21</v>
      </c>
    </row>
    <row r="45" spans="1:5">
      <c r="A45" s="193" t="s">
        <v>27808</v>
      </c>
      <c r="B45" s="198" t="s">
        <v>11306</v>
      </c>
      <c r="C45" s="198">
        <v>45627</v>
      </c>
      <c r="D45" t="s">
        <v>38359</v>
      </c>
      <c r="E45">
        <v>0.43</v>
      </c>
    </row>
    <row r="46" spans="1:5">
      <c r="A46" s="193" t="s">
        <v>27810</v>
      </c>
      <c r="B46" s="198" t="s">
        <v>5045</v>
      </c>
      <c r="C46" s="198">
        <v>45627</v>
      </c>
      <c r="D46" t="s">
        <v>38368</v>
      </c>
      <c r="E46">
        <v>4.0599999999999996</v>
      </c>
    </row>
    <row r="47" spans="1:5">
      <c r="A47" s="193" t="s">
        <v>27805</v>
      </c>
      <c r="B47" s="198" t="s">
        <v>5008</v>
      </c>
      <c r="C47" s="198">
        <v>45627</v>
      </c>
      <c r="D47" t="s">
        <v>38368</v>
      </c>
      <c r="E47">
        <v>0.88</v>
      </c>
    </row>
    <row r="48" spans="1:5">
      <c r="A48" s="193" t="s">
        <v>27812</v>
      </c>
      <c r="B48" s="198" t="s">
        <v>6640</v>
      </c>
      <c r="C48" s="198">
        <v>45602</v>
      </c>
      <c r="D48" t="s">
        <v>38369</v>
      </c>
      <c r="E48">
        <v>10.67</v>
      </c>
    </row>
    <row r="49" spans="1:5">
      <c r="A49" s="193" t="s">
        <v>27817</v>
      </c>
      <c r="B49" s="198" t="s">
        <v>7220</v>
      </c>
      <c r="C49" s="198">
        <v>45600</v>
      </c>
      <c r="D49" t="s">
        <v>38370</v>
      </c>
      <c r="E49">
        <v>18.7</v>
      </c>
    </row>
    <row r="50" spans="1:5">
      <c r="A50" s="193" t="s">
        <v>27820</v>
      </c>
      <c r="B50" s="198" t="s">
        <v>10890</v>
      </c>
      <c r="C50" s="198">
        <v>45600</v>
      </c>
      <c r="D50" t="s">
        <v>38371</v>
      </c>
      <c r="E50">
        <v>40.99</v>
      </c>
    </row>
    <row r="51" spans="1:5">
      <c r="A51" s="193" t="s">
        <v>27815</v>
      </c>
      <c r="B51" s="198" t="s">
        <v>8283</v>
      </c>
      <c r="C51" s="198">
        <v>45600</v>
      </c>
      <c r="D51" t="s">
        <v>38372</v>
      </c>
      <c r="E51">
        <v>9.9</v>
      </c>
    </row>
    <row r="52" spans="1:5">
      <c r="A52" s="193" t="s">
        <v>27814</v>
      </c>
      <c r="B52" s="198" t="s">
        <v>8094</v>
      </c>
      <c r="C52" s="198">
        <v>45600</v>
      </c>
      <c r="D52" t="s">
        <v>38370</v>
      </c>
      <c r="E52">
        <v>10.01</v>
      </c>
    </row>
    <row r="53" spans="1:5">
      <c r="A53" s="193" t="s">
        <v>27816</v>
      </c>
      <c r="B53" s="198" t="s">
        <v>8305</v>
      </c>
      <c r="C53" s="198">
        <v>45600</v>
      </c>
      <c r="D53" t="s">
        <v>38370</v>
      </c>
      <c r="E53">
        <v>0.65</v>
      </c>
    </row>
    <row r="54" spans="1:5">
      <c r="A54" s="193" t="s">
        <v>27821</v>
      </c>
      <c r="B54" s="198" t="s">
        <v>10891</v>
      </c>
      <c r="C54" s="198">
        <v>45600</v>
      </c>
      <c r="D54" t="s">
        <v>38371</v>
      </c>
      <c r="E54">
        <v>34.9</v>
      </c>
    </row>
    <row r="55" spans="1:5">
      <c r="A55" s="193" t="s">
        <v>27813</v>
      </c>
      <c r="B55" s="198" t="s">
        <v>8247</v>
      </c>
      <c r="C55" s="198">
        <v>45600</v>
      </c>
      <c r="D55" t="s">
        <v>38372</v>
      </c>
      <c r="E55">
        <v>34.9</v>
      </c>
    </row>
    <row r="56" spans="1:5">
      <c r="A56" s="193" t="s">
        <v>27822</v>
      </c>
      <c r="B56" s="198" t="s">
        <v>27428</v>
      </c>
      <c r="C56" s="198">
        <v>45600</v>
      </c>
      <c r="D56" t="s">
        <v>38373</v>
      </c>
      <c r="E56">
        <v>9.57</v>
      </c>
    </row>
    <row r="57" spans="1:5">
      <c r="A57" s="193" t="s">
        <v>27819</v>
      </c>
      <c r="B57" s="198" t="s">
        <v>10889</v>
      </c>
      <c r="C57" s="198">
        <v>45600</v>
      </c>
      <c r="D57" t="s">
        <v>38371</v>
      </c>
      <c r="E57">
        <v>0.69</v>
      </c>
    </row>
    <row r="58" spans="1:5">
      <c r="A58" s="193" t="s">
        <v>27818</v>
      </c>
      <c r="B58" s="198" t="s">
        <v>10888</v>
      </c>
      <c r="C58" s="198">
        <v>45600</v>
      </c>
      <c r="D58" t="s">
        <v>38371</v>
      </c>
      <c r="E58">
        <v>4.5999999999999996</v>
      </c>
    </row>
    <row r="59" spans="1:5">
      <c r="A59" s="193" t="s">
        <v>27829</v>
      </c>
      <c r="B59" s="198" t="s">
        <v>11453</v>
      </c>
      <c r="C59" s="198">
        <v>45599</v>
      </c>
      <c r="D59" t="s">
        <v>38374</v>
      </c>
      <c r="E59">
        <v>0.85</v>
      </c>
    </row>
    <row r="60" spans="1:5">
      <c r="A60" s="193" t="s">
        <v>27827</v>
      </c>
      <c r="B60" s="198" t="s">
        <v>9689</v>
      </c>
      <c r="C60" s="198">
        <v>45599</v>
      </c>
      <c r="D60" t="s">
        <v>38374</v>
      </c>
      <c r="E60">
        <v>18.53</v>
      </c>
    </row>
    <row r="61" spans="1:5">
      <c r="A61" s="193" t="s">
        <v>27825</v>
      </c>
      <c r="B61" s="198" t="s">
        <v>10609</v>
      </c>
      <c r="C61" s="198">
        <v>45599</v>
      </c>
      <c r="D61" t="s">
        <v>38375</v>
      </c>
      <c r="E61">
        <v>1.99</v>
      </c>
    </row>
    <row r="62" spans="1:5">
      <c r="A62" s="193" t="s">
        <v>27826</v>
      </c>
      <c r="B62" s="198" t="s">
        <v>6077</v>
      </c>
      <c r="C62" s="198">
        <v>45599</v>
      </c>
      <c r="D62" t="s">
        <v>38374</v>
      </c>
      <c r="E62">
        <v>18.37</v>
      </c>
    </row>
    <row r="63" spans="1:5">
      <c r="A63" s="193" t="s">
        <v>27824</v>
      </c>
      <c r="B63" s="198" t="s">
        <v>9698</v>
      </c>
      <c r="C63" s="198">
        <v>45599</v>
      </c>
      <c r="D63" t="s">
        <v>38374</v>
      </c>
      <c r="E63">
        <v>7.18</v>
      </c>
    </row>
    <row r="64" spans="1:5">
      <c r="A64" s="193" t="s">
        <v>27828</v>
      </c>
      <c r="B64" s="198" t="s">
        <v>7155</v>
      </c>
      <c r="C64" s="198">
        <v>45599</v>
      </c>
      <c r="D64" t="s">
        <v>38375</v>
      </c>
      <c r="E64">
        <v>39</v>
      </c>
    </row>
    <row r="65" spans="1:5">
      <c r="A65" s="193" t="s">
        <v>27823</v>
      </c>
      <c r="B65" s="198" t="s">
        <v>9687</v>
      </c>
      <c r="C65" s="198">
        <v>45599</v>
      </c>
      <c r="D65" t="s">
        <v>38374</v>
      </c>
      <c r="E65">
        <v>44</v>
      </c>
    </row>
    <row r="66" spans="1:5">
      <c r="A66" s="193" t="s">
        <v>27843</v>
      </c>
      <c r="B66" s="198" t="s">
        <v>6394</v>
      </c>
      <c r="C66" s="198">
        <v>45597</v>
      </c>
      <c r="D66" t="s">
        <v>38376</v>
      </c>
      <c r="E66">
        <v>39.340000000000003</v>
      </c>
    </row>
    <row r="67" spans="1:5">
      <c r="A67" s="193" t="s">
        <v>27839</v>
      </c>
      <c r="B67" s="198" t="s">
        <v>6113</v>
      </c>
      <c r="C67" s="198">
        <v>45597</v>
      </c>
      <c r="D67" t="s">
        <v>38376</v>
      </c>
      <c r="E67">
        <v>15.2</v>
      </c>
    </row>
    <row r="68" spans="1:5">
      <c r="A68" s="193" t="s">
        <v>27847</v>
      </c>
      <c r="B68" s="198" t="s">
        <v>5520</v>
      </c>
      <c r="C68" s="198">
        <v>45597</v>
      </c>
      <c r="D68" t="s">
        <v>38376</v>
      </c>
      <c r="E68">
        <v>4.43</v>
      </c>
    </row>
    <row r="69" spans="1:5">
      <c r="A69" s="193" t="s">
        <v>27836</v>
      </c>
      <c r="B69" s="198" t="s">
        <v>6398</v>
      </c>
      <c r="C69" s="198">
        <v>45597</v>
      </c>
      <c r="D69" t="s">
        <v>38376</v>
      </c>
      <c r="E69">
        <v>3.74</v>
      </c>
    </row>
    <row r="70" spans="1:5">
      <c r="A70" s="193" t="s">
        <v>27830</v>
      </c>
      <c r="B70" s="198" t="s">
        <v>6421</v>
      </c>
      <c r="C70" s="198">
        <v>45597</v>
      </c>
      <c r="D70" t="s">
        <v>38376</v>
      </c>
      <c r="E70">
        <v>23</v>
      </c>
    </row>
    <row r="71" spans="1:5">
      <c r="A71" s="193" t="s">
        <v>27845</v>
      </c>
      <c r="B71" s="198" t="s">
        <v>5374</v>
      </c>
      <c r="C71" s="198">
        <v>45597</v>
      </c>
      <c r="D71" t="s">
        <v>38376</v>
      </c>
      <c r="E71">
        <v>95.03</v>
      </c>
    </row>
    <row r="72" spans="1:5">
      <c r="A72" s="193" t="s">
        <v>27850</v>
      </c>
      <c r="B72" s="198" t="s">
        <v>5521</v>
      </c>
      <c r="C72" s="198">
        <v>45597</v>
      </c>
      <c r="D72" t="s">
        <v>38376</v>
      </c>
      <c r="E72">
        <v>7.12</v>
      </c>
    </row>
    <row r="73" spans="1:5">
      <c r="A73" s="193" t="s">
        <v>27840</v>
      </c>
      <c r="B73" s="198" t="s">
        <v>5922</v>
      </c>
      <c r="C73" s="198">
        <v>45597</v>
      </c>
      <c r="D73" t="s">
        <v>38376</v>
      </c>
      <c r="E73">
        <v>22.33</v>
      </c>
    </row>
    <row r="74" spans="1:5">
      <c r="A74" s="193" t="s">
        <v>27851</v>
      </c>
      <c r="B74" s="198" t="s">
        <v>5388</v>
      </c>
      <c r="C74" s="198">
        <v>45597</v>
      </c>
      <c r="D74" t="s">
        <v>38376</v>
      </c>
      <c r="E74">
        <v>22.01</v>
      </c>
    </row>
    <row r="75" spans="1:5">
      <c r="A75" s="193" t="s">
        <v>27848</v>
      </c>
      <c r="B75" s="198" t="s">
        <v>6244</v>
      </c>
      <c r="C75" s="198">
        <v>45597</v>
      </c>
      <c r="D75" t="s">
        <v>38376</v>
      </c>
      <c r="E75">
        <v>14.55</v>
      </c>
    </row>
    <row r="76" spans="1:5">
      <c r="A76" s="193" t="s">
        <v>27835</v>
      </c>
      <c r="B76" s="198" t="s">
        <v>5392</v>
      </c>
      <c r="C76" s="198">
        <v>45597</v>
      </c>
      <c r="D76" t="s">
        <v>38376</v>
      </c>
      <c r="E76">
        <v>36.5</v>
      </c>
    </row>
    <row r="77" spans="1:5">
      <c r="A77" s="193" t="s">
        <v>27832</v>
      </c>
      <c r="B77" s="198" t="s">
        <v>5926</v>
      </c>
      <c r="C77" s="198">
        <v>45597</v>
      </c>
      <c r="D77" t="s">
        <v>38376</v>
      </c>
      <c r="E77">
        <v>80.11</v>
      </c>
    </row>
    <row r="78" spans="1:5">
      <c r="A78" s="193" t="s">
        <v>27837</v>
      </c>
      <c r="B78" s="198" t="s">
        <v>6158</v>
      </c>
      <c r="C78" s="198">
        <v>45597</v>
      </c>
      <c r="D78" t="s">
        <v>38376</v>
      </c>
      <c r="E78">
        <v>6.32</v>
      </c>
    </row>
    <row r="79" spans="1:5">
      <c r="A79" s="193" t="s">
        <v>27849</v>
      </c>
      <c r="B79" s="198" t="s">
        <v>6112</v>
      </c>
      <c r="C79" s="198">
        <v>45597</v>
      </c>
      <c r="D79" t="s">
        <v>38376</v>
      </c>
      <c r="E79">
        <v>7.05</v>
      </c>
    </row>
    <row r="80" spans="1:5">
      <c r="A80" s="193" t="s">
        <v>27831</v>
      </c>
      <c r="B80" s="198" t="s">
        <v>11319</v>
      </c>
      <c r="C80" s="198">
        <v>45597</v>
      </c>
      <c r="D80" t="s">
        <v>38376</v>
      </c>
      <c r="E80">
        <v>13.8</v>
      </c>
    </row>
    <row r="81" spans="1:5">
      <c r="A81" s="193" t="s">
        <v>27834</v>
      </c>
      <c r="B81" s="198" t="s">
        <v>5921</v>
      </c>
      <c r="C81" s="198">
        <v>45597</v>
      </c>
      <c r="D81" t="s">
        <v>38376</v>
      </c>
      <c r="E81">
        <v>2.4300000000000002</v>
      </c>
    </row>
    <row r="82" spans="1:5">
      <c r="A82" s="193" t="s">
        <v>27846</v>
      </c>
      <c r="B82" s="198" t="s">
        <v>18211</v>
      </c>
      <c r="C82" s="198">
        <v>45597</v>
      </c>
      <c r="D82" t="s">
        <v>38376</v>
      </c>
      <c r="E82">
        <v>17.72</v>
      </c>
    </row>
    <row r="83" spans="1:5">
      <c r="A83" s="193" t="s">
        <v>27842</v>
      </c>
      <c r="B83" s="198" t="s">
        <v>5375</v>
      </c>
      <c r="C83" s="198">
        <v>45597</v>
      </c>
      <c r="D83" t="s">
        <v>38376</v>
      </c>
      <c r="E83">
        <v>6.07</v>
      </c>
    </row>
    <row r="84" spans="1:5">
      <c r="A84" s="193" t="s">
        <v>27838</v>
      </c>
      <c r="B84" s="198" t="s">
        <v>7154</v>
      </c>
      <c r="C84" s="198">
        <v>45597</v>
      </c>
      <c r="D84" t="s">
        <v>38376</v>
      </c>
      <c r="E84">
        <v>3.78</v>
      </c>
    </row>
    <row r="85" spans="1:5">
      <c r="A85" s="193" t="s">
        <v>27844</v>
      </c>
      <c r="B85" s="198" t="s">
        <v>5452</v>
      </c>
      <c r="C85" s="198">
        <v>45597</v>
      </c>
      <c r="D85" t="s">
        <v>38376</v>
      </c>
      <c r="E85">
        <v>0.37</v>
      </c>
    </row>
    <row r="86" spans="1:5">
      <c r="A86" s="193" t="s">
        <v>27841</v>
      </c>
      <c r="B86" s="198" t="s">
        <v>6246</v>
      </c>
      <c r="C86" s="198">
        <v>45597</v>
      </c>
      <c r="D86" t="s">
        <v>38376</v>
      </c>
      <c r="E86">
        <v>4.5999999999999996</v>
      </c>
    </row>
    <row r="87" spans="1:5">
      <c r="A87" s="193" t="s">
        <v>27833</v>
      </c>
      <c r="B87" s="198" t="s">
        <v>18191</v>
      </c>
      <c r="C87" s="198">
        <v>45597</v>
      </c>
      <c r="D87" t="s">
        <v>38376</v>
      </c>
      <c r="E87">
        <v>36.950000000000003</v>
      </c>
    </row>
    <row r="88" spans="1:5">
      <c r="A88" s="193" t="s">
        <v>27856</v>
      </c>
      <c r="B88" s="198" t="s">
        <v>6266</v>
      </c>
      <c r="C88" s="198">
        <v>45571</v>
      </c>
      <c r="D88" t="s">
        <v>38377</v>
      </c>
      <c r="E88">
        <v>31</v>
      </c>
    </row>
    <row r="89" spans="1:5">
      <c r="A89" s="193" t="s">
        <v>27863</v>
      </c>
      <c r="B89" s="198" t="s">
        <v>6305</v>
      </c>
      <c r="C89" s="198">
        <v>45571</v>
      </c>
      <c r="D89" t="s">
        <v>38378</v>
      </c>
      <c r="E89">
        <v>18.46</v>
      </c>
    </row>
    <row r="90" spans="1:5">
      <c r="A90" s="193" t="s">
        <v>27859</v>
      </c>
      <c r="B90" s="198" t="s">
        <v>5826</v>
      </c>
      <c r="C90" s="198">
        <v>45571</v>
      </c>
      <c r="D90" t="s">
        <v>38377</v>
      </c>
      <c r="E90">
        <v>0.38</v>
      </c>
    </row>
    <row r="91" spans="1:5">
      <c r="A91" s="193" t="s">
        <v>27868</v>
      </c>
      <c r="B91" s="198" t="s">
        <v>6056</v>
      </c>
      <c r="C91" s="198">
        <v>45571</v>
      </c>
      <c r="D91" t="s">
        <v>38377</v>
      </c>
      <c r="E91">
        <v>5.94</v>
      </c>
    </row>
    <row r="92" spans="1:5">
      <c r="A92" s="193" t="s">
        <v>27870</v>
      </c>
      <c r="B92" s="198" t="s">
        <v>6134</v>
      </c>
      <c r="C92" s="198">
        <v>45571</v>
      </c>
      <c r="D92" t="s">
        <v>38377</v>
      </c>
      <c r="E92">
        <v>32.9</v>
      </c>
    </row>
    <row r="93" spans="1:5">
      <c r="A93" s="193" t="s">
        <v>27869</v>
      </c>
      <c r="B93" s="198" t="s">
        <v>6045</v>
      </c>
      <c r="C93" s="198">
        <v>45571</v>
      </c>
      <c r="D93" t="s">
        <v>38377</v>
      </c>
      <c r="E93">
        <v>14.54</v>
      </c>
    </row>
    <row r="94" spans="1:5">
      <c r="A94" s="193" t="s">
        <v>27858</v>
      </c>
      <c r="B94" s="198" t="s">
        <v>6403</v>
      </c>
      <c r="C94" s="198">
        <v>45571</v>
      </c>
      <c r="D94" t="s">
        <v>38377</v>
      </c>
      <c r="E94">
        <v>6.73</v>
      </c>
    </row>
    <row r="95" spans="1:5">
      <c r="A95" s="193" t="s">
        <v>27862</v>
      </c>
      <c r="B95" s="198" t="s">
        <v>5648</v>
      </c>
      <c r="C95" s="198">
        <v>45571</v>
      </c>
      <c r="D95" t="s">
        <v>38377</v>
      </c>
      <c r="E95">
        <v>0.14000000000000001</v>
      </c>
    </row>
    <row r="96" spans="1:5">
      <c r="A96" s="193" t="s">
        <v>27865</v>
      </c>
      <c r="B96" s="198" t="s">
        <v>6425</v>
      </c>
      <c r="C96" s="198">
        <v>45571</v>
      </c>
      <c r="D96" t="s">
        <v>38377</v>
      </c>
      <c r="E96">
        <v>16.62</v>
      </c>
    </row>
    <row r="97" spans="1:5">
      <c r="A97" s="193" t="s">
        <v>27871</v>
      </c>
      <c r="B97" s="198" t="s">
        <v>27402</v>
      </c>
      <c r="C97" s="198">
        <v>45571</v>
      </c>
      <c r="D97" t="s">
        <v>38377</v>
      </c>
      <c r="E97">
        <v>5.8</v>
      </c>
    </row>
    <row r="98" spans="1:5">
      <c r="A98" s="193" t="s">
        <v>27866</v>
      </c>
      <c r="B98" s="198" t="s">
        <v>7881</v>
      </c>
      <c r="C98" s="198">
        <v>45571</v>
      </c>
      <c r="D98" t="s">
        <v>38379</v>
      </c>
      <c r="E98">
        <v>5.83</v>
      </c>
    </row>
    <row r="99" spans="1:5">
      <c r="A99" s="193" t="s">
        <v>27857</v>
      </c>
      <c r="B99" s="198" t="s">
        <v>7882</v>
      </c>
      <c r="C99" s="198">
        <v>45571</v>
      </c>
      <c r="D99" t="s">
        <v>38379</v>
      </c>
      <c r="E99">
        <v>10.58</v>
      </c>
    </row>
    <row r="100" spans="1:5">
      <c r="A100" s="193" t="s">
        <v>27855</v>
      </c>
      <c r="B100" s="198" t="s">
        <v>5279</v>
      </c>
      <c r="C100" s="198">
        <v>45571</v>
      </c>
      <c r="D100" t="s">
        <v>38377</v>
      </c>
      <c r="E100">
        <v>6.38</v>
      </c>
    </row>
    <row r="101" spans="1:5">
      <c r="A101" s="193" t="s">
        <v>27867</v>
      </c>
      <c r="B101" s="198" t="s">
        <v>5310</v>
      </c>
      <c r="C101" s="198">
        <v>45571</v>
      </c>
      <c r="D101" t="s">
        <v>38377</v>
      </c>
      <c r="E101">
        <v>196.76</v>
      </c>
    </row>
    <row r="102" spans="1:5">
      <c r="A102" s="193" t="s">
        <v>27853</v>
      </c>
      <c r="B102" s="198" t="s">
        <v>5270</v>
      </c>
      <c r="C102" s="198">
        <v>45571</v>
      </c>
      <c r="D102" t="s">
        <v>38377</v>
      </c>
      <c r="E102">
        <v>1.18</v>
      </c>
    </row>
    <row r="103" spans="1:5">
      <c r="A103" s="193" t="s">
        <v>27872</v>
      </c>
      <c r="B103" s="198" t="s">
        <v>8984</v>
      </c>
      <c r="C103" s="198">
        <v>45571</v>
      </c>
      <c r="D103" t="s">
        <v>38379</v>
      </c>
      <c r="E103">
        <v>6.7</v>
      </c>
    </row>
    <row r="104" spans="1:5">
      <c r="A104" s="193" t="s">
        <v>27860</v>
      </c>
      <c r="B104" s="198" t="s">
        <v>27429</v>
      </c>
      <c r="C104" s="198">
        <v>45571</v>
      </c>
      <c r="D104" t="s">
        <v>38380</v>
      </c>
      <c r="E104">
        <v>10.6</v>
      </c>
    </row>
    <row r="105" spans="1:5">
      <c r="A105" s="193" t="s">
        <v>27864</v>
      </c>
      <c r="B105" s="198" t="s">
        <v>5281</v>
      </c>
      <c r="C105" s="198">
        <v>45571</v>
      </c>
      <c r="D105" t="s">
        <v>38377</v>
      </c>
      <c r="E105">
        <v>40.9</v>
      </c>
    </row>
    <row r="106" spans="1:5">
      <c r="A106" s="193" t="s">
        <v>27861</v>
      </c>
      <c r="B106" s="198" t="s">
        <v>8673</v>
      </c>
      <c r="C106" s="198">
        <v>45571</v>
      </c>
      <c r="D106" t="s">
        <v>38377</v>
      </c>
      <c r="E106">
        <v>7.33</v>
      </c>
    </row>
    <row r="107" spans="1:5">
      <c r="A107" s="193" t="s">
        <v>27854</v>
      </c>
      <c r="B107" s="198" t="s">
        <v>5396</v>
      </c>
      <c r="C107" s="198">
        <v>45571</v>
      </c>
      <c r="D107" t="s">
        <v>38377</v>
      </c>
      <c r="E107">
        <v>213.11</v>
      </c>
    </row>
    <row r="108" spans="1:5">
      <c r="A108" s="193" t="s">
        <v>27852</v>
      </c>
      <c r="B108" s="198" t="s">
        <v>5273</v>
      </c>
      <c r="C108" s="198">
        <v>45571</v>
      </c>
      <c r="D108" t="s">
        <v>38377</v>
      </c>
      <c r="E108">
        <v>17.64</v>
      </c>
    </row>
    <row r="109" spans="1:5">
      <c r="A109" s="193" t="s">
        <v>27881</v>
      </c>
      <c r="B109" s="198" t="s">
        <v>5043</v>
      </c>
      <c r="C109" s="198">
        <v>45570</v>
      </c>
      <c r="D109" t="s">
        <v>38363</v>
      </c>
      <c r="E109">
        <v>11.8</v>
      </c>
    </row>
    <row r="110" spans="1:5">
      <c r="A110" s="193" t="s">
        <v>27880</v>
      </c>
      <c r="B110" s="198" t="s">
        <v>9198</v>
      </c>
      <c r="C110" s="198">
        <v>45570</v>
      </c>
      <c r="D110" t="s">
        <v>38381</v>
      </c>
      <c r="E110">
        <v>11.2</v>
      </c>
    </row>
    <row r="111" spans="1:5">
      <c r="A111" s="193" t="s">
        <v>27876</v>
      </c>
      <c r="B111" s="198" t="s">
        <v>11264</v>
      </c>
      <c r="C111" s="198">
        <v>45570</v>
      </c>
      <c r="D111" t="s">
        <v>38381</v>
      </c>
      <c r="E111">
        <v>9.83</v>
      </c>
    </row>
    <row r="112" spans="1:5">
      <c r="A112" s="193" t="s">
        <v>27875</v>
      </c>
      <c r="B112" s="198" t="s">
        <v>18188</v>
      </c>
      <c r="C112" s="198">
        <v>45570</v>
      </c>
      <c r="D112" t="s">
        <v>38381</v>
      </c>
      <c r="E112">
        <v>28.57</v>
      </c>
    </row>
    <row r="113" spans="1:5">
      <c r="A113" s="193" t="s">
        <v>27879</v>
      </c>
      <c r="B113" s="198" t="s">
        <v>5363</v>
      </c>
      <c r="C113" s="198">
        <v>45570</v>
      </c>
      <c r="D113" t="s">
        <v>38381</v>
      </c>
      <c r="E113">
        <v>15.2</v>
      </c>
    </row>
    <row r="114" spans="1:5">
      <c r="A114" s="193" t="s">
        <v>27782</v>
      </c>
      <c r="B114" s="198" t="s">
        <v>5040</v>
      </c>
      <c r="C114" s="198">
        <v>45570</v>
      </c>
      <c r="D114" t="s">
        <v>38363</v>
      </c>
      <c r="E114">
        <v>19.09</v>
      </c>
    </row>
    <row r="115" spans="1:5">
      <c r="A115" s="193" t="s">
        <v>27883</v>
      </c>
      <c r="B115" s="198" t="s">
        <v>10909</v>
      </c>
      <c r="C115" s="198">
        <v>45570</v>
      </c>
      <c r="D115" t="s">
        <v>38381</v>
      </c>
      <c r="E115">
        <v>0.86</v>
      </c>
    </row>
    <row r="116" spans="1:5">
      <c r="A116" s="193" t="s">
        <v>27874</v>
      </c>
      <c r="B116" s="198" t="s">
        <v>10327</v>
      </c>
      <c r="C116" s="198">
        <v>45570</v>
      </c>
      <c r="D116" t="s">
        <v>38382</v>
      </c>
      <c r="E116">
        <v>3.06</v>
      </c>
    </row>
    <row r="117" spans="1:5">
      <c r="A117" s="193" t="s">
        <v>27873</v>
      </c>
      <c r="B117" s="198" t="s">
        <v>27389</v>
      </c>
      <c r="C117" s="198">
        <v>45570</v>
      </c>
      <c r="D117" t="s">
        <v>38381</v>
      </c>
      <c r="E117">
        <v>0.56999999999999995</v>
      </c>
    </row>
    <row r="118" spans="1:5">
      <c r="A118" s="193" t="s">
        <v>27878</v>
      </c>
      <c r="B118" s="198" t="s">
        <v>9184</v>
      </c>
      <c r="C118" s="198">
        <v>45570</v>
      </c>
      <c r="D118" t="s">
        <v>38381</v>
      </c>
      <c r="E118">
        <v>5.54</v>
      </c>
    </row>
    <row r="119" spans="1:5">
      <c r="A119" s="193" t="s">
        <v>27885</v>
      </c>
      <c r="B119" s="198" t="s">
        <v>27382</v>
      </c>
      <c r="C119" s="198">
        <v>45570</v>
      </c>
      <c r="D119" t="s">
        <v>38381</v>
      </c>
      <c r="E119">
        <v>4.5199999999999996</v>
      </c>
    </row>
    <row r="120" spans="1:5">
      <c r="A120" s="193" t="s">
        <v>27882</v>
      </c>
      <c r="B120" s="198" t="s">
        <v>5041</v>
      </c>
      <c r="C120" s="198">
        <v>45570</v>
      </c>
      <c r="D120" t="s">
        <v>38363</v>
      </c>
      <c r="E120">
        <v>6.94</v>
      </c>
    </row>
    <row r="121" spans="1:5">
      <c r="A121" s="193" t="s">
        <v>27877</v>
      </c>
      <c r="B121" s="198" t="s">
        <v>10325</v>
      </c>
      <c r="C121" s="198">
        <v>45570</v>
      </c>
      <c r="D121" t="s">
        <v>38382</v>
      </c>
      <c r="E121">
        <v>0.79</v>
      </c>
    </row>
    <row r="122" spans="1:5">
      <c r="A122" s="193" t="s">
        <v>27884</v>
      </c>
      <c r="B122" s="198" t="s">
        <v>27390</v>
      </c>
      <c r="C122" s="198">
        <v>45570</v>
      </c>
      <c r="D122" t="s">
        <v>38381</v>
      </c>
      <c r="E122">
        <v>12.28</v>
      </c>
    </row>
    <row r="123" spans="1:5">
      <c r="A123" s="193" t="s">
        <v>18105</v>
      </c>
      <c r="B123" s="198" t="s">
        <v>8594</v>
      </c>
      <c r="C123" s="198">
        <v>45569</v>
      </c>
      <c r="D123" t="s">
        <v>38383</v>
      </c>
      <c r="E123">
        <v>5.98</v>
      </c>
    </row>
    <row r="124" spans="1:5">
      <c r="A124" s="193" t="s">
        <v>27889</v>
      </c>
      <c r="B124" s="198" t="s">
        <v>10933</v>
      </c>
      <c r="C124" s="198">
        <v>45569</v>
      </c>
      <c r="D124" t="s">
        <v>38384</v>
      </c>
      <c r="E124">
        <v>32.9</v>
      </c>
    </row>
    <row r="125" spans="1:5">
      <c r="A125" s="193" t="s">
        <v>27888</v>
      </c>
      <c r="B125" s="198" t="s">
        <v>10932</v>
      </c>
      <c r="C125" s="198">
        <v>45569</v>
      </c>
      <c r="D125" t="s">
        <v>38384</v>
      </c>
      <c r="E125">
        <v>7.77</v>
      </c>
    </row>
    <row r="126" spans="1:5">
      <c r="A126" s="193" t="s">
        <v>27886</v>
      </c>
      <c r="B126" s="198" t="s">
        <v>4898</v>
      </c>
      <c r="C126" s="198">
        <v>45569</v>
      </c>
      <c r="D126" t="s">
        <v>38385</v>
      </c>
      <c r="E126">
        <v>235.32</v>
      </c>
    </row>
    <row r="127" spans="1:5">
      <c r="A127" s="193" t="s">
        <v>27887</v>
      </c>
      <c r="B127" s="198" t="s">
        <v>10931</v>
      </c>
      <c r="C127" s="198">
        <v>45569</v>
      </c>
      <c r="D127" t="s">
        <v>38384</v>
      </c>
      <c r="E127">
        <v>0.59</v>
      </c>
    </row>
    <row r="128" spans="1:5">
      <c r="A128" s="193" t="s">
        <v>27890</v>
      </c>
      <c r="B128" s="198" t="s">
        <v>8899</v>
      </c>
      <c r="C128" s="198">
        <v>45540</v>
      </c>
      <c r="D128" t="s">
        <v>38373</v>
      </c>
      <c r="E128">
        <v>43.73</v>
      </c>
    </row>
    <row r="129" spans="1:5">
      <c r="A129" s="193" t="s">
        <v>27891</v>
      </c>
      <c r="B129" s="198" t="s">
        <v>6297</v>
      </c>
      <c r="C129" s="198">
        <v>45540</v>
      </c>
      <c r="D129" t="s">
        <v>38386</v>
      </c>
      <c r="E129">
        <v>31.5</v>
      </c>
    </row>
    <row r="130" spans="1:5">
      <c r="A130" s="193" t="s">
        <v>27892</v>
      </c>
      <c r="B130" s="198" t="s">
        <v>7610</v>
      </c>
      <c r="C130" s="198">
        <v>45540</v>
      </c>
      <c r="D130" t="s">
        <v>38387</v>
      </c>
      <c r="E130">
        <v>0.83</v>
      </c>
    </row>
    <row r="131" spans="1:5">
      <c r="A131" s="193" t="s">
        <v>27810</v>
      </c>
      <c r="B131" s="198" t="s">
        <v>5045</v>
      </c>
      <c r="C131" s="198">
        <v>45539</v>
      </c>
      <c r="D131" t="s">
        <v>38368</v>
      </c>
      <c r="E131">
        <v>0.65</v>
      </c>
    </row>
    <row r="132" spans="1:5">
      <c r="A132" s="193" t="s">
        <v>27802</v>
      </c>
      <c r="B132" s="198" t="s">
        <v>11058</v>
      </c>
      <c r="C132" s="198">
        <v>45539</v>
      </c>
      <c r="D132" t="s">
        <v>38366</v>
      </c>
      <c r="E132">
        <v>15.99</v>
      </c>
    </row>
    <row r="133" spans="1:5">
      <c r="A133" s="193" t="s">
        <v>27893</v>
      </c>
      <c r="B133" s="198" t="s">
        <v>11343</v>
      </c>
      <c r="C133" s="198">
        <v>45539</v>
      </c>
      <c r="D133" t="s">
        <v>38366</v>
      </c>
      <c r="E133">
        <v>72.75</v>
      </c>
    </row>
    <row r="134" spans="1:5">
      <c r="A134" s="193" t="s">
        <v>27801</v>
      </c>
      <c r="B134" s="198" t="s">
        <v>11054</v>
      </c>
      <c r="C134" s="198">
        <v>45539</v>
      </c>
      <c r="D134" t="s">
        <v>38366</v>
      </c>
      <c r="E134">
        <v>10.6</v>
      </c>
    </row>
    <row r="135" spans="1:5">
      <c r="A135" s="193" t="s">
        <v>27798</v>
      </c>
      <c r="B135" s="198" t="s">
        <v>11056</v>
      </c>
      <c r="C135" s="198">
        <v>45539</v>
      </c>
      <c r="D135" t="s">
        <v>38366</v>
      </c>
      <c r="E135">
        <v>32.9</v>
      </c>
    </row>
    <row r="136" spans="1:5">
      <c r="A136" s="193" t="s">
        <v>27804</v>
      </c>
      <c r="B136" s="198" t="s">
        <v>5036</v>
      </c>
      <c r="C136" s="198">
        <v>45537</v>
      </c>
      <c r="D136" t="s">
        <v>38368</v>
      </c>
      <c r="E136">
        <v>7.5</v>
      </c>
    </row>
    <row r="137" spans="1:5">
      <c r="A137" s="193" t="s">
        <v>27804</v>
      </c>
      <c r="B137" s="198" t="s">
        <v>5036</v>
      </c>
      <c r="C137" s="198">
        <v>45537</v>
      </c>
      <c r="D137" t="s">
        <v>38368</v>
      </c>
      <c r="E137">
        <v>8.91</v>
      </c>
    </row>
    <row r="138" spans="1:5">
      <c r="A138" s="193" t="s">
        <v>15616</v>
      </c>
      <c r="B138" s="198" t="s">
        <v>5053</v>
      </c>
      <c r="C138" s="198">
        <v>45537</v>
      </c>
      <c r="D138" t="s">
        <v>38368</v>
      </c>
      <c r="E138">
        <v>9.3000000000000007</v>
      </c>
    </row>
    <row r="139" spans="1:5">
      <c r="A139" s="193" t="s">
        <v>27790</v>
      </c>
      <c r="B139" s="198" t="s">
        <v>5032</v>
      </c>
      <c r="C139" s="198">
        <v>45537</v>
      </c>
      <c r="D139" t="s">
        <v>38368</v>
      </c>
      <c r="E139">
        <v>9.1999999999999993</v>
      </c>
    </row>
    <row r="140" spans="1:5">
      <c r="A140" s="193" t="s">
        <v>15601</v>
      </c>
      <c r="B140" s="198" t="s">
        <v>5047</v>
      </c>
      <c r="C140" s="198">
        <v>45537</v>
      </c>
      <c r="D140" t="s">
        <v>38368</v>
      </c>
      <c r="E140">
        <v>1.26</v>
      </c>
    </row>
    <row r="141" spans="1:5">
      <c r="A141" s="193" t="s">
        <v>27810</v>
      </c>
      <c r="B141" s="198" t="s">
        <v>5045</v>
      </c>
      <c r="C141" s="198">
        <v>45537</v>
      </c>
      <c r="D141" t="s">
        <v>38368</v>
      </c>
      <c r="E141">
        <v>1.39</v>
      </c>
    </row>
    <row r="142" spans="1:5">
      <c r="A142" s="193" t="s">
        <v>27811</v>
      </c>
      <c r="B142" s="198" t="s">
        <v>5044</v>
      </c>
      <c r="C142" s="198">
        <v>45537</v>
      </c>
      <c r="D142" t="s">
        <v>38368</v>
      </c>
      <c r="E142">
        <v>4.45</v>
      </c>
    </row>
    <row r="143" spans="1:5">
      <c r="A143" s="193" t="s">
        <v>27810</v>
      </c>
      <c r="B143" s="198" t="s">
        <v>5045</v>
      </c>
      <c r="C143" s="198">
        <v>45537</v>
      </c>
      <c r="D143" t="s">
        <v>38368</v>
      </c>
      <c r="E143">
        <v>7.82</v>
      </c>
    </row>
    <row r="144" spans="1:5">
      <c r="A144" s="193" t="s">
        <v>27809</v>
      </c>
      <c r="B144" s="198" t="s">
        <v>5046</v>
      </c>
      <c r="C144" s="198">
        <v>45537</v>
      </c>
      <c r="D144" t="s">
        <v>38368</v>
      </c>
      <c r="E144">
        <v>8.7200000000000006</v>
      </c>
    </row>
    <row r="145" spans="1:5">
      <c r="A145" s="193" t="s">
        <v>27809</v>
      </c>
      <c r="B145" s="198" t="s">
        <v>5046</v>
      </c>
      <c r="C145" s="198">
        <v>45537</v>
      </c>
      <c r="D145" t="s">
        <v>38368</v>
      </c>
      <c r="E145">
        <v>47.05</v>
      </c>
    </row>
    <row r="146" spans="1:5">
      <c r="A146" s="193" t="s">
        <v>27863</v>
      </c>
      <c r="B146" s="198" t="s">
        <v>6305</v>
      </c>
      <c r="C146" s="198">
        <v>45537</v>
      </c>
      <c r="D146" t="s">
        <v>38378</v>
      </c>
      <c r="E146">
        <v>9.25</v>
      </c>
    </row>
    <row r="147" spans="1:5">
      <c r="A147" s="193" t="s">
        <v>27810</v>
      </c>
      <c r="B147" s="198" t="s">
        <v>5045</v>
      </c>
      <c r="C147" s="198">
        <v>45537</v>
      </c>
      <c r="D147" t="s">
        <v>38368</v>
      </c>
      <c r="E147">
        <v>34.9</v>
      </c>
    </row>
    <row r="148" spans="1:5">
      <c r="A148" s="193" t="s">
        <v>27805</v>
      </c>
      <c r="B148" s="198" t="s">
        <v>5008</v>
      </c>
      <c r="C148" s="198">
        <v>45537</v>
      </c>
      <c r="D148" t="s">
        <v>38368</v>
      </c>
      <c r="E148">
        <v>8.2100000000000009</v>
      </c>
    </row>
    <row r="149" spans="1:5">
      <c r="A149" s="193" t="s">
        <v>27810</v>
      </c>
      <c r="B149" s="198" t="s">
        <v>5045</v>
      </c>
      <c r="C149" s="198">
        <v>45537</v>
      </c>
      <c r="D149" t="s">
        <v>38368</v>
      </c>
      <c r="E149">
        <v>5.91</v>
      </c>
    </row>
    <row r="150" spans="1:5">
      <c r="A150" s="193" t="s">
        <v>27934</v>
      </c>
      <c r="B150" s="198" t="s">
        <v>7886</v>
      </c>
      <c r="C150" s="198">
        <v>45509</v>
      </c>
      <c r="D150" t="s">
        <v>38382</v>
      </c>
      <c r="E150">
        <v>17.95</v>
      </c>
    </row>
    <row r="151" spans="1:5">
      <c r="A151" s="193" t="s">
        <v>27808</v>
      </c>
      <c r="B151" s="198" t="s">
        <v>11306</v>
      </c>
      <c r="C151" s="198">
        <v>45509</v>
      </c>
      <c r="D151" t="s">
        <v>38359</v>
      </c>
      <c r="E151">
        <v>45.99</v>
      </c>
    </row>
    <row r="152" spans="1:5">
      <c r="A152" s="193" t="s">
        <v>27933</v>
      </c>
      <c r="B152" s="198" t="s">
        <v>9779</v>
      </c>
      <c r="C152" s="198">
        <v>45509</v>
      </c>
      <c r="D152" t="s">
        <v>38382</v>
      </c>
      <c r="E152">
        <v>9.1</v>
      </c>
    </row>
    <row r="153" spans="1:5">
      <c r="A153" s="193" t="s">
        <v>27790</v>
      </c>
      <c r="B153" s="198" t="s">
        <v>5032</v>
      </c>
      <c r="C153" s="198">
        <v>45509</v>
      </c>
      <c r="D153" t="s">
        <v>38359</v>
      </c>
      <c r="E153">
        <v>22.05</v>
      </c>
    </row>
    <row r="154" spans="1:5">
      <c r="A154" s="193" t="s">
        <v>27931</v>
      </c>
      <c r="B154" s="198" t="s">
        <v>5016</v>
      </c>
      <c r="C154" s="198">
        <v>45509</v>
      </c>
      <c r="D154" t="s">
        <v>38359</v>
      </c>
      <c r="E154">
        <v>436.04</v>
      </c>
    </row>
    <row r="155" spans="1:5">
      <c r="A155" s="193" t="s">
        <v>27929</v>
      </c>
      <c r="B155" s="198" t="s">
        <v>5487</v>
      </c>
      <c r="C155" s="198">
        <v>45509</v>
      </c>
      <c r="D155" t="s">
        <v>38388</v>
      </c>
      <c r="E155">
        <v>0.38</v>
      </c>
    </row>
    <row r="156" spans="1:5">
      <c r="A156" s="193" t="s">
        <v>27932</v>
      </c>
      <c r="B156" s="198" t="s">
        <v>5028</v>
      </c>
      <c r="C156" s="198">
        <v>45509</v>
      </c>
      <c r="D156" t="s">
        <v>38359</v>
      </c>
      <c r="E156">
        <v>780</v>
      </c>
    </row>
    <row r="157" spans="1:5">
      <c r="A157" s="193" t="s">
        <v>27790</v>
      </c>
      <c r="B157" s="198" t="s">
        <v>5032</v>
      </c>
      <c r="C157" s="198">
        <v>45509</v>
      </c>
      <c r="D157" t="s">
        <v>38359</v>
      </c>
      <c r="E157">
        <v>0.38</v>
      </c>
    </row>
    <row r="158" spans="1:5">
      <c r="A158" s="193" t="s">
        <v>27935</v>
      </c>
      <c r="B158" s="198" t="s">
        <v>7000</v>
      </c>
      <c r="C158" s="198">
        <v>45509</v>
      </c>
      <c r="D158" t="s">
        <v>38359</v>
      </c>
      <c r="E158">
        <v>9.1999999999999993</v>
      </c>
    </row>
    <row r="159" spans="1:5">
      <c r="A159" s="193" t="s">
        <v>27930</v>
      </c>
      <c r="B159" s="198" t="s">
        <v>5003</v>
      </c>
      <c r="C159" s="198">
        <v>45509</v>
      </c>
      <c r="D159" t="s">
        <v>38359</v>
      </c>
      <c r="E159">
        <v>8.0399999999999991</v>
      </c>
    </row>
    <row r="160" spans="1:5">
      <c r="A160" s="193" t="s">
        <v>27936</v>
      </c>
      <c r="B160" s="198" t="s">
        <v>5836</v>
      </c>
      <c r="C160" s="198">
        <v>45508</v>
      </c>
      <c r="D160" t="s">
        <v>38359</v>
      </c>
      <c r="E160">
        <v>3.95</v>
      </c>
    </row>
    <row r="161" spans="1:5">
      <c r="A161" s="193" t="s">
        <v>27809</v>
      </c>
      <c r="B161" s="198" t="s">
        <v>5046</v>
      </c>
      <c r="C161" s="198">
        <v>45507</v>
      </c>
      <c r="D161" t="s">
        <v>38368</v>
      </c>
      <c r="E161">
        <v>8.2799999999999994</v>
      </c>
    </row>
    <row r="162" spans="1:5">
      <c r="A162" s="193" t="s">
        <v>27809</v>
      </c>
      <c r="B162" s="198" t="s">
        <v>5046</v>
      </c>
      <c r="C162" s="198">
        <v>45507</v>
      </c>
      <c r="D162" t="s">
        <v>38368</v>
      </c>
      <c r="E162">
        <v>36.520000000000003</v>
      </c>
    </row>
    <row r="163" spans="1:5">
      <c r="A163" s="193" t="s">
        <v>13031</v>
      </c>
      <c r="B163" s="198" t="s">
        <v>5695</v>
      </c>
      <c r="C163" s="198">
        <v>45507</v>
      </c>
      <c r="D163" t="s">
        <v>38386</v>
      </c>
      <c r="E163">
        <v>4.26</v>
      </c>
    </row>
    <row r="164" spans="1:5">
      <c r="A164" s="193" t="s">
        <v>27809</v>
      </c>
      <c r="B164" s="198" t="s">
        <v>5046</v>
      </c>
      <c r="C164" s="198">
        <v>45507</v>
      </c>
      <c r="D164" t="s">
        <v>38368</v>
      </c>
      <c r="E164">
        <v>10.69</v>
      </c>
    </row>
    <row r="165" spans="1:5">
      <c r="A165" s="193" t="s">
        <v>15616</v>
      </c>
      <c r="B165" s="198" t="s">
        <v>5053</v>
      </c>
      <c r="C165" s="198">
        <v>45507</v>
      </c>
      <c r="D165" t="s">
        <v>38368</v>
      </c>
      <c r="E165">
        <v>23.72</v>
      </c>
    </row>
    <row r="166" spans="1:5">
      <c r="A166" s="193" t="s">
        <v>27939</v>
      </c>
      <c r="B166" s="198" t="s">
        <v>18313</v>
      </c>
      <c r="C166" s="198">
        <v>45507</v>
      </c>
      <c r="D166" t="s">
        <v>38389</v>
      </c>
      <c r="E166">
        <v>12.29</v>
      </c>
    </row>
    <row r="167" spans="1:5">
      <c r="A167" s="193" t="s">
        <v>27941</v>
      </c>
      <c r="B167" s="198" t="s">
        <v>11204</v>
      </c>
      <c r="C167" s="198">
        <v>45507</v>
      </c>
      <c r="D167" t="s">
        <v>38389</v>
      </c>
      <c r="E167">
        <v>11.63</v>
      </c>
    </row>
    <row r="168" spans="1:5">
      <c r="A168" s="193" t="s">
        <v>27811</v>
      </c>
      <c r="B168" s="198" t="s">
        <v>5044</v>
      </c>
      <c r="C168" s="198">
        <v>45507</v>
      </c>
      <c r="D168" t="s">
        <v>38368</v>
      </c>
      <c r="E168">
        <v>7.02</v>
      </c>
    </row>
    <row r="169" spans="1:5">
      <c r="A169" s="193" t="s">
        <v>27938</v>
      </c>
      <c r="B169" s="198" t="s">
        <v>10630</v>
      </c>
      <c r="C169" s="198">
        <v>45507</v>
      </c>
      <c r="D169" t="s">
        <v>38390</v>
      </c>
      <c r="E169">
        <v>17</v>
      </c>
    </row>
    <row r="170" spans="1:5">
      <c r="A170" s="193" t="s">
        <v>27805</v>
      </c>
      <c r="B170" s="198" t="s">
        <v>5008</v>
      </c>
      <c r="C170" s="198">
        <v>45507</v>
      </c>
      <c r="D170" t="s">
        <v>38368</v>
      </c>
      <c r="E170">
        <v>32</v>
      </c>
    </row>
    <row r="171" spans="1:5">
      <c r="A171" s="193" t="s">
        <v>27810</v>
      </c>
      <c r="B171" s="198" t="s">
        <v>5045</v>
      </c>
      <c r="C171" s="198">
        <v>45507</v>
      </c>
      <c r="D171" t="s">
        <v>38368</v>
      </c>
      <c r="E171">
        <v>4.1100000000000003</v>
      </c>
    </row>
    <row r="172" spans="1:5">
      <c r="A172" s="193" t="s">
        <v>27940</v>
      </c>
      <c r="B172" s="198" t="s">
        <v>11203</v>
      </c>
      <c r="C172" s="198">
        <v>45507</v>
      </c>
      <c r="D172" t="s">
        <v>38389</v>
      </c>
      <c r="E172">
        <v>6.66</v>
      </c>
    </row>
    <row r="173" spans="1:5">
      <c r="A173" s="193" t="s">
        <v>27937</v>
      </c>
      <c r="B173" s="198" t="s">
        <v>7186</v>
      </c>
      <c r="C173" s="198">
        <v>45507</v>
      </c>
      <c r="D173" t="s">
        <v>38389</v>
      </c>
      <c r="E173">
        <v>7.1</v>
      </c>
    </row>
    <row r="174" spans="1:5">
      <c r="A174" s="193" t="s">
        <v>27810</v>
      </c>
      <c r="B174" s="198" t="s">
        <v>5045</v>
      </c>
      <c r="C174" s="198">
        <v>45507</v>
      </c>
      <c r="D174" t="s">
        <v>38368</v>
      </c>
      <c r="E174">
        <v>9.3000000000000007</v>
      </c>
    </row>
    <row r="175" spans="1:5">
      <c r="A175" s="193" t="s">
        <v>27811</v>
      </c>
      <c r="B175" s="198" t="s">
        <v>5044</v>
      </c>
      <c r="C175" s="198">
        <v>45507</v>
      </c>
      <c r="D175" t="s">
        <v>38368</v>
      </c>
      <c r="E175">
        <v>264.76</v>
      </c>
    </row>
    <row r="176" spans="1:5">
      <c r="A176" s="193" t="s">
        <v>27855</v>
      </c>
      <c r="B176" s="198" t="s">
        <v>5279</v>
      </c>
      <c r="C176" s="198">
        <v>45506</v>
      </c>
      <c r="D176" t="s">
        <v>38391</v>
      </c>
      <c r="E176">
        <v>9.6</v>
      </c>
    </row>
    <row r="177" spans="1:5">
      <c r="A177" s="193" t="s">
        <v>27947</v>
      </c>
      <c r="B177" s="198" t="s">
        <v>10030</v>
      </c>
      <c r="C177" s="198">
        <v>45506</v>
      </c>
      <c r="D177" t="s">
        <v>38392</v>
      </c>
      <c r="E177">
        <v>5.94</v>
      </c>
    </row>
    <row r="178" spans="1:5">
      <c r="A178" s="193" t="s">
        <v>27988</v>
      </c>
      <c r="B178" s="198" t="s">
        <v>11159</v>
      </c>
      <c r="C178" s="198">
        <v>45506</v>
      </c>
      <c r="D178" t="s">
        <v>38393</v>
      </c>
      <c r="E178">
        <v>7.67</v>
      </c>
    </row>
    <row r="179" spans="1:5">
      <c r="A179" s="193" t="s">
        <v>16963</v>
      </c>
      <c r="B179" s="198" t="s">
        <v>5684</v>
      </c>
      <c r="C179" s="198">
        <v>45506</v>
      </c>
      <c r="D179" t="s">
        <v>38394</v>
      </c>
      <c r="E179">
        <v>0.59</v>
      </c>
    </row>
    <row r="180" spans="1:5">
      <c r="A180" s="193" t="s">
        <v>27946</v>
      </c>
      <c r="B180" s="198" t="s">
        <v>11353</v>
      </c>
      <c r="C180" s="198">
        <v>45506</v>
      </c>
      <c r="D180" t="s">
        <v>38394</v>
      </c>
      <c r="E180">
        <v>9.07</v>
      </c>
    </row>
    <row r="181" spans="1:5">
      <c r="A181" s="193" t="s">
        <v>27972</v>
      </c>
      <c r="B181" s="198" t="s">
        <v>27435</v>
      </c>
      <c r="C181" s="198">
        <v>45506</v>
      </c>
      <c r="D181" t="s">
        <v>38393</v>
      </c>
      <c r="E181">
        <v>12.75</v>
      </c>
    </row>
    <row r="182" spans="1:5">
      <c r="A182" s="193" t="s">
        <v>27942</v>
      </c>
      <c r="B182" s="198" t="s">
        <v>10637</v>
      </c>
      <c r="C182" s="198">
        <v>45506</v>
      </c>
      <c r="D182" t="s">
        <v>38394</v>
      </c>
      <c r="E182">
        <v>32.9</v>
      </c>
    </row>
    <row r="183" spans="1:5">
      <c r="A183" s="193" t="s">
        <v>27965</v>
      </c>
      <c r="B183" s="198" t="s">
        <v>8257</v>
      </c>
      <c r="C183" s="198">
        <v>45506</v>
      </c>
      <c r="D183" t="s">
        <v>38395</v>
      </c>
      <c r="E183">
        <v>9.94</v>
      </c>
    </row>
    <row r="184" spans="1:5">
      <c r="A184" s="193" t="s">
        <v>27979</v>
      </c>
      <c r="B184" s="198" t="s">
        <v>18242</v>
      </c>
      <c r="C184" s="198">
        <v>45506</v>
      </c>
      <c r="D184" t="s">
        <v>38393</v>
      </c>
      <c r="E184">
        <v>36.1</v>
      </c>
    </row>
    <row r="185" spans="1:5">
      <c r="A185" s="193" t="s">
        <v>27958</v>
      </c>
      <c r="B185" s="198" t="s">
        <v>27441</v>
      </c>
      <c r="C185" s="198">
        <v>45506</v>
      </c>
      <c r="D185" t="s">
        <v>38387</v>
      </c>
      <c r="E185">
        <v>0.79</v>
      </c>
    </row>
    <row r="186" spans="1:5">
      <c r="A186" s="193" t="s">
        <v>27981</v>
      </c>
      <c r="B186" s="198" t="s">
        <v>27438</v>
      </c>
      <c r="C186" s="198">
        <v>45506</v>
      </c>
      <c r="D186" t="s">
        <v>38393</v>
      </c>
      <c r="E186">
        <v>3.28</v>
      </c>
    </row>
    <row r="187" spans="1:5">
      <c r="A187" s="193" t="s">
        <v>27959</v>
      </c>
      <c r="B187" s="198" t="s">
        <v>6711</v>
      </c>
      <c r="C187" s="198">
        <v>45506</v>
      </c>
      <c r="D187" t="s">
        <v>38395</v>
      </c>
      <c r="E187">
        <v>14.87</v>
      </c>
    </row>
    <row r="188" spans="1:5">
      <c r="A188" s="193" t="s">
        <v>27989</v>
      </c>
      <c r="B188" s="198" t="s">
        <v>7775</v>
      </c>
      <c r="C188" s="198">
        <v>45506</v>
      </c>
      <c r="D188" t="s">
        <v>38396</v>
      </c>
      <c r="E188">
        <v>7.84</v>
      </c>
    </row>
    <row r="189" spans="1:5">
      <c r="A189" s="193" t="s">
        <v>27971</v>
      </c>
      <c r="B189" s="198" t="s">
        <v>18244</v>
      </c>
      <c r="C189" s="198">
        <v>45506</v>
      </c>
      <c r="D189" t="s">
        <v>38393</v>
      </c>
      <c r="E189">
        <v>21.02</v>
      </c>
    </row>
    <row r="190" spans="1:5">
      <c r="A190" s="193" t="s">
        <v>27987</v>
      </c>
      <c r="B190" s="198" t="s">
        <v>7769</v>
      </c>
      <c r="C190" s="198">
        <v>45506</v>
      </c>
      <c r="D190" t="s">
        <v>38396</v>
      </c>
      <c r="E190">
        <v>0.63</v>
      </c>
    </row>
    <row r="191" spans="1:5">
      <c r="A191" s="193" t="s">
        <v>27968</v>
      </c>
      <c r="B191" s="198" t="s">
        <v>18245</v>
      </c>
      <c r="C191" s="198">
        <v>45506</v>
      </c>
      <c r="D191" t="s">
        <v>38393</v>
      </c>
      <c r="E191">
        <v>0.6</v>
      </c>
    </row>
    <row r="192" spans="1:5">
      <c r="A192" s="193" t="s">
        <v>27974</v>
      </c>
      <c r="B192" s="198" t="s">
        <v>27437</v>
      </c>
      <c r="C192" s="198">
        <v>45506</v>
      </c>
      <c r="D192" t="s">
        <v>38393</v>
      </c>
      <c r="E192">
        <v>8.93</v>
      </c>
    </row>
    <row r="193" spans="1:5">
      <c r="A193" s="193" t="s">
        <v>27985</v>
      </c>
      <c r="B193" s="198" t="s">
        <v>18246</v>
      </c>
      <c r="C193" s="198">
        <v>45506</v>
      </c>
      <c r="D193" t="s">
        <v>38393</v>
      </c>
      <c r="E193">
        <v>229.92</v>
      </c>
    </row>
    <row r="194" spans="1:5">
      <c r="A194" s="193" t="s">
        <v>27962</v>
      </c>
      <c r="B194" s="198" t="s">
        <v>8254</v>
      </c>
      <c r="C194" s="198">
        <v>45506</v>
      </c>
      <c r="D194" t="s">
        <v>38395</v>
      </c>
      <c r="E194">
        <v>24.7</v>
      </c>
    </row>
    <row r="195" spans="1:5">
      <c r="A195" s="193" t="s">
        <v>27975</v>
      </c>
      <c r="B195" s="198" t="s">
        <v>27439</v>
      </c>
      <c r="C195" s="198">
        <v>45506</v>
      </c>
      <c r="D195" t="s">
        <v>38393</v>
      </c>
      <c r="E195">
        <v>370</v>
      </c>
    </row>
    <row r="196" spans="1:5">
      <c r="A196" s="193" t="s">
        <v>27964</v>
      </c>
      <c r="B196" s="198" t="s">
        <v>8256</v>
      </c>
      <c r="C196" s="198">
        <v>45506</v>
      </c>
      <c r="D196" t="s">
        <v>38395</v>
      </c>
      <c r="E196">
        <v>0</v>
      </c>
    </row>
    <row r="197" spans="1:5">
      <c r="A197" s="193" t="s">
        <v>27969</v>
      </c>
      <c r="B197" s="198" t="s">
        <v>18243</v>
      </c>
      <c r="C197" s="198">
        <v>45506</v>
      </c>
      <c r="D197" t="s">
        <v>38393</v>
      </c>
      <c r="E197">
        <v>0.31</v>
      </c>
    </row>
    <row r="198" spans="1:5">
      <c r="A198" s="193" t="s">
        <v>27957</v>
      </c>
      <c r="B198" s="198" t="s">
        <v>8258</v>
      </c>
      <c r="C198" s="198">
        <v>45506</v>
      </c>
      <c r="D198" t="s">
        <v>38395</v>
      </c>
      <c r="E198">
        <v>21.43</v>
      </c>
    </row>
    <row r="199" spans="1:5">
      <c r="A199" s="193" t="s">
        <v>27944</v>
      </c>
      <c r="B199" s="198" t="s">
        <v>8259</v>
      </c>
      <c r="C199" s="198">
        <v>45506</v>
      </c>
      <c r="D199" t="s">
        <v>38395</v>
      </c>
      <c r="E199">
        <v>6.26</v>
      </c>
    </row>
    <row r="200" spans="1:5">
      <c r="A200" s="193" t="s">
        <v>27986</v>
      </c>
      <c r="B200" s="198" t="s">
        <v>8264</v>
      </c>
      <c r="C200" s="198">
        <v>45506</v>
      </c>
      <c r="D200" t="s">
        <v>38394</v>
      </c>
      <c r="E200">
        <v>21.39</v>
      </c>
    </row>
    <row r="201" spans="1:5">
      <c r="A201" s="193" t="s">
        <v>27978</v>
      </c>
      <c r="B201" s="198" t="s">
        <v>8319</v>
      </c>
      <c r="C201" s="198">
        <v>45506</v>
      </c>
      <c r="D201" t="s">
        <v>38394</v>
      </c>
      <c r="E201">
        <v>10.97</v>
      </c>
    </row>
    <row r="202" spans="1:5">
      <c r="A202" s="193" t="s">
        <v>27982</v>
      </c>
      <c r="B202" s="198" t="s">
        <v>7198</v>
      </c>
      <c r="C202" s="198">
        <v>45506</v>
      </c>
      <c r="D202" t="s">
        <v>38387</v>
      </c>
      <c r="E202">
        <v>0.65</v>
      </c>
    </row>
    <row r="203" spans="1:5">
      <c r="A203" s="193" t="s">
        <v>27943</v>
      </c>
      <c r="B203" s="198" t="s">
        <v>7024</v>
      </c>
      <c r="C203" s="198">
        <v>45506</v>
      </c>
      <c r="D203" t="s">
        <v>38396</v>
      </c>
      <c r="E203">
        <v>6.94</v>
      </c>
    </row>
    <row r="204" spans="1:5">
      <c r="A204" s="193" t="s">
        <v>27948</v>
      </c>
      <c r="B204" s="198" t="s">
        <v>11368</v>
      </c>
      <c r="C204" s="198">
        <v>45506</v>
      </c>
      <c r="D204" t="s">
        <v>38396</v>
      </c>
      <c r="E204">
        <v>54.42</v>
      </c>
    </row>
    <row r="205" spans="1:5">
      <c r="A205" s="193" t="s">
        <v>27955</v>
      </c>
      <c r="B205" s="198" t="s">
        <v>6729</v>
      </c>
      <c r="C205" s="198">
        <v>45506</v>
      </c>
      <c r="D205" t="s">
        <v>38396</v>
      </c>
      <c r="E205">
        <v>6.51</v>
      </c>
    </row>
    <row r="206" spans="1:5">
      <c r="A206" s="193" t="s">
        <v>27984</v>
      </c>
      <c r="B206" s="198" t="s">
        <v>27433</v>
      </c>
      <c r="C206" s="198">
        <v>45506</v>
      </c>
      <c r="D206" t="s">
        <v>38393</v>
      </c>
      <c r="E206">
        <v>14.68</v>
      </c>
    </row>
    <row r="207" spans="1:5">
      <c r="A207" s="193" t="s">
        <v>27980</v>
      </c>
      <c r="B207" s="198" t="s">
        <v>8914</v>
      </c>
      <c r="C207" s="198">
        <v>45506</v>
      </c>
      <c r="D207" t="s">
        <v>38394</v>
      </c>
      <c r="E207">
        <v>8.6</v>
      </c>
    </row>
    <row r="208" spans="1:5">
      <c r="A208" s="193" t="s">
        <v>27961</v>
      </c>
      <c r="B208" s="198" t="s">
        <v>6718</v>
      </c>
      <c r="C208" s="198">
        <v>45506</v>
      </c>
      <c r="D208" t="s">
        <v>38395</v>
      </c>
      <c r="E208">
        <v>36</v>
      </c>
    </row>
    <row r="209" spans="1:5">
      <c r="A209" s="193" t="s">
        <v>27963</v>
      </c>
      <c r="B209" s="198" t="s">
        <v>8255</v>
      </c>
      <c r="C209" s="198">
        <v>45506</v>
      </c>
      <c r="D209" t="s">
        <v>38395</v>
      </c>
      <c r="E209">
        <v>4.91</v>
      </c>
    </row>
    <row r="210" spans="1:5">
      <c r="A210" s="193" t="s">
        <v>27945</v>
      </c>
      <c r="B210" s="198" t="s">
        <v>9283</v>
      </c>
      <c r="C210" s="198">
        <v>45506</v>
      </c>
      <c r="D210" t="s">
        <v>38392</v>
      </c>
      <c r="E210">
        <v>15.75</v>
      </c>
    </row>
    <row r="211" spans="1:5">
      <c r="A211" s="193" t="s">
        <v>27949</v>
      </c>
      <c r="B211" s="198" t="s">
        <v>11369</v>
      </c>
      <c r="C211" s="198">
        <v>45506</v>
      </c>
      <c r="D211" t="s">
        <v>38396</v>
      </c>
      <c r="E211">
        <v>4.54</v>
      </c>
    </row>
    <row r="212" spans="1:5">
      <c r="A212" s="193" t="s">
        <v>27952</v>
      </c>
      <c r="B212" s="198" t="s">
        <v>11380</v>
      </c>
      <c r="C212" s="198">
        <v>45506</v>
      </c>
      <c r="D212" t="s">
        <v>38393</v>
      </c>
      <c r="E212">
        <v>12.77</v>
      </c>
    </row>
    <row r="213" spans="1:5">
      <c r="A213" s="193" t="s">
        <v>27953</v>
      </c>
      <c r="B213" s="198" t="s">
        <v>11381</v>
      </c>
      <c r="C213" s="198">
        <v>45506</v>
      </c>
      <c r="D213" t="s">
        <v>38393</v>
      </c>
      <c r="E213">
        <v>5.88</v>
      </c>
    </row>
    <row r="214" spans="1:5">
      <c r="A214" s="193" t="s">
        <v>27954</v>
      </c>
      <c r="B214" s="198" t="s">
        <v>27436</v>
      </c>
      <c r="C214" s="198">
        <v>45506</v>
      </c>
      <c r="D214" t="s">
        <v>38392</v>
      </c>
      <c r="E214">
        <v>3.25</v>
      </c>
    </row>
    <row r="215" spans="1:5">
      <c r="A215" s="193" t="s">
        <v>27960</v>
      </c>
      <c r="B215" s="198" t="s">
        <v>11422</v>
      </c>
      <c r="C215" s="198">
        <v>45506</v>
      </c>
      <c r="D215" t="s">
        <v>38397</v>
      </c>
      <c r="E215">
        <v>14.5</v>
      </c>
    </row>
    <row r="216" spans="1:5">
      <c r="A216" s="193" t="s">
        <v>14170</v>
      </c>
      <c r="B216" s="198" t="s">
        <v>27440</v>
      </c>
      <c r="C216" s="198">
        <v>45506</v>
      </c>
      <c r="D216" t="s">
        <v>38387</v>
      </c>
      <c r="E216">
        <v>20.76</v>
      </c>
    </row>
    <row r="217" spans="1:5">
      <c r="A217" s="193" t="s">
        <v>27956</v>
      </c>
      <c r="B217" s="198" t="s">
        <v>9284</v>
      </c>
      <c r="C217" s="198">
        <v>45506</v>
      </c>
      <c r="D217" t="s">
        <v>38392</v>
      </c>
      <c r="E217">
        <v>3.24</v>
      </c>
    </row>
    <row r="218" spans="1:5">
      <c r="A218" s="193" t="s">
        <v>27977</v>
      </c>
      <c r="B218" s="198" t="s">
        <v>18238</v>
      </c>
      <c r="C218" s="198">
        <v>45506</v>
      </c>
      <c r="D218" t="s">
        <v>38393</v>
      </c>
      <c r="E218">
        <v>217.21</v>
      </c>
    </row>
    <row r="219" spans="1:5">
      <c r="A219" s="193" t="s">
        <v>27976</v>
      </c>
      <c r="B219" s="198" t="s">
        <v>18239</v>
      </c>
      <c r="C219" s="198">
        <v>45506</v>
      </c>
      <c r="D219" t="s">
        <v>38393</v>
      </c>
      <c r="E219">
        <v>32.9</v>
      </c>
    </row>
    <row r="220" spans="1:5">
      <c r="A220" s="193" t="s">
        <v>27950</v>
      </c>
      <c r="B220" s="198" t="s">
        <v>7852</v>
      </c>
      <c r="C220" s="198">
        <v>45506</v>
      </c>
      <c r="D220" t="s">
        <v>38394</v>
      </c>
      <c r="E220">
        <v>0.4</v>
      </c>
    </row>
    <row r="221" spans="1:5">
      <c r="A221" s="193" t="s">
        <v>27951</v>
      </c>
      <c r="B221" s="198" t="s">
        <v>7850</v>
      </c>
      <c r="C221" s="198">
        <v>45506</v>
      </c>
      <c r="D221" t="s">
        <v>38394</v>
      </c>
      <c r="E221">
        <v>0.56999999999999995</v>
      </c>
    </row>
    <row r="222" spans="1:5">
      <c r="A222" s="193" t="s">
        <v>27973</v>
      </c>
      <c r="B222" s="198" t="s">
        <v>27434</v>
      </c>
      <c r="C222" s="198">
        <v>45506</v>
      </c>
      <c r="D222" t="s">
        <v>38393</v>
      </c>
      <c r="E222">
        <v>0.76</v>
      </c>
    </row>
    <row r="223" spans="1:5">
      <c r="A223" s="193" t="s">
        <v>27967</v>
      </c>
      <c r="B223" s="198" t="s">
        <v>27432</v>
      </c>
      <c r="C223" s="198">
        <v>45506</v>
      </c>
      <c r="D223" t="s">
        <v>38393</v>
      </c>
      <c r="E223">
        <v>1.43</v>
      </c>
    </row>
    <row r="224" spans="1:5">
      <c r="A224" s="193" t="s">
        <v>27983</v>
      </c>
      <c r="B224" s="198" t="s">
        <v>18241</v>
      </c>
      <c r="C224" s="198">
        <v>45506</v>
      </c>
      <c r="D224" t="s">
        <v>38393</v>
      </c>
      <c r="E224">
        <v>0.47</v>
      </c>
    </row>
    <row r="225" spans="1:5">
      <c r="A225" s="193" t="s">
        <v>27970</v>
      </c>
      <c r="B225" s="198" t="s">
        <v>18240</v>
      </c>
      <c r="C225" s="198">
        <v>45506</v>
      </c>
      <c r="D225" t="s">
        <v>38393</v>
      </c>
      <c r="E225">
        <v>3.06</v>
      </c>
    </row>
    <row r="226" spans="1:5">
      <c r="A226" s="193" t="s">
        <v>27966</v>
      </c>
      <c r="B226" s="198" t="s">
        <v>9285</v>
      </c>
      <c r="C226" s="198">
        <v>45506</v>
      </c>
      <c r="D226" t="s">
        <v>38392</v>
      </c>
      <c r="E226">
        <v>2.95</v>
      </c>
    </row>
    <row r="227" spans="1:5">
      <c r="A227" s="193" t="s">
        <v>28000</v>
      </c>
      <c r="B227" s="198" t="s">
        <v>27423</v>
      </c>
      <c r="C227" s="198">
        <v>45479</v>
      </c>
      <c r="D227" t="s">
        <v>38398</v>
      </c>
      <c r="E227">
        <v>20.55</v>
      </c>
    </row>
    <row r="228" spans="1:5">
      <c r="A228" s="193" t="s">
        <v>27997</v>
      </c>
      <c r="B228" s="198" t="s">
        <v>27424</v>
      </c>
      <c r="C228" s="198">
        <v>45479</v>
      </c>
      <c r="D228" t="s">
        <v>38398</v>
      </c>
      <c r="E228">
        <v>12.78</v>
      </c>
    </row>
    <row r="229" spans="1:5">
      <c r="A229" s="193" t="s">
        <v>28001</v>
      </c>
      <c r="B229" s="198" t="s">
        <v>27422</v>
      </c>
      <c r="C229" s="198">
        <v>45479</v>
      </c>
      <c r="D229" t="s">
        <v>38398</v>
      </c>
      <c r="E229">
        <v>0.81</v>
      </c>
    </row>
    <row r="230" spans="1:5">
      <c r="A230" s="193" t="s">
        <v>28002</v>
      </c>
      <c r="B230" s="198" t="s">
        <v>27421</v>
      </c>
      <c r="C230" s="198">
        <v>45479</v>
      </c>
      <c r="D230" t="s">
        <v>38398</v>
      </c>
      <c r="E230">
        <v>27.91</v>
      </c>
    </row>
    <row r="231" spans="1:5">
      <c r="A231" s="193" t="s">
        <v>27775</v>
      </c>
      <c r="B231" s="198" t="s">
        <v>10865</v>
      </c>
      <c r="C231" s="198">
        <v>45479</v>
      </c>
      <c r="D231" t="s">
        <v>38361</v>
      </c>
      <c r="E231">
        <v>24.99</v>
      </c>
    </row>
    <row r="232" spans="1:5">
      <c r="A232" s="193" t="s">
        <v>27778</v>
      </c>
      <c r="B232" s="198" t="s">
        <v>8756</v>
      </c>
      <c r="C232" s="198">
        <v>45479</v>
      </c>
      <c r="D232" t="s">
        <v>38361</v>
      </c>
      <c r="E232">
        <v>23.75</v>
      </c>
    </row>
    <row r="233" spans="1:5">
      <c r="A233" s="193" t="s">
        <v>28011</v>
      </c>
      <c r="B233" s="198" t="s">
        <v>8755</v>
      </c>
      <c r="C233" s="198">
        <v>45479</v>
      </c>
      <c r="D233" t="s">
        <v>38361</v>
      </c>
      <c r="E233">
        <v>0.32</v>
      </c>
    </row>
    <row r="234" spans="1:5">
      <c r="A234" s="193" t="s">
        <v>28006</v>
      </c>
      <c r="B234" s="198" t="s">
        <v>6935</v>
      </c>
      <c r="C234" s="198">
        <v>45479</v>
      </c>
      <c r="D234" t="s">
        <v>38391</v>
      </c>
      <c r="E234">
        <v>0.27</v>
      </c>
    </row>
    <row r="235" spans="1:5">
      <c r="A235" s="193" t="s">
        <v>27990</v>
      </c>
      <c r="B235" s="198" t="s">
        <v>10456</v>
      </c>
      <c r="C235" s="198">
        <v>45479</v>
      </c>
      <c r="D235" t="s">
        <v>38398</v>
      </c>
      <c r="E235">
        <v>6.93</v>
      </c>
    </row>
    <row r="236" spans="1:5">
      <c r="A236" s="193" t="s">
        <v>27991</v>
      </c>
      <c r="B236" s="198" t="s">
        <v>10971</v>
      </c>
      <c r="C236" s="198">
        <v>45479</v>
      </c>
      <c r="D236" t="s">
        <v>38398</v>
      </c>
      <c r="E236">
        <v>7.86</v>
      </c>
    </row>
    <row r="237" spans="1:5">
      <c r="A237" s="193" t="s">
        <v>27776</v>
      </c>
      <c r="B237" s="198" t="s">
        <v>27376</v>
      </c>
      <c r="C237" s="198">
        <v>45479</v>
      </c>
      <c r="D237" t="s">
        <v>38361</v>
      </c>
      <c r="E237">
        <v>1.07</v>
      </c>
    </row>
    <row r="238" spans="1:5">
      <c r="A238" s="193" t="s">
        <v>27993</v>
      </c>
      <c r="B238" s="198" t="s">
        <v>5340</v>
      </c>
      <c r="C238" s="198">
        <v>45479</v>
      </c>
      <c r="D238" t="s">
        <v>38399</v>
      </c>
      <c r="E238">
        <v>2</v>
      </c>
    </row>
    <row r="239" spans="1:5">
      <c r="A239" s="193" t="s">
        <v>28003</v>
      </c>
      <c r="B239" s="198" t="s">
        <v>27420</v>
      </c>
      <c r="C239" s="198">
        <v>45479</v>
      </c>
      <c r="D239" t="s">
        <v>38398</v>
      </c>
      <c r="E239">
        <v>10.67</v>
      </c>
    </row>
    <row r="240" spans="1:5">
      <c r="A240" s="193" t="s">
        <v>28007</v>
      </c>
      <c r="B240" s="198" t="s">
        <v>10776</v>
      </c>
      <c r="C240" s="198">
        <v>45479</v>
      </c>
      <c r="D240" t="s">
        <v>38398</v>
      </c>
      <c r="E240">
        <v>17.05</v>
      </c>
    </row>
    <row r="241" spans="1:5">
      <c r="A241" s="193" t="s">
        <v>27995</v>
      </c>
      <c r="B241" s="198" t="s">
        <v>27372</v>
      </c>
      <c r="C241" s="198">
        <v>45479</v>
      </c>
      <c r="D241" t="s">
        <v>38398</v>
      </c>
      <c r="E241">
        <v>0.65</v>
      </c>
    </row>
    <row r="242" spans="1:5">
      <c r="A242" s="193" t="s">
        <v>28009</v>
      </c>
      <c r="B242" s="198" t="s">
        <v>27419</v>
      </c>
      <c r="C242" s="198">
        <v>45479</v>
      </c>
      <c r="D242" t="s">
        <v>38398</v>
      </c>
      <c r="E242">
        <v>21.14</v>
      </c>
    </row>
    <row r="243" spans="1:5">
      <c r="A243" s="193" t="s">
        <v>28010</v>
      </c>
      <c r="B243" s="198" t="s">
        <v>27418</v>
      </c>
      <c r="C243" s="198">
        <v>45479</v>
      </c>
      <c r="D243" t="s">
        <v>38398</v>
      </c>
      <c r="E243">
        <v>0.78</v>
      </c>
    </row>
    <row r="244" spans="1:5">
      <c r="A244" s="193" t="s">
        <v>28004</v>
      </c>
      <c r="B244" s="198" t="s">
        <v>9050</v>
      </c>
      <c r="C244" s="198">
        <v>45479</v>
      </c>
      <c r="D244" t="s">
        <v>38398</v>
      </c>
      <c r="E244">
        <v>14.23</v>
      </c>
    </row>
    <row r="245" spans="1:5">
      <c r="A245" s="193" t="s">
        <v>27882</v>
      </c>
      <c r="B245" s="198" t="s">
        <v>5041</v>
      </c>
      <c r="C245" s="198">
        <v>45479</v>
      </c>
      <c r="D245" t="s">
        <v>38363</v>
      </c>
      <c r="E245">
        <v>37.58</v>
      </c>
    </row>
    <row r="246" spans="1:5">
      <c r="A246" s="193" t="s">
        <v>27881</v>
      </c>
      <c r="B246" s="198" t="s">
        <v>5043</v>
      </c>
      <c r="C246" s="198">
        <v>45479</v>
      </c>
      <c r="D246" t="s">
        <v>38363</v>
      </c>
      <c r="E246">
        <v>15.77</v>
      </c>
    </row>
    <row r="247" spans="1:5">
      <c r="A247" s="193" t="s">
        <v>27998</v>
      </c>
      <c r="B247" s="198" t="s">
        <v>9012</v>
      </c>
      <c r="C247" s="198">
        <v>45479</v>
      </c>
      <c r="D247" t="s">
        <v>38361</v>
      </c>
      <c r="E247">
        <v>5.56</v>
      </c>
    </row>
    <row r="248" spans="1:5">
      <c r="A248" s="193" t="s">
        <v>27999</v>
      </c>
      <c r="B248" s="198" t="s">
        <v>11374</v>
      </c>
      <c r="C248" s="198">
        <v>45479</v>
      </c>
      <c r="D248" t="s">
        <v>38398</v>
      </c>
      <c r="E248">
        <v>46.5</v>
      </c>
    </row>
    <row r="249" spans="1:5">
      <c r="A249" s="193" t="s">
        <v>28008</v>
      </c>
      <c r="B249" s="198" t="s">
        <v>10004</v>
      </c>
      <c r="C249" s="198">
        <v>45479</v>
      </c>
      <c r="D249" t="s">
        <v>38398</v>
      </c>
      <c r="E249">
        <v>4.67</v>
      </c>
    </row>
    <row r="250" spans="1:5">
      <c r="A250" s="193" t="s">
        <v>27782</v>
      </c>
      <c r="B250" s="198" t="s">
        <v>5040</v>
      </c>
      <c r="C250" s="198">
        <v>45479</v>
      </c>
      <c r="D250" t="s">
        <v>38363</v>
      </c>
      <c r="E250">
        <v>0.98</v>
      </c>
    </row>
    <row r="251" spans="1:5">
      <c r="A251" s="193" t="s">
        <v>27994</v>
      </c>
      <c r="B251" s="198" t="s">
        <v>18200</v>
      </c>
      <c r="C251" s="198">
        <v>45479</v>
      </c>
      <c r="D251" t="s">
        <v>38398</v>
      </c>
      <c r="E251">
        <v>16.899999999999999</v>
      </c>
    </row>
    <row r="252" spans="1:5">
      <c r="A252" s="193" t="s">
        <v>27992</v>
      </c>
      <c r="B252" s="198" t="s">
        <v>10454</v>
      </c>
      <c r="C252" s="198">
        <v>45479</v>
      </c>
      <c r="D252" t="s">
        <v>38398</v>
      </c>
      <c r="E252">
        <v>3.74</v>
      </c>
    </row>
    <row r="253" spans="1:5">
      <c r="A253" s="193" t="s">
        <v>27996</v>
      </c>
      <c r="B253" s="198" t="s">
        <v>5042</v>
      </c>
      <c r="C253" s="198">
        <v>45479</v>
      </c>
      <c r="D253" t="s">
        <v>38363</v>
      </c>
      <c r="E253">
        <v>0.86</v>
      </c>
    </row>
    <row r="254" spans="1:5">
      <c r="A254" s="193" t="s">
        <v>28005</v>
      </c>
      <c r="B254" s="198" t="s">
        <v>10003</v>
      </c>
      <c r="C254" s="198">
        <v>45479</v>
      </c>
      <c r="D254" t="s">
        <v>38398</v>
      </c>
      <c r="E254">
        <v>0.89</v>
      </c>
    </row>
    <row r="255" spans="1:5">
      <c r="A255" s="193" t="s">
        <v>28016</v>
      </c>
      <c r="B255" s="198" t="s">
        <v>6276</v>
      </c>
      <c r="C255" s="198">
        <v>45478</v>
      </c>
      <c r="D255" t="s">
        <v>38400</v>
      </c>
      <c r="E255">
        <v>0</v>
      </c>
    </row>
    <row r="256" spans="1:5">
      <c r="A256" s="193" t="s">
        <v>28014</v>
      </c>
      <c r="B256" s="198" t="s">
        <v>6216</v>
      </c>
      <c r="C256" s="198">
        <v>45478</v>
      </c>
      <c r="D256" t="s">
        <v>38400</v>
      </c>
      <c r="E256">
        <v>8.09</v>
      </c>
    </row>
    <row r="257" spans="1:5">
      <c r="A257" s="193" t="s">
        <v>28018</v>
      </c>
      <c r="B257" s="198" t="s">
        <v>6310</v>
      </c>
      <c r="C257" s="198">
        <v>45478</v>
      </c>
      <c r="D257" t="s">
        <v>38400</v>
      </c>
      <c r="E257">
        <v>32.9</v>
      </c>
    </row>
    <row r="258" spans="1:5">
      <c r="A258" s="193" t="s">
        <v>27848</v>
      </c>
      <c r="B258" s="198" t="s">
        <v>6244</v>
      </c>
      <c r="C258" s="198">
        <v>45475</v>
      </c>
      <c r="D258" t="s">
        <v>38376</v>
      </c>
      <c r="E258">
        <v>3.4</v>
      </c>
    </row>
    <row r="259" spans="1:5">
      <c r="A259" s="193" t="s">
        <v>28028</v>
      </c>
      <c r="B259" s="198" t="s">
        <v>10059</v>
      </c>
      <c r="C259" s="198">
        <v>45475</v>
      </c>
      <c r="D259" t="s">
        <v>38401</v>
      </c>
      <c r="E259">
        <v>3.65</v>
      </c>
    </row>
    <row r="260" spans="1:5">
      <c r="A260" s="193" t="s">
        <v>28039</v>
      </c>
      <c r="B260" s="198" t="s">
        <v>10631</v>
      </c>
      <c r="C260" s="198">
        <v>45475</v>
      </c>
      <c r="D260" t="s">
        <v>38381</v>
      </c>
      <c r="E260">
        <v>6.1</v>
      </c>
    </row>
    <row r="261" spans="1:5">
      <c r="A261" s="193" t="s">
        <v>28019</v>
      </c>
      <c r="B261" s="198" t="s">
        <v>6275</v>
      </c>
      <c r="C261" s="198">
        <v>45475</v>
      </c>
      <c r="D261" t="s">
        <v>38376</v>
      </c>
      <c r="E261">
        <v>22.85</v>
      </c>
    </row>
    <row r="262" spans="1:5">
      <c r="A262" s="193" t="s">
        <v>27845</v>
      </c>
      <c r="B262" s="198" t="s">
        <v>5374</v>
      </c>
      <c r="C262" s="198">
        <v>45475</v>
      </c>
      <c r="D262" t="s">
        <v>38376</v>
      </c>
      <c r="E262">
        <v>20.059999999999999</v>
      </c>
    </row>
    <row r="263" spans="1:5">
      <c r="A263" s="193" t="s">
        <v>27841</v>
      </c>
      <c r="B263" s="198" t="s">
        <v>6246</v>
      </c>
      <c r="C263" s="198">
        <v>45475</v>
      </c>
      <c r="D263" t="s">
        <v>38376</v>
      </c>
      <c r="E263">
        <v>16.989999999999998</v>
      </c>
    </row>
    <row r="264" spans="1:5">
      <c r="A264" s="193" t="s">
        <v>27846</v>
      </c>
      <c r="B264" s="198" t="s">
        <v>18211</v>
      </c>
      <c r="C264" s="198">
        <v>45475</v>
      </c>
      <c r="D264" t="s">
        <v>38376</v>
      </c>
      <c r="E264">
        <v>0.56000000000000005</v>
      </c>
    </row>
    <row r="265" spans="1:5">
      <c r="A265" s="193" t="s">
        <v>28021</v>
      </c>
      <c r="B265" s="198" t="s">
        <v>9848</v>
      </c>
      <c r="C265" s="198">
        <v>45475</v>
      </c>
      <c r="D265" t="s">
        <v>38401</v>
      </c>
      <c r="E265">
        <v>8.11</v>
      </c>
    </row>
    <row r="266" spans="1:5">
      <c r="A266" s="193" t="s">
        <v>27834</v>
      </c>
      <c r="B266" s="198" t="s">
        <v>5921</v>
      </c>
      <c r="C266" s="198">
        <v>45475</v>
      </c>
      <c r="D266" t="s">
        <v>38376</v>
      </c>
      <c r="E266">
        <v>195</v>
      </c>
    </row>
    <row r="267" spans="1:5">
      <c r="A267" s="193" t="s">
        <v>28024</v>
      </c>
      <c r="B267" s="198" t="s">
        <v>9185</v>
      </c>
      <c r="C267" s="198">
        <v>45475</v>
      </c>
      <c r="D267" t="s">
        <v>38381</v>
      </c>
      <c r="E267">
        <v>7.9</v>
      </c>
    </row>
    <row r="268" spans="1:5">
      <c r="A268" s="193" t="s">
        <v>27840</v>
      </c>
      <c r="B268" s="198" t="s">
        <v>5922</v>
      </c>
      <c r="C268" s="198">
        <v>45475</v>
      </c>
      <c r="D268" t="s">
        <v>38376</v>
      </c>
      <c r="E268">
        <v>10.9</v>
      </c>
    </row>
    <row r="269" spans="1:5">
      <c r="A269" s="193" t="s">
        <v>28022</v>
      </c>
      <c r="B269" s="198" t="s">
        <v>27444</v>
      </c>
      <c r="C269" s="198">
        <v>45475</v>
      </c>
      <c r="D269" t="s">
        <v>38381</v>
      </c>
      <c r="E269">
        <v>0.46</v>
      </c>
    </row>
    <row r="270" spans="1:5">
      <c r="A270" s="193" t="s">
        <v>27837</v>
      </c>
      <c r="B270" s="198" t="s">
        <v>6158</v>
      </c>
      <c r="C270" s="198">
        <v>45475</v>
      </c>
      <c r="D270" t="s">
        <v>38376</v>
      </c>
      <c r="E270">
        <v>22.04</v>
      </c>
    </row>
    <row r="271" spans="1:5">
      <c r="A271" s="193" t="s">
        <v>27849</v>
      </c>
      <c r="B271" s="198" t="s">
        <v>6112</v>
      </c>
      <c r="C271" s="198">
        <v>45475</v>
      </c>
      <c r="D271" t="s">
        <v>38376</v>
      </c>
      <c r="E271">
        <v>11.46</v>
      </c>
    </row>
    <row r="272" spans="1:5">
      <c r="A272" s="193" t="s">
        <v>27839</v>
      </c>
      <c r="B272" s="198" t="s">
        <v>6113</v>
      </c>
      <c r="C272" s="198">
        <v>45475</v>
      </c>
      <c r="D272" t="s">
        <v>38376</v>
      </c>
      <c r="E272">
        <v>11.46</v>
      </c>
    </row>
    <row r="273" spans="1:5">
      <c r="A273" s="193" t="s">
        <v>28020</v>
      </c>
      <c r="B273" s="198" t="s">
        <v>9846</v>
      </c>
      <c r="C273" s="198">
        <v>45475</v>
      </c>
      <c r="D273" t="s">
        <v>38401</v>
      </c>
      <c r="E273">
        <v>7.58</v>
      </c>
    </row>
    <row r="274" spans="1:5">
      <c r="A274" s="193" t="s">
        <v>28025</v>
      </c>
      <c r="B274" s="198" t="s">
        <v>7359</v>
      </c>
      <c r="C274" s="198">
        <v>45475</v>
      </c>
      <c r="D274" t="s">
        <v>38383</v>
      </c>
      <c r="E274">
        <v>4.63</v>
      </c>
    </row>
    <row r="275" spans="1:5">
      <c r="A275" s="193" t="s">
        <v>27830</v>
      </c>
      <c r="B275" s="198" t="s">
        <v>6421</v>
      </c>
      <c r="C275" s="198">
        <v>45475</v>
      </c>
      <c r="D275" t="s">
        <v>38376</v>
      </c>
      <c r="E275">
        <v>11.65</v>
      </c>
    </row>
    <row r="276" spans="1:5">
      <c r="A276" s="193" t="s">
        <v>27843</v>
      </c>
      <c r="B276" s="198" t="s">
        <v>6394</v>
      </c>
      <c r="C276" s="198">
        <v>45475</v>
      </c>
      <c r="D276" t="s">
        <v>38376</v>
      </c>
      <c r="E276">
        <v>32.9</v>
      </c>
    </row>
    <row r="277" spans="1:5">
      <c r="A277" s="193" t="s">
        <v>27833</v>
      </c>
      <c r="B277" s="198" t="s">
        <v>18191</v>
      </c>
      <c r="C277" s="198">
        <v>45475</v>
      </c>
      <c r="D277" t="s">
        <v>38376</v>
      </c>
      <c r="E277">
        <v>3.93</v>
      </c>
    </row>
    <row r="278" spans="1:5">
      <c r="A278" s="193" t="s">
        <v>27847</v>
      </c>
      <c r="B278" s="198" t="s">
        <v>5520</v>
      </c>
      <c r="C278" s="198">
        <v>45475</v>
      </c>
      <c r="D278" t="s">
        <v>38376</v>
      </c>
      <c r="E278">
        <v>5.83</v>
      </c>
    </row>
    <row r="279" spans="1:5">
      <c r="A279" s="193" t="s">
        <v>27844</v>
      </c>
      <c r="B279" s="198" t="s">
        <v>5452</v>
      </c>
      <c r="C279" s="198">
        <v>45475</v>
      </c>
      <c r="D279" t="s">
        <v>38376</v>
      </c>
      <c r="E279">
        <v>20.2</v>
      </c>
    </row>
    <row r="280" spans="1:5">
      <c r="A280" s="193" t="s">
        <v>27838</v>
      </c>
      <c r="B280" s="198" t="s">
        <v>7154</v>
      </c>
      <c r="C280" s="198">
        <v>45475</v>
      </c>
      <c r="D280" t="s">
        <v>38376</v>
      </c>
      <c r="E280">
        <v>139</v>
      </c>
    </row>
    <row r="281" spans="1:5">
      <c r="A281" s="193" t="s">
        <v>27850</v>
      </c>
      <c r="B281" s="198" t="s">
        <v>5521</v>
      </c>
      <c r="C281" s="198">
        <v>45475</v>
      </c>
      <c r="D281" t="s">
        <v>38376</v>
      </c>
      <c r="E281">
        <v>7.36</v>
      </c>
    </row>
    <row r="282" spans="1:5">
      <c r="A282" s="193" t="s">
        <v>27878</v>
      </c>
      <c r="B282" s="198" t="s">
        <v>9184</v>
      </c>
      <c r="C282" s="198">
        <v>45475</v>
      </c>
      <c r="D282" t="s">
        <v>38381</v>
      </c>
      <c r="E282">
        <v>4.45</v>
      </c>
    </row>
    <row r="283" spans="1:5">
      <c r="A283" s="193" t="s">
        <v>27842</v>
      </c>
      <c r="B283" s="198" t="s">
        <v>5375</v>
      </c>
      <c r="C283" s="198">
        <v>45475</v>
      </c>
      <c r="D283" t="s">
        <v>38376</v>
      </c>
      <c r="E283">
        <v>1</v>
      </c>
    </row>
    <row r="284" spans="1:5">
      <c r="A284" s="193" t="s">
        <v>18105</v>
      </c>
      <c r="B284" s="198" t="s">
        <v>8594</v>
      </c>
      <c r="C284" s="198">
        <v>45475</v>
      </c>
      <c r="D284" t="s">
        <v>38383</v>
      </c>
      <c r="E284">
        <v>29.36</v>
      </c>
    </row>
    <row r="285" spans="1:5">
      <c r="A285" s="193" t="s">
        <v>27836</v>
      </c>
      <c r="B285" s="198" t="s">
        <v>6398</v>
      </c>
      <c r="C285" s="198">
        <v>45475</v>
      </c>
      <c r="D285" t="s">
        <v>38376</v>
      </c>
      <c r="E285">
        <v>0.55000000000000004</v>
      </c>
    </row>
    <row r="286" spans="1:5">
      <c r="A286" s="193" t="s">
        <v>27835</v>
      </c>
      <c r="B286" s="198" t="s">
        <v>5392</v>
      </c>
      <c r="C286" s="198">
        <v>45475</v>
      </c>
      <c r="D286" t="s">
        <v>38376</v>
      </c>
      <c r="E286">
        <v>16.170000000000002</v>
      </c>
    </row>
    <row r="287" spans="1:5">
      <c r="A287" s="193" t="s">
        <v>28025</v>
      </c>
      <c r="B287" s="198" t="s">
        <v>7359</v>
      </c>
      <c r="C287" s="198">
        <v>45475</v>
      </c>
      <c r="D287" t="s">
        <v>38383</v>
      </c>
      <c r="E287">
        <v>14.54</v>
      </c>
    </row>
    <row r="288" spans="1:5">
      <c r="A288" s="193" t="s">
        <v>27835</v>
      </c>
      <c r="B288" s="198" t="s">
        <v>5392</v>
      </c>
      <c r="C288" s="198">
        <v>45475</v>
      </c>
      <c r="D288" t="s">
        <v>38376</v>
      </c>
      <c r="E288">
        <v>29.58</v>
      </c>
    </row>
    <row r="289" spans="1:5">
      <c r="A289" s="193" t="s">
        <v>28040</v>
      </c>
      <c r="B289" s="198" t="s">
        <v>10585</v>
      </c>
      <c r="C289" s="198">
        <v>45475</v>
      </c>
      <c r="D289" t="s">
        <v>38381</v>
      </c>
      <c r="E289">
        <v>36.950000000000003</v>
      </c>
    </row>
    <row r="290" spans="1:5">
      <c r="A290" s="193" t="s">
        <v>27896</v>
      </c>
      <c r="B290" s="198" t="s">
        <v>8414</v>
      </c>
      <c r="C290" s="198">
        <v>45475</v>
      </c>
      <c r="D290" t="s">
        <v>38381</v>
      </c>
      <c r="E290">
        <v>0.85</v>
      </c>
    </row>
    <row r="291" spans="1:5">
      <c r="A291" s="193" t="s">
        <v>27851</v>
      </c>
      <c r="B291" s="198" t="s">
        <v>5388</v>
      </c>
      <c r="C291" s="198">
        <v>45475</v>
      </c>
      <c r="D291" t="s">
        <v>38376</v>
      </c>
      <c r="E291">
        <v>9.3000000000000007</v>
      </c>
    </row>
    <row r="292" spans="1:5">
      <c r="A292" s="193" t="s">
        <v>28023</v>
      </c>
      <c r="B292" s="198" t="s">
        <v>8365</v>
      </c>
      <c r="C292" s="198">
        <v>45475</v>
      </c>
      <c r="D292" t="s">
        <v>38381</v>
      </c>
      <c r="E292">
        <v>1.26</v>
      </c>
    </row>
    <row r="293" spans="1:5">
      <c r="A293" s="193" t="s">
        <v>27923</v>
      </c>
      <c r="B293" s="198" t="s">
        <v>6552</v>
      </c>
      <c r="C293" s="198">
        <v>45475</v>
      </c>
      <c r="D293" t="s">
        <v>38381</v>
      </c>
      <c r="E293">
        <v>6.07</v>
      </c>
    </row>
    <row r="294" spans="1:5">
      <c r="A294" s="193" t="s">
        <v>28029</v>
      </c>
      <c r="B294" s="198" t="s">
        <v>10144</v>
      </c>
      <c r="C294" s="198">
        <v>45475</v>
      </c>
      <c r="D294" t="s">
        <v>38402</v>
      </c>
      <c r="E294">
        <v>11.5</v>
      </c>
    </row>
    <row r="295" spans="1:5">
      <c r="A295" s="193" t="s">
        <v>22824</v>
      </c>
      <c r="B295" s="198" t="s">
        <v>5660</v>
      </c>
      <c r="C295" s="198">
        <v>45475</v>
      </c>
      <c r="D295" t="s">
        <v>38376</v>
      </c>
      <c r="E295">
        <v>12.62</v>
      </c>
    </row>
    <row r="296" spans="1:5">
      <c r="A296" s="193" t="s">
        <v>28034</v>
      </c>
      <c r="B296" s="198" t="s">
        <v>11221</v>
      </c>
      <c r="C296" s="198">
        <v>45475</v>
      </c>
      <c r="D296" t="s">
        <v>38403</v>
      </c>
      <c r="E296">
        <v>7.65</v>
      </c>
    </row>
    <row r="297" spans="1:5">
      <c r="A297" s="193" t="s">
        <v>28037</v>
      </c>
      <c r="B297" s="198" t="s">
        <v>5013</v>
      </c>
      <c r="C297" s="198">
        <v>45475</v>
      </c>
      <c r="D297" t="s">
        <v>38404</v>
      </c>
      <c r="E297">
        <v>11.44</v>
      </c>
    </row>
    <row r="298" spans="1:5">
      <c r="A298" s="193" t="s">
        <v>28017</v>
      </c>
      <c r="B298" s="198" t="s">
        <v>11002</v>
      </c>
      <c r="C298" s="198">
        <v>45475</v>
      </c>
      <c r="D298" t="s">
        <v>38405</v>
      </c>
      <c r="E298">
        <v>32.78</v>
      </c>
    </row>
    <row r="299" spans="1:5">
      <c r="A299" s="193" t="s">
        <v>28036</v>
      </c>
      <c r="B299" s="198" t="s">
        <v>11021</v>
      </c>
      <c r="C299" s="198">
        <v>45475</v>
      </c>
      <c r="D299" t="s">
        <v>38381</v>
      </c>
      <c r="E299">
        <v>1.17</v>
      </c>
    </row>
    <row r="300" spans="1:5">
      <c r="A300" s="193" t="s">
        <v>28038</v>
      </c>
      <c r="B300" s="198" t="s">
        <v>27446</v>
      </c>
      <c r="C300" s="198">
        <v>45475</v>
      </c>
      <c r="D300" t="s">
        <v>38381</v>
      </c>
      <c r="E300">
        <v>9.6</v>
      </c>
    </row>
    <row r="301" spans="1:5">
      <c r="A301" s="193" t="s">
        <v>28026</v>
      </c>
      <c r="B301" s="198" t="s">
        <v>11220</v>
      </c>
      <c r="C301" s="198">
        <v>45475</v>
      </c>
      <c r="D301" t="s">
        <v>38403</v>
      </c>
      <c r="E301">
        <v>209.02</v>
      </c>
    </row>
    <row r="302" spans="1:5">
      <c r="A302" s="193" t="s">
        <v>28035</v>
      </c>
      <c r="B302" s="198" t="s">
        <v>27443</v>
      </c>
      <c r="C302" s="198">
        <v>45475</v>
      </c>
      <c r="D302" t="s">
        <v>38381</v>
      </c>
      <c r="E302">
        <v>25.65</v>
      </c>
    </row>
    <row r="303" spans="1:5">
      <c r="A303" s="193" t="s">
        <v>27875</v>
      </c>
      <c r="B303" s="198" t="s">
        <v>18188</v>
      </c>
      <c r="C303" s="198">
        <v>45475</v>
      </c>
      <c r="D303" t="s">
        <v>38381</v>
      </c>
      <c r="E303">
        <v>86.07</v>
      </c>
    </row>
    <row r="304" spans="1:5">
      <c r="A304" s="193" t="s">
        <v>28030</v>
      </c>
      <c r="B304" s="198" t="s">
        <v>27442</v>
      </c>
      <c r="C304" s="198">
        <v>45475</v>
      </c>
      <c r="D304" t="s">
        <v>38381</v>
      </c>
      <c r="E304">
        <v>1.28</v>
      </c>
    </row>
    <row r="305" spans="1:5">
      <c r="A305" s="193" t="s">
        <v>28032</v>
      </c>
      <c r="B305" s="198" t="s">
        <v>18247</v>
      </c>
      <c r="C305" s="198">
        <v>45475</v>
      </c>
      <c r="D305" t="s">
        <v>38381</v>
      </c>
      <c r="E305">
        <v>10.4</v>
      </c>
    </row>
    <row r="306" spans="1:5">
      <c r="A306" s="193" t="s">
        <v>28031</v>
      </c>
      <c r="B306" s="198" t="s">
        <v>11222</v>
      </c>
      <c r="C306" s="198">
        <v>45475</v>
      </c>
      <c r="D306" t="s">
        <v>38403</v>
      </c>
      <c r="E306">
        <v>44.19</v>
      </c>
    </row>
    <row r="307" spans="1:5">
      <c r="A307" s="193" t="s">
        <v>27831</v>
      </c>
      <c r="B307" s="198" t="s">
        <v>11319</v>
      </c>
      <c r="C307" s="198">
        <v>45475</v>
      </c>
      <c r="D307" t="s">
        <v>38376</v>
      </c>
      <c r="E307">
        <v>69</v>
      </c>
    </row>
    <row r="308" spans="1:5">
      <c r="A308" s="193" t="s">
        <v>28027</v>
      </c>
      <c r="B308" s="198" t="s">
        <v>27445</v>
      </c>
      <c r="C308" s="198">
        <v>45475</v>
      </c>
      <c r="D308" t="s">
        <v>38381</v>
      </c>
      <c r="E308">
        <v>25.5</v>
      </c>
    </row>
    <row r="309" spans="1:5">
      <c r="A309" s="193" t="s">
        <v>28033</v>
      </c>
      <c r="B309" s="198" t="s">
        <v>11352</v>
      </c>
      <c r="C309" s="198">
        <v>45475</v>
      </c>
      <c r="D309" t="s">
        <v>38402</v>
      </c>
      <c r="E309">
        <v>179.51</v>
      </c>
    </row>
    <row r="310" spans="1:5">
      <c r="A310" s="193" t="s">
        <v>27803</v>
      </c>
      <c r="B310" s="198" t="s">
        <v>27371</v>
      </c>
      <c r="C310" s="198">
        <v>45461</v>
      </c>
      <c r="D310" t="s">
        <v>38359</v>
      </c>
      <c r="E310">
        <v>4.67</v>
      </c>
    </row>
    <row r="311" spans="1:5">
      <c r="A311" s="193" t="s">
        <v>26652</v>
      </c>
      <c r="B311" s="198" t="s">
        <v>5006</v>
      </c>
      <c r="C311" s="198">
        <v>45461</v>
      </c>
      <c r="D311" t="s">
        <v>38359</v>
      </c>
      <c r="E311">
        <v>10.91</v>
      </c>
    </row>
    <row r="312" spans="1:5">
      <c r="A312" s="193" t="s">
        <v>28041</v>
      </c>
      <c r="B312" s="198" t="s">
        <v>4982</v>
      </c>
      <c r="C312" s="198">
        <v>45461</v>
      </c>
      <c r="D312" t="s">
        <v>38367</v>
      </c>
      <c r="E312">
        <v>12.5</v>
      </c>
    </row>
    <row r="313" spans="1:5">
      <c r="A313" s="193" t="s">
        <v>28042</v>
      </c>
      <c r="B313" s="198" t="s">
        <v>5744</v>
      </c>
      <c r="C313" s="198">
        <v>45461</v>
      </c>
      <c r="D313" t="s">
        <v>38359</v>
      </c>
      <c r="E313">
        <v>18.46</v>
      </c>
    </row>
    <row r="314" spans="1:5">
      <c r="A314" s="193" t="s">
        <v>28047</v>
      </c>
      <c r="B314" s="198" t="s">
        <v>5080</v>
      </c>
      <c r="C314" s="198">
        <v>45460</v>
      </c>
      <c r="D314" t="s">
        <v>38406</v>
      </c>
      <c r="E314">
        <v>26.49</v>
      </c>
    </row>
    <row r="315" spans="1:5">
      <c r="A315" s="193" t="s">
        <v>28045</v>
      </c>
      <c r="B315" s="198" t="s">
        <v>8168</v>
      </c>
      <c r="C315" s="198">
        <v>45460</v>
      </c>
      <c r="D315" t="s">
        <v>38406</v>
      </c>
      <c r="E315">
        <v>32.9</v>
      </c>
    </row>
    <row r="316" spans="1:5">
      <c r="A316" s="193" t="s">
        <v>28043</v>
      </c>
      <c r="B316" s="198" t="s">
        <v>8169</v>
      </c>
      <c r="C316" s="198">
        <v>45460</v>
      </c>
      <c r="D316" t="s">
        <v>38406</v>
      </c>
      <c r="E316">
        <v>6.92</v>
      </c>
    </row>
    <row r="317" spans="1:5">
      <c r="A317" s="193" t="s">
        <v>28046</v>
      </c>
      <c r="B317" s="198" t="s">
        <v>6217</v>
      </c>
      <c r="C317" s="198">
        <v>45460</v>
      </c>
      <c r="D317" t="s">
        <v>38406</v>
      </c>
      <c r="E317">
        <v>5.4</v>
      </c>
    </row>
    <row r="318" spans="1:5">
      <c r="A318" s="193" t="s">
        <v>28044</v>
      </c>
      <c r="B318" s="198" t="s">
        <v>5079</v>
      </c>
      <c r="C318" s="198">
        <v>45460</v>
      </c>
      <c r="D318" t="s">
        <v>38406</v>
      </c>
      <c r="E318">
        <v>3.49</v>
      </c>
    </row>
    <row r="319" spans="1:5">
      <c r="A319" s="193" t="s">
        <v>28048</v>
      </c>
      <c r="B319" s="198" t="s">
        <v>27447</v>
      </c>
      <c r="C319" s="198">
        <v>45448</v>
      </c>
      <c r="D319" t="s">
        <v>38369</v>
      </c>
      <c r="E319">
        <v>11.75</v>
      </c>
    </row>
    <row r="320" spans="1:5">
      <c r="A320" s="193" t="s">
        <v>28052</v>
      </c>
      <c r="B320" s="198" t="s">
        <v>8575</v>
      </c>
      <c r="C320" s="198">
        <v>45445</v>
      </c>
      <c r="D320" t="s">
        <v>38407</v>
      </c>
      <c r="E320">
        <v>11.01</v>
      </c>
    </row>
    <row r="321" spans="1:5">
      <c r="A321" s="193" t="s">
        <v>28059</v>
      </c>
      <c r="B321" s="198" t="s">
        <v>6692</v>
      </c>
      <c r="C321" s="198">
        <v>45445</v>
      </c>
      <c r="D321" t="s">
        <v>38407</v>
      </c>
      <c r="E321">
        <v>9.5</v>
      </c>
    </row>
    <row r="322" spans="1:5">
      <c r="A322" s="193" t="s">
        <v>28051</v>
      </c>
      <c r="B322" s="198" t="s">
        <v>8865</v>
      </c>
      <c r="C322" s="198">
        <v>45445</v>
      </c>
      <c r="D322" t="s">
        <v>38408</v>
      </c>
      <c r="E322">
        <v>0.43</v>
      </c>
    </row>
    <row r="323" spans="1:5">
      <c r="A323" s="193" t="s">
        <v>28049</v>
      </c>
      <c r="B323" s="198" t="s">
        <v>10494</v>
      </c>
      <c r="C323" s="198">
        <v>45445</v>
      </c>
      <c r="D323" t="s">
        <v>38407</v>
      </c>
      <c r="E323">
        <v>3.85</v>
      </c>
    </row>
    <row r="324" spans="1:5">
      <c r="A324" s="193" t="s">
        <v>28057</v>
      </c>
      <c r="B324" s="198" t="s">
        <v>11328</v>
      </c>
      <c r="C324" s="198">
        <v>45445</v>
      </c>
      <c r="D324" t="s">
        <v>38372</v>
      </c>
      <c r="E324">
        <v>16.98</v>
      </c>
    </row>
    <row r="325" spans="1:5">
      <c r="A325" s="193" t="s">
        <v>28006</v>
      </c>
      <c r="B325" s="198" t="s">
        <v>6935</v>
      </c>
      <c r="C325" s="198">
        <v>45445</v>
      </c>
      <c r="D325" t="s">
        <v>38391</v>
      </c>
      <c r="E325">
        <v>45.9</v>
      </c>
    </row>
    <row r="326" spans="1:5">
      <c r="A326" s="193" t="s">
        <v>28050</v>
      </c>
      <c r="B326" s="198" t="s">
        <v>9022</v>
      </c>
      <c r="C326" s="198">
        <v>45445</v>
      </c>
      <c r="D326" t="s">
        <v>38407</v>
      </c>
      <c r="E326">
        <v>2.93</v>
      </c>
    </row>
    <row r="327" spans="1:5">
      <c r="A327" s="193" t="s">
        <v>28054</v>
      </c>
      <c r="B327" s="198" t="s">
        <v>11282</v>
      </c>
      <c r="C327" s="198">
        <v>45445</v>
      </c>
      <c r="D327" t="s">
        <v>38407</v>
      </c>
      <c r="E327">
        <v>33</v>
      </c>
    </row>
    <row r="328" spans="1:5">
      <c r="A328" s="193" t="s">
        <v>22133</v>
      </c>
      <c r="B328" s="198" t="s">
        <v>5632</v>
      </c>
      <c r="C328" s="198">
        <v>45445</v>
      </c>
      <c r="D328" t="s">
        <v>38381</v>
      </c>
      <c r="E328">
        <v>9.0299999999999994</v>
      </c>
    </row>
    <row r="329" spans="1:5">
      <c r="A329" s="193" t="s">
        <v>28056</v>
      </c>
      <c r="B329" s="198" t="s">
        <v>8000</v>
      </c>
      <c r="C329" s="198">
        <v>45445</v>
      </c>
      <c r="D329" t="s">
        <v>38407</v>
      </c>
      <c r="E329">
        <v>19.100000000000001</v>
      </c>
    </row>
    <row r="330" spans="1:5">
      <c r="A330" s="193" t="s">
        <v>28053</v>
      </c>
      <c r="B330" s="198" t="s">
        <v>8265</v>
      </c>
      <c r="C330" s="198">
        <v>45445</v>
      </c>
      <c r="D330" t="s">
        <v>38407</v>
      </c>
      <c r="E330">
        <v>36.5</v>
      </c>
    </row>
    <row r="331" spans="1:5">
      <c r="A331" s="193" t="s">
        <v>27813</v>
      </c>
      <c r="B331" s="198" t="s">
        <v>8247</v>
      </c>
      <c r="C331" s="198">
        <v>45445</v>
      </c>
      <c r="D331" t="s">
        <v>38372</v>
      </c>
      <c r="E331">
        <v>11.83</v>
      </c>
    </row>
    <row r="332" spans="1:5">
      <c r="A332" s="193" t="s">
        <v>13745</v>
      </c>
      <c r="B332" s="198" t="s">
        <v>8195</v>
      </c>
      <c r="C332" s="198">
        <v>45445</v>
      </c>
      <c r="D332" t="s">
        <v>38407</v>
      </c>
      <c r="E332">
        <v>15.46</v>
      </c>
    </row>
    <row r="333" spans="1:5">
      <c r="A333" s="193" t="s">
        <v>28055</v>
      </c>
      <c r="B333" s="198" t="s">
        <v>8194</v>
      </c>
      <c r="C333" s="198">
        <v>45445</v>
      </c>
      <c r="D333" t="s">
        <v>38407</v>
      </c>
      <c r="E333">
        <v>16.329999999999998</v>
      </c>
    </row>
    <row r="334" spans="1:5">
      <c r="A334" s="193" t="s">
        <v>28058</v>
      </c>
      <c r="B334" s="198" t="s">
        <v>9802</v>
      </c>
      <c r="C334" s="198">
        <v>45445</v>
      </c>
      <c r="D334" t="s">
        <v>38407</v>
      </c>
      <c r="E334">
        <v>1.19</v>
      </c>
    </row>
    <row r="335" spans="1:5">
      <c r="A335" s="193" t="s">
        <v>28042</v>
      </c>
      <c r="B335" s="198" t="s">
        <v>5744</v>
      </c>
      <c r="C335" s="198">
        <v>45443</v>
      </c>
      <c r="D335" t="s">
        <v>38400</v>
      </c>
      <c r="E335">
        <v>1.07</v>
      </c>
    </row>
    <row r="336" spans="1:5">
      <c r="A336" s="193" t="s">
        <v>28066</v>
      </c>
      <c r="B336" s="198" t="s">
        <v>11131</v>
      </c>
      <c r="C336" s="198">
        <v>45443</v>
      </c>
      <c r="D336" t="s">
        <v>38409</v>
      </c>
      <c r="E336">
        <v>45.9</v>
      </c>
    </row>
    <row r="337" spans="1:5">
      <c r="A337" s="193" t="s">
        <v>28018</v>
      </c>
      <c r="B337" s="198" t="s">
        <v>6310</v>
      </c>
      <c r="C337" s="198">
        <v>45443</v>
      </c>
      <c r="D337" t="s">
        <v>38400</v>
      </c>
      <c r="E337">
        <v>28.4</v>
      </c>
    </row>
    <row r="338" spans="1:5">
      <c r="A338" s="193" t="s">
        <v>28060</v>
      </c>
      <c r="B338" s="198" t="s">
        <v>6787</v>
      </c>
      <c r="C338" s="198">
        <v>45443</v>
      </c>
      <c r="D338" t="s">
        <v>38410</v>
      </c>
      <c r="E338">
        <v>11.67</v>
      </c>
    </row>
    <row r="339" spans="1:5">
      <c r="A339" s="193" t="s">
        <v>27805</v>
      </c>
      <c r="B339" s="198" t="s">
        <v>5008</v>
      </c>
      <c r="C339" s="198">
        <v>45443</v>
      </c>
      <c r="D339" t="s">
        <v>38368</v>
      </c>
      <c r="E339">
        <v>23.2</v>
      </c>
    </row>
    <row r="340" spans="1:5">
      <c r="A340" s="193" t="s">
        <v>27809</v>
      </c>
      <c r="B340" s="198" t="s">
        <v>5046</v>
      </c>
      <c r="C340" s="198">
        <v>45443</v>
      </c>
      <c r="D340" t="s">
        <v>38368</v>
      </c>
      <c r="E340">
        <v>22.66</v>
      </c>
    </row>
    <row r="341" spans="1:5">
      <c r="A341" s="193" t="s">
        <v>28078</v>
      </c>
      <c r="B341" s="198" t="s">
        <v>9965</v>
      </c>
      <c r="C341" s="198">
        <v>45443</v>
      </c>
      <c r="D341" t="s">
        <v>38409</v>
      </c>
      <c r="E341">
        <v>32.42</v>
      </c>
    </row>
    <row r="342" spans="1:5">
      <c r="A342" s="193" t="s">
        <v>28061</v>
      </c>
      <c r="B342" s="198" t="s">
        <v>9964</v>
      </c>
      <c r="C342" s="198">
        <v>45443</v>
      </c>
      <c r="D342" t="s">
        <v>38409</v>
      </c>
      <c r="E342">
        <v>13.3</v>
      </c>
    </row>
    <row r="343" spans="1:5">
      <c r="A343" s="193" t="s">
        <v>27804</v>
      </c>
      <c r="B343" s="198" t="s">
        <v>5036</v>
      </c>
      <c r="C343" s="198">
        <v>45443</v>
      </c>
      <c r="D343" t="s">
        <v>38368</v>
      </c>
      <c r="E343">
        <v>11.3</v>
      </c>
    </row>
    <row r="344" spans="1:5">
      <c r="A344" s="193" t="s">
        <v>28073</v>
      </c>
      <c r="B344" s="198" t="s">
        <v>9963</v>
      </c>
      <c r="C344" s="198">
        <v>45443</v>
      </c>
      <c r="D344" t="s">
        <v>38409</v>
      </c>
      <c r="E344">
        <v>40.57</v>
      </c>
    </row>
    <row r="345" spans="1:5">
      <c r="A345" s="193" t="s">
        <v>27859</v>
      </c>
      <c r="B345" s="198" t="s">
        <v>5826</v>
      </c>
      <c r="C345" s="198">
        <v>45443</v>
      </c>
      <c r="D345" t="s">
        <v>38400</v>
      </c>
      <c r="E345">
        <v>12.65</v>
      </c>
    </row>
    <row r="346" spans="1:5">
      <c r="A346" s="193" t="s">
        <v>28070</v>
      </c>
      <c r="B346" s="198" t="s">
        <v>9941</v>
      </c>
      <c r="C346" s="198">
        <v>45443</v>
      </c>
      <c r="D346" t="s">
        <v>38411</v>
      </c>
      <c r="E346">
        <v>0.65</v>
      </c>
    </row>
    <row r="347" spans="1:5">
      <c r="A347" s="193" t="s">
        <v>28069</v>
      </c>
      <c r="B347" s="198" t="s">
        <v>9940</v>
      </c>
      <c r="C347" s="198">
        <v>45443</v>
      </c>
      <c r="D347" t="s">
        <v>38411</v>
      </c>
      <c r="E347">
        <v>4.8099999999999996</v>
      </c>
    </row>
    <row r="348" spans="1:5">
      <c r="A348" s="193" t="s">
        <v>17813</v>
      </c>
      <c r="B348" s="198" t="s">
        <v>5540</v>
      </c>
      <c r="C348" s="198">
        <v>45443</v>
      </c>
      <c r="D348" t="s">
        <v>38400</v>
      </c>
      <c r="E348">
        <v>39.92</v>
      </c>
    </row>
    <row r="349" spans="1:5">
      <c r="A349" s="193" t="s">
        <v>28065</v>
      </c>
      <c r="B349" s="198" t="s">
        <v>9938</v>
      </c>
      <c r="C349" s="198">
        <v>45443</v>
      </c>
      <c r="D349" t="s">
        <v>38411</v>
      </c>
      <c r="E349">
        <v>8.39</v>
      </c>
    </row>
    <row r="350" spans="1:5">
      <c r="A350" s="193" t="s">
        <v>28063</v>
      </c>
      <c r="B350" s="198" t="s">
        <v>9937</v>
      </c>
      <c r="C350" s="198">
        <v>45443</v>
      </c>
      <c r="D350" t="s">
        <v>38411</v>
      </c>
      <c r="E350">
        <v>28.9</v>
      </c>
    </row>
    <row r="351" spans="1:5">
      <c r="A351" s="193" t="s">
        <v>27810</v>
      </c>
      <c r="B351" s="198" t="s">
        <v>5045</v>
      </c>
      <c r="C351" s="198">
        <v>45443</v>
      </c>
      <c r="D351" t="s">
        <v>38368</v>
      </c>
      <c r="E351">
        <v>24.9</v>
      </c>
    </row>
    <row r="352" spans="1:5">
      <c r="A352" s="193" t="s">
        <v>27810</v>
      </c>
      <c r="B352" s="198" t="s">
        <v>5045</v>
      </c>
      <c r="C352" s="198">
        <v>45443</v>
      </c>
      <c r="D352" t="s">
        <v>38368</v>
      </c>
      <c r="E352">
        <v>5.07</v>
      </c>
    </row>
    <row r="353" spans="1:5">
      <c r="A353" s="193" t="s">
        <v>28068</v>
      </c>
      <c r="B353" s="198" t="s">
        <v>9295</v>
      </c>
      <c r="C353" s="198">
        <v>45443</v>
      </c>
      <c r="D353" t="s">
        <v>38410</v>
      </c>
      <c r="E353">
        <v>8.9600000000000009</v>
      </c>
    </row>
    <row r="354" spans="1:5">
      <c r="A354" s="193" t="s">
        <v>28071</v>
      </c>
      <c r="B354" s="198" t="s">
        <v>6309</v>
      </c>
      <c r="C354" s="198">
        <v>45443</v>
      </c>
      <c r="D354" t="s">
        <v>38400</v>
      </c>
      <c r="E354">
        <v>9.8699999999999992</v>
      </c>
    </row>
    <row r="355" spans="1:5">
      <c r="A355" s="193" t="s">
        <v>28076</v>
      </c>
      <c r="B355" s="198" t="s">
        <v>6906</v>
      </c>
      <c r="C355" s="198">
        <v>45443</v>
      </c>
      <c r="D355" t="s">
        <v>38410</v>
      </c>
      <c r="E355">
        <v>8.6199999999999992</v>
      </c>
    </row>
    <row r="356" spans="1:5">
      <c r="A356" s="193" t="s">
        <v>28079</v>
      </c>
      <c r="B356" s="198" t="s">
        <v>5055</v>
      </c>
      <c r="C356" s="198">
        <v>45443</v>
      </c>
      <c r="D356" t="s">
        <v>38368</v>
      </c>
      <c r="E356">
        <v>23.59</v>
      </c>
    </row>
    <row r="357" spans="1:5">
      <c r="A357" s="193" t="s">
        <v>15616</v>
      </c>
      <c r="B357" s="198" t="s">
        <v>5053</v>
      </c>
      <c r="C357" s="198">
        <v>45443</v>
      </c>
      <c r="D357" t="s">
        <v>38368</v>
      </c>
      <c r="E357">
        <v>0.35</v>
      </c>
    </row>
    <row r="358" spans="1:5">
      <c r="A358" s="193" t="s">
        <v>28072</v>
      </c>
      <c r="B358" s="198" t="s">
        <v>5246</v>
      </c>
      <c r="C358" s="198">
        <v>45443</v>
      </c>
      <c r="D358" t="s">
        <v>38400</v>
      </c>
      <c r="E358">
        <v>12</v>
      </c>
    </row>
    <row r="359" spans="1:5">
      <c r="A359" s="193" t="s">
        <v>15601</v>
      </c>
      <c r="B359" s="198" t="s">
        <v>5047</v>
      </c>
      <c r="C359" s="198">
        <v>45443</v>
      </c>
      <c r="D359" t="s">
        <v>38412</v>
      </c>
      <c r="E359">
        <v>46.5</v>
      </c>
    </row>
    <row r="360" spans="1:5">
      <c r="A360" s="193" t="s">
        <v>27430</v>
      </c>
      <c r="B360" s="198" t="s">
        <v>4896</v>
      </c>
      <c r="C360" s="198">
        <v>45443</v>
      </c>
      <c r="D360" t="s">
        <v>38400</v>
      </c>
      <c r="E360">
        <v>45</v>
      </c>
    </row>
    <row r="361" spans="1:5">
      <c r="A361" s="193" t="s">
        <v>28075</v>
      </c>
      <c r="B361" s="198" t="s">
        <v>6918</v>
      </c>
      <c r="C361" s="198">
        <v>45443</v>
      </c>
      <c r="D361" t="s">
        <v>38410</v>
      </c>
      <c r="E361">
        <v>46</v>
      </c>
    </row>
    <row r="362" spans="1:5">
      <c r="A362" s="193" t="s">
        <v>13829</v>
      </c>
      <c r="B362" s="198" t="s">
        <v>4894</v>
      </c>
      <c r="C362" s="198">
        <v>45443</v>
      </c>
      <c r="D362" t="s">
        <v>38400</v>
      </c>
      <c r="E362">
        <v>44.94</v>
      </c>
    </row>
    <row r="363" spans="1:5">
      <c r="A363" s="193" t="s">
        <v>28080</v>
      </c>
      <c r="B363" s="198" t="s">
        <v>7954</v>
      </c>
      <c r="C363" s="198">
        <v>45443</v>
      </c>
      <c r="D363" t="s">
        <v>38410</v>
      </c>
      <c r="E363">
        <v>10.92</v>
      </c>
    </row>
    <row r="364" spans="1:5">
      <c r="A364" s="193" t="s">
        <v>28077</v>
      </c>
      <c r="B364" s="198" t="s">
        <v>6904</v>
      </c>
      <c r="C364" s="198">
        <v>45443</v>
      </c>
      <c r="D364" t="s">
        <v>38410</v>
      </c>
      <c r="E364">
        <v>7.11</v>
      </c>
    </row>
    <row r="365" spans="1:5">
      <c r="A365" s="193" t="s">
        <v>28064</v>
      </c>
      <c r="B365" s="198" t="s">
        <v>27410</v>
      </c>
      <c r="C365" s="198">
        <v>45443</v>
      </c>
      <c r="D365" t="s">
        <v>38368</v>
      </c>
      <c r="E365">
        <v>2.85</v>
      </c>
    </row>
    <row r="366" spans="1:5">
      <c r="A366" s="193" t="s">
        <v>28067</v>
      </c>
      <c r="B366" s="198" t="s">
        <v>8404</v>
      </c>
      <c r="C366" s="198">
        <v>45443</v>
      </c>
      <c r="D366" t="s">
        <v>38410</v>
      </c>
      <c r="E366">
        <v>38.9</v>
      </c>
    </row>
    <row r="367" spans="1:5">
      <c r="A367" s="193" t="s">
        <v>28074</v>
      </c>
      <c r="B367" s="198" t="s">
        <v>8415</v>
      </c>
      <c r="C367" s="198">
        <v>45443</v>
      </c>
      <c r="D367" t="s">
        <v>38400</v>
      </c>
      <c r="E367">
        <v>9.2200000000000006</v>
      </c>
    </row>
    <row r="368" spans="1:5">
      <c r="A368" s="193" t="s">
        <v>28062</v>
      </c>
      <c r="B368" s="198" t="s">
        <v>27400</v>
      </c>
      <c r="C368" s="198">
        <v>45443</v>
      </c>
      <c r="D368" t="s">
        <v>38413</v>
      </c>
      <c r="E368">
        <v>5.91</v>
      </c>
    </row>
    <row r="369" spans="1:5">
      <c r="A369" s="193" t="s">
        <v>27936</v>
      </c>
      <c r="B369" s="198" t="s">
        <v>5836</v>
      </c>
      <c r="C369" s="198">
        <v>45442</v>
      </c>
      <c r="D369" t="s">
        <v>38414</v>
      </c>
      <c r="E369">
        <v>31.97</v>
      </c>
    </row>
    <row r="370" spans="1:5">
      <c r="A370" s="193" t="s">
        <v>28081</v>
      </c>
      <c r="B370" s="198" t="s">
        <v>8269</v>
      </c>
      <c r="C370" s="198">
        <v>45442</v>
      </c>
      <c r="D370" t="s">
        <v>38415</v>
      </c>
      <c r="E370">
        <v>6.18</v>
      </c>
    </row>
    <row r="371" spans="1:5">
      <c r="A371" s="193" t="s">
        <v>28084</v>
      </c>
      <c r="B371" s="198" t="s">
        <v>8891</v>
      </c>
      <c r="C371" s="198">
        <v>45441</v>
      </c>
      <c r="D371" t="s">
        <v>38373</v>
      </c>
      <c r="E371">
        <v>6.77</v>
      </c>
    </row>
    <row r="372" spans="1:5">
      <c r="A372" s="193" t="s">
        <v>28082</v>
      </c>
      <c r="B372" s="198" t="s">
        <v>7475</v>
      </c>
      <c r="C372" s="198">
        <v>45441</v>
      </c>
      <c r="D372" t="s">
        <v>38373</v>
      </c>
      <c r="E372">
        <v>12.89</v>
      </c>
    </row>
    <row r="373" spans="1:5">
      <c r="A373" s="193" t="s">
        <v>27890</v>
      </c>
      <c r="B373" s="198" t="s">
        <v>8899</v>
      </c>
      <c r="C373" s="198">
        <v>45441</v>
      </c>
      <c r="D373" t="s">
        <v>38373</v>
      </c>
      <c r="E373">
        <v>14.5</v>
      </c>
    </row>
    <row r="374" spans="1:5">
      <c r="A374" s="193" t="s">
        <v>28083</v>
      </c>
      <c r="B374" s="198" t="s">
        <v>5918</v>
      </c>
      <c r="C374" s="198">
        <v>45441</v>
      </c>
      <c r="D374" t="s">
        <v>38399</v>
      </c>
      <c r="E374">
        <v>34.25</v>
      </c>
    </row>
    <row r="375" spans="1:5">
      <c r="A375" s="193" t="s">
        <v>28091</v>
      </c>
      <c r="B375" s="198" t="s">
        <v>11129</v>
      </c>
      <c r="C375" s="198">
        <v>45440</v>
      </c>
      <c r="D375" t="s">
        <v>38416</v>
      </c>
      <c r="E375">
        <v>0.47</v>
      </c>
    </row>
    <row r="376" spans="1:5">
      <c r="A376" s="193" t="s">
        <v>28100</v>
      </c>
      <c r="B376" s="198" t="s">
        <v>11421</v>
      </c>
      <c r="C376" s="198">
        <v>45440</v>
      </c>
      <c r="D376" t="s">
        <v>38392</v>
      </c>
      <c r="E376">
        <v>0.37</v>
      </c>
    </row>
    <row r="377" spans="1:5">
      <c r="A377" s="193" t="s">
        <v>28099</v>
      </c>
      <c r="B377" s="198" t="s">
        <v>5891</v>
      </c>
      <c r="C377" s="198">
        <v>45440</v>
      </c>
      <c r="D377" t="s">
        <v>38417</v>
      </c>
      <c r="E377">
        <v>5.86</v>
      </c>
    </row>
    <row r="378" spans="1:5">
      <c r="A378" s="193" t="s">
        <v>28088</v>
      </c>
      <c r="B378" s="198" t="s">
        <v>7389</v>
      </c>
      <c r="C378" s="198">
        <v>45440</v>
      </c>
      <c r="D378" t="s">
        <v>38418</v>
      </c>
      <c r="E378">
        <v>10.95</v>
      </c>
    </row>
    <row r="379" spans="1:5">
      <c r="A379" s="193" t="s">
        <v>27954</v>
      </c>
      <c r="B379" s="198" t="s">
        <v>27436</v>
      </c>
      <c r="C379" s="198">
        <v>45440</v>
      </c>
      <c r="D379" t="s">
        <v>38392</v>
      </c>
      <c r="E379">
        <v>6.4</v>
      </c>
    </row>
    <row r="380" spans="1:5">
      <c r="A380" s="193" t="s">
        <v>28086</v>
      </c>
      <c r="B380" s="198" t="s">
        <v>7383</v>
      </c>
      <c r="C380" s="198">
        <v>45440</v>
      </c>
      <c r="D380" t="s">
        <v>38418</v>
      </c>
      <c r="E380">
        <v>38.53</v>
      </c>
    </row>
    <row r="381" spans="1:5">
      <c r="A381" s="193" t="s">
        <v>27945</v>
      </c>
      <c r="B381" s="198" t="s">
        <v>9283</v>
      </c>
      <c r="C381" s="198">
        <v>45440</v>
      </c>
      <c r="D381" t="s">
        <v>38392</v>
      </c>
      <c r="E381">
        <v>5.07</v>
      </c>
    </row>
    <row r="382" spans="1:5">
      <c r="A382" s="193" t="s">
        <v>28105</v>
      </c>
      <c r="B382" s="198" t="s">
        <v>9280</v>
      </c>
      <c r="C382" s="198">
        <v>45440</v>
      </c>
      <c r="D382" t="s">
        <v>38392</v>
      </c>
      <c r="E382">
        <v>12.8</v>
      </c>
    </row>
    <row r="383" spans="1:5">
      <c r="A383" s="193" t="s">
        <v>28101</v>
      </c>
      <c r="B383" s="198" t="s">
        <v>27404</v>
      </c>
      <c r="C383" s="198">
        <v>45440</v>
      </c>
      <c r="D383" t="s">
        <v>38392</v>
      </c>
      <c r="E383">
        <v>0.38</v>
      </c>
    </row>
    <row r="384" spans="1:5">
      <c r="A384" s="193" t="s">
        <v>28102</v>
      </c>
      <c r="B384" s="198" t="s">
        <v>7999</v>
      </c>
      <c r="C384" s="198">
        <v>45440</v>
      </c>
      <c r="D384" t="s">
        <v>38419</v>
      </c>
      <c r="E384">
        <v>33.99</v>
      </c>
    </row>
    <row r="385" spans="1:5">
      <c r="A385" s="193" t="s">
        <v>28103</v>
      </c>
      <c r="B385" s="198" t="s">
        <v>8896</v>
      </c>
      <c r="C385" s="198">
        <v>45440</v>
      </c>
      <c r="D385" t="s">
        <v>38397</v>
      </c>
      <c r="E385">
        <v>2.76</v>
      </c>
    </row>
    <row r="386" spans="1:5">
      <c r="A386" s="193" t="s">
        <v>28095</v>
      </c>
      <c r="B386" s="198" t="s">
        <v>6838</v>
      </c>
      <c r="C386" s="198">
        <v>45440</v>
      </c>
      <c r="D386" t="s">
        <v>38397</v>
      </c>
      <c r="E386">
        <v>15</v>
      </c>
    </row>
    <row r="387" spans="1:5">
      <c r="A387" s="193" t="s">
        <v>27808</v>
      </c>
      <c r="B387" s="198" t="s">
        <v>11306</v>
      </c>
      <c r="C387" s="198">
        <v>45440</v>
      </c>
      <c r="D387" t="s">
        <v>38359</v>
      </c>
      <c r="E387">
        <v>41.89</v>
      </c>
    </row>
    <row r="388" spans="1:5">
      <c r="A388" s="193" t="s">
        <v>28093</v>
      </c>
      <c r="B388" s="198" t="s">
        <v>11130</v>
      </c>
      <c r="C388" s="198">
        <v>45440</v>
      </c>
      <c r="D388" t="s">
        <v>38416</v>
      </c>
      <c r="E388">
        <v>35.909999999999997</v>
      </c>
    </row>
    <row r="389" spans="1:5">
      <c r="A389" s="193" t="s">
        <v>27790</v>
      </c>
      <c r="B389" s="198" t="s">
        <v>5032</v>
      </c>
      <c r="C389" s="198">
        <v>45440</v>
      </c>
      <c r="D389" t="s">
        <v>38359</v>
      </c>
      <c r="E389">
        <v>27.3</v>
      </c>
    </row>
    <row r="390" spans="1:5">
      <c r="A390" s="193" t="s">
        <v>28098</v>
      </c>
      <c r="B390" s="198" t="s">
        <v>6843</v>
      </c>
      <c r="C390" s="198">
        <v>45440</v>
      </c>
      <c r="D390" t="s">
        <v>38397</v>
      </c>
      <c r="E390">
        <v>27.14</v>
      </c>
    </row>
    <row r="391" spans="1:5">
      <c r="A391" s="193" t="s">
        <v>15616</v>
      </c>
      <c r="B391" s="198" t="s">
        <v>5053</v>
      </c>
      <c r="C391" s="198">
        <v>45440</v>
      </c>
      <c r="D391" t="s">
        <v>38359</v>
      </c>
      <c r="E391">
        <v>26.85</v>
      </c>
    </row>
    <row r="392" spans="1:5">
      <c r="A392" s="193" t="s">
        <v>28096</v>
      </c>
      <c r="B392" s="198" t="s">
        <v>6842</v>
      </c>
      <c r="C392" s="198">
        <v>45440</v>
      </c>
      <c r="D392" t="s">
        <v>38397</v>
      </c>
      <c r="E392">
        <v>48.22</v>
      </c>
    </row>
    <row r="393" spans="1:5">
      <c r="A393" s="193" t="s">
        <v>28087</v>
      </c>
      <c r="B393" s="198" t="s">
        <v>6839</v>
      </c>
      <c r="C393" s="198">
        <v>45440</v>
      </c>
      <c r="D393" t="s">
        <v>38397</v>
      </c>
      <c r="E393">
        <v>24.73</v>
      </c>
    </row>
    <row r="394" spans="1:5">
      <c r="A394" s="193" t="s">
        <v>28094</v>
      </c>
      <c r="B394" s="198" t="s">
        <v>8855</v>
      </c>
      <c r="C394" s="198">
        <v>45440</v>
      </c>
      <c r="D394" t="s">
        <v>38416</v>
      </c>
      <c r="E394">
        <v>35.909999999999997</v>
      </c>
    </row>
    <row r="395" spans="1:5">
      <c r="A395" s="193" t="s">
        <v>27931</v>
      </c>
      <c r="B395" s="198" t="s">
        <v>5016</v>
      </c>
      <c r="C395" s="198">
        <v>45440</v>
      </c>
      <c r="D395" t="s">
        <v>38359</v>
      </c>
      <c r="E395">
        <v>16.95</v>
      </c>
    </row>
    <row r="396" spans="1:5">
      <c r="A396" s="193" t="s">
        <v>28090</v>
      </c>
      <c r="B396" s="198" t="s">
        <v>8897</v>
      </c>
      <c r="C396" s="198">
        <v>45440</v>
      </c>
      <c r="D396" t="s">
        <v>38397</v>
      </c>
      <c r="E396">
        <v>6.75</v>
      </c>
    </row>
    <row r="397" spans="1:5">
      <c r="A397" s="193" t="s">
        <v>28089</v>
      </c>
      <c r="B397" s="198" t="s">
        <v>8898</v>
      </c>
      <c r="C397" s="198">
        <v>45440</v>
      </c>
      <c r="D397" t="s">
        <v>38397</v>
      </c>
      <c r="E397">
        <v>7.8</v>
      </c>
    </row>
    <row r="398" spans="1:5">
      <c r="A398" s="193" t="s">
        <v>27947</v>
      </c>
      <c r="B398" s="198" t="s">
        <v>10030</v>
      </c>
      <c r="C398" s="198">
        <v>45440</v>
      </c>
      <c r="D398" t="s">
        <v>38392</v>
      </c>
      <c r="E398">
        <v>24.69</v>
      </c>
    </row>
    <row r="399" spans="1:5">
      <c r="A399" s="193" t="s">
        <v>28085</v>
      </c>
      <c r="B399" s="198" t="s">
        <v>5025</v>
      </c>
      <c r="C399" s="198">
        <v>45440</v>
      </c>
      <c r="D399" t="s">
        <v>38359</v>
      </c>
      <c r="E399">
        <v>22.7</v>
      </c>
    </row>
    <row r="400" spans="1:5">
      <c r="A400" s="193" t="s">
        <v>28106</v>
      </c>
      <c r="B400" s="198" t="s">
        <v>10018</v>
      </c>
      <c r="C400" s="198">
        <v>45440</v>
      </c>
      <c r="D400" t="s">
        <v>38397</v>
      </c>
      <c r="E400">
        <v>12.82</v>
      </c>
    </row>
    <row r="401" spans="1:5">
      <c r="A401" s="193" t="s">
        <v>28104</v>
      </c>
      <c r="B401" s="198" t="s">
        <v>9799</v>
      </c>
      <c r="C401" s="198">
        <v>45440</v>
      </c>
      <c r="D401" t="s">
        <v>38392</v>
      </c>
      <c r="E401">
        <v>104.5</v>
      </c>
    </row>
    <row r="402" spans="1:5">
      <c r="A402" s="193" t="s">
        <v>28097</v>
      </c>
      <c r="B402" s="198" t="s">
        <v>7645</v>
      </c>
      <c r="C402" s="198">
        <v>45440</v>
      </c>
      <c r="D402" t="s">
        <v>38392</v>
      </c>
      <c r="E402">
        <v>25.92</v>
      </c>
    </row>
    <row r="403" spans="1:5">
      <c r="A403" s="193" t="s">
        <v>28092</v>
      </c>
      <c r="B403" s="198" t="s">
        <v>6841</v>
      </c>
      <c r="C403" s="198">
        <v>45440</v>
      </c>
      <c r="D403" t="s">
        <v>38397</v>
      </c>
      <c r="E403">
        <v>12.92</v>
      </c>
    </row>
    <row r="404" spans="1:5">
      <c r="A404" s="193" t="s">
        <v>28116</v>
      </c>
      <c r="B404" s="198" t="s">
        <v>7649</v>
      </c>
      <c r="C404" s="198">
        <v>45439</v>
      </c>
      <c r="D404" t="s">
        <v>38375</v>
      </c>
      <c r="E404">
        <v>0.49</v>
      </c>
    </row>
    <row r="405" spans="1:5">
      <c r="A405" s="193" t="s">
        <v>28123</v>
      </c>
      <c r="B405" s="198" t="s">
        <v>27408</v>
      </c>
      <c r="C405" s="198">
        <v>45439</v>
      </c>
      <c r="D405" t="s">
        <v>38375</v>
      </c>
      <c r="E405">
        <v>24.98</v>
      </c>
    </row>
    <row r="406" spans="1:5">
      <c r="A406" s="193" t="s">
        <v>28122</v>
      </c>
      <c r="B406" s="198" t="s">
        <v>27409</v>
      </c>
      <c r="C406" s="198">
        <v>45439</v>
      </c>
      <c r="D406" t="s">
        <v>38375</v>
      </c>
      <c r="E406">
        <v>9.9499999999999993</v>
      </c>
    </row>
    <row r="407" spans="1:5">
      <c r="A407" s="193" t="s">
        <v>13380</v>
      </c>
      <c r="B407" s="198" t="s">
        <v>7920</v>
      </c>
      <c r="C407" s="198">
        <v>45439</v>
      </c>
      <c r="D407" t="s">
        <v>38375</v>
      </c>
      <c r="E407">
        <v>15.15</v>
      </c>
    </row>
    <row r="408" spans="1:5">
      <c r="A408" s="193" t="s">
        <v>28120</v>
      </c>
      <c r="B408" s="198" t="s">
        <v>11372</v>
      </c>
      <c r="C408" s="198">
        <v>45439</v>
      </c>
      <c r="D408" t="s">
        <v>38375</v>
      </c>
      <c r="E408">
        <v>4.42</v>
      </c>
    </row>
    <row r="409" spans="1:5">
      <c r="A409" s="193" t="s">
        <v>28119</v>
      </c>
      <c r="B409" s="198" t="s">
        <v>11373</v>
      </c>
      <c r="C409" s="198">
        <v>45439</v>
      </c>
      <c r="D409" t="s">
        <v>38375</v>
      </c>
      <c r="E409">
        <v>7.95</v>
      </c>
    </row>
    <row r="410" spans="1:5">
      <c r="A410" s="193" t="s">
        <v>28110</v>
      </c>
      <c r="B410" s="198" t="s">
        <v>5291</v>
      </c>
      <c r="C410" s="198">
        <v>45439</v>
      </c>
      <c r="D410" t="s">
        <v>38375</v>
      </c>
      <c r="E410">
        <v>16.34</v>
      </c>
    </row>
    <row r="411" spans="1:5">
      <c r="A411" s="193" t="s">
        <v>28117</v>
      </c>
      <c r="B411" s="198" t="s">
        <v>11216</v>
      </c>
      <c r="C411" s="198">
        <v>45439</v>
      </c>
      <c r="D411" t="s">
        <v>38375</v>
      </c>
      <c r="E411">
        <v>1.1499999999999999</v>
      </c>
    </row>
    <row r="412" spans="1:5">
      <c r="A412" s="193" t="s">
        <v>26652</v>
      </c>
      <c r="B412" s="198" t="s">
        <v>5006</v>
      </c>
      <c r="C412" s="198">
        <v>45439</v>
      </c>
      <c r="D412" t="s">
        <v>38359</v>
      </c>
      <c r="E412">
        <v>0.56000000000000005</v>
      </c>
    </row>
    <row r="413" spans="1:5">
      <c r="A413" s="193" t="s">
        <v>28111</v>
      </c>
      <c r="B413" s="198" t="s">
        <v>5004</v>
      </c>
      <c r="C413" s="198">
        <v>45439</v>
      </c>
      <c r="D413" t="s">
        <v>38359</v>
      </c>
      <c r="E413">
        <v>16.25</v>
      </c>
    </row>
    <row r="414" spans="1:5">
      <c r="A414" s="193" t="s">
        <v>27806</v>
      </c>
      <c r="B414" s="198" t="s">
        <v>5002</v>
      </c>
      <c r="C414" s="198">
        <v>45439</v>
      </c>
      <c r="D414" t="s">
        <v>38359</v>
      </c>
      <c r="E414">
        <v>97.13</v>
      </c>
    </row>
    <row r="415" spans="1:5">
      <c r="A415" s="193" t="s">
        <v>27828</v>
      </c>
      <c r="B415" s="198" t="s">
        <v>7155</v>
      </c>
      <c r="C415" s="198">
        <v>45439</v>
      </c>
      <c r="D415" t="s">
        <v>38375</v>
      </c>
      <c r="E415">
        <v>11.85</v>
      </c>
    </row>
    <row r="416" spans="1:5">
      <c r="A416" s="193" t="s">
        <v>28114</v>
      </c>
      <c r="B416" s="198" t="s">
        <v>7180</v>
      </c>
      <c r="C416" s="198">
        <v>45439</v>
      </c>
      <c r="D416" t="s">
        <v>38375</v>
      </c>
      <c r="E416">
        <v>0.19</v>
      </c>
    </row>
    <row r="417" spans="1:5">
      <c r="A417" s="193" t="s">
        <v>28113</v>
      </c>
      <c r="B417" s="198" t="s">
        <v>7184</v>
      </c>
      <c r="C417" s="198">
        <v>45439</v>
      </c>
      <c r="D417" t="s">
        <v>38375</v>
      </c>
      <c r="E417">
        <v>37.9</v>
      </c>
    </row>
    <row r="418" spans="1:5">
      <c r="A418" s="193" t="s">
        <v>28109</v>
      </c>
      <c r="B418" s="198" t="s">
        <v>4983</v>
      </c>
      <c r="C418" s="198">
        <v>45439</v>
      </c>
      <c r="D418" t="s">
        <v>38359</v>
      </c>
      <c r="E418">
        <v>78.260000000000005</v>
      </c>
    </row>
    <row r="419" spans="1:5">
      <c r="A419" s="193" t="s">
        <v>28115</v>
      </c>
      <c r="B419" s="198" t="s">
        <v>7290</v>
      </c>
      <c r="C419" s="198">
        <v>45439</v>
      </c>
      <c r="D419" t="s">
        <v>38375</v>
      </c>
      <c r="E419">
        <v>0.34</v>
      </c>
    </row>
    <row r="420" spans="1:5">
      <c r="A420" s="193" t="s">
        <v>28108</v>
      </c>
      <c r="B420" s="198" t="s">
        <v>9242</v>
      </c>
      <c r="C420" s="198">
        <v>45439</v>
      </c>
      <c r="D420" t="s">
        <v>38420</v>
      </c>
      <c r="E420">
        <v>13.47</v>
      </c>
    </row>
    <row r="421" spans="1:5">
      <c r="A421" s="193" t="s">
        <v>28107</v>
      </c>
      <c r="B421" s="198" t="s">
        <v>10608</v>
      </c>
      <c r="C421" s="198">
        <v>45439</v>
      </c>
      <c r="D421" t="s">
        <v>38375</v>
      </c>
      <c r="E421">
        <v>6.05</v>
      </c>
    </row>
    <row r="422" spans="1:5">
      <c r="A422" s="193" t="s">
        <v>28118</v>
      </c>
      <c r="B422" s="198" t="s">
        <v>11217</v>
      </c>
      <c r="C422" s="198">
        <v>45439</v>
      </c>
      <c r="D422" t="s">
        <v>38375</v>
      </c>
      <c r="E422">
        <v>14.87</v>
      </c>
    </row>
    <row r="423" spans="1:5">
      <c r="A423" s="193" t="s">
        <v>27825</v>
      </c>
      <c r="B423" s="198" t="s">
        <v>10609</v>
      </c>
      <c r="C423" s="198">
        <v>45439</v>
      </c>
      <c r="D423" t="s">
        <v>38375</v>
      </c>
      <c r="E423">
        <v>255</v>
      </c>
    </row>
    <row r="424" spans="1:5">
      <c r="A424" s="193" t="s">
        <v>28112</v>
      </c>
      <c r="B424" s="198" t="s">
        <v>27405</v>
      </c>
      <c r="C424" s="198">
        <v>45439</v>
      </c>
      <c r="D424" t="s">
        <v>38420</v>
      </c>
      <c r="E424">
        <v>9.75</v>
      </c>
    </row>
    <row r="425" spans="1:5">
      <c r="A425" s="193" t="s">
        <v>28121</v>
      </c>
      <c r="B425" s="198" t="s">
        <v>27407</v>
      </c>
      <c r="C425" s="198">
        <v>45439</v>
      </c>
      <c r="D425" t="s">
        <v>38375</v>
      </c>
      <c r="E425">
        <v>8.1199999999999992</v>
      </c>
    </row>
    <row r="426" spans="1:5">
      <c r="A426" s="193" t="s">
        <v>27996</v>
      </c>
      <c r="B426" s="198" t="s">
        <v>5042</v>
      </c>
      <c r="C426" s="198">
        <v>45436</v>
      </c>
      <c r="D426" t="s">
        <v>38363</v>
      </c>
      <c r="E426">
        <v>6.97</v>
      </c>
    </row>
    <row r="427" spans="1:5">
      <c r="A427" s="193" t="s">
        <v>27882</v>
      </c>
      <c r="B427" s="198" t="s">
        <v>5041</v>
      </c>
      <c r="C427" s="198">
        <v>45436</v>
      </c>
      <c r="D427" t="s">
        <v>38363</v>
      </c>
      <c r="E427">
        <v>11.04</v>
      </c>
    </row>
    <row r="428" spans="1:5">
      <c r="A428" s="193" t="s">
        <v>27881</v>
      </c>
      <c r="B428" s="198" t="s">
        <v>5043</v>
      </c>
      <c r="C428" s="198">
        <v>45436</v>
      </c>
      <c r="D428" t="s">
        <v>38363</v>
      </c>
      <c r="E428">
        <v>25.41</v>
      </c>
    </row>
    <row r="429" spans="1:5">
      <c r="A429" s="193" t="s">
        <v>28128</v>
      </c>
      <c r="B429" s="198" t="s">
        <v>27403</v>
      </c>
      <c r="C429" s="198">
        <v>45436</v>
      </c>
      <c r="D429" t="s">
        <v>38393</v>
      </c>
      <c r="E429">
        <v>52.8</v>
      </c>
    </row>
    <row r="430" spans="1:5">
      <c r="A430" s="193" t="s">
        <v>27782</v>
      </c>
      <c r="B430" s="198" t="s">
        <v>5040</v>
      </c>
      <c r="C430" s="198">
        <v>45436</v>
      </c>
      <c r="D430" t="s">
        <v>38363</v>
      </c>
      <c r="E430">
        <v>3.77</v>
      </c>
    </row>
    <row r="431" spans="1:5">
      <c r="A431" s="193" t="s">
        <v>28124</v>
      </c>
      <c r="B431" s="198" t="s">
        <v>11208</v>
      </c>
      <c r="C431" s="198">
        <v>45436</v>
      </c>
      <c r="D431" t="s">
        <v>38393</v>
      </c>
      <c r="E431">
        <v>34.9</v>
      </c>
    </row>
    <row r="432" spans="1:5">
      <c r="A432" s="193" t="s">
        <v>28127</v>
      </c>
      <c r="B432" s="198" t="s">
        <v>5156</v>
      </c>
      <c r="C432" s="198">
        <v>45436</v>
      </c>
      <c r="D432" t="s">
        <v>38367</v>
      </c>
      <c r="E432">
        <v>0.5</v>
      </c>
    </row>
    <row r="433" spans="1:5">
      <c r="A433" s="193" t="s">
        <v>28126</v>
      </c>
      <c r="B433" s="198" t="s">
        <v>11209</v>
      </c>
      <c r="C433" s="198">
        <v>45436</v>
      </c>
      <c r="D433" t="s">
        <v>38393</v>
      </c>
      <c r="E433">
        <v>1.19</v>
      </c>
    </row>
    <row r="434" spans="1:5">
      <c r="A434" s="193" t="s">
        <v>28125</v>
      </c>
      <c r="B434" s="198" t="s">
        <v>11207</v>
      </c>
      <c r="C434" s="198">
        <v>45436</v>
      </c>
      <c r="D434" t="s">
        <v>38393</v>
      </c>
      <c r="E434">
        <v>160</v>
      </c>
    </row>
    <row r="435" spans="1:5">
      <c r="A435" s="193" t="s">
        <v>28132</v>
      </c>
      <c r="B435" s="198" t="s">
        <v>8994</v>
      </c>
      <c r="C435" s="198">
        <v>45435</v>
      </c>
      <c r="D435" t="s">
        <v>38407</v>
      </c>
      <c r="E435">
        <v>395</v>
      </c>
    </row>
    <row r="436" spans="1:5">
      <c r="A436" s="193" t="s">
        <v>28058</v>
      </c>
      <c r="B436" s="198" t="s">
        <v>9802</v>
      </c>
      <c r="C436" s="198">
        <v>45435</v>
      </c>
      <c r="D436" t="s">
        <v>38407</v>
      </c>
      <c r="E436">
        <v>10.1</v>
      </c>
    </row>
    <row r="437" spans="1:5">
      <c r="A437" s="193" t="s">
        <v>28056</v>
      </c>
      <c r="B437" s="198" t="s">
        <v>8000</v>
      </c>
      <c r="C437" s="198">
        <v>45435</v>
      </c>
      <c r="D437" t="s">
        <v>38407</v>
      </c>
      <c r="E437">
        <v>10.029999999999999</v>
      </c>
    </row>
    <row r="438" spans="1:5">
      <c r="A438" s="193" t="s">
        <v>28131</v>
      </c>
      <c r="B438" s="198" t="s">
        <v>8002</v>
      </c>
      <c r="C438" s="198">
        <v>45435</v>
      </c>
      <c r="D438" t="s">
        <v>38407</v>
      </c>
      <c r="E438">
        <v>0.28999999999999998</v>
      </c>
    </row>
    <row r="439" spans="1:5">
      <c r="A439" s="193" t="s">
        <v>27863</v>
      </c>
      <c r="B439" s="198" t="s">
        <v>6305</v>
      </c>
      <c r="C439" s="198">
        <v>45435</v>
      </c>
      <c r="D439" t="s">
        <v>38378</v>
      </c>
      <c r="E439">
        <v>33.950000000000003</v>
      </c>
    </row>
    <row r="440" spans="1:5">
      <c r="A440" s="193" t="s">
        <v>28050</v>
      </c>
      <c r="B440" s="198" t="s">
        <v>9022</v>
      </c>
      <c r="C440" s="198">
        <v>45435</v>
      </c>
      <c r="D440" t="s">
        <v>38407</v>
      </c>
      <c r="E440">
        <v>6.28</v>
      </c>
    </row>
    <row r="441" spans="1:5">
      <c r="A441" s="193" t="s">
        <v>28049</v>
      </c>
      <c r="B441" s="198" t="s">
        <v>10494</v>
      </c>
      <c r="C441" s="198">
        <v>45435</v>
      </c>
      <c r="D441" t="s">
        <v>38407</v>
      </c>
      <c r="E441">
        <v>10.85</v>
      </c>
    </row>
    <row r="442" spans="1:5">
      <c r="A442" s="193" t="s">
        <v>28129</v>
      </c>
      <c r="B442" s="198" t="s">
        <v>5424</v>
      </c>
      <c r="C442" s="198">
        <v>45435</v>
      </c>
      <c r="D442" t="s">
        <v>38378</v>
      </c>
      <c r="E442">
        <v>64.11</v>
      </c>
    </row>
    <row r="443" spans="1:5">
      <c r="A443" s="193" t="s">
        <v>28133</v>
      </c>
      <c r="B443" s="198" t="s">
        <v>10496</v>
      </c>
      <c r="C443" s="198">
        <v>45435</v>
      </c>
      <c r="D443" t="s">
        <v>38407</v>
      </c>
      <c r="E443">
        <v>1.19</v>
      </c>
    </row>
    <row r="444" spans="1:5">
      <c r="A444" s="193" t="s">
        <v>28053</v>
      </c>
      <c r="B444" s="198" t="s">
        <v>8265</v>
      </c>
      <c r="C444" s="198">
        <v>45435</v>
      </c>
      <c r="D444" t="s">
        <v>38407</v>
      </c>
      <c r="E444">
        <v>19.22</v>
      </c>
    </row>
    <row r="445" spans="1:5">
      <c r="A445" s="193" t="s">
        <v>28059</v>
      </c>
      <c r="B445" s="198" t="s">
        <v>6692</v>
      </c>
      <c r="C445" s="198">
        <v>45435</v>
      </c>
      <c r="D445" t="s">
        <v>38407</v>
      </c>
      <c r="E445">
        <v>40.99</v>
      </c>
    </row>
    <row r="446" spans="1:5">
      <c r="A446" s="193" t="s">
        <v>28130</v>
      </c>
      <c r="B446" s="198" t="s">
        <v>6723</v>
      </c>
      <c r="C446" s="198">
        <v>45435</v>
      </c>
      <c r="D446" t="s">
        <v>38407</v>
      </c>
      <c r="E446">
        <v>12.3</v>
      </c>
    </row>
    <row r="447" spans="1:5">
      <c r="A447" s="193" t="s">
        <v>28134</v>
      </c>
      <c r="B447" s="198" t="s">
        <v>10054</v>
      </c>
      <c r="C447" s="198">
        <v>45434</v>
      </c>
      <c r="D447" t="s">
        <v>38413</v>
      </c>
      <c r="E447">
        <v>0.45</v>
      </c>
    </row>
    <row r="448" spans="1:5">
      <c r="A448" s="193" t="s">
        <v>28139</v>
      </c>
      <c r="B448" s="198" t="s">
        <v>27397</v>
      </c>
      <c r="C448" s="198">
        <v>45434</v>
      </c>
      <c r="D448" t="s">
        <v>38360</v>
      </c>
      <c r="E448">
        <v>34.9</v>
      </c>
    </row>
    <row r="449" spans="1:5">
      <c r="A449" s="193" t="s">
        <v>27773</v>
      </c>
      <c r="B449" s="198" t="s">
        <v>9858</v>
      </c>
      <c r="C449" s="198">
        <v>45434</v>
      </c>
      <c r="D449" t="s">
        <v>38360</v>
      </c>
      <c r="E449">
        <v>8.2100000000000009</v>
      </c>
    </row>
    <row r="450" spans="1:5">
      <c r="A450" s="193" t="s">
        <v>28137</v>
      </c>
      <c r="B450" s="198" t="s">
        <v>11112</v>
      </c>
      <c r="C450" s="198">
        <v>45434</v>
      </c>
      <c r="D450" t="s">
        <v>38360</v>
      </c>
      <c r="E450">
        <v>36.1</v>
      </c>
    </row>
    <row r="451" spans="1:5">
      <c r="A451" s="193" t="s">
        <v>28138</v>
      </c>
      <c r="B451" s="198" t="s">
        <v>27406</v>
      </c>
      <c r="C451" s="198">
        <v>45434</v>
      </c>
      <c r="D451" t="s">
        <v>38413</v>
      </c>
      <c r="E451">
        <v>10.220000000000001</v>
      </c>
    </row>
    <row r="452" spans="1:5">
      <c r="A452" s="193" t="s">
        <v>28136</v>
      </c>
      <c r="B452" s="198" t="s">
        <v>7660</v>
      </c>
      <c r="C452" s="198">
        <v>45434</v>
      </c>
      <c r="D452" t="s">
        <v>38360</v>
      </c>
      <c r="E452">
        <v>14.2</v>
      </c>
    </row>
    <row r="453" spans="1:5">
      <c r="A453" s="193" t="s">
        <v>28135</v>
      </c>
      <c r="B453" s="198" t="s">
        <v>10055</v>
      </c>
      <c r="C453" s="198">
        <v>45434</v>
      </c>
      <c r="D453" t="s">
        <v>38413</v>
      </c>
      <c r="E453">
        <v>281.08999999999997</v>
      </c>
    </row>
    <row r="454" spans="1:5">
      <c r="A454" s="193" t="s">
        <v>28140</v>
      </c>
      <c r="B454" s="198" t="s">
        <v>27393</v>
      </c>
      <c r="C454" s="198">
        <v>45433</v>
      </c>
      <c r="D454" t="s">
        <v>38421</v>
      </c>
      <c r="E454">
        <v>34.9</v>
      </c>
    </row>
    <row r="455" spans="1:5">
      <c r="A455" s="193" t="s">
        <v>28141</v>
      </c>
      <c r="B455" s="198" t="s">
        <v>27394</v>
      </c>
      <c r="C455" s="198">
        <v>45433</v>
      </c>
      <c r="D455" t="s">
        <v>38421</v>
      </c>
      <c r="E455">
        <v>9.9499999999999993</v>
      </c>
    </row>
    <row r="456" spans="1:5">
      <c r="A456" s="193" t="s">
        <v>28147</v>
      </c>
      <c r="B456" s="198" t="s">
        <v>5763</v>
      </c>
      <c r="C456" s="198">
        <v>45432</v>
      </c>
      <c r="D456" t="s">
        <v>38422</v>
      </c>
      <c r="E456">
        <v>2.95</v>
      </c>
    </row>
    <row r="457" spans="1:5">
      <c r="A457" s="193" t="s">
        <v>28143</v>
      </c>
      <c r="B457" s="198" t="s">
        <v>10595</v>
      </c>
      <c r="C457" s="198">
        <v>45432</v>
      </c>
      <c r="D457" t="s">
        <v>38422</v>
      </c>
      <c r="E457">
        <v>42</v>
      </c>
    </row>
    <row r="458" spans="1:5">
      <c r="A458" s="193" t="s">
        <v>28145</v>
      </c>
      <c r="B458" s="198" t="s">
        <v>27391</v>
      </c>
      <c r="C458" s="198">
        <v>45432</v>
      </c>
      <c r="D458" t="s">
        <v>38422</v>
      </c>
      <c r="E458">
        <v>25.33</v>
      </c>
    </row>
    <row r="459" spans="1:5">
      <c r="A459" s="193" t="s">
        <v>28148</v>
      </c>
      <c r="B459" s="198" t="s">
        <v>27392</v>
      </c>
      <c r="C459" s="198">
        <v>45432</v>
      </c>
      <c r="D459" t="s">
        <v>38422</v>
      </c>
      <c r="E459">
        <v>10.88</v>
      </c>
    </row>
    <row r="460" spans="1:5">
      <c r="A460" s="193" t="s">
        <v>28146</v>
      </c>
      <c r="B460" s="198" t="s">
        <v>27399</v>
      </c>
      <c r="C460" s="198">
        <v>45432</v>
      </c>
      <c r="D460" t="s">
        <v>38423</v>
      </c>
      <c r="E460">
        <v>13.87</v>
      </c>
    </row>
    <row r="461" spans="1:5">
      <c r="A461" s="193" t="s">
        <v>28144</v>
      </c>
      <c r="B461" s="198" t="s">
        <v>27398</v>
      </c>
      <c r="C461" s="198">
        <v>45432</v>
      </c>
      <c r="D461" t="s">
        <v>38423</v>
      </c>
      <c r="E461">
        <v>8.93</v>
      </c>
    </row>
    <row r="462" spans="1:5">
      <c r="A462" s="193" t="s">
        <v>28142</v>
      </c>
      <c r="B462" s="198" t="s">
        <v>11290</v>
      </c>
      <c r="C462" s="198">
        <v>45432</v>
      </c>
      <c r="D462" t="s">
        <v>38424</v>
      </c>
      <c r="E462">
        <v>80.58</v>
      </c>
    </row>
    <row r="463" spans="1:5">
      <c r="A463" s="193" t="s">
        <v>28154</v>
      </c>
      <c r="B463" s="198" t="s">
        <v>7624</v>
      </c>
      <c r="C463" s="198">
        <v>45429</v>
      </c>
      <c r="D463" t="s">
        <v>38425</v>
      </c>
      <c r="E463">
        <v>13.06</v>
      </c>
    </row>
    <row r="464" spans="1:5">
      <c r="A464" s="193" t="s">
        <v>27786</v>
      </c>
      <c r="B464" s="198" t="s">
        <v>18318</v>
      </c>
      <c r="C464" s="198">
        <v>45429</v>
      </c>
      <c r="D464" t="s">
        <v>38365</v>
      </c>
      <c r="E464">
        <v>2.9</v>
      </c>
    </row>
    <row r="465" spans="1:5">
      <c r="A465" s="193" t="s">
        <v>28161</v>
      </c>
      <c r="B465" s="198" t="s">
        <v>7622</v>
      </c>
      <c r="C465" s="198">
        <v>45429</v>
      </c>
      <c r="D465" t="s">
        <v>38425</v>
      </c>
      <c r="E465">
        <v>6.75</v>
      </c>
    </row>
    <row r="466" spans="1:5">
      <c r="A466" s="193" t="s">
        <v>28149</v>
      </c>
      <c r="B466" s="198" t="s">
        <v>7092</v>
      </c>
      <c r="C466" s="198">
        <v>45429</v>
      </c>
      <c r="D466" t="s">
        <v>38425</v>
      </c>
      <c r="E466">
        <v>7.08</v>
      </c>
    </row>
    <row r="467" spans="1:5">
      <c r="A467" s="193" t="s">
        <v>28159</v>
      </c>
      <c r="B467" s="198" t="s">
        <v>27395</v>
      </c>
      <c r="C467" s="198">
        <v>45429</v>
      </c>
      <c r="D467" t="s">
        <v>38425</v>
      </c>
      <c r="E467">
        <v>23.82</v>
      </c>
    </row>
    <row r="468" spans="1:5">
      <c r="A468" s="193" t="s">
        <v>28172</v>
      </c>
      <c r="B468" s="198" t="s">
        <v>7618</v>
      </c>
      <c r="C468" s="198">
        <v>45429</v>
      </c>
      <c r="D468" t="s">
        <v>38425</v>
      </c>
      <c r="E468">
        <v>7.6</v>
      </c>
    </row>
    <row r="469" spans="1:5">
      <c r="A469" s="193" t="s">
        <v>28174</v>
      </c>
      <c r="B469" s="198" t="s">
        <v>7617</v>
      </c>
      <c r="C469" s="198">
        <v>45429</v>
      </c>
      <c r="D469" t="s">
        <v>38425</v>
      </c>
      <c r="E469">
        <v>3.4</v>
      </c>
    </row>
    <row r="470" spans="1:5">
      <c r="A470" s="193" t="s">
        <v>27804</v>
      </c>
      <c r="B470" s="198" t="s">
        <v>5036</v>
      </c>
      <c r="C470" s="198">
        <v>45429</v>
      </c>
      <c r="D470" t="s">
        <v>38368</v>
      </c>
      <c r="E470">
        <v>0.62</v>
      </c>
    </row>
    <row r="471" spans="1:5">
      <c r="A471" s="193" t="s">
        <v>28166</v>
      </c>
      <c r="B471" s="198" t="s">
        <v>8998</v>
      </c>
      <c r="C471" s="198">
        <v>45429</v>
      </c>
      <c r="D471" t="s">
        <v>38425</v>
      </c>
      <c r="E471">
        <v>3.15</v>
      </c>
    </row>
    <row r="472" spans="1:5">
      <c r="A472" s="193" t="s">
        <v>28160</v>
      </c>
      <c r="B472" s="198" t="s">
        <v>8987</v>
      </c>
      <c r="C472" s="198">
        <v>45429</v>
      </c>
      <c r="D472" t="s">
        <v>38425</v>
      </c>
      <c r="E472">
        <v>32.9</v>
      </c>
    </row>
    <row r="473" spans="1:5">
      <c r="A473" s="193" t="s">
        <v>28158</v>
      </c>
      <c r="B473" s="198" t="s">
        <v>8214</v>
      </c>
      <c r="C473" s="198">
        <v>45429</v>
      </c>
      <c r="D473" t="s">
        <v>38425</v>
      </c>
      <c r="E473">
        <v>0.7</v>
      </c>
    </row>
    <row r="474" spans="1:5">
      <c r="A474" s="193" t="s">
        <v>27809</v>
      </c>
      <c r="B474" s="198" t="s">
        <v>5046</v>
      </c>
      <c r="C474" s="198">
        <v>45429</v>
      </c>
      <c r="D474" t="s">
        <v>38368</v>
      </c>
      <c r="E474">
        <v>41.39</v>
      </c>
    </row>
    <row r="475" spans="1:5">
      <c r="A475" s="193" t="s">
        <v>15601</v>
      </c>
      <c r="B475" s="198" t="s">
        <v>5047</v>
      </c>
      <c r="C475" s="198">
        <v>45429</v>
      </c>
      <c r="D475" t="s">
        <v>38368</v>
      </c>
      <c r="E475">
        <v>8</v>
      </c>
    </row>
    <row r="476" spans="1:5">
      <c r="A476" s="193" t="s">
        <v>28168</v>
      </c>
      <c r="B476" s="198" t="s">
        <v>27396</v>
      </c>
      <c r="C476" s="198">
        <v>45429</v>
      </c>
      <c r="D476" t="s">
        <v>38425</v>
      </c>
      <c r="E476">
        <v>45.99</v>
      </c>
    </row>
    <row r="477" spans="1:5">
      <c r="A477" s="193" t="s">
        <v>15616</v>
      </c>
      <c r="B477" s="198" t="s">
        <v>5053</v>
      </c>
      <c r="C477" s="198">
        <v>45429</v>
      </c>
      <c r="D477" t="s">
        <v>38368</v>
      </c>
      <c r="E477">
        <v>8.14</v>
      </c>
    </row>
    <row r="478" spans="1:5">
      <c r="A478" s="193" t="s">
        <v>15601</v>
      </c>
      <c r="B478" s="198" t="s">
        <v>5047</v>
      </c>
      <c r="C478" s="198">
        <v>45429</v>
      </c>
      <c r="D478" t="s">
        <v>38368</v>
      </c>
      <c r="E478">
        <v>9.0500000000000007</v>
      </c>
    </row>
    <row r="479" spans="1:5">
      <c r="A479" s="193" t="s">
        <v>27805</v>
      </c>
      <c r="B479" s="198" t="s">
        <v>5008</v>
      </c>
      <c r="C479" s="198">
        <v>45429</v>
      </c>
      <c r="D479" t="s">
        <v>38368</v>
      </c>
      <c r="E479">
        <v>69.91</v>
      </c>
    </row>
    <row r="480" spans="1:5">
      <c r="A480" s="193" t="s">
        <v>28156</v>
      </c>
      <c r="B480" s="198" t="s">
        <v>10157</v>
      </c>
      <c r="C480" s="198">
        <v>45429</v>
      </c>
      <c r="D480" t="s">
        <v>38425</v>
      </c>
      <c r="E480">
        <v>18.53</v>
      </c>
    </row>
    <row r="481" spans="1:5">
      <c r="A481" s="193" t="s">
        <v>11652</v>
      </c>
      <c r="B481" s="198" t="s">
        <v>27448</v>
      </c>
      <c r="C481" s="198">
        <v>45429</v>
      </c>
      <c r="D481" t="s">
        <v>38425</v>
      </c>
      <c r="E481">
        <v>7.48</v>
      </c>
    </row>
    <row r="482" spans="1:5">
      <c r="A482" s="193" t="s">
        <v>28153</v>
      </c>
      <c r="B482" s="198" t="s">
        <v>9769</v>
      </c>
      <c r="C482" s="198">
        <v>45429</v>
      </c>
      <c r="D482" t="s">
        <v>38425</v>
      </c>
      <c r="E482">
        <v>0.6</v>
      </c>
    </row>
    <row r="483" spans="1:5">
      <c r="A483" s="193" t="s">
        <v>28165</v>
      </c>
      <c r="B483" s="198" t="s">
        <v>8215</v>
      </c>
      <c r="C483" s="198">
        <v>45429</v>
      </c>
      <c r="D483" t="s">
        <v>38425</v>
      </c>
      <c r="E483">
        <v>13.2</v>
      </c>
    </row>
    <row r="484" spans="1:5">
      <c r="A484" s="193" t="s">
        <v>28169</v>
      </c>
      <c r="B484" s="198" t="s">
        <v>7623</v>
      </c>
      <c r="C484" s="198">
        <v>45429</v>
      </c>
      <c r="D484" t="s">
        <v>38425</v>
      </c>
      <c r="E484">
        <v>38.9</v>
      </c>
    </row>
    <row r="485" spans="1:5">
      <c r="A485" s="193" t="s">
        <v>28157</v>
      </c>
      <c r="B485" s="198" t="s">
        <v>8212</v>
      </c>
      <c r="C485" s="198">
        <v>45429</v>
      </c>
      <c r="D485" t="s">
        <v>38425</v>
      </c>
      <c r="E485">
        <v>18.72</v>
      </c>
    </row>
    <row r="486" spans="1:5">
      <c r="A486" s="193" t="s">
        <v>28167</v>
      </c>
      <c r="B486" s="198" t="s">
        <v>7644</v>
      </c>
      <c r="C486" s="198">
        <v>45429</v>
      </c>
      <c r="D486" t="s">
        <v>38425</v>
      </c>
      <c r="E486">
        <v>6.92</v>
      </c>
    </row>
    <row r="487" spans="1:5">
      <c r="A487" s="193" t="s">
        <v>28028</v>
      </c>
      <c r="B487" s="198" t="s">
        <v>10059</v>
      </c>
      <c r="C487" s="198">
        <v>45429</v>
      </c>
      <c r="D487" t="s">
        <v>38401</v>
      </c>
      <c r="E487">
        <v>6.84</v>
      </c>
    </row>
    <row r="488" spans="1:5">
      <c r="A488" s="193" t="s">
        <v>28171</v>
      </c>
      <c r="B488" s="198" t="s">
        <v>7619</v>
      </c>
      <c r="C488" s="198">
        <v>45429</v>
      </c>
      <c r="D488" t="s">
        <v>38425</v>
      </c>
      <c r="E488">
        <v>14.23</v>
      </c>
    </row>
    <row r="489" spans="1:5">
      <c r="A489" s="193" t="s">
        <v>28152</v>
      </c>
      <c r="B489" s="198" t="s">
        <v>9766</v>
      </c>
      <c r="C489" s="198">
        <v>45429</v>
      </c>
      <c r="D489" t="s">
        <v>38425</v>
      </c>
      <c r="E489">
        <v>4.5599999999999996</v>
      </c>
    </row>
    <row r="490" spans="1:5">
      <c r="A490" s="193" t="s">
        <v>28151</v>
      </c>
      <c r="B490" s="198" t="s">
        <v>8781</v>
      </c>
      <c r="C490" s="198">
        <v>45429</v>
      </c>
      <c r="D490" t="s">
        <v>38425</v>
      </c>
      <c r="E490">
        <v>6.9</v>
      </c>
    </row>
    <row r="491" spans="1:5">
      <c r="A491" s="193" t="s">
        <v>28162</v>
      </c>
      <c r="B491" s="198" t="s">
        <v>27364</v>
      </c>
      <c r="C491" s="198">
        <v>45429</v>
      </c>
      <c r="D491" t="s">
        <v>38401</v>
      </c>
      <c r="E491">
        <v>42</v>
      </c>
    </row>
    <row r="492" spans="1:5">
      <c r="A492" s="193" t="s">
        <v>27810</v>
      </c>
      <c r="B492" s="198" t="s">
        <v>5045</v>
      </c>
      <c r="C492" s="198">
        <v>45429</v>
      </c>
      <c r="D492" t="s">
        <v>38368</v>
      </c>
      <c r="E492">
        <v>40</v>
      </c>
    </row>
    <row r="493" spans="1:5">
      <c r="A493" s="193" t="s">
        <v>27809</v>
      </c>
      <c r="B493" s="198" t="s">
        <v>5046</v>
      </c>
      <c r="C493" s="198">
        <v>45429</v>
      </c>
      <c r="D493" t="s">
        <v>38368</v>
      </c>
      <c r="E493">
        <v>37.29</v>
      </c>
    </row>
    <row r="494" spans="1:5">
      <c r="A494" s="193" t="s">
        <v>27810</v>
      </c>
      <c r="B494" s="198" t="s">
        <v>5045</v>
      </c>
      <c r="C494" s="198">
        <v>45429</v>
      </c>
      <c r="D494" t="s">
        <v>38368</v>
      </c>
      <c r="E494">
        <v>34.9</v>
      </c>
    </row>
    <row r="495" spans="1:5">
      <c r="A495" s="193" t="s">
        <v>27810</v>
      </c>
      <c r="B495" s="198" t="s">
        <v>5045</v>
      </c>
      <c r="C495" s="198">
        <v>45429</v>
      </c>
      <c r="D495" t="s">
        <v>38368</v>
      </c>
      <c r="E495">
        <v>0.79</v>
      </c>
    </row>
    <row r="496" spans="1:5">
      <c r="A496" s="193" t="s">
        <v>27810</v>
      </c>
      <c r="B496" s="198" t="s">
        <v>5045</v>
      </c>
      <c r="C496" s="198">
        <v>45429</v>
      </c>
      <c r="D496" t="s">
        <v>38368</v>
      </c>
      <c r="E496">
        <v>2.0299999999999998</v>
      </c>
    </row>
    <row r="497" spans="1:5">
      <c r="A497" s="193" t="s">
        <v>28079</v>
      </c>
      <c r="B497" s="198" t="s">
        <v>5055</v>
      </c>
      <c r="C497" s="198">
        <v>45429</v>
      </c>
      <c r="D497" t="s">
        <v>38368</v>
      </c>
      <c r="E497">
        <v>6.35</v>
      </c>
    </row>
    <row r="498" spans="1:5">
      <c r="A498" s="193" t="s">
        <v>28164</v>
      </c>
      <c r="B498" s="198" t="s">
        <v>8216</v>
      </c>
      <c r="C498" s="198">
        <v>45429</v>
      </c>
      <c r="D498" t="s">
        <v>38425</v>
      </c>
      <c r="E498">
        <v>15.68</v>
      </c>
    </row>
    <row r="499" spans="1:5">
      <c r="A499" s="193" t="s">
        <v>27809</v>
      </c>
      <c r="B499" s="198" t="s">
        <v>5046</v>
      </c>
      <c r="C499" s="198">
        <v>45429</v>
      </c>
      <c r="D499" t="s">
        <v>38368</v>
      </c>
      <c r="E499">
        <v>9.35</v>
      </c>
    </row>
    <row r="500" spans="1:5">
      <c r="A500" s="193" t="s">
        <v>27807</v>
      </c>
      <c r="B500" s="198" t="s">
        <v>5056</v>
      </c>
      <c r="C500" s="198">
        <v>45429</v>
      </c>
      <c r="D500" t="s">
        <v>38368</v>
      </c>
      <c r="E500">
        <v>1.45</v>
      </c>
    </row>
    <row r="501" spans="1:5">
      <c r="A501" s="193" t="s">
        <v>28163</v>
      </c>
      <c r="B501" s="198" t="s">
        <v>11223</v>
      </c>
      <c r="C501" s="198">
        <v>45429</v>
      </c>
      <c r="D501" t="s">
        <v>38425</v>
      </c>
      <c r="E501">
        <v>39.69</v>
      </c>
    </row>
    <row r="502" spans="1:5">
      <c r="A502" s="193" t="s">
        <v>28020</v>
      </c>
      <c r="B502" s="198" t="s">
        <v>9846</v>
      </c>
      <c r="C502" s="198">
        <v>45429</v>
      </c>
      <c r="D502" t="s">
        <v>38401</v>
      </c>
      <c r="E502">
        <v>2.71</v>
      </c>
    </row>
    <row r="503" spans="1:5">
      <c r="A503" s="193" t="s">
        <v>28173</v>
      </c>
      <c r="B503" s="198" t="s">
        <v>9849</v>
      </c>
      <c r="C503" s="198">
        <v>45429</v>
      </c>
      <c r="D503" t="s">
        <v>38401</v>
      </c>
      <c r="E503">
        <v>2.08</v>
      </c>
    </row>
    <row r="504" spans="1:5">
      <c r="A504" s="193" t="s">
        <v>27811</v>
      </c>
      <c r="B504" s="198" t="s">
        <v>5044</v>
      </c>
      <c r="C504" s="198">
        <v>45429</v>
      </c>
      <c r="D504" t="s">
        <v>38368</v>
      </c>
      <c r="E504">
        <v>32.06</v>
      </c>
    </row>
    <row r="505" spans="1:5">
      <c r="A505" s="193" t="s">
        <v>28170</v>
      </c>
      <c r="B505" s="198" t="s">
        <v>7664</v>
      </c>
      <c r="C505" s="198">
        <v>45429</v>
      </c>
      <c r="D505" t="s">
        <v>38425</v>
      </c>
      <c r="E505">
        <v>37.6</v>
      </c>
    </row>
    <row r="506" spans="1:5">
      <c r="A506" s="193" t="s">
        <v>28155</v>
      </c>
      <c r="B506" s="198" t="s">
        <v>6308</v>
      </c>
      <c r="C506" s="198">
        <v>45429</v>
      </c>
      <c r="D506" t="s">
        <v>38367</v>
      </c>
      <c r="E506">
        <v>0.5</v>
      </c>
    </row>
    <row r="507" spans="1:5">
      <c r="A507" s="193" t="s">
        <v>28150</v>
      </c>
      <c r="B507" s="198" t="s">
        <v>27449</v>
      </c>
      <c r="C507" s="198">
        <v>45429</v>
      </c>
      <c r="D507" t="s">
        <v>38425</v>
      </c>
      <c r="E507">
        <v>10.85</v>
      </c>
    </row>
    <row r="508" spans="1:5">
      <c r="A508" s="193" t="s">
        <v>27811</v>
      </c>
      <c r="B508" s="198" t="s">
        <v>5044</v>
      </c>
      <c r="C508" s="198">
        <v>45429</v>
      </c>
      <c r="D508" t="s">
        <v>38368</v>
      </c>
      <c r="E508">
        <v>0.56000000000000005</v>
      </c>
    </row>
    <row r="509" spans="1:5">
      <c r="A509" s="193" t="s">
        <v>28179</v>
      </c>
      <c r="B509" s="198" t="s">
        <v>5821</v>
      </c>
      <c r="C509" s="198">
        <v>45428</v>
      </c>
      <c r="D509" t="s">
        <v>38377</v>
      </c>
      <c r="E509">
        <v>40.61</v>
      </c>
    </row>
    <row r="510" spans="1:5">
      <c r="A510" s="193" t="s">
        <v>28177</v>
      </c>
      <c r="B510" s="198" t="s">
        <v>5349</v>
      </c>
      <c r="C510" s="198">
        <v>45428</v>
      </c>
      <c r="D510" t="s">
        <v>38377</v>
      </c>
      <c r="E510">
        <v>32.9</v>
      </c>
    </row>
    <row r="511" spans="1:5">
      <c r="A511" s="193" t="s">
        <v>28184</v>
      </c>
      <c r="B511" s="198" t="s">
        <v>5123</v>
      </c>
      <c r="C511" s="198">
        <v>45428</v>
      </c>
      <c r="D511" t="s">
        <v>38377</v>
      </c>
      <c r="E511">
        <v>143.5</v>
      </c>
    </row>
    <row r="512" spans="1:5">
      <c r="A512" s="193" t="s">
        <v>28181</v>
      </c>
      <c r="B512" s="198" t="s">
        <v>8016</v>
      </c>
      <c r="C512" s="198">
        <v>45428</v>
      </c>
      <c r="D512" t="s">
        <v>38377</v>
      </c>
      <c r="E512">
        <v>7.9</v>
      </c>
    </row>
    <row r="513" spans="1:5">
      <c r="A513" s="193" t="s">
        <v>28176</v>
      </c>
      <c r="B513" s="198" t="s">
        <v>5877</v>
      </c>
      <c r="C513" s="198">
        <v>45428</v>
      </c>
      <c r="D513" t="s">
        <v>38377</v>
      </c>
      <c r="E513">
        <v>10.23</v>
      </c>
    </row>
    <row r="514" spans="1:5">
      <c r="A514" s="193" t="s">
        <v>28180</v>
      </c>
      <c r="B514" s="198" t="s">
        <v>5443</v>
      </c>
      <c r="C514" s="198">
        <v>45428</v>
      </c>
      <c r="D514" t="s">
        <v>38377</v>
      </c>
      <c r="E514">
        <v>10.38</v>
      </c>
    </row>
    <row r="515" spans="1:5">
      <c r="A515" s="193" t="s">
        <v>28182</v>
      </c>
      <c r="B515" s="198" t="s">
        <v>5849</v>
      </c>
      <c r="C515" s="198">
        <v>45428</v>
      </c>
      <c r="D515" t="s">
        <v>38377</v>
      </c>
      <c r="E515">
        <v>12.7</v>
      </c>
    </row>
    <row r="516" spans="1:5">
      <c r="A516" s="193" t="s">
        <v>28129</v>
      </c>
      <c r="B516" s="198" t="s">
        <v>5424</v>
      </c>
      <c r="C516" s="198">
        <v>45428</v>
      </c>
      <c r="D516" t="s">
        <v>38426</v>
      </c>
      <c r="E516">
        <v>18.91</v>
      </c>
    </row>
    <row r="517" spans="1:5">
      <c r="A517" s="193" t="s">
        <v>28178</v>
      </c>
      <c r="B517" s="198" t="s">
        <v>5823</v>
      </c>
      <c r="C517" s="198">
        <v>45428</v>
      </c>
      <c r="D517" t="s">
        <v>38377</v>
      </c>
      <c r="E517">
        <v>6.66</v>
      </c>
    </row>
    <row r="518" spans="1:5">
      <c r="A518" s="193" t="s">
        <v>28183</v>
      </c>
      <c r="B518" s="198" t="s">
        <v>6114</v>
      </c>
      <c r="C518" s="198">
        <v>45428</v>
      </c>
      <c r="D518" t="s">
        <v>38377</v>
      </c>
      <c r="E518">
        <v>0.8</v>
      </c>
    </row>
    <row r="519" spans="1:5">
      <c r="A519" s="193" t="s">
        <v>28175</v>
      </c>
      <c r="B519" s="198" t="s">
        <v>6306</v>
      </c>
      <c r="C519" s="198">
        <v>45428</v>
      </c>
      <c r="D519" t="s">
        <v>38377</v>
      </c>
      <c r="E519">
        <v>9.6</v>
      </c>
    </row>
    <row r="520" spans="1:5">
      <c r="A520" s="193" t="s">
        <v>28185</v>
      </c>
      <c r="B520" s="198" t="s">
        <v>6213</v>
      </c>
      <c r="C520" s="198">
        <v>45426</v>
      </c>
      <c r="D520" t="s">
        <v>38400</v>
      </c>
      <c r="E520">
        <v>44</v>
      </c>
    </row>
    <row r="521" spans="1:5">
      <c r="A521" s="193" t="s">
        <v>28018</v>
      </c>
      <c r="B521" s="198" t="s">
        <v>6310</v>
      </c>
      <c r="C521" s="198">
        <v>45426</v>
      </c>
      <c r="D521" t="s">
        <v>38400</v>
      </c>
      <c r="E521">
        <v>7.04</v>
      </c>
    </row>
    <row r="522" spans="1:5">
      <c r="A522" s="193" t="s">
        <v>27806</v>
      </c>
      <c r="B522" s="198" t="s">
        <v>5002</v>
      </c>
      <c r="C522" s="198">
        <v>45426</v>
      </c>
      <c r="D522" t="s">
        <v>38359</v>
      </c>
      <c r="E522">
        <v>46.5</v>
      </c>
    </row>
    <row r="523" spans="1:5">
      <c r="A523" s="193" t="s">
        <v>28188</v>
      </c>
      <c r="B523" s="198" t="s">
        <v>7481</v>
      </c>
      <c r="C523" s="198">
        <v>45425</v>
      </c>
      <c r="D523" t="s">
        <v>38385</v>
      </c>
      <c r="E523">
        <v>0.95</v>
      </c>
    </row>
    <row r="524" spans="1:5">
      <c r="A524" s="193" t="s">
        <v>28186</v>
      </c>
      <c r="B524" s="198" t="s">
        <v>6408</v>
      </c>
      <c r="C524" s="198">
        <v>45425</v>
      </c>
      <c r="D524" t="s">
        <v>38385</v>
      </c>
      <c r="E524">
        <v>0.56999999999999995</v>
      </c>
    </row>
    <row r="525" spans="1:5">
      <c r="A525" s="193" t="s">
        <v>28189</v>
      </c>
      <c r="B525" s="198" t="s">
        <v>8003</v>
      </c>
      <c r="C525" s="198">
        <v>45425</v>
      </c>
      <c r="D525" t="s">
        <v>38385</v>
      </c>
      <c r="E525">
        <v>7.64</v>
      </c>
    </row>
    <row r="526" spans="1:5">
      <c r="A526" s="193" t="s">
        <v>28187</v>
      </c>
      <c r="B526" s="198" t="s">
        <v>5085</v>
      </c>
      <c r="C526" s="198">
        <v>45425</v>
      </c>
      <c r="D526" t="s">
        <v>38385</v>
      </c>
      <c r="E526">
        <v>37.9</v>
      </c>
    </row>
    <row r="527" spans="1:5">
      <c r="A527" s="193" t="s">
        <v>28187</v>
      </c>
      <c r="B527" s="198" t="s">
        <v>5085</v>
      </c>
      <c r="C527" s="198">
        <v>45425</v>
      </c>
      <c r="D527" t="s">
        <v>38385</v>
      </c>
      <c r="E527">
        <v>11.53</v>
      </c>
    </row>
    <row r="528" spans="1:5">
      <c r="A528" s="193" t="s">
        <v>27427</v>
      </c>
      <c r="B528" s="198" t="s">
        <v>4897</v>
      </c>
      <c r="C528" s="198">
        <v>45425</v>
      </c>
      <c r="D528" t="s">
        <v>38385</v>
      </c>
      <c r="E528">
        <v>7.31</v>
      </c>
    </row>
    <row r="529" spans="1:5">
      <c r="A529" s="193" t="s">
        <v>27427</v>
      </c>
      <c r="B529" s="198" t="s">
        <v>4897</v>
      </c>
      <c r="C529" s="198">
        <v>45425</v>
      </c>
      <c r="D529" t="s">
        <v>38385</v>
      </c>
      <c r="E529">
        <v>24.45</v>
      </c>
    </row>
    <row r="530" spans="1:5">
      <c r="A530" s="193" t="s">
        <v>28109</v>
      </c>
      <c r="B530" s="198" t="s">
        <v>4983</v>
      </c>
      <c r="C530" s="198">
        <v>45418</v>
      </c>
      <c r="D530" t="s">
        <v>38359</v>
      </c>
      <c r="E530">
        <v>0.21</v>
      </c>
    </row>
    <row r="531" spans="1:5">
      <c r="A531" s="193" t="s">
        <v>28074</v>
      </c>
      <c r="B531" s="198" t="s">
        <v>8415</v>
      </c>
      <c r="C531" s="198">
        <v>45418</v>
      </c>
      <c r="D531" t="s">
        <v>38388</v>
      </c>
      <c r="E531">
        <v>8.9499999999999993</v>
      </c>
    </row>
    <row r="532" spans="1:5">
      <c r="A532" s="193" t="s">
        <v>28191</v>
      </c>
      <c r="B532" s="198" t="s">
        <v>27416</v>
      </c>
      <c r="C532" s="198">
        <v>45418</v>
      </c>
      <c r="D532" t="s">
        <v>38427</v>
      </c>
      <c r="E532">
        <v>30.96</v>
      </c>
    </row>
    <row r="533" spans="1:5">
      <c r="A533" s="193" t="s">
        <v>28196</v>
      </c>
      <c r="B533" s="198" t="s">
        <v>8424</v>
      </c>
      <c r="C533" s="198">
        <v>45418</v>
      </c>
      <c r="D533" t="s">
        <v>38427</v>
      </c>
      <c r="E533">
        <v>5.57</v>
      </c>
    </row>
    <row r="534" spans="1:5">
      <c r="A534" s="193" t="s">
        <v>28195</v>
      </c>
      <c r="B534" s="198" t="s">
        <v>8308</v>
      </c>
      <c r="C534" s="198">
        <v>45418</v>
      </c>
      <c r="D534" t="s">
        <v>38427</v>
      </c>
      <c r="E534">
        <v>9.85</v>
      </c>
    </row>
    <row r="535" spans="1:5">
      <c r="A535" s="193" t="s">
        <v>28197</v>
      </c>
      <c r="B535" s="198" t="s">
        <v>10583</v>
      </c>
      <c r="C535" s="198">
        <v>45418</v>
      </c>
      <c r="D535" t="s">
        <v>38428</v>
      </c>
      <c r="E535">
        <v>8.2200000000000006</v>
      </c>
    </row>
    <row r="536" spans="1:5">
      <c r="A536" s="193" t="s">
        <v>28199</v>
      </c>
      <c r="B536" s="198" t="s">
        <v>10579</v>
      </c>
      <c r="C536" s="198">
        <v>45418</v>
      </c>
      <c r="D536" t="s">
        <v>38428</v>
      </c>
      <c r="E536">
        <v>185.18</v>
      </c>
    </row>
    <row r="537" spans="1:5">
      <c r="A537" s="193" t="s">
        <v>27806</v>
      </c>
      <c r="B537" s="198" t="s">
        <v>5002</v>
      </c>
      <c r="C537" s="198">
        <v>45418</v>
      </c>
      <c r="D537" t="s">
        <v>38359</v>
      </c>
      <c r="E537">
        <v>13.15</v>
      </c>
    </row>
    <row r="538" spans="1:5">
      <c r="A538" s="193" t="s">
        <v>28190</v>
      </c>
      <c r="B538" s="198" t="s">
        <v>8758</v>
      </c>
      <c r="C538" s="198">
        <v>45418</v>
      </c>
      <c r="D538" t="s">
        <v>38427</v>
      </c>
      <c r="E538">
        <v>39.58</v>
      </c>
    </row>
    <row r="539" spans="1:5">
      <c r="A539" s="193" t="s">
        <v>28200</v>
      </c>
      <c r="B539" s="198" t="s">
        <v>7140</v>
      </c>
      <c r="C539" s="198">
        <v>45418</v>
      </c>
      <c r="D539" t="s">
        <v>38388</v>
      </c>
      <c r="E539">
        <v>8.35</v>
      </c>
    </row>
    <row r="540" spans="1:5">
      <c r="A540" s="193" t="s">
        <v>28079</v>
      </c>
      <c r="B540" s="198" t="s">
        <v>5055</v>
      </c>
      <c r="C540" s="198">
        <v>45418</v>
      </c>
      <c r="D540" t="s">
        <v>38359</v>
      </c>
      <c r="E540">
        <v>21.95</v>
      </c>
    </row>
    <row r="541" spans="1:5">
      <c r="A541" s="193" t="s">
        <v>28193</v>
      </c>
      <c r="B541" s="198" t="s">
        <v>6060</v>
      </c>
      <c r="C541" s="198">
        <v>45418</v>
      </c>
      <c r="D541" t="s">
        <v>38388</v>
      </c>
      <c r="E541">
        <v>9.0500000000000007</v>
      </c>
    </row>
    <row r="542" spans="1:5">
      <c r="A542" s="193" t="s">
        <v>28202</v>
      </c>
      <c r="B542" s="198" t="s">
        <v>27417</v>
      </c>
      <c r="C542" s="198">
        <v>45418</v>
      </c>
      <c r="D542" t="s">
        <v>38374</v>
      </c>
      <c r="E542">
        <v>6.65</v>
      </c>
    </row>
    <row r="543" spans="1:5">
      <c r="A543" s="193" t="s">
        <v>28192</v>
      </c>
      <c r="B543" s="198" t="s">
        <v>8856</v>
      </c>
      <c r="C543" s="198">
        <v>45418</v>
      </c>
      <c r="D543" t="s">
        <v>38427</v>
      </c>
      <c r="E543">
        <v>13.87</v>
      </c>
    </row>
    <row r="544" spans="1:5">
      <c r="A544" s="193" t="s">
        <v>27823</v>
      </c>
      <c r="B544" s="198" t="s">
        <v>9687</v>
      </c>
      <c r="C544" s="198">
        <v>45418</v>
      </c>
      <c r="D544" t="s">
        <v>38374</v>
      </c>
      <c r="E544">
        <v>20.27</v>
      </c>
    </row>
    <row r="545" spans="1:5">
      <c r="A545" s="193" t="s">
        <v>28201</v>
      </c>
      <c r="B545" s="198" t="s">
        <v>10393</v>
      </c>
      <c r="C545" s="198">
        <v>45418</v>
      </c>
      <c r="D545" t="s">
        <v>38428</v>
      </c>
      <c r="E545">
        <v>3.19</v>
      </c>
    </row>
    <row r="546" spans="1:5">
      <c r="A546" s="193" t="s">
        <v>28203</v>
      </c>
      <c r="B546" s="198" t="s">
        <v>5832</v>
      </c>
      <c r="C546" s="198">
        <v>45418</v>
      </c>
      <c r="D546" t="s">
        <v>38388</v>
      </c>
      <c r="E546">
        <v>196.61</v>
      </c>
    </row>
    <row r="547" spans="1:5">
      <c r="A547" s="193" t="s">
        <v>28198</v>
      </c>
      <c r="B547" s="198" t="s">
        <v>8986</v>
      </c>
      <c r="C547" s="198">
        <v>45418</v>
      </c>
      <c r="D547" t="s">
        <v>38427</v>
      </c>
      <c r="E547">
        <v>6.31</v>
      </c>
    </row>
    <row r="548" spans="1:5">
      <c r="A548" s="193" t="s">
        <v>27910</v>
      </c>
      <c r="B548" s="198" t="s">
        <v>5382</v>
      </c>
      <c r="C548" s="198">
        <v>45418</v>
      </c>
      <c r="D548" t="s">
        <v>38388</v>
      </c>
      <c r="E548">
        <v>0.55000000000000004</v>
      </c>
    </row>
    <row r="549" spans="1:5">
      <c r="A549" s="193" t="s">
        <v>27827</v>
      </c>
      <c r="B549" s="198" t="s">
        <v>9689</v>
      </c>
      <c r="C549" s="198">
        <v>45418</v>
      </c>
      <c r="D549" t="s">
        <v>38374</v>
      </c>
      <c r="E549">
        <v>8.25</v>
      </c>
    </row>
    <row r="550" spans="1:5">
      <c r="A550" s="193" t="s">
        <v>28194</v>
      </c>
      <c r="B550" s="198" t="s">
        <v>10079</v>
      </c>
      <c r="C550" s="198">
        <v>45418</v>
      </c>
      <c r="D550" t="s">
        <v>38388</v>
      </c>
      <c r="E550">
        <v>0.2</v>
      </c>
    </row>
    <row r="551" spans="1:5">
      <c r="A551" s="193" t="s">
        <v>27809</v>
      </c>
      <c r="B551" s="198" t="s">
        <v>5046</v>
      </c>
      <c r="C551" s="198">
        <v>45416</v>
      </c>
      <c r="D551" t="s">
        <v>38368</v>
      </c>
      <c r="E551">
        <v>6.2</v>
      </c>
    </row>
    <row r="552" spans="1:5">
      <c r="A552" s="193" t="s">
        <v>27790</v>
      </c>
      <c r="B552" s="198" t="s">
        <v>5032</v>
      </c>
      <c r="C552" s="198">
        <v>45416</v>
      </c>
      <c r="D552" t="s">
        <v>38368</v>
      </c>
      <c r="E552">
        <v>14.91</v>
      </c>
    </row>
    <row r="553" spans="1:5">
      <c r="A553" s="193" t="s">
        <v>27811</v>
      </c>
      <c r="B553" s="198" t="s">
        <v>5044</v>
      </c>
      <c r="C553" s="198">
        <v>45416</v>
      </c>
      <c r="D553" t="s">
        <v>38368</v>
      </c>
      <c r="E553">
        <v>22.93</v>
      </c>
    </row>
    <row r="554" spans="1:5">
      <c r="A554" s="193" t="s">
        <v>27809</v>
      </c>
      <c r="B554" s="198" t="s">
        <v>5046</v>
      </c>
      <c r="C554" s="198">
        <v>45416</v>
      </c>
      <c r="D554" t="s">
        <v>38368</v>
      </c>
      <c r="E554">
        <v>32.9</v>
      </c>
    </row>
    <row r="555" spans="1:5">
      <c r="A555" s="193" t="s">
        <v>27807</v>
      </c>
      <c r="B555" s="198" t="s">
        <v>5056</v>
      </c>
      <c r="C555" s="198">
        <v>45416</v>
      </c>
      <c r="D555" t="s">
        <v>38368</v>
      </c>
      <c r="E555">
        <v>8.31</v>
      </c>
    </row>
    <row r="556" spans="1:5">
      <c r="A556" s="193" t="s">
        <v>15616</v>
      </c>
      <c r="B556" s="198" t="s">
        <v>5053</v>
      </c>
      <c r="C556" s="198">
        <v>45416</v>
      </c>
      <c r="D556" t="s">
        <v>38368</v>
      </c>
      <c r="E556">
        <v>5.2</v>
      </c>
    </row>
    <row r="557" spans="1:5">
      <c r="A557" s="193" t="s">
        <v>27805</v>
      </c>
      <c r="B557" s="198" t="s">
        <v>5008</v>
      </c>
      <c r="C557" s="198">
        <v>45416</v>
      </c>
      <c r="D557" t="s">
        <v>38368</v>
      </c>
      <c r="E557">
        <v>42.15</v>
      </c>
    </row>
    <row r="558" spans="1:5">
      <c r="A558" s="193" t="s">
        <v>27810</v>
      </c>
      <c r="B558" s="198" t="s">
        <v>5045</v>
      </c>
      <c r="C558" s="198">
        <v>45416</v>
      </c>
      <c r="D558" t="s">
        <v>38368</v>
      </c>
      <c r="E558">
        <v>10.3</v>
      </c>
    </row>
    <row r="559" spans="1:5">
      <c r="A559" s="193" t="s">
        <v>27809</v>
      </c>
      <c r="B559" s="198" t="s">
        <v>5046</v>
      </c>
      <c r="C559" s="198">
        <v>45416</v>
      </c>
      <c r="D559" t="s">
        <v>38368</v>
      </c>
      <c r="E559">
        <v>8.51</v>
      </c>
    </row>
    <row r="560" spans="1:5">
      <c r="A560" s="193" t="s">
        <v>27810</v>
      </c>
      <c r="B560" s="198" t="s">
        <v>5045</v>
      </c>
      <c r="C560" s="198">
        <v>45416</v>
      </c>
      <c r="D560" t="s">
        <v>38368</v>
      </c>
      <c r="E560">
        <v>7.57</v>
      </c>
    </row>
    <row r="561" spans="1:5">
      <c r="A561" s="193" t="s">
        <v>27804</v>
      </c>
      <c r="B561" s="198" t="s">
        <v>5036</v>
      </c>
      <c r="C561" s="198">
        <v>45416</v>
      </c>
      <c r="D561" t="s">
        <v>38368</v>
      </c>
      <c r="E561">
        <v>39.340000000000003</v>
      </c>
    </row>
    <row r="562" spans="1:5">
      <c r="A562" s="193" t="s">
        <v>27804</v>
      </c>
      <c r="B562" s="198" t="s">
        <v>5036</v>
      </c>
      <c r="C562" s="198">
        <v>45416</v>
      </c>
      <c r="D562" t="s">
        <v>38368</v>
      </c>
      <c r="E562">
        <v>9.5</v>
      </c>
    </row>
    <row r="563" spans="1:5">
      <c r="A563" s="193" t="s">
        <v>27810</v>
      </c>
      <c r="B563" s="198" t="s">
        <v>5045</v>
      </c>
      <c r="C563" s="198">
        <v>45416</v>
      </c>
      <c r="D563" t="s">
        <v>38368</v>
      </c>
      <c r="E563">
        <v>1</v>
      </c>
    </row>
    <row r="564" spans="1:5">
      <c r="A564" s="193" t="s">
        <v>27881</v>
      </c>
      <c r="B564" s="198" t="s">
        <v>5043</v>
      </c>
      <c r="C564" s="198">
        <v>45414</v>
      </c>
      <c r="D564" t="s">
        <v>38363</v>
      </c>
      <c r="E564">
        <v>5.61</v>
      </c>
    </row>
    <row r="565" spans="1:5">
      <c r="A565" s="193" t="s">
        <v>27782</v>
      </c>
      <c r="B565" s="198" t="s">
        <v>5040</v>
      </c>
      <c r="C565" s="198">
        <v>45414</v>
      </c>
      <c r="D565" t="s">
        <v>38363</v>
      </c>
      <c r="E565">
        <v>20.13</v>
      </c>
    </row>
    <row r="566" spans="1:5">
      <c r="A566" s="193" t="s">
        <v>27881</v>
      </c>
      <c r="B566" s="198" t="s">
        <v>5043</v>
      </c>
      <c r="C566" s="198">
        <v>45414</v>
      </c>
      <c r="D566" t="s">
        <v>38363</v>
      </c>
      <c r="E566">
        <v>7.76</v>
      </c>
    </row>
    <row r="567" spans="1:5">
      <c r="A567" s="193" t="s">
        <v>27804</v>
      </c>
      <c r="B567" s="198" t="s">
        <v>5036</v>
      </c>
      <c r="C567" s="198">
        <v>45414</v>
      </c>
      <c r="D567" t="s">
        <v>38359</v>
      </c>
      <c r="E567">
        <v>21.14</v>
      </c>
    </row>
    <row r="568" spans="1:5">
      <c r="A568" s="193" t="s">
        <v>27813</v>
      </c>
      <c r="B568" s="198" t="s">
        <v>8247</v>
      </c>
      <c r="C568" s="198">
        <v>45414</v>
      </c>
      <c r="D568" t="s">
        <v>38372</v>
      </c>
      <c r="E568">
        <v>7.25</v>
      </c>
    </row>
    <row r="569" spans="1:5">
      <c r="A569" s="193" t="s">
        <v>28208</v>
      </c>
      <c r="B569" s="198" t="s">
        <v>18218</v>
      </c>
      <c r="C569" s="198">
        <v>45414</v>
      </c>
      <c r="D569" t="s">
        <v>38414</v>
      </c>
      <c r="E569">
        <v>7.31</v>
      </c>
    </row>
    <row r="570" spans="1:5">
      <c r="A570" s="193" t="s">
        <v>15616</v>
      </c>
      <c r="B570" s="198" t="s">
        <v>5053</v>
      </c>
      <c r="C570" s="198">
        <v>45414</v>
      </c>
      <c r="D570" t="s">
        <v>38359</v>
      </c>
      <c r="E570">
        <v>18.72</v>
      </c>
    </row>
    <row r="571" spans="1:5">
      <c r="A571" s="193" t="s">
        <v>27782</v>
      </c>
      <c r="B571" s="198" t="s">
        <v>5040</v>
      </c>
      <c r="C571" s="198">
        <v>45414</v>
      </c>
      <c r="D571" t="s">
        <v>38363</v>
      </c>
      <c r="E571">
        <v>0.65</v>
      </c>
    </row>
    <row r="572" spans="1:5">
      <c r="A572" s="193" t="s">
        <v>28098</v>
      </c>
      <c r="B572" s="198" t="s">
        <v>6843</v>
      </c>
      <c r="C572" s="198">
        <v>45414</v>
      </c>
      <c r="D572" t="s">
        <v>38397</v>
      </c>
      <c r="E572">
        <v>19.36</v>
      </c>
    </row>
    <row r="573" spans="1:5">
      <c r="A573" s="193" t="s">
        <v>28092</v>
      </c>
      <c r="B573" s="198" t="s">
        <v>6841</v>
      </c>
      <c r="C573" s="198">
        <v>45414</v>
      </c>
      <c r="D573" t="s">
        <v>38397</v>
      </c>
      <c r="E573">
        <v>1</v>
      </c>
    </row>
    <row r="574" spans="1:5">
      <c r="A574" s="193" t="s">
        <v>28229</v>
      </c>
      <c r="B574" s="198" t="s">
        <v>8566</v>
      </c>
      <c r="C574" s="198">
        <v>45412</v>
      </c>
      <c r="D574" t="s">
        <v>38379</v>
      </c>
      <c r="E574">
        <v>22.7</v>
      </c>
    </row>
    <row r="575" spans="1:5">
      <c r="A575" s="193" t="s">
        <v>28216</v>
      </c>
      <c r="B575" s="198" t="s">
        <v>26892</v>
      </c>
      <c r="C575" s="198">
        <v>45412</v>
      </c>
      <c r="D575" t="s">
        <v>38429</v>
      </c>
      <c r="E575">
        <v>1.26</v>
      </c>
    </row>
    <row r="576" spans="1:5">
      <c r="A576" s="193" t="s">
        <v>28214</v>
      </c>
      <c r="B576" s="198" t="s">
        <v>7935</v>
      </c>
      <c r="C576" s="198">
        <v>45412</v>
      </c>
      <c r="D576" t="s">
        <v>38381</v>
      </c>
      <c r="E576">
        <v>20.5</v>
      </c>
    </row>
    <row r="577" spans="1:5">
      <c r="A577" s="193" t="s">
        <v>28222</v>
      </c>
      <c r="B577" s="198" t="s">
        <v>6210</v>
      </c>
      <c r="C577" s="198">
        <v>45412</v>
      </c>
      <c r="D577" t="s">
        <v>38388</v>
      </c>
      <c r="E577">
        <v>9.76</v>
      </c>
    </row>
    <row r="578" spans="1:5">
      <c r="A578" s="193" t="s">
        <v>28224</v>
      </c>
      <c r="B578" s="198" t="s">
        <v>11218</v>
      </c>
      <c r="C578" s="198">
        <v>45412</v>
      </c>
      <c r="D578" t="s">
        <v>38381</v>
      </c>
      <c r="E578">
        <v>31.5</v>
      </c>
    </row>
    <row r="579" spans="1:5">
      <c r="A579" s="193" t="s">
        <v>28228</v>
      </c>
      <c r="B579" s="198" t="s">
        <v>8565</v>
      </c>
      <c r="C579" s="198">
        <v>45412</v>
      </c>
      <c r="D579" t="s">
        <v>38379</v>
      </c>
      <c r="E579">
        <v>24.28</v>
      </c>
    </row>
    <row r="580" spans="1:5">
      <c r="A580" s="193" t="s">
        <v>28227</v>
      </c>
      <c r="B580" s="198" t="s">
        <v>8327</v>
      </c>
      <c r="C580" s="198">
        <v>45412</v>
      </c>
      <c r="D580" t="s">
        <v>38381</v>
      </c>
      <c r="E580">
        <v>6.64</v>
      </c>
    </row>
    <row r="581" spans="1:5">
      <c r="A581" s="193" t="s">
        <v>28218</v>
      </c>
      <c r="B581" s="198" t="s">
        <v>26893</v>
      </c>
      <c r="C581" s="198">
        <v>45412</v>
      </c>
      <c r="D581" t="s">
        <v>38429</v>
      </c>
      <c r="E581">
        <v>15.73</v>
      </c>
    </row>
    <row r="582" spans="1:5">
      <c r="A582" s="193" t="s">
        <v>28220</v>
      </c>
      <c r="B582" s="198" t="s">
        <v>26894</v>
      </c>
      <c r="C582" s="198">
        <v>45412</v>
      </c>
      <c r="D582" t="s">
        <v>38429</v>
      </c>
      <c r="E582">
        <v>0.76</v>
      </c>
    </row>
    <row r="583" spans="1:5">
      <c r="A583" s="193" t="s">
        <v>17874</v>
      </c>
      <c r="B583" s="198" t="s">
        <v>5459</v>
      </c>
      <c r="C583" s="198">
        <v>45412</v>
      </c>
      <c r="D583" t="s">
        <v>38388</v>
      </c>
      <c r="E583">
        <v>0.81</v>
      </c>
    </row>
    <row r="584" spans="1:5">
      <c r="A584" s="193" t="s">
        <v>28226</v>
      </c>
      <c r="B584" s="198" t="s">
        <v>8182</v>
      </c>
      <c r="C584" s="198">
        <v>45412</v>
      </c>
      <c r="D584" t="s">
        <v>38379</v>
      </c>
      <c r="E584">
        <v>30.9</v>
      </c>
    </row>
    <row r="585" spans="1:5">
      <c r="A585" s="193" t="s">
        <v>27993</v>
      </c>
      <c r="B585" s="198" t="s">
        <v>5340</v>
      </c>
      <c r="C585" s="198">
        <v>45412</v>
      </c>
      <c r="D585" t="s">
        <v>38399</v>
      </c>
      <c r="E585">
        <v>31.5</v>
      </c>
    </row>
    <row r="586" spans="1:5">
      <c r="A586" s="193" t="s">
        <v>12298</v>
      </c>
      <c r="B586" s="198" t="s">
        <v>5607</v>
      </c>
      <c r="C586" s="198">
        <v>45412</v>
      </c>
      <c r="D586" t="s">
        <v>38388</v>
      </c>
      <c r="E586">
        <v>14.99</v>
      </c>
    </row>
    <row r="587" spans="1:5">
      <c r="A587" s="193" t="s">
        <v>15601</v>
      </c>
      <c r="B587" s="198" t="s">
        <v>5047</v>
      </c>
      <c r="C587" s="198">
        <v>45412</v>
      </c>
      <c r="D587" t="s">
        <v>38412</v>
      </c>
      <c r="E587">
        <v>36.39</v>
      </c>
    </row>
    <row r="588" spans="1:5">
      <c r="A588" s="193" t="s">
        <v>28211</v>
      </c>
      <c r="B588" s="198" t="s">
        <v>6694</v>
      </c>
      <c r="C588" s="198">
        <v>45412</v>
      </c>
      <c r="D588" t="s">
        <v>38379</v>
      </c>
      <c r="E588">
        <v>10.11</v>
      </c>
    </row>
    <row r="589" spans="1:5">
      <c r="A589" s="193" t="s">
        <v>28225</v>
      </c>
      <c r="B589" s="198" t="s">
        <v>8768</v>
      </c>
      <c r="C589" s="198">
        <v>45412</v>
      </c>
      <c r="D589" t="s">
        <v>38379</v>
      </c>
      <c r="E589">
        <v>0.43</v>
      </c>
    </row>
    <row r="590" spans="1:5">
      <c r="A590" s="193" t="s">
        <v>28210</v>
      </c>
      <c r="B590" s="198" t="s">
        <v>6073</v>
      </c>
      <c r="C590" s="198">
        <v>45412</v>
      </c>
      <c r="D590" t="s">
        <v>38388</v>
      </c>
      <c r="E590">
        <v>7.43</v>
      </c>
    </row>
    <row r="591" spans="1:5">
      <c r="A591" s="193" t="s">
        <v>28209</v>
      </c>
      <c r="B591" s="198" t="s">
        <v>7764</v>
      </c>
      <c r="C591" s="198">
        <v>45412</v>
      </c>
      <c r="D591" t="s">
        <v>38430</v>
      </c>
      <c r="E591">
        <v>8.2200000000000006</v>
      </c>
    </row>
    <row r="592" spans="1:5">
      <c r="A592" s="193" t="s">
        <v>28212</v>
      </c>
      <c r="B592" s="198" t="s">
        <v>18349</v>
      </c>
      <c r="C592" s="198">
        <v>45412</v>
      </c>
      <c r="D592" t="s">
        <v>38431</v>
      </c>
      <c r="E592">
        <v>275.89999999999998</v>
      </c>
    </row>
    <row r="593" spans="1:5">
      <c r="A593" s="193" t="s">
        <v>28215</v>
      </c>
      <c r="B593" s="198" t="s">
        <v>7762</v>
      </c>
      <c r="C593" s="198">
        <v>45412</v>
      </c>
      <c r="D593" t="s">
        <v>38430</v>
      </c>
      <c r="E593">
        <v>3.14</v>
      </c>
    </row>
    <row r="594" spans="1:5">
      <c r="A594" s="193" t="s">
        <v>28223</v>
      </c>
      <c r="B594" s="198" t="s">
        <v>7062</v>
      </c>
      <c r="C594" s="198">
        <v>45412</v>
      </c>
      <c r="D594" t="s">
        <v>38388</v>
      </c>
      <c r="E594">
        <v>0.62</v>
      </c>
    </row>
    <row r="595" spans="1:5">
      <c r="A595" s="193" t="s">
        <v>28213</v>
      </c>
      <c r="B595" s="198" t="s">
        <v>7091</v>
      </c>
      <c r="C595" s="198">
        <v>45412</v>
      </c>
      <c r="D595" t="s">
        <v>38379</v>
      </c>
      <c r="E595">
        <v>4.75</v>
      </c>
    </row>
    <row r="596" spans="1:5">
      <c r="A596" s="193" t="s">
        <v>28230</v>
      </c>
      <c r="B596" s="198" t="s">
        <v>8985</v>
      </c>
      <c r="C596" s="198">
        <v>45412</v>
      </c>
      <c r="D596" t="s">
        <v>38379</v>
      </c>
      <c r="E596">
        <v>2.85</v>
      </c>
    </row>
    <row r="597" spans="1:5">
      <c r="A597" s="193" t="s">
        <v>28219</v>
      </c>
      <c r="B597" s="198" t="s">
        <v>6055</v>
      </c>
      <c r="C597" s="198">
        <v>45412</v>
      </c>
      <c r="D597" t="s">
        <v>38388</v>
      </c>
      <c r="E597">
        <v>9.1</v>
      </c>
    </row>
    <row r="598" spans="1:5">
      <c r="A598" s="193" t="s">
        <v>28217</v>
      </c>
      <c r="B598" s="198" t="s">
        <v>7879</v>
      </c>
      <c r="C598" s="198">
        <v>45412</v>
      </c>
      <c r="D598" t="s">
        <v>38379</v>
      </c>
      <c r="E598">
        <v>7.54</v>
      </c>
    </row>
    <row r="599" spans="1:5">
      <c r="A599" s="193" t="s">
        <v>28221</v>
      </c>
      <c r="B599" s="198" t="s">
        <v>4984</v>
      </c>
      <c r="C599" s="198">
        <v>45412</v>
      </c>
      <c r="D599" t="s">
        <v>38367</v>
      </c>
      <c r="E599">
        <v>7.91</v>
      </c>
    </row>
    <row r="600" spans="1:5">
      <c r="A600" s="193" t="s">
        <v>28047</v>
      </c>
      <c r="B600" s="198" t="s">
        <v>5080</v>
      </c>
      <c r="C600" s="198">
        <v>45411</v>
      </c>
      <c r="D600" t="s">
        <v>38406</v>
      </c>
      <c r="E600">
        <v>8.4</v>
      </c>
    </row>
    <row r="601" spans="1:5">
      <c r="A601" s="193" t="s">
        <v>28246</v>
      </c>
      <c r="B601" s="198" t="s">
        <v>8295</v>
      </c>
      <c r="C601" s="198">
        <v>45411</v>
      </c>
      <c r="D601" t="s">
        <v>38364</v>
      </c>
      <c r="E601">
        <v>13.78</v>
      </c>
    </row>
    <row r="602" spans="1:5">
      <c r="A602" s="193" t="s">
        <v>28044</v>
      </c>
      <c r="B602" s="198" t="s">
        <v>5079</v>
      </c>
      <c r="C602" s="198">
        <v>45411</v>
      </c>
      <c r="D602" t="s">
        <v>38406</v>
      </c>
      <c r="E602">
        <v>34.450000000000003</v>
      </c>
    </row>
    <row r="603" spans="1:5">
      <c r="A603" s="193" t="s">
        <v>28232</v>
      </c>
      <c r="B603" s="198" t="s">
        <v>8299</v>
      </c>
      <c r="C603" s="198">
        <v>45411</v>
      </c>
      <c r="D603" t="s">
        <v>38364</v>
      </c>
      <c r="E603">
        <v>10.26</v>
      </c>
    </row>
    <row r="604" spans="1:5">
      <c r="A604" s="193" t="s">
        <v>27784</v>
      </c>
      <c r="B604" s="198" t="s">
        <v>8296</v>
      </c>
      <c r="C604" s="198">
        <v>45411</v>
      </c>
      <c r="D604" t="s">
        <v>38364</v>
      </c>
      <c r="E604">
        <v>9.17</v>
      </c>
    </row>
    <row r="605" spans="1:5">
      <c r="A605" s="193" t="s">
        <v>28207</v>
      </c>
      <c r="B605" s="198" t="s">
        <v>7362</v>
      </c>
      <c r="C605" s="198">
        <v>45411</v>
      </c>
      <c r="D605" t="s">
        <v>38422</v>
      </c>
      <c r="E605">
        <v>27.73</v>
      </c>
    </row>
    <row r="606" spans="1:5">
      <c r="A606" s="193" t="s">
        <v>28108</v>
      </c>
      <c r="B606" s="198" t="s">
        <v>9242</v>
      </c>
      <c r="C606" s="198">
        <v>45411</v>
      </c>
      <c r="D606" t="s">
        <v>38420</v>
      </c>
      <c r="E606">
        <v>0.47</v>
      </c>
    </row>
    <row r="607" spans="1:5">
      <c r="A607" s="193" t="s">
        <v>28045</v>
      </c>
      <c r="B607" s="198" t="s">
        <v>8168</v>
      </c>
      <c r="C607" s="198">
        <v>45411</v>
      </c>
      <c r="D607" t="s">
        <v>38406</v>
      </c>
      <c r="E607">
        <v>46.5</v>
      </c>
    </row>
    <row r="608" spans="1:5">
      <c r="A608" s="193" t="s">
        <v>28243</v>
      </c>
      <c r="B608" s="198" t="s">
        <v>10145</v>
      </c>
      <c r="C608" s="198">
        <v>45411</v>
      </c>
      <c r="D608" t="s">
        <v>38420</v>
      </c>
      <c r="E608">
        <v>12.9</v>
      </c>
    </row>
    <row r="609" spans="1:5">
      <c r="A609" s="193" t="s">
        <v>28245</v>
      </c>
      <c r="B609" s="198" t="s">
        <v>11142</v>
      </c>
      <c r="C609" s="198">
        <v>45411</v>
      </c>
      <c r="D609" t="s">
        <v>38422</v>
      </c>
      <c r="E609">
        <v>7.55</v>
      </c>
    </row>
    <row r="610" spans="1:5">
      <c r="A610" s="193" t="s">
        <v>28242</v>
      </c>
      <c r="B610" s="198" t="s">
        <v>11185</v>
      </c>
      <c r="C610" s="198">
        <v>45411</v>
      </c>
      <c r="D610" t="s">
        <v>38422</v>
      </c>
      <c r="E610">
        <v>8.35</v>
      </c>
    </row>
    <row r="611" spans="1:5">
      <c r="A611" s="193" t="s">
        <v>27793</v>
      </c>
      <c r="B611" s="198" t="s">
        <v>8871</v>
      </c>
      <c r="C611" s="198">
        <v>45411</v>
      </c>
      <c r="D611" t="s">
        <v>38364</v>
      </c>
      <c r="E611">
        <v>42.21</v>
      </c>
    </row>
    <row r="612" spans="1:5">
      <c r="A612" s="193" t="s">
        <v>28252</v>
      </c>
      <c r="B612" s="198" t="s">
        <v>8872</v>
      </c>
      <c r="C612" s="198">
        <v>45411</v>
      </c>
      <c r="D612" t="s">
        <v>38364</v>
      </c>
      <c r="E612">
        <v>14.34</v>
      </c>
    </row>
    <row r="613" spans="1:5">
      <c r="A613" s="193" t="s">
        <v>28043</v>
      </c>
      <c r="B613" s="198" t="s">
        <v>8169</v>
      </c>
      <c r="C613" s="198">
        <v>45411</v>
      </c>
      <c r="D613" t="s">
        <v>38406</v>
      </c>
      <c r="E613">
        <v>9.56</v>
      </c>
    </row>
    <row r="614" spans="1:5">
      <c r="A614" s="193" t="s">
        <v>28247</v>
      </c>
      <c r="B614" s="198" t="s">
        <v>9872</v>
      </c>
      <c r="C614" s="198">
        <v>45411</v>
      </c>
      <c r="D614" t="s">
        <v>38364</v>
      </c>
      <c r="E614">
        <v>6.34</v>
      </c>
    </row>
    <row r="615" spans="1:5">
      <c r="A615" s="193" t="s">
        <v>19223</v>
      </c>
      <c r="B615" s="198" t="s">
        <v>5572</v>
      </c>
      <c r="C615" s="198">
        <v>45411</v>
      </c>
      <c r="D615" t="s">
        <v>38422</v>
      </c>
      <c r="E615">
        <v>7.53</v>
      </c>
    </row>
    <row r="616" spans="1:5">
      <c r="A616" s="193" t="s">
        <v>28241</v>
      </c>
      <c r="B616" s="198" t="s">
        <v>9244</v>
      </c>
      <c r="C616" s="198">
        <v>45411</v>
      </c>
      <c r="D616" t="s">
        <v>38420</v>
      </c>
      <c r="E616">
        <v>0.55000000000000004</v>
      </c>
    </row>
    <row r="617" spans="1:5">
      <c r="A617" s="193" t="s">
        <v>28251</v>
      </c>
      <c r="B617" s="198" t="s">
        <v>9247</v>
      </c>
      <c r="C617" s="198">
        <v>45411</v>
      </c>
      <c r="D617" t="s">
        <v>38420</v>
      </c>
      <c r="E617">
        <v>0.46</v>
      </c>
    </row>
    <row r="618" spans="1:5">
      <c r="A618" s="193" t="s">
        <v>28046</v>
      </c>
      <c r="B618" s="198" t="s">
        <v>6217</v>
      </c>
      <c r="C618" s="198">
        <v>45411</v>
      </c>
      <c r="D618" t="s">
        <v>38406</v>
      </c>
      <c r="E618">
        <v>24.5</v>
      </c>
    </row>
    <row r="619" spans="1:5">
      <c r="A619" s="193" t="s">
        <v>28240</v>
      </c>
      <c r="B619" s="198" t="s">
        <v>9275</v>
      </c>
      <c r="C619" s="198">
        <v>45411</v>
      </c>
      <c r="D619" t="s">
        <v>38420</v>
      </c>
      <c r="E619">
        <v>50.45</v>
      </c>
    </row>
    <row r="620" spans="1:5">
      <c r="A620" s="193" t="s">
        <v>28236</v>
      </c>
      <c r="B620" s="198" t="s">
        <v>10728</v>
      </c>
      <c r="C620" s="198">
        <v>45411</v>
      </c>
      <c r="D620" t="s">
        <v>38364</v>
      </c>
      <c r="E620">
        <v>0.89</v>
      </c>
    </row>
    <row r="621" spans="1:5">
      <c r="A621" s="193" t="s">
        <v>27905</v>
      </c>
      <c r="B621" s="198" t="s">
        <v>5236</v>
      </c>
      <c r="C621" s="198">
        <v>45411</v>
      </c>
      <c r="D621" t="s">
        <v>38422</v>
      </c>
      <c r="E621">
        <v>12.95</v>
      </c>
    </row>
    <row r="622" spans="1:5">
      <c r="A622" s="193" t="s">
        <v>28250</v>
      </c>
      <c r="B622" s="198" t="s">
        <v>11331</v>
      </c>
      <c r="C622" s="198">
        <v>45411</v>
      </c>
      <c r="D622" t="s">
        <v>38364</v>
      </c>
      <c r="E622">
        <v>23.3</v>
      </c>
    </row>
    <row r="623" spans="1:5">
      <c r="A623" s="193" t="s">
        <v>28238</v>
      </c>
      <c r="B623" s="198" t="s">
        <v>10067</v>
      </c>
      <c r="C623" s="198">
        <v>45411</v>
      </c>
      <c r="D623" t="s">
        <v>38364</v>
      </c>
      <c r="E623">
        <v>21.12</v>
      </c>
    </row>
    <row r="624" spans="1:5">
      <c r="A624" s="193" t="s">
        <v>27783</v>
      </c>
      <c r="B624" s="198" t="s">
        <v>7323</v>
      </c>
      <c r="C624" s="198">
        <v>45411</v>
      </c>
      <c r="D624" t="s">
        <v>38364</v>
      </c>
      <c r="E624">
        <v>200</v>
      </c>
    </row>
    <row r="625" spans="1:5">
      <c r="A625" s="193" t="s">
        <v>28235</v>
      </c>
      <c r="B625" s="198" t="s">
        <v>27377</v>
      </c>
      <c r="C625" s="198">
        <v>45411</v>
      </c>
      <c r="D625" t="s">
        <v>38364</v>
      </c>
      <c r="E625">
        <v>7.4</v>
      </c>
    </row>
    <row r="626" spans="1:5">
      <c r="A626" s="193" t="s">
        <v>28237</v>
      </c>
      <c r="B626" s="198" t="s">
        <v>26896</v>
      </c>
      <c r="C626" s="198">
        <v>45411</v>
      </c>
      <c r="D626" t="s">
        <v>38422</v>
      </c>
      <c r="E626">
        <v>11.03</v>
      </c>
    </row>
    <row r="627" spans="1:5">
      <c r="A627" s="193" t="s">
        <v>28234</v>
      </c>
      <c r="B627" s="198" t="s">
        <v>7334</v>
      </c>
      <c r="C627" s="198">
        <v>45411</v>
      </c>
      <c r="D627" t="s">
        <v>38364</v>
      </c>
      <c r="E627">
        <v>4.25</v>
      </c>
    </row>
    <row r="628" spans="1:5">
      <c r="A628" s="193" t="s">
        <v>28233</v>
      </c>
      <c r="B628" s="198" t="s">
        <v>7332</v>
      </c>
      <c r="C628" s="198">
        <v>45411</v>
      </c>
      <c r="D628" t="s">
        <v>38364</v>
      </c>
      <c r="E628">
        <v>8.7899999999999991</v>
      </c>
    </row>
    <row r="629" spans="1:5">
      <c r="A629" s="193" t="s">
        <v>27788</v>
      </c>
      <c r="B629" s="198" t="s">
        <v>7330</v>
      </c>
      <c r="C629" s="198">
        <v>45411</v>
      </c>
      <c r="D629" t="s">
        <v>38364</v>
      </c>
      <c r="E629">
        <v>46.5</v>
      </c>
    </row>
    <row r="630" spans="1:5">
      <c r="A630" s="193" t="s">
        <v>28249</v>
      </c>
      <c r="B630" s="198" t="s">
        <v>7329</v>
      </c>
      <c r="C630" s="198">
        <v>45411</v>
      </c>
      <c r="D630" t="s">
        <v>38364</v>
      </c>
      <c r="E630">
        <v>1.45</v>
      </c>
    </row>
    <row r="631" spans="1:5">
      <c r="A631" s="193" t="s">
        <v>28253</v>
      </c>
      <c r="B631" s="198" t="s">
        <v>7328</v>
      </c>
      <c r="C631" s="198">
        <v>45411</v>
      </c>
      <c r="D631" t="s">
        <v>38364</v>
      </c>
      <c r="E631">
        <v>12.48</v>
      </c>
    </row>
    <row r="632" spans="1:5">
      <c r="A632" s="193" t="s">
        <v>28244</v>
      </c>
      <c r="B632" s="198" t="s">
        <v>8820</v>
      </c>
      <c r="C632" s="198">
        <v>45411</v>
      </c>
      <c r="D632" t="s">
        <v>38364</v>
      </c>
      <c r="E632">
        <v>5.91</v>
      </c>
    </row>
    <row r="633" spans="1:5">
      <c r="A633" s="193" t="s">
        <v>28248</v>
      </c>
      <c r="B633" s="198" t="s">
        <v>7325</v>
      </c>
      <c r="C633" s="198">
        <v>45411</v>
      </c>
      <c r="D633" t="s">
        <v>38364</v>
      </c>
      <c r="E633">
        <v>14.96</v>
      </c>
    </row>
    <row r="634" spans="1:5">
      <c r="A634" s="193" t="s">
        <v>22820</v>
      </c>
      <c r="B634" s="198" t="s">
        <v>7259</v>
      </c>
      <c r="C634" s="198">
        <v>45411</v>
      </c>
      <c r="D634" t="s">
        <v>38364</v>
      </c>
      <c r="E634">
        <v>10.82</v>
      </c>
    </row>
    <row r="635" spans="1:5">
      <c r="A635" s="193" t="s">
        <v>27789</v>
      </c>
      <c r="B635" s="198" t="s">
        <v>7258</v>
      </c>
      <c r="C635" s="198">
        <v>45411</v>
      </c>
      <c r="D635" t="s">
        <v>38364</v>
      </c>
      <c r="E635">
        <v>3.44</v>
      </c>
    </row>
    <row r="636" spans="1:5">
      <c r="A636" s="193" t="s">
        <v>28239</v>
      </c>
      <c r="B636" s="198" t="s">
        <v>8766</v>
      </c>
      <c r="C636" s="198">
        <v>45411</v>
      </c>
      <c r="D636" t="s">
        <v>38364</v>
      </c>
      <c r="E636">
        <v>5.07</v>
      </c>
    </row>
    <row r="637" spans="1:5">
      <c r="A637" s="193" t="s">
        <v>28231</v>
      </c>
      <c r="B637" s="198" t="s">
        <v>11051</v>
      </c>
      <c r="C637" s="198">
        <v>45411</v>
      </c>
      <c r="D637" t="s">
        <v>38420</v>
      </c>
      <c r="E637">
        <v>0.61</v>
      </c>
    </row>
    <row r="638" spans="1:5">
      <c r="A638" s="193" t="s">
        <v>27774</v>
      </c>
      <c r="B638" s="198" t="s">
        <v>4989</v>
      </c>
      <c r="C638" s="198">
        <v>45408</v>
      </c>
      <c r="D638" t="s">
        <v>38359</v>
      </c>
      <c r="E638">
        <v>3.25</v>
      </c>
    </row>
    <row r="639" spans="1:5">
      <c r="A639" s="193" t="s">
        <v>28254</v>
      </c>
      <c r="B639" s="198" t="s">
        <v>5012</v>
      </c>
      <c r="C639" s="198">
        <v>45408</v>
      </c>
      <c r="D639" t="s">
        <v>38359</v>
      </c>
      <c r="E639">
        <v>4.0999999999999996</v>
      </c>
    </row>
    <row r="640" spans="1:5">
      <c r="A640" s="193" t="s">
        <v>28259</v>
      </c>
      <c r="B640" s="198" t="s">
        <v>10885</v>
      </c>
      <c r="C640" s="198">
        <v>45406</v>
      </c>
      <c r="D640" t="s">
        <v>38432</v>
      </c>
      <c r="E640">
        <v>8.1199999999999992</v>
      </c>
    </row>
    <row r="641" spans="1:5">
      <c r="A641" s="193" t="s">
        <v>28257</v>
      </c>
      <c r="B641" s="198" t="s">
        <v>10886</v>
      </c>
      <c r="C641" s="198">
        <v>45406</v>
      </c>
      <c r="D641" t="s">
        <v>38432</v>
      </c>
      <c r="E641">
        <v>0.89</v>
      </c>
    </row>
    <row r="642" spans="1:5">
      <c r="A642" s="193" t="s">
        <v>28255</v>
      </c>
      <c r="B642" s="198" t="s">
        <v>10884</v>
      </c>
      <c r="C642" s="198">
        <v>45406</v>
      </c>
      <c r="D642" t="s">
        <v>38432</v>
      </c>
      <c r="E642">
        <v>42.95</v>
      </c>
    </row>
    <row r="643" spans="1:5">
      <c r="A643" s="193" t="s">
        <v>28256</v>
      </c>
      <c r="B643" s="198" t="s">
        <v>10882</v>
      </c>
      <c r="C643" s="198">
        <v>45406</v>
      </c>
      <c r="D643" t="s">
        <v>38432</v>
      </c>
      <c r="E643">
        <v>7.02</v>
      </c>
    </row>
    <row r="644" spans="1:5">
      <c r="A644" s="193" t="s">
        <v>12102</v>
      </c>
      <c r="B644" s="198" t="s">
        <v>8005</v>
      </c>
      <c r="C644" s="198">
        <v>45406</v>
      </c>
      <c r="D644" t="s">
        <v>38433</v>
      </c>
      <c r="E644">
        <v>38.36</v>
      </c>
    </row>
    <row r="645" spans="1:5">
      <c r="A645" s="193" t="s">
        <v>27806</v>
      </c>
      <c r="B645" s="198" t="s">
        <v>5002</v>
      </c>
      <c r="C645" s="198">
        <v>45406</v>
      </c>
      <c r="D645" t="s">
        <v>38359</v>
      </c>
      <c r="E645">
        <v>53.5</v>
      </c>
    </row>
    <row r="646" spans="1:5">
      <c r="A646" s="193" t="s">
        <v>27932</v>
      </c>
      <c r="B646" s="198" t="s">
        <v>5028</v>
      </c>
      <c r="C646" s="198">
        <v>45406</v>
      </c>
      <c r="D646" t="s">
        <v>38359</v>
      </c>
      <c r="E646">
        <v>15.08</v>
      </c>
    </row>
    <row r="647" spans="1:5">
      <c r="A647" s="193" t="s">
        <v>26652</v>
      </c>
      <c r="B647" s="198" t="s">
        <v>5006</v>
      </c>
      <c r="C647" s="198">
        <v>45406</v>
      </c>
      <c r="D647" t="s">
        <v>38359</v>
      </c>
      <c r="E647">
        <v>8.0399999999999991</v>
      </c>
    </row>
    <row r="648" spans="1:5">
      <c r="A648" s="193" t="s">
        <v>28085</v>
      </c>
      <c r="B648" s="198" t="s">
        <v>5025</v>
      </c>
      <c r="C648" s="198">
        <v>45406</v>
      </c>
      <c r="D648" t="s">
        <v>38359</v>
      </c>
      <c r="E648">
        <v>7.72</v>
      </c>
    </row>
    <row r="649" spans="1:5">
      <c r="A649" s="193" t="s">
        <v>28258</v>
      </c>
      <c r="B649" s="198" t="s">
        <v>26895</v>
      </c>
      <c r="C649" s="198">
        <v>45406</v>
      </c>
      <c r="D649" t="s">
        <v>38432</v>
      </c>
      <c r="E649">
        <v>6.65</v>
      </c>
    </row>
    <row r="650" spans="1:5">
      <c r="A650" s="193" t="s">
        <v>28264</v>
      </c>
      <c r="B650" s="198" t="s">
        <v>9814</v>
      </c>
      <c r="C650" s="198">
        <v>45405</v>
      </c>
      <c r="D650" t="s">
        <v>38434</v>
      </c>
      <c r="E650">
        <v>25.5</v>
      </c>
    </row>
    <row r="651" spans="1:5">
      <c r="A651" s="193" t="s">
        <v>28260</v>
      </c>
      <c r="B651" s="198" t="s">
        <v>8814</v>
      </c>
      <c r="C651" s="198">
        <v>45405</v>
      </c>
      <c r="D651" t="s">
        <v>38435</v>
      </c>
      <c r="E651">
        <v>5.87</v>
      </c>
    </row>
    <row r="652" spans="1:5">
      <c r="A652" s="193" t="s">
        <v>28263</v>
      </c>
      <c r="B652" s="198" t="s">
        <v>10913</v>
      </c>
      <c r="C652" s="198">
        <v>45405</v>
      </c>
      <c r="D652" t="s">
        <v>38435</v>
      </c>
      <c r="E652">
        <v>6.96</v>
      </c>
    </row>
    <row r="653" spans="1:5">
      <c r="A653" s="193" t="s">
        <v>28266</v>
      </c>
      <c r="B653" s="198" t="s">
        <v>8818</v>
      </c>
      <c r="C653" s="198">
        <v>45405</v>
      </c>
      <c r="D653" t="s">
        <v>38435</v>
      </c>
      <c r="E653">
        <v>0.86</v>
      </c>
    </row>
    <row r="654" spans="1:5">
      <c r="A654" s="193" t="s">
        <v>28261</v>
      </c>
      <c r="B654" s="198" t="s">
        <v>8813</v>
      </c>
      <c r="C654" s="198">
        <v>45405</v>
      </c>
      <c r="D654" t="s">
        <v>38435</v>
      </c>
      <c r="E654">
        <v>7.13</v>
      </c>
    </row>
    <row r="655" spans="1:5">
      <c r="A655" s="193" t="s">
        <v>28265</v>
      </c>
      <c r="B655" s="198" t="s">
        <v>8817</v>
      </c>
      <c r="C655" s="198">
        <v>45405</v>
      </c>
      <c r="D655" t="s">
        <v>38435</v>
      </c>
      <c r="E655">
        <v>4.8899999999999997</v>
      </c>
    </row>
    <row r="656" spans="1:5">
      <c r="A656" s="193" t="s">
        <v>28262</v>
      </c>
      <c r="B656" s="198" t="s">
        <v>8816</v>
      </c>
      <c r="C656" s="198">
        <v>45405</v>
      </c>
      <c r="D656" t="s">
        <v>38435</v>
      </c>
      <c r="E656">
        <v>30</v>
      </c>
    </row>
    <row r="657" spans="1:5">
      <c r="A657" s="193" t="s">
        <v>12574</v>
      </c>
      <c r="B657" s="198" t="s">
        <v>5185</v>
      </c>
      <c r="C657" s="198">
        <v>45404</v>
      </c>
      <c r="D657" t="s">
        <v>38391</v>
      </c>
      <c r="E657">
        <v>32.25</v>
      </c>
    </row>
    <row r="658" spans="1:5">
      <c r="A658" s="193" t="s">
        <v>28280</v>
      </c>
      <c r="B658" s="198" t="s">
        <v>11213</v>
      </c>
      <c r="C658" s="198">
        <v>45404</v>
      </c>
      <c r="D658" t="s">
        <v>38436</v>
      </c>
      <c r="E658">
        <v>1.4</v>
      </c>
    </row>
    <row r="659" spans="1:5">
      <c r="A659" s="193" t="s">
        <v>28271</v>
      </c>
      <c r="B659" s="198" t="s">
        <v>5296</v>
      </c>
      <c r="C659" s="198">
        <v>45404</v>
      </c>
      <c r="D659" t="s">
        <v>38391</v>
      </c>
      <c r="E659">
        <v>5.84</v>
      </c>
    </row>
    <row r="660" spans="1:5">
      <c r="A660" s="193" t="s">
        <v>28283</v>
      </c>
      <c r="B660" s="198" t="s">
        <v>7943</v>
      </c>
      <c r="C660" s="198">
        <v>45404</v>
      </c>
      <c r="D660" t="s">
        <v>38437</v>
      </c>
      <c r="E660">
        <v>15.8</v>
      </c>
    </row>
    <row r="661" spans="1:5">
      <c r="A661" s="193" t="s">
        <v>28270</v>
      </c>
      <c r="B661" s="198" t="s">
        <v>6047</v>
      </c>
      <c r="C661" s="198">
        <v>45404</v>
      </c>
      <c r="D661" t="s">
        <v>38391</v>
      </c>
      <c r="E661">
        <v>412.8</v>
      </c>
    </row>
    <row r="662" spans="1:5">
      <c r="A662" s="193" t="s">
        <v>28267</v>
      </c>
      <c r="B662" s="198" t="s">
        <v>27450</v>
      </c>
      <c r="C662" s="198">
        <v>45404</v>
      </c>
      <c r="D662" t="s">
        <v>38437</v>
      </c>
      <c r="E662">
        <v>16.25</v>
      </c>
    </row>
    <row r="663" spans="1:5">
      <c r="A663" s="193" t="s">
        <v>28282</v>
      </c>
      <c r="B663" s="198" t="s">
        <v>7738</v>
      </c>
      <c r="C663" s="198">
        <v>45404</v>
      </c>
      <c r="D663" t="s">
        <v>38436</v>
      </c>
      <c r="E663">
        <v>16.75</v>
      </c>
    </row>
    <row r="664" spans="1:5">
      <c r="A664" s="193" t="s">
        <v>28275</v>
      </c>
      <c r="B664" s="198" t="s">
        <v>5297</v>
      </c>
      <c r="C664" s="198">
        <v>45404</v>
      </c>
      <c r="D664" t="s">
        <v>38391</v>
      </c>
      <c r="E664">
        <v>35.81</v>
      </c>
    </row>
    <row r="665" spans="1:5">
      <c r="A665" s="193" t="s">
        <v>28276</v>
      </c>
      <c r="B665" s="198" t="s">
        <v>8241</v>
      </c>
      <c r="C665" s="198">
        <v>45404</v>
      </c>
      <c r="D665" t="s">
        <v>38436</v>
      </c>
      <c r="E665">
        <v>3.15</v>
      </c>
    </row>
    <row r="666" spans="1:5">
      <c r="A666" s="193" t="s">
        <v>28273</v>
      </c>
      <c r="B666" s="198" t="s">
        <v>26897</v>
      </c>
      <c r="C666" s="198">
        <v>45404</v>
      </c>
      <c r="D666" t="s">
        <v>38437</v>
      </c>
      <c r="E666">
        <v>82.26</v>
      </c>
    </row>
    <row r="667" spans="1:5">
      <c r="A667" s="193" t="s">
        <v>28281</v>
      </c>
      <c r="B667" s="198" t="s">
        <v>7737</v>
      </c>
      <c r="C667" s="198">
        <v>45404</v>
      </c>
      <c r="D667" t="s">
        <v>38436</v>
      </c>
      <c r="E667">
        <v>23.62</v>
      </c>
    </row>
    <row r="668" spans="1:5">
      <c r="A668" s="193" t="s">
        <v>28278</v>
      </c>
      <c r="B668" s="198" t="s">
        <v>5407</v>
      </c>
      <c r="C668" s="198">
        <v>45404</v>
      </c>
      <c r="D668" t="s">
        <v>38391</v>
      </c>
      <c r="E668">
        <v>0.78</v>
      </c>
    </row>
    <row r="669" spans="1:5">
      <c r="A669" s="193" t="s">
        <v>28279</v>
      </c>
      <c r="B669" s="198" t="s">
        <v>5408</v>
      </c>
      <c r="C669" s="198">
        <v>45404</v>
      </c>
      <c r="D669" t="s">
        <v>38391</v>
      </c>
      <c r="E669">
        <v>0.51</v>
      </c>
    </row>
    <row r="670" spans="1:5">
      <c r="A670" s="193" t="s">
        <v>28269</v>
      </c>
      <c r="B670" s="198" t="s">
        <v>7731</v>
      </c>
      <c r="C670" s="198">
        <v>45404</v>
      </c>
      <c r="D670" t="s">
        <v>38436</v>
      </c>
      <c r="E670">
        <v>8.0299999999999994</v>
      </c>
    </row>
    <row r="671" spans="1:5">
      <c r="A671" s="193" t="s">
        <v>28272</v>
      </c>
      <c r="B671" s="198" t="s">
        <v>6934</v>
      </c>
      <c r="C671" s="198">
        <v>45404</v>
      </c>
      <c r="D671" t="s">
        <v>38391</v>
      </c>
      <c r="E671">
        <v>7.39</v>
      </c>
    </row>
    <row r="672" spans="1:5">
      <c r="A672" s="193" t="s">
        <v>28268</v>
      </c>
      <c r="B672" s="198" t="s">
        <v>7735</v>
      </c>
      <c r="C672" s="198">
        <v>45404</v>
      </c>
      <c r="D672" t="s">
        <v>38436</v>
      </c>
      <c r="E672">
        <v>15.68</v>
      </c>
    </row>
    <row r="673" spans="1:5">
      <c r="A673" s="193" t="s">
        <v>28277</v>
      </c>
      <c r="B673" s="198" t="s">
        <v>7736</v>
      </c>
      <c r="C673" s="198">
        <v>45404</v>
      </c>
      <c r="D673" t="s">
        <v>38436</v>
      </c>
      <c r="E673">
        <v>22.82</v>
      </c>
    </row>
    <row r="674" spans="1:5">
      <c r="A674" s="193" t="s">
        <v>28274</v>
      </c>
      <c r="B674" s="198" t="s">
        <v>10256</v>
      </c>
      <c r="C674" s="198">
        <v>45404</v>
      </c>
      <c r="D674" t="s">
        <v>38436</v>
      </c>
      <c r="E674">
        <v>207.38</v>
      </c>
    </row>
    <row r="675" spans="1:5">
      <c r="A675" s="193" t="s">
        <v>28293</v>
      </c>
      <c r="B675" s="198" t="s">
        <v>6103</v>
      </c>
      <c r="C675" s="198">
        <v>45401</v>
      </c>
      <c r="D675" t="s">
        <v>38377</v>
      </c>
      <c r="E675">
        <v>10.130000000000001</v>
      </c>
    </row>
    <row r="676" spans="1:5">
      <c r="A676" s="193" t="s">
        <v>27811</v>
      </c>
      <c r="B676" s="198" t="s">
        <v>5044</v>
      </c>
      <c r="C676" s="198">
        <v>45401</v>
      </c>
      <c r="D676" t="s">
        <v>38368</v>
      </c>
      <c r="E676">
        <v>8.0299999999999994</v>
      </c>
    </row>
    <row r="677" spans="1:5">
      <c r="A677" s="193" t="s">
        <v>28290</v>
      </c>
      <c r="B677" s="198" t="s">
        <v>5170</v>
      </c>
      <c r="C677" s="198">
        <v>45401</v>
      </c>
      <c r="D677" t="s">
        <v>38377</v>
      </c>
      <c r="E677">
        <v>118</v>
      </c>
    </row>
    <row r="678" spans="1:5">
      <c r="A678" s="193" t="s">
        <v>28295</v>
      </c>
      <c r="B678" s="198" t="s">
        <v>7507</v>
      </c>
      <c r="C678" s="198">
        <v>45401</v>
      </c>
      <c r="D678" t="s">
        <v>38377</v>
      </c>
      <c r="E678">
        <v>50</v>
      </c>
    </row>
    <row r="679" spans="1:5">
      <c r="A679" s="193" t="s">
        <v>28292</v>
      </c>
      <c r="B679" s="198" t="s">
        <v>6057</v>
      </c>
      <c r="C679" s="198">
        <v>45401</v>
      </c>
      <c r="D679" t="s">
        <v>38377</v>
      </c>
      <c r="E679">
        <v>32.450000000000003</v>
      </c>
    </row>
    <row r="680" spans="1:5">
      <c r="A680" s="193" t="s">
        <v>28284</v>
      </c>
      <c r="B680" s="198" t="s">
        <v>5976</v>
      </c>
      <c r="C680" s="198">
        <v>45401</v>
      </c>
      <c r="D680" t="s">
        <v>38377</v>
      </c>
      <c r="E680">
        <v>11.65</v>
      </c>
    </row>
    <row r="681" spans="1:5">
      <c r="A681" s="193" t="s">
        <v>28079</v>
      </c>
      <c r="B681" s="198" t="s">
        <v>5055</v>
      </c>
      <c r="C681" s="198">
        <v>45401</v>
      </c>
      <c r="D681" t="s">
        <v>38368</v>
      </c>
      <c r="E681">
        <v>30.9</v>
      </c>
    </row>
    <row r="682" spans="1:5">
      <c r="A682" s="193" t="s">
        <v>27809</v>
      </c>
      <c r="B682" s="198" t="s">
        <v>5046</v>
      </c>
      <c r="C682" s="198">
        <v>45401</v>
      </c>
      <c r="D682" t="s">
        <v>38368</v>
      </c>
      <c r="E682">
        <v>50.49</v>
      </c>
    </row>
    <row r="683" spans="1:5">
      <c r="A683" s="193" t="s">
        <v>27809</v>
      </c>
      <c r="B683" s="198" t="s">
        <v>5046</v>
      </c>
      <c r="C683" s="198">
        <v>45401</v>
      </c>
      <c r="D683" t="s">
        <v>38368</v>
      </c>
      <c r="E683">
        <v>43.84</v>
      </c>
    </row>
    <row r="684" spans="1:5">
      <c r="A684" s="193" t="s">
        <v>28079</v>
      </c>
      <c r="B684" s="198" t="s">
        <v>5055</v>
      </c>
      <c r="C684" s="198">
        <v>45401</v>
      </c>
      <c r="D684" t="s">
        <v>38368</v>
      </c>
      <c r="E684">
        <v>0.65</v>
      </c>
    </row>
    <row r="685" spans="1:5">
      <c r="A685" s="193" t="s">
        <v>27805</v>
      </c>
      <c r="B685" s="198" t="s">
        <v>5008</v>
      </c>
      <c r="C685" s="198">
        <v>45401</v>
      </c>
      <c r="D685" t="s">
        <v>38368</v>
      </c>
      <c r="E685">
        <v>4.83</v>
      </c>
    </row>
    <row r="686" spans="1:5">
      <c r="A686" s="193" t="s">
        <v>28285</v>
      </c>
      <c r="B686" s="198" t="s">
        <v>6199</v>
      </c>
      <c r="C686" s="198">
        <v>45401</v>
      </c>
      <c r="D686" t="s">
        <v>38377</v>
      </c>
      <c r="E686">
        <v>5.65</v>
      </c>
    </row>
    <row r="687" spans="1:5">
      <c r="A687" s="193" t="s">
        <v>28288</v>
      </c>
      <c r="B687" s="198" t="s">
        <v>5262</v>
      </c>
      <c r="C687" s="198">
        <v>45401</v>
      </c>
      <c r="D687" t="s">
        <v>38377</v>
      </c>
      <c r="E687">
        <v>12.25</v>
      </c>
    </row>
    <row r="688" spans="1:5">
      <c r="A688" s="193" t="s">
        <v>27919</v>
      </c>
      <c r="B688" s="198" t="s">
        <v>6419</v>
      </c>
      <c r="C688" s="198">
        <v>45401</v>
      </c>
      <c r="D688" t="s">
        <v>38377</v>
      </c>
      <c r="E688">
        <v>12.22</v>
      </c>
    </row>
    <row r="689" spans="1:5">
      <c r="A689" s="193" t="s">
        <v>27790</v>
      </c>
      <c r="B689" s="198" t="s">
        <v>5032</v>
      </c>
      <c r="C689" s="198">
        <v>45401</v>
      </c>
      <c r="D689" t="s">
        <v>38368</v>
      </c>
      <c r="E689">
        <v>8.9600000000000009</v>
      </c>
    </row>
    <row r="690" spans="1:5">
      <c r="A690" s="193" t="s">
        <v>15616</v>
      </c>
      <c r="B690" s="198" t="s">
        <v>5053</v>
      </c>
      <c r="C690" s="198">
        <v>45401</v>
      </c>
      <c r="D690" t="s">
        <v>38368</v>
      </c>
      <c r="E690">
        <v>37.68</v>
      </c>
    </row>
    <row r="691" spans="1:5">
      <c r="A691" s="193" t="s">
        <v>27879</v>
      </c>
      <c r="B691" s="198" t="s">
        <v>5363</v>
      </c>
      <c r="C691" s="198">
        <v>45401</v>
      </c>
      <c r="D691" t="s">
        <v>38377</v>
      </c>
      <c r="E691">
        <v>31.99</v>
      </c>
    </row>
    <row r="692" spans="1:5">
      <c r="A692" s="193" t="s">
        <v>27810</v>
      </c>
      <c r="B692" s="198" t="s">
        <v>5045</v>
      </c>
      <c r="C692" s="198">
        <v>45401</v>
      </c>
      <c r="D692" t="s">
        <v>38368</v>
      </c>
      <c r="E692">
        <v>5.31</v>
      </c>
    </row>
    <row r="693" spans="1:5">
      <c r="A693" s="193" t="s">
        <v>28287</v>
      </c>
      <c r="B693" s="198" t="s">
        <v>11442</v>
      </c>
      <c r="C693" s="198">
        <v>45401</v>
      </c>
      <c r="D693" t="s">
        <v>38438</v>
      </c>
      <c r="E693">
        <v>11.06</v>
      </c>
    </row>
    <row r="694" spans="1:5">
      <c r="A694" s="193" t="s">
        <v>28289</v>
      </c>
      <c r="B694" s="198" t="s">
        <v>9201</v>
      </c>
      <c r="C694" s="198">
        <v>45401</v>
      </c>
      <c r="D694" t="s">
        <v>38377</v>
      </c>
      <c r="E694">
        <v>49</v>
      </c>
    </row>
    <row r="695" spans="1:5">
      <c r="A695" s="193" t="s">
        <v>28294</v>
      </c>
      <c r="B695" s="198" t="s">
        <v>8850</v>
      </c>
      <c r="C695" s="198">
        <v>45401</v>
      </c>
      <c r="D695" t="s">
        <v>38439</v>
      </c>
      <c r="E695">
        <v>0.77</v>
      </c>
    </row>
    <row r="696" spans="1:5">
      <c r="A696" s="193" t="s">
        <v>28286</v>
      </c>
      <c r="B696" s="198" t="s">
        <v>8851</v>
      </c>
      <c r="C696" s="198">
        <v>45401</v>
      </c>
      <c r="D696" t="s">
        <v>38439</v>
      </c>
      <c r="E696">
        <v>0.69</v>
      </c>
    </row>
    <row r="697" spans="1:5">
      <c r="A697" s="193" t="s">
        <v>28291</v>
      </c>
      <c r="B697" s="198" t="s">
        <v>8852</v>
      </c>
      <c r="C697" s="198">
        <v>45401</v>
      </c>
      <c r="D697" t="s">
        <v>38439</v>
      </c>
      <c r="E697">
        <v>7.85</v>
      </c>
    </row>
    <row r="698" spans="1:5">
      <c r="A698" s="193" t="s">
        <v>28314</v>
      </c>
      <c r="B698" s="198" t="s">
        <v>8398</v>
      </c>
      <c r="C698" s="198">
        <v>45400</v>
      </c>
      <c r="D698" t="s">
        <v>38369</v>
      </c>
      <c r="E698">
        <v>7.2</v>
      </c>
    </row>
    <row r="699" spans="1:5">
      <c r="A699" s="193" t="s">
        <v>27774</v>
      </c>
      <c r="B699" s="198" t="s">
        <v>4989</v>
      </c>
      <c r="C699" s="198">
        <v>45400</v>
      </c>
      <c r="D699" t="s">
        <v>38388</v>
      </c>
      <c r="E699">
        <v>16.75</v>
      </c>
    </row>
    <row r="700" spans="1:5">
      <c r="A700" s="193" t="s">
        <v>28303</v>
      </c>
      <c r="B700" s="198" t="s">
        <v>9806</v>
      </c>
      <c r="C700" s="198">
        <v>45400</v>
      </c>
      <c r="D700" t="s">
        <v>38369</v>
      </c>
      <c r="E700">
        <v>34.9</v>
      </c>
    </row>
    <row r="701" spans="1:5">
      <c r="A701" s="193" t="s">
        <v>28305</v>
      </c>
      <c r="B701" s="198" t="s">
        <v>8557</v>
      </c>
      <c r="C701" s="198">
        <v>45400</v>
      </c>
      <c r="D701" t="s">
        <v>38369</v>
      </c>
      <c r="E701">
        <v>48.45</v>
      </c>
    </row>
    <row r="702" spans="1:5">
      <c r="A702" s="193" t="s">
        <v>28315</v>
      </c>
      <c r="B702" s="198" t="s">
        <v>5840</v>
      </c>
      <c r="C702" s="198">
        <v>45400</v>
      </c>
      <c r="D702" t="s">
        <v>38388</v>
      </c>
      <c r="E702">
        <v>8.1199999999999992</v>
      </c>
    </row>
    <row r="703" spans="1:5">
      <c r="A703" s="193" t="s">
        <v>28304</v>
      </c>
      <c r="B703" s="198" t="s">
        <v>5599</v>
      </c>
      <c r="C703" s="198">
        <v>45400</v>
      </c>
      <c r="D703" t="s">
        <v>38382</v>
      </c>
      <c r="E703">
        <v>16.2</v>
      </c>
    </row>
    <row r="704" spans="1:5">
      <c r="A704" s="193" t="s">
        <v>28298</v>
      </c>
      <c r="B704" s="198" t="s">
        <v>10326</v>
      </c>
      <c r="C704" s="198">
        <v>45400</v>
      </c>
      <c r="D704" t="s">
        <v>38382</v>
      </c>
      <c r="E704">
        <v>1.0900000000000001</v>
      </c>
    </row>
    <row r="705" spans="1:5">
      <c r="A705" s="193" t="s">
        <v>27874</v>
      </c>
      <c r="B705" s="198" t="s">
        <v>10327</v>
      </c>
      <c r="C705" s="198">
        <v>45400</v>
      </c>
      <c r="D705" t="s">
        <v>38382</v>
      </c>
      <c r="E705">
        <v>23</v>
      </c>
    </row>
    <row r="706" spans="1:5">
      <c r="A706" s="193" t="s">
        <v>28313</v>
      </c>
      <c r="B706" s="198" t="s">
        <v>10350</v>
      </c>
      <c r="C706" s="198">
        <v>45400</v>
      </c>
      <c r="D706" t="s">
        <v>38369</v>
      </c>
      <c r="E706">
        <v>209.06</v>
      </c>
    </row>
    <row r="707" spans="1:5">
      <c r="A707" s="193" t="s">
        <v>28300</v>
      </c>
      <c r="B707" s="198" t="s">
        <v>8161</v>
      </c>
      <c r="C707" s="198">
        <v>45400</v>
      </c>
      <c r="D707" t="s">
        <v>38369</v>
      </c>
      <c r="E707">
        <v>0.55000000000000004</v>
      </c>
    </row>
    <row r="708" spans="1:5">
      <c r="A708" s="193" t="s">
        <v>11806</v>
      </c>
      <c r="B708" s="198" t="s">
        <v>5048</v>
      </c>
      <c r="C708" s="198">
        <v>45400</v>
      </c>
      <c r="D708" t="s">
        <v>38388</v>
      </c>
      <c r="E708">
        <v>25.5</v>
      </c>
    </row>
    <row r="709" spans="1:5">
      <c r="A709" s="193" t="s">
        <v>28297</v>
      </c>
      <c r="B709" s="198" t="s">
        <v>27451</v>
      </c>
      <c r="C709" s="198">
        <v>45400</v>
      </c>
      <c r="D709" t="s">
        <v>38369</v>
      </c>
      <c r="E709">
        <v>41.39</v>
      </c>
    </row>
    <row r="710" spans="1:5">
      <c r="A710" s="193" t="s">
        <v>28309</v>
      </c>
      <c r="B710" s="198" t="s">
        <v>18214</v>
      </c>
      <c r="C710" s="198">
        <v>45400</v>
      </c>
      <c r="D710" t="s">
        <v>38382</v>
      </c>
      <c r="E710">
        <v>21.25</v>
      </c>
    </row>
    <row r="711" spans="1:5">
      <c r="A711" s="193" t="s">
        <v>28296</v>
      </c>
      <c r="B711" s="198" t="s">
        <v>8340</v>
      </c>
      <c r="C711" s="198">
        <v>45400</v>
      </c>
      <c r="D711" t="s">
        <v>38388</v>
      </c>
      <c r="E711">
        <v>1.26</v>
      </c>
    </row>
    <row r="712" spans="1:5">
      <c r="A712" s="193" t="s">
        <v>28319</v>
      </c>
      <c r="B712" s="198" t="s">
        <v>11212</v>
      </c>
      <c r="C712" s="198">
        <v>45400</v>
      </c>
      <c r="D712" t="s">
        <v>38369</v>
      </c>
      <c r="E712">
        <v>3.1</v>
      </c>
    </row>
    <row r="713" spans="1:5">
      <c r="A713" s="193" t="s">
        <v>28312</v>
      </c>
      <c r="B713" s="198" t="s">
        <v>11327</v>
      </c>
      <c r="C713" s="198">
        <v>45400</v>
      </c>
      <c r="D713" t="s">
        <v>38369</v>
      </c>
      <c r="E713">
        <v>5.31</v>
      </c>
    </row>
    <row r="714" spans="1:5">
      <c r="A714" s="193" t="s">
        <v>28308</v>
      </c>
      <c r="B714" s="198" t="s">
        <v>8397</v>
      </c>
      <c r="C714" s="198">
        <v>45400</v>
      </c>
      <c r="D714" t="s">
        <v>38369</v>
      </c>
      <c r="E714">
        <v>7.12</v>
      </c>
    </row>
    <row r="715" spans="1:5">
      <c r="A715" s="193" t="s">
        <v>28299</v>
      </c>
      <c r="B715" s="198" t="s">
        <v>5066</v>
      </c>
      <c r="C715" s="198">
        <v>45400</v>
      </c>
      <c r="D715" t="s">
        <v>38388</v>
      </c>
      <c r="E715">
        <v>19.97</v>
      </c>
    </row>
    <row r="716" spans="1:5">
      <c r="A716" s="193" t="s">
        <v>28311</v>
      </c>
      <c r="B716" s="198" t="s">
        <v>9258</v>
      </c>
      <c r="C716" s="198">
        <v>45400</v>
      </c>
      <c r="D716" t="s">
        <v>38382</v>
      </c>
      <c r="E716">
        <v>10.59</v>
      </c>
    </row>
    <row r="717" spans="1:5">
      <c r="A717" s="193" t="s">
        <v>28316</v>
      </c>
      <c r="B717" s="198" t="s">
        <v>6732</v>
      </c>
      <c r="C717" s="198">
        <v>45400</v>
      </c>
      <c r="D717" t="s">
        <v>38369</v>
      </c>
      <c r="E717">
        <v>28.56</v>
      </c>
    </row>
    <row r="718" spans="1:5">
      <c r="A718" s="193" t="s">
        <v>28317</v>
      </c>
      <c r="B718" s="198" t="s">
        <v>6731</v>
      </c>
      <c r="C718" s="198">
        <v>45400</v>
      </c>
      <c r="D718" t="s">
        <v>38369</v>
      </c>
      <c r="E718">
        <v>2.92</v>
      </c>
    </row>
    <row r="719" spans="1:5">
      <c r="A719" s="193" t="s">
        <v>28302</v>
      </c>
      <c r="B719" s="198" t="s">
        <v>27453</v>
      </c>
      <c r="C719" s="198">
        <v>45400</v>
      </c>
      <c r="D719" t="s">
        <v>38369</v>
      </c>
      <c r="E719">
        <v>12.89</v>
      </c>
    </row>
    <row r="720" spans="1:5">
      <c r="A720" s="193" t="s">
        <v>28310</v>
      </c>
      <c r="B720" s="198" t="s">
        <v>6642</v>
      </c>
      <c r="C720" s="198">
        <v>45400</v>
      </c>
      <c r="D720" t="s">
        <v>38369</v>
      </c>
      <c r="E720">
        <v>12.35</v>
      </c>
    </row>
    <row r="721" spans="1:5">
      <c r="A721" s="193" t="s">
        <v>28301</v>
      </c>
      <c r="B721" s="198" t="s">
        <v>27452</v>
      </c>
      <c r="C721" s="198">
        <v>45400</v>
      </c>
      <c r="D721" t="s">
        <v>38369</v>
      </c>
      <c r="E721">
        <v>53.28</v>
      </c>
    </row>
    <row r="722" spans="1:5">
      <c r="A722" s="193" t="s">
        <v>27812</v>
      </c>
      <c r="B722" s="198" t="s">
        <v>6640</v>
      </c>
      <c r="C722" s="198">
        <v>45400</v>
      </c>
      <c r="D722" t="s">
        <v>38369</v>
      </c>
      <c r="E722">
        <v>10.95</v>
      </c>
    </row>
    <row r="723" spans="1:5">
      <c r="A723" s="193" t="s">
        <v>28318</v>
      </c>
      <c r="B723" s="198" t="s">
        <v>9259</v>
      </c>
      <c r="C723" s="198">
        <v>45400</v>
      </c>
      <c r="D723" t="s">
        <v>38382</v>
      </c>
      <c r="E723">
        <v>0</v>
      </c>
    </row>
    <row r="724" spans="1:5">
      <c r="A724" s="193" t="s">
        <v>28307</v>
      </c>
      <c r="B724" s="198" t="s">
        <v>6638</v>
      </c>
      <c r="C724" s="198">
        <v>45400</v>
      </c>
      <c r="D724" t="s">
        <v>38369</v>
      </c>
      <c r="E724">
        <v>7.09</v>
      </c>
    </row>
    <row r="725" spans="1:5">
      <c r="A725" s="193" t="s">
        <v>28306</v>
      </c>
      <c r="B725" s="198" t="s">
        <v>6639</v>
      </c>
      <c r="C725" s="198">
        <v>45400</v>
      </c>
      <c r="D725" t="s">
        <v>38369</v>
      </c>
      <c r="E725">
        <v>11.69</v>
      </c>
    </row>
    <row r="726" spans="1:5">
      <c r="A726" s="193" t="s">
        <v>26652</v>
      </c>
      <c r="B726" s="198" t="s">
        <v>5006</v>
      </c>
      <c r="C726" s="198">
        <v>45399</v>
      </c>
      <c r="D726" t="s">
        <v>38359</v>
      </c>
      <c r="E726">
        <v>43.94</v>
      </c>
    </row>
    <row r="727" spans="1:5">
      <c r="A727" s="193" t="s">
        <v>28321</v>
      </c>
      <c r="B727" s="198" t="s">
        <v>6893</v>
      </c>
      <c r="C727" s="198">
        <v>45399</v>
      </c>
      <c r="D727" t="s">
        <v>38440</v>
      </c>
      <c r="E727">
        <v>16.25</v>
      </c>
    </row>
    <row r="728" spans="1:5">
      <c r="A728" s="193" t="s">
        <v>28322</v>
      </c>
      <c r="B728" s="198" t="s">
        <v>5405</v>
      </c>
      <c r="C728" s="198">
        <v>45399</v>
      </c>
      <c r="D728" t="s">
        <v>38441</v>
      </c>
      <c r="E728">
        <v>11.07</v>
      </c>
    </row>
    <row r="729" spans="1:5">
      <c r="A729" s="193" t="s">
        <v>28323</v>
      </c>
      <c r="B729" s="198" t="s">
        <v>10542</v>
      </c>
      <c r="C729" s="198">
        <v>45399</v>
      </c>
      <c r="D729" t="s">
        <v>38440</v>
      </c>
      <c r="E729">
        <v>3.8</v>
      </c>
    </row>
    <row r="730" spans="1:5">
      <c r="A730" s="193" t="s">
        <v>28320</v>
      </c>
      <c r="B730" s="198" t="s">
        <v>10541</v>
      </c>
      <c r="C730" s="198">
        <v>45399</v>
      </c>
      <c r="D730" t="s">
        <v>38440</v>
      </c>
      <c r="E730">
        <v>8.64</v>
      </c>
    </row>
    <row r="731" spans="1:5">
      <c r="A731" s="193" t="s">
        <v>28324</v>
      </c>
      <c r="B731" s="198" t="s">
        <v>10540</v>
      </c>
      <c r="C731" s="198">
        <v>45399</v>
      </c>
      <c r="D731" t="s">
        <v>38440</v>
      </c>
      <c r="E731">
        <v>3.56</v>
      </c>
    </row>
    <row r="732" spans="1:5">
      <c r="A732" s="193" t="s">
        <v>28127</v>
      </c>
      <c r="B732" s="198" t="s">
        <v>5156</v>
      </c>
      <c r="C732" s="198">
        <v>45398</v>
      </c>
      <c r="D732" t="s">
        <v>38367</v>
      </c>
      <c r="E732">
        <v>0.79</v>
      </c>
    </row>
    <row r="733" spans="1:5">
      <c r="A733" s="193" t="s">
        <v>27803</v>
      </c>
      <c r="B733" s="198" t="s">
        <v>27371</v>
      </c>
      <c r="C733" s="198">
        <v>45398</v>
      </c>
      <c r="D733" t="s">
        <v>38359</v>
      </c>
      <c r="E733">
        <v>33.25</v>
      </c>
    </row>
    <row r="734" spans="1:5">
      <c r="A734" s="193" t="s">
        <v>26652</v>
      </c>
      <c r="B734" s="198" t="s">
        <v>5006</v>
      </c>
      <c r="C734" s="198">
        <v>45398</v>
      </c>
      <c r="D734" t="s">
        <v>38359</v>
      </c>
      <c r="E734">
        <v>36.18</v>
      </c>
    </row>
    <row r="735" spans="1:5">
      <c r="A735" s="193" t="s">
        <v>28328</v>
      </c>
      <c r="B735" s="198" t="s">
        <v>8731</v>
      </c>
      <c r="C735" s="198">
        <v>45397</v>
      </c>
      <c r="D735" t="s">
        <v>38442</v>
      </c>
      <c r="E735">
        <v>16.2</v>
      </c>
    </row>
    <row r="736" spans="1:5">
      <c r="A736" s="193" t="s">
        <v>28325</v>
      </c>
      <c r="B736" s="198" t="s">
        <v>8730</v>
      </c>
      <c r="C736" s="198">
        <v>45397</v>
      </c>
      <c r="D736" t="s">
        <v>38442</v>
      </c>
      <c r="E736">
        <v>7.54</v>
      </c>
    </row>
    <row r="737" spans="1:5">
      <c r="A737" s="193" t="s">
        <v>28327</v>
      </c>
      <c r="B737" s="198" t="s">
        <v>27454</v>
      </c>
      <c r="C737" s="198">
        <v>45397</v>
      </c>
      <c r="D737" t="s">
        <v>38442</v>
      </c>
      <c r="E737">
        <v>45.7</v>
      </c>
    </row>
    <row r="738" spans="1:5">
      <c r="A738" s="193" t="s">
        <v>27804</v>
      </c>
      <c r="B738" s="198" t="s">
        <v>5036</v>
      </c>
      <c r="C738" s="198">
        <v>45397</v>
      </c>
      <c r="D738" t="s">
        <v>38359</v>
      </c>
      <c r="E738">
        <v>8.32</v>
      </c>
    </row>
    <row r="739" spans="1:5">
      <c r="A739" s="193" t="s">
        <v>28330</v>
      </c>
      <c r="B739" s="198" t="s">
        <v>9191</v>
      </c>
      <c r="C739" s="198">
        <v>45397</v>
      </c>
      <c r="D739" t="s">
        <v>38442</v>
      </c>
      <c r="E739">
        <v>42.62</v>
      </c>
    </row>
    <row r="740" spans="1:5">
      <c r="A740" s="193" t="s">
        <v>28332</v>
      </c>
      <c r="B740" s="198" t="s">
        <v>8732</v>
      </c>
      <c r="C740" s="198">
        <v>45397</v>
      </c>
      <c r="D740" t="s">
        <v>38442</v>
      </c>
      <c r="E740">
        <v>1.65</v>
      </c>
    </row>
    <row r="741" spans="1:5">
      <c r="A741" s="193" t="s">
        <v>28331</v>
      </c>
      <c r="B741" s="198" t="s">
        <v>8734</v>
      </c>
      <c r="C741" s="198">
        <v>45397</v>
      </c>
      <c r="D741" t="s">
        <v>38442</v>
      </c>
      <c r="E741">
        <v>12.3</v>
      </c>
    </row>
    <row r="742" spans="1:5">
      <c r="A742" s="193" t="s">
        <v>27931</v>
      </c>
      <c r="B742" s="198" t="s">
        <v>5016</v>
      </c>
      <c r="C742" s="198">
        <v>45397</v>
      </c>
      <c r="D742" t="s">
        <v>38359</v>
      </c>
      <c r="E742">
        <v>26.71</v>
      </c>
    </row>
    <row r="743" spans="1:5">
      <c r="A743" s="193" t="s">
        <v>28326</v>
      </c>
      <c r="B743" s="198" t="s">
        <v>9182</v>
      </c>
      <c r="C743" s="198">
        <v>45397</v>
      </c>
      <c r="D743" t="s">
        <v>38442</v>
      </c>
      <c r="E743">
        <v>6.48</v>
      </c>
    </row>
    <row r="744" spans="1:5">
      <c r="A744" s="193" t="s">
        <v>28329</v>
      </c>
      <c r="B744" s="198" t="s">
        <v>8733</v>
      </c>
      <c r="C744" s="198">
        <v>45397</v>
      </c>
      <c r="D744" t="s">
        <v>38442</v>
      </c>
      <c r="E744">
        <v>3.9</v>
      </c>
    </row>
    <row r="745" spans="1:5">
      <c r="A745" s="193" t="s">
        <v>27811</v>
      </c>
      <c r="B745" s="198" t="s">
        <v>5044</v>
      </c>
      <c r="C745" s="198">
        <v>45397</v>
      </c>
      <c r="D745" t="s">
        <v>38359</v>
      </c>
      <c r="E745">
        <v>30.39</v>
      </c>
    </row>
    <row r="746" spans="1:5">
      <c r="A746" s="193" t="s">
        <v>28342</v>
      </c>
      <c r="B746" s="198" t="s">
        <v>10713</v>
      </c>
      <c r="C746" s="198">
        <v>45388</v>
      </c>
      <c r="D746" t="s">
        <v>38443</v>
      </c>
      <c r="E746">
        <v>8.09</v>
      </c>
    </row>
    <row r="747" spans="1:5">
      <c r="A747" s="193" t="s">
        <v>28344</v>
      </c>
      <c r="B747" s="198" t="s">
        <v>10712</v>
      </c>
      <c r="C747" s="198">
        <v>45388</v>
      </c>
      <c r="D747" t="s">
        <v>38443</v>
      </c>
      <c r="E747">
        <v>0.55000000000000004</v>
      </c>
    </row>
    <row r="748" spans="1:5">
      <c r="A748" s="193" t="s">
        <v>28333</v>
      </c>
      <c r="B748" s="198" t="s">
        <v>10711</v>
      </c>
      <c r="C748" s="198">
        <v>45388</v>
      </c>
      <c r="D748" t="s">
        <v>38443</v>
      </c>
      <c r="E748">
        <v>0.49</v>
      </c>
    </row>
    <row r="749" spans="1:5">
      <c r="A749" s="193" t="s">
        <v>28339</v>
      </c>
      <c r="B749" s="198" t="s">
        <v>7219</v>
      </c>
      <c r="C749" s="198">
        <v>45388</v>
      </c>
      <c r="D749" t="s">
        <v>38370</v>
      </c>
      <c r="E749">
        <v>8.1</v>
      </c>
    </row>
    <row r="750" spans="1:5">
      <c r="A750" s="193" t="s">
        <v>28334</v>
      </c>
      <c r="B750" s="198" t="s">
        <v>7093</v>
      </c>
      <c r="C750" s="198">
        <v>45388</v>
      </c>
      <c r="D750" t="s">
        <v>38444</v>
      </c>
      <c r="E750">
        <v>23.09</v>
      </c>
    </row>
    <row r="751" spans="1:5">
      <c r="A751" s="193" t="s">
        <v>28345</v>
      </c>
      <c r="B751" s="198" t="s">
        <v>7288</v>
      </c>
      <c r="C751" s="198">
        <v>45388</v>
      </c>
      <c r="D751" t="s">
        <v>38444</v>
      </c>
      <c r="E751">
        <v>39</v>
      </c>
    </row>
    <row r="752" spans="1:5">
      <c r="A752" s="193" t="s">
        <v>28340</v>
      </c>
      <c r="B752" s="198" t="s">
        <v>6739</v>
      </c>
      <c r="C752" s="198">
        <v>45388</v>
      </c>
      <c r="D752" t="s">
        <v>38444</v>
      </c>
      <c r="E752">
        <v>516.39</v>
      </c>
    </row>
    <row r="753" spans="1:5">
      <c r="A753" s="193" t="s">
        <v>27786</v>
      </c>
      <c r="B753" s="198" t="s">
        <v>18318</v>
      </c>
      <c r="C753" s="198">
        <v>45388</v>
      </c>
      <c r="D753" t="s">
        <v>38365</v>
      </c>
      <c r="E753">
        <v>4.92</v>
      </c>
    </row>
    <row r="754" spans="1:5">
      <c r="A754" s="193" t="s">
        <v>28341</v>
      </c>
      <c r="B754" s="198" t="s">
        <v>8220</v>
      </c>
      <c r="C754" s="198">
        <v>45388</v>
      </c>
      <c r="D754" t="s">
        <v>38370</v>
      </c>
      <c r="E754">
        <v>0.89</v>
      </c>
    </row>
    <row r="755" spans="1:5">
      <c r="A755" s="193" t="s">
        <v>28343</v>
      </c>
      <c r="B755" s="198" t="s">
        <v>7766</v>
      </c>
      <c r="C755" s="198">
        <v>45388</v>
      </c>
      <c r="D755" t="s">
        <v>38444</v>
      </c>
      <c r="E755">
        <v>7.9</v>
      </c>
    </row>
    <row r="756" spans="1:5">
      <c r="A756" s="193" t="s">
        <v>27774</v>
      </c>
      <c r="B756" s="198" t="s">
        <v>4989</v>
      </c>
      <c r="C756" s="198">
        <v>45388</v>
      </c>
      <c r="D756" t="s">
        <v>38359</v>
      </c>
      <c r="E756">
        <v>4.37</v>
      </c>
    </row>
    <row r="757" spans="1:5">
      <c r="A757" s="193" t="s">
        <v>28337</v>
      </c>
      <c r="B757" s="198" t="s">
        <v>27413</v>
      </c>
      <c r="C757" s="198">
        <v>45388</v>
      </c>
      <c r="D757" t="s">
        <v>38365</v>
      </c>
      <c r="E757">
        <v>12.82</v>
      </c>
    </row>
    <row r="758" spans="1:5">
      <c r="A758" s="193" t="s">
        <v>28335</v>
      </c>
      <c r="B758" s="198" t="s">
        <v>27412</v>
      </c>
      <c r="C758" s="198">
        <v>45388</v>
      </c>
      <c r="D758" t="s">
        <v>38365</v>
      </c>
      <c r="E758">
        <v>11.26</v>
      </c>
    </row>
    <row r="759" spans="1:5">
      <c r="A759" s="193" t="s">
        <v>28336</v>
      </c>
      <c r="B759" s="198" t="s">
        <v>10709</v>
      </c>
      <c r="C759" s="198">
        <v>45388</v>
      </c>
      <c r="D759" t="s">
        <v>38443</v>
      </c>
      <c r="E759">
        <v>21.76</v>
      </c>
    </row>
    <row r="760" spans="1:5">
      <c r="A760" s="193" t="s">
        <v>28338</v>
      </c>
      <c r="B760" s="198" t="s">
        <v>27411</v>
      </c>
      <c r="C760" s="198">
        <v>45388</v>
      </c>
      <c r="D760" t="s">
        <v>38365</v>
      </c>
      <c r="E760">
        <v>11.05</v>
      </c>
    </row>
    <row r="761" spans="1:5">
      <c r="A761" s="193" t="s">
        <v>28349</v>
      </c>
      <c r="B761" s="198" t="s">
        <v>5857</v>
      </c>
      <c r="C761" s="198">
        <v>45386</v>
      </c>
      <c r="D761" t="s">
        <v>38445</v>
      </c>
      <c r="E761">
        <v>10.7</v>
      </c>
    </row>
    <row r="762" spans="1:5">
      <c r="A762" s="193" t="s">
        <v>28350</v>
      </c>
      <c r="B762" s="198" t="s">
        <v>5348</v>
      </c>
      <c r="C762" s="198">
        <v>45386</v>
      </c>
      <c r="D762" t="s">
        <v>38367</v>
      </c>
      <c r="E762">
        <v>11.55</v>
      </c>
    </row>
    <row r="763" spans="1:5">
      <c r="A763" s="193" t="s">
        <v>28347</v>
      </c>
      <c r="B763" s="198" t="s">
        <v>5136</v>
      </c>
      <c r="C763" s="198">
        <v>45386</v>
      </c>
      <c r="D763" t="s">
        <v>38367</v>
      </c>
      <c r="E763">
        <v>37.64</v>
      </c>
    </row>
    <row r="764" spans="1:5">
      <c r="A764" s="193" t="s">
        <v>28351</v>
      </c>
      <c r="B764" s="198" t="s">
        <v>5720</v>
      </c>
      <c r="C764" s="198">
        <v>45386</v>
      </c>
      <c r="D764" t="s">
        <v>38445</v>
      </c>
      <c r="E764">
        <v>7.19</v>
      </c>
    </row>
    <row r="765" spans="1:5">
      <c r="A765" s="193" t="s">
        <v>28348</v>
      </c>
      <c r="B765" s="198" t="s">
        <v>5858</v>
      </c>
      <c r="C765" s="198">
        <v>45386</v>
      </c>
      <c r="D765" t="s">
        <v>38445</v>
      </c>
      <c r="E765">
        <v>0.38</v>
      </c>
    </row>
    <row r="766" spans="1:5">
      <c r="A766" s="193" t="s">
        <v>14012</v>
      </c>
      <c r="B766" s="198" t="s">
        <v>7917</v>
      </c>
      <c r="C766" s="198">
        <v>45386</v>
      </c>
      <c r="D766" t="s">
        <v>38446</v>
      </c>
      <c r="E766">
        <v>0.38</v>
      </c>
    </row>
    <row r="767" spans="1:5">
      <c r="A767" s="193" t="s">
        <v>16406</v>
      </c>
      <c r="B767" s="198" t="s">
        <v>7913</v>
      </c>
      <c r="C767" s="198">
        <v>45386</v>
      </c>
      <c r="D767" t="s">
        <v>38446</v>
      </c>
      <c r="E767">
        <v>0.37</v>
      </c>
    </row>
    <row r="768" spans="1:5">
      <c r="A768" s="193" t="s">
        <v>28346</v>
      </c>
      <c r="B768" s="198" t="s">
        <v>7915</v>
      </c>
      <c r="C768" s="198">
        <v>45386</v>
      </c>
      <c r="D768" t="s">
        <v>38446</v>
      </c>
      <c r="E768">
        <v>12.69</v>
      </c>
    </row>
    <row r="769" spans="1:5">
      <c r="A769" s="193" t="s">
        <v>27901</v>
      </c>
      <c r="B769" s="198" t="s">
        <v>5245</v>
      </c>
      <c r="C769" s="198">
        <v>45386</v>
      </c>
      <c r="D769" t="s">
        <v>38367</v>
      </c>
      <c r="E769">
        <v>16.440000000000001</v>
      </c>
    </row>
    <row r="770" spans="1:5">
      <c r="A770" s="193" t="s">
        <v>27790</v>
      </c>
      <c r="B770" s="198" t="s">
        <v>5032</v>
      </c>
      <c r="C770" s="198">
        <v>45385</v>
      </c>
      <c r="D770" t="s">
        <v>38359</v>
      </c>
      <c r="E770">
        <v>3.2</v>
      </c>
    </row>
    <row r="771" spans="1:5">
      <c r="A771" s="193" t="s">
        <v>28085</v>
      </c>
      <c r="B771" s="198" t="s">
        <v>5025</v>
      </c>
      <c r="C771" s="198">
        <v>45385</v>
      </c>
      <c r="D771" t="s">
        <v>38359</v>
      </c>
      <c r="E771">
        <v>44</v>
      </c>
    </row>
    <row r="772" spans="1:5">
      <c r="A772" s="193" t="s">
        <v>27932</v>
      </c>
      <c r="B772" s="198" t="s">
        <v>5028</v>
      </c>
      <c r="C772" s="198">
        <v>45385</v>
      </c>
      <c r="D772" t="s">
        <v>38359</v>
      </c>
      <c r="E772">
        <v>33</v>
      </c>
    </row>
    <row r="773" spans="1:5">
      <c r="A773" s="193" t="s">
        <v>28079</v>
      </c>
      <c r="B773" s="198" t="s">
        <v>5055</v>
      </c>
      <c r="C773" s="198">
        <v>45385</v>
      </c>
      <c r="D773" t="s">
        <v>38359</v>
      </c>
      <c r="E773">
        <v>6.97</v>
      </c>
    </row>
    <row r="774" spans="1:5">
      <c r="A774" s="193" t="s">
        <v>27931</v>
      </c>
      <c r="B774" s="198" t="s">
        <v>5016</v>
      </c>
      <c r="C774" s="198">
        <v>45385</v>
      </c>
      <c r="D774" t="s">
        <v>38359</v>
      </c>
      <c r="E774">
        <v>1.33</v>
      </c>
    </row>
    <row r="775" spans="1:5">
      <c r="A775" s="193" t="s">
        <v>27790</v>
      </c>
      <c r="B775" s="198" t="s">
        <v>5032</v>
      </c>
      <c r="C775" s="198">
        <v>45385</v>
      </c>
      <c r="D775" t="s">
        <v>38359</v>
      </c>
      <c r="E775">
        <v>6.48</v>
      </c>
    </row>
    <row r="776" spans="1:5">
      <c r="A776" s="193" t="s">
        <v>26652</v>
      </c>
      <c r="B776" s="198" t="s">
        <v>5006</v>
      </c>
      <c r="C776" s="198">
        <v>45385</v>
      </c>
      <c r="D776" t="s">
        <v>38359</v>
      </c>
      <c r="E776">
        <v>16.850000000000001</v>
      </c>
    </row>
    <row r="777" spans="1:5">
      <c r="A777" s="193" t="s">
        <v>27790</v>
      </c>
      <c r="B777" s="198" t="s">
        <v>5032</v>
      </c>
      <c r="C777" s="198">
        <v>45385</v>
      </c>
      <c r="D777" t="s">
        <v>38359</v>
      </c>
      <c r="E777">
        <v>16.149999999999999</v>
      </c>
    </row>
    <row r="778" spans="1:5">
      <c r="A778" s="193" t="s">
        <v>28059</v>
      </c>
      <c r="B778" s="198" t="s">
        <v>6692</v>
      </c>
      <c r="C778" s="198">
        <v>45385</v>
      </c>
      <c r="D778" t="s">
        <v>38407</v>
      </c>
      <c r="E778">
        <v>15.98</v>
      </c>
    </row>
    <row r="779" spans="1:5">
      <c r="A779" s="193" t="s">
        <v>28352</v>
      </c>
      <c r="B779" s="198" t="s">
        <v>6760</v>
      </c>
      <c r="C779" s="198">
        <v>45385</v>
      </c>
      <c r="D779" t="s">
        <v>38447</v>
      </c>
      <c r="E779">
        <v>11.46</v>
      </c>
    </row>
    <row r="780" spans="1:5">
      <c r="A780" s="193" t="s">
        <v>28353</v>
      </c>
      <c r="B780" s="198" t="s">
        <v>6761</v>
      </c>
      <c r="C780" s="198">
        <v>45385</v>
      </c>
      <c r="D780" t="s">
        <v>38447</v>
      </c>
      <c r="E780">
        <v>25</v>
      </c>
    </row>
    <row r="781" spans="1:5">
      <c r="A781" s="193" t="s">
        <v>27806</v>
      </c>
      <c r="B781" s="198" t="s">
        <v>5002</v>
      </c>
      <c r="C781" s="198">
        <v>45385</v>
      </c>
      <c r="D781" t="s">
        <v>38359</v>
      </c>
      <c r="E781">
        <v>13.39</v>
      </c>
    </row>
    <row r="782" spans="1:5">
      <c r="A782" s="193" t="s">
        <v>28357</v>
      </c>
      <c r="B782" s="198" t="s">
        <v>27455</v>
      </c>
      <c r="C782" s="198">
        <v>45382</v>
      </c>
      <c r="D782" t="s">
        <v>38387</v>
      </c>
      <c r="E782">
        <v>0.98</v>
      </c>
    </row>
    <row r="783" spans="1:5">
      <c r="A783" s="193" t="s">
        <v>28360</v>
      </c>
      <c r="B783" s="198" t="s">
        <v>7222</v>
      </c>
      <c r="C783" s="198">
        <v>45382</v>
      </c>
      <c r="D783" t="s">
        <v>38387</v>
      </c>
      <c r="E783">
        <v>9.1</v>
      </c>
    </row>
    <row r="784" spans="1:5">
      <c r="A784" s="193" t="s">
        <v>28355</v>
      </c>
      <c r="B784" s="198" t="s">
        <v>18344</v>
      </c>
      <c r="C784" s="198">
        <v>45382</v>
      </c>
      <c r="D784" t="s">
        <v>38448</v>
      </c>
      <c r="E784">
        <v>10.23</v>
      </c>
    </row>
    <row r="785" spans="1:5">
      <c r="A785" s="193" t="s">
        <v>28356</v>
      </c>
      <c r="B785" s="198" t="s">
        <v>18346</v>
      </c>
      <c r="C785" s="198">
        <v>45382</v>
      </c>
      <c r="D785" t="s">
        <v>38448</v>
      </c>
      <c r="E785">
        <v>5.0999999999999996</v>
      </c>
    </row>
    <row r="786" spans="1:5">
      <c r="A786" s="193" t="s">
        <v>28359</v>
      </c>
      <c r="B786" s="198" t="s">
        <v>27456</v>
      </c>
      <c r="C786" s="198">
        <v>45382</v>
      </c>
      <c r="D786" t="s">
        <v>38387</v>
      </c>
      <c r="E786">
        <v>175</v>
      </c>
    </row>
    <row r="787" spans="1:5">
      <c r="A787" s="193" t="s">
        <v>27958</v>
      </c>
      <c r="B787" s="198" t="s">
        <v>27441</v>
      </c>
      <c r="C787" s="198">
        <v>45382</v>
      </c>
      <c r="D787" t="s">
        <v>38387</v>
      </c>
      <c r="E787">
        <v>32.99</v>
      </c>
    </row>
    <row r="788" spans="1:5">
      <c r="A788" s="193" t="s">
        <v>28358</v>
      </c>
      <c r="B788" s="198" t="s">
        <v>7826</v>
      </c>
      <c r="C788" s="198">
        <v>45382</v>
      </c>
      <c r="D788" t="s">
        <v>38387</v>
      </c>
      <c r="E788">
        <v>5.27</v>
      </c>
    </row>
    <row r="789" spans="1:5">
      <c r="A789" s="193" t="s">
        <v>28354</v>
      </c>
      <c r="B789" s="198" t="s">
        <v>18345</v>
      </c>
      <c r="C789" s="198">
        <v>45382</v>
      </c>
      <c r="D789" t="s">
        <v>38448</v>
      </c>
      <c r="E789">
        <v>4.71</v>
      </c>
    </row>
    <row r="790" spans="1:5">
      <c r="A790" s="193" t="s">
        <v>28362</v>
      </c>
      <c r="B790" s="198" t="s">
        <v>6819</v>
      </c>
      <c r="C790" s="198">
        <v>45381</v>
      </c>
      <c r="D790" t="s">
        <v>38449</v>
      </c>
      <c r="E790">
        <v>459.02</v>
      </c>
    </row>
    <row r="791" spans="1:5">
      <c r="A791" s="193" t="s">
        <v>28363</v>
      </c>
      <c r="B791" s="198" t="s">
        <v>10702</v>
      </c>
      <c r="C791" s="198">
        <v>45381</v>
      </c>
      <c r="D791" t="s">
        <v>38449</v>
      </c>
      <c r="E791">
        <v>0.99</v>
      </c>
    </row>
    <row r="792" spans="1:5">
      <c r="A792" s="193" t="s">
        <v>28365</v>
      </c>
      <c r="B792" s="198" t="s">
        <v>18350</v>
      </c>
      <c r="C792" s="198">
        <v>45381</v>
      </c>
      <c r="D792" t="s">
        <v>38450</v>
      </c>
      <c r="E792">
        <v>5.46</v>
      </c>
    </row>
    <row r="793" spans="1:5">
      <c r="A793" s="193" t="s">
        <v>28102</v>
      </c>
      <c r="B793" s="198" t="s">
        <v>7999</v>
      </c>
      <c r="C793" s="198">
        <v>45381</v>
      </c>
      <c r="D793" t="s">
        <v>38419</v>
      </c>
      <c r="E793">
        <v>18.91</v>
      </c>
    </row>
    <row r="794" spans="1:5">
      <c r="A794" s="193" t="s">
        <v>28361</v>
      </c>
      <c r="B794" s="198" t="s">
        <v>7998</v>
      </c>
      <c r="C794" s="198">
        <v>45381</v>
      </c>
      <c r="D794" t="s">
        <v>38419</v>
      </c>
      <c r="E794">
        <v>32.9</v>
      </c>
    </row>
    <row r="795" spans="1:5">
      <c r="A795" s="193" t="s">
        <v>28364</v>
      </c>
      <c r="B795" s="198" t="s">
        <v>6818</v>
      </c>
      <c r="C795" s="198">
        <v>45381</v>
      </c>
      <c r="D795" t="s">
        <v>38449</v>
      </c>
      <c r="E795">
        <v>14.44</v>
      </c>
    </row>
    <row r="796" spans="1:5">
      <c r="A796" s="193" t="s">
        <v>28073</v>
      </c>
      <c r="B796" s="198" t="s">
        <v>9963</v>
      </c>
      <c r="C796" s="198">
        <v>45380</v>
      </c>
      <c r="D796" t="s">
        <v>38409</v>
      </c>
      <c r="E796">
        <v>42</v>
      </c>
    </row>
    <row r="797" spans="1:5">
      <c r="A797" s="193" t="s">
        <v>28061</v>
      </c>
      <c r="B797" s="198" t="s">
        <v>9964</v>
      </c>
      <c r="C797" s="198">
        <v>45380</v>
      </c>
      <c r="D797" t="s">
        <v>38409</v>
      </c>
      <c r="E797">
        <v>5.99</v>
      </c>
    </row>
    <row r="798" spans="1:5">
      <c r="A798" s="193" t="s">
        <v>28078</v>
      </c>
      <c r="B798" s="198" t="s">
        <v>9965</v>
      </c>
      <c r="C798" s="198">
        <v>45380</v>
      </c>
      <c r="D798" t="s">
        <v>38409</v>
      </c>
      <c r="E798">
        <v>23.04</v>
      </c>
    </row>
    <row r="799" spans="1:5">
      <c r="A799" s="193" t="s">
        <v>28066</v>
      </c>
      <c r="B799" s="198" t="s">
        <v>11131</v>
      </c>
      <c r="C799" s="198">
        <v>45380</v>
      </c>
      <c r="D799" t="s">
        <v>38409</v>
      </c>
      <c r="E799">
        <v>1.26</v>
      </c>
    </row>
    <row r="800" spans="1:5">
      <c r="A800" s="193" t="s">
        <v>12800</v>
      </c>
      <c r="B800" s="198" t="s">
        <v>4951</v>
      </c>
      <c r="C800" s="198">
        <v>45379</v>
      </c>
      <c r="D800" t="s">
        <v>38385</v>
      </c>
      <c r="E800">
        <v>4.8499999999999996</v>
      </c>
    </row>
    <row r="801" spans="1:5">
      <c r="A801" s="193" t="s">
        <v>28368</v>
      </c>
      <c r="B801" s="198" t="s">
        <v>18342</v>
      </c>
      <c r="C801" s="198">
        <v>45379</v>
      </c>
      <c r="D801" t="s">
        <v>38385</v>
      </c>
      <c r="E801">
        <v>45</v>
      </c>
    </row>
    <row r="802" spans="1:5">
      <c r="A802" s="193" t="s">
        <v>28374</v>
      </c>
      <c r="B802" s="198" t="s">
        <v>27457</v>
      </c>
      <c r="C802" s="198">
        <v>45379</v>
      </c>
      <c r="D802" t="s">
        <v>38385</v>
      </c>
      <c r="E802">
        <v>21.7</v>
      </c>
    </row>
    <row r="803" spans="1:5">
      <c r="A803" s="193" t="s">
        <v>28369</v>
      </c>
      <c r="B803" s="198" t="s">
        <v>18343</v>
      </c>
      <c r="C803" s="198">
        <v>45379</v>
      </c>
      <c r="D803" t="s">
        <v>38385</v>
      </c>
      <c r="E803">
        <v>8.58</v>
      </c>
    </row>
    <row r="804" spans="1:5">
      <c r="A804" s="193" t="s">
        <v>28372</v>
      </c>
      <c r="B804" s="198" t="s">
        <v>8126</v>
      </c>
      <c r="C804" s="198">
        <v>45379</v>
      </c>
      <c r="D804" t="s">
        <v>38385</v>
      </c>
      <c r="E804">
        <v>3.22</v>
      </c>
    </row>
    <row r="805" spans="1:5">
      <c r="A805" s="193" t="s">
        <v>28187</v>
      </c>
      <c r="B805" s="198" t="s">
        <v>5085</v>
      </c>
      <c r="C805" s="198">
        <v>45379</v>
      </c>
      <c r="D805" t="s">
        <v>38385</v>
      </c>
      <c r="E805">
        <v>14.25</v>
      </c>
    </row>
    <row r="806" spans="1:5">
      <c r="A806" s="193" t="s">
        <v>28367</v>
      </c>
      <c r="B806" s="198" t="s">
        <v>8074</v>
      </c>
      <c r="C806" s="198">
        <v>45379</v>
      </c>
      <c r="D806" t="s">
        <v>38385</v>
      </c>
      <c r="E806">
        <v>9</v>
      </c>
    </row>
    <row r="807" spans="1:5">
      <c r="A807" s="193" t="s">
        <v>28373</v>
      </c>
      <c r="B807" s="198" t="s">
        <v>18341</v>
      </c>
      <c r="C807" s="198">
        <v>45379</v>
      </c>
      <c r="D807" t="s">
        <v>38385</v>
      </c>
      <c r="E807">
        <v>39.9</v>
      </c>
    </row>
    <row r="808" spans="1:5">
      <c r="A808" s="193" t="s">
        <v>28371</v>
      </c>
      <c r="B808" s="198" t="s">
        <v>5674</v>
      </c>
      <c r="C808" s="198">
        <v>45379</v>
      </c>
      <c r="D808" t="s">
        <v>38385</v>
      </c>
      <c r="E808">
        <v>35.5</v>
      </c>
    </row>
    <row r="809" spans="1:5">
      <c r="A809" s="193" t="s">
        <v>11518</v>
      </c>
      <c r="B809" s="198" t="s">
        <v>8014</v>
      </c>
      <c r="C809" s="198">
        <v>45379</v>
      </c>
      <c r="D809" t="s">
        <v>38385</v>
      </c>
      <c r="E809">
        <v>25.73</v>
      </c>
    </row>
    <row r="810" spans="1:5">
      <c r="A810" s="193" t="s">
        <v>26838</v>
      </c>
      <c r="B810" s="198" t="s">
        <v>4899</v>
      </c>
      <c r="C810" s="198">
        <v>45379</v>
      </c>
      <c r="D810" t="s">
        <v>38385</v>
      </c>
      <c r="E810">
        <v>275.89999999999998</v>
      </c>
    </row>
    <row r="811" spans="1:5">
      <c r="A811" s="193" t="s">
        <v>27882</v>
      </c>
      <c r="B811" s="198" t="s">
        <v>5041</v>
      </c>
      <c r="C811" s="198">
        <v>45379</v>
      </c>
      <c r="D811" t="s">
        <v>38363</v>
      </c>
      <c r="E811">
        <v>0.88</v>
      </c>
    </row>
    <row r="812" spans="1:5">
      <c r="A812" s="193" t="s">
        <v>27882</v>
      </c>
      <c r="B812" s="198" t="s">
        <v>5041</v>
      </c>
      <c r="C812" s="198">
        <v>45379</v>
      </c>
      <c r="D812" t="s">
        <v>38363</v>
      </c>
      <c r="E812">
        <v>20.75</v>
      </c>
    </row>
    <row r="813" spans="1:5">
      <c r="A813" s="193" t="s">
        <v>27996</v>
      </c>
      <c r="B813" s="198" t="s">
        <v>5042</v>
      </c>
      <c r="C813" s="198">
        <v>45379</v>
      </c>
      <c r="D813" t="s">
        <v>38363</v>
      </c>
      <c r="E813">
        <v>2.93</v>
      </c>
    </row>
    <row r="814" spans="1:5">
      <c r="A814" s="193" t="s">
        <v>28188</v>
      </c>
      <c r="B814" s="198" t="s">
        <v>7481</v>
      </c>
      <c r="C814" s="198">
        <v>45379</v>
      </c>
      <c r="D814" t="s">
        <v>38385</v>
      </c>
      <c r="E814">
        <v>11.4</v>
      </c>
    </row>
    <row r="815" spans="1:5">
      <c r="A815" s="193" t="s">
        <v>27881</v>
      </c>
      <c r="B815" s="198" t="s">
        <v>5043</v>
      </c>
      <c r="C815" s="198">
        <v>45379</v>
      </c>
      <c r="D815" t="s">
        <v>38363</v>
      </c>
      <c r="E815">
        <v>12.33</v>
      </c>
    </row>
    <row r="816" spans="1:5">
      <c r="A816" s="193" t="s">
        <v>28370</v>
      </c>
      <c r="B816" s="198" t="s">
        <v>6357</v>
      </c>
      <c r="C816" s="198">
        <v>45379</v>
      </c>
      <c r="D816" t="s">
        <v>38385</v>
      </c>
      <c r="E816">
        <v>8.0299999999999994</v>
      </c>
    </row>
    <row r="817" spans="1:5">
      <c r="A817" s="193" t="s">
        <v>28366</v>
      </c>
      <c r="B817" s="198" t="s">
        <v>18340</v>
      </c>
      <c r="C817" s="198">
        <v>45379</v>
      </c>
      <c r="D817" t="s">
        <v>38385</v>
      </c>
      <c r="E817">
        <v>20.27</v>
      </c>
    </row>
    <row r="818" spans="1:5">
      <c r="A818" s="193" t="s">
        <v>28375</v>
      </c>
      <c r="B818" s="198" t="s">
        <v>5741</v>
      </c>
      <c r="C818" s="198">
        <v>45379</v>
      </c>
      <c r="D818" t="s">
        <v>38359</v>
      </c>
      <c r="E818">
        <v>11.41</v>
      </c>
    </row>
    <row r="819" spans="1:5">
      <c r="A819" s="193" t="s">
        <v>28294</v>
      </c>
      <c r="B819" s="198" t="s">
        <v>8850</v>
      </c>
      <c r="C819" s="198">
        <v>45377</v>
      </c>
      <c r="D819" t="s">
        <v>38439</v>
      </c>
      <c r="E819">
        <v>0.8</v>
      </c>
    </row>
    <row r="820" spans="1:5">
      <c r="A820" s="193" t="s">
        <v>28377</v>
      </c>
      <c r="B820" s="198" t="s">
        <v>10811</v>
      </c>
      <c r="C820" s="198">
        <v>45377</v>
      </c>
      <c r="D820" t="s">
        <v>38451</v>
      </c>
      <c r="E820">
        <v>227.87</v>
      </c>
    </row>
    <row r="821" spans="1:5">
      <c r="A821" s="193" t="s">
        <v>28376</v>
      </c>
      <c r="B821" s="198" t="s">
        <v>10029</v>
      </c>
      <c r="C821" s="198">
        <v>45377</v>
      </c>
      <c r="D821" t="s">
        <v>38451</v>
      </c>
      <c r="E821">
        <v>0.48</v>
      </c>
    </row>
    <row r="822" spans="1:5">
      <c r="A822" s="193" t="s">
        <v>28380</v>
      </c>
      <c r="B822" s="198" t="s">
        <v>9734</v>
      </c>
      <c r="C822" s="198">
        <v>45377</v>
      </c>
      <c r="D822" t="s">
        <v>38451</v>
      </c>
      <c r="E822">
        <v>27.08</v>
      </c>
    </row>
    <row r="823" spans="1:5">
      <c r="A823" s="193" t="s">
        <v>28291</v>
      </c>
      <c r="B823" s="198" t="s">
        <v>8852</v>
      </c>
      <c r="C823" s="198">
        <v>45377</v>
      </c>
      <c r="D823" t="s">
        <v>38439</v>
      </c>
      <c r="E823">
        <v>14.34</v>
      </c>
    </row>
    <row r="824" spans="1:5">
      <c r="A824" s="193" t="s">
        <v>28382</v>
      </c>
      <c r="B824" s="198" t="s">
        <v>5033</v>
      </c>
      <c r="C824" s="198">
        <v>45377</v>
      </c>
      <c r="D824" t="s">
        <v>38359</v>
      </c>
      <c r="E824">
        <v>15.03</v>
      </c>
    </row>
    <row r="825" spans="1:5">
      <c r="A825" s="193" t="s">
        <v>28379</v>
      </c>
      <c r="B825" s="198" t="s">
        <v>18210</v>
      </c>
      <c r="C825" s="198">
        <v>45377</v>
      </c>
      <c r="D825" t="s">
        <v>38451</v>
      </c>
      <c r="E825">
        <v>24.66</v>
      </c>
    </row>
    <row r="826" spans="1:5">
      <c r="A826" s="193" t="s">
        <v>28381</v>
      </c>
      <c r="B826" s="198" t="s">
        <v>6901</v>
      </c>
      <c r="C826" s="198">
        <v>45377</v>
      </c>
      <c r="D826" t="s">
        <v>38451</v>
      </c>
      <c r="E826">
        <v>16.63</v>
      </c>
    </row>
    <row r="827" spans="1:5">
      <c r="A827" s="193" t="s">
        <v>28378</v>
      </c>
      <c r="B827" s="198" t="s">
        <v>6902</v>
      </c>
      <c r="C827" s="198">
        <v>45377</v>
      </c>
      <c r="D827" t="s">
        <v>38451</v>
      </c>
      <c r="E827">
        <v>5.0199999999999996</v>
      </c>
    </row>
    <row r="828" spans="1:5">
      <c r="A828" s="193" t="s">
        <v>28286</v>
      </c>
      <c r="B828" s="198" t="s">
        <v>8851</v>
      </c>
      <c r="C828" s="198">
        <v>45377</v>
      </c>
      <c r="D828" t="s">
        <v>38439</v>
      </c>
      <c r="E828">
        <v>6.26</v>
      </c>
    </row>
    <row r="829" spans="1:5">
      <c r="A829" s="193" t="s">
        <v>28383</v>
      </c>
      <c r="B829" s="198" t="s">
        <v>4975</v>
      </c>
      <c r="C829" s="198">
        <v>45376</v>
      </c>
      <c r="D829" t="s">
        <v>38359</v>
      </c>
      <c r="E829">
        <v>5.0199999999999996</v>
      </c>
    </row>
    <row r="830" spans="1:5">
      <c r="A830" s="193" t="s">
        <v>27806</v>
      </c>
      <c r="B830" s="198" t="s">
        <v>5002</v>
      </c>
      <c r="C830" s="198">
        <v>45376</v>
      </c>
      <c r="D830" t="s">
        <v>38359</v>
      </c>
      <c r="E830">
        <v>1.24</v>
      </c>
    </row>
    <row r="831" spans="1:5">
      <c r="A831" s="193" t="s">
        <v>28375</v>
      </c>
      <c r="B831" s="198" t="s">
        <v>5741</v>
      </c>
      <c r="C831" s="198">
        <v>45376</v>
      </c>
      <c r="D831" t="s">
        <v>38359</v>
      </c>
      <c r="E831">
        <v>9.98</v>
      </c>
    </row>
    <row r="832" spans="1:5">
      <c r="A832" s="193" t="s">
        <v>15601</v>
      </c>
      <c r="B832" s="198" t="s">
        <v>5047</v>
      </c>
      <c r="C832" s="198">
        <v>45374</v>
      </c>
      <c r="D832" t="s">
        <v>38368</v>
      </c>
      <c r="E832">
        <v>47.54</v>
      </c>
    </row>
    <row r="833" spans="1:5">
      <c r="A833" s="193" t="s">
        <v>27809</v>
      </c>
      <c r="B833" s="198" t="s">
        <v>5046</v>
      </c>
      <c r="C833" s="198">
        <v>45374</v>
      </c>
      <c r="D833" t="s">
        <v>38368</v>
      </c>
      <c r="E833">
        <v>9.36</v>
      </c>
    </row>
    <row r="834" spans="1:5">
      <c r="A834" s="193" t="s">
        <v>27810</v>
      </c>
      <c r="B834" s="198" t="s">
        <v>5045</v>
      </c>
      <c r="C834" s="198">
        <v>45374</v>
      </c>
      <c r="D834" t="s">
        <v>38368</v>
      </c>
      <c r="E834">
        <v>14.89</v>
      </c>
    </row>
    <row r="835" spans="1:5">
      <c r="A835" s="193" t="s">
        <v>15616</v>
      </c>
      <c r="B835" s="198" t="s">
        <v>5053</v>
      </c>
      <c r="C835" s="198">
        <v>45374</v>
      </c>
      <c r="D835" t="s">
        <v>38368</v>
      </c>
      <c r="E835">
        <v>17.100000000000001</v>
      </c>
    </row>
    <row r="836" spans="1:5">
      <c r="A836" s="193" t="s">
        <v>27805</v>
      </c>
      <c r="B836" s="198" t="s">
        <v>5008</v>
      </c>
      <c r="C836" s="198">
        <v>45374</v>
      </c>
      <c r="D836" t="s">
        <v>38368</v>
      </c>
      <c r="E836">
        <v>4.18</v>
      </c>
    </row>
    <row r="837" spans="1:5">
      <c r="A837" s="193" t="s">
        <v>27811</v>
      </c>
      <c r="B837" s="198" t="s">
        <v>5044</v>
      </c>
      <c r="C837" s="198">
        <v>45374</v>
      </c>
      <c r="D837" t="s">
        <v>38368</v>
      </c>
      <c r="E837">
        <v>15.59</v>
      </c>
    </row>
    <row r="838" spans="1:5">
      <c r="A838" s="193" t="s">
        <v>28392</v>
      </c>
      <c r="B838" s="198" t="s">
        <v>8797</v>
      </c>
      <c r="C838" s="198">
        <v>45373</v>
      </c>
      <c r="D838" t="s">
        <v>38370</v>
      </c>
      <c r="E838">
        <v>39.950000000000003</v>
      </c>
    </row>
    <row r="839" spans="1:5">
      <c r="A839" s="193" t="s">
        <v>28262</v>
      </c>
      <c r="B839" s="198" t="s">
        <v>8816</v>
      </c>
      <c r="C839" s="198">
        <v>45373</v>
      </c>
      <c r="D839" t="s">
        <v>38435</v>
      </c>
      <c r="E839">
        <v>2.19</v>
      </c>
    </row>
    <row r="840" spans="1:5">
      <c r="A840" s="193" t="s">
        <v>28260</v>
      </c>
      <c r="B840" s="198" t="s">
        <v>8814</v>
      </c>
      <c r="C840" s="198">
        <v>45373</v>
      </c>
      <c r="D840" t="s">
        <v>38435</v>
      </c>
      <c r="E840">
        <v>5.32</v>
      </c>
    </row>
    <row r="841" spans="1:5">
      <c r="A841" s="193" t="s">
        <v>28048</v>
      </c>
      <c r="B841" s="198" t="s">
        <v>27447</v>
      </c>
      <c r="C841" s="198">
        <v>45373</v>
      </c>
      <c r="D841" t="s">
        <v>38369</v>
      </c>
      <c r="E841">
        <v>45.52</v>
      </c>
    </row>
    <row r="842" spans="1:5">
      <c r="A842" s="193" t="s">
        <v>28402</v>
      </c>
      <c r="B842" s="198" t="s">
        <v>7224</v>
      </c>
      <c r="C842" s="198">
        <v>45373</v>
      </c>
      <c r="D842" t="s">
        <v>38370</v>
      </c>
      <c r="E842">
        <v>0.89</v>
      </c>
    </row>
    <row r="843" spans="1:5">
      <c r="A843" s="193" t="s">
        <v>28266</v>
      </c>
      <c r="B843" s="198" t="s">
        <v>8818</v>
      </c>
      <c r="C843" s="198">
        <v>45373</v>
      </c>
      <c r="D843" t="s">
        <v>38435</v>
      </c>
      <c r="E843">
        <v>42</v>
      </c>
    </row>
    <row r="844" spans="1:5">
      <c r="A844" s="193" t="s">
        <v>28388</v>
      </c>
      <c r="B844" s="198" t="s">
        <v>7221</v>
      </c>
      <c r="C844" s="198">
        <v>45373</v>
      </c>
      <c r="D844" t="s">
        <v>38370</v>
      </c>
      <c r="E844">
        <v>0.89</v>
      </c>
    </row>
    <row r="845" spans="1:5">
      <c r="A845" s="193" t="s">
        <v>28400</v>
      </c>
      <c r="B845" s="198" t="s">
        <v>27458</v>
      </c>
      <c r="C845" s="198">
        <v>45373</v>
      </c>
      <c r="D845" t="s">
        <v>38452</v>
      </c>
      <c r="E845">
        <v>5</v>
      </c>
    </row>
    <row r="846" spans="1:5">
      <c r="A846" s="193" t="s">
        <v>28401</v>
      </c>
      <c r="B846" s="198" t="s">
        <v>27459</v>
      </c>
      <c r="C846" s="198">
        <v>45373</v>
      </c>
      <c r="D846" t="s">
        <v>38369</v>
      </c>
      <c r="E846">
        <v>22.95</v>
      </c>
    </row>
    <row r="847" spans="1:5">
      <c r="A847" s="193" t="s">
        <v>28391</v>
      </c>
      <c r="B847" s="198" t="s">
        <v>18208</v>
      </c>
      <c r="C847" s="198">
        <v>45373</v>
      </c>
      <c r="D847" t="s">
        <v>38370</v>
      </c>
      <c r="E847">
        <v>7.2</v>
      </c>
    </row>
    <row r="848" spans="1:5">
      <c r="A848" s="193" t="s">
        <v>28398</v>
      </c>
      <c r="B848" s="198" t="s">
        <v>6733</v>
      </c>
      <c r="C848" s="198">
        <v>45373</v>
      </c>
      <c r="D848" t="s">
        <v>38369</v>
      </c>
      <c r="E848">
        <v>28.3</v>
      </c>
    </row>
    <row r="849" spans="1:5">
      <c r="A849" s="193" t="s">
        <v>28261</v>
      </c>
      <c r="B849" s="198" t="s">
        <v>8813</v>
      </c>
      <c r="C849" s="198">
        <v>45373</v>
      </c>
      <c r="D849" t="s">
        <v>38435</v>
      </c>
      <c r="E849">
        <v>24.85</v>
      </c>
    </row>
    <row r="850" spans="1:5">
      <c r="A850" s="193" t="s">
        <v>28339</v>
      </c>
      <c r="B850" s="198" t="s">
        <v>7219</v>
      </c>
      <c r="C850" s="198">
        <v>45373</v>
      </c>
      <c r="D850" t="s">
        <v>38370</v>
      </c>
      <c r="E850">
        <v>6.51</v>
      </c>
    </row>
    <row r="851" spans="1:5">
      <c r="A851" s="193" t="s">
        <v>28297</v>
      </c>
      <c r="B851" s="198" t="s">
        <v>27451</v>
      </c>
      <c r="C851" s="198">
        <v>45373</v>
      </c>
      <c r="D851" t="s">
        <v>38369</v>
      </c>
      <c r="E851">
        <v>22.2</v>
      </c>
    </row>
    <row r="852" spans="1:5">
      <c r="A852" s="193" t="s">
        <v>28387</v>
      </c>
      <c r="B852" s="198" t="s">
        <v>9807</v>
      </c>
      <c r="C852" s="198">
        <v>45373</v>
      </c>
      <c r="D852" t="s">
        <v>38370</v>
      </c>
      <c r="E852">
        <v>0.5</v>
      </c>
    </row>
    <row r="853" spans="1:5">
      <c r="A853" s="193" t="s">
        <v>28385</v>
      </c>
      <c r="B853" s="198" t="s">
        <v>27460</v>
      </c>
      <c r="C853" s="198">
        <v>45373</v>
      </c>
      <c r="D853" t="s">
        <v>38369</v>
      </c>
      <c r="E853">
        <v>61.1</v>
      </c>
    </row>
    <row r="854" spans="1:5">
      <c r="A854" s="193" t="s">
        <v>28396</v>
      </c>
      <c r="B854" s="198" t="s">
        <v>10876</v>
      </c>
      <c r="C854" s="198">
        <v>45373</v>
      </c>
      <c r="D854" t="s">
        <v>38369</v>
      </c>
      <c r="E854">
        <v>17.850000000000001</v>
      </c>
    </row>
    <row r="855" spans="1:5">
      <c r="A855" s="193" t="s">
        <v>28386</v>
      </c>
      <c r="B855" s="198" t="s">
        <v>7187</v>
      </c>
      <c r="C855" s="198">
        <v>45373</v>
      </c>
      <c r="D855" t="s">
        <v>38369</v>
      </c>
      <c r="E855">
        <v>36.5</v>
      </c>
    </row>
    <row r="856" spans="1:5">
      <c r="A856" s="193" t="s">
        <v>28397</v>
      </c>
      <c r="B856" s="198" t="s">
        <v>27461</v>
      </c>
      <c r="C856" s="198">
        <v>45373</v>
      </c>
      <c r="D856" t="s">
        <v>38369</v>
      </c>
      <c r="E856">
        <v>384.75</v>
      </c>
    </row>
    <row r="857" spans="1:5">
      <c r="A857" s="193" t="s">
        <v>28389</v>
      </c>
      <c r="B857" s="198" t="s">
        <v>11091</v>
      </c>
      <c r="C857" s="198">
        <v>45373</v>
      </c>
      <c r="D857" t="s">
        <v>38369</v>
      </c>
      <c r="E857">
        <v>3.51</v>
      </c>
    </row>
    <row r="858" spans="1:5">
      <c r="A858" s="193" t="s">
        <v>28393</v>
      </c>
      <c r="B858" s="198" t="s">
        <v>8796</v>
      </c>
      <c r="C858" s="198">
        <v>45373</v>
      </c>
      <c r="D858" t="s">
        <v>38370</v>
      </c>
      <c r="E858">
        <v>32.5</v>
      </c>
    </row>
    <row r="859" spans="1:5">
      <c r="A859" s="193" t="s">
        <v>28394</v>
      </c>
      <c r="B859" s="198" t="s">
        <v>7712</v>
      </c>
      <c r="C859" s="198">
        <v>45373</v>
      </c>
      <c r="D859" t="s">
        <v>38369</v>
      </c>
      <c r="E859">
        <v>3.6</v>
      </c>
    </row>
    <row r="860" spans="1:5">
      <c r="A860" s="193" t="s">
        <v>28390</v>
      </c>
      <c r="B860" s="198" t="s">
        <v>8874</v>
      </c>
      <c r="C860" s="198">
        <v>45373</v>
      </c>
      <c r="D860" t="s">
        <v>38369</v>
      </c>
      <c r="E860">
        <v>0.89</v>
      </c>
    </row>
    <row r="861" spans="1:5">
      <c r="A861" s="193" t="s">
        <v>28384</v>
      </c>
      <c r="B861" s="198" t="s">
        <v>6641</v>
      </c>
      <c r="C861" s="198">
        <v>45373</v>
      </c>
      <c r="D861" t="s">
        <v>38369</v>
      </c>
      <c r="E861">
        <v>3.81</v>
      </c>
    </row>
    <row r="862" spans="1:5">
      <c r="A862" s="193" t="s">
        <v>15601</v>
      </c>
      <c r="B862" s="198" t="s">
        <v>5047</v>
      </c>
      <c r="C862" s="198">
        <v>45373</v>
      </c>
      <c r="D862" t="s">
        <v>38368</v>
      </c>
      <c r="E862">
        <v>25.65</v>
      </c>
    </row>
    <row r="863" spans="1:5">
      <c r="A863" s="193" t="s">
        <v>28083</v>
      </c>
      <c r="B863" s="198" t="s">
        <v>5918</v>
      </c>
      <c r="C863" s="198">
        <v>45373</v>
      </c>
      <c r="D863" t="s">
        <v>38399</v>
      </c>
      <c r="E863">
        <v>26.95</v>
      </c>
    </row>
    <row r="864" spans="1:5">
      <c r="A864" s="193" t="s">
        <v>28395</v>
      </c>
      <c r="B864" s="198" t="s">
        <v>6645</v>
      </c>
      <c r="C864" s="198">
        <v>45373</v>
      </c>
      <c r="D864" t="s">
        <v>38369</v>
      </c>
      <c r="E864">
        <v>26.5</v>
      </c>
    </row>
    <row r="865" spans="1:5">
      <c r="A865" s="193" t="s">
        <v>27812</v>
      </c>
      <c r="B865" s="198" t="s">
        <v>6640</v>
      </c>
      <c r="C865" s="198">
        <v>45373</v>
      </c>
      <c r="D865" t="s">
        <v>38369</v>
      </c>
      <c r="E865">
        <v>16.5</v>
      </c>
    </row>
    <row r="866" spans="1:5">
      <c r="A866" s="193" t="s">
        <v>28399</v>
      </c>
      <c r="B866" s="198" t="s">
        <v>18204</v>
      </c>
      <c r="C866" s="198">
        <v>45373</v>
      </c>
      <c r="D866" t="s">
        <v>38369</v>
      </c>
      <c r="E866">
        <v>14.07</v>
      </c>
    </row>
    <row r="867" spans="1:5">
      <c r="A867" s="193" t="s">
        <v>28411</v>
      </c>
      <c r="B867" s="198" t="s">
        <v>11127</v>
      </c>
      <c r="C867" s="198">
        <v>45372</v>
      </c>
      <c r="D867" t="s">
        <v>38453</v>
      </c>
      <c r="E867">
        <v>7.96</v>
      </c>
    </row>
    <row r="868" spans="1:5">
      <c r="A868" s="193" t="s">
        <v>28405</v>
      </c>
      <c r="B868" s="198" t="s">
        <v>11128</v>
      </c>
      <c r="C868" s="198">
        <v>45372</v>
      </c>
      <c r="D868" t="s">
        <v>38453</v>
      </c>
      <c r="E868">
        <v>7.17</v>
      </c>
    </row>
    <row r="869" spans="1:5">
      <c r="A869" s="193" t="s">
        <v>28410</v>
      </c>
      <c r="B869" s="198" t="s">
        <v>18338</v>
      </c>
      <c r="C869" s="198">
        <v>45372</v>
      </c>
      <c r="D869" t="s">
        <v>38454</v>
      </c>
      <c r="E869">
        <v>18.91</v>
      </c>
    </row>
    <row r="870" spans="1:5">
      <c r="A870" s="193" t="s">
        <v>28406</v>
      </c>
      <c r="B870" s="198" t="s">
        <v>11390</v>
      </c>
      <c r="C870" s="198">
        <v>45372</v>
      </c>
      <c r="D870" t="s">
        <v>38455</v>
      </c>
      <c r="E870">
        <v>22.93</v>
      </c>
    </row>
    <row r="871" spans="1:5">
      <c r="A871" s="193" t="s">
        <v>28404</v>
      </c>
      <c r="B871" s="198" t="s">
        <v>11391</v>
      </c>
      <c r="C871" s="198">
        <v>45372</v>
      </c>
      <c r="D871" t="s">
        <v>38455</v>
      </c>
      <c r="E871">
        <v>63</v>
      </c>
    </row>
    <row r="872" spans="1:5">
      <c r="A872" s="193" t="s">
        <v>28409</v>
      </c>
      <c r="B872" s="198" t="s">
        <v>18336</v>
      </c>
      <c r="C872" s="198">
        <v>45372</v>
      </c>
      <c r="D872" t="s">
        <v>38456</v>
      </c>
      <c r="E872">
        <v>0.37</v>
      </c>
    </row>
    <row r="873" spans="1:5">
      <c r="A873" s="193" t="s">
        <v>28403</v>
      </c>
      <c r="B873" s="198" t="s">
        <v>18335</v>
      </c>
      <c r="C873" s="198">
        <v>45372</v>
      </c>
      <c r="D873" t="s">
        <v>38456</v>
      </c>
      <c r="E873">
        <v>2.19</v>
      </c>
    </row>
    <row r="874" spans="1:5">
      <c r="A874" s="193" t="s">
        <v>28408</v>
      </c>
      <c r="B874" s="198" t="s">
        <v>18339</v>
      </c>
      <c r="C874" s="198">
        <v>45372</v>
      </c>
      <c r="D874" t="s">
        <v>38454</v>
      </c>
      <c r="E874">
        <v>1.55</v>
      </c>
    </row>
    <row r="875" spans="1:5">
      <c r="A875" s="193" t="s">
        <v>28407</v>
      </c>
      <c r="B875" s="198" t="s">
        <v>6936</v>
      </c>
      <c r="C875" s="198">
        <v>45372</v>
      </c>
      <c r="D875" t="s">
        <v>38457</v>
      </c>
      <c r="E875">
        <v>36.659999999999997</v>
      </c>
    </row>
    <row r="876" spans="1:5">
      <c r="A876" s="193" t="s">
        <v>27870</v>
      </c>
      <c r="B876" s="198" t="s">
        <v>6134</v>
      </c>
      <c r="C876" s="198">
        <v>45371</v>
      </c>
      <c r="D876" t="s">
        <v>38377</v>
      </c>
      <c r="E876">
        <v>0.63</v>
      </c>
    </row>
    <row r="877" spans="1:5">
      <c r="A877" s="193" t="s">
        <v>28177</v>
      </c>
      <c r="B877" s="198" t="s">
        <v>5349</v>
      </c>
      <c r="C877" s="198">
        <v>45371</v>
      </c>
      <c r="D877" t="s">
        <v>38377</v>
      </c>
      <c r="E877">
        <v>34.5</v>
      </c>
    </row>
    <row r="878" spans="1:5">
      <c r="A878" s="193" t="s">
        <v>28416</v>
      </c>
      <c r="B878" s="198" t="s">
        <v>10921</v>
      </c>
      <c r="C878" s="198">
        <v>45371</v>
      </c>
      <c r="D878" t="s">
        <v>38458</v>
      </c>
      <c r="E878">
        <v>33.99</v>
      </c>
    </row>
    <row r="879" spans="1:5">
      <c r="A879" s="193" t="s">
        <v>27879</v>
      </c>
      <c r="B879" s="198" t="s">
        <v>5363</v>
      </c>
      <c r="C879" s="198">
        <v>45371</v>
      </c>
      <c r="D879" t="s">
        <v>38377</v>
      </c>
      <c r="E879">
        <v>32.9</v>
      </c>
    </row>
    <row r="880" spans="1:5">
      <c r="A880" s="193" t="s">
        <v>28412</v>
      </c>
      <c r="B880" s="198" t="s">
        <v>5371</v>
      </c>
      <c r="C880" s="198">
        <v>45371</v>
      </c>
      <c r="D880" t="s">
        <v>38377</v>
      </c>
      <c r="E880">
        <v>5.4</v>
      </c>
    </row>
    <row r="881" spans="1:5">
      <c r="A881" s="193" t="s">
        <v>28429</v>
      </c>
      <c r="B881" s="198" t="s">
        <v>7442</v>
      </c>
      <c r="C881" s="198">
        <v>45371</v>
      </c>
      <c r="D881" t="s">
        <v>38377</v>
      </c>
      <c r="E881">
        <v>0.77</v>
      </c>
    </row>
    <row r="882" spans="1:5">
      <c r="A882" s="193" t="s">
        <v>28426</v>
      </c>
      <c r="B882" s="198" t="s">
        <v>5395</v>
      </c>
      <c r="C882" s="198">
        <v>45371</v>
      </c>
      <c r="D882" t="s">
        <v>38377</v>
      </c>
      <c r="E882">
        <v>18.91</v>
      </c>
    </row>
    <row r="883" spans="1:5">
      <c r="A883" s="193" t="s">
        <v>28428</v>
      </c>
      <c r="B883" s="198" t="s">
        <v>5454</v>
      </c>
      <c r="C883" s="198">
        <v>45371</v>
      </c>
      <c r="D883" t="s">
        <v>38377</v>
      </c>
      <c r="E883">
        <v>10.55</v>
      </c>
    </row>
    <row r="884" spans="1:5">
      <c r="A884" s="193" t="s">
        <v>28419</v>
      </c>
      <c r="B884" s="198" t="s">
        <v>5605</v>
      </c>
      <c r="C884" s="198">
        <v>45371</v>
      </c>
      <c r="D884" t="s">
        <v>38377</v>
      </c>
      <c r="E884">
        <v>40.17</v>
      </c>
    </row>
    <row r="885" spans="1:5">
      <c r="A885" s="193" t="s">
        <v>28414</v>
      </c>
      <c r="B885" s="198" t="s">
        <v>5771</v>
      </c>
      <c r="C885" s="198">
        <v>45371</v>
      </c>
      <c r="D885" t="s">
        <v>38377</v>
      </c>
      <c r="E885">
        <v>172.13</v>
      </c>
    </row>
    <row r="886" spans="1:5">
      <c r="A886" s="193" t="s">
        <v>28413</v>
      </c>
      <c r="B886" s="198" t="s">
        <v>5266</v>
      </c>
      <c r="C886" s="198">
        <v>45371</v>
      </c>
      <c r="D886" t="s">
        <v>38377</v>
      </c>
      <c r="E886">
        <v>11.44</v>
      </c>
    </row>
    <row r="887" spans="1:5">
      <c r="A887" s="193" t="s">
        <v>28424</v>
      </c>
      <c r="B887" s="198" t="s">
        <v>6618</v>
      </c>
      <c r="C887" s="198">
        <v>45371</v>
      </c>
      <c r="D887" t="s">
        <v>38377</v>
      </c>
      <c r="E887">
        <v>22.76</v>
      </c>
    </row>
    <row r="888" spans="1:5">
      <c r="A888" s="193" t="s">
        <v>27920</v>
      </c>
      <c r="B888" s="198" t="s">
        <v>6386</v>
      </c>
      <c r="C888" s="198">
        <v>45371</v>
      </c>
      <c r="D888" t="s">
        <v>38377</v>
      </c>
      <c r="E888">
        <v>28.41</v>
      </c>
    </row>
    <row r="889" spans="1:5">
      <c r="A889" s="193" t="s">
        <v>28415</v>
      </c>
      <c r="B889" s="198" t="s">
        <v>18320</v>
      </c>
      <c r="C889" s="198">
        <v>45371</v>
      </c>
      <c r="D889" t="s">
        <v>38459</v>
      </c>
      <c r="E889">
        <v>2.94</v>
      </c>
    </row>
    <row r="890" spans="1:5">
      <c r="A890" s="193" t="s">
        <v>28420</v>
      </c>
      <c r="B890" s="198" t="s">
        <v>18330</v>
      </c>
      <c r="C890" s="198">
        <v>45371</v>
      </c>
      <c r="D890" t="s">
        <v>38459</v>
      </c>
      <c r="E890">
        <v>40.9</v>
      </c>
    </row>
    <row r="891" spans="1:5">
      <c r="A891" s="193" t="s">
        <v>28421</v>
      </c>
      <c r="B891" s="198" t="s">
        <v>18331</v>
      </c>
      <c r="C891" s="198">
        <v>45371</v>
      </c>
      <c r="D891" t="s">
        <v>38459</v>
      </c>
      <c r="E891">
        <v>5.91</v>
      </c>
    </row>
    <row r="892" spans="1:5">
      <c r="A892" s="193" t="s">
        <v>28422</v>
      </c>
      <c r="B892" s="198" t="s">
        <v>18332</v>
      </c>
      <c r="C892" s="198">
        <v>45371</v>
      </c>
      <c r="D892" t="s">
        <v>38459</v>
      </c>
      <c r="E892">
        <v>6.24</v>
      </c>
    </row>
    <row r="893" spans="1:5">
      <c r="A893" s="193" t="s">
        <v>28425</v>
      </c>
      <c r="B893" s="198" t="s">
        <v>18333</v>
      </c>
      <c r="C893" s="198">
        <v>45371</v>
      </c>
      <c r="D893" t="s">
        <v>38459</v>
      </c>
      <c r="E893">
        <v>42.26</v>
      </c>
    </row>
    <row r="894" spans="1:5">
      <c r="A894" s="193" t="s">
        <v>28418</v>
      </c>
      <c r="B894" s="198" t="s">
        <v>18334</v>
      </c>
      <c r="C894" s="198">
        <v>45371</v>
      </c>
      <c r="D894" t="s">
        <v>38459</v>
      </c>
      <c r="E894">
        <v>0.79</v>
      </c>
    </row>
    <row r="895" spans="1:5">
      <c r="A895" s="193" t="s">
        <v>28427</v>
      </c>
      <c r="B895" s="198" t="s">
        <v>18337</v>
      </c>
      <c r="C895" s="198">
        <v>45371</v>
      </c>
      <c r="D895" t="s">
        <v>38460</v>
      </c>
      <c r="E895">
        <v>1.61</v>
      </c>
    </row>
    <row r="896" spans="1:5">
      <c r="A896" s="193" t="s">
        <v>28417</v>
      </c>
      <c r="B896" s="198" t="s">
        <v>9049</v>
      </c>
      <c r="C896" s="198">
        <v>45371</v>
      </c>
      <c r="D896" t="s">
        <v>38377</v>
      </c>
      <c r="E896">
        <v>7.3</v>
      </c>
    </row>
    <row r="897" spans="1:5">
      <c r="A897" s="193" t="s">
        <v>27987</v>
      </c>
      <c r="B897" s="198" t="s">
        <v>7769</v>
      </c>
      <c r="C897" s="198">
        <v>45371</v>
      </c>
      <c r="D897" t="s">
        <v>38396</v>
      </c>
      <c r="E897">
        <v>43.5</v>
      </c>
    </row>
    <row r="898" spans="1:5">
      <c r="A898" s="193" t="s">
        <v>28423</v>
      </c>
      <c r="B898" s="198" t="s">
        <v>6021</v>
      </c>
      <c r="C898" s="198">
        <v>45371</v>
      </c>
      <c r="D898" t="s">
        <v>38377</v>
      </c>
      <c r="E898">
        <v>2.84</v>
      </c>
    </row>
    <row r="899" spans="1:5">
      <c r="A899" s="193" t="s">
        <v>27959</v>
      </c>
      <c r="B899" s="198" t="s">
        <v>6711</v>
      </c>
      <c r="C899" s="198">
        <v>45370</v>
      </c>
      <c r="D899" t="s">
        <v>38395</v>
      </c>
      <c r="E899">
        <v>25.3</v>
      </c>
    </row>
    <row r="900" spans="1:5">
      <c r="A900" s="193" t="s">
        <v>28437</v>
      </c>
      <c r="B900" s="198" t="s">
        <v>5260</v>
      </c>
      <c r="C900" s="198">
        <v>45369</v>
      </c>
      <c r="D900" t="s">
        <v>38461</v>
      </c>
      <c r="E900">
        <v>6.3</v>
      </c>
    </row>
    <row r="901" spans="1:5">
      <c r="A901" s="193" t="s">
        <v>28433</v>
      </c>
      <c r="B901" s="198" t="s">
        <v>9043</v>
      </c>
      <c r="C901" s="198">
        <v>45369</v>
      </c>
      <c r="D901" t="s">
        <v>38462</v>
      </c>
      <c r="E901">
        <v>212.3</v>
      </c>
    </row>
    <row r="902" spans="1:5">
      <c r="A902" s="193" t="s">
        <v>28435</v>
      </c>
      <c r="B902" s="198" t="s">
        <v>8807</v>
      </c>
      <c r="C902" s="198">
        <v>45369</v>
      </c>
      <c r="D902" t="s">
        <v>38462</v>
      </c>
      <c r="E902">
        <v>32</v>
      </c>
    </row>
    <row r="903" spans="1:5">
      <c r="A903" s="193" t="s">
        <v>26589</v>
      </c>
      <c r="B903" s="198" t="s">
        <v>5261</v>
      </c>
      <c r="C903" s="198">
        <v>45369</v>
      </c>
      <c r="D903" t="s">
        <v>38461</v>
      </c>
      <c r="E903">
        <v>3.37</v>
      </c>
    </row>
    <row r="904" spans="1:5">
      <c r="A904" s="193" t="s">
        <v>28436</v>
      </c>
      <c r="B904" s="198" t="s">
        <v>8804</v>
      </c>
      <c r="C904" s="198">
        <v>45369</v>
      </c>
      <c r="D904" t="s">
        <v>38462</v>
      </c>
      <c r="E904">
        <v>22.18</v>
      </c>
    </row>
    <row r="905" spans="1:5">
      <c r="A905" s="193" t="s">
        <v>28432</v>
      </c>
      <c r="B905" s="198" t="s">
        <v>10923</v>
      </c>
      <c r="C905" s="198">
        <v>45369</v>
      </c>
      <c r="D905" t="s">
        <v>38462</v>
      </c>
      <c r="E905">
        <v>6.47</v>
      </c>
    </row>
    <row r="906" spans="1:5">
      <c r="A906" s="193" t="s">
        <v>28430</v>
      </c>
      <c r="B906" s="198" t="s">
        <v>8808</v>
      </c>
      <c r="C906" s="198">
        <v>45369</v>
      </c>
      <c r="D906" t="s">
        <v>38462</v>
      </c>
      <c r="E906">
        <v>175</v>
      </c>
    </row>
    <row r="907" spans="1:5">
      <c r="A907" s="193" t="s">
        <v>28431</v>
      </c>
      <c r="B907" s="198" t="s">
        <v>11362</v>
      </c>
      <c r="C907" s="198">
        <v>45369</v>
      </c>
      <c r="D907" t="s">
        <v>38462</v>
      </c>
      <c r="E907">
        <v>19</v>
      </c>
    </row>
    <row r="908" spans="1:5">
      <c r="A908" s="193" t="s">
        <v>28434</v>
      </c>
      <c r="B908" s="198" t="s">
        <v>11361</v>
      </c>
      <c r="C908" s="198">
        <v>45369</v>
      </c>
      <c r="D908" t="s">
        <v>38462</v>
      </c>
      <c r="E908">
        <v>22.28</v>
      </c>
    </row>
    <row r="909" spans="1:5">
      <c r="A909" s="193" t="s">
        <v>28439</v>
      </c>
      <c r="B909" s="198" t="s">
        <v>10687</v>
      </c>
      <c r="C909" s="198">
        <v>45366</v>
      </c>
      <c r="D909" t="s">
        <v>38463</v>
      </c>
      <c r="E909">
        <v>8.1199999999999992</v>
      </c>
    </row>
    <row r="910" spans="1:5">
      <c r="A910" s="193" t="s">
        <v>28441</v>
      </c>
      <c r="B910" s="198" t="s">
        <v>18316</v>
      </c>
      <c r="C910" s="198">
        <v>45366</v>
      </c>
      <c r="D910" t="s">
        <v>38463</v>
      </c>
      <c r="E910">
        <v>5.73</v>
      </c>
    </row>
    <row r="911" spans="1:5">
      <c r="A911" s="193" t="s">
        <v>27782</v>
      </c>
      <c r="B911" s="198" t="s">
        <v>5040</v>
      </c>
      <c r="C911" s="198">
        <v>45366</v>
      </c>
      <c r="D911" t="s">
        <v>38363</v>
      </c>
      <c r="E911">
        <v>64.48</v>
      </c>
    </row>
    <row r="912" spans="1:5">
      <c r="A912" s="193" t="s">
        <v>27882</v>
      </c>
      <c r="B912" s="198" t="s">
        <v>5041</v>
      </c>
      <c r="C912" s="198">
        <v>45366</v>
      </c>
      <c r="D912" t="s">
        <v>38363</v>
      </c>
      <c r="E912">
        <v>0.5</v>
      </c>
    </row>
    <row r="913" spans="1:5">
      <c r="A913" s="193" t="s">
        <v>27881</v>
      </c>
      <c r="B913" s="198" t="s">
        <v>5043</v>
      </c>
      <c r="C913" s="198">
        <v>45366</v>
      </c>
      <c r="D913" t="s">
        <v>38363</v>
      </c>
      <c r="E913">
        <v>11.99</v>
      </c>
    </row>
    <row r="914" spans="1:5">
      <c r="A914" s="193" t="s">
        <v>27881</v>
      </c>
      <c r="B914" s="198" t="s">
        <v>5043</v>
      </c>
      <c r="C914" s="198">
        <v>45366</v>
      </c>
      <c r="D914" t="s">
        <v>38363</v>
      </c>
      <c r="E914">
        <v>70</v>
      </c>
    </row>
    <row r="915" spans="1:5">
      <c r="A915" s="193" t="s">
        <v>28438</v>
      </c>
      <c r="B915" s="198" t="s">
        <v>10773</v>
      </c>
      <c r="C915" s="198">
        <v>45366</v>
      </c>
      <c r="D915" t="s">
        <v>38463</v>
      </c>
      <c r="E915">
        <v>4.71</v>
      </c>
    </row>
    <row r="916" spans="1:5">
      <c r="A916" s="193" t="s">
        <v>28444</v>
      </c>
      <c r="B916" s="198" t="s">
        <v>10685</v>
      </c>
      <c r="C916" s="198">
        <v>45366</v>
      </c>
      <c r="D916" t="s">
        <v>38463</v>
      </c>
      <c r="E916">
        <v>22.74</v>
      </c>
    </row>
    <row r="917" spans="1:5">
      <c r="A917" s="193" t="s">
        <v>27998</v>
      </c>
      <c r="B917" s="198" t="s">
        <v>9012</v>
      </c>
      <c r="C917" s="198">
        <v>45366</v>
      </c>
      <c r="D917" t="s">
        <v>38361</v>
      </c>
      <c r="E917">
        <v>1.19</v>
      </c>
    </row>
    <row r="918" spans="1:5">
      <c r="A918" s="193" t="s">
        <v>27781</v>
      </c>
      <c r="B918" s="198" t="s">
        <v>11197</v>
      </c>
      <c r="C918" s="198">
        <v>45366</v>
      </c>
      <c r="D918" t="s">
        <v>38361</v>
      </c>
      <c r="E918">
        <v>46.5</v>
      </c>
    </row>
    <row r="919" spans="1:5">
      <c r="A919" s="193" t="s">
        <v>28443</v>
      </c>
      <c r="B919" s="198" t="s">
        <v>10688</v>
      </c>
      <c r="C919" s="198">
        <v>45366</v>
      </c>
      <c r="D919" t="s">
        <v>38463</v>
      </c>
      <c r="E919">
        <v>45.6</v>
      </c>
    </row>
    <row r="920" spans="1:5">
      <c r="A920" s="193" t="s">
        <v>28442</v>
      </c>
      <c r="B920" s="198" t="s">
        <v>10689</v>
      </c>
      <c r="C920" s="198">
        <v>45366</v>
      </c>
      <c r="D920" t="s">
        <v>38463</v>
      </c>
      <c r="E920">
        <v>1.1399999999999999</v>
      </c>
    </row>
    <row r="921" spans="1:5">
      <c r="A921" s="193" t="s">
        <v>28017</v>
      </c>
      <c r="B921" s="198" t="s">
        <v>11002</v>
      </c>
      <c r="C921" s="198">
        <v>45366</v>
      </c>
      <c r="D921" t="s">
        <v>38405</v>
      </c>
      <c r="E921">
        <v>7.78</v>
      </c>
    </row>
    <row r="922" spans="1:5">
      <c r="A922" s="193" t="s">
        <v>28442</v>
      </c>
      <c r="B922" s="198" t="s">
        <v>10689</v>
      </c>
      <c r="C922" s="198">
        <v>45366</v>
      </c>
      <c r="D922" t="s">
        <v>38463</v>
      </c>
      <c r="E922">
        <v>34.5</v>
      </c>
    </row>
    <row r="923" spans="1:5">
      <c r="A923" s="193" t="s">
        <v>27882</v>
      </c>
      <c r="B923" s="198" t="s">
        <v>5041</v>
      </c>
      <c r="C923" s="198">
        <v>45366</v>
      </c>
      <c r="D923" t="s">
        <v>38363</v>
      </c>
      <c r="E923">
        <v>17.239999999999998</v>
      </c>
    </row>
    <row r="924" spans="1:5">
      <c r="A924" s="193" t="s">
        <v>28446</v>
      </c>
      <c r="B924" s="198" t="s">
        <v>10691</v>
      </c>
      <c r="C924" s="198">
        <v>45366</v>
      </c>
      <c r="D924" t="s">
        <v>38463</v>
      </c>
      <c r="E924">
        <v>28.8</v>
      </c>
    </row>
    <row r="925" spans="1:5">
      <c r="A925" s="193" t="s">
        <v>28440</v>
      </c>
      <c r="B925" s="198" t="s">
        <v>10695</v>
      </c>
      <c r="C925" s="198">
        <v>45366</v>
      </c>
      <c r="D925" t="s">
        <v>38463</v>
      </c>
      <c r="E925">
        <v>228.69</v>
      </c>
    </row>
    <row r="926" spans="1:5">
      <c r="A926" s="193" t="s">
        <v>27779</v>
      </c>
      <c r="B926" s="198" t="s">
        <v>10751</v>
      </c>
      <c r="C926" s="198">
        <v>45366</v>
      </c>
      <c r="D926" t="s">
        <v>38361</v>
      </c>
      <c r="E926">
        <v>7.85</v>
      </c>
    </row>
    <row r="927" spans="1:5">
      <c r="A927" s="193" t="s">
        <v>28445</v>
      </c>
      <c r="B927" s="198" t="s">
        <v>10684</v>
      </c>
      <c r="C927" s="198">
        <v>45366</v>
      </c>
      <c r="D927" t="s">
        <v>38463</v>
      </c>
      <c r="E927">
        <v>0</v>
      </c>
    </row>
    <row r="928" spans="1:5">
      <c r="A928" s="193" t="s">
        <v>28011</v>
      </c>
      <c r="B928" s="198" t="s">
        <v>8755</v>
      </c>
      <c r="C928" s="198">
        <v>45366</v>
      </c>
      <c r="D928" t="s">
        <v>38361</v>
      </c>
      <c r="E928">
        <v>209</v>
      </c>
    </row>
    <row r="929" spans="1:5">
      <c r="A929" s="193" t="s">
        <v>27778</v>
      </c>
      <c r="B929" s="198" t="s">
        <v>8756</v>
      </c>
      <c r="C929" s="198">
        <v>45366</v>
      </c>
      <c r="D929" t="s">
        <v>38361</v>
      </c>
      <c r="E929">
        <v>23.55</v>
      </c>
    </row>
    <row r="930" spans="1:5">
      <c r="A930" s="193" t="s">
        <v>25167</v>
      </c>
      <c r="B930" s="198" t="s">
        <v>5456</v>
      </c>
      <c r="C930" s="198">
        <v>45365</v>
      </c>
      <c r="D930" t="s">
        <v>38388</v>
      </c>
      <c r="E930">
        <v>3.32</v>
      </c>
    </row>
    <row r="931" spans="1:5">
      <c r="A931" s="193" t="s">
        <v>27929</v>
      </c>
      <c r="B931" s="198" t="s">
        <v>5487</v>
      </c>
      <c r="C931" s="198">
        <v>45365</v>
      </c>
      <c r="D931" t="s">
        <v>38388</v>
      </c>
      <c r="E931">
        <v>5.36</v>
      </c>
    </row>
    <row r="932" spans="1:5">
      <c r="A932" s="193" t="s">
        <v>28219</v>
      </c>
      <c r="B932" s="198" t="s">
        <v>6055</v>
      </c>
      <c r="C932" s="198">
        <v>45365</v>
      </c>
      <c r="D932" t="s">
        <v>38388</v>
      </c>
      <c r="E932">
        <v>4.32</v>
      </c>
    </row>
    <row r="933" spans="1:5">
      <c r="A933" s="193" t="s">
        <v>28449</v>
      </c>
      <c r="B933" s="198" t="s">
        <v>27462</v>
      </c>
      <c r="C933" s="198">
        <v>45365</v>
      </c>
      <c r="D933" t="s">
        <v>38388</v>
      </c>
      <c r="E933">
        <v>1.25</v>
      </c>
    </row>
    <row r="934" spans="1:5">
      <c r="A934" s="193" t="s">
        <v>26722</v>
      </c>
      <c r="B934" s="198" t="s">
        <v>5366</v>
      </c>
      <c r="C934" s="198">
        <v>45365</v>
      </c>
      <c r="D934" t="s">
        <v>38464</v>
      </c>
      <c r="E934">
        <v>6.65</v>
      </c>
    </row>
    <row r="935" spans="1:5">
      <c r="A935" s="193" t="s">
        <v>28448</v>
      </c>
      <c r="B935" s="198" t="s">
        <v>10206</v>
      </c>
      <c r="C935" s="198">
        <v>45365</v>
      </c>
      <c r="D935" t="s">
        <v>38388</v>
      </c>
      <c r="E935">
        <v>7.49</v>
      </c>
    </row>
    <row r="936" spans="1:5">
      <c r="A936" s="193" t="s">
        <v>28194</v>
      </c>
      <c r="B936" s="198" t="s">
        <v>10079</v>
      </c>
      <c r="C936" s="198">
        <v>45365</v>
      </c>
      <c r="D936" t="s">
        <v>38388</v>
      </c>
      <c r="E936">
        <v>19.440000000000001</v>
      </c>
    </row>
    <row r="937" spans="1:5">
      <c r="A937" s="193" t="s">
        <v>26864</v>
      </c>
      <c r="B937" s="198" t="s">
        <v>8662</v>
      </c>
      <c r="C937" s="198">
        <v>45365</v>
      </c>
      <c r="D937" t="s">
        <v>38388</v>
      </c>
      <c r="E937">
        <v>12.22</v>
      </c>
    </row>
    <row r="938" spans="1:5">
      <c r="A938" s="193" t="s">
        <v>28447</v>
      </c>
      <c r="B938" s="198" t="s">
        <v>6423</v>
      </c>
      <c r="C938" s="198">
        <v>45365</v>
      </c>
      <c r="D938" t="s">
        <v>38388</v>
      </c>
      <c r="E938">
        <v>0.37</v>
      </c>
    </row>
    <row r="939" spans="1:5">
      <c r="A939" s="193" t="s">
        <v>28450</v>
      </c>
      <c r="B939" s="198" t="s">
        <v>9662</v>
      </c>
      <c r="C939" s="198">
        <v>45365</v>
      </c>
      <c r="D939" t="s">
        <v>38388</v>
      </c>
      <c r="E939">
        <v>7.65</v>
      </c>
    </row>
    <row r="940" spans="1:5">
      <c r="A940" s="193" t="s">
        <v>27910</v>
      </c>
      <c r="B940" s="198" t="s">
        <v>5382</v>
      </c>
      <c r="C940" s="198">
        <v>45365</v>
      </c>
      <c r="D940" t="s">
        <v>38388</v>
      </c>
      <c r="E940">
        <v>0.67</v>
      </c>
    </row>
    <row r="941" spans="1:5">
      <c r="A941" s="193" t="s">
        <v>17712</v>
      </c>
      <c r="B941" s="198" t="s">
        <v>5365</v>
      </c>
      <c r="C941" s="198">
        <v>45365</v>
      </c>
      <c r="D941" t="s">
        <v>38464</v>
      </c>
      <c r="E941">
        <v>9.8000000000000007</v>
      </c>
    </row>
    <row r="942" spans="1:5">
      <c r="A942" s="193" t="s">
        <v>28463</v>
      </c>
      <c r="B942" s="198" t="s">
        <v>18323</v>
      </c>
      <c r="C942" s="198">
        <v>45364</v>
      </c>
      <c r="D942" t="s">
        <v>38465</v>
      </c>
      <c r="E942">
        <v>5.58</v>
      </c>
    </row>
    <row r="943" spans="1:5">
      <c r="A943" s="193" t="s">
        <v>28455</v>
      </c>
      <c r="B943" s="198" t="s">
        <v>18322</v>
      </c>
      <c r="C943" s="198">
        <v>45364</v>
      </c>
      <c r="D943" t="s">
        <v>38465</v>
      </c>
      <c r="E943">
        <v>504</v>
      </c>
    </row>
    <row r="944" spans="1:5">
      <c r="A944" s="193" t="s">
        <v>28458</v>
      </c>
      <c r="B944" s="198" t="s">
        <v>18324</v>
      </c>
      <c r="C944" s="198">
        <v>45364</v>
      </c>
      <c r="D944" t="s">
        <v>38465</v>
      </c>
      <c r="E944">
        <v>1.55</v>
      </c>
    </row>
    <row r="945" spans="1:5">
      <c r="A945" s="193" t="s">
        <v>28451</v>
      </c>
      <c r="B945" s="198" t="s">
        <v>18321</v>
      </c>
      <c r="C945" s="198">
        <v>45364</v>
      </c>
      <c r="D945" t="s">
        <v>38465</v>
      </c>
      <c r="E945">
        <v>27.04</v>
      </c>
    </row>
    <row r="946" spans="1:5">
      <c r="A946" s="193" t="s">
        <v>28464</v>
      </c>
      <c r="B946" s="198" t="s">
        <v>27375</v>
      </c>
      <c r="C946" s="198">
        <v>45364</v>
      </c>
      <c r="D946" t="s">
        <v>38466</v>
      </c>
      <c r="E946">
        <v>18.53</v>
      </c>
    </row>
    <row r="947" spans="1:5">
      <c r="A947" s="193" t="s">
        <v>28452</v>
      </c>
      <c r="B947" s="198" t="s">
        <v>5165</v>
      </c>
      <c r="C947" s="198">
        <v>45364</v>
      </c>
      <c r="D947" t="s">
        <v>38466</v>
      </c>
      <c r="E947">
        <v>9.4</v>
      </c>
    </row>
    <row r="948" spans="1:5">
      <c r="A948" s="193" t="s">
        <v>13234</v>
      </c>
      <c r="B948" s="198" t="s">
        <v>8400</v>
      </c>
      <c r="C948" s="198">
        <v>45364</v>
      </c>
      <c r="D948" t="s">
        <v>38466</v>
      </c>
      <c r="E948">
        <v>0</v>
      </c>
    </row>
    <row r="949" spans="1:5">
      <c r="A949" s="193" t="s">
        <v>28453</v>
      </c>
      <c r="B949" s="198" t="s">
        <v>11244</v>
      </c>
      <c r="C949" s="198">
        <v>45364</v>
      </c>
      <c r="D949" t="s">
        <v>38466</v>
      </c>
      <c r="E949">
        <v>33.35</v>
      </c>
    </row>
    <row r="950" spans="1:5">
      <c r="A950" s="193" t="s">
        <v>28459</v>
      </c>
      <c r="B950" s="198" t="s">
        <v>18325</v>
      </c>
      <c r="C950" s="198">
        <v>45364</v>
      </c>
      <c r="D950" t="s">
        <v>38465</v>
      </c>
      <c r="E950">
        <v>47.46</v>
      </c>
    </row>
    <row r="951" spans="1:5">
      <c r="A951" s="193" t="s">
        <v>28454</v>
      </c>
      <c r="B951" s="198" t="s">
        <v>18315</v>
      </c>
      <c r="C951" s="198">
        <v>45364</v>
      </c>
      <c r="D951" t="s">
        <v>38466</v>
      </c>
      <c r="E951">
        <v>4.3899999999999997</v>
      </c>
    </row>
    <row r="952" spans="1:5">
      <c r="A952" s="193" t="s">
        <v>28461</v>
      </c>
      <c r="B952" s="198" t="s">
        <v>7255</v>
      </c>
      <c r="C952" s="198">
        <v>45364</v>
      </c>
      <c r="D952" t="s">
        <v>38466</v>
      </c>
      <c r="E952">
        <v>8.2100000000000009</v>
      </c>
    </row>
    <row r="953" spans="1:5">
      <c r="A953" s="193" t="s">
        <v>28457</v>
      </c>
      <c r="B953" s="198" t="s">
        <v>18207</v>
      </c>
      <c r="C953" s="198">
        <v>45364</v>
      </c>
      <c r="D953" t="s">
        <v>38465</v>
      </c>
      <c r="E953">
        <v>0.75</v>
      </c>
    </row>
    <row r="954" spans="1:5">
      <c r="A954" s="193" t="s">
        <v>28462</v>
      </c>
      <c r="B954" s="198" t="s">
        <v>18327</v>
      </c>
      <c r="C954" s="198">
        <v>45364</v>
      </c>
      <c r="D954" t="s">
        <v>38465</v>
      </c>
      <c r="E954">
        <v>8.1199999999999992</v>
      </c>
    </row>
    <row r="955" spans="1:5">
      <c r="A955" s="193" t="s">
        <v>28456</v>
      </c>
      <c r="B955" s="198" t="s">
        <v>18328</v>
      </c>
      <c r="C955" s="198">
        <v>45364</v>
      </c>
      <c r="D955" t="s">
        <v>38465</v>
      </c>
      <c r="E955">
        <v>21.94</v>
      </c>
    </row>
    <row r="956" spans="1:5">
      <c r="A956" s="193" t="s">
        <v>28465</v>
      </c>
      <c r="B956" s="198" t="s">
        <v>18329</v>
      </c>
      <c r="C956" s="198">
        <v>45364</v>
      </c>
      <c r="D956" t="s">
        <v>38465</v>
      </c>
      <c r="E956">
        <v>3.88</v>
      </c>
    </row>
    <row r="957" spans="1:5">
      <c r="A957" s="193" t="s">
        <v>28460</v>
      </c>
      <c r="B957" s="198" t="s">
        <v>18326</v>
      </c>
      <c r="C957" s="198">
        <v>45364</v>
      </c>
      <c r="D957" t="s">
        <v>38465</v>
      </c>
      <c r="E957">
        <v>23.5</v>
      </c>
    </row>
    <row r="958" spans="1:5">
      <c r="A958" s="193" t="s">
        <v>28477</v>
      </c>
      <c r="B958" s="198" t="s">
        <v>7699</v>
      </c>
      <c r="C958" s="198">
        <v>45357</v>
      </c>
      <c r="D958" t="s">
        <v>38467</v>
      </c>
      <c r="E958">
        <v>6.6</v>
      </c>
    </row>
    <row r="959" spans="1:5">
      <c r="A959" s="193" t="s">
        <v>28476</v>
      </c>
      <c r="B959" s="198" t="s">
        <v>27415</v>
      </c>
      <c r="C959" s="198">
        <v>45357</v>
      </c>
      <c r="D959" t="s">
        <v>38467</v>
      </c>
      <c r="E959">
        <v>0.31</v>
      </c>
    </row>
    <row r="960" spans="1:5">
      <c r="A960" s="193" t="s">
        <v>28475</v>
      </c>
      <c r="B960" s="198" t="s">
        <v>27414</v>
      </c>
      <c r="C960" s="198">
        <v>45357</v>
      </c>
      <c r="D960" t="s">
        <v>38467</v>
      </c>
      <c r="E960">
        <v>22.68</v>
      </c>
    </row>
    <row r="961" spans="1:5">
      <c r="A961" s="193" t="s">
        <v>28472</v>
      </c>
      <c r="B961" s="198" t="s">
        <v>7700</v>
      </c>
      <c r="C961" s="198">
        <v>45357</v>
      </c>
      <c r="D961" t="s">
        <v>38467</v>
      </c>
      <c r="E961">
        <v>14.32</v>
      </c>
    </row>
    <row r="962" spans="1:5">
      <c r="A962" s="193" t="s">
        <v>28468</v>
      </c>
      <c r="B962" s="198" t="s">
        <v>9946</v>
      </c>
      <c r="C962" s="198">
        <v>45357</v>
      </c>
      <c r="D962" t="s">
        <v>38468</v>
      </c>
      <c r="E962">
        <v>19</v>
      </c>
    </row>
    <row r="963" spans="1:5">
      <c r="A963" s="193" t="s">
        <v>28467</v>
      </c>
      <c r="B963" s="198" t="s">
        <v>27463</v>
      </c>
      <c r="C963" s="198">
        <v>45357</v>
      </c>
      <c r="D963" t="s">
        <v>38468</v>
      </c>
      <c r="E963">
        <v>0.32</v>
      </c>
    </row>
    <row r="964" spans="1:5">
      <c r="A964" s="193" t="s">
        <v>28469</v>
      </c>
      <c r="B964" s="198" t="s">
        <v>6848</v>
      </c>
      <c r="C964" s="198">
        <v>45357</v>
      </c>
      <c r="D964" t="s">
        <v>38467</v>
      </c>
      <c r="E964">
        <v>3.94</v>
      </c>
    </row>
    <row r="965" spans="1:5">
      <c r="A965" s="193" t="s">
        <v>28017</v>
      </c>
      <c r="B965" s="198" t="s">
        <v>11002</v>
      </c>
      <c r="C965" s="198">
        <v>45357</v>
      </c>
      <c r="D965" t="s">
        <v>38405</v>
      </c>
      <c r="E965">
        <v>55.5</v>
      </c>
    </row>
    <row r="966" spans="1:5">
      <c r="A966" s="193" t="s">
        <v>28299</v>
      </c>
      <c r="B966" s="198" t="s">
        <v>5066</v>
      </c>
      <c r="C966" s="198">
        <v>45357</v>
      </c>
      <c r="D966" t="s">
        <v>38359</v>
      </c>
      <c r="E966">
        <v>46.5</v>
      </c>
    </row>
    <row r="967" spans="1:5">
      <c r="A967" s="193" t="s">
        <v>28471</v>
      </c>
      <c r="B967" s="198" t="s">
        <v>8280</v>
      </c>
      <c r="C967" s="198">
        <v>45357</v>
      </c>
      <c r="D967" t="s">
        <v>38469</v>
      </c>
      <c r="E967">
        <v>10.25</v>
      </c>
    </row>
    <row r="968" spans="1:5">
      <c r="A968" s="193" t="s">
        <v>28473</v>
      </c>
      <c r="B968" s="198" t="s">
        <v>7698</v>
      </c>
      <c r="C968" s="198">
        <v>45357</v>
      </c>
      <c r="D968" t="s">
        <v>38467</v>
      </c>
      <c r="E968">
        <v>1.95</v>
      </c>
    </row>
    <row r="969" spans="1:5">
      <c r="A969" s="193" t="s">
        <v>28466</v>
      </c>
      <c r="B969" s="198" t="s">
        <v>9768</v>
      </c>
      <c r="C969" s="198">
        <v>45357</v>
      </c>
      <c r="D969" t="s">
        <v>38469</v>
      </c>
      <c r="E969">
        <v>0.75</v>
      </c>
    </row>
    <row r="970" spans="1:5">
      <c r="A970" s="193" t="s">
        <v>28474</v>
      </c>
      <c r="B970" s="198" t="s">
        <v>6849</v>
      </c>
      <c r="C970" s="198">
        <v>45357</v>
      </c>
      <c r="D970" t="s">
        <v>38467</v>
      </c>
      <c r="E970">
        <v>16.05</v>
      </c>
    </row>
    <row r="971" spans="1:5">
      <c r="A971" s="193" t="s">
        <v>28470</v>
      </c>
      <c r="B971" s="198" t="s">
        <v>9945</v>
      </c>
      <c r="C971" s="198">
        <v>45357</v>
      </c>
      <c r="D971" t="s">
        <v>38468</v>
      </c>
      <c r="E971">
        <v>22.67</v>
      </c>
    </row>
    <row r="972" spans="1:5">
      <c r="A972" s="193" t="s">
        <v>26652</v>
      </c>
      <c r="B972" s="198" t="s">
        <v>5006</v>
      </c>
      <c r="C972" s="198">
        <v>45357</v>
      </c>
      <c r="D972" t="s">
        <v>38359</v>
      </c>
      <c r="E972">
        <v>10.45</v>
      </c>
    </row>
    <row r="973" spans="1:5">
      <c r="A973" s="193" t="s">
        <v>27804</v>
      </c>
      <c r="B973" s="198" t="s">
        <v>5036</v>
      </c>
      <c r="C973" s="198">
        <v>45356</v>
      </c>
      <c r="D973" t="s">
        <v>38368</v>
      </c>
      <c r="E973">
        <v>21.8</v>
      </c>
    </row>
    <row r="974" spans="1:5">
      <c r="A974" s="193" t="s">
        <v>27805</v>
      </c>
      <c r="B974" s="198" t="s">
        <v>5008</v>
      </c>
      <c r="C974" s="198">
        <v>45356</v>
      </c>
      <c r="D974" t="s">
        <v>38368</v>
      </c>
      <c r="E974">
        <v>3.31</v>
      </c>
    </row>
    <row r="975" spans="1:5">
      <c r="A975" s="193" t="s">
        <v>27811</v>
      </c>
      <c r="B975" s="198" t="s">
        <v>5044</v>
      </c>
      <c r="C975" s="198">
        <v>45356</v>
      </c>
      <c r="D975" t="s">
        <v>38368</v>
      </c>
      <c r="E975">
        <v>9.0299999999999994</v>
      </c>
    </row>
    <row r="976" spans="1:5">
      <c r="A976" s="193" t="s">
        <v>27810</v>
      </c>
      <c r="B976" s="198" t="s">
        <v>5045</v>
      </c>
      <c r="C976" s="198">
        <v>45356</v>
      </c>
      <c r="D976" t="s">
        <v>38368</v>
      </c>
      <c r="E976">
        <v>1.99</v>
      </c>
    </row>
    <row r="977" spans="1:5">
      <c r="A977" s="193" t="s">
        <v>27810</v>
      </c>
      <c r="B977" s="198" t="s">
        <v>5045</v>
      </c>
      <c r="C977" s="198">
        <v>45356</v>
      </c>
      <c r="D977" t="s">
        <v>38368</v>
      </c>
      <c r="E977">
        <v>28.5</v>
      </c>
    </row>
    <row r="978" spans="1:5">
      <c r="A978" s="193" t="s">
        <v>15616</v>
      </c>
      <c r="B978" s="198" t="s">
        <v>5053</v>
      </c>
      <c r="C978" s="198">
        <v>45356</v>
      </c>
      <c r="D978" t="s">
        <v>38368</v>
      </c>
      <c r="E978">
        <v>44</v>
      </c>
    </row>
    <row r="979" spans="1:5">
      <c r="A979" s="193" t="s">
        <v>27804</v>
      </c>
      <c r="B979" s="198" t="s">
        <v>5036</v>
      </c>
      <c r="C979" s="198">
        <v>45356</v>
      </c>
      <c r="D979" t="s">
        <v>38368</v>
      </c>
      <c r="E979">
        <v>38.93</v>
      </c>
    </row>
    <row r="980" spans="1:5">
      <c r="A980" s="193" t="s">
        <v>27811</v>
      </c>
      <c r="B980" s="198" t="s">
        <v>5044</v>
      </c>
      <c r="C980" s="198">
        <v>45356</v>
      </c>
      <c r="D980" t="s">
        <v>38368</v>
      </c>
      <c r="E980">
        <v>8.9</v>
      </c>
    </row>
    <row r="981" spans="1:5">
      <c r="A981" s="193" t="s">
        <v>27809</v>
      </c>
      <c r="B981" s="198" t="s">
        <v>5046</v>
      </c>
      <c r="C981" s="198">
        <v>45356</v>
      </c>
      <c r="D981" t="s">
        <v>38368</v>
      </c>
      <c r="E981">
        <v>0.56000000000000005</v>
      </c>
    </row>
    <row r="982" spans="1:5">
      <c r="A982" s="193" t="s">
        <v>27931</v>
      </c>
      <c r="B982" s="198" t="s">
        <v>5016</v>
      </c>
      <c r="C982" s="198">
        <v>45355</v>
      </c>
      <c r="D982" t="s">
        <v>38359</v>
      </c>
      <c r="E982">
        <v>8.65</v>
      </c>
    </row>
    <row r="983" spans="1:5">
      <c r="A983" s="193" t="s">
        <v>27936</v>
      </c>
      <c r="B983" s="198" t="s">
        <v>5836</v>
      </c>
      <c r="C983" s="198">
        <v>45355</v>
      </c>
      <c r="D983" t="s">
        <v>38359</v>
      </c>
      <c r="E983">
        <v>14.45</v>
      </c>
    </row>
    <row r="984" spans="1:5">
      <c r="A984" s="193" t="s">
        <v>28479</v>
      </c>
      <c r="B984" s="198" t="s">
        <v>18347</v>
      </c>
      <c r="C984" s="198">
        <v>45355</v>
      </c>
      <c r="D984" t="s">
        <v>38470</v>
      </c>
      <c r="E984">
        <v>244.26</v>
      </c>
    </row>
    <row r="985" spans="1:5">
      <c r="A985" s="193" t="s">
        <v>28478</v>
      </c>
      <c r="B985" s="198" t="s">
        <v>18348</v>
      </c>
      <c r="C985" s="198">
        <v>45355</v>
      </c>
      <c r="D985" t="s">
        <v>38471</v>
      </c>
      <c r="E985">
        <v>10.65</v>
      </c>
    </row>
    <row r="986" spans="1:5">
      <c r="A986" s="193" t="s">
        <v>28480</v>
      </c>
      <c r="B986" s="198" t="s">
        <v>9754</v>
      </c>
      <c r="C986" s="198">
        <v>45355</v>
      </c>
      <c r="D986" t="s">
        <v>38470</v>
      </c>
      <c r="E986">
        <v>29.13</v>
      </c>
    </row>
    <row r="987" spans="1:5">
      <c r="A987" s="193" t="s">
        <v>28481</v>
      </c>
      <c r="B987" s="198" t="s">
        <v>10103</v>
      </c>
      <c r="C987" s="198">
        <v>45355</v>
      </c>
      <c r="D987" t="s">
        <v>38471</v>
      </c>
      <c r="E987">
        <v>18.399999999999999</v>
      </c>
    </row>
    <row r="988" spans="1:5">
      <c r="A988" s="193" t="s">
        <v>28085</v>
      </c>
      <c r="B988" s="198" t="s">
        <v>5025</v>
      </c>
      <c r="C988" s="198">
        <v>45355</v>
      </c>
      <c r="D988" t="s">
        <v>38359</v>
      </c>
      <c r="E988">
        <v>34.49</v>
      </c>
    </row>
    <row r="989" spans="1:5">
      <c r="A989" s="193" t="s">
        <v>27790</v>
      </c>
      <c r="B989" s="198" t="s">
        <v>5032</v>
      </c>
      <c r="C989" s="198">
        <v>45355</v>
      </c>
      <c r="D989" t="s">
        <v>38359</v>
      </c>
      <c r="E989">
        <v>13.85</v>
      </c>
    </row>
    <row r="990" spans="1:5">
      <c r="A990" s="193" t="s">
        <v>27790</v>
      </c>
      <c r="B990" s="198" t="s">
        <v>5032</v>
      </c>
      <c r="C990" s="198">
        <v>45355</v>
      </c>
      <c r="D990" t="s">
        <v>38359</v>
      </c>
      <c r="E990">
        <v>18.05</v>
      </c>
    </row>
    <row r="991" spans="1:5">
      <c r="A991" s="193" t="s">
        <v>28082</v>
      </c>
      <c r="B991" s="198" t="s">
        <v>7475</v>
      </c>
      <c r="C991" s="198">
        <v>45351</v>
      </c>
      <c r="D991" t="s">
        <v>38373</v>
      </c>
      <c r="E991">
        <v>0.38</v>
      </c>
    </row>
    <row r="992" spans="1:5">
      <c r="A992" s="193" t="s">
        <v>27822</v>
      </c>
      <c r="B992" s="198" t="s">
        <v>27428</v>
      </c>
      <c r="C992" s="198">
        <v>45351</v>
      </c>
      <c r="D992" t="s">
        <v>38373</v>
      </c>
      <c r="E992">
        <v>4.95</v>
      </c>
    </row>
    <row r="993" spans="1:5">
      <c r="A993" s="193" t="s">
        <v>28489</v>
      </c>
      <c r="B993" s="198" t="s">
        <v>10749</v>
      </c>
      <c r="C993" s="198">
        <v>45351</v>
      </c>
      <c r="D993" t="s">
        <v>38373</v>
      </c>
      <c r="E993">
        <v>34.950000000000003</v>
      </c>
    </row>
    <row r="994" spans="1:5">
      <c r="A994" s="193" t="s">
        <v>28485</v>
      </c>
      <c r="B994" s="198" t="s">
        <v>18312</v>
      </c>
      <c r="C994" s="198">
        <v>45351</v>
      </c>
      <c r="D994" t="s">
        <v>38411</v>
      </c>
      <c r="E994">
        <v>0.49</v>
      </c>
    </row>
    <row r="995" spans="1:5">
      <c r="A995" s="193" t="s">
        <v>21788</v>
      </c>
      <c r="B995" s="198" t="s">
        <v>7921</v>
      </c>
      <c r="C995" s="198">
        <v>45351</v>
      </c>
      <c r="D995" t="s">
        <v>38373</v>
      </c>
      <c r="E995">
        <v>0.95</v>
      </c>
    </row>
    <row r="996" spans="1:5">
      <c r="A996" s="193" t="s">
        <v>28488</v>
      </c>
      <c r="B996" s="198" t="s">
        <v>7835</v>
      </c>
      <c r="C996" s="198">
        <v>45351</v>
      </c>
      <c r="D996" t="s">
        <v>38373</v>
      </c>
      <c r="E996">
        <v>14.68</v>
      </c>
    </row>
    <row r="997" spans="1:5">
      <c r="A997" s="193" t="s">
        <v>28482</v>
      </c>
      <c r="B997" s="198" t="s">
        <v>6525</v>
      </c>
      <c r="C997" s="198">
        <v>45351</v>
      </c>
      <c r="D997" t="s">
        <v>38373</v>
      </c>
      <c r="E997">
        <v>35.049999999999997</v>
      </c>
    </row>
    <row r="998" spans="1:5">
      <c r="A998" s="193" t="s">
        <v>28063</v>
      </c>
      <c r="B998" s="198" t="s">
        <v>9937</v>
      </c>
      <c r="C998" s="198">
        <v>45351</v>
      </c>
      <c r="D998" t="s">
        <v>38411</v>
      </c>
      <c r="E998">
        <v>5.71</v>
      </c>
    </row>
    <row r="999" spans="1:5">
      <c r="A999" s="193" t="s">
        <v>28491</v>
      </c>
      <c r="B999" s="198" t="s">
        <v>8197</v>
      </c>
      <c r="C999" s="198">
        <v>45351</v>
      </c>
      <c r="D999" t="s">
        <v>38472</v>
      </c>
      <c r="E999">
        <v>20.9</v>
      </c>
    </row>
    <row r="1000" spans="1:5">
      <c r="A1000" s="193" t="s">
        <v>11953</v>
      </c>
      <c r="B1000" s="198" t="s">
        <v>8199</v>
      </c>
      <c r="C1000" s="198">
        <v>45351</v>
      </c>
      <c r="D1000" t="s">
        <v>38472</v>
      </c>
      <c r="E1000">
        <v>4.1500000000000004</v>
      </c>
    </row>
    <row r="1001" spans="1:5">
      <c r="A1001" s="193" t="s">
        <v>28483</v>
      </c>
      <c r="B1001" s="198" t="s">
        <v>6535</v>
      </c>
      <c r="C1001" s="198">
        <v>45351</v>
      </c>
      <c r="D1001" t="s">
        <v>38373</v>
      </c>
      <c r="E1001">
        <v>8.91</v>
      </c>
    </row>
    <row r="1002" spans="1:5">
      <c r="A1002" s="193" t="s">
        <v>28484</v>
      </c>
      <c r="B1002" s="198" t="s">
        <v>6536</v>
      </c>
      <c r="C1002" s="198">
        <v>45351</v>
      </c>
      <c r="D1002" t="s">
        <v>38373</v>
      </c>
      <c r="E1002">
        <v>0.76</v>
      </c>
    </row>
    <row r="1003" spans="1:5">
      <c r="A1003" s="193" t="s">
        <v>28486</v>
      </c>
      <c r="B1003" s="198" t="s">
        <v>6539</v>
      </c>
      <c r="C1003" s="198">
        <v>45351</v>
      </c>
      <c r="D1003" t="s">
        <v>38373</v>
      </c>
      <c r="E1003">
        <v>0.79</v>
      </c>
    </row>
    <row r="1004" spans="1:5">
      <c r="A1004" s="193" t="s">
        <v>28070</v>
      </c>
      <c r="B1004" s="198" t="s">
        <v>9941</v>
      </c>
      <c r="C1004" s="198">
        <v>45351</v>
      </c>
      <c r="D1004" t="s">
        <v>38411</v>
      </c>
      <c r="E1004">
        <v>4.7</v>
      </c>
    </row>
    <row r="1005" spans="1:5">
      <c r="A1005" s="193" t="s">
        <v>28065</v>
      </c>
      <c r="B1005" s="198" t="s">
        <v>9938</v>
      </c>
      <c r="C1005" s="198">
        <v>45351</v>
      </c>
      <c r="D1005" t="s">
        <v>38411</v>
      </c>
      <c r="E1005">
        <v>5.52</v>
      </c>
    </row>
    <row r="1006" spans="1:5">
      <c r="A1006" s="193" t="s">
        <v>28490</v>
      </c>
      <c r="B1006" s="198" t="s">
        <v>9827</v>
      </c>
      <c r="C1006" s="198">
        <v>45351</v>
      </c>
      <c r="D1006" t="s">
        <v>38472</v>
      </c>
      <c r="E1006">
        <v>7.75</v>
      </c>
    </row>
    <row r="1007" spans="1:5">
      <c r="A1007" s="193" t="s">
        <v>28487</v>
      </c>
      <c r="B1007" s="198" t="s">
        <v>10201</v>
      </c>
      <c r="C1007" s="198">
        <v>45351</v>
      </c>
      <c r="D1007" t="s">
        <v>38411</v>
      </c>
      <c r="E1007">
        <v>25.84</v>
      </c>
    </row>
    <row r="1008" spans="1:5">
      <c r="A1008" s="193" t="s">
        <v>28069</v>
      </c>
      <c r="B1008" s="198" t="s">
        <v>9940</v>
      </c>
      <c r="C1008" s="198">
        <v>45351</v>
      </c>
      <c r="D1008" t="s">
        <v>38411</v>
      </c>
      <c r="E1008">
        <v>0.76</v>
      </c>
    </row>
    <row r="1009" spans="1:5">
      <c r="A1009" s="193" t="s">
        <v>27882</v>
      </c>
      <c r="B1009" s="198" t="s">
        <v>5041</v>
      </c>
      <c r="C1009" s="198">
        <v>45349</v>
      </c>
      <c r="D1009" t="s">
        <v>38363</v>
      </c>
      <c r="E1009">
        <v>0.38</v>
      </c>
    </row>
    <row r="1010" spans="1:5">
      <c r="A1010" s="193" t="s">
        <v>28492</v>
      </c>
      <c r="B1010" s="198" t="s">
        <v>18311</v>
      </c>
      <c r="C1010" s="198">
        <v>45349</v>
      </c>
      <c r="D1010" t="s">
        <v>38466</v>
      </c>
      <c r="E1010">
        <v>0.81</v>
      </c>
    </row>
    <row r="1011" spans="1:5">
      <c r="A1011" s="193" t="s">
        <v>27782</v>
      </c>
      <c r="B1011" s="198" t="s">
        <v>5040</v>
      </c>
      <c r="C1011" s="198">
        <v>45349</v>
      </c>
      <c r="D1011" t="s">
        <v>38363</v>
      </c>
      <c r="E1011">
        <v>42</v>
      </c>
    </row>
    <row r="1012" spans="1:5">
      <c r="A1012" s="193" t="s">
        <v>27882</v>
      </c>
      <c r="B1012" s="198" t="s">
        <v>5041</v>
      </c>
      <c r="C1012" s="198">
        <v>45349</v>
      </c>
      <c r="D1012" t="s">
        <v>38363</v>
      </c>
      <c r="E1012">
        <v>0.49</v>
      </c>
    </row>
    <row r="1013" spans="1:5">
      <c r="A1013" s="193" t="s">
        <v>27996</v>
      </c>
      <c r="B1013" s="198" t="s">
        <v>5042</v>
      </c>
      <c r="C1013" s="198">
        <v>45349</v>
      </c>
      <c r="D1013" t="s">
        <v>38363</v>
      </c>
      <c r="E1013">
        <v>210.92</v>
      </c>
    </row>
    <row r="1014" spans="1:5">
      <c r="A1014" s="193" t="s">
        <v>28493</v>
      </c>
      <c r="B1014" s="198" t="s">
        <v>18310</v>
      </c>
      <c r="C1014" s="198">
        <v>45349</v>
      </c>
      <c r="D1014" t="s">
        <v>38466</v>
      </c>
      <c r="E1014">
        <v>0.25</v>
      </c>
    </row>
    <row r="1015" spans="1:5">
      <c r="A1015" s="193" t="s">
        <v>28522</v>
      </c>
      <c r="B1015" s="198" t="s">
        <v>8699</v>
      </c>
      <c r="C1015" s="198">
        <v>45348</v>
      </c>
      <c r="D1015" t="s">
        <v>38473</v>
      </c>
      <c r="E1015">
        <v>9.1999999999999993</v>
      </c>
    </row>
    <row r="1016" spans="1:5">
      <c r="A1016" s="193" t="s">
        <v>28494</v>
      </c>
      <c r="B1016" s="198" t="s">
        <v>7286</v>
      </c>
      <c r="C1016" s="198">
        <v>45348</v>
      </c>
      <c r="D1016" t="s">
        <v>38474</v>
      </c>
      <c r="E1016">
        <v>28.53</v>
      </c>
    </row>
    <row r="1017" spans="1:5">
      <c r="A1017" s="193" t="s">
        <v>28524</v>
      </c>
      <c r="B1017" s="198" t="s">
        <v>9969</v>
      </c>
      <c r="C1017" s="198">
        <v>45348</v>
      </c>
      <c r="D1017" t="s">
        <v>38475</v>
      </c>
      <c r="E1017">
        <v>225.81</v>
      </c>
    </row>
    <row r="1018" spans="1:5">
      <c r="A1018" s="193" t="s">
        <v>28528</v>
      </c>
      <c r="B1018" s="198" t="s">
        <v>7317</v>
      </c>
      <c r="C1018" s="198">
        <v>45348</v>
      </c>
      <c r="D1018" t="s">
        <v>38476</v>
      </c>
      <c r="E1018">
        <v>5.32</v>
      </c>
    </row>
    <row r="1019" spans="1:5">
      <c r="A1019" s="193" t="s">
        <v>28523</v>
      </c>
      <c r="B1019" s="198" t="s">
        <v>7319</v>
      </c>
      <c r="C1019" s="198">
        <v>45348</v>
      </c>
      <c r="D1019" t="s">
        <v>38476</v>
      </c>
      <c r="E1019">
        <v>12.95</v>
      </c>
    </row>
    <row r="1020" spans="1:5">
      <c r="A1020" s="193" t="s">
        <v>28510</v>
      </c>
      <c r="B1020" s="198" t="s">
        <v>18297</v>
      </c>
      <c r="C1020" s="198">
        <v>45348</v>
      </c>
      <c r="D1020" t="s">
        <v>38474</v>
      </c>
      <c r="E1020">
        <v>7.73</v>
      </c>
    </row>
    <row r="1021" spans="1:5">
      <c r="A1021" s="193" t="s">
        <v>28502</v>
      </c>
      <c r="B1021" s="198" t="s">
        <v>8103</v>
      </c>
      <c r="C1021" s="198">
        <v>45348</v>
      </c>
      <c r="D1021" t="s">
        <v>38477</v>
      </c>
      <c r="E1021">
        <v>91.8</v>
      </c>
    </row>
    <row r="1022" spans="1:5">
      <c r="A1022" s="193" t="s">
        <v>28511</v>
      </c>
      <c r="B1022" s="198" t="s">
        <v>18309</v>
      </c>
      <c r="C1022" s="198">
        <v>45348</v>
      </c>
      <c r="D1022" t="s">
        <v>38473</v>
      </c>
      <c r="E1022">
        <v>4.3499999999999996</v>
      </c>
    </row>
    <row r="1023" spans="1:5">
      <c r="A1023" s="193" t="s">
        <v>28500</v>
      </c>
      <c r="B1023" s="198" t="s">
        <v>18308</v>
      </c>
      <c r="C1023" s="198">
        <v>45348</v>
      </c>
      <c r="D1023" t="s">
        <v>38473</v>
      </c>
      <c r="E1023">
        <v>8.1199999999999992</v>
      </c>
    </row>
    <row r="1024" spans="1:5">
      <c r="A1024" s="193" t="s">
        <v>28499</v>
      </c>
      <c r="B1024" s="198" t="s">
        <v>18307</v>
      </c>
      <c r="C1024" s="198">
        <v>45348</v>
      </c>
      <c r="D1024" t="s">
        <v>38473</v>
      </c>
      <c r="E1024">
        <v>34.25</v>
      </c>
    </row>
    <row r="1025" spans="1:5">
      <c r="A1025" s="193" t="s">
        <v>28525</v>
      </c>
      <c r="B1025" s="198" t="s">
        <v>18306</v>
      </c>
      <c r="C1025" s="198">
        <v>45348</v>
      </c>
      <c r="D1025" t="s">
        <v>38473</v>
      </c>
      <c r="E1025">
        <v>4.93</v>
      </c>
    </row>
    <row r="1026" spans="1:5">
      <c r="A1026" s="193" t="s">
        <v>28519</v>
      </c>
      <c r="B1026" s="198" t="s">
        <v>18305</v>
      </c>
      <c r="C1026" s="198">
        <v>45348</v>
      </c>
      <c r="D1026" t="s">
        <v>38473</v>
      </c>
      <c r="E1026">
        <v>12.96</v>
      </c>
    </row>
    <row r="1027" spans="1:5">
      <c r="A1027" s="193" t="s">
        <v>28517</v>
      </c>
      <c r="B1027" s="198" t="s">
        <v>18304</v>
      </c>
      <c r="C1027" s="198">
        <v>45348</v>
      </c>
      <c r="D1027" t="s">
        <v>38473</v>
      </c>
      <c r="E1027">
        <v>13.8</v>
      </c>
    </row>
    <row r="1028" spans="1:5">
      <c r="A1028" s="193" t="s">
        <v>28514</v>
      </c>
      <c r="B1028" s="198" t="s">
        <v>18302</v>
      </c>
      <c r="C1028" s="198">
        <v>45348</v>
      </c>
      <c r="D1028" t="s">
        <v>38381</v>
      </c>
      <c r="E1028">
        <v>14.32</v>
      </c>
    </row>
    <row r="1029" spans="1:5">
      <c r="A1029" s="193" t="s">
        <v>28498</v>
      </c>
      <c r="B1029" s="198" t="s">
        <v>18301</v>
      </c>
      <c r="C1029" s="198">
        <v>45348</v>
      </c>
      <c r="D1029" t="s">
        <v>38381</v>
      </c>
      <c r="E1029">
        <v>4.5</v>
      </c>
    </row>
    <row r="1030" spans="1:5">
      <c r="A1030" s="193" t="s">
        <v>28504</v>
      </c>
      <c r="B1030" s="198" t="s">
        <v>18300</v>
      </c>
      <c r="C1030" s="198">
        <v>45348</v>
      </c>
      <c r="D1030" t="s">
        <v>38381</v>
      </c>
      <c r="E1030">
        <v>0.6</v>
      </c>
    </row>
    <row r="1031" spans="1:5">
      <c r="A1031" s="193" t="s">
        <v>28507</v>
      </c>
      <c r="B1031" s="198" t="s">
        <v>18294</v>
      </c>
      <c r="C1031" s="198">
        <v>45348</v>
      </c>
      <c r="D1031" t="s">
        <v>38474</v>
      </c>
      <c r="E1031">
        <v>35.5</v>
      </c>
    </row>
    <row r="1032" spans="1:5">
      <c r="A1032" s="193" t="s">
        <v>28495</v>
      </c>
      <c r="B1032" s="198" t="s">
        <v>18298</v>
      </c>
      <c r="C1032" s="198">
        <v>45348</v>
      </c>
      <c r="D1032" t="s">
        <v>38474</v>
      </c>
      <c r="E1032">
        <v>7.57</v>
      </c>
    </row>
    <row r="1033" spans="1:5">
      <c r="A1033" s="193" t="s">
        <v>28503</v>
      </c>
      <c r="B1033" s="198" t="s">
        <v>10612</v>
      </c>
      <c r="C1033" s="198">
        <v>45348</v>
      </c>
      <c r="D1033" t="s">
        <v>38474</v>
      </c>
      <c r="E1033">
        <v>9.36</v>
      </c>
    </row>
    <row r="1034" spans="1:5">
      <c r="A1034" s="193" t="s">
        <v>28509</v>
      </c>
      <c r="B1034" s="198" t="s">
        <v>18296</v>
      </c>
      <c r="C1034" s="198">
        <v>45348</v>
      </c>
      <c r="D1034" t="s">
        <v>38474</v>
      </c>
      <c r="E1034">
        <v>16.690000000000001</v>
      </c>
    </row>
    <row r="1035" spans="1:5">
      <c r="A1035" s="193" t="s">
        <v>28513</v>
      </c>
      <c r="B1035" s="198" t="s">
        <v>18303</v>
      </c>
      <c r="C1035" s="198">
        <v>45348</v>
      </c>
      <c r="D1035" t="s">
        <v>38381</v>
      </c>
      <c r="E1035">
        <v>12</v>
      </c>
    </row>
    <row r="1036" spans="1:5">
      <c r="A1036" s="193" t="s">
        <v>28508</v>
      </c>
      <c r="B1036" s="198" t="s">
        <v>18295</v>
      </c>
      <c r="C1036" s="198">
        <v>45348</v>
      </c>
      <c r="D1036" t="s">
        <v>38474</v>
      </c>
      <c r="E1036">
        <v>10.94</v>
      </c>
    </row>
    <row r="1037" spans="1:5">
      <c r="A1037" s="193" t="s">
        <v>28506</v>
      </c>
      <c r="B1037" s="198" t="s">
        <v>18293</v>
      </c>
      <c r="C1037" s="198">
        <v>45348</v>
      </c>
      <c r="D1037" t="s">
        <v>38474</v>
      </c>
      <c r="E1037">
        <v>7.58</v>
      </c>
    </row>
    <row r="1038" spans="1:5">
      <c r="A1038" s="193" t="s">
        <v>28520</v>
      </c>
      <c r="B1038" s="198" t="s">
        <v>8352</v>
      </c>
      <c r="C1038" s="198">
        <v>45348</v>
      </c>
      <c r="D1038" t="s">
        <v>38473</v>
      </c>
      <c r="E1038">
        <v>11.21</v>
      </c>
    </row>
    <row r="1039" spans="1:5">
      <c r="A1039" s="193" t="s">
        <v>28526</v>
      </c>
      <c r="B1039" s="198" t="s">
        <v>8502</v>
      </c>
      <c r="C1039" s="198">
        <v>45348</v>
      </c>
      <c r="D1039" t="s">
        <v>38473</v>
      </c>
      <c r="E1039">
        <v>265</v>
      </c>
    </row>
    <row r="1040" spans="1:5">
      <c r="A1040" s="193" t="s">
        <v>28497</v>
      </c>
      <c r="B1040" s="198" t="s">
        <v>10707</v>
      </c>
      <c r="C1040" s="198">
        <v>45348</v>
      </c>
      <c r="D1040" t="s">
        <v>38474</v>
      </c>
      <c r="E1040">
        <v>32.299999999999997</v>
      </c>
    </row>
    <row r="1041" spans="1:5">
      <c r="A1041" s="193" t="s">
        <v>28496</v>
      </c>
      <c r="B1041" s="198" t="s">
        <v>10705</v>
      </c>
      <c r="C1041" s="198">
        <v>45348</v>
      </c>
      <c r="D1041" t="s">
        <v>38474</v>
      </c>
      <c r="E1041">
        <v>0.68</v>
      </c>
    </row>
    <row r="1042" spans="1:5">
      <c r="A1042" s="193" t="s">
        <v>28521</v>
      </c>
      <c r="B1042" s="198" t="s">
        <v>27464</v>
      </c>
      <c r="C1042" s="198">
        <v>45348</v>
      </c>
      <c r="D1042" t="s">
        <v>38476</v>
      </c>
      <c r="E1042">
        <v>32.9</v>
      </c>
    </row>
    <row r="1043" spans="1:5">
      <c r="A1043" s="193" t="s">
        <v>28527</v>
      </c>
      <c r="B1043" s="198" t="s">
        <v>7007</v>
      </c>
      <c r="C1043" s="198">
        <v>45348</v>
      </c>
      <c r="D1043" t="s">
        <v>38473</v>
      </c>
      <c r="E1043">
        <v>29.6</v>
      </c>
    </row>
    <row r="1044" spans="1:5">
      <c r="A1044" s="193" t="s">
        <v>28501</v>
      </c>
      <c r="B1044" s="198" t="s">
        <v>10615</v>
      </c>
      <c r="C1044" s="198">
        <v>45348</v>
      </c>
      <c r="D1044" t="s">
        <v>38474</v>
      </c>
      <c r="E1044">
        <v>189</v>
      </c>
    </row>
    <row r="1045" spans="1:5">
      <c r="A1045" s="193" t="s">
        <v>28505</v>
      </c>
      <c r="B1045" s="198" t="s">
        <v>18299</v>
      </c>
      <c r="C1045" s="198">
        <v>45348</v>
      </c>
      <c r="D1045" t="s">
        <v>38381</v>
      </c>
      <c r="E1045">
        <v>16.34</v>
      </c>
    </row>
    <row r="1046" spans="1:5">
      <c r="A1046" s="193" t="s">
        <v>28516</v>
      </c>
      <c r="B1046" s="198" t="s">
        <v>9188</v>
      </c>
      <c r="C1046" s="198">
        <v>45348</v>
      </c>
      <c r="D1046" t="s">
        <v>38475</v>
      </c>
      <c r="E1046">
        <v>4.5</v>
      </c>
    </row>
    <row r="1047" spans="1:5">
      <c r="A1047" s="193" t="s">
        <v>28512</v>
      </c>
      <c r="B1047" s="198" t="s">
        <v>9017</v>
      </c>
      <c r="C1047" s="198">
        <v>45348</v>
      </c>
      <c r="D1047" t="s">
        <v>38475</v>
      </c>
      <c r="E1047">
        <v>10.69</v>
      </c>
    </row>
    <row r="1048" spans="1:5">
      <c r="A1048" s="193" t="s">
        <v>28518</v>
      </c>
      <c r="B1048" s="198" t="s">
        <v>9020</v>
      </c>
      <c r="C1048" s="198">
        <v>45348</v>
      </c>
      <c r="D1048" t="s">
        <v>38475</v>
      </c>
      <c r="E1048">
        <v>0.24</v>
      </c>
    </row>
    <row r="1049" spans="1:5">
      <c r="A1049" s="193" t="s">
        <v>15575</v>
      </c>
      <c r="B1049" s="198" t="s">
        <v>9296</v>
      </c>
      <c r="C1049" s="198">
        <v>45348</v>
      </c>
      <c r="D1049" t="s">
        <v>38475</v>
      </c>
      <c r="E1049">
        <v>3.25</v>
      </c>
    </row>
    <row r="1050" spans="1:5">
      <c r="A1050" s="193" t="s">
        <v>28515</v>
      </c>
      <c r="B1050" s="198" t="s">
        <v>18209</v>
      </c>
      <c r="C1050" s="198">
        <v>45348</v>
      </c>
      <c r="D1050" t="s">
        <v>38475</v>
      </c>
      <c r="E1050">
        <v>7.55</v>
      </c>
    </row>
    <row r="1051" spans="1:5">
      <c r="A1051" s="193" t="s">
        <v>27810</v>
      </c>
      <c r="B1051" s="198" t="s">
        <v>5045</v>
      </c>
      <c r="C1051" s="198">
        <v>45345</v>
      </c>
      <c r="D1051" t="s">
        <v>38368</v>
      </c>
      <c r="E1051">
        <v>12.28</v>
      </c>
    </row>
    <row r="1052" spans="1:5">
      <c r="A1052" s="193" t="s">
        <v>27810</v>
      </c>
      <c r="B1052" s="198" t="s">
        <v>5045</v>
      </c>
      <c r="C1052" s="198">
        <v>45345</v>
      </c>
      <c r="D1052" t="s">
        <v>38368</v>
      </c>
      <c r="E1052">
        <v>12.82</v>
      </c>
    </row>
    <row r="1053" spans="1:5">
      <c r="A1053" s="193" t="s">
        <v>27809</v>
      </c>
      <c r="B1053" s="198" t="s">
        <v>5046</v>
      </c>
      <c r="C1053" s="198">
        <v>45345</v>
      </c>
      <c r="D1053" t="s">
        <v>38368</v>
      </c>
      <c r="E1053">
        <v>204.1</v>
      </c>
    </row>
    <row r="1054" spans="1:5">
      <c r="A1054" s="193" t="s">
        <v>28074</v>
      </c>
      <c r="B1054" s="198" t="s">
        <v>8415</v>
      </c>
      <c r="C1054" s="198">
        <v>45345</v>
      </c>
      <c r="D1054" t="s">
        <v>38400</v>
      </c>
      <c r="E1054">
        <v>12.45</v>
      </c>
    </row>
    <row r="1055" spans="1:5">
      <c r="A1055" s="193" t="s">
        <v>15616</v>
      </c>
      <c r="B1055" s="198" t="s">
        <v>5053</v>
      </c>
      <c r="C1055" s="198">
        <v>45345</v>
      </c>
      <c r="D1055" t="s">
        <v>38368</v>
      </c>
      <c r="E1055">
        <v>7.31</v>
      </c>
    </row>
    <row r="1056" spans="1:5">
      <c r="A1056" s="193" t="s">
        <v>28530</v>
      </c>
      <c r="B1056" s="198" t="s">
        <v>5181</v>
      </c>
      <c r="C1056" s="198">
        <v>45345</v>
      </c>
      <c r="D1056" t="s">
        <v>38400</v>
      </c>
      <c r="E1056">
        <v>11.14</v>
      </c>
    </row>
    <row r="1057" spans="1:5">
      <c r="A1057" s="193" t="s">
        <v>27811</v>
      </c>
      <c r="B1057" s="198" t="s">
        <v>5044</v>
      </c>
      <c r="C1057" s="198">
        <v>45345</v>
      </c>
      <c r="D1057" t="s">
        <v>38368</v>
      </c>
      <c r="E1057">
        <v>7.95</v>
      </c>
    </row>
    <row r="1058" spans="1:5">
      <c r="A1058" s="193" t="s">
        <v>28531</v>
      </c>
      <c r="B1058" s="198" t="s">
        <v>5240</v>
      </c>
      <c r="C1058" s="198">
        <v>45345</v>
      </c>
      <c r="D1058" t="s">
        <v>38400</v>
      </c>
      <c r="E1058">
        <v>40.9</v>
      </c>
    </row>
    <row r="1059" spans="1:5">
      <c r="A1059" s="193" t="s">
        <v>28535</v>
      </c>
      <c r="B1059" s="198" t="s">
        <v>5037</v>
      </c>
      <c r="C1059" s="198">
        <v>45345</v>
      </c>
      <c r="D1059" t="s">
        <v>38368</v>
      </c>
      <c r="E1059">
        <v>4.55</v>
      </c>
    </row>
    <row r="1060" spans="1:5">
      <c r="A1060" s="193" t="s">
        <v>28072</v>
      </c>
      <c r="B1060" s="198" t="s">
        <v>5246</v>
      </c>
      <c r="C1060" s="198">
        <v>45345</v>
      </c>
      <c r="D1060" t="s">
        <v>38400</v>
      </c>
      <c r="E1060">
        <v>15.77</v>
      </c>
    </row>
    <row r="1061" spans="1:5">
      <c r="A1061" s="193" t="s">
        <v>28532</v>
      </c>
      <c r="B1061" s="198" t="s">
        <v>5275</v>
      </c>
      <c r="C1061" s="198">
        <v>45345</v>
      </c>
      <c r="D1061" t="s">
        <v>38400</v>
      </c>
      <c r="E1061">
        <v>5.88</v>
      </c>
    </row>
    <row r="1062" spans="1:5">
      <c r="A1062" s="193" t="s">
        <v>28533</v>
      </c>
      <c r="B1062" s="198" t="s">
        <v>5344</v>
      </c>
      <c r="C1062" s="198">
        <v>45345</v>
      </c>
      <c r="D1062" t="s">
        <v>38400</v>
      </c>
      <c r="E1062">
        <v>9.51</v>
      </c>
    </row>
    <row r="1063" spans="1:5">
      <c r="A1063" s="193" t="s">
        <v>17813</v>
      </c>
      <c r="B1063" s="198" t="s">
        <v>5540</v>
      </c>
      <c r="C1063" s="198">
        <v>45345</v>
      </c>
      <c r="D1063" t="s">
        <v>38400</v>
      </c>
      <c r="E1063">
        <v>24.9</v>
      </c>
    </row>
    <row r="1064" spans="1:5">
      <c r="A1064" s="193" t="s">
        <v>27898</v>
      </c>
      <c r="B1064" s="198" t="s">
        <v>5182</v>
      </c>
      <c r="C1064" s="198">
        <v>45345</v>
      </c>
      <c r="D1064" t="s">
        <v>38400</v>
      </c>
      <c r="E1064">
        <v>10.39</v>
      </c>
    </row>
    <row r="1065" spans="1:5">
      <c r="A1065" s="193" t="s">
        <v>28539</v>
      </c>
      <c r="B1065" s="198" t="s">
        <v>6034</v>
      </c>
      <c r="C1065" s="198">
        <v>45345</v>
      </c>
      <c r="D1065" t="s">
        <v>38400</v>
      </c>
      <c r="E1065">
        <v>7.5</v>
      </c>
    </row>
    <row r="1066" spans="1:5">
      <c r="A1066" s="193" t="s">
        <v>28185</v>
      </c>
      <c r="B1066" s="198" t="s">
        <v>6213</v>
      </c>
      <c r="C1066" s="198">
        <v>45345</v>
      </c>
      <c r="D1066" t="s">
        <v>38400</v>
      </c>
      <c r="E1066">
        <v>9.83</v>
      </c>
    </row>
    <row r="1067" spans="1:5">
      <c r="A1067" s="193" t="s">
        <v>28529</v>
      </c>
      <c r="B1067" s="198" t="s">
        <v>6395</v>
      </c>
      <c r="C1067" s="198">
        <v>45345</v>
      </c>
      <c r="D1067" t="s">
        <v>38400</v>
      </c>
      <c r="E1067">
        <v>34.659999999999997</v>
      </c>
    </row>
    <row r="1068" spans="1:5">
      <c r="A1068" s="193" t="s">
        <v>27804</v>
      </c>
      <c r="B1068" s="198" t="s">
        <v>5036</v>
      </c>
      <c r="C1068" s="198">
        <v>45345</v>
      </c>
      <c r="D1068" t="s">
        <v>38368</v>
      </c>
      <c r="E1068">
        <v>3.69</v>
      </c>
    </row>
    <row r="1069" spans="1:5">
      <c r="A1069" s="193" t="s">
        <v>27804</v>
      </c>
      <c r="B1069" s="198" t="s">
        <v>5036</v>
      </c>
      <c r="C1069" s="198">
        <v>45345</v>
      </c>
      <c r="D1069" t="s">
        <v>38368</v>
      </c>
      <c r="E1069">
        <v>6.5</v>
      </c>
    </row>
    <row r="1070" spans="1:5">
      <c r="A1070" s="193" t="s">
        <v>28071</v>
      </c>
      <c r="B1070" s="198" t="s">
        <v>6309</v>
      </c>
      <c r="C1070" s="198">
        <v>45345</v>
      </c>
      <c r="D1070" t="s">
        <v>38400</v>
      </c>
      <c r="E1070">
        <v>6.92</v>
      </c>
    </row>
    <row r="1071" spans="1:5">
      <c r="A1071" s="193" t="s">
        <v>28071</v>
      </c>
      <c r="B1071" s="198" t="s">
        <v>6309</v>
      </c>
      <c r="C1071" s="198">
        <v>45345</v>
      </c>
      <c r="D1071" t="s">
        <v>38400</v>
      </c>
      <c r="E1071">
        <v>0.8</v>
      </c>
    </row>
    <row r="1072" spans="1:5">
      <c r="A1072" s="193" t="s">
        <v>28018</v>
      </c>
      <c r="B1072" s="198" t="s">
        <v>6310</v>
      </c>
      <c r="C1072" s="198">
        <v>45345</v>
      </c>
      <c r="D1072" t="s">
        <v>38400</v>
      </c>
      <c r="E1072">
        <v>0.61</v>
      </c>
    </row>
    <row r="1073" spans="1:5">
      <c r="A1073" s="193" t="s">
        <v>28540</v>
      </c>
      <c r="B1073" s="198" t="s">
        <v>6311</v>
      </c>
      <c r="C1073" s="198">
        <v>45345</v>
      </c>
      <c r="D1073" t="s">
        <v>38400</v>
      </c>
      <c r="E1073">
        <v>14.23</v>
      </c>
    </row>
    <row r="1074" spans="1:5">
      <c r="A1074" s="193" t="s">
        <v>28541</v>
      </c>
      <c r="B1074" s="198" t="s">
        <v>6313</v>
      </c>
      <c r="C1074" s="198">
        <v>45345</v>
      </c>
      <c r="D1074" t="s">
        <v>38400</v>
      </c>
      <c r="E1074">
        <v>14.5</v>
      </c>
    </row>
    <row r="1075" spans="1:5">
      <c r="A1075" s="193" t="s">
        <v>28537</v>
      </c>
      <c r="B1075" s="198" t="s">
        <v>6348</v>
      </c>
      <c r="C1075" s="198">
        <v>45345</v>
      </c>
      <c r="D1075" t="s">
        <v>38400</v>
      </c>
      <c r="E1075">
        <v>0.69</v>
      </c>
    </row>
    <row r="1076" spans="1:5">
      <c r="A1076" s="193" t="s">
        <v>27805</v>
      </c>
      <c r="B1076" s="198" t="s">
        <v>5008</v>
      </c>
      <c r="C1076" s="198">
        <v>45345</v>
      </c>
      <c r="D1076" t="s">
        <v>38368</v>
      </c>
      <c r="E1076">
        <v>1</v>
      </c>
    </row>
    <row r="1077" spans="1:5">
      <c r="A1077" s="193" t="s">
        <v>28542</v>
      </c>
      <c r="B1077" s="198" t="s">
        <v>6391</v>
      </c>
      <c r="C1077" s="198">
        <v>45345</v>
      </c>
      <c r="D1077" t="s">
        <v>38400</v>
      </c>
      <c r="E1077">
        <v>41.37</v>
      </c>
    </row>
    <row r="1078" spans="1:5">
      <c r="A1078" s="193" t="s">
        <v>28529</v>
      </c>
      <c r="B1078" s="198" t="s">
        <v>6395</v>
      </c>
      <c r="C1078" s="198">
        <v>45345</v>
      </c>
      <c r="D1078" t="s">
        <v>38400</v>
      </c>
      <c r="E1078">
        <v>11.9</v>
      </c>
    </row>
    <row r="1079" spans="1:5">
      <c r="A1079" s="193" t="s">
        <v>28534</v>
      </c>
      <c r="B1079" s="198" t="s">
        <v>6212</v>
      </c>
      <c r="C1079" s="198">
        <v>45345</v>
      </c>
      <c r="D1079" t="s">
        <v>38400</v>
      </c>
      <c r="E1079">
        <v>3.06</v>
      </c>
    </row>
    <row r="1080" spans="1:5">
      <c r="A1080" s="193" t="s">
        <v>28042</v>
      </c>
      <c r="B1080" s="198" t="s">
        <v>5744</v>
      </c>
      <c r="C1080" s="198">
        <v>45345</v>
      </c>
      <c r="D1080" t="s">
        <v>38400</v>
      </c>
      <c r="E1080">
        <v>4.5999999999999996</v>
      </c>
    </row>
    <row r="1081" spans="1:5">
      <c r="A1081" s="193" t="s">
        <v>28375</v>
      </c>
      <c r="B1081" s="198" t="s">
        <v>5741</v>
      </c>
      <c r="C1081" s="198">
        <v>45345</v>
      </c>
      <c r="D1081" t="s">
        <v>38400</v>
      </c>
      <c r="E1081">
        <v>12.65</v>
      </c>
    </row>
    <row r="1082" spans="1:5">
      <c r="A1082" s="193" t="s">
        <v>28536</v>
      </c>
      <c r="B1082" s="198" t="s">
        <v>5745</v>
      </c>
      <c r="C1082" s="198">
        <v>45345</v>
      </c>
      <c r="D1082" t="s">
        <v>38400</v>
      </c>
      <c r="E1082">
        <v>8.4499999999999993</v>
      </c>
    </row>
    <row r="1083" spans="1:5">
      <c r="A1083" s="193" t="s">
        <v>27859</v>
      </c>
      <c r="B1083" s="198" t="s">
        <v>5826</v>
      </c>
      <c r="C1083" s="198">
        <v>45345</v>
      </c>
      <c r="D1083" t="s">
        <v>38400</v>
      </c>
      <c r="E1083">
        <v>8.9700000000000006</v>
      </c>
    </row>
    <row r="1084" spans="1:5">
      <c r="A1084" s="193" t="s">
        <v>28538</v>
      </c>
      <c r="B1084" s="198" t="s">
        <v>5967</v>
      </c>
      <c r="C1084" s="198">
        <v>45345</v>
      </c>
      <c r="D1084" t="s">
        <v>38400</v>
      </c>
      <c r="E1084">
        <v>26.2</v>
      </c>
    </row>
    <row r="1085" spans="1:5">
      <c r="A1085" s="193" t="s">
        <v>28547</v>
      </c>
      <c r="B1085" s="198" t="s">
        <v>6864</v>
      </c>
      <c r="C1085" s="198">
        <v>45344</v>
      </c>
      <c r="D1085" t="s">
        <v>38478</v>
      </c>
      <c r="E1085">
        <v>213.13</v>
      </c>
    </row>
    <row r="1086" spans="1:5">
      <c r="A1086" s="193" t="s">
        <v>28052</v>
      </c>
      <c r="B1086" s="198" t="s">
        <v>8575</v>
      </c>
      <c r="C1086" s="198">
        <v>45344</v>
      </c>
      <c r="D1086" t="s">
        <v>38407</v>
      </c>
      <c r="E1086">
        <v>24.57</v>
      </c>
    </row>
    <row r="1087" spans="1:5">
      <c r="A1087" s="193" t="s">
        <v>28549</v>
      </c>
      <c r="B1087" s="198" t="s">
        <v>6865</v>
      </c>
      <c r="C1087" s="198">
        <v>45344</v>
      </c>
      <c r="D1087" t="s">
        <v>38478</v>
      </c>
      <c r="E1087">
        <v>13.26</v>
      </c>
    </row>
    <row r="1088" spans="1:5">
      <c r="A1088" s="193" t="s">
        <v>28547</v>
      </c>
      <c r="B1088" s="198" t="s">
        <v>6864</v>
      </c>
      <c r="C1088" s="198">
        <v>45344</v>
      </c>
      <c r="D1088" t="s">
        <v>38478</v>
      </c>
      <c r="E1088">
        <v>9.44</v>
      </c>
    </row>
    <row r="1089" spans="1:5">
      <c r="A1089" s="193" t="s">
        <v>28543</v>
      </c>
      <c r="B1089" s="198" t="s">
        <v>27465</v>
      </c>
      <c r="C1089" s="198">
        <v>45344</v>
      </c>
      <c r="D1089" t="s">
        <v>38478</v>
      </c>
      <c r="E1089">
        <v>8.08</v>
      </c>
    </row>
    <row r="1090" spans="1:5">
      <c r="A1090" s="193" t="s">
        <v>28544</v>
      </c>
      <c r="B1090" s="198" t="s">
        <v>6873</v>
      </c>
      <c r="C1090" s="198">
        <v>45344</v>
      </c>
      <c r="D1090" t="s">
        <v>38478</v>
      </c>
      <c r="E1090">
        <v>6.61</v>
      </c>
    </row>
    <row r="1091" spans="1:5">
      <c r="A1091" s="193" t="s">
        <v>28545</v>
      </c>
      <c r="B1091" s="198" t="s">
        <v>10463</v>
      </c>
      <c r="C1091" s="198">
        <v>45344</v>
      </c>
      <c r="D1091" t="s">
        <v>38478</v>
      </c>
      <c r="E1091">
        <v>9.0299999999999994</v>
      </c>
    </row>
    <row r="1092" spans="1:5">
      <c r="A1092" s="193" t="s">
        <v>28546</v>
      </c>
      <c r="B1092" s="198" t="s">
        <v>10285</v>
      </c>
      <c r="C1092" s="198">
        <v>45344</v>
      </c>
      <c r="D1092" t="s">
        <v>38478</v>
      </c>
      <c r="E1092">
        <v>11.23</v>
      </c>
    </row>
    <row r="1093" spans="1:5">
      <c r="A1093" s="193" t="s">
        <v>28548</v>
      </c>
      <c r="B1093" s="198" t="s">
        <v>6866</v>
      </c>
      <c r="C1093" s="198">
        <v>45344</v>
      </c>
      <c r="D1093" t="s">
        <v>38478</v>
      </c>
      <c r="E1093">
        <v>10.45</v>
      </c>
    </row>
    <row r="1094" spans="1:5">
      <c r="A1094" s="193" t="s">
        <v>28556</v>
      </c>
      <c r="B1094" s="198" t="s">
        <v>18291</v>
      </c>
      <c r="C1094" s="198">
        <v>45343</v>
      </c>
      <c r="D1094" t="s">
        <v>38422</v>
      </c>
      <c r="E1094">
        <v>4.75</v>
      </c>
    </row>
    <row r="1095" spans="1:5">
      <c r="A1095" s="193" t="s">
        <v>28555</v>
      </c>
      <c r="B1095" s="198" t="s">
        <v>9072</v>
      </c>
      <c r="C1095" s="198">
        <v>45343</v>
      </c>
      <c r="D1095" t="s">
        <v>38422</v>
      </c>
      <c r="E1095">
        <v>8.64</v>
      </c>
    </row>
    <row r="1096" spans="1:5">
      <c r="A1096" s="193" t="s">
        <v>28553</v>
      </c>
      <c r="B1096" s="198" t="s">
        <v>10394</v>
      </c>
      <c r="C1096" s="198">
        <v>45343</v>
      </c>
      <c r="D1096" t="s">
        <v>38428</v>
      </c>
      <c r="E1096">
        <v>25.74</v>
      </c>
    </row>
    <row r="1097" spans="1:5">
      <c r="A1097" s="193" t="s">
        <v>28550</v>
      </c>
      <c r="B1097" s="198" t="s">
        <v>18290</v>
      </c>
      <c r="C1097" s="198">
        <v>45343</v>
      </c>
      <c r="D1097" t="s">
        <v>38422</v>
      </c>
      <c r="E1097">
        <v>4.49</v>
      </c>
    </row>
    <row r="1098" spans="1:5">
      <c r="A1098" s="193" t="s">
        <v>28467</v>
      </c>
      <c r="B1098" s="198" t="s">
        <v>27463</v>
      </c>
      <c r="C1098" s="198">
        <v>45343</v>
      </c>
      <c r="D1098" t="s">
        <v>38468</v>
      </c>
      <c r="E1098">
        <v>2.19</v>
      </c>
    </row>
    <row r="1099" spans="1:5">
      <c r="A1099" s="193" t="s">
        <v>28554</v>
      </c>
      <c r="B1099" s="198" t="s">
        <v>27466</v>
      </c>
      <c r="C1099" s="198">
        <v>45343</v>
      </c>
      <c r="D1099" t="s">
        <v>38422</v>
      </c>
      <c r="E1099">
        <v>13.59</v>
      </c>
    </row>
    <row r="1100" spans="1:5">
      <c r="A1100" s="193" t="s">
        <v>28199</v>
      </c>
      <c r="B1100" s="198" t="s">
        <v>10579</v>
      </c>
      <c r="C1100" s="198">
        <v>45343</v>
      </c>
      <c r="D1100" t="s">
        <v>38428</v>
      </c>
      <c r="E1100">
        <v>17.23</v>
      </c>
    </row>
    <row r="1101" spans="1:5">
      <c r="A1101" s="193" t="s">
        <v>28552</v>
      </c>
      <c r="B1101" s="198" t="s">
        <v>5309</v>
      </c>
      <c r="C1101" s="198">
        <v>45343</v>
      </c>
      <c r="D1101" t="s">
        <v>38428</v>
      </c>
      <c r="E1101">
        <v>33.93</v>
      </c>
    </row>
    <row r="1102" spans="1:5">
      <c r="A1102" s="193" t="s">
        <v>28201</v>
      </c>
      <c r="B1102" s="198" t="s">
        <v>10393</v>
      </c>
      <c r="C1102" s="198">
        <v>45343</v>
      </c>
      <c r="D1102" t="s">
        <v>38428</v>
      </c>
      <c r="E1102">
        <v>36.15</v>
      </c>
    </row>
    <row r="1103" spans="1:5">
      <c r="A1103" s="193" t="s">
        <v>28551</v>
      </c>
      <c r="B1103" s="198" t="s">
        <v>11248</v>
      </c>
      <c r="C1103" s="198">
        <v>45343</v>
      </c>
      <c r="D1103" t="s">
        <v>38422</v>
      </c>
      <c r="E1103">
        <v>26.13</v>
      </c>
    </row>
    <row r="1104" spans="1:5">
      <c r="A1104" s="193" t="s">
        <v>27774</v>
      </c>
      <c r="B1104" s="198" t="s">
        <v>4989</v>
      </c>
      <c r="C1104" s="198">
        <v>45343</v>
      </c>
      <c r="D1104" t="s">
        <v>38388</v>
      </c>
      <c r="E1104">
        <v>281.42</v>
      </c>
    </row>
    <row r="1105" spans="1:5">
      <c r="A1105" s="193" t="s">
        <v>28251</v>
      </c>
      <c r="B1105" s="198" t="s">
        <v>9247</v>
      </c>
      <c r="C1105" s="198">
        <v>45342</v>
      </c>
      <c r="D1105" t="s">
        <v>38420</v>
      </c>
      <c r="E1105">
        <v>2.84</v>
      </c>
    </row>
    <row r="1106" spans="1:5">
      <c r="A1106" s="193" t="s">
        <v>28560</v>
      </c>
      <c r="B1106" s="198" t="s">
        <v>6178</v>
      </c>
      <c r="C1106" s="198">
        <v>45342</v>
      </c>
      <c r="D1106" t="s">
        <v>38479</v>
      </c>
      <c r="E1106">
        <v>11.75</v>
      </c>
    </row>
    <row r="1107" spans="1:5">
      <c r="A1107" s="193" t="s">
        <v>28561</v>
      </c>
      <c r="B1107" s="198" t="s">
        <v>6173</v>
      </c>
      <c r="C1107" s="198">
        <v>45342</v>
      </c>
      <c r="D1107" t="s">
        <v>38479</v>
      </c>
      <c r="E1107">
        <v>4.8899999999999997</v>
      </c>
    </row>
    <row r="1108" spans="1:5">
      <c r="A1108" s="193" t="s">
        <v>28562</v>
      </c>
      <c r="B1108" s="198" t="s">
        <v>6172</v>
      </c>
      <c r="C1108" s="198">
        <v>45342</v>
      </c>
      <c r="D1108" t="s">
        <v>38479</v>
      </c>
      <c r="E1108">
        <v>3.1</v>
      </c>
    </row>
    <row r="1109" spans="1:5">
      <c r="A1109" s="193" t="s">
        <v>28558</v>
      </c>
      <c r="B1109" s="198" t="s">
        <v>6179</v>
      </c>
      <c r="C1109" s="198">
        <v>45342</v>
      </c>
      <c r="D1109" t="s">
        <v>38479</v>
      </c>
      <c r="E1109">
        <v>20.16</v>
      </c>
    </row>
    <row r="1110" spans="1:5">
      <c r="A1110" s="193" t="s">
        <v>28108</v>
      </c>
      <c r="B1110" s="198" t="s">
        <v>9242</v>
      </c>
      <c r="C1110" s="198">
        <v>45342</v>
      </c>
      <c r="D1110" t="s">
        <v>38420</v>
      </c>
      <c r="E1110">
        <v>11.64</v>
      </c>
    </row>
    <row r="1111" spans="1:5">
      <c r="A1111" s="193" t="s">
        <v>28559</v>
      </c>
      <c r="B1111" s="198" t="s">
        <v>9243</v>
      </c>
      <c r="C1111" s="198">
        <v>45342</v>
      </c>
      <c r="D1111" t="s">
        <v>38420</v>
      </c>
      <c r="E1111">
        <v>45.9</v>
      </c>
    </row>
    <row r="1112" spans="1:5">
      <c r="A1112" s="193" t="s">
        <v>28566</v>
      </c>
      <c r="B1112" s="198" t="s">
        <v>6397</v>
      </c>
      <c r="C1112" s="198">
        <v>45342</v>
      </c>
      <c r="D1112" t="s">
        <v>38479</v>
      </c>
      <c r="E1112">
        <v>40</v>
      </c>
    </row>
    <row r="1113" spans="1:5">
      <c r="A1113" s="193" t="s">
        <v>28241</v>
      </c>
      <c r="B1113" s="198" t="s">
        <v>9244</v>
      </c>
      <c r="C1113" s="198">
        <v>45342</v>
      </c>
      <c r="D1113" t="s">
        <v>38420</v>
      </c>
      <c r="E1113">
        <v>0.73</v>
      </c>
    </row>
    <row r="1114" spans="1:5">
      <c r="A1114" s="193" t="s">
        <v>28557</v>
      </c>
      <c r="B1114" s="198" t="s">
        <v>9246</v>
      </c>
      <c r="C1114" s="198">
        <v>45342</v>
      </c>
      <c r="D1114" t="s">
        <v>38420</v>
      </c>
      <c r="E1114">
        <v>80.63</v>
      </c>
    </row>
    <row r="1115" spans="1:5">
      <c r="A1115" s="193" t="s">
        <v>28240</v>
      </c>
      <c r="B1115" s="198" t="s">
        <v>9275</v>
      </c>
      <c r="C1115" s="198">
        <v>45342</v>
      </c>
      <c r="D1115" t="s">
        <v>38420</v>
      </c>
      <c r="E1115">
        <v>0.5</v>
      </c>
    </row>
    <row r="1116" spans="1:5">
      <c r="A1116" s="193" t="s">
        <v>28564</v>
      </c>
      <c r="B1116" s="198" t="s">
        <v>4945</v>
      </c>
      <c r="C1116" s="198">
        <v>45342</v>
      </c>
      <c r="D1116" t="s">
        <v>38479</v>
      </c>
      <c r="E1116">
        <v>8.9499999999999993</v>
      </c>
    </row>
    <row r="1117" spans="1:5">
      <c r="A1117" s="193" t="s">
        <v>28565</v>
      </c>
      <c r="B1117" s="198" t="s">
        <v>5738</v>
      </c>
      <c r="C1117" s="198">
        <v>45342</v>
      </c>
      <c r="D1117" t="s">
        <v>38479</v>
      </c>
      <c r="E1117">
        <v>11.5</v>
      </c>
    </row>
    <row r="1118" spans="1:5">
      <c r="A1118" s="193" t="s">
        <v>28231</v>
      </c>
      <c r="B1118" s="198" t="s">
        <v>11051</v>
      </c>
      <c r="C1118" s="198">
        <v>45342</v>
      </c>
      <c r="D1118" t="s">
        <v>38420</v>
      </c>
      <c r="E1118">
        <v>4.43</v>
      </c>
    </row>
    <row r="1119" spans="1:5">
      <c r="A1119" s="193" t="s">
        <v>28563</v>
      </c>
      <c r="B1119" s="198" t="s">
        <v>6170</v>
      </c>
      <c r="C1119" s="198">
        <v>45342</v>
      </c>
      <c r="D1119" t="s">
        <v>38479</v>
      </c>
      <c r="E1119">
        <v>24.78</v>
      </c>
    </row>
    <row r="1120" spans="1:5">
      <c r="A1120" s="193" t="s">
        <v>28569</v>
      </c>
      <c r="B1120" s="198" t="s">
        <v>10195</v>
      </c>
      <c r="C1120" s="198">
        <v>45341</v>
      </c>
      <c r="D1120" t="s">
        <v>38480</v>
      </c>
      <c r="E1120">
        <v>4.26</v>
      </c>
    </row>
    <row r="1121" spans="1:5">
      <c r="A1121" s="193" t="s">
        <v>28572</v>
      </c>
      <c r="B1121" s="198" t="s">
        <v>8555</v>
      </c>
      <c r="C1121" s="198">
        <v>45341</v>
      </c>
      <c r="D1121" t="s">
        <v>38481</v>
      </c>
      <c r="E1121">
        <v>34.25</v>
      </c>
    </row>
    <row r="1122" spans="1:5">
      <c r="A1122" s="193" t="s">
        <v>27806</v>
      </c>
      <c r="B1122" s="198" t="s">
        <v>5002</v>
      </c>
      <c r="C1122" s="198">
        <v>45341</v>
      </c>
      <c r="D1122" t="s">
        <v>38359</v>
      </c>
      <c r="E1122">
        <v>10.67</v>
      </c>
    </row>
    <row r="1123" spans="1:5">
      <c r="A1123" s="193" t="s">
        <v>28576</v>
      </c>
      <c r="B1123" s="198" t="s">
        <v>18223</v>
      </c>
      <c r="C1123" s="198">
        <v>45341</v>
      </c>
      <c r="D1123" t="s">
        <v>38481</v>
      </c>
      <c r="E1123">
        <v>27.7</v>
      </c>
    </row>
    <row r="1124" spans="1:5">
      <c r="A1124" s="193" t="s">
        <v>28574</v>
      </c>
      <c r="B1124" s="198" t="s">
        <v>18267</v>
      </c>
      <c r="C1124" s="198">
        <v>45341</v>
      </c>
      <c r="D1124" t="s">
        <v>38481</v>
      </c>
      <c r="E1124">
        <v>26.4</v>
      </c>
    </row>
    <row r="1125" spans="1:5">
      <c r="A1125" s="193" t="s">
        <v>27930</v>
      </c>
      <c r="B1125" s="198" t="s">
        <v>5003</v>
      </c>
      <c r="C1125" s="198">
        <v>45341</v>
      </c>
      <c r="D1125" t="s">
        <v>38359</v>
      </c>
      <c r="E1125">
        <v>39.36</v>
      </c>
    </row>
    <row r="1126" spans="1:5">
      <c r="A1126" s="193" t="s">
        <v>28570</v>
      </c>
      <c r="B1126" s="198" t="s">
        <v>18269</v>
      </c>
      <c r="C1126" s="198">
        <v>45341</v>
      </c>
      <c r="D1126" t="s">
        <v>38481</v>
      </c>
      <c r="E1126">
        <v>8.6999999999999993</v>
      </c>
    </row>
    <row r="1127" spans="1:5">
      <c r="A1127" s="193" t="s">
        <v>28567</v>
      </c>
      <c r="B1127" s="198" t="s">
        <v>9254</v>
      </c>
      <c r="C1127" s="198">
        <v>45341</v>
      </c>
      <c r="D1127" t="s">
        <v>38481</v>
      </c>
      <c r="E1127">
        <v>36.520000000000003</v>
      </c>
    </row>
    <row r="1128" spans="1:5">
      <c r="A1128" s="193" t="s">
        <v>28575</v>
      </c>
      <c r="B1128" s="198" t="s">
        <v>18222</v>
      </c>
      <c r="C1128" s="198">
        <v>45341</v>
      </c>
      <c r="D1128" t="s">
        <v>38481</v>
      </c>
      <c r="E1128">
        <v>22.29</v>
      </c>
    </row>
    <row r="1129" spans="1:5">
      <c r="A1129" s="193" t="s">
        <v>28571</v>
      </c>
      <c r="B1129" s="198" t="s">
        <v>18292</v>
      </c>
      <c r="C1129" s="198">
        <v>45341</v>
      </c>
      <c r="D1129" t="s">
        <v>38480</v>
      </c>
      <c r="E1129">
        <v>52.74</v>
      </c>
    </row>
    <row r="1130" spans="1:5">
      <c r="A1130" s="193" t="s">
        <v>28568</v>
      </c>
      <c r="B1130" s="198" t="s">
        <v>10200</v>
      </c>
      <c r="C1130" s="198">
        <v>45341</v>
      </c>
      <c r="D1130" t="s">
        <v>38480</v>
      </c>
      <c r="E1130">
        <v>14.59</v>
      </c>
    </row>
    <row r="1131" spans="1:5">
      <c r="A1131" s="193" t="s">
        <v>28573</v>
      </c>
      <c r="B1131" s="198" t="s">
        <v>8554</v>
      </c>
      <c r="C1131" s="198">
        <v>45341</v>
      </c>
      <c r="D1131" t="s">
        <v>38481</v>
      </c>
      <c r="E1131">
        <v>0</v>
      </c>
    </row>
    <row r="1132" spans="1:5">
      <c r="A1132" s="193" t="s">
        <v>28331</v>
      </c>
      <c r="B1132" s="198" t="s">
        <v>8734</v>
      </c>
      <c r="C1132" s="198">
        <v>45338</v>
      </c>
      <c r="D1132" t="s">
        <v>38442</v>
      </c>
      <c r="E1132">
        <v>36.5</v>
      </c>
    </row>
    <row r="1133" spans="1:5">
      <c r="A1133" s="193" t="s">
        <v>28326</v>
      </c>
      <c r="B1133" s="198" t="s">
        <v>9182</v>
      </c>
      <c r="C1133" s="198">
        <v>45338</v>
      </c>
      <c r="D1133" t="s">
        <v>38442</v>
      </c>
      <c r="E1133">
        <v>5.14</v>
      </c>
    </row>
    <row r="1134" spans="1:5">
      <c r="A1134" s="193" t="s">
        <v>28327</v>
      </c>
      <c r="B1134" s="198" t="s">
        <v>27454</v>
      </c>
      <c r="C1134" s="198">
        <v>45338</v>
      </c>
      <c r="D1134" t="s">
        <v>38442</v>
      </c>
      <c r="E1134">
        <v>6.25</v>
      </c>
    </row>
    <row r="1135" spans="1:5">
      <c r="A1135" s="193" t="s">
        <v>28578</v>
      </c>
      <c r="B1135" s="198" t="s">
        <v>9192</v>
      </c>
      <c r="C1135" s="198">
        <v>45338</v>
      </c>
      <c r="D1135" t="s">
        <v>38442</v>
      </c>
      <c r="E1135">
        <v>32.450000000000003</v>
      </c>
    </row>
    <row r="1136" spans="1:5">
      <c r="A1136" s="193" t="s">
        <v>28332</v>
      </c>
      <c r="B1136" s="198" t="s">
        <v>8732</v>
      </c>
      <c r="C1136" s="198">
        <v>45338</v>
      </c>
      <c r="D1136" t="s">
        <v>38442</v>
      </c>
      <c r="E1136">
        <v>0.36</v>
      </c>
    </row>
    <row r="1137" spans="1:5">
      <c r="A1137" s="193" t="s">
        <v>28330</v>
      </c>
      <c r="B1137" s="198" t="s">
        <v>9191</v>
      </c>
      <c r="C1137" s="198">
        <v>45338</v>
      </c>
      <c r="D1137" t="s">
        <v>38442</v>
      </c>
      <c r="E1137">
        <v>40.159999999999997</v>
      </c>
    </row>
    <row r="1138" spans="1:5">
      <c r="A1138" s="193" t="s">
        <v>28577</v>
      </c>
      <c r="B1138" s="198" t="s">
        <v>5455</v>
      </c>
      <c r="C1138" s="198">
        <v>45338</v>
      </c>
      <c r="D1138" t="s">
        <v>38376</v>
      </c>
      <c r="E1138">
        <v>16.75</v>
      </c>
    </row>
    <row r="1139" spans="1:5">
      <c r="A1139" s="193" t="s">
        <v>27782</v>
      </c>
      <c r="B1139" s="198" t="s">
        <v>5040</v>
      </c>
      <c r="C1139" s="198">
        <v>45338</v>
      </c>
      <c r="D1139" t="s">
        <v>38363</v>
      </c>
      <c r="E1139">
        <v>26.89</v>
      </c>
    </row>
    <row r="1140" spans="1:5">
      <c r="A1140" s="193" t="s">
        <v>28328</v>
      </c>
      <c r="B1140" s="198" t="s">
        <v>8731</v>
      </c>
      <c r="C1140" s="198">
        <v>45338</v>
      </c>
      <c r="D1140" t="s">
        <v>38442</v>
      </c>
      <c r="E1140">
        <v>5.4</v>
      </c>
    </row>
    <row r="1141" spans="1:5">
      <c r="A1141" s="193" t="s">
        <v>28579</v>
      </c>
      <c r="B1141" s="198" t="s">
        <v>11114</v>
      </c>
      <c r="C1141" s="198">
        <v>45337</v>
      </c>
      <c r="D1141" t="s">
        <v>38372</v>
      </c>
      <c r="E1141">
        <v>0</v>
      </c>
    </row>
    <row r="1142" spans="1:5">
      <c r="A1142" s="193" t="s">
        <v>27799</v>
      </c>
      <c r="B1142" s="198" t="s">
        <v>9811</v>
      </c>
      <c r="C1142" s="198">
        <v>45337</v>
      </c>
      <c r="D1142" t="s">
        <v>38373</v>
      </c>
      <c r="E1142">
        <v>1.18</v>
      </c>
    </row>
    <row r="1143" spans="1:5">
      <c r="A1143" s="193" t="s">
        <v>27813</v>
      </c>
      <c r="B1143" s="198" t="s">
        <v>8247</v>
      </c>
      <c r="C1143" s="198">
        <v>45337</v>
      </c>
      <c r="D1143" t="s">
        <v>38372</v>
      </c>
      <c r="E1143">
        <v>7.83</v>
      </c>
    </row>
    <row r="1144" spans="1:5">
      <c r="A1144" s="193" t="s">
        <v>28091</v>
      </c>
      <c r="B1144" s="198" t="s">
        <v>11129</v>
      </c>
      <c r="C1144" s="198">
        <v>45336</v>
      </c>
      <c r="D1144" t="s">
        <v>38416</v>
      </c>
      <c r="E1144">
        <v>30</v>
      </c>
    </row>
    <row r="1145" spans="1:5">
      <c r="A1145" s="193" t="s">
        <v>27790</v>
      </c>
      <c r="B1145" s="198" t="s">
        <v>5032</v>
      </c>
      <c r="C1145" s="198">
        <v>45335</v>
      </c>
      <c r="D1145" t="s">
        <v>38359</v>
      </c>
      <c r="E1145">
        <v>3.32</v>
      </c>
    </row>
    <row r="1146" spans="1:5">
      <c r="A1146" s="193" t="s">
        <v>27931</v>
      </c>
      <c r="B1146" s="198" t="s">
        <v>5016</v>
      </c>
      <c r="C1146" s="198">
        <v>45335</v>
      </c>
      <c r="D1146" t="s">
        <v>38359</v>
      </c>
      <c r="E1146">
        <v>1.1000000000000001</v>
      </c>
    </row>
    <row r="1147" spans="1:5">
      <c r="A1147" s="193" t="s">
        <v>27932</v>
      </c>
      <c r="B1147" s="198" t="s">
        <v>5028</v>
      </c>
      <c r="C1147" s="198">
        <v>45335</v>
      </c>
      <c r="D1147" t="s">
        <v>38359</v>
      </c>
      <c r="E1147">
        <v>6.58</v>
      </c>
    </row>
    <row r="1148" spans="1:5">
      <c r="A1148" s="193" t="s">
        <v>27808</v>
      </c>
      <c r="B1148" s="198" t="s">
        <v>11306</v>
      </c>
      <c r="C1148" s="198">
        <v>45335</v>
      </c>
      <c r="D1148" t="s">
        <v>38359</v>
      </c>
      <c r="E1148">
        <v>36.5</v>
      </c>
    </row>
    <row r="1149" spans="1:5">
      <c r="A1149" s="193" t="s">
        <v>28085</v>
      </c>
      <c r="B1149" s="198" t="s">
        <v>5025</v>
      </c>
      <c r="C1149" s="198">
        <v>45335</v>
      </c>
      <c r="D1149" t="s">
        <v>38359</v>
      </c>
      <c r="E1149">
        <v>7.77</v>
      </c>
    </row>
    <row r="1150" spans="1:5">
      <c r="A1150" s="193" t="s">
        <v>28041</v>
      </c>
      <c r="B1150" s="198" t="s">
        <v>4982</v>
      </c>
      <c r="C1150" s="198">
        <v>45326</v>
      </c>
      <c r="D1150" t="s">
        <v>38367</v>
      </c>
      <c r="E1150">
        <v>7.07</v>
      </c>
    </row>
    <row r="1151" spans="1:5">
      <c r="A1151" s="193" t="s">
        <v>28155</v>
      </c>
      <c r="B1151" s="198" t="s">
        <v>6308</v>
      </c>
      <c r="C1151" s="198">
        <v>45326</v>
      </c>
      <c r="D1151" t="s">
        <v>38367</v>
      </c>
      <c r="E1151">
        <v>223.25</v>
      </c>
    </row>
    <row r="1152" spans="1:5">
      <c r="A1152" s="193" t="s">
        <v>28590</v>
      </c>
      <c r="B1152" s="198" t="s">
        <v>6978</v>
      </c>
      <c r="C1152" s="198">
        <v>45324</v>
      </c>
      <c r="D1152" t="s">
        <v>38482</v>
      </c>
      <c r="E1152">
        <v>11.46</v>
      </c>
    </row>
    <row r="1153" spans="1:5">
      <c r="A1153" s="193" t="s">
        <v>28588</v>
      </c>
      <c r="B1153" s="198" t="s">
        <v>27467</v>
      </c>
      <c r="C1153" s="198">
        <v>45324</v>
      </c>
      <c r="D1153" t="s">
        <v>38482</v>
      </c>
      <c r="E1153">
        <v>20.37</v>
      </c>
    </row>
    <row r="1154" spans="1:5">
      <c r="A1154" s="193" t="s">
        <v>28585</v>
      </c>
      <c r="B1154" s="198" t="s">
        <v>6981</v>
      </c>
      <c r="C1154" s="198">
        <v>45324</v>
      </c>
      <c r="D1154" t="s">
        <v>38482</v>
      </c>
      <c r="E1154">
        <v>5.14</v>
      </c>
    </row>
    <row r="1155" spans="1:5">
      <c r="A1155" s="193" t="s">
        <v>28591</v>
      </c>
      <c r="B1155" s="198" t="s">
        <v>7105</v>
      </c>
      <c r="C1155" s="198">
        <v>45324</v>
      </c>
      <c r="D1155" t="s">
        <v>38483</v>
      </c>
      <c r="E1155">
        <v>10.86</v>
      </c>
    </row>
    <row r="1156" spans="1:5">
      <c r="A1156" s="193" t="s">
        <v>28589</v>
      </c>
      <c r="B1156" s="198" t="s">
        <v>9843</v>
      </c>
      <c r="C1156" s="198">
        <v>45324</v>
      </c>
      <c r="D1156" t="s">
        <v>38482</v>
      </c>
      <c r="E1156">
        <v>7.44</v>
      </c>
    </row>
    <row r="1157" spans="1:5">
      <c r="A1157" s="193" t="s">
        <v>28587</v>
      </c>
      <c r="B1157" s="198" t="s">
        <v>7103</v>
      </c>
      <c r="C1157" s="198">
        <v>45324</v>
      </c>
      <c r="D1157" t="s">
        <v>38483</v>
      </c>
      <c r="E1157">
        <v>11.14</v>
      </c>
    </row>
    <row r="1158" spans="1:5">
      <c r="A1158" s="193" t="s">
        <v>28586</v>
      </c>
      <c r="B1158" s="198" t="s">
        <v>11268</v>
      </c>
      <c r="C1158" s="198">
        <v>45324</v>
      </c>
      <c r="D1158" t="s">
        <v>38482</v>
      </c>
      <c r="E1158">
        <v>55</v>
      </c>
    </row>
    <row r="1159" spans="1:5">
      <c r="A1159" s="193" t="s">
        <v>27810</v>
      </c>
      <c r="B1159" s="198" t="s">
        <v>5045</v>
      </c>
      <c r="C1159" s="198">
        <v>45323</v>
      </c>
      <c r="D1159" t="s">
        <v>38368</v>
      </c>
      <c r="E1159">
        <v>32.9</v>
      </c>
    </row>
    <row r="1160" spans="1:5">
      <c r="A1160" s="193" t="s">
        <v>27811</v>
      </c>
      <c r="B1160" s="198" t="s">
        <v>5044</v>
      </c>
      <c r="C1160" s="198">
        <v>45323</v>
      </c>
      <c r="D1160" t="s">
        <v>38368</v>
      </c>
      <c r="E1160">
        <v>26.01</v>
      </c>
    </row>
    <row r="1161" spans="1:5">
      <c r="A1161" s="193" t="s">
        <v>27805</v>
      </c>
      <c r="B1161" s="198" t="s">
        <v>5008</v>
      </c>
      <c r="C1161" s="198">
        <v>45323</v>
      </c>
      <c r="D1161" t="s">
        <v>38368</v>
      </c>
      <c r="E1161">
        <v>7.3</v>
      </c>
    </row>
    <row r="1162" spans="1:5">
      <c r="A1162" s="193" t="s">
        <v>15616</v>
      </c>
      <c r="B1162" s="198" t="s">
        <v>5053</v>
      </c>
      <c r="C1162" s="198">
        <v>45323</v>
      </c>
      <c r="D1162" t="s">
        <v>38368</v>
      </c>
      <c r="E1162">
        <v>12.98</v>
      </c>
    </row>
    <row r="1163" spans="1:5">
      <c r="A1163" s="193" t="s">
        <v>27804</v>
      </c>
      <c r="B1163" s="198" t="s">
        <v>5036</v>
      </c>
      <c r="C1163" s="198">
        <v>45323</v>
      </c>
      <c r="D1163" t="s">
        <v>38368</v>
      </c>
      <c r="E1163">
        <v>0.82</v>
      </c>
    </row>
    <row r="1164" spans="1:5">
      <c r="A1164" s="193" t="s">
        <v>15601</v>
      </c>
      <c r="B1164" s="198" t="s">
        <v>5047</v>
      </c>
      <c r="C1164" s="198">
        <v>45323</v>
      </c>
      <c r="D1164" t="s">
        <v>38368</v>
      </c>
      <c r="E1164">
        <v>0.6</v>
      </c>
    </row>
    <row r="1165" spans="1:5">
      <c r="A1165" s="193" t="s">
        <v>28601</v>
      </c>
      <c r="B1165" s="198" t="s">
        <v>9255</v>
      </c>
      <c r="C1165" s="198">
        <v>45322</v>
      </c>
      <c r="D1165" t="s">
        <v>38375</v>
      </c>
      <c r="E1165">
        <v>5.27</v>
      </c>
    </row>
    <row r="1166" spans="1:5">
      <c r="A1166" s="193" t="s">
        <v>28610</v>
      </c>
      <c r="B1166" s="198" t="s">
        <v>7709</v>
      </c>
      <c r="C1166" s="198">
        <v>45322</v>
      </c>
      <c r="D1166" t="s">
        <v>38369</v>
      </c>
      <c r="E1166">
        <v>7.91</v>
      </c>
    </row>
    <row r="1167" spans="1:5">
      <c r="A1167" s="193" t="s">
        <v>28317</v>
      </c>
      <c r="B1167" s="198" t="s">
        <v>6731</v>
      </c>
      <c r="C1167" s="198">
        <v>45322</v>
      </c>
      <c r="D1167" t="s">
        <v>38369</v>
      </c>
      <c r="E1167">
        <v>0.65</v>
      </c>
    </row>
    <row r="1168" spans="1:5">
      <c r="A1168" s="193" t="s">
        <v>28611</v>
      </c>
      <c r="B1168" s="198" t="s">
        <v>7716</v>
      </c>
      <c r="C1168" s="198">
        <v>45322</v>
      </c>
      <c r="D1168" t="s">
        <v>38369</v>
      </c>
      <c r="E1168">
        <v>72.959999999999994</v>
      </c>
    </row>
    <row r="1169" spans="1:5">
      <c r="A1169" s="193" t="s">
        <v>28603</v>
      </c>
      <c r="B1169" s="198" t="s">
        <v>10338</v>
      </c>
      <c r="C1169" s="198">
        <v>45322</v>
      </c>
      <c r="D1169" t="s">
        <v>38375</v>
      </c>
      <c r="E1169">
        <v>8.32</v>
      </c>
    </row>
    <row r="1170" spans="1:5">
      <c r="A1170" s="193" t="s">
        <v>28604</v>
      </c>
      <c r="B1170" s="198" t="s">
        <v>7703</v>
      </c>
      <c r="C1170" s="198">
        <v>45322</v>
      </c>
      <c r="D1170" t="s">
        <v>38369</v>
      </c>
      <c r="E1170">
        <v>18.86</v>
      </c>
    </row>
    <row r="1171" spans="1:5">
      <c r="A1171" s="193" t="s">
        <v>15682</v>
      </c>
      <c r="B1171" s="198" t="s">
        <v>9277</v>
      </c>
      <c r="C1171" s="198">
        <v>45322</v>
      </c>
      <c r="D1171" t="s">
        <v>38375</v>
      </c>
      <c r="E1171">
        <v>72.13</v>
      </c>
    </row>
    <row r="1172" spans="1:5">
      <c r="A1172" s="193" t="s">
        <v>28110</v>
      </c>
      <c r="B1172" s="198" t="s">
        <v>5291</v>
      </c>
      <c r="C1172" s="198">
        <v>45322</v>
      </c>
      <c r="D1172" t="s">
        <v>38375</v>
      </c>
      <c r="E1172">
        <v>10.61</v>
      </c>
    </row>
    <row r="1173" spans="1:5">
      <c r="A1173" s="193" t="s">
        <v>28609</v>
      </c>
      <c r="B1173" s="198" t="s">
        <v>7708</v>
      </c>
      <c r="C1173" s="198">
        <v>45322</v>
      </c>
      <c r="D1173" t="s">
        <v>38369</v>
      </c>
      <c r="E1173">
        <v>4.75</v>
      </c>
    </row>
    <row r="1174" spans="1:5">
      <c r="A1174" s="193" t="s">
        <v>28313</v>
      </c>
      <c r="B1174" s="198" t="s">
        <v>10350</v>
      </c>
      <c r="C1174" s="198">
        <v>45322</v>
      </c>
      <c r="D1174" t="s">
        <v>38369</v>
      </c>
      <c r="E1174">
        <v>3.49</v>
      </c>
    </row>
    <row r="1175" spans="1:5">
      <c r="A1175" s="193" t="s">
        <v>11849</v>
      </c>
      <c r="B1175" s="198" t="s">
        <v>8395</v>
      </c>
      <c r="C1175" s="198">
        <v>45322</v>
      </c>
      <c r="D1175" t="s">
        <v>38369</v>
      </c>
      <c r="E1175">
        <v>4.05</v>
      </c>
    </row>
    <row r="1176" spans="1:5">
      <c r="A1176" s="193" t="s">
        <v>28599</v>
      </c>
      <c r="B1176" s="198" t="s">
        <v>9796</v>
      </c>
      <c r="C1176" s="198">
        <v>45322</v>
      </c>
      <c r="D1176" t="s">
        <v>38484</v>
      </c>
      <c r="E1176">
        <v>35.64</v>
      </c>
    </row>
    <row r="1177" spans="1:5">
      <c r="A1177" s="193" t="s">
        <v>28211</v>
      </c>
      <c r="B1177" s="198" t="s">
        <v>6694</v>
      </c>
      <c r="C1177" s="198">
        <v>45322</v>
      </c>
      <c r="D1177" t="s">
        <v>38379</v>
      </c>
      <c r="E1177">
        <v>13.91</v>
      </c>
    </row>
    <row r="1178" spans="1:5">
      <c r="A1178" s="193" t="s">
        <v>28592</v>
      </c>
      <c r="B1178" s="198" t="s">
        <v>10150</v>
      </c>
      <c r="C1178" s="198">
        <v>45322</v>
      </c>
      <c r="D1178" t="s">
        <v>38369</v>
      </c>
      <c r="E1178">
        <v>12.65</v>
      </c>
    </row>
    <row r="1179" spans="1:5">
      <c r="A1179" s="193" t="s">
        <v>27866</v>
      </c>
      <c r="B1179" s="198" t="s">
        <v>7881</v>
      </c>
      <c r="C1179" s="198">
        <v>45322</v>
      </c>
      <c r="D1179" t="s">
        <v>38379</v>
      </c>
      <c r="E1179">
        <v>20</v>
      </c>
    </row>
    <row r="1180" spans="1:5">
      <c r="A1180" s="193" t="s">
        <v>28217</v>
      </c>
      <c r="B1180" s="198" t="s">
        <v>7879</v>
      </c>
      <c r="C1180" s="198">
        <v>45322</v>
      </c>
      <c r="D1180" t="s">
        <v>38379</v>
      </c>
      <c r="E1180">
        <v>5</v>
      </c>
    </row>
    <row r="1181" spans="1:5">
      <c r="A1181" s="193" t="s">
        <v>27828</v>
      </c>
      <c r="B1181" s="198" t="s">
        <v>7155</v>
      </c>
      <c r="C1181" s="198">
        <v>45322</v>
      </c>
      <c r="D1181" t="s">
        <v>38375</v>
      </c>
      <c r="E1181">
        <v>6.03</v>
      </c>
    </row>
    <row r="1182" spans="1:5">
      <c r="A1182" s="193" t="s">
        <v>28607</v>
      </c>
      <c r="B1182" s="198" t="s">
        <v>8419</v>
      </c>
      <c r="C1182" s="198">
        <v>45322</v>
      </c>
      <c r="D1182" t="s">
        <v>38369</v>
      </c>
      <c r="E1182">
        <v>36.5</v>
      </c>
    </row>
    <row r="1183" spans="1:5">
      <c r="A1183" s="193" t="s">
        <v>28612</v>
      </c>
      <c r="B1183" s="198" t="s">
        <v>9274</v>
      </c>
      <c r="C1183" s="198">
        <v>45322</v>
      </c>
      <c r="D1183" t="s">
        <v>38484</v>
      </c>
      <c r="E1183">
        <v>7.6</v>
      </c>
    </row>
    <row r="1184" spans="1:5">
      <c r="A1184" s="193" t="s">
        <v>28605</v>
      </c>
      <c r="B1184" s="198" t="s">
        <v>6695</v>
      </c>
      <c r="C1184" s="198">
        <v>45322</v>
      </c>
      <c r="D1184" t="s">
        <v>38379</v>
      </c>
      <c r="E1184">
        <v>0.55000000000000004</v>
      </c>
    </row>
    <row r="1185" spans="1:5">
      <c r="A1185" s="193" t="s">
        <v>28386</v>
      </c>
      <c r="B1185" s="198" t="s">
        <v>7187</v>
      </c>
      <c r="C1185" s="198">
        <v>45322</v>
      </c>
      <c r="D1185" t="s">
        <v>38369</v>
      </c>
      <c r="E1185">
        <v>13</v>
      </c>
    </row>
    <row r="1186" spans="1:5">
      <c r="A1186" s="193" t="s">
        <v>28596</v>
      </c>
      <c r="B1186" s="198" t="s">
        <v>9795</v>
      </c>
      <c r="C1186" s="198">
        <v>45322</v>
      </c>
      <c r="D1186" t="s">
        <v>38484</v>
      </c>
      <c r="E1186">
        <v>22</v>
      </c>
    </row>
    <row r="1187" spans="1:5">
      <c r="A1187" s="193" t="s">
        <v>28608</v>
      </c>
      <c r="B1187" s="198" t="s">
        <v>7704</v>
      </c>
      <c r="C1187" s="198">
        <v>45322</v>
      </c>
      <c r="D1187" t="s">
        <v>38369</v>
      </c>
      <c r="E1187">
        <v>10.69</v>
      </c>
    </row>
    <row r="1188" spans="1:5">
      <c r="A1188" s="193" t="s">
        <v>28230</v>
      </c>
      <c r="B1188" s="198" t="s">
        <v>8985</v>
      </c>
      <c r="C1188" s="198">
        <v>45322</v>
      </c>
      <c r="D1188" t="s">
        <v>38379</v>
      </c>
      <c r="E1188">
        <v>7.77</v>
      </c>
    </row>
    <row r="1189" spans="1:5">
      <c r="A1189" s="193" t="s">
        <v>28598</v>
      </c>
      <c r="B1189" s="198" t="s">
        <v>10497</v>
      </c>
      <c r="C1189" s="198">
        <v>45322</v>
      </c>
      <c r="D1189" t="s">
        <v>38369</v>
      </c>
      <c r="E1189">
        <v>68.959999999999994</v>
      </c>
    </row>
    <row r="1190" spans="1:5">
      <c r="A1190" s="193" t="s">
        <v>28306</v>
      </c>
      <c r="B1190" s="198" t="s">
        <v>6639</v>
      </c>
      <c r="C1190" s="198">
        <v>45322</v>
      </c>
      <c r="D1190" t="s">
        <v>38369</v>
      </c>
      <c r="E1190">
        <v>10.67</v>
      </c>
    </row>
    <row r="1191" spans="1:5">
      <c r="A1191" s="193" t="s">
        <v>28226</v>
      </c>
      <c r="B1191" s="198" t="s">
        <v>8182</v>
      </c>
      <c r="C1191" s="198">
        <v>45322</v>
      </c>
      <c r="D1191" t="s">
        <v>38379</v>
      </c>
      <c r="E1191">
        <v>0.63</v>
      </c>
    </row>
    <row r="1192" spans="1:5">
      <c r="A1192" s="193" t="s">
        <v>28076</v>
      </c>
      <c r="B1192" s="198" t="s">
        <v>6906</v>
      </c>
      <c r="C1192" s="198">
        <v>45322</v>
      </c>
      <c r="D1192" t="s">
        <v>38410</v>
      </c>
      <c r="E1192">
        <v>31.9</v>
      </c>
    </row>
    <row r="1193" spans="1:5">
      <c r="A1193" s="193" t="s">
        <v>28060</v>
      </c>
      <c r="B1193" s="198" t="s">
        <v>6787</v>
      </c>
      <c r="C1193" s="198">
        <v>45322</v>
      </c>
      <c r="D1193" t="s">
        <v>38410</v>
      </c>
      <c r="E1193">
        <v>15.44</v>
      </c>
    </row>
    <row r="1194" spans="1:5">
      <c r="A1194" s="193" t="s">
        <v>28600</v>
      </c>
      <c r="B1194" s="198" t="s">
        <v>10611</v>
      </c>
      <c r="C1194" s="198">
        <v>45322</v>
      </c>
      <c r="D1194" t="s">
        <v>38375</v>
      </c>
      <c r="E1194">
        <v>0.79</v>
      </c>
    </row>
    <row r="1195" spans="1:5">
      <c r="A1195" s="193" t="s">
        <v>27812</v>
      </c>
      <c r="B1195" s="198" t="s">
        <v>6640</v>
      </c>
      <c r="C1195" s="198">
        <v>45322</v>
      </c>
      <c r="D1195" t="s">
        <v>38369</v>
      </c>
      <c r="E1195">
        <v>21.9</v>
      </c>
    </row>
    <row r="1196" spans="1:5">
      <c r="A1196" s="193" t="s">
        <v>28397</v>
      </c>
      <c r="B1196" s="198" t="s">
        <v>27461</v>
      </c>
      <c r="C1196" s="198">
        <v>45322</v>
      </c>
      <c r="D1196" t="s">
        <v>38369</v>
      </c>
      <c r="E1196">
        <v>63.36</v>
      </c>
    </row>
    <row r="1197" spans="1:5">
      <c r="A1197" s="193" t="s">
        <v>27936</v>
      </c>
      <c r="B1197" s="198" t="s">
        <v>5836</v>
      </c>
      <c r="C1197" s="198">
        <v>45322</v>
      </c>
      <c r="D1197" t="s">
        <v>38414</v>
      </c>
      <c r="E1197">
        <v>46.22</v>
      </c>
    </row>
    <row r="1198" spans="1:5">
      <c r="A1198" s="193" t="s">
        <v>28614</v>
      </c>
      <c r="B1198" s="198" t="s">
        <v>9058</v>
      </c>
      <c r="C1198" s="198">
        <v>45322</v>
      </c>
      <c r="D1198" t="s">
        <v>38484</v>
      </c>
      <c r="E1198">
        <v>1.26</v>
      </c>
    </row>
    <row r="1199" spans="1:5">
      <c r="A1199" s="193" t="s">
        <v>28602</v>
      </c>
      <c r="B1199" s="198" t="s">
        <v>6658</v>
      </c>
      <c r="C1199" s="198">
        <v>45322</v>
      </c>
      <c r="D1199" t="s">
        <v>38369</v>
      </c>
      <c r="E1199">
        <v>26.79</v>
      </c>
    </row>
    <row r="1200" spans="1:5">
      <c r="A1200" s="193" t="s">
        <v>28399</v>
      </c>
      <c r="B1200" s="198" t="s">
        <v>18204</v>
      </c>
      <c r="C1200" s="198">
        <v>45322</v>
      </c>
      <c r="D1200" t="s">
        <v>38369</v>
      </c>
      <c r="E1200">
        <v>8.9499999999999993</v>
      </c>
    </row>
    <row r="1201" spans="1:5">
      <c r="A1201" s="193" t="s">
        <v>28616</v>
      </c>
      <c r="B1201" s="198" t="s">
        <v>7157</v>
      </c>
      <c r="C1201" s="198">
        <v>45322</v>
      </c>
      <c r="D1201" t="s">
        <v>38369</v>
      </c>
      <c r="E1201">
        <v>7.65</v>
      </c>
    </row>
    <row r="1202" spans="1:5">
      <c r="A1202" s="193" t="s">
        <v>28606</v>
      </c>
      <c r="B1202" s="198" t="s">
        <v>8759</v>
      </c>
      <c r="C1202" s="198">
        <v>45322</v>
      </c>
      <c r="D1202" t="s">
        <v>38375</v>
      </c>
      <c r="E1202">
        <v>10.44</v>
      </c>
    </row>
    <row r="1203" spans="1:5">
      <c r="A1203" s="193" t="s">
        <v>28597</v>
      </c>
      <c r="B1203" s="198" t="s">
        <v>6647</v>
      </c>
      <c r="C1203" s="198">
        <v>45322</v>
      </c>
      <c r="D1203" t="s">
        <v>38369</v>
      </c>
      <c r="E1203">
        <v>7.77</v>
      </c>
    </row>
    <row r="1204" spans="1:5">
      <c r="A1204" s="193" t="s">
        <v>28115</v>
      </c>
      <c r="B1204" s="198" t="s">
        <v>7290</v>
      </c>
      <c r="C1204" s="198">
        <v>45322</v>
      </c>
      <c r="D1204" t="s">
        <v>38375</v>
      </c>
      <c r="E1204">
        <v>44.58</v>
      </c>
    </row>
    <row r="1205" spans="1:5">
      <c r="A1205" s="193" t="s">
        <v>27825</v>
      </c>
      <c r="B1205" s="198" t="s">
        <v>10609</v>
      </c>
      <c r="C1205" s="198">
        <v>45322</v>
      </c>
      <c r="D1205" t="s">
        <v>38375</v>
      </c>
      <c r="E1205">
        <v>24.93</v>
      </c>
    </row>
    <row r="1206" spans="1:5">
      <c r="A1206" s="193" t="s">
        <v>28048</v>
      </c>
      <c r="B1206" s="198" t="s">
        <v>27447</v>
      </c>
      <c r="C1206" s="198">
        <v>45322</v>
      </c>
      <c r="D1206" t="s">
        <v>38369</v>
      </c>
      <c r="E1206">
        <v>0.57999999999999996</v>
      </c>
    </row>
    <row r="1207" spans="1:5">
      <c r="A1207" s="193" t="s">
        <v>28114</v>
      </c>
      <c r="B1207" s="198" t="s">
        <v>7180</v>
      </c>
      <c r="C1207" s="198">
        <v>45322</v>
      </c>
      <c r="D1207" t="s">
        <v>38375</v>
      </c>
      <c r="E1207">
        <v>63.9</v>
      </c>
    </row>
    <row r="1208" spans="1:5">
      <c r="A1208" s="193" t="s">
        <v>28213</v>
      </c>
      <c r="B1208" s="198" t="s">
        <v>7091</v>
      </c>
      <c r="C1208" s="198">
        <v>45322</v>
      </c>
      <c r="D1208" t="s">
        <v>38379</v>
      </c>
      <c r="E1208">
        <v>6.35</v>
      </c>
    </row>
    <row r="1209" spans="1:5">
      <c r="A1209" s="193" t="s">
        <v>28297</v>
      </c>
      <c r="B1209" s="198" t="s">
        <v>27451</v>
      </c>
      <c r="C1209" s="198">
        <v>45322</v>
      </c>
      <c r="D1209" t="s">
        <v>38369</v>
      </c>
      <c r="E1209">
        <v>16.5</v>
      </c>
    </row>
    <row r="1210" spans="1:5">
      <c r="A1210" s="193" t="s">
        <v>28384</v>
      </c>
      <c r="B1210" s="198" t="s">
        <v>6641</v>
      </c>
      <c r="C1210" s="198">
        <v>45322</v>
      </c>
      <c r="D1210" t="s">
        <v>38369</v>
      </c>
      <c r="E1210">
        <v>0.6</v>
      </c>
    </row>
    <row r="1211" spans="1:5">
      <c r="A1211" s="193" t="s">
        <v>28301</v>
      </c>
      <c r="B1211" s="198" t="s">
        <v>27452</v>
      </c>
      <c r="C1211" s="198">
        <v>45322</v>
      </c>
      <c r="D1211" t="s">
        <v>38369</v>
      </c>
      <c r="E1211">
        <v>0</v>
      </c>
    </row>
    <row r="1212" spans="1:5">
      <c r="A1212" s="193" t="s">
        <v>28068</v>
      </c>
      <c r="B1212" s="198" t="s">
        <v>9295</v>
      </c>
      <c r="C1212" s="198">
        <v>45322</v>
      </c>
      <c r="D1212" t="s">
        <v>38410</v>
      </c>
      <c r="E1212">
        <v>9.4600000000000009</v>
      </c>
    </row>
    <row r="1213" spans="1:5">
      <c r="A1213" s="193" t="s">
        <v>28595</v>
      </c>
      <c r="B1213" s="198" t="s">
        <v>6644</v>
      </c>
      <c r="C1213" s="198">
        <v>45322</v>
      </c>
      <c r="D1213" t="s">
        <v>38369</v>
      </c>
      <c r="E1213">
        <v>9.3699999999999992</v>
      </c>
    </row>
    <row r="1214" spans="1:5">
      <c r="A1214" s="193" t="s">
        <v>28613</v>
      </c>
      <c r="B1214" s="198" t="s">
        <v>9212</v>
      </c>
      <c r="C1214" s="198">
        <v>45322</v>
      </c>
      <c r="D1214" t="s">
        <v>38484</v>
      </c>
      <c r="E1214">
        <v>4.91</v>
      </c>
    </row>
    <row r="1215" spans="1:5">
      <c r="A1215" s="193" t="s">
        <v>28115</v>
      </c>
      <c r="B1215" s="198" t="s">
        <v>7290</v>
      </c>
      <c r="C1215" s="198">
        <v>45322</v>
      </c>
      <c r="D1215" t="s">
        <v>38375</v>
      </c>
      <c r="E1215">
        <v>5.35</v>
      </c>
    </row>
    <row r="1216" spans="1:5">
      <c r="A1216" s="193" t="s">
        <v>28594</v>
      </c>
      <c r="B1216" s="198" t="s">
        <v>9213</v>
      </c>
      <c r="C1216" s="198">
        <v>45322</v>
      </c>
      <c r="D1216" t="s">
        <v>38484</v>
      </c>
      <c r="E1216">
        <v>13.76</v>
      </c>
    </row>
    <row r="1217" spans="1:5">
      <c r="A1217" s="193" t="s">
        <v>28615</v>
      </c>
      <c r="B1217" s="198" t="s">
        <v>7218</v>
      </c>
      <c r="C1217" s="198">
        <v>45322</v>
      </c>
      <c r="D1217" t="s">
        <v>38375</v>
      </c>
      <c r="E1217">
        <v>0.74</v>
      </c>
    </row>
    <row r="1218" spans="1:5">
      <c r="A1218" s="193" t="s">
        <v>28593</v>
      </c>
      <c r="B1218" s="198" t="s">
        <v>9214</v>
      </c>
      <c r="C1218" s="198">
        <v>45322</v>
      </c>
      <c r="D1218" t="s">
        <v>38484</v>
      </c>
      <c r="E1218">
        <v>34.43</v>
      </c>
    </row>
    <row r="1219" spans="1:5">
      <c r="A1219" s="193" t="s">
        <v>28307</v>
      </c>
      <c r="B1219" s="198" t="s">
        <v>6638</v>
      </c>
      <c r="C1219" s="198">
        <v>45322</v>
      </c>
      <c r="D1219" t="s">
        <v>38369</v>
      </c>
      <c r="E1219">
        <v>34.25</v>
      </c>
    </row>
    <row r="1220" spans="1:5">
      <c r="A1220" s="193" t="s">
        <v>28316</v>
      </c>
      <c r="B1220" s="198" t="s">
        <v>6732</v>
      </c>
      <c r="C1220" s="198">
        <v>45322</v>
      </c>
      <c r="D1220" t="s">
        <v>38369</v>
      </c>
      <c r="E1220">
        <v>0.79</v>
      </c>
    </row>
    <row r="1221" spans="1:5">
      <c r="A1221" s="193" t="s">
        <v>28228</v>
      </c>
      <c r="B1221" s="198" t="s">
        <v>8565</v>
      </c>
      <c r="C1221" s="198">
        <v>45322</v>
      </c>
      <c r="D1221" t="s">
        <v>38379</v>
      </c>
      <c r="E1221">
        <v>44.74</v>
      </c>
    </row>
    <row r="1222" spans="1:5">
      <c r="A1222" s="193" t="s">
        <v>28150</v>
      </c>
      <c r="B1222" s="198" t="s">
        <v>27449</v>
      </c>
      <c r="C1222" s="198">
        <v>45321</v>
      </c>
      <c r="D1222" t="s">
        <v>38425</v>
      </c>
      <c r="E1222">
        <v>16.32</v>
      </c>
    </row>
    <row r="1223" spans="1:5">
      <c r="A1223" s="193" t="s">
        <v>28170</v>
      </c>
      <c r="B1223" s="198" t="s">
        <v>7664</v>
      </c>
      <c r="C1223" s="198">
        <v>45321</v>
      </c>
      <c r="D1223" t="s">
        <v>38425</v>
      </c>
      <c r="E1223">
        <v>0.8</v>
      </c>
    </row>
    <row r="1224" spans="1:5">
      <c r="A1224" s="193" t="s">
        <v>27790</v>
      </c>
      <c r="B1224" s="198" t="s">
        <v>5032</v>
      </c>
      <c r="C1224" s="198">
        <v>45321</v>
      </c>
      <c r="D1224" t="s">
        <v>38359</v>
      </c>
      <c r="E1224">
        <v>1.1499999999999999</v>
      </c>
    </row>
    <row r="1225" spans="1:5">
      <c r="A1225" s="193" t="s">
        <v>28623</v>
      </c>
      <c r="B1225" s="198" t="s">
        <v>18217</v>
      </c>
      <c r="C1225" s="198">
        <v>45321</v>
      </c>
      <c r="D1225" t="s">
        <v>38485</v>
      </c>
      <c r="E1225">
        <v>35.42</v>
      </c>
    </row>
    <row r="1226" spans="1:5">
      <c r="A1226" s="193" t="s">
        <v>28622</v>
      </c>
      <c r="B1226" s="198" t="s">
        <v>8606</v>
      </c>
      <c r="C1226" s="198">
        <v>45321</v>
      </c>
      <c r="D1226" t="s">
        <v>38425</v>
      </c>
      <c r="E1226">
        <v>0.67</v>
      </c>
    </row>
    <row r="1227" spans="1:5">
      <c r="A1227" s="193" t="s">
        <v>28085</v>
      </c>
      <c r="B1227" s="198" t="s">
        <v>5025</v>
      </c>
      <c r="C1227" s="198">
        <v>45321</v>
      </c>
      <c r="D1227" t="s">
        <v>38359</v>
      </c>
      <c r="E1227">
        <v>37</v>
      </c>
    </row>
    <row r="1228" spans="1:5">
      <c r="A1228" s="193" t="s">
        <v>28149</v>
      </c>
      <c r="B1228" s="198" t="s">
        <v>7092</v>
      </c>
      <c r="C1228" s="198">
        <v>45321</v>
      </c>
      <c r="D1228" t="s">
        <v>38425</v>
      </c>
      <c r="E1228">
        <v>14.95</v>
      </c>
    </row>
    <row r="1229" spans="1:5">
      <c r="A1229" s="193" t="s">
        <v>28618</v>
      </c>
      <c r="B1229" s="198" t="s">
        <v>27468</v>
      </c>
      <c r="C1229" s="198">
        <v>45321</v>
      </c>
      <c r="D1229" t="s">
        <v>38485</v>
      </c>
      <c r="E1229">
        <v>10.08</v>
      </c>
    </row>
    <row r="1230" spans="1:5">
      <c r="A1230" s="193" t="s">
        <v>27932</v>
      </c>
      <c r="B1230" s="198" t="s">
        <v>5028</v>
      </c>
      <c r="C1230" s="198">
        <v>45321</v>
      </c>
      <c r="D1230" t="s">
        <v>38359</v>
      </c>
      <c r="E1230">
        <v>4.43</v>
      </c>
    </row>
    <row r="1231" spans="1:5">
      <c r="A1231" s="193" t="s">
        <v>27790</v>
      </c>
      <c r="B1231" s="198" t="s">
        <v>5032</v>
      </c>
      <c r="C1231" s="198">
        <v>45321</v>
      </c>
      <c r="D1231" t="s">
        <v>38359</v>
      </c>
      <c r="E1231">
        <v>65.73</v>
      </c>
    </row>
    <row r="1232" spans="1:5">
      <c r="A1232" s="193" t="s">
        <v>28621</v>
      </c>
      <c r="B1232" s="198" t="s">
        <v>9291</v>
      </c>
      <c r="C1232" s="198">
        <v>45321</v>
      </c>
      <c r="D1232" t="s">
        <v>38425</v>
      </c>
      <c r="E1232">
        <v>0.49</v>
      </c>
    </row>
    <row r="1233" spans="1:5">
      <c r="A1233" s="193" t="s">
        <v>26652</v>
      </c>
      <c r="B1233" s="198" t="s">
        <v>5006</v>
      </c>
      <c r="C1233" s="198">
        <v>45321</v>
      </c>
      <c r="D1233" t="s">
        <v>38359</v>
      </c>
      <c r="E1233">
        <v>9.57</v>
      </c>
    </row>
    <row r="1234" spans="1:5">
      <c r="A1234" s="193" t="s">
        <v>28620</v>
      </c>
      <c r="B1234" s="198" t="s">
        <v>18227</v>
      </c>
      <c r="C1234" s="198">
        <v>45321</v>
      </c>
      <c r="D1234" t="s">
        <v>38485</v>
      </c>
      <c r="E1234">
        <v>9.1199999999999992</v>
      </c>
    </row>
    <row r="1235" spans="1:5">
      <c r="A1235" s="193" t="s">
        <v>28161</v>
      </c>
      <c r="B1235" s="198" t="s">
        <v>7622</v>
      </c>
      <c r="C1235" s="198">
        <v>45321</v>
      </c>
      <c r="D1235" t="s">
        <v>38425</v>
      </c>
      <c r="E1235">
        <v>5.35</v>
      </c>
    </row>
    <row r="1236" spans="1:5">
      <c r="A1236" s="193" t="s">
        <v>28153</v>
      </c>
      <c r="B1236" s="198" t="s">
        <v>9769</v>
      </c>
      <c r="C1236" s="198">
        <v>45321</v>
      </c>
      <c r="D1236" t="s">
        <v>38425</v>
      </c>
      <c r="E1236">
        <v>29.24</v>
      </c>
    </row>
    <row r="1237" spans="1:5">
      <c r="A1237" s="193" t="s">
        <v>28617</v>
      </c>
      <c r="B1237" s="198" t="s">
        <v>9248</v>
      </c>
      <c r="C1237" s="198">
        <v>45321</v>
      </c>
      <c r="D1237" t="s">
        <v>38425</v>
      </c>
      <c r="E1237">
        <v>11.7</v>
      </c>
    </row>
    <row r="1238" spans="1:5">
      <c r="A1238" s="193" t="s">
        <v>28164</v>
      </c>
      <c r="B1238" s="198" t="s">
        <v>8216</v>
      </c>
      <c r="C1238" s="198">
        <v>45321</v>
      </c>
      <c r="D1238" t="s">
        <v>38425</v>
      </c>
      <c r="E1238">
        <v>15.68</v>
      </c>
    </row>
    <row r="1239" spans="1:5">
      <c r="A1239" s="193" t="s">
        <v>28174</v>
      </c>
      <c r="B1239" s="198" t="s">
        <v>7617</v>
      </c>
      <c r="C1239" s="198">
        <v>45321</v>
      </c>
      <c r="D1239" t="s">
        <v>38425</v>
      </c>
      <c r="E1239">
        <v>0.65</v>
      </c>
    </row>
    <row r="1240" spans="1:5">
      <c r="A1240" s="193" t="s">
        <v>28165</v>
      </c>
      <c r="B1240" s="198" t="s">
        <v>8215</v>
      </c>
      <c r="C1240" s="198">
        <v>45321</v>
      </c>
      <c r="D1240" t="s">
        <v>38425</v>
      </c>
      <c r="E1240">
        <v>5.75</v>
      </c>
    </row>
    <row r="1241" spans="1:5">
      <c r="A1241" s="193" t="s">
        <v>28158</v>
      </c>
      <c r="B1241" s="198" t="s">
        <v>8214</v>
      </c>
      <c r="C1241" s="198">
        <v>45321</v>
      </c>
      <c r="D1241" t="s">
        <v>38425</v>
      </c>
      <c r="E1241">
        <v>12.82</v>
      </c>
    </row>
    <row r="1242" spans="1:5">
      <c r="A1242" s="193" t="s">
        <v>28619</v>
      </c>
      <c r="B1242" s="198" t="s">
        <v>8390</v>
      </c>
      <c r="C1242" s="198">
        <v>45321</v>
      </c>
      <c r="D1242" t="s">
        <v>38425</v>
      </c>
      <c r="E1242">
        <v>23.5</v>
      </c>
    </row>
    <row r="1243" spans="1:5">
      <c r="A1243" s="193" t="s">
        <v>28172</v>
      </c>
      <c r="B1243" s="198" t="s">
        <v>7618</v>
      </c>
      <c r="C1243" s="198">
        <v>45321</v>
      </c>
      <c r="D1243" t="s">
        <v>38425</v>
      </c>
      <c r="E1243">
        <v>44.95</v>
      </c>
    </row>
    <row r="1244" spans="1:5">
      <c r="A1244" s="193" t="s">
        <v>27804</v>
      </c>
      <c r="B1244" s="198" t="s">
        <v>5036</v>
      </c>
      <c r="C1244" s="198">
        <v>45318</v>
      </c>
      <c r="D1244" t="s">
        <v>38368</v>
      </c>
      <c r="E1244">
        <v>9.7200000000000006</v>
      </c>
    </row>
    <row r="1245" spans="1:5">
      <c r="A1245" s="193" t="s">
        <v>27810</v>
      </c>
      <c r="B1245" s="198" t="s">
        <v>5045</v>
      </c>
      <c r="C1245" s="198">
        <v>45318</v>
      </c>
      <c r="D1245" t="s">
        <v>38368</v>
      </c>
      <c r="E1245">
        <v>3.85</v>
      </c>
    </row>
    <row r="1246" spans="1:5">
      <c r="A1246" s="193" t="s">
        <v>15601</v>
      </c>
      <c r="B1246" s="198" t="s">
        <v>5047</v>
      </c>
      <c r="C1246" s="198">
        <v>45318</v>
      </c>
      <c r="D1246" t="s">
        <v>38368</v>
      </c>
      <c r="E1246">
        <v>4.72</v>
      </c>
    </row>
    <row r="1247" spans="1:5">
      <c r="A1247" s="193" t="s">
        <v>28632</v>
      </c>
      <c r="B1247" s="198" t="s">
        <v>5929</v>
      </c>
      <c r="C1247" s="198">
        <v>45317</v>
      </c>
      <c r="D1247" t="s">
        <v>38399</v>
      </c>
      <c r="E1247">
        <v>14.95</v>
      </c>
    </row>
    <row r="1248" spans="1:5">
      <c r="A1248" s="193" t="s">
        <v>27805</v>
      </c>
      <c r="B1248" s="198" t="s">
        <v>5008</v>
      </c>
      <c r="C1248" s="198">
        <v>45317</v>
      </c>
      <c r="D1248" t="s">
        <v>38368</v>
      </c>
      <c r="E1248">
        <v>17.64</v>
      </c>
    </row>
    <row r="1249" spans="1:5">
      <c r="A1249" s="193" t="s">
        <v>27811</v>
      </c>
      <c r="B1249" s="198" t="s">
        <v>5044</v>
      </c>
      <c r="C1249" s="198">
        <v>45317</v>
      </c>
      <c r="D1249" t="s">
        <v>38368</v>
      </c>
      <c r="E1249">
        <v>4.2</v>
      </c>
    </row>
    <row r="1250" spans="1:5">
      <c r="A1250" s="193" t="s">
        <v>27998</v>
      </c>
      <c r="B1250" s="198" t="s">
        <v>9012</v>
      </c>
      <c r="C1250" s="198">
        <v>45317</v>
      </c>
      <c r="D1250" t="s">
        <v>38361</v>
      </c>
      <c r="E1250">
        <v>40</v>
      </c>
    </row>
    <row r="1251" spans="1:5">
      <c r="A1251" s="193" t="s">
        <v>28630</v>
      </c>
      <c r="B1251" s="198" t="s">
        <v>6207</v>
      </c>
      <c r="C1251" s="198">
        <v>45317</v>
      </c>
      <c r="D1251" t="s">
        <v>38377</v>
      </c>
      <c r="E1251">
        <v>11.2</v>
      </c>
    </row>
    <row r="1252" spans="1:5">
      <c r="A1252" s="193" t="s">
        <v>27858</v>
      </c>
      <c r="B1252" s="198" t="s">
        <v>6403</v>
      </c>
      <c r="C1252" s="198">
        <v>45317</v>
      </c>
      <c r="D1252" t="s">
        <v>38377</v>
      </c>
      <c r="E1252">
        <v>19.600000000000001</v>
      </c>
    </row>
    <row r="1253" spans="1:5">
      <c r="A1253" s="193" t="s">
        <v>28636</v>
      </c>
      <c r="B1253" s="198" t="s">
        <v>18232</v>
      </c>
      <c r="C1253" s="198">
        <v>45317</v>
      </c>
      <c r="D1253" t="s">
        <v>38486</v>
      </c>
      <c r="E1253">
        <v>34.9</v>
      </c>
    </row>
    <row r="1254" spans="1:5">
      <c r="A1254" s="193" t="s">
        <v>27809</v>
      </c>
      <c r="B1254" s="198" t="s">
        <v>5046</v>
      </c>
      <c r="C1254" s="198">
        <v>45317</v>
      </c>
      <c r="D1254" t="s">
        <v>38368</v>
      </c>
      <c r="E1254">
        <v>78.05</v>
      </c>
    </row>
    <row r="1255" spans="1:5">
      <c r="A1255" s="193" t="s">
        <v>28628</v>
      </c>
      <c r="B1255" s="198" t="s">
        <v>18231</v>
      </c>
      <c r="C1255" s="198">
        <v>45317</v>
      </c>
      <c r="D1255" t="s">
        <v>38486</v>
      </c>
      <c r="E1255">
        <v>37.46</v>
      </c>
    </row>
    <row r="1256" spans="1:5">
      <c r="A1256" s="193" t="s">
        <v>28221</v>
      </c>
      <c r="B1256" s="198" t="s">
        <v>4984</v>
      </c>
      <c r="C1256" s="198">
        <v>45317</v>
      </c>
      <c r="D1256" t="s">
        <v>38367</v>
      </c>
      <c r="E1256">
        <v>42</v>
      </c>
    </row>
    <row r="1257" spans="1:5">
      <c r="A1257" s="193" t="s">
        <v>28627</v>
      </c>
      <c r="B1257" s="198" t="s">
        <v>27470</v>
      </c>
      <c r="C1257" s="198">
        <v>45317</v>
      </c>
      <c r="D1257" t="s">
        <v>38486</v>
      </c>
      <c r="E1257">
        <v>18.690000000000001</v>
      </c>
    </row>
    <row r="1258" spans="1:5">
      <c r="A1258" s="193" t="s">
        <v>28635</v>
      </c>
      <c r="B1258" s="198" t="s">
        <v>8486</v>
      </c>
      <c r="C1258" s="198">
        <v>45317</v>
      </c>
      <c r="D1258" t="s">
        <v>38377</v>
      </c>
      <c r="E1258">
        <v>12.69</v>
      </c>
    </row>
    <row r="1259" spans="1:5">
      <c r="A1259" s="193" t="s">
        <v>27862</v>
      </c>
      <c r="B1259" s="198" t="s">
        <v>5648</v>
      </c>
      <c r="C1259" s="198">
        <v>45317</v>
      </c>
      <c r="D1259" t="s">
        <v>38377</v>
      </c>
      <c r="E1259">
        <v>8.7200000000000006</v>
      </c>
    </row>
    <row r="1260" spans="1:5">
      <c r="A1260" s="193" t="s">
        <v>28625</v>
      </c>
      <c r="B1260" s="198" t="s">
        <v>5186</v>
      </c>
      <c r="C1260" s="198">
        <v>45317</v>
      </c>
      <c r="D1260" t="s">
        <v>38487</v>
      </c>
      <c r="E1260">
        <v>10.75</v>
      </c>
    </row>
    <row r="1261" spans="1:5">
      <c r="A1261" s="193" t="s">
        <v>28288</v>
      </c>
      <c r="B1261" s="198" t="s">
        <v>5262</v>
      </c>
      <c r="C1261" s="198">
        <v>45317</v>
      </c>
      <c r="D1261" t="s">
        <v>38377</v>
      </c>
      <c r="E1261">
        <v>27.91</v>
      </c>
    </row>
    <row r="1262" spans="1:5">
      <c r="A1262" s="193" t="s">
        <v>27779</v>
      </c>
      <c r="B1262" s="198" t="s">
        <v>10751</v>
      </c>
      <c r="C1262" s="198">
        <v>45317</v>
      </c>
      <c r="D1262" t="s">
        <v>38361</v>
      </c>
      <c r="E1262">
        <v>11.67</v>
      </c>
    </row>
    <row r="1263" spans="1:5">
      <c r="A1263" s="193" t="s">
        <v>15478</v>
      </c>
      <c r="B1263" s="198" t="s">
        <v>8576</v>
      </c>
      <c r="C1263" s="198">
        <v>45317</v>
      </c>
      <c r="D1263" t="s">
        <v>38487</v>
      </c>
      <c r="E1263">
        <v>25.84</v>
      </c>
    </row>
    <row r="1264" spans="1:5">
      <c r="A1264" s="193" t="s">
        <v>28629</v>
      </c>
      <c r="B1264" s="198" t="s">
        <v>5278</v>
      </c>
      <c r="C1264" s="198">
        <v>45317</v>
      </c>
      <c r="D1264" t="s">
        <v>38377</v>
      </c>
      <c r="E1264">
        <v>3.37</v>
      </c>
    </row>
    <row r="1265" spans="1:5">
      <c r="A1265" s="193" t="s">
        <v>28626</v>
      </c>
      <c r="B1265" s="198" t="s">
        <v>5675</v>
      </c>
      <c r="C1265" s="198">
        <v>45317</v>
      </c>
      <c r="D1265" t="s">
        <v>38377</v>
      </c>
      <c r="E1265">
        <v>0.34</v>
      </c>
    </row>
    <row r="1266" spans="1:5">
      <c r="A1266" s="193" t="s">
        <v>28127</v>
      </c>
      <c r="B1266" s="198" t="s">
        <v>5156</v>
      </c>
      <c r="C1266" s="198">
        <v>45317</v>
      </c>
      <c r="D1266" t="s">
        <v>38367</v>
      </c>
      <c r="E1266">
        <v>0.48</v>
      </c>
    </row>
    <row r="1267" spans="1:5">
      <c r="A1267" s="193" t="s">
        <v>28631</v>
      </c>
      <c r="B1267" s="198" t="s">
        <v>7069</v>
      </c>
      <c r="C1267" s="198">
        <v>45317</v>
      </c>
      <c r="D1267" t="s">
        <v>38377</v>
      </c>
      <c r="E1267">
        <v>10.5</v>
      </c>
    </row>
    <row r="1268" spans="1:5">
      <c r="A1268" s="193" t="s">
        <v>28633</v>
      </c>
      <c r="B1268" s="198" t="s">
        <v>5300</v>
      </c>
      <c r="C1268" s="198">
        <v>45317</v>
      </c>
      <c r="D1268" t="s">
        <v>38487</v>
      </c>
      <c r="E1268">
        <v>9.5</v>
      </c>
    </row>
    <row r="1269" spans="1:5">
      <c r="A1269" s="193" t="s">
        <v>27867</v>
      </c>
      <c r="B1269" s="198" t="s">
        <v>5310</v>
      </c>
      <c r="C1269" s="198">
        <v>45317</v>
      </c>
      <c r="D1269" t="s">
        <v>38377</v>
      </c>
      <c r="E1269">
        <v>7.43</v>
      </c>
    </row>
    <row r="1270" spans="1:5">
      <c r="A1270" s="193" t="s">
        <v>28624</v>
      </c>
      <c r="B1270" s="198" t="s">
        <v>9467</v>
      </c>
      <c r="C1270" s="198">
        <v>45317</v>
      </c>
      <c r="D1270" t="s">
        <v>38377</v>
      </c>
      <c r="E1270">
        <v>9.56</v>
      </c>
    </row>
    <row r="1271" spans="1:5">
      <c r="A1271" s="193" t="s">
        <v>27775</v>
      </c>
      <c r="B1271" s="198" t="s">
        <v>10865</v>
      </c>
      <c r="C1271" s="198">
        <v>45317</v>
      </c>
      <c r="D1271" t="s">
        <v>38361</v>
      </c>
      <c r="E1271">
        <v>10.8</v>
      </c>
    </row>
    <row r="1272" spans="1:5">
      <c r="A1272" s="193" t="s">
        <v>28011</v>
      </c>
      <c r="B1272" s="198" t="s">
        <v>8755</v>
      </c>
      <c r="C1272" s="198">
        <v>45317</v>
      </c>
      <c r="D1272" t="s">
        <v>38361</v>
      </c>
      <c r="E1272">
        <v>14.8</v>
      </c>
    </row>
    <row r="1273" spans="1:5">
      <c r="A1273" s="193" t="s">
        <v>28634</v>
      </c>
      <c r="B1273" s="198" t="s">
        <v>27469</v>
      </c>
      <c r="C1273" s="198">
        <v>45317</v>
      </c>
      <c r="D1273" t="s">
        <v>38377</v>
      </c>
      <c r="E1273">
        <v>16</v>
      </c>
    </row>
    <row r="1274" spans="1:5">
      <c r="A1274" s="193" t="s">
        <v>16826</v>
      </c>
      <c r="B1274" s="198" t="s">
        <v>5669</v>
      </c>
      <c r="C1274" s="198">
        <v>45317</v>
      </c>
      <c r="D1274" t="s">
        <v>38377</v>
      </c>
      <c r="E1274">
        <v>15.05</v>
      </c>
    </row>
    <row r="1275" spans="1:5">
      <c r="A1275" s="193" t="s">
        <v>27803</v>
      </c>
      <c r="B1275" s="198" t="s">
        <v>27371</v>
      </c>
      <c r="C1275" s="198">
        <v>45317</v>
      </c>
      <c r="D1275" t="s">
        <v>38377</v>
      </c>
      <c r="E1275">
        <v>39.340000000000003</v>
      </c>
    </row>
    <row r="1276" spans="1:5">
      <c r="A1276" s="193" t="s">
        <v>28175</v>
      </c>
      <c r="B1276" s="198" t="s">
        <v>6306</v>
      </c>
      <c r="C1276" s="198">
        <v>45316</v>
      </c>
      <c r="D1276" t="s">
        <v>38388</v>
      </c>
      <c r="E1276">
        <v>21.75</v>
      </c>
    </row>
    <row r="1277" spans="1:5">
      <c r="A1277" s="193" t="s">
        <v>28193</v>
      </c>
      <c r="B1277" s="198" t="s">
        <v>6060</v>
      </c>
      <c r="C1277" s="198">
        <v>45316</v>
      </c>
      <c r="D1277" t="s">
        <v>38388</v>
      </c>
      <c r="E1277">
        <v>8.5500000000000007</v>
      </c>
    </row>
    <row r="1278" spans="1:5">
      <c r="A1278" s="193" t="s">
        <v>28638</v>
      </c>
      <c r="B1278" s="198" t="s">
        <v>9707</v>
      </c>
      <c r="C1278" s="198">
        <v>45316</v>
      </c>
      <c r="D1278" t="s">
        <v>38388</v>
      </c>
      <c r="E1278">
        <v>5.85</v>
      </c>
    </row>
    <row r="1279" spans="1:5">
      <c r="A1279" s="193" t="s">
        <v>27815</v>
      </c>
      <c r="B1279" s="198" t="s">
        <v>8283</v>
      </c>
      <c r="C1279" s="198">
        <v>45316</v>
      </c>
      <c r="D1279" t="s">
        <v>38372</v>
      </c>
      <c r="E1279">
        <v>20.7</v>
      </c>
    </row>
    <row r="1280" spans="1:5">
      <c r="A1280" s="193" t="s">
        <v>28637</v>
      </c>
      <c r="B1280" s="198" t="s">
        <v>8341</v>
      </c>
      <c r="C1280" s="198">
        <v>45316</v>
      </c>
      <c r="D1280" t="s">
        <v>38388</v>
      </c>
      <c r="E1280">
        <v>4.9000000000000004</v>
      </c>
    </row>
    <row r="1281" spans="1:5">
      <c r="A1281" s="193" t="s">
        <v>27774</v>
      </c>
      <c r="B1281" s="198" t="s">
        <v>4989</v>
      </c>
      <c r="C1281" s="198">
        <v>45316</v>
      </c>
      <c r="D1281" t="s">
        <v>38388</v>
      </c>
      <c r="E1281">
        <v>0.46</v>
      </c>
    </row>
    <row r="1282" spans="1:5">
      <c r="A1282" s="193" t="s">
        <v>28448</v>
      </c>
      <c r="B1282" s="198" t="s">
        <v>10206</v>
      </c>
      <c r="C1282" s="198">
        <v>45316</v>
      </c>
      <c r="D1282" t="s">
        <v>38388</v>
      </c>
      <c r="E1282">
        <v>0.37</v>
      </c>
    </row>
    <row r="1283" spans="1:5">
      <c r="A1283" s="193" t="s">
        <v>28345</v>
      </c>
      <c r="B1283" s="198" t="s">
        <v>7288</v>
      </c>
      <c r="C1283" s="198">
        <v>45315</v>
      </c>
      <c r="D1283" t="s">
        <v>38444</v>
      </c>
      <c r="E1283">
        <v>12.25</v>
      </c>
    </row>
    <row r="1284" spans="1:5">
      <c r="A1284" s="193" t="s">
        <v>28651</v>
      </c>
      <c r="B1284" s="198" t="s">
        <v>10898</v>
      </c>
      <c r="C1284" s="198">
        <v>45315</v>
      </c>
      <c r="D1284" t="s">
        <v>38444</v>
      </c>
      <c r="E1284">
        <v>7.6</v>
      </c>
    </row>
    <row r="1285" spans="1:5">
      <c r="A1285" s="193" t="s">
        <v>28641</v>
      </c>
      <c r="B1285" s="198" t="s">
        <v>7755</v>
      </c>
      <c r="C1285" s="198">
        <v>45315</v>
      </c>
      <c r="D1285" t="s">
        <v>38444</v>
      </c>
      <c r="E1285">
        <v>15.73</v>
      </c>
    </row>
    <row r="1286" spans="1:5">
      <c r="A1286" s="193" t="s">
        <v>28640</v>
      </c>
      <c r="B1286" s="198" t="s">
        <v>6734</v>
      </c>
      <c r="C1286" s="198">
        <v>45315</v>
      </c>
      <c r="D1286" t="s">
        <v>38444</v>
      </c>
      <c r="E1286">
        <v>1</v>
      </c>
    </row>
    <row r="1287" spans="1:5">
      <c r="A1287" s="193" t="s">
        <v>28343</v>
      </c>
      <c r="B1287" s="198" t="s">
        <v>7766</v>
      </c>
      <c r="C1287" s="198">
        <v>45315</v>
      </c>
      <c r="D1287" t="s">
        <v>38444</v>
      </c>
      <c r="E1287">
        <v>1.45</v>
      </c>
    </row>
    <row r="1288" spans="1:5">
      <c r="A1288" s="193" t="s">
        <v>28650</v>
      </c>
      <c r="B1288" s="198" t="s">
        <v>18234</v>
      </c>
      <c r="C1288" s="198">
        <v>45315</v>
      </c>
      <c r="D1288" t="s">
        <v>38488</v>
      </c>
      <c r="E1288">
        <v>0.77</v>
      </c>
    </row>
    <row r="1289" spans="1:5">
      <c r="A1289" s="193" t="s">
        <v>28340</v>
      </c>
      <c r="B1289" s="198" t="s">
        <v>6739</v>
      </c>
      <c r="C1289" s="198">
        <v>45315</v>
      </c>
      <c r="D1289" t="s">
        <v>38444</v>
      </c>
      <c r="E1289">
        <v>7.02</v>
      </c>
    </row>
    <row r="1290" spans="1:5">
      <c r="A1290" s="193" t="s">
        <v>28649</v>
      </c>
      <c r="B1290" s="198" t="s">
        <v>7756</v>
      </c>
      <c r="C1290" s="198">
        <v>45315</v>
      </c>
      <c r="D1290" t="s">
        <v>38444</v>
      </c>
      <c r="E1290">
        <v>204.92</v>
      </c>
    </row>
    <row r="1291" spans="1:5">
      <c r="A1291" s="193" t="s">
        <v>28334</v>
      </c>
      <c r="B1291" s="198" t="s">
        <v>7093</v>
      </c>
      <c r="C1291" s="198">
        <v>45315</v>
      </c>
      <c r="D1291" t="s">
        <v>38444</v>
      </c>
      <c r="E1291">
        <v>7.02</v>
      </c>
    </row>
    <row r="1292" spans="1:5">
      <c r="A1292" s="193" t="s">
        <v>28643</v>
      </c>
      <c r="B1292" s="198" t="s">
        <v>7462</v>
      </c>
      <c r="C1292" s="198">
        <v>45315</v>
      </c>
      <c r="D1292" t="s">
        <v>38444</v>
      </c>
      <c r="E1292">
        <v>13.99</v>
      </c>
    </row>
    <row r="1293" spans="1:5">
      <c r="A1293" s="193" t="s">
        <v>27889</v>
      </c>
      <c r="B1293" s="198" t="s">
        <v>10933</v>
      </c>
      <c r="C1293" s="198">
        <v>45315</v>
      </c>
      <c r="D1293" t="s">
        <v>38384</v>
      </c>
      <c r="E1293">
        <v>16.05</v>
      </c>
    </row>
    <row r="1294" spans="1:5">
      <c r="A1294" s="193" t="s">
        <v>28645</v>
      </c>
      <c r="B1294" s="198" t="s">
        <v>18236</v>
      </c>
      <c r="C1294" s="198">
        <v>45315</v>
      </c>
      <c r="D1294" t="s">
        <v>38488</v>
      </c>
      <c r="E1294">
        <v>17.71</v>
      </c>
    </row>
    <row r="1295" spans="1:5">
      <c r="A1295" s="193" t="s">
        <v>27888</v>
      </c>
      <c r="B1295" s="198" t="s">
        <v>10932</v>
      </c>
      <c r="C1295" s="198">
        <v>45315</v>
      </c>
      <c r="D1295" t="s">
        <v>38384</v>
      </c>
      <c r="E1295">
        <v>5.44</v>
      </c>
    </row>
    <row r="1296" spans="1:5">
      <c r="A1296" s="193" t="s">
        <v>28642</v>
      </c>
      <c r="B1296" s="198" t="s">
        <v>8007</v>
      </c>
      <c r="C1296" s="198">
        <v>45315</v>
      </c>
      <c r="D1296" t="s">
        <v>38466</v>
      </c>
      <c r="E1296">
        <v>6.17</v>
      </c>
    </row>
    <row r="1297" spans="1:5">
      <c r="A1297" s="193" t="s">
        <v>27887</v>
      </c>
      <c r="B1297" s="198" t="s">
        <v>10931</v>
      </c>
      <c r="C1297" s="198">
        <v>45315</v>
      </c>
      <c r="D1297" t="s">
        <v>38384</v>
      </c>
      <c r="E1297">
        <v>14.17</v>
      </c>
    </row>
    <row r="1298" spans="1:5">
      <c r="A1298" s="193" t="s">
        <v>28639</v>
      </c>
      <c r="B1298" s="198" t="s">
        <v>7460</v>
      </c>
      <c r="C1298" s="198">
        <v>45315</v>
      </c>
      <c r="D1298" t="s">
        <v>38444</v>
      </c>
      <c r="E1298">
        <v>33.25</v>
      </c>
    </row>
    <row r="1299" spans="1:5">
      <c r="A1299" s="193" t="s">
        <v>28644</v>
      </c>
      <c r="B1299" s="198" t="s">
        <v>18237</v>
      </c>
      <c r="C1299" s="198">
        <v>45315</v>
      </c>
      <c r="D1299" t="s">
        <v>38488</v>
      </c>
      <c r="E1299">
        <v>220.49</v>
      </c>
    </row>
    <row r="1300" spans="1:5">
      <c r="A1300" s="193" t="s">
        <v>28647</v>
      </c>
      <c r="B1300" s="198" t="s">
        <v>18233</v>
      </c>
      <c r="C1300" s="198">
        <v>45315</v>
      </c>
      <c r="D1300" t="s">
        <v>38488</v>
      </c>
      <c r="E1300">
        <v>2.93</v>
      </c>
    </row>
    <row r="1301" spans="1:5">
      <c r="A1301" s="193" t="s">
        <v>28646</v>
      </c>
      <c r="B1301" s="198" t="s">
        <v>18235</v>
      </c>
      <c r="C1301" s="198">
        <v>45315</v>
      </c>
      <c r="D1301" t="s">
        <v>38488</v>
      </c>
      <c r="E1301">
        <v>22.12</v>
      </c>
    </row>
    <row r="1302" spans="1:5">
      <c r="A1302" s="193" t="s">
        <v>28648</v>
      </c>
      <c r="B1302" s="198" t="s">
        <v>7834</v>
      </c>
      <c r="C1302" s="198">
        <v>45315</v>
      </c>
      <c r="D1302" t="s">
        <v>38444</v>
      </c>
      <c r="E1302">
        <v>4.82</v>
      </c>
    </row>
    <row r="1303" spans="1:5">
      <c r="A1303" s="193" t="s">
        <v>27818</v>
      </c>
      <c r="B1303" s="198" t="s">
        <v>10888</v>
      </c>
      <c r="C1303" s="198">
        <v>45314</v>
      </c>
      <c r="D1303" t="s">
        <v>38371</v>
      </c>
      <c r="E1303">
        <v>21.09</v>
      </c>
    </row>
    <row r="1304" spans="1:5">
      <c r="A1304" s="193" t="s">
        <v>28653</v>
      </c>
      <c r="B1304" s="198" t="s">
        <v>9715</v>
      </c>
      <c r="C1304" s="198">
        <v>45314</v>
      </c>
      <c r="D1304" t="s">
        <v>38489</v>
      </c>
      <c r="E1304">
        <v>0</v>
      </c>
    </row>
    <row r="1305" spans="1:5">
      <c r="A1305" s="193" t="s">
        <v>28469</v>
      </c>
      <c r="B1305" s="198" t="s">
        <v>6848</v>
      </c>
      <c r="C1305" s="198">
        <v>45314</v>
      </c>
      <c r="D1305" t="s">
        <v>38467</v>
      </c>
      <c r="E1305">
        <v>0.77</v>
      </c>
    </row>
    <row r="1306" spans="1:5">
      <c r="A1306" s="193" t="s">
        <v>28653</v>
      </c>
      <c r="B1306" s="198" t="s">
        <v>9715</v>
      </c>
      <c r="C1306" s="198">
        <v>45314</v>
      </c>
      <c r="D1306" t="s">
        <v>38489</v>
      </c>
      <c r="E1306">
        <v>21.67</v>
      </c>
    </row>
    <row r="1307" spans="1:5">
      <c r="A1307" s="193" t="s">
        <v>28322</v>
      </c>
      <c r="B1307" s="198" t="s">
        <v>5405</v>
      </c>
      <c r="C1307" s="198">
        <v>45314</v>
      </c>
      <c r="D1307" t="s">
        <v>38391</v>
      </c>
      <c r="E1307">
        <v>9.6999999999999993</v>
      </c>
    </row>
    <row r="1308" spans="1:5">
      <c r="A1308" s="193" t="s">
        <v>28474</v>
      </c>
      <c r="B1308" s="198" t="s">
        <v>6849</v>
      </c>
      <c r="C1308" s="198">
        <v>45314</v>
      </c>
      <c r="D1308" t="s">
        <v>38467</v>
      </c>
      <c r="E1308">
        <v>11</v>
      </c>
    </row>
    <row r="1309" spans="1:5">
      <c r="A1309" s="193" t="s">
        <v>26712</v>
      </c>
      <c r="B1309" s="198" t="s">
        <v>5451</v>
      </c>
      <c r="C1309" s="198">
        <v>45314</v>
      </c>
      <c r="D1309" t="s">
        <v>38391</v>
      </c>
      <c r="E1309">
        <v>0.68</v>
      </c>
    </row>
    <row r="1310" spans="1:5">
      <c r="A1310" s="193" t="s">
        <v>17238</v>
      </c>
      <c r="B1310" s="198" t="s">
        <v>27471</v>
      </c>
      <c r="C1310" s="198">
        <v>45314</v>
      </c>
      <c r="D1310" t="s">
        <v>38489</v>
      </c>
      <c r="E1310">
        <v>30.55</v>
      </c>
    </row>
    <row r="1311" spans="1:5">
      <c r="A1311" s="193" t="s">
        <v>17238</v>
      </c>
      <c r="B1311" s="198" t="s">
        <v>27471</v>
      </c>
      <c r="C1311" s="198">
        <v>45314</v>
      </c>
      <c r="D1311" t="s">
        <v>38489</v>
      </c>
      <c r="E1311">
        <v>0.5</v>
      </c>
    </row>
    <row r="1312" spans="1:5">
      <c r="A1312" s="193" t="s">
        <v>28654</v>
      </c>
      <c r="B1312" s="198" t="s">
        <v>8500</v>
      </c>
      <c r="C1312" s="198">
        <v>45314</v>
      </c>
      <c r="D1312" t="s">
        <v>38489</v>
      </c>
      <c r="E1312">
        <v>6.07</v>
      </c>
    </row>
    <row r="1313" spans="1:5">
      <c r="A1313" s="193" t="s">
        <v>28658</v>
      </c>
      <c r="B1313" s="198" t="s">
        <v>5160</v>
      </c>
      <c r="C1313" s="198">
        <v>45314</v>
      </c>
      <c r="D1313" t="s">
        <v>38391</v>
      </c>
      <c r="E1313">
        <v>53.68</v>
      </c>
    </row>
    <row r="1314" spans="1:5">
      <c r="A1314" s="193" t="s">
        <v>28656</v>
      </c>
      <c r="B1314" s="198" t="s">
        <v>10774</v>
      </c>
      <c r="C1314" s="198">
        <v>45314</v>
      </c>
      <c r="D1314" t="s">
        <v>38489</v>
      </c>
      <c r="E1314">
        <v>11.04</v>
      </c>
    </row>
    <row r="1315" spans="1:5">
      <c r="A1315" s="193" t="s">
        <v>28656</v>
      </c>
      <c r="B1315" s="198" t="s">
        <v>10774</v>
      </c>
      <c r="C1315" s="198">
        <v>45314</v>
      </c>
      <c r="D1315" t="s">
        <v>38489</v>
      </c>
      <c r="E1315">
        <v>7.65</v>
      </c>
    </row>
    <row r="1316" spans="1:5">
      <c r="A1316" s="193" t="s">
        <v>28654</v>
      </c>
      <c r="B1316" s="198" t="s">
        <v>8500</v>
      </c>
      <c r="C1316" s="198">
        <v>45314</v>
      </c>
      <c r="D1316" t="s">
        <v>38489</v>
      </c>
      <c r="E1316">
        <v>0.56000000000000005</v>
      </c>
    </row>
    <row r="1317" spans="1:5">
      <c r="A1317" s="193" t="s">
        <v>27820</v>
      </c>
      <c r="B1317" s="198" t="s">
        <v>10890</v>
      </c>
      <c r="C1317" s="198">
        <v>45314</v>
      </c>
      <c r="D1317" t="s">
        <v>38371</v>
      </c>
      <c r="E1317">
        <v>12.96</v>
      </c>
    </row>
    <row r="1318" spans="1:5">
      <c r="A1318" s="193" t="s">
        <v>28665</v>
      </c>
      <c r="B1318" s="198" t="s">
        <v>11092</v>
      </c>
      <c r="C1318" s="198">
        <v>45314</v>
      </c>
      <c r="D1318" t="s">
        <v>38490</v>
      </c>
      <c r="E1318">
        <v>1.1499999999999999</v>
      </c>
    </row>
    <row r="1319" spans="1:5">
      <c r="A1319" s="193" t="s">
        <v>28659</v>
      </c>
      <c r="B1319" s="198" t="s">
        <v>5644</v>
      </c>
      <c r="C1319" s="198">
        <v>45314</v>
      </c>
      <c r="D1319" t="s">
        <v>38391</v>
      </c>
      <c r="E1319">
        <v>195.9</v>
      </c>
    </row>
    <row r="1320" spans="1:5">
      <c r="A1320" s="193" t="s">
        <v>28663</v>
      </c>
      <c r="B1320" s="198" t="s">
        <v>10901</v>
      </c>
      <c r="C1320" s="198">
        <v>45314</v>
      </c>
      <c r="D1320" t="s">
        <v>38490</v>
      </c>
      <c r="E1320">
        <v>52.84</v>
      </c>
    </row>
    <row r="1321" spans="1:5">
      <c r="A1321" s="193" t="s">
        <v>26833</v>
      </c>
      <c r="B1321" s="198" t="s">
        <v>27472</v>
      </c>
      <c r="C1321" s="198">
        <v>45314</v>
      </c>
      <c r="D1321" t="s">
        <v>38489</v>
      </c>
      <c r="E1321">
        <v>4.62</v>
      </c>
    </row>
    <row r="1322" spans="1:5">
      <c r="A1322" s="193" t="s">
        <v>26833</v>
      </c>
      <c r="B1322" s="198" t="s">
        <v>27472</v>
      </c>
      <c r="C1322" s="198">
        <v>45314</v>
      </c>
      <c r="D1322" t="s">
        <v>38489</v>
      </c>
      <c r="E1322">
        <v>31.68</v>
      </c>
    </row>
    <row r="1323" spans="1:5">
      <c r="A1323" s="193" t="s">
        <v>28661</v>
      </c>
      <c r="B1323" s="198" t="s">
        <v>10892</v>
      </c>
      <c r="C1323" s="198">
        <v>45314</v>
      </c>
      <c r="D1323" t="s">
        <v>38371</v>
      </c>
      <c r="E1323">
        <v>0.52</v>
      </c>
    </row>
    <row r="1324" spans="1:5">
      <c r="A1324" s="193" t="s">
        <v>28652</v>
      </c>
      <c r="B1324" s="198" t="s">
        <v>11344</v>
      </c>
      <c r="C1324" s="198">
        <v>45314</v>
      </c>
      <c r="D1324" t="s">
        <v>38490</v>
      </c>
      <c r="E1324">
        <v>37.9</v>
      </c>
    </row>
    <row r="1325" spans="1:5">
      <c r="A1325" s="193" t="s">
        <v>27821</v>
      </c>
      <c r="B1325" s="198" t="s">
        <v>10891</v>
      </c>
      <c r="C1325" s="198">
        <v>45314</v>
      </c>
      <c r="D1325" t="s">
        <v>38371</v>
      </c>
      <c r="E1325">
        <v>10.69</v>
      </c>
    </row>
    <row r="1326" spans="1:5">
      <c r="A1326" s="193" t="s">
        <v>28472</v>
      </c>
      <c r="B1326" s="198" t="s">
        <v>7700</v>
      </c>
      <c r="C1326" s="198">
        <v>45314</v>
      </c>
      <c r="D1326" t="s">
        <v>38467</v>
      </c>
      <c r="E1326">
        <v>14.23</v>
      </c>
    </row>
    <row r="1327" spans="1:5">
      <c r="A1327" s="193" t="s">
        <v>28662</v>
      </c>
      <c r="B1327" s="198" t="s">
        <v>10902</v>
      </c>
      <c r="C1327" s="198">
        <v>45314</v>
      </c>
      <c r="D1327" t="s">
        <v>38490</v>
      </c>
      <c r="E1327">
        <v>10.65</v>
      </c>
    </row>
    <row r="1328" spans="1:5">
      <c r="A1328" s="193" t="s">
        <v>28660</v>
      </c>
      <c r="B1328" s="198" t="s">
        <v>11034</v>
      </c>
      <c r="C1328" s="198">
        <v>45314</v>
      </c>
      <c r="D1328" t="s">
        <v>38371</v>
      </c>
      <c r="E1328">
        <v>9.11</v>
      </c>
    </row>
    <row r="1329" spans="1:5">
      <c r="A1329" s="193" t="s">
        <v>28655</v>
      </c>
      <c r="B1329" s="198" t="s">
        <v>18230</v>
      </c>
      <c r="C1329" s="198">
        <v>45314</v>
      </c>
      <c r="D1329" t="s">
        <v>38490</v>
      </c>
      <c r="E1329">
        <v>0.83</v>
      </c>
    </row>
    <row r="1330" spans="1:5">
      <c r="A1330" s="193" t="s">
        <v>28657</v>
      </c>
      <c r="B1330" s="198" t="s">
        <v>18228</v>
      </c>
      <c r="C1330" s="198">
        <v>45314</v>
      </c>
      <c r="D1330" t="s">
        <v>38489</v>
      </c>
      <c r="E1330">
        <v>36.049999999999997</v>
      </c>
    </row>
    <row r="1331" spans="1:5">
      <c r="A1331" s="193" t="s">
        <v>28664</v>
      </c>
      <c r="B1331" s="198" t="s">
        <v>18229</v>
      </c>
      <c r="C1331" s="198">
        <v>45314</v>
      </c>
      <c r="D1331" t="s">
        <v>38489</v>
      </c>
      <c r="E1331">
        <v>34.9</v>
      </c>
    </row>
    <row r="1332" spans="1:5">
      <c r="A1332" s="193" t="s">
        <v>27819</v>
      </c>
      <c r="B1332" s="198" t="s">
        <v>10889</v>
      </c>
      <c r="C1332" s="198">
        <v>45314</v>
      </c>
      <c r="D1332" t="s">
        <v>38371</v>
      </c>
      <c r="E1332">
        <v>16.53</v>
      </c>
    </row>
    <row r="1333" spans="1:5">
      <c r="A1333" s="193" t="s">
        <v>27881</v>
      </c>
      <c r="B1333" s="198" t="s">
        <v>5043</v>
      </c>
      <c r="C1333" s="198">
        <v>45310</v>
      </c>
      <c r="D1333" t="s">
        <v>38359</v>
      </c>
      <c r="E1333">
        <v>32.64</v>
      </c>
    </row>
    <row r="1334" spans="1:5">
      <c r="A1334" s="193" t="s">
        <v>27790</v>
      </c>
      <c r="B1334" s="198" t="s">
        <v>5032</v>
      </c>
      <c r="C1334" s="198">
        <v>45310</v>
      </c>
      <c r="D1334" t="s">
        <v>38359</v>
      </c>
      <c r="E1334">
        <v>0</v>
      </c>
    </row>
    <row r="1335" spans="1:5">
      <c r="A1335" s="193" t="s">
        <v>27806</v>
      </c>
      <c r="B1335" s="198" t="s">
        <v>5002</v>
      </c>
      <c r="C1335" s="198">
        <v>45310</v>
      </c>
      <c r="D1335" t="s">
        <v>38359</v>
      </c>
      <c r="E1335">
        <v>8.73</v>
      </c>
    </row>
    <row r="1336" spans="1:5">
      <c r="A1336" s="193" t="s">
        <v>27881</v>
      </c>
      <c r="B1336" s="198" t="s">
        <v>5043</v>
      </c>
      <c r="C1336" s="198">
        <v>45310</v>
      </c>
      <c r="D1336" t="s">
        <v>38363</v>
      </c>
      <c r="E1336">
        <v>8.94</v>
      </c>
    </row>
    <row r="1337" spans="1:5">
      <c r="A1337" s="193" t="s">
        <v>28085</v>
      </c>
      <c r="B1337" s="198" t="s">
        <v>5025</v>
      </c>
      <c r="C1337" s="198">
        <v>45310</v>
      </c>
      <c r="D1337" t="s">
        <v>38359</v>
      </c>
      <c r="E1337">
        <v>8.0299999999999994</v>
      </c>
    </row>
    <row r="1338" spans="1:5">
      <c r="A1338" s="193" t="s">
        <v>28667</v>
      </c>
      <c r="B1338" s="198" t="s">
        <v>5412</v>
      </c>
      <c r="C1338" s="198">
        <v>45309</v>
      </c>
      <c r="D1338" t="s">
        <v>38367</v>
      </c>
      <c r="E1338">
        <v>221.31</v>
      </c>
    </row>
    <row r="1339" spans="1:5">
      <c r="A1339" s="193" t="s">
        <v>27861</v>
      </c>
      <c r="B1339" s="198" t="s">
        <v>8673</v>
      </c>
      <c r="C1339" s="198">
        <v>45309</v>
      </c>
      <c r="D1339" t="s">
        <v>38388</v>
      </c>
      <c r="E1339">
        <v>8.1</v>
      </c>
    </row>
    <row r="1340" spans="1:5">
      <c r="A1340" s="193" t="s">
        <v>27929</v>
      </c>
      <c r="B1340" s="198" t="s">
        <v>5487</v>
      </c>
      <c r="C1340" s="198">
        <v>45309</v>
      </c>
      <c r="D1340" t="s">
        <v>38388</v>
      </c>
      <c r="E1340">
        <v>7.45</v>
      </c>
    </row>
    <row r="1341" spans="1:5">
      <c r="A1341" s="193" t="s">
        <v>28155</v>
      </c>
      <c r="B1341" s="198" t="s">
        <v>6308</v>
      </c>
      <c r="C1341" s="198">
        <v>45309</v>
      </c>
      <c r="D1341" t="s">
        <v>38367</v>
      </c>
      <c r="E1341">
        <v>9.9499999999999993</v>
      </c>
    </row>
    <row r="1342" spans="1:5">
      <c r="A1342" s="193" t="s">
        <v>28210</v>
      </c>
      <c r="B1342" s="198" t="s">
        <v>6073</v>
      </c>
      <c r="C1342" s="198">
        <v>45309</v>
      </c>
      <c r="D1342" t="s">
        <v>38388</v>
      </c>
      <c r="E1342">
        <v>27.36</v>
      </c>
    </row>
    <row r="1343" spans="1:5">
      <c r="A1343" s="193" t="s">
        <v>28292</v>
      </c>
      <c r="B1343" s="198" t="s">
        <v>6057</v>
      </c>
      <c r="C1343" s="198">
        <v>45309</v>
      </c>
      <c r="D1343" t="s">
        <v>38388</v>
      </c>
      <c r="E1343">
        <v>44.46</v>
      </c>
    </row>
    <row r="1344" spans="1:5">
      <c r="A1344" s="193" t="s">
        <v>27879</v>
      </c>
      <c r="B1344" s="198" t="s">
        <v>5363</v>
      </c>
      <c r="C1344" s="198">
        <v>45309</v>
      </c>
      <c r="D1344" t="s">
        <v>38388</v>
      </c>
      <c r="E1344">
        <v>42</v>
      </c>
    </row>
    <row r="1345" spans="1:5">
      <c r="A1345" s="193" t="s">
        <v>28666</v>
      </c>
      <c r="B1345" s="198" t="s">
        <v>5277</v>
      </c>
      <c r="C1345" s="198">
        <v>45309</v>
      </c>
      <c r="D1345" t="s">
        <v>38367</v>
      </c>
      <c r="E1345">
        <v>6.18</v>
      </c>
    </row>
    <row r="1346" spans="1:5">
      <c r="A1346" s="193" t="s">
        <v>28350</v>
      </c>
      <c r="B1346" s="198" t="s">
        <v>5348</v>
      </c>
      <c r="C1346" s="198">
        <v>45309</v>
      </c>
      <c r="D1346" t="s">
        <v>38367</v>
      </c>
      <c r="E1346">
        <v>0.8</v>
      </c>
    </row>
    <row r="1347" spans="1:5">
      <c r="A1347" s="193" t="s">
        <v>28088</v>
      </c>
      <c r="B1347" s="198" t="s">
        <v>7389</v>
      </c>
      <c r="C1347" s="198">
        <v>45308</v>
      </c>
      <c r="D1347" t="s">
        <v>38418</v>
      </c>
      <c r="E1347">
        <v>22.69</v>
      </c>
    </row>
    <row r="1348" spans="1:5">
      <c r="A1348" s="193" t="s">
        <v>28669</v>
      </c>
      <c r="B1348" s="198" t="s">
        <v>7386</v>
      </c>
      <c r="C1348" s="198">
        <v>45308</v>
      </c>
      <c r="D1348" t="s">
        <v>38418</v>
      </c>
      <c r="E1348">
        <v>22.66</v>
      </c>
    </row>
    <row r="1349" spans="1:5">
      <c r="A1349" s="193" t="s">
        <v>28668</v>
      </c>
      <c r="B1349" s="198" t="s">
        <v>7384</v>
      </c>
      <c r="C1349" s="198">
        <v>45308</v>
      </c>
      <c r="D1349" t="s">
        <v>38418</v>
      </c>
      <c r="E1349">
        <v>6.1</v>
      </c>
    </row>
    <row r="1350" spans="1:5">
      <c r="A1350" s="193" t="s">
        <v>28016</v>
      </c>
      <c r="B1350" s="198" t="s">
        <v>6276</v>
      </c>
      <c r="C1350" s="198">
        <v>45307</v>
      </c>
      <c r="D1350" t="s">
        <v>38400</v>
      </c>
      <c r="E1350">
        <v>52.72</v>
      </c>
    </row>
    <row r="1351" spans="1:5">
      <c r="A1351" s="193" t="s">
        <v>28071</v>
      </c>
      <c r="B1351" s="198" t="s">
        <v>6309</v>
      </c>
      <c r="C1351" s="198">
        <v>45307</v>
      </c>
      <c r="D1351" t="s">
        <v>38400</v>
      </c>
      <c r="E1351">
        <v>16.420000000000002</v>
      </c>
    </row>
    <row r="1352" spans="1:5">
      <c r="A1352" s="193" t="s">
        <v>28531</v>
      </c>
      <c r="B1352" s="198" t="s">
        <v>5240</v>
      </c>
      <c r="C1352" s="198">
        <v>45307</v>
      </c>
      <c r="D1352" t="s">
        <v>38400</v>
      </c>
      <c r="E1352">
        <v>19.54</v>
      </c>
    </row>
    <row r="1353" spans="1:5">
      <c r="A1353" s="193" t="s">
        <v>28347</v>
      </c>
      <c r="B1353" s="198" t="s">
        <v>5136</v>
      </c>
      <c r="C1353" s="198">
        <v>45307</v>
      </c>
      <c r="D1353" t="s">
        <v>38400</v>
      </c>
      <c r="E1353">
        <v>9.9499999999999993</v>
      </c>
    </row>
    <row r="1354" spans="1:5">
      <c r="A1354" s="193" t="s">
        <v>28540</v>
      </c>
      <c r="B1354" s="198" t="s">
        <v>6311</v>
      </c>
      <c r="C1354" s="198">
        <v>45307</v>
      </c>
      <c r="D1354" t="s">
        <v>38400</v>
      </c>
      <c r="E1354">
        <v>23.16</v>
      </c>
    </row>
    <row r="1355" spans="1:5">
      <c r="A1355" s="193" t="s">
        <v>28182</v>
      </c>
      <c r="B1355" s="198" t="s">
        <v>5849</v>
      </c>
      <c r="C1355" s="198">
        <v>45307</v>
      </c>
      <c r="D1355" t="s">
        <v>38400</v>
      </c>
      <c r="E1355">
        <v>1.4</v>
      </c>
    </row>
    <row r="1356" spans="1:5">
      <c r="A1356" s="193" t="s">
        <v>28542</v>
      </c>
      <c r="B1356" s="198" t="s">
        <v>6391</v>
      </c>
      <c r="C1356" s="198">
        <v>45307</v>
      </c>
      <c r="D1356" t="s">
        <v>38400</v>
      </c>
      <c r="E1356">
        <v>0.8</v>
      </c>
    </row>
    <row r="1357" spans="1:5">
      <c r="A1357" s="193" t="s">
        <v>27898</v>
      </c>
      <c r="B1357" s="198" t="s">
        <v>5182</v>
      </c>
      <c r="C1357" s="198">
        <v>45307</v>
      </c>
      <c r="D1357" t="s">
        <v>38400</v>
      </c>
      <c r="E1357">
        <v>0.48</v>
      </c>
    </row>
    <row r="1358" spans="1:5">
      <c r="A1358" s="193" t="s">
        <v>28529</v>
      </c>
      <c r="B1358" s="198" t="s">
        <v>6395</v>
      </c>
      <c r="C1358" s="198">
        <v>45307</v>
      </c>
      <c r="D1358" t="s">
        <v>38400</v>
      </c>
      <c r="E1358">
        <v>4.0199999999999996</v>
      </c>
    </row>
    <row r="1359" spans="1:5">
      <c r="A1359" s="193" t="s">
        <v>28530</v>
      </c>
      <c r="B1359" s="198" t="s">
        <v>5181</v>
      </c>
      <c r="C1359" s="198">
        <v>45307</v>
      </c>
      <c r="D1359" t="s">
        <v>38400</v>
      </c>
      <c r="E1359">
        <v>19.95</v>
      </c>
    </row>
    <row r="1360" spans="1:5">
      <c r="A1360" s="193" t="s">
        <v>28538</v>
      </c>
      <c r="B1360" s="198" t="s">
        <v>5967</v>
      </c>
      <c r="C1360" s="198">
        <v>45307</v>
      </c>
      <c r="D1360" t="s">
        <v>38400</v>
      </c>
      <c r="E1360">
        <v>9.9</v>
      </c>
    </row>
    <row r="1361" spans="1:5">
      <c r="A1361" s="193" t="s">
        <v>28539</v>
      </c>
      <c r="B1361" s="198" t="s">
        <v>6034</v>
      </c>
      <c r="C1361" s="198">
        <v>45307</v>
      </c>
      <c r="D1361" t="s">
        <v>38400</v>
      </c>
      <c r="E1361">
        <v>7.45</v>
      </c>
    </row>
    <row r="1362" spans="1:5">
      <c r="A1362" s="193" t="s">
        <v>28072</v>
      </c>
      <c r="B1362" s="198" t="s">
        <v>5246</v>
      </c>
      <c r="C1362" s="198">
        <v>45307</v>
      </c>
      <c r="D1362" t="s">
        <v>38400</v>
      </c>
      <c r="E1362">
        <v>0.7</v>
      </c>
    </row>
    <row r="1363" spans="1:5">
      <c r="A1363" s="193" t="s">
        <v>27859</v>
      </c>
      <c r="B1363" s="198" t="s">
        <v>5826</v>
      </c>
      <c r="C1363" s="198">
        <v>45307</v>
      </c>
      <c r="D1363" t="s">
        <v>38400</v>
      </c>
      <c r="E1363">
        <v>22.16</v>
      </c>
    </row>
    <row r="1364" spans="1:5">
      <c r="A1364" s="193" t="s">
        <v>27922</v>
      </c>
      <c r="B1364" s="198" t="s">
        <v>6325</v>
      </c>
      <c r="C1364" s="198">
        <v>45306</v>
      </c>
      <c r="D1364" t="s">
        <v>38377</v>
      </c>
      <c r="E1364">
        <v>19.02</v>
      </c>
    </row>
    <row r="1365" spans="1:5">
      <c r="A1365" s="193" t="s">
        <v>28678</v>
      </c>
      <c r="B1365" s="198" t="s">
        <v>7242</v>
      </c>
      <c r="C1365" s="198">
        <v>45306</v>
      </c>
      <c r="D1365" t="s">
        <v>38377</v>
      </c>
      <c r="E1365">
        <v>69.91</v>
      </c>
    </row>
    <row r="1366" spans="1:5">
      <c r="A1366" s="193" t="s">
        <v>28183</v>
      </c>
      <c r="B1366" s="198" t="s">
        <v>6114</v>
      </c>
      <c r="C1366" s="198">
        <v>45306</v>
      </c>
      <c r="D1366" t="s">
        <v>38377</v>
      </c>
      <c r="E1366">
        <v>14.23</v>
      </c>
    </row>
    <row r="1367" spans="1:5">
      <c r="A1367" s="193" t="s">
        <v>28670</v>
      </c>
      <c r="B1367" s="198" t="s">
        <v>6428</v>
      </c>
      <c r="C1367" s="198">
        <v>45306</v>
      </c>
      <c r="D1367" t="s">
        <v>38377</v>
      </c>
      <c r="E1367">
        <v>9.66</v>
      </c>
    </row>
    <row r="1368" spans="1:5">
      <c r="A1368" s="193" t="s">
        <v>27861</v>
      </c>
      <c r="B1368" s="198" t="s">
        <v>8673</v>
      </c>
      <c r="C1368" s="198">
        <v>45306</v>
      </c>
      <c r="D1368" t="s">
        <v>38377</v>
      </c>
      <c r="E1368">
        <v>39.9</v>
      </c>
    </row>
    <row r="1369" spans="1:5">
      <c r="A1369" s="193" t="s">
        <v>28675</v>
      </c>
      <c r="B1369" s="198" t="s">
        <v>6855</v>
      </c>
      <c r="C1369" s="198">
        <v>45306</v>
      </c>
      <c r="D1369" t="s">
        <v>38377</v>
      </c>
      <c r="E1369">
        <v>8.09</v>
      </c>
    </row>
    <row r="1370" spans="1:5">
      <c r="A1370" s="193" t="s">
        <v>27854</v>
      </c>
      <c r="B1370" s="198" t="s">
        <v>5396</v>
      </c>
      <c r="C1370" s="198">
        <v>45306</v>
      </c>
      <c r="D1370" t="s">
        <v>38377</v>
      </c>
      <c r="E1370">
        <v>212</v>
      </c>
    </row>
    <row r="1371" spans="1:5">
      <c r="A1371" s="193" t="s">
        <v>28677</v>
      </c>
      <c r="B1371" s="198" t="s">
        <v>6431</v>
      </c>
      <c r="C1371" s="198">
        <v>45306</v>
      </c>
      <c r="D1371" t="s">
        <v>38377</v>
      </c>
      <c r="E1371">
        <v>10.39</v>
      </c>
    </row>
    <row r="1372" spans="1:5">
      <c r="A1372" s="193" t="s">
        <v>28671</v>
      </c>
      <c r="B1372" s="198" t="s">
        <v>5361</v>
      </c>
      <c r="C1372" s="198">
        <v>45306</v>
      </c>
      <c r="D1372" t="s">
        <v>38377</v>
      </c>
      <c r="E1372">
        <v>0.39</v>
      </c>
    </row>
    <row r="1373" spans="1:5">
      <c r="A1373" s="193" t="s">
        <v>27782</v>
      </c>
      <c r="B1373" s="198" t="s">
        <v>5040</v>
      </c>
      <c r="C1373" s="198">
        <v>45306</v>
      </c>
      <c r="D1373" t="s">
        <v>38363</v>
      </c>
      <c r="E1373">
        <v>31.44</v>
      </c>
    </row>
    <row r="1374" spans="1:5">
      <c r="A1374" s="193" t="s">
        <v>27882</v>
      </c>
      <c r="B1374" s="198" t="s">
        <v>5041</v>
      </c>
      <c r="C1374" s="198">
        <v>45306</v>
      </c>
      <c r="D1374" t="s">
        <v>38363</v>
      </c>
      <c r="E1374">
        <v>8.6199999999999992</v>
      </c>
    </row>
    <row r="1375" spans="1:5">
      <c r="A1375" s="193" t="s">
        <v>28676</v>
      </c>
      <c r="B1375" s="198" t="s">
        <v>10203</v>
      </c>
      <c r="C1375" s="198">
        <v>45306</v>
      </c>
      <c r="D1375" t="s">
        <v>38377</v>
      </c>
      <c r="E1375">
        <v>0.68</v>
      </c>
    </row>
    <row r="1376" spans="1:5">
      <c r="A1376" s="193" t="s">
        <v>28679</v>
      </c>
      <c r="B1376" s="198" t="s">
        <v>5536</v>
      </c>
      <c r="C1376" s="198">
        <v>45306</v>
      </c>
      <c r="D1376" t="s">
        <v>38377</v>
      </c>
      <c r="E1376">
        <v>158</v>
      </c>
    </row>
    <row r="1377" spans="1:5">
      <c r="A1377" s="193" t="s">
        <v>28672</v>
      </c>
      <c r="B1377" s="198" t="s">
        <v>6205</v>
      </c>
      <c r="C1377" s="198">
        <v>45306</v>
      </c>
      <c r="D1377" t="s">
        <v>38377</v>
      </c>
      <c r="E1377">
        <v>7.35</v>
      </c>
    </row>
    <row r="1378" spans="1:5">
      <c r="A1378" s="193" t="s">
        <v>25167</v>
      </c>
      <c r="B1378" s="198" t="s">
        <v>5456</v>
      </c>
      <c r="C1378" s="198">
        <v>45306</v>
      </c>
      <c r="D1378" t="s">
        <v>38377</v>
      </c>
      <c r="E1378">
        <v>6.55</v>
      </c>
    </row>
    <row r="1379" spans="1:5">
      <c r="A1379" s="193" t="s">
        <v>27881</v>
      </c>
      <c r="B1379" s="198" t="s">
        <v>5043</v>
      </c>
      <c r="C1379" s="198">
        <v>45306</v>
      </c>
      <c r="D1379" t="s">
        <v>38363</v>
      </c>
      <c r="E1379">
        <v>41.39</v>
      </c>
    </row>
    <row r="1380" spans="1:5">
      <c r="A1380" s="193" t="s">
        <v>28631</v>
      </c>
      <c r="B1380" s="198" t="s">
        <v>7069</v>
      </c>
      <c r="C1380" s="198">
        <v>45306</v>
      </c>
      <c r="D1380" t="s">
        <v>38377</v>
      </c>
      <c r="E1380">
        <v>5.41</v>
      </c>
    </row>
    <row r="1381" spans="1:5">
      <c r="A1381" s="193" t="s">
        <v>28180</v>
      </c>
      <c r="B1381" s="198" t="s">
        <v>5443</v>
      </c>
      <c r="C1381" s="198">
        <v>45306</v>
      </c>
      <c r="D1381" t="s">
        <v>38377</v>
      </c>
      <c r="E1381">
        <v>7.76</v>
      </c>
    </row>
    <row r="1382" spans="1:5">
      <c r="A1382" s="193" t="s">
        <v>28423</v>
      </c>
      <c r="B1382" s="198" t="s">
        <v>6021</v>
      </c>
      <c r="C1382" s="198">
        <v>45306</v>
      </c>
      <c r="D1382" t="s">
        <v>38377</v>
      </c>
      <c r="E1382">
        <v>38.03</v>
      </c>
    </row>
    <row r="1383" spans="1:5">
      <c r="A1383" s="193" t="s">
        <v>28674</v>
      </c>
      <c r="B1383" s="198" t="s">
        <v>8778</v>
      </c>
      <c r="C1383" s="198">
        <v>45306</v>
      </c>
      <c r="D1383" t="s">
        <v>38377</v>
      </c>
      <c r="E1383">
        <v>2.5</v>
      </c>
    </row>
    <row r="1384" spans="1:5">
      <c r="A1384" s="193" t="s">
        <v>27803</v>
      </c>
      <c r="B1384" s="198" t="s">
        <v>27371</v>
      </c>
      <c r="C1384" s="198">
        <v>45306</v>
      </c>
      <c r="D1384" t="s">
        <v>38377</v>
      </c>
      <c r="E1384">
        <v>30</v>
      </c>
    </row>
    <row r="1385" spans="1:5">
      <c r="A1385" s="193" t="s">
        <v>28012</v>
      </c>
      <c r="B1385" s="198" t="s">
        <v>5089</v>
      </c>
      <c r="C1385" s="198">
        <v>45306</v>
      </c>
      <c r="D1385" t="s">
        <v>38377</v>
      </c>
      <c r="E1385">
        <v>9.35</v>
      </c>
    </row>
    <row r="1386" spans="1:5">
      <c r="A1386" s="193" t="s">
        <v>27901</v>
      </c>
      <c r="B1386" s="198" t="s">
        <v>5245</v>
      </c>
      <c r="C1386" s="198">
        <v>45306</v>
      </c>
      <c r="D1386" t="s">
        <v>38377</v>
      </c>
      <c r="E1386">
        <v>4.3499999999999996</v>
      </c>
    </row>
    <row r="1387" spans="1:5">
      <c r="A1387" s="193" t="s">
        <v>28673</v>
      </c>
      <c r="B1387" s="198" t="s">
        <v>5824</v>
      </c>
      <c r="C1387" s="198">
        <v>45306</v>
      </c>
      <c r="D1387" t="s">
        <v>38377</v>
      </c>
      <c r="E1387">
        <v>78.260000000000005</v>
      </c>
    </row>
    <row r="1388" spans="1:5">
      <c r="A1388" s="193" t="s">
        <v>28013</v>
      </c>
      <c r="B1388" s="198" t="s">
        <v>6507</v>
      </c>
      <c r="C1388" s="198">
        <v>45306</v>
      </c>
      <c r="D1388" t="s">
        <v>38377</v>
      </c>
      <c r="E1388">
        <v>8.74</v>
      </c>
    </row>
    <row r="1389" spans="1:5">
      <c r="A1389" s="193" t="s">
        <v>28289</v>
      </c>
      <c r="B1389" s="198" t="s">
        <v>9201</v>
      </c>
      <c r="C1389" s="198">
        <v>45306</v>
      </c>
      <c r="D1389" t="s">
        <v>38377</v>
      </c>
      <c r="E1389">
        <v>7.79</v>
      </c>
    </row>
    <row r="1390" spans="1:5">
      <c r="A1390" s="193" t="s">
        <v>28204</v>
      </c>
      <c r="B1390" s="198" t="s">
        <v>5471</v>
      </c>
      <c r="C1390" s="198">
        <v>45293</v>
      </c>
      <c r="D1390" t="s">
        <v>38491</v>
      </c>
      <c r="E1390">
        <v>7.9</v>
      </c>
    </row>
    <row r="1391" spans="1:5">
      <c r="A1391" s="193" t="s">
        <v>28697</v>
      </c>
      <c r="B1391" s="198" t="s">
        <v>6349</v>
      </c>
      <c r="C1391" s="198">
        <v>45293</v>
      </c>
      <c r="D1391" t="s">
        <v>38492</v>
      </c>
      <c r="E1391">
        <v>7.88</v>
      </c>
    </row>
    <row r="1392" spans="1:5">
      <c r="A1392" s="193" t="s">
        <v>28717</v>
      </c>
      <c r="B1392" s="198" t="s">
        <v>5473</v>
      </c>
      <c r="C1392" s="198">
        <v>45293</v>
      </c>
      <c r="D1392" t="s">
        <v>38491</v>
      </c>
      <c r="E1392">
        <v>6.15</v>
      </c>
    </row>
    <row r="1393" spans="1:5">
      <c r="A1393" s="193" t="s">
        <v>28725</v>
      </c>
      <c r="B1393" s="198" t="s">
        <v>10280</v>
      </c>
      <c r="C1393" s="198">
        <v>45293</v>
      </c>
      <c r="D1393" t="s">
        <v>38491</v>
      </c>
      <c r="E1393">
        <v>4.45</v>
      </c>
    </row>
    <row r="1394" spans="1:5">
      <c r="A1394" s="193" t="s">
        <v>28716</v>
      </c>
      <c r="B1394" s="198" t="s">
        <v>5472</v>
      </c>
      <c r="C1394" s="198">
        <v>45293</v>
      </c>
      <c r="D1394" t="s">
        <v>38491</v>
      </c>
      <c r="E1394">
        <v>7.16</v>
      </c>
    </row>
    <row r="1395" spans="1:5">
      <c r="A1395" s="193" t="s">
        <v>28683</v>
      </c>
      <c r="B1395" s="198" t="s">
        <v>5912</v>
      </c>
      <c r="C1395" s="198">
        <v>45293</v>
      </c>
      <c r="D1395" t="s">
        <v>38491</v>
      </c>
      <c r="E1395">
        <v>1.32</v>
      </c>
    </row>
    <row r="1396" spans="1:5">
      <c r="A1396" s="193" t="s">
        <v>28686</v>
      </c>
      <c r="B1396" s="198" t="s">
        <v>6350</v>
      </c>
      <c r="C1396" s="198">
        <v>45293</v>
      </c>
      <c r="D1396" t="s">
        <v>38492</v>
      </c>
      <c r="E1396">
        <v>5.86</v>
      </c>
    </row>
    <row r="1397" spans="1:5">
      <c r="A1397" s="193" t="s">
        <v>22828</v>
      </c>
      <c r="B1397" s="198" t="s">
        <v>5659</v>
      </c>
      <c r="C1397" s="198">
        <v>45293</v>
      </c>
      <c r="D1397" t="s">
        <v>38491</v>
      </c>
      <c r="E1397">
        <v>9.9499999999999993</v>
      </c>
    </row>
    <row r="1398" spans="1:5">
      <c r="A1398" s="193" t="s">
        <v>12371</v>
      </c>
      <c r="B1398" s="198" t="s">
        <v>5626</v>
      </c>
      <c r="C1398" s="198">
        <v>45293</v>
      </c>
      <c r="D1398" t="s">
        <v>38491</v>
      </c>
      <c r="E1398">
        <v>36.4</v>
      </c>
    </row>
    <row r="1399" spans="1:5">
      <c r="A1399" s="193" t="s">
        <v>28277</v>
      </c>
      <c r="B1399" s="198" t="s">
        <v>7736</v>
      </c>
      <c r="C1399" s="198">
        <v>45293</v>
      </c>
      <c r="D1399" t="s">
        <v>38436</v>
      </c>
      <c r="E1399">
        <v>0.83</v>
      </c>
    </row>
    <row r="1400" spans="1:5">
      <c r="A1400" s="193" t="s">
        <v>28583</v>
      </c>
      <c r="B1400" s="198" t="s">
        <v>5445</v>
      </c>
      <c r="C1400" s="198">
        <v>45293</v>
      </c>
      <c r="D1400" t="s">
        <v>38491</v>
      </c>
      <c r="E1400">
        <v>14.34</v>
      </c>
    </row>
    <row r="1401" spans="1:5">
      <c r="A1401" s="193" t="s">
        <v>28693</v>
      </c>
      <c r="B1401" s="198" t="s">
        <v>5870</v>
      </c>
      <c r="C1401" s="198">
        <v>45293</v>
      </c>
      <c r="D1401" t="s">
        <v>38491</v>
      </c>
      <c r="E1401">
        <v>11.55</v>
      </c>
    </row>
    <row r="1402" spans="1:5">
      <c r="A1402" s="193" t="s">
        <v>28707</v>
      </c>
      <c r="B1402" s="198" t="s">
        <v>6501</v>
      </c>
      <c r="C1402" s="198">
        <v>45293</v>
      </c>
      <c r="D1402" t="s">
        <v>38491</v>
      </c>
      <c r="E1402">
        <v>3.55</v>
      </c>
    </row>
    <row r="1403" spans="1:5">
      <c r="A1403" s="193" t="s">
        <v>28710</v>
      </c>
      <c r="B1403" s="198" t="s">
        <v>6479</v>
      </c>
      <c r="C1403" s="198">
        <v>45293</v>
      </c>
      <c r="D1403" t="s">
        <v>38491</v>
      </c>
      <c r="E1403">
        <v>25.46</v>
      </c>
    </row>
    <row r="1404" spans="1:5">
      <c r="A1404" s="193" t="s">
        <v>28687</v>
      </c>
      <c r="B1404" s="198" t="s">
        <v>5889</v>
      </c>
      <c r="C1404" s="198">
        <v>45293</v>
      </c>
      <c r="D1404" t="s">
        <v>38491</v>
      </c>
      <c r="E1404">
        <v>5.31</v>
      </c>
    </row>
    <row r="1405" spans="1:5">
      <c r="A1405" s="193" t="s">
        <v>28698</v>
      </c>
      <c r="B1405" s="198" t="s">
        <v>5917</v>
      </c>
      <c r="C1405" s="198">
        <v>45293</v>
      </c>
      <c r="D1405" t="s">
        <v>38491</v>
      </c>
      <c r="E1405">
        <v>26.16</v>
      </c>
    </row>
    <row r="1406" spans="1:5">
      <c r="A1406" s="193" t="s">
        <v>28696</v>
      </c>
      <c r="B1406" s="198" t="s">
        <v>6353</v>
      </c>
      <c r="C1406" s="198">
        <v>45293</v>
      </c>
      <c r="D1406" t="s">
        <v>38491</v>
      </c>
      <c r="E1406">
        <v>0.68</v>
      </c>
    </row>
    <row r="1407" spans="1:5">
      <c r="A1407" s="193" t="s">
        <v>28718</v>
      </c>
      <c r="B1407" s="198" t="s">
        <v>18253</v>
      </c>
      <c r="C1407" s="198">
        <v>45293</v>
      </c>
      <c r="D1407" t="s">
        <v>38491</v>
      </c>
      <c r="E1407">
        <v>15.04</v>
      </c>
    </row>
    <row r="1408" spans="1:5">
      <c r="A1408" s="193" t="s">
        <v>28691</v>
      </c>
      <c r="B1408" s="198" t="s">
        <v>9713</v>
      </c>
      <c r="C1408" s="198">
        <v>45293</v>
      </c>
      <c r="D1408" t="s">
        <v>38491</v>
      </c>
      <c r="E1408">
        <v>31.99</v>
      </c>
    </row>
    <row r="1409" spans="1:5">
      <c r="A1409" s="193" t="s">
        <v>28735</v>
      </c>
      <c r="B1409" s="198" t="s">
        <v>18259</v>
      </c>
      <c r="C1409" s="198">
        <v>45293</v>
      </c>
      <c r="D1409" t="s">
        <v>38491</v>
      </c>
      <c r="E1409">
        <v>0.23</v>
      </c>
    </row>
    <row r="1410" spans="1:5">
      <c r="A1410" s="193" t="s">
        <v>28694</v>
      </c>
      <c r="B1410" s="198" t="s">
        <v>5257</v>
      </c>
      <c r="C1410" s="198">
        <v>45293</v>
      </c>
      <c r="D1410" t="s">
        <v>38491</v>
      </c>
      <c r="E1410">
        <v>24.69</v>
      </c>
    </row>
    <row r="1411" spans="1:5">
      <c r="A1411" s="193" t="s">
        <v>28737</v>
      </c>
      <c r="B1411" s="198" t="s">
        <v>18257</v>
      </c>
      <c r="C1411" s="198">
        <v>45293</v>
      </c>
      <c r="D1411" t="s">
        <v>38491</v>
      </c>
      <c r="E1411">
        <v>44.67</v>
      </c>
    </row>
    <row r="1412" spans="1:5">
      <c r="A1412" s="193" t="s">
        <v>28709</v>
      </c>
      <c r="B1412" s="198" t="s">
        <v>27473</v>
      </c>
      <c r="C1412" s="198">
        <v>45293</v>
      </c>
      <c r="D1412" t="s">
        <v>38491</v>
      </c>
      <c r="E1412">
        <v>0.61</v>
      </c>
    </row>
    <row r="1413" spans="1:5">
      <c r="A1413" s="193" t="s">
        <v>28726</v>
      </c>
      <c r="B1413" s="198" t="s">
        <v>27474</v>
      </c>
      <c r="C1413" s="198">
        <v>45293</v>
      </c>
      <c r="D1413" t="s">
        <v>38491</v>
      </c>
      <c r="E1413">
        <v>9.66</v>
      </c>
    </row>
    <row r="1414" spans="1:5">
      <c r="A1414" s="193" t="s">
        <v>28701</v>
      </c>
      <c r="B1414" s="198" t="s">
        <v>18256</v>
      </c>
      <c r="C1414" s="198">
        <v>45293</v>
      </c>
      <c r="D1414" t="s">
        <v>38491</v>
      </c>
      <c r="E1414">
        <v>36.5</v>
      </c>
    </row>
    <row r="1415" spans="1:5">
      <c r="A1415" s="193" t="s">
        <v>28702</v>
      </c>
      <c r="B1415" s="198" t="s">
        <v>27475</v>
      </c>
      <c r="C1415" s="198">
        <v>45293</v>
      </c>
      <c r="D1415" t="s">
        <v>38491</v>
      </c>
      <c r="E1415">
        <v>16.34</v>
      </c>
    </row>
    <row r="1416" spans="1:5">
      <c r="A1416" s="193" t="s">
        <v>28721</v>
      </c>
      <c r="B1416" s="198" t="s">
        <v>7612</v>
      </c>
      <c r="C1416" s="198">
        <v>45293</v>
      </c>
      <c r="D1416" t="s">
        <v>38491</v>
      </c>
      <c r="E1416">
        <v>5.07</v>
      </c>
    </row>
    <row r="1417" spans="1:5">
      <c r="A1417" s="193" t="s">
        <v>28704</v>
      </c>
      <c r="B1417" s="198" t="s">
        <v>18255</v>
      </c>
      <c r="C1417" s="198">
        <v>45293</v>
      </c>
      <c r="D1417" t="s">
        <v>38491</v>
      </c>
      <c r="E1417">
        <v>28.8</v>
      </c>
    </row>
    <row r="1418" spans="1:5">
      <c r="A1418" s="193" t="s">
        <v>28705</v>
      </c>
      <c r="B1418" s="198" t="s">
        <v>18254</v>
      </c>
      <c r="C1418" s="198">
        <v>45293</v>
      </c>
      <c r="D1418" t="s">
        <v>38491</v>
      </c>
      <c r="E1418">
        <v>15.28</v>
      </c>
    </row>
    <row r="1419" spans="1:5">
      <c r="A1419" s="193" t="s">
        <v>28734</v>
      </c>
      <c r="B1419" s="198" t="s">
        <v>18260</v>
      </c>
      <c r="C1419" s="198">
        <v>45293</v>
      </c>
      <c r="D1419" t="s">
        <v>38491</v>
      </c>
      <c r="E1419">
        <v>34.9</v>
      </c>
    </row>
    <row r="1420" spans="1:5">
      <c r="A1420" s="193" t="s">
        <v>28708</v>
      </c>
      <c r="B1420" s="198" t="s">
        <v>27477</v>
      </c>
      <c r="C1420" s="198">
        <v>45293</v>
      </c>
      <c r="D1420" t="s">
        <v>38491</v>
      </c>
      <c r="E1420">
        <v>1.33</v>
      </c>
    </row>
    <row r="1421" spans="1:5">
      <c r="A1421" s="193" t="s">
        <v>27794</v>
      </c>
      <c r="B1421" s="198" t="s">
        <v>7333</v>
      </c>
      <c r="C1421" s="198">
        <v>45293</v>
      </c>
      <c r="D1421" t="s">
        <v>38364</v>
      </c>
      <c r="E1421">
        <v>8.75</v>
      </c>
    </row>
    <row r="1422" spans="1:5">
      <c r="A1422" s="193" t="s">
        <v>28699</v>
      </c>
      <c r="B1422" s="198" t="s">
        <v>18252</v>
      </c>
      <c r="C1422" s="198">
        <v>45293</v>
      </c>
      <c r="D1422" t="s">
        <v>38491</v>
      </c>
      <c r="E1422">
        <v>15.18</v>
      </c>
    </row>
    <row r="1423" spans="1:5">
      <c r="A1423" s="193" t="s">
        <v>28711</v>
      </c>
      <c r="B1423" s="198" t="s">
        <v>18251</v>
      </c>
      <c r="C1423" s="198">
        <v>45293</v>
      </c>
      <c r="D1423" t="s">
        <v>38491</v>
      </c>
      <c r="E1423">
        <v>3.42</v>
      </c>
    </row>
    <row r="1424" spans="1:5">
      <c r="A1424" s="193" t="s">
        <v>28712</v>
      </c>
      <c r="B1424" s="198" t="s">
        <v>18250</v>
      </c>
      <c r="C1424" s="198">
        <v>45293</v>
      </c>
      <c r="D1424" t="s">
        <v>38491</v>
      </c>
      <c r="E1424">
        <v>11.3</v>
      </c>
    </row>
    <row r="1425" spans="1:5">
      <c r="A1425" s="193" t="s">
        <v>28713</v>
      </c>
      <c r="B1425" s="198" t="s">
        <v>27478</v>
      </c>
      <c r="C1425" s="198">
        <v>45293</v>
      </c>
      <c r="D1425" t="s">
        <v>38491</v>
      </c>
      <c r="E1425">
        <v>83.7</v>
      </c>
    </row>
    <row r="1426" spans="1:5">
      <c r="A1426" s="193" t="s">
        <v>28714</v>
      </c>
      <c r="B1426" s="198" t="s">
        <v>18249</v>
      </c>
      <c r="C1426" s="198">
        <v>45293</v>
      </c>
      <c r="D1426" t="s">
        <v>38491</v>
      </c>
      <c r="E1426">
        <v>6.56</v>
      </c>
    </row>
    <row r="1427" spans="1:5">
      <c r="A1427" s="193" t="s">
        <v>28715</v>
      </c>
      <c r="B1427" s="198" t="s">
        <v>18248</v>
      </c>
      <c r="C1427" s="198">
        <v>45293</v>
      </c>
      <c r="D1427" t="s">
        <v>38491</v>
      </c>
      <c r="E1427">
        <v>5.25</v>
      </c>
    </row>
    <row r="1428" spans="1:5">
      <c r="A1428" s="193" t="s">
        <v>28720</v>
      </c>
      <c r="B1428" s="198" t="s">
        <v>7510</v>
      </c>
      <c r="C1428" s="198">
        <v>45293</v>
      </c>
      <c r="D1428" t="s">
        <v>38491</v>
      </c>
      <c r="E1428">
        <v>116.33</v>
      </c>
    </row>
    <row r="1429" spans="1:5">
      <c r="A1429" s="193" t="s">
        <v>27796</v>
      </c>
      <c r="B1429" s="198" t="s">
        <v>7335</v>
      </c>
      <c r="C1429" s="198">
        <v>45293</v>
      </c>
      <c r="D1429" t="s">
        <v>38364</v>
      </c>
      <c r="E1429">
        <v>39.9</v>
      </c>
    </row>
    <row r="1430" spans="1:5">
      <c r="A1430" s="193" t="s">
        <v>27792</v>
      </c>
      <c r="B1430" s="198" t="s">
        <v>10982</v>
      </c>
      <c r="C1430" s="198">
        <v>45293</v>
      </c>
      <c r="D1430" t="s">
        <v>38364</v>
      </c>
      <c r="E1430">
        <v>19.59</v>
      </c>
    </row>
    <row r="1431" spans="1:5">
      <c r="A1431" s="193" t="s">
        <v>28728</v>
      </c>
      <c r="B1431" s="198" t="s">
        <v>7485</v>
      </c>
      <c r="C1431" s="198">
        <v>45293</v>
      </c>
      <c r="D1431" t="s">
        <v>38491</v>
      </c>
      <c r="E1431">
        <v>10.6</v>
      </c>
    </row>
    <row r="1432" spans="1:5">
      <c r="A1432" s="193" t="s">
        <v>28729</v>
      </c>
      <c r="B1432" s="198" t="s">
        <v>8425</v>
      </c>
      <c r="C1432" s="198">
        <v>45293</v>
      </c>
      <c r="D1432" t="s">
        <v>38364</v>
      </c>
      <c r="E1432">
        <v>5.18</v>
      </c>
    </row>
    <row r="1433" spans="1:5">
      <c r="A1433" s="193" t="s">
        <v>28250</v>
      </c>
      <c r="B1433" s="198" t="s">
        <v>11331</v>
      </c>
      <c r="C1433" s="198">
        <v>45293</v>
      </c>
      <c r="D1433" t="s">
        <v>38364</v>
      </c>
      <c r="E1433">
        <v>3.77</v>
      </c>
    </row>
    <row r="1434" spans="1:5">
      <c r="A1434" s="193" t="s">
        <v>28706</v>
      </c>
      <c r="B1434" s="198" t="s">
        <v>27476</v>
      </c>
      <c r="C1434" s="198">
        <v>45293</v>
      </c>
      <c r="D1434" t="s">
        <v>38491</v>
      </c>
      <c r="E1434">
        <v>5.71</v>
      </c>
    </row>
    <row r="1435" spans="1:5">
      <c r="A1435" s="193" t="s">
        <v>28700</v>
      </c>
      <c r="B1435" s="198" t="s">
        <v>6127</v>
      </c>
      <c r="C1435" s="198">
        <v>45293</v>
      </c>
      <c r="D1435" t="s">
        <v>38492</v>
      </c>
      <c r="E1435">
        <v>15.72</v>
      </c>
    </row>
    <row r="1436" spans="1:5">
      <c r="A1436" s="193" t="s">
        <v>28703</v>
      </c>
      <c r="B1436" s="198" t="s">
        <v>8239</v>
      </c>
      <c r="C1436" s="198">
        <v>45293</v>
      </c>
      <c r="D1436" t="s">
        <v>38364</v>
      </c>
      <c r="E1436">
        <v>18.8</v>
      </c>
    </row>
    <row r="1437" spans="1:5">
      <c r="A1437" s="193" t="s">
        <v>28732</v>
      </c>
      <c r="B1437" s="198" t="s">
        <v>6117</v>
      </c>
      <c r="C1437" s="198">
        <v>45293</v>
      </c>
      <c r="D1437" t="s">
        <v>38492</v>
      </c>
      <c r="E1437">
        <v>7.91</v>
      </c>
    </row>
    <row r="1438" spans="1:5">
      <c r="A1438" s="193" t="s">
        <v>28276</v>
      </c>
      <c r="B1438" s="198" t="s">
        <v>8241</v>
      </c>
      <c r="C1438" s="198">
        <v>45293</v>
      </c>
      <c r="D1438" t="s">
        <v>38436</v>
      </c>
      <c r="E1438">
        <v>21.76</v>
      </c>
    </row>
    <row r="1439" spans="1:5">
      <c r="A1439" s="193" t="s">
        <v>28727</v>
      </c>
      <c r="B1439" s="198" t="s">
        <v>6118</v>
      </c>
      <c r="C1439" s="198">
        <v>45293</v>
      </c>
      <c r="D1439" t="s">
        <v>38492</v>
      </c>
      <c r="E1439">
        <v>21.3</v>
      </c>
    </row>
    <row r="1440" spans="1:5">
      <c r="A1440" s="193" t="s">
        <v>28724</v>
      </c>
      <c r="B1440" s="198" t="s">
        <v>5326</v>
      </c>
      <c r="C1440" s="198">
        <v>45293</v>
      </c>
      <c r="D1440" t="s">
        <v>38491</v>
      </c>
      <c r="E1440">
        <v>10.52</v>
      </c>
    </row>
    <row r="1441" spans="1:5">
      <c r="A1441" s="193" t="s">
        <v>27783</v>
      </c>
      <c r="B1441" s="198" t="s">
        <v>7323</v>
      </c>
      <c r="C1441" s="198">
        <v>45293</v>
      </c>
      <c r="D1441" t="s">
        <v>38364</v>
      </c>
      <c r="E1441">
        <v>52.77</v>
      </c>
    </row>
    <row r="1442" spans="1:5">
      <c r="A1442" s="193" t="s">
        <v>28684</v>
      </c>
      <c r="B1442" s="198" t="s">
        <v>5837</v>
      </c>
      <c r="C1442" s="198">
        <v>45293</v>
      </c>
      <c r="D1442" t="s">
        <v>38491</v>
      </c>
      <c r="E1442">
        <v>23.7</v>
      </c>
    </row>
    <row r="1443" spans="1:5">
      <c r="A1443" s="193" t="s">
        <v>28722</v>
      </c>
      <c r="B1443" s="198" t="s">
        <v>6120</v>
      </c>
      <c r="C1443" s="198">
        <v>45293</v>
      </c>
      <c r="D1443" t="s">
        <v>38492</v>
      </c>
      <c r="E1443">
        <v>2</v>
      </c>
    </row>
    <row r="1444" spans="1:5">
      <c r="A1444" s="193" t="s">
        <v>28736</v>
      </c>
      <c r="B1444" s="198" t="s">
        <v>18258</v>
      </c>
      <c r="C1444" s="198">
        <v>45293</v>
      </c>
      <c r="D1444" t="s">
        <v>38491</v>
      </c>
      <c r="E1444">
        <v>8.07</v>
      </c>
    </row>
    <row r="1445" spans="1:5">
      <c r="A1445" s="193" t="s">
        <v>28723</v>
      </c>
      <c r="B1445" s="198" t="s">
        <v>6121</v>
      </c>
      <c r="C1445" s="198">
        <v>45293</v>
      </c>
      <c r="D1445" t="s">
        <v>38492</v>
      </c>
      <c r="E1445">
        <v>18.489999999999998</v>
      </c>
    </row>
    <row r="1446" spans="1:5">
      <c r="A1446" s="193" t="s">
        <v>28731</v>
      </c>
      <c r="B1446" s="198" t="s">
        <v>18261</v>
      </c>
      <c r="C1446" s="198">
        <v>45293</v>
      </c>
      <c r="D1446" t="s">
        <v>38491</v>
      </c>
      <c r="E1446">
        <v>8.98</v>
      </c>
    </row>
    <row r="1447" spans="1:5">
      <c r="A1447" s="193" t="s">
        <v>28733</v>
      </c>
      <c r="B1447" s="198" t="s">
        <v>10753</v>
      </c>
      <c r="C1447" s="198">
        <v>45293</v>
      </c>
      <c r="D1447" t="s">
        <v>38493</v>
      </c>
      <c r="E1447">
        <v>1.34</v>
      </c>
    </row>
    <row r="1448" spans="1:5">
      <c r="A1448" s="193" t="s">
        <v>28680</v>
      </c>
      <c r="B1448" s="198" t="s">
        <v>8823</v>
      </c>
      <c r="C1448" s="198">
        <v>45293</v>
      </c>
      <c r="D1448" t="s">
        <v>38491</v>
      </c>
      <c r="E1448">
        <v>32.9</v>
      </c>
    </row>
    <row r="1449" spans="1:5">
      <c r="A1449" s="193" t="s">
        <v>28730</v>
      </c>
      <c r="B1449" s="198" t="s">
        <v>18262</v>
      </c>
      <c r="C1449" s="198">
        <v>45293</v>
      </c>
      <c r="D1449" t="s">
        <v>38491</v>
      </c>
      <c r="E1449">
        <v>22</v>
      </c>
    </row>
    <row r="1450" spans="1:5">
      <c r="A1450" s="193" t="s">
        <v>28719</v>
      </c>
      <c r="B1450" s="198" t="s">
        <v>18263</v>
      </c>
      <c r="C1450" s="198">
        <v>45293</v>
      </c>
      <c r="D1450" t="s">
        <v>38491</v>
      </c>
      <c r="E1450">
        <v>4.92</v>
      </c>
    </row>
    <row r="1451" spans="1:5">
      <c r="A1451" s="193" t="s">
        <v>28682</v>
      </c>
      <c r="B1451" s="198" t="s">
        <v>5147</v>
      </c>
      <c r="C1451" s="198">
        <v>45293</v>
      </c>
      <c r="D1451" t="s">
        <v>38491</v>
      </c>
      <c r="E1451">
        <v>0.65</v>
      </c>
    </row>
    <row r="1452" spans="1:5">
      <c r="A1452" s="193" t="s">
        <v>28685</v>
      </c>
      <c r="B1452" s="198" t="s">
        <v>27479</v>
      </c>
      <c r="C1452" s="198">
        <v>45293</v>
      </c>
      <c r="D1452" t="s">
        <v>38491</v>
      </c>
      <c r="E1452">
        <v>1.84</v>
      </c>
    </row>
    <row r="1453" spans="1:5">
      <c r="A1453" s="193" t="s">
        <v>28681</v>
      </c>
      <c r="B1453" s="198" t="s">
        <v>5200</v>
      </c>
      <c r="C1453" s="198">
        <v>45293</v>
      </c>
      <c r="D1453" t="s">
        <v>38491</v>
      </c>
      <c r="E1453">
        <v>3.19</v>
      </c>
    </row>
    <row r="1454" spans="1:5">
      <c r="A1454" s="193" t="s">
        <v>28688</v>
      </c>
      <c r="B1454" s="198" t="s">
        <v>5219</v>
      </c>
      <c r="C1454" s="198">
        <v>45293</v>
      </c>
      <c r="D1454" t="s">
        <v>38491</v>
      </c>
      <c r="E1454">
        <v>43.1</v>
      </c>
    </row>
    <row r="1455" spans="1:5">
      <c r="A1455" s="193" t="s">
        <v>28689</v>
      </c>
      <c r="B1455" s="198" t="s">
        <v>5233</v>
      </c>
      <c r="C1455" s="198">
        <v>45293</v>
      </c>
      <c r="D1455" t="s">
        <v>38491</v>
      </c>
      <c r="E1455">
        <v>4.3600000000000003</v>
      </c>
    </row>
    <row r="1456" spans="1:5">
      <c r="A1456" s="193" t="s">
        <v>28690</v>
      </c>
      <c r="B1456" s="198" t="s">
        <v>5237</v>
      </c>
      <c r="C1456" s="198">
        <v>45293</v>
      </c>
      <c r="D1456" t="s">
        <v>38491</v>
      </c>
      <c r="E1456">
        <v>0.31</v>
      </c>
    </row>
    <row r="1457" spans="1:5">
      <c r="A1457" s="193" t="s">
        <v>28692</v>
      </c>
      <c r="B1457" s="198" t="s">
        <v>5238</v>
      </c>
      <c r="C1457" s="198">
        <v>45293</v>
      </c>
      <c r="D1457" t="s">
        <v>38491</v>
      </c>
      <c r="E1457">
        <v>11.1</v>
      </c>
    </row>
    <row r="1458" spans="1:5">
      <c r="A1458" s="193" t="s">
        <v>28695</v>
      </c>
      <c r="B1458" s="198" t="s">
        <v>6254</v>
      </c>
      <c r="C1458" s="198">
        <v>45293</v>
      </c>
      <c r="D1458" t="s">
        <v>38491</v>
      </c>
      <c r="E1458">
        <v>11.98</v>
      </c>
    </row>
    <row r="1459" spans="1:5">
      <c r="A1459" s="193" t="s">
        <v>27788</v>
      </c>
      <c r="B1459" s="198" t="s">
        <v>7330</v>
      </c>
      <c r="C1459" s="198">
        <v>45293</v>
      </c>
      <c r="D1459" t="s">
        <v>38364</v>
      </c>
      <c r="E1459">
        <v>14.5</v>
      </c>
    </row>
    <row r="1460" spans="1:5">
      <c r="A1460" s="193" t="s">
        <v>27813</v>
      </c>
      <c r="B1460" s="198" t="s">
        <v>8247</v>
      </c>
      <c r="C1460" s="198">
        <v>45292</v>
      </c>
      <c r="D1460" t="s">
        <v>38372</v>
      </c>
      <c r="E1460">
        <v>3.22</v>
      </c>
    </row>
    <row r="1461" spans="1:5">
      <c r="A1461" s="193" t="s">
        <v>28579</v>
      </c>
      <c r="B1461" s="198" t="s">
        <v>11114</v>
      </c>
      <c r="C1461" s="198">
        <v>45292</v>
      </c>
      <c r="D1461" t="s">
        <v>38372</v>
      </c>
      <c r="E1461">
        <v>0.61</v>
      </c>
    </row>
    <row r="1462" spans="1:5">
      <c r="A1462" s="193" t="s">
        <v>28738</v>
      </c>
      <c r="B1462" s="198" t="s">
        <v>10593</v>
      </c>
      <c r="C1462" s="198">
        <v>45292</v>
      </c>
      <c r="D1462" t="s">
        <v>38372</v>
      </c>
      <c r="E1462">
        <v>6.7</v>
      </c>
    </row>
    <row r="1463" spans="1:5">
      <c r="A1463" s="193" t="s">
        <v>27932</v>
      </c>
      <c r="B1463" s="198" t="s">
        <v>5028</v>
      </c>
      <c r="C1463" s="198">
        <v>45289</v>
      </c>
      <c r="D1463" t="s">
        <v>38359</v>
      </c>
      <c r="E1463">
        <v>2.08</v>
      </c>
    </row>
    <row r="1464" spans="1:5">
      <c r="A1464" s="193" t="s">
        <v>28085</v>
      </c>
      <c r="B1464" s="198" t="s">
        <v>5025</v>
      </c>
      <c r="C1464" s="198">
        <v>45289</v>
      </c>
      <c r="D1464" t="s">
        <v>38359</v>
      </c>
      <c r="E1464">
        <v>15.53</v>
      </c>
    </row>
    <row r="1465" spans="1:5">
      <c r="A1465" s="193" t="s">
        <v>27790</v>
      </c>
      <c r="B1465" s="198" t="s">
        <v>5032</v>
      </c>
      <c r="C1465" s="198">
        <v>45289</v>
      </c>
      <c r="D1465" t="s">
        <v>38359</v>
      </c>
      <c r="E1465">
        <v>49.18</v>
      </c>
    </row>
    <row r="1466" spans="1:5">
      <c r="A1466" s="193" t="s">
        <v>28739</v>
      </c>
      <c r="B1466" s="198" t="s">
        <v>18226</v>
      </c>
      <c r="C1466" s="198">
        <v>45288</v>
      </c>
      <c r="D1466" t="s">
        <v>38359</v>
      </c>
      <c r="E1466">
        <v>13.45</v>
      </c>
    </row>
    <row r="1467" spans="1:5">
      <c r="A1467" s="193" t="s">
        <v>26652</v>
      </c>
      <c r="B1467" s="198" t="s">
        <v>5006</v>
      </c>
      <c r="C1467" s="198">
        <v>45288</v>
      </c>
      <c r="D1467" t="s">
        <v>38359</v>
      </c>
      <c r="E1467">
        <v>3.28</v>
      </c>
    </row>
    <row r="1468" spans="1:5">
      <c r="A1468" s="193" t="s">
        <v>28740</v>
      </c>
      <c r="B1468" s="198" t="s">
        <v>11308</v>
      </c>
      <c r="C1468" s="198">
        <v>45287</v>
      </c>
      <c r="D1468" t="s">
        <v>38399</v>
      </c>
      <c r="E1468">
        <v>42</v>
      </c>
    </row>
    <row r="1469" spans="1:5">
      <c r="A1469" s="193" t="s">
        <v>28296</v>
      </c>
      <c r="B1469" s="198" t="s">
        <v>8340</v>
      </c>
      <c r="C1469" s="198">
        <v>45280</v>
      </c>
      <c r="D1469" t="s">
        <v>38388</v>
      </c>
      <c r="E1469">
        <v>14.23</v>
      </c>
    </row>
    <row r="1470" spans="1:5">
      <c r="A1470" s="193" t="s">
        <v>28448</v>
      </c>
      <c r="B1470" s="198" t="s">
        <v>10206</v>
      </c>
      <c r="C1470" s="198">
        <v>45280</v>
      </c>
      <c r="D1470" t="s">
        <v>38388</v>
      </c>
      <c r="E1470">
        <v>18.489999999999998</v>
      </c>
    </row>
    <row r="1471" spans="1:5">
      <c r="A1471" s="193" t="s">
        <v>28361</v>
      </c>
      <c r="B1471" s="198" t="s">
        <v>7998</v>
      </c>
      <c r="C1471" s="198">
        <v>45280</v>
      </c>
      <c r="D1471" t="s">
        <v>38419</v>
      </c>
      <c r="E1471">
        <v>0.6</v>
      </c>
    </row>
    <row r="1472" spans="1:5">
      <c r="A1472" s="193" t="s">
        <v>27774</v>
      </c>
      <c r="B1472" s="198" t="s">
        <v>4989</v>
      </c>
      <c r="C1472" s="198">
        <v>45280</v>
      </c>
      <c r="D1472" t="s">
        <v>38388</v>
      </c>
      <c r="E1472">
        <v>5.33</v>
      </c>
    </row>
    <row r="1473" spans="1:5">
      <c r="A1473" s="193" t="s">
        <v>28254</v>
      </c>
      <c r="B1473" s="198" t="s">
        <v>5012</v>
      </c>
      <c r="C1473" s="198">
        <v>45280</v>
      </c>
      <c r="D1473" t="s">
        <v>38388</v>
      </c>
      <c r="E1473">
        <v>9.42</v>
      </c>
    </row>
    <row r="1474" spans="1:5">
      <c r="A1474" s="193" t="s">
        <v>11806</v>
      </c>
      <c r="B1474" s="198" t="s">
        <v>5048</v>
      </c>
      <c r="C1474" s="198">
        <v>45280</v>
      </c>
      <c r="D1474" t="s">
        <v>38388</v>
      </c>
      <c r="E1474">
        <v>24</v>
      </c>
    </row>
    <row r="1475" spans="1:5">
      <c r="A1475" s="193" t="s">
        <v>28299</v>
      </c>
      <c r="B1475" s="198" t="s">
        <v>5066</v>
      </c>
      <c r="C1475" s="198">
        <v>45280</v>
      </c>
      <c r="D1475" t="s">
        <v>38388</v>
      </c>
      <c r="E1475">
        <v>7.74</v>
      </c>
    </row>
    <row r="1476" spans="1:5">
      <c r="A1476" s="193" t="s">
        <v>28741</v>
      </c>
      <c r="B1476" s="198" t="s">
        <v>5511</v>
      </c>
      <c r="C1476" s="198">
        <v>45280</v>
      </c>
      <c r="D1476" t="s">
        <v>38388</v>
      </c>
      <c r="E1476">
        <v>10.67</v>
      </c>
    </row>
    <row r="1477" spans="1:5">
      <c r="A1477" s="193" t="s">
        <v>28315</v>
      </c>
      <c r="B1477" s="198" t="s">
        <v>5840</v>
      </c>
      <c r="C1477" s="198">
        <v>45280</v>
      </c>
      <c r="D1477" t="s">
        <v>38388</v>
      </c>
      <c r="E1477">
        <v>26.24</v>
      </c>
    </row>
    <row r="1478" spans="1:5">
      <c r="A1478" s="193" t="s">
        <v>27852</v>
      </c>
      <c r="B1478" s="198" t="s">
        <v>5273</v>
      </c>
      <c r="C1478" s="198">
        <v>45280</v>
      </c>
      <c r="D1478" t="s">
        <v>38388</v>
      </c>
      <c r="E1478">
        <v>9.31</v>
      </c>
    </row>
    <row r="1479" spans="1:5">
      <c r="A1479" s="193" t="s">
        <v>28447</v>
      </c>
      <c r="B1479" s="198" t="s">
        <v>6423</v>
      </c>
      <c r="C1479" s="198">
        <v>45280</v>
      </c>
      <c r="D1479" t="s">
        <v>38388</v>
      </c>
      <c r="E1479">
        <v>0.6</v>
      </c>
    </row>
    <row r="1480" spans="1:5">
      <c r="A1480" s="193" t="s">
        <v>27865</v>
      </c>
      <c r="B1480" s="198" t="s">
        <v>6425</v>
      </c>
      <c r="C1480" s="198">
        <v>45280</v>
      </c>
      <c r="D1480" t="s">
        <v>38388</v>
      </c>
      <c r="E1480">
        <v>10.16</v>
      </c>
    </row>
    <row r="1481" spans="1:5">
      <c r="A1481" s="193" t="s">
        <v>28746</v>
      </c>
      <c r="B1481" s="198" t="s">
        <v>27481</v>
      </c>
      <c r="C1481" s="198">
        <v>45279</v>
      </c>
      <c r="D1481" t="s">
        <v>38494</v>
      </c>
      <c r="E1481">
        <v>8.19</v>
      </c>
    </row>
    <row r="1482" spans="1:5">
      <c r="A1482" s="193" t="s">
        <v>28744</v>
      </c>
      <c r="B1482" s="198" t="s">
        <v>6580</v>
      </c>
      <c r="C1482" s="198">
        <v>45279</v>
      </c>
      <c r="D1482" t="s">
        <v>38494</v>
      </c>
      <c r="E1482">
        <v>1.31</v>
      </c>
    </row>
    <row r="1483" spans="1:5">
      <c r="A1483" s="193" t="s">
        <v>28742</v>
      </c>
      <c r="B1483" s="198" t="s">
        <v>6581</v>
      </c>
      <c r="C1483" s="198">
        <v>45279</v>
      </c>
      <c r="D1483" t="s">
        <v>38494</v>
      </c>
      <c r="E1483">
        <v>204.09</v>
      </c>
    </row>
    <row r="1484" spans="1:5">
      <c r="A1484" s="193" t="s">
        <v>28743</v>
      </c>
      <c r="B1484" s="198" t="s">
        <v>6095</v>
      </c>
      <c r="C1484" s="198">
        <v>45279</v>
      </c>
      <c r="D1484" t="s">
        <v>38495</v>
      </c>
      <c r="E1484">
        <v>35.61</v>
      </c>
    </row>
    <row r="1485" spans="1:5">
      <c r="A1485" s="193" t="s">
        <v>27868</v>
      </c>
      <c r="B1485" s="198" t="s">
        <v>6056</v>
      </c>
      <c r="C1485" s="198">
        <v>45279</v>
      </c>
      <c r="D1485" t="s">
        <v>38359</v>
      </c>
      <c r="E1485">
        <v>3.9</v>
      </c>
    </row>
    <row r="1486" spans="1:5">
      <c r="A1486" s="193" t="s">
        <v>28745</v>
      </c>
      <c r="B1486" s="198" t="s">
        <v>27480</v>
      </c>
      <c r="C1486" s="198">
        <v>45279</v>
      </c>
      <c r="D1486" t="s">
        <v>38494</v>
      </c>
      <c r="E1486">
        <v>7.86</v>
      </c>
    </row>
    <row r="1487" spans="1:5">
      <c r="A1487" s="193" t="s">
        <v>27808</v>
      </c>
      <c r="B1487" s="198" t="s">
        <v>11306</v>
      </c>
      <c r="C1487" s="198">
        <v>45278</v>
      </c>
      <c r="D1487" t="s">
        <v>38359</v>
      </c>
      <c r="E1487">
        <v>0.35</v>
      </c>
    </row>
    <row r="1488" spans="1:5">
      <c r="A1488" s="193" t="s">
        <v>28703</v>
      </c>
      <c r="B1488" s="198" t="s">
        <v>8239</v>
      </c>
      <c r="C1488" s="198">
        <v>45278</v>
      </c>
      <c r="D1488" t="s">
        <v>38364</v>
      </c>
      <c r="E1488">
        <v>5.37</v>
      </c>
    </row>
    <row r="1489" spans="1:5">
      <c r="A1489" s="193" t="s">
        <v>27803</v>
      </c>
      <c r="B1489" s="198" t="s">
        <v>27371</v>
      </c>
      <c r="C1489" s="198">
        <v>45278</v>
      </c>
      <c r="D1489" t="s">
        <v>38359</v>
      </c>
      <c r="E1489">
        <v>0</v>
      </c>
    </row>
    <row r="1490" spans="1:5">
      <c r="A1490" s="193" t="s">
        <v>28249</v>
      </c>
      <c r="B1490" s="198" t="s">
        <v>7329</v>
      </c>
      <c r="C1490" s="198">
        <v>45278</v>
      </c>
      <c r="D1490" t="s">
        <v>38364</v>
      </c>
      <c r="E1490">
        <v>8.73</v>
      </c>
    </row>
    <row r="1491" spans="1:5">
      <c r="A1491" s="193" t="s">
        <v>26652</v>
      </c>
      <c r="B1491" s="198" t="s">
        <v>5006</v>
      </c>
      <c r="C1491" s="198">
        <v>45278</v>
      </c>
      <c r="D1491" t="s">
        <v>38359</v>
      </c>
      <c r="E1491">
        <v>22.61</v>
      </c>
    </row>
    <row r="1492" spans="1:5">
      <c r="A1492" s="193" t="s">
        <v>27788</v>
      </c>
      <c r="B1492" s="198" t="s">
        <v>7330</v>
      </c>
      <c r="C1492" s="198">
        <v>45278</v>
      </c>
      <c r="D1492" t="s">
        <v>38364</v>
      </c>
      <c r="E1492">
        <v>19.5</v>
      </c>
    </row>
    <row r="1493" spans="1:5">
      <c r="A1493" s="193" t="s">
        <v>27794</v>
      </c>
      <c r="B1493" s="198" t="s">
        <v>7333</v>
      </c>
      <c r="C1493" s="198">
        <v>45278</v>
      </c>
      <c r="D1493" t="s">
        <v>38364</v>
      </c>
      <c r="E1493">
        <v>5.79</v>
      </c>
    </row>
    <row r="1494" spans="1:5">
      <c r="A1494" s="193" t="s">
        <v>27795</v>
      </c>
      <c r="B1494" s="198" t="s">
        <v>5030</v>
      </c>
      <c r="C1494" s="198">
        <v>45278</v>
      </c>
      <c r="D1494" t="s">
        <v>38359</v>
      </c>
      <c r="E1494">
        <v>5.75</v>
      </c>
    </row>
    <row r="1495" spans="1:5">
      <c r="A1495" s="193" t="s">
        <v>27805</v>
      </c>
      <c r="B1495" s="198" t="s">
        <v>5008</v>
      </c>
      <c r="C1495" s="198">
        <v>45275</v>
      </c>
      <c r="D1495" t="s">
        <v>38368</v>
      </c>
      <c r="E1495">
        <v>6.2</v>
      </c>
    </row>
    <row r="1496" spans="1:5">
      <c r="A1496" s="193" t="s">
        <v>27804</v>
      </c>
      <c r="B1496" s="198" t="s">
        <v>5036</v>
      </c>
      <c r="C1496" s="198">
        <v>45275</v>
      </c>
      <c r="D1496" t="s">
        <v>38368</v>
      </c>
      <c r="E1496">
        <v>6.49</v>
      </c>
    </row>
    <row r="1497" spans="1:5">
      <c r="A1497" s="193" t="s">
        <v>27804</v>
      </c>
      <c r="B1497" s="198" t="s">
        <v>5036</v>
      </c>
      <c r="C1497" s="198">
        <v>45275</v>
      </c>
      <c r="D1497" t="s">
        <v>38359</v>
      </c>
      <c r="E1497">
        <v>9.1999999999999993</v>
      </c>
    </row>
    <row r="1498" spans="1:5">
      <c r="A1498" s="193" t="s">
        <v>28535</v>
      </c>
      <c r="B1498" s="198" t="s">
        <v>5037</v>
      </c>
      <c r="C1498" s="198">
        <v>45275</v>
      </c>
      <c r="D1498" t="s">
        <v>38368</v>
      </c>
      <c r="E1498">
        <v>12.95</v>
      </c>
    </row>
    <row r="1499" spans="1:5">
      <c r="A1499" s="193" t="s">
        <v>27810</v>
      </c>
      <c r="B1499" s="198" t="s">
        <v>5045</v>
      </c>
      <c r="C1499" s="198">
        <v>45275</v>
      </c>
      <c r="D1499" t="s">
        <v>38368</v>
      </c>
      <c r="E1499">
        <v>16.21</v>
      </c>
    </row>
    <row r="1500" spans="1:5">
      <c r="A1500" s="193" t="s">
        <v>27809</v>
      </c>
      <c r="B1500" s="198" t="s">
        <v>5046</v>
      </c>
      <c r="C1500" s="198">
        <v>45275</v>
      </c>
      <c r="D1500" t="s">
        <v>38368</v>
      </c>
      <c r="E1500">
        <v>16.690000000000001</v>
      </c>
    </row>
    <row r="1501" spans="1:5">
      <c r="A1501" s="193" t="s">
        <v>27810</v>
      </c>
      <c r="B1501" s="198" t="s">
        <v>5045</v>
      </c>
      <c r="C1501" s="198">
        <v>45275</v>
      </c>
      <c r="D1501" t="s">
        <v>38368</v>
      </c>
      <c r="E1501">
        <v>34.5</v>
      </c>
    </row>
    <row r="1502" spans="1:5">
      <c r="A1502" s="193" t="s">
        <v>27809</v>
      </c>
      <c r="B1502" s="198" t="s">
        <v>5046</v>
      </c>
      <c r="C1502" s="198">
        <v>45275</v>
      </c>
      <c r="D1502" t="s">
        <v>38368</v>
      </c>
      <c r="E1502">
        <v>1.52</v>
      </c>
    </row>
    <row r="1503" spans="1:5">
      <c r="A1503" s="193" t="s">
        <v>27809</v>
      </c>
      <c r="B1503" s="198" t="s">
        <v>5046</v>
      </c>
      <c r="C1503" s="198">
        <v>45275</v>
      </c>
      <c r="D1503" t="s">
        <v>38359</v>
      </c>
      <c r="E1503">
        <v>0.3</v>
      </c>
    </row>
    <row r="1504" spans="1:5">
      <c r="A1504" s="193" t="s">
        <v>15601</v>
      </c>
      <c r="B1504" s="198" t="s">
        <v>5047</v>
      </c>
      <c r="C1504" s="198">
        <v>45275</v>
      </c>
      <c r="D1504" t="s">
        <v>38368</v>
      </c>
      <c r="E1504">
        <v>7.3</v>
      </c>
    </row>
    <row r="1505" spans="1:5">
      <c r="A1505" s="193" t="s">
        <v>15616</v>
      </c>
      <c r="B1505" s="198" t="s">
        <v>5053</v>
      </c>
      <c r="C1505" s="198">
        <v>45275</v>
      </c>
      <c r="D1505" t="s">
        <v>38368</v>
      </c>
      <c r="E1505">
        <v>13.84</v>
      </c>
    </row>
    <row r="1506" spans="1:5">
      <c r="A1506" s="193" t="s">
        <v>27811</v>
      </c>
      <c r="B1506" s="198" t="s">
        <v>5044</v>
      </c>
      <c r="C1506" s="198">
        <v>45275</v>
      </c>
      <c r="D1506" t="s">
        <v>38368</v>
      </c>
      <c r="E1506">
        <v>45.99</v>
      </c>
    </row>
    <row r="1507" spans="1:5">
      <c r="A1507" s="193" t="s">
        <v>28747</v>
      </c>
      <c r="B1507" s="198" t="s">
        <v>4981</v>
      </c>
      <c r="C1507" s="198">
        <v>45275</v>
      </c>
      <c r="D1507" t="s">
        <v>38368</v>
      </c>
      <c r="E1507">
        <v>3.37</v>
      </c>
    </row>
    <row r="1508" spans="1:5">
      <c r="A1508" s="193" t="s">
        <v>28470</v>
      </c>
      <c r="B1508" s="198" t="s">
        <v>9945</v>
      </c>
      <c r="C1508" s="198">
        <v>45274</v>
      </c>
      <c r="D1508" t="s">
        <v>38468</v>
      </c>
      <c r="E1508">
        <v>1.4</v>
      </c>
    </row>
    <row r="1509" spans="1:5">
      <c r="A1509" s="193" t="s">
        <v>28467</v>
      </c>
      <c r="B1509" s="198" t="s">
        <v>27463</v>
      </c>
      <c r="C1509" s="198">
        <v>45274</v>
      </c>
      <c r="D1509" t="s">
        <v>38468</v>
      </c>
      <c r="E1509">
        <v>8.4700000000000006</v>
      </c>
    </row>
    <row r="1510" spans="1:5">
      <c r="A1510" s="193" t="s">
        <v>28468</v>
      </c>
      <c r="B1510" s="198" t="s">
        <v>9946</v>
      </c>
      <c r="C1510" s="198">
        <v>45274</v>
      </c>
      <c r="D1510" t="s">
        <v>38468</v>
      </c>
      <c r="E1510">
        <v>3.45</v>
      </c>
    </row>
    <row r="1511" spans="1:5">
      <c r="A1511" s="193" t="s">
        <v>27828</v>
      </c>
      <c r="B1511" s="198" t="s">
        <v>7155</v>
      </c>
      <c r="C1511" s="198">
        <v>45274</v>
      </c>
      <c r="D1511" t="s">
        <v>38375</v>
      </c>
      <c r="E1511">
        <v>9.31</v>
      </c>
    </row>
    <row r="1512" spans="1:5">
      <c r="A1512" s="193" t="s">
        <v>28199</v>
      </c>
      <c r="B1512" s="198" t="s">
        <v>10579</v>
      </c>
      <c r="C1512" s="198">
        <v>45273</v>
      </c>
      <c r="D1512" t="s">
        <v>38428</v>
      </c>
      <c r="E1512">
        <v>31.04</v>
      </c>
    </row>
    <row r="1513" spans="1:5">
      <c r="A1513" s="193" t="s">
        <v>28749</v>
      </c>
      <c r="B1513" s="198" t="s">
        <v>27482</v>
      </c>
      <c r="C1513" s="198">
        <v>45273</v>
      </c>
      <c r="D1513" t="s">
        <v>38428</v>
      </c>
      <c r="E1513">
        <v>45.9</v>
      </c>
    </row>
    <row r="1514" spans="1:5">
      <c r="A1514" s="193" t="s">
        <v>28201</v>
      </c>
      <c r="B1514" s="198" t="s">
        <v>10393</v>
      </c>
      <c r="C1514" s="198">
        <v>45273</v>
      </c>
      <c r="D1514" t="s">
        <v>38428</v>
      </c>
      <c r="E1514">
        <v>0.42</v>
      </c>
    </row>
    <row r="1515" spans="1:5">
      <c r="A1515" s="193" t="s">
        <v>28748</v>
      </c>
      <c r="B1515" s="198" t="s">
        <v>10578</v>
      </c>
      <c r="C1515" s="198">
        <v>45273</v>
      </c>
      <c r="D1515" t="s">
        <v>38428</v>
      </c>
      <c r="E1515">
        <v>0.65</v>
      </c>
    </row>
    <row r="1516" spans="1:5">
      <c r="A1516" s="193" t="s">
        <v>27810</v>
      </c>
      <c r="B1516" s="198" t="s">
        <v>5045</v>
      </c>
      <c r="C1516" s="198">
        <v>45273</v>
      </c>
      <c r="D1516" t="s">
        <v>38368</v>
      </c>
      <c r="E1516">
        <v>0.67</v>
      </c>
    </row>
    <row r="1517" spans="1:5">
      <c r="A1517" s="193" t="s">
        <v>27811</v>
      </c>
      <c r="B1517" s="198" t="s">
        <v>5044</v>
      </c>
      <c r="C1517" s="198">
        <v>45273</v>
      </c>
      <c r="D1517" t="s">
        <v>38368</v>
      </c>
      <c r="E1517">
        <v>9.31</v>
      </c>
    </row>
    <row r="1518" spans="1:5">
      <c r="A1518" s="193" t="s">
        <v>28552</v>
      </c>
      <c r="B1518" s="198" t="s">
        <v>5309</v>
      </c>
      <c r="C1518" s="198">
        <v>45273</v>
      </c>
      <c r="D1518" t="s">
        <v>38428</v>
      </c>
      <c r="E1518">
        <v>3.36</v>
      </c>
    </row>
    <row r="1519" spans="1:5">
      <c r="A1519" s="193" t="s">
        <v>15616</v>
      </c>
      <c r="B1519" s="198" t="s">
        <v>5053</v>
      </c>
      <c r="C1519" s="198">
        <v>45273</v>
      </c>
      <c r="D1519" t="s">
        <v>38368</v>
      </c>
      <c r="E1519">
        <v>7.83</v>
      </c>
    </row>
    <row r="1520" spans="1:5">
      <c r="A1520" s="193" t="s">
        <v>27805</v>
      </c>
      <c r="B1520" s="198" t="s">
        <v>5008</v>
      </c>
      <c r="C1520" s="198">
        <v>45273</v>
      </c>
      <c r="D1520" t="s">
        <v>38368</v>
      </c>
      <c r="E1520">
        <v>4.2699999999999996</v>
      </c>
    </row>
    <row r="1521" spans="1:5">
      <c r="A1521" s="193" t="s">
        <v>27809</v>
      </c>
      <c r="B1521" s="198" t="s">
        <v>5046</v>
      </c>
      <c r="C1521" s="198">
        <v>45273</v>
      </c>
      <c r="D1521" t="s">
        <v>38368</v>
      </c>
      <c r="E1521">
        <v>2.93</v>
      </c>
    </row>
    <row r="1522" spans="1:5">
      <c r="A1522" s="193" t="s">
        <v>27930</v>
      </c>
      <c r="B1522" s="198" t="s">
        <v>5003</v>
      </c>
      <c r="C1522" s="198">
        <v>45272</v>
      </c>
      <c r="D1522" t="s">
        <v>38359</v>
      </c>
      <c r="E1522">
        <v>4.25</v>
      </c>
    </row>
    <row r="1523" spans="1:5">
      <c r="A1523" s="193" t="s">
        <v>27932</v>
      </c>
      <c r="B1523" s="198" t="s">
        <v>5028</v>
      </c>
      <c r="C1523" s="198">
        <v>45272</v>
      </c>
      <c r="D1523" t="s">
        <v>38359</v>
      </c>
      <c r="E1523">
        <v>3.1</v>
      </c>
    </row>
    <row r="1524" spans="1:5">
      <c r="A1524" s="193" t="s">
        <v>27868</v>
      </c>
      <c r="B1524" s="198" t="s">
        <v>6056</v>
      </c>
      <c r="C1524" s="198">
        <v>45272</v>
      </c>
      <c r="D1524" t="s">
        <v>38359</v>
      </c>
      <c r="E1524">
        <v>8.39</v>
      </c>
    </row>
    <row r="1525" spans="1:5">
      <c r="A1525" s="193" t="s">
        <v>28085</v>
      </c>
      <c r="B1525" s="198" t="s">
        <v>5025</v>
      </c>
      <c r="C1525" s="198">
        <v>45272</v>
      </c>
      <c r="D1525" t="s">
        <v>38359</v>
      </c>
      <c r="E1525">
        <v>13.85</v>
      </c>
    </row>
    <row r="1526" spans="1:5">
      <c r="A1526" s="193" t="s">
        <v>27790</v>
      </c>
      <c r="B1526" s="198" t="s">
        <v>5032</v>
      </c>
      <c r="C1526" s="198">
        <v>45272</v>
      </c>
      <c r="D1526" t="s">
        <v>38359</v>
      </c>
      <c r="E1526">
        <v>0.54</v>
      </c>
    </row>
    <row r="1527" spans="1:5">
      <c r="A1527" s="193" t="s">
        <v>28750</v>
      </c>
      <c r="B1527" s="198" t="s">
        <v>5820</v>
      </c>
      <c r="C1527" s="198">
        <v>45272</v>
      </c>
      <c r="D1527" t="s">
        <v>38359</v>
      </c>
      <c r="E1527">
        <v>17.66</v>
      </c>
    </row>
    <row r="1528" spans="1:5">
      <c r="A1528" s="193" t="s">
        <v>28322</v>
      </c>
      <c r="B1528" s="198" t="s">
        <v>5405</v>
      </c>
      <c r="C1528" s="198">
        <v>45269</v>
      </c>
      <c r="D1528" t="s">
        <v>38359</v>
      </c>
      <c r="E1528">
        <v>37.409999999999997</v>
      </c>
    </row>
    <row r="1529" spans="1:5">
      <c r="A1529" s="193" t="s">
        <v>28585</v>
      </c>
      <c r="B1529" s="198" t="s">
        <v>6981</v>
      </c>
      <c r="C1529" s="198">
        <v>45269</v>
      </c>
      <c r="D1529" t="s">
        <v>38482</v>
      </c>
      <c r="E1529">
        <v>44.89</v>
      </c>
    </row>
    <row r="1530" spans="1:5">
      <c r="A1530" s="193" t="s">
        <v>27930</v>
      </c>
      <c r="B1530" s="198" t="s">
        <v>5003</v>
      </c>
      <c r="C1530" s="198">
        <v>45269</v>
      </c>
      <c r="D1530" t="s">
        <v>38359</v>
      </c>
      <c r="E1530">
        <v>11.34</v>
      </c>
    </row>
    <row r="1531" spans="1:5">
      <c r="A1531" s="193" t="s">
        <v>27774</v>
      </c>
      <c r="B1531" s="198" t="s">
        <v>4989</v>
      </c>
      <c r="C1531" s="198">
        <v>45269</v>
      </c>
      <c r="D1531" t="s">
        <v>38359</v>
      </c>
      <c r="E1531">
        <v>9.3699999999999992</v>
      </c>
    </row>
    <row r="1532" spans="1:5">
      <c r="A1532" s="193" t="s">
        <v>27790</v>
      </c>
      <c r="B1532" s="198" t="s">
        <v>5032</v>
      </c>
      <c r="C1532" s="198">
        <v>45269</v>
      </c>
      <c r="D1532" t="s">
        <v>38359</v>
      </c>
      <c r="E1532">
        <v>3.87</v>
      </c>
    </row>
    <row r="1533" spans="1:5">
      <c r="A1533" s="193" t="s">
        <v>27932</v>
      </c>
      <c r="B1533" s="198" t="s">
        <v>5028</v>
      </c>
      <c r="C1533" s="198">
        <v>45269</v>
      </c>
      <c r="D1533" t="s">
        <v>38359</v>
      </c>
      <c r="E1533">
        <v>12.96</v>
      </c>
    </row>
    <row r="1534" spans="1:5">
      <c r="A1534" s="193" t="s">
        <v>28085</v>
      </c>
      <c r="B1534" s="198" t="s">
        <v>5025</v>
      </c>
      <c r="C1534" s="198">
        <v>45269</v>
      </c>
      <c r="D1534" t="s">
        <v>38359</v>
      </c>
      <c r="E1534">
        <v>18.5</v>
      </c>
    </row>
    <row r="1535" spans="1:5">
      <c r="A1535" s="193" t="s">
        <v>18105</v>
      </c>
      <c r="B1535" s="198" t="s">
        <v>8594</v>
      </c>
      <c r="C1535" s="198">
        <v>45267</v>
      </c>
      <c r="D1535" t="s">
        <v>38383</v>
      </c>
      <c r="E1535">
        <v>0.56000000000000005</v>
      </c>
    </row>
    <row r="1536" spans="1:5">
      <c r="A1536" s="193" t="s">
        <v>27827</v>
      </c>
      <c r="B1536" s="198" t="s">
        <v>9689</v>
      </c>
      <c r="C1536" s="198">
        <v>45267</v>
      </c>
      <c r="D1536" t="s">
        <v>38388</v>
      </c>
      <c r="E1536">
        <v>22.18</v>
      </c>
    </row>
    <row r="1537" spans="1:5">
      <c r="A1537" s="193" t="s">
        <v>28182</v>
      </c>
      <c r="B1537" s="198" t="s">
        <v>5849</v>
      </c>
      <c r="C1537" s="198">
        <v>45267</v>
      </c>
      <c r="D1537" t="s">
        <v>38388</v>
      </c>
      <c r="E1537">
        <v>5.31</v>
      </c>
    </row>
    <row r="1538" spans="1:5">
      <c r="A1538" s="193" t="s">
        <v>28672</v>
      </c>
      <c r="B1538" s="198" t="s">
        <v>6205</v>
      </c>
      <c r="C1538" s="198">
        <v>45267</v>
      </c>
      <c r="D1538" t="s">
        <v>38388</v>
      </c>
      <c r="E1538">
        <v>8.0399999999999991</v>
      </c>
    </row>
    <row r="1539" spans="1:5">
      <c r="A1539" s="193" t="s">
        <v>28751</v>
      </c>
      <c r="B1539" s="198" t="s">
        <v>5835</v>
      </c>
      <c r="C1539" s="198">
        <v>45267</v>
      </c>
      <c r="D1539" t="s">
        <v>38388</v>
      </c>
      <c r="E1539">
        <v>20.22</v>
      </c>
    </row>
    <row r="1540" spans="1:5">
      <c r="A1540" s="193" t="s">
        <v>28754</v>
      </c>
      <c r="B1540" s="198" t="s">
        <v>5161</v>
      </c>
      <c r="C1540" s="198">
        <v>45267</v>
      </c>
      <c r="D1540" t="s">
        <v>38388</v>
      </c>
      <c r="E1540">
        <v>0.49</v>
      </c>
    </row>
    <row r="1541" spans="1:5">
      <c r="A1541" s="193" t="s">
        <v>28176</v>
      </c>
      <c r="B1541" s="198" t="s">
        <v>5877</v>
      </c>
      <c r="C1541" s="198">
        <v>45267</v>
      </c>
      <c r="D1541" t="s">
        <v>38388</v>
      </c>
      <c r="E1541">
        <v>32.450000000000003</v>
      </c>
    </row>
    <row r="1542" spans="1:5">
      <c r="A1542" s="193" t="s">
        <v>28630</v>
      </c>
      <c r="B1542" s="198" t="s">
        <v>6207</v>
      </c>
      <c r="C1542" s="198">
        <v>45267</v>
      </c>
      <c r="D1542" t="s">
        <v>38388</v>
      </c>
      <c r="E1542">
        <v>17.64</v>
      </c>
    </row>
    <row r="1543" spans="1:5">
      <c r="A1543" s="193" t="s">
        <v>28025</v>
      </c>
      <c r="B1543" s="198" t="s">
        <v>7359</v>
      </c>
      <c r="C1543" s="198">
        <v>45267</v>
      </c>
      <c r="D1543" t="s">
        <v>38383</v>
      </c>
      <c r="E1543">
        <v>7.02</v>
      </c>
    </row>
    <row r="1544" spans="1:5">
      <c r="A1544" s="193" t="s">
        <v>28536</v>
      </c>
      <c r="B1544" s="198" t="s">
        <v>5745</v>
      </c>
      <c r="C1544" s="198">
        <v>45267</v>
      </c>
      <c r="D1544" t="s">
        <v>38388</v>
      </c>
      <c r="E1544">
        <v>34.86</v>
      </c>
    </row>
    <row r="1545" spans="1:5">
      <c r="A1545" s="193" t="s">
        <v>27869</v>
      </c>
      <c r="B1545" s="198" t="s">
        <v>6045</v>
      </c>
      <c r="C1545" s="198">
        <v>45267</v>
      </c>
      <c r="D1545" t="s">
        <v>38388</v>
      </c>
      <c r="E1545">
        <v>14.44</v>
      </c>
    </row>
    <row r="1546" spans="1:5">
      <c r="A1546" s="193" t="s">
        <v>28752</v>
      </c>
      <c r="B1546" s="198" t="s">
        <v>6620</v>
      </c>
      <c r="C1546" s="198">
        <v>45267</v>
      </c>
      <c r="D1546" t="s">
        <v>38388</v>
      </c>
      <c r="E1546">
        <v>8.6199999999999992</v>
      </c>
    </row>
    <row r="1547" spans="1:5">
      <c r="A1547" s="193" t="s">
        <v>28222</v>
      </c>
      <c r="B1547" s="198" t="s">
        <v>6210</v>
      </c>
      <c r="C1547" s="198">
        <v>45267</v>
      </c>
      <c r="D1547" t="s">
        <v>38388</v>
      </c>
      <c r="E1547">
        <v>14.18</v>
      </c>
    </row>
    <row r="1548" spans="1:5">
      <c r="A1548" s="193" t="s">
        <v>28293</v>
      </c>
      <c r="B1548" s="198" t="s">
        <v>6103</v>
      </c>
      <c r="C1548" s="198">
        <v>45267</v>
      </c>
      <c r="D1548" t="s">
        <v>38388</v>
      </c>
      <c r="E1548">
        <v>10.75</v>
      </c>
    </row>
    <row r="1549" spans="1:5">
      <c r="A1549" s="193" t="s">
        <v>28753</v>
      </c>
      <c r="B1549" s="198" t="s">
        <v>6547</v>
      </c>
      <c r="C1549" s="198">
        <v>45267</v>
      </c>
      <c r="D1549" t="s">
        <v>38388</v>
      </c>
      <c r="E1549">
        <v>28.9</v>
      </c>
    </row>
    <row r="1550" spans="1:5">
      <c r="A1550" s="193" t="s">
        <v>28756</v>
      </c>
      <c r="B1550" s="198" t="s">
        <v>11271</v>
      </c>
      <c r="C1550" s="198">
        <v>45266</v>
      </c>
      <c r="D1550" t="s">
        <v>38381</v>
      </c>
      <c r="E1550">
        <v>40.049999999999997</v>
      </c>
    </row>
    <row r="1551" spans="1:5">
      <c r="A1551" s="193" t="s">
        <v>22133</v>
      </c>
      <c r="B1551" s="198" t="s">
        <v>5632</v>
      </c>
      <c r="C1551" s="198">
        <v>45266</v>
      </c>
      <c r="D1551" t="s">
        <v>38381</v>
      </c>
      <c r="E1551">
        <v>3.4</v>
      </c>
    </row>
    <row r="1552" spans="1:5">
      <c r="A1552" s="193" t="s">
        <v>14012</v>
      </c>
      <c r="B1552" s="198" t="s">
        <v>7917</v>
      </c>
      <c r="C1552" s="198">
        <v>45266</v>
      </c>
      <c r="D1552" t="s">
        <v>38446</v>
      </c>
      <c r="E1552">
        <v>6.17</v>
      </c>
    </row>
    <row r="1553" spans="1:5">
      <c r="A1553" s="193" t="s">
        <v>28346</v>
      </c>
      <c r="B1553" s="198" t="s">
        <v>7915</v>
      </c>
      <c r="C1553" s="198">
        <v>45266</v>
      </c>
      <c r="D1553" t="s">
        <v>38446</v>
      </c>
      <c r="E1553">
        <v>12.82</v>
      </c>
    </row>
    <row r="1554" spans="1:5">
      <c r="A1554" s="193" t="s">
        <v>28755</v>
      </c>
      <c r="B1554" s="198" t="s">
        <v>8200</v>
      </c>
      <c r="C1554" s="198">
        <v>45266</v>
      </c>
      <c r="D1554" t="s">
        <v>38446</v>
      </c>
      <c r="E1554">
        <v>13.55</v>
      </c>
    </row>
    <row r="1555" spans="1:5">
      <c r="A1555" s="193" t="s">
        <v>16406</v>
      </c>
      <c r="B1555" s="198" t="s">
        <v>7913</v>
      </c>
      <c r="C1555" s="198">
        <v>45266</v>
      </c>
      <c r="D1555" t="s">
        <v>38446</v>
      </c>
      <c r="E1555">
        <v>5.7</v>
      </c>
    </row>
    <row r="1556" spans="1:5">
      <c r="A1556" s="193" t="s">
        <v>27875</v>
      </c>
      <c r="B1556" s="198" t="s">
        <v>18188</v>
      </c>
      <c r="C1556" s="198">
        <v>45266</v>
      </c>
      <c r="D1556" t="s">
        <v>38381</v>
      </c>
      <c r="E1556">
        <v>6.95</v>
      </c>
    </row>
    <row r="1557" spans="1:5">
      <c r="A1557" s="193" t="s">
        <v>16514</v>
      </c>
      <c r="B1557" s="198" t="s">
        <v>5629</v>
      </c>
      <c r="C1557" s="198">
        <v>45266</v>
      </c>
      <c r="D1557" t="s">
        <v>38381</v>
      </c>
      <c r="E1557">
        <v>6.56</v>
      </c>
    </row>
    <row r="1558" spans="1:5">
      <c r="A1558" s="193" t="s">
        <v>12409</v>
      </c>
      <c r="B1558" s="198" t="s">
        <v>7914</v>
      </c>
      <c r="C1558" s="198">
        <v>45266</v>
      </c>
      <c r="D1558" t="s">
        <v>38446</v>
      </c>
      <c r="E1558">
        <v>10.23</v>
      </c>
    </row>
    <row r="1559" spans="1:5">
      <c r="A1559" s="193" t="s">
        <v>28348</v>
      </c>
      <c r="B1559" s="198" t="s">
        <v>5858</v>
      </c>
      <c r="C1559" s="198">
        <v>45265</v>
      </c>
      <c r="D1559" t="s">
        <v>38496</v>
      </c>
      <c r="E1559">
        <v>8.31</v>
      </c>
    </row>
    <row r="1560" spans="1:5">
      <c r="A1560" s="193" t="s">
        <v>28079</v>
      </c>
      <c r="B1560" s="198" t="s">
        <v>5055</v>
      </c>
      <c r="C1560" s="198">
        <v>45265</v>
      </c>
      <c r="D1560" t="s">
        <v>38497</v>
      </c>
      <c r="E1560">
        <v>17.72</v>
      </c>
    </row>
    <row r="1561" spans="1:5">
      <c r="A1561" s="193" t="s">
        <v>28349</v>
      </c>
      <c r="B1561" s="198" t="s">
        <v>5857</v>
      </c>
      <c r="C1561" s="198">
        <v>45265</v>
      </c>
      <c r="D1561" t="s">
        <v>38496</v>
      </c>
      <c r="E1561">
        <v>15.88</v>
      </c>
    </row>
    <row r="1562" spans="1:5">
      <c r="A1562" s="193" t="s">
        <v>28770</v>
      </c>
      <c r="B1562" s="198" t="s">
        <v>11454</v>
      </c>
      <c r="C1562" s="198">
        <v>45260</v>
      </c>
      <c r="D1562" t="s">
        <v>38498</v>
      </c>
      <c r="E1562">
        <v>18.600000000000001</v>
      </c>
    </row>
    <row r="1563" spans="1:5">
      <c r="A1563" s="193" t="s">
        <v>28448</v>
      </c>
      <c r="B1563" s="198" t="s">
        <v>10206</v>
      </c>
      <c r="C1563" s="198">
        <v>45260</v>
      </c>
      <c r="D1563" t="s">
        <v>38388</v>
      </c>
      <c r="E1563">
        <v>4.9400000000000004</v>
      </c>
    </row>
    <row r="1564" spans="1:5">
      <c r="A1564" s="193" t="s">
        <v>28765</v>
      </c>
      <c r="B1564" s="198" t="s">
        <v>11090</v>
      </c>
      <c r="C1564" s="198">
        <v>45260</v>
      </c>
      <c r="D1564" t="s">
        <v>38498</v>
      </c>
      <c r="E1564">
        <v>3.2</v>
      </c>
    </row>
    <row r="1565" spans="1:5">
      <c r="A1565" s="193" t="s">
        <v>28757</v>
      </c>
      <c r="B1565" s="198" t="s">
        <v>10304</v>
      </c>
      <c r="C1565" s="198">
        <v>45260</v>
      </c>
      <c r="D1565" t="s">
        <v>38499</v>
      </c>
      <c r="E1565">
        <v>9.4600000000000009</v>
      </c>
    </row>
    <row r="1566" spans="1:5">
      <c r="A1566" s="193" t="s">
        <v>28763</v>
      </c>
      <c r="B1566" s="198" t="s">
        <v>10305</v>
      </c>
      <c r="C1566" s="198">
        <v>45260</v>
      </c>
      <c r="D1566" t="s">
        <v>38499</v>
      </c>
      <c r="E1566">
        <v>19.88</v>
      </c>
    </row>
    <row r="1567" spans="1:5">
      <c r="A1567" s="193" t="s">
        <v>28761</v>
      </c>
      <c r="B1567" s="198" t="s">
        <v>10306</v>
      </c>
      <c r="C1567" s="198">
        <v>45260</v>
      </c>
      <c r="D1567" t="s">
        <v>38499</v>
      </c>
      <c r="E1567">
        <v>36.39</v>
      </c>
    </row>
    <row r="1568" spans="1:5">
      <c r="A1568" s="193" t="s">
        <v>28637</v>
      </c>
      <c r="B1568" s="198" t="s">
        <v>8341</v>
      </c>
      <c r="C1568" s="198">
        <v>45260</v>
      </c>
      <c r="D1568" t="s">
        <v>38388</v>
      </c>
      <c r="E1568">
        <v>4.8600000000000003</v>
      </c>
    </row>
    <row r="1569" spans="1:5">
      <c r="A1569" s="193" t="s">
        <v>28767</v>
      </c>
      <c r="B1569" s="198" t="s">
        <v>11458</v>
      </c>
      <c r="C1569" s="198">
        <v>45260</v>
      </c>
      <c r="D1569" t="s">
        <v>38499</v>
      </c>
      <c r="E1569">
        <v>17</v>
      </c>
    </row>
    <row r="1570" spans="1:5">
      <c r="A1570" s="193" t="s">
        <v>28768</v>
      </c>
      <c r="B1570" s="198" t="s">
        <v>11457</v>
      </c>
      <c r="C1570" s="198">
        <v>45260</v>
      </c>
      <c r="D1570" t="s">
        <v>38499</v>
      </c>
      <c r="E1570">
        <v>5.35</v>
      </c>
    </row>
    <row r="1571" spans="1:5">
      <c r="A1571" s="193" t="s">
        <v>28766</v>
      </c>
      <c r="B1571" s="198" t="s">
        <v>11459</v>
      </c>
      <c r="C1571" s="198">
        <v>45260</v>
      </c>
      <c r="D1571" t="s">
        <v>38499</v>
      </c>
      <c r="E1571">
        <v>0.63</v>
      </c>
    </row>
    <row r="1572" spans="1:5">
      <c r="A1572" s="193" t="s">
        <v>28769</v>
      </c>
      <c r="B1572" s="198" t="s">
        <v>11456</v>
      </c>
      <c r="C1572" s="198">
        <v>45260</v>
      </c>
      <c r="D1572" t="s">
        <v>38499</v>
      </c>
      <c r="E1572">
        <v>30.95</v>
      </c>
    </row>
    <row r="1573" spans="1:5">
      <c r="A1573" s="193" t="s">
        <v>28764</v>
      </c>
      <c r="B1573" s="198" t="s">
        <v>10308</v>
      </c>
      <c r="C1573" s="198">
        <v>45260</v>
      </c>
      <c r="D1573" t="s">
        <v>38499</v>
      </c>
      <c r="E1573">
        <v>6.47</v>
      </c>
    </row>
    <row r="1574" spans="1:5">
      <c r="A1574" s="193" t="s">
        <v>28762</v>
      </c>
      <c r="B1574" s="198" t="s">
        <v>7361</v>
      </c>
      <c r="C1574" s="198">
        <v>45260</v>
      </c>
      <c r="D1574" t="s">
        <v>38499</v>
      </c>
      <c r="E1574">
        <v>30.55</v>
      </c>
    </row>
    <row r="1575" spans="1:5">
      <c r="A1575" s="193" t="s">
        <v>27929</v>
      </c>
      <c r="B1575" s="198" t="s">
        <v>5487</v>
      </c>
      <c r="C1575" s="198">
        <v>45260</v>
      </c>
      <c r="D1575" t="s">
        <v>38388</v>
      </c>
      <c r="E1575">
        <v>3.49</v>
      </c>
    </row>
    <row r="1576" spans="1:5">
      <c r="A1576" s="193" t="s">
        <v>28293</v>
      </c>
      <c r="B1576" s="198" t="s">
        <v>6103</v>
      </c>
      <c r="C1576" s="198">
        <v>45260</v>
      </c>
      <c r="D1576" t="s">
        <v>38388</v>
      </c>
      <c r="E1576">
        <v>28.15</v>
      </c>
    </row>
    <row r="1577" spans="1:5">
      <c r="A1577" s="193" t="s">
        <v>28759</v>
      </c>
      <c r="B1577" s="198" t="s">
        <v>6817</v>
      </c>
      <c r="C1577" s="198">
        <v>45260</v>
      </c>
      <c r="D1577" t="s">
        <v>38449</v>
      </c>
      <c r="E1577">
        <v>7.46</v>
      </c>
    </row>
    <row r="1578" spans="1:5">
      <c r="A1578" s="193" t="s">
        <v>28758</v>
      </c>
      <c r="B1578" s="198" t="s">
        <v>7469</v>
      </c>
      <c r="C1578" s="198">
        <v>45260</v>
      </c>
      <c r="D1578" t="s">
        <v>38499</v>
      </c>
      <c r="E1578">
        <v>9.6999999999999993</v>
      </c>
    </row>
    <row r="1579" spans="1:5">
      <c r="A1579" s="193" t="s">
        <v>28760</v>
      </c>
      <c r="B1579" s="198" t="s">
        <v>7200</v>
      </c>
      <c r="C1579" s="198">
        <v>45260</v>
      </c>
      <c r="D1579" t="s">
        <v>38498</v>
      </c>
      <c r="E1579">
        <v>26.13</v>
      </c>
    </row>
    <row r="1580" spans="1:5">
      <c r="A1580" s="193" t="s">
        <v>28772</v>
      </c>
      <c r="B1580" s="198" t="s">
        <v>10378</v>
      </c>
      <c r="C1580" s="198">
        <v>45259</v>
      </c>
      <c r="D1580" t="s">
        <v>38374</v>
      </c>
      <c r="E1580">
        <v>0.9</v>
      </c>
    </row>
    <row r="1581" spans="1:5">
      <c r="A1581" s="193" t="s">
        <v>12826</v>
      </c>
      <c r="B1581" s="198" t="s">
        <v>27483</v>
      </c>
      <c r="C1581" s="198">
        <v>45259</v>
      </c>
      <c r="D1581" t="s">
        <v>38374</v>
      </c>
      <c r="E1581">
        <v>17.2</v>
      </c>
    </row>
    <row r="1582" spans="1:5">
      <c r="A1582" s="193" t="s">
        <v>27823</v>
      </c>
      <c r="B1582" s="198" t="s">
        <v>9687</v>
      </c>
      <c r="C1582" s="198">
        <v>45259</v>
      </c>
      <c r="D1582" t="s">
        <v>38374</v>
      </c>
      <c r="E1582">
        <v>8.7100000000000009</v>
      </c>
    </row>
    <row r="1583" spans="1:5">
      <c r="A1583" s="193" t="s">
        <v>27829</v>
      </c>
      <c r="B1583" s="198" t="s">
        <v>11453</v>
      </c>
      <c r="C1583" s="198">
        <v>45259</v>
      </c>
      <c r="D1583" t="s">
        <v>38374</v>
      </c>
      <c r="E1583">
        <v>3.22</v>
      </c>
    </row>
    <row r="1584" spans="1:5">
      <c r="A1584" s="193" t="s">
        <v>28774</v>
      </c>
      <c r="B1584" s="198" t="s">
        <v>8322</v>
      </c>
      <c r="C1584" s="198">
        <v>45259</v>
      </c>
      <c r="D1584" t="s">
        <v>38374</v>
      </c>
      <c r="E1584">
        <v>7.47</v>
      </c>
    </row>
    <row r="1585" spans="1:5">
      <c r="A1585" s="193" t="s">
        <v>28771</v>
      </c>
      <c r="B1585" s="198" t="s">
        <v>6584</v>
      </c>
      <c r="C1585" s="198">
        <v>45259</v>
      </c>
      <c r="D1585" t="s">
        <v>38377</v>
      </c>
      <c r="E1585">
        <v>9.9499999999999993</v>
      </c>
    </row>
    <row r="1586" spans="1:5">
      <c r="A1586" s="193" t="s">
        <v>28775</v>
      </c>
      <c r="B1586" s="198" t="s">
        <v>5101</v>
      </c>
      <c r="C1586" s="198">
        <v>45259</v>
      </c>
      <c r="D1586" t="s">
        <v>38374</v>
      </c>
      <c r="E1586">
        <v>1</v>
      </c>
    </row>
    <row r="1587" spans="1:5">
      <c r="A1587" s="193" t="s">
        <v>28667</v>
      </c>
      <c r="B1587" s="198" t="s">
        <v>5412</v>
      </c>
      <c r="C1587" s="198">
        <v>45259</v>
      </c>
      <c r="D1587" t="s">
        <v>38367</v>
      </c>
      <c r="E1587">
        <v>6.16</v>
      </c>
    </row>
    <row r="1588" spans="1:5">
      <c r="A1588" s="193" t="s">
        <v>28773</v>
      </c>
      <c r="B1588" s="198" t="s">
        <v>27353</v>
      </c>
      <c r="C1588" s="198">
        <v>45259</v>
      </c>
      <c r="D1588" t="s">
        <v>38377</v>
      </c>
      <c r="E1588">
        <v>9.75</v>
      </c>
    </row>
    <row r="1589" spans="1:5">
      <c r="A1589" s="193" t="s">
        <v>28675</v>
      </c>
      <c r="B1589" s="198" t="s">
        <v>6855</v>
      </c>
      <c r="C1589" s="198">
        <v>45259</v>
      </c>
      <c r="D1589" t="s">
        <v>38377</v>
      </c>
      <c r="E1589">
        <v>13.05</v>
      </c>
    </row>
    <row r="1590" spans="1:5">
      <c r="A1590" s="193" t="s">
        <v>28283</v>
      </c>
      <c r="B1590" s="198" t="s">
        <v>7943</v>
      </c>
      <c r="C1590" s="198">
        <v>45259</v>
      </c>
      <c r="D1590" t="s">
        <v>38437</v>
      </c>
      <c r="E1590">
        <v>1</v>
      </c>
    </row>
    <row r="1591" spans="1:5">
      <c r="A1591" s="193" t="s">
        <v>28295</v>
      </c>
      <c r="B1591" s="198" t="s">
        <v>7507</v>
      </c>
      <c r="C1591" s="198">
        <v>45259</v>
      </c>
      <c r="D1591" t="s">
        <v>38374</v>
      </c>
      <c r="E1591">
        <v>22.5</v>
      </c>
    </row>
    <row r="1592" spans="1:5">
      <c r="A1592" s="193" t="s">
        <v>28178</v>
      </c>
      <c r="B1592" s="198" t="s">
        <v>5823</v>
      </c>
      <c r="C1592" s="198">
        <v>45259</v>
      </c>
      <c r="D1592" t="s">
        <v>38377</v>
      </c>
      <c r="E1592">
        <v>30</v>
      </c>
    </row>
    <row r="1593" spans="1:5">
      <c r="A1593" s="193" t="s">
        <v>28776</v>
      </c>
      <c r="B1593" s="198" t="s">
        <v>5009</v>
      </c>
      <c r="C1593" s="198">
        <v>45259</v>
      </c>
      <c r="D1593" t="s">
        <v>38359</v>
      </c>
      <c r="E1593">
        <v>4.8499999999999996</v>
      </c>
    </row>
    <row r="1594" spans="1:5">
      <c r="A1594" s="193" t="s">
        <v>28780</v>
      </c>
      <c r="B1594" s="198" t="s">
        <v>10737</v>
      </c>
      <c r="C1594" s="198">
        <v>45258</v>
      </c>
      <c r="D1594" t="s">
        <v>38500</v>
      </c>
      <c r="E1594">
        <v>7.41</v>
      </c>
    </row>
    <row r="1595" spans="1:5">
      <c r="A1595" s="193" t="s">
        <v>28791</v>
      </c>
      <c r="B1595" s="198" t="s">
        <v>9930</v>
      </c>
      <c r="C1595" s="198">
        <v>45258</v>
      </c>
      <c r="D1595" t="s">
        <v>38500</v>
      </c>
      <c r="E1595">
        <v>19.989999999999998</v>
      </c>
    </row>
    <row r="1596" spans="1:5">
      <c r="A1596" s="193" t="s">
        <v>28792</v>
      </c>
      <c r="B1596" s="198" t="s">
        <v>9931</v>
      </c>
      <c r="C1596" s="198">
        <v>45258</v>
      </c>
      <c r="D1596" t="s">
        <v>38500</v>
      </c>
      <c r="E1596">
        <v>11.4</v>
      </c>
    </row>
    <row r="1597" spans="1:5">
      <c r="A1597" s="193" t="s">
        <v>28781</v>
      </c>
      <c r="B1597" s="198" t="s">
        <v>10736</v>
      </c>
      <c r="C1597" s="198">
        <v>45258</v>
      </c>
      <c r="D1597" t="s">
        <v>38500</v>
      </c>
      <c r="E1597">
        <v>5.0599999999999996</v>
      </c>
    </row>
    <row r="1598" spans="1:5">
      <c r="A1598" s="193" t="s">
        <v>28786</v>
      </c>
      <c r="B1598" s="198" t="s">
        <v>10914</v>
      </c>
      <c r="C1598" s="198">
        <v>45258</v>
      </c>
      <c r="D1598" t="s">
        <v>38501</v>
      </c>
      <c r="E1598">
        <v>1.5</v>
      </c>
    </row>
    <row r="1599" spans="1:5">
      <c r="A1599" s="193" t="s">
        <v>28784</v>
      </c>
      <c r="B1599" s="198" t="s">
        <v>10915</v>
      </c>
      <c r="C1599" s="198">
        <v>45258</v>
      </c>
      <c r="D1599" t="s">
        <v>38501</v>
      </c>
      <c r="E1599">
        <v>10.5</v>
      </c>
    </row>
    <row r="1600" spans="1:5">
      <c r="A1600" s="193" t="s">
        <v>28777</v>
      </c>
      <c r="B1600" s="198" t="s">
        <v>10919</v>
      </c>
      <c r="C1600" s="198">
        <v>45258</v>
      </c>
      <c r="D1600" t="s">
        <v>38501</v>
      </c>
      <c r="E1600">
        <v>8.1999999999999993</v>
      </c>
    </row>
    <row r="1601" spans="1:5">
      <c r="A1601" s="193" t="s">
        <v>28781</v>
      </c>
      <c r="B1601" s="198" t="s">
        <v>10736</v>
      </c>
      <c r="C1601" s="198">
        <v>45258</v>
      </c>
      <c r="D1601" t="s">
        <v>38500</v>
      </c>
      <c r="E1601">
        <v>10.5</v>
      </c>
    </row>
    <row r="1602" spans="1:5">
      <c r="A1602" s="193" t="s">
        <v>28782</v>
      </c>
      <c r="B1602" s="198" t="s">
        <v>8658</v>
      </c>
      <c r="C1602" s="198">
        <v>45258</v>
      </c>
      <c r="D1602" t="s">
        <v>38500</v>
      </c>
      <c r="E1602">
        <v>160</v>
      </c>
    </row>
    <row r="1603" spans="1:5">
      <c r="A1603" s="193" t="s">
        <v>28782</v>
      </c>
      <c r="B1603" s="198" t="s">
        <v>8658</v>
      </c>
      <c r="C1603" s="198">
        <v>45258</v>
      </c>
      <c r="D1603" t="s">
        <v>38500</v>
      </c>
      <c r="E1603">
        <v>34.5</v>
      </c>
    </row>
    <row r="1604" spans="1:5">
      <c r="A1604" s="193" t="s">
        <v>28791</v>
      </c>
      <c r="B1604" s="198" t="s">
        <v>9930</v>
      </c>
      <c r="C1604" s="198">
        <v>45258</v>
      </c>
      <c r="D1604" t="s">
        <v>38500</v>
      </c>
      <c r="E1604">
        <v>1.06</v>
      </c>
    </row>
    <row r="1605" spans="1:5">
      <c r="A1605" s="193" t="s">
        <v>28780</v>
      </c>
      <c r="B1605" s="198" t="s">
        <v>10737</v>
      </c>
      <c r="C1605" s="198">
        <v>45258</v>
      </c>
      <c r="D1605" t="s">
        <v>38500</v>
      </c>
      <c r="E1605">
        <v>9.42</v>
      </c>
    </row>
    <row r="1606" spans="1:5">
      <c r="A1606" s="193" t="s">
        <v>28787</v>
      </c>
      <c r="B1606" s="198" t="s">
        <v>10727</v>
      </c>
      <c r="C1606" s="198">
        <v>45258</v>
      </c>
      <c r="D1606" t="s">
        <v>38502</v>
      </c>
      <c r="E1606">
        <v>55.8</v>
      </c>
    </row>
    <row r="1607" spans="1:5">
      <c r="A1607" s="193" t="s">
        <v>28779</v>
      </c>
      <c r="B1607" s="198" t="s">
        <v>8656</v>
      </c>
      <c r="C1607" s="198">
        <v>45258</v>
      </c>
      <c r="D1607" t="s">
        <v>38500</v>
      </c>
      <c r="E1607">
        <v>9.86</v>
      </c>
    </row>
    <row r="1608" spans="1:5">
      <c r="A1608" s="193" t="s">
        <v>28778</v>
      </c>
      <c r="B1608" s="198" t="s">
        <v>8657</v>
      </c>
      <c r="C1608" s="198">
        <v>45258</v>
      </c>
      <c r="D1608" t="s">
        <v>38500</v>
      </c>
      <c r="E1608">
        <v>1</v>
      </c>
    </row>
    <row r="1609" spans="1:5">
      <c r="A1609" s="193" t="s">
        <v>28793</v>
      </c>
      <c r="B1609" s="198" t="s">
        <v>9942</v>
      </c>
      <c r="C1609" s="198">
        <v>45258</v>
      </c>
      <c r="D1609" t="s">
        <v>38500</v>
      </c>
      <c r="E1609">
        <v>0.8</v>
      </c>
    </row>
    <row r="1610" spans="1:5">
      <c r="A1610" s="193" t="s">
        <v>28788</v>
      </c>
      <c r="B1610" s="198" t="s">
        <v>9943</v>
      </c>
      <c r="C1610" s="198">
        <v>45258</v>
      </c>
      <c r="D1610" t="s">
        <v>38500</v>
      </c>
      <c r="E1610">
        <v>11.69</v>
      </c>
    </row>
    <row r="1611" spans="1:5">
      <c r="A1611" s="193" t="s">
        <v>28798</v>
      </c>
      <c r="B1611" s="198" t="s">
        <v>10160</v>
      </c>
      <c r="C1611" s="198">
        <v>45258</v>
      </c>
      <c r="D1611" t="s">
        <v>38501</v>
      </c>
      <c r="E1611">
        <v>27.12</v>
      </c>
    </row>
    <row r="1612" spans="1:5">
      <c r="A1612" s="193" t="s">
        <v>28778</v>
      </c>
      <c r="B1612" s="198" t="s">
        <v>8657</v>
      </c>
      <c r="C1612" s="198">
        <v>45258</v>
      </c>
      <c r="D1612" t="s">
        <v>38500</v>
      </c>
      <c r="E1612">
        <v>8.9499999999999993</v>
      </c>
    </row>
    <row r="1613" spans="1:5">
      <c r="A1613" s="193" t="s">
        <v>28785</v>
      </c>
      <c r="B1613" s="198" t="s">
        <v>8659</v>
      </c>
      <c r="C1613" s="198">
        <v>45258</v>
      </c>
      <c r="D1613" t="s">
        <v>38500</v>
      </c>
      <c r="E1613">
        <v>9.36</v>
      </c>
    </row>
    <row r="1614" spans="1:5">
      <c r="A1614" s="193" t="s">
        <v>28799</v>
      </c>
      <c r="B1614" s="198" t="s">
        <v>11451</v>
      </c>
      <c r="C1614" s="198">
        <v>45258</v>
      </c>
      <c r="D1614" t="s">
        <v>38500</v>
      </c>
      <c r="E1614">
        <v>22.51</v>
      </c>
    </row>
    <row r="1615" spans="1:5">
      <c r="A1615" s="193" t="s">
        <v>28789</v>
      </c>
      <c r="B1615" s="198" t="s">
        <v>9726</v>
      </c>
      <c r="C1615" s="198">
        <v>45258</v>
      </c>
      <c r="D1615" t="s">
        <v>38502</v>
      </c>
      <c r="E1615">
        <v>7.45</v>
      </c>
    </row>
    <row r="1616" spans="1:5">
      <c r="A1616" s="193" t="s">
        <v>28276</v>
      </c>
      <c r="B1616" s="198" t="s">
        <v>8241</v>
      </c>
      <c r="C1616" s="198">
        <v>45258</v>
      </c>
      <c r="D1616" t="s">
        <v>38436</v>
      </c>
      <c r="E1616">
        <v>25.78</v>
      </c>
    </row>
    <row r="1617" spans="1:5">
      <c r="A1617" s="193" t="s">
        <v>28790</v>
      </c>
      <c r="B1617" s="198" t="s">
        <v>9727</v>
      </c>
      <c r="C1617" s="198">
        <v>45258</v>
      </c>
      <c r="D1617" t="s">
        <v>38502</v>
      </c>
      <c r="E1617">
        <v>15.86</v>
      </c>
    </row>
    <row r="1618" spans="1:5">
      <c r="A1618" s="193" t="s">
        <v>28801</v>
      </c>
      <c r="B1618" s="198" t="s">
        <v>11450</v>
      </c>
      <c r="C1618" s="198">
        <v>45258</v>
      </c>
      <c r="D1618" t="s">
        <v>38500</v>
      </c>
      <c r="E1618">
        <v>55.82</v>
      </c>
    </row>
    <row r="1619" spans="1:5">
      <c r="A1619" s="193" t="s">
        <v>28802</v>
      </c>
      <c r="B1619" s="198" t="s">
        <v>11452</v>
      </c>
      <c r="C1619" s="198">
        <v>45258</v>
      </c>
      <c r="D1619" t="s">
        <v>38500</v>
      </c>
      <c r="E1619">
        <v>9.1199999999999992</v>
      </c>
    </row>
    <row r="1620" spans="1:5">
      <c r="A1620" s="193" t="s">
        <v>28795</v>
      </c>
      <c r="B1620" s="198" t="s">
        <v>10171</v>
      </c>
      <c r="C1620" s="198">
        <v>45258</v>
      </c>
      <c r="D1620" t="s">
        <v>38501</v>
      </c>
      <c r="E1620">
        <v>40</v>
      </c>
    </row>
    <row r="1621" spans="1:5">
      <c r="A1621" s="193" t="s">
        <v>28803</v>
      </c>
      <c r="B1621" s="198" t="s">
        <v>18225</v>
      </c>
      <c r="C1621" s="198">
        <v>45258</v>
      </c>
      <c r="D1621" t="s">
        <v>38501</v>
      </c>
      <c r="E1621">
        <v>230</v>
      </c>
    </row>
    <row r="1622" spans="1:5">
      <c r="A1622" s="193" t="s">
        <v>28800</v>
      </c>
      <c r="B1622" s="198" t="s">
        <v>11105</v>
      </c>
      <c r="C1622" s="198">
        <v>45258</v>
      </c>
      <c r="D1622" t="s">
        <v>38502</v>
      </c>
      <c r="E1622">
        <v>5.65</v>
      </c>
    </row>
    <row r="1623" spans="1:5">
      <c r="A1623" s="193" t="s">
        <v>28797</v>
      </c>
      <c r="B1623" s="198" t="s">
        <v>10167</v>
      </c>
      <c r="C1623" s="198">
        <v>45258</v>
      </c>
      <c r="D1623" t="s">
        <v>38501</v>
      </c>
      <c r="E1623">
        <v>285</v>
      </c>
    </row>
    <row r="1624" spans="1:5">
      <c r="A1624" s="193" t="s">
        <v>28794</v>
      </c>
      <c r="B1624" s="198" t="s">
        <v>10162</v>
      </c>
      <c r="C1624" s="198">
        <v>45258</v>
      </c>
      <c r="D1624" t="s">
        <v>38501</v>
      </c>
      <c r="E1624">
        <v>5.4</v>
      </c>
    </row>
    <row r="1625" spans="1:5">
      <c r="A1625" s="193" t="s">
        <v>28804</v>
      </c>
      <c r="B1625" s="198" t="s">
        <v>11455</v>
      </c>
      <c r="C1625" s="198">
        <v>45258</v>
      </c>
      <c r="D1625" t="s">
        <v>38502</v>
      </c>
      <c r="E1625">
        <v>1.65</v>
      </c>
    </row>
    <row r="1626" spans="1:5">
      <c r="A1626" s="193" t="s">
        <v>28796</v>
      </c>
      <c r="B1626" s="198" t="s">
        <v>10169</v>
      </c>
      <c r="C1626" s="198">
        <v>45258</v>
      </c>
      <c r="D1626" t="s">
        <v>38501</v>
      </c>
      <c r="E1626">
        <v>4.54</v>
      </c>
    </row>
    <row r="1627" spans="1:5">
      <c r="A1627" s="193" t="s">
        <v>27921</v>
      </c>
      <c r="B1627" s="198" t="s">
        <v>6129</v>
      </c>
      <c r="C1627" s="198">
        <v>45258</v>
      </c>
      <c r="D1627" t="s">
        <v>38399</v>
      </c>
      <c r="E1627">
        <v>5.91</v>
      </c>
    </row>
    <row r="1628" spans="1:5">
      <c r="A1628" s="193" t="s">
        <v>28783</v>
      </c>
      <c r="B1628" s="198" t="s">
        <v>5542</v>
      </c>
      <c r="C1628" s="198">
        <v>45258</v>
      </c>
      <c r="D1628" t="s">
        <v>38502</v>
      </c>
      <c r="E1628">
        <v>0.54</v>
      </c>
    </row>
    <row r="1629" spans="1:5">
      <c r="A1629" s="193" t="s">
        <v>28282</v>
      </c>
      <c r="B1629" s="198" t="s">
        <v>7738</v>
      </c>
      <c r="C1629" s="198">
        <v>45258</v>
      </c>
      <c r="D1629" t="s">
        <v>38436</v>
      </c>
      <c r="E1629">
        <v>1.05</v>
      </c>
    </row>
    <row r="1630" spans="1:5">
      <c r="A1630" s="193" t="s">
        <v>28383</v>
      </c>
      <c r="B1630" s="198" t="s">
        <v>4975</v>
      </c>
      <c r="C1630" s="198">
        <v>45258</v>
      </c>
      <c r="D1630" t="s">
        <v>38502</v>
      </c>
      <c r="E1630">
        <v>16.75</v>
      </c>
    </row>
    <row r="1631" spans="1:5">
      <c r="A1631" s="193" t="s">
        <v>28277</v>
      </c>
      <c r="B1631" s="198" t="s">
        <v>7736</v>
      </c>
      <c r="C1631" s="198">
        <v>45258</v>
      </c>
      <c r="D1631" t="s">
        <v>38436</v>
      </c>
      <c r="E1631">
        <v>221.4</v>
      </c>
    </row>
    <row r="1632" spans="1:5">
      <c r="A1632" s="193" t="s">
        <v>11583</v>
      </c>
      <c r="B1632" s="198" t="s">
        <v>5122</v>
      </c>
      <c r="C1632" s="198">
        <v>45258</v>
      </c>
      <c r="D1632" t="s">
        <v>38399</v>
      </c>
      <c r="E1632">
        <v>28.5</v>
      </c>
    </row>
    <row r="1633" spans="1:5">
      <c r="A1633" s="193" t="s">
        <v>28083</v>
      </c>
      <c r="B1633" s="198" t="s">
        <v>5918</v>
      </c>
      <c r="C1633" s="198">
        <v>45258</v>
      </c>
      <c r="D1633" t="s">
        <v>38399</v>
      </c>
      <c r="E1633">
        <v>5.53</v>
      </c>
    </row>
    <row r="1634" spans="1:5">
      <c r="A1634" s="193" t="s">
        <v>28269</v>
      </c>
      <c r="B1634" s="198" t="s">
        <v>7731</v>
      </c>
      <c r="C1634" s="198">
        <v>45258</v>
      </c>
      <c r="D1634" t="s">
        <v>38436</v>
      </c>
      <c r="E1634">
        <v>1.29</v>
      </c>
    </row>
    <row r="1635" spans="1:5">
      <c r="A1635" s="193" t="s">
        <v>28383</v>
      </c>
      <c r="B1635" s="198" t="s">
        <v>4975</v>
      </c>
      <c r="C1635" s="198">
        <v>45258</v>
      </c>
      <c r="D1635" t="s">
        <v>38502</v>
      </c>
      <c r="E1635">
        <v>43.44</v>
      </c>
    </row>
    <row r="1636" spans="1:5">
      <c r="A1636" s="193" t="s">
        <v>28102</v>
      </c>
      <c r="B1636" s="198" t="s">
        <v>7999</v>
      </c>
      <c r="C1636" s="198">
        <v>45258</v>
      </c>
      <c r="D1636" t="s">
        <v>38419</v>
      </c>
      <c r="E1636">
        <v>6.31</v>
      </c>
    </row>
    <row r="1637" spans="1:5">
      <c r="A1637" s="193" t="s">
        <v>15575</v>
      </c>
      <c r="B1637" s="198" t="s">
        <v>9296</v>
      </c>
      <c r="C1637" s="198">
        <v>45257</v>
      </c>
      <c r="D1637" t="s">
        <v>38475</v>
      </c>
      <c r="E1637">
        <v>7.83</v>
      </c>
    </row>
    <row r="1638" spans="1:5">
      <c r="A1638" s="193" t="s">
        <v>28805</v>
      </c>
      <c r="B1638" s="198" t="s">
        <v>9021</v>
      </c>
      <c r="C1638" s="198">
        <v>45257</v>
      </c>
      <c r="D1638" t="s">
        <v>38475</v>
      </c>
      <c r="E1638">
        <v>16.34</v>
      </c>
    </row>
    <row r="1639" spans="1:5">
      <c r="A1639" s="193" t="s">
        <v>28518</v>
      </c>
      <c r="B1639" s="198" t="s">
        <v>9020</v>
      </c>
      <c r="C1639" s="198">
        <v>45257</v>
      </c>
      <c r="D1639" t="s">
        <v>38475</v>
      </c>
      <c r="E1639">
        <v>22.95</v>
      </c>
    </row>
    <row r="1640" spans="1:5">
      <c r="A1640" s="193" t="s">
        <v>28807</v>
      </c>
      <c r="B1640" s="198" t="s">
        <v>10110</v>
      </c>
      <c r="C1640" s="198">
        <v>45257</v>
      </c>
      <c r="D1640" t="s">
        <v>38503</v>
      </c>
      <c r="E1640">
        <v>31.39</v>
      </c>
    </row>
    <row r="1641" spans="1:5">
      <c r="A1641" s="193" t="s">
        <v>28017</v>
      </c>
      <c r="B1641" s="198" t="s">
        <v>11002</v>
      </c>
      <c r="C1641" s="198">
        <v>45257</v>
      </c>
      <c r="D1641" t="s">
        <v>38405</v>
      </c>
      <c r="E1641">
        <v>4.5</v>
      </c>
    </row>
    <row r="1642" spans="1:5">
      <c r="A1642" s="193" t="s">
        <v>28808</v>
      </c>
      <c r="B1642" s="198" t="s">
        <v>9018</v>
      </c>
      <c r="C1642" s="198">
        <v>45257</v>
      </c>
      <c r="D1642" t="s">
        <v>38475</v>
      </c>
      <c r="E1642">
        <v>15.72</v>
      </c>
    </row>
    <row r="1643" spans="1:5">
      <c r="A1643" s="193" t="s">
        <v>28524</v>
      </c>
      <c r="B1643" s="198" t="s">
        <v>9969</v>
      </c>
      <c r="C1643" s="198">
        <v>45257</v>
      </c>
      <c r="D1643" t="s">
        <v>38475</v>
      </c>
      <c r="E1643">
        <v>44.35</v>
      </c>
    </row>
    <row r="1644" spans="1:5">
      <c r="A1644" s="193" t="s">
        <v>28512</v>
      </c>
      <c r="B1644" s="198" t="s">
        <v>9017</v>
      </c>
      <c r="C1644" s="198">
        <v>45257</v>
      </c>
      <c r="D1644" t="s">
        <v>38475</v>
      </c>
      <c r="E1644">
        <v>17.5</v>
      </c>
    </row>
    <row r="1645" spans="1:5">
      <c r="A1645" s="193" t="s">
        <v>28809</v>
      </c>
      <c r="B1645" s="198" t="s">
        <v>9019</v>
      </c>
      <c r="C1645" s="198">
        <v>45257</v>
      </c>
      <c r="D1645" t="s">
        <v>38475</v>
      </c>
      <c r="E1645">
        <v>6.17</v>
      </c>
    </row>
    <row r="1646" spans="1:5">
      <c r="A1646" s="193" t="s">
        <v>17109</v>
      </c>
      <c r="B1646" s="198" t="s">
        <v>5437</v>
      </c>
      <c r="C1646" s="198">
        <v>45257</v>
      </c>
      <c r="D1646" t="s">
        <v>38504</v>
      </c>
      <c r="E1646">
        <v>204.91</v>
      </c>
    </row>
    <row r="1647" spans="1:5">
      <c r="A1647" s="193" t="s">
        <v>28806</v>
      </c>
      <c r="B1647" s="198" t="s">
        <v>7602</v>
      </c>
      <c r="C1647" s="198">
        <v>45257</v>
      </c>
      <c r="D1647" t="s">
        <v>38504</v>
      </c>
      <c r="E1647">
        <v>175</v>
      </c>
    </row>
    <row r="1648" spans="1:5">
      <c r="A1648" s="193" t="s">
        <v>28813</v>
      </c>
      <c r="B1648" s="198" t="s">
        <v>11202</v>
      </c>
      <c r="C1648" s="198">
        <v>45254</v>
      </c>
      <c r="D1648" t="s">
        <v>38505</v>
      </c>
      <c r="E1648">
        <v>10.14</v>
      </c>
    </row>
    <row r="1649" spans="1:5">
      <c r="A1649" s="193" t="s">
        <v>28814</v>
      </c>
      <c r="B1649" s="198" t="s">
        <v>11200</v>
      </c>
      <c r="C1649" s="198">
        <v>45254</v>
      </c>
      <c r="D1649" t="s">
        <v>38505</v>
      </c>
      <c r="E1649">
        <v>0.5</v>
      </c>
    </row>
    <row r="1650" spans="1:5">
      <c r="A1650" s="193" t="s">
        <v>28810</v>
      </c>
      <c r="B1650" s="198" t="s">
        <v>27484</v>
      </c>
      <c r="C1650" s="198">
        <v>45254</v>
      </c>
      <c r="D1650" t="s">
        <v>38364</v>
      </c>
      <c r="E1650">
        <v>0.4</v>
      </c>
    </row>
    <row r="1651" spans="1:5">
      <c r="A1651" s="193" t="s">
        <v>28812</v>
      </c>
      <c r="B1651" s="198" t="s">
        <v>11448</v>
      </c>
      <c r="C1651" s="198">
        <v>45254</v>
      </c>
      <c r="D1651" t="s">
        <v>38505</v>
      </c>
      <c r="E1651">
        <v>37.9</v>
      </c>
    </row>
    <row r="1652" spans="1:5">
      <c r="A1652" s="193" t="s">
        <v>28815</v>
      </c>
      <c r="B1652" s="198" t="s">
        <v>11198</v>
      </c>
      <c r="C1652" s="198">
        <v>45254</v>
      </c>
      <c r="D1652" t="s">
        <v>38505</v>
      </c>
      <c r="E1652">
        <v>3.49</v>
      </c>
    </row>
    <row r="1653" spans="1:5">
      <c r="A1653" s="193" t="s">
        <v>28816</v>
      </c>
      <c r="B1653" s="198" t="s">
        <v>11201</v>
      </c>
      <c r="C1653" s="198">
        <v>45254</v>
      </c>
      <c r="D1653" t="s">
        <v>38505</v>
      </c>
      <c r="E1653">
        <v>45.9</v>
      </c>
    </row>
    <row r="1654" spans="1:5">
      <c r="A1654" s="193" t="s">
        <v>27879</v>
      </c>
      <c r="B1654" s="198" t="s">
        <v>5363</v>
      </c>
      <c r="C1654" s="198">
        <v>45254</v>
      </c>
      <c r="D1654" t="s">
        <v>38381</v>
      </c>
      <c r="E1654">
        <v>23.32</v>
      </c>
    </row>
    <row r="1655" spans="1:5">
      <c r="A1655" s="193" t="s">
        <v>27993</v>
      </c>
      <c r="B1655" s="198" t="s">
        <v>5340</v>
      </c>
      <c r="C1655" s="198">
        <v>45254</v>
      </c>
      <c r="D1655" t="s">
        <v>38400</v>
      </c>
      <c r="E1655">
        <v>7.5</v>
      </c>
    </row>
    <row r="1656" spans="1:5">
      <c r="A1656" s="193" t="s">
        <v>27811</v>
      </c>
      <c r="B1656" s="198" t="s">
        <v>5044</v>
      </c>
      <c r="C1656" s="198">
        <v>45254</v>
      </c>
      <c r="D1656" t="s">
        <v>38506</v>
      </c>
      <c r="E1656">
        <v>6.18</v>
      </c>
    </row>
    <row r="1657" spans="1:5">
      <c r="A1657" s="193" t="s">
        <v>28811</v>
      </c>
      <c r="B1657" s="198" t="s">
        <v>5886</v>
      </c>
      <c r="C1657" s="198">
        <v>45254</v>
      </c>
      <c r="D1657" t="s">
        <v>38381</v>
      </c>
      <c r="E1657">
        <v>3.56</v>
      </c>
    </row>
    <row r="1658" spans="1:5">
      <c r="A1658" s="193" t="s">
        <v>27936</v>
      </c>
      <c r="B1658" s="198" t="s">
        <v>5836</v>
      </c>
      <c r="C1658" s="198">
        <v>45254</v>
      </c>
      <c r="D1658" t="s">
        <v>38414</v>
      </c>
      <c r="E1658">
        <v>4.9000000000000004</v>
      </c>
    </row>
    <row r="1659" spans="1:5">
      <c r="A1659" s="193" t="s">
        <v>28071</v>
      </c>
      <c r="B1659" s="198" t="s">
        <v>6309</v>
      </c>
      <c r="C1659" s="198">
        <v>45254</v>
      </c>
      <c r="D1659" t="s">
        <v>38400</v>
      </c>
      <c r="E1659">
        <v>0.72</v>
      </c>
    </row>
    <row r="1660" spans="1:5">
      <c r="A1660" s="193" t="s">
        <v>28751</v>
      </c>
      <c r="B1660" s="198" t="s">
        <v>5835</v>
      </c>
      <c r="C1660" s="198">
        <v>45254</v>
      </c>
      <c r="D1660" t="s">
        <v>38359</v>
      </c>
      <c r="E1660">
        <v>175</v>
      </c>
    </row>
    <row r="1661" spans="1:5">
      <c r="A1661" s="193" t="s">
        <v>28375</v>
      </c>
      <c r="B1661" s="198" t="s">
        <v>5741</v>
      </c>
      <c r="C1661" s="198">
        <v>45254</v>
      </c>
      <c r="D1661" t="s">
        <v>38359</v>
      </c>
      <c r="E1661">
        <v>1.0900000000000001</v>
      </c>
    </row>
    <row r="1662" spans="1:5">
      <c r="A1662" s="193" t="s">
        <v>22133</v>
      </c>
      <c r="B1662" s="198" t="s">
        <v>5632</v>
      </c>
      <c r="C1662" s="198">
        <v>45254</v>
      </c>
      <c r="D1662" t="s">
        <v>38381</v>
      </c>
      <c r="E1662">
        <v>4.24</v>
      </c>
    </row>
    <row r="1663" spans="1:5">
      <c r="A1663" s="193" t="s">
        <v>28041</v>
      </c>
      <c r="B1663" s="198" t="s">
        <v>4982</v>
      </c>
      <c r="C1663" s="198">
        <v>45254</v>
      </c>
      <c r="D1663" t="s">
        <v>38367</v>
      </c>
      <c r="E1663">
        <v>31.01</v>
      </c>
    </row>
    <row r="1664" spans="1:5">
      <c r="A1664" s="193" t="s">
        <v>16514</v>
      </c>
      <c r="B1664" s="198" t="s">
        <v>5629</v>
      </c>
      <c r="C1664" s="198">
        <v>45254</v>
      </c>
      <c r="D1664" t="s">
        <v>38381</v>
      </c>
      <c r="E1664">
        <v>3.5</v>
      </c>
    </row>
    <row r="1665" spans="1:5">
      <c r="A1665" s="193" t="s">
        <v>27946</v>
      </c>
      <c r="B1665" s="198" t="s">
        <v>11353</v>
      </c>
      <c r="C1665" s="198">
        <v>45253</v>
      </c>
      <c r="D1665" t="s">
        <v>38394</v>
      </c>
      <c r="E1665">
        <v>8.9</v>
      </c>
    </row>
    <row r="1666" spans="1:5">
      <c r="A1666" s="193" t="s">
        <v>28819</v>
      </c>
      <c r="B1666" s="198" t="s">
        <v>10377</v>
      </c>
      <c r="C1666" s="198">
        <v>45253</v>
      </c>
      <c r="D1666" t="s">
        <v>38394</v>
      </c>
      <c r="E1666">
        <v>26.67</v>
      </c>
    </row>
    <row r="1667" spans="1:5">
      <c r="A1667" s="193" t="s">
        <v>28820</v>
      </c>
      <c r="B1667" s="198" t="s">
        <v>9204</v>
      </c>
      <c r="C1667" s="198">
        <v>45253</v>
      </c>
      <c r="D1667" t="s">
        <v>38394</v>
      </c>
      <c r="E1667">
        <v>23.5</v>
      </c>
    </row>
    <row r="1668" spans="1:5">
      <c r="A1668" s="193" t="s">
        <v>12574</v>
      </c>
      <c r="B1668" s="198" t="s">
        <v>5185</v>
      </c>
      <c r="C1668" s="198">
        <v>45253</v>
      </c>
      <c r="D1668" t="s">
        <v>38359</v>
      </c>
      <c r="E1668">
        <v>3</v>
      </c>
    </row>
    <row r="1669" spans="1:5">
      <c r="A1669" s="193" t="s">
        <v>27950</v>
      </c>
      <c r="B1669" s="198" t="s">
        <v>7852</v>
      </c>
      <c r="C1669" s="198">
        <v>45253</v>
      </c>
      <c r="D1669" t="s">
        <v>38394</v>
      </c>
      <c r="E1669">
        <v>4.5</v>
      </c>
    </row>
    <row r="1670" spans="1:5">
      <c r="A1670" s="193" t="s">
        <v>28818</v>
      </c>
      <c r="B1670" s="198" t="s">
        <v>7853</v>
      </c>
      <c r="C1670" s="198">
        <v>45253</v>
      </c>
      <c r="D1670" t="s">
        <v>38394</v>
      </c>
      <c r="E1670">
        <v>15.89</v>
      </c>
    </row>
    <row r="1671" spans="1:5">
      <c r="A1671" s="193" t="s">
        <v>28359</v>
      </c>
      <c r="B1671" s="198" t="s">
        <v>27456</v>
      </c>
      <c r="C1671" s="198">
        <v>45253</v>
      </c>
      <c r="D1671" t="s">
        <v>38387</v>
      </c>
      <c r="E1671">
        <v>8.1</v>
      </c>
    </row>
    <row r="1672" spans="1:5">
      <c r="A1672" s="193" t="s">
        <v>27958</v>
      </c>
      <c r="B1672" s="198" t="s">
        <v>27441</v>
      </c>
      <c r="C1672" s="198">
        <v>45253</v>
      </c>
      <c r="D1672" t="s">
        <v>38387</v>
      </c>
      <c r="E1672">
        <v>16.95</v>
      </c>
    </row>
    <row r="1673" spans="1:5">
      <c r="A1673" s="193" t="s">
        <v>28817</v>
      </c>
      <c r="B1673" s="198" t="s">
        <v>7849</v>
      </c>
      <c r="C1673" s="198">
        <v>45253</v>
      </c>
      <c r="D1673" t="s">
        <v>38394</v>
      </c>
      <c r="E1673">
        <v>5.84</v>
      </c>
    </row>
    <row r="1674" spans="1:5">
      <c r="A1674" s="193" t="s">
        <v>16963</v>
      </c>
      <c r="B1674" s="198" t="s">
        <v>5684</v>
      </c>
      <c r="C1674" s="198">
        <v>45253</v>
      </c>
      <c r="D1674" t="s">
        <v>38394</v>
      </c>
      <c r="E1674">
        <v>40.99</v>
      </c>
    </row>
    <row r="1675" spans="1:5">
      <c r="A1675" s="193" t="s">
        <v>28821</v>
      </c>
      <c r="B1675" s="198" t="s">
        <v>7848</v>
      </c>
      <c r="C1675" s="198">
        <v>45253</v>
      </c>
      <c r="D1675" t="s">
        <v>38394</v>
      </c>
      <c r="E1675">
        <v>7.1</v>
      </c>
    </row>
    <row r="1676" spans="1:5">
      <c r="A1676" s="193" t="s">
        <v>28822</v>
      </c>
      <c r="B1676" s="198" t="s">
        <v>11449</v>
      </c>
      <c r="C1676" s="198">
        <v>45252</v>
      </c>
      <c r="D1676" t="s">
        <v>38381</v>
      </c>
      <c r="E1676">
        <v>0.53</v>
      </c>
    </row>
    <row r="1677" spans="1:5">
      <c r="A1677" s="193" t="s">
        <v>28058</v>
      </c>
      <c r="B1677" s="198" t="s">
        <v>9802</v>
      </c>
      <c r="C1677" s="198">
        <v>45252</v>
      </c>
      <c r="D1677" t="s">
        <v>38407</v>
      </c>
      <c r="E1677">
        <v>145.5</v>
      </c>
    </row>
    <row r="1678" spans="1:5">
      <c r="A1678" s="193" t="s">
        <v>28823</v>
      </c>
      <c r="B1678" s="198" t="s">
        <v>18224</v>
      </c>
      <c r="C1678" s="198">
        <v>45252</v>
      </c>
      <c r="D1678" t="s">
        <v>38381</v>
      </c>
      <c r="E1678">
        <v>3.37</v>
      </c>
    </row>
    <row r="1679" spans="1:5">
      <c r="A1679" s="193" t="s">
        <v>28131</v>
      </c>
      <c r="B1679" s="198" t="s">
        <v>8002</v>
      </c>
      <c r="C1679" s="198">
        <v>45252</v>
      </c>
      <c r="D1679" t="s">
        <v>38407</v>
      </c>
      <c r="E1679">
        <v>10.36</v>
      </c>
    </row>
    <row r="1680" spans="1:5">
      <c r="A1680" s="193" t="s">
        <v>27811</v>
      </c>
      <c r="B1680" s="198" t="s">
        <v>5044</v>
      </c>
      <c r="C1680" s="198">
        <v>45252</v>
      </c>
      <c r="D1680" t="s">
        <v>38368</v>
      </c>
      <c r="E1680">
        <v>0.4</v>
      </c>
    </row>
    <row r="1681" spans="1:5">
      <c r="A1681" s="193" t="s">
        <v>27932</v>
      </c>
      <c r="B1681" s="198" t="s">
        <v>5028</v>
      </c>
      <c r="C1681" s="198">
        <v>45252</v>
      </c>
      <c r="D1681" t="s">
        <v>38359</v>
      </c>
      <c r="E1681">
        <v>46.42</v>
      </c>
    </row>
    <row r="1682" spans="1:5">
      <c r="A1682" s="193" t="s">
        <v>27806</v>
      </c>
      <c r="B1682" s="198" t="s">
        <v>5002</v>
      </c>
      <c r="C1682" s="198">
        <v>45252</v>
      </c>
      <c r="D1682" t="s">
        <v>38359</v>
      </c>
      <c r="E1682">
        <v>33.9</v>
      </c>
    </row>
    <row r="1683" spans="1:5">
      <c r="A1683" s="193" t="s">
        <v>27790</v>
      </c>
      <c r="B1683" s="198" t="s">
        <v>5032</v>
      </c>
      <c r="C1683" s="198">
        <v>45252</v>
      </c>
      <c r="D1683" t="s">
        <v>38359</v>
      </c>
      <c r="E1683">
        <v>6.66</v>
      </c>
    </row>
    <row r="1684" spans="1:5">
      <c r="A1684" s="193" t="s">
        <v>28085</v>
      </c>
      <c r="B1684" s="198" t="s">
        <v>5025</v>
      </c>
      <c r="C1684" s="198">
        <v>45252</v>
      </c>
      <c r="D1684" t="s">
        <v>38359</v>
      </c>
      <c r="E1684">
        <v>8.06</v>
      </c>
    </row>
    <row r="1685" spans="1:5">
      <c r="A1685" s="193" t="s">
        <v>28056</v>
      </c>
      <c r="B1685" s="198" t="s">
        <v>8000</v>
      </c>
      <c r="C1685" s="198">
        <v>45252</v>
      </c>
      <c r="D1685" t="s">
        <v>38407</v>
      </c>
      <c r="E1685">
        <v>24.62</v>
      </c>
    </row>
    <row r="1686" spans="1:5">
      <c r="A1686" s="193" t="s">
        <v>27793</v>
      </c>
      <c r="B1686" s="198" t="s">
        <v>8871</v>
      </c>
      <c r="C1686" s="198">
        <v>45251</v>
      </c>
      <c r="D1686" t="s">
        <v>38364</v>
      </c>
      <c r="E1686">
        <v>33.79</v>
      </c>
    </row>
    <row r="1687" spans="1:5">
      <c r="A1687" s="193" t="s">
        <v>28824</v>
      </c>
      <c r="B1687" s="198" t="s">
        <v>27486</v>
      </c>
      <c r="C1687" s="198">
        <v>45251</v>
      </c>
      <c r="D1687" t="s">
        <v>38364</v>
      </c>
      <c r="E1687">
        <v>38.76</v>
      </c>
    </row>
    <row r="1688" spans="1:5">
      <c r="A1688" s="193" t="s">
        <v>28825</v>
      </c>
      <c r="B1688" s="198" t="s">
        <v>27485</v>
      </c>
      <c r="C1688" s="198">
        <v>45251</v>
      </c>
      <c r="D1688" t="s">
        <v>38364</v>
      </c>
      <c r="E1688">
        <v>7.51</v>
      </c>
    </row>
    <row r="1689" spans="1:5">
      <c r="A1689" s="193" t="s">
        <v>28239</v>
      </c>
      <c r="B1689" s="198" t="s">
        <v>8766</v>
      </c>
      <c r="C1689" s="198">
        <v>45251</v>
      </c>
      <c r="D1689" t="s">
        <v>38364</v>
      </c>
      <c r="E1689">
        <v>8.5299999999999994</v>
      </c>
    </row>
    <row r="1690" spans="1:5">
      <c r="A1690" s="193" t="s">
        <v>27788</v>
      </c>
      <c r="B1690" s="198" t="s">
        <v>7330</v>
      </c>
      <c r="C1690" s="198">
        <v>45251</v>
      </c>
      <c r="D1690" t="s">
        <v>38364</v>
      </c>
      <c r="E1690">
        <v>21.63</v>
      </c>
    </row>
    <row r="1691" spans="1:5">
      <c r="A1691" s="193" t="s">
        <v>27789</v>
      </c>
      <c r="B1691" s="198" t="s">
        <v>7258</v>
      </c>
      <c r="C1691" s="198">
        <v>45251</v>
      </c>
      <c r="D1691" t="s">
        <v>38364</v>
      </c>
      <c r="E1691">
        <v>38.700000000000003</v>
      </c>
    </row>
    <row r="1692" spans="1:5">
      <c r="A1692" s="193" t="s">
        <v>28576</v>
      </c>
      <c r="B1692" s="198" t="s">
        <v>18223</v>
      </c>
      <c r="C1692" s="198">
        <v>45250</v>
      </c>
      <c r="D1692" t="s">
        <v>38481</v>
      </c>
      <c r="E1692">
        <v>0.28000000000000003</v>
      </c>
    </row>
    <row r="1693" spans="1:5">
      <c r="A1693" s="193" t="s">
        <v>27813</v>
      </c>
      <c r="B1693" s="198" t="s">
        <v>8247</v>
      </c>
      <c r="C1693" s="198">
        <v>45250</v>
      </c>
      <c r="D1693" t="s">
        <v>38372</v>
      </c>
      <c r="E1693">
        <v>32.33</v>
      </c>
    </row>
    <row r="1694" spans="1:5">
      <c r="A1694" s="193" t="s">
        <v>28575</v>
      </c>
      <c r="B1694" s="198" t="s">
        <v>18222</v>
      </c>
      <c r="C1694" s="198">
        <v>45250</v>
      </c>
      <c r="D1694" t="s">
        <v>38481</v>
      </c>
      <c r="E1694">
        <v>5.0999999999999996</v>
      </c>
    </row>
    <row r="1695" spans="1:5">
      <c r="A1695" s="193" t="s">
        <v>28829</v>
      </c>
      <c r="B1695" s="198" t="s">
        <v>11329</v>
      </c>
      <c r="C1695" s="198">
        <v>45250</v>
      </c>
      <c r="D1695" t="s">
        <v>38372</v>
      </c>
      <c r="E1695">
        <v>11.46</v>
      </c>
    </row>
    <row r="1696" spans="1:5">
      <c r="A1696" s="193" t="s">
        <v>28827</v>
      </c>
      <c r="B1696" s="198" t="s">
        <v>11059</v>
      </c>
      <c r="C1696" s="198">
        <v>45250</v>
      </c>
      <c r="D1696" t="s">
        <v>38481</v>
      </c>
      <c r="E1696">
        <v>29.5</v>
      </c>
    </row>
    <row r="1697" spans="1:5">
      <c r="A1697" s="193" t="s">
        <v>28738</v>
      </c>
      <c r="B1697" s="198" t="s">
        <v>10593</v>
      </c>
      <c r="C1697" s="198">
        <v>45250</v>
      </c>
      <c r="D1697" t="s">
        <v>38372</v>
      </c>
      <c r="E1697">
        <v>5.13</v>
      </c>
    </row>
    <row r="1698" spans="1:5">
      <c r="A1698" s="193" t="s">
        <v>28828</v>
      </c>
      <c r="B1698" s="198" t="s">
        <v>11060</v>
      </c>
      <c r="C1698" s="198">
        <v>45250</v>
      </c>
      <c r="D1698" t="s">
        <v>38481</v>
      </c>
      <c r="E1698">
        <v>51.84</v>
      </c>
    </row>
    <row r="1699" spans="1:5">
      <c r="A1699" s="193" t="s">
        <v>28826</v>
      </c>
      <c r="B1699" s="198" t="s">
        <v>6220</v>
      </c>
      <c r="C1699" s="198">
        <v>45250</v>
      </c>
      <c r="D1699" t="s">
        <v>38481</v>
      </c>
      <c r="E1699">
        <v>30.07</v>
      </c>
    </row>
    <row r="1700" spans="1:5">
      <c r="A1700" s="193" t="s">
        <v>28386</v>
      </c>
      <c r="B1700" s="198" t="s">
        <v>7187</v>
      </c>
      <c r="C1700" s="198">
        <v>45250</v>
      </c>
      <c r="D1700" t="s">
        <v>38369</v>
      </c>
      <c r="E1700">
        <v>44.26</v>
      </c>
    </row>
    <row r="1701" spans="1:5">
      <c r="A1701" s="193" t="s">
        <v>28316</v>
      </c>
      <c r="B1701" s="198" t="s">
        <v>6732</v>
      </c>
      <c r="C1701" s="198">
        <v>45250</v>
      </c>
      <c r="D1701" t="s">
        <v>38369</v>
      </c>
      <c r="E1701">
        <v>443.52</v>
      </c>
    </row>
    <row r="1702" spans="1:5">
      <c r="A1702" s="193" t="s">
        <v>28830</v>
      </c>
      <c r="B1702" s="198" t="s">
        <v>11247</v>
      </c>
      <c r="C1702" s="198">
        <v>45249</v>
      </c>
      <c r="D1702" t="s">
        <v>38507</v>
      </c>
      <c r="E1702">
        <v>50.06</v>
      </c>
    </row>
    <row r="1703" spans="1:5">
      <c r="A1703" s="193" t="s">
        <v>27779</v>
      </c>
      <c r="B1703" s="198" t="s">
        <v>10751</v>
      </c>
      <c r="C1703" s="198">
        <v>45247</v>
      </c>
      <c r="D1703" t="s">
        <v>38361</v>
      </c>
      <c r="E1703">
        <v>9.24</v>
      </c>
    </row>
    <row r="1704" spans="1:5">
      <c r="A1704" s="193" t="s">
        <v>27998</v>
      </c>
      <c r="B1704" s="198" t="s">
        <v>9012</v>
      </c>
      <c r="C1704" s="198">
        <v>45247</v>
      </c>
      <c r="D1704" t="s">
        <v>38361</v>
      </c>
      <c r="E1704">
        <v>20.37</v>
      </c>
    </row>
    <row r="1705" spans="1:5">
      <c r="A1705" s="193" t="s">
        <v>27810</v>
      </c>
      <c r="B1705" s="198" t="s">
        <v>5045</v>
      </c>
      <c r="C1705" s="198">
        <v>45247</v>
      </c>
      <c r="D1705" t="s">
        <v>38368</v>
      </c>
      <c r="E1705">
        <v>7.51</v>
      </c>
    </row>
    <row r="1706" spans="1:5">
      <c r="A1706" s="193" t="s">
        <v>27804</v>
      </c>
      <c r="B1706" s="198" t="s">
        <v>5036</v>
      </c>
      <c r="C1706" s="198">
        <v>45247</v>
      </c>
      <c r="D1706" t="s">
        <v>38368</v>
      </c>
      <c r="E1706">
        <v>11.75</v>
      </c>
    </row>
    <row r="1707" spans="1:5">
      <c r="A1707" s="193" t="s">
        <v>27811</v>
      </c>
      <c r="B1707" s="198" t="s">
        <v>5044</v>
      </c>
      <c r="C1707" s="198">
        <v>45247</v>
      </c>
      <c r="D1707" t="s">
        <v>38368</v>
      </c>
      <c r="E1707">
        <v>10.09</v>
      </c>
    </row>
    <row r="1708" spans="1:5">
      <c r="A1708" s="193" t="s">
        <v>27810</v>
      </c>
      <c r="B1708" s="198" t="s">
        <v>5045</v>
      </c>
      <c r="C1708" s="198">
        <v>45247</v>
      </c>
      <c r="D1708" t="s">
        <v>38368</v>
      </c>
      <c r="E1708">
        <v>6.99</v>
      </c>
    </row>
    <row r="1709" spans="1:5">
      <c r="A1709" s="193" t="s">
        <v>27809</v>
      </c>
      <c r="B1709" s="198" t="s">
        <v>5046</v>
      </c>
      <c r="C1709" s="198">
        <v>45247</v>
      </c>
      <c r="D1709" t="s">
        <v>38368</v>
      </c>
      <c r="E1709">
        <v>4.83</v>
      </c>
    </row>
    <row r="1710" spans="1:5">
      <c r="A1710" s="193" t="s">
        <v>27809</v>
      </c>
      <c r="B1710" s="198" t="s">
        <v>5046</v>
      </c>
      <c r="C1710" s="198">
        <v>45247</v>
      </c>
      <c r="D1710" t="s">
        <v>38368</v>
      </c>
      <c r="E1710">
        <v>8.99</v>
      </c>
    </row>
    <row r="1711" spans="1:5">
      <c r="A1711" s="193" t="s">
        <v>28382</v>
      </c>
      <c r="B1711" s="198" t="s">
        <v>5033</v>
      </c>
      <c r="C1711" s="198">
        <v>45247</v>
      </c>
      <c r="D1711" t="s">
        <v>38359</v>
      </c>
      <c r="E1711">
        <v>0.4</v>
      </c>
    </row>
    <row r="1712" spans="1:5">
      <c r="A1712" s="193" t="s">
        <v>26652</v>
      </c>
      <c r="B1712" s="198" t="s">
        <v>5006</v>
      </c>
      <c r="C1712" s="198">
        <v>45247</v>
      </c>
      <c r="D1712" t="s">
        <v>38359</v>
      </c>
      <c r="E1712">
        <v>28.03</v>
      </c>
    </row>
    <row r="1713" spans="1:5">
      <c r="A1713" s="193" t="s">
        <v>27809</v>
      </c>
      <c r="B1713" s="198" t="s">
        <v>5046</v>
      </c>
      <c r="C1713" s="198">
        <v>45247</v>
      </c>
      <c r="D1713" t="s">
        <v>38368</v>
      </c>
      <c r="E1713">
        <v>4.62</v>
      </c>
    </row>
    <row r="1714" spans="1:5">
      <c r="A1714" s="193" t="s">
        <v>27809</v>
      </c>
      <c r="B1714" s="198" t="s">
        <v>5046</v>
      </c>
      <c r="C1714" s="198">
        <v>45247</v>
      </c>
      <c r="D1714" t="s">
        <v>38368</v>
      </c>
      <c r="E1714">
        <v>5.0999999999999996</v>
      </c>
    </row>
    <row r="1715" spans="1:5">
      <c r="A1715" s="193" t="s">
        <v>27811</v>
      </c>
      <c r="B1715" s="198" t="s">
        <v>5044</v>
      </c>
      <c r="C1715" s="198">
        <v>45247</v>
      </c>
      <c r="D1715" t="s">
        <v>38368</v>
      </c>
      <c r="E1715">
        <v>10.67</v>
      </c>
    </row>
    <row r="1716" spans="1:5">
      <c r="A1716" s="193" t="s">
        <v>28831</v>
      </c>
      <c r="B1716" s="198" t="s">
        <v>8767</v>
      </c>
      <c r="C1716" s="198">
        <v>45246</v>
      </c>
      <c r="D1716" t="s">
        <v>38476</v>
      </c>
      <c r="E1716">
        <v>20.73</v>
      </c>
    </row>
    <row r="1717" spans="1:5">
      <c r="A1717" s="193" t="s">
        <v>27800</v>
      </c>
      <c r="B1717" s="198" t="s">
        <v>11052</v>
      </c>
      <c r="C1717" s="198">
        <v>45246</v>
      </c>
      <c r="D1717" t="s">
        <v>38366</v>
      </c>
      <c r="E1717">
        <v>12</v>
      </c>
    </row>
    <row r="1718" spans="1:5">
      <c r="A1718" s="193" t="s">
        <v>27801</v>
      </c>
      <c r="B1718" s="198" t="s">
        <v>11054</v>
      </c>
      <c r="C1718" s="198">
        <v>45246</v>
      </c>
      <c r="D1718" t="s">
        <v>38366</v>
      </c>
      <c r="E1718">
        <v>6.25</v>
      </c>
    </row>
    <row r="1719" spans="1:5">
      <c r="A1719" s="193" t="s">
        <v>27798</v>
      </c>
      <c r="B1719" s="198" t="s">
        <v>11056</v>
      </c>
      <c r="C1719" s="198">
        <v>45246</v>
      </c>
      <c r="D1719" t="s">
        <v>38366</v>
      </c>
      <c r="E1719">
        <v>4.2300000000000004</v>
      </c>
    </row>
    <row r="1720" spans="1:5">
      <c r="A1720" s="193" t="s">
        <v>28834</v>
      </c>
      <c r="B1720" s="198" t="s">
        <v>11057</v>
      </c>
      <c r="C1720" s="198">
        <v>45246</v>
      </c>
      <c r="D1720" t="s">
        <v>38366</v>
      </c>
      <c r="E1720">
        <v>6.17</v>
      </c>
    </row>
    <row r="1721" spans="1:5">
      <c r="A1721" s="193" t="s">
        <v>28837</v>
      </c>
      <c r="B1721" s="198" t="s">
        <v>11053</v>
      </c>
      <c r="C1721" s="198">
        <v>45246</v>
      </c>
      <c r="D1721" t="s">
        <v>38366</v>
      </c>
      <c r="E1721">
        <v>3.1</v>
      </c>
    </row>
    <row r="1722" spans="1:5">
      <c r="A1722" s="193" t="s">
        <v>28838</v>
      </c>
      <c r="B1722" s="198" t="s">
        <v>11444</v>
      </c>
      <c r="C1722" s="198">
        <v>45246</v>
      </c>
      <c r="D1722" t="s">
        <v>38366</v>
      </c>
      <c r="E1722">
        <v>0.45</v>
      </c>
    </row>
    <row r="1723" spans="1:5">
      <c r="A1723" s="193" t="s">
        <v>28839</v>
      </c>
      <c r="B1723" s="198" t="s">
        <v>11445</v>
      </c>
      <c r="C1723" s="198">
        <v>45246</v>
      </c>
      <c r="D1723" t="s">
        <v>38508</v>
      </c>
      <c r="E1723">
        <v>22.29</v>
      </c>
    </row>
    <row r="1724" spans="1:5">
      <c r="A1724" s="193" t="s">
        <v>28836</v>
      </c>
      <c r="B1724" s="198" t="s">
        <v>8482</v>
      </c>
      <c r="C1724" s="198">
        <v>45246</v>
      </c>
      <c r="D1724" t="s">
        <v>38476</v>
      </c>
      <c r="E1724">
        <v>175</v>
      </c>
    </row>
    <row r="1725" spans="1:5">
      <c r="A1725" s="193" t="s">
        <v>28835</v>
      </c>
      <c r="B1725" s="198" t="s">
        <v>7315</v>
      </c>
      <c r="C1725" s="198">
        <v>45246</v>
      </c>
      <c r="D1725" t="s">
        <v>38476</v>
      </c>
      <c r="E1725">
        <v>30.58</v>
      </c>
    </row>
    <row r="1726" spans="1:5">
      <c r="A1726" s="193" t="s">
        <v>28528</v>
      </c>
      <c r="B1726" s="198" t="s">
        <v>7317</v>
      </c>
      <c r="C1726" s="198">
        <v>45246</v>
      </c>
      <c r="D1726" t="s">
        <v>38476</v>
      </c>
      <c r="E1726">
        <v>3.51</v>
      </c>
    </row>
    <row r="1727" spans="1:5">
      <c r="A1727" s="193" t="s">
        <v>28521</v>
      </c>
      <c r="B1727" s="198" t="s">
        <v>27464</v>
      </c>
      <c r="C1727" s="198">
        <v>45246</v>
      </c>
      <c r="D1727" t="s">
        <v>38476</v>
      </c>
      <c r="E1727">
        <v>2.8</v>
      </c>
    </row>
    <row r="1728" spans="1:5">
      <c r="A1728" s="193" t="s">
        <v>28833</v>
      </c>
      <c r="B1728" s="198" t="s">
        <v>7344</v>
      </c>
      <c r="C1728" s="198">
        <v>45246</v>
      </c>
      <c r="D1728" t="s">
        <v>38476</v>
      </c>
      <c r="E1728">
        <v>1.26</v>
      </c>
    </row>
    <row r="1729" spans="1:5">
      <c r="A1729" s="193" t="s">
        <v>12102</v>
      </c>
      <c r="B1729" s="198" t="s">
        <v>8005</v>
      </c>
      <c r="C1729" s="198">
        <v>45246</v>
      </c>
      <c r="D1729" t="s">
        <v>38433</v>
      </c>
      <c r="E1729">
        <v>31.35</v>
      </c>
    </row>
    <row r="1730" spans="1:5">
      <c r="A1730" s="193" t="s">
        <v>28484</v>
      </c>
      <c r="B1730" s="198" t="s">
        <v>6536</v>
      </c>
      <c r="C1730" s="198">
        <v>45246</v>
      </c>
      <c r="D1730" t="s">
        <v>38373</v>
      </c>
      <c r="E1730">
        <v>15.98</v>
      </c>
    </row>
    <row r="1731" spans="1:5">
      <c r="A1731" s="193" t="s">
        <v>28832</v>
      </c>
      <c r="B1731" s="198" t="s">
        <v>7838</v>
      </c>
      <c r="C1731" s="198">
        <v>45246</v>
      </c>
      <c r="D1731" t="s">
        <v>38373</v>
      </c>
      <c r="E1731">
        <v>45.9</v>
      </c>
    </row>
    <row r="1732" spans="1:5">
      <c r="A1732" s="193" t="s">
        <v>28844</v>
      </c>
      <c r="B1732" s="198" t="s">
        <v>9922</v>
      </c>
      <c r="C1732" s="198">
        <v>45245</v>
      </c>
      <c r="D1732" t="s">
        <v>38509</v>
      </c>
      <c r="E1732">
        <v>7.24</v>
      </c>
    </row>
    <row r="1733" spans="1:5">
      <c r="A1733" s="193" t="s">
        <v>28846</v>
      </c>
      <c r="B1733" s="198" t="s">
        <v>11441</v>
      </c>
      <c r="C1733" s="198">
        <v>45245</v>
      </c>
      <c r="D1733" t="s">
        <v>38509</v>
      </c>
      <c r="E1733">
        <v>7.52</v>
      </c>
    </row>
    <row r="1734" spans="1:5">
      <c r="A1734" s="193" t="s">
        <v>28842</v>
      </c>
      <c r="B1734" s="198" t="s">
        <v>9924</v>
      </c>
      <c r="C1734" s="198">
        <v>45245</v>
      </c>
      <c r="D1734" t="s">
        <v>38509</v>
      </c>
      <c r="E1734">
        <v>42</v>
      </c>
    </row>
    <row r="1735" spans="1:5">
      <c r="A1735" s="193" t="s">
        <v>28840</v>
      </c>
      <c r="B1735" s="198" t="s">
        <v>9928</v>
      </c>
      <c r="C1735" s="198">
        <v>45245</v>
      </c>
      <c r="D1735" t="s">
        <v>38509</v>
      </c>
      <c r="E1735">
        <v>3.33</v>
      </c>
    </row>
    <row r="1736" spans="1:5">
      <c r="A1736" s="193" t="s">
        <v>28845</v>
      </c>
      <c r="B1736" s="198" t="s">
        <v>9927</v>
      </c>
      <c r="C1736" s="198">
        <v>45245</v>
      </c>
      <c r="D1736" t="s">
        <v>38509</v>
      </c>
      <c r="E1736">
        <v>7.24</v>
      </c>
    </row>
    <row r="1737" spans="1:5">
      <c r="A1737" s="193" t="s">
        <v>28847</v>
      </c>
      <c r="B1737" s="198" t="s">
        <v>11443</v>
      </c>
      <c r="C1737" s="198">
        <v>45245</v>
      </c>
      <c r="D1737" t="s">
        <v>38510</v>
      </c>
      <c r="E1737">
        <v>8.25</v>
      </c>
    </row>
    <row r="1738" spans="1:5">
      <c r="A1738" s="193" t="s">
        <v>12800</v>
      </c>
      <c r="B1738" s="198" t="s">
        <v>4951</v>
      </c>
      <c r="C1738" s="198">
        <v>45245</v>
      </c>
      <c r="D1738" t="s">
        <v>38385</v>
      </c>
      <c r="E1738">
        <v>57.38</v>
      </c>
    </row>
    <row r="1739" spans="1:5">
      <c r="A1739" s="193" t="s">
        <v>28843</v>
      </c>
      <c r="B1739" s="198" t="s">
        <v>6410</v>
      </c>
      <c r="C1739" s="198">
        <v>45245</v>
      </c>
      <c r="D1739" t="s">
        <v>38385</v>
      </c>
      <c r="E1739">
        <v>22.2</v>
      </c>
    </row>
    <row r="1740" spans="1:5">
      <c r="A1740" s="193" t="s">
        <v>28841</v>
      </c>
      <c r="B1740" s="198" t="s">
        <v>6413</v>
      </c>
      <c r="C1740" s="198">
        <v>45245</v>
      </c>
      <c r="D1740" t="s">
        <v>38385</v>
      </c>
      <c r="E1740">
        <v>7.13</v>
      </c>
    </row>
    <row r="1741" spans="1:5">
      <c r="A1741" s="193" t="s">
        <v>11518</v>
      </c>
      <c r="B1741" s="198" t="s">
        <v>8014</v>
      </c>
      <c r="C1741" s="198">
        <v>45245</v>
      </c>
      <c r="D1741" t="s">
        <v>38385</v>
      </c>
      <c r="E1741">
        <v>9.7899999999999991</v>
      </c>
    </row>
    <row r="1742" spans="1:5">
      <c r="A1742" s="193" t="s">
        <v>28370</v>
      </c>
      <c r="B1742" s="198" t="s">
        <v>6357</v>
      </c>
      <c r="C1742" s="198">
        <v>45245</v>
      </c>
      <c r="D1742" t="s">
        <v>38385</v>
      </c>
      <c r="E1742">
        <v>20.76</v>
      </c>
    </row>
    <row r="1743" spans="1:5">
      <c r="A1743" s="193" t="s">
        <v>28186</v>
      </c>
      <c r="B1743" s="198" t="s">
        <v>6408</v>
      </c>
      <c r="C1743" s="198">
        <v>45245</v>
      </c>
      <c r="D1743" t="s">
        <v>38385</v>
      </c>
      <c r="E1743">
        <v>17.5</v>
      </c>
    </row>
    <row r="1744" spans="1:5">
      <c r="A1744" s="193" t="s">
        <v>28187</v>
      </c>
      <c r="B1744" s="198" t="s">
        <v>5085</v>
      </c>
      <c r="C1744" s="198">
        <v>45245</v>
      </c>
      <c r="D1744" t="s">
        <v>38385</v>
      </c>
      <c r="E1744">
        <v>9.39</v>
      </c>
    </row>
    <row r="1745" spans="1:5">
      <c r="A1745" s="193" t="s">
        <v>28189</v>
      </c>
      <c r="B1745" s="198" t="s">
        <v>8003</v>
      </c>
      <c r="C1745" s="198">
        <v>45245</v>
      </c>
      <c r="D1745" t="s">
        <v>38385</v>
      </c>
      <c r="E1745">
        <v>46.5</v>
      </c>
    </row>
    <row r="1746" spans="1:5">
      <c r="A1746" s="193" t="s">
        <v>27427</v>
      </c>
      <c r="B1746" s="198" t="s">
        <v>4897</v>
      </c>
      <c r="C1746" s="198">
        <v>45245</v>
      </c>
      <c r="D1746" t="s">
        <v>38385</v>
      </c>
      <c r="E1746">
        <v>46.5</v>
      </c>
    </row>
    <row r="1747" spans="1:5">
      <c r="A1747" s="193" t="s">
        <v>28367</v>
      </c>
      <c r="B1747" s="198" t="s">
        <v>8074</v>
      </c>
      <c r="C1747" s="198">
        <v>45245</v>
      </c>
      <c r="D1747" t="s">
        <v>38385</v>
      </c>
      <c r="E1747">
        <v>36</v>
      </c>
    </row>
    <row r="1748" spans="1:5">
      <c r="A1748" s="193" t="s">
        <v>28188</v>
      </c>
      <c r="B1748" s="198" t="s">
        <v>7481</v>
      </c>
      <c r="C1748" s="198">
        <v>45245</v>
      </c>
      <c r="D1748" t="s">
        <v>38385</v>
      </c>
      <c r="E1748">
        <v>36.1</v>
      </c>
    </row>
    <row r="1749" spans="1:5">
      <c r="A1749" s="193" t="s">
        <v>28186</v>
      </c>
      <c r="B1749" s="198" t="s">
        <v>6408</v>
      </c>
      <c r="C1749" s="198">
        <v>45245</v>
      </c>
      <c r="D1749" t="s">
        <v>38385</v>
      </c>
      <c r="E1749">
        <v>7.69</v>
      </c>
    </row>
    <row r="1750" spans="1:5">
      <c r="A1750" s="193" t="s">
        <v>27860</v>
      </c>
      <c r="B1750" s="198" t="s">
        <v>27429</v>
      </c>
      <c r="C1750" s="198">
        <v>45244</v>
      </c>
      <c r="D1750" t="s">
        <v>38380</v>
      </c>
      <c r="E1750">
        <v>25.88</v>
      </c>
    </row>
    <row r="1751" spans="1:5">
      <c r="A1751" s="193" t="s">
        <v>27806</v>
      </c>
      <c r="B1751" s="198" t="s">
        <v>5002</v>
      </c>
      <c r="C1751" s="198">
        <v>45243</v>
      </c>
      <c r="D1751" t="s">
        <v>38359</v>
      </c>
      <c r="E1751">
        <v>0.88</v>
      </c>
    </row>
    <row r="1752" spans="1:5">
      <c r="A1752" s="193" t="s">
        <v>26652</v>
      </c>
      <c r="B1752" s="198" t="s">
        <v>5006</v>
      </c>
      <c r="C1752" s="198">
        <v>45243</v>
      </c>
      <c r="D1752" t="s">
        <v>38359</v>
      </c>
      <c r="E1752">
        <v>29.09</v>
      </c>
    </row>
    <row r="1753" spans="1:5">
      <c r="A1753" s="193" t="s">
        <v>28855</v>
      </c>
      <c r="B1753" s="198" t="s">
        <v>11386</v>
      </c>
      <c r="C1753" s="198">
        <v>45242</v>
      </c>
      <c r="D1753" t="s">
        <v>38511</v>
      </c>
      <c r="E1753">
        <v>0.52</v>
      </c>
    </row>
    <row r="1754" spans="1:5">
      <c r="A1754" s="193" t="s">
        <v>28856</v>
      </c>
      <c r="B1754" s="198" t="s">
        <v>11460</v>
      </c>
      <c r="C1754" s="198">
        <v>45242</v>
      </c>
      <c r="D1754" t="s">
        <v>38511</v>
      </c>
      <c r="E1754">
        <v>22.56</v>
      </c>
    </row>
    <row r="1755" spans="1:5">
      <c r="A1755" s="193" t="s">
        <v>28303</v>
      </c>
      <c r="B1755" s="198" t="s">
        <v>9806</v>
      </c>
      <c r="C1755" s="198">
        <v>45242</v>
      </c>
      <c r="D1755" t="s">
        <v>38369</v>
      </c>
      <c r="E1755">
        <v>17.59</v>
      </c>
    </row>
    <row r="1756" spans="1:5">
      <c r="A1756" s="193" t="s">
        <v>28853</v>
      </c>
      <c r="B1756" s="198" t="s">
        <v>8233</v>
      </c>
      <c r="C1756" s="198">
        <v>45242</v>
      </c>
      <c r="D1756" t="s">
        <v>38511</v>
      </c>
      <c r="E1756">
        <v>111.36</v>
      </c>
    </row>
    <row r="1757" spans="1:5">
      <c r="A1757" s="193" t="s">
        <v>28852</v>
      </c>
      <c r="B1757" s="198" t="s">
        <v>6829</v>
      </c>
      <c r="C1757" s="198">
        <v>45242</v>
      </c>
      <c r="D1757" t="s">
        <v>38359</v>
      </c>
      <c r="E1757">
        <v>6.85</v>
      </c>
    </row>
    <row r="1758" spans="1:5">
      <c r="A1758" s="193" t="s">
        <v>28048</v>
      </c>
      <c r="B1758" s="198" t="s">
        <v>27447</v>
      </c>
      <c r="C1758" s="198">
        <v>45242</v>
      </c>
      <c r="D1758" t="s">
        <v>38369</v>
      </c>
      <c r="E1758">
        <v>6.48</v>
      </c>
    </row>
    <row r="1759" spans="1:5">
      <c r="A1759" s="193" t="s">
        <v>28850</v>
      </c>
      <c r="B1759" s="198" t="s">
        <v>6830</v>
      </c>
      <c r="C1759" s="198">
        <v>45242</v>
      </c>
      <c r="D1759" t="s">
        <v>38359</v>
      </c>
      <c r="E1759">
        <v>1.1499999999999999</v>
      </c>
    </row>
    <row r="1760" spans="1:5">
      <c r="A1760" s="193" t="s">
        <v>28848</v>
      </c>
      <c r="B1760" s="198" t="s">
        <v>6831</v>
      </c>
      <c r="C1760" s="198">
        <v>45242</v>
      </c>
      <c r="D1760" t="s">
        <v>38359</v>
      </c>
      <c r="E1760">
        <v>10.5</v>
      </c>
    </row>
    <row r="1761" spans="1:5">
      <c r="A1761" s="193" t="s">
        <v>28854</v>
      </c>
      <c r="B1761" s="198" t="s">
        <v>6834</v>
      </c>
      <c r="C1761" s="198">
        <v>45242</v>
      </c>
      <c r="D1761" t="s">
        <v>38359</v>
      </c>
      <c r="E1761">
        <v>1.05</v>
      </c>
    </row>
    <row r="1762" spans="1:5">
      <c r="A1762" s="193" t="s">
        <v>28310</v>
      </c>
      <c r="B1762" s="198" t="s">
        <v>6642</v>
      </c>
      <c r="C1762" s="198">
        <v>45242</v>
      </c>
      <c r="D1762" t="s">
        <v>38369</v>
      </c>
      <c r="E1762">
        <v>0.61</v>
      </c>
    </row>
    <row r="1763" spans="1:5">
      <c r="A1763" s="193" t="s">
        <v>28301</v>
      </c>
      <c r="B1763" s="198" t="s">
        <v>27452</v>
      </c>
      <c r="C1763" s="198">
        <v>45242</v>
      </c>
      <c r="D1763" t="s">
        <v>38369</v>
      </c>
      <c r="E1763">
        <v>0.65</v>
      </c>
    </row>
    <row r="1764" spans="1:5">
      <c r="A1764" s="193" t="s">
        <v>28306</v>
      </c>
      <c r="B1764" s="198" t="s">
        <v>6639</v>
      </c>
      <c r="C1764" s="198">
        <v>45242</v>
      </c>
      <c r="D1764" t="s">
        <v>38369</v>
      </c>
      <c r="E1764">
        <v>10.73</v>
      </c>
    </row>
    <row r="1765" spans="1:5">
      <c r="A1765" s="193" t="s">
        <v>28851</v>
      </c>
      <c r="B1765" s="198" t="s">
        <v>7959</v>
      </c>
      <c r="C1765" s="198">
        <v>45242</v>
      </c>
      <c r="D1765" t="s">
        <v>38511</v>
      </c>
      <c r="E1765">
        <v>31.97</v>
      </c>
    </row>
    <row r="1766" spans="1:5">
      <c r="A1766" s="193" t="s">
        <v>28849</v>
      </c>
      <c r="B1766" s="198" t="s">
        <v>27487</v>
      </c>
      <c r="C1766" s="198">
        <v>45242</v>
      </c>
      <c r="D1766" t="s">
        <v>38369</v>
      </c>
      <c r="E1766">
        <v>6.68</v>
      </c>
    </row>
    <row r="1767" spans="1:5">
      <c r="A1767" s="193" t="s">
        <v>28068</v>
      </c>
      <c r="B1767" s="198" t="s">
        <v>9295</v>
      </c>
      <c r="C1767" s="198">
        <v>45241</v>
      </c>
      <c r="D1767" t="s">
        <v>38410</v>
      </c>
      <c r="E1767">
        <v>7.42</v>
      </c>
    </row>
    <row r="1768" spans="1:5">
      <c r="A1768" s="193" t="s">
        <v>28075</v>
      </c>
      <c r="B1768" s="198" t="s">
        <v>6918</v>
      </c>
      <c r="C1768" s="198">
        <v>45241</v>
      </c>
      <c r="D1768" t="s">
        <v>38410</v>
      </c>
      <c r="E1768">
        <v>21.8</v>
      </c>
    </row>
    <row r="1769" spans="1:5">
      <c r="A1769" s="193" t="s">
        <v>28077</v>
      </c>
      <c r="B1769" s="198" t="s">
        <v>6904</v>
      </c>
      <c r="C1769" s="198">
        <v>45241</v>
      </c>
      <c r="D1769" t="s">
        <v>38410</v>
      </c>
      <c r="E1769">
        <v>23.31</v>
      </c>
    </row>
    <row r="1770" spans="1:5">
      <c r="A1770" s="193" t="s">
        <v>28857</v>
      </c>
      <c r="B1770" s="198" t="s">
        <v>6784</v>
      </c>
      <c r="C1770" s="198">
        <v>45241</v>
      </c>
      <c r="D1770" t="s">
        <v>38410</v>
      </c>
      <c r="E1770">
        <v>4.92</v>
      </c>
    </row>
    <row r="1771" spans="1:5">
      <c r="A1771" s="193" t="s">
        <v>28060</v>
      </c>
      <c r="B1771" s="198" t="s">
        <v>6787</v>
      </c>
      <c r="C1771" s="198">
        <v>45241</v>
      </c>
      <c r="D1771" t="s">
        <v>38410</v>
      </c>
      <c r="E1771">
        <v>41.28</v>
      </c>
    </row>
    <row r="1772" spans="1:5">
      <c r="A1772" s="193" t="s">
        <v>28076</v>
      </c>
      <c r="B1772" s="198" t="s">
        <v>6906</v>
      </c>
      <c r="C1772" s="198">
        <v>45241</v>
      </c>
      <c r="D1772" t="s">
        <v>38410</v>
      </c>
      <c r="E1772">
        <v>11.66</v>
      </c>
    </row>
    <row r="1773" spans="1:5">
      <c r="A1773" s="193" t="s">
        <v>28858</v>
      </c>
      <c r="B1773" s="198" t="s">
        <v>11393</v>
      </c>
      <c r="C1773" s="198">
        <v>45240</v>
      </c>
      <c r="D1773" t="s">
        <v>38401</v>
      </c>
      <c r="E1773">
        <v>8.09</v>
      </c>
    </row>
    <row r="1774" spans="1:5">
      <c r="A1774" s="193" t="s">
        <v>28020</v>
      </c>
      <c r="B1774" s="198" t="s">
        <v>9846</v>
      </c>
      <c r="C1774" s="198">
        <v>45240</v>
      </c>
      <c r="D1774" t="s">
        <v>38401</v>
      </c>
      <c r="E1774">
        <v>5.18</v>
      </c>
    </row>
    <row r="1775" spans="1:5">
      <c r="A1775" s="193" t="s">
        <v>28021</v>
      </c>
      <c r="B1775" s="198" t="s">
        <v>9848</v>
      </c>
      <c r="C1775" s="198">
        <v>45240</v>
      </c>
      <c r="D1775" t="s">
        <v>38401</v>
      </c>
      <c r="E1775">
        <v>4.42</v>
      </c>
    </row>
    <row r="1776" spans="1:5">
      <c r="A1776" s="193" t="s">
        <v>28028</v>
      </c>
      <c r="B1776" s="198" t="s">
        <v>10059</v>
      </c>
      <c r="C1776" s="198">
        <v>45240</v>
      </c>
      <c r="D1776" t="s">
        <v>38401</v>
      </c>
      <c r="E1776">
        <v>0.8</v>
      </c>
    </row>
    <row r="1777" spans="1:5">
      <c r="A1777" s="193" t="s">
        <v>28518</v>
      </c>
      <c r="B1777" s="198" t="s">
        <v>9020</v>
      </c>
      <c r="C1777" s="198">
        <v>45239</v>
      </c>
      <c r="D1777" t="s">
        <v>38475</v>
      </c>
      <c r="E1777">
        <v>18.920000000000002</v>
      </c>
    </row>
    <row r="1778" spans="1:5">
      <c r="A1778" s="193" t="s">
        <v>27831</v>
      </c>
      <c r="B1778" s="198" t="s">
        <v>11319</v>
      </c>
      <c r="C1778" s="198">
        <v>45239</v>
      </c>
      <c r="D1778" t="s">
        <v>38376</v>
      </c>
      <c r="E1778">
        <v>3.75</v>
      </c>
    </row>
    <row r="1779" spans="1:5">
      <c r="A1779" s="193" t="s">
        <v>28805</v>
      </c>
      <c r="B1779" s="198" t="s">
        <v>9021</v>
      </c>
      <c r="C1779" s="198">
        <v>45239</v>
      </c>
      <c r="D1779" t="s">
        <v>38475</v>
      </c>
      <c r="E1779">
        <v>1.65</v>
      </c>
    </row>
    <row r="1780" spans="1:5">
      <c r="A1780" s="193" t="s">
        <v>15575</v>
      </c>
      <c r="B1780" s="198" t="s">
        <v>9296</v>
      </c>
      <c r="C1780" s="198">
        <v>45239</v>
      </c>
      <c r="D1780" t="s">
        <v>38475</v>
      </c>
      <c r="E1780">
        <v>9.36</v>
      </c>
    </row>
    <row r="1781" spans="1:5">
      <c r="A1781" s="193" t="s">
        <v>28512</v>
      </c>
      <c r="B1781" s="198" t="s">
        <v>9017</v>
      </c>
      <c r="C1781" s="198">
        <v>45239</v>
      </c>
      <c r="D1781" t="s">
        <v>38475</v>
      </c>
      <c r="E1781">
        <v>14</v>
      </c>
    </row>
    <row r="1782" spans="1:5">
      <c r="A1782" s="193" t="s">
        <v>27846</v>
      </c>
      <c r="B1782" s="198" t="s">
        <v>18211</v>
      </c>
      <c r="C1782" s="198">
        <v>45239</v>
      </c>
      <c r="D1782" t="s">
        <v>38376</v>
      </c>
      <c r="E1782">
        <v>3.25</v>
      </c>
    </row>
    <row r="1783" spans="1:5">
      <c r="A1783" s="193" t="s">
        <v>28516</v>
      </c>
      <c r="B1783" s="198" t="s">
        <v>9188</v>
      </c>
      <c r="C1783" s="198">
        <v>45239</v>
      </c>
      <c r="D1783" t="s">
        <v>38475</v>
      </c>
      <c r="E1783">
        <v>46.5</v>
      </c>
    </row>
    <row r="1784" spans="1:5">
      <c r="A1784" s="193" t="s">
        <v>28515</v>
      </c>
      <c r="B1784" s="198" t="s">
        <v>18209</v>
      </c>
      <c r="C1784" s="198">
        <v>45239</v>
      </c>
      <c r="D1784" t="s">
        <v>38475</v>
      </c>
      <c r="E1784">
        <v>9.9</v>
      </c>
    </row>
    <row r="1785" spans="1:5">
      <c r="A1785" s="193" t="s">
        <v>28859</v>
      </c>
      <c r="B1785" s="198" t="s">
        <v>10328</v>
      </c>
      <c r="C1785" s="198">
        <v>45239</v>
      </c>
      <c r="D1785" t="s">
        <v>38376</v>
      </c>
      <c r="E1785">
        <v>7.65</v>
      </c>
    </row>
    <row r="1786" spans="1:5">
      <c r="A1786" s="193" t="s">
        <v>27848</v>
      </c>
      <c r="B1786" s="198" t="s">
        <v>6244</v>
      </c>
      <c r="C1786" s="198">
        <v>45239</v>
      </c>
      <c r="D1786" t="s">
        <v>38376</v>
      </c>
      <c r="E1786">
        <v>6.2</v>
      </c>
    </row>
    <row r="1787" spans="1:5">
      <c r="A1787" s="193" t="s">
        <v>27841</v>
      </c>
      <c r="B1787" s="198" t="s">
        <v>6246</v>
      </c>
      <c r="C1787" s="198">
        <v>45239</v>
      </c>
      <c r="D1787" t="s">
        <v>38376</v>
      </c>
      <c r="E1787">
        <v>37.700000000000003</v>
      </c>
    </row>
    <row r="1788" spans="1:5">
      <c r="A1788" s="193" t="s">
        <v>27849</v>
      </c>
      <c r="B1788" s="198" t="s">
        <v>6112</v>
      </c>
      <c r="C1788" s="198">
        <v>45239</v>
      </c>
      <c r="D1788" t="s">
        <v>38376</v>
      </c>
      <c r="E1788">
        <v>37.5</v>
      </c>
    </row>
    <row r="1789" spans="1:5">
      <c r="A1789" s="193" t="s">
        <v>22824</v>
      </c>
      <c r="B1789" s="198" t="s">
        <v>5660</v>
      </c>
      <c r="C1789" s="198">
        <v>45239</v>
      </c>
      <c r="D1789" t="s">
        <v>38376</v>
      </c>
      <c r="E1789">
        <v>6.98</v>
      </c>
    </row>
    <row r="1790" spans="1:5">
      <c r="A1790" s="193" t="s">
        <v>27838</v>
      </c>
      <c r="B1790" s="198" t="s">
        <v>7154</v>
      </c>
      <c r="C1790" s="198">
        <v>45239</v>
      </c>
      <c r="D1790" t="s">
        <v>38376</v>
      </c>
      <c r="E1790">
        <v>47.66</v>
      </c>
    </row>
    <row r="1791" spans="1:5">
      <c r="A1791" s="193" t="s">
        <v>27833</v>
      </c>
      <c r="B1791" s="198" t="s">
        <v>18191</v>
      </c>
      <c r="C1791" s="198">
        <v>45239</v>
      </c>
      <c r="D1791" t="s">
        <v>38376</v>
      </c>
      <c r="E1791">
        <v>6.5</v>
      </c>
    </row>
    <row r="1792" spans="1:5">
      <c r="A1792" s="193" t="s">
        <v>27837</v>
      </c>
      <c r="B1792" s="198" t="s">
        <v>6158</v>
      </c>
      <c r="C1792" s="198">
        <v>45239</v>
      </c>
      <c r="D1792" t="s">
        <v>38376</v>
      </c>
      <c r="E1792">
        <v>204.92</v>
      </c>
    </row>
    <row r="1793" spans="1:5">
      <c r="A1793" s="193" t="s">
        <v>27834</v>
      </c>
      <c r="B1793" s="198" t="s">
        <v>5921</v>
      </c>
      <c r="C1793" s="198">
        <v>45239</v>
      </c>
      <c r="D1793" t="s">
        <v>38376</v>
      </c>
      <c r="E1793">
        <v>21.76</v>
      </c>
    </row>
    <row r="1794" spans="1:5">
      <c r="A1794" s="193" t="s">
        <v>27832</v>
      </c>
      <c r="B1794" s="198" t="s">
        <v>5926</v>
      </c>
      <c r="C1794" s="198">
        <v>45239</v>
      </c>
      <c r="D1794" t="s">
        <v>38376</v>
      </c>
      <c r="E1794">
        <v>38.5</v>
      </c>
    </row>
    <row r="1795" spans="1:5">
      <c r="A1795" s="193" t="s">
        <v>27847</v>
      </c>
      <c r="B1795" s="198" t="s">
        <v>5520</v>
      </c>
      <c r="C1795" s="198">
        <v>45239</v>
      </c>
      <c r="D1795" t="s">
        <v>38376</v>
      </c>
      <c r="E1795">
        <v>8.1199999999999992</v>
      </c>
    </row>
    <row r="1796" spans="1:5">
      <c r="A1796" s="193" t="s">
        <v>27839</v>
      </c>
      <c r="B1796" s="198" t="s">
        <v>6113</v>
      </c>
      <c r="C1796" s="198">
        <v>45239</v>
      </c>
      <c r="D1796" t="s">
        <v>38376</v>
      </c>
      <c r="E1796">
        <v>11.99</v>
      </c>
    </row>
    <row r="1797" spans="1:5">
      <c r="A1797" s="193" t="s">
        <v>27840</v>
      </c>
      <c r="B1797" s="198" t="s">
        <v>5922</v>
      </c>
      <c r="C1797" s="198">
        <v>45239</v>
      </c>
      <c r="D1797" t="s">
        <v>38376</v>
      </c>
      <c r="E1797">
        <v>214.5</v>
      </c>
    </row>
    <row r="1798" spans="1:5">
      <c r="A1798" s="193" t="s">
        <v>27843</v>
      </c>
      <c r="B1798" s="198" t="s">
        <v>6394</v>
      </c>
      <c r="C1798" s="198">
        <v>45239</v>
      </c>
      <c r="D1798" t="s">
        <v>38376</v>
      </c>
      <c r="E1798">
        <v>3.04</v>
      </c>
    </row>
    <row r="1799" spans="1:5">
      <c r="A1799" s="193" t="s">
        <v>27830</v>
      </c>
      <c r="B1799" s="198" t="s">
        <v>6421</v>
      </c>
      <c r="C1799" s="198">
        <v>45239</v>
      </c>
      <c r="D1799" t="s">
        <v>38376</v>
      </c>
      <c r="E1799">
        <v>50.89</v>
      </c>
    </row>
    <row r="1800" spans="1:5">
      <c r="A1800" s="193" t="s">
        <v>27845</v>
      </c>
      <c r="B1800" s="198" t="s">
        <v>5374</v>
      </c>
      <c r="C1800" s="198">
        <v>45239</v>
      </c>
      <c r="D1800" t="s">
        <v>38376</v>
      </c>
      <c r="E1800">
        <v>36.5</v>
      </c>
    </row>
    <row r="1801" spans="1:5">
      <c r="A1801" s="193" t="s">
        <v>27844</v>
      </c>
      <c r="B1801" s="198" t="s">
        <v>5452</v>
      </c>
      <c r="C1801" s="198">
        <v>45239</v>
      </c>
      <c r="D1801" t="s">
        <v>38376</v>
      </c>
      <c r="E1801">
        <v>0.55000000000000004</v>
      </c>
    </row>
    <row r="1802" spans="1:5">
      <c r="A1802" s="193" t="s">
        <v>27851</v>
      </c>
      <c r="B1802" s="198" t="s">
        <v>5388</v>
      </c>
      <c r="C1802" s="198">
        <v>45239</v>
      </c>
      <c r="D1802" t="s">
        <v>38376</v>
      </c>
      <c r="E1802">
        <v>8.06</v>
      </c>
    </row>
    <row r="1803" spans="1:5">
      <c r="A1803" s="193" t="s">
        <v>27836</v>
      </c>
      <c r="B1803" s="198" t="s">
        <v>6398</v>
      </c>
      <c r="C1803" s="198">
        <v>45239</v>
      </c>
      <c r="D1803" t="s">
        <v>38376</v>
      </c>
      <c r="E1803">
        <v>24.9</v>
      </c>
    </row>
    <row r="1804" spans="1:5">
      <c r="A1804" s="193" t="s">
        <v>27809</v>
      </c>
      <c r="B1804" s="198" t="s">
        <v>5046</v>
      </c>
      <c r="C1804" s="198">
        <v>45238</v>
      </c>
      <c r="D1804" t="s">
        <v>38368</v>
      </c>
      <c r="E1804">
        <v>7.45</v>
      </c>
    </row>
    <row r="1805" spans="1:5">
      <c r="A1805" s="193" t="s">
        <v>27810</v>
      </c>
      <c r="B1805" s="198" t="s">
        <v>5045</v>
      </c>
      <c r="C1805" s="198">
        <v>45238</v>
      </c>
      <c r="D1805" t="s">
        <v>38368</v>
      </c>
      <c r="E1805">
        <v>5.74</v>
      </c>
    </row>
    <row r="1806" spans="1:5">
      <c r="A1806" s="193" t="s">
        <v>27881</v>
      </c>
      <c r="B1806" s="198" t="s">
        <v>5043</v>
      </c>
      <c r="C1806" s="198">
        <v>45238</v>
      </c>
      <c r="D1806" t="s">
        <v>38368</v>
      </c>
      <c r="E1806">
        <v>5.19</v>
      </c>
    </row>
    <row r="1807" spans="1:5">
      <c r="A1807" s="193" t="s">
        <v>27790</v>
      </c>
      <c r="B1807" s="198" t="s">
        <v>5032</v>
      </c>
      <c r="C1807" s="198">
        <v>45238</v>
      </c>
      <c r="D1807" t="s">
        <v>38368</v>
      </c>
      <c r="E1807">
        <v>37.18</v>
      </c>
    </row>
    <row r="1808" spans="1:5">
      <c r="A1808" s="193" t="s">
        <v>27807</v>
      </c>
      <c r="B1808" s="198" t="s">
        <v>5056</v>
      </c>
      <c r="C1808" s="198">
        <v>45238</v>
      </c>
      <c r="D1808" t="s">
        <v>38368</v>
      </c>
      <c r="E1808">
        <v>7.31</v>
      </c>
    </row>
    <row r="1809" spans="1:5">
      <c r="A1809" s="193" t="s">
        <v>27804</v>
      </c>
      <c r="B1809" s="198" t="s">
        <v>5036</v>
      </c>
      <c r="C1809" s="198">
        <v>45238</v>
      </c>
      <c r="D1809" t="s">
        <v>38368</v>
      </c>
      <c r="E1809">
        <v>10.67</v>
      </c>
    </row>
    <row r="1810" spans="1:5">
      <c r="A1810" s="193" t="s">
        <v>15601</v>
      </c>
      <c r="B1810" s="198" t="s">
        <v>5047</v>
      </c>
      <c r="C1810" s="198">
        <v>45238</v>
      </c>
      <c r="D1810" t="s">
        <v>38368</v>
      </c>
      <c r="E1810">
        <v>142.5</v>
      </c>
    </row>
    <row r="1811" spans="1:5">
      <c r="A1811" s="193" t="s">
        <v>28860</v>
      </c>
      <c r="B1811" s="198" t="s">
        <v>27488</v>
      </c>
      <c r="C1811" s="198">
        <v>45238</v>
      </c>
      <c r="D1811" t="s">
        <v>38368</v>
      </c>
      <c r="E1811">
        <v>0.89</v>
      </c>
    </row>
    <row r="1812" spans="1:5">
      <c r="A1812" s="193" t="s">
        <v>27810</v>
      </c>
      <c r="B1812" s="198" t="s">
        <v>5045</v>
      </c>
      <c r="C1812" s="198">
        <v>45238</v>
      </c>
      <c r="D1812" t="s">
        <v>38368</v>
      </c>
      <c r="E1812">
        <v>7.22</v>
      </c>
    </row>
    <row r="1813" spans="1:5">
      <c r="A1813" s="193" t="s">
        <v>28079</v>
      </c>
      <c r="B1813" s="198" t="s">
        <v>5055</v>
      </c>
      <c r="C1813" s="198">
        <v>45238</v>
      </c>
      <c r="D1813" t="s">
        <v>38368</v>
      </c>
      <c r="E1813">
        <v>5.78</v>
      </c>
    </row>
    <row r="1814" spans="1:5">
      <c r="A1814" s="193" t="s">
        <v>27809</v>
      </c>
      <c r="B1814" s="198" t="s">
        <v>5046</v>
      </c>
      <c r="C1814" s="198">
        <v>45238</v>
      </c>
      <c r="D1814" t="s">
        <v>38368</v>
      </c>
      <c r="E1814">
        <v>17.579999999999998</v>
      </c>
    </row>
    <row r="1815" spans="1:5">
      <c r="A1815" s="193" t="s">
        <v>11583</v>
      </c>
      <c r="B1815" s="198" t="s">
        <v>5122</v>
      </c>
      <c r="C1815" s="198">
        <v>45238</v>
      </c>
      <c r="D1815" t="s">
        <v>38399</v>
      </c>
      <c r="E1815">
        <v>9.4600000000000009</v>
      </c>
    </row>
    <row r="1816" spans="1:5">
      <c r="A1816" s="193" t="s">
        <v>28860</v>
      </c>
      <c r="B1816" s="198" t="s">
        <v>27488</v>
      </c>
      <c r="C1816" s="198">
        <v>45238</v>
      </c>
      <c r="D1816" t="s">
        <v>38368</v>
      </c>
      <c r="E1816">
        <v>45.9</v>
      </c>
    </row>
    <row r="1817" spans="1:5">
      <c r="A1817" s="193" t="s">
        <v>28860</v>
      </c>
      <c r="B1817" s="198" t="s">
        <v>27488</v>
      </c>
      <c r="C1817" s="198">
        <v>45238</v>
      </c>
      <c r="D1817" t="s">
        <v>38368</v>
      </c>
      <c r="E1817">
        <v>6.2</v>
      </c>
    </row>
    <row r="1818" spans="1:5">
      <c r="A1818" s="193" t="s">
        <v>15616</v>
      </c>
      <c r="B1818" s="198" t="s">
        <v>5053</v>
      </c>
      <c r="C1818" s="198">
        <v>45238</v>
      </c>
      <c r="D1818" t="s">
        <v>38368</v>
      </c>
      <c r="E1818">
        <v>0.95</v>
      </c>
    </row>
    <row r="1819" spans="1:5">
      <c r="A1819" s="193" t="s">
        <v>15616</v>
      </c>
      <c r="B1819" s="198" t="s">
        <v>5053</v>
      </c>
      <c r="C1819" s="198">
        <v>45238</v>
      </c>
      <c r="D1819" t="s">
        <v>38368</v>
      </c>
      <c r="E1819">
        <v>66.52</v>
      </c>
    </row>
    <row r="1820" spans="1:5">
      <c r="A1820" s="193" t="s">
        <v>28747</v>
      </c>
      <c r="B1820" s="198" t="s">
        <v>4981</v>
      </c>
      <c r="C1820" s="198">
        <v>45238</v>
      </c>
      <c r="D1820" t="s">
        <v>38368</v>
      </c>
      <c r="E1820">
        <v>0</v>
      </c>
    </row>
    <row r="1821" spans="1:5">
      <c r="A1821" s="193" t="s">
        <v>28221</v>
      </c>
      <c r="B1821" s="198" t="s">
        <v>4984</v>
      </c>
      <c r="C1821" s="198">
        <v>45237</v>
      </c>
      <c r="D1821" t="s">
        <v>38367</v>
      </c>
      <c r="E1821">
        <v>1.37</v>
      </c>
    </row>
    <row r="1822" spans="1:5">
      <c r="A1822" s="193" t="s">
        <v>28276</v>
      </c>
      <c r="B1822" s="198" t="s">
        <v>8241</v>
      </c>
      <c r="C1822" s="198">
        <v>45235</v>
      </c>
      <c r="D1822" t="s">
        <v>38436</v>
      </c>
      <c r="E1822">
        <v>6.23</v>
      </c>
    </row>
    <row r="1823" spans="1:5">
      <c r="A1823" s="193" t="s">
        <v>28274</v>
      </c>
      <c r="B1823" s="198" t="s">
        <v>10256</v>
      </c>
      <c r="C1823" s="198">
        <v>45235</v>
      </c>
      <c r="D1823" t="s">
        <v>38436</v>
      </c>
      <c r="E1823">
        <v>0.63</v>
      </c>
    </row>
    <row r="1824" spans="1:5">
      <c r="A1824" s="193" t="s">
        <v>28862</v>
      </c>
      <c r="B1824" s="198" t="s">
        <v>8240</v>
      </c>
      <c r="C1824" s="198">
        <v>45235</v>
      </c>
      <c r="D1824" t="s">
        <v>38436</v>
      </c>
      <c r="E1824">
        <v>26.91</v>
      </c>
    </row>
    <row r="1825" spans="1:5">
      <c r="A1825" s="193" t="s">
        <v>28861</v>
      </c>
      <c r="B1825" s="198" t="s">
        <v>8281</v>
      </c>
      <c r="C1825" s="198">
        <v>45235</v>
      </c>
      <c r="D1825" t="s">
        <v>38436</v>
      </c>
      <c r="E1825">
        <v>34.9</v>
      </c>
    </row>
    <row r="1826" spans="1:5">
      <c r="A1826" s="193" t="s">
        <v>28280</v>
      </c>
      <c r="B1826" s="198" t="s">
        <v>11213</v>
      </c>
      <c r="C1826" s="198">
        <v>45235</v>
      </c>
      <c r="D1826" t="s">
        <v>38436</v>
      </c>
      <c r="E1826">
        <v>9.3699999999999992</v>
      </c>
    </row>
    <row r="1827" spans="1:5">
      <c r="A1827" s="193" t="s">
        <v>28282</v>
      </c>
      <c r="B1827" s="198" t="s">
        <v>7738</v>
      </c>
      <c r="C1827" s="198">
        <v>45235</v>
      </c>
      <c r="D1827" t="s">
        <v>38436</v>
      </c>
      <c r="E1827">
        <v>0.61</v>
      </c>
    </row>
    <row r="1828" spans="1:5">
      <c r="A1828" s="193" t="s">
        <v>28269</v>
      </c>
      <c r="B1828" s="198" t="s">
        <v>7731</v>
      </c>
      <c r="C1828" s="198">
        <v>45235</v>
      </c>
      <c r="D1828" t="s">
        <v>38436</v>
      </c>
      <c r="E1828">
        <v>11.38</v>
      </c>
    </row>
    <row r="1829" spans="1:5">
      <c r="A1829" s="193" t="s">
        <v>28268</v>
      </c>
      <c r="B1829" s="198" t="s">
        <v>7735</v>
      </c>
      <c r="C1829" s="198">
        <v>45235</v>
      </c>
      <c r="D1829" t="s">
        <v>38436</v>
      </c>
      <c r="E1829">
        <v>469.67</v>
      </c>
    </row>
    <row r="1830" spans="1:5">
      <c r="A1830" s="193" t="s">
        <v>28059</v>
      </c>
      <c r="B1830" s="198" t="s">
        <v>6692</v>
      </c>
      <c r="C1830" s="198">
        <v>45235</v>
      </c>
      <c r="D1830" t="s">
        <v>38407</v>
      </c>
      <c r="E1830">
        <v>0.38</v>
      </c>
    </row>
    <row r="1831" spans="1:5">
      <c r="A1831" s="193" t="s">
        <v>28127</v>
      </c>
      <c r="B1831" s="198" t="s">
        <v>5156</v>
      </c>
      <c r="C1831" s="198">
        <v>45235</v>
      </c>
      <c r="D1831" t="s">
        <v>38367</v>
      </c>
      <c r="E1831">
        <v>9.93</v>
      </c>
    </row>
    <row r="1832" spans="1:5">
      <c r="A1832" s="193" t="s">
        <v>28863</v>
      </c>
      <c r="B1832" s="198" t="s">
        <v>5784</v>
      </c>
      <c r="C1832" s="198">
        <v>45234</v>
      </c>
      <c r="D1832" t="s">
        <v>38512</v>
      </c>
      <c r="E1832">
        <v>71.31</v>
      </c>
    </row>
    <row r="1833" spans="1:5">
      <c r="A1833" s="193" t="s">
        <v>28864</v>
      </c>
      <c r="B1833" s="198" t="s">
        <v>5423</v>
      </c>
      <c r="C1833" s="198">
        <v>45231</v>
      </c>
      <c r="D1833" t="s">
        <v>38378</v>
      </c>
      <c r="E1833">
        <v>44.26</v>
      </c>
    </row>
    <row r="1834" spans="1:5">
      <c r="A1834" s="193" t="s">
        <v>28129</v>
      </c>
      <c r="B1834" s="198" t="s">
        <v>5424</v>
      </c>
      <c r="C1834" s="198">
        <v>45231</v>
      </c>
      <c r="D1834" t="s">
        <v>38378</v>
      </c>
      <c r="E1834">
        <v>40.380000000000003</v>
      </c>
    </row>
    <row r="1835" spans="1:5">
      <c r="A1835" s="193" t="s">
        <v>28864</v>
      </c>
      <c r="B1835" s="198" t="s">
        <v>5423</v>
      </c>
      <c r="C1835" s="198">
        <v>45231</v>
      </c>
      <c r="D1835" t="s">
        <v>38378</v>
      </c>
      <c r="E1835">
        <v>9.08</v>
      </c>
    </row>
    <row r="1836" spans="1:5">
      <c r="A1836" s="193" t="s">
        <v>28091</v>
      </c>
      <c r="B1836" s="198" t="s">
        <v>11129</v>
      </c>
      <c r="C1836" s="198">
        <v>45230</v>
      </c>
      <c r="D1836" t="s">
        <v>38416</v>
      </c>
      <c r="E1836">
        <v>14.73</v>
      </c>
    </row>
    <row r="1837" spans="1:5">
      <c r="A1837" s="193" t="s">
        <v>28617</v>
      </c>
      <c r="B1837" s="198" t="s">
        <v>9248</v>
      </c>
      <c r="C1837" s="198">
        <v>45230</v>
      </c>
      <c r="D1837" t="s">
        <v>38425</v>
      </c>
      <c r="E1837">
        <v>18.91</v>
      </c>
    </row>
    <row r="1838" spans="1:5">
      <c r="A1838" s="193" t="s">
        <v>28160</v>
      </c>
      <c r="B1838" s="198" t="s">
        <v>8987</v>
      </c>
      <c r="C1838" s="198">
        <v>45230</v>
      </c>
      <c r="D1838" t="s">
        <v>38425</v>
      </c>
      <c r="E1838">
        <v>7.98</v>
      </c>
    </row>
    <row r="1839" spans="1:5">
      <c r="A1839" s="193" t="s">
        <v>28165</v>
      </c>
      <c r="B1839" s="198" t="s">
        <v>8215</v>
      </c>
      <c r="C1839" s="198">
        <v>45230</v>
      </c>
      <c r="D1839" t="s">
        <v>38425</v>
      </c>
      <c r="E1839">
        <v>17.57</v>
      </c>
    </row>
    <row r="1840" spans="1:5">
      <c r="A1840" s="193" t="s">
        <v>28867</v>
      </c>
      <c r="B1840" s="198" t="s">
        <v>8217</v>
      </c>
      <c r="C1840" s="198">
        <v>45230</v>
      </c>
      <c r="D1840" t="s">
        <v>38425</v>
      </c>
      <c r="E1840">
        <v>4.5999999999999996</v>
      </c>
    </row>
    <row r="1841" spans="1:5">
      <c r="A1841" s="193" t="s">
        <v>28153</v>
      </c>
      <c r="B1841" s="198" t="s">
        <v>9769</v>
      </c>
      <c r="C1841" s="198">
        <v>45230</v>
      </c>
      <c r="D1841" t="s">
        <v>38425</v>
      </c>
      <c r="E1841">
        <v>17.21</v>
      </c>
    </row>
    <row r="1842" spans="1:5">
      <c r="A1842" s="193" t="s">
        <v>28267</v>
      </c>
      <c r="B1842" s="198" t="s">
        <v>27450</v>
      </c>
      <c r="C1842" s="198">
        <v>45230</v>
      </c>
      <c r="D1842" t="s">
        <v>38437</v>
      </c>
      <c r="E1842">
        <v>9.1</v>
      </c>
    </row>
    <row r="1843" spans="1:5">
      <c r="A1843" s="193" t="s">
        <v>13505</v>
      </c>
      <c r="B1843" s="198" t="s">
        <v>26891</v>
      </c>
      <c r="C1843" s="198">
        <v>45230</v>
      </c>
      <c r="D1843" t="s">
        <v>38437</v>
      </c>
      <c r="E1843">
        <v>204.92</v>
      </c>
    </row>
    <row r="1844" spans="1:5">
      <c r="A1844" s="193" t="s">
        <v>28151</v>
      </c>
      <c r="B1844" s="198" t="s">
        <v>8781</v>
      </c>
      <c r="C1844" s="198">
        <v>45230</v>
      </c>
      <c r="D1844" t="s">
        <v>38425</v>
      </c>
      <c r="E1844">
        <v>21</v>
      </c>
    </row>
    <row r="1845" spans="1:5">
      <c r="A1845" s="193" t="s">
        <v>28619</v>
      </c>
      <c r="B1845" s="198" t="s">
        <v>8390</v>
      </c>
      <c r="C1845" s="198">
        <v>45230</v>
      </c>
      <c r="D1845" t="s">
        <v>38425</v>
      </c>
      <c r="E1845">
        <v>0.99</v>
      </c>
    </row>
    <row r="1846" spans="1:5">
      <c r="A1846" s="193" t="s">
        <v>28622</v>
      </c>
      <c r="B1846" s="198" t="s">
        <v>8606</v>
      </c>
      <c r="C1846" s="198">
        <v>45230</v>
      </c>
      <c r="D1846" t="s">
        <v>38425</v>
      </c>
      <c r="E1846">
        <v>11.68</v>
      </c>
    </row>
    <row r="1847" spans="1:5">
      <c r="A1847" s="193" t="s">
        <v>28868</v>
      </c>
      <c r="B1847" s="198" t="s">
        <v>11419</v>
      </c>
      <c r="C1847" s="198">
        <v>45230</v>
      </c>
      <c r="D1847" t="s">
        <v>38393</v>
      </c>
      <c r="E1847">
        <v>38.69</v>
      </c>
    </row>
    <row r="1848" spans="1:5">
      <c r="A1848" s="193" t="s">
        <v>28865</v>
      </c>
      <c r="B1848" s="198" t="s">
        <v>10912</v>
      </c>
      <c r="C1848" s="198">
        <v>45230</v>
      </c>
      <c r="D1848" t="s">
        <v>38513</v>
      </c>
      <c r="E1848">
        <v>22.45</v>
      </c>
    </row>
    <row r="1849" spans="1:5">
      <c r="A1849" s="193" t="s">
        <v>28866</v>
      </c>
      <c r="B1849" s="198" t="s">
        <v>6416</v>
      </c>
      <c r="C1849" s="198">
        <v>45230</v>
      </c>
      <c r="D1849" t="s">
        <v>38514</v>
      </c>
      <c r="E1849">
        <v>9.7899999999999991</v>
      </c>
    </row>
    <row r="1850" spans="1:5">
      <c r="A1850" s="193" t="s">
        <v>27774</v>
      </c>
      <c r="B1850" s="198" t="s">
        <v>4989</v>
      </c>
      <c r="C1850" s="198">
        <v>45230</v>
      </c>
      <c r="D1850" t="s">
        <v>38388</v>
      </c>
      <c r="E1850">
        <v>10.119999999999999</v>
      </c>
    </row>
    <row r="1851" spans="1:5">
      <c r="A1851" s="193" t="s">
        <v>28171</v>
      </c>
      <c r="B1851" s="198" t="s">
        <v>7619</v>
      </c>
      <c r="C1851" s="198">
        <v>45230</v>
      </c>
      <c r="D1851" t="s">
        <v>38425</v>
      </c>
      <c r="E1851">
        <v>0.32</v>
      </c>
    </row>
    <row r="1852" spans="1:5">
      <c r="A1852" s="193" t="s">
        <v>28161</v>
      </c>
      <c r="B1852" s="198" t="s">
        <v>7622</v>
      </c>
      <c r="C1852" s="198">
        <v>45230</v>
      </c>
      <c r="D1852" t="s">
        <v>38425</v>
      </c>
      <c r="E1852">
        <v>38.69</v>
      </c>
    </row>
    <row r="1853" spans="1:5">
      <c r="A1853" s="193" t="s">
        <v>28254</v>
      </c>
      <c r="B1853" s="198" t="s">
        <v>5012</v>
      </c>
      <c r="C1853" s="198">
        <v>45230</v>
      </c>
      <c r="D1853" t="s">
        <v>38388</v>
      </c>
      <c r="E1853">
        <v>4.3499999999999996</v>
      </c>
    </row>
    <row r="1854" spans="1:5">
      <c r="A1854" s="193" t="s">
        <v>28221</v>
      </c>
      <c r="B1854" s="198" t="s">
        <v>4984</v>
      </c>
      <c r="C1854" s="198">
        <v>45229</v>
      </c>
      <c r="D1854" t="s">
        <v>38367</v>
      </c>
      <c r="E1854">
        <v>19.53</v>
      </c>
    </row>
    <row r="1855" spans="1:5">
      <c r="A1855" s="193" t="s">
        <v>28083</v>
      </c>
      <c r="B1855" s="198" t="s">
        <v>5918</v>
      </c>
      <c r="C1855" s="198">
        <v>45229</v>
      </c>
      <c r="D1855" t="s">
        <v>38399</v>
      </c>
      <c r="E1855">
        <v>0.86</v>
      </c>
    </row>
    <row r="1856" spans="1:5">
      <c r="A1856" s="193" t="s">
        <v>28221</v>
      </c>
      <c r="B1856" s="198" t="s">
        <v>4984</v>
      </c>
      <c r="C1856" s="198">
        <v>45229</v>
      </c>
      <c r="D1856" t="s">
        <v>38367</v>
      </c>
      <c r="E1856">
        <v>12.16</v>
      </c>
    </row>
    <row r="1857" spans="1:5">
      <c r="A1857" s="193" t="s">
        <v>28127</v>
      </c>
      <c r="B1857" s="198" t="s">
        <v>5156</v>
      </c>
      <c r="C1857" s="198">
        <v>45229</v>
      </c>
      <c r="D1857" t="s">
        <v>38367</v>
      </c>
      <c r="E1857">
        <v>18.28</v>
      </c>
    </row>
    <row r="1858" spans="1:5">
      <c r="A1858" s="193" t="s">
        <v>28869</v>
      </c>
      <c r="B1858" s="198" t="s">
        <v>11303</v>
      </c>
      <c r="C1858" s="198">
        <v>45227</v>
      </c>
      <c r="D1858" t="s">
        <v>38503</v>
      </c>
      <c r="E1858">
        <v>0.35</v>
      </c>
    </row>
    <row r="1859" spans="1:5">
      <c r="A1859" s="193" t="s">
        <v>28870</v>
      </c>
      <c r="B1859" s="198" t="s">
        <v>11304</v>
      </c>
      <c r="C1859" s="198">
        <v>45227</v>
      </c>
      <c r="D1859" t="s">
        <v>38503</v>
      </c>
      <c r="E1859">
        <v>4.33</v>
      </c>
    </row>
    <row r="1860" spans="1:5">
      <c r="A1860" s="193" t="s">
        <v>27805</v>
      </c>
      <c r="B1860" s="198" t="s">
        <v>5008</v>
      </c>
      <c r="C1860" s="198">
        <v>45227</v>
      </c>
      <c r="D1860" t="s">
        <v>38503</v>
      </c>
      <c r="E1860">
        <v>23.63</v>
      </c>
    </row>
    <row r="1861" spans="1:5">
      <c r="A1861" s="193" t="s">
        <v>27822</v>
      </c>
      <c r="B1861" s="198" t="s">
        <v>27428</v>
      </c>
      <c r="C1861" s="198">
        <v>45225</v>
      </c>
      <c r="D1861" t="s">
        <v>38373</v>
      </c>
      <c r="E1861">
        <v>6.17</v>
      </c>
    </row>
    <row r="1862" spans="1:5">
      <c r="A1862" s="193" t="s">
        <v>27799</v>
      </c>
      <c r="B1862" s="198" t="s">
        <v>9811</v>
      </c>
      <c r="C1862" s="198">
        <v>45225</v>
      </c>
      <c r="D1862" t="s">
        <v>38373</v>
      </c>
      <c r="E1862">
        <v>32.9</v>
      </c>
    </row>
    <row r="1863" spans="1:5">
      <c r="A1863" s="193" t="s">
        <v>28082</v>
      </c>
      <c r="B1863" s="198" t="s">
        <v>7475</v>
      </c>
      <c r="C1863" s="198">
        <v>45225</v>
      </c>
      <c r="D1863" t="s">
        <v>38373</v>
      </c>
      <c r="E1863">
        <v>9.36</v>
      </c>
    </row>
    <row r="1864" spans="1:5">
      <c r="A1864" s="193" t="s">
        <v>28486</v>
      </c>
      <c r="B1864" s="198" t="s">
        <v>6539</v>
      </c>
      <c r="C1864" s="198">
        <v>45225</v>
      </c>
      <c r="D1864" t="s">
        <v>38373</v>
      </c>
      <c r="E1864">
        <v>21.07</v>
      </c>
    </row>
    <row r="1865" spans="1:5">
      <c r="A1865" s="193" t="s">
        <v>28483</v>
      </c>
      <c r="B1865" s="198" t="s">
        <v>6535</v>
      </c>
      <c r="C1865" s="198">
        <v>45225</v>
      </c>
      <c r="D1865" t="s">
        <v>38373</v>
      </c>
      <c r="E1865">
        <v>3.37</v>
      </c>
    </row>
    <row r="1866" spans="1:5">
      <c r="A1866" s="193" t="s">
        <v>28871</v>
      </c>
      <c r="B1866" s="198" t="s">
        <v>6537</v>
      </c>
      <c r="C1866" s="198">
        <v>45225</v>
      </c>
      <c r="D1866" t="s">
        <v>38373</v>
      </c>
      <c r="E1866">
        <v>8.5</v>
      </c>
    </row>
    <row r="1867" spans="1:5">
      <c r="A1867" s="193" t="s">
        <v>28482</v>
      </c>
      <c r="B1867" s="198" t="s">
        <v>6525</v>
      </c>
      <c r="C1867" s="198">
        <v>45225</v>
      </c>
      <c r="D1867" t="s">
        <v>38373</v>
      </c>
      <c r="E1867">
        <v>31.99</v>
      </c>
    </row>
    <row r="1868" spans="1:5">
      <c r="A1868" s="193" t="s">
        <v>28484</v>
      </c>
      <c r="B1868" s="198" t="s">
        <v>6536</v>
      </c>
      <c r="C1868" s="198">
        <v>45225</v>
      </c>
      <c r="D1868" t="s">
        <v>38373</v>
      </c>
      <c r="E1868">
        <v>38.56</v>
      </c>
    </row>
    <row r="1869" spans="1:5">
      <c r="A1869" s="193" t="s">
        <v>28832</v>
      </c>
      <c r="B1869" s="198" t="s">
        <v>7838</v>
      </c>
      <c r="C1869" s="198">
        <v>45225</v>
      </c>
      <c r="D1869" t="s">
        <v>38373</v>
      </c>
      <c r="E1869">
        <v>8.89</v>
      </c>
    </row>
    <row r="1870" spans="1:5">
      <c r="A1870" s="193" t="s">
        <v>28057</v>
      </c>
      <c r="B1870" s="198" t="s">
        <v>11328</v>
      </c>
      <c r="C1870" s="198">
        <v>45223</v>
      </c>
      <c r="D1870" t="s">
        <v>38372</v>
      </c>
      <c r="E1870">
        <v>33.14</v>
      </c>
    </row>
    <row r="1871" spans="1:5">
      <c r="A1871" s="193" t="s">
        <v>28231</v>
      </c>
      <c r="B1871" s="198" t="s">
        <v>11051</v>
      </c>
      <c r="C1871" s="198">
        <v>45223</v>
      </c>
      <c r="D1871" t="s">
        <v>38420</v>
      </c>
      <c r="E1871">
        <v>6.48</v>
      </c>
    </row>
    <row r="1872" spans="1:5">
      <c r="A1872" s="193" t="s">
        <v>28872</v>
      </c>
      <c r="B1872" s="198" t="s">
        <v>9870</v>
      </c>
      <c r="C1872" s="198">
        <v>45223</v>
      </c>
      <c r="D1872" t="s">
        <v>38372</v>
      </c>
      <c r="E1872">
        <v>7.64</v>
      </c>
    </row>
    <row r="1873" spans="1:5">
      <c r="A1873" s="193" t="s">
        <v>27813</v>
      </c>
      <c r="B1873" s="198" t="s">
        <v>8247</v>
      </c>
      <c r="C1873" s="198">
        <v>45223</v>
      </c>
      <c r="D1873" t="s">
        <v>38372</v>
      </c>
      <c r="E1873">
        <v>8.2100000000000009</v>
      </c>
    </row>
    <row r="1874" spans="1:5">
      <c r="A1874" s="193" t="s">
        <v>28881</v>
      </c>
      <c r="B1874" s="198" t="s">
        <v>11395</v>
      </c>
      <c r="C1874" s="198">
        <v>45223</v>
      </c>
      <c r="D1874" t="s">
        <v>38515</v>
      </c>
      <c r="E1874">
        <v>34.200000000000003</v>
      </c>
    </row>
    <row r="1875" spans="1:5">
      <c r="A1875" s="193" t="s">
        <v>28557</v>
      </c>
      <c r="B1875" s="198" t="s">
        <v>9246</v>
      </c>
      <c r="C1875" s="198">
        <v>45223</v>
      </c>
      <c r="D1875" t="s">
        <v>38420</v>
      </c>
      <c r="E1875">
        <v>1.99</v>
      </c>
    </row>
    <row r="1876" spans="1:5">
      <c r="A1876" s="193" t="s">
        <v>28738</v>
      </c>
      <c r="B1876" s="198" t="s">
        <v>10593</v>
      </c>
      <c r="C1876" s="198">
        <v>45223</v>
      </c>
      <c r="D1876" t="s">
        <v>38372</v>
      </c>
      <c r="E1876">
        <v>43.2</v>
      </c>
    </row>
    <row r="1877" spans="1:5">
      <c r="A1877" s="193" t="s">
        <v>28241</v>
      </c>
      <c r="B1877" s="198" t="s">
        <v>9244</v>
      </c>
      <c r="C1877" s="198">
        <v>45223</v>
      </c>
      <c r="D1877" t="s">
        <v>38420</v>
      </c>
      <c r="E1877">
        <v>7.81</v>
      </c>
    </row>
    <row r="1878" spans="1:5">
      <c r="A1878" s="193" t="s">
        <v>28240</v>
      </c>
      <c r="B1878" s="198" t="s">
        <v>9275</v>
      </c>
      <c r="C1878" s="198">
        <v>45223</v>
      </c>
      <c r="D1878" t="s">
        <v>38420</v>
      </c>
      <c r="E1878">
        <v>51</v>
      </c>
    </row>
    <row r="1879" spans="1:5">
      <c r="A1879" s="193" t="s">
        <v>28559</v>
      </c>
      <c r="B1879" s="198" t="s">
        <v>9243</v>
      </c>
      <c r="C1879" s="198">
        <v>45223</v>
      </c>
      <c r="D1879" t="s">
        <v>38420</v>
      </c>
      <c r="E1879">
        <v>5.28</v>
      </c>
    </row>
    <row r="1880" spans="1:5">
      <c r="A1880" s="193" t="s">
        <v>28883</v>
      </c>
      <c r="B1880" s="198" t="s">
        <v>11394</v>
      </c>
      <c r="C1880" s="198">
        <v>45223</v>
      </c>
      <c r="D1880" t="s">
        <v>38515</v>
      </c>
      <c r="E1880">
        <v>33.9</v>
      </c>
    </row>
    <row r="1881" spans="1:5">
      <c r="A1881" s="193" t="s">
        <v>27799</v>
      </c>
      <c r="B1881" s="198" t="s">
        <v>9811</v>
      </c>
      <c r="C1881" s="198">
        <v>45223</v>
      </c>
      <c r="D1881" t="s">
        <v>38367</v>
      </c>
      <c r="E1881">
        <v>10.32</v>
      </c>
    </row>
    <row r="1882" spans="1:5">
      <c r="A1882" s="193" t="s">
        <v>28108</v>
      </c>
      <c r="B1882" s="198" t="s">
        <v>9242</v>
      </c>
      <c r="C1882" s="198">
        <v>45223</v>
      </c>
      <c r="D1882" t="s">
        <v>38420</v>
      </c>
      <c r="E1882">
        <v>5.75</v>
      </c>
    </row>
    <row r="1883" spans="1:5">
      <c r="A1883" s="193" t="s">
        <v>28882</v>
      </c>
      <c r="B1883" s="198" t="s">
        <v>11396</v>
      </c>
      <c r="C1883" s="198">
        <v>45223</v>
      </c>
      <c r="D1883" t="s">
        <v>38515</v>
      </c>
      <c r="E1883">
        <v>45.99</v>
      </c>
    </row>
    <row r="1884" spans="1:5">
      <c r="A1884" s="193" t="s">
        <v>28873</v>
      </c>
      <c r="B1884" s="198" t="s">
        <v>5558</v>
      </c>
      <c r="C1884" s="198">
        <v>45223</v>
      </c>
      <c r="D1884" t="s">
        <v>38515</v>
      </c>
      <c r="E1884">
        <v>17.11</v>
      </c>
    </row>
    <row r="1885" spans="1:5">
      <c r="A1885" s="193" t="s">
        <v>27931</v>
      </c>
      <c r="B1885" s="198" t="s">
        <v>5016</v>
      </c>
      <c r="C1885" s="198">
        <v>45223</v>
      </c>
      <c r="D1885" t="s">
        <v>38359</v>
      </c>
      <c r="E1885">
        <v>27.95</v>
      </c>
    </row>
    <row r="1886" spans="1:5">
      <c r="A1886" s="193" t="s">
        <v>26652</v>
      </c>
      <c r="B1886" s="198" t="s">
        <v>5006</v>
      </c>
      <c r="C1886" s="198">
        <v>45223</v>
      </c>
      <c r="D1886" t="s">
        <v>38359</v>
      </c>
      <c r="E1886">
        <v>175</v>
      </c>
    </row>
    <row r="1887" spans="1:5">
      <c r="A1887" s="193" t="s">
        <v>27932</v>
      </c>
      <c r="B1887" s="198" t="s">
        <v>5028</v>
      </c>
      <c r="C1887" s="198">
        <v>45223</v>
      </c>
      <c r="D1887" t="s">
        <v>38359</v>
      </c>
      <c r="E1887">
        <v>46.5</v>
      </c>
    </row>
    <row r="1888" spans="1:5">
      <c r="A1888" s="193" t="s">
        <v>28874</v>
      </c>
      <c r="B1888" s="198" t="s">
        <v>5528</v>
      </c>
      <c r="C1888" s="198">
        <v>45223</v>
      </c>
      <c r="D1888" t="s">
        <v>38515</v>
      </c>
      <c r="E1888">
        <v>23.45</v>
      </c>
    </row>
    <row r="1889" spans="1:5">
      <c r="A1889" s="193" t="s">
        <v>28875</v>
      </c>
      <c r="B1889" s="198" t="s">
        <v>5551</v>
      </c>
      <c r="C1889" s="198">
        <v>45223</v>
      </c>
      <c r="D1889" t="s">
        <v>38515</v>
      </c>
      <c r="E1889">
        <v>0.79</v>
      </c>
    </row>
    <row r="1890" spans="1:5">
      <c r="A1890" s="193" t="s">
        <v>28880</v>
      </c>
      <c r="B1890" s="198" t="s">
        <v>5552</v>
      </c>
      <c r="C1890" s="198">
        <v>45223</v>
      </c>
      <c r="D1890" t="s">
        <v>38515</v>
      </c>
      <c r="E1890">
        <v>52.25</v>
      </c>
    </row>
    <row r="1891" spans="1:5">
      <c r="A1891" s="193" t="s">
        <v>28876</v>
      </c>
      <c r="B1891" s="198" t="s">
        <v>5554</v>
      </c>
      <c r="C1891" s="198">
        <v>45223</v>
      </c>
      <c r="D1891" t="s">
        <v>38515</v>
      </c>
      <c r="E1891">
        <v>11.35</v>
      </c>
    </row>
    <row r="1892" spans="1:5">
      <c r="A1892" s="193" t="s">
        <v>28879</v>
      </c>
      <c r="B1892" s="198" t="s">
        <v>5560</v>
      </c>
      <c r="C1892" s="198">
        <v>45223</v>
      </c>
      <c r="D1892" t="s">
        <v>38515</v>
      </c>
      <c r="E1892">
        <v>8.64</v>
      </c>
    </row>
    <row r="1893" spans="1:5">
      <c r="A1893" s="193" t="s">
        <v>27790</v>
      </c>
      <c r="B1893" s="198" t="s">
        <v>5032</v>
      </c>
      <c r="C1893" s="198">
        <v>45223</v>
      </c>
      <c r="D1893" t="s">
        <v>38359</v>
      </c>
      <c r="E1893">
        <v>22.9</v>
      </c>
    </row>
    <row r="1894" spans="1:5">
      <c r="A1894" s="193" t="s">
        <v>27806</v>
      </c>
      <c r="B1894" s="198" t="s">
        <v>5002</v>
      </c>
      <c r="C1894" s="198">
        <v>45223</v>
      </c>
      <c r="D1894" t="s">
        <v>38359</v>
      </c>
      <c r="E1894">
        <v>38.090000000000003</v>
      </c>
    </row>
    <row r="1895" spans="1:5">
      <c r="A1895" s="193" t="s">
        <v>11673</v>
      </c>
      <c r="B1895" s="198" t="s">
        <v>5571</v>
      </c>
      <c r="C1895" s="198">
        <v>45223</v>
      </c>
      <c r="D1895" t="s">
        <v>38515</v>
      </c>
      <c r="E1895">
        <v>19.600000000000001</v>
      </c>
    </row>
    <row r="1896" spans="1:5">
      <c r="A1896" s="193" t="s">
        <v>28877</v>
      </c>
      <c r="B1896" s="198" t="s">
        <v>5559</v>
      </c>
      <c r="C1896" s="198">
        <v>45223</v>
      </c>
      <c r="D1896" t="s">
        <v>38515</v>
      </c>
      <c r="E1896">
        <v>16.95</v>
      </c>
    </row>
    <row r="1897" spans="1:5">
      <c r="A1897" s="193" t="s">
        <v>28878</v>
      </c>
      <c r="B1897" s="198" t="s">
        <v>5594</v>
      </c>
      <c r="C1897" s="198">
        <v>45223</v>
      </c>
      <c r="D1897" t="s">
        <v>38515</v>
      </c>
      <c r="E1897">
        <v>204.92</v>
      </c>
    </row>
    <row r="1898" spans="1:5">
      <c r="A1898" s="193" t="s">
        <v>28326</v>
      </c>
      <c r="B1898" s="198" t="s">
        <v>9182</v>
      </c>
      <c r="C1898" s="198">
        <v>45222</v>
      </c>
      <c r="D1898" t="s">
        <v>38442</v>
      </c>
      <c r="E1898">
        <v>22.17</v>
      </c>
    </row>
    <row r="1899" spans="1:5">
      <c r="A1899" s="193" t="s">
        <v>28329</v>
      </c>
      <c r="B1899" s="198" t="s">
        <v>8733</v>
      </c>
      <c r="C1899" s="198">
        <v>45222</v>
      </c>
      <c r="D1899" t="s">
        <v>38442</v>
      </c>
      <c r="E1899">
        <v>7.5</v>
      </c>
    </row>
    <row r="1900" spans="1:5">
      <c r="A1900" s="193" t="s">
        <v>28578</v>
      </c>
      <c r="B1900" s="198" t="s">
        <v>9192</v>
      </c>
      <c r="C1900" s="198">
        <v>45222</v>
      </c>
      <c r="D1900" t="s">
        <v>38442</v>
      </c>
      <c r="E1900">
        <v>39</v>
      </c>
    </row>
    <row r="1901" spans="1:5">
      <c r="A1901" s="193" t="s">
        <v>28490</v>
      </c>
      <c r="B1901" s="198" t="s">
        <v>9827</v>
      </c>
      <c r="C1901" s="198">
        <v>45219</v>
      </c>
      <c r="D1901" t="s">
        <v>38472</v>
      </c>
      <c r="E1901">
        <v>10.8</v>
      </c>
    </row>
    <row r="1902" spans="1:5">
      <c r="A1902" s="193" t="s">
        <v>28291</v>
      </c>
      <c r="B1902" s="198" t="s">
        <v>8852</v>
      </c>
      <c r="C1902" s="198">
        <v>45219</v>
      </c>
      <c r="D1902" t="s">
        <v>38439</v>
      </c>
      <c r="E1902">
        <v>42</v>
      </c>
    </row>
    <row r="1903" spans="1:5">
      <c r="A1903" s="193" t="s">
        <v>28291</v>
      </c>
      <c r="B1903" s="198" t="s">
        <v>8852</v>
      </c>
      <c r="C1903" s="198">
        <v>45219</v>
      </c>
      <c r="D1903" t="s">
        <v>38439</v>
      </c>
      <c r="E1903">
        <v>4.88</v>
      </c>
    </row>
    <row r="1904" spans="1:5">
      <c r="A1904" s="193" t="s">
        <v>28294</v>
      </c>
      <c r="B1904" s="198" t="s">
        <v>8850</v>
      </c>
      <c r="C1904" s="198">
        <v>45219</v>
      </c>
      <c r="D1904" t="s">
        <v>38439</v>
      </c>
      <c r="E1904">
        <v>10.26</v>
      </c>
    </row>
    <row r="1905" spans="1:5">
      <c r="A1905" s="193" t="s">
        <v>28286</v>
      </c>
      <c r="B1905" s="198" t="s">
        <v>8851</v>
      </c>
      <c r="C1905" s="198">
        <v>45219</v>
      </c>
      <c r="D1905" t="s">
        <v>38439</v>
      </c>
      <c r="E1905">
        <v>0.86</v>
      </c>
    </row>
    <row r="1906" spans="1:5">
      <c r="A1906" s="193" t="s">
        <v>28294</v>
      </c>
      <c r="B1906" s="198" t="s">
        <v>8850</v>
      </c>
      <c r="C1906" s="198">
        <v>45219</v>
      </c>
      <c r="D1906" t="s">
        <v>38439</v>
      </c>
      <c r="E1906">
        <v>5.16</v>
      </c>
    </row>
    <row r="1907" spans="1:5">
      <c r="A1907" s="193" t="s">
        <v>28286</v>
      </c>
      <c r="B1907" s="198" t="s">
        <v>8851</v>
      </c>
      <c r="C1907" s="198">
        <v>45219</v>
      </c>
      <c r="D1907" t="s">
        <v>38439</v>
      </c>
      <c r="E1907">
        <v>13.93</v>
      </c>
    </row>
    <row r="1908" spans="1:5">
      <c r="A1908" s="193" t="s">
        <v>28884</v>
      </c>
      <c r="B1908" s="198" t="s">
        <v>10964</v>
      </c>
      <c r="C1908" s="198">
        <v>45219</v>
      </c>
      <c r="D1908" t="s">
        <v>38472</v>
      </c>
      <c r="E1908">
        <v>1.4</v>
      </c>
    </row>
    <row r="1909" spans="1:5">
      <c r="A1909" s="193" t="s">
        <v>28491</v>
      </c>
      <c r="B1909" s="198" t="s">
        <v>8197</v>
      </c>
      <c r="C1909" s="198">
        <v>45219</v>
      </c>
      <c r="D1909" t="s">
        <v>38472</v>
      </c>
      <c r="E1909">
        <v>3.48</v>
      </c>
    </row>
    <row r="1910" spans="1:5">
      <c r="A1910" s="193" t="s">
        <v>27809</v>
      </c>
      <c r="B1910" s="198" t="s">
        <v>5046</v>
      </c>
      <c r="C1910" s="198">
        <v>45219</v>
      </c>
      <c r="D1910" t="s">
        <v>38368</v>
      </c>
      <c r="E1910">
        <v>45.9</v>
      </c>
    </row>
    <row r="1911" spans="1:5">
      <c r="A1911" s="193" t="s">
        <v>27809</v>
      </c>
      <c r="B1911" s="198" t="s">
        <v>5046</v>
      </c>
      <c r="C1911" s="198">
        <v>45219</v>
      </c>
      <c r="D1911" t="s">
        <v>38368</v>
      </c>
      <c r="E1911">
        <v>217.5</v>
      </c>
    </row>
    <row r="1912" spans="1:5">
      <c r="A1912" s="193" t="s">
        <v>27810</v>
      </c>
      <c r="B1912" s="198" t="s">
        <v>5045</v>
      </c>
      <c r="C1912" s="198">
        <v>45219</v>
      </c>
      <c r="D1912" t="s">
        <v>38368</v>
      </c>
      <c r="E1912">
        <v>41.77</v>
      </c>
    </row>
    <row r="1913" spans="1:5">
      <c r="A1913" s="193" t="s">
        <v>27809</v>
      </c>
      <c r="B1913" s="198" t="s">
        <v>5046</v>
      </c>
      <c r="C1913" s="198">
        <v>45219</v>
      </c>
      <c r="D1913" t="s">
        <v>38368</v>
      </c>
      <c r="E1913">
        <v>7.2</v>
      </c>
    </row>
    <row r="1914" spans="1:5">
      <c r="A1914" s="193" t="s">
        <v>15616</v>
      </c>
      <c r="B1914" s="198" t="s">
        <v>5053</v>
      </c>
      <c r="C1914" s="198">
        <v>45219</v>
      </c>
      <c r="D1914" t="s">
        <v>38368</v>
      </c>
      <c r="E1914">
        <v>7.52</v>
      </c>
    </row>
    <row r="1915" spans="1:5">
      <c r="A1915" s="193" t="s">
        <v>27810</v>
      </c>
      <c r="B1915" s="198" t="s">
        <v>5045</v>
      </c>
      <c r="C1915" s="198">
        <v>45219</v>
      </c>
      <c r="D1915" t="s">
        <v>38368</v>
      </c>
      <c r="E1915">
        <v>8.65</v>
      </c>
    </row>
    <row r="1916" spans="1:5">
      <c r="A1916" s="193" t="s">
        <v>15842</v>
      </c>
      <c r="B1916" s="198" t="s">
        <v>8198</v>
      </c>
      <c r="C1916" s="198">
        <v>45219</v>
      </c>
      <c r="D1916" t="s">
        <v>38472</v>
      </c>
      <c r="E1916">
        <v>9.94</v>
      </c>
    </row>
    <row r="1917" spans="1:5">
      <c r="A1917" s="193" t="s">
        <v>27811</v>
      </c>
      <c r="B1917" s="198" t="s">
        <v>5044</v>
      </c>
      <c r="C1917" s="198">
        <v>45219</v>
      </c>
      <c r="D1917" t="s">
        <v>38368</v>
      </c>
      <c r="E1917">
        <v>19.95</v>
      </c>
    </row>
    <row r="1918" spans="1:5">
      <c r="A1918" s="193" t="s">
        <v>15601</v>
      </c>
      <c r="B1918" s="198" t="s">
        <v>5047</v>
      </c>
      <c r="C1918" s="198">
        <v>45219</v>
      </c>
      <c r="D1918" t="s">
        <v>38368</v>
      </c>
      <c r="E1918">
        <v>28.13</v>
      </c>
    </row>
    <row r="1919" spans="1:5">
      <c r="A1919" s="193" t="s">
        <v>27795</v>
      </c>
      <c r="B1919" s="198" t="s">
        <v>5030</v>
      </c>
      <c r="C1919" s="198">
        <v>45219</v>
      </c>
      <c r="D1919" t="s">
        <v>38359</v>
      </c>
      <c r="E1919">
        <v>7.41</v>
      </c>
    </row>
    <row r="1920" spans="1:5">
      <c r="A1920" s="193" t="s">
        <v>27804</v>
      </c>
      <c r="B1920" s="198" t="s">
        <v>5036</v>
      </c>
      <c r="C1920" s="198">
        <v>45219</v>
      </c>
      <c r="D1920" t="s">
        <v>38368</v>
      </c>
      <c r="E1920">
        <v>18.5</v>
      </c>
    </row>
    <row r="1921" spans="1:5">
      <c r="A1921" s="193" t="s">
        <v>27805</v>
      </c>
      <c r="B1921" s="198" t="s">
        <v>5008</v>
      </c>
      <c r="C1921" s="198">
        <v>45219</v>
      </c>
      <c r="D1921" t="s">
        <v>38368</v>
      </c>
      <c r="E1921">
        <v>2</v>
      </c>
    </row>
    <row r="1922" spans="1:5">
      <c r="A1922" s="193" t="s">
        <v>28776</v>
      </c>
      <c r="B1922" s="198" t="s">
        <v>5009</v>
      </c>
      <c r="C1922" s="198">
        <v>45219</v>
      </c>
      <c r="D1922" t="s">
        <v>38359</v>
      </c>
      <c r="E1922">
        <v>7.42</v>
      </c>
    </row>
    <row r="1923" spans="1:5">
      <c r="A1923" s="193" t="s">
        <v>28173</v>
      </c>
      <c r="B1923" s="198" t="s">
        <v>9849</v>
      </c>
      <c r="C1923" s="198">
        <v>45218</v>
      </c>
      <c r="D1923" t="s">
        <v>38401</v>
      </c>
      <c r="E1923">
        <v>6.55</v>
      </c>
    </row>
    <row r="1924" spans="1:5">
      <c r="A1924" s="193" t="s">
        <v>28886</v>
      </c>
      <c r="B1924" s="198" t="s">
        <v>27489</v>
      </c>
      <c r="C1924" s="198">
        <v>45217</v>
      </c>
      <c r="D1924" t="s">
        <v>38364</v>
      </c>
      <c r="E1924">
        <v>0.44</v>
      </c>
    </row>
    <row r="1925" spans="1:5">
      <c r="A1925" s="193" t="s">
        <v>28885</v>
      </c>
      <c r="B1925" s="198" t="s">
        <v>27491</v>
      </c>
      <c r="C1925" s="198">
        <v>45217</v>
      </c>
      <c r="D1925" t="s">
        <v>38364</v>
      </c>
      <c r="E1925">
        <v>3.29</v>
      </c>
    </row>
    <row r="1926" spans="1:5">
      <c r="A1926" s="193" t="s">
        <v>28888</v>
      </c>
      <c r="B1926" s="198" t="s">
        <v>27490</v>
      </c>
      <c r="C1926" s="198">
        <v>45217</v>
      </c>
      <c r="D1926" t="s">
        <v>38364</v>
      </c>
      <c r="E1926">
        <v>0.65</v>
      </c>
    </row>
    <row r="1927" spans="1:5">
      <c r="A1927" s="193" t="s">
        <v>28810</v>
      </c>
      <c r="B1927" s="198" t="s">
        <v>27484</v>
      </c>
      <c r="C1927" s="198">
        <v>45217</v>
      </c>
      <c r="D1927" t="s">
        <v>38364</v>
      </c>
      <c r="E1927">
        <v>16.95</v>
      </c>
    </row>
    <row r="1928" spans="1:5">
      <c r="A1928" s="193" t="s">
        <v>28887</v>
      </c>
      <c r="B1928" s="198" t="s">
        <v>27492</v>
      </c>
      <c r="C1928" s="198">
        <v>45217</v>
      </c>
      <c r="D1928" t="s">
        <v>38364</v>
      </c>
      <c r="E1928">
        <v>36.99</v>
      </c>
    </row>
    <row r="1929" spans="1:5">
      <c r="A1929" s="193" t="s">
        <v>28889</v>
      </c>
      <c r="B1929" s="198" t="s">
        <v>27493</v>
      </c>
      <c r="C1929" s="198">
        <v>45217</v>
      </c>
      <c r="D1929" t="s">
        <v>38364</v>
      </c>
      <c r="E1929">
        <v>12.75</v>
      </c>
    </row>
    <row r="1930" spans="1:5">
      <c r="A1930" s="193" t="s">
        <v>28890</v>
      </c>
      <c r="B1930" s="198" t="s">
        <v>27494</v>
      </c>
      <c r="C1930" s="198">
        <v>45217</v>
      </c>
      <c r="D1930" t="s">
        <v>38364</v>
      </c>
      <c r="E1930">
        <v>0.56000000000000005</v>
      </c>
    </row>
    <row r="1931" spans="1:5">
      <c r="A1931" s="193" t="s">
        <v>28892</v>
      </c>
      <c r="B1931" s="198" t="s">
        <v>27495</v>
      </c>
      <c r="C1931" s="198">
        <v>45217</v>
      </c>
      <c r="D1931" t="s">
        <v>38364</v>
      </c>
      <c r="E1931">
        <v>32.450000000000003</v>
      </c>
    </row>
    <row r="1932" spans="1:5">
      <c r="A1932" s="193" t="s">
        <v>28891</v>
      </c>
      <c r="B1932" s="198" t="s">
        <v>11392</v>
      </c>
      <c r="C1932" s="198">
        <v>45217</v>
      </c>
      <c r="D1932" t="s">
        <v>38455</v>
      </c>
      <c r="E1932">
        <v>0.72</v>
      </c>
    </row>
    <row r="1933" spans="1:5">
      <c r="A1933" s="193" t="s">
        <v>28404</v>
      </c>
      <c r="B1933" s="198" t="s">
        <v>11391</v>
      </c>
      <c r="C1933" s="198">
        <v>45217</v>
      </c>
      <c r="D1933" t="s">
        <v>38455</v>
      </c>
      <c r="E1933">
        <v>0</v>
      </c>
    </row>
    <row r="1934" spans="1:5">
      <c r="A1934" s="193" t="s">
        <v>28406</v>
      </c>
      <c r="B1934" s="198" t="s">
        <v>11390</v>
      </c>
      <c r="C1934" s="198">
        <v>45217</v>
      </c>
      <c r="D1934" t="s">
        <v>38455</v>
      </c>
      <c r="E1934">
        <v>39.9</v>
      </c>
    </row>
    <row r="1935" spans="1:5">
      <c r="A1935" s="193" t="s">
        <v>28046</v>
      </c>
      <c r="B1935" s="198" t="s">
        <v>6217</v>
      </c>
      <c r="C1935" s="198">
        <v>45217</v>
      </c>
      <c r="D1935" t="s">
        <v>38406</v>
      </c>
      <c r="E1935">
        <v>22.56</v>
      </c>
    </row>
    <row r="1936" spans="1:5">
      <c r="A1936" s="193" t="s">
        <v>28045</v>
      </c>
      <c r="B1936" s="198" t="s">
        <v>8168</v>
      </c>
      <c r="C1936" s="198">
        <v>45217</v>
      </c>
      <c r="D1936" t="s">
        <v>38406</v>
      </c>
      <c r="E1936">
        <v>8.64</v>
      </c>
    </row>
    <row r="1937" spans="1:5">
      <c r="A1937" s="193" t="s">
        <v>28044</v>
      </c>
      <c r="B1937" s="198" t="s">
        <v>5079</v>
      </c>
      <c r="C1937" s="198">
        <v>45217</v>
      </c>
      <c r="D1937" t="s">
        <v>38406</v>
      </c>
      <c r="E1937">
        <v>5.61</v>
      </c>
    </row>
    <row r="1938" spans="1:5">
      <c r="A1938" s="193" t="s">
        <v>28047</v>
      </c>
      <c r="B1938" s="198" t="s">
        <v>5080</v>
      </c>
      <c r="C1938" s="198">
        <v>45217</v>
      </c>
      <c r="D1938" t="s">
        <v>38406</v>
      </c>
      <c r="E1938">
        <v>12.41</v>
      </c>
    </row>
    <row r="1939" spans="1:5">
      <c r="A1939" s="193" t="s">
        <v>28043</v>
      </c>
      <c r="B1939" s="198" t="s">
        <v>8169</v>
      </c>
      <c r="C1939" s="198">
        <v>45217</v>
      </c>
      <c r="D1939" t="s">
        <v>38406</v>
      </c>
      <c r="E1939">
        <v>6.69</v>
      </c>
    </row>
    <row r="1940" spans="1:5">
      <c r="A1940" s="193" t="s">
        <v>28303</v>
      </c>
      <c r="B1940" s="198" t="s">
        <v>9806</v>
      </c>
      <c r="C1940" s="198">
        <v>45216</v>
      </c>
      <c r="D1940" t="s">
        <v>38369</v>
      </c>
      <c r="E1940">
        <v>22.33</v>
      </c>
    </row>
    <row r="1941" spans="1:5">
      <c r="A1941" s="193" t="s">
        <v>28389</v>
      </c>
      <c r="B1941" s="198" t="s">
        <v>11091</v>
      </c>
      <c r="C1941" s="198">
        <v>45216</v>
      </c>
      <c r="D1941" t="s">
        <v>38369</v>
      </c>
      <c r="E1941">
        <v>0.79</v>
      </c>
    </row>
    <row r="1942" spans="1:5">
      <c r="A1942" s="193" t="s">
        <v>28893</v>
      </c>
      <c r="B1942" s="198" t="s">
        <v>10498</v>
      </c>
      <c r="C1942" s="198">
        <v>45216</v>
      </c>
      <c r="D1942" t="s">
        <v>38369</v>
      </c>
      <c r="E1942">
        <v>10.35</v>
      </c>
    </row>
    <row r="1943" spans="1:5">
      <c r="A1943" s="193" t="s">
        <v>28894</v>
      </c>
      <c r="B1943" s="198" t="s">
        <v>11320</v>
      </c>
      <c r="C1943" s="198">
        <v>45216</v>
      </c>
      <c r="D1943" t="s">
        <v>38369</v>
      </c>
      <c r="E1943">
        <v>22.7</v>
      </c>
    </row>
    <row r="1944" spans="1:5">
      <c r="A1944" s="193" t="s">
        <v>28317</v>
      </c>
      <c r="B1944" s="198" t="s">
        <v>6731</v>
      </c>
      <c r="C1944" s="198">
        <v>45216</v>
      </c>
      <c r="D1944" t="s">
        <v>38369</v>
      </c>
      <c r="E1944">
        <v>4.12</v>
      </c>
    </row>
    <row r="1945" spans="1:5">
      <c r="A1945" s="193" t="s">
        <v>28306</v>
      </c>
      <c r="B1945" s="198" t="s">
        <v>6639</v>
      </c>
      <c r="C1945" s="198">
        <v>45216</v>
      </c>
      <c r="D1945" t="s">
        <v>38369</v>
      </c>
      <c r="E1945">
        <v>4.91</v>
      </c>
    </row>
    <row r="1946" spans="1:5">
      <c r="A1946" s="193" t="s">
        <v>28301</v>
      </c>
      <c r="B1946" s="198" t="s">
        <v>27452</v>
      </c>
      <c r="C1946" s="198">
        <v>45216</v>
      </c>
      <c r="D1946" t="s">
        <v>38369</v>
      </c>
      <c r="E1946">
        <v>12.3</v>
      </c>
    </row>
    <row r="1947" spans="1:5">
      <c r="A1947" s="193" t="s">
        <v>28384</v>
      </c>
      <c r="B1947" s="198" t="s">
        <v>6641</v>
      </c>
      <c r="C1947" s="198">
        <v>45216</v>
      </c>
      <c r="D1947" t="s">
        <v>38369</v>
      </c>
      <c r="E1947">
        <v>70.27</v>
      </c>
    </row>
    <row r="1948" spans="1:5">
      <c r="A1948" s="193" t="s">
        <v>28310</v>
      </c>
      <c r="B1948" s="198" t="s">
        <v>6642</v>
      </c>
      <c r="C1948" s="198">
        <v>45216</v>
      </c>
      <c r="D1948" t="s">
        <v>38369</v>
      </c>
      <c r="E1948">
        <v>8.08</v>
      </c>
    </row>
    <row r="1949" spans="1:5">
      <c r="A1949" s="193" t="s">
        <v>28597</v>
      </c>
      <c r="B1949" s="198" t="s">
        <v>6647</v>
      </c>
      <c r="C1949" s="198">
        <v>45216</v>
      </c>
      <c r="D1949" t="s">
        <v>38369</v>
      </c>
      <c r="E1949">
        <v>7.41</v>
      </c>
    </row>
    <row r="1950" spans="1:5">
      <c r="A1950" s="193" t="s">
        <v>28394</v>
      </c>
      <c r="B1950" s="198" t="s">
        <v>7712</v>
      </c>
      <c r="C1950" s="198">
        <v>45216</v>
      </c>
      <c r="D1950" t="s">
        <v>38369</v>
      </c>
      <c r="E1950">
        <v>4.25</v>
      </c>
    </row>
    <row r="1951" spans="1:5">
      <c r="A1951" s="193" t="s">
        <v>28849</v>
      </c>
      <c r="B1951" s="198" t="s">
        <v>27487</v>
      </c>
      <c r="C1951" s="198">
        <v>45216</v>
      </c>
      <c r="D1951" t="s">
        <v>38369</v>
      </c>
      <c r="E1951">
        <v>54.74</v>
      </c>
    </row>
    <row r="1952" spans="1:5">
      <c r="A1952" s="193" t="s">
        <v>28048</v>
      </c>
      <c r="B1952" s="198" t="s">
        <v>27447</v>
      </c>
      <c r="C1952" s="198">
        <v>45216</v>
      </c>
      <c r="D1952" t="s">
        <v>38369</v>
      </c>
      <c r="E1952">
        <v>11.3</v>
      </c>
    </row>
    <row r="1953" spans="1:5">
      <c r="A1953" s="193" t="s">
        <v>28386</v>
      </c>
      <c r="B1953" s="198" t="s">
        <v>7187</v>
      </c>
      <c r="C1953" s="198">
        <v>45216</v>
      </c>
      <c r="D1953" t="s">
        <v>38369</v>
      </c>
      <c r="E1953">
        <v>3.66</v>
      </c>
    </row>
    <row r="1954" spans="1:5">
      <c r="A1954" s="193" t="s">
        <v>28609</v>
      </c>
      <c r="B1954" s="198" t="s">
        <v>7708</v>
      </c>
      <c r="C1954" s="198">
        <v>45216</v>
      </c>
      <c r="D1954" t="s">
        <v>38369</v>
      </c>
      <c r="E1954">
        <v>38.9</v>
      </c>
    </row>
    <row r="1955" spans="1:5">
      <c r="A1955" s="193" t="s">
        <v>28604</v>
      </c>
      <c r="B1955" s="198" t="s">
        <v>7703</v>
      </c>
      <c r="C1955" s="198">
        <v>45216</v>
      </c>
      <c r="D1955" t="s">
        <v>38369</v>
      </c>
      <c r="E1955">
        <v>7.52</v>
      </c>
    </row>
    <row r="1956" spans="1:5">
      <c r="A1956" s="193" t="s">
        <v>28602</v>
      </c>
      <c r="B1956" s="198" t="s">
        <v>6658</v>
      </c>
      <c r="C1956" s="198">
        <v>45216</v>
      </c>
      <c r="D1956" t="s">
        <v>38369</v>
      </c>
      <c r="E1956">
        <v>6.97</v>
      </c>
    </row>
    <row r="1957" spans="1:5">
      <c r="A1957" s="193" t="s">
        <v>28898</v>
      </c>
      <c r="B1957" s="198" t="s">
        <v>11389</v>
      </c>
      <c r="C1957" s="198">
        <v>45215</v>
      </c>
      <c r="D1957" t="s">
        <v>38516</v>
      </c>
      <c r="E1957">
        <v>17.239999999999998</v>
      </c>
    </row>
    <row r="1958" spans="1:5">
      <c r="A1958" s="193" t="s">
        <v>28897</v>
      </c>
      <c r="B1958" s="198" t="s">
        <v>18219</v>
      </c>
      <c r="C1958" s="198">
        <v>45215</v>
      </c>
      <c r="D1958" t="s">
        <v>38516</v>
      </c>
      <c r="E1958">
        <v>9.0299999999999994</v>
      </c>
    </row>
    <row r="1959" spans="1:5">
      <c r="A1959" s="193" t="s">
        <v>28896</v>
      </c>
      <c r="B1959" s="198" t="s">
        <v>6793</v>
      </c>
      <c r="C1959" s="198">
        <v>45215</v>
      </c>
      <c r="D1959" t="s">
        <v>38516</v>
      </c>
      <c r="E1959">
        <v>34.25</v>
      </c>
    </row>
    <row r="1960" spans="1:5">
      <c r="A1960" s="193" t="s">
        <v>28895</v>
      </c>
      <c r="B1960" s="198" t="s">
        <v>7294</v>
      </c>
      <c r="C1960" s="198">
        <v>45215</v>
      </c>
      <c r="D1960" t="s">
        <v>38516</v>
      </c>
      <c r="E1960">
        <v>16.95</v>
      </c>
    </row>
    <row r="1961" spans="1:5">
      <c r="A1961" s="193" t="s">
        <v>28444</v>
      </c>
      <c r="B1961" s="198" t="s">
        <v>10685</v>
      </c>
      <c r="C1961" s="198">
        <v>45212</v>
      </c>
      <c r="D1961" t="s">
        <v>38463</v>
      </c>
      <c r="E1961">
        <v>5.16</v>
      </c>
    </row>
    <row r="1962" spans="1:5">
      <c r="A1962" s="193" t="s">
        <v>28899</v>
      </c>
      <c r="B1962" s="198" t="s">
        <v>10686</v>
      </c>
      <c r="C1962" s="198">
        <v>45212</v>
      </c>
      <c r="D1962" t="s">
        <v>38463</v>
      </c>
      <c r="E1962">
        <v>69.12</v>
      </c>
    </row>
    <row r="1963" spans="1:5">
      <c r="A1963" s="193" t="s">
        <v>28439</v>
      </c>
      <c r="B1963" s="198" t="s">
        <v>10687</v>
      </c>
      <c r="C1963" s="198">
        <v>45212</v>
      </c>
      <c r="D1963" t="s">
        <v>38463</v>
      </c>
      <c r="E1963">
        <v>26.55</v>
      </c>
    </row>
    <row r="1964" spans="1:5">
      <c r="A1964" s="193" t="s">
        <v>28900</v>
      </c>
      <c r="B1964" s="198" t="s">
        <v>11023</v>
      </c>
      <c r="C1964" s="198">
        <v>45212</v>
      </c>
      <c r="D1964" t="s">
        <v>38463</v>
      </c>
      <c r="E1964">
        <v>142.54</v>
      </c>
    </row>
    <row r="1965" spans="1:5">
      <c r="A1965" s="193" t="s">
        <v>28902</v>
      </c>
      <c r="B1965" s="198" t="s">
        <v>10846</v>
      </c>
      <c r="C1965" s="198">
        <v>45212</v>
      </c>
      <c r="D1965" t="s">
        <v>38463</v>
      </c>
      <c r="E1965">
        <v>12.35</v>
      </c>
    </row>
    <row r="1966" spans="1:5">
      <c r="A1966" s="193" t="s">
        <v>28901</v>
      </c>
      <c r="B1966" s="198" t="s">
        <v>10690</v>
      </c>
      <c r="C1966" s="198">
        <v>45212</v>
      </c>
      <c r="D1966" t="s">
        <v>38463</v>
      </c>
      <c r="E1966">
        <v>0.56999999999999995</v>
      </c>
    </row>
    <row r="1967" spans="1:5">
      <c r="A1967" s="193" t="s">
        <v>28903</v>
      </c>
      <c r="B1967" s="198" t="s">
        <v>11387</v>
      </c>
      <c r="C1967" s="198">
        <v>45212</v>
      </c>
      <c r="D1967" t="s">
        <v>38463</v>
      </c>
      <c r="E1967">
        <v>100.8</v>
      </c>
    </row>
    <row r="1968" spans="1:5">
      <c r="A1968" s="193" t="s">
        <v>28904</v>
      </c>
      <c r="B1968" s="198" t="s">
        <v>11249</v>
      </c>
      <c r="C1968" s="198">
        <v>45212</v>
      </c>
      <c r="D1968" t="s">
        <v>38517</v>
      </c>
      <c r="E1968">
        <v>30.4</v>
      </c>
    </row>
    <row r="1969" spans="1:5">
      <c r="A1969" s="193" t="s">
        <v>27782</v>
      </c>
      <c r="B1969" s="198" t="s">
        <v>5040</v>
      </c>
      <c r="C1969" s="198">
        <v>45212</v>
      </c>
      <c r="D1969" t="s">
        <v>38363</v>
      </c>
      <c r="E1969">
        <v>22.5</v>
      </c>
    </row>
    <row r="1970" spans="1:5">
      <c r="A1970" s="193" t="s">
        <v>28299</v>
      </c>
      <c r="B1970" s="198" t="s">
        <v>5066</v>
      </c>
      <c r="C1970" s="198">
        <v>45212</v>
      </c>
      <c r="D1970" t="s">
        <v>38359</v>
      </c>
      <c r="E1970">
        <v>12.29</v>
      </c>
    </row>
    <row r="1971" spans="1:5">
      <c r="A1971" s="193" t="s">
        <v>27782</v>
      </c>
      <c r="B1971" s="198" t="s">
        <v>5040</v>
      </c>
      <c r="C1971" s="198">
        <v>45212</v>
      </c>
      <c r="D1971" t="s">
        <v>38363</v>
      </c>
      <c r="E1971">
        <v>32.9</v>
      </c>
    </row>
    <row r="1972" spans="1:5">
      <c r="A1972" s="193" t="s">
        <v>27932</v>
      </c>
      <c r="B1972" s="198" t="s">
        <v>5028</v>
      </c>
      <c r="C1972" s="198">
        <v>45212</v>
      </c>
      <c r="D1972" t="s">
        <v>38359</v>
      </c>
      <c r="E1972">
        <v>20.55</v>
      </c>
    </row>
    <row r="1973" spans="1:5">
      <c r="A1973" s="193" t="s">
        <v>28362</v>
      </c>
      <c r="B1973" s="198" t="s">
        <v>6819</v>
      </c>
      <c r="C1973" s="198">
        <v>45212</v>
      </c>
      <c r="D1973" t="s">
        <v>38449</v>
      </c>
      <c r="E1973">
        <v>9.85</v>
      </c>
    </row>
    <row r="1974" spans="1:5">
      <c r="A1974" s="193" t="s">
        <v>28085</v>
      </c>
      <c r="B1974" s="198" t="s">
        <v>5025</v>
      </c>
      <c r="C1974" s="198">
        <v>45212</v>
      </c>
      <c r="D1974" t="s">
        <v>38359</v>
      </c>
      <c r="E1974">
        <v>17.02</v>
      </c>
    </row>
    <row r="1975" spans="1:5">
      <c r="A1975" s="193" t="s">
        <v>27790</v>
      </c>
      <c r="B1975" s="198" t="s">
        <v>5032</v>
      </c>
      <c r="C1975" s="198">
        <v>45212</v>
      </c>
      <c r="D1975" t="s">
        <v>38359</v>
      </c>
      <c r="E1975">
        <v>13.11</v>
      </c>
    </row>
    <row r="1976" spans="1:5">
      <c r="A1976" s="193" t="s">
        <v>28759</v>
      </c>
      <c r="B1976" s="198" t="s">
        <v>6817</v>
      </c>
      <c r="C1976" s="198">
        <v>45212</v>
      </c>
      <c r="D1976" t="s">
        <v>38449</v>
      </c>
      <c r="E1976">
        <v>189.99</v>
      </c>
    </row>
    <row r="1977" spans="1:5">
      <c r="A1977" s="193" t="s">
        <v>27882</v>
      </c>
      <c r="B1977" s="198" t="s">
        <v>5041</v>
      </c>
      <c r="C1977" s="198">
        <v>45212</v>
      </c>
      <c r="D1977" t="s">
        <v>38363</v>
      </c>
      <c r="E1977">
        <v>10.01</v>
      </c>
    </row>
    <row r="1978" spans="1:5">
      <c r="A1978" s="193" t="s">
        <v>28916</v>
      </c>
      <c r="B1978" s="198" t="s">
        <v>8712</v>
      </c>
      <c r="C1978" s="198">
        <v>45210</v>
      </c>
      <c r="D1978" t="s">
        <v>38518</v>
      </c>
      <c r="E1978">
        <v>11.46</v>
      </c>
    </row>
    <row r="1979" spans="1:5">
      <c r="A1979" s="193" t="s">
        <v>28913</v>
      </c>
      <c r="B1979" s="198" t="s">
        <v>10733</v>
      </c>
      <c r="C1979" s="198">
        <v>45210</v>
      </c>
      <c r="D1979" t="s">
        <v>38518</v>
      </c>
      <c r="E1979">
        <v>48.36</v>
      </c>
    </row>
    <row r="1980" spans="1:5">
      <c r="A1980" s="193" t="s">
        <v>28740</v>
      </c>
      <c r="B1980" s="198" t="s">
        <v>11308</v>
      </c>
      <c r="C1980" s="198">
        <v>45210</v>
      </c>
      <c r="D1980" t="s">
        <v>38518</v>
      </c>
      <c r="E1980">
        <v>24.89</v>
      </c>
    </row>
    <row r="1981" spans="1:5">
      <c r="A1981" s="193" t="s">
        <v>28906</v>
      </c>
      <c r="B1981" s="198" t="s">
        <v>10186</v>
      </c>
      <c r="C1981" s="198">
        <v>45210</v>
      </c>
      <c r="D1981" t="s">
        <v>38438</v>
      </c>
      <c r="E1981">
        <v>32.700000000000003</v>
      </c>
    </row>
    <row r="1982" spans="1:5">
      <c r="A1982" s="193" t="s">
        <v>28920</v>
      </c>
      <c r="B1982" s="198" t="s">
        <v>11447</v>
      </c>
      <c r="C1982" s="198">
        <v>45210</v>
      </c>
      <c r="D1982" t="s">
        <v>38518</v>
      </c>
      <c r="E1982">
        <v>14.49</v>
      </c>
    </row>
    <row r="1983" spans="1:5">
      <c r="A1983" s="193" t="s">
        <v>28905</v>
      </c>
      <c r="B1983" s="198" t="s">
        <v>11001</v>
      </c>
      <c r="C1983" s="198">
        <v>45210</v>
      </c>
      <c r="D1983" t="s">
        <v>38518</v>
      </c>
      <c r="E1983">
        <v>12.09</v>
      </c>
    </row>
    <row r="1984" spans="1:5">
      <c r="A1984" s="193" t="s">
        <v>28908</v>
      </c>
      <c r="B1984" s="198" t="s">
        <v>9866</v>
      </c>
      <c r="C1984" s="198">
        <v>45210</v>
      </c>
      <c r="D1984" t="s">
        <v>38438</v>
      </c>
      <c r="E1984">
        <v>7.9</v>
      </c>
    </row>
    <row r="1985" spans="1:5">
      <c r="A1985" s="193" t="s">
        <v>28917</v>
      </c>
      <c r="B1985" s="198" t="s">
        <v>11427</v>
      </c>
      <c r="C1985" s="198">
        <v>45210</v>
      </c>
      <c r="D1985" t="s">
        <v>38438</v>
      </c>
      <c r="E1985">
        <v>0</v>
      </c>
    </row>
    <row r="1986" spans="1:5">
      <c r="A1986" s="193" t="s">
        <v>28907</v>
      </c>
      <c r="B1986" s="198" t="s">
        <v>9869</v>
      </c>
      <c r="C1986" s="198">
        <v>45210</v>
      </c>
      <c r="D1986" t="s">
        <v>38438</v>
      </c>
      <c r="E1986">
        <v>12.95</v>
      </c>
    </row>
    <row r="1987" spans="1:5">
      <c r="A1987" s="193" t="s">
        <v>28919</v>
      </c>
      <c r="B1987" s="198" t="s">
        <v>11426</v>
      </c>
      <c r="C1987" s="198">
        <v>45210</v>
      </c>
      <c r="D1987" t="s">
        <v>38438</v>
      </c>
      <c r="E1987">
        <v>111.36</v>
      </c>
    </row>
    <row r="1988" spans="1:5">
      <c r="A1988" s="193" t="s">
        <v>28911</v>
      </c>
      <c r="B1988" s="198" t="s">
        <v>8411</v>
      </c>
      <c r="C1988" s="198">
        <v>45210</v>
      </c>
      <c r="D1988" t="s">
        <v>38518</v>
      </c>
      <c r="E1988">
        <v>5.09</v>
      </c>
    </row>
    <row r="1989" spans="1:5">
      <c r="A1989" s="193" t="s">
        <v>28918</v>
      </c>
      <c r="B1989" s="198" t="s">
        <v>11446</v>
      </c>
      <c r="C1989" s="198">
        <v>45210</v>
      </c>
      <c r="D1989" t="s">
        <v>38518</v>
      </c>
      <c r="E1989">
        <v>20.55</v>
      </c>
    </row>
    <row r="1990" spans="1:5">
      <c r="A1990" s="193" t="s">
        <v>28909</v>
      </c>
      <c r="B1990" s="198" t="s">
        <v>10624</v>
      </c>
      <c r="C1990" s="198">
        <v>45210</v>
      </c>
      <c r="D1990" t="s">
        <v>38518</v>
      </c>
      <c r="E1990">
        <v>7.5</v>
      </c>
    </row>
    <row r="1991" spans="1:5">
      <c r="A1991" s="193" t="s">
        <v>28910</v>
      </c>
      <c r="B1991" s="198" t="s">
        <v>10091</v>
      </c>
      <c r="C1991" s="198">
        <v>45210</v>
      </c>
      <c r="D1991" t="s">
        <v>38518</v>
      </c>
      <c r="E1991">
        <v>5.83</v>
      </c>
    </row>
    <row r="1992" spans="1:5">
      <c r="A1992" s="193" t="s">
        <v>28287</v>
      </c>
      <c r="B1992" s="198" t="s">
        <v>11442</v>
      </c>
      <c r="C1992" s="198">
        <v>45210</v>
      </c>
      <c r="D1992" t="s">
        <v>38438</v>
      </c>
      <c r="E1992">
        <v>9.9499999999999993</v>
      </c>
    </row>
    <row r="1993" spans="1:5">
      <c r="A1993" s="193" t="s">
        <v>28912</v>
      </c>
      <c r="B1993" s="198" t="s">
        <v>10562</v>
      </c>
      <c r="C1993" s="198">
        <v>45210</v>
      </c>
      <c r="D1993" t="s">
        <v>38518</v>
      </c>
      <c r="E1993">
        <v>11.5</v>
      </c>
    </row>
    <row r="1994" spans="1:5">
      <c r="A1994" s="193" t="s">
        <v>27996</v>
      </c>
      <c r="B1994" s="198" t="s">
        <v>5042</v>
      </c>
      <c r="C1994" s="198">
        <v>45210</v>
      </c>
      <c r="D1994" t="s">
        <v>38363</v>
      </c>
      <c r="E1994">
        <v>5.35</v>
      </c>
    </row>
    <row r="1995" spans="1:5">
      <c r="A1995" s="193" t="s">
        <v>28915</v>
      </c>
      <c r="B1995" s="198" t="s">
        <v>6446</v>
      </c>
      <c r="C1995" s="198">
        <v>45210</v>
      </c>
      <c r="D1995" t="s">
        <v>38518</v>
      </c>
      <c r="E1995">
        <v>12.14</v>
      </c>
    </row>
    <row r="1996" spans="1:5">
      <c r="A1996" s="193" t="s">
        <v>27881</v>
      </c>
      <c r="B1996" s="198" t="s">
        <v>5043</v>
      </c>
      <c r="C1996" s="198">
        <v>45210</v>
      </c>
      <c r="D1996" t="s">
        <v>38363</v>
      </c>
      <c r="E1996">
        <v>12.8</v>
      </c>
    </row>
    <row r="1997" spans="1:5">
      <c r="A1997" s="193" t="s">
        <v>27782</v>
      </c>
      <c r="B1997" s="198" t="s">
        <v>5040</v>
      </c>
      <c r="C1997" s="198">
        <v>45210</v>
      </c>
      <c r="D1997" t="s">
        <v>38363</v>
      </c>
      <c r="E1997">
        <v>8.74</v>
      </c>
    </row>
    <row r="1998" spans="1:5">
      <c r="A1998" s="193" t="s">
        <v>28914</v>
      </c>
      <c r="B1998" s="198" t="s">
        <v>5903</v>
      </c>
      <c r="C1998" s="198">
        <v>45210</v>
      </c>
      <c r="D1998" t="s">
        <v>38518</v>
      </c>
      <c r="E1998">
        <v>14.81</v>
      </c>
    </row>
    <row r="1999" spans="1:5">
      <c r="A1999" s="193" t="s">
        <v>27882</v>
      </c>
      <c r="B1999" s="198" t="s">
        <v>5041</v>
      </c>
      <c r="C1999" s="198">
        <v>45210</v>
      </c>
      <c r="D1999" t="s">
        <v>38363</v>
      </c>
      <c r="E1999">
        <v>39</v>
      </c>
    </row>
    <row r="2000" spans="1:5">
      <c r="A2000" s="193" t="s">
        <v>28543</v>
      </c>
      <c r="B2000" s="198" t="s">
        <v>27465</v>
      </c>
      <c r="C2000" s="198">
        <v>45209</v>
      </c>
      <c r="D2000" t="s">
        <v>38478</v>
      </c>
      <c r="E2000">
        <v>7.71</v>
      </c>
    </row>
    <row r="2001" spans="1:5">
      <c r="A2001" s="193" t="s">
        <v>28052</v>
      </c>
      <c r="B2001" s="198" t="s">
        <v>8575</v>
      </c>
      <c r="C2001" s="198">
        <v>45209</v>
      </c>
      <c r="D2001" t="s">
        <v>38407</v>
      </c>
      <c r="E2001">
        <v>7.39</v>
      </c>
    </row>
    <row r="2002" spans="1:5">
      <c r="A2002" s="193" t="s">
        <v>28921</v>
      </c>
      <c r="B2002" s="198" t="s">
        <v>10462</v>
      </c>
      <c r="C2002" s="198">
        <v>45209</v>
      </c>
      <c r="D2002" t="s">
        <v>38478</v>
      </c>
      <c r="E2002">
        <v>10.07</v>
      </c>
    </row>
    <row r="2003" spans="1:5">
      <c r="A2003" s="193" t="s">
        <v>28058</v>
      </c>
      <c r="B2003" s="198" t="s">
        <v>9802</v>
      </c>
      <c r="C2003" s="198">
        <v>45209</v>
      </c>
      <c r="D2003" t="s">
        <v>38407</v>
      </c>
      <c r="E2003">
        <v>42.9</v>
      </c>
    </row>
    <row r="2004" spans="1:5">
      <c r="A2004" s="193" t="s">
        <v>28050</v>
      </c>
      <c r="B2004" s="198" t="s">
        <v>9022</v>
      </c>
      <c r="C2004" s="198">
        <v>45209</v>
      </c>
      <c r="D2004" t="s">
        <v>38407</v>
      </c>
      <c r="E2004">
        <v>40.9</v>
      </c>
    </row>
    <row r="2005" spans="1:5">
      <c r="A2005" s="193" t="s">
        <v>28927</v>
      </c>
      <c r="B2005" s="198" t="s">
        <v>11388</v>
      </c>
      <c r="C2005" s="198">
        <v>45209</v>
      </c>
      <c r="D2005" t="s">
        <v>38519</v>
      </c>
      <c r="E2005">
        <v>7.17</v>
      </c>
    </row>
    <row r="2006" spans="1:5">
      <c r="A2006" s="193" t="s">
        <v>28923</v>
      </c>
      <c r="B2006" s="198" t="s">
        <v>8288</v>
      </c>
      <c r="C2006" s="198">
        <v>45209</v>
      </c>
      <c r="D2006" t="s">
        <v>38519</v>
      </c>
      <c r="E2006">
        <v>15.36</v>
      </c>
    </row>
    <row r="2007" spans="1:5">
      <c r="A2007" s="193" t="s">
        <v>28545</v>
      </c>
      <c r="B2007" s="198" t="s">
        <v>10463</v>
      </c>
      <c r="C2007" s="198">
        <v>45209</v>
      </c>
      <c r="D2007" t="s">
        <v>38478</v>
      </c>
      <c r="E2007">
        <v>8.5500000000000007</v>
      </c>
    </row>
    <row r="2008" spans="1:5">
      <c r="A2008" s="193" t="s">
        <v>28549</v>
      </c>
      <c r="B2008" s="198" t="s">
        <v>6865</v>
      </c>
      <c r="C2008" s="198">
        <v>45209</v>
      </c>
      <c r="D2008" t="s">
        <v>38478</v>
      </c>
      <c r="E2008">
        <v>0.8</v>
      </c>
    </row>
    <row r="2009" spans="1:5">
      <c r="A2009" s="193" t="s">
        <v>28059</v>
      </c>
      <c r="B2009" s="198" t="s">
        <v>6692</v>
      </c>
      <c r="C2009" s="198">
        <v>45209</v>
      </c>
      <c r="D2009" t="s">
        <v>38407</v>
      </c>
      <c r="E2009">
        <v>37.5</v>
      </c>
    </row>
    <row r="2010" spans="1:5">
      <c r="A2010" s="193" t="s">
        <v>28130</v>
      </c>
      <c r="B2010" s="198" t="s">
        <v>6723</v>
      </c>
      <c r="C2010" s="198">
        <v>45209</v>
      </c>
      <c r="D2010" t="s">
        <v>38407</v>
      </c>
      <c r="E2010">
        <v>0.55000000000000004</v>
      </c>
    </row>
    <row r="2011" spans="1:5">
      <c r="A2011" s="193" t="s">
        <v>27806</v>
      </c>
      <c r="B2011" s="198" t="s">
        <v>5002</v>
      </c>
      <c r="C2011" s="198">
        <v>45209</v>
      </c>
      <c r="D2011" t="s">
        <v>38359</v>
      </c>
      <c r="E2011">
        <v>3.45</v>
      </c>
    </row>
    <row r="2012" spans="1:5">
      <c r="A2012" s="193" t="s">
        <v>28922</v>
      </c>
      <c r="B2012" s="198" t="s">
        <v>6493</v>
      </c>
      <c r="C2012" s="198">
        <v>45209</v>
      </c>
      <c r="D2012" t="s">
        <v>38519</v>
      </c>
      <c r="E2012">
        <v>26.95</v>
      </c>
    </row>
    <row r="2013" spans="1:5">
      <c r="A2013" s="193" t="s">
        <v>28548</v>
      </c>
      <c r="B2013" s="198" t="s">
        <v>6866</v>
      </c>
      <c r="C2013" s="198">
        <v>45209</v>
      </c>
      <c r="D2013" t="s">
        <v>38478</v>
      </c>
      <c r="E2013">
        <v>35.700000000000003</v>
      </c>
    </row>
    <row r="2014" spans="1:5">
      <c r="A2014" s="193" t="s">
        <v>28924</v>
      </c>
      <c r="B2014" s="198" t="s">
        <v>6495</v>
      </c>
      <c r="C2014" s="198">
        <v>45209</v>
      </c>
      <c r="D2014" t="s">
        <v>38519</v>
      </c>
      <c r="E2014">
        <v>37.51</v>
      </c>
    </row>
    <row r="2015" spans="1:5">
      <c r="A2015" s="193" t="s">
        <v>28925</v>
      </c>
      <c r="B2015" s="198" t="s">
        <v>6498</v>
      </c>
      <c r="C2015" s="198">
        <v>45209</v>
      </c>
      <c r="D2015" t="s">
        <v>38519</v>
      </c>
      <c r="E2015">
        <v>45</v>
      </c>
    </row>
    <row r="2016" spans="1:5">
      <c r="A2016" s="193" t="s">
        <v>28544</v>
      </c>
      <c r="B2016" s="198" t="s">
        <v>6873</v>
      </c>
      <c r="C2016" s="198">
        <v>45209</v>
      </c>
      <c r="D2016" t="s">
        <v>38478</v>
      </c>
      <c r="E2016">
        <v>7.06</v>
      </c>
    </row>
    <row r="2017" spans="1:5">
      <c r="A2017" s="193" t="s">
        <v>28926</v>
      </c>
      <c r="B2017" s="198" t="s">
        <v>6519</v>
      </c>
      <c r="C2017" s="198">
        <v>45209</v>
      </c>
      <c r="D2017" t="s">
        <v>38519</v>
      </c>
      <c r="E2017">
        <v>0.56999999999999995</v>
      </c>
    </row>
    <row r="2018" spans="1:5">
      <c r="A2018" s="193" t="s">
        <v>28056</v>
      </c>
      <c r="B2018" s="198" t="s">
        <v>8000</v>
      </c>
      <c r="C2018" s="198">
        <v>45209</v>
      </c>
      <c r="D2018" t="s">
        <v>38407</v>
      </c>
      <c r="E2018">
        <v>8.99</v>
      </c>
    </row>
    <row r="2019" spans="1:5">
      <c r="A2019" s="193" t="s">
        <v>26652</v>
      </c>
      <c r="B2019" s="198" t="s">
        <v>5006</v>
      </c>
      <c r="C2019" s="198">
        <v>45209</v>
      </c>
      <c r="D2019" t="s">
        <v>38359</v>
      </c>
      <c r="E2019">
        <v>8.6999999999999993</v>
      </c>
    </row>
    <row r="2020" spans="1:5">
      <c r="A2020" s="193" t="s">
        <v>27806</v>
      </c>
      <c r="B2020" s="198" t="s">
        <v>5002</v>
      </c>
      <c r="C2020" s="198">
        <v>45207</v>
      </c>
      <c r="D2020" t="s">
        <v>38359</v>
      </c>
      <c r="E2020">
        <v>25.21</v>
      </c>
    </row>
    <row r="2021" spans="1:5">
      <c r="A2021" s="193" t="s">
        <v>28347</v>
      </c>
      <c r="B2021" s="198" t="s">
        <v>5136</v>
      </c>
      <c r="C2021" s="198">
        <v>45207</v>
      </c>
      <c r="D2021" t="s">
        <v>38359</v>
      </c>
      <c r="E2021">
        <v>46.56</v>
      </c>
    </row>
    <row r="2022" spans="1:5">
      <c r="A2022" s="193" t="s">
        <v>27932</v>
      </c>
      <c r="B2022" s="198" t="s">
        <v>5028</v>
      </c>
      <c r="C2022" s="198">
        <v>45207</v>
      </c>
      <c r="D2022" t="s">
        <v>38359</v>
      </c>
      <c r="E2022">
        <v>9.76</v>
      </c>
    </row>
    <row r="2023" spans="1:5">
      <c r="A2023" s="193" t="s">
        <v>28085</v>
      </c>
      <c r="B2023" s="198" t="s">
        <v>5025</v>
      </c>
      <c r="C2023" s="198">
        <v>45207</v>
      </c>
      <c r="D2023" t="s">
        <v>38359</v>
      </c>
      <c r="E2023">
        <v>0.38</v>
      </c>
    </row>
    <row r="2024" spans="1:5">
      <c r="A2024" s="193" t="s">
        <v>28299</v>
      </c>
      <c r="B2024" s="198" t="s">
        <v>5066</v>
      </c>
      <c r="C2024" s="198">
        <v>45207</v>
      </c>
      <c r="D2024" t="s">
        <v>38359</v>
      </c>
      <c r="E2024">
        <v>15.68</v>
      </c>
    </row>
    <row r="2025" spans="1:5">
      <c r="A2025" s="193" t="s">
        <v>27790</v>
      </c>
      <c r="B2025" s="198" t="s">
        <v>5032</v>
      </c>
      <c r="C2025" s="198">
        <v>45207</v>
      </c>
      <c r="D2025" t="s">
        <v>38359</v>
      </c>
      <c r="E2025">
        <v>7.31</v>
      </c>
    </row>
    <row r="2026" spans="1:5">
      <c r="A2026" s="193" t="s">
        <v>27808</v>
      </c>
      <c r="B2026" s="198" t="s">
        <v>11306</v>
      </c>
      <c r="C2026" s="198">
        <v>45206</v>
      </c>
      <c r="D2026" t="s">
        <v>38359</v>
      </c>
      <c r="E2026">
        <v>31.9</v>
      </c>
    </row>
    <row r="2027" spans="1:5">
      <c r="A2027" s="193" t="s">
        <v>28367</v>
      </c>
      <c r="B2027" s="198" t="s">
        <v>8074</v>
      </c>
      <c r="C2027" s="198">
        <v>45206</v>
      </c>
      <c r="D2027" t="s">
        <v>38385</v>
      </c>
      <c r="E2027">
        <v>4.49</v>
      </c>
    </row>
    <row r="2028" spans="1:5">
      <c r="A2028" s="193" t="s">
        <v>27932</v>
      </c>
      <c r="B2028" s="198" t="s">
        <v>5028</v>
      </c>
      <c r="C2028" s="198">
        <v>45206</v>
      </c>
      <c r="D2028" t="s">
        <v>38359</v>
      </c>
      <c r="E2028">
        <v>41.72</v>
      </c>
    </row>
    <row r="2029" spans="1:5">
      <c r="A2029" s="193" t="s">
        <v>27806</v>
      </c>
      <c r="B2029" s="198" t="s">
        <v>5002</v>
      </c>
      <c r="C2029" s="198">
        <v>45206</v>
      </c>
      <c r="D2029" t="s">
        <v>38359</v>
      </c>
      <c r="E2029">
        <v>0.38</v>
      </c>
    </row>
    <row r="2030" spans="1:5">
      <c r="A2030" s="193" t="s">
        <v>27930</v>
      </c>
      <c r="B2030" s="198" t="s">
        <v>5003</v>
      </c>
      <c r="C2030" s="198">
        <v>45206</v>
      </c>
      <c r="D2030" t="s">
        <v>38359</v>
      </c>
      <c r="E2030">
        <v>14.89</v>
      </c>
    </row>
    <row r="2031" spans="1:5">
      <c r="A2031" s="193" t="s">
        <v>11518</v>
      </c>
      <c r="B2031" s="198" t="s">
        <v>8014</v>
      </c>
      <c r="C2031" s="198">
        <v>45206</v>
      </c>
      <c r="D2031" t="s">
        <v>38385</v>
      </c>
      <c r="E2031">
        <v>7.7</v>
      </c>
    </row>
    <row r="2032" spans="1:5">
      <c r="A2032" s="193" t="s">
        <v>12800</v>
      </c>
      <c r="B2032" s="198" t="s">
        <v>4951</v>
      </c>
      <c r="C2032" s="198">
        <v>45206</v>
      </c>
      <c r="D2032" t="s">
        <v>38385</v>
      </c>
      <c r="E2032">
        <v>2.8</v>
      </c>
    </row>
    <row r="2033" spans="1:5">
      <c r="A2033" s="193" t="s">
        <v>28928</v>
      </c>
      <c r="B2033" s="198" t="s">
        <v>4902</v>
      </c>
      <c r="C2033" s="198">
        <v>45206</v>
      </c>
      <c r="D2033" t="s">
        <v>38385</v>
      </c>
      <c r="E2033">
        <v>6.95</v>
      </c>
    </row>
    <row r="2034" spans="1:5">
      <c r="A2034" s="193" t="s">
        <v>28085</v>
      </c>
      <c r="B2034" s="198" t="s">
        <v>5025</v>
      </c>
      <c r="C2034" s="198">
        <v>45206</v>
      </c>
      <c r="D2034" t="s">
        <v>38359</v>
      </c>
      <c r="E2034">
        <v>10.17</v>
      </c>
    </row>
    <row r="2035" spans="1:5">
      <c r="A2035" s="193" t="s">
        <v>27427</v>
      </c>
      <c r="B2035" s="198" t="s">
        <v>4897</v>
      </c>
      <c r="C2035" s="198">
        <v>45206</v>
      </c>
      <c r="D2035" t="s">
        <v>38385</v>
      </c>
      <c r="E2035">
        <v>3.22</v>
      </c>
    </row>
    <row r="2036" spans="1:5">
      <c r="A2036" s="193" t="s">
        <v>28188</v>
      </c>
      <c r="B2036" s="198" t="s">
        <v>7481</v>
      </c>
      <c r="C2036" s="198">
        <v>45206</v>
      </c>
      <c r="D2036" t="s">
        <v>38385</v>
      </c>
      <c r="E2036">
        <v>5.34</v>
      </c>
    </row>
    <row r="2037" spans="1:5">
      <c r="A2037" s="193" t="s">
        <v>27790</v>
      </c>
      <c r="B2037" s="198" t="s">
        <v>5032</v>
      </c>
      <c r="C2037" s="198">
        <v>45206</v>
      </c>
      <c r="D2037" t="s">
        <v>38359</v>
      </c>
      <c r="E2037">
        <v>5.36</v>
      </c>
    </row>
    <row r="2038" spans="1:5">
      <c r="A2038" s="193" t="s">
        <v>28370</v>
      </c>
      <c r="B2038" s="198" t="s">
        <v>6357</v>
      </c>
      <c r="C2038" s="198">
        <v>45206</v>
      </c>
      <c r="D2038" t="s">
        <v>38385</v>
      </c>
      <c r="E2038">
        <v>36.1</v>
      </c>
    </row>
    <row r="2039" spans="1:5">
      <c r="A2039" s="193" t="s">
        <v>27882</v>
      </c>
      <c r="B2039" s="198" t="s">
        <v>5041</v>
      </c>
      <c r="C2039" s="198">
        <v>45204</v>
      </c>
      <c r="D2039" t="s">
        <v>38363</v>
      </c>
      <c r="E2039">
        <v>0.49</v>
      </c>
    </row>
    <row r="2040" spans="1:5">
      <c r="A2040" s="193" t="s">
        <v>27881</v>
      </c>
      <c r="B2040" s="198" t="s">
        <v>5043</v>
      </c>
      <c r="C2040" s="198">
        <v>45204</v>
      </c>
      <c r="D2040" t="s">
        <v>38363</v>
      </c>
      <c r="E2040">
        <v>54.12</v>
      </c>
    </row>
    <row r="2041" spans="1:5">
      <c r="A2041" s="193" t="s">
        <v>27782</v>
      </c>
      <c r="B2041" s="198" t="s">
        <v>5040</v>
      </c>
      <c r="C2041" s="198">
        <v>45204</v>
      </c>
      <c r="D2041" t="s">
        <v>38363</v>
      </c>
      <c r="E2041">
        <v>0.11</v>
      </c>
    </row>
    <row r="2042" spans="1:5">
      <c r="A2042" s="193" t="s">
        <v>27881</v>
      </c>
      <c r="B2042" s="198" t="s">
        <v>5043</v>
      </c>
      <c r="C2042" s="198">
        <v>45204</v>
      </c>
      <c r="D2042" t="s">
        <v>38363</v>
      </c>
      <c r="E2042">
        <v>17.53</v>
      </c>
    </row>
    <row r="2043" spans="1:5">
      <c r="A2043" s="193" t="s">
        <v>28791</v>
      </c>
      <c r="B2043" s="198" t="s">
        <v>9930</v>
      </c>
      <c r="C2043" s="198">
        <v>45202</v>
      </c>
      <c r="D2043" t="s">
        <v>38500</v>
      </c>
      <c r="E2043">
        <v>40.159999999999997</v>
      </c>
    </row>
    <row r="2044" spans="1:5">
      <c r="A2044" s="193" t="s">
        <v>28793</v>
      </c>
      <c r="B2044" s="198" t="s">
        <v>9942</v>
      </c>
      <c r="C2044" s="198">
        <v>45202</v>
      </c>
      <c r="D2044" t="s">
        <v>38500</v>
      </c>
      <c r="E2044">
        <v>19.84</v>
      </c>
    </row>
    <row r="2045" spans="1:5">
      <c r="A2045" s="193" t="s">
        <v>28788</v>
      </c>
      <c r="B2045" s="198" t="s">
        <v>9943</v>
      </c>
      <c r="C2045" s="198">
        <v>45202</v>
      </c>
      <c r="D2045" t="s">
        <v>38500</v>
      </c>
      <c r="E2045">
        <v>0.82</v>
      </c>
    </row>
    <row r="2046" spans="1:5">
      <c r="A2046" s="193" t="s">
        <v>28930</v>
      </c>
      <c r="B2046" s="198" t="s">
        <v>9809</v>
      </c>
      <c r="C2046" s="198">
        <v>45202</v>
      </c>
      <c r="D2046" t="s">
        <v>38520</v>
      </c>
      <c r="E2046">
        <v>0.86</v>
      </c>
    </row>
    <row r="2047" spans="1:5">
      <c r="A2047" s="193" t="s">
        <v>28929</v>
      </c>
      <c r="B2047" s="198" t="s">
        <v>9810</v>
      </c>
      <c r="C2047" s="198">
        <v>45202</v>
      </c>
      <c r="D2047" t="s">
        <v>38520</v>
      </c>
      <c r="E2047">
        <v>10.09</v>
      </c>
    </row>
    <row r="2048" spans="1:5">
      <c r="A2048" s="193" t="s">
        <v>27809</v>
      </c>
      <c r="B2048" s="198" t="s">
        <v>5046</v>
      </c>
      <c r="C2048" s="198">
        <v>45202</v>
      </c>
      <c r="D2048" t="s">
        <v>38368</v>
      </c>
      <c r="E2048">
        <v>4.87</v>
      </c>
    </row>
    <row r="2049" spans="1:5">
      <c r="A2049" s="193" t="s">
        <v>27811</v>
      </c>
      <c r="B2049" s="198" t="s">
        <v>5044</v>
      </c>
      <c r="C2049" s="198">
        <v>45202</v>
      </c>
      <c r="D2049" t="s">
        <v>38368</v>
      </c>
      <c r="E2049">
        <v>13.95</v>
      </c>
    </row>
    <row r="2050" spans="1:5">
      <c r="A2050" s="193" t="s">
        <v>27810</v>
      </c>
      <c r="B2050" s="198" t="s">
        <v>5045</v>
      </c>
      <c r="C2050" s="198">
        <v>45202</v>
      </c>
      <c r="D2050" t="s">
        <v>38368</v>
      </c>
      <c r="E2050">
        <v>22.33</v>
      </c>
    </row>
    <row r="2051" spans="1:5">
      <c r="A2051" s="193" t="s">
        <v>28934</v>
      </c>
      <c r="B2051" s="198" t="s">
        <v>11111</v>
      </c>
      <c r="C2051" s="198">
        <v>45201</v>
      </c>
      <c r="D2051" t="s">
        <v>38521</v>
      </c>
      <c r="E2051">
        <v>25.99</v>
      </c>
    </row>
    <row r="2052" spans="1:5">
      <c r="A2052" s="193" t="s">
        <v>28931</v>
      </c>
      <c r="B2052" s="198" t="s">
        <v>8599</v>
      </c>
      <c r="C2052" s="198">
        <v>45201</v>
      </c>
      <c r="D2052" t="s">
        <v>38521</v>
      </c>
      <c r="E2052">
        <v>10.199999999999999</v>
      </c>
    </row>
    <row r="2053" spans="1:5">
      <c r="A2053" s="193" t="s">
        <v>28932</v>
      </c>
      <c r="B2053" s="198" t="s">
        <v>8598</v>
      </c>
      <c r="C2053" s="198">
        <v>45201</v>
      </c>
      <c r="D2053" t="s">
        <v>38521</v>
      </c>
      <c r="E2053">
        <v>72</v>
      </c>
    </row>
    <row r="2054" spans="1:5">
      <c r="A2054" s="193" t="s">
        <v>27775</v>
      </c>
      <c r="B2054" s="198" t="s">
        <v>10865</v>
      </c>
      <c r="C2054" s="198">
        <v>45201</v>
      </c>
      <c r="D2054" t="s">
        <v>38361</v>
      </c>
      <c r="E2054">
        <v>10.95</v>
      </c>
    </row>
    <row r="2055" spans="1:5">
      <c r="A2055" s="193" t="s">
        <v>27998</v>
      </c>
      <c r="B2055" s="198" t="s">
        <v>9012</v>
      </c>
      <c r="C2055" s="198">
        <v>45201</v>
      </c>
      <c r="D2055" t="s">
        <v>38361</v>
      </c>
      <c r="E2055">
        <v>11.38</v>
      </c>
    </row>
    <row r="2056" spans="1:5">
      <c r="A2056" s="193" t="s">
        <v>28933</v>
      </c>
      <c r="B2056" s="198" t="s">
        <v>8597</v>
      </c>
      <c r="C2056" s="198">
        <v>45201</v>
      </c>
      <c r="D2056" t="s">
        <v>38521</v>
      </c>
      <c r="E2056">
        <v>0.78</v>
      </c>
    </row>
    <row r="2057" spans="1:5">
      <c r="A2057" s="193" t="s">
        <v>28011</v>
      </c>
      <c r="B2057" s="198" t="s">
        <v>8755</v>
      </c>
      <c r="C2057" s="198">
        <v>45201</v>
      </c>
      <c r="D2057" t="s">
        <v>38361</v>
      </c>
      <c r="E2057">
        <v>4.5</v>
      </c>
    </row>
    <row r="2058" spans="1:5">
      <c r="A2058" s="193" t="s">
        <v>27779</v>
      </c>
      <c r="B2058" s="198" t="s">
        <v>10751</v>
      </c>
      <c r="C2058" s="198">
        <v>45201</v>
      </c>
      <c r="D2058" t="s">
        <v>38361</v>
      </c>
      <c r="E2058">
        <v>40.950000000000003</v>
      </c>
    </row>
    <row r="2059" spans="1:5">
      <c r="A2059" s="193" t="s">
        <v>27809</v>
      </c>
      <c r="B2059" s="198" t="s">
        <v>5046</v>
      </c>
      <c r="C2059" s="198">
        <v>45201</v>
      </c>
      <c r="D2059" t="s">
        <v>38368</v>
      </c>
      <c r="E2059">
        <v>10.95</v>
      </c>
    </row>
    <row r="2060" spans="1:5">
      <c r="A2060" s="193" t="s">
        <v>28747</v>
      </c>
      <c r="B2060" s="198" t="s">
        <v>4981</v>
      </c>
      <c r="C2060" s="198">
        <v>45201</v>
      </c>
      <c r="D2060" t="s">
        <v>38368</v>
      </c>
      <c r="E2060">
        <v>135.36000000000001</v>
      </c>
    </row>
    <row r="2061" spans="1:5">
      <c r="A2061" s="193" t="s">
        <v>15601</v>
      </c>
      <c r="B2061" s="198" t="s">
        <v>5047</v>
      </c>
      <c r="C2061" s="198">
        <v>45201</v>
      </c>
      <c r="D2061" t="s">
        <v>38368</v>
      </c>
      <c r="E2061">
        <v>0.5</v>
      </c>
    </row>
    <row r="2062" spans="1:5">
      <c r="A2062" s="193" t="s">
        <v>27804</v>
      </c>
      <c r="B2062" s="198" t="s">
        <v>5036</v>
      </c>
      <c r="C2062" s="198">
        <v>45201</v>
      </c>
      <c r="D2062" t="s">
        <v>38368</v>
      </c>
      <c r="E2062">
        <v>4.46</v>
      </c>
    </row>
    <row r="2063" spans="1:5">
      <c r="A2063" s="193" t="s">
        <v>27804</v>
      </c>
      <c r="B2063" s="198" t="s">
        <v>5036</v>
      </c>
      <c r="C2063" s="198">
        <v>45201</v>
      </c>
      <c r="D2063" t="s">
        <v>38368</v>
      </c>
      <c r="E2063">
        <v>23.17</v>
      </c>
    </row>
    <row r="2064" spans="1:5">
      <c r="A2064" s="193" t="s">
        <v>15616</v>
      </c>
      <c r="B2064" s="198" t="s">
        <v>5053</v>
      </c>
      <c r="C2064" s="198">
        <v>45201</v>
      </c>
      <c r="D2064" t="s">
        <v>38368</v>
      </c>
      <c r="E2064">
        <v>10</v>
      </c>
    </row>
    <row r="2065" spans="1:5">
      <c r="A2065" s="193" t="s">
        <v>27811</v>
      </c>
      <c r="B2065" s="198" t="s">
        <v>5044</v>
      </c>
      <c r="C2065" s="198">
        <v>45201</v>
      </c>
      <c r="D2065" t="s">
        <v>38368</v>
      </c>
      <c r="E2065">
        <v>13.08</v>
      </c>
    </row>
    <row r="2066" spans="1:5">
      <c r="A2066" s="193" t="s">
        <v>28642</v>
      </c>
      <c r="B2066" s="198" t="s">
        <v>8007</v>
      </c>
      <c r="C2066" s="198">
        <v>45201</v>
      </c>
      <c r="D2066" t="s">
        <v>38466</v>
      </c>
      <c r="E2066">
        <v>5.7</v>
      </c>
    </row>
    <row r="2067" spans="1:5">
      <c r="A2067" s="193" t="s">
        <v>27807</v>
      </c>
      <c r="B2067" s="198" t="s">
        <v>5056</v>
      </c>
      <c r="C2067" s="198">
        <v>45201</v>
      </c>
      <c r="D2067" t="s">
        <v>38368</v>
      </c>
      <c r="E2067">
        <v>3.93</v>
      </c>
    </row>
    <row r="2068" spans="1:5">
      <c r="A2068" s="193" t="s">
        <v>27810</v>
      </c>
      <c r="B2068" s="198" t="s">
        <v>5045</v>
      </c>
      <c r="C2068" s="198">
        <v>45201</v>
      </c>
      <c r="D2068" t="s">
        <v>38368</v>
      </c>
      <c r="E2068">
        <v>38.9</v>
      </c>
    </row>
    <row r="2069" spans="1:5">
      <c r="A2069" s="193" t="s">
        <v>27803</v>
      </c>
      <c r="B2069" s="198" t="s">
        <v>27371</v>
      </c>
      <c r="C2069" s="198">
        <v>45200</v>
      </c>
      <c r="D2069" t="s">
        <v>38359</v>
      </c>
      <c r="E2069">
        <v>21.75</v>
      </c>
    </row>
    <row r="2070" spans="1:5">
      <c r="A2070" s="193" t="s">
        <v>28936</v>
      </c>
      <c r="B2070" s="198" t="s">
        <v>8826</v>
      </c>
      <c r="C2070" s="198">
        <v>45200</v>
      </c>
      <c r="D2070" t="s">
        <v>38522</v>
      </c>
      <c r="E2070">
        <v>10.95</v>
      </c>
    </row>
    <row r="2071" spans="1:5">
      <c r="A2071" s="193" t="s">
        <v>28129</v>
      </c>
      <c r="B2071" s="198" t="s">
        <v>5424</v>
      </c>
      <c r="C2071" s="198">
        <v>45200</v>
      </c>
      <c r="D2071" t="s">
        <v>38359</v>
      </c>
      <c r="E2071">
        <v>32.659999999999997</v>
      </c>
    </row>
    <row r="2072" spans="1:5">
      <c r="A2072" s="193" t="s">
        <v>22416</v>
      </c>
      <c r="B2072" s="198" t="s">
        <v>5429</v>
      </c>
      <c r="C2072" s="198">
        <v>45200</v>
      </c>
      <c r="D2072" t="s">
        <v>38359</v>
      </c>
      <c r="E2072">
        <v>11.99</v>
      </c>
    </row>
    <row r="2073" spans="1:5">
      <c r="A2073" s="193" t="s">
        <v>28129</v>
      </c>
      <c r="B2073" s="198" t="s">
        <v>5424</v>
      </c>
      <c r="C2073" s="198">
        <v>45200</v>
      </c>
      <c r="D2073" t="s">
        <v>38359</v>
      </c>
      <c r="E2073">
        <v>6.65</v>
      </c>
    </row>
    <row r="2074" spans="1:5">
      <c r="A2074" s="193" t="s">
        <v>22416</v>
      </c>
      <c r="B2074" s="198" t="s">
        <v>5429</v>
      </c>
      <c r="C2074" s="198">
        <v>45200</v>
      </c>
      <c r="D2074" t="s">
        <v>38523</v>
      </c>
      <c r="E2074">
        <v>27.36</v>
      </c>
    </row>
    <row r="2075" spans="1:5">
      <c r="A2075" s="193" t="s">
        <v>28935</v>
      </c>
      <c r="B2075" s="198" t="s">
        <v>7410</v>
      </c>
      <c r="C2075" s="198">
        <v>45200</v>
      </c>
      <c r="D2075" t="s">
        <v>38359</v>
      </c>
      <c r="E2075">
        <v>9.25</v>
      </c>
    </row>
    <row r="2076" spans="1:5">
      <c r="A2076" s="193" t="s">
        <v>28129</v>
      </c>
      <c r="B2076" s="198" t="s">
        <v>5424</v>
      </c>
      <c r="C2076" s="198">
        <v>45200</v>
      </c>
      <c r="D2076" t="s">
        <v>38523</v>
      </c>
      <c r="E2076">
        <v>7.6</v>
      </c>
    </row>
    <row r="2077" spans="1:5">
      <c r="A2077" s="193" t="s">
        <v>28937</v>
      </c>
      <c r="B2077" s="198" t="s">
        <v>6523</v>
      </c>
      <c r="C2077" s="198">
        <v>45200</v>
      </c>
      <c r="D2077" t="s">
        <v>38359</v>
      </c>
      <c r="E2077">
        <v>23.86</v>
      </c>
    </row>
    <row r="2078" spans="1:5">
      <c r="A2078" s="193" t="s">
        <v>28864</v>
      </c>
      <c r="B2078" s="198" t="s">
        <v>5423</v>
      </c>
      <c r="C2078" s="198">
        <v>45200</v>
      </c>
      <c r="D2078" t="s">
        <v>38522</v>
      </c>
      <c r="E2078">
        <v>12.59</v>
      </c>
    </row>
    <row r="2079" spans="1:5">
      <c r="A2079" s="193" t="s">
        <v>28221</v>
      </c>
      <c r="B2079" s="198" t="s">
        <v>4984</v>
      </c>
      <c r="C2079" s="198">
        <v>45200</v>
      </c>
      <c r="D2079" t="s">
        <v>38522</v>
      </c>
      <c r="E2079">
        <v>11.95</v>
      </c>
    </row>
    <row r="2080" spans="1:5">
      <c r="A2080" s="193" t="s">
        <v>28864</v>
      </c>
      <c r="B2080" s="198" t="s">
        <v>5423</v>
      </c>
      <c r="C2080" s="198">
        <v>45200</v>
      </c>
      <c r="D2080" t="s">
        <v>38359</v>
      </c>
      <c r="E2080">
        <v>24.44</v>
      </c>
    </row>
    <row r="2081" spans="1:5">
      <c r="A2081" s="193" t="s">
        <v>28864</v>
      </c>
      <c r="B2081" s="198" t="s">
        <v>5423</v>
      </c>
      <c r="C2081" s="198">
        <v>45200</v>
      </c>
      <c r="D2081" t="s">
        <v>38359</v>
      </c>
      <c r="E2081">
        <v>2.08</v>
      </c>
    </row>
    <row r="2082" spans="1:5">
      <c r="A2082" s="193" t="s">
        <v>27872</v>
      </c>
      <c r="B2082" s="198" t="s">
        <v>8984</v>
      </c>
      <c r="C2082" s="198">
        <v>45199</v>
      </c>
      <c r="D2082" t="s">
        <v>38379</v>
      </c>
      <c r="E2082">
        <v>36.5</v>
      </c>
    </row>
    <row r="2083" spans="1:5">
      <c r="A2083" s="193" t="s">
        <v>28226</v>
      </c>
      <c r="B2083" s="198" t="s">
        <v>8182</v>
      </c>
      <c r="C2083" s="198">
        <v>45199</v>
      </c>
      <c r="D2083" t="s">
        <v>38379</v>
      </c>
      <c r="E2083">
        <v>45.43</v>
      </c>
    </row>
    <row r="2084" spans="1:5">
      <c r="A2084" s="193" t="s">
        <v>28213</v>
      </c>
      <c r="B2084" s="198" t="s">
        <v>7091</v>
      </c>
      <c r="C2084" s="198">
        <v>45199</v>
      </c>
      <c r="D2084" t="s">
        <v>38379</v>
      </c>
      <c r="E2084">
        <v>4.2699999999999996</v>
      </c>
    </row>
    <row r="2085" spans="1:5">
      <c r="A2085" s="193" t="s">
        <v>28211</v>
      </c>
      <c r="B2085" s="198" t="s">
        <v>6694</v>
      </c>
      <c r="C2085" s="198">
        <v>45199</v>
      </c>
      <c r="D2085" t="s">
        <v>38379</v>
      </c>
      <c r="E2085">
        <v>7.47</v>
      </c>
    </row>
    <row r="2086" spans="1:5">
      <c r="A2086" s="193" t="s">
        <v>28605</v>
      </c>
      <c r="B2086" s="198" t="s">
        <v>6695</v>
      </c>
      <c r="C2086" s="198">
        <v>45199</v>
      </c>
      <c r="D2086" t="s">
        <v>38379</v>
      </c>
      <c r="E2086">
        <v>5</v>
      </c>
    </row>
    <row r="2087" spans="1:5">
      <c r="A2087" s="193" t="s">
        <v>27866</v>
      </c>
      <c r="B2087" s="198" t="s">
        <v>7881</v>
      </c>
      <c r="C2087" s="198">
        <v>45199</v>
      </c>
      <c r="D2087" t="s">
        <v>38379</v>
      </c>
      <c r="E2087">
        <v>34.9</v>
      </c>
    </row>
    <row r="2088" spans="1:5">
      <c r="A2088" s="193" t="s">
        <v>28081</v>
      </c>
      <c r="B2088" s="198" t="s">
        <v>8269</v>
      </c>
      <c r="C2088" s="198">
        <v>45198</v>
      </c>
      <c r="D2088" t="s">
        <v>38415</v>
      </c>
      <c r="E2088">
        <v>12</v>
      </c>
    </row>
    <row r="2089" spans="1:5">
      <c r="A2089" s="193" t="s">
        <v>28941</v>
      </c>
      <c r="B2089" s="198" t="s">
        <v>10011</v>
      </c>
      <c r="C2089" s="198">
        <v>45198</v>
      </c>
      <c r="D2089" t="s">
        <v>38398</v>
      </c>
      <c r="E2089">
        <v>0</v>
      </c>
    </row>
    <row r="2090" spans="1:5">
      <c r="A2090" s="193" t="s">
        <v>28008</v>
      </c>
      <c r="B2090" s="198" t="s">
        <v>10004</v>
      </c>
      <c r="C2090" s="198">
        <v>45198</v>
      </c>
      <c r="D2090" t="s">
        <v>38398</v>
      </c>
      <c r="E2090">
        <v>21.45</v>
      </c>
    </row>
    <row r="2091" spans="1:5">
      <c r="A2091" s="193" t="s">
        <v>28005</v>
      </c>
      <c r="B2091" s="198" t="s">
        <v>10003</v>
      </c>
      <c r="C2091" s="198">
        <v>45198</v>
      </c>
      <c r="D2091" t="s">
        <v>38398</v>
      </c>
      <c r="E2091">
        <v>8.27</v>
      </c>
    </row>
    <row r="2092" spans="1:5">
      <c r="A2092" s="193" t="s">
        <v>28945</v>
      </c>
      <c r="B2092" s="198" t="s">
        <v>11140</v>
      </c>
      <c r="C2092" s="198">
        <v>45198</v>
      </c>
      <c r="D2092" t="s">
        <v>38398</v>
      </c>
      <c r="E2092">
        <v>2.85</v>
      </c>
    </row>
    <row r="2093" spans="1:5">
      <c r="A2093" s="193" t="s">
        <v>28199</v>
      </c>
      <c r="B2093" s="198" t="s">
        <v>10579</v>
      </c>
      <c r="C2093" s="198">
        <v>45198</v>
      </c>
      <c r="D2093" t="s">
        <v>38428</v>
      </c>
      <c r="E2093">
        <v>18.96</v>
      </c>
    </row>
    <row r="2094" spans="1:5">
      <c r="A2094" s="193" t="s">
        <v>28942</v>
      </c>
      <c r="B2094" s="198" t="s">
        <v>9939</v>
      </c>
      <c r="C2094" s="198">
        <v>45198</v>
      </c>
      <c r="D2094" t="s">
        <v>38411</v>
      </c>
      <c r="E2094">
        <v>23.01</v>
      </c>
    </row>
    <row r="2095" spans="1:5">
      <c r="A2095" s="193" t="s">
        <v>28938</v>
      </c>
      <c r="B2095" s="198" t="s">
        <v>10656</v>
      </c>
      <c r="C2095" s="198">
        <v>45198</v>
      </c>
      <c r="D2095" t="s">
        <v>38398</v>
      </c>
      <c r="E2095">
        <v>9.5</v>
      </c>
    </row>
    <row r="2096" spans="1:5">
      <c r="A2096" s="193" t="s">
        <v>28939</v>
      </c>
      <c r="B2096" s="198" t="s">
        <v>10972</v>
      </c>
      <c r="C2096" s="198">
        <v>45198</v>
      </c>
      <c r="D2096" t="s">
        <v>38398</v>
      </c>
      <c r="E2096">
        <v>196.72</v>
      </c>
    </row>
    <row r="2097" spans="1:5">
      <c r="A2097" s="193" t="s">
        <v>28579</v>
      </c>
      <c r="B2097" s="198" t="s">
        <v>11114</v>
      </c>
      <c r="C2097" s="198">
        <v>45198</v>
      </c>
      <c r="D2097" t="s">
        <v>38372</v>
      </c>
      <c r="E2097">
        <v>4.83</v>
      </c>
    </row>
    <row r="2098" spans="1:5">
      <c r="A2098" s="193" t="s">
        <v>27991</v>
      </c>
      <c r="B2098" s="198" t="s">
        <v>10971</v>
      </c>
      <c r="C2098" s="198">
        <v>45198</v>
      </c>
      <c r="D2098" t="s">
        <v>38398</v>
      </c>
      <c r="E2098">
        <v>0.68</v>
      </c>
    </row>
    <row r="2099" spans="1:5">
      <c r="A2099" s="193" t="s">
        <v>28070</v>
      </c>
      <c r="B2099" s="198" t="s">
        <v>9941</v>
      </c>
      <c r="C2099" s="198">
        <v>45198</v>
      </c>
      <c r="D2099" t="s">
        <v>38411</v>
      </c>
      <c r="E2099">
        <v>8.99</v>
      </c>
    </row>
    <row r="2100" spans="1:5">
      <c r="A2100" s="193" t="s">
        <v>28829</v>
      </c>
      <c r="B2100" s="198" t="s">
        <v>11329</v>
      </c>
      <c r="C2100" s="198">
        <v>45198</v>
      </c>
      <c r="D2100" t="s">
        <v>38372</v>
      </c>
      <c r="E2100">
        <v>10.18</v>
      </c>
    </row>
    <row r="2101" spans="1:5">
      <c r="A2101" s="193" t="s">
        <v>28748</v>
      </c>
      <c r="B2101" s="198" t="s">
        <v>10578</v>
      </c>
      <c r="C2101" s="198">
        <v>45198</v>
      </c>
      <c r="D2101" t="s">
        <v>38428</v>
      </c>
      <c r="E2101">
        <v>12.89</v>
      </c>
    </row>
    <row r="2102" spans="1:5">
      <c r="A2102" s="193" t="s">
        <v>28201</v>
      </c>
      <c r="B2102" s="198" t="s">
        <v>10393</v>
      </c>
      <c r="C2102" s="198">
        <v>45198</v>
      </c>
      <c r="D2102" t="s">
        <v>38428</v>
      </c>
      <c r="E2102">
        <v>23.47</v>
      </c>
    </row>
    <row r="2103" spans="1:5">
      <c r="A2103" s="193" t="s">
        <v>27999</v>
      </c>
      <c r="B2103" s="198" t="s">
        <v>11374</v>
      </c>
      <c r="C2103" s="198">
        <v>45198</v>
      </c>
      <c r="D2103" t="s">
        <v>38398</v>
      </c>
      <c r="E2103">
        <v>5.7</v>
      </c>
    </row>
    <row r="2104" spans="1:5">
      <c r="A2104" s="193" t="s">
        <v>28487</v>
      </c>
      <c r="B2104" s="198" t="s">
        <v>10201</v>
      </c>
      <c r="C2104" s="198">
        <v>45198</v>
      </c>
      <c r="D2104" t="s">
        <v>38411</v>
      </c>
      <c r="E2104">
        <v>7.76</v>
      </c>
    </row>
    <row r="2105" spans="1:5">
      <c r="A2105" s="193" t="s">
        <v>28944</v>
      </c>
      <c r="B2105" s="198" t="s">
        <v>11365</v>
      </c>
      <c r="C2105" s="198">
        <v>45198</v>
      </c>
      <c r="D2105" t="s">
        <v>38411</v>
      </c>
      <c r="E2105">
        <v>0.62</v>
      </c>
    </row>
    <row r="2106" spans="1:5">
      <c r="A2106" s="193" t="s">
        <v>28007</v>
      </c>
      <c r="B2106" s="198" t="s">
        <v>10776</v>
      </c>
      <c r="C2106" s="198">
        <v>45198</v>
      </c>
      <c r="D2106" t="s">
        <v>38398</v>
      </c>
      <c r="E2106">
        <v>4.91</v>
      </c>
    </row>
    <row r="2107" spans="1:5">
      <c r="A2107" s="193" t="s">
        <v>27813</v>
      </c>
      <c r="B2107" s="198" t="s">
        <v>8247</v>
      </c>
      <c r="C2107" s="198">
        <v>45198</v>
      </c>
      <c r="D2107" t="s">
        <v>38372</v>
      </c>
      <c r="E2107">
        <v>2.84</v>
      </c>
    </row>
    <row r="2108" spans="1:5">
      <c r="A2108" s="193" t="s">
        <v>28065</v>
      </c>
      <c r="B2108" s="198" t="s">
        <v>9938</v>
      </c>
      <c r="C2108" s="198">
        <v>45198</v>
      </c>
      <c r="D2108" t="s">
        <v>38411</v>
      </c>
      <c r="E2108">
        <v>0.73</v>
      </c>
    </row>
    <row r="2109" spans="1:5">
      <c r="A2109" s="193" t="s">
        <v>28943</v>
      </c>
      <c r="B2109" s="198" t="s">
        <v>11375</v>
      </c>
      <c r="C2109" s="198">
        <v>45198</v>
      </c>
      <c r="D2109" t="s">
        <v>38398</v>
      </c>
      <c r="E2109">
        <v>204.92</v>
      </c>
    </row>
    <row r="2110" spans="1:5">
      <c r="A2110" s="193" t="s">
        <v>27815</v>
      </c>
      <c r="B2110" s="198" t="s">
        <v>8283</v>
      </c>
      <c r="C2110" s="198">
        <v>45198</v>
      </c>
      <c r="D2110" t="s">
        <v>38372</v>
      </c>
      <c r="E2110">
        <v>13.11</v>
      </c>
    </row>
    <row r="2111" spans="1:5">
      <c r="A2111" s="193" t="s">
        <v>28553</v>
      </c>
      <c r="B2111" s="198" t="s">
        <v>10394</v>
      </c>
      <c r="C2111" s="198">
        <v>45198</v>
      </c>
      <c r="D2111" t="s">
        <v>38428</v>
      </c>
      <c r="E2111">
        <v>54.38</v>
      </c>
    </row>
    <row r="2112" spans="1:5">
      <c r="A2112" s="193" t="s">
        <v>27992</v>
      </c>
      <c r="B2112" s="198" t="s">
        <v>10454</v>
      </c>
      <c r="C2112" s="198">
        <v>45198</v>
      </c>
      <c r="D2112" t="s">
        <v>38398</v>
      </c>
      <c r="E2112">
        <v>1.02</v>
      </c>
    </row>
    <row r="2113" spans="1:5">
      <c r="A2113" s="193" t="s">
        <v>28940</v>
      </c>
      <c r="B2113" s="198" t="s">
        <v>10313</v>
      </c>
      <c r="C2113" s="198">
        <v>45198</v>
      </c>
      <c r="D2113" t="s">
        <v>38398</v>
      </c>
      <c r="E2113">
        <v>13.18</v>
      </c>
    </row>
    <row r="2114" spans="1:5">
      <c r="A2114" s="193" t="s">
        <v>27994</v>
      </c>
      <c r="B2114" s="198" t="s">
        <v>18200</v>
      </c>
      <c r="C2114" s="198">
        <v>45198</v>
      </c>
      <c r="D2114" t="s">
        <v>38398</v>
      </c>
      <c r="E2114">
        <v>3.95</v>
      </c>
    </row>
    <row r="2115" spans="1:5">
      <c r="A2115" s="193" t="s">
        <v>28552</v>
      </c>
      <c r="B2115" s="198" t="s">
        <v>5309</v>
      </c>
      <c r="C2115" s="198">
        <v>45198</v>
      </c>
      <c r="D2115" t="s">
        <v>38428</v>
      </c>
      <c r="E2115">
        <v>11.5</v>
      </c>
    </row>
    <row r="2116" spans="1:5">
      <c r="A2116" s="193" t="s">
        <v>28255</v>
      </c>
      <c r="B2116" s="198" t="s">
        <v>10884</v>
      </c>
      <c r="C2116" s="198">
        <v>45197</v>
      </c>
      <c r="D2116" t="s">
        <v>38432</v>
      </c>
      <c r="E2116">
        <v>5.74</v>
      </c>
    </row>
    <row r="2117" spans="1:5">
      <c r="A2117" s="193" t="s">
        <v>28266</v>
      </c>
      <c r="B2117" s="198" t="s">
        <v>8818</v>
      </c>
      <c r="C2117" s="198">
        <v>45197</v>
      </c>
      <c r="D2117" t="s">
        <v>38435</v>
      </c>
      <c r="E2117">
        <v>55.81</v>
      </c>
    </row>
    <row r="2118" spans="1:5">
      <c r="A2118" s="193" t="s">
        <v>28259</v>
      </c>
      <c r="B2118" s="198" t="s">
        <v>10885</v>
      </c>
      <c r="C2118" s="198">
        <v>45197</v>
      </c>
      <c r="D2118" t="s">
        <v>38432</v>
      </c>
      <c r="E2118">
        <v>0.68</v>
      </c>
    </row>
    <row r="2119" spans="1:5">
      <c r="A2119" s="193" t="s">
        <v>28262</v>
      </c>
      <c r="B2119" s="198" t="s">
        <v>8816</v>
      </c>
      <c r="C2119" s="198">
        <v>45197</v>
      </c>
      <c r="D2119" t="s">
        <v>38435</v>
      </c>
      <c r="E2119">
        <v>0.53</v>
      </c>
    </row>
    <row r="2120" spans="1:5">
      <c r="A2120" s="193" t="s">
        <v>28257</v>
      </c>
      <c r="B2120" s="198" t="s">
        <v>10886</v>
      </c>
      <c r="C2120" s="198">
        <v>45197</v>
      </c>
      <c r="D2120" t="s">
        <v>38432</v>
      </c>
      <c r="E2120">
        <v>15.64</v>
      </c>
    </row>
    <row r="2121" spans="1:5">
      <c r="A2121" s="193" t="s">
        <v>28260</v>
      </c>
      <c r="B2121" s="198" t="s">
        <v>8814</v>
      </c>
      <c r="C2121" s="198">
        <v>45197</v>
      </c>
      <c r="D2121" t="s">
        <v>38435</v>
      </c>
      <c r="E2121">
        <v>34.5</v>
      </c>
    </row>
    <row r="2122" spans="1:5">
      <c r="A2122" s="193" t="s">
        <v>28623</v>
      </c>
      <c r="B2122" s="198" t="s">
        <v>18217</v>
      </c>
      <c r="C2122" s="198">
        <v>45197</v>
      </c>
      <c r="D2122" t="s">
        <v>38485</v>
      </c>
      <c r="E2122">
        <v>24.88</v>
      </c>
    </row>
    <row r="2123" spans="1:5">
      <c r="A2123" s="193" t="s">
        <v>28263</v>
      </c>
      <c r="B2123" s="198" t="s">
        <v>10913</v>
      </c>
      <c r="C2123" s="198">
        <v>45197</v>
      </c>
      <c r="D2123" t="s">
        <v>38435</v>
      </c>
      <c r="E2123">
        <v>16.75</v>
      </c>
    </row>
    <row r="2124" spans="1:5">
      <c r="A2124" s="193" t="s">
        <v>28256</v>
      </c>
      <c r="B2124" s="198" t="s">
        <v>10882</v>
      </c>
      <c r="C2124" s="198">
        <v>45197</v>
      </c>
      <c r="D2124" t="s">
        <v>38432</v>
      </c>
      <c r="E2124">
        <v>50</v>
      </c>
    </row>
    <row r="2125" spans="1:5">
      <c r="A2125" s="193" t="s">
        <v>28618</v>
      </c>
      <c r="B2125" s="198" t="s">
        <v>27468</v>
      </c>
      <c r="C2125" s="198">
        <v>45197</v>
      </c>
      <c r="D2125" t="s">
        <v>38485</v>
      </c>
      <c r="E2125">
        <v>26.57</v>
      </c>
    </row>
    <row r="2126" spans="1:5">
      <c r="A2126" s="193" t="s">
        <v>28946</v>
      </c>
      <c r="B2126" s="198" t="s">
        <v>27468</v>
      </c>
      <c r="C2126" s="198">
        <v>45197</v>
      </c>
      <c r="D2126" t="s">
        <v>38485</v>
      </c>
      <c r="E2126">
        <v>9.9499999999999993</v>
      </c>
    </row>
    <row r="2127" spans="1:5">
      <c r="A2127" s="193" t="s">
        <v>28017</v>
      </c>
      <c r="B2127" s="198" t="s">
        <v>11002</v>
      </c>
      <c r="C2127" s="198">
        <v>45196</v>
      </c>
      <c r="D2127" t="s">
        <v>38405</v>
      </c>
      <c r="E2127">
        <v>1.53</v>
      </c>
    </row>
    <row r="2128" spans="1:5">
      <c r="A2128" s="193" t="s">
        <v>28120</v>
      </c>
      <c r="B2128" s="198" t="s">
        <v>11372</v>
      </c>
      <c r="C2128" s="198">
        <v>45196</v>
      </c>
      <c r="D2128" t="s">
        <v>38375</v>
      </c>
      <c r="E2128">
        <v>12.29</v>
      </c>
    </row>
    <row r="2129" spans="1:5">
      <c r="A2129" s="193" t="s">
        <v>28119</v>
      </c>
      <c r="B2129" s="198" t="s">
        <v>11373</v>
      </c>
      <c r="C2129" s="198">
        <v>45196</v>
      </c>
      <c r="D2129" t="s">
        <v>38375</v>
      </c>
      <c r="E2129">
        <v>17.100000000000001</v>
      </c>
    </row>
    <row r="2130" spans="1:5">
      <c r="A2130" s="193" t="s">
        <v>15682</v>
      </c>
      <c r="B2130" s="198" t="s">
        <v>9277</v>
      </c>
      <c r="C2130" s="198">
        <v>45196</v>
      </c>
      <c r="D2130" t="s">
        <v>38375</v>
      </c>
      <c r="E2130">
        <v>27.65</v>
      </c>
    </row>
    <row r="2131" spans="1:5">
      <c r="A2131" s="193" t="s">
        <v>28118</v>
      </c>
      <c r="B2131" s="198" t="s">
        <v>11217</v>
      </c>
      <c r="C2131" s="198">
        <v>45196</v>
      </c>
      <c r="D2131" t="s">
        <v>38375</v>
      </c>
      <c r="E2131">
        <v>11.89</v>
      </c>
    </row>
    <row r="2132" spans="1:5">
      <c r="A2132" s="193" t="s">
        <v>28948</v>
      </c>
      <c r="B2132" s="198" t="s">
        <v>10610</v>
      </c>
      <c r="C2132" s="198">
        <v>45196</v>
      </c>
      <c r="D2132" t="s">
        <v>38375</v>
      </c>
      <c r="E2132">
        <v>261.52999999999997</v>
      </c>
    </row>
    <row r="2133" spans="1:5">
      <c r="A2133" s="193" t="s">
        <v>27825</v>
      </c>
      <c r="B2133" s="198" t="s">
        <v>10609</v>
      </c>
      <c r="C2133" s="198">
        <v>45196</v>
      </c>
      <c r="D2133" t="s">
        <v>38375</v>
      </c>
      <c r="E2133">
        <v>17.600000000000001</v>
      </c>
    </row>
    <row r="2134" spans="1:5">
      <c r="A2134" s="193" t="s">
        <v>28600</v>
      </c>
      <c r="B2134" s="198" t="s">
        <v>10611</v>
      </c>
      <c r="C2134" s="198">
        <v>45196</v>
      </c>
      <c r="D2134" t="s">
        <v>38375</v>
      </c>
      <c r="E2134">
        <v>40.9</v>
      </c>
    </row>
    <row r="2135" spans="1:5">
      <c r="A2135" s="193" t="s">
        <v>28530</v>
      </c>
      <c r="B2135" s="198" t="s">
        <v>5181</v>
      </c>
      <c r="C2135" s="198">
        <v>45196</v>
      </c>
      <c r="D2135" t="s">
        <v>38400</v>
      </c>
      <c r="E2135">
        <v>26.51</v>
      </c>
    </row>
    <row r="2136" spans="1:5">
      <c r="A2136" s="193" t="s">
        <v>28947</v>
      </c>
      <c r="B2136" s="198" t="s">
        <v>7217</v>
      </c>
      <c r="C2136" s="198">
        <v>45196</v>
      </c>
      <c r="D2136" t="s">
        <v>38375</v>
      </c>
      <c r="E2136">
        <v>4.18</v>
      </c>
    </row>
    <row r="2137" spans="1:5">
      <c r="A2137" s="193" t="s">
        <v>27993</v>
      </c>
      <c r="B2137" s="198" t="s">
        <v>5340</v>
      </c>
      <c r="C2137" s="198">
        <v>45196</v>
      </c>
      <c r="D2137" t="s">
        <v>38400</v>
      </c>
      <c r="E2137">
        <v>22</v>
      </c>
    </row>
    <row r="2138" spans="1:5">
      <c r="A2138" s="193" t="s">
        <v>28072</v>
      </c>
      <c r="B2138" s="198" t="s">
        <v>5246</v>
      </c>
      <c r="C2138" s="198">
        <v>45196</v>
      </c>
      <c r="D2138" t="s">
        <v>38400</v>
      </c>
      <c r="E2138">
        <v>0.55000000000000004</v>
      </c>
    </row>
    <row r="2139" spans="1:5">
      <c r="A2139" s="193" t="s">
        <v>12093</v>
      </c>
      <c r="B2139" s="198" t="s">
        <v>7903</v>
      </c>
      <c r="C2139" s="198">
        <v>45196</v>
      </c>
      <c r="D2139" t="s">
        <v>38375</v>
      </c>
      <c r="E2139">
        <v>23.33</v>
      </c>
    </row>
    <row r="2140" spans="1:5">
      <c r="A2140" s="193" t="s">
        <v>12499</v>
      </c>
      <c r="B2140" s="198" t="s">
        <v>5646</v>
      </c>
      <c r="C2140" s="198">
        <v>45196</v>
      </c>
      <c r="D2140" t="s">
        <v>38391</v>
      </c>
      <c r="E2140">
        <v>2.5</v>
      </c>
    </row>
    <row r="2141" spans="1:5">
      <c r="A2141" s="193" t="s">
        <v>28539</v>
      </c>
      <c r="B2141" s="198" t="s">
        <v>6034</v>
      </c>
      <c r="C2141" s="198">
        <v>45196</v>
      </c>
      <c r="D2141" t="s">
        <v>38400</v>
      </c>
      <c r="E2141">
        <v>6.03</v>
      </c>
    </row>
    <row r="2142" spans="1:5">
      <c r="A2142" s="193" t="s">
        <v>28114</v>
      </c>
      <c r="B2142" s="198" t="s">
        <v>7180</v>
      </c>
      <c r="C2142" s="198">
        <v>45196</v>
      </c>
      <c r="D2142" t="s">
        <v>38375</v>
      </c>
      <c r="E2142">
        <v>32.159999999999997</v>
      </c>
    </row>
    <row r="2143" spans="1:5">
      <c r="A2143" s="193" t="s">
        <v>28347</v>
      </c>
      <c r="B2143" s="198" t="s">
        <v>5136</v>
      </c>
      <c r="C2143" s="198">
        <v>45196</v>
      </c>
      <c r="D2143" t="s">
        <v>38400</v>
      </c>
      <c r="E2143">
        <v>1.1499999999999999</v>
      </c>
    </row>
    <row r="2144" spans="1:5">
      <c r="A2144" s="193" t="s">
        <v>28533</v>
      </c>
      <c r="B2144" s="198" t="s">
        <v>5344</v>
      </c>
      <c r="C2144" s="198">
        <v>45196</v>
      </c>
      <c r="D2144" t="s">
        <v>38400</v>
      </c>
      <c r="E2144">
        <v>0.69</v>
      </c>
    </row>
    <row r="2145" spans="1:5">
      <c r="A2145" s="193" t="s">
        <v>28531</v>
      </c>
      <c r="B2145" s="198" t="s">
        <v>5240</v>
      </c>
      <c r="C2145" s="198">
        <v>45196</v>
      </c>
      <c r="D2145" t="s">
        <v>38400</v>
      </c>
      <c r="E2145">
        <v>4.12</v>
      </c>
    </row>
    <row r="2146" spans="1:5">
      <c r="A2146" s="193" t="s">
        <v>28185</v>
      </c>
      <c r="B2146" s="198" t="s">
        <v>6213</v>
      </c>
      <c r="C2146" s="198">
        <v>45196</v>
      </c>
      <c r="D2146" t="s">
        <v>38400</v>
      </c>
      <c r="E2146">
        <v>14.87</v>
      </c>
    </row>
    <row r="2147" spans="1:5">
      <c r="A2147" s="193" t="s">
        <v>28110</v>
      </c>
      <c r="B2147" s="198" t="s">
        <v>5291</v>
      </c>
      <c r="C2147" s="198">
        <v>45196</v>
      </c>
      <c r="D2147" t="s">
        <v>38375</v>
      </c>
      <c r="E2147">
        <v>5.74</v>
      </c>
    </row>
    <row r="2148" spans="1:5">
      <c r="A2148" s="193" t="s">
        <v>17813</v>
      </c>
      <c r="B2148" s="198" t="s">
        <v>5540</v>
      </c>
      <c r="C2148" s="198">
        <v>45196</v>
      </c>
      <c r="D2148" t="s">
        <v>38400</v>
      </c>
      <c r="E2148">
        <v>21.76</v>
      </c>
    </row>
    <row r="2149" spans="1:5">
      <c r="A2149" s="193" t="s">
        <v>28529</v>
      </c>
      <c r="B2149" s="198" t="s">
        <v>6395</v>
      </c>
      <c r="C2149" s="198">
        <v>45196</v>
      </c>
      <c r="D2149" t="s">
        <v>38400</v>
      </c>
      <c r="E2149">
        <v>9.36</v>
      </c>
    </row>
    <row r="2150" spans="1:5">
      <c r="A2150" s="193" t="s">
        <v>28541</v>
      </c>
      <c r="B2150" s="198" t="s">
        <v>6313</v>
      </c>
      <c r="C2150" s="198">
        <v>45196</v>
      </c>
      <c r="D2150" t="s">
        <v>38400</v>
      </c>
      <c r="E2150">
        <v>19.95</v>
      </c>
    </row>
    <row r="2151" spans="1:5">
      <c r="A2151" s="193" t="s">
        <v>28536</v>
      </c>
      <c r="B2151" s="198" t="s">
        <v>5745</v>
      </c>
      <c r="C2151" s="198">
        <v>45196</v>
      </c>
      <c r="D2151" t="s">
        <v>38400</v>
      </c>
      <c r="E2151">
        <v>7.42</v>
      </c>
    </row>
    <row r="2152" spans="1:5">
      <c r="A2152" s="193" t="s">
        <v>12986</v>
      </c>
      <c r="B2152" s="198" t="s">
        <v>5355</v>
      </c>
      <c r="C2152" s="198">
        <v>45196</v>
      </c>
      <c r="D2152" t="s">
        <v>38400</v>
      </c>
      <c r="E2152">
        <v>0.55000000000000004</v>
      </c>
    </row>
    <row r="2153" spans="1:5">
      <c r="A2153" s="193" t="s">
        <v>28016</v>
      </c>
      <c r="B2153" s="198" t="s">
        <v>6276</v>
      </c>
      <c r="C2153" s="198">
        <v>45196</v>
      </c>
      <c r="D2153" t="s">
        <v>38400</v>
      </c>
      <c r="E2153">
        <v>0.38</v>
      </c>
    </row>
    <row r="2154" spans="1:5">
      <c r="A2154" s="193" t="s">
        <v>28534</v>
      </c>
      <c r="B2154" s="198" t="s">
        <v>6212</v>
      </c>
      <c r="C2154" s="198">
        <v>45196</v>
      </c>
      <c r="D2154" t="s">
        <v>38400</v>
      </c>
      <c r="E2154">
        <v>0</v>
      </c>
    </row>
    <row r="2155" spans="1:5">
      <c r="A2155" s="193" t="s">
        <v>28018</v>
      </c>
      <c r="B2155" s="198" t="s">
        <v>6310</v>
      </c>
      <c r="C2155" s="198">
        <v>45196</v>
      </c>
      <c r="D2155" t="s">
        <v>38400</v>
      </c>
      <c r="E2155">
        <v>0.76</v>
      </c>
    </row>
    <row r="2156" spans="1:5">
      <c r="A2156" s="193" t="s">
        <v>27828</v>
      </c>
      <c r="B2156" s="198" t="s">
        <v>7155</v>
      </c>
      <c r="C2156" s="198">
        <v>45196</v>
      </c>
      <c r="D2156" t="s">
        <v>38375</v>
      </c>
      <c r="E2156">
        <v>9.5</v>
      </c>
    </row>
    <row r="2157" spans="1:5">
      <c r="A2157" s="193" t="s">
        <v>28042</v>
      </c>
      <c r="B2157" s="198" t="s">
        <v>5744</v>
      </c>
      <c r="C2157" s="198">
        <v>45196</v>
      </c>
      <c r="D2157" t="s">
        <v>38400</v>
      </c>
      <c r="E2157">
        <v>0</v>
      </c>
    </row>
    <row r="2158" spans="1:5">
      <c r="A2158" s="193" t="s">
        <v>27859</v>
      </c>
      <c r="B2158" s="198" t="s">
        <v>5826</v>
      </c>
      <c r="C2158" s="198">
        <v>45196</v>
      </c>
      <c r="D2158" t="s">
        <v>38400</v>
      </c>
      <c r="E2158">
        <v>34.9</v>
      </c>
    </row>
    <row r="2159" spans="1:5">
      <c r="A2159" s="193" t="s">
        <v>28293</v>
      </c>
      <c r="B2159" s="198" t="s">
        <v>6103</v>
      </c>
      <c r="C2159" s="198">
        <v>45196</v>
      </c>
      <c r="D2159" t="s">
        <v>38388</v>
      </c>
      <c r="E2159">
        <v>12.3</v>
      </c>
    </row>
    <row r="2160" spans="1:5">
      <c r="A2160" s="193" t="s">
        <v>28071</v>
      </c>
      <c r="B2160" s="198" t="s">
        <v>6309</v>
      </c>
      <c r="C2160" s="198">
        <v>45196</v>
      </c>
      <c r="D2160" t="s">
        <v>38400</v>
      </c>
      <c r="E2160">
        <v>0.6</v>
      </c>
    </row>
    <row r="2161" spans="1:5">
      <c r="A2161" s="193" t="s">
        <v>28542</v>
      </c>
      <c r="B2161" s="198" t="s">
        <v>6391</v>
      </c>
      <c r="C2161" s="198">
        <v>45196</v>
      </c>
      <c r="D2161" t="s">
        <v>38400</v>
      </c>
      <c r="E2161">
        <v>18.53</v>
      </c>
    </row>
    <row r="2162" spans="1:5">
      <c r="A2162" s="193" t="s">
        <v>28953</v>
      </c>
      <c r="B2162" s="198" t="s">
        <v>11338</v>
      </c>
      <c r="C2162" s="198">
        <v>45195</v>
      </c>
      <c r="D2162" t="s">
        <v>38524</v>
      </c>
      <c r="E2162">
        <v>7.6</v>
      </c>
    </row>
    <row r="2163" spans="1:5">
      <c r="A2163" s="193" t="s">
        <v>28952</v>
      </c>
      <c r="B2163" s="198" t="s">
        <v>11336</v>
      </c>
      <c r="C2163" s="198">
        <v>45195</v>
      </c>
      <c r="D2163" t="s">
        <v>38524</v>
      </c>
      <c r="E2163">
        <v>0.63</v>
      </c>
    </row>
    <row r="2164" spans="1:5">
      <c r="A2164" s="193" t="s">
        <v>28951</v>
      </c>
      <c r="B2164" s="198" t="s">
        <v>11335</v>
      </c>
      <c r="C2164" s="198">
        <v>45195</v>
      </c>
      <c r="D2164" t="s">
        <v>38524</v>
      </c>
      <c r="E2164">
        <v>0.89</v>
      </c>
    </row>
    <row r="2165" spans="1:5">
      <c r="A2165" s="193" t="s">
        <v>28950</v>
      </c>
      <c r="B2165" s="198" t="s">
        <v>11334</v>
      </c>
      <c r="C2165" s="198">
        <v>45195</v>
      </c>
      <c r="D2165" t="s">
        <v>38524</v>
      </c>
      <c r="E2165">
        <v>44</v>
      </c>
    </row>
    <row r="2166" spans="1:5">
      <c r="A2166" s="193" t="s">
        <v>28955</v>
      </c>
      <c r="B2166" s="198" t="s">
        <v>11341</v>
      </c>
      <c r="C2166" s="198">
        <v>45195</v>
      </c>
      <c r="D2166" t="s">
        <v>38524</v>
      </c>
      <c r="E2166">
        <v>33.72</v>
      </c>
    </row>
    <row r="2167" spans="1:5">
      <c r="A2167" s="193" t="s">
        <v>27808</v>
      </c>
      <c r="B2167" s="198" t="s">
        <v>11306</v>
      </c>
      <c r="C2167" s="198">
        <v>45195</v>
      </c>
      <c r="D2167" t="s">
        <v>38359</v>
      </c>
      <c r="E2167">
        <v>45.08</v>
      </c>
    </row>
    <row r="2168" spans="1:5">
      <c r="A2168" s="193" t="s">
        <v>28954</v>
      </c>
      <c r="B2168" s="198" t="s">
        <v>11340</v>
      </c>
      <c r="C2168" s="198">
        <v>45195</v>
      </c>
      <c r="D2168" t="s">
        <v>38524</v>
      </c>
      <c r="E2168">
        <v>9.1</v>
      </c>
    </row>
    <row r="2169" spans="1:5">
      <c r="A2169" s="193" t="s">
        <v>28956</v>
      </c>
      <c r="B2169" s="198" t="s">
        <v>11337</v>
      </c>
      <c r="C2169" s="198">
        <v>45195</v>
      </c>
      <c r="D2169" t="s">
        <v>38524</v>
      </c>
      <c r="E2169">
        <v>8.4600000000000009</v>
      </c>
    </row>
    <row r="2170" spans="1:5">
      <c r="A2170" s="193" t="s">
        <v>28949</v>
      </c>
      <c r="B2170" s="198" t="s">
        <v>11339</v>
      </c>
      <c r="C2170" s="198">
        <v>45195</v>
      </c>
      <c r="D2170" t="s">
        <v>38524</v>
      </c>
      <c r="E2170">
        <v>9.24</v>
      </c>
    </row>
    <row r="2171" spans="1:5">
      <c r="A2171" s="193" t="s">
        <v>27931</v>
      </c>
      <c r="B2171" s="198" t="s">
        <v>5016</v>
      </c>
      <c r="C2171" s="198">
        <v>45195</v>
      </c>
      <c r="D2171" t="s">
        <v>38359</v>
      </c>
      <c r="E2171">
        <v>11.39</v>
      </c>
    </row>
    <row r="2172" spans="1:5">
      <c r="A2172" s="193" t="s">
        <v>28083</v>
      </c>
      <c r="B2172" s="198" t="s">
        <v>5918</v>
      </c>
      <c r="C2172" s="198">
        <v>45195</v>
      </c>
      <c r="D2172" t="s">
        <v>38399</v>
      </c>
      <c r="E2172">
        <v>7.03</v>
      </c>
    </row>
    <row r="2173" spans="1:5">
      <c r="A2173" s="193" t="s">
        <v>27790</v>
      </c>
      <c r="B2173" s="198" t="s">
        <v>5032</v>
      </c>
      <c r="C2173" s="198">
        <v>45195</v>
      </c>
      <c r="D2173" t="s">
        <v>38359</v>
      </c>
      <c r="E2173">
        <v>8.2100000000000009</v>
      </c>
    </row>
    <row r="2174" spans="1:5">
      <c r="A2174" s="193" t="s">
        <v>27790</v>
      </c>
      <c r="B2174" s="198" t="s">
        <v>5032</v>
      </c>
      <c r="C2174" s="198">
        <v>45195</v>
      </c>
      <c r="D2174" t="s">
        <v>38359</v>
      </c>
      <c r="E2174">
        <v>16.75</v>
      </c>
    </row>
    <row r="2175" spans="1:5">
      <c r="A2175" s="193" t="s">
        <v>28382</v>
      </c>
      <c r="B2175" s="198" t="s">
        <v>5033</v>
      </c>
      <c r="C2175" s="198">
        <v>45195</v>
      </c>
      <c r="D2175" t="s">
        <v>38359</v>
      </c>
      <c r="E2175">
        <v>4.43</v>
      </c>
    </row>
    <row r="2176" spans="1:5">
      <c r="A2176" s="193" t="s">
        <v>28560</v>
      </c>
      <c r="B2176" s="198" t="s">
        <v>6178</v>
      </c>
      <c r="C2176" s="198">
        <v>45194</v>
      </c>
      <c r="D2176" t="s">
        <v>38479</v>
      </c>
      <c r="E2176">
        <v>17.75</v>
      </c>
    </row>
    <row r="2177" spans="1:5">
      <c r="A2177" s="193" t="s">
        <v>28558</v>
      </c>
      <c r="B2177" s="198" t="s">
        <v>6179</v>
      </c>
      <c r="C2177" s="198">
        <v>45194</v>
      </c>
      <c r="D2177" t="s">
        <v>38479</v>
      </c>
      <c r="E2177">
        <v>210.98</v>
      </c>
    </row>
    <row r="2178" spans="1:5">
      <c r="A2178" s="193" t="s">
        <v>28566</v>
      </c>
      <c r="B2178" s="198" t="s">
        <v>6397</v>
      </c>
      <c r="C2178" s="198">
        <v>45194</v>
      </c>
      <c r="D2178" t="s">
        <v>38479</v>
      </c>
      <c r="E2178">
        <v>12.89</v>
      </c>
    </row>
    <row r="2179" spans="1:5">
      <c r="A2179" s="193" t="s">
        <v>28957</v>
      </c>
      <c r="B2179" s="198" t="s">
        <v>6065</v>
      </c>
      <c r="C2179" s="198">
        <v>45194</v>
      </c>
      <c r="D2179" t="s">
        <v>38479</v>
      </c>
      <c r="E2179">
        <v>34.9</v>
      </c>
    </row>
    <row r="2180" spans="1:5">
      <c r="A2180" s="193" t="s">
        <v>28958</v>
      </c>
      <c r="B2180" s="198" t="s">
        <v>10775</v>
      </c>
      <c r="C2180" s="198">
        <v>45192</v>
      </c>
      <c r="D2180" t="s">
        <v>38450</v>
      </c>
      <c r="E2180">
        <v>45.9</v>
      </c>
    </row>
    <row r="2181" spans="1:5">
      <c r="A2181" s="193" t="s">
        <v>28733</v>
      </c>
      <c r="B2181" s="198" t="s">
        <v>10753</v>
      </c>
      <c r="C2181" s="198">
        <v>45191</v>
      </c>
      <c r="D2181" t="s">
        <v>38493</v>
      </c>
      <c r="E2181">
        <v>9.27</v>
      </c>
    </row>
    <row r="2182" spans="1:5">
      <c r="A2182" s="193" t="s">
        <v>27779</v>
      </c>
      <c r="B2182" s="198" t="s">
        <v>10751</v>
      </c>
      <c r="C2182" s="198">
        <v>45191</v>
      </c>
      <c r="D2182" t="s">
        <v>38361</v>
      </c>
      <c r="E2182">
        <v>10.8</v>
      </c>
    </row>
    <row r="2183" spans="1:5">
      <c r="A2183" s="193" t="s">
        <v>27998</v>
      </c>
      <c r="B2183" s="198" t="s">
        <v>9012</v>
      </c>
      <c r="C2183" s="198">
        <v>45191</v>
      </c>
      <c r="D2183" t="s">
        <v>38361</v>
      </c>
      <c r="E2183">
        <v>10.72</v>
      </c>
    </row>
    <row r="2184" spans="1:5">
      <c r="A2184" s="193" t="s">
        <v>28011</v>
      </c>
      <c r="B2184" s="198" t="s">
        <v>8755</v>
      </c>
      <c r="C2184" s="198">
        <v>45191</v>
      </c>
      <c r="D2184" t="s">
        <v>38361</v>
      </c>
      <c r="E2184">
        <v>5.7</v>
      </c>
    </row>
    <row r="2185" spans="1:5">
      <c r="A2185" s="193" t="s">
        <v>27807</v>
      </c>
      <c r="B2185" s="198" t="s">
        <v>5056</v>
      </c>
      <c r="C2185" s="198">
        <v>45191</v>
      </c>
      <c r="D2185" t="s">
        <v>38368</v>
      </c>
      <c r="E2185">
        <v>6.66</v>
      </c>
    </row>
    <row r="2186" spans="1:5">
      <c r="A2186" s="193" t="s">
        <v>27809</v>
      </c>
      <c r="B2186" s="198" t="s">
        <v>5046</v>
      </c>
      <c r="C2186" s="198">
        <v>45191</v>
      </c>
      <c r="D2186" t="s">
        <v>38368</v>
      </c>
      <c r="E2186">
        <v>17.29</v>
      </c>
    </row>
    <row r="2187" spans="1:5">
      <c r="A2187" s="193" t="s">
        <v>27929</v>
      </c>
      <c r="B2187" s="198" t="s">
        <v>5487</v>
      </c>
      <c r="C2187" s="198">
        <v>45191</v>
      </c>
      <c r="D2187" t="s">
        <v>38525</v>
      </c>
      <c r="E2187">
        <v>11.19</v>
      </c>
    </row>
    <row r="2188" spans="1:5">
      <c r="A2188" s="193" t="s">
        <v>27809</v>
      </c>
      <c r="B2188" s="198" t="s">
        <v>5046</v>
      </c>
      <c r="C2188" s="198">
        <v>45191</v>
      </c>
      <c r="D2188" t="s">
        <v>38368</v>
      </c>
      <c r="E2188">
        <v>1.19</v>
      </c>
    </row>
    <row r="2189" spans="1:5">
      <c r="A2189" s="193" t="s">
        <v>27809</v>
      </c>
      <c r="B2189" s="198" t="s">
        <v>5046</v>
      </c>
      <c r="C2189" s="198">
        <v>45191</v>
      </c>
      <c r="D2189" t="s">
        <v>38368</v>
      </c>
      <c r="E2189">
        <v>7.61</v>
      </c>
    </row>
    <row r="2190" spans="1:5">
      <c r="A2190" s="193" t="s">
        <v>27867</v>
      </c>
      <c r="B2190" s="198" t="s">
        <v>5310</v>
      </c>
      <c r="C2190" s="198">
        <v>45191</v>
      </c>
      <c r="D2190" t="s">
        <v>38525</v>
      </c>
      <c r="E2190">
        <v>34.9</v>
      </c>
    </row>
    <row r="2191" spans="1:5">
      <c r="A2191" s="193" t="s">
        <v>28079</v>
      </c>
      <c r="B2191" s="198" t="s">
        <v>5055</v>
      </c>
      <c r="C2191" s="198">
        <v>45191</v>
      </c>
      <c r="D2191" t="s">
        <v>38368</v>
      </c>
      <c r="E2191">
        <v>23.33</v>
      </c>
    </row>
    <row r="2192" spans="1:5">
      <c r="A2192" s="193" t="s">
        <v>27805</v>
      </c>
      <c r="B2192" s="198" t="s">
        <v>5008</v>
      </c>
      <c r="C2192" s="198">
        <v>45191</v>
      </c>
      <c r="D2192" t="s">
        <v>38368</v>
      </c>
      <c r="E2192">
        <v>8.9499999999999993</v>
      </c>
    </row>
    <row r="2193" spans="1:5">
      <c r="A2193" s="193" t="s">
        <v>28292</v>
      </c>
      <c r="B2193" s="198" t="s">
        <v>6057</v>
      </c>
      <c r="C2193" s="198">
        <v>45191</v>
      </c>
      <c r="D2193" t="s">
        <v>38525</v>
      </c>
      <c r="E2193">
        <v>3.1</v>
      </c>
    </row>
    <row r="2194" spans="1:5">
      <c r="A2194" s="193" t="s">
        <v>28959</v>
      </c>
      <c r="B2194" s="198" t="s">
        <v>5292</v>
      </c>
      <c r="C2194" s="198">
        <v>45191</v>
      </c>
      <c r="D2194" t="s">
        <v>38525</v>
      </c>
      <c r="E2194">
        <v>10.5</v>
      </c>
    </row>
    <row r="2195" spans="1:5">
      <c r="A2195" s="193" t="s">
        <v>15601</v>
      </c>
      <c r="B2195" s="198" t="s">
        <v>5047</v>
      </c>
      <c r="C2195" s="198">
        <v>45191</v>
      </c>
      <c r="D2195" t="s">
        <v>38368</v>
      </c>
      <c r="E2195">
        <v>2.15</v>
      </c>
    </row>
    <row r="2196" spans="1:5">
      <c r="A2196" s="193" t="s">
        <v>15601</v>
      </c>
      <c r="B2196" s="198" t="s">
        <v>5047</v>
      </c>
      <c r="C2196" s="198">
        <v>45191</v>
      </c>
      <c r="D2196" t="s">
        <v>38368</v>
      </c>
      <c r="E2196">
        <v>46.15</v>
      </c>
    </row>
    <row r="2197" spans="1:5">
      <c r="A2197" s="193" t="s">
        <v>15616</v>
      </c>
      <c r="B2197" s="198" t="s">
        <v>5053</v>
      </c>
      <c r="C2197" s="198">
        <v>45191</v>
      </c>
      <c r="D2197" t="s">
        <v>38368</v>
      </c>
      <c r="E2197">
        <v>44.99</v>
      </c>
    </row>
    <row r="2198" spans="1:5">
      <c r="A2198" s="193" t="s">
        <v>15616</v>
      </c>
      <c r="B2198" s="198" t="s">
        <v>5053</v>
      </c>
      <c r="C2198" s="198">
        <v>45191</v>
      </c>
      <c r="D2198" t="s">
        <v>38368</v>
      </c>
      <c r="E2198">
        <v>13.11</v>
      </c>
    </row>
    <row r="2199" spans="1:5">
      <c r="A2199" s="193" t="s">
        <v>27804</v>
      </c>
      <c r="B2199" s="198" t="s">
        <v>5036</v>
      </c>
      <c r="C2199" s="198">
        <v>45191</v>
      </c>
      <c r="D2199" t="s">
        <v>38368</v>
      </c>
      <c r="E2199">
        <v>46.5</v>
      </c>
    </row>
    <row r="2200" spans="1:5">
      <c r="A2200" s="193" t="s">
        <v>27868</v>
      </c>
      <c r="B2200" s="198" t="s">
        <v>6056</v>
      </c>
      <c r="C2200" s="198">
        <v>45191</v>
      </c>
      <c r="D2200" t="s">
        <v>38525</v>
      </c>
      <c r="E2200">
        <v>5.35</v>
      </c>
    </row>
    <row r="2201" spans="1:5">
      <c r="A2201" s="193" t="s">
        <v>28219</v>
      </c>
      <c r="B2201" s="198" t="s">
        <v>6055</v>
      </c>
      <c r="C2201" s="198">
        <v>45191</v>
      </c>
      <c r="D2201" t="s">
        <v>38525</v>
      </c>
      <c r="E2201">
        <v>4.5599999999999996</v>
      </c>
    </row>
    <row r="2202" spans="1:5">
      <c r="A2202" s="193" t="s">
        <v>27810</v>
      </c>
      <c r="B2202" s="198" t="s">
        <v>5045</v>
      </c>
      <c r="C2202" s="198">
        <v>45191</v>
      </c>
      <c r="D2202" t="s">
        <v>38368</v>
      </c>
      <c r="E2202">
        <v>13.1</v>
      </c>
    </row>
    <row r="2203" spans="1:5">
      <c r="A2203" s="193" t="s">
        <v>27810</v>
      </c>
      <c r="B2203" s="198" t="s">
        <v>5045</v>
      </c>
      <c r="C2203" s="198">
        <v>45191</v>
      </c>
      <c r="D2203" t="s">
        <v>38368</v>
      </c>
      <c r="E2203">
        <v>6.97</v>
      </c>
    </row>
    <row r="2204" spans="1:5">
      <c r="A2204" s="193" t="s">
        <v>27804</v>
      </c>
      <c r="B2204" s="198" t="s">
        <v>5036</v>
      </c>
      <c r="C2204" s="198">
        <v>45191</v>
      </c>
      <c r="D2204" t="s">
        <v>38368</v>
      </c>
      <c r="E2204">
        <v>8</v>
      </c>
    </row>
    <row r="2205" spans="1:5">
      <c r="A2205" s="193" t="s">
        <v>27810</v>
      </c>
      <c r="B2205" s="198" t="s">
        <v>5045</v>
      </c>
      <c r="C2205" s="198">
        <v>45191</v>
      </c>
      <c r="D2205" t="s">
        <v>38368</v>
      </c>
      <c r="E2205">
        <v>44</v>
      </c>
    </row>
    <row r="2206" spans="1:5">
      <c r="A2206" s="193" t="s">
        <v>28747</v>
      </c>
      <c r="B2206" s="198" t="s">
        <v>4981</v>
      </c>
      <c r="C2206" s="198">
        <v>45191</v>
      </c>
      <c r="D2206" t="s">
        <v>38368</v>
      </c>
      <c r="E2206">
        <v>172.13</v>
      </c>
    </row>
    <row r="2207" spans="1:5">
      <c r="A2207" s="193" t="s">
        <v>27811</v>
      </c>
      <c r="B2207" s="198" t="s">
        <v>5044</v>
      </c>
      <c r="C2207" s="198">
        <v>45191</v>
      </c>
      <c r="D2207" t="s">
        <v>38368</v>
      </c>
      <c r="E2207">
        <v>1.61</v>
      </c>
    </row>
    <row r="2208" spans="1:5">
      <c r="A2208" s="193" t="s">
        <v>27811</v>
      </c>
      <c r="B2208" s="198" t="s">
        <v>5044</v>
      </c>
      <c r="C2208" s="198">
        <v>45191</v>
      </c>
      <c r="D2208" t="s">
        <v>38368</v>
      </c>
      <c r="E2208">
        <v>12.89</v>
      </c>
    </row>
    <row r="2209" spans="1:5">
      <c r="A2209" s="193" t="s">
        <v>28964</v>
      </c>
      <c r="B2209" s="198" t="s">
        <v>10336</v>
      </c>
      <c r="C2209" s="198">
        <v>45190</v>
      </c>
      <c r="D2209" t="s">
        <v>38396</v>
      </c>
      <c r="E2209">
        <v>221.81</v>
      </c>
    </row>
    <row r="2210" spans="1:5">
      <c r="A2210" s="193" t="s">
        <v>28963</v>
      </c>
      <c r="B2210" s="198" t="s">
        <v>10337</v>
      </c>
      <c r="C2210" s="198">
        <v>45190</v>
      </c>
      <c r="D2210" t="s">
        <v>38396</v>
      </c>
      <c r="E2210">
        <v>3.54</v>
      </c>
    </row>
    <row r="2211" spans="1:5">
      <c r="A2211" s="193" t="s">
        <v>28588</v>
      </c>
      <c r="B2211" s="198" t="s">
        <v>27467</v>
      </c>
      <c r="C2211" s="198">
        <v>45190</v>
      </c>
      <c r="D2211" t="s">
        <v>38482</v>
      </c>
      <c r="E2211">
        <v>9.3000000000000007</v>
      </c>
    </row>
    <row r="2212" spans="1:5">
      <c r="A2212" s="193" t="s">
        <v>27949</v>
      </c>
      <c r="B2212" s="198" t="s">
        <v>11369</v>
      </c>
      <c r="C2212" s="198">
        <v>45190</v>
      </c>
      <c r="D2212" t="s">
        <v>38396</v>
      </c>
      <c r="E2212">
        <v>21.07</v>
      </c>
    </row>
    <row r="2213" spans="1:5">
      <c r="A2213" s="193" t="s">
        <v>27948</v>
      </c>
      <c r="B2213" s="198" t="s">
        <v>11368</v>
      </c>
      <c r="C2213" s="198">
        <v>45190</v>
      </c>
      <c r="D2213" t="s">
        <v>38396</v>
      </c>
      <c r="E2213">
        <v>15.06</v>
      </c>
    </row>
    <row r="2214" spans="1:5">
      <c r="A2214" s="193" t="s">
        <v>28970</v>
      </c>
      <c r="B2214" s="198" t="s">
        <v>11081</v>
      </c>
      <c r="C2214" s="198">
        <v>45190</v>
      </c>
      <c r="D2214" t="s">
        <v>38396</v>
      </c>
      <c r="E2214">
        <v>0.75</v>
      </c>
    </row>
    <row r="2215" spans="1:5">
      <c r="A2215" s="193" t="s">
        <v>28968</v>
      </c>
      <c r="B2215" s="198" t="s">
        <v>11366</v>
      </c>
      <c r="C2215" s="198">
        <v>45190</v>
      </c>
      <c r="D2215" t="s">
        <v>38396</v>
      </c>
      <c r="E2215">
        <v>1.1499999999999999</v>
      </c>
    </row>
    <row r="2216" spans="1:5">
      <c r="A2216" s="193" t="s">
        <v>28966</v>
      </c>
      <c r="B2216" s="198" t="s">
        <v>10785</v>
      </c>
      <c r="C2216" s="198">
        <v>45190</v>
      </c>
      <c r="D2216" t="s">
        <v>38396</v>
      </c>
      <c r="E2216">
        <v>0.34</v>
      </c>
    </row>
    <row r="2217" spans="1:5">
      <c r="A2217" s="193" t="s">
        <v>28962</v>
      </c>
      <c r="B2217" s="198" t="s">
        <v>10818</v>
      </c>
      <c r="C2217" s="198">
        <v>45190</v>
      </c>
      <c r="D2217" t="s">
        <v>38482</v>
      </c>
      <c r="E2217">
        <v>23.66</v>
      </c>
    </row>
    <row r="2218" spans="1:5">
      <c r="A2218" s="193" t="s">
        <v>28969</v>
      </c>
      <c r="B2218" s="198" t="s">
        <v>11082</v>
      </c>
      <c r="C2218" s="198">
        <v>45190</v>
      </c>
      <c r="D2218" t="s">
        <v>38396</v>
      </c>
      <c r="E2218">
        <v>19.5</v>
      </c>
    </row>
    <row r="2219" spans="1:5">
      <c r="A2219" s="193" t="s">
        <v>28967</v>
      </c>
      <c r="B2219" s="198" t="s">
        <v>11367</v>
      </c>
      <c r="C2219" s="198">
        <v>45190</v>
      </c>
      <c r="D2219" t="s">
        <v>38396</v>
      </c>
      <c r="E2219">
        <v>25.65</v>
      </c>
    </row>
    <row r="2220" spans="1:5">
      <c r="A2220" s="193" t="s">
        <v>28961</v>
      </c>
      <c r="B2220" s="198" t="s">
        <v>27497</v>
      </c>
      <c r="C2220" s="198">
        <v>45190</v>
      </c>
      <c r="D2220" t="s">
        <v>38482</v>
      </c>
      <c r="E2220">
        <v>5.44</v>
      </c>
    </row>
    <row r="2221" spans="1:5">
      <c r="A2221" s="193" t="s">
        <v>27875</v>
      </c>
      <c r="B2221" s="198" t="s">
        <v>18188</v>
      </c>
      <c r="C2221" s="198">
        <v>45190</v>
      </c>
      <c r="D2221" t="s">
        <v>38359</v>
      </c>
      <c r="E2221">
        <v>1.7</v>
      </c>
    </row>
    <row r="2222" spans="1:5">
      <c r="A2222" s="193" t="s">
        <v>28585</v>
      </c>
      <c r="B2222" s="198" t="s">
        <v>6981</v>
      </c>
      <c r="C2222" s="198">
        <v>45190</v>
      </c>
      <c r="D2222" t="s">
        <v>38482</v>
      </c>
      <c r="E2222">
        <v>7.58</v>
      </c>
    </row>
    <row r="2223" spans="1:5">
      <c r="A2223" s="193" t="s">
        <v>27955</v>
      </c>
      <c r="B2223" s="198" t="s">
        <v>6729</v>
      </c>
      <c r="C2223" s="198">
        <v>45190</v>
      </c>
      <c r="D2223" t="s">
        <v>38396</v>
      </c>
      <c r="E2223">
        <v>13.87</v>
      </c>
    </row>
    <row r="2224" spans="1:5">
      <c r="A2224" s="193" t="s">
        <v>27931</v>
      </c>
      <c r="B2224" s="198" t="s">
        <v>5016</v>
      </c>
      <c r="C2224" s="198">
        <v>45190</v>
      </c>
      <c r="D2224" t="s">
        <v>38359</v>
      </c>
      <c r="E2224">
        <v>4.13</v>
      </c>
    </row>
    <row r="2225" spans="1:5">
      <c r="A2225" s="193" t="s">
        <v>28960</v>
      </c>
      <c r="B2225" s="198" t="s">
        <v>6982</v>
      </c>
      <c r="C2225" s="198">
        <v>45190</v>
      </c>
      <c r="D2225" t="s">
        <v>38482</v>
      </c>
      <c r="E2225">
        <v>20.61</v>
      </c>
    </row>
    <row r="2226" spans="1:5">
      <c r="A2226" s="193" t="s">
        <v>27989</v>
      </c>
      <c r="B2226" s="198" t="s">
        <v>7775</v>
      </c>
      <c r="C2226" s="198">
        <v>45190</v>
      </c>
      <c r="D2226" t="s">
        <v>38396</v>
      </c>
      <c r="E2226">
        <v>50.51</v>
      </c>
    </row>
    <row r="2227" spans="1:5">
      <c r="A2227" s="193" t="s">
        <v>28965</v>
      </c>
      <c r="B2227" s="198" t="s">
        <v>27496</v>
      </c>
      <c r="C2227" s="198">
        <v>45190</v>
      </c>
      <c r="D2227" t="s">
        <v>38482</v>
      </c>
      <c r="E2227">
        <v>12.11</v>
      </c>
    </row>
    <row r="2228" spans="1:5">
      <c r="A2228" s="193" t="s">
        <v>28635</v>
      </c>
      <c r="B2228" s="198" t="s">
        <v>8486</v>
      </c>
      <c r="C2228" s="198">
        <v>45189</v>
      </c>
      <c r="D2228" t="s">
        <v>38388</v>
      </c>
      <c r="E2228">
        <v>45.9</v>
      </c>
    </row>
    <row r="2229" spans="1:5">
      <c r="A2229" s="193" t="s">
        <v>27861</v>
      </c>
      <c r="B2229" s="198" t="s">
        <v>8673</v>
      </c>
      <c r="C2229" s="198">
        <v>45189</v>
      </c>
      <c r="D2229" t="s">
        <v>38388</v>
      </c>
      <c r="E2229">
        <v>26.2</v>
      </c>
    </row>
    <row r="2230" spans="1:5">
      <c r="A2230" s="193" t="s">
        <v>28391</v>
      </c>
      <c r="B2230" s="198" t="s">
        <v>18208</v>
      </c>
      <c r="C2230" s="198">
        <v>45189</v>
      </c>
      <c r="D2230" t="s">
        <v>38370</v>
      </c>
      <c r="E2230">
        <v>38.4</v>
      </c>
    </row>
    <row r="2231" spans="1:5">
      <c r="A2231" s="193" t="s">
        <v>28972</v>
      </c>
      <c r="B2231" s="198" t="s">
        <v>10433</v>
      </c>
      <c r="C2231" s="198">
        <v>45189</v>
      </c>
      <c r="D2231" t="s">
        <v>38388</v>
      </c>
      <c r="E2231">
        <v>10.34</v>
      </c>
    </row>
    <row r="2232" spans="1:5">
      <c r="A2232" s="193" t="s">
        <v>28971</v>
      </c>
      <c r="B2232" s="198" t="s">
        <v>10745</v>
      </c>
      <c r="C2232" s="198">
        <v>45189</v>
      </c>
      <c r="D2232" t="s">
        <v>38381</v>
      </c>
      <c r="E2232">
        <v>8.1</v>
      </c>
    </row>
    <row r="2233" spans="1:5">
      <c r="A2233" s="193" t="s">
        <v>28811</v>
      </c>
      <c r="B2233" s="198" t="s">
        <v>5886</v>
      </c>
      <c r="C2233" s="198">
        <v>45189</v>
      </c>
      <c r="D2233" t="s">
        <v>38381</v>
      </c>
      <c r="E2233">
        <v>229.51</v>
      </c>
    </row>
    <row r="2234" spans="1:5">
      <c r="A2234" s="193" t="s">
        <v>28339</v>
      </c>
      <c r="B2234" s="198" t="s">
        <v>7219</v>
      </c>
      <c r="C2234" s="198">
        <v>45189</v>
      </c>
      <c r="D2234" t="s">
        <v>38370</v>
      </c>
      <c r="E2234">
        <v>220.49</v>
      </c>
    </row>
    <row r="2235" spans="1:5">
      <c r="A2235" s="193" t="s">
        <v>28254</v>
      </c>
      <c r="B2235" s="198" t="s">
        <v>5012</v>
      </c>
      <c r="C2235" s="198">
        <v>45189</v>
      </c>
      <c r="D2235" t="s">
        <v>38359</v>
      </c>
      <c r="E2235">
        <v>5.36</v>
      </c>
    </row>
    <row r="2236" spans="1:5">
      <c r="A2236" s="193" t="s">
        <v>27932</v>
      </c>
      <c r="B2236" s="198" t="s">
        <v>5028</v>
      </c>
      <c r="C2236" s="198">
        <v>45189</v>
      </c>
      <c r="D2236" t="s">
        <v>38359</v>
      </c>
      <c r="E2236">
        <v>0.35</v>
      </c>
    </row>
    <row r="2237" spans="1:5">
      <c r="A2237" s="193" t="s">
        <v>28426</v>
      </c>
      <c r="B2237" s="198" t="s">
        <v>5395</v>
      </c>
      <c r="C2237" s="198">
        <v>45189</v>
      </c>
      <c r="D2237" t="s">
        <v>38388</v>
      </c>
      <c r="E2237">
        <v>7.8</v>
      </c>
    </row>
    <row r="2238" spans="1:5">
      <c r="A2238" s="193" t="s">
        <v>27854</v>
      </c>
      <c r="B2238" s="198" t="s">
        <v>5396</v>
      </c>
      <c r="C2238" s="198">
        <v>45189</v>
      </c>
      <c r="D2238" t="s">
        <v>38388</v>
      </c>
      <c r="E2238">
        <v>5.36</v>
      </c>
    </row>
    <row r="2239" spans="1:5">
      <c r="A2239" s="193" t="s">
        <v>27806</v>
      </c>
      <c r="B2239" s="198" t="s">
        <v>5002</v>
      </c>
      <c r="C2239" s="198">
        <v>45189</v>
      </c>
      <c r="D2239" t="s">
        <v>38359</v>
      </c>
      <c r="E2239">
        <v>3.75</v>
      </c>
    </row>
    <row r="2240" spans="1:5">
      <c r="A2240" s="193" t="s">
        <v>28435</v>
      </c>
      <c r="B2240" s="198" t="s">
        <v>8807</v>
      </c>
      <c r="C2240" s="198">
        <v>45188</v>
      </c>
      <c r="D2240" t="s">
        <v>38462</v>
      </c>
      <c r="E2240">
        <v>5.83</v>
      </c>
    </row>
    <row r="2241" spans="1:5">
      <c r="A2241" s="193" t="s">
        <v>28982</v>
      </c>
      <c r="B2241" s="198" t="s">
        <v>11363</v>
      </c>
      <c r="C2241" s="198">
        <v>45188</v>
      </c>
      <c r="D2241" t="s">
        <v>38462</v>
      </c>
      <c r="E2241">
        <v>9.6</v>
      </c>
    </row>
    <row r="2242" spans="1:5">
      <c r="A2242" s="193" t="s">
        <v>28980</v>
      </c>
      <c r="B2242" s="198" t="s">
        <v>10652</v>
      </c>
      <c r="C2242" s="198">
        <v>45188</v>
      </c>
      <c r="D2242" t="s">
        <v>38462</v>
      </c>
      <c r="E2242">
        <v>0.8</v>
      </c>
    </row>
    <row r="2243" spans="1:5">
      <c r="A2243" s="193" t="s">
        <v>27803</v>
      </c>
      <c r="B2243" s="198" t="s">
        <v>27371</v>
      </c>
      <c r="C2243" s="198">
        <v>45188</v>
      </c>
      <c r="D2243" t="s">
        <v>38377</v>
      </c>
      <c r="E2243">
        <v>0.98</v>
      </c>
    </row>
    <row r="2244" spans="1:5">
      <c r="A2244" s="193" t="s">
        <v>28676</v>
      </c>
      <c r="B2244" s="198" t="s">
        <v>10203</v>
      </c>
      <c r="C2244" s="198">
        <v>45188</v>
      </c>
      <c r="D2244" t="s">
        <v>38377</v>
      </c>
      <c r="E2244">
        <v>2.08</v>
      </c>
    </row>
    <row r="2245" spans="1:5">
      <c r="A2245" s="193" t="s">
        <v>28973</v>
      </c>
      <c r="B2245" s="198" t="s">
        <v>8568</v>
      </c>
      <c r="C2245" s="198">
        <v>45188</v>
      </c>
      <c r="D2245" t="s">
        <v>38377</v>
      </c>
      <c r="E2245">
        <v>50.15</v>
      </c>
    </row>
    <row r="2246" spans="1:5">
      <c r="A2246" s="193" t="s">
        <v>28432</v>
      </c>
      <c r="B2246" s="198" t="s">
        <v>10923</v>
      </c>
      <c r="C2246" s="198">
        <v>45188</v>
      </c>
      <c r="D2246" t="s">
        <v>38462</v>
      </c>
      <c r="E2246">
        <v>3.29</v>
      </c>
    </row>
    <row r="2247" spans="1:5">
      <c r="A2247" s="193" t="s">
        <v>28430</v>
      </c>
      <c r="B2247" s="198" t="s">
        <v>8808</v>
      </c>
      <c r="C2247" s="198">
        <v>45188</v>
      </c>
      <c r="D2247" t="s">
        <v>38462</v>
      </c>
      <c r="E2247">
        <v>6.49</v>
      </c>
    </row>
    <row r="2248" spans="1:5">
      <c r="A2248" s="193" t="s">
        <v>28978</v>
      </c>
      <c r="B2248" s="198" t="s">
        <v>9236</v>
      </c>
      <c r="C2248" s="198">
        <v>45188</v>
      </c>
      <c r="D2248" t="s">
        <v>38377</v>
      </c>
      <c r="E2248">
        <v>7.03</v>
      </c>
    </row>
    <row r="2249" spans="1:5">
      <c r="A2249" s="193" t="s">
        <v>28975</v>
      </c>
      <c r="B2249" s="198" t="s">
        <v>8805</v>
      </c>
      <c r="C2249" s="198">
        <v>45188</v>
      </c>
      <c r="D2249" t="s">
        <v>38462</v>
      </c>
      <c r="E2249">
        <v>36.65</v>
      </c>
    </row>
    <row r="2250" spans="1:5">
      <c r="A2250" s="193" t="s">
        <v>28436</v>
      </c>
      <c r="B2250" s="198" t="s">
        <v>8804</v>
      </c>
      <c r="C2250" s="198">
        <v>45188</v>
      </c>
      <c r="D2250" t="s">
        <v>38462</v>
      </c>
      <c r="E2250">
        <v>0</v>
      </c>
    </row>
    <row r="2251" spans="1:5">
      <c r="A2251" s="193" t="s">
        <v>28979</v>
      </c>
      <c r="B2251" s="198" t="s">
        <v>10924</v>
      </c>
      <c r="C2251" s="198">
        <v>45188</v>
      </c>
      <c r="D2251" t="s">
        <v>38462</v>
      </c>
      <c r="E2251">
        <v>37.9</v>
      </c>
    </row>
    <row r="2252" spans="1:5">
      <c r="A2252" s="193" t="s">
        <v>28981</v>
      </c>
      <c r="B2252" s="198" t="s">
        <v>10926</v>
      </c>
      <c r="C2252" s="198">
        <v>45188</v>
      </c>
      <c r="D2252" t="s">
        <v>38462</v>
      </c>
      <c r="E2252">
        <v>45.56</v>
      </c>
    </row>
    <row r="2253" spans="1:5">
      <c r="A2253" s="193" t="s">
        <v>28433</v>
      </c>
      <c r="B2253" s="198" t="s">
        <v>9043</v>
      </c>
      <c r="C2253" s="198">
        <v>45188</v>
      </c>
      <c r="D2253" t="s">
        <v>38462</v>
      </c>
      <c r="E2253">
        <v>37.700000000000003</v>
      </c>
    </row>
    <row r="2254" spans="1:5">
      <c r="A2254" s="193" t="s">
        <v>28976</v>
      </c>
      <c r="B2254" s="198" t="s">
        <v>8812</v>
      </c>
      <c r="C2254" s="198">
        <v>45188</v>
      </c>
      <c r="D2254" t="s">
        <v>38462</v>
      </c>
      <c r="E2254">
        <v>7.02</v>
      </c>
    </row>
    <row r="2255" spans="1:5">
      <c r="A2255" s="193" t="s">
        <v>28983</v>
      </c>
      <c r="B2255" s="198" t="s">
        <v>11364</v>
      </c>
      <c r="C2255" s="198">
        <v>45188</v>
      </c>
      <c r="D2255" t="s">
        <v>38462</v>
      </c>
      <c r="E2255">
        <v>19.88</v>
      </c>
    </row>
    <row r="2256" spans="1:5">
      <c r="A2256" s="193" t="s">
        <v>28431</v>
      </c>
      <c r="B2256" s="198" t="s">
        <v>11362</v>
      </c>
      <c r="C2256" s="198">
        <v>45188</v>
      </c>
      <c r="D2256" t="s">
        <v>38462</v>
      </c>
      <c r="E2256">
        <v>26.43</v>
      </c>
    </row>
    <row r="2257" spans="1:5">
      <c r="A2257" s="193" t="s">
        <v>28434</v>
      </c>
      <c r="B2257" s="198" t="s">
        <v>11361</v>
      </c>
      <c r="C2257" s="198">
        <v>45188</v>
      </c>
      <c r="D2257" t="s">
        <v>38462</v>
      </c>
      <c r="E2257">
        <v>9.17</v>
      </c>
    </row>
    <row r="2258" spans="1:5">
      <c r="A2258" s="193" t="s">
        <v>28977</v>
      </c>
      <c r="B2258" s="198" t="s">
        <v>7455</v>
      </c>
      <c r="C2258" s="198">
        <v>45188</v>
      </c>
      <c r="D2258" t="s">
        <v>38377</v>
      </c>
      <c r="E2258">
        <v>42</v>
      </c>
    </row>
    <row r="2259" spans="1:5">
      <c r="A2259" s="193" t="s">
        <v>28771</v>
      </c>
      <c r="B2259" s="198" t="s">
        <v>6584</v>
      </c>
      <c r="C2259" s="198">
        <v>45188</v>
      </c>
      <c r="D2259" t="s">
        <v>38377</v>
      </c>
      <c r="E2259">
        <v>19.22</v>
      </c>
    </row>
    <row r="2260" spans="1:5">
      <c r="A2260" s="193" t="s">
        <v>28288</v>
      </c>
      <c r="B2260" s="198" t="s">
        <v>5262</v>
      </c>
      <c r="C2260" s="198">
        <v>45188</v>
      </c>
      <c r="D2260" t="s">
        <v>38377</v>
      </c>
      <c r="E2260">
        <v>8.75</v>
      </c>
    </row>
    <row r="2261" spans="1:5">
      <c r="A2261" s="193" t="s">
        <v>27855</v>
      </c>
      <c r="B2261" s="198" t="s">
        <v>5279</v>
      </c>
      <c r="C2261" s="198">
        <v>45188</v>
      </c>
      <c r="D2261" t="s">
        <v>38377</v>
      </c>
      <c r="E2261">
        <v>10.17</v>
      </c>
    </row>
    <row r="2262" spans="1:5">
      <c r="A2262" s="193" t="s">
        <v>27809</v>
      </c>
      <c r="B2262" s="198" t="s">
        <v>5046</v>
      </c>
      <c r="C2262" s="198">
        <v>45188</v>
      </c>
      <c r="D2262" t="s">
        <v>38377</v>
      </c>
      <c r="E2262">
        <v>31.1</v>
      </c>
    </row>
    <row r="2263" spans="1:5">
      <c r="A2263" s="193" t="s">
        <v>27922</v>
      </c>
      <c r="B2263" s="198" t="s">
        <v>6325</v>
      </c>
      <c r="C2263" s="198">
        <v>45188</v>
      </c>
      <c r="D2263" t="s">
        <v>38377</v>
      </c>
      <c r="E2263">
        <v>0.93</v>
      </c>
    </row>
    <row r="2264" spans="1:5">
      <c r="A2264" s="193" t="s">
        <v>28974</v>
      </c>
      <c r="B2264" s="198" t="s">
        <v>5272</v>
      </c>
      <c r="C2264" s="198">
        <v>45188</v>
      </c>
      <c r="D2264" t="s">
        <v>38377</v>
      </c>
      <c r="E2264">
        <v>1.39</v>
      </c>
    </row>
    <row r="2265" spans="1:5">
      <c r="A2265" s="193" t="s">
        <v>24272</v>
      </c>
      <c r="B2265" s="198" t="s">
        <v>7989</v>
      </c>
      <c r="C2265" s="198">
        <v>45188</v>
      </c>
      <c r="D2265" t="s">
        <v>38377</v>
      </c>
      <c r="E2265">
        <v>58.27</v>
      </c>
    </row>
    <row r="2266" spans="1:5">
      <c r="A2266" s="193" t="s">
        <v>28677</v>
      </c>
      <c r="B2266" s="198" t="s">
        <v>6431</v>
      </c>
      <c r="C2266" s="198">
        <v>45188</v>
      </c>
      <c r="D2266" t="s">
        <v>38377</v>
      </c>
      <c r="E2266">
        <v>5.74</v>
      </c>
    </row>
    <row r="2267" spans="1:5">
      <c r="A2267" s="193" t="s">
        <v>27926</v>
      </c>
      <c r="B2267" s="198" t="s">
        <v>6116</v>
      </c>
      <c r="C2267" s="198">
        <v>45188</v>
      </c>
      <c r="D2267" t="s">
        <v>38377</v>
      </c>
      <c r="E2267">
        <v>32.36</v>
      </c>
    </row>
    <row r="2268" spans="1:5">
      <c r="A2268" s="193" t="s">
        <v>28984</v>
      </c>
      <c r="B2268" s="198" t="s">
        <v>5201</v>
      </c>
      <c r="C2268" s="198">
        <v>45188</v>
      </c>
      <c r="D2268" t="s">
        <v>38377</v>
      </c>
      <c r="E2268">
        <v>6.53</v>
      </c>
    </row>
    <row r="2269" spans="1:5">
      <c r="A2269" s="193" t="s">
        <v>27856</v>
      </c>
      <c r="B2269" s="198" t="s">
        <v>6266</v>
      </c>
      <c r="C2269" s="198">
        <v>45188</v>
      </c>
      <c r="D2269" t="s">
        <v>38377</v>
      </c>
      <c r="E2269">
        <v>0.95</v>
      </c>
    </row>
    <row r="2270" spans="1:5">
      <c r="A2270" s="193" t="s">
        <v>28986</v>
      </c>
      <c r="B2270" s="198" t="s">
        <v>9677</v>
      </c>
      <c r="C2270" s="198">
        <v>45187</v>
      </c>
      <c r="D2270" t="s">
        <v>38422</v>
      </c>
      <c r="E2270">
        <v>3.9</v>
      </c>
    </row>
    <row r="2271" spans="1:5">
      <c r="A2271" s="193" t="s">
        <v>28987</v>
      </c>
      <c r="B2271" s="198" t="s">
        <v>11148</v>
      </c>
      <c r="C2271" s="198">
        <v>45187</v>
      </c>
      <c r="D2271" t="s">
        <v>38422</v>
      </c>
      <c r="E2271">
        <v>4.43</v>
      </c>
    </row>
    <row r="2272" spans="1:5">
      <c r="A2272" s="193" t="s">
        <v>28985</v>
      </c>
      <c r="B2272" s="198" t="s">
        <v>9676</v>
      </c>
      <c r="C2272" s="198">
        <v>45187</v>
      </c>
      <c r="D2272" t="s">
        <v>38422</v>
      </c>
      <c r="E2272">
        <v>0.95</v>
      </c>
    </row>
    <row r="2273" spans="1:5">
      <c r="A2273" s="193" t="s">
        <v>28988</v>
      </c>
      <c r="B2273" s="198" t="s">
        <v>11358</v>
      </c>
      <c r="C2273" s="198">
        <v>45187</v>
      </c>
      <c r="D2273" t="s">
        <v>38422</v>
      </c>
      <c r="E2273">
        <v>3.63</v>
      </c>
    </row>
    <row r="2274" spans="1:5">
      <c r="A2274" s="193" t="s">
        <v>28989</v>
      </c>
      <c r="B2274" s="198" t="s">
        <v>11349</v>
      </c>
      <c r="C2274" s="198">
        <v>45187</v>
      </c>
      <c r="D2274" t="s">
        <v>38422</v>
      </c>
      <c r="E2274">
        <v>5.53</v>
      </c>
    </row>
    <row r="2275" spans="1:5">
      <c r="A2275" s="193" t="s">
        <v>16514</v>
      </c>
      <c r="B2275" s="198" t="s">
        <v>5629</v>
      </c>
      <c r="C2275" s="198">
        <v>45187</v>
      </c>
      <c r="D2275" t="s">
        <v>38381</v>
      </c>
      <c r="E2275">
        <v>0.49</v>
      </c>
    </row>
    <row r="2276" spans="1:5">
      <c r="A2276" s="193" t="s">
        <v>28990</v>
      </c>
      <c r="B2276" s="198" t="s">
        <v>11342</v>
      </c>
      <c r="C2276" s="198">
        <v>45185</v>
      </c>
      <c r="D2276" t="s">
        <v>38410</v>
      </c>
      <c r="E2276">
        <v>25.43</v>
      </c>
    </row>
    <row r="2277" spans="1:5">
      <c r="A2277" s="193" t="s">
        <v>28068</v>
      </c>
      <c r="B2277" s="198" t="s">
        <v>9295</v>
      </c>
      <c r="C2277" s="198">
        <v>45185</v>
      </c>
      <c r="D2277" t="s">
        <v>38410</v>
      </c>
      <c r="E2277">
        <v>7.64</v>
      </c>
    </row>
    <row r="2278" spans="1:5">
      <c r="A2278" s="193" t="s">
        <v>28060</v>
      </c>
      <c r="B2278" s="198" t="s">
        <v>6787</v>
      </c>
      <c r="C2278" s="198">
        <v>45185</v>
      </c>
      <c r="D2278" t="s">
        <v>38410</v>
      </c>
      <c r="E2278">
        <v>4.91</v>
      </c>
    </row>
    <row r="2279" spans="1:5">
      <c r="A2279" s="193" t="s">
        <v>28076</v>
      </c>
      <c r="B2279" s="198" t="s">
        <v>6906</v>
      </c>
      <c r="C2279" s="198">
        <v>45185</v>
      </c>
      <c r="D2279" t="s">
        <v>38410</v>
      </c>
      <c r="E2279">
        <v>10.57</v>
      </c>
    </row>
    <row r="2280" spans="1:5">
      <c r="A2280" s="193" t="s">
        <v>28077</v>
      </c>
      <c r="B2280" s="198" t="s">
        <v>6904</v>
      </c>
      <c r="C2280" s="198">
        <v>45185</v>
      </c>
      <c r="D2280" t="s">
        <v>38410</v>
      </c>
      <c r="E2280">
        <v>46.11</v>
      </c>
    </row>
    <row r="2281" spans="1:5">
      <c r="A2281" s="193" t="s">
        <v>28857</v>
      </c>
      <c r="B2281" s="198" t="s">
        <v>6784</v>
      </c>
      <c r="C2281" s="198">
        <v>45185</v>
      </c>
      <c r="D2281" t="s">
        <v>38410</v>
      </c>
      <c r="E2281">
        <v>24.65</v>
      </c>
    </row>
    <row r="2282" spans="1:5">
      <c r="A2282" s="193" t="s">
        <v>28522</v>
      </c>
      <c r="B2282" s="198" t="s">
        <v>8699</v>
      </c>
      <c r="C2282" s="198">
        <v>45184</v>
      </c>
      <c r="D2282" t="s">
        <v>38473</v>
      </c>
      <c r="E2282">
        <v>24.7</v>
      </c>
    </row>
    <row r="2283" spans="1:5">
      <c r="A2283" s="193" t="s">
        <v>28994</v>
      </c>
      <c r="B2283" s="198" t="s">
        <v>11347</v>
      </c>
      <c r="C2283" s="198">
        <v>45184</v>
      </c>
      <c r="D2283" t="s">
        <v>38473</v>
      </c>
      <c r="E2283">
        <v>67.16</v>
      </c>
    </row>
    <row r="2284" spans="1:5">
      <c r="A2284" s="193" t="s">
        <v>28250</v>
      </c>
      <c r="B2284" s="198" t="s">
        <v>11331</v>
      </c>
      <c r="C2284" s="198">
        <v>45184</v>
      </c>
      <c r="D2284" t="s">
        <v>38364</v>
      </c>
      <c r="E2284">
        <v>8.35</v>
      </c>
    </row>
    <row r="2285" spans="1:5">
      <c r="A2285" s="193" t="s">
        <v>28993</v>
      </c>
      <c r="B2285" s="198" t="s">
        <v>11348</v>
      </c>
      <c r="C2285" s="198">
        <v>45184</v>
      </c>
      <c r="D2285" t="s">
        <v>38473</v>
      </c>
      <c r="E2285">
        <v>5.0999999999999996</v>
      </c>
    </row>
    <row r="2286" spans="1:5">
      <c r="A2286" s="193" t="s">
        <v>28527</v>
      </c>
      <c r="B2286" s="198" t="s">
        <v>7007</v>
      </c>
      <c r="C2286" s="198">
        <v>45184</v>
      </c>
      <c r="D2286" t="s">
        <v>38473</v>
      </c>
      <c r="E2286">
        <v>0.57999999999999996</v>
      </c>
    </row>
    <row r="2287" spans="1:5">
      <c r="A2287" s="193" t="s">
        <v>28991</v>
      </c>
      <c r="B2287" s="198" t="s">
        <v>5289</v>
      </c>
      <c r="C2287" s="198">
        <v>45184</v>
      </c>
      <c r="D2287" t="s">
        <v>38473</v>
      </c>
      <c r="E2287">
        <v>12.57</v>
      </c>
    </row>
    <row r="2288" spans="1:5">
      <c r="A2288" s="193" t="s">
        <v>28992</v>
      </c>
      <c r="B2288" s="198" t="s">
        <v>5290</v>
      </c>
      <c r="C2288" s="198">
        <v>45184</v>
      </c>
      <c r="D2288" t="s">
        <v>38473</v>
      </c>
      <c r="E2288">
        <v>43.2</v>
      </c>
    </row>
    <row r="2289" spans="1:5">
      <c r="A2289" s="193" t="s">
        <v>28995</v>
      </c>
      <c r="B2289" s="198" t="s">
        <v>10904</v>
      </c>
      <c r="C2289" s="198">
        <v>45183</v>
      </c>
      <c r="D2289" t="s">
        <v>38490</v>
      </c>
      <c r="E2289">
        <v>61.3</v>
      </c>
    </row>
    <row r="2290" spans="1:5">
      <c r="A2290" s="193" t="s">
        <v>28997</v>
      </c>
      <c r="B2290" s="198" t="s">
        <v>11345</v>
      </c>
      <c r="C2290" s="198">
        <v>45183</v>
      </c>
      <c r="D2290" t="s">
        <v>38490</v>
      </c>
      <c r="E2290">
        <v>167.2</v>
      </c>
    </row>
    <row r="2291" spans="1:5">
      <c r="A2291" s="193" t="s">
        <v>27798</v>
      </c>
      <c r="B2291" s="198" t="s">
        <v>11056</v>
      </c>
      <c r="C2291" s="198">
        <v>45183</v>
      </c>
      <c r="D2291" t="s">
        <v>38366</v>
      </c>
      <c r="E2291">
        <v>4.99</v>
      </c>
    </row>
    <row r="2292" spans="1:5">
      <c r="A2292" s="193" t="s">
        <v>28837</v>
      </c>
      <c r="B2292" s="198" t="s">
        <v>11053</v>
      </c>
      <c r="C2292" s="198">
        <v>45183</v>
      </c>
      <c r="D2292" t="s">
        <v>38366</v>
      </c>
      <c r="E2292">
        <v>8.11</v>
      </c>
    </row>
    <row r="2293" spans="1:5">
      <c r="A2293" s="193" t="s">
        <v>28837</v>
      </c>
      <c r="B2293" s="198" t="s">
        <v>11053</v>
      </c>
      <c r="C2293" s="198">
        <v>45183</v>
      </c>
      <c r="D2293" t="s">
        <v>38366</v>
      </c>
      <c r="E2293">
        <v>3.51</v>
      </c>
    </row>
    <row r="2294" spans="1:5">
      <c r="A2294" s="193" t="s">
        <v>27893</v>
      </c>
      <c r="B2294" s="198" t="s">
        <v>11343</v>
      </c>
      <c r="C2294" s="198">
        <v>45183</v>
      </c>
      <c r="D2294" t="s">
        <v>38366</v>
      </c>
      <c r="E2294">
        <v>0.79</v>
      </c>
    </row>
    <row r="2295" spans="1:5">
      <c r="A2295" s="193" t="s">
        <v>27802</v>
      </c>
      <c r="B2295" s="198" t="s">
        <v>11058</v>
      </c>
      <c r="C2295" s="198">
        <v>45183</v>
      </c>
      <c r="D2295" t="s">
        <v>38366</v>
      </c>
      <c r="E2295">
        <v>28.03</v>
      </c>
    </row>
    <row r="2296" spans="1:5">
      <c r="A2296" s="193" t="s">
        <v>28996</v>
      </c>
      <c r="B2296" s="198" t="s">
        <v>11346</v>
      </c>
      <c r="C2296" s="198">
        <v>45183</v>
      </c>
      <c r="D2296" t="s">
        <v>38490</v>
      </c>
      <c r="E2296">
        <v>6.93</v>
      </c>
    </row>
    <row r="2297" spans="1:5">
      <c r="A2297" s="193" t="s">
        <v>28663</v>
      </c>
      <c r="B2297" s="198" t="s">
        <v>10901</v>
      </c>
      <c r="C2297" s="198">
        <v>45183</v>
      </c>
      <c r="D2297" t="s">
        <v>38490</v>
      </c>
      <c r="E2297">
        <v>87.25</v>
      </c>
    </row>
    <row r="2298" spans="1:5">
      <c r="A2298" s="193" t="s">
        <v>28665</v>
      </c>
      <c r="B2298" s="198" t="s">
        <v>11092</v>
      </c>
      <c r="C2298" s="198">
        <v>45183</v>
      </c>
      <c r="D2298" t="s">
        <v>38490</v>
      </c>
      <c r="E2298">
        <v>0.48</v>
      </c>
    </row>
    <row r="2299" spans="1:5">
      <c r="A2299" s="193" t="s">
        <v>28652</v>
      </c>
      <c r="B2299" s="198" t="s">
        <v>11344</v>
      </c>
      <c r="C2299" s="198">
        <v>45183</v>
      </c>
      <c r="D2299" t="s">
        <v>38490</v>
      </c>
      <c r="E2299">
        <v>5.31</v>
      </c>
    </row>
    <row r="2300" spans="1:5">
      <c r="A2300" s="193" t="s">
        <v>27895</v>
      </c>
      <c r="B2300" s="198" t="s">
        <v>10013</v>
      </c>
      <c r="C2300" s="198">
        <v>45182</v>
      </c>
      <c r="D2300" t="s">
        <v>38377</v>
      </c>
      <c r="E2300">
        <v>11.88</v>
      </c>
    </row>
    <row r="2301" spans="1:5">
      <c r="A2301" s="193" t="s">
        <v>29008</v>
      </c>
      <c r="B2301" s="198" t="s">
        <v>11360</v>
      </c>
      <c r="C2301" s="198">
        <v>45182</v>
      </c>
      <c r="D2301" t="s">
        <v>38377</v>
      </c>
      <c r="E2301">
        <v>1.61</v>
      </c>
    </row>
    <row r="2302" spans="1:5">
      <c r="A2302" s="193" t="s">
        <v>28998</v>
      </c>
      <c r="B2302" s="198" t="s">
        <v>8626</v>
      </c>
      <c r="C2302" s="198">
        <v>45182</v>
      </c>
      <c r="D2302" t="s">
        <v>38492</v>
      </c>
      <c r="E2302">
        <v>9.24</v>
      </c>
    </row>
    <row r="2303" spans="1:5">
      <c r="A2303" s="193" t="s">
        <v>29007</v>
      </c>
      <c r="B2303" s="198" t="s">
        <v>11359</v>
      </c>
      <c r="C2303" s="198">
        <v>45182</v>
      </c>
      <c r="D2303" t="s">
        <v>38377</v>
      </c>
      <c r="E2303">
        <v>11.46</v>
      </c>
    </row>
    <row r="2304" spans="1:5">
      <c r="A2304" s="193" t="s">
        <v>29001</v>
      </c>
      <c r="B2304" s="198" t="s">
        <v>10975</v>
      </c>
      <c r="C2304" s="198">
        <v>45182</v>
      </c>
      <c r="D2304" t="s">
        <v>38377</v>
      </c>
      <c r="E2304">
        <v>13.95</v>
      </c>
    </row>
    <row r="2305" spans="1:5">
      <c r="A2305" s="193" t="s">
        <v>29003</v>
      </c>
      <c r="B2305" s="198" t="s">
        <v>10211</v>
      </c>
      <c r="C2305" s="198">
        <v>45182</v>
      </c>
      <c r="D2305" t="s">
        <v>38377</v>
      </c>
      <c r="E2305">
        <v>6.18</v>
      </c>
    </row>
    <row r="2306" spans="1:5">
      <c r="A2306" s="193" t="s">
        <v>28603</v>
      </c>
      <c r="B2306" s="198" t="s">
        <v>10338</v>
      </c>
      <c r="C2306" s="198">
        <v>45182</v>
      </c>
      <c r="D2306" t="s">
        <v>38375</v>
      </c>
      <c r="E2306">
        <v>0.79</v>
      </c>
    </row>
    <row r="2307" spans="1:5">
      <c r="A2307" s="193" t="s">
        <v>29002</v>
      </c>
      <c r="B2307" s="198" t="s">
        <v>8443</v>
      </c>
      <c r="C2307" s="198">
        <v>45182</v>
      </c>
      <c r="D2307" t="s">
        <v>38377</v>
      </c>
      <c r="E2307">
        <v>49.18</v>
      </c>
    </row>
    <row r="2308" spans="1:5">
      <c r="A2308" s="193" t="s">
        <v>27912</v>
      </c>
      <c r="B2308" s="198" t="s">
        <v>8932</v>
      </c>
      <c r="C2308" s="198">
        <v>45182</v>
      </c>
      <c r="D2308" t="s">
        <v>38377</v>
      </c>
      <c r="E2308">
        <v>19</v>
      </c>
    </row>
    <row r="2309" spans="1:5">
      <c r="A2309" s="193" t="s">
        <v>29006</v>
      </c>
      <c r="B2309" s="198" t="s">
        <v>11089</v>
      </c>
      <c r="C2309" s="198">
        <v>45182</v>
      </c>
      <c r="D2309" t="s">
        <v>38377</v>
      </c>
      <c r="E2309">
        <v>2</v>
      </c>
    </row>
    <row r="2310" spans="1:5">
      <c r="A2310" s="193" t="s">
        <v>28700</v>
      </c>
      <c r="B2310" s="198" t="s">
        <v>6127</v>
      </c>
      <c r="C2310" s="198">
        <v>45182</v>
      </c>
      <c r="D2310" t="s">
        <v>38492</v>
      </c>
      <c r="E2310">
        <v>44.16</v>
      </c>
    </row>
    <row r="2311" spans="1:5">
      <c r="A2311" s="193" t="s">
        <v>28697</v>
      </c>
      <c r="B2311" s="198" t="s">
        <v>6349</v>
      </c>
      <c r="C2311" s="198">
        <v>45182</v>
      </c>
      <c r="D2311" t="s">
        <v>38492</v>
      </c>
      <c r="E2311">
        <v>51.64</v>
      </c>
    </row>
    <row r="2312" spans="1:5">
      <c r="A2312" s="193" t="s">
        <v>28722</v>
      </c>
      <c r="B2312" s="198" t="s">
        <v>6120</v>
      </c>
      <c r="C2312" s="198">
        <v>45182</v>
      </c>
      <c r="D2312" t="s">
        <v>38492</v>
      </c>
      <c r="E2312">
        <v>0.25</v>
      </c>
    </row>
    <row r="2313" spans="1:5">
      <c r="A2313" s="193" t="s">
        <v>28686</v>
      </c>
      <c r="B2313" s="198" t="s">
        <v>6350</v>
      </c>
      <c r="C2313" s="198">
        <v>45182</v>
      </c>
      <c r="D2313" t="s">
        <v>38492</v>
      </c>
      <c r="E2313">
        <v>8.17</v>
      </c>
    </row>
    <row r="2314" spans="1:5">
      <c r="A2314" s="193" t="s">
        <v>29004</v>
      </c>
      <c r="B2314" s="198" t="s">
        <v>6119</v>
      </c>
      <c r="C2314" s="198">
        <v>45182</v>
      </c>
      <c r="D2314" t="s">
        <v>38492</v>
      </c>
      <c r="E2314">
        <v>32.49</v>
      </c>
    </row>
    <row r="2315" spans="1:5">
      <c r="A2315" s="193" t="s">
        <v>29000</v>
      </c>
      <c r="B2315" s="198" t="s">
        <v>7015</v>
      </c>
      <c r="C2315" s="198">
        <v>45182</v>
      </c>
      <c r="D2315" t="s">
        <v>38377</v>
      </c>
      <c r="E2315">
        <v>0.28000000000000003</v>
      </c>
    </row>
    <row r="2316" spans="1:5">
      <c r="A2316" s="193" t="s">
        <v>29005</v>
      </c>
      <c r="B2316" s="198" t="s">
        <v>6125</v>
      </c>
      <c r="C2316" s="198">
        <v>45182</v>
      </c>
      <c r="D2316" t="s">
        <v>38492</v>
      </c>
      <c r="E2316">
        <v>32.43</v>
      </c>
    </row>
    <row r="2317" spans="1:5">
      <c r="A2317" s="193" t="s">
        <v>28999</v>
      </c>
      <c r="B2317" s="198" t="s">
        <v>6360</v>
      </c>
      <c r="C2317" s="198">
        <v>45182</v>
      </c>
      <c r="D2317" t="s">
        <v>38492</v>
      </c>
      <c r="E2317">
        <v>0</v>
      </c>
    </row>
    <row r="2318" spans="1:5">
      <c r="A2318" s="193" t="s">
        <v>28195</v>
      </c>
      <c r="B2318" s="198" t="s">
        <v>8308</v>
      </c>
      <c r="C2318" s="198">
        <v>45180</v>
      </c>
      <c r="D2318" t="s">
        <v>38427</v>
      </c>
      <c r="E2318">
        <v>27.81</v>
      </c>
    </row>
    <row r="2319" spans="1:5">
      <c r="A2319" s="193" t="s">
        <v>29015</v>
      </c>
      <c r="B2319" s="198" t="s">
        <v>11371</v>
      </c>
      <c r="C2319" s="198">
        <v>45180</v>
      </c>
      <c r="D2319" t="s">
        <v>38526</v>
      </c>
      <c r="E2319">
        <v>12.65</v>
      </c>
    </row>
    <row r="2320" spans="1:5">
      <c r="A2320" s="193" t="s">
        <v>29014</v>
      </c>
      <c r="B2320" s="198" t="s">
        <v>11370</v>
      </c>
      <c r="C2320" s="198">
        <v>45180</v>
      </c>
      <c r="D2320" t="s">
        <v>38526</v>
      </c>
      <c r="E2320">
        <v>18.13</v>
      </c>
    </row>
    <row r="2321" spans="1:5">
      <c r="A2321" s="193" t="s">
        <v>29009</v>
      </c>
      <c r="B2321" s="198" t="s">
        <v>8857</v>
      </c>
      <c r="C2321" s="198">
        <v>45180</v>
      </c>
      <c r="D2321" t="s">
        <v>38427</v>
      </c>
      <c r="E2321">
        <v>41.9</v>
      </c>
    </row>
    <row r="2322" spans="1:5">
      <c r="A2322" s="193" t="s">
        <v>28323</v>
      </c>
      <c r="B2322" s="198" t="s">
        <v>10542</v>
      </c>
      <c r="C2322" s="198">
        <v>45180</v>
      </c>
      <c r="D2322" t="s">
        <v>38440</v>
      </c>
      <c r="E2322">
        <v>43.93</v>
      </c>
    </row>
    <row r="2323" spans="1:5">
      <c r="A2323" s="193" t="s">
        <v>28320</v>
      </c>
      <c r="B2323" s="198" t="s">
        <v>10541</v>
      </c>
      <c r="C2323" s="198">
        <v>45180</v>
      </c>
      <c r="D2323" t="s">
        <v>38440</v>
      </c>
      <c r="E2323">
        <v>13.57</v>
      </c>
    </row>
    <row r="2324" spans="1:5">
      <c r="A2324" s="193" t="s">
        <v>28324</v>
      </c>
      <c r="B2324" s="198" t="s">
        <v>10540</v>
      </c>
      <c r="C2324" s="198">
        <v>45180</v>
      </c>
      <c r="D2324" t="s">
        <v>38440</v>
      </c>
      <c r="E2324">
        <v>42</v>
      </c>
    </row>
    <row r="2325" spans="1:5">
      <c r="A2325" s="193" t="s">
        <v>15484</v>
      </c>
      <c r="B2325" s="198" t="s">
        <v>27499</v>
      </c>
      <c r="C2325" s="198">
        <v>45180</v>
      </c>
      <c r="D2325" t="s">
        <v>38527</v>
      </c>
      <c r="E2325">
        <v>1.26</v>
      </c>
    </row>
    <row r="2326" spans="1:5">
      <c r="A2326" s="193" t="s">
        <v>29012</v>
      </c>
      <c r="B2326" s="198" t="s">
        <v>27500</v>
      </c>
      <c r="C2326" s="198">
        <v>45180</v>
      </c>
      <c r="D2326" t="s">
        <v>38508</v>
      </c>
      <c r="E2326">
        <v>175</v>
      </c>
    </row>
    <row r="2327" spans="1:5">
      <c r="A2327" s="193" t="s">
        <v>28192</v>
      </c>
      <c r="B2327" s="198" t="s">
        <v>8856</v>
      </c>
      <c r="C2327" s="198">
        <v>45180</v>
      </c>
      <c r="D2327" t="s">
        <v>38427</v>
      </c>
      <c r="E2327">
        <v>5.31</v>
      </c>
    </row>
    <row r="2328" spans="1:5">
      <c r="A2328" s="193" t="s">
        <v>29013</v>
      </c>
      <c r="B2328" s="198" t="s">
        <v>11425</v>
      </c>
      <c r="C2328" s="198">
        <v>45180</v>
      </c>
      <c r="D2328" t="s">
        <v>38508</v>
      </c>
      <c r="E2328">
        <v>2.93</v>
      </c>
    </row>
    <row r="2329" spans="1:5">
      <c r="A2329" s="193" t="s">
        <v>29016</v>
      </c>
      <c r="B2329" s="198" t="s">
        <v>27501</v>
      </c>
      <c r="C2329" s="198">
        <v>45180</v>
      </c>
      <c r="D2329" t="s">
        <v>38370</v>
      </c>
      <c r="E2329">
        <v>16.68</v>
      </c>
    </row>
    <row r="2330" spans="1:5">
      <c r="A2330" s="193" t="s">
        <v>28198</v>
      </c>
      <c r="B2330" s="198" t="s">
        <v>8986</v>
      </c>
      <c r="C2330" s="198">
        <v>45180</v>
      </c>
      <c r="D2330" t="s">
        <v>38427</v>
      </c>
      <c r="E2330">
        <v>7.6</v>
      </c>
    </row>
    <row r="2331" spans="1:5">
      <c r="A2331" s="193" t="s">
        <v>28754</v>
      </c>
      <c r="B2331" s="198" t="s">
        <v>5161</v>
      </c>
      <c r="C2331" s="198">
        <v>45180</v>
      </c>
      <c r="D2331" t="s">
        <v>38388</v>
      </c>
      <c r="E2331">
        <v>16.850000000000001</v>
      </c>
    </row>
    <row r="2332" spans="1:5">
      <c r="A2332" s="193" t="s">
        <v>28200</v>
      </c>
      <c r="B2332" s="198" t="s">
        <v>7140</v>
      </c>
      <c r="C2332" s="198">
        <v>45180</v>
      </c>
      <c r="D2332" t="s">
        <v>38388</v>
      </c>
      <c r="E2332">
        <v>42.78</v>
      </c>
    </row>
    <row r="2333" spans="1:5">
      <c r="A2333" s="193" t="s">
        <v>27863</v>
      </c>
      <c r="B2333" s="198" t="s">
        <v>6305</v>
      </c>
      <c r="C2333" s="198">
        <v>45180</v>
      </c>
      <c r="D2333" t="s">
        <v>38378</v>
      </c>
      <c r="E2333">
        <v>8.5399999999999991</v>
      </c>
    </row>
    <row r="2334" spans="1:5">
      <c r="A2334" s="193" t="s">
        <v>27777</v>
      </c>
      <c r="B2334" s="198" t="s">
        <v>6693</v>
      </c>
      <c r="C2334" s="198">
        <v>45180</v>
      </c>
      <c r="D2334" t="s">
        <v>38362</v>
      </c>
      <c r="E2334">
        <v>0.2</v>
      </c>
    </row>
    <row r="2335" spans="1:5">
      <c r="A2335" s="193" t="s">
        <v>12298</v>
      </c>
      <c r="B2335" s="198" t="s">
        <v>5607</v>
      </c>
      <c r="C2335" s="198">
        <v>45180</v>
      </c>
      <c r="D2335" t="s">
        <v>38388</v>
      </c>
      <c r="E2335">
        <v>39.51</v>
      </c>
    </row>
    <row r="2336" spans="1:5">
      <c r="A2336" s="193" t="s">
        <v>28414</v>
      </c>
      <c r="B2336" s="198" t="s">
        <v>5771</v>
      </c>
      <c r="C2336" s="198">
        <v>45180</v>
      </c>
      <c r="D2336" t="s">
        <v>38388</v>
      </c>
      <c r="E2336">
        <v>5.5</v>
      </c>
    </row>
    <row r="2337" spans="1:5">
      <c r="A2337" s="193" t="s">
        <v>29010</v>
      </c>
      <c r="B2337" s="198" t="s">
        <v>27498</v>
      </c>
      <c r="C2337" s="198">
        <v>45180</v>
      </c>
      <c r="D2337" t="s">
        <v>38527</v>
      </c>
      <c r="E2337">
        <v>15.2</v>
      </c>
    </row>
    <row r="2338" spans="1:5">
      <c r="A2338" s="193" t="s">
        <v>28388</v>
      </c>
      <c r="B2338" s="198" t="s">
        <v>7221</v>
      </c>
      <c r="C2338" s="198">
        <v>45180</v>
      </c>
      <c r="D2338" t="s">
        <v>38370</v>
      </c>
      <c r="E2338">
        <v>23.99</v>
      </c>
    </row>
    <row r="2339" spans="1:5">
      <c r="A2339" s="193" t="s">
        <v>27901</v>
      </c>
      <c r="B2339" s="198" t="s">
        <v>5245</v>
      </c>
      <c r="C2339" s="198">
        <v>45180</v>
      </c>
      <c r="D2339" t="s">
        <v>38378</v>
      </c>
      <c r="E2339">
        <v>159.36000000000001</v>
      </c>
    </row>
    <row r="2340" spans="1:5">
      <c r="A2340" s="193" t="s">
        <v>27817</v>
      </c>
      <c r="B2340" s="198" t="s">
        <v>7220</v>
      </c>
      <c r="C2340" s="198">
        <v>45180</v>
      </c>
      <c r="D2340" t="s">
        <v>38370</v>
      </c>
      <c r="E2340">
        <v>8.4600000000000009</v>
      </c>
    </row>
    <row r="2341" spans="1:5">
      <c r="A2341" s="193" t="s">
        <v>28538</v>
      </c>
      <c r="B2341" s="198" t="s">
        <v>5967</v>
      </c>
      <c r="C2341" s="198">
        <v>45180</v>
      </c>
      <c r="D2341" t="s">
        <v>38388</v>
      </c>
      <c r="E2341">
        <v>22.9</v>
      </c>
    </row>
    <row r="2342" spans="1:5">
      <c r="A2342" s="193" t="s">
        <v>15390</v>
      </c>
      <c r="B2342" s="198" t="s">
        <v>5566</v>
      </c>
      <c r="C2342" s="198">
        <v>45180</v>
      </c>
      <c r="D2342" t="s">
        <v>38388</v>
      </c>
      <c r="E2342">
        <v>14.31</v>
      </c>
    </row>
    <row r="2343" spans="1:5">
      <c r="A2343" s="193" t="s">
        <v>29011</v>
      </c>
      <c r="B2343" s="198" t="s">
        <v>5819</v>
      </c>
      <c r="C2343" s="198">
        <v>45180</v>
      </c>
      <c r="D2343" t="s">
        <v>38388</v>
      </c>
      <c r="E2343">
        <v>45.56</v>
      </c>
    </row>
    <row r="2344" spans="1:5">
      <c r="A2344" s="193" t="s">
        <v>27929</v>
      </c>
      <c r="B2344" s="198" t="s">
        <v>5487</v>
      </c>
      <c r="C2344" s="198">
        <v>45180</v>
      </c>
      <c r="D2344" t="s">
        <v>38388</v>
      </c>
      <c r="E2344">
        <v>22</v>
      </c>
    </row>
    <row r="2345" spans="1:5">
      <c r="A2345" s="193" t="s">
        <v>28321</v>
      </c>
      <c r="B2345" s="198" t="s">
        <v>6893</v>
      </c>
      <c r="C2345" s="198">
        <v>45180</v>
      </c>
      <c r="D2345" t="s">
        <v>38440</v>
      </c>
      <c r="E2345">
        <v>20.9</v>
      </c>
    </row>
    <row r="2346" spans="1:5">
      <c r="A2346" s="193" t="s">
        <v>28350</v>
      </c>
      <c r="B2346" s="198" t="s">
        <v>5348</v>
      </c>
      <c r="C2346" s="198">
        <v>45180</v>
      </c>
      <c r="D2346" t="s">
        <v>38378</v>
      </c>
      <c r="E2346">
        <v>8.49</v>
      </c>
    </row>
    <row r="2347" spans="1:5">
      <c r="A2347" s="193" t="s">
        <v>28223</v>
      </c>
      <c r="B2347" s="198" t="s">
        <v>7062</v>
      </c>
      <c r="C2347" s="198">
        <v>45180</v>
      </c>
      <c r="D2347" t="s">
        <v>38388</v>
      </c>
      <c r="E2347">
        <v>40.94</v>
      </c>
    </row>
    <row r="2348" spans="1:5">
      <c r="A2348" s="193" t="s">
        <v>29029</v>
      </c>
      <c r="B2348" s="198" t="s">
        <v>27506</v>
      </c>
      <c r="C2348" s="198">
        <v>45179</v>
      </c>
      <c r="D2348" t="s">
        <v>38393</v>
      </c>
      <c r="E2348">
        <v>0</v>
      </c>
    </row>
    <row r="2349" spans="1:5">
      <c r="A2349" s="193" t="s">
        <v>27952</v>
      </c>
      <c r="B2349" s="198" t="s">
        <v>11380</v>
      </c>
      <c r="C2349" s="198">
        <v>45179</v>
      </c>
      <c r="D2349" t="s">
        <v>38393</v>
      </c>
      <c r="E2349">
        <v>36.25</v>
      </c>
    </row>
    <row r="2350" spans="1:5">
      <c r="A2350" s="193" t="s">
        <v>29028</v>
      </c>
      <c r="B2350" s="198" t="s">
        <v>27507</v>
      </c>
      <c r="C2350" s="198">
        <v>45179</v>
      </c>
      <c r="D2350" t="s">
        <v>38393</v>
      </c>
      <c r="E2350">
        <v>34.9</v>
      </c>
    </row>
    <row r="2351" spans="1:5">
      <c r="A2351" s="193" t="s">
        <v>29027</v>
      </c>
      <c r="B2351" s="198" t="s">
        <v>27505</v>
      </c>
      <c r="C2351" s="198">
        <v>45179</v>
      </c>
      <c r="D2351" t="s">
        <v>38393</v>
      </c>
      <c r="E2351">
        <v>32.729999999999997</v>
      </c>
    </row>
    <row r="2352" spans="1:5">
      <c r="A2352" s="193" t="s">
        <v>29022</v>
      </c>
      <c r="B2352" s="198" t="s">
        <v>27503</v>
      </c>
      <c r="C2352" s="198">
        <v>45179</v>
      </c>
      <c r="D2352" t="s">
        <v>38393</v>
      </c>
      <c r="E2352">
        <v>17.55</v>
      </c>
    </row>
    <row r="2353" spans="1:5">
      <c r="A2353" s="193" t="s">
        <v>28380</v>
      </c>
      <c r="B2353" s="198" t="s">
        <v>9734</v>
      </c>
      <c r="C2353" s="198">
        <v>45179</v>
      </c>
      <c r="D2353" t="s">
        <v>38451</v>
      </c>
      <c r="E2353">
        <v>35.15</v>
      </c>
    </row>
    <row r="2354" spans="1:5">
      <c r="A2354" s="193" t="s">
        <v>27793</v>
      </c>
      <c r="B2354" s="198" t="s">
        <v>8871</v>
      </c>
      <c r="C2354" s="198">
        <v>45179</v>
      </c>
      <c r="D2354" t="s">
        <v>38364</v>
      </c>
      <c r="E2354">
        <v>9.14</v>
      </c>
    </row>
    <row r="2355" spans="1:5">
      <c r="A2355" s="193" t="s">
        <v>28236</v>
      </c>
      <c r="B2355" s="198" t="s">
        <v>10728</v>
      </c>
      <c r="C2355" s="198">
        <v>45179</v>
      </c>
      <c r="D2355" t="s">
        <v>38364</v>
      </c>
      <c r="E2355">
        <v>9.5299999999999994</v>
      </c>
    </row>
    <row r="2356" spans="1:5">
      <c r="A2356" s="193" t="s">
        <v>29019</v>
      </c>
      <c r="B2356" s="198" t="s">
        <v>27502</v>
      </c>
      <c r="C2356" s="198">
        <v>45179</v>
      </c>
      <c r="D2356" t="s">
        <v>38393</v>
      </c>
      <c r="E2356">
        <v>237.7</v>
      </c>
    </row>
    <row r="2357" spans="1:5">
      <c r="A2357" s="193" t="s">
        <v>29019</v>
      </c>
      <c r="B2357" s="198" t="s">
        <v>27502</v>
      </c>
      <c r="C2357" s="198">
        <v>45179</v>
      </c>
      <c r="D2357" t="s">
        <v>38393</v>
      </c>
      <c r="E2357">
        <v>23.66</v>
      </c>
    </row>
    <row r="2358" spans="1:5">
      <c r="A2358" s="193" t="s">
        <v>29026</v>
      </c>
      <c r="B2358" s="198" t="s">
        <v>11382</v>
      </c>
      <c r="C2358" s="198">
        <v>45179</v>
      </c>
      <c r="D2358" t="s">
        <v>38393</v>
      </c>
      <c r="E2358">
        <v>13.3</v>
      </c>
    </row>
    <row r="2359" spans="1:5">
      <c r="A2359" s="193" t="s">
        <v>27953</v>
      </c>
      <c r="B2359" s="198" t="s">
        <v>11381</v>
      </c>
      <c r="C2359" s="198">
        <v>45179</v>
      </c>
      <c r="D2359" t="s">
        <v>38393</v>
      </c>
      <c r="E2359">
        <v>204.47</v>
      </c>
    </row>
    <row r="2360" spans="1:5">
      <c r="A2360" s="193" t="s">
        <v>29021</v>
      </c>
      <c r="B2360" s="198" t="s">
        <v>11155</v>
      </c>
      <c r="C2360" s="198">
        <v>45179</v>
      </c>
      <c r="D2360" t="s">
        <v>38393</v>
      </c>
      <c r="E2360">
        <v>17.02</v>
      </c>
    </row>
    <row r="2361" spans="1:5">
      <c r="A2361" s="193" t="s">
        <v>29025</v>
      </c>
      <c r="B2361" s="198" t="s">
        <v>11157</v>
      </c>
      <c r="C2361" s="198">
        <v>45179</v>
      </c>
      <c r="D2361" t="s">
        <v>38393</v>
      </c>
      <c r="E2361">
        <v>4.0999999999999996</v>
      </c>
    </row>
    <row r="2362" spans="1:5">
      <c r="A2362" s="193" t="s">
        <v>29024</v>
      </c>
      <c r="B2362" s="198" t="s">
        <v>11383</v>
      </c>
      <c r="C2362" s="198">
        <v>45179</v>
      </c>
      <c r="D2362" t="s">
        <v>38393</v>
      </c>
      <c r="E2362">
        <v>5.65</v>
      </c>
    </row>
    <row r="2363" spans="1:5">
      <c r="A2363" s="193" t="s">
        <v>28377</v>
      </c>
      <c r="B2363" s="198" t="s">
        <v>10811</v>
      </c>
      <c r="C2363" s="198">
        <v>45179</v>
      </c>
      <c r="D2363" t="s">
        <v>38451</v>
      </c>
      <c r="E2363">
        <v>40</v>
      </c>
    </row>
    <row r="2364" spans="1:5">
      <c r="A2364" s="193" t="s">
        <v>29023</v>
      </c>
      <c r="B2364" s="198" t="s">
        <v>11384</v>
      </c>
      <c r="C2364" s="198">
        <v>45179</v>
      </c>
      <c r="D2364" t="s">
        <v>38393</v>
      </c>
      <c r="E2364">
        <v>10.72</v>
      </c>
    </row>
    <row r="2365" spans="1:5">
      <c r="A2365" s="193" t="s">
        <v>29020</v>
      </c>
      <c r="B2365" s="198" t="s">
        <v>11385</v>
      </c>
      <c r="C2365" s="198">
        <v>45179</v>
      </c>
      <c r="D2365" t="s">
        <v>38393</v>
      </c>
      <c r="E2365">
        <v>6.71</v>
      </c>
    </row>
    <row r="2366" spans="1:5">
      <c r="A2366" s="193" t="s">
        <v>29030</v>
      </c>
      <c r="B2366" s="198" t="s">
        <v>11156</v>
      </c>
      <c r="C2366" s="198">
        <v>45179</v>
      </c>
      <c r="D2366" t="s">
        <v>38393</v>
      </c>
      <c r="E2366">
        <v>9.6</v>
      </c>
    </row>
    <row r="2367" spans="1:5">
      <c r="A2367" s="193" t="s">
        <v>29017</v>
      </c>
      <c r="B2367" s="198" t="s">
        <v>27504</v>
      </c>
      <c r="C2367" s="198">
        <v>45179</v>
      </c>
      <c r="D2367" t="s">
        <v>38451</v>
      </c>
      <c r="E2367">
        <v>15.68</v>
      </c>
    </row>
    <row r="2368" spans="1:5">
      <c r="A2368" s="193" t="s">
        <v>28703</v>
      </c>
      <c r="B2368" s="198" t="s">
        <v>8239</v>
      </c>
      <c r="C2368" s="198">
        <v>45179</v>
      </c>
      <c r="D2368" t="s">
        <v>38364</v>
      </c>
      <c r="E2368">
        <v>25.99</v>
      </c>
    </row>
    <row r="2369" spans="1:5">
      <c r="A2369" s="193" t="s">
        <v>28378</v>
      </c>
      <c r="B2369" s="198" t="s">
        <v>6902</v>
      </c>
      <c r="C2369" s="198">
        <v>45179</v>
      </c>
      <c r="D2369" t="s">
        <v>38451</v>
      </c>
      <c r="E2369">
        <v>4.95</v>
      </c>
    </row>
    <row r="2370" spans="1:5">
      <c r="A2370" s="193" t="s">
        <v>27788</v>
      </c>
      <c r="B2370" s="198" t="s">
        <v>7330</v>
      </c>
      <c r="C2370" s="198">
        <v>45179</v>
      </c>
      <c r="D2370" t="s">
        <v>38364</v>
      </c>
      <c r="E2370">
        <v>7.9</v>
      </c>
    </row>
    <row r="2371" spans="1:5">
      <c r="A2371" s="193" t="s">
        <v>27794</v>
      </c>
      <c r="B2371" s="198" t="s">
        <v>7333</v>
      </c>
      <c r="C2371" s="198">
        <v>45179</v>
      </c>
      <c r="D2371" t="s">
        <v>38364</v>
      </c>
      <c r="E2371">
        <v>41.37</v>
      </c>
    </row>
    <row r="2372" spans="1:5">
      <c r="A2372" s="193" t="s">
        <v>29018</v>
      </c>
      <c r="B2372" s="198" t="s">
        <v>7327</v>
      </c>
      <c r="C2372" s="198">
        <v>45179</v>
      </c>
      <c r="D2372" t="s">
        <v>38364</v>
      </c>
      <c r="E2372">
        <v>0.89</v>
      </c>
    </row>
    <row r="2373" spans="1:5">
      <c r="A2373" s="193" t="s">
        <v>28248</v>
      </c>
      <c r="B2373" s="198" t="s">
        <v>7325</v>
      </c>
      <c r="C2373" s="198">
        <v>45179</v>
      </c>
      <c r="D2373" t="s">
        <v>38364</v>
      </c>
      <c r="E2373">
        <v>2.93</v>
      </c>
    </row>
    <row r="2374" spans="1:5">
      <c r="A2374" s="193" t="s">
        <v>27789</v>
      </c>
      <c r="B2374" s="198" t="s">
        <v>7258</v>
      </c>
      <c r="C2374" s="198">
        <v>45179</v>
      </c>
      <c r="D2374" t="s">
        <v>38364</v>
      </c>
      <c r="E2374">
        <v>7.04</v>
      </c>
    </row>
    <row r="2375" spans="1:5">
      <c r="A2375" s="193" t="s">
        <v>27783</v>
      </c>
      <c r="B2375" s="198" t="s">
        <v>7323</v>
      </c>
      <c r="C2375" s="198">
        <v>45179</v>
      </c>
      <c r="D2375" t="s">
        <v>38364</v>
      </c>
      <c r="E2375">
        <v>1.32</v>
      </c>
    </row>
    <row r="2376" spans="1:5">
      <c r="A2376" s="193" t="s">
        <v>29031</v>
      </c>
      <c r="B2376" s="198" t="s">
        <v>10554</v>
      </c>
      <c r="C2376" s="198">
        <v>45177</v>
      </c>
      <c r="D2376" t="s">
        <v>38414</v>
      </c>
      <c r="E2376">
        <v>4.99</v>
      </c>
    </row>
    <row r="2377" spans="1:5">
      <c r="A2377" s="193" t="s">
        <v>28230</v>
      </c>
      <c r="B2377" s="198" t="s">
        <v>8985</v>
      </c>
      <c r="C2377" s="198">
        <v>45177</v>
      </c>
      <c r="D2377" t="s">
        <v>38379</v>
      </c>
      <c r="E2377">
        <v>11.78</v>
      </c>
    </row>
    <row r="2378" spans="1:5">
      <c r="A2378" s="193" t="s">
        <v>27872</v>
      </c>
      <c r="B2378" s="198" t="s">
        <v>8984</v>
      </c>
      <c r="C2378" s="198">
        <v>45177</v>
      </c>
      <c r="D2378" t="s">
        <v>38379</v>
      </c>
      <c r="E2378">
        <v>8.56</v>
      </c>
    </row>
    <row r="2379" spans="1:5">
      <c r="A2379" s="193" t="s">
        <v>28448</v>
      </c>
      <c r="B2379" s="198" t="s">
        <v>10206</v>
      </c>
      <c r="C2379" s="198">
        <v>45177</v>
      </c>
      <c r="D2379" t="s">
        <v>38388</v>
      </c>
      <c r="E2379">
        <v>57.38</v>
      </c>
    </row>
    <row r="2380" spans="1:5">
      <c r="A2380" s="193" t="s">
        <v>28046</v>
      </c>
      <c r="B2380" s="198" t="s">
        <v>6217</v>
      </c>
      <c r="C2380" s="198">
        <v>45177</v>
      </c>
      <c r="D2380" t="s">
        <v>38406</v>
      </c>
      <c r="E2380">
        <v>0.61</v>
      </c>
    </row>
    <row r="2381" spans="1:5">
      <c r="A2381" s="193" t="s">
        <v>28217</v>
      </c>
      <c r="B2381" s="198" t="s">
        <v>7879</v>
      </c>
      <c r="C2381" s="198">
        <v>45177</v>
      </c>
      <c r="D2381" t="s">
        <v>38379</v>
      </c>
      <c r="E2381">
        <v>8.67</v>
      </c>
    </row>
    <row r="2382" spans="1:5">
      <c r="A2382" s="193" t="s">
        <v>28213</v>
      </c>
      <c r="B2382" s="198" t="s">
        <v>7091</v>
      </c>
      <c r="C2382" s="198">
        <v>45177</v>
      </c>
      <c r="D2382" t="s">
        <v>38379</v>
      </c>
      <c r="E2382">
        <v>0.49</v>
      </c>
    </row>
    <row r="2383" spans="1:5">
      <c r="A2383" s="193" t="s">
        <v>28974</v>
      </c>
      <c r="B2383" s="198" t="s">
        <v>5272</v>
      </c>
      <c r="C2383" s="198">
        <v>45177</v>
      </c>
      <c r="D2383" t="s">
        <v>38388</v>
      </c>
      <c r="E2383">
        <v>15.95</v>
      </c>
    </row>
    <row r="2384" spans="1:5">
      <c r="A2384" s="193" t="s">
        <v>28176</v>
      </c>
      <c r="B2384" s="198" t="s">
        <v>5877</v>
      </c>
      <c r="C2384" s="198">
        <v>45177</v>
      </c>
      <c r="D2384" t="s">
        <v>38388</v>
      </c>
      <c r="E2384">
        <v>0.63</v>
      </c>
    </row>
    <row r="2385" spans="1:5">
      <c r="A2385" s="193" t="s">
        <v>28044</v>
      </c>
      <c r="B2385" s="198" t="s">
        <v>5079</v>
      </c>
      <c r="C2385" s="198">
        <v>45177</v>
      </c>
      <c r="D2385" t="s">
        <v>38406</v>
      </c>
      <c r="E2385">
        <v>30.4</v>
      </c>
    </row>
    <row r="2386" spans="1:5">
      <c r="A2386" s="193" t="s">
        <v>28043</v>
      </c>
      <c r="B2386" s="198" t="s">
        <v>8169</v>
      </c>
      <c r="C2386" s="198">
        <v>45177</v>
      </c>
      <c r="D2386" t="s">
        <v>38406</v>
      </c>
      <c r="E2386">
        <v>15.73</v>
      </c>
    </row>
    <row r="2387" spans="1:5">
      <c r="A2387" s="193" t="s">
        <v>28045</v>
      </c>
      <c r="B2387" s="198" t="s">
        <v>8168</v>
      </c>
      <c r="C2387" s="198">
        <v>45177</v>
      </c>
      <c r="D2387" t="s">
        <v>38406</v>
      </c>
      <c r="E2387">
        <v>0.59</v>
      </c>
    </row>
    <row r="2388" spans="1:5">
      <c r="A2388" s="193" t="s">
        <v>28047</v>
      </c>
      <c r="B2388" s="198" t="s">
        <v>5080</v>
      </c>
      <c r="C2388" s="198">
        <v>45177</v>
      </c>
      <c r="D2388" t="s">
        <v>38406</v>
      </c>
      <c r="E2388">
        <v>0.14000000000000001</v>
      </c>
    </row>
    <row r="2389" spans="1:5">
      <c r="A2389" s="193" t="s">
        <v>29032</v>
      </c>
      <c r="B2389" s="198" t="s">
        <v>8167</v>
      </c>
      <c r="C2389" s="198">
        <v>45177</v>
      </c>
      <c r="D2389" t="s">
        <v>38406</v>
      </c>
      <c r="E2389">
        <v>16.75</v>
      </c>
    </row>
    <row r="2390" spans="1:5">
      <c r="A2390" s="193" t="s">
        <v>28211</v>
      </c>
      <c r="B2390" s="198" t="s">
        <v>6694</v>
      </c>
      <c r="C2390" s="198">
        <v>45177</v>
      </c>
      <c r="D2390" t="s">
        <v>38379</v>
      </c>
      <c r="E2390">
        <v>1.32</v>
      </c>
    </row>
    <row r="2391" spans="1:5">
      <c r="A2391" s="193" t="s">
        <v>28752</v>
      </c>
      <c r="B2391" s="198" t="s">
        <v>6620</v>
      </c>
      <c r="C2391" s="198">
        <v>45177</v>
      </c>
      <c r="D2391" t="s">
        <v>38388</v>
      </c>
      <c r="E2391">
        <v>9.98</v>
      </c>
    </row>
    <row r="2392" spans="1:5">
      <c r="A2392" s="193" t="s">
        <v>28181</v>
      </c>
      <c r="B2392" s="198" t="s">
        <v>8016</v>
      </c>
      <c r="C2392" s="198">
        <v>45177</v>
      </c>
      <c r="D2392" t="s">
        <v>38388</v>
      </c>
      <c r="E2392">
        <v>0.5</v>
      </c>
    </row>
    <row r="2393" spans="1:5">
      <c r="A2393" s="193" t="s">
        <v>28196</v>
      </c>
      <c r="B2393" s="198" t="s">
        <v>8424</v>
      </c>
      <c r="C2393" s="198">
        <v>45175</v>
      </c>
      <c r="D2393" t="s">
        <v>38427</v>
      </c>
      <c r="E2393">
        <v>23</v>
      </c>
    </row>
    <row r="2394" spans="1:5">
      <c r="A2394" s="193" t="s">
        <v>27882</v>
      </c>
      <c r="B2394" s="198" t="s">
        <v>5041</v>
      </c>
      <c r="C2394" s="198">
        <v>45175</v>
      </c>
      <c r="D2394" t="s">
        <v>38363</v>
      </c>
      <c r="E2394">
        <v>134.34</v>
      </c>
    </row>
    <row r="2395" spans="1:5">
      <c r="A2395" s="193" t="s">
        <v>29035</v>
      </c>
      <c r="B2395" s="198" t="s">
        <v>10263</v>
      </c>
      <c r="C2395" s="198">
        <v>45172</v>
      </c>
      <c r="D2395" t="s">
        <v>38528</v>
      </c>
      <c r="E2395">
        <v>32.33</v>
      </c>
    </row>
    <row r="2396" spans="1:5">
      <c r="A2396" s="193" t="s">
        <v>29034</v>
      </c>
      <c r="B2396" s="198" t="s">
        <v>10264</v>
      </c>
      <c r="C2396" s="198">
        <v>45172</v>
      </c>
      <c r="D2396" t="s">
        <v>38528</v>
      </c>
      <c r="E2396">
        <v>21.33</v>
      </c>
    </row>
    <row r="2397" spans="1:5">
      <c r="A2397" s="193" t="s">
        <v>27806</v>
      </c>
      <c r="B2397" s="198" t="s">
        <v>5002</v>
      </c>
      <c r="C2397" s="198">
        <v>45172</v>
      </c>
      <c r="D2397" t="s">
        <v>38359</v>
      </c>
      <c r="E2397">
        <v>1.4</v>
      </c>
    </row>
    <row r="2398" spans="1:5">
      <c r="A2398" s="193" t="s">
        <v>26652</v>
      </c>
      <c r="B2398" s="198" t="s">
        <v>5006</v>
      </c>
      <c r="C2398" s="198">
        <v>45172</v>
      </c>
      <c r="D2398" t="s">
        <v>38359</v>
      </c>
      <c r="E2398">
        <v>7.33</v>
      </c>
    </row>
    <row r="2399" spans="1:5">
      <c r="A2399" s="193" t="s">
        <v>28776</v>
      </c>
      <c r="B2399" s="198" t="s">
        <v>5009</v>
      </c>
      <c r="C2399" s="198">
        <v>45172</v>
      </c>
      <c r="D2399" t="s">
        <v>38359</v>
      </c>
      <c r="E2399">
        <v>213.11</v>
      </c>
    </row>
    <row r="2400" spans="1:5">
      <c r="A2400" s="193" t="s">
        <v>28129</v>
      </c>
      <c r="B2400" s="198" t="s">
        <v>5424</v>
      </c>
      <c r="C2400" s="198">
        <v>45172</v>
      </c>
      <c r="D2400" t="s">
        <v>38359</v>
      </c>
      <c r="E2400">
        <v>11.9</v>
      </c>
    </row>
    <row r="2401" spans="1:5">
      <c r="A2401" s="193" t="s">
        <v>22416</v>
      </c>
      <c r="B2401" s="198" t="s">
        <v>5429</v>
      </c>
      <c r="C2401" s="198">
        <v>45172</v>
      </c>
      <c r="D2401" t="s">
        <v>38359</v>
      </c>
      <c r="E2401">
        <v>5.03</v>
      </c>
    </row>
    <row r="2402" spans="1:5">
      <c r="A2402" s="193" t="s">
        <v>28085</v>
      </c>
      <c r="B2402" s="198" t="s">
        <v>5025</v>
      </c>
      <c r="C2402" s="198">
        <v>45172</v>
      </c>
      <c r="D2402" t="s">
        <v>38359</v>
      </c>
      <c r="E2402">
        <v>0.88</v>
      </c>
    </row>
    <row r="2403" spans="1:5">
      <c r="A2403" s="193" t="s">
        <v>28864</v>
      </c>
      <c r="B2403" s="198" t="s">
        <v>5423</v>
      </c>
      <c r="C2403" s="198">
        <v>45172</v>
      </c>
      <c r="D2403" t="s">
        <v>38359</v>
      </c>
      <c r="E2403">
        <v>24</v>
      </c>
    </row>
    <row r="2404" spans="1:5">
      <c r="A2404" s="193" t="s">
        <v>28502</v>
      </c>
      <c r="B2404" s="198" t="s">
        <v>8103</v>
      </c>
      <c r="C2404" s="198">
        <v>45172</v>
      </c>
      <c r="D2404" t="s">
        <v>38477</v>
      </c>
      <c r="E2404">
        <v>13.66</v>
      </c>
    </row>
    <row r="2405" spans="1:5">
      <c r="A2405" s="193" t="s">
        <v>27790</v>
      </c>
      <c r="B2405" s="198" t="s">
        <v>5032</v>
      </c>
      <c r="C2405" s="198">
        <v>45172</v>
      </c>
      <c r="D2405" t="s">
        <v>38359</v>
      </c>
      <c r="E2405">
        <v>1.74</v>
      </c>
    </row>
    <row r="2406" spans="1:5">
      <c r="A2406" s="193" t="s">
        <v>26652</v>
      </c>
      <c r="B2406" s="198" t="s">
        <v>5006</v>
      </c>
      <c r="C2406" s="198">
        <v>45172</v>
      </c>
      <c r="D2406" t="s">
        <v>38359</v>
      </c>
      <c r="E2406">
        <v>3.03</v>
      </c>
    </row>
    <row r="2407" spans="1:5">
      <c r="A2407" s="193" t="s">
        <v>28864</v>
      </c>
      <c r="B2407" s="198" t="s">
        <v>5423</v>
      </c>
      <c r="C2407" s="198">
        <v>45172</v>
      </c>
      <c r="D2407" t="s">
        <v>38359</v>
      </c>
      <c r="E2407">
        <v>30.36</v>
      </c>
    </row>
    <row r="2408" spans="1:5">
      <c r="A2408" s="193" t="s">
        <v>28074</v>
      </c>
      <c r="B2408" s="198" t="s">
        <v>8415</v>
      </c>
      <c r="C2408" s="198">
        <v>45169</v>
      </c>
      <c r="D2408" t="s">
        <v>38400</v>
      </c>
      <c r="E2408">
        <v>1.45</v>
      </c>
    </row>
    <row r="2409" spans="1:5">
      <c r="A2409" s="193" t="s">
        <v>27946</v>
      </c>
      <c r="B2409" s="198" t="s">
        <v>11353</v>
      </c>
      <c r="C2409" s="198">
        <v>45169</v>
      </c>
      <c r="D2409" t="s">
        <v>38394</v>
      </c>
      <c r="E2409">
        <v>16.75</v>
      </c>
    </row>
    <row r="2410" spans="1:5">
      <c r="A2410" s="193" t="s">
        <v>29036</v>
      </c>
      <c r="B2410" s="198" t="s">
        <v>27508</v>
      </c>
      <c r="C2410" s="198">
        <v>45169</v>
      </c>
      <c r="D2410" t="s">
        <v>38394</v>
      </c>
      <c r="E2410">
        <v>34.9</v>
      </c>
    </row>
    <row r="2411" spans="1:5">
      <c r="A2411" s="193" t="s">
        <v>28529</v>
      </c>
      <c r="B2411" s="198" t="s">
        <v>6395</v>
      </c>
      <c r="C2411" s="198">
        <v>45169</v>
      </c>
      <c r="D2411" t="s">
        <v>38400</v>
      </c>
      <c r="E2411">
        <v>20.239999999999998</v>
      </c>
    </row>
    <row r="2412" spans="1:5">
      <c r="A2412" s="193" t="s">
        <v>28016</v>
      </c>
      <c r="B2412" s="198" t="s">
        <v>6276</v>
      </c>
      <c r="C2412" s="198">
        <v>45169</v>
      </c>
      <c r="D2412" t="s">
        <v>38400</v>
      </c>
      <c r="E2412">
        <v>20.39</v>
      </c>
    </row>
    <row r="2413" spans="1:5">
      <c r="A2413" s="193" t="s">
        <v>28531</v>
      </c>
      <c r="B2413" s="198" t="s">
        <v>5240</v>
      </c>
      <c r="C2413" s="198">
        <v>45169</v>
      </c>
      <c r="D2413" t="s">
        <v>38400</v>
      </c>
      <c r="E2413">
        <v>4.4400000000000004</v>
      </c>
    </row>
    <row r="2414" spans="1:5">
      <c r="A2414" s="193" t="s">
        <v>28127</v>
      </c>
      <c r="B2414" s="198" t="s">
        <v>5156</v>
      </c>
      <c r="C2414" s="198">
        <v>45169</v>
      </c>
      <c r="D2414" t="s">
        <v>38378</v>
      </c>
      <c r="E2414">
        <v>3.32</v>
      </c>
    </row>
    <row r="2415" spans="1:5">
      <c r="A2415" s="193" t="s">
        <v>16963</v>
      </c>
      <c r="B2415" s="198" t="s">
        <v>5684</v>
      </c>
      <c r="C2415" s="198">
        <v>45169</v>
      </c>
      <c r="D2415" t="s">
        <v>38394</v>
      </c>
      <c r="E2415">
        <v>8.0299999999999994</v>
      </c>
    </row>
    <row r="2416" spans="1:5">
      <c r="A2416" s="193" t="s">
        <v>28071</v>
      </c>
      <c r="B2416" s="198" t="s">
        <v>6309</v>
      </c>
      <c r="C2416" s="198">
        <v>45169</v>
      </c>
      <c r="D2416" t="s">
        <v>38400</v>
      </c>
      <c r="E2416">
        <v>12.45</v>
      </c>
    </row>
    <row r="2417" spans="1:5">
      <c r="A2417" s="193" t="s">
        <v>27863</v>
      </c>
      <c r="B2417" s="198" t="s">
        <v>6305</v>
      </c>
      <c r="C2417" s="198">
        <v>45169</v>
      </c>
      <c r="D2417" t="s">
        <v>38378</v>
      </c>
      <c r="E2417">
        <v>12.8</v>
      </c>
    </row>
    <row r="2418" spans="1:5">
      <c r="A2418" s="193" t="s">
        <v>27898</v>
      </c>
      <c r="B2418" s="198" t="s">
        <v>5182</v>
      </c>
      <c r="C2418" s="198">
        <v>45169</v>
      </c>
      <c r="D2418" t="s">
        <v>38400</v>
      </c>
      <c r="E2418">
        <v>640.20000000000005</v>
      </c>
    </row>
    <row r="2419" spans="1:5">
      <c r="A2419" s="193" t="s">
        <v>28364</v>
      </c>
      <c r="B2419" s="198" t="s">
        <v>6818</v>
      </c>
      <c r="C2419" s="198">
        <v>45169</v>
      </c>
      <c r="D2419" t="s">
        <v>38449</v>
      </c>
      <c r="E2419">
        <v>5.32</v>
      </c>
    </row>
    <row r="2420" spans="1:5">
      <c r="A2420" s="193" t="s">
        <v>28818</v>
      </c>
      <c r="B2420" s="198" t="s">
        <v>7853</v>
      </c>
      <c r="C2420" s="198">
        <v>45169</v>
      </c>
      <c r="D2420" t="s">
        <v>38394</v>
      </c>
      <c r="E2420">
        <v>21.19</v>
      </c>
    </row>
    <row r="2421" spans="1:5">
      <c r="A2421" s="193" t="s">
        <v>28014</v>
      </c>
      <c r="B2421" s="198" t="s">
        <v>6216</v>
      </c>
      <c r="C2421" s="198">
        <v>45169</v>
      </c>
      <c r="D2421" t="s">
        <v>38400</v>
      </c>
      <c r="E2421">
        <v>1.3</v>
      </c>
    </row>
    <row r="2422" spans="1:5">
      <c r="A2422" s="193" t="s">
        <v>28350</v>
      </c>
      <c r="B2422" s="198" t="s">
        <v>5348</v>
      </c>
      <c r="C2422" s="198">
        <v>45169</v>
      </c>
      <c r="D2422" t="s">
        <v>38378</v>
      </c>
      <c r="E2422">
        <v>10.67</v>
      </c>
    </row>
    <row r="2423" spans="1:5">
      <c r="A2423" s="193" t="s">
        <v>28533</v>
      </c>
      <c r="B2423" s="198" t="s">
        <v>5344</v>
      </c>
      <c r="C2423" s="198">
        <v>45169</v>
      </c>
      <c r="D2423" t="s">
        <v>38400</v>
      </c>
      <c r="E2423">
        <v>9.08</v>
      </c>
    </row>
    <row r="2424" spans="1:5">
      <c r="A2424" s="193" t="s">
        <v>28176</v>
      </c>
      <c r="B2424" s="198" t="s">
        <v>5877</v>
      </c>
      <c r="C2424" s="198">
        <v>45169</v>
      </c>
      <c r="D2424" t="s">
        <v>38400</v>
      </c>
      <c r="E2424">
        <v>36.5</v>
      </c>
    </row>
    <row r="2425" spans="1:5">
      <c r="A2425" s="193" t="s">
        <v>27993</v>
      </c>
      <c r="B2425" s="198" t="s">
        <v>5340</v>
      </c>
      <c r="C2425" s="198">
        <v>45169</v>
      </c>
      <c r="D2425" t="s">
        <v>38400</v>
      </c>
      <c r="E2425">
        <v>1.95</v>
      </c>
    </row>
    <row r="2426" spans="1:5">
      <c r="A2426" s="193" t="s">
        <v>28542</v>
      </c>
      <c r="B2426" s="198" t="s">
        <v>6391</v>
      </c>
      <c r="C2426" s="198">
        <v>45169</v>
      </c>
      <c r="D2426" t="s">
        <v>38400</v>
      </c>
      <c r="E2426">
        <v>3.19</v>
      </c>
    </row>
    <row r="2427" spans="1:5">
      <c r="A2427" s="193" t="s">
        <v>12986</v>
      </c>
      <c r="B2427" s="198" t="s">
        <v>5355</v>
      </c>
      <c r="C2427" s="198">
        <v>45169</v>
      </c>
      <c r="D2427" t="s">
        <v>38400</v>
      </c>
      <c r="E2427">
        <v>193.75</v>
      </c>
    </row>
    <row r="2428" spans="1:5">
      <c r="A2428" s="193" t="s">
        <v>28817</v>
      </c>
      <c r="B2428" s="198" t="s">
        <v>7849</v>
      </c>
      <c r="C2428" s="198">
        <v>45169</v>
      </c>
      <c r="D2428" t="s">
        <v>38394</v>
      </c>
      <c r="E2428">
        <v>1.45</v>
      </c>
    </row>
    <row r="2429" spans="1:5">
      <c r="A2429" s="193" t="s">
        <v>28185</v>
      </c>
      <c r="B2429" s="198" t="s">
        <v>6213</v>
      </c>
      <c r="C2429" s="198">
        <v>45169</v>
      </c>
      <c r="D2429" t="s">
        <v>38400</v>
      </c>
      <c r="E2429">
        <v>4.99</v>
      </c>
    </row>
    <row r="2430" spans="1:5">
      <c r="A2430" s="193" t="s">
        <v>28536</v>
      </c>
      <c r="B2430" s="198" t="s">
        <v>5745</v>
      </c>
      <c r="C2430" s="198">
        <v>45169</v>
      </c>
      <c r="D2430" t="s">
        <v>38400</v>
      </c>
      <c r="E2430">
        <v>10.32</v>
      </c>
    </row>
    <row r="2431" spans="1:5">
      <c r="A2431" s="193" t="s">
        <v>28042</v>
      </c>
      <c r="B2431" s="198" t="s">
        <v>5744</v>
      </c>
      <c r="C2431" s="198">
        <v>45169</v>
      </c>
      <c r="D2431" t="s">
        <v>38400</v>
      </c>
      <c r="E2431">
        <v>6.66</v>
      </c>
    </row>
    <row r="2432" spans="1:5">
      <c r="A2432" s="193" t="s">
        <v>27951</v>
      </c>
      <c r="B2432" s="198" t="s">
        <v>7850</v>
      </c>
      <c r="C2432" s="198">
        <v>45169</v>
      </c>
      <c r="D2432" t="s">
        <v>38394</v>
      </c>
      <c r="E2432">
        <v>0.57999999999999996</v>
      </c>
    </row>
    <row r="2433" spans="1:5">
      <c r="A2433" s="193" t="s">
        <v>28083</v>
      </c>
      <c r="B2433" s="198" t="s">
        <v>5918</v>
      </c>
      <c r="C2433" s="198">
        <v>45169</v>
      </c>
      <c r="D2433" t="s">
        <v>38399</v>
      </c>
      <c r="E2433">
        <v>5.56</v>
      </c>
    </row>
    <row r="2434" spans="1:5">
      <c r="A2434" s="193" t="s">
        <v>28539</v>
      </c>
      <c r="B2434" s="198" t="s">
        <v>6034</v>
      </c>
      <c r="C2434" s="198">
        <v>45169</v>
      </c>
      <c r="D2434" t="s">
        <v>38400</v>
      </c>
      <c r="E2434">
        <v>14.16</v>
      </c>
    </row>
    <row r="2435" spans="1:5">
      <c r="A2435" s="193" t="s">
        <v>28362</v>
      </c>
      <c r="B2435" s="198" t="s">
        <v>6819</v>
      </c>
      <c r="C2435" s="198">
        <v>45169</v>
      </c>
      <c r="D2435" t="s">
        <v>38449</v>
      </c>
      <c r="E2435">
        <v>14.82</v>
      </c>
    </row>
    <row r="2436" spans="1:5">
      <c r="A2436" s="193" t="s">
        <v>28621</v>
      </c>
      <c r="B2436" s="198" t="s">
        <v>9291</v>
      </c>
      <c r="C2436" s="198">
        <v>45168</v>
      </c>
      <c r="D2436" t="s">
        <v>38425</v>
      </c>
      <c r="E2436">
        <v>5.81</v>
      </c>
    </row>
    <row r="2437" spans="1:5">
      <c r="A2437" s="193" t="s">
        <v>28166</v>
      </c>
      <c r="B2437" s="198" t="s">
        <v>8998</v>
      </c>
      <c r="C2437" s="198">
        <v>45168</v>
      </c>
      <c r="D2437" t="s">
        <v>38425</v>
      </c>
      <c r="E2437">
        <v>8.84</v>
      </c>
    </row>
    <row r="2438" spans="1:5">
      <c r="A2438" s="193" t="s">
        <v>28637</v>
      </c>
      <c r="B2438" s="198" t="s">
        <v>8341</v>
      </c>
      <c r="C2438" s="198">
        <v>45168</v>
      </c>
      <c r="D2438" t="s">
        <v>38388</v>
      </c>
      <c r="E2438">
        <v>52.83</v>
      </c>
    </row>
    <row r="2439" spans="1:5">
      <c r="A2439" s="193" t="s">
        <v>28158</v>
      </c>
      <c r="B2439" s="198" t="s">
        <v>8214</v>
      </c>
      <c r="C2439" s="198">
        <v>45168</v>
      </c>
      <c r="D2439" t="s">
        <v>38425</v>
      </c>
      <c r="E2439">
        <v>43.36</v>
      </c>
    </row>
    <row r="2440" spans="1:5">
      <c r="A2440" s="193" t="s">
        <v>28153</v>
      </c>
      <c r="B2440" s="198" t="s">
        <v>9769</v>
      </c>
      <c r="C2440" s="198">
        <v>45168</v>
      </c>
      <c r="D2440" t="s">
        <v>38425</v>
      </c>
      <c r="E2440">
        <v>32</v>
      </c>
    </row>
    <row r="2441" spans="1:5">
      <c r="A2441" s="193" t="s">
        <v>28619</v>
      </c>
      <c r="B2441" s="198" t="s">
        <v>8390</v>
      </c>
      <c r="C2441" s="198">
        <v>45168</v>
      </c>
      <c r="D2441" t="s">
        <v>38425</v>
      </c>
      <c r="E2441">
        <v>24.58</v>
      </c>
    </row>
    <row r="2442" spans="1:5">
      <c r="A2442" s="193" t="s">
        <v>28638</v>
      </c>
      <c r="B2442" s="198" t="s">
        <v>9707</v>
      </c>
      <c r="C2442" s="198">
        <v>45168</v>
      </c>
      <c r="D2442" t="s">
        <v>38388</v>
      </c>
      <c r="E2442">
        <v>27.36</v>
      </c>
    </row>
    <row r="2443" spans="1:5">
      <c r="A2443" s="193" t="s">
        <v>28937</v>
      </c>
      <c r="B2443" s="198" t="s">
        <v>6523</v>
      </c>
      <c r="C2443" s="198">
        <v>45168</v>
      </c>
      <c r="D2443" t="s">
        <v>38388</v>
      </c>
      <c r="E2443">
        <v>14.23</v>
      </c>
    </row>
    <row r="2444" spans="1:5">
      <c r="A2444" s="193" t="s">
        <v>27879</v>
      </c>
      <c r="B2444" s="198" t="s">
        <v>5363</v>
      </c>
      <c r="C2444" s="198">
        <v>45168</v>
      </c>
      <c r="D2444" t="s">
        <v>38388</v>
      </c>
      <c r="E2444">
        <v>33.25</v>
      </c>
    </row>
    <row r="2445" spans="1:5">
      <c r="A2445" s="193" t="s">
        <v>28634</v>
      </c>
      <c r="B2445" s="198" t="s">
        <v>27469</v>
      </c>
      <c r="C2445" s="198">
        <v>45168</v>
      </c>
      <c r="D2445" t="s">
        <v>38388</v>
      </c>
      <c r="E2445">
        <v>18.489999999999998</v>
      </c>
    </row>
    <row r="2446" spans="1:5">
      <c r="A2446" s="193" t="s">
        <v>29037</v>
      </c>
      <c r="B2446" s="198" t="s">
        <v>6161</v>
      </c>
      <c r="C2446" s="198">
        <v>45168</v>
      </c>
      <c r="D2446" t="s">
        <v>38529</v>
      </c>
      <c r="E2446">
        <v>9.6300000000000008</v>
      </c>
    </row>
    <row r="2447" spans="1:5">
      <c r="A2447" s="193" t="s">
        <v>28626</v>
      </c>
      <c r="B2447" s="198" t="s">
        <v>5675</v>
      </c>
      <c r="C2447" s="198">
        <v>45168</v>
      </c>
      <c r="D2447" t="s">
        <v>38388</v>
      </c>
      <c r="E2447">
        <v>25.56</v>
      </c>
    </row>
    <row r="2448" spans="1:5">
      <c r="A2448" s="193" t="s">
        <v>27920</v>
      </c>
      <c r="B2448" s="198" t="s">
        <v>6386</v>
      </c>
      <c r="C2448" s="198">
        <v>45168</v>
      </c>
      <c r="D2448" t="s">
        <v>38388</v>
      </c>
      <c r="E2448">
        <v>4.49</v>
      </c>
    </row>
    <row r="2449" spans="1:5">
      <c r="A2449" s="193" t="s">
        <v>28315</v>
      </c>
      <c r="B2449" s="198" t="s">
        <v>5840</v>
      </c>
      <c r="C2449" s="198">
        <v>45168</v>
      </c>
      <c r="D2449" t="s">
        <v>38388</v>
      </c>
      <c r="E2449">
        <v>5.31</v>
      </c>
    </row>
    <row r="2450" spans="1:5">
      <c r="A2450" s="193" t="s">
        <v>28157</v>
      </c>
      <c r="B2450" s="198" t="s">
        <v>8212</v>
      </c>
      <c r="C2450" s="198">
        <v>45168</v>
      </c>
      <c r="D2450" t="s">
        <v>38425</v>
      </c>
      <c r="E2450">
        <v>37.14</v>
      </c>
    </row>
    <row r="2451" spans="1:5">
      <c r="A2451" s="193" t="s">
        <v>28200</v>
      </c>
      <c r="B2451" s="198" t="s">
        <v>7140</v>
      </c>
      <c r="C2451" s="198">
        <v>45168</v>
      </c>
      <c r="D2451" t="s">
        <v>38388</v>
      </c>
      <c r="E2451">
        <v>0.52</v>
      </c>
    </row>
    <row r="2452" spans="1:5">
      <c r="A2452" s="193" t="s">
        <v>28161</v>
      </c>
      <c r="B2452" s="198" t="s">
        <v>7622</v>
      </c>
      <c r="C2452" s="198">
        <v>45168</v>
      </c>
      <c r="D2452" t="s">
        <v>38425</v>
      </c>
      <c r="E2452">
        <v>0.35</v>
      </c>
    </row>
    <row r="2453" spans="1:5">
      <c r="A2453" s="193" t="s">
        <v>28416</v>
      </c>
      <c r="B2453" s="198" t="s">
        <v>10921</v>
      </c>
      <c r="C2453" s="198">
        <v>45163</v>
      </c>
      <c r="D2453" t="s">
        <v>38458</v>
      </c>
      <c r="E2453">
        <v>19.399999999999999</v>
      </c>
    </row>
    <row r="2454" spans="1:5">
      <c r="A2454" s="193" t="s">
        <v>27810</v>
      </c>
      <c r="B2454" s="198" t="s">
        <v>5045</v>
      </c>
      <c r="C2454" s="198">
        <v>45163</v>
      </c>
      <c r="D2454" t="s">
        <v>38368</v>
      </c>
      <c r="E2454">
        <v>0.38</v>
      </c>
    </row>
    <row r="2455" spans="1:5">
      <c r="A2455" s="193" t="s">
        <v>27811</v>
      </c>
      <c r="B2455" s="198" t="s">
        <v>5044</v>
      </c>
      <c r="C2455" s="198">
        <v>45163</v>
      </c>
      <c r="D2455" t="s">
        <v>38368</v>
      </c>
      <c r="E2455">
        <v>20.2</v>
      </c>
    </row>
    <row r="2456" spans="1:5">
      <c r="A2456" s="193" t="s">
        <v>28860</v>
      </c>
      <c r="B2456" s="198" t="s">
        <v>27488</v>
      </c>
      <c r="C2456" s="198">
        <v>45163</v>
      </c>
      <c r="D2456" t="s">
        <v>38368</v>
      </c>
      <c r="E2456">
        <v>7.74</v>
      </c>
    </row>
    <row r="2457" spans="1:5">
      <c r="A2457" s="193" t="s">
        <v>27809</v>
      </c>
      <c r="B2457" s="198" t="s">
        <v>5046</v>
      </c>
      <c r="C2457" s="198">
        <v>45163</v>
      </c>
      <c r="D2457" t="s">
        <v>38368</v>
      </c>
      <c r="E2457">
        <v>11.65</v>
      </c>
    </row>
    <row r="2458" spans="1:5">
      <c r="A2458" s="193" t="s">
        <v>27929</v>
      </c>
      <c r="B2458" s="198" t="s">
        <v>5487</v>
      </c>
      <c r="C2458" s="198">
        <v>45163</v>
      </c>
      <c r="D2458" t="s">
        <v>38377</v>
      </c>
      <c r="E2458">
        <v>5.53</v>
      </c>
    </row>
    <row r="2459" spans="1:5">
      <c r="A2459" s="193" t="s">
        <v>28424</v>
      </c>
      <c r="B2459" s="198" t="s">
        <v>6618</v>
      </c>
      <c r="C2459" s="198">
        <v>45163</v>
      </c>
      <c r="D2459" t="s">
        <v>38377</v>
      </c>
      <c r="E2459">
        <v>2.69</v>
      </c>
    </row>
    <row r="2460" spans="1:5">
      <c r="A2460" s="193" t="s">
        <v>12102</v>
      </c>
      <c r="B2460" s="198" t="s">
        <v>8005</v>
      </c>
      <c r="C2460" s="198">
        <v>45163</v>
      </c>
      <c r="D2460" t="s">
        <v>38433</v>
      </c>
      <c r="E2460">
        <v>24.7</v>
      </c>
    </row>
    <row r="2461" spans="1:5">
      <c r="A2461" s="193" t="s">
        <v>28673</v>
      </c>
      <c r="B2461" s="198" t="s">
        <v>5824</v>
      </c>
      <c r="C2461" s="198">
        <v>45163</v>
      </c>
      <c r="D2461" t="s">
        <v>38377</v>
      </c>
      <c r="E2461">
        <v>0.99</v>
      </c>
    </row>
    <row r="2462" spans="1:5">
      <c r="A2462" s="193" t="s">
        <v>27809</v>
      </c>
      <c r="B2462" s="198" t="s">
        <v>5046</v>
      </c>
      <c r="C2462" s="198">
        <v>45163</v>
      </c>
      <c r="D2462" t="s">
        <v>38368</v>
      </c>
      <c r="E2462">
        <v>9.32</v>
      </c>
    </row>
    <row r="2463" spans="1:5">
      <c r="A2463" s="193" t="s">
        <v>28413</v>
      </c>
      <c r="B2463" s="198" t="s">
        <v>5266</v>
      </c>
      <c r="C2463" s="198">
        <v>45163</v>
      </c>
      <c r="D2463" t="s">
        <v>38377</v>
      </c>
      <c r="E2463">
        <v>7.58</v>
      </c>
    </row>
    <row r="2464" spans="1:5">
      <c r="A2464" s="193" t="s">
        <v>29038</v>
      </c>
      <c r="B2464" s="198" t="s">
        <v>5767</v>
      </c>
      <c r="C2464" s="198">
        <v>45163</v>
      </c>
      <c r="D2464" t="s">
        <v>38377</v>
      </c>
      <c r="E2464">
        <v>1.4</v>
      </c>
    </row>
    <row r="2465" spans="1:5">
      <c r="A2465" s="193" t="s">
        <v>28079</v>
      </c>
      <c r="B2465" s="198" t="s">
        <v>5055</v>
      </c>
      <c r="C2465" s="198">
        <v>45163</v>
      </c>
      <c r="D2465" t="s">
        <v>38368</v>
      </c>
      <c r="E2465">
        <v>3.82</v>
      </c>
    </row>
    <row r="2466" spans="1:5">
      <c r="A2466" s="193" t="s">
        <v>28284</v>
      </c>
      <c r="B2466" s="198" t="s">
        <v>5976</v>
      </c>
      <c r="C2466" s="198">
        <v>45163</v>
      </c>
      <c r="D2466" t="s">
        <v>38377</v>
      </c>
      <c r="E2466">
        <v>1.05</v>
      </c>
    </row>
    <row r="2467" spans="1:5">
      <c r="A2467" s="193" t="s">
        <v>27870</v>
      </c>
      <c r="B2467" s="198" t="s">
        <v>6134</v>
      </c>
      <c r="C2467" s="198">
        <v>45163</v>
      </c>
      <c r="D2467" t="s">
        <v>38377</v>
      </c>
      <c r="E2467">
        <v>33.25</v>
      </c>
    </row>
    <row r="2468" spans="1:5">
      <c r="A2468" s="193" t="s">
        <v>28860</v>
      </c>
      <c r="B2468" s="198" t="s">
        <v>27488</v>
      </c>
      <c r="C2468" s="198">
        <v>45163</v>
      </c>
      <c r="D2468" t="s">
        <v>38368</v>
      </c>
      <c r="E2468">
        <v>10.45</v>
      </c>
    </row>
    <row r="2469" spans="1:5">
      <c r="A2469" s="193" t="s">
        <v>28959</v>
      </c>
      <c r="B2469" s="198" t="s">
        <v>5292</v>
      </c>
      <c r="C2469" s="198">
        <v>45163</v>
      </c>
      <c r="D2469" t="s">
        <v>38377</v>
      </c>
      <c r="E2469">
        <v>0.62</v>
      </c>
    </row>
    <row r="2470" spans="1:5">
      <c r="A2470" s="193" t="s">
        <v>27804</v>
      </c>
      <c r="B2470" s="198" t="s">
        <v>5036</v>
      </c>
      <c r="C2470" s="198">
        <v>45163</v>
      </c>
      <c r="D2470" t="s">
        <v>38368</v>
      </c>
      <c r="E2470">
        <v>13.69</v>
      </c>
    </row>
    <row r="2471" spans="1:5">
      <c r="A2471" s="193" t="s">
        <v>15601</v>
      </c>
      <c r="B2471" s="198" t="s">
        <v>5047</v>
      </c>
      <c r="C2471" s="198">
        <v>45163</v>
      </c>
      <c r="D2471" t="s">
        <v>38368</v>
      </c>
      <c r="E2471">
        <v>4.42</v>
      </c>
    </row>
    <row r="2472" spans="1:5">
      <c r="A2472" s="193" t="s">
        <v>16826</v>
      </c>
      <c r="B2472" s="198" t="s">
        <v>5669</v>
      </c>
      <c r="C2472" s="198">
        <v>45163</v>
      </c>
      <c r="D2472" t="s">
        <v>38377</v>
      </c>
      <c r="E2472">
        <v>7.8</v>
      </c>
    </row>
    <row r="2473" spans="1:5">
      <c r="A2473" s="193" t="s">
        <v>28747</v>
      </c>
      <c r="B2473" s="198" t="s">
        <v>4981</v>
      </c>
      <c r="C2473" s="198">
        <v>45163</v>
      </c>
      <c r="D2473" t="s">
        <v>38368</v>
      </c>
      <c r="E2473">
        <v>12.7</v>
      </c>
    </row>
    <row r="2474" spans="1:5">
      <c r="A2474" s="193" t="s">
        <v>27811</v>
      </c>
      <c r="B2474" s="198" t="s">
        <v>5044</v>
      </c>
      <c r="C2474" s="198">
        <v>45163</v>
      </c>
      <c r="D2474" t="s">
        <v>38368</v>
      </c>
      <c r="E2474">
        <v>12.92</v>
      </c>
    </row>
    <row r="2475" spans="1:5">
      <c r="A2475" s="193" t="s">
        <v>28085</v>
      </c>
      <c r="B2475" s="198" t="s">
        <v>5025</v>
      </c>
      <c r="C2475" s="198">
        <v>45162</v>
      </c>
      <c r="D2475" t="s">
        <v>38359</v>
      </c>
      <c r="E2475">
        <v>21.59</v>
      </c>
    </row>
    <row r="2476" spans="1:5">
      <c r="A2476" s="193" t="s">
        <v>27790</v>
      </c>
      <c r="B2476" s="198" t="s">
        <v>5032</v>
      </c>
      <c r="C2476" s="198">
        <v>45162</v>
      </c>
      <c r="D2476" t="s">
        <v>38359</v>
      </c>
      <c r="E2476">
        <v>24</v>
      </c>
    </row>
    <row r="2477" spans="1:5">
      <c r="A2477" s="193" t="s">
        <v>28864</v>
      </c>
      <c r="B2477" s="198" t="s">
        <v>5423</v>
      </c>
      <c r="C2477" s="198">
        <v>45162</v>
      </c>
      <c r="D2477" t="s">
        <v>38359</v>
      </c>
      <c r="E2477">
        <v>11.95</v>
      </c>
    </row>
    <row r="2478" spans="1:5">
      <c r="A2478" s="193" t="s">
        <v>28629</v>
      </c>
      <c r="B2478" s="198" t="s">
        <v>5278</v>
      </c>
      <c r="C2478" s="198">
        <v>45162</v>
      </c>
      <c r="D2478" t="s">
        <v>38530</v>
      </c>
      <c r="E2478">
        <v>8.0399999999999991</v>
      </c>
    </row>
    <row r="2479" spans="1:5">
      <c r="A2479" s="193" t="s">
        <v>27806</v>
      </c>
      <c r="B2479" s="198" t="s">
        <v>5002</v>
      </c>
      <c r="C2479" s="198">
        <v>45161</v>
      </c>
      <c r="D2479" t="s">
        <v>38359</v>
      </c>
      <c r="E2479">
        <v>7.84</v>
      </c>
    </row>
    <row r="2480" spans="1:5">
      <c r="A2480" s="193" t="s">
        <v>27930</v>
      </c>
      <c r="B2480" s="198" t="s">
        <v>5003</v>
      </c>
      <c r="C2480" s="198">
        <v>45161</v>
      </c>
      <c r="D2480" t="s">
        <v>38359</v>
      </c>
      <c r="E2480">
        <v>9.4499999999999993</v>
      </c>
    </row>
    <row r="2481" spans="1:5">
      <c r="A2481" s="193" t="s">
        <v>27790</v>
      </c>
      <c r="B2481" s="198" t="s">
        <v>5032</v>
      </c>
      <c r="C2481" s="198">
        <v>45161</v>
      </c>
      <c r="D2481" t="s">
        <v>38359</v>
      </c>
      <c r="E2481">
        <v>110</v>
      </c>
    </row>
    <row r="2482" spans="1:5">
      <c r="A2482" s="193" t="s">
        <v>27931</v>
      </c>
      <c r="B2482" s="198" t="s">
        <v>5016</v>
      </c>
      <c r="C2482" s="198">
        <v>45161</v>
      </c>
      <c r="D2482" t="s">
        <v>38359</v>
      </c>
      <c r="E2482">
        <v>0.38</v>
      </c>
    </row>
    <row r="2483" spans="1:5">
      <c r="A2483" s="193" t="s">
        <v>28776</v>
      </c>
      <c r="B2483" s="198" t="s">
        <v>5009</v>
      </c>
      <c r="C2483" s="198">
        <v>45161</v>
      </c>
      <c r="D2483" t="s">
        <v>38359</v>
      </c>
      <c r="E2483">
        <v>9.2100000000000009</v>
      </c>
    </row>
    <row r="2484" spans="1:5">
      <c r="A2484" s="193" t="s">
        <v>27811</v>
      </c>
      <c r="B2484" s="198" t="s">
        <v>5044</v>
      </c>
      <c r="C2484" s="198">
        <v>45160</v>
      </c>
      <c r="D2484" t="s">
        <v>38368</v>
      </c>
      <c r="E2484">
        <v>5.0999999999999996</v>
      </c>
    </row>
    <row r="2485" spans="1:5">
      <c r="A2485" s="193" t="s">
        <v>29043</v>
      </c>
      <c r="B2485" s="198" t="s">
        <v>7243</v>
      </c>
      <c r="C2485" s="198">
        <v>45160</v>
      </c>
      <c r="D2485" t="s">
        <v>38377</v>
      </c>
      <c r="E2485">
        <v>3.24</v>
      </c>
    </row>
    <row r="2486" spans="1:5">
      <c r="A2486" s="193" t="s">
        <v>27810</v>
      </c>
      <c r="B2486" s="198" t="s">
        <v>5045</v>
      </c>
      <c r="C2486" s="198">
        <v>45160</v>
      </c>
      <c r="D2486" t="s">
        <v>38368</v>
      </c>
      <c r="E2486">
        <v>249.74</v>
      </c>
    </row>
    <row r="2487" spans="1:5">
      <c r="A2487" s="193" t="s">
        <v>28099</v>
      </c>
      <c r="B2487" s="198" t="s">
        <v>5891</v>
      </c>
      <c r="C2487" s="198">
        <v>45160</v>
      </c>
      <c r="D2487" t="s">
        <v>38417</v>
      </c>
      <c r="E2487">
        <v>6.1</v>
      </c>
    </row>
    <row r="2488" spans="1:5">
      <c r="A2488" s="193" t="s">
        <v>28059</v>
      </c>
      <c r="B2488" s="198" t="s">
        <v>6692</v>
      </c>
      <c r="C2488" s="198">
        <v>45160</v>
      </c>
      <c r="D2488" t="s">
        <v>38407</v>
      </c>
      <c r="E2488">
        <v>17.04</v>
      </c>
    </row>
    <row r="2489" spans="1:5">
      <c r="A2489" s="193" t="s">
        <v>28642</v>
      </c>
      <c r="B2489" s="198" t="s">
        <v>8007</v>
      </c>
      <c r="C2489" s="198">
        <v>45160</v>
      </c>
      <c r="D2489" t="s">
        <v>38466</v>
      </c>
      <c r="E2489">
        <v>32.380000000000003</v>
      </c>
    </row>
    <row r="2490" spans="1:5">
      <c r="A2490" s="193" t="s">
        <v>15616</v>
      </c>
      <c r="B2490" s="198" t="s">
        <v>5053</v>
      </c>
      <c r="C2490" s="198">
        <v>45160</v>
      </c>
      <c r="D2490" t="s">
        <v>38368</v>
      </c>
      <c r="E2490">
        <v>1.67</v>
      </c>
    </row>
    <row r="2491" spans="1:5">
      <c r="A2491" s="193" t="s">
        <v>27777</v>
      </c>
      <c r="B2491" s="198" t="s">
        <v>6693</v>
      </c>
      <c r="C2491" s="198">
        <v>45160</v>
      </c>
      <c r="D2491" t="s">
        <v>38362</v>
      </c>
      <c r="E2491">
        <v>16.34</v>
      </c>
    </row>
    <row r="2492" spans="1:5">
      <c r="A2492" s="193" t="s">
        <v>28502</v>
      </c>
      <c r="B2492" s="198" t="s">
        <v>8103</v>
      </c>
      <c r="C2492" s="198">
        <v>45160</v>
      </c>
      <c r="D2492" t="s">
        <v>38477</v>
      </c>
      <c r="E2492">
        <v>21</v>
      </c>
    </row>
    <row r="2493" spans="1:5">
      <c r="A2493" s="193" t="s">
        <v>27805</v>
      </c>
      <c r="B2493" s="198" t="s">
        <v>5008</v>
      </c>
      <c r="C2493" s="198">
        <v>45160</v>
      </c>
      <c r="D2493" t="s">
        <v>38368</v>
      </c>
      <c r="E2493">
        <v>2.15</v>
      </c>
    </row>
    <row r="2494" spans="1:5">
      <c r="A2494" s="193" t="s">
        <v>28033</v>
      </c>
      <c r="B2494" s="198" t="s">
        <v>11352</v>
      </c>
      <c r="C2494" s="198">
        <v>45159</v>
      </c>
      <c r="D2494" t="s">
        <v>38402</v>
      </c>
      <c r="E2494">
        <v>70</v>
      </c>
    </row>
    <row r="2495" spans="1:5">
      <c r="A2495" s="193" t="s">
        <v>29045</v>
      </c>
      <c r="B2495" s="198" t="s">
        <v>11032</v>
      </c>
      <c r="C2495" s="198">
        <v>45159</v>
      </c>
      <c r="D2495" t="s">
        <v>38402</v>
      </c>
      <c r="E2495">
        <v>13.86</v>
      </c>
    </row>
    <row r="2496" spans="1:5">
      <c r="A2496" s="193" t="s">
        <v>28029</v>
      </c>
      <c r="B2496" s="198" t="s">
        <v>10144</v>
      </c>
      <c r="C2496" s="198">
        <v>45159</v>
      </c>
      <c r="D2496" t="s">
        <v>38402</v>
      </c>
      <c r="E2496">
        <v>6.95</v>
      </c>
    </row>
    <row r="2497" spans="1:5">
      <c r="A2497" s="193" t="s">
        <v>27882</v>
      </c>
      <c r="B2497" s="198" t="s">
        <v>5041</v>
      </c>
      <c r="C2497" s="198">
        <v>45156</v>
      </c>
      <c r="D2497" t="s">
        <v>38363</v>
      </c>
      <c r="E2497">
        <v>0.2</v>
      </c>
    </row>
    <row r="2498" spans="1:5">
      <c r="A2498" s="193" t="s">
        <v>27881</v>
      </c>
      <c r="B2498" s="198" t="s">
        <v>5043</v>
      </c>
      <c r="C2498" s="198">
        <v>45156</v>
      </c>
      <c r="D2498" t="s">
        <v>38363</v>
      </c>
      <c r="E2498">
        <v>27.3</v>
      </c>
    </row>
    <row r="2499" spans="1:5">
      <c r="A2499" s="193" t="s">
        <v>12574</v>
      </c>
      <c r="B2499" s="198" t="s">
        <v>5185</v>
      </c>
      <c r="C2499" s="198">
        <v>45156</v>
      </c>
      <c r="D2499" t="s">
        <v>38391</v>
      </c>
      <c r="E2499">
        <v>6.03</v>
      </c>
    </row>
    <row r="2500" spans="1:5">
      <c r="A2500" s="193" t="s">
        <v>27782</v>
      </c>
      <c r="B2500" s="198" t="s">
        <v>5040</v>
      </c>
      <c r="C2500" s="198">
        <v>45156</v>
      </c>
      <c r="D2500" t="s">
        <v>38363</v>
      </c>
      <c r="E2500">
        <v>780</v>
      </c>
    </row>
    <row r="2501" spans="1:5">
      <c r="A2501" s="193" t="s">
        <v>27881</v>
      </c>
      <c r="B2501" s="198" t="s">
        <v>5043</v>
      </c>
      <c r="C2501" s="198">
        <v>45156</v>
      </c>
      <c r="D2501" t="s">
        <v>38363</v>
      </c>
      <c r="E2501">
        <v>10.73</v>
      </c>
    </row>
    <row r="2502" spans="1:5">
      <c r="A2502" s="193" t="s">
        <v>27882</v>
      </c>
      <c r="B2502" s="198" t="s">
        <v>5041</v>
      </c>
      <c r="C2502" s="198">
        <v>45156</v>
      </c>
      <c r="D2502" t="s">
        <v>38363</v>
      </c>
      <c r="E2502">
        <v>9.08</v>
      </c>
    </row>
    <row r="2503" spans="1:5">
      <c r="A2503" s="193" t="s">
        <v>28382</v>
      </c>
      <c r="B2503" s="198" t="s">
        <v>5033</v>
      </c>
      <c r="C2503" s="198">
        <v>45155</v>
      </c>
      <c r="D2503" t="s">
        <v>38359</v>
      </c>
      <c r="E2503">
        <v>3.09</v>
      </c>
    </row>
    <row r="2504" spans="1:5">
      <c r="A2504" s="193" t="s">
        <v>28535</v>
      </c>
      <c r="B2504" s="198" t="s">
        <v>5037</v>
      </c>
      <c r="C2504" s="198">
        <v>45155</v>
      </c>
      <c r="D2504" t="s">
        <v>38359</v>
      </c>
      <c r="E2504">
        <v>0.53</v>
      </c>
    </row>
    <row r="2505" spans="1:5">
      <c r="A2505" s="193" t="s">
        <v>28221</v>
      </c>
      <c r="B2505" s="198" t="s">
        <v>4984</v>
      </c>
      <c r="C2505" s="198">
        <v>45155</v>
      </c>
      <c r="D2505" t="s">
        <v>38367</v>
      </c>
      <c r="E2505">
        <v>12.96</v>
      </c>
    </row>
    <row r="2506" spans="1:5">
      <c r="A2506" s="193" t="s">
        <v>27804</v>
      </c>
      <c r="B2506" s="198" t="s">
        <v>5036</v>
      </c>
      <c r="C2506" s="198">
        <v>45155</v>
      </c>
      <c r="D2506" t="s">
        <v>38359</v>
      </c>
      <c r="E2506">
        <v>4</v>
      </c>
    </row>
    <row r="2507" spans="1:5">
      <c r="A2507" s="193" t="s">
        <v>28864</v>
      </c>
      <c r="B2507" s="198" t="s">
        <v>5423</v>
      </c>
      <c r="C2507" s="198">
        <v>45155</v>
      </c>
      <c r="D2507" t="s">
        <v>38359</v>
      </c>
      <c r="E2507">
        <v>0.38</v>
      </c>
    </row>
    <row r="2508" spans="1:5">
      <c r="A2508" s="193" t="s">
        <v>27809</v>
      </c>
      <c r="B2508" s="198" t="s">
        <v>5046</v>
      </c>
      <c r="C2508" s="198">
        <v>45154</v>
      </c>
      <c r="D2508" t="s">
        <v>38359</v>
      </c>
      <c r="E2508">
        <v>9.44</v>
      </c>
    </row>
    <row r="2509" spans="1:5">
      <c r="A2509" s="193" t="s">
        <v>26652</v>
      </c>
      <c r="B2509" s="198" t="s">
        <v>5006</v>
      </c>
      <c r="C2509" s="198">
        <v>45152</v>
      </c>
      <c r="D2509" t="s">
        <v>38359</v>
      </c>
      <c r="E2509">
        <v>31.9</v>
      </c>
    </row>
    <row r="2510" spans="1:5">
      <c r="A2510" s="193" t="s">
        <v>27932</v>
      </c>
      <c r="B2510" s="198" t="s">
        <v>5028</v>
      </c>
      <c r="C2510" s="198">
        <v>45152</v>
      </c>
      <c r="D2510" t="s">
        <v>38359</v>
      </c>
      <c r="E2510">
        <v>6.72</v>
      </c>
    </row>
    <row r="2511" spans="1:5">
      <c r="A2511" s="193" t="s">
        <v>28085</v>
      </c>
      <c r="B2511" s="198" t="s">
        <v>5025</v>
      </c>
      <c r="C2511" s="198">
        <v>45152</v>
      </c>
      <c r="D2511" t="s">
        <v>38359</v>
      </c>
      <c r="E2511">
        <v>43.61</v>
      </c>
    </row>
    <row r="2512" spans="1:5">
      <c r="A2512" s="193" t="s">
        <v>27806</v>
      </c>
      <c r="B2512" s="198" t="s">
        <v>5002</v>
      </c>
      <c r="C2512" s="198">
        <v>45152</v>
      </c>
      <c r="D2512" t="s">
        <v>38359</v>
      </c>
      <c r="E2512">
        <v>1.39</v>
      </c>
    </row>
    <row r="2513" spans="1:5">
      <c r="A2513" s="193" t="s">
        <v>27790</v>
      </c>
      <c r="B2513" s="198" t="s">
        <v>5032</v>
      </c>
      <c r="C2513" s="198">
        <v>45152</v>
      </c>
      <c r="D2513" t="s">
        <v>38359</v>
      </c>
      <c r="E2513">
        <v>8.6199999999999992</v>
      </c>
    </row>
    <row r="2514" spans="1:5">
      <c r="A2514" s="193" t="s">
        <v>27795</v>
      </c>
      <c r="B2514" s="198" t="s">
        <v>5030</v>
      </c>
      <c r="C2514" s="198">
        <v>45152</v>
      </c>
      <c r="D2514" t="s">
        <v>38359</v>
      </c>
      <c r="E2514">
        <v>4.1100000000000003</v>
      </c>
    </row>
    <row r="2515" spans="1:5">
      <c r="A2515" s="193" t="s">
        <v>29049</v>
      </c>
      <c r="B2515" s="198" t="s">
        <v>10606</v>
      </c>
      <c r="C2515" s="198">
        <v>45149</v>
      </c>
      <c r="D2515" t="s">
        <v>38531</v>
      </c>
      <c r="E2515">
        <v>9.6300000000000008</v>
      </c>
    </row>
    <row r="2516" spans="1:5">
      <c r="A2516" s="193" t="s">
        <v>28606</v>
      </c>
      <c r="B2516" s="198" t="s">
        <v>8759</v>
      </c>
      <c r="C2516" s="198">
        <v>45149</v>
      </c>
      <c r="D2516" t="s">
        <v>38375</v>
      </c>
      <c r="E2516">
        <v>8.69</v>
      </c>
    </row>
    <row r="2517" spans="1:5">
      <c r="A2517" s="193" t="s">
        <v>28117</v>
      </c>
      <c r="B2517" s="198" t="s">
        <v>11216</v>
      </c>
      <c r="C2517" s="198">
        <v>45149</v>
      </c>
      <c r="D2517" t="s">
        <v>38375</v>
      </c>
      <c r="E2517">
        <v>7.9</v>
      </c>
    </row>
    <row r="2518" spans="1:5">
      <c r="A2518" s="193" t="s">
        <v>27825</v>
      </c>
      <c r="B2518" s="198" t="s">
        <v>10609</v>
      </c>
      <c r="C2518" s="198">
        <v>45149</v>
      </c>
      <c r="D2518" t="s">
        <v>38375</v>
      </c>
      <c r="E2518">
        <v>7.45</v>
      </c>
    </row>
    <row r="2519" spans="1:5">
      <c r="A2519" s="193" t="s">
        <v>28603</v>
      </c>
      <c r="B2519" s="198" t="s">
        <v>10338</v>
      </c>
      <c r="C2519" s="198">
        <v>45149</v>
      </c>
      <c r="D2519" t="s">
        <v>38375</v>
      </c>
      <c r="E2519">
        <v>0.75</v>
      </c>
    </row>
    <row r="2520" spans="1:5">
      <c r="A2520" s="193" t="s">
        <v>29047</v>
      </c>
      <c r="B2520" s="198" t="s">
        <v>10607</v>
      </c>
      <c r="C2520" s="198">
        <v>45149</v>
      </c>
      <c r="D2520" t="s">
        <v>38531</v>
      </c>
      <c r="E2520">
        <v>25.51</v>
      </c>
    </row>
    <row r="2521" spans="1:5">
      <c r="A2521" s="193" t="s">
        <v>29055</v>
      </c>
      <c r="B2521" s="198" t="s">
        <v>10605</v>
      </c>
      <c r="C2521" s="198">
        <v>45149</v>
      </c>
      <c r="D2521" t="s">
        <v>38531</v>
      </c>
      <c r="E2521">
        <v>25</v>
      </c>
    </row>
    <row r="2522" spans="1:5">
      <c r="A2522" s="193" t="s">
        <v>29053</v>
      </c>
      <c r="B2522" s="198" t="s">
        <v>8285</v>
      </c>
      <c r="C2522" s="198">
        <v>45149</v>
      </c>
      <c r="D2522" t="s">
        <v>38375</v>
      </c>
      <c r="E2522">
        <v>8.9</v>
      </c>
    </row>
    <row r="2523" spans="1:5">
      <c r="A2523" s="193" t="s">
        <v>28740</v>
      </c>
      <c r="B2523" s="198" t="s">
        <v>11308</v>
      </c>
      <c r="C2523" s="198">
        <v>45149</v>
      </c>
      <c r="D2523" t="s">
        <v>38399</v>
      </c>
      <c r="E2523">
        <v>15.23</v>
      </c>
    </row>
    <row r="2524" spans="1:5">
      <c r="A2524" s="193" t="s">
        <v>29062</v>
      </c>
      <c r="B2524" s="198" t="s">
        <v>11424</v>
      </c>
      <c r="C2524" s="198">
        <v>45149</v>
      </c>
      <c r="D2524" t="s">
        <v>38375</v>
      </c>
      <c r="E2524">
        <v>2</v>
      </c>
    </row>
    <row r="2525" spans="1:5">
      <c r="A2525" s="193" t="s">
        <v>29061</v>
      </c>
      <c r="B2525" s="198" t="s">
        <v>11430</v>
      </c>
      <c r="C2525" s="198">
        <v>45149</v>
      </c>
      <c r="D2525" t="s">
        <v>38446</v>
      </c>
      <c r="E2525">
        <v>0.55000000000000004</v>
      </c>
    </row>
    <row r="2526" spans="1:5">
      <c r="A2526" s="193" t="s">
        <v>29054</v>
      </c>
      <c r="B2526" s="198" t="s">
        <v>9767</v>
      </c>
      <c r="C2526" s="198">
        <v>45149</v>
      </c>
      <c r="D2526" t="s">
        <v>38532</v>
      </c>
      <c r="E2526">
        <v>19.02</v>
      </c>
    </row>
    <row r="2527" spans="1:5">
      <c r="A2527" s="193" t="s">
        <v>29060</v>
      </c>
      <c r="B2527" s="198" t="s">
        <v>5364</v>
      </c>
      <c r="C2527" s="198">
        <v>45149</v>
      </c>
      <c r="D2527" t="s">
        <v>38377</v>
      </c>
      <c r="E2527">
        <v>5.52</v>
      </c>
    </row>
    <row r="2528" spans="1:5">
      <c r="A2528" s="193" t="s">
        <v>28179</v>
      </c>
      <c r="B2528" s="198" t="s">
        <v>5821</v>
      </c>
      <c r="C2528" s="198">
        <v>45149</v>
      </c>
      <c r="D2528" t="s">
        <v>38377</v>
      </c>
      <c r="E2528">
        <v>5.95</v>
      </c>
    </row>
    <row r="2529" spans="1:5">
      <c r="A2529" s="193" t="s">
        <v>29059</v>
      </c>
      <c r="B2529" s="198" t="s">
        <v>6940</v>
      </c>
      <c r="C2529" s="198">
        <v>45149</v>
      </c>
      <c r="D2529" t="s">
        <v>38532</v>
      </c>
      <c r="E2529">
        <v>7.06</v>
      </c>
    </row>
    <row r="2530" spans="1:5">
      <c r="A2530" s="193" t="s">
        <v>29057</v>
      </c>
      <c r="B2530" s="198" t="s">
        <v>18199</v>
      </c>
      <c r="C2530" s="198">
        <v>45149</v>
      </c>
      <c r="D2530" t="s">
        <v>38377</v>
      </c>
      <c r="E2530">
        <v>212.29</v>
      </c>
    </row>
    <row r="2531" spans="1:5">
      <c r="A2531" s="193" t="s">
        <v>28783</v>
      </c>
      <c r="B2531" s="198" t="s">
        <v>5542</v>
      </c>
      <c r="C2531" s="198">
        <v>45149</v>
      </c>
      <c r="D2531" t="s">
        <v>38377</v>
      </c>
      <c r="E2531">
        <v>0.89</v>
      </c>
    </row>
    <row r="2532" spans="1:5">
      <c r="A2532" s="193" t="s">
        <v>27858</v>
      </c>
      <c r="B2532" s="198" t="s">
        <v>6403</v>
      </c>
      <c r="C2532" s="198">
        <v>45149</v>
      </c>
      <c r="D2532" t="s">
        <v>38377</v>
      </c>
      <c r="E2532">
        <v>25.21</v>
      </c>
    </row>
    <row r="2533" spans="1:5">
      <c r="A2533" s="193" t="s">
        <v>25167</v>
      </c>
      <c r="B2533" s="198" t="s">
        <v>5456</v>
      </c>
      <c r="C2533" s="198">
        <v>45149</v>
      </c>
      <c r="D2533" t="s">
        <v>38377</v>
      </c>
      <c r="E2533">
        <v>5.24</v>
      </c>
    </row>
    <row r="2534" spans="1:5">
      <c r="A2534" s="193" t="s">
        <v>28428</v>
      </c>
      <c r="B2534" s="198" t="s">
        <v>5454</v>
      </c>
      <c r="C2534" s="198">
        <v>45149</v>
      </c>
      <c r="D2534" t="s">
        <v>38377</v>
      </c>
      <c r="E2534">
        <v>7.83</v>
      </c>
    </row>
    <row r="2535" spans="1:5">
      <c r="A2535" s="193" t="s">
        <v>28679</v>
      </c>
      <c r="B2535" s="198" t="s">
        <v>5536</v>
      </c>
      <c r="C2535" s="198">
        <v>45149</v>
      </c>
      <c r="D2535" t="s">
        <v>38377</v>
      </c>
      <c r="E2535">
        <v>7.61</v>
      </c>
    </row>
    <row r="2536" spans="1:5">
      <c r="A2536" s="193" t="s">
        <v>29058</v>
      </c>
      <c r="B2536" s="198" t="s">
        <v>5352</v>
      </c>
      <c r="C2536" s="198">
        <v>45149</v>
      </c>
      <c r="D2536" t="s">
        <v>38377</v>
      </c>
      <c r="E2536">
        <v>26.5</v>
      </c>
    </row>
    <row r="2537" spans="1:5">
      <c r="A2537" s="193" t="s">
        <v>28755</v>
      </c>
      <c r="B2537" s="198" t="s">
        <v>8200</v>
      </c>
      <c r="C2537" s="198">
        <v>45149</v>
      </c>
      <c r="D2537" t="s">
        <v>38446</v>
      </c>
      <c r="E2537">
        <v>10.63</v>
      </c>
    </row>
    <row r="2538" spans="1:5">
      <c r="A2538" s="193" t="s">
        <v>28270</v>
      </c>
      <c r="B2538" s="198" t="s">
        <v>6047</v>
      </c>
      <c r="C2538" s="198">
        <v>45149</v>
      </c>
      <c r="D2538" t="s">
        <v>38391</v>
      </c>
      <c r="E2538">
        <v>4.5999999999999996</v>
      </c>
    </row>
    <row r="2539" spans="1:5">
      <c r="A2539" s="193" t="s">
        <v>29048</v>
      </c>
      <c r="B2539" s="198" t="s">
        <v>7669</v>
      </c>
      <c r="C2539" s="198">
        <v>45149</v>
      </c>
      <c r="D2539" t="s">
        <v>38391</v>
      </c>
      <c r="E2539">
        <v>33.99</v>
      </c>
    </row>
    <row r="2540" spans="1:5">
      <c r="A2540" s="193" t="s">
        <v>28447</v>
      </c>
      <c r="B2540" s="198" t="s">
        <v>6423</v>
      </c>
      <c r="C2540" s="198">
        <v>45149</v>
      </c>
      <c r="D2540" t="s">
        <v>38377</v>
      </c>
      <c r="E2540">
        <v>15.68</v>
      </c>
    </row>
    <row r="2541" spans="1:5">
      <c r="A2541" s="193" t="s">
        <v>29046</v>
      </c>
      <c r="B2541" s="198" t="s">
        <v>6037</v>
      </c>
      <c r="C2541" s="198">
        <v>45149</v>
      </c>
      <c r="D2541" t="s">
        <v>38377</v>
      </c>
      <c r="E2541">
        <v>1.32</v>
      </c>
    </row>
    <row r="2542" spans="1:5">
      <c r="A2542" s="193" t="s">
        <v>28272</v>
      </c>
      <c r="B2542" s="198" t="s">
        <v>6934</v>
      </c>
      <c r="C2542" s="198">
        <v>45149</v>
      </c>
      <c r="D2542" t="s">
        <v>38391</v>
      </c>
      <c r="E2542">
        <v>0.79</v>
      </c>
    </row>
    <row r="2543" spans="1:5">
      <c r="A2543" s="193" t="s">
        <v>28670</v>
      </c>
      <c r="B2543" s="198" t="s">
        <v>6428</v>
      </c>
      <c r="C2543" s="198">
        <v>45149</v>
      </c>
      <c r="D2543" t="s">
        <v>38377</v>
      </c>
      <c r="E2543">
        <v>19.010000000000002</v>
      </c>
    </row>
    <row r="2544" spans="1:5">
      <c r="A2544" s="193" t="s">
        <v>28278</v>
      </c>
      <c r="B2544" s="198" t="s">
        <v>5407</v>
      </c>
      <c r="C2544" s="198">
        <v>45149</v>
      </c>
      <c r="D2544" t="s">
        <v>38391</v>
      </c>
      <c r="E2544">
        <v>1.32</v>
      </c>
    </row>
    <row r="2545" spans="1:5">
      <c r="A2545" s="193" t="s">
        <v>28751</v>
      </c>
      <c r="B2545" s="198" t="s">
        <v>5835</v>
      </c>
      <c r="C2545" s="198">
        <v>45149</v>
      </c>
      <c r="D2545" t="s">
        <v>38377</v>
      </c>
      <c r="E2545">
        <v>36.5</v>
      </c>
    </row>
    <row r="2546" spans="1:5">
      <c r="A2546" s="193" t="s">
        <v>28006</v>
      </c>
      <c r="B2546" s="198" t="s">
        <v>6935</v>
      </c>
      <c r="C2546" s="198">
        <v>45149</v>
      </c>
      <c r="D2546" t="s">
        <v>38391</v>
      </c>
      <c r="E2546">
        <v>16.79</v>
      </c>
    </row>
    <row r="2547" spans="1:5">
      <c r="A2547" s="193" t="s">
        <v>28346</v>
      </c>
      <c r="B2547" s="198" t="s">
        <v>7915</v>
      </c>
      <c r="C2547" s="198">
        <v>45149</v>
      </c>
      <c r="D2547" t="s">
        <v>38446</v>
      </c>
      <c r="E2547">
        <v>24.16</v>
      </c>
    </row>
    <row r="2548" spans="1:5">
      <c r="A2548" s="193" t="s">
        <v>16406</v>
      </c>
      <c r="B2548" s="198" t="s">
        <v>7913</v>
      </c>
      <c r="C2548" s="198">
        <v>45149</v>
      </c>
      <c r="D2548" t="s">
        <v>38446</v>
      </c>
      <c r="E2548">
        <v>22.2</v>
      </c>
    </row>
    <row r="2549" spans="1:5">
      <c r="A2549" s="193" t="s">
        <v>29063</v>
      </c>
      <c r="B2549" s="198" t="s">
        <v>5155</v>
      </c>
      <c r="C2549" s="198">
        <v>45149</v>
      </c>
      <c r="D2549" t="s">
        <v>38377</v>
      </c>
      <c r="E2549">
        <v>31.99</v>
      </c>
    </row>
    <row r="2550" spans="1:5">
      <c r="A2550" s="193" t="s">
        <v>28632</v>
      </c>
      <c r="B2550" s="198" t="s">
        <v>5929</v>
      </c>
      <c r="C2550" s="198">
        <v>45149</v>
      </c>
      <c r="D2550" t="s">
        <v>38399</v>
      </c>
      <c r="E2550">
        <v>33.61</v>
      </c>
    </row>
    <row r="2551" spans="1:5">
      <c r="A2551" s="193" t="s">
        <v>27856</v>
      </c>
      <c r="B2551" s="198" t="s">
        <v>6266</v>
      </c>
      <c r="C2551" s="198">
        <v>45149</v>
      </c>
      <c r="D2551" t="s">
        <v>38377</v>
      </c>
      <c r="E2551">
        <v>8.2100000000000009</v>
      </c>
    </row>
    <row r="2552" spans="1:5">
      <c r="A2552" s="193" t="s">
        <v>12499</v>
      </c>
      <c r="B2552" s="198" t="s">
        <v>5646</v>
      </c>
      <c r="C2552" s="198">
        <v>45149</v>
      </c>
      <c r="D2552" t="s">
        <v>38391</v>
      </c>
      <c r="E2552">
        <v>8.5500000000000007</v>
      </c>
    </row>
    <row r="2553" spans="1:5">
      <c r="A2553" s="193" t="s">
        <v>12409</v>
      </c>
      <c r="B2553" s="198" t="s">
        <v>7914</v>
      </c>
      <c r="C2553" s="198">
        <v>45149</v>
      </c>
      <c r="D2553" t="s">
        <v>38446</v>
      </c>
      <c r="E2553">
        <v>5.4</v>
      </c>
    </row>
    <row r="2554" spans="1:5">
      <c r="A2554" s="193" t="s">
        <v>29051</v>
      </c>
      <c r="B2554" s="198" t="s">
        <v>27509</v>
      </c>
      <c r="C2554" s="198">
        <v>45149</v>
      </c>
      <c r="D2554" t="s">
        <v>38377</v>
      </c>
      <c r="E2554">
        <v>0.35</v>
      </c>
    </row>
    <row r="2555" spans="1:5">
      <c r="A2555" s="193" t="s">
        <v>27901</v>
      </c>
      <c r="B2555" s="198" t="s">
        <v>5245</v>
      </c>
      <c r="C2555" s="198">
        <v>45149</v>
      </c>
      <c r="D2555" t="s">
        <v>38377</v>
      </c>
      <c r="E2555">
        <v>16.38</v>
      </c>
    </row>
    <row r="2556" spans="1:5">
      <c r="A2556" s="193" t="s">
        <v>29052</v>
      </c>
      <c r="B2556" s="198" t="s">
        <v>7181</v>
      </c>
      <c r="C2556" s="198">
        <v>45149</v>
      </c>
      <c r="D2556" t="s">
        <v>38375</v>
      </c>
      <c r="E2556">
        <v>38.69</v>
      </c>
    </row>
    <row r="2557" spans="1:5">
      <c r="A2557" s="193" t="s">
        <v>29056</v>
      </c>
      <c r="B2557" s="198" t="s">
        <v>6941</v>
      </c>
      <c r="C2557" s="198">
        <v>45149</v>
      </c>
      <c r="D2557" t="s">
        <v>38532</v>
      </c>
      <c r="E2557">
        <v>6.33</v>
      </c>
    </row>
    <row r="2558" spans="1:5">
      <c r="A2558" s="193" t="s">
        <v>28413</v>
      </c>
      <c r="B2558" s="198" t="s">
        <v>5266</v>
      </c>
      <c r="C2558" s="198">
        <v>45149</v>
      </c>
      <c r="D2558" t="s">
        <v>38377</v>
      </c>
      <c r="E2558">
        <v>4.49</v>
      </c>
    </row>
    <row r="2559" spans="1:5">
      <c r="A2559" s="193" t="s">
        <v>28423</v>
      </c>
      <c r="B2559" s="198" t="s">
        <v>6021</v>
      </c>
      <c r="C2559" s="198">
        <v>45149</v>
      </c>
      <c r="D2559" t="s">
        <v>38377</v>
      </c>
      <c r="E2559">
        <v>208</v>
      </c>
    </row>
    <row r="2560" spans="1:5">
      <c r="A2560" s="193" t="s">
        <v>27828</v>
      </c>
      <c r="B2560" s="198" t="s">
        <v>7155</v>
      </c>
      <c r="C2560" s="198">
        <v>45149</v>
      </c>
      <c r="D2560" t="s">
        <v>38375</v>
      </c>
      <c r="E2560">
        <v>4.45</v>
      </c>
    </row>
    <row r="2561" spans="1:5">
      <c r="A2561" s="193" t="s">
        <v>27855</v>
      </c>
      <c r="B2561" s="198" t="s">
        <v>5279</v>
      </c>
      <c r="C2561" s="198">
        <v>45149</v>
      </c>
      <c r="D2561" t="s">
        <v>38377</v>
      </c>
      <c r="E2561">
        <v>37.76</v>
      </c>
    </row>
    <row r="2562" spans="1:5">
      <c r="A2562" s="193" t="s">
        <v>29050</v>
      </c>
      <c r="B2562" s="198" t="s">
        <v>6028</v>
      </c>
      <c r="C2562" s="198">
        <v>45149</v>
      </c>
      <c r="D2562" t="s">
        <v>38377</v>
      </c>
      <c r="E2562">
        <v>22.25</v>
      </c>
    </row>
    <row r="2563" spans="1:5">
      <c r="A2563" s="193" t="s">
        <v>18105</v>
      </c>
      <c r="B2563" s="198" t="s">
        <v>8594</v>
      </c>
      <c r="C2563" s="198">
        <v>45147</v>
      </c>
      <c r="D2563" t="s">
        <v>38383</v>
      </c>
      <c r="E2563">
        <v>0.65</v>
      </c>
    </row>
    <row r="2564" spans="1:5">
      <c r="A2564" s="193" t="s">
        <v>27882</v>
      </c>
      <c r="B2564" s="198" t="s">
        <v>5041</v>
      </c>
      <c r="C2564" s="198">
        <v>45147</v>
      </c>
      <c r="D2564" t="s">
        <v>38363</v>
      </c>
      <c r="E2564">
        <v>5.01</v>
      </c>
    </row>
    <row r="2565" spans="1:5">
      <c r="A2565" s="193" t="s">
        <v>28025</v>
      </c>
      <c r="B2565" s="198" t="s">
        <v>7359</v>
      </c>
      <c r="C2565" s="198">
        <v>45147</v>
      </c>
      <c r="D2565" t="s">
        <v>38383</v>
      </c>
      <c r="E2565">
        <v>5.01</v>
      </c>
    </row>
    <row r="2566" spans="1:5">
      <c r="A2566" s="193" t="s">
        <v>27782</v>
      </c>
      <c r="B2566" s="198" t="s">
        <v>5040</v>
      </c>
      <c r="C2566" s="198">
        <v>45147</v>
      </c>
      <c r="D2566" t="s">
        <v>38363</v>
      </c>
      <c r="E2566">
        <v>0.54</v>
      </c>
    </row>
    <row r="2567" spans="1:5">
      <c r="A2567" s="193" t="s">
        <v>27882</v>
      </c>
      <c r="B2567" s="198" t="s">
        <v>5041</v>
      </c>
      <c r="C2567" s="198">
        <v>45147</v>
      </c>
      <c r="D2567" t="s">
        <v>38363</v>
      </c>
      <c r="E2567">
        <v>13</v>
      </c>
    </row>
    <row r="2568" spans="1:5">
      <c r="A2568" s="193" t="s">
        <v>27882</v>
      </c>
      <c r="B2568" s="198" t="s">
        <v>5041</v>
      </c>
      <c r="C2568" s="198">
        <v>45147</v>
      </c>
      <c r="D2568" t="s">
        <v>38363</v>
      </c>
      <c r="E2568">
        <v>8.98</v>
      </c>
    </row>
    <row r="2569" spans="1:5">
      <c r="A2569" s="193" t="s">
        <v>27881</v>
      </c>
      <c r="B2569" s="198" t="s">
        <v>5043</v>
      </c>
      <c r="C2569" s="198">
        <v>45147</v>
      </c>
      <c r="D2569" t="s">
        <v>38363</v>
      </c>
      <c r="E2569">
        <v>207.79</v>
      </c>
    </row>
    <row r="2570" spans="1:5">
      <c r="A2570" s="193" t="s">
        <v>27881</v>
      </c>
      <c r="B2570" s="198" t="s">
        <v>5043</v>
      </c>
      <c r="C2570" s="198">
        <v>45147</v>
      </c>
      <c r="D2570" t="s">
        <v>38363</v>
      </c>
      <c r="E2570">
        <v>52</v>
      </c>
    </row>
    <row r="2571" spans="1:5">
      <c r="A2571" s="193" t="s">
        <v>29064</v>
      </c>
      <c r="B2571" s="198" t="s">
        <v>7026</v>
      </c>
      <c r="C2571" s="198">
        <v>45145</v>
      </c>
      <c r="D2571" t="s">
        <v>38410</v>
      </c>
      <c r="E2571">
        <v>66.36</v>
      </c>
    </row>
    <row r="2572" spans="1:5">
      <c r="A2572" s="193" t="s">
        <v>28076</v>
      </c>
      <c r="B2572" s="198" t="s">
        <v>6906</v>
      </c>
      <c r="C2572" s="198">
        <v>45145</v>
      </c>
      <c r="D2572" t="s">
        <v>38410</v>
      </c>
      <c r="E2572">
        <v>518.4</v>
      </c>
    </row>
    <row r="2573" spans="1:5">
      <c r="A2573" s="193" t="s">
        <v>27815</v>
      </c>
      <c r="B2573" s="198" t="s">
        <v>8283</v>
      </c>
      <c r="C2573" s="198">
        <v>45144</v>
      </c>
      <c r="D2573" t="s">
        <v>38372</v>
      </c>
      <c r="E2573">
        <v>1.34</v>
      </c>
    </row>
    <row r="2574" spans="1:5">
      <c r="A2574" s="193" t="s">
        <v>28579</v>
      </c>
      <c r="B2574" s="198" t="s">
        <v>11114</v>
      </c>
      <c r="C2574" s="198">
        <v>45144</v>
      </c>
      <c r="D2574" t="s">
        <v>38372</v>
      </c>
      <c r="E2574">
        <v>3.26</v>
      </c>
    </row>
    <row r="2575" spans="1:5">
      <c r="A2575" s="193" t="s">
        <v>28106</v>
      </c>
      <c r="B2575" s="198" t="s">
        <v>10018</v>
      </c>
      <c r="C2575" s="198">
        <v>45144</v>
      </c>
      <c r="D2575" t="s">
        <v>38397</v>
      </c>
      <c r="E2575">
        <v>0.37</v>
      </c>
    </row>
    <row r="2576" spans="1:5">
      <c r="A2576" s="193" t="s">
        <v>29070</v>
      </c>
      <c r="B2576" s="198" t="s">
        <v>8232</v>
      </c>
      <c r="C2576" s="198">
        <v>45144</v>
      </c>
      <c r="D2576" t="s">
        <v>38511</v>
      </c>
      <c r="E2576">
        <v>55.2</v>
      </c>
    </row>
    <row r="2577" spans="1:5">
      <c r="A2577" s="193" t="s">
        <v>29065</v>
      </c>
      <c r="B2577" s="198" t="s">
        <v>10765</v>
      </c>
      <c r="C2577" s="198">
        <v>45144</v>
      </c>
      <c r="D2577" t="s">
        <v>38511</v>
      </c>
      <c r="E2577">
        <v>46.87</v>
      </c>
    </row>
    <row r="2578" spans="1:5">
      <c r="A2578" s="193" t="s">
        <v>29072</v>
      </c>
      <c r="B2578" s="198" t="s">
        <v>9736</v>
      </c>
      <c r="C2578" s="198">
        <v>45144</v>
      </c>
      <c r="D2578" t="s">
        <v>38397</v>
      </c>
      <c r="E2578">
        <v>5.31</v>
      </c>
    </row>
    <row r="2579" spans="1:5">
      <c r="A2579" s="193" t="s">
        <v>27813</v>
      </c>
      <c r="B2579" s="198" t="s">
        <v>8247</v>
      </c>
      <c r="C2579" s="198">
        <v>45144</v>
      </c>
      <c r="D2579" t="s">
        <v>38372</v>
      </c>
      <c r="E2579">
        <v>49.27</v>
      </c>
    </row>
    <row r="2580" spans="1:5">
      <c r="A2580" s="193" t="s">
        <v>28092</v>
      </c>
      <c r="B2580" s="198" t="s">
        <v>6841</v>
      </c>
      <c r="C2580" s="198">
        <v>45144</v>
      </c>
      <c r="D2580" t="s">
        <v>38397</v>
      </c>
      <c r="E2580">
        <v>56.05</v>
      </c>
    </row>
    <row r="2581" spans="1:5">
      <c r="A2581" s="193" t="s">
        <v>29066</v>
      </c>
      <c r="B2581" s="198" t="s">
        <v>7912</v>
      </c>
      <c r="C2581" s="198">
        <v>45144</v>
      </c>
      <c r="D2581" t="s">
        <v>38511</v>
      </c>
      <c r="E2581">
        <v>40.99</v>
      </c>
    </row>
    <row r="2582" spans="1:5">
      <c r="A2582" s="193" t="s">
        <v>29067</v>
      </c>
      <c r="B2582" s="198" t="s">
        <v>7508</v>
      </c>
      <c r="C2582" s="198">
        <v>45144</v>
      </c>
      <c r="D2582" t="s">
        <v>38511</v>
      </c>
      <c r="E2582">
        <v>7.57</v>
      </c>
    </row>
    <row r="2583" spans="1:5">
      <c r="A2583" s="193" t="s">
        <v>29069</v>
      </c>
      <c r="B2583" s="198" t="s">
        <v>6845</v>
      </c>
      <c r="C2583" s="198">
        <v>45144</v>
      </c>
      <c r="D2583" t="s">
        <v>38397</v>
      </c>
      <c r="E2583">
        <v>9.01</v>
      </c>
    </row>
    <row r="2584" spans="1:5">
      <c r="A2584" s="193" t="s">
        <v>29071</v>
      </c>
      <c r="B2584" s="198" t="s">
        <v>6366</v>
      </c>
      <c r="C2584" s="198">
        <v>45144</v>
      </c>
      <c r="D2584" t="s">
        <v>38511</v>
      </c>
      <c r="E2584">
        <v>7.63</v>
      </c>
    </row>
    <row r="2585" spans="1:5">
      <c r="A2585" s="193" t="s">
        <v>29068</v>
      </c>
      <c r="B2585" s="198" t="s">
        <v>6364</v>
      </c>
      <c r="C2585" s="198">
        <v>45144</v>
      </c>
      <c r="D2585" t="s">
        <v>38511</v>
      </c>
      <c r="E2585">
        <v>33.61</v>
      </c>
    </row>
    <row r="2586" spans="1:5">
      <c r="A2586" s="193" t="s">
        <v>28096</v>
      </c>
      <c r="B2586" s="198" t="s">
        <v>6842</v>
      </c>
      <c r="C2586" s="198">
        <v>45144</v>
      </c>
      <c r="D2586" t="s">
        <v>38397</v>
      </c>
      <c r="E2586">
        <v>2.9</v>
      </c>
    </row>
    <row r="2587" spans="1:5">
      <c r="A2587" s="193" t="s">
        <v>28098</v>
      </c>
      <c r="B2587" s="198" t="s">
        <v>6843</v>
      </c>
      <c r="C2587" s="198">
        <v>45144</v>
      </c>
      <c r="D2587" t="s">
        <v>38397</v>
      </c>
      <c r="E2587">
        <v>20.2</v>
      </c>
    </row>
    <row r="2588" spans="1:5">
      <c r="A2588" s="193" t="s">
        <v>28581</v>
      </c>
      <c r="B2588" s="198" t="s">
        <v>8637</v>
      </c>
      <c r="C2588" s="198">
        <v>45143</v>
      </c>
      <c r="D2588" t="s">
        <v>38466</v>
      </c>
      <c r="E2588">
        <v>11.61</v>
      </c>
    </row>
    <row r="2589" spans="1:5">
      <c r="A2589" s="193" t="s">
        <v>27897</v>
      </c>
      <c r="B2589" s="198" t="s">
        <v>18213</v>
      </c>
      <c r="C2589" s="198">
        <v>45143</v>
      </c>
      <c r="D2589" t="s">
        <v>38466</v>
      </c>
      <c r="E2589">
        <v>47.5</v>
      </c>
    </row>
    <row r="2590" spans="1:5">
      <c r="A2590" s="193" t="s">
        <v>28267</v>
      </c>
      <c r="B2590" s="198" t="s">
        <v>27450</v>
      </c>
      <c r="C2590" s="198">
        <v>45143</v>
      </c>
      <c r="D2590" t="s">
        <v>38437</v>
      </c>
      <c r="E2590">
        <v>13.01</v>
      </c>
    </row>
    <row r="2591" spans="1:5">
      <c r="A2591" s="193" t="s">
        <v>13234</v>
      </c>
      <c r="B2591" s="198" t="s">
        <v>8400</v>
      </c>
      <c r="C2591" s="198">
        <v>45143</v>
      </c>
      <c r="D2591" t="s">
        <v>38466</v>
      </c>
      <c r="E2591">
        <v>0.62</v>
      </c>
    </row>
    <row r="2592" spans="1:5">
      <c r="A2592" s="193" t="s">
        <v>29073</v>
      </c>
      <c r="B2592" s="198" t="s">
        <v>8915</v>
      </c>
      <c r="C2592" s="198">
        <v>45143</v>
      </c>
      <c r="D2592" t="s">
        <v>38466</v>
      </c>
      <c r="E2592">
        <v>57</v>
      </c>
    </row>
    <row r="2593" spans="1:5">
      <c r="A2593" s="193" t="s">
        <v>27894</v>
      </c>
      <c r="B2593" s="198" t="s">
        <v>8452</v>
      </c>
      <c r="C2593" s="198">
        <v>45143</v>
      </c>
      <c r="D2593" t="s">
        <v>38466</v>
      </c>
      <c r="E2593">
        <v>0.77</v>
      </c>
    </row>
    <row r="2594" spans="1:5">
      <c r="A2594" s="193" t="s">
        <v>29074</v>
      </c>
      <c r="B2594" s="198" t="s">
        <v>9775</v>
      </c>
      <c r="C2594" s="198">
        <v>45143</v>
      </c>
      <c r="D2594" t="s">
        <v>38437</v>
      </c>
      <c r="E2594">
        <v>25.99</v>
      </c>
    </row>
    <row r="2595" spans="1:5">
      <c r="A2595" s="193" t="s">
        <v>27804</v>
      </c>
      <c r="B2595" s="198" t="s">
        <v>5036</v>
      </c>
      <c r="C2595" s="198">
        <v>45143</v>
      </c>
      <c r="D2595" t="s">
        <v>38368</v>
      </c>
      <c r="E2595">
        <v>4.42</v>
      </c>
    </row>
    <row r="2596" spans="1:5">
      <c r="A2596" s="193" t="s">
        <v>28272</v>
      </c>
      <c r="B2596" s="198" t="s">
        <v>6934</v>
      </c>
      <c r="C2596" s="198">
        <v>45143</v>
      </c>
      <c r="D2596" t="s">
        <v>38391</v>
      </c>
      <c r="E2596">
        <v>5.58</v>
      </c>
    </row>
    <row r="2597" spans="1:5">
      <c r="A2597" s="193" t="s">
        <v>27809</v>
      </c>
      <c r="B2597" s="198" t="s">
        <v>5046</v>
      </c>
      <c r="C2597" s="198">
        <v>45143</v>
      </c>
      <c r="D2597" t="s">
        <v>38368</v>
      </c>
      <c r="E2597">
        <v>43.03</v>
      </c>
    </row>
    <row r="2598" spans="1:5">
      <c r="A2598" s="193" t="s">
        <v>28249</v>
      </c>
      <c r="B2598" s="198" t="s">
        <v>7329</v>
      </c>
      <c r="C2598" s="198">
        <v>45143</v>
      </c>
      <c r="D2598" t="s">
        <v>38364</v>
      </c>
      <c r="E2598">
        <v>6.07</v>
      </c>
    </row>
    <row r="2599" spans="1:5">
      <c r="A2599" s="193" t="s">
        <v>27788</v>
      </c>
      <c r="B2599" s="198" t="s">
        <v>7330</v>
      </c>
      <c r="C2599" s="198">
        <v>45143</v>
      </c>
      <c r="D2599" t="s">
        <v>38364</v>
      </c>
      <c r="E2599">
        <v>46.5</v>
      </c>
    </row>
    <row r="2600" spans="1:5">
      <c r="A2600" s="193" t="s">
        <v>28083</v>
      </c>
      <c r="B2600" s="198" t="s">
        <v>5918</v>
      </c>
      <c r="C2600" s="198">
        <v>45143</v>
      </c>
      <c r="D2600" t="s">
        <v>38399</v>
      </c>
      <c r="E2600">
        <v>407.37</v>
      </c>
    </row>
    <row r="2601" spans="1:5">
      <c r="A2601" s="193" t="s">
        <v>27811</v>
      </c>
      <c r="B2601" s="198" t="s">
        <v>5044</v>
      </c>
      <c r="C2601" s="198">
        <v>45143</v>
      </c>
      <c r="D2601" t="s">
        <v>38368</v>
      </c>
      <c r="E2601">
        <v>0.56999999999999995</v>
      </c>
    </row>
    <row r="2602" spans="1:5">
      <c r="A2602" s="193" t="s">
        <v>28253</v>
      </c>
      <c r="B2602" s="198" t="s">
        <v>7328</v>
      </c>
      <c r="C2602" s="198">
        <v>45143</v>
      </c>
      <c r="D2602" t="s">
        <v>38364</v>
      </c>
      <c r="E2602">
        <v>6.84</v>
      </c>
    </row>
    <row r="2603" spans="1:5">
      <c r="A2603" s="193" t="s">
        <v>28085</v>
      </c>
      <c r="B2603" s="198" t="s">
        <v>5025</v>
      </c>
      <c r="C2603" s="198">
        <v>45143</v>
      </c>
      <c r="D2603" t="s">
        <v>38359</v>
      </c>
      <c r="E2603">
        <v>3.53</v>
      </c>
    </row>
    <row r="2604" spans="1:5">
      <c r="A2604" s="193" t="s">
        <v>27794</v>
      </c>
      <c r="B2604" s="198" t="s">
        <v>7333</v>
      </c>
      <c r="C2604" s="198">
        <v>45143</v>
      </c>
      <c r="D2604" t="s">
        <v>38364</v>
      </c>
      <c r="E2604">
        <v>19.95</v>
      </c>
    </row>
    <row r="2605" spans="1:5">
      <c r="A2605" s="193" t="s">
        <v>27790</v>
      </c>
      <c r="B2605" s="198" t="s">
        <v>5032</v>
      </c>
      <c r="C2605" s="198">
        <v>45143</v>
      </c>
      <c r="D2605" t="s">
        <v>38359</v>
      </c>
      <c r="E2605">
        <v>11.83</v>
      </c>
    </row>
    <row r="2606" spans="1:5">
      <c r="A2606" s="193" t="s">
        <v>27931</v>
      </c>
      <c r="B2606" s="198" t="s">
        <v>5016</v>
      </c>
      <c r="C2606" s="198">
        <v>45143</v>
      </c>
      <c r="D2606" t="s">
        <v>38359</v>
      </c>
      <c r="E2606">
        <v>10.63</v>
      </c>
    </row>
    <row r="2607" spans="1:5">
      <c r="A2607" s="193" t="s">
        <v>27932</v>
      </c>
      <c r="B2607" s="198" t="s">
        <v>5028</v>
      </c>
      <c r="C2607" s="198">
        <v>45143</v>
      </c>
      <c r="D2607" t="s">
        <v>38359</v>
      </c>
      <c r="E2607">
        <v>7.17</v>
      </c>
    </row>
    <row r="2608" spans="1:5">
      <c r="A2608" s="193" t="s">
        <v>27810</v>
      </c>
      <c r="B2608" s="198" t="s">
        <v>5045</v>
      </c>
      <c r="C2608" s="198">
        <v>45143</v>
      </c>
      <c r="D2608" t="s">
        <v>38368</v>
      </c>
      <c r="E2608">
        <v>7.65</v>
      </c>
    </row>
    <row r="2609" spans="1:5">
      <c r="A2609" s="193" t="s">
        <v>27809</v>
      </c>
      <c r="B2609" s="198" t="s">
        <v>5046</v>
      </c>
      <c r="C2609" s="198">
        <v>45143</v>
      </c>
      <c r="D2609" t="s">
        <v>38368</v>
      </c>
      <c r="E2609">
        <v>26.01</v>
      </c>
    </row>
    <row r="2610" spans="1:5">
      <c r="A2610" s="193" t="s">
        <v>28632</v>
      </c>
      <c r="B2610" s="198" t="s">
        <v>5929</v>
      </c>
      <c r="C2610" s="198">
        <v>45143</v>
      </c>
      <c r="D2610" t="s">
        <v>38399</v>
      </c>
      <c r="E2610">
        <v>12.3</v>
      </c>
    </row>
    <row r="2611" spans="1:5">
      <c r="A2611" s="193" t="s">
        <v>27783</v>
      </c>
      <c r="B2611" s="198" t="s">
        <v>7323</v>
      </c>
      <c r="C2611" s="198">
        <v>45143</v>
      </c>
      <c r="D2611" t="s">
        <v>38364</v>
      </c>
      <c r="E2611">
        <v>48.36</v>
      </c>
    </row>
    <row r="2612" spans="1:5">
      <c r="A2612" s="193" t="s">
        <v>15616</v>
      </c>
      <c r="B2612" s="198" t="s">
        <v>5053</v>
      </c>
      <c r="C2612" s="198">
        <v>45143</v>
      </c>
      <c r="D2612" t="s">
        <v>38368</v>
      </c>
      <c r="E2612">
        <v>10.69</v>
      </c>
    </row>
    <row r="2613" spans="1:5">
      <c r="A2613" s="193" t="s">
        <v>27789</v>
      </c>
      <c r="B2613" s="198" t="s">
        <v>7258</v>
      </c>
      <c r="C2613" s="198">
        <v>45143</v>
      </c>
      <c r="D2613" t="s">
        <v>38364</v>
      </c>
      <c r="E2613">
        <v>6.66</v>
      </c>
    </row>
    <row r="2614" spans="1:5">
      <c r="A2614" s="193" t="s">
        <v>28461</v>
      </c>
      <c r="B2614" s="198" t="s">
        <v>7255</v>
      </c>
      <c r="C2614" s="198">
        <v>45143</v>
      </c>
      <c r="D2614" t="s">
        <v>38466</v>
      </c>
      <c r="E2614">
        <v>1.97</v>
      </c>
    </row>
    <row r="2615" spans="1:5">
      <c r="A2615" s="193" t="s">
        <v>28283</v>
      </c>
      <c r="B2615" s="198" t="s">
        <v>7943</v>
      </c>
      <c r="C2615" s="198">
        <v>45143</v>
      </c>
      <c r="D2615" t="s">
        <v>38437</v>
      </c>
      <c r="E2615">
        <v>13.36</v>
      </c>
    </row>
    <row r="2616" spans="1:5">
      <c r="A2616" s="193" t="s">
        <v>28129</v>
      </c>
      <c r="B2616" s="198" t="s">
        <v>5424</v>
      </c>
      <c r="C2616" s="198">
        <v>45143</v>
      </c>
      <c r="D2616" t="s">
        <v>38359</v>
      </c>
      <c r="E2616">
        <v>1.3</v>
      </c>
    </row>
    <row r="2617" spans="1:5">
      <c r="A2617" s="193" t="s">
        <v>27810</v>
      </c>
      <c r="B2617" s="198" t="s">
        <v>5045</v>
      </c>
      <c r="C2617" s="198">
        <v>45143</v>
      </c>
      <c r="D2617" t="s">
        <v>38368</v>
      </c>
      <c r="E2617">
        <v>24.21</v>
      </c>
    </row>
    <row r="2618" spans="1:5">
      <c r="A2618" s="193" t="s">
        <v>27809</v>
      </c>
      <c r="B2618" s="198" t="s">
        <v>5046</v>
      </c>
      <c r="C2618" s="198">
        <v>45143</v>
      </c>
      <c r="D2618" t="s">
        <v>38368</v>
      </c>
      <c r="E2618">
        <v>9.27</v>
      </c>
    </row>
    <row r="2619" spans="1:5">
      <c r="A2619" s="193" t="s">
        <v>27805</v>
      </c>
      <c r="B2619" s="198" t="s">
        <v>5008</v>
      </c>
      <c r="C2619" s="198">
        <v>45143</v>
      </c>
      <c r="D2619" t="s">
        <v>38368</v>
      </c>
      <c r="E2619">
        <v>13.11</v>
      </c>
    </row>
    <row r="2620" spans="1:5">
      <c r="A2620" s="193" t="s">
        <v>28006</v>
      </c>
      <c r="B2620" s="198" t="s">
        <v>6935</v>
      </c>
      <c r="C2620" s="198">
        <v>45143</v>
      </c>
      <c r="D2620" t="s">
        <v>38391</v>
      </c>
      <c r="E2620">
        <v>214.5</v>
      </c>
    </row>
    <row r="2621" spans="1:5">
      <c r="A2621" s="193" t="s">
        <v>28747</v>
      </c>
      <c r="B2621" s="198" t="s">
        <v>4981</v>
      </c>
      <c r="C2621" s="198">
        <v>45143</v>
      </c>
      <c r="D2621" t="s">
        <v>38368</v>
      </c>
      <c r="E2621">
        <v>14.96</v>
      </c>
    </row>
    <row r="2622" spans="1:5">
      <c r="A2622" s="193" t="s">
        <v>28393</v>
      </c>
      <c r="B2622" s="198" t="s">
        <v>8796</v>
      </c>
      <c r="C2622" s="198">
        <v>45141</v>
      </c>
      <c r="D2622" t="s">
        <v>38370</v>
      </c>
      <c r="E2622">
        <v>206.55</v>
      </c>
    </row>
    <row r="2623" spans="1:5">
      <c r="A2623" s="193" t="s">
        <v>29076</v>
      </c>
      <c r="B2623" s="198" t="s">
        <v>10893</v>
      </c>
      <c r="C2623" s="198">
        <v>45141</v>
      </c>
      <c r="D2623" t="s">
        <v>38371</v>
      </c>
      <c r="E2623">
        <v>6.3</v>
      </c>
    </row>
    <row r="2624" spans="1:5">
      <c r="A2624" s="193" t="s">
        <v>27818</v>
      </c>
      <c r="B2624" s="198" t="s">
        <v>10888</v>
      </c>
      <c r="C2624" s="198">
        <v>45141</v>
      </c>
      <c r="D2624" t="s">
        <v>38371</v>
      </c>
      <c r="E2624">
        <v>31.28</v>
      </c>
    </row>
    <row r="2625" spans="1:5">
      <c r="A2625" s="193" t="s">
        <v>28091</v>
      </c>
      <c r="B2625" s="198" t="s">
        <v>11129</v>
      </c>
      <c r="C2625" s="198">
        <v>45141</v>
      </c>
      <c r="D2625" t="s">
        <v>38416</v>
      </c>
      <c r="E2625">
        <v>56.64</v>
      </c>
    </row>
    <row r="2626" spans="1:5">
      <c r="A2626" s="193" t="s">
        <v>28093</v>
      </c>
      <c r="B2626" s="198" t="s">
        <v>11130</v>
      </c>
      <c r="C2626" s="198">
        <v>45141</v>
      </c>
      <c r="D2626" t="s">
        <v>38416</v>
      </c>
      <c r="E2626">
        <v>11.5</v>
      </c>
    </row>
    <row r="2627" spans="1:5">
      <c r="A2627" s="193" t="s">
        <v>28661</v>
      </c>
      <c r="B2627" s="198" t="s">
        <v>10892</v>
      </c>
      <c r="C2627" s="198">
        <v>45141</v>
      </c>
      <c r="D2627" t="s">
        <v>38371</v>
      </c>
      <c r="E2627">
        <v>47.8</v>
      </c>
    </row>
    <row r="2628" spans="1:5">
      <c r="A2628" s="193" t="s">
        <v>28391</v>
      </c>
      <c r="B2628" s="198" t="s">
        <v>18208</v>
      </c>
      <c r="C2628" s="198">
        <v>45141</v>
      </c>
      <c r="D2628" t="s">
        <v>38370</v>
      </c>
      <c r="E2628">
        <v>5.13</v>
      </c>
    </row>
    <row r="2629" spans="1:5">
      <c r="A2629" s="193" t="s">
        <v>28392</v>
      </c>
      <c r="B2629" s="198" t="s">
        <v>8797</v>
      </c>
      <c r="C2629" s="198">
        <v>45141</v>
      </c>
      <c r="D2629" t="s">
        <v>38370</v>
      </c>
      <c r="E2629">
        <v>33</v>
      </c>
    </row>
    <row r="2630" spans="1:5">
      <c r="A2630" s="193" t="s">
        <v>27820</v>
      </c>
      <c r="B2630" s="198" t="s">
        <v>10890</v>
      </c>
      <c r="C2630" s="198">
        <v>45141</v>
      </c>
      <c r="D2630" t="s">
        <v>38371</v>
      </c>
      <c r="E2630">
        <v>23.73</v>
      </c>
    </row>
    <row r="2631" spans="1:5">
      <c r="A2631" s="193" t="s">
        <v>28094</v>
      </c>
      <c r="B2631" s="198" t="s">
        <v>8855</v>
      </c>
      <c r="C2631" s="198">
        <v>45141</v>
      </c>
      <c r="D2631" t="s">
        <v>38416</v>
      </c>
      <c r="E2631">
        <v>8.93</v>
      </c>
    </row>
    <row r="2632" spans="1:5">
      <c r="A2632" s="193" t="s">
        <v>27819</v>
      </c>
      <c r="B2632" s="198" t="s">
        <v>10889</v>
      </c>
      <c r="C2632" s="198">
        <v>45141</v>
      </c>
      <c r="D2632" t="s">
        <v>38371</v>
      </c>
      <c r="E2632">
        <v>7.24</v>
      </c>
    </row>
    <row r="2633" spans="1:5">
      <c r="A2633" s="193" t="s">
        <v>28448</v>
      </c>
      <c r="B2633" s="198" t="s">
        <v>10206</v>
      </c>
      <c r="C2633" s="198">
        <v>45141</v>
      </c>
      <c r="D2633" t="s">
        <v>38388</v>
      </c>
      <c r="E2633">
        <v>7.4</v>
      </c>
    </row>
    <row r="2634" spans="1:5">
      <c r="A2634" s="193" t="s">
        <v>16826</v>
      </c>
      <c r="B2634" s="198" t="s">
        <v>5669</v>
      </c>
      <c r="C2634" s="198">
        <v>45141</v>
      </c>
      <c r="D2634" t="s">
        <v>38388</v>
      </c>
      <c r="E2634">
        <v>13.08</v>
      </c>
    </row>
    <row r="2635" spans="1:5">
      <c r="A2635" s="193" t="s">
        <v>27858</v>
      </c>
      <c r="B2635" s="198" t="s">
        <v>6403</v>
      </c>
      <c r="C2635" s="198">
        <v>45141</v>
      </c>
      <c r="D2635" t="s">
        <v>38377</v>
      </c>
      <c r="E2635">
        <v>0.62</v>
      </c>
    </row>
    <row r="2636" spans="1:5">
      <c r="A2636" s="193" t="s">
        <v>29075</v>
      </c>
      <c r="B2636" s="198" t="s">
        <v>5730</v>
      </c>
      <c r="C2636" s="198">
        <v>45141</v>
      </c>
      <c r="D2636" t="s">
        <v>38377</v>
      </c>
      <c r="E2636">
        <v>216.42</v>
      </c>
    </row>
    <row r="2637" spans="1:5">
      <c r="A2637" s="193" t="s">
        <v>28180</v>
      </c>
      <c r="B2637" s="198" t="s">
        <v>5443</v>
      </c>
      <c r="C2637" s="198">
        <v>45141</v>
      </c>
      <c r="D2637" t="s">
        <v>38388</v>
      </c>
      <c r="E2637">
        <v>21.89</v>
      </c>
    </row>
    <row r="2638" spans="1:5">
      <c r="A2638" s="193" t="s">
        <v>27774</v>
      </c>
      <c r="B2638" s="198" t="s">
        <v>4989</v>
      </c>
      <c r="C2638" s="198">
        <v>45141</v>
      </c>
      <c r="D2638" t="s">
        <v>38388</v>
      </c>
      <c r="E2638">
        <v>8.3000000000000007</v>
      </c>
    </row>
    <row r="2639" spans="1:5">
      <c r="A2639" s="193" t="s">
        <v>27863</v>
      </c>
      <c r="B2639" s="198" t="s">
        <v>6305</v>
      </c>
      <c r="C2639" s="198">
        <v>45141</v>
      </c>
      <c r="D2639" t="s">
        <v>38377</v>
      </c>
      <c r="E2639">
        <v>32.9</v>
      </c>
    </row>
    <row r="2640" spans="1:5">
      <c r="A2640" s="193" t="s">
        <v>29063</v>
      </c>
      <c r="B2640" s="198" t="s">
        <v>5155</v>
      </c>
      <c r="C2640" s="198">
        <v>45141</v>
      </c>
      <c r="D2640" t="s">
        <v>38377</v>
      </c>
      <c r="E2640">
        <v>20.37</v>
      </c>
    </row>
    <row r="2641" spans="1:5">
      <c r="A2641" s="193" t="s">
        <v>27865</v>
      </c>
      <c r="B2641" s="198" t="s">
        <v>6425</v>
      </c>
      <c r="C2641" s="198">
        <v>45141</v>
      </c>
      <c r="D2641" t="s">
        <v>38388</v>
      </c>
      <c r="E2641">
        <v>7.77</v>
      </c>
    </row>
    <row r="2642" spans="1:5">
      <c r="A2642" s="193" t="s">
        <v>28127</v>
      </c>
      <c r="B2642" s="198" t="s">
        <v>5156</v>
      </c>
      <c r="C2642" s="198">
        <v>45141</v>
      </c>
      <c r="D2642" t="s">
        <v>38388</v>
      </c>
      <c r="E2642">
        <v>5</v>
      </c>
    </row>
    <row r="2643" spans="1:5">
      <c r="A2643" s="193" t="s">
        <v>28178</v>
      </c>
      <c r="B2643" s="198" t="s">
        <v>5823</v>
      </c>
      <c r="C2643" s="198">
        <v>45141</v>
      </c>
      <c r="D2643" t="s">
        <v>38377</v>
      </c>
      <c r="E2643">
        <v>16.3</v>
      </c>
    </row>
    <row r="2644" spans="1:5">
      <c r="A2644" s="193" t="s">
        <v>28771</v>
      </c>
      <c r="B2644" s="198" t="s">
        <v>6584</v>
      </c>
      <c r="C2644" s="198">
        <v>45141</v>
      </c>
      <c r="D2644" t="s">
        <v>38377</v>
      </c>
      <c r="E2644">
        <v>10.61</v>
      </c>
    </row>
    <row r="2645" spans="1:5">
      <c r="A2645" s="193" t="s">
        <v>11806</v>
      </c>
      <c r="B2645" s="198" t="s">
        <v>5048</v>
      </c>
      <c r="C2645" s="198">
        <v>45141</v>
      </c>
      <c r="D2645" t="s">
        <v>38388</v>
      </c>
      <c r="E2645">
        <v>27.79</v>
      </c>
    </row>
    <row r="2646" spans="1:5">
      <c r="A2646" s="193" t="s">
        <v>28678</v>
      </c>
      <c r="B2646" s="198" t="s">
        <v>7242</v>
      </c>
      <c r="C2646" s="198">
        <v>45141</v>
      </c>
      <c r="D2646" t="s">
        <v>38377</v>
      </c>
      <c r="E2646">
        <v>58.56</v>
      </c>
    </row>
    <row r="2647" spans="1:5">
      <c r="A2647" s="193" t="s">
        <v>28424</v>
      </c>
      <c r="B2647" s="198" t="s">
        <v>6618</v>
      </c>
      <c r="C2647" s="198">
        <v>45141</v>
      </c>
      <c r="D2647" t="s">
        <v>38377</v>
      </c>
      <c r="E2647">
        <v>24.2</v>
      </c>
    </row>
    <row r="2648" spans="1:5">
      <c r="A2648" s="193" t="s">
        <v>28131</v>
      </c>
      <c r="B2648" s="198" t="s">
        <v>8002</v>
      </c>
      <c r="C2648" s="198">
        <v>45141</v>
      </c>
      <c r="D2648" t="s">
        <v>38407</v>
      </c>
      <c r="E2648">
        <v>6.87</v>
      </c>
    </row>
    <row r="2649" spans="1:5">
      <c r="A2649" s="193" t="s">
        <v>28937</v>
      </c>
      <c r="B2649" s="198" t="s">
        <v>6523</v>
      </c>
      <c r="C2649" s="198">
        <v>45141</v>
      </c>
      <c r="D2649" t="s">
        <v>38388</v>
      </c>
      <c r="E2649">
        <v>34.049999999999997</v>
      </c>
    </row>
    <row r="2650" spans="1:5">
      <c r="A2650" s="193" t="s">
        <v>28223</v>
      </c>
      <c r="B2650" s="198" t="s">
        <v>7062</v>
      </c>
      <c r="C2650" s="198">
        <v>45141</v>
      </c>
      <c r="D2650" t="s">
        <v>38388</v>
      </c>
      <c r="E2650">
        <v>32.1</v>
      </c>
    </row>
    <row r="2651" spans="1:5">
      <c r="A2651" s="193" t="s">
        <v>28388</v>
      </c>
      <c r="B2651" s="198" t="s">
        <v>7221</v>
      </c>
      <c r="C2651" s="198">
        <v>45141</v>
      </c>
      <c r="D2651" t="s">
        <v>38370</v>
      </c>
      <c r="E2651">
        <v>8.7899999999999991</v>
      </c>
    </row>
    <row r="2652" spans="1:5">
      <c r="A2652" s="193" t="s">
        <v>28288</v>
      </c>
      <c r="B2652" s="198" t="s">
        <v>5262</v>
      </c>
      <c r="C2652" s="198">
        <v>45141</v>
      </c>
      <c r="D2652" t="s">
        <v>38377</v>
      </c>
      <c r="E2652">
        <v>12.59</v>
      </c>
    </row>
    <row r="2653" spans="1:5">
      <c r="A2653" s="193" t="s">
        <v>28109</v>
      </c>
      <c r="B2653" s="198" t="s">
        <v>4983</v>
      </c>
      <c r="C2653" s="198">
        <v>45141</v>
      </c>
      <c r="D2653" t="s">
        <v>38388</v>
      </c>
      <c r="E2653">
        <v>12.82</v>
      </c>
    </row>
    <row r="2654" spans="1:5">
      <c r="A2654" s="193" t="s">
        <v>28339</v>
      </c>
      <c r="B2654" s="198" t="s">
        <v>7219</v>
      </c>
      <c r="C2654" s="198">
        <v>45141</v>
      </c>
      <c r="D2654" t="s">
        <v>38370</v>
      </c>
      <c r="E2654">
        <v>9.2200000000000006</v>
      </c>
    </row>
    <row r="2655" spans="1:5">
      <c r="A2655" s="193" t="s">
        <v>15478</v>
      </c>
      <c r="B2655" s="198" t="s">
        <v>8576</v>
      </c>
      <c r="C2655" s="198">
        <v>45140</v>
      </c>
      <c r="D2655" t="s">
        <v>38487</v>
      </c>
      <c r="E2655">
        <v>6.92</v>
      </c>
    </row>
    <row r="2656" spans="1:5">
      <c r="A2656" s="193" t="s">
        <v>29077</v>
      </c>
      <c r="B2656" s="198" t="s">
        <v>5914</v>
      </c>
      <c r="C2656" s="198">
        <v>45140</v>
      </c>
      <c r="D2656" t="s">
        <v>38400</v>
      </c>
      <c r="E2656">
        <v>20.49</v>
      </c>
    </row>
    <row r="2657" spans="1:5">
      <c r="A2657" s="193" t="s">
        <v>17813</v>
      </c>
      <c r="B2657" s="198" t="s">
        <v>5540</v>
      </c>
      <c r="C2657" s="198">
        <v>45140</v>
      </c>
      <c r="D2657" t="s">
        <v>38400</v>
      </c>
      <c r="E2657">
        <v>0.28999999999999998</v>
      </c>
    </row>
    <row r="2658" spans="1:5">
      <c r="A2658" s="193" t="s">
        <v>28414</v>
      </c>
      <c r="B2658" s="198" t="s">
        <v>5771</v>
      </c>
      <c r="C2658" s="198">
        <v>45140</v>
      </c>
      <c r="D2658" t="s">
        <v>38388</v>
      </c>
      <c r="E2658">
        <v>21.5</v>
      </c>
    </row>
    <row r="2659" spans="1:5">
      <c r="A2659" s="193" t="s">
        <v>27806</v>
      </c>
      <c r="B2659" s="198" t="s">
        <v>5002</v>
      </c>
      <c r="C2659" s="198">
        <v>45140</v>
      </c>
      <c r="D2659" t="s">
        <v>38359</v>
      </c>
      <c r="E2659">
        <v>20.43</v>
      </c>
    </row>
    <row r="2660" spans="1:5">
      <c r="A2660" s="193" t="s">
        <v>28541</v>
      </c>
      <c r="B2660" s="198" t="s">
        <v>6313</v>
      </c>
      <c r="C2660" s="198">
        <v>45140</v>
      </c>
      <c r="D2660" t="s">
        <v>38400</v>
      </c>
      <c r="E2660">
        <v>7.06</v>
      </c>
    </row>
    <row r="2661" spans="1:5">
      <c r="A2661" s="193" t="s">
        <v>28542</v>
      </c>
      <c r="B2661" s="198" t="s">
        <v>6391</v>
      </c>
      <c r="C2661" s="198">
        <v>45140</v>
      </c>
      <c r="D2661" t="s">
        <v>38400</v>
      </c>
      <c r="E2661">
        <v>23.66</v>
      </c>
    </row>
    <row r="2662" spans="1:5">
      <c r="A2662" s="193" t="s">
        <v>28540</v>
      </c>
      <c r="B2662" s="198" t="s">
        <v>6311</v>
      </c>
      <c r="C2662" s="198">
        <v>45140</v>
      </c>
      <c r="D2662" t="s">
        <v>38400</v>
      </c>
      <c r="E2662">
        <v>37</v>
      </c>
    </row>
    <row r="2663" spans="1:5">
      <c r="A2663" s="193" t="s">
        <v>22416</v>
      </c>
      <c r="B2663" s="198" t="s">
        <v>5429</v>
      </c>
      <c r="C2663" s="198">
        <v>45140</v>
      </c>
      <c r="D2663" t="s">
        <v>38359</v>
      </c>
      <c r="E2663">
        <v>7.61</v>
      </c>
    </row>
    <row r="2664" spans="1:5">
      <c r="A2664" s="193" t="s">
        <v>28539</v>
      </c>
      <c r="B2664" s="198" t="s">
        <v>6034</v>
      </c>
      <c r="C2664" s="198">
        <v>45140</v>
      </c>
      <c r="D2664" t="s">
        <v>38400</v>
      </c>
      <c r="E2664">
        <v>17.190000000000001</v>
      </c>
    </row>
    <row r="2665" spans="1:5">
      <c r="A2665" s="193" t="s">
        <v>28018</v>
      </c>
      <c r="B2665" s="198" t="s">
        <v>6310</v>
      </c>
      <c r="C2665" s="198">
        <v>45140</v>
      </c>
      <c r="D2665" t="s">
        <v>38400</v>
      </c>
      <c r="E2665">
        <v>1.66</v>
      </c>
    </row>
    <row r="2666" spans="1:5">
      <c r="A2666" s="193" t="s">
        <v>28185</v>
      </c>
      <c r="B2666" s="198" t="s">
        <v>6213</v>
      </c>
      <c r="C2666" s="198">
        <v>45140</v>
      </c>
      <c r="D2666" t="s">
        <v>38400</v>
      </c>
      <c r="E2666">
        <v>11.5</v>
      </c>
    </row>
    <row r="2667" spans="1:5">
      <c r="A2667" s="193" t="s">
        <v>28014</v>
      </c>
      <c r="B2667" s="198" t="s">
        <v>6216</v>
      </c>
      <c r="C2667" s="198">
        <v>45140</v>
      </c>
      <c r="D2667" t="s">
        <v>38400</v>
      </c>
      <c r="E2667">
        <v>32.4</v>
      </c>
    </row>
    <row r="2668" spans="1:5">
      <c r="A2668" s="193" t="s">
        <v>28529</v>
      </c>
      <c r="B2668" s="198" t="s">
        <v>6395</v>
      </c>
      <c r="C2668" s="198">
        <v>45140</v>
      </c>
      <c r="D2668" t="s">
        <v>38400</v>
      </c>
      <c r="E2668">
        <v>6.2</v>
      </c>
    </row>
    <row r="2669" spans="1:5">
      <c r="A2669" s="193" t="s">
        <v>28042</v>
      </c>
      <c r="B2669" s="198" t="s">
        <v>5744</v>
      </c>
      <c r="C2669" s="198">
        <v>45140</v>
      </c>
      <c r="D2669" t="s">
        <v>38400</v>
      </c>
      <c r="E2669">
        <v>5.18</v>
      </c>
    </row>
    <row r="2670" spans="1:5">
      <c r="A2670" s="193" t="s">
        <v>28375</v>
      </c>
      <c r="B2670" s="198" t="s">
        <v>5741</v>
      </c>
      <c r="C2670" s="198">
        <v>45140</v>
      </c>
      <c r="D2670" t="s">
        <v>38400</v>
      </c>
      <c r="E2670">
        <v>13.88</v>
      </c>
    </row>
    <row r="2671" spans="1:5">
      <c r="A2671" s="193" t="s">
        <v>28071</v>
      </c>
      <c r="B2671" s="198" t="s">
        <v>6309</v>
      </c>
      <c r="C2671" s="198">
        <v>45140</v>
      </c>
      <c r="D2671" t="s">
        <v>38400</v>
      </c>
      <c r="E2671">
        <v>10.130000000000001</v>
      </c>
    </row>
    <row r="2672" spans="1:5">
      <c r="A2672" s="193" t="s">
        <v>27859</v>
      </c>
      <c r="B2672" s="198" t="s">
        <v>5826</v>
      </c>
      <c r="C2672" s="198">
        <v>45140</v>
      </c>
      <c r="D2672" t="s">
        <v>38400</v>
      </c>
      <c r="E2672">
        <v>0.89</v>
      </c>
    </row>
    <row r="2673" spans="1:5">
      <c r="A2673" s="193" t="s">
        <v>28538</v>
      </c>
      <c r="B2673" s="198" t="s">
        <v>5967</v>
      </c>
      <c r="C2673" s="198">
        <v>45140</v>
      </c>
      <c r="D2673" t="s">
        <v>38400</v>
      </c>
      <c r="E2673">
        <v>34.9</v>
      </c>
    </row>
    <row r="2674" spans="1:5">
      <c r="A2674" s="193" t="s">
        <v>28016</v>
      </c>
      <c r="B2674" s="198" t="s">
        <v>6276</v>
      </c>
      <c r="C2674" s="198">
        <v>45140</v>
      </c>
      <c r="D2674" t="s">
        <v>38400</v>
      </c>
      <c r="E2674">
        <v>12.1</v>
      </c>
    </row>
    <row r="2675" spans="1:5">
      <c r="A2675" s="193" t="s">
        <v>28182</v>
      </c>
      <c r="B2675" s="198" t="s">
        <v>5849</v>
      </c>
      <c r="C2675" s="198">
        <v>45140</v>
      </c>
      <c r="D2675" t="s">
        <v>38400</v>
      </c>
      <c r="E2675">
        <v>36.5</v>
      </c>
    </row>
    <row r="2676" spans="1:5">
      <c r="A2676" s="193" t="s">
        <v>28534</v>
      </c>
      <c r="B2676" s="198" t="s">
        <v>6212</v>
      </c>
      <c r="C2676" s="198">
        <v>45140</v>
      </c>
      <c r="D2676" t="s">
        <v>38400</v>
      </c>
      <c r="E2676">
        <v>9.36</v>
      </c>
    </row>
    <row r="2677" spans="1:5">
      <c r="A2677" s="193" t="s">
        <v>28530</v>
      </c>
      <c r="B2677" s="198" t="s">
        <v>5181</v>
      </c>
      <c r="C2677" s="198">
        <v>45140</v>
      </c>
      <c r="D2677" t="s">
        <v>38400</v>
      </c>
      <c r="E2677">
        <v>53.1</v>
      </c>
    </row>
    <row r="2678" spans="1:5">
      <c r="A2678" s="193" t="s">
        <v>28633</v>
      </c>
      <c r="B2678" s="198" t="s">
        <v>5300</v>
      </c>
      <c r="C2678" s="198">
        <v>45140</v>
      </c>
      <c r="D2678" t="s">
        <v>38487</v>
      </c>
      <c r="E2678">
        <v>20.95</v>
      </c>
    </row>
    <row r="2679" spans="1:5">
      <c r="A2679" s="193" t="s">
        <v>28533</v>
      </c>
      <c r="B2679" s="198" t="s">
        <v>5344</v>
      </c>
      <c r="C2679" s="198">
        <v>45140</v>
      </c>
      <c r="D2679" t="s">
        <v>38400</v>
      </c>
      <c r="E2679">
        <v>8.3000000000000007</v>
      </c>
    </row>
    <row r="2680" spans="1:5">
      <c r="A2680" s="193" t="s">
        <v>28532</v>
      </c>
      <c r="B2680" s="198" t="s">
        <v>5275</v>
      </c>
      <c r="C2680" s="198">
        <v>45140</v>
      </c>
      <c r="D2680" t="s">
        <v>38400</v>
      </c>
      <c r="E2680">
        <v>10.58</v>
      </c>
    </row>
    <row r="2681" spans="1:5">
      <c r="A2681" s="193" t="s">
        <v>12986</v>
      </c>
      <c r="B2681" s="198" t="s">
        <v>5355</v>
      </c>
      <c r="C2681" s="198">
        <v>45140</v>
      </c>
      <c r="D2681" t="s">
        <v>38400</v>
      </c>
      <c r="E2681">
        <v>10.17</v>
      </c>
    </row>
    <row r="2682" spans="1:5">
      <c r="A2682" s="193" t="s">
        <v>28625</v>
      </c>
      <c r="B2682" s="198" t="s">
        <v>5186</v>
      </c>
      <c r="C2682" s="198">
        <v>45140</v>
      </c>
      <c r="D2682" t="s">
        <v>38487</v>
      </c>
      <c r="E2682">
        <v>31.01</v>
      </c>
    </row>
    <row r="2683" spans="1:5">
      <c r="A2683" s="193" t="s">
        <v>27993</v>
      </c>
      <c r="B2683" s="198" t="s">
        <v>5340</v>
      </c>
      <c r="C2683" s="198">
        <v>45140</v>
      </c>
      <c r="D2683" t="s">
        <v>38400</v>
      </c>
      <c r="E2683">
        <v>0.65</v>
      </c>
    </row>
    <row r="2684" spans="1:5">
      <c r="A2684" s="193" t="s">
        <v>27898</v>
      </c>
      <c r="B2684" s="198" t="s">
        <v>5182</v>
      </c>
      <c r="C2684" s="198">
        <v>45140</v>
      </c>
      <c r="D2684" t="s">
        <v>38400</v>
      </c>
      <c r="E2684">
        <v>8.27</v>
      </c>
    </row>
    <row r="2685" spans="1:5">
      <c r="A2685" s="193" t="s">
        <v>28072</v>
      </c>
      <c r="B2685" s="198" t="s">
        <v>5246</v>
      </c>
      <c r="C2685" s="198">
        <v>45140</v>
      </c>
      <c r="D2685" t="s">
        <v>38400</v>
      </c>
      <c r="E2685">
        <v>33</v>
      </c>
    </row>
    <row r="2686" spans="1:5">
      <c r="A2686" s="193" t="s">
        <v>28347</v>
      </c>
      <c r="B2686" s="198" t="s">
        <v>5136</v>
      </c>
      <c r="C2686" s="198">
        <v>45140</v>
      </c>
      <c r="D2686" t="s">
        <v>38400</v>
      </c>
      <c r="E2686">
        <v>7.8</v>
      </c>
    </row>
    <row r="2687" spans="1:5">
      <c r="A2687" s="193" t="s">
        <v>28129</v>
      </c>
      <c r="B2687" s="198" t="s">
        <v>5424</v>
      </c>
      <c r="C2687" s="198">
        <v>45140</v>
      </c>
      <c r="D2687" t="s">
        <v>38359</v>
      </c>
      <c r="E2687">
        <v>20.059999999999999</v>
      </c>
    </row>
    <row r="2688" spans="1:5">
      <c r="A2688" s="193" t="s">
        <v>27795</v>
      </c>
      <c r="B2688" s="198" t="s">
        <v>5030</v>
      </c>
      <c r="C2688" s="198">
        <v>45140</v>
      </c>
      <c r="D2688" t="s">
        <v>38388</v>
      </c>
      <c r="E2688">
        <v>6.54</v>
      </c>
    </row>
    <row r="2689" spans="1:5">
      <c r="A2689" s="193" t="s">
        <v>28864</v>
      </c>
      <c r="B2689" s="198" t="s">
        <v>5423</v>
      </c>
      <c r="C2689" s="198">
        <v>45140</v>
      </c>
      <c r="D2689" t="s">
        <v>38359</v>
      </c>
      <c r="E2689">
        <v>6.9</v>
      </c>
    </row>
    <row r="2690" spans="1:5">
      <c r="A2690" s="193" t="s">
        <v>27804</v>
      </c>
      <c r="B2690" s="198" t="s">
        <v>5036</v>
      </c>
      <c r="C2690" s="198">
        <v>45140</v>
      </c>
      <c r="D2690" t="s">
        <v>38359</v>
      </c>
      <c r="E2690">
        <v>10.7</v>
      </c>
    </row>
    <row r="2691" spans="1:5">
      <c r="A2691" s="193" t="s">
        <v>28535</v>
      </c>
      <c r="B2691" s="198" t="s">
        <v>5037</v>
      </c>
      <c r="C2691" s="198">
        <v>45140</v>
      </c>
      <c r="D2691" t="s">
        <v>38359</v>
      </c>
      <c r="E2691">
        <v>52.38</v>
      </c>
    </row>
    <row r="2692" spans="1:5">
      <c r="A2692" s="193" t="s">
        <v>29085</v>
      </c>
      <c r="B2692" s="198" t="s">
        <v>27510</v>
      </c>
      <c r="C2692" s="198">
        <v>45138</v>
      </c>
      <c r="D2692" t="s">
        <v>38533</v>
      </c>
      <c r="E2692">
        <v>10.93</v>
      </c>
    </row>
    <row r="2693" spans="1:5">
      <c r="A2693" s="193" t="s">
        <v>27803</v>
      </c>
      <c r="B2693" s="198" t="s">
        <v>27371</v>
      </c>
      <c r="C2693" s="198">
        <v>45138</v>
      </c>
      <c r="D2693" t="s">
        <v>38377</v>
      </c>
      <c r="E2693">
        <v>31.35</v>
      </c>
    </row>
    <row r="2694" spans="1:5">
      <c r="A2694" s="193" t="s">
        <v>29080</v>
      </c>
      <c r="B2694" s="198" t="s">
        <v>27511</v>
      </c>
      <c r="C2694" s="198">
        <v>45138</v>
      </c>
      <c r="D2694" t="s">
        <v>38533</v>
      </c>
      <c r="E2694">
        <v>55.42</v>
      </c>
    </row>
    <row r="2695" spans="1:5">
      <c r="A2695" s="193" t="s">
        <v>27861</v>
      </c>
      <c r="B2695" s="198" t="s">
        <v>8673</v>
      </c>
      <c r="C2695" s="198">
        <v>45138</v>
      </c>
      <c r="D2695" t="s">
        <v>38377</v>
      </c>
      <c r="E2695">
        <v>2.08</v>
      </c>
    </row>
    <row r="2696" spans="1:5">
      <c r="A2696" s="193" t="s">
        <v>29083</v>
      </c>
      <c r="B2696" s="198" t="s">
        <v>11299</v>
      </c>
      <c r="C2696" s="198">
        <v>45138</v>
      </c>
      <c r="D2696" t="s">
        <v>38533</v>
      </c>
      <c r="E2696">
        <v>38.32</v>
      </c>
    </row>
    <row r="2697" spans="1:5">
      <c r="A2697" s="193" t="s">
        <v>29081</v>
      </c>
      <c r="B2697" s="198" t="s">
        <v>27512</v>
      </c>
      <c r="C2697" s="198">
        <v>45138</v>
      </c>
      <c r="D2697" t="s">
        <v>38533</v>
      </c>
      <c r="E2697">
        <v>4.7300000000000004</v>
      </c>
    </row>
    <row r="2698" spans="1:5">
      <c r="A2698" s="193" t="s">
        <v>29082</v>
      </c>
      <c r="B2698" s="198" t="s">
        <v>11298</v>
      </c>
      <c r="C2698" s="198">
        <v>45138</v>
      </c>
      <c r="D2698" t="s">
        <v>38533</v>
      </c>
      <c r="E2698">
        <v>10.95</v>
      </c>
    </row>
    <row r="2699" spans="1:5">
      <c r="A2699" s="193" t="s">
        <v>28972</v>
      </c>
      <c r="B2699" s="198" t="s">
        <v>10433</v>
      </c>
      <c r="C2699" s="198">
        <v>45138</v>
      </c>
      <c r="D2699" t="s">
        <v>38377</v>
      </c>
      <c r="E2699">
        <v>10.61</v>
      </c>
    </row>
    <row r="2700" spans="1:5">
      <c r="A2700" s="193" t="s">
        <v>29084</v>
      </c>
      <c r="B2700" s="198" t="s">
        <v>11176</v>
      </c>
      <c r="C2700" s="198">
        <v>45138</v>
      </c>
      <c r="D2700" t="s">
        <v>38449</v>
      </c>
      <c r="E2700">
        <v>595</v>
      </c>
    </row>
    <row r="2701" spans="1:5">
      <c r="A2701" s="193" t="s">
        <v>29087</v>
      </c>
      <c r="B2701" s="198" t="s">
        <v>5216</v>
      </c>
      <c r="C2701" s="198">
        <v>45138</v>
      </c>
      <c r="D2701" t="s">
        <v>38377</v>
      </c>
      <c r="E2701">
        <v>217.21</v>
      </c>
    </row>
    <row r="2702" spans="1:5">
      <c r="A2702" s="193" t="s">
        <v>28361</v>
      </c>
      <c r="B2702" s="198" t="s">
        <v>7998</v>
      </c>
      <c r="C2702" s="198">
        <v>45138</v>
      </c>
      <c r="D2702" t="s">
        <v>38419</v>
      </c>
      <c r="E2702">
        <v>0.61</v>
      </c>
    </row>
    <row r="2703" spans="1:5">
      <c r="A2703" s="193" t="s">
        <v>28423</v>
      </c>
      <c r="B2703" s="198" t="s">
        <v>6021</v>
      </c>
      <c r="C2703" s="198">
        <v>45138</v>
      </c>
      <c r="D2703" t="s">
        <v>38377</v>
      </c>
      <c r="E2703">
        <v>5.39</v>
      </c>
    </row>
    <row r="2704" spans="1:5">
      <c r="A2704" s="193" t="s">
        <v>27864</v>
      </c>
      <c r="B2704" s="198" t="s">
        <v>5281</v>
      </c>
      <c r="C2704" s="198">
        <v>45138</v>
      </c>
      <c r="D2704" t="s">
        <v>38377</v>
      </c>
      <c r="E2704">
        <v>269.5</v>
      </c>
    </row>
    <row r="2705" spans="1:5">
      <c r="A2705" s="193" t="s">
        <v>28183</v>
      </c>
      <c r="B2705" s="198" t="s">
        <v>6114</v>
      </c>
      <c r="C2705" s="198">
        <v>45138</v>
      </c>
      <c r="D2705" t="s">
        <v>38377</v>
      </c>
      <c r="E2705">
        <v>30.83</v>
      </c>
    </row>
    <row r="2706" spans="1:5">
      <c r="A2706" s="193" t="s">
        <v>28629</v>
      </c>
      <c r="B2706" s="198" t="s">
        <v>5278</v>
      </c>
      <c r="C2706" s="198">
        <v>45138</v>
      </c>
      <c r="D2706" t="s">
        <v>38377</v>
      </c>
      <c r="E2706">
        <v>16.53</v>
      </c>
    </row>
    <row r="2707" spans="1:5">
      <c r="A2707" s="193" t="s">
        <v>28666</v>
      </c>
      <c r="B2707" s="198" t="s">
        <v>5277</v>
      </c>
      <c r="C2707" s="198">
        <v>45138</v>
      </c>
      <c r="D2707" t="s">
        <v>38377</v>
      </c>
      <c r="E2707">
        <v>13.88</v>
      </c>
    </row>
    <row r="2708" spans="1:5">
      <c r="A2708" s="193" t="s">
        <v>28632</v>
      </c>
      <c r="B2708" s="198" t="s">
        <v>5929</v>
      </c>
      <c r="C2708" s="198">
        <v>45138</v>
      </c>
      <c r="D2708" t="s">
        <v>38399</v>
      </c>
      <c r="E2708">
        <v>1.07</v>
      </c>
    </row>
    <row r="2709" spans="1:5">
      <c r="A2709" s="193" t="s">
        <v>28658</v>
      </c>
      <c r="B2709" s="198" t="s">
        <v>5160</v>
      </c>
      <c r="C2709" s="198">
        <v>45138</v>
      </c>
      <c r="D2709" t="s">
        <v>38377</v>
      </c>
      <c r="E2709">
        <v>46.5</v>
      </c>
    </row>
    <row r="2710" spans="1:5">
      <c r="A2710" s="193" t="s">
        <v>28083</v>
      </c>
      <c r="B2710" s="198" t="s">
        <v>5918</v>
      </c>
      <c r="C2710" s="198">
        <v>45138</v>
      </c>
      <c r="D2710" t="s">
        <v>38399</v>
      </c>
      <c r="E2710">
        <v>14.99</v>
      </c>
    </row>
    <row r="2711" spans="1:5">
      <c r="A2711" s="193" t="s">
        <v>27858</v>
      </c>
      <c r="B2711" s="198" t="s">
        <v>6403</v>
      </c>
      <c r="C2711" s="198">
        <v>45138</v>
      </c>
      <c r="D2711" t="s">
        <v>38377</v>
      </c>
      <c r="E2711">
        <v>22.58</v>
      </c>
    </row>
    <row r="2712" spans="1:5">
      <c r="A2712" s="193" t="s">
        <v>28750</v>
      </c>
      <c r="B2712" s="198" t="s">
        <v>5820</v>
      </c>
      <c r="C2712" s="198">
        <v>45138</v>
      </c>
      <c r="D2712" t="s">
        <v>38377</v>
      </c>
      <c r="E2712">
        <v>60</v>
      </c>
    </row>
    <row r="2713" spans="1:5">
      <c r="A2713" s="193" t="s">
        <v>27935</v>
      </c>
      <c r="B2713" s="198" t="s">
        <v>7000</v>
      </c>
      <c r="C2713" s="198">
        <v>45138</v>
      </c>
      <c r="D2713" t="s">
        <v>38377</v>
      </c>
      <c r="E2713">
        <v>0.56999999999999995</v>
      </c>
    </row>
    <row r="2714" spans="1:5">
      <c r="A2714" s="193" t="s">
        <v>28102</v>
      </c>
      <c r="B2714" s="198" t="s">
        <v>7999</v>
      </c>
      <c r="C2714" s="198">
        <v>45138</v>
      </c>
      <c r="D2714" t="s">
        <v>38419</v>
      </c>
      <c r="E2714">
        <v>10.18</v>
      </c>
    </row>
    <row r="2715" spans="1:5">
      <c r="A2715" s="193" t="s">
        <v>29086</v>
      </c>
      <c r="B2715" s="198" t="s">
        <v>5128</v>
      </c>
      <c r="C2715" s="198">
        <v>45138</v>
      </c>
      <c r="D2715" t="s">
        <v>38377</v>
      </c>
      <c r="E2715">
        <v>22.7</v>
      </c>
    </row>
    <row r="2716" spans="1:5">
      <c r="A2716" s="193" t="s">
        <v>28759</v>
      </c>
      <c r="B2716" s="198" t="s">
        <v>6817</v>
      </c>
      <c r="C2716" s="198">
        <v>45138</v>
      </c>
      <c r="D2716" t="s">
        <v>38449</v>
      </c>
      <c r="E2716">
        <v>6.28</v>
      </c>
    </row>
    <row r="2717" spans="1:5">
      <c r="A2717" s="193" t="s">
        <v>28364</v>
      </c>
      <c r="B2717" s="198" t="s">
        <v>6818</v>
      </c>
      <c r="C2717" s="198">
        <v>45138</v>
      </c>
      <c r="D2717" t="s">
        <v>38449</v>
      </c>
      <c r="E2717">
        <v>168</v>
      </c>
    </row>
    <row r="2718" spans="1:5">
      <c r="A2718" s="193" t="s">
        <v>28362</v>
      </c>
      <c r="B2718" s="198" t="s">
        <v>6819</v>
      </c>
      <c r="C2718" s="198">
        <v>45138</v>
      </c>
      <c r="D2718" t="s">
        <v>38449</v>
      </c>
      <c r="E2718">
        <v>11.85</v>
      </c>
    </row>
    <row r="2719" spans="1:5">
      <c r="A2719" s="193" t="s">
        <v>27901</v>
      </c>
      <c r="B2719" s="198" t="s">
        <v>5245</v>
      </c>
      <c r="C2719" s="198">
        <v>45138</v>
      </c>
      <c r="D2719" t="s">
        <v>38377</v>
      </c>
      <c r="E2719">
        <v>0.69</v>
      </c>
    </row>
    <row r="2720" spans="1:5">
      <c r="A2720" s="193" t="s">
        <v>29078</v>
      </c>
      <c r="B2720" s="198" t="s">
        <v>7733</v>
      </c>
      <c r="C2720" s="198">
        <v>45138</v>
      </c>
      <c r="D2720" t="s">
        <v>38436</v>
      </c>
      <c r="E2720">
        <v>16.93</v>
      </c>
    </row>
    <row r="2721" spans="1:5">
      <c r="A2721" s="193" t="s">
        <v>28426</v>
      </c>
      <c r="B2721" s="198" t="s">
        <v>5395</v>
      </c>
      <c r="C2721" s="198">
        <v>45138</v>
      </c>
      <c r="D2721" t="s">
        <v>38377</v>
      </c>
      <c r="E2721">
        <v>2.98</v>
      </c>
    </row>
    <row r="2722" spans="1:5">
      <c r="A2722" s="193" t="s">
        <v>29079</v>
      </c>
      <c r="B2722" s="198" t="s">
        <v>6522</v>
      </c>
      <c r="C2722" s="198">
        <v>45138</v>
      </c>
      <c r="D2722" t="s">
        <v>38377</v>
      </c>
      <c r="E2722">
        <v>12.5</v>
      </c>
    </row>
    <row r="2723" spans="1:5">
      <c r="A2723" s="193" t="s">
        <v>29079</v>
      </c>
      <c r="B2723" s="198" t="s">
        <v>6522</v>
      </c>
      <c r="C2723" s="198">
        <v>45138</v>
      </c>
      <c r="D2723" t="s">
        <v>38377</v>
      </c>
      <c r="E2723">
        <v>34.25</v>
      </c>
    </row>
    <row r="2724" spans="1:5">
      <c r="A2724" s="193" t="s">
        <v>28277</v>
      </c>
      <c r="B2724" s="198" t="s">
        <v>7736</v>
      </c>
      <c r="C2724" s="198">
        <v>45138</v>
      </c>
      <c r="D2724" t="s">
        <v>38436</v>
      </c>
      <c r="E2724">
        <v>17.64</v>
      </c>
    </row>
    <row r="2725" spans="1:5">
      <c r="A2725" s="193" t="s">
        <v>28679</v>
      </c>
      <c r="B2725" s="198" t="s">
        <v>5536</v>
      </c>
      <c r="C2725" s="198">
        <v>45138</v>
      </c>
      <c r="D2725" t="s">
        <v>38377</v>
      </c>
      <c r="E2725">
        <v>24.99</v>
      </c>
    </row>
    <row r="2726" spans="1:5">
      <c r="A2726" s="193" t="s">
        <v>28860</v>
      </c>
      <c r="B2726" s="198" t="s">
        <v>27488</v>
      </c>
      <c r="C2726" s="198">
        <v>45135</v>
      </c>
      <c r="D2726" t="s">
        <v>38368</v>
      </c>
      <c r="E2726">
        <v>206.35</v>
      </c>
    </row>
    <row r="2727" spans="1:5">
      <c r="A2727" s="193" t="s">
        <v>27810</v>
      </c>
      <c r="B2727" s="198" t="s">
        <v>5045</v>
      </c>
      <c r="C2727" s="198">
        <v>45135</v>
      </c>
      <c r="D2727" t="s">
        <v>38368</v>
      </c>
      <c r="E2727">
        <v>9.69</v>
      </c>
    </row>
    <row r="2728" spans="1:5">
      <c r="A2728" s="193" t="s">
        <v>27809</v>
      </c>
      <c r="B2728" s="198" t="s">
        <v>5046</v>
      </c>
      <c r="C2728" s="198">
        <v>45135</v>
      </c>
      <c r="D2728" t="s">
        <v>38368</v>
      </c>
      <c r="E2728">
        <v>13.79</v>
      </c>
    </row>
    <row r="2729" spans="1:5">
      <c r="A2729" s="193" t="s">
        <v>15601</v>
      </c>
      <c r="B2729" s="198" t="s">
        <v>5047</v>
      </c>
      <c r="C2729" s="198">
        <v>45135</v>
      </c>
      <c r="D2729" t="s">
        <v>38368</v>
      </c>
      <c r="E2729">
        <v>7.33</v>
      </c>
    </row>
    <row r="2730" spans="1:5">
      <c r="A2730" s="193" t="s">
        <v>28860</v>
      </c>
      <c r="B2730" s="198" t="s">
        <v>27488</v>
      </c>
      <c r="C2730" s="198">
        <v>45135</v>
      </c>
      <c r="D2730" t="s">
        <v>38368</v>
      </c>
      <c r="E2730">
        <v>15.58</v>
      </c>
    </row>
    <row r="2731" spans="1:5">
      <c r="A2731" s="193" t="s">
        <v>27811</v>
      </c>
      <c r="B2731" s="198" t="s">
        <v>5044</v>
      </c>
      <c r="C2731" s="198">
        <v>45135</v>
      </c>
      <c r="D2731" t="s">
        <v>38368</v>
      </c>
      <c r="E2731">
        <v>13.76</v>
      </c>
    </row>
    <row r="2732" spans="1:5">
      <c r="A2732" s="193" t="s">
        <v>27809</v>
      </c>
      <c r="B2732" s="198" t="s">
        <v>5046</v>
      </c>
      <c r="C2732" s="198">
        <v>45135</v>
      </c>
      <c r="D2732" t="s">
        <v>38368</v>
      </c>
      <c r="E2732">
        <v>9.74</v>
      </c>
    </row>
    <row r="2733" spans="1:5">
      <c r="A2733" s="193" t="s">
        <v>28074</v>
      </c>
      <c r="B2733" s="198" t="s">
        <v>8415</v>
      </c>
      <c r="C2733" s="198">
        <v>45134</v>
      </c>
      <c r="D2733" t="s">
        <v>38400</v>
      </c>
      <c r="E2733">
        <v>18.91</v>
      </c>
    </row>
    <row r="2734" spans="1:5">
      <c r="A2734" s="193" t="s">
        <v>29090</v>
      </c>
      <c r="B2734" s="198" t="s">
        <v>9925</v>
      </c>
      <c r="C2734" s="198">
        <v>45134</v>
      </c>
      <c r="D2734" t="s">
        <v>38509</v>
      </c>
      <c r="E2734">
        <v>12.16</v>
      </c>
    </row>
    <row r="2735" spans="1:5">
      <c r="A2735" s="193" t="s">
        <v>29088</v>
      </c>
      <c r="B2735" s="198" t="s">
        <v>9920</v>
      </c>
      <c r="C2735" s="198">
        <v>45134</v>
      </c>
      <c r="D2735" t="s">
        <v>38509</v>
      </c>
      <c r="E2735">
        <v>0.52</v>
      </c>
    </row>
    <row r="2736" spans="1:5">
      <c r="A2736" s="193" t="s">
        <v>29089</v>
      </c>
      <c r="B2736" s="198" t="s">
        <v>9923</v>
      </c>
      <c r="C2736" s="198">
        <v>45134</v>
      </c>
      <c r="D2736" t="s">
        <v>38509</v>
      </c>
      <c r="E2736">
        <v>4.51</v>
      </c>
    </row>
    <row r="2737" spans="1:5">
      <c r="A2737" s="193" t="s">
        <v>28014</v>
      </c>
      <c r="B2737" s="198" t="s">
        <v>6216</v>
      </c>
      <c r="C2737" s="198">
        <v>45134</v>
      </c>
      <c r="D2737" t="s">
        <v>38400</v>
      </c>
      <c r="E2737">
        <v>9.1999999999999993</v>
      </c>
    </row>
    <row r="2738" spans="1:5">
      <c r="A2738" s="193" t="s">
        <v>28531</v>
      </c>
      <c r="B2738" s="198" t="s">
        <v>5240</v>
      </c>
      <c r="C2738" s="198">
        <v>45134</v>
      </c>
      <c r="D2738" t="s">
        <v>38400</v>
      </c>
      <c r="E2738">
        <v>1.54</v>
      </c>
    </row>
    <row r="2739" spans="1:5">
      <c r="A2739" s="193" t="s">
        <v>28375</v>
      </c>
      <c r="B2739" s="198" t="s">
        <v>5741</v>
      </c>
      <c r="C2739" s="198">
        <v>45134</v>
      </c>
      <c r="D2739" t="s">
        <v>38400</v>
      </c>
      <c r="E2739">
        <v>8.8699999999999992</v>
      </c>
    </row>
    <row r="2740" spans="1:5">
      <c r="A2740" s="193" t="s">
        <v>28542</v>
      </c>
      <c r="B2740" s="198" t="s">
        <v>6391</v>
      </c>
      <c r="C2740" s="198">
        <v>45134</v>
      </c>
      <c r="D2740" t="s">
        <v>38400</v>
      </c>
      <c r="E2740">
        <v>0.75</v>
      </c>
    </row>
    <row r="2741" spans="1:5">
      <c r="A2741" s="193" t="s">
        <v>28042</v>
      </c>
      <c r="B2741" s="198" t="s">
        <v>5744</v>
      </c>
      <c r="C2741" s="198">
        <v>45134</v>
      </c>
      <c r="D2741" t="s">
        <v>38400</v>
      </c>
      <c r="E2741">
        <v>14.4</v>
      </c>
    </row>
    <row r="2742" spans="1:5">
      <c r="A2742" s="193" t="s">
        <v>12986</v>
      </c>
      <c r="B2742" s="198" t="s">
        <v>5355</v>
      </c>
      <c r="C2742" s="198">
        <v>45134</v>
      </c>
      <c r="D2742" t="s">
        <v>38400</v>
      </c>
      <c r="E2742">
        <v>32.9</v>
      </c>
    </row>
    <row r="2743" spans="1:5">
      <c r="A2743" s="193" t="s">
        <v>17813</v>
      </c>
      <c r="B2743" s="198" t="s">
        <v>5540</v>
      </c>
      <c r="C2743" s="198">
        <v>45134</v>
      </c>
      <c r="D2743" t="s">
        <v>38400</v>
      </c>
      <c r="E2743">
        <v>30.29</v>
      </c>
    </row>
    <row r="2744" spans="1:5">
      <c r="A2744" s="193" t="s">
        <v>28072</v>
      </c>
      <c r="B2744" s="198" t="s">
        <v>5246</v>
      </c>
      <c r="C2744" s="198">
        <v>45134</v>
      </c>
      <c r="D2744" t="s">
        <v>38400</v>
      </c>
      <c r="E2744">
        <v>18.37</v>
      </c>
    </row>
    <row r="2745" spans="1:5">
      <c r="A2745" s="193" t="s">
        <v>28155</v>
      </c>
      <c r="B2745" s="198" t="s">
        <v>6308</v>
      </c>
      <c r="C2745" s="198">
        <v>45134</v>
      </c>
      <c r="D2745" t="s">
        <v>38367</v>
      </c>
      <c r="E2745">
        <v>6.15</v>
      </c>
    </row>
    <row r="2746" spans="1:5">
      <c r="A2746" s="193" t="s">
        <v>28530</v>
      </c>
      <c r="B2746" s="198" t="s">
        <v>5181</v>
      </c>
      <c r="C2746" s="198">
        <v>45134</v>
      </c>
      <c r="D2746" t="s">
        <v>38400</v>
      </c>
      <c r="E2746">
        <v>33.119999999999997</v>
      </c>
    </row>
    <row r="2747" spans="1:5">
      <c r="A2747" s="193" t="s">
        <v>27859</v>
      </c>
      <c r="B2747" s="198" t="s">
        <v>5826</v>
      </c>
      <c r="C2747" s="198">
        <v>45134</v>
      </c>
      <c r="D2747" t="s">
        <v>38400</v>
      </c>
      <c r="E2747">
        <v>33.61</v>
      </c>
    </row>
    <row r="2748" spans="1:5">
      <c r="A2748" s="193" t="s">
        <v>28532</v>
      </c>
      <c r="B2748" s="198" t="s">
        <v>5275</v>
      </c>
      <c r="C2748" s="198">
        <v>45134</v>
      </c>
      <c r="D2748" t="s">
        <v>38400</v>
      </c>
      <c r="E2748">
        <v>0</v>
      </c>
    </row>
    <row r="2749" spans="1:5">
      <c r="A2749" s="193" t="s">
        <v>27993</v>
      </c>
      <c r="B2749" s="198" t="s">
        <v>5340</v>
      </c>
      <c r="C2749" s="198">
        <v>45134</v>
      </c>
      <c r="D2749" t="s">
        <v>38400</v>
      </c>
      <c r="E2749">
        <v>19.579999999999998</v>
      </c>
    </row>
    <row r="2750" spans="1:5">
      <c r="A2750" s="193" t="s">
        <v>28350</v>
      </c>
      <c r="B2750" s="198" t="s">
        <v>5348</v>
      </c>
      <c r="C2750" s="198">
        <v>45134</v>
      </c>
      <c r="D2750" t="s">
        <v>38367</v>
      </c>
      <c r="E2750">
        <v>6.57</v>
      </c>
    </row>
    <row r="2751" spans="1:5">
      <c r="A2751" s="193" t="s">
        <v>28016</v>
      </c>
      <c r="B2751" s="198" t="s">
        <v>6276</v>
      </c>
      <c r="C2751" s="198">
        <v>45134</v>
      </c>
      <c r="D2751" t="s">
        <v>38400</v>
      </c>
      <c r="E2751">
        <v>0.76</v>
      </c>
    </row>
    <row r="2752" spans="1:5">
      <c r="A2752" s="193" t="s">
        <v>28541</v>
      </c>
      <c r="B2752" s="198" t="s">
        <v>6313</v>
      </c>
      <c r="C2752" s="198">
        <v>45134</v>
      </c>
      <c r="D2752" t="s">
        <v>38400</v>
      </c>
      <c r="E2752">
        <v>14.54</v>
      </c>
    </row>
    <row r="2753" spans="1:5">
      <c r="A2753" s="193" t="s">
        <v>28533</v>
      </c>
      <c r="B2753" s="198" t="s">
        <v>5344</v>
      </c>
      <c r="C2753" s="198">
        <v>45134</v>
      </c>
      <c r="D2753" t="s">
        <v>38400</v>
      </c>
      <c r="E2753">
        <v>0.28000000000000003</v>
      </c>
    </row>
    <row r="2754" spans="1:5">
      <c r="A2754" s="193" t="s">
        <v>28164</v>
      </c>
      <c r="B2754" s="198" t="s">
        <v>8216</v>
      </c>
      <c r="C2754" s="198">
        <v>45133</v>
      </c>
      <c r="D2754" t="s">
        <v>38425</v>
      </c>
      <c r="E2754">
        <v>25.94</v>
      </c>
    </row>
    <row r="2755" spans="1:5">
      <c r="A2755" s="193" t="s">
        <v>28158</v>
      </c>
      <c r="B2755" s="198" t="s">
        <v>8214</v>
      </c>
      <c r="C2755" s="198">
        <v>45133</v>
      </c>
      <c r="D2755" t="s">
        <v>38425</v>
      </c>
      <c r="E2755">
        <v>7.24</v>
      </c>
    </row>
    <row r="2756" spans="1:5">
      <c r="A2756" s="193" t="s">
        <v>28621</v>
      </c>
      <c r="B2756" s="198" t="s">
        <v>9291</v>
      </c>
      <c r="C2756" s="198">
        <v>45133</v>
      </c>
      <c r="D2756" t="s">
        <v>38425</v>
      </c>
      <c r="E2756">
        <v>7.83</v>
      </c>
    </row>
    <row r="2757" spans="1:5">
      <c r="A2757" s="193" t="s">
        <v>28165</v>
      </c>
      <c r="B2757" s="198" t="s">
        <v>8215</v>
      </c>
      <c r="C2757" s="198">
        <v>45133</v>
      </c>
      <c r="D2757" t="s">
        <v>38425</v>
      </c>
      <c r="E2757">
        <v>69.22</v>
      </c>
    </row>
    <row r="2758" spans="1:5">
      <c r="A2758" s="193" t="s">
        <v>28153</v>
      </c>
      <c r="B2758" s="198" t="s">
        <v>9769</v>
      </c>
      <c r="C2758" s="198">
        <v>45133</v>
      </c>
      <c r="D2758" t="s">
        <v>38425</v>
      </c>
      <c r="E2758">
        <v>8.9499999999999993</v>
      </c>
    </row>
    <row r="2759" spans="1:5">
      <c r="A2759" s="193" t="s">
        <v>28867</v>
      </c>
      <c r="B2759" s="198" t="s">
        <v>8217</v>
      </c>
      <c r="C2759" s="198">
        <v>45133</v>
      </c>
      <c r="D2759" t="s">
        <v>38425</v>
      </c>
      <c r="E2759">
        <v>16.829999999999998</v>
      </c>
    </row>
    <row r="2760" spans="1:5">
      <c r="A2760" s="193" t="s">
        <v>28174</v>
      </c>
      <c r="B2760" s="198" t="s">
        <v>7617</v>
      </c>
      <c r="C2760" s="198">
        <v>45133</v>
      </c>
      <c r="D2760" t="s">
        <v>38425</v>
      </c>
      <c r="E2760">
        <v>8.44</v>
      </c>
    </row>
    <row r="2761" spans="1:5">
      <c r="A2761" s="193" t="s">
        <v>29091</v>
      </c>
      <c r="B2761" s="198" t="s">
        <v>6922</v>
      </c>
      <c r="C2761" s="198">
        <v>45133</v>
      </c>
      <c r="D2761" t="s">
        <v>38447</v>
      </c>
      <c r="E2761">
        <v>8.0299999999999994</v>
      </c>
    </row>
    <row r="2762" spans="1:5">
      <c r="A2762" s="193" t="s">
        <v>28353</v>
      </c>
      <c r="B2762" s="198" t="s">
        <v>6761</v>
      </c>
      <c r="C2762" s="198">
        <v>45133</v>
      </c>
      <c r="D2762" t="s">
        <v>38447</v>
      </c>
      <c r="E2762">
        <v>26.03</v>
      </c>
    </row>
    <row r="2763" spans="1:5">
      <c r="A2763" s="193" t="s">
        <v>28352</v>
      </c>
      <c r="B2763" s="198" t="s">
        <v>6760</v>
      </c>
      <c r="C2763" s="198">
        <v>45133</v>
      </c>
      <c r="D2763" t="s">
        <v>38447</v>
      </c>
      <c r="E2763">
        <v>7.5</v>
      </c>
    </row>
    <row r="2764" spans="1:5">
      <c r="A2764" s="193" t="s">
        <v>28154</v>
      </c>
      <c r="B2764" s="198" t="s">
        <v>7624</v>
      </c>
      <c r="C2764" s="198">
        <v>45133</v>
      </c>
      <c r="D2764" t="s">
        <v>38425</v>
      </c>
      <c r="E2764">
        <v>5.62</v>
      </c>
    </row>
    <row r="2765" spans="1:5">
      <c r="A2765" s="193" t="s">
        <v>28170</v>
      </c>
      <c r="B2765" s="198" t="s">
        <v>7664</v>
      </c>
      <c r="C2765" s="198">
        <v>45133</v>
      </c>
      <c r="D2765" t="s">
        <v>38425</v>
      </c>
      <c r="E2765">
        <v>8.64</v>
      </c>
    </row>
    <row r="2766" spans="1:5">
      <c r="A2766" s="193" t="s">
        <v>11652</v>
      </c>
      <c r="B2766" s="198" t="s">
        <v>27448</v>
      </c>
      <c r="C2766" s="198">
        <v>45133</v>
      </c>
      <c r="D2766" t="s">
        <v>38425</v>
      </c>
      <c r="E2766">
        <v>33.64</v>
      </c>
    </row>
    <row r="2767" spans="1:5">
      <c r="A2767" s="193" t="s">
        <v>28161</v>
      </c>
      <c r="B2767" s="198" t="s">
        <v>7622</v>
      </c>
      <c r="C2767" s="198">
        <v>45133</v>
      </c>
      <c r="D2767" t="s">
        <v>38425</v>
      </c>
      <c r="E2767">
        <v>8.6199999999999992</v>
      </c>
    </row>
    <row r="2768" spans="1:5">
      <c r="A2768" s="193" t="s">
        <v>27806</v>
      </c>
      <c r="B2768" s="198" t="s">
        <v>5002</v>
      </c>
      <c r="C2768" s="198">
        <v>45132</v>
      </c>
      <c r="D2768" t="s">
        <v>38359</v>
      </c>
      <c r="E2768">
        <v>0.72</v>
      </c>
    </row>
    <row r="2769" spans="1:5">
      <c r="A2769" s="193" t="s">
        <v>28085</v>
      </c>
      <c r="B2769" s="198" t="s">
        <v>5025</v>
      </c>
      <c r="C2769" s="198">
        <v>45132</v>
      </c>
      <c r="D2769" t="s">
        <v>38359</v>
      </c>
      <c r="E2769">
        <v>212</v>
      </c>
    </row>
    <row r="2770" spans="1:5">
      <c r="A2770" s="193" t="s">
        <v>27809</v>
      </c>
      <c r="B2770" s="198" t="s">
        <v>5046</v>
      </c>
      <c r="C2770" s="198">
        <v>45132</v>
      </c>
      <c r="D2770" t="s">
        <v>38368</v>
      </c>
      <c r="E2770">
        <v>11.67</v>
      </c>
    </row>
    <row r="2771" spans="1:5">
      <c r="A2771" s="193" t="s">
        <v>28079</v>
      </c>
      <c r="B2771" s="198" t="s">
        <v>5055</v>
      </c>
      <c r="C2771" s="198">
        <v>45132</v>
      </c>
      <c r="D2771" t="s">
        <v>38368</v>
      </c>
      <c r="E2771">
        <v>34.5</v>
      </c>
    </row>
    <row r="2772" spans="1:5">
      <c r="A2772" s="193" t="s">
        <v>27930</v>
      </c>
      <c r="B2772" s="198" t="s">
        <v>5003</v>
      </c>
      <c r="C2772" s="198">
        <v>45132</v>
      </c>
      <c r="D2772" t="s">
        <v>38359</v>
      </c>
      <c r="E2772">
        <v>12.82</v>
      </c>
    </row>
    <row r="2773" spans="1:5">
      <c r="A2773" s="193" t="s">
        <v>28629</v>
      </c>
      <c r="B2773" s="198" t="s">
        <v>5278</v>
      </c>
      <c r="C2773" s="198">
        <v>45132</v>
      </c>
      <c r="D2773" t="s">
        <v>38359</v>
      </c>
      <c r="E2773">
        <v>37.869999999999997</v>
      </c>
    </row>
    <row r="2774" spans="1:5">
      <c r="A2774" s="193" t="s">
        <v>27805</v>
      </c>
      <c r="B2774" s="198" t="s">
        <v>5008</v>
      </c>
      <c r="C2774" s="198">
        <v>45132</v>
      </c>
      <c r="D2774" t="s">
        <v>38368</v>
      </c>
      <c r="E2774">
        <v>10.94</v>
      </c>
    </row>
    <row r="2775" spans="1:5">
      <c r="A2775" s="193" t="s">
        <v>15616</v>
      </c>
      <c r="B2775" s="198" t="s">
        <v>5053</v>
      </c>
      <c r="C2775" s="198">
        <v>45132</v>
      </c>
      <c r="D2775" t="s">
        <v>38368</v>
      </c>
      <c r="E2775">
        <v>13.23</v>
      </c>
    </row>
    <row r="2776" spans="1:5">
      <c r="A2776" s="193" t="s">
        <v>27811</v>
      </c>
      <c r="B2776" s="198" t="s">
        <v>5044</v>
      </c>
      <c r="C2776" s="198">
        <v>45132</v>
      </c>
      <c r="D2776" t="s">
        <v>38368</v>
      </c>
      <c r="E2776">
        <v>23.15</v>
      </c>
    </row>
    <row r="2777" spans="1:5">
      <c r="A2777" s="193" t="s">
        <v>27810</v>
      </c>
      <c r="B2777" s="198" t="s">
        <v>5045</v>
      </c>
      <c r="C2777" s="198">
        <v>45132</v>
      </c>
      <c r="D2777" t="s">
        <v>38368</v>
      </c>
      <c r="E2777">
        <v>32.9</v>
      </c>
    </row>
    <row r="2778" spans="1:5">
      <c r="A2778" s="193" t="s">
        <v>27809</v>
      </c>
      <c r="B2778" s="198" t="s">
        <v>5046</v>
      </c>
      <c r="C2778" s="198">
        <v>45132</v>
      </c>
      <c r="D2778" t="s">
        <v>38368</v>
      </c>
      <c r="E2778">
        <v>6.88</v>
      </c>
    </row>
    <row r="2779" spans="1:5">
      <c r="A2779" s="193" t="s">
        <v>28984</v>
      </c>
      <c r="B2779" s="198" t="s">
        <v>5201</v>
      </c>
      <c r="C2779" s="198">
        <v>45132</v>
      </c>
      <c r="D2779" t="s">
        <v>38359</v>
      </c>
      <c r="E2779">
        <v>20.92</v>
      </c>
    </row>
    <row r="2780" spans="1:5">
      <c r="A2780" s="193" t="s">
        <v>27810</v>
      </c>
      <c r="B2780" s="198" t="s">
        <v>5045</v>
      </c>
      <c r="C2780" s="198">
        <v>45132</v>
      </c>
      <c r="D2780" t="s">
        <v>38368</v>
      </c>
      <c r="E2780">
        <v>9.5299999999999994</v>
      </c>
    </row>
    <row r="2781" spans="1:5">
      <c r="A2781" s="193" t="s">
        <v>27810</v>
      </c>
      <c r="B2781" s="198" t="s">
        <v>5045</v>
      </c>
      <c r="C2781" s="198">
        <v>45132</v>
      </c>
      <c r="D2781" t="s">
        <v>38368</v>
      </c>
      <c r="E2781">
        <v>8.76</v>
      </c>
    </row>
    <row r="2782" spans="1:5">
      <c r="A2782" s="193" t="s">
        <v>28607</v>
      </c>
      <c r="B2782" s="198" t="s">
        <v>8419</v>
      </c>
      <c r="C2782" s="198">
        <v>45131</v>
      </c>
      <c r="D2782" t="s">
        <v>38369</v>
      </c>
      <c r="E2782">
        <v>0.21</v>
      </c>
    </row>
    <row r="2783" spans="1:5">
      <c r="A2783" s="193" t="s">
        <v>28330</v>
      </c>
      <c r="B2783" s="198" t="s">
        <v>9191</v>
      </c>
      <c r="C2783" s="198">
        <v>45131</v>
      </c>
      <c r="D2783" t="s">
        <v>38442</v>
      </c>
      <c r="E2783">
        <v>14.81</v>
      </c>
    </row>
    <row r="2784" spans="1:5">
      <c r="A2784" s="193" t="s">
        <v>28578</v>
      </c>
      <c r="B2784" s="198" t="s">
        <v>9192</v>
      </c>
      <c r="C2784" s="198">
        <v>45131</v>
      </c>
      <c r="D2784" t="s">
        <v>38442</v>
      </c>
      <c r="E2784">
        <v>1.61</v>
      </c>
    </row>
    <row r="2785" spans="1:5">
      <c r="A2785" s="193" t="s">
        <v>28389</v>
      </c>
      <c r="B2785" s="198" t="s">
        <v>11091</v>
      </c>
      <c r="C2785" s="198">
        <v>45131</v>
      </c>
      <c r="D2785" t="s">
        <v>38369</v>
      </c>
      <c r="E2785">
        <v>8.3000000000000007</v>
      </c>
    </row>
    <row r="2786" spans="1:5">
      <c r="A2786" s="193" t="s">
        <v>28328</v>
      </c>
      <c r="B2786" s="198" t="s">
        <v>8731</v>
      </c>
      <c r="C2786" s="198">
        <v>45131</v>
      </c>
      <c r="D2786" t="s">
        <v>38442</v>
      </c>
      <c r="E2786">
        <v>0.92</v>
      </c>
    </row>
    <row r="2787" spans="1:5">
      <c r="A2787" s="193" t="s">
        <v>28326</v>
      </c>
      <c r="B2787" s="198" t="s">
        <v>9182</v>
      </c>
      <c r="C2787" s="198">
        <v>45131</v>
      </c>
      <c r="D2787" t="s">
        <v>38442</v>
      </c>
      <c r="E2787">
        <v>34.9</v>
      </c>
    </row>
    <row r="2788" spans="1:5">
      <c r="A2788" s="193" t="s">
        <v>28312</v>
      </c>
      <c r="B2788" s="198" t="s">
        <v>11327</v>
      </c>
      <c r="C2788" s="198">
        <v>45131</v>
      </c>
      <c r="D2788" t="s">
        <v>38369</v>
      </c>
      <c r="E2788">
        <v>15.77</v>
      </c>
    </row>
    <row r="2789" spans="1:5">
      <c r="A2789" s="193" t="s">
        <v>28592</v>
      </c>
      <c r="B2789" s="198" t="s">
        <v>10150</v>
      </c>
      <c r="C2789" s="198">
        <v>45131</v>
      </c>
      <c r="D2789" t="s">
        <v>38369</v>
      </c>
      <c r="E2789">
        <v>4.92</v>
      </c>
    </row>
    <row r="2790" spans="1:5">
      <c r="A2790" s="193" t="s">
        <v>28332</v>
      </c>
      <c r="B2790" s="198" t="s">
        <v>8732</v>
      </c>
      <c r="C2790" s="198">
        <v>45131</v>
      </c>
      <c r="D2790" t="s">
        <v>38442</v>
      </c>
      <c r="E2790">
        <v>0.77</v>
      </c>
    </row>
    <row r="2791" spans="1:5">
      <c r="A2791" s="193" t="s">
        <v>28894</v>
      </c>
      <c r="B2791" s="198" t="s">
        <v>11320</v>
      </c>
      <c r="C2791" s="198">
        <v>45131</v>
      </c>
      <c r="D2791" t="s">
        <v>38369</v>
      </c>
      <c r="E2791">
        <v>10.3</v>
      </c>
    </row>
    <row r="2792" spans="1:5">
      <c r="A2792" s="193" t="s">
        <v>29093</v>
      </c>
      <c r="B2792" s="198" t="s">
        <v>10026</v>
      </c>
      <c r="C2792" s="198">
        <v>45131</v>
      </c>
      <c r="D2792" t="s">
        <v>38442</v>
      </c>
      <c r="E2792">
        <v>7.96</v>
      </c>
    </row>
    <row r="2793" spans="1:5">
      <c r="A2793" s="193" t="s">
        <v>28313</v>
      </c>
      <c r="B2793" s="198" t="s">
        <v>10350</v>
      </c>
      <c r="C2793" s="198">
        <v>45131</v>
      </c>
      <c r="D2793" t="s">
        <v>38369</v>
      </c>
      <c r="E2793">
        <v>7.57</v>
      </c>
    </row>
    <row r="2794" spans="1:5">
      <c r="A2794" s="193" t="s">
        <v>28598</v>
      </c>
      <c r="B2794" s="198" t="s">
        <v>10497</v>
      </c>
      <c r="C2794" s="198">
        <v>45131</v>
      </c>
      <c r="D2794" t="s">
        <v>38369</v>
      </c>
      <c r="E2794">
        <v>29.76</v>
      </c>
    </row>
    <row r="2795" spans="1:5">
      <c r="A2795" s="193" t="s">
        <v>28893</v>
      </c>
      <c r="B2795" s="198" t="s">
        <v>10498</v>
      </c>
      <c r="C2795" s="198">
        <v>45131</v>
      </c>
      <c r="D2795" t="s">
        <v>38369</v>
      </c>
      <c r="E2795">
        <v>10.9</v>
      </c>
    </row>
    <row r="2796" spans="1:5">
      <c r="A2796" s="193" t="s">
        <v>29092</v>
      </c>
      <c r="B2796" s="198" t="s">
        <v>27513</v>
      </c>
      <c r="C2796" s="198">
        <v>45131</v>
      </c>
      <c r="D2796" t="s">
        <v>38369</v>
      </c>
      <c r="E2796">
        <v>12.67</v>
      </c>
    </row>
    <row r="2797" spans="1:5">
      <c r="A2797" s="193" t="s">
        <v>28270</v>
      </c>
      <c r="B2797" s="198" t="s">
        <v>6047</v>
      </c>
      <c r="C2797" s="198">
        <v>45131</v>
      </c>
      <c r="D2797" t="s">
        <v>38391</v>
      </c>
      <c r="E2797">
        <v>32.9</v>
      </c>
    </row>
    <row r="2798" spans="1:5">
      <c r="A2798" s="193" t="s">
        <v>28608</v>
      </c>
      <c r="B2798" s="198" t="s">
        <v>7704</v>
      </c>
      <c r="C2798" s="198">
        <v>45131</v>
      </c>
      <c r="D2798" t="s">
        <v>38369</v>
      </c>
      <c r="E2798">
        <v>73.150000000000006</v>
      </c>
    </row>
    <row r="2799" spans="1:5">
      <c r="A2799" s="193" t="s">
        <v>28006</v>
      </c>
      <c r="B2799" s="198" t="s">
        <v>6935</v>
      </c>
      <c r="C2799" s="198">
        <v>45131</v>
      </c>
      <c r="D2799" t="s">
        <v>38391</v>
      </c>
      <c r="E2799">
        <v>175</v>
      </c>
    </row>
    <row r="2800" spans="1:5">
      <c r="A2800" s="193" t="s">
        <v>28609</v>
      </c>
      <c r="B2800" s="198" t="s">
        <v>7708</v>
      </c>
      <c r="C2800" s="198">
        <v>45131</v>
      </c>
      <c r="D2800" t="s">
        <v>38369</v>
      </c>
      <c r="E2800">
        <v>34.25</v>
      </c>
    </row>
    <row r="2801" spans="1:5">
      <c r="A2801" s="193" t="s">
        <v>28394</v>
      </c>
      <c r="B2801" s="198" t="s">
        <v>7712</v>
      </c>
      <c r="C2801" s="198">
        <v>45131</v>
      </c>
      <c r="D2801" t="s">
        <v>38369</v>
      </c>
      <c r="E2801">
        <v>21.95</v>
      </c>
    </row>
    <row r="2802" spans="1:5">
      <c r="A2802" s="193" t="s">
        <v>28399</v>
      </c>
      <c r="B2802" s="198" t="s">
        <v>18204</v>
      </c>
      <c r="C2802" s="198">
        <v>45131</v>
      </c>
      <c r="D2802" t="s">
        <v>38369</v>
      </c>
      <c r="E2802">
        <v>7.24</v>
      </c>
    </row>
    <row r="2803" spans="1:5">
      <c r="A2803" s="193" t="s">
        <v>28300</v>
      </c>
      <c r="B2803" s="198" t="s">
        <v>8161</v>
      </c>
      <c r="C2803" s="198">
        <v>45131</v>
      </c>
      <c r="D2803" t="s">
        <v>38369</v>
      </c>
      <c r="E2803">
        <v>7.07</v>
      </c>
    </row>
    <row r="2804" spans="1:5">
      <c r="A2804" s="193" t="s">
        <v>28397</v>
      </c>
      <c r="B2804" s="198" t="s">
        <v>27461</v>
      </c>
      <c r="C2804" s="198">
        <v>45131</v>
      </c>
      <c r="D2804" t="s">
        <v>38369</v>
      </c>
      <c r="E2804">
        <v>8.94</v>
      </c>
    </row>
    <row r="2805" spans="1:5">
      <c r="A2805" s="193" t="s">
        <v>28048</v>
      </c>
      <c r="B2805" s="198" t="s">
        <v>27447</v>
      </c>
      <c r="C2805" s="198">
        <v>45131</v>
      </c>
      <c r="D2805" t="s">
        <v>38369</v>
      </c>
      <c r="E2805">
        <v>9.68</v>
      </c>
    </row>
    <row r="2806" spans="1:5">
      <c r="A2806" s="193" t="s">
        <v>28849</v>
      </c>
      <c r="B2806" s="198" t="s">
        <v>27487</v>
      </c>
      <c r="C2806" s="198">
        <v>45131</v>
      </c>
      <c r="D2806" t="s">
        <v>38369</v>
      </c>
      <c r="E2806">
        <v>0.37</v>
      </c>
    </row>
    <row r="2807" spans="1:5">
      <c r="A2807" s="193" t="s">
        <v>28302</v>
      </c>
      <c r="B2807" s="198" t="s">
        <v>27453</v>
      </c>
      <c r="C2807" s="198">
        <v>45131</v>
      </c>
      <c r="D2807" t="s">
        <v>38369</v>
      </c>
      <c r="E2807">
        <v>46.31</v>
      </c>
    </row>
    <row r="2808" spans="1:5">
      <c r="A2808" s="193" t="s">
        <v>28317</v>
      </c>
      <c r="B2808" s="198" t="s">
        <v>6731</v>
      </c>
      <c r="C2808" s="198">
        <v>45131</v>
      </c>
      <c r="D2808" t="s">
        <v>38369</v>
      </c>
      <c r="E2808">
        <v>16.09</v>
      </c>
    </row>
    <row r="2809" spans="1:5">
      <c r="A2809" s="193" t="s">
        <v>28395</v>
      </c>
      <c r="B2809" s="198" t="s">
        <v>6645</v>
      </c>
      <c r="C2809" s="198">
        <v>45131</v>
      </c>
      <c r="D2809" t="s">
        <v>38369</v>
      </c>
      <c r="E2809">
        <v>8.86</v>
      </c>
    </row>
    <row r="2810" spans="1:5">
      <c r="A2810" s="193" t="s">
        <v>28610</v>
      </c>
      <c r="B2810" s="198" t="s">
        <v>7709</v>
      </c>
      <c r="C2810" s="198">
        <v>45131</v>
      </c>
      <c r="D2810" t="s">
        <v>38369</v>
      </c>
      <c r="E2810">
        <v>0.83</v>
      </c>
    </row>
    <row r="2811" spans="1:5">
      <c r="A2811" s="193" t="s">
        <v>28595</v>
      </c>
      <c r="B2811" s="198" t="s">
        <v>6644</v>
      </c>
      <c r="C2811" s="198">
        <v>45131</v>
      </c>
      <c r="D2811" t="s">
        <v>38369</v>
      </c>
      <c r="E2811">
        <v>8.6300000000000008</v>
      </c>
    </row>
    <row r="2812" spans="1:5">
      <c r="A2812" s="193" t="s">
        <v>28384</v>
      </c>
      <c r="B2812" s="198" t="s">
        <v>6641</v>
      </c>
      <c r="C2812" s="198">
        <v>45131</v>
      </c>
      <c r="D2812" t="s">
        <v>38369</v>
      </c>
      <c r="E2812">
        <v>24</v>
      </c>
    </row>
    <row r="2813" spans="1:5">
      <c r="A2813" s="193" t="s">
        <v>28611</v>
      </c>
      <c r="B2813" s="198" t="s">
        <v>7716</v>
      </c>
      <c r="C2813" s="198">
        <v>45131</v>
      </c>
      <c r="D2813" t="s">
        <v>38369</v>
      </c>
      <c r="E2813">
        <v>42</v>
      </c>
    </row>
    <row r="2814" spans="1:5">
      <c r="A2814" s="193" t="s">
        <v>28301</v>
      </c>
      <c r="B2814" s="198" t="s">
        <v>27452</v>
      </c>
      <c r="C2814" s="198">
        <v>45131</v>
      </c>
      <c r="D2814" t="s">
        <v>38369</v>
      </c>
      <c r="E2814">
        <v>8.08</v>
      </c>
    </row>
    <row r="2815" spans="1:5">
      <c r="A2815" s="193" t="s">
        <v>28306</v>
      </c>
      <c r="B2815" s="198" t="s">
        <v>6639</v>
      </c>
      <c r="C2815" s="198">
        <v>45131</v>
      </c>
      <c r="D2815" t="s">
        <v>38369</v>
      </c>
      <c r="E2815">
        <v>6.67</v>
      </c>
    </row>
    <row r="2816" spans="1:5">
      <c r="A2816" s="193" t="s">
        <v>27790</v>
      </c>
      <c r="B2816" s="198" t="s">
        <v>5032</v>
      </c>
      <c r="C2816" s="198">
        <v>45128</v>
      </c>
      <c r="D2816" t="s">
        <v>38359</v>
      </c>
      <c r="E2816">
        <v>7.6</v>
      </c>
    </row>
    <row r="2817" spans="1:5">
      <c r="A2817" s="193" t="s">
        <v>26652</v>
      </c>
      <c r="B2817" s="198" t="s">
        <v>5006</v>
      </c>
      <c r="C2817" s="198">
        <v>45128</v>
      </c>
      <c r="D2817" t="s">
        <v>38359</v>
      </c>
      <c r="E2817">
        <v>5.62</v>
      </c>
    </row>
    <row r="2818" spans="1:5">
      <c r="A2818" s="193" t="s">
        <v>27932</v>
      </c>
      <c r="B2818" s="198" t="s">
        <v>5028</v>
      </c>
      <c r="C2818" s="198">
        <v>45128</v>
      </c>
      <c r="D2818" t="s">
        <v>38359</v>
      </c>
      <c r="E2818">
        <v>9.3000000000000007</v>
      </c>
    </row>
    <row r="2819" spans="1:5">
      <c r="A2819" s="193" t="s">
        <v>28085</v>
      </c>
      <c r="B2819" s="198" t="s">
        <v>5025</v>
      </c>
      <c r="C2819" s="198">
        <v>45128</v>
      </c>
      <c r="D2819" t="s">
        <v>38359</v>
      </c>
      <c r="E2819">
        <v>34.25</v>
      </c>
    </row>
    <row r="2820" spans="1:5">
      <c r="A2820" s="193" t="s">
        <v>27882</v>
      </c>
      <c r="B2820" s="198" t="s">
        <v>5041</v>
      </c>
      <c r="C2820" s="198">
        <v>45128</v>
      </c>
      <c r="D2820" t="s">
        <v>38363</v>
      </c>
      <c r="E2820">
        <v>16.41</v>
      </c>
    </row>
    <row r="2821" spans="1:5">
      <c r="A2821" s="193" t="s">
        <v>27881</v>
      </c>
      <c r="B2821" s="198" t="s">
        <v>5043</v>
      </c>
      <c r="C2821" s="198">
        <v>45128</v>
      </c>
      <c r="D2821" t="s">
        <v>38363</v>
      </c>
      <c r="E2821">
        <v>9.0299999999999994</v>
      </c>
    </row>
    <row r="2822" spans="1:5">
      <c r="A2822" s="193" t="s">
        <v>27782</v>
      </c>
      <c r="B2822" s="198" t="s">
        <v>5040</v>
      </c>
      <c r="C2822" s="198">
        <v>45128</v>
      </c>
      <c r="D2822" t="s">
        <v>38363</v>
      </c>
      <c r="E2822">
        <v>26.54</v>
      </c>
    </row>
    <row r="2823" spans="1:5">
      <c r="A2823" s="193" t="s">
        <v>28603</v>
      </c>
      <c r="B2823" s="198" t="s">
        <v>10338</v>
      </c>
      <c r="C2823" s="198">
        <v>45127</v>
      </c>
      <c r="D2823" t="s">
        <v>38375</v>
      </c>
      <c r="E2823">
        <v>6.26</v>
      </c>
    </row>
    <row r="2824" spans="1:5">
      <c r="A2824" s="193" t="s">
        <v>29094</v>
      </c>
      <c r="B2824" s="198" t="s">
        <v>8625</v>
      </c>
      <c r="C2824" s="198">
        <v>45126</v>
      </c>
      <c r="D2824" t="s">
        <v>38381</v>
      </c>
      <c r="E2824">
        <v>4.54</v>
      </c>
    </row>
    <row r="2825" spans="1:5">
      <c r="A2825" s="193" t="s">
        <v>28859</v>
      </c>
      <c r="B2825" s="198" t="s">
        <v>10328</v>
      </c>
      <c r="C2825" s="198">
        <v>45126</v>
      </c>
      <c r="D2825" t="s">
        <v>38376</v>
      </c>
      <c r="E2825">
        <v>17.82</v>
      </c>
    </row>
    <row r="2826" spans="1:5">
      <c r="A2826" s="193" t="s">
        <v>28024</v>
      </c>
      <c r="B2826" s="198" t="s">
        <v>9185</v>
      </c>
      <c r="C2826" s="198">
        <v>45126</v>
      </c>
      <c r="D2826" t="s">
        <v>38381</v>
      </c>
      <c r="E2826">
        <v>32.9</v>
      </c>
    </row>
    <row r="2827" spans="1:5">
      <c r="A2827" s="193" t="s">
        <v>27846</v>
      </c>
      <c r="B2827" s="198" t="s">
        <v>18211</v>
      </c>
      <c r="C2827" s="198">
        <v>45126</v>
      </c>
      <c r="D2827" t="s">
        <v>38376</v>
      </c>
      <c r="E2827">
        <v>17.64</v>
      </c>
    </row>
    <row r="2828" spans="1:5">
      <c r="A2828" s="193" t="s">
        <v>29095</v>
      </c>
      <c r="B2828" s="198" t="s">
        <v>11311</v>
      </c>
      <c r="C2828" s="198">
        <v>45126</v>
      </c>
      <c r="D2828" t="s">
        <v>38381</v>
      </c>
      <c r="E2828">
        <v>8.48</v>
      </c>
    </row>
    <row r="2829" spans="1:5">
      <c r="A2829" s="193" t="s">
        <v>27831</v>
      </c>
      <c r="B2829" s="198" t="s">
        <v>11319</v>
      </c>
      <c r="C2829" s="198">
        <v>45126</v>
      </c>
      <c r="D2829" t="s">
        <v>38376</v>
      </c>
      <c r="E2829">
        <v>5</v>
      </c>
    </row>
    <row r="2830" spans="1:5">
      <c r="A2830" s="193" t="s">
        <v>27836</v>
      </c>
      <c r="B2830" s="198" t="s">
        <v>6398</v>
      </c>
      <c r="C2830" s="198">
        <v>45126</v>
      </c>
      <c r="D2830" t="s">
        <v>38376</v>
      </c>
      <c r="E2830">
        <v>12.77</v>
      </c>
    </row>
    <row r="2831" spans="1:5">
      <c r="A2831" s="193" t="s">
        <v>27924</v>
      </c>
      <c r="B2831" s="198" t="s">
        <v>6029</v>
      </c>
      <c r="C2831" s="198">
        <v>45126</v>
      </c>
      <c r="D2831" t="s">
        <v>38376</v>
      </c>
      <c r="E2831">
        <v>2.33</v>
      </c>
    </row>
    <row r="2832" spans="1:5">
      <c r="A2832" s="193" t="s">
        <v>27830</v>
      </c>
      <c r="B2832" s="198" t="s">
        <v>6421</v>
      </c>
      <c r="C2832" s="198">
        <v>45126</v>
      </c>
      <c r="D2832" t="s">
        <v>38376</v>
      </c>
      <c r="E2832">
        <v>0.53</v>
      </c>
    </row>
    <row r="2833" spans="1:5">
      <c r="A2833" s="193" t="s">
        <v>27847</v>
      </c>
      <c r="B2833" s="198" t="s">
        <v>5520</v>
      </c>
      <c r="C2833" s="198">
        <v>45126</v>
      </c>
      <c r="D2833" t="s">
        <v>38376</v>
      </c>
      <c r="E2833">
        <v>8.09</v>
      </c>
    </row>
    <row r="2834" spans="1:5">
      <c r="A2834" s="193" t="s">
        <v>28214</v>
      </c>
      <c r="B2834" s="198" t="s">
        <v>7935</v>
      </c>
      <c r="C2834" s="198">
        <v>45126</v>
      </c>
      <c r="D2834" t="s">
        <v>38381</v>
      </c>
      <c r="E2834">
        <v>45.68</v>
      </c>
    </row>
    <row r="2835" spans="1:5">
      <c r="A2835" s="193" t="s">
        <v>28223</v>
      </c>
      <c r="B2835" s="198" t="s">
        <v>7062</v>
      </c>
      <c r="C2835" s="198">
        <v>45126</v>
      </c>
      <c r="D2835" t="s">
        <v>38388</v>
      </c>
      <c r="E2835">
        <v>34.25</v>
      </c>
    </row>
    <row r="2836" spans="1:5">
      <c r="A2836" s="193" t="s">
        <v>27835</v>
      </c>
      <c r="B2836" s="198" t="s">
        <v>5392</v>
      </c>
      <c r="C2836" s="198">
        <v>45126</v>
      </c>
      <c r="D2836" t="s">
        <v>38376</v>
      </c>
      <c r="E2836">
        <v>6.99</v>
      </c>
    </row>
    <row r="2837" spans="1:5">
      <c r="A2837" s="193" t="s">
        <v>17712</v>
      </c>
      <c r="B2837" s="198" t="s">
        <v>5365</v>
      </c>
      <c r="C2837" s="198">
        <v>45126</v>
      </c>
      <c r="D2837" t="s">
        <v>38464</v>
      </c>
      <c r="E2837">
        <v>22.29</v>
      </c>
    </row>
    <row r="2838" spans="1:5">
      <c r="A2838" s="193" t="s">
        <v>26722</v>
      </c>
      <c r="B2838" s="198" t="s">
        <v>5366</v>
      </c>
      <c r="C2838" s="198">
        <v>45126</v>
      </c>
      <c r="D2838" t="s">
        <v>38464</v>
      </c>
      <c r="E2838">
        <v>16.32</v>
      </c>
    </row>
    <row r="2839" spans="1:5">
      <c r="A2839" s="193" t="s">
        <v>27774</v>
      </c>
      <c r="B2839" s="198" t="s">
        <v>4989</v>
      </c>
      <c r="C2839" s="198">
        <v>45126</v>
      </c>
      <c r="D2839" t="s">
        <v>38388</v>
      </c>
      <c r="E2839">
        <v>21.68</v>
      </c>
    </row>
    <row r="2840" spans="1:5">
      <c r="A2840" s="193" t="s">
        <v>27875</v>
      </c>
      <c r="B2840" s="198" t="s">
        <v>18188</v>
      </c>
      <c r="C2840" s="198">
        <v>45126</v>
      </c>
      <c r="D2840" t="s">
        <v>38381</v>
      </c>
      <c r="E2840">
        <v>45.99</v>
      </c>
    </row>
    <row r="2841" spans="1:5">
      <c r="A2841" s="193" t="s">
        <v>28243</v>
      </c>
      <c r="B2841" s="198" t="s">
        <v>10145</v>
      </c>
      <c r="C2841" s="198">
        <v>45125</v>
      </c>
      <c r="D2841" t="s">
        <v>38420</v>
      </c>
      <c r="E2841">
        <v>49.5</v>
      </c>
    </row>
    <row r="2842" spans="1:5">
      <c r="A2842" s="193" t="s">
        <v>28231</v>
      </c>
      <c r="B2842" s="198" t="s">
        <v>11051</v>
      </c>
      <c r="C2842" s="198">
        <v>45125</v>
      </c>
      <c r="D2842" t="s">
        <v>38420</v>
      </c>
      <c r="E2842">
        <v>0.32</v>
      </c>
    </row>
    <row r="2843" spans="1:5">
      <c r="A2843" s="193" t="s">
        <v>29096</v>
      </c>
      <c r="B2843" s="198" t="s">
        <v>9245</v>
      </c>
      <c r="C2843" s="198">
        <v>45125</v>
      </c>
      <c r="D2843" t="s">
        <v>38420</v>
      </c>
      <c r="E2843">
        <v>2.11</v>
      </c>
    </row>
    <row r="2844" spans="1:5">
      <c r="A2844" s="193" t="s">
        <v>28557</v>
      </c>
      <c r="B2844" s="198" t="s">
        <v>9246</v>
      </c>
      <c r="C2844" s="198">
        <v>45125</v>
      </c>
      <c r="D2844" t="s">
        <v>38420</v>
      </c>
      <c r="E2844">
        <v>42</v>
      </c>
    </row>
    <row r="2845" spans="1:5">
      <c r="A2845" s="193" t="s">
        <v>28241</v>
      </c>
      <c r="B2845" s="198" t="s">
        <v>9244</v>
      </c>
      <c r="C2845" s="198">
        <v>45125</v>
      </c>
      <c r="D2845" t="s">
        <v>38420</v>
      </c>
      <c r="E2845">
        <v>0.94</v>
      </c>
    </row>
    <row r="2846" spans="1:5">
      <c r="A2846" s="193" t="s">
        <v>28108</v>
      </c>
      <c r="B2846" s="198" t="s">
        <v>9242</v>
      </c>
      <c r="C2846" s="198">
        <v>45125</v>
      </c>
      <c r="D2846" t="s">
        <v>38420</v>
      </c>
      <c r="E2846">
        <v>12.75</v>
      </c>
    </row>
    <row r="2847" spans="1:5">
      <c r="A2847" s="193" t="s">
        <v>28221</v>
      </c>
      <c r="B2847" s="198" t="s">
        <v>4984</v>
      </c>
      <c r="C2847" s="198">
        <v>45125</v>
      </c>
      <c r="D2847" t="s">
        <v>38367</v>
      </c>
      <c r="E2847">
        <v>9.83</v>
      </c>
    </row>
    <row r="2848" spans="1:5">
      <c r="A2848" s="193" t="s">
        <v>28041</v>
      </c>
      <c r="B2848" s="198" t="s">
        <v>4982</v>
      </c>
      <c r="C2848" s="198">
        <v>45125</v>
      </c>
      <c r="D2848" t="s">
        <v>38367</v>
      </c>
      <c r="E2848">
        <v>1.32</v>
      </c>
    </row>
    <row r="2849" spans="1:5">
      <c r="A2849" s="193" t="s">
        <v>29098</v>
      </c>
      <c r="B2849" s="198" t="s">
        <v>11318</v>
      </c>
      <c r="C2849" s="198">
        <v>45124</v>
      </c>
      <c r="D2849" t="s">
        <v>38534</v>
      </c>
      <c r="E2849">
        <v>44.18</v>
      </c>
    </row>
    <row r="2850" spans="1:5">
      <c r="A2850" s="193" t="s">
        <v>29099</v>
      </c>
      <c r="B2850" s="198" t="s">
        <v>11317</v>
      </c>
      <c r="C2850" s="198">
        <v>45124</v>
      </c>
      <c r="D2850" t="s">
        <v>38534</v>
      </c>
      <c r="E2850">
        <v>32.9</v>
      </c>
    </row>
    <row r="2851" spans="1:5">
      <c r="A2851" s="193" t="s">
        <v>29100</v>
      </c>
      <c r="B2851" s="198" t="s">
        <v>11316</v>
      </c>
      <c r="C2851" s="198">
        <v>45124</v>
      </c>
      <c r="D2851" t="s">
        <v>38534</v>
      </c>
      <c r="E2851">
        <v>74.98</v>
      </c>
    </row>
    <row r="2852" spans="1:5">
      <c r="A2852" s="193" t="s">
        <v>29101</v>
      </c>
      <c r="B2852" s="198" t="s">
        <v>11315</v>
      </c>
      <c r="C2852" s="198">
        <v>45124</v>
      </c>
      <c r="D2852" t="s">
        <v>38534</v>
      </c>
      <c r="E2852">
        <v>6.55</v>
      </c>
    </row>
    <row r="2853" spans="1:5">
      <c r="A2853" s="193" t="s">
        <v>29097</v>
      </c>
      <c r="B2853" s="198" t="s">
        <v>11314</v>
      </c>
      <c r="C2853" s="198">
        <v>45124</v>
      </c>
      <c r="D2853" t="s">
        <v>38534</v>
      </c>
      <c r="E2853">
        <v>37.57</v>
      </c>
    </row>
    <row r="2854" spans="1:5">
      <c r="A2854" s="193" t="s">
        <v>29102</v>
      </c>
      <c r="B2854" s="198" t="s">
        <v>11312</v>
      </c>
      <c r="C2854" s="198">
        <v>45124</v>
      </c>
      <c r="D2854" t="s">
        <v>38534</v>
      </c>
      <c r="E2854">
        <v>1.17</v>
      </c>
    </row>
    <row r="2855" spans="1:5">
      <c r="A2855" s="193" t="s">
        <v>27806</v>
      </c>
      <c r="B2855" s="198" t="s">
        <v>5002</v>
      </c>
      <c r="C2855" s="198">
        <v>45124</v>
      </c>
      <c r="D2855" t="s">
        <v>38359</v>
      </c>
      <c r="E2855">
        <v>4.71</v>
      </c>
    </row>
    <row r="2856" spans="1:5">
      <c r="A2856" s="193" t="s">
        <v>27790</v>
      </c>
      <c r="B2856" s="198" t="s">
        <v>5032</v>
      </c>
      <c r="C2856" s="198">
        <v>45124</v>
      </c>
      <c r="D2856" t="s">
        <v>38359</v>
      </c>
      <c r="E2856">
        <v>0.56999999999999995</v>
      </c>
    </row>
    <row r="2857" spans="1:5">
      <c r="A2857" s="193" t="s">
        <v>28535</v>
      </c>
      <c r="B2857" s="198" t="s">
        <v>5037</v>
      </c>
      <c r="C2857" s="198">
        <v>45124</v>
      </c>
      <c r="D2857" t="s">
        <v>38359</v>
      </c>
      <c r="E2857">
        <v>15.67</v>
      </c>
    </row>
    <row r="2858" spans="1:5">
      <c r="A2858" s="193" t="s">
        <v>28959</v>
      </c>
      <c r="B2858" s="198" t="s">
        <v>5292</v>
      </c>
      <c r="C2858" s="198">
        <v>45124</v>
      </c>
      <c r="D2858" t="s">
        <v>38525</v>
      </c>
      <c r="E2858">
        <v>38.5</v>
      </c>
    </row>
    <row r="2859" spans="1:5">
      <c r="A2859" s="193" t="s">
        <v>27795</v>
      </c>
      <c r="B2859" s="198" t="s">
        <v>5030</v>
      </c>
      <c r="C2859" s="198">
        <v>45124</v>
      </c>
      <c r="D2859" t="s">
        <v>38359</v>
      </c>
      <c r="E2859">
        <v>32.03</v>
      </c>
    </row>
    <row r="2860" spans="1:5">
      <c r="A2860" s="193" t="s">
        <v>27804</v>
      </c>
      <c r="B2860" s="198" t="s">
        <v>5036</v>
      </c>
      <c r="C2860" s="198">
        <v>45124</v>
      </c>
      <c r="D2860" t="s">
        <v>38359</v>
      </c>
      <c r="E2860">
        <v>5.01</v>
      </c>
    </row>
    <row r="2861" spans="1:5">
      <c r="A2861" s="193" t="s">
        <v>27809</v>
      </c>
      <c r="B2861" s="198" t="s">
        <v>5046</v>
      </c>
      <c r="C2861" s="198">
        <v>45124</v>
      </c>
      <c r="D2861" t="s">
        <v>38359</v>
      </c>
      <c r="E2861">
        <v>7.04</v>
      </c>
    </row>
    <row r="2862" spans="1:5">
      <c r="A2862" s="193" t="s">
        <v>27931</v>
      </c>
      <c r="B2862" s="198" t="s">
        <v>5016</v>
      </c>
      <c r="C2862" s="198">
        <v>45124</v>
      </c>
      <c r="D2862" t="s">
        <v>38359</v>
      </c>
      <c r="E2862">
        <v>6.13</v>
      </c>
    </row>
    <row r="2863" spans="1:5">
      <c r="A2863" s="193" t="s">
        <v>29110</v>
      </c>
      <c r="B2863" s="198" t="s">
        <v>11321</v>
      </c>
      <c r="C2863" s="198">
        <v>45121</v>
      </c>
      <c r="D2863" t="s">
        <v>38535</v>
      </c>
      <c r="E2863">
        <v>7.58</v>
      </c>
    </row>
    <row r="2864" spans="1:5">
      <c r="A2864" s="193" t="s">
        <v>29108</v>
      </c>
      <c r="B2864" s="198" t="s">
        <v>11325</v>
      </c>
      <c r="C2864" s="198">
        <v>45121</v>
      </c>
      <c r="D2864" t="s">
        <v>38535</v>
      </c>
      <c r="E2864">
        <v>0.77</v>
      </c>
    </row>
    <row r="2865" spans="1:5">
      <c r="A2865" s="193" t="s">
        <v>29111</v>
      </c>
      <c r="B2865" s="198" t="s">
        <v>11323</v>
      </c>
      <c r="C2865" s="198">
        <v>45121</v>
      </c>
      <c r="D2865" t="s">
        <v>38535</v>
      </c>
      <c r="E2865">
        <v>38.9</v>
      </c>
    </row>
    <row r="2866" spans="1:5">
      <c r="A2866" s="193" t="s">
        <v>29107</v>
      </c>
      <c r="B2866" s="198" t="s">
        <v>11310</v>
      </c>
      <c r="C2866" s="198">
        <v>45121</v>
      </c>
      <c r="D2866" t="s">
        <v>38503</v>
      </c>
      <c r="E2866">
        <v>38.49</v>
      </c>
    </row>
    <row r="2867" spans="1:5">
      <c r="A2867" s="193" t="s">
        <v>29112</v>
      </c>
      <c r="B2867" s="198" t="s">
        <v>11322</v>
      </c>
      <c r="C2867" s="198">
        <v>45121</v>
      </c>
      <c r="D2867" t="s">
        <v>38535</v>
      </c>
      <c r="E2867">
        <v>10.130000000000001</v>
      </c>
    </row>
    <row r="2868" spans="1:5">
      <c r="A2868" s="193" t="s">
        <v>28869</v>
      </c>
      <c r="B2868" s="198" t="s">
        <v>11303</v>
      </c>
      <c r="C2868" s="198">
        <v>45121</v>
      </c>
      <c r="D2868" t="s">
        <v>38503</v>
      </c>
      <c r="E2868">
        <v>12</v>
      </c>
    </row>
    <row r="2869" spans="1:5">
      <c r="A2869" s="193" t="s">
        <v>29106</v>
      </c>
      <c r="B2869" s="198" t="s">
        <v>11326</v>
      </c>
      <c r="C2869" s="198">
        <v>45121</v>
      </c>
      <c r="D2869" t="s">
        <v>38535</v>
      </c>
      <c r="E2869">
        <v>26.16</v>
      </c>
    </row>
    <row r="2870" spans="1:5">
      <c r="A2870" s="193" t="s">
        <v>29109</v>
      </c>
      <c r="B2870" s="198" t="s">
        <v>11324</v>
      </c>
      <c r="C2870" s="198">
        <v>45121</v>
      </c>
      <c r="D2870" t="s">
        <v>38535</v>
      </c>
      <c r="E2870">
        <v>38.72</v>
      </c>
    </row>
    <row r="2871" spans="1:5">
      <c r="A2871" s="193" t="s">
        <v>27808</v>
      </c>
      <c r="B2871" s="198" t="s">
        <v>11306</v>
      </c>
      <c r="C2871" s="198">
        <v>45121</v>
      </c>
      <c r="D2871" t="s">
        <v>38359</v>
      </c>
      <c r="E2871">
        <v>16.12</v>
      </c>
    </row>
    <row r="2872" spans="1:5">
      <c r="A2872" s="193" t="s">
        <v>28807</v>
      </c>
      <c r="B2872" s="198" t="s">
        <v>10110</v>
      </c>
      <c r="C2872" s="198">
        <v>45121</v>
      </c>
      <c r="D2872" t="s">
        <v>38503</v>
      </c>
      <c r="E2872">
        <v>9.68</v>
      </c>
    </row>
    <row r="2873" spans="1:5">
      <c r="A2873" s="193" t="s">
        <v>28870</v>
      </c>
      <c r="B2873" s="198" t="s">
        <v>11304</v>
      </c>
      <c r="C2873" s="198">
        <v>45121</v>
      </c>
      <c r="D2873" t="s">
        <v>38503</v>
      </c>
      <c r="E2873">
        <v>0.89</v>
      </c>
    </row>
    <row r="2874" spans="1:5">
      <c r="A2874" s="193" t="s">
        <v>28629</v>
      </c>
      <c r="B2874" s="198" t="s">
        <v>5278</v>
      </c>
      <c r="C2874" s="198">
        <v>45121</v>
      </c>
      <c r="D2874" t="s">
        <v>38359</v>
      </c>
      <c r="E2874">
        <v>6.35</v>
      </c>
    </row>
    <row r="2875" spans="1:5">
      <c r="A2875" s="193" t="s">
        <v>27811</v>
      </c>
      <c r="B2875" s="198" t="s">
        <v>5044</v>
      </c>
      <c r="C2875" s="198">
        <v>45121</v>
      </c>
      <c r="D2875" t="s">
        <v>38368</v>
      </c>
      <c r="E2875">
        <v>34.9</v>
      </c>
    </row>
    <row r="2876" spans="1:5">
      <c r="A2876" s="193" t="s">
        <v>27809</v>
      </c>
      <c r="B2876" s="198" t="s">
        <v>5046</v>
      </c>
      <c r="C2876" s="198">
        <v>45121</v>
      </c>
      <c r="D2876" t="s">
        <v>38368</v>
      </c>
      <c r="E2876">
        <v>4.67</v>
      </c>
    </row>
    <row r="2877" spans="1:5">
      <c r="A2877" s="193" t="s">
        <v>27811</v>
      </c>
      <c r="B2877" s="198" t="s">
        <v>5044</v>
      </c>
      <c r="C2877" s="198">
        <v>45121</v>
      </c>
      <c r="D2877" t="s">
        <v>38368</v>
      </c>
      <c r="E2877">
        <v>39.9</v>
      </c>
    </row>
    <row r="2878" spans="1:5">
      <c r="A2878" s="193" t="s">
        <v>28984</v>
      </c>
      <c r="B2878" s="198" t="s">
        <v>5201</v>
      </c>
      <c r="C2878" s="198">
        <v>45121</v>
      </c>
      <c r="D2878" t="s">
        <v>38359</v>
      </c>
      <c r="E2878">
        <v>21.95</v>
      </c>
    </row>
    <row r="2879" spans="1:5">
      <c r="A2879" s="193" t="s">
        <v>29103</v>
      </c>
      <c r="B2879" s="198" t="s">
        <v>5587</v>
      </c>
      <c r="C2879" s="198">
        <v>45121</v>
      </c>
      <c r="D2879" t="s">
        <v>38503</v>
      </c>
      <c r="E2879">
        <v>5.39</v>
      </c>
    </row>
    <row r="2880" spans="1:5">
      <c r="A2880" s="193" t="s">
        <v>28860</v>
      </c>
      <c r="B2880" s="198" t="s">
        <v>27488</v>
      </c>
      <c r="C2880" s="198">
        <v>45121</v>
      </c>
      <c r="D2880" t="s">
        <v>38368</v>
      </c>
      <c r="E2880">
        <v>45.5</v>
      </c>
    </row>
    <row r="2881" spans="1:5">
      <c r="A2881" s="193" t="s">
        <v>27810</v>
      </c>
      <c r="B2881" s="198" t="s">
        <v>5045</v>
      </c>
      <c r="C2881" s="198">
        <v>45121</v>
      </c>
      <c r="D2881" t="s">
        <v>38368</v>
      </c>
      <c r="E2881">
        <v>0.73</v>
      </c>
    </row>
    <row r="2882" spans="1:5">
      <c r="A2882" s="193" t="s">
        <v>27810</v>
      </c>
      <c r="B2882" s="198" t="s">
        <v>5045</v>
      </c>
      <c r="C2882" s="198">
        <v>45121</v>
      </c>
      <c r="D2882" t="s">
        <v>38368</v>
      </c>
      <c r="E2882">
        <v>22.5</v>
      </c>
    </row>
    <row r="2883" spans="1:5">
      <c r="A2883" s="193" t="s">
        <v>27804</v>
      </c>
      <c r="B2883" s="198" t="s">
        <v>5036</v>
      </c>
      <c r="C2883" s="198">
        <v>45121</v>
      </c>
      <c r="D2883" t="s">
        <v>38368</v>
      </c>
      <c r="E2883">
        <v>0.77</v>
      </c>
    </row>
    <row r="2884" spans="1:5">
      <c r="A2884" s="193" t="s">
        <v>11932</v>
      </c>
      <c r="B2884" s="198" t="s">
        <v>7908</v>
      </c>
      <c r="C2884" s="198">
        <v>45121</v>
      </c>
      <c r="D2884" t="s">
        <v>38535</v>
      </c>
      <c r="E2884">
        <v>50</v>
      </c>
    </row>
    <row r="2885" spans="1:5">
      <c r="A2885" s="193" t="s">
        <v>27804</v>
      </c>
      <c r="B2885" s="198" t="s">
        <v>5036</v>
      </c>
      <c r="C2885" s="198">
        <v>45121</v>
      </c>
      <c r="D2885" t="s">
        <v>38368</v>
      </c>
      <c r="E2885">
        <v>2.92</v>
      </c>
    </row>
    <row r="2886" spans="1:5">
      <c r="A2886" s="193" t="s">
        <v>27882</v>
      </c>
      <c r="B2886" s="198" t="s">
        <v>5041</v>
      </c>
      <c r="C2886" s="198">
        <v>45121</v>
      </c>
      <c r="D2886" t="s">
        <v>38363</v>
      </c>
      <c r="E2886">
        <v>14.88</v>
      </c>
    </row>
    <row r="2887" spans="1:5">
      <c r="A2887" s="193" t="s">
        <v>29105</v>
      </c>
      <c r="B2887" s="198" t="s">
        <v>6963</v>
      </c>
      <c r="C2887" s="198">
        <v>45121</v>
      </c>
      <c r="D2887" t="s">
        <v>38535</v>
      </c>
      <c r="E2887">
        <v>8.4499999999999993</v>
      </c>
    </row>
    <row r="2888" spans="1:5">
      <c r="A2888" s="193" t="s">
        <v>28747</v>
      </c>
      <c r="B2888" s="198" t="s">
        <v>4981</v>
      </c>
      <c r="C2888" s="198">
        <v>45121</v>
      </c>
      <c r="D2888" t="s">
        <v>38368</v>
      </c>
      <c r="E2888">
        <v>13.89</v>
      </c>
    </row>
    <row r="2889" spans="1:5">
      <c r="A2889" s="193" t="s">
        <v>29104</v>
      </c>
      <c r="B2889" s="198" t="s">
        <v>6969</v>
      </c>
      <c r="C2889" s="198">
        <v>45121</v>
      </c>
      <c r="D2889" t="s">
        <v>38535</v>
      </c>
      <c r="E2889">
        <v>8.16</v>
      </c>
    </row>
    <row r="2890" spans="1:5">
      <c r="A2890" s="193" t="s">
        <v>28860</v>
      </c>
      <c r="B2890" s="198" t="s">
        <v>27488</v>
      </c>
      <c r="C2890" s="198">
        <v>45121</v>
      </c>
      <c r="D2890" t="s">
        <v>38368</v>
      </c>
      <c r="E2890">
        <v>63.77</v>
      </c>
    </row>
    <row r="2891" spans="1:5">
      <c r="A2891" s="193" t="s">
        <v>27881</v>
      </c>
      <c r="B2891" s="198" t="s">
        <v>5043</v>
      </c>
      <c r="C2891" s="198">
        <v>45121</v>
      </c>
      <c r="D2891" t="s">
        <v>38363</v>
      </c>
      <c r="E2891">
        <v>5.73</v>
      </c>
    </row>
    <row r="2892" spans="1:5">
      <c r="A2892" s="193" t="s">
        <v>15601</v>
      </c>
      <c r="B2892" s="198" t="s">
        <v>5047</v>
      </c>
      <c r="C2892" s="198">
        <v>45121</v>
      </c>
      <c r="D2892" t="s">
        <v>38368</v>
      </c>
      <c r="E2892">
        <v>7.68</v>
      </c>
    </row>
    <row r="2893" spans="1:5">
      <c r="A2893" s="193" t="s">
        <v>27782</v>
      </c>
      <c r="B2893" s="198" t="s">
        <v>5040</v>
      </c>
      <c r="C2893" s="198">
        <v>45121</v>
      </c>
      <c r="D2893" t="s">
        <v>38363</v>
      </c>
      <c r="E2893">
        <v>17.809999999999999</v>
      </c>
    </row>
    <row r="2894" spans="1:5">
      <c r="A2894" s="193" t="s">
        <v>15616</v>
      </c>
      <c r="B2894" s="198" t="s">
        <v>5053</v>
      </c>
      <c r="C2894" s="198">
        <v>45121</v>
      </c>
      <c r="D2894" t="s">
        <v>38368</v>
      </c>
      <c r="E2894">
        <v>32.9</v>
      </c>
    </row>
    <row r="2895" spans="1:5">
      <c r="A2895" s="193" t="s">
        <v>28079</v>
      </c>
      <c r="B2895" s="198" t="s">
        <v>5055</v>
      </c>
      <c r="C2895" s="198">
        <v>45121</v>
      </c>
      <c r="D2895" t="s">
        <v>38368</v>
      </c>
      <c r="E2895">
        <v>0.76</v>
      </c>
    </row>
    <row r="2896" spans="1:5">
      <c r="A2896" s="193" t="s">
        <v>29113</v>
      </c>
      <c r="B2896" s="198" t="s">
        <v>27514</v>
      </c>
      <c r="C2896" s="198">
        <v>45120</v>
      </c>
      <c r="D2896" t="s">
        <v>38359</v>
      </c>
      <c r="E2896">
        <v>0.28000000000000003</v>
      </c>
    </row>
    <row r="2897" spans="1:5">
      <c r="A2897" s="193" t="s">
        <v>27804</v>
      </c>
      <c r="B2897" s="198" t="s">
        <v>5036</v>
      </c>
      <c r="C2897" s="198">
        <v>45120</v>
      </c>
      <c r="D2897" t="s">
        <v>38359</v>
      </c>
      <c r="E2897">
        <v>16.53</v>
      </c>
    </row>
    <row r="2898" spans="1:5">
      <c r="A2898" s="193" t="s">
        <v>27782</v>
      </c>
      <c r="B2898" s="198" t="s">
        <v>5040</v>
      </c>
      <c r="C2898" s="198">
        <v>45119</v>
      </c>
      <c r="D2898" t="s">
        <v>38363</v>
      </c>
      <c r="E2898">
        <v>31.99</v>
      </c>
    </row>
    <row r="2899" spans="1:5">
      <c r="A2899" s="193" t="s">
        <v>27782</v>
      </c>
      <c r="B2899" s="198" t="s">
        <v>5040</v>
      </c>
      <c r="C2899" s="198">
        <v>45119</v>
      </c>
      <c r="D2899" t="s">
        <v>38363</v>
      </c>
      <c r="E2899">
        <v>0.52</v>
      </c>
    </row>
    <row r="2900" spans="1:5">
      <c r="A2900" s="193" t="s">
        <v>12499</v>
      </c>
      <c r="B2900" s="198" t="s">
        <v>5646</v>
      </c>
      <c r="C2900" s="198">
        <v>45119</v>
      </c>
      <c r="D2900" t="s">
        <v>38391</v>
      </c>
      <c r="E2900">
        <v>9.5299999999999994</v>
      </c>
    </row>
    <row r="2901" spans="1:5">
      <c r="A2901" s="193" t="s">
        <v>27881</v>
      </c>
      <c r="B2901" s="198" t="s">
        <v>5043</v>
      </c>
      <c r="C2901" s="198">
        <v>45119</v>
      </c>
      <c r="D2901" t="s">
        <v>38363</v>
      </c>
      <c r="E2901">
        <v>44.69</v>
      </c>
    </row>
    <row r="2902" spans="1:5">
      <c r="A2902" s="193" t="s">
        <v>29123</v>
      </c>
      <c r="B2902" s="198" t="s">
        <v>27515</v>
      </c>
      <c r="C2902" s="198">
        <v>45118</v>
      </c>
      <c r="D2902" t="s">
        <v>38369</v>
      </c>
      <c r="E2902">
        <v>15.5</v>
      </c>
    </row>
    <row r="2903" spans="1:5">
      <c r="A2903" s="193" t="s">
        <v>29125</v>
      </c>
      <c r="B2903" s="198" t="s">
        <v>27520</v>
      </c>
      <c r="C2903" s="198">
        <v>45118</v>
      </c>
      <c r="D2903" t="s">
        <v>38369</v>
      </c>
      <c r="E2903">
        <v>0.3</v>
      </c>
    </row>
    <row r="2904" spans="1:5">
      <c r="A2904" s="193" t="s">
        <v>29120</v>
      </c>
      <c r="B2904" s="198" t="s">
        <v>27518</v>
      </c>
      <c r="C2904" s="198">
        <v>45118</v>
      </c>
      <c r="D2904" t="s">
        <v>38369</v>
      </c>
      <c r="E2904">
        <v>24.66</v>
      </c>
    </row>
    <row r="2905" spans="1:5">
      <c r="A2905" s="193" t="s">
        <v>29119</v>
      </c>
      <c r="B2905" s="198" t="s">
        <v>27516</v>
      </c>
      <c r="C2905" s="198">
        <v>45118</v>
      </c>
      <c r="D2905" t="s">
        <v>38369</v>
      </c>
      <c r="E2905">
        <v>11.2</v>
      </c>
    </row>
    <row r="2906" spans="1:5">
      <c r="A2906" s="193" t="s">
        <v>29114</v>
      </c>
      <c r="B2906" s="198" t="s">
        <v>27519</v>
      </c>
      <c r="C2906" s="198">
        <v>45118</v>
      </c>
      <c r="D2906" t="s">
        <v>38369</v>
      </c>
      <c r="E2906">
        <v>12.35</v>
      </c>
    </row>
    <row r="2907" spans="1:5">
      <c r="A2907" s="193" t="s">
        <v>29122</v>
      </c>
      <c r="B2907" s="198" t="s">
        <v>27517</v>
      </c>
      <c r="C2907" s="198">
        <v>45118</v>
      </c>
      <c r="D2907" t="s">
        <v>38369</v>
      </c>
      <c r="E2907">
        <v>6.95</v>
      </c>
    </row>
    <row r="2908" spans="1:5">
      <c r="A2908" s="193" t="s">
        <v>29126</v>
      </c>
      <c r="B2908" s="198" t="s">
        <v>11420</v>
      </c>
      <c r="C2908" s="198">
        <v>45118</v>
      </c>
      <c r="D2908" t="s">
        <v>38381</v>
      </c>
      <c r="E2908">
        <v>1.1399999999999999</v>
      </c>
    </row>
    <row r="2909" spans="1:5">
      <c r="A2909" s="193" t="s">
        <v>28022</v>
      </c>
      <c r="B2909" s="198" t="s">
        <v>27444</v>
      </c>
      <c r="C2909" s="198">
        <v>45118</v>
      </c>
      <c r="D2909" t="s">
        <v>38381</v>
      </c>
      <c r="E2909">
        <v>3.36</v>
      </c>
    </row>
    <row r="2910" spans="1:5">
      <c r="A2910" s="193" t="s">
        <v>29116</v>
      </c>
      <c r="B2910" s="198" t="s">
        <v>8999</v>
      </c>
      <c r="C2910" s="198">
        <v>45118</v>
      </c>
      <c r="D2910" t="s">
        <v>38418</v>
      </c>
      <c r="E2910">
        <v>0.37</v>
      </c>
    </row>
    <row r="2911" spans="1:5">
      <c r="A2911" s="193" t="s">
        <v>11849</v>
      </c>
      <c r="B2911" s="198" t="s">
        <v>8395</v>
      </c>
      <c r="C2911" s="198">
        <v>45118</v>
      </c>
      <c r="D2911" t="s">
        <v>38369</v>
      </c>
      <c r="E2911">
        <v>0.56999999999999995</v>
      </c>
    </row>
    <row r="2912" spans="1:5">
      <c r="A2912" s="193" t="s">
        <v>29118</v>
      </c>
      <c r="B2912" s="198" t="s">
        <v>10421</v>
      </c>
      <c r="C2912" s="198">
        <v>45118</v>
      </c>
      <c r="D2912" t="s">
        <v>38381</v>
      </c>
      <c r="E2912">
        <v>1.33</v>
      </c>
    </row>
    <row r="2913" spans="1:5">
      <c r="A2913" s="193" t="s">
        <v>29124</v>
      </c>
      <c r="B2913" s="198" t="s">
        <v>11423</v>
      </c>
      <c r="C2913" s="198">
        <v>45118</v>
      </c>
      <c r="D2913" t="s">
        <v>38414</v>
      </c>
      <c r="E2913">
        <v>0.55000000000000004</v>
      </c>
    </row>
    <row r="2914" spans="1:5">
      <c r="A2914" s="193" t="s">
        <v>28088</v>
      </c>
      <c r="B2914" s="198" t="s">
        <v>7389</v>
      </c>
      <c r="C2914" s="198">
        <v>45118</v>
      </c>
      <c r="D2914" t="s">
        <v>38418</v>
      </c>
      <c r="E2914">
        <v>0.89</v>
      </c>
    </row>
    <row r="2915" spans="1:5">
      <c r="A2915" s="193" t="s">
        <v>29115</v>
      </c>
      <c r="B2915" s="198" t="s">
        <v>6665</v>
      </c>
      <c r="C2915" s="198">
        <v>45118</v>
      </c>
      <c r="D2915" t="s">
        <v>38369</v>
      </c>
      <c r="E2915">
        <v>37.71</v>
      </c>
    </row>
    <row r="2916" spans="1:5">
      <c r="A2916" s="193" t="s">
        <v>27875</v>
      </c>
      <c r="B2916" s="198" t="s">
        <v>18188</v>
      </c>
      <c r="C2916" s="198">
        <v>45118</v>
      </c>
      <c r="D2916" t="s">
        <v>38381</v>
      </c>
      <c r="E2916">
        <v>39.26</v>
      </c>
    </row>
    <row r="2917" spans="1:5">
      <c r="A2917" s="193" t="s">
        <v>28086</v>
      </c>
      <c r="B2917" s="198" t="s">
        <v>7383</v>
      </c>
      <c r="C2917" s="198">
        <v>45118</v>
      </c>
      <c r="D2917" t="s">
        <v>38418</v>
      </c>
      <c r="E2917">
        <v>8.07</v>
      </c>
    </row>
    <row r="2918" spans="1:5">
      <c r="A2918" s="193" t="s">
        <v>29121</v>
      </c>
      <c r="B2918" s="198" t="s">
        <v>5611</v>
      </c>
      <c r="C2918" s="198">
        <v>45118</v>
      </c>
      <c r="D2918" t="s">
        <v>38414</v>
      </c>
      <c r="E2918">
        <v>0.72</v>
      </c>
    </row>
    <row r="2919" spans="1:5">
      <c r="A2919" s="193" t="s">
        <v>29117</v>
      </c>
      <c r="B2919" s="198" t="s">
        <v>7388</v>
      </c>
      <c r="C2919" s="198">
        <v>45118</v>
      </c>
      <c r="D2919" t="s">
        <v>38418</v>
      </c>
      <c r="E2919">
        <v>9.66</v>
      </c>
    </row>
    <row r="2920" spans="1:5">
      <c r="A2920" s="193" t="s">
        <v>28048</v>
      </c>
      <c r="B2920" s="198" t="s">
        <v>27447</v>
      </c>
      <c r="C2920" s="198">
        <v>45118</v>
      </c>
      <c r="D2920" t="s">
        <v>38369</v>
      </c>
      <c r="E2920">
        <v>0.56999999999999995</v>
      </c>
    </row>
    <row r="2921" spans="1:5">
      <c r="A2921" s="193" t="s">
        <v>28616</v>
      </c>
      <c r="B2921" s="198" t="s">
        <v>7157</v>
      </c>
      <c r="C2921" s="198">
        <v>45118</v>
      </c>
      <c r="D2921" t="s">
        <v>38369</v>
      </c>
      <c r="E2921">
        <v>16.45</v>
      </c>
    </row>
    <row r="2922" spans="1:5">
      <c r="A2922" s="193" t="s">
        <v>27936</v>
      </c>
      <c r="B2922" s="198" t="s">
        <v>5836</v>
      </c>
      <c r="C2922" s="198">
        <v>45118</v>
      </c>
      <c r="D2922" t="s">
        <v>38414</v>
      </c>
      <c r="E2922">
        <v>53.93</v>
      </c>
    </row>
    <row r="2923" spans="1:5">
      <c r="A2923" s="193" t="s">
        <v>28398</v>
      </c>
      <c r="B2923" s="198" t="s">
        <v>6733</v>
      </c>
      <c r="C2923" s="198">
        <v>45118</v>
      </c>
      <c r="D2923" t="s">
        <v>38369</v>
      </c>
      <c r="E2923">
        <v>3.83</v>
      </c>
    </row>
    <row r="2924" spans="1:5">
      <c r="A2924" s="193" t="s">
        <v>28609</v>
      </c>
      <c r="B2924" s="198" t="s">
        <v>7708</v>
      </c>
      <c r="C2924" s="198">
        <v>45118</v>
      </c>
      <c r="D2924" t="s">
        <v>38369</v>
      </c>
      <c r="E2924">
        <v>1.1499999999999999</v>
      </c>
    </row>
    <row r="2925" spans="1:5">
      <c r="A2925" s="193" t="s">
        <v>28175</v>
      </c>
      <c r="B2925" s="198" t="s">
        <v>6306</v>
      </c>
      <c r="C2925" s="198">
        <v>45118</v>
      </c>
      <c r="D2925" t="s">
        <v>38414</v>
      </c>
      <c r="E2925">
        <v>6.73</v>
      </c>
    </row>
    <row r="2926" spans="1:5">
      <c r="A2926" s="193" t="s">
        <v>29128</v>
      </c>
      <c r="B2926" s="198" t="s">
        <v>10058</v>
      </c>
      <c r="C2926" s="198">
        <v>45116</v>
      </c>
      <c r="D2926" t="s">
        <v>38387</v>
      </c>
      <c r="E2926">
        <v>6.95</v>
      </c>
    </row>
    <row r="2927" spans="1:5">
      <c r="A2927" s="193" t="s">
        <v>29131</v>
      </c>
      <c r="B2927" s="198" t="s">
        <v>27521</v>
      </c>
      <c r="C2927" s="198">
        <v>45116</v>
      </c>
      <c r="D2927" t="s">
        <v>38387</v>
      </c>
      <c r="E2927">
        <v>6.81</v>
      </c>
    </row>
    <row r="2928" spans="1:5">
      <c r="A2928" s="193" t="s">
        <v>29132</v>
      </c>
      <c r="B2928" s="198" t="s">
        <v>11355</v>
      </c>
      <c r="C2928" s="198">
        <v>45116</v>
      </c>
      <c r="D2928" t="s">
        <v>38387</v>
      </c>
      <c r="E2928">
        <v>25.51</v>
      </c>
    </row>
    <row r="2929" spans="1:5">
      <c r="A2929" s="193" t="s">
        <v>28037</v>
      </c>
      <c r="B2929" s="198" t="s">
        <v>5013</v>
      </c>
      <c r="C2929" s="198">
        <v>45116</v>
      </c>
      <c r="D2929" t="s">
        <v>38404</v>
      </c>
      <c r="E2929">
        <v>6.12</v>
      </c>
    </row>
    <row r="2930" spans="1:5">
      <c r="A2930" s="193" t="s">
        <v>29130</v>
      </c>
      <c r="B2930" s="198" t="s">
        <v>27522</v>
      </c>
      <c r="C2930" s="198">
        <v>45116</v>
      </c>
      <c r="D2930" t="s">
        <v>38387</v>
      </c>
      <c r="E2930">
        <v>65.900000000000006</v>
      </c>
    </row>
    <row r="2931" spans="1:5">
      <c r="A2931" s="193" t="s">
        <v>28357</v>
      </c>
      <c r="B2931" s="198" t="s">
        <v>27455</v>
      </c>
      <c r="C2931" s="198">
        <v>45116</v>
      </c>
      <c r="D2931" t="s">
        <v>38387</v>
      </c>
      <c r="E2931">
        <v>9.09</v>
      </c>
    </row>
    <row r="2932" spans="1:5">
      <c r="A2932" s="193" t="s">
        <v>28350</v>
      </c>
      <c r="B2932" s="198" t="s">
        <v>5348</v>
      </c>
      <c r="C2932" s="198">
        <v>45116</v>
      </c>
      <c r="D2932" t="s">
        <v>38367</v>
      </c>
      <c r="E2932">
        <v>8.89</v>
      </c>
    </row>
    <row r="2933" spans="1:5">
      <c r="A2933" s="193" t="s">
        <v>29127</v>
      </c>
      <c r="B2933" s="198" t="s">
        <v>7821</v>
      </c>
      <c r="C2933" s="198">
        <v>45116</v>
      </c>
      <c r="D2933" t="s">
        <v>38387</v>
      </c>
      <c r="E2933">
        <v>11.66</v>
      </c>
    </row>
    <row r="2934" spans="1:5">
      <c r="A2934" s="193" t="s">
        <v>29129</v>
      </c>
      <c r="B2934" s="198" t="s">
        <v>6575</v>
      </c>
      <c r="C2934" s="198">
        <v>45116</v>
      </c>
      <c r="D2934" t="s">
        <v>38367</v>
      </c>
      <c r="E2934">
        <v>29.27</v>
      </c>
    </row>
    <row r="2935" spans="1:5">
      <c r="A2935" s="193" t="s">
        <v>28359</v>
      </c>
      <c r="B2935" s="198" t="s">
        <v>27456</v>
      </c>
      <c r="C2935" s="198">
        <v>45116</v>
      </c>
      <c r="D2935" t="s">
        <v>38387</v>
      </c>
      <c r="E2935">
        <v>6.27</v>
      </c>
    </row>
    <row r="2936" spans="1:5">
      <c r="A2936" s="193" t="s">
        <v>28155</v>
      </c>
      <c r="B2936" s="198" t="s">
        <v>6308</v>
      </c>
      <c r="C2936" s="198">
        <v>45116</v>
      </c>
      <c r="D2936" t="s">
        <v>38367</v>
      </c>
      <c r="E2936">
        <v>48</v>
      </c>
    </row>
    <row r="2937" spans="1:5">
      <c r="A2937" s="193" t="s">
        <v>27958</v>
      </c>
      <c r="B2937" s="198" t="s">
        <v>27441</v>
      </c>
      <c r="C2937" s="198">
        <v>45116</v>
      </c>
      <c r="D2937" t="s">
        <v>38387</v>
      </c>
      <c r="E2937">
        <v>7.43</v>
      </c>
    </row>
    <row r="2938" spans="1:5">
      <c r="A2938" s="193" t="s">
        <v>14170</v>
      </c>
      <c r="B2938" s="198" t="s">
        <v>27440</v>
      </c>
      <c r="C2938" s="198">
        <v>45116</v>
      </c>
      <c r="D2938" t="s">
        <v>38387</v>
      </c>
      <c r="E2938">
        <v>45.9</v>
      </c>
    </row>
    <row r="2939" spans="1:5">
      <c r="A2939" s="193" t="s">
        <v>28829</v>
      </c>
      <c r="B2939" s="198" t="s">
        <v>11329</v>
      </c>
      <c r="C2939" s="198">
        <v>45115</v>
      </c>
      <c r="D2939" t="s">
        <v>38372</v>
      </c>
      <c r="E2939">
        <v>0.41</v>
      </c>
    </row>
    <row r="2940" spans="1:5">
      <c r="A2940" s="193" t="s">
        <v>27813</v>
      </c>
      <c r="B2940" s="198" t="s">
        <v>8247</v>
      </c>
      <c r="C2940" s="198">
        <v>45115</v>
      </c>
      <c r="D2940" t="s">
        <v>38372</v>
      </c>
      <c r="E2940">
        <v>50</v>
      </c>
    </row>
    <row r="2941" spans="1:5">
      <c r="A2941" s="193" t="s">
        <v>27815</v>
      </c>
      <c r="B2941" s="198" t="s">
        <v>8283</v>
      </c>
      <c r="C2941" s="198">
        <v>45114</v>
      </c>
      <c r="D2941" t="s">
        <v>38372</v>
      </c>
      <c r="E2941">
        <v>12.56</v>
      </c>
    </row>
    <row r="2942" spans="1:5">
      <c r="A2942" s="193" t="s">
        <v>27779</v>
      </c>
      <c r="B2942" s="198" t="s">
        <v>10751</v>
      </c>
      <c r="C2942" s="198">
        <v>45114</v>
      </c>
      <c r="D2942" t="s">
        <v>38361</v>
      </c>
      <c r="E2942">
        <v>0.51</v>
      </c>
    </row>
    <row r="2943" spans="1:5">
      <c r="A2943" s="193" t="s">
        <v>27775</v>
      </c>
      <c r="B2943" s="198" t="s">
        <v>10865</v>
      </c>
      <c r="C2943" s="198">
        <v>45114</v>
      </c>
      <c r="D2943" t="s">
        <v>38361</v>
      </c>
      <c r="E2943">
        <v>65.67</v>
      </c>
    </row>
    <row r="2944" spans="1:5">
      <c r="A2944" s="193" t="s">
        <v>28011</v>
      </c>
      <c r="B2944" s="198" t="s">
        <v>8755</v>
      </c>
      <c r="C2944" s="198">
        <v>45114</v>
      </c>
      <c r="D2944" t="s">
        <v>38361</v>
      </c>
      <c r="E2944">
        <v>17.96</v>
      </c>
    </row>
    <row r="2945" spans="1:5">
      <c r="A2945" s="193" t="s">
        <v>28579</v>
      </c>
      <c r="B2945" s="198" t="s">
        <v>11114</v>
      </c>
      <c r="C2945" s="198">
        <v>45114</v>
      </c>
      <c r="D2945" t="s">
        <v>38372</v>
      </c>
      <c r="E2945">
        <v>16.09</v>
      </c>
    </row>
    <row r="2946" spans="1:5">
      <c r="A2946" s="193" t="s">
        <v>27813</v>
      </c>
      <c r="B2946" s="198" t="s">
        <v>8247</v>
      </c>
      <c r="C2946" s="198">
        <v>45114</v>
      </c>
      <c r="D2946" t="s">
        <v>38372</v>
      </c>
      <c r="E2946">
        <v>9.94</v>
      </c>
    </row>
    <row r="2947" spans="1:5">
      <c r="A2947" s="193" t="s">
        <v>29136</v>
      </c>
      <c r="B2947" s="198" t="s">
        <v>11275</v>
      </c>
      <c r="C2947" s="198">
        <v>45113</v>
      </c>
      <c r="D2947" t="s">
        <v>38482</v>
      </c>
      <c r="E2947">
        <v>15.25</v>
      </c>
    </row>
    <row r="2948" spans="1:5">
      <c r="A2948" s="193" t="s">
        <v>28586</v>
      </c>
      <c r="B2948" s="198" t="s">
        <v>11268</v>
      </c>
      <c r="C2948" s="198">
        <v>45113</v>
      </c>
      <c r="D2948" t="s">
        <v>38482</v>
      </c>
      <c r="E2948">
        <v>11.12</v>
      </c>
    </row>
    <row r="2949" spans="1:5">
      <c r="A2949" s="193" t="s">
        <v>28588</v>
      </c>
      <c r="B2949" s="198" t="s">
        <v>27467</v>
      </c>
      <c r="C2949" s="198">
        <v>45113</v>
      </c>
      <c r="D2949" t="s">
        <v>38482</v>
      </c>
      <c r="E2949">
        <v>33.9</v>
      </c>
    </row>
    <row r="2950" spans="1:5">
      <c r="A2950" s="193" t="s">
        <v>29133</v>
      </c>
      <c r="B2950" s="198" t="s">
        <v>27524</v>
      </c>
      <c r="C2950" s="198">
        <v>45113</v>
      </c>
      <c r="D2950" t="s">
        <v>38482</v>
      </c>
      <c r="E2950">
        <v>6.25</v>
      </c>
    </row>
    <row r="2951" spans="1:5">
      <c r="A2951" s="193" t="s">
        <v>28962</v>
      </c>
      <c r="B2951" s="198" t="s">
        <v>10818</v>
      </c>
      <c r="C2951" s="198">
        <v>45113</v>
      </c>
      <c r="D2951" t="s">
        <v>38482</v>
      </c>
      <c r="E2951">
        <v>7.11</v>
      </c>
    </row>
    <row r="2952" spans="1:5">
      <c r="A2952" s="193" t="s">
        <v>29135</v>
      </c>
      <c r="B2952" s="198" t="s">
        <v>27523</v>
      </c>
      <c r="C2952" s="198">
        <v>45113</v>
      </c>
      <c r="D2952" t="s">
        <v>38482</v>
      </c>
      <c r="E2952">
        <v>31.03</v>
      </c>
    </row>
    <row r="2953" spans="1:5">
      <c r="A2953" s="193" t="s">
        <v>28961</v>
      </c>
      <c r="B2953" s="198" t="s">
        <v>27497</v>
      </c>
      <c r="C2953" s="198">
        <v>45113</v>
      </c>
      <c r="D2953" t="s">
        <v>38482</v>
      </c>
      <c r="E2953">
        <v>221.37</v>
      </c>
    </row>
    <row r="2954" spans="1:5">
      <c r="A2954" s="193" t="s">
        <v>29134</v>
      </c>
      <c r="B2954" s="198" t="s">
        <v>6979</v>
      </c>
      <c r="C2954" s="198">
        <v>45113</v>
      </c>
      <c r="D2954" t="s">
        <v>38482</v>
      </c>
      <c r="E2954">
        <v>12.92</v>
      </c>
    </row>
    <row r="2955" spans="1:5">
      <c r="A2955" s="193" t="s">
        <v>27936</v>
      </c>
      <c r="B2955" s="198" t="s">
        <v>5836</v>
      </c>
      <c r="C2955" s="198">
        <v>45113</v>
      </c>
      <c r="D2955" t="s">
        <v>38414</v>
      </c>
      <c r="E2955">
        <v>187.7</v>
      </c>
    </row>
    <row r="2956" spans="1:5">
      <c r="A2956" s="193" t="s">
        <v>28590</v>
      </c>
      <c r="B2956" s="198" t="s">
        <v>6978</v>
      </c>
      <c r="C2956" s="198">
        <v>45113</v>
      </c>
      <c r="D2956" t="s">
        <v>38482</v>
      </c>
      <c r="E2956">
        <v>1.1000000000000001</v>
      </c>
    </row>
    <row r="2957" spans="1:5">
      <c r="A2957" s="193" t="s">
        <v>28960</v>
      </c>
      <c r="B2957" s="198" t="s">
        <v>6982</v>
      </c>
      <c r="C2957" s="198">
        <v>45113</v>
      </c>
      <c r="D2957" t="s">
        <v>38482</v>
      </c>
      <c r="E2957">
        <v>12.95</v>
      </c>
    </row>
    <row r="2958" spans="1:5">
      <c r="A2958" s="193" t="s">
        <v>28965</v>
      </c>
      <c r="B2958" s="198" t="s">
        <v>27496</v>
      </c>
      <c r="C2958" s="198">
        <v>45113</v>
      </c>
      <c r="D2958" t="s">
        <v>38482</v>
      </c>
      <c r="E2958">
        <v>35.82</v>
      </c>
    </row>
    <row r="2959" spans="1:5">
      <c r="A2959" s="193" t="s">
        <v>28585</v>
      </c>
      <c r="B2959" s="198" t="s">
        <v>6981</v>
      </c>
      <c r="C2959" s="198">
        <v>45113</v>
      </c>
      <c r="D2959" t="s">
        <v>38482</v>
      </c>
      <c r="E2959">
        <v>35.9</v>
      </c>
    </row>
    <row r="2960" spans="1:5">
      <c r="A2960" s="193" t="s">
        <v>29137</v>
      </c>
      <c r="B2960" s="198" t="s">
        <v>11175</v>
      </c>
      <c r="C2960" s="198">
        <v>45111</v>
      </c>
      <c r="D2960" t="s">
        <v>38449</v>
      </c>
      <c r="E2960">
        <v>15.68</v>
      </c>
    </row>
    <row r="2961" spans="1:5">
      <c r="A2961" s="193" t="s">
        <v>29084</v>
      </c>
      <c r="B2961" s="198" t="s">
        <v>11176</v>
      </c>
      <c r="C2961" s="198">
        <v>45111</v>
      </c>
      <c r="D2961" t="s">
        <v>38449</v>
      </c>
      <c r="E2961">
        <v>0.55000000000000004</v>
      </c>
    </row>
    <row r="2962" spans="1:5">
      <c r="A2962" s="193" t="s">
        <v>27811</v>
      </c>
      <c r="B2962" s="198" t="s">
        <v>5044</v>
      </c>
      <c r="C2962" s="198">
        <v>45111</v>
      </c>
      <c r="D2962" t="s">
        <v>38368</v>
      </c>
      <c r="E2962">
        <v>0.5</v>
      </c>
    </row>
    <row r="2963" spans="1:5">
      <c r="A2963" s="193" t="s">
        <v>27809</v>
      </c>
      <c r="B2963" s="198" t="s">
        <v>5046</v>
      </c>
      <c r="C2963" s="198">
        <v>45111</v>
      </c>
      <c r="D2963" t="s">
        <v>38368</v>
      </c>
      <c r="E2963">
        <v>6.57</v>
      </c>
    </row>
    <row r="2964" spans="1:5">
      <c r="A2964" s="193" t="s">
        <v>27805</v>
      </c>
      <c r="B2964" s="198" t="s">
        <v>5008</v>
      </c>
      <c r="C2964" s="198">
        <v>45111</v>
      </c>
      <c r="D2964" t="s">
        <v>38368</v>
      </c>
      <c r="E2964">
        <v>4.71</v>
      </c>
    </row>
    <row r="2965" spans="1:5">
      <c r="A2965" s="193" t="s">
        <v>28747</v>
      </c>
      <c r="B2965" s="198" t="s">
        <v>4981</v>
      </c>
      <c r="C2965" s="198">
        <v>45111</v>
      </c>
      <c r="D2965" t="s">
        <v>38368</v>
      </c>
      <c r="E2965">
        <v>5.7</v>
      </c>
    </row>
    <row r="2966" spans="1:5">
      <c r="A2966" s="193" t="s">
        <v>27804</v>
      </c>
      <c r="B2966" s="198" t="s">
        <v>5036</v>
      </c>
      <c r="C2966" s="198">
        <v>45111</v>
      </c>
      <c r="D2966" t="s">
        <v>38368</v>
      </c>
      <c r="E2966">
        <v>6.34</v>
      </c>
    </row>
    <row r="2967" spans="1:5">
      <c r="A2967" s="193" t="s">
        <v>27804</v>
      </c>
      <c r="B2967" s="198" t="s">
        <v>5036</v>
      </c>
      <c r="C2967" s="198">
        <v>45111</v>
      </c>
      <c r="D2967" t="s">
        <v>38368</v>
      </c>
      <c r="E2967">
        <v>16.34</v>
      </c>
    </row>
    <row r="2968" spans="1:5">
      <c r="A2968" s="193" t="s">
        <v>27810</v>
      </c>
      <c r="B2968" s="198" t="s">
        <v>5045</v>
      </c>
      <c r="C2968" s="198">
        <v>45111</v>
      </c>
      <c r="D2968" t="s">
        <v>38368</v>
      </c>
      <c r="E2968">
        <v>17.16</v>
      </c>
    </row>
    <row r="2969" spans="1:5">
      <c r="A2969" s="193" t="s">
        <v>27809</v>
      </c>
      <c r="B2969" s="198" t="s">
        <v>5046</v>
      </c>
      <c r="C2969" s="198">
        <v>45111</v>
      </c>
      <c r="D2969" t="s">
        <v>38368</v>
      </c>
      <c r="E2969">
        <v>39.520000000000003</v>
      </c>
    </row>
    <row r="2970" spans="1:5">
      <c r="A2970" s="193" t="s">
        <v>27810</v>
      </c>
      <c r="B2970" s="198" t="s">
        <v>5045</v>
      </c>
      <c r="C2970" s="198">
        <v>45111</v>
      </c>
      <c r="D2970" t="s">
        <v>38368</v>
      </c>
      <c r="E2970">
        <v>8.23</v>
      </c>
    </row>
    <row r="2971" spans="1:5">
      <c r="A2971" s="193" t="s">
        <v>27811</v>
      </c>
      <c r="B2971" s="198" t="s">
        <v>5044</v>
      </c>
      <c r="C2971" s="198">
        <v>45111</v>
      </c>
      <c r="D2971" t="s">
        <v>38368</v>
      </c>
      <c r="E2971">
        <v>13.57</v>
      </c>
    </row>
    <row r="2972" spans="1:5">
      <c r="A2972" s="193" t="s">
        <v>15616</v>
      </c>
      <c r="B2972" s="198" t="s">
        <v>5053</v>
      </c>
      <c r="C2972" s="198">
        <v>45111</v>
      </c>
      <c r="D2972" t="s">
        <v>38368</v>
      </c>
      <c r="E2972">
        <v>44.99</v>
      </c>
    </row>
    <row r="2973" spans="1:5">
      <c r="A2973" s="193" t="s">
        <v>15601</v>
      </c>
      <c r="B2973" s="198" t="s">
        <v>5047</v>
      </c>
      <c r="C2973" s="198">
        <v>45111</v>
      </c>
      <c r="D2973" t="s">
        <v>38368</v>
      </c>
      <c r="E2973">
        <v>4.83</v>
      </c>
    </row>
    <row r="2974" spans="1:5">
      <c r="A2974" s="193" t="s">
        <v>27807</v>
      </c>
      <c r="B2974" s="198" t="s">
        <v>5056</v>
      </c>
      <c r="C2974" s="198">
        <v>45111</v>
      </c>
      <c r="D2974" t="s">
        <v>38368</v>
      </c>
      <c r="E2974">
        <v>5.86</v>
      </c>
    </row>
    <row r="2975" spans="1:5">
      <c r="A2975" s="193" t="s">
        <v>27809</v>
      </c>
      <c r="B2975" s="198" t="s">
        <v>5046</v>
      </c>
      <c r="C2975" s="198">
        <v>45111</v>
      </c>
      <c r="D2975" t="s">
        <v>38368</v>
      </c>
      <c r="E2975">
        <v>15.49</v>
      </c>
    </row>
    <row r="2976" spans="1:5">
      <c r="A2976" s="193" t="s">
        <v>29138</v>
      </c>
      <c r="B2976" s="198" t="s">
        <v>11126</v>
      </c>
      <c r="C2976" s="198">
        <v>45110</v>
      </c>
      <c r="D2976" t="s">
        <v>38536</v>
      </c>
      <c r="E2976">
        <v>34.9</v>
      </c>
    </row>
    <row r="2977" spans="1:5">
      <c r="A2977" s="193" t="s">
        <v>29141</v>
      </c>
      <c r="B2977" s="198" t="s">
        <v>10600</v>
      </c>
      <c r="C2977" s="198">
        <v>45109</v>
      </c>
      <c r="D2977" t="s">
        <v>38447</v>
      </c>
      <c r="E2977">
        <v>10.23</v>
      </c>
    </row>
    <row r="2978" spans="1:5">
      <c r="A2978" s="193" t="s">
        <v>29140</v>
      </c>
      <c r="B2978" s="198" t="s">
        <v>10604</v>
      </c>
      <c r="C2978" s="198">
        <v>45109</v>
      </c>
      <c r="D2978" t="s">
        <v>38447</v>
      </c>
      <c r="E2978">
        <v>22.07</v>
      </c>
    </row>
    <row r="2979" spans="1:5">
      <c r="A2979" s="193" t="s">
        <v>28353</v>
      </c>
      <c r="B2979" s="198" t="s">
        <v>6761</v>
      </c>
      <c r="C2979" s="198">
        <v>45109</v>
      </c>
      <c r="D2979" t="s">
        <v>38447</v>
      </c>
      <c r="E2979">
        <v>5.01</v>
      </c>
    </row>
    <row r="2980" spans="1:5">
      <c r="A2980" s="193" t="s">
        <v>29139</v>
      </c>
      <c r="B2980" s="198" t="s">
        <v>6759</v>
      </c>
      <c r="C2980" s="198">
        <v>45109</v>
      </c>
      <c r="D2980" t="s">
        <v>38447</v>
      </c>
      <c r="E2980">
        <v>10.8</v>
      </c>
    </row>
    <row r="2981" spans="1:5">
      <c r="A2981" s="193" t="s">
        <v>29153</v>
      </c>
      <c r="B2981" s="198" t="s">
        <v>11266</v>
      </c>
      <c r="C2981" s="198">
        <v>45107</v>
      </c>
      <c r="D2981" t="s">
        <v>38474</v>
      </c>
      <c r="E2981">
        <v>15.36</v>
      </c>
    </row>
    <row r="2982" spans="1:5">
      <c r="A2982" s="193" t="s">
        <v>29154</v>
      </c>
      <c r="B2982" s="198" t="s">
        <v>11289</v>
      </c>
      <c r="C2982" s="198">
        <v>45107</v>
      </c>
      <c r="D2982" t="s">
        <v>38379</v>
      </c>
      <c r="E2982">
        <v>10.25</v>
      </c>
    </row>
    <row r="2983" spans="1:5">
      <c r="A2983" s="193" t="s">
        <v>28553</v>
      </c>
      <c r="B2983" s="198" t="s">
        <v>10394</v>
      </c>
      <c r="C2983" s="198">
        <v>45107</v>
      </c>
      <c r="D2983" t="s">
        <v>38428</v>
      </c>
      <c r="E2983">
        <v>44.58</v>
      </c>
    </row>
    <row r="2984" spans="1:5">
      <c r="A2984" s="193" t="s">
        <v>28471</v>
      </c>
      <c r="B2984" s="198" t="s">
        <v>8280</v>
      </c>
      <c r="C2984" s="198">
        <v>45107</v>
      </c>
      <c r="D2984" t="s">
        <v>38469</v>
      </c>
      <c r="E2984">
        <v>5.31</v>
      </c>
    </row>
    <row r="2985" spans="1:5">
      <c r="A2985" s="193" t="s">
        <v>28061</v>
      </c>
      <c r="B2985" s="198" t="s">
        <v>9964</v>
      </c>
      <c r="C2985" s="198">
        <v>45107</v>
      </c>
      <c r="D2985" t="s">
        <v>38409</v>
      </c>
      <c r="E2985">
        <v>0.59</v>
      </c>
    </row>
    <row r="2986" spans="1:5">
      <c r="A2986" s="193" t="s">
        <v>28199</v>
      </c>
      <c r="B2986" s="198" t="s">
        <v>10579</v>
      </c>
      <c r="C2986" s="198">
        <v>45107</v>
      </c>
      <c r="D2986" t="s">
        <v>38428</v>
      </c>
      <c r="E2986">
        <v>10.95</v>
      </c>
    </row>
    <row r="2987" spans="1:5">
      <c r="A2987" s="193" t="s">
        <v>28466</v>
      </c>
      <c r="B2987" s="198" t="s">
        <v>9768</v>
      </c>
      <c r="C2987" s="198">
        <v>45107</v>
      </c>
      <c r="D2987" t="s">
        <v>38469</v>
      </c>
      <c r="E2987">
        <v>11.5</v>
      </c>
    </row>
    <row r="2988" spans="1:5">
      <c r="A2988" s="193" t="s">
        <v>28466</v>
      </c>
      <c r="B2988" s="198" t="s">
        <v>9768</v>
      </c>
      <c r="C2988" s="198">
        <v>45107</v>
      </c>
      <c r="D2988" t="s">
        <v>38469</v>
      </c>
      <c r="E2988">
        <v>17.239999999999998</v>
      </c>
    </row>
    <row r="2989" spans="1:5">
      <c r="A2989" s="193" t="s">
        <v>28073</v>
      </c>
      <c r="B2989" s="198" t="s">
        <v>9963</v>
      </c>
      <c r="C2989" s="198">
        <v>45107</v>
      </c>
      <c r="D2989" t="s">
        <v>38409</v>
      </c>
      <c r="E2989">
        <v>4.75</v>
      </c>
    </row>
    <row r="2990" spans="1:5">
      <c r="A2990" s="193" t="s">
        <v>28078</v>
      </c>
      <c r="B2990" s="198" t="s">
        <v>9965</v>
      </c>
      <c r="C2990" s="198">
        <v>45107</v>
      </c>
      <c r="D2990" t="s">
        <v>38409</v>
      </c>
      <c r="E2990">
        <v>7.77</v>
      </c>
    </row>
    <row r="2991" spans="1:5">
      <c r="A2991" s="193" t="s">
        <v>29147</v>
      </c>
      <c r="B2991" s="198" t="s">
        <v>8983</v>
      </c>
      <c r="C2991" s="198">
        <v>45107</v>
      </c>
      <c r="D2991" t="s">
        <v>38379</v>
      </c>
      <c r="E2991">
        <v>4.91</v>
      </c>
    </row>
    <row r="2992" spans="1:5">
      <c r="A2992" s="193" t="s">
        <v>26833</v>
      </c>
      <c r="B2992" s="198" t="s">
        <v>27472</v>
      </c>
      <c r="C2992" s="198">
        <v>45107</v>
      </c>
      <c r="D2992" t="s">
        <v>38489</v>
      </c>
      <c r="E2992">
        <v>5.43</v>
      </c>
    </row>
    <row r="2993" spans="1:5">
      <c r="A2993" s="193" t="s">
        <v>28503</v>
      </c>
      <c r="B2993" s="198" t="s">
        <v>10612</v>
      </c>
      <c r="C2993" s="198">
        <v>45107</v>
      </c>
      <c r="D2993" t="s">
        <v>38474</v>
      </c>
      <c r="E2993">
        <v>0.82</v>
      </c>
    </row>
    <row r="2994" spans="1:5">
      <c r="A2994" s="193" t="s">
        <v>28748</v>
      </c>
      <c r="B2994" s="198" t="s">
        <v>10578</v>
      </c>
      <c r="C2994" s="198">
        <v>45107</v>
      </c>
      <c r="D2994" t="s">
        <v>38428</v>
      </c>
      <c r="E2994">
        <v>4.25</v>
      </c>
    </row>
    <row r="2995" spans="1:5">
      <c r="A2995" s="193" t="s">
        <v>29155</v>
      </c>
      <c r="B2995" s="198" t="s">
        <v>11267</v>
      </c>
      <c r="C2995" s="198">
        <v>45107</v>
      </c>
      <c r="D2995" t="s">
        <v>38474</v>
      </c>
      <c r="E2995">
        <v>19.57</v>
      </c>
    </row>
    <row r="2996" spans="1:5">
      <c r="A2996" s="193" t="s">
        <v>29157</v>
      </c>
      <c r="B2996" s="198" t="s">
        <v>11281</v>
      </c>
      <c r="C2996" s="198">
        <v>45107</v>
      </c>
      <c r="D2996" t="s">
        <v>38430</v>
      </c>
      <c r="E2996">
        <v>110.81</v>
      </c>
    </row>
    <row r="2997" spans="1:5">
      <c r="A2997" s="193" t="s">
        <v>29156</v>
      </c>
      <c r="B2997" s="198" t="s">
        <v>11309</v>
      </c>
      <c r="C2997" s="198">
        <v>45107</v>
      </c>
      <c r="D2997" t="s">
        <v>38489</v>
      </c>
      <c r="E2997">
        <v>0.56000000000000005</v>
      </c>
    </row>
    <row r="2998" spans="1:5">
      <c r="A2998" s="193" t="s">
        <v>29151</v>
      </c>
      <c r="B2998" s="198" t="s">
        <v>10614</v>
      </c>
      <c r="C2998" s="198">
        <v>45107</v>
      </c>
      <c r="D2998" t="s">
        <v>38474</v>
      </c>
      <c r="E2998">
        <v>332.5</v>
      </c>
    </row>
    <row r="2999" spans="1:5">
      <c r="A2999" s="193" t="s">
        <v>29149</v>
      </c>
      <c r="B2999" s="198" t="s">
        <v>10716</v>
      </c>
      <c r="C2999" s="198">
        <v>45107</v>
      </c>
      <c r="D2999" t="s">
        <v>38474</v>
      </c>
      <c r="E2999">
        <v>6.61</v>
      </c>
    </row>
    <row r="3000" spans="1:5">
      <c r="A3000" s="193" t="s">
        <v>28998</v>
      </c>
      <c r="B3000" s="198" t="s">
        <v>8626</v>
      </c>
      <c r="C3000" s="198">
        <v>45107</v>
      </c>
      <c r="D3000" t="s">
        <v>38492</v>
      </c>
      <c r="E3000">
        <v>0.54</v>
      </c>
    </row>
    <row r="3001" spans="1:5">
      <c r="A3001" s="193" t="s">
        <v>29150</v>
      </c>
      <c r="B3001" s="198" t="s">
        <v>27525</v>
      </c>
      <c r="C3001" s="198">
        <v>45107</v>
      </c>
      <c r="D3001" t="s">
        <v>38430</v>
      </c>
      <c r="E3001">
        <v>9.9499999999999993</v>
      </c>
    </row>
    <row r="3002" spans="1:5">
      <c r="A3002" s="193" t="s">
        <v>28656</v>
      </c>
      <c r="B3002" s="198" t="s">
        <v>10774</v>
      </c>
      <c r="C3002" s="198">
        <v>45107</v>
      </c>
      <c r="D3002" t="s">
        <v>38489</v>
      </c>
      <c r="E3002">
        <v>6.74</v>
      </c>
    </row>
    <row r="3003" spans="1:5">
      <c r="A3003" s="193" t="s">
        <v>28836</v>
      </c>
      <c r="B3003" s="198" t="s">
        <v>8482</v>
      </c>
      <c r="C3003" s="198">
        <v>45107</v>
      </c>
      <c r="D3003" t="s">
        <v>38476</v>
      </c>
      <c r="E3003">
        <v>3.47</v>
      </c>
    </row>
    <row r="3004" spans="1:5">
      <c r="A3004" s="193" t="s">
        <v>29158</v>
      </c>
      <c r="B3004" s="198" t="s">
        <v>11280</v>
      </c>
      <c r="C3004" s="198">
        <v>45107</v>
      </c>
      <c r="D3004" t="s">
        <v>38430</v>
      </c>
      <c r="E3004">
        <v>57.04</v>
      </c>
    </row>
    <row r="3005" spans="1:5">
      <c r="A3005" s="193" t="s">
        <v>28211</v>
      </c>
      <c r="B3005" s="198" t="s">
        <v>6694</v>
      </c>
      <c r="C3005" s="198">
        <v>45107</v>
      </c>
      <c r="D3005" t="s">
        <v>38379</v>
      </c>
      <c r="E3005">
        <v>40.82</v>
      </c>
    </row>
    <row r="3006" spans="1:5">
      <c r="A3006" s="193" t="s">
        <v>28860</v>
      </c>
      <c r="B3006" s="198" t="s">
        <v>27488</v>
      </c>
      <c r="C3006" s="198">
        <v>45107</v>
      </c>
      <c r="D3006" t="s">
        <v>38368</v>
      </c>
      <c r="E3006">
        <v>32.9</v>
      </c>
    </row>
    <row r="3007" spans="1:5">
      <c r="A3007" s="193" t="s">
        <v>29143</v>
      </c>
      <c r="B3007" s="198" t="s">
        <v>7318</v>
      </c>
      <c r="C3007" s="198">
        <v>45107</v>
      </c>
      <c r="D3007" t="s">
        <v>38476</v>
      </c>
      <c r="E3007">
        <v>31</v>
      </c>
    </row>
    <row r="3008" spans="1:5">
      <c r="A3008" s="193" t="s">
        <v>28534</v>
      </c>
      <c r="B3008" s="198" t="s">
        <v>6212</v>
      </c>
      <c r="C3008" s="198">
        <v>45107</v>
      </c>
      <c r="D3008" t="s">
        <v>38400</v>
      </c>
      <c r="E3008">
        <v>8.65</v>
      </c>
    </row>
    <row r="3009" spans="1:5">
      <c r="A3009" s="193" t="s">
        <v>29152</v>
      </c>
      <c r="B3009" s="198" t="s">
        <v>6124</v>
      </c>
      <c r="C3009" s="198">
        <v>45107</v>
      </c>
      <c r="D3009" t="s">
        <v>38492</v>
      </c>
      <c r="E3009">
        <v>0.47</v>
      </c>
    </row>
    <row r="3010" spans="1:5">
      <c r="A3010" s="193" t="s">
        <v>28521</v>
      </c>
      <c r="B3010" s="198" t="s">
        <v>27464</v>
      </c>
      <c r="C3010" s="198">
        <v>45107</v>
      </c>
      <c r="D3010" t="s">
        <v>38476</v>
      </c>
      <c r="E3010">
        <v>4.0999999999999996</v>
      </c>
    </row>
    <row r="3011" spans="1:5">
      <c r="A3011" s="193" t="s">
        <v>28747</v>
      </c>
      <c r="B3011" s="198" t="s">
        <v>4981</v>
      </c>
      <c r="C3011" s="198">
        <v>45107</v>
      </c>
      <c r="D3011" t="s">
        <v>38368</v>
      </c>
      <c r="E3011">
        <v>16.38</v>
      </c>
    </row>
    <row r="3012" spans="1:5">
      <c r="A3012" s="193" t="s">
        <v>28226</v>
      </c>
      <c r="B3012" s="198" t="s">
        <v>8182</v>
      </c>
      <c r="C3012" s="198">
        <v>45107</v>
      </c>
      <c r="D3012" t="s">
        <v>38379</v>
      </c>
      <c r="E3012">
        <v>4.9400000000000004</v>
      </c>
    </row>
    <row r="3013" spans="1:5">
      <c r="A3013" s="193" t="s">
        <v>28552</v>
      </c>
      <c r="B3013" s="198" t="s">
        <v>5309</v>
      </c>
      <c r="C3013" s="198">
        <v>45107</v>
      </c>
      <c r="D3013" t="s">
        <v>38428</v>
      </c>
      <c r="E3013">
        <v>12.1</v>
      </c>
    </row>
    <row r="3014" spans="1:5">
      <c r="A3014" s="193" t="s">
        <v>29142</v>
      </c>
      <c r="B3014" s="198" t="s">
        <v>7322</v>
      </c>
      <c r="C3014" s="198">
        <v>45107</v>
      </c>
      <c r="D3014" t="s">
        <v>38476</v>
      </c>
      <c r="E3014">
        <v>5.63</v>
      </c>
    </row>
    <row r="3015" spans="1:5">
      <c r="A3015" s="193" t="s">
        <v>28727</v>
      </c>
      <c r="B3015" s="198" t="s">
        <v>6118</v>
      </c>
      <c r="C3015" s="198">
        <v>45107</v>
      </c>
      <c r="D3015" t="s">
        <v>38492</v>
      </c>
      <c r="E3015">
        <v>39.76</v>
      </c>
    </row>
    <row r="3016" spans="1:5">
      <c r="A3016" s="193" t="s">
        <v>27866</v>
      </c>
      <c r="B3016" s="198" t="s">
        <v>7881</v>
      </c>
      <c r="C3016" s="198">
        <v>45107</v>
      </c>
      <c r="D3016" t="s">
        <v>38379</v>
      </c>
      <c r="E3016">
        <v>2.57</v>
      </c>
    </row>
    <row r="3017" spans="1:5">
      <c r="A3017" s="193" t="s">
        <v>28528</v>
      </c>
      <c r="B3017" s="198" t="s">
        <v>7317</v>
      </c>
      <c r="C3017" s="198">
        <v>45107</v>
      </c>
      <c r="D3017" t="s">
        <v>38476</v>
      </c>
      <c r="E3017">
        <v>406.56</v>
      </c>
    </row>
    <row r="3018" spans="1:5">
      <c r="A3018" s="193" t="s">
        <v>28400</v>
      </c>
      <c r="B3018" s="198" t="s">
        <v>27458</v>
      </c>
      <c r="C3018" s="198">
        <v>45107</v>
      </c>
      <c r="D3018" t="s">
        <v>38452</v>
      </c>
      <c r="E3018">
        <v>23.56</v>
      </c>
    </row>
    <row r="3019" spans="1:5">
      <c r="A3019" s="193" t="s">
        <v>28747</v>
      </c>
      <c r="B3019" s="198" t="s">
        <v>4981</v>
      </c>
      <c r="C3019" s="198">
        <v>45107</v>
      </c>
      <c r="D3019" t="s">
        <v>38368</v>
      </c>
      <c r="E3019">
        <v>5.36</v>
      </c>
    </row>
    <row r="3020" spans="1:5">
      <c r="A3020" s="193" t="s">
        <v>11806</v>
      </c>
      <c r="B3020" s="198" t="s">
        <v>5048</v>
      </c>
      <c r="C3020" s="198">
        <v>45107</v>
      </c>
      <c r="D3020" t="s">
        <v>38359</v>
      </c>
      <c r="E3020">
        <v>40.159999999999997</v>
      </c>
    </row>
    <row r="3021" spans="1:5">
      <c r="A3021" s="193" t="s">
        <v>29004</v>
      </c>
      <c r="B3021" s="198" t="s">
        <v>6119</v>
      </c>
      <c r="C3021" s="198">
        <v>45107</v>
      </c>
      <c r="D3021" t="s">
        <v>38492</v>
      </c>
      <c r="E3021">
        <v>40.159999999999997</v>
      </c>
    </row>
    <row r="3022" spans="1:5">
      <c r="A3022" s="193" t="s">
        <v>15616</v>
      </c>
      <c r="B3022" s="198" t="s">
        <v>5053</v>
      </c>
      <c r="C3022" s="198">
        <v>45107</v>
      </c>
      <c r="D3022" t="s">
        <v>38368</v>
      </c>
      <c r="E3022">
        <v>4.4400000000000004</v>
      </c>
    </row>
    <row r="3023" spans="1:5">
      <c r="A3023" s="193" t="s">
        <v>27918</v>
      </c>
      <c r="B3023" s="198" t="s">
        <v>7377</v>
      </c>
      <c r="C3023" s="198">
        <v>45107</v>
      </c>
      <c r="D3023" t="s">
        <v>38359</v>
      </c>
      <c r="E3023">
        <v>17.739999999999998</v>
      </c>
    </row>
    <row r="3024" spans="1:5">
      <c r="A3024" s="193" t="s">
        <v>29145</v>
      </c>
      <c r="B3024" s="198" t="s">
        <v>7341</v>
      </c>
      <c r="C3024" s="198">
        <v>45107</v>
      </c>
      <c r="D3024" t="s">
        <v>38476</v>
      </c>
      <c r="E3024">
        <v>15.2</v>
      </c>
    </row>
    <row r="3025" spans="1:5">
      <c r="A3025" s="193" t="s">
        <v>28722</v>
      </c>
      <c r="B3025" s="198" t="s">
        <v>6120</v>
      </c>
      <c r="C3025" s="198">
        <v>45107</v>
      </c>
      <c r="D3025" t="s">
        <v>38492</v>
      </c>
      <c r="E3025">
        <v>10.75</v>
      </c>
    </row>
    <row r="3026" spans="1:5">
      <c r="A3026" s="193" t="s">
        <v>28700</v>
      </c>
      <c r="B3026" s="198" t="s">
        <v>6127</v>
      </c>
      <c r="C3026" s="198">
        <v>45107</v>
      </c>
      <c r="D3026" t="s">
        <v>38492</v>
      </c>
      <c r="E3026">
        <v>3.19</v>
      </c>
    </row>
    <row r="3027" spans="1:5">
      <c r="A3027" s="193" t="s">
        <v>27807</v>
      </c>
      <c r="B3027" s="198" t="s">
        <v>5056</v>
      </c>
      <c r="C3027" s="198">
        <v>45107</v>
      </c>
      <c r="D3027" t="s">
        <v>38368</v>
      </c>
      <c r="E3027">
        <v>159.36000000000001</v>
      </c>
    </row>
    <row r="3028" spans="1:5">
      <c r="A3028" s="193" t="s">
        <v>29005</v>
      </c>
      <c r="B3028" s="198" t="s">
        <v>6125</v>
      </c>
      <c r="C3028" s="198">
        <v>45107</v>
      </c>
      <c r="D3028" t="s">
        <v>38492</v>
      </c>
      <c r="E3028">
        <v>11.05</v>
      </c>
    </row>
    <row r="3029" spans="1:5">
      <c r="A3029" s="193" t="s">
        <v>28723</v>
      </c>
      <c r="B3029" s="198" t="s">
        <v>6121</v>
      </c>
      <c r="C3029" s="198">
        <v>45107</v>
      </c>
      <c r="D3029" t="s">
        <v>38492</v>
      </c>
      <c r="E3029">
        <v>0.79</v>
      </c>
    </row>
    <row r="3030" spans="1:5">
      <c r="A3030" s="193" t="s">
        <v>15601</v>
      </c>
      <c r="B3030" s="198" t="s">
        <v>5047</v>
      </c>
      <c r="C3030" s="198">
        <v>45107</v>
      </c>
      <c r="D3030" t="s">
        <v>38368</v>
      </c>
      <c r="E3030">
        <v>2.2000000000000002</v>
      </c>
    </row>
    <row r="3031" spans="1:5">
      <c r="A3031" s="193" t="s">
        <v>27811</v>
      </c>
      <c r="B3031" s="198" t="s">
        <v>5044</v>
      </c>
      <c r="C3031" s="198">
        <v>45107</v>
      </c>
      <c r="D3031" t="s">
        <v>38368</v>
      </c>
      <c r="E3031">
        <v>0</v>
      </c>
    </row>
    <row r="3032" spans="1:5">
      <c r="A3032" s="193" t="s">
        <v>28494</v>
      </c>
      <c r="B3032" s="198" t="s">
        <v>7286</v>
      </c>
      <c r="C3032" s="198">
        <v>45107</v>
      </c>
      <c r="D3032" t="s">
        <v>38474</v>
      </c>
      <c r="E3032">
        <v>0.31</v>
      </c>
    </row>
    <row r="3033" spans="1:5">
      <c r="A3033" s="193" t="s">
        <v>28999</v>
      </c>
      <c r="B3033" s="198" t="s">
        <v>6360</v>
      </c>
      <c r="C3033" s="198">
        <v>45107</v>
      </c>
      <c r="D3033" t="s">
        <v>38492</v>
      </c>
      <c r="E3033">
        <v>46.5</v>
      </c>
    </row>
    <row r="3034" spans="1:5">
      <c r="A3034" s="193" t="s">
        <v>28523</v>
      </c>
      <c r="B3034" s="198" t="s">
        <v>7319</v>
      </c>
      <c r="C3034" s="198">
        <v>45107</v>
      </c>
      <c r="D3034" t="s">
        <v>38476</v>
      </c>
      <c r="E3034">
        <v>13.91</v>
      </c>
    </row>
    <row r="3035" spans="1:5">
      <c r="A3035" s="193" t="s">
        <v>28213</v>
      </c>
      <c r="B3035" s="198" t="s">
        <v>7091</v>
      </c>
      <c r="C3035" s="198">
        <v>45107</v>
      </c>
      <c r="D3035" t="s">
        <v>38379</v>
      </c>
      <c r="E3035">
        <v>4.96</v>
      </c>
    </row>
    <row r="3036" spans="1:5">
      <c r="A3036" s="193" t="s">
        <v>29148</v>
      </c>
      <c r="B3036" s="198" t="s">
        <v>6358</v>
      </c>
      <c r="C3036" s="198">
        <v>45107</v>
      </c>
      <c r="D3036" t="s">
        <v>38492</v>
      </c>
      <c r="E3036">
        <v>68.010000000000005</v>
      </c>
    </row>
    <row r="3037" spans="1:5">
      <c r="A3037" s="193" t="s">
        <v>28686</v>
      </c>
      <c r="B3037" s="198" t="s">
        <v>6350</v>
      </c>
      <c r="C3037" s="198">
        <v>45107</v>
      </c>
      <c r="D3037" t="s">
        <v>38492</v>
      </c>
      <c r="E3037">
        <v>5.13</v>
      </c>
    </row>
    <row r="3038" spans="1:5">
      <c r="A3038" s="193" t="s">
        <v>29144</v>
      </c>
      <c r="B3038" s="198" t="s">
        <v>7763</v>
      </c>
      <c r="C3038" s="198">
        <v>45107</v>
      </c>
      <c r="D3038" t="s">
        <v>38430</v>
      </c>
      <c r="E3038">
        <v>0.61</v>
      </c>
    </row>
    <row r="3039" spans="1:5">
      <c r="A3039" s="193" t="s">
        <v>29146</v>
      </c>
      <c r="B3039" s="198" t="s">
        <v>7840</v>
      </c>
      <c r="C3039" s="198">
        <v>45107</v>
      </c>
      <c r="D3039" t="s">
        <v>38430</v>
      </c>
      <c r="E3039">
        <v>40.1</v>
      </c>
    </row>
    <row r="3040" spans="1:5">
      <c r="A3040" s="193" t="s">
        <v>28209</v>
      </c>
      <c r="B3040" s="198" t="s">
        <v>7764</v>
      </c>
      <c r="C3040" s="198">
        <v>45107</v>
      </c>
      <c r="D3040" t="s">
        <v>38430</v>
      </c>
      <c r="E3040">
        <v>4.3099999999999996</v>
      </c>
    </row>
    <row r="3041" spans="1:5">
      <c r="A3041" s="193" t="s">
        <v>27810</v>
      </c>
      <c r="B3041" s="198" t="s">
        <v>5045</v>
      </c>
      <c r="C3041" s="198">
        <v>45107</v>
      </c>
      <c r="D3041" t="s">
        <v>38368</v>
      </c>
      <c r="E3041">
        <v>9.5</v>
      </c>
    </row>
    <row r="3042" spans="1:5">
      <c r="A3042" s="193" t="s">
        <v>28540</v>
      </c>
      <c r="B3042" s="198" t="s">
        <v>6311</v>
      </c>
      <c r="C3042" s="198">
        <v>45107</v>
      </c>
      <c r="D3042" t="s">
        <v>38400</v>
      </c>
      <c r="E3042">
        <v>18.34</v>
      </c>
    </row>
    <row r="3043" spans="1:5">
      <c r="A3043" s="193" t="s">
        <v>28018</v>
      </c>
      <c r="B3043" s="198" t="s">
        <v>6310</v>
      </c>
      <c r="C3043" s="198">
        <v>45107</v>
      </c>
      <c r="D3043" t="s">
        <v>38400</v>
      </c>
      <c r="E3043">
        <v>2.19</v>
      </c>
    </row>
    <row r="3044" spans="1:5">
      <c r="A3044" s="193" t="s">
        <v>28071</v>
      </c>
      <c r="B3044" s="198" t="s">
        <v>6309</v>
      </c>
      <c r="C3044" s="198">
        <v>45107</v>
      </c>
      <c r="D3044" t="s">
        <v>38400</v>
      </c>
      <c r="E3044">
        <v>34.9</v>
      </c>
    </row>
    <row r="3045" spans="1:5">
      <c r="A3045" s="193" t="s">
        <v>27811</v>
      </c>
      <c r="B3045" s="198" t="s">
        <v>5044</v>
      </c>
      <c r="C3045" s="198">
        <v>45107</v>
      </c>
      <c r="D3045" t="s">
        <v>38368</v>
      </c>
      <c r="E3045">
        <v>6.5</v>
      </c>
    </row>
    <row r="3046" spans="1:5">
      <c r="A3046" s="193" t="s">
        <v>27857</v>
      </c>
      <c r="B3046" s="198" t="s">
        <v>7882</v>
      </c>
      <c r="C3046" s="198">
        <v>45107</v>
      </c>
      <c r="D3046" t="s">
        <v>38379</v>
      </c>
      <c r="E3046">
        <v>1</v>
      </c>
    </row>
    <row r="3047" spans="1:5">
      <c r="A3047" s="193" t="s">
        <v>28697</v>
      </c>
      <c r="B3047" s="198" t="s">
        <v>6349</v>
      </c>
      <c r="C3047" s="198">
        <v>45107</v>
      </c>
      <c r="D3047" t="s">
        <v>38492</v>
      </c>
      <c r="E3047">
        <v>34.9</v>
      </c>
    </row>
    <row r="3048" spans="1:5">
      <c r="A3048" s="193" t="s">
        <v>27809</v>
      </c>
      <c r="B3048" s="198" t="s">
        <v>5046</v>
      </c>
      <c r="C3048" s="198">
        <v>45107</v>
      </c>
      <c r="D3048" t="s">
        <v>38368</v>
      </c>
      <c r="E3048">
        <v>0.75</v>
      </c>
    </row>
    <row r="3049" spans="1:5">
      <c r="A3049" s="193" t="s">
        <v>28185</v>
      </c>
      <c r="B3049" s="198" t="s">
        <v>6213</v>
      </c>
      <c r="C3049" s="198">
        <v>45107</v>
      </c>
      <c r="D3049" t="s">
        <v>38400</v>
      </c>
      <c r="E3049">
        <v>5.2</v>
      </c>
    </row>
    <row r="3050" spans="1:5">
      <c r="A3050" s="193" t="s">
        <v>27809</v>
      </c>
      <c r="B3050" s="198" t="s">
        <v>5046</v>
      </c>
      <c r="C3050" s="198">
        <v>45107</v>
      </c>
      <c r="D3050" t="s">
        <v>38368</v>
      </c>
      <c r="E3050">
        <v>29.38</v>
      </c>
    </row>
    <row r="3051" spans="1:5">
      <c r="A3051" s="193" t="s">
        <v>27809</v>
      </c>
      <c r="B3051" s="198" t="s">
        <v>5046</v>
      </c>
      <c r="C3051" s="198">
        <v>45107</v>
      </c>
      <c r="D3051" t="s">
        <v>38368</v>
      </c>
      <c r="E3051">
        <v>0</v>
      </c>
    </row>
    <row r="3052" spans="1:5">
      <c r="A3052" s="193" t="s">
        <v>28215</v>
      </c>
      <c r="B3052" s="198" t="s">
        <v>7762</v>
      </c>
      <c r="C3052" s="198">
        <v>45107</v>
      </c>
      <c r="D3052" t="s">
        <v>38430</v>
      </c>
      <c r="E3052">
        <v>36.090000000000003</v>
      </c>
    </row>
    <row r="3053" spans="1:5">
      <c r="A3053" s="193" t="s">
        <v>29162</v>
      </c>
      <c r="B3053" s="198" t="s">
        <v>11291</v>
      </c>
      <c r="C3053" s="198">
        <v>45106</v>
      </c>
      <c r="D3053" t="s">
        <v>38370</v>
      </c>
      <c r="E3053">
        <v>19.95</v>
      </c>
    </row>
    <row r="3054" spans="1:5">
      <c r="A3054" s="193" t="s">
        <v>28674</v>
      </c>
      <c r="B3054" s="198" t="s">
        <v>8778</v>
      </c>
      <c r="C3054" s="198">
        <v>45106</v>
      </c>
      <c r="D3054" t="s">
        <v>38377</v>
      </c>
      <c r="E3054">
        <v>4.1500000000000004</v>
      </c>
    </row>
    <row r="3055" spans="1:5">
      <c r="A3055" s="193" t="s">
        <v>28666</v>
      </c>
      <c r="B3055" s="198" t="s">
        <v>5277</v>
      </c>
      <c r="C3055" s="198">
        <v>45106</v>
      </c>
      <c r="D3055" t="s">
        <v>38377</v>
      </c>
      <c r="E3055">
        <v>17.239999999999998</v>
      </c>
    </row>
    <row r="3056" spans="1:5">
      <c r="A3056" s="193" t="s">
        <v>29129</v>
      </c>
      <c r="B3056" s="198" t="s">
        <v>6575</v>
      </c>
      <c r="C3056" s="198">
        <v>45106</v>
      </c>
      <c r="D3056" t="s">
        <v>38377</v>
      </c>
      <c r="E3056">
        <v>0.53</v>
      </c>
    </row>
    <row r="3057" spans="1:5">
      <c r="A3057" s="193" t="s">
        <v>29160</v>
      </c>
      <c r="B3057" s="198" t="s">
        <v>6058</v>
      </c>
      <c r="C3057" s="198">
        <v>45106</v>
      </c>
      <c r="D3057" t="s">
        <v>38377</v>
      </c>
      <c r="E3057">
        <v>34.9</v>
      </c>
    </row>
    <row r="3058" spans="1:5">
      <c r="A3058" s="193" t="s">
        <v>28083</v>
      </c>
      <c r="B3058" s="198" t="s">
        <v>5918</v>
      </c>
      <c r="C3058" s="198">
        <v>45106</v>
      </c>
      <c r="D3058" t="s">
        <v>38399</v>
      </c>
      <c r="E3058">
        <v>9.3800000000000008</v>
      </c>
    </row>
    <row r="3059" spans="1:5">
      <c r="A3059" s="193" t="s">
        <v>29058</v>
      </c>
      <c r="B3059" s="198" t="s">
        <v>5352</v>
      </c>
      <c r="C3059" s="198">
        <v>45106</v>
      </c>
      <c r="D3059" t="s">
        <v>38377</v>
      </c>
      <c r="E3059">
        <v>16.34</v>
      </c>
    </row>
    <row r="3060" spans="1:5">
      <c r="A3060" s="193" t="s">
        <v>29161</v>
      </c>
      <c r="B3060" s="198" t="s">
        <v>7045</v>
      </c>
      <c r="C3060" s="198">
        <v>45106</v>
      </c>
      <c r="D3060" t="s">
        <v>38377</v>
      </c>
      <c r="E3060">
        <v>4.42</v>
      </c>
    </row>
    <row r="3061" spans="1:5">
      <c r="A3061" s="193" t="s">
        <v>28671</v>
      </c>
      <c r="B3061" s="198" t="s">
        <v>5361</v>
      </c>
      <c r="C3061" s="198">
        <v>45106</v>
      </c>
      <c r="D3061" t="s">
        <v>38377</v>
      </c>
      <c r="E3061">
        <v>17.98</v>
      </c>
    </row>
    <row r="3062" spans="1:5">
      <c r="A3062" s="193" t="s">
        <v>28535</v>
      </c>
      <c r="B3062" s="198" t="s">
        <v>5037</v>
      </c>
      <c r="C3062" s="198">
        <v>45106</v>
      </c>
      <c r="D3062" t="s">
        <v>38359</v>
      </c>
      <c r="E3062">
        <v>6.23</v>
      </c>
    </row>
    <row r="3063" spans="1:5">
      <c r="A3063" s="193" t="s">
        <v>27809</v>
      </c>
      <c r="B3063" s="198" t="s">
        <v>5046</v>
      </c>
      <c r="C3063" s="198">
        <v>45106</v>
      </c>
      <c r="D3063" t="s">
        <v>38359</v>
      </c>
      <c r="E3063">
        <v>37.24</v>
      </c>
    </row>
    <row r="3064" spans="1:5">
      <c r="A3064" s="193" t="s">
        <v>26712</v>
      </c>
      <c r="B3064" s="198" t="s">
        <v>5451</v>
      </c>
      <c r="C3064" s="198">
        <v>45106</v>
      </c>
      <c r="D3064" t="s">
        <v>38377</v>
      </c>
      <c r="E3064">
        <v>6.77</v>
      </c>
    </row>
    <row r="3065" spans="1:5">
      <c r="A3065" s="193" t="s">
        <v>29159</v>
      </c>
      <c r="B3065" s="198" t="s">
        <v>5384</v>
      </c>
      <c r="C3065" s="198">
        <v>45106</v>
      </c>
      <c r="D3065" t="s">
        <v>38377</v>
      </c>
      <c r="E3065">
        <v>0.61</v>
      </c>
    </row>
    <row r="3066" spans="1:5">
      <c r="A3066" s="193" t="s">
        <v>27901</v>
      </c>
      <c r="B3066" s="198" t="s">
        <v>5245</v>
      </c>
      <c r="C3066" s="198">
        <v>45106</v>
      </c>
      <c r="D3066" t="s">
        <v>38377</v>
      </c>
      <c r="E3066">
        <v>2.19</v>
      </c>
    </row>
    <row r="3067" spans="1:5">
      <c r="A3067" s="193" t="s">
        <v>28977</v>
      </c>
      <c r="B3067" s="198" t="s">
        <v>7455</v>
      </c>
      <c r="C3067" s="198">
        <v>45106</v>
      </c>
      <c r="D3067" t="s">
        <v>38377</v>
      </c>
      <c r="E3067">
        <v>22.64</v>
      </c>
    </row>
    <row r="3068" spans="1:5">
      <c r="A3068" s="193" t="s">
        <v>28426</v>
      </c>
      <c r="B3068" s="198" t="s">
        <v>5395</v>
      </c>
      <c r="C3068" s="198">
        <v>45106</v>
      </c>
      <c r="D3068" t="s">
        <v>38377</v>
      </c>
      <c r="E3068">
        <v>38.07</v>
      </c>
    </row>
    <row r="3069" spans="1:5">
      <c r="A3069" s="193" t="s">
        <v>27790</v>
      </c>
      <c r="B3069" s="198" t="s">
        <v>5032</v>
      </c>
      <c r="C3069" s="198">
        <v>45106</v>
      </c>
      <c r="D3069" t="s">
        <v>38359</v>
      </c>
      <c r="E3069">
        <v>12.3</v>
      </c>
    </row>
    <row r="3070" spans="1:5">
      <c r="A3070" s="193" t="s">
        <v>27790</v>
      </c>
      <c r="B3070" s="198" t="s">
        <v>5032</v>
      </c>
      <c r="C3070" s="198">
        <v>45106</v>
      </c>
      <c r="D3070" t="s">
        <v>38359</v>
      </c>
      <c r="E3070">
        <v>3.2</v>
      </c>
    </row>
    <row r="3071" spans="1:5">
      <c r="A3071" s="193" t="s">
        <v>29163</v>
      </c>
      <c r="B3071" s="198" t="s">
        <v>11284</v>
      </c>
      <c r="C3071" s="198">
        <v>45105</v>
      </c>
      <c r="D3071" t="s">
        <v>38537</v>
      </c>
      <c r="E3071">
        <v>42</v>
      </c>
    </row>
    <row r="3072" spans="1:5">
      <c r="A3072" s="193" t="s">
        <v>29167</v>
      </c>
      <c r="B3072" s="198" t="s">
        <v>11283</v>
      </c>
      <c r="C3072" s="198">
        <v>45105</v>
      </c>
      <c r="D3072" t="s">
        <v>38537</v>
      </c>
      <c r="E3072">
        <v>0.28000000000000003</v>
      </c>
    </row>
    <row r="3073" spans="1:5">
      <c r="A3073" s="193" t="s">
        <v>29166</v>
      </c>
      <c r="B3073" s="198" t="s">
        <v>11286</v>
      </c>
      <c r="C3073" s="198">
        <v>45105</v>
      </c>
      <c r="D3073" t="s">
        <v>38537</v>
      </c>
      <c r="E3073">
        <v>9.85</v>
      </c>
    </row>
    <row r="3074" spans="1:5">
      <c r="A3074" s="193" t="s">
        <v>29168</v>
      </c>
      <c r="B3074" s="198" t="s">
        <v>11285</v>
      </c>
      <c r="C3074" s="198">
        <v>45105</v>
      </c>
      <c r="D3074" t="s">
        <v>38537</v>
      </c>
      <c r="E3074">
        <v>4.57</v>
      </c>
    </row>
    <row r="3075" spans="1:5">
      <c r="A3075" s="193" t="s">
        <v>29164</v>
      </c>
      <c r="B3075" s="198" t="s">
        <v>11288</v>
      </c>
      <c r="C3075" s="198">
        <v>45105</v>
      </c>
      <c r="D3075" t="s">
        <v>38537</v>
      </c>
      <c r="E3075">
        <v>1.65</v>
      </c>
    </row>
    <row r="3076" spans="1:5">
      <c r="A3076" s="193" t="s">
        <v>29165</v>
      </c>
      <c r="B3076" s="198" t="s">
        <v>11287</v>
      </c>
      <c r="C3076" s="198">
        <v>45105</v>
      </c>
      <c r="D3076" t="s">
        <v>38537</v>
      </c>
      <c r="E3076">
        <v>12.75</v>
      </c>
    </row>
    <row r="3077" spans="1:5">
      <c r="A3077" s="193" t="s">
        <v>28377</v>
      </c>
      <c r="B3077" s="198" t="s">
        <v>10811</v>
      </c>
      <c r="C3077" s="198">
        <v>45105</v>
      </c>
      <c r="D3077" t="s">
        <v>38451</v>
      </c>
      <c r="E3077">
        <v>18.46</v>
      </c>
    </row>
    <row r="3078" spans="1:5">
      <c r="A3078" s="193" t="s">
        <v>28380</v>
      </c>
      <c r="B3078" s="198" t="s">
        <v>9734</v>
      </c>
      <c r="C3078" s="198">
        <v>45105</v>
      </c>
      <c r="D3078" t="s">
        <v>38451</v>
      </c>
      <c r="E3078">
        <v>165.83</v>
      </c>
    </row>
    <row r="3079" spans="1:5">
      <c r="A3079" s="193" t="s">
        <v>28299</v>
      </c>
      <c r="B3079" s="198" t="s">
        <v>5066</v>
      </c>
      <c r="C3079" s="198">
        <v>45105</v>
      </c>
      <c r="D3079" t="s">
        <v>38388</v>
      </c>
      <c r="E3079">
        <v>425</v>
      </c>
    </row>
    <row r="3080" spans="1:5">
      <c r="A3080" s="193" t="s">
        <v>27774</v>
      </c>
      <c r="B3080" s="198" t="s">
        <v>4989</v>
      </c>
      <c r="C3080" s="198">
        <v>45105</v>
      </c>
      <c r="D3080" t="s">
        <v>38388</v>
      </c>
      <c r="E3080">
        <v>11.6</v>
      </c>
    </row>
    <row r="3081" spans="1:5">
      <c r="A3081" s="193" t="s">
        <v>27774</v>
      </c>
      <c r="B3081" s="198" t="s">
        <v>4989</v>
      </c>
      <c r="C3081" s="198">
        <v>45105</v>
      </c>
      <c r="D3081" t="s">
        <v>38388</v>
      </c>
      <c r="E3081">
        <v>78.78</v>
      </c>
    </row>
    <row r="3082" spans="1:5">
      <c r="A3082" s="193" t="s">
        <v>28378</v>
      </c>
      <c r="B3082" s="198" t="s">
        <v>6902</v>
      </c>
      <c r="C3082" s="198">
        <v>45105</v>
      </c>
      <c r="D3082" t="s">
        <v>38451</v>
      </c>
      <c r="E3082">
        <v>0.47</v>
      </c>
    </row>
    <row r="3083" spans="1:5">
      <c r="A3083" s="193" t="s">
        <v>28381</v>
      </c>
      <c r="B3083" s="198" t="s">
        <v>6901</v>
      </c>
      <c r="C3083" s="198">
        <v>45105</v>
      </c>
      <c r="D3083" t="s">
        <v>38451</v>
      </c>
      <c r="E3083">
        <v>4.8499999999999996</v>
      </c>
    </row>
    <row r="3084" spans="1:5">
      <c r="A3084" s="193" t="s">
        <v>29172</v>
      </c>
      <c r="B3084" s="198" t="s">
        <v>10661</v>
      </c>
      <c r="C3084" s="198">
        <v>45104</v>
      </c>
      <c r="D3084" t="s">
        <v>38360</v>
      </c>
      <c r="E3084">
        <v>5.36</v>
      </c>
    </row>
    <row r="3085" spans="1:5">
      <c r="A3085" s="193" t="s">
        <v>28017</v>
      </c>
      <c r="B3085" s="198" t="s">
        <v>11002</v>
      </c>
      <c r="C3085" s="198">
        <v>45104</v>
      </c>
      <c r="D3085" t="s">
        <v>38405</v>
      </c>
      <c r="E3085">
        <v>5.31</v>
      </c>
    </row>
    <row r="3086" spans="1:5">
      <c r="A3086" s="193" t="s">
        <v>29175</v>
      </c>
      <c r="B3086" s="198" t="s">
        <v>10236</v>
      </c>
      <c r="C3086" s="198">
        <v>45104</v>
      </c>
      <c r="D3086" t="s">
        <v>38360</v>
      </c>
      <c r="E3086">
        <v>7.17</v>
      </c>
    </row>
    <row r="3087" spans="1:5">
      <c r="A3087" s="193" t="s">
        <v>29178</v>
      </c>
      <c r="B3087" s="198" t="s">
        <v>9862</v>
      </c>
      <c r="C3087" s="198">
        <v>45104</v>
      </c>
      <c r="D3087" t="s">
        <v>38360</v>
      </c>
      <c r="E3087">
        <v>65</v>
      </c>
    </row>
    <row r="3088" spans="1:5">
      <c r="A3088" s="193" t="s">
        <v>29173</v>
      </c>
      <c r="B3088" s="198" t="s">
        <v>10461</v>
      </c>
      <c r="C3088" s="198">
        <v>45104</v>
      </c>
      <c r="D3088" t="s">
        <v>38360</v>
      </c>
      <c r="E3088">
        <v>12.82</v>
      </c>
    </row>
    <row r="3089" spans="1:5">
      <c r="A3089" s="193" t="s">
        <v>27773</v>
      </c>
      <c r="B3089" s="198" t="s">
        <v>9858</v>
      </c>
      <c r="C3089" s="198">
        <v>45104</v>
      </c>
      <c r="D3089" t="s">
        <v>38360</v>
      </c>
      <c r="E3089">
        <v>7.49</v>
      </c>
    </row>
    <row r="3090" spans="1:5">
      <c r="A3090" s="193" t="s">
        <v>29171</v>
      </c>
      <c r="B3090" s="198" t="s">
        <v>10662</v>
      </c>
      <c r="C3090" s="198">
        <v>45104</v>
      </c>
      <c r="D3090" t="s">
        <v>38360</v>
      </c>
      <c r="E3090">
        <v>125.93</v>
      </c>
    </row>
    <row r="3091" spans="1:5">
      <c r="A3091" s="193" t="s">
        <v>29176</v>
      </c>
      <c r="B3091" s="198" t="s">
        <v>10460</v>
      </c>
      <c r="C3091" s="198">
        <v>45104</v>
      </c>
      <c r="D3091" t="s">
        <v>38360</v>
      </c>
      <c r="E3091">
        <v>0.52</v>
      </c>
    </row>
    <row r="3092" spans="1:5">
      <c r="A3092" s="193" t="s">
        <v>29170</v>
      </c>
      <c r="B3092" s="198" t="s">
        <v>10664</v>
      </c>
      <c r="C3092" s="198">
        <v>45104</v>
      </c>
      <c r="D3092" t="s">
        <v>38360</v>
      </c>
      <c r="E3092">
        <v>25.97</v>
      </c>
    </row>
    <row r="3093" spans="1:5">
      <c r="A3093" s="193" t="s">
        <v>29169</v>
      </c>
      <c r="B3093" s="198" t="s">
        <v>10665</v>
      </c>
      <c r="C3093" s="198">
        <v>45104</v>
      </c>
      <c r="D3093" t="s">
        <v>38360</v>
      </c>
      <c r="E3093">
        <v>21.76</v>
      </c>
    </row>
    <row r="3094" spans="1:5">
      <c r="A3094" s="193" t="s">
        <v>28137</v>
      </c>
      <c r="B3094" s="198" t="s">
        <v>11112</v>
      </c>
      <c r="C3094" s="198">
        <v>45104</v>
      </c>
      <c r="D3094" t="s">
        <v>38360</v>
      </c>
      <c r="E3094">
        <v>9.3800000000000008</v>
      </c>
    </row>
    <row r="3095" spans="1:5">
      <c r="A3095" s="193" t="s">
        <v>29177</v>
      </c>
      <c r="B3095" s="198" t="s">
        <v>10666</v>
      </c>
      <c r="C3095" s="198">
        <v>45104</v>
      </c>
      <c r="D3095" t="s">
        <v>38360</v>
      </c>
      <c r="E3095">
        <v>1.26</v>
      </c>
    </row>
    <row r="3096" spans="1:5">
      <c r="A3096" s="193" t="s">
        <v>29174</v>
      </c>
      <c r="B3096" s="198" t="s">
        <v>27526</v>
      </c>
      <c r="C3096" s="198">
        <v>45104</v>
      </c>
      <c r="D3096" t="s">
        <v>38360</v>
      </c>
      <c r="E3096">
        <v>14.8</v>
      </c>
    </row>
    <row r="3097" spans="1:5">
      <c r="A3097" s="193" t="s">
        <v>28854</v>
      </c>
      <c r="B3097" s="198" t="s">
        <v>6834</v>
      </c>
      <c r="C3097" s="198">
        <v>45104</v>
      </c>
      <c r="D3097" t="s">
        <v>38359</v>
      </c>
      <c r="E3097">
        <v>32.9</v>
      </c>
    </row>
    <row r="3098" spans="1:5">
      <c r="A3098" s="193" t="s">
        <v>26652</v>
      </c>
      <c r="B3098" s="198" t="s">
        <v>5006</v>
      </c>
      <c r="C3098" s="198">
        <v>45104</v>
      </c>
      <c r="D3098" t="s">
        <v>38359</v>
      </c>
      <c r="E3098">
        <v>53.11</v>
      </c>
    </row>
    <row r="3099" spans="1:5">
      <c r="A3099" s="193" t="s">
        <v>28072</v>
      </c>
      <c r="B3099" s="198" t="s">
        <v>5246</v>
      </c>
      <c r="C3099" s="198">
        <v>45104</v>
      </c>
      <c r="D3099" t="s">
        <v>38400</v>
      </c>
      <c r="E3099">
        <v>25.29</v>
      </c>
    </row>
    <row r="3100" spans="1:5">
      <c r="A3100" s="193" t="s">
        <v>28850</v>
      </c>
      <c r="B3100" s="198" t="s">
        <v>6830</v>
      </c>
      <c r="C3100" s="198">
        <v>45104</v>
      </c>
      <c r="D3100" t="s">
        <v>38359</v>
      </c>
      <c r="E3100">
        <v>6.82</v>
      </c>
    </row>
    <row r="3101" spans="1:5">
      <c r="A3101" s="193" t="s">
        <v>28852</v>
      </c>
      <c r="B3101" s="198" t="s">
        <v>6829</v>
      </c>
      <c r="C3101" s="198">
        <v>45104</v>
      </c>
      <c r="D3101" t="s">
        <v>38359</v>
      </c>
      <c r="E3101">
        <v>6.7</v>
      </c>
    </row>
    <row r="3102" spans="1:5">
      <c r="A3102" s="193" t="s">
        <v>28531</v>
      </c>
      <c r="B3102" s="198" t="s">
        <v>5240</v>
      </c>
      <c r="C3102" s="198">
        <v>45104</v>
      </c>
      <c r="D3102" t="s">
        <v>38400</v>
      </c>
      <c r="E3102">
        <v>44.67</v>
      </c>
    </row>
    <row r="3103" spans="1:5">
      <c r="A3103" s="193" t="s">
        <v>28041</v>
      </c>
      <c r="B3103" s="198" t="s">
        <v>4982</v>
      </c>
      <c r="C3103" s="198">
        <v>45104</v>
      </c>
      <c r="D3103" t="s">
        <v>38359</v>
      </c>
      <c r="E3103">
        <v>2.08</v>
      </c>
    </row>
    <row r="3104" spans="1:5">
      <c r="A3104" s="193" t="s">
        <v>28848</v>
      </c>
      <c r="B3104" s="198" t="s">
        <v>6831</v>
      </c>
      <c r="C3104" s="198">
        <v>45104</v>
      </c>
      <c r="D3104" t="s">
        <v>38359</v>
      </c>
      <c r="E3104">
        <v>23.19</v>
      </c>
    </row>
    <row r="3105" spans="1:5">
      <c r="A3105" s="193" t="s">
        <v>28776</v>
      </c>
      <c r="B3105" s="198" t="s">
        <v>5009</v>
      </c>
      <c r="C3105" s="198">
        <v>45104</v>
      </c>
      <c r="D3105" t="s">
        <v>38359</v>
      </c>
      <c r="E3105">
        <v>20.55</v>
      </c>
    </row>
    <row r="3106" spans="1:5">
      <c r="A3106" s="193" t="s">
        <v>28136</v>
      </c>
      <c r="B3106" s="198" t="s">
        <v>7660</v>
      </c>
      <c r="C3106" s="198">
        <v>45104</v>
      </c>
      <c r="D3106" t="s">
        <v>38360</v>
      </c>
      <c r="E3106">
        <v>0</v>
      </c>
    </row>
    <row r="3107" spans="1:5">
      <c r="A3107" s="193" t="s">
        <v>29181</v>
      </c>
      <c r="B3107" s="198" t="s">
        <v>9985</v>
      </c>
      <c r="C3107" s="198">
        <v>45103</v>
      </c>
      <c r="D3107" t="s">
        <v>38481</v>
      </c>
      <c r="E3107">
        <v>49</v>
      </c>
    </row>
    <row r="3108" spans="1:5">
      <c r="A3108" s="193" t="s">
        <v>29180</v>
      </c>
      <c r="B3108" s="198" t="s">
        <v>8553</v>
      </c>
      <c r="C3108" s="198">
        <v>45103</v>
      </c>
      <c r="D3108" t="s">
        <v>38481</v>
      </c>
      <c r="E3108">
        <v>18.11</v>
      </c>
    </row>
    <row r="3109" spans="1:5">
      <c r="A3109" s="193" t="s">
        <v>29179</v>
      </c>
      <c r="B3109" s="198" t="s">
        <v>9984</v>
      </c>
      <c r="C3109" s="198">
        <v>45103</v>
      </c>
      <c r="D3109" t="s">
        <v>38481</v>
      </c>
      <c r="E3109">
        <v>32.9</v>
      </c>
    </row>
    <row r="3110" spans="1:5">
      <c r="A3110" s="193" t="s">
        <v>28572</v>
      </c>
      <c r="B3110" s="198" t="s">
        <v>8555</v>
      </c>
      <c r="C3110" s="198">
        <v>45103</v>
      </c>
      <c r="D3110" t="s">
        <v>38481</v>
      </c>
      <c r="E3110">
        <v>5.0999999999999996</v>
      </c>
    </row>
    <row r="3111" spans="1:5">
      <c r="A3111" s="193" t="s">
        <v>27782</v>
      </c>
      <c r="B3111" s="198" t="s">
        <v>5040</v>
      </c>
      <c r="C3111" s="198">
        <v>45100</v>
      </c>
      <c r="D3111" t="s">
        <v>38363</v>
      </c>
      <c r="E3111">
        <v>39.200000000000003</v>
      </c>
    </row>
    <row r="3112" spans="1:5">
      <c r="A3112" s="193" t="s">
        <v>27881</v>
      </c>
      <c r="B3112" s="198" t="s">
        <v>5043</v>
      </c>
      <c r="C3112" s="198">
        <v>45100</v>
      </c>
      <c r="D3112" t="s">
        <v>38363</v>
      </c>
      <c r="E3112">
        <v>17.5</v>
      </c>
    </row>
    <row r="3113" spans="1:5">
      <c r="A3113" s="193" t="s">
        <v>27881</v>
      </c>
      <c r="B3113" s="198" t="s">
        <v>5043</v>
      </c>
      <c r="C3113" s="198">
        <v>45100</v>
      </c>
      <c r="D3113" t="s">
        <v>38363</v>
      </c>
      <c r="E3113">
        <v>50.82</v>
      </c>
    </row>
    <row r="3114" spans="1:5">
      <c r="A3114" s="193" t="s">
        <v>27882</v>
      </c>
      <c r="B3114" s="198" t="s">
        <v>5041</v>
      </c>
      <c r="C3114" s="198">
        <v>45100</v>
      </c>
      <c r="D3114" t="s">
        <v>38363</v>
      </c>
      <c r="E3114">
        <v>210.98</v>
      </c>
    </row>
    <row r="3115" spans="1:5">
      <c r="A3115" s="193" t="s">
        <v>27882</v>
      </c>
      <c r="B3115" s="198" t="s">
        <v>5041</v>
      </c>
      <c r="C3115" s="198">
        <v>45100</v>
      </c>
      <c r="D3115" t="s">
        <v>38363</v>
      </c>
      <c r="E3115">
        <v>6.35</v>
      </c>
    </row>
    <row r="3116" spans="1:5">
      <c r="A3116" s="193" t="s">
        <v>28400</v>
      </c>
      <c r="B3116" s="198" t="s">
        <v>27458</v>
      </c>
      <c r="C3116" s="198">
        <v>45100</v>
      </c>
      <c r="D3116" t="s">
        <v>38452</v>
      </c>
      <c r="E3116">
        <v>33.5</v>
      </c>
    </row>
    <row r="3117" spans="1:5">
      <c r="A3117" s="193" t="s">
        <v>27782</v>
      </c>
      <c r="B3117" s="198" t="s">
        <v>5040</v>
      </c>
      <c r="C3117" s="198">
        <v>45100</v>
      </c>
      <c r="D3117" t="s">
        <v>38363</v>
      </c>
      <c r="E3117">
        <v>2.4300000000000002</v>
      </c>
    </row>
    <row r="3118" spans="1:5">
      <c r="A3118" s="193" t="s">
        <v>29188</v>
      </c>
      <c r="B3118" s="198" t="s">
        <v>11277</v>
      </c>
      <c r="C3118" s="198">
        <v>45099</v>
      </c>
      <c r="D3118" t="s">
        <v>38394</v>
      </c>
      <c r="E3118">
        <v>4.49</v>
      </c>
    </row>
    <row r="3119" spans="1:5">
      <c r="A3119" s="193" t="s">
        <v>29186</v>
      </c>
      <c r="B3119" s="198" t="s">
        <v>11276</v>
      </c>
      <c r="C3119" s="198">
        <v>45099</v>
      </c>
      <c r="D3119" t="s">
        <v>38394</v>
      </c>
      <c r="E3119">
        <v>28.5</v>
      </c>
    </row>
    <row r="3120" spans="1:5">
      <c r="A3120" s="193" t="s">
        <v>27822</v>
      </c>
      <c r="B3120" s="198" t="s">
        <v>27428</v>
      </c>
      <c r="C3120" s="198">
        <v>45099</v>
      </c>
      <c r="D3120" t="s">
        <v>38373</v>
      </c>
      <c r="E3120">
        <v>0.41</v>
      </c>
    </row>
    <row r="3121" spans="1:5">
      <c r="A3121" s="193" t="s">
        <v>27799</v>
      </c>
      <c r="B3121" s="198" t="s">
        <v>9811</v>
      </c>
      <c r="C3121" s="198">
        <v>45099</v>
      </c>
      <c r="D3121" t="s">
        <v>38373</v>
      </c>
      <c r="E3121">
        <v>0.83</v>
      </c>
    </row>
    <row r="3122" spans="1:5">
      <c r="A3122" s="193" t="s">
        <v>29187</v>
      </c>
      <c r="B3122" s="198" t="s">
        <v>11278</v>
      </c>
      <c r="C3122" s="198">
        <v>45099</v>
      </c>
      <c r="D3122" t="s">
        <v>38387</v>
      </c>
      <c r="E3122">
        <v>12.69</v>
      </c>
    </row>
    <row r="3123" spans="1:5">
      <c r="A3123" s="193" t="s">
        <v>27773</v>
      </c>
      <c r="B3123" s="198" t="s">
        <v>9858</v>
      </c>
      <c r="C3123" s="198">
        <v>45099</v>
      </c>
      <c r="D3123" t="s">
        <v>38360</v>
      </c>
      <c r="E3123">
        <v>2.81</v>
      </c>
    </row>
    <row r="3124" spans="1:5">
      <c r="A3124" s="193" t="s">
        <v>28049</v>
      </c>
      <c r="B3124" s="198" t="s">
        <v>10494</v>
      </c>
      <c r="C3124" s="198">
        <v>45099</v>
      </c>
      <c r="D3124" t="s">
        <v>38407</v>
      </c>
      <c r="E3124">
        <v>8.8800000000000008</v>
      </c>
    </row>
    <row r="3125" spans="1:5">
      <c r="A3125" s="193" t="s">
        <v>29173</v>
      </c>
      <c r="B3125" s="198" t="s">
        <v>10461</v>
      </c>
      <c r="C3125" s="198">
        <v>45099</v>
      </c>
      <c r="D3125" t="s">
        <v>38360</v>
      </c>
      <c r="E3125">
        <v>188.94</v>
      </c>
    </row>
    <row r="3126" spans="1:5">
      <c r="A3126" s="193" t="s">
        <v>29184</v>
      </c>
      <c r="B3126" s="198" t="s">
        <v>10495</v>
      </c>
      <c r="C3126" s="198">
        <v>45099</v>
      </c>
      <c r="D3126" t="s">
        <v>38407</v>
      </c>
      <c r="E3126">
        <v>24</v>
      </c>
    </row>
    <row r="3127" spans="1:5">
      <c r="A3127" s="193" t="s">
        <v>28133</v>
      </c>
      <c r="B3127" s="198" t="s">
        <v>10496</v>
      </c>
      <c r="C3127" s="198">
        <v>45099</v>
      </c>
      <c r="D3127" t="s">
        <v>38407</v>
      </c>
      <c r="E3127">
        <v>24</v>
      </c>
    </row>
    <row r="3128" spans="1:5">
      <c r="A3128" s="193" t="s">
        <v>28132</v>
      </c>
      <c r="B3128" s="198" t="s">
        <v>8994</v>
      </c>
      <c r="C3128" s="198">
        <v>45099</v>
      </c>
      <c r="D3128" t="s">
        <v>38407</v>
      </c>
      <c r="E3128">
        <v>0.87</v>
      </c>
    </row>
    <row r="3129" spans="1:5">
      <c r="A3129" s="193" t="s">
        <v>28467</v>
      </c>
      <c r="B3129" s="198" t="s">
        <v>27463</v>
      </c>
      <c r="C3129" s="198">
        <v>45099</v>
      </c>
      <c r="D3129" t="s">
        <v>38468</v>
      </c>
      <c r="E3129">
        <v>8.7200000000000006</v>
      </c>
    </row>
    <row r="3130" spans="1:5">
      <c r="A3130" s="193" t="s">
        <v>28053</v>
      </c>
      <c r="B3130" s="198" t="s">
        <v>8265</v>
      </c>
      <c r="C3130" s="198">
        <v>45099</v>
      </c>
      <c r="D3130" t="s">
        <v>38407</v>
      </c>
      <c r="E3130">
        <v>204.92</v>
      </c>
    </row>
    <row r="3131" spans="1:5">
      <c r="A3131" s="193" t="s">
        <v>29131</v>
      </c>
      <c r="B3131" s="198" t="s">
        <v>27521</v>
      </c>
      <c r="C3131" s="198">
        <v>45099</v>
      </c>
      <c r="D3131" t="s">
        <v>38387</v>
      </c>
      <c r="E3131">
        <v>30.33</v>
      </c>
    </row>
    <row r="3132" spans="1:5">
      <c r="A3132" s="193" t="s">
        <v>28050</v>
      </c>
      <c r="B3132" s="198" t="s">
        <v>9022</v>
      </c>
      <c r="C3132" s="198">
        <v>45099</v>
      </c>
      <c r="D3132" t="s">
        <v>38407</v>
      </c>
      <c r="E3132">
        <v>36.92</v>
      </c>
    </row>
    <row r="3133" spans="1:5">
      <c r="A3133" s="193" t="s">
        <v>29183</v>
      </c>
      <c r="B3133" s="198" t="s">
        <v>9023</v>
      </c>
      <c r="C3133" s="198">
        <v>45099</v>
      </c>
      <c r="D3133" t="s">
        <v>38407</v>
      </c>
      <c r="E3133">
        <v>7.77</v>
      </c>
    </row>
    <row r="3134" spans="1:5">
      <c r="A3134" s="193" t="s">
        <v>28468</v>
      </c>
      <c r="B3134" s="198" t="s">
        <v>9946</v>
      </c>
      <c r="C3134" s="198">
        <v>45099</v>
      </c>
      <c r="D3134" t="s">
        <v>38468</v>
      </c>
      <c r="E3134">
        <v>50.82</v>
      </c>
    </row>
    <row r="3135" spans="1:5">
      <c r="A3135" s="193" t="s">
        <v>28489</v>
      </c>
      <c r="B3135" s="198" t="s">
        <v>10749</v>
      </c>
      <c r="C3135" s="198">
        <v>45099</v>
      </c>
      <c r="D3135" t="s">
        <v>38373</v>
      </c>
      <c r="E3135">
        <v>10.58</v>
      </c>
    </row>
    <row r="3136" spans="1:5">
      <c r="A3136" s="193" t="s">
        <v>29177</v>
      </c>
      <c r="B3136" s="198" t="s">
        <v>10666</v>
      </c>
      <c r="C3136" s="198">
        <v>45099</v>
      </c>
      <c r="D3136" t="s">
        <v>38360</v>
      </c>
      <c r="E3136">
        <v>7.53</v>
      </c>
    </row>
    <row r="3137" spans="1:5">
      <c r="A3137" s="193" t="s">
        <v>28054</v>
      </c>
      <c r="B3137" s="198" t="s">
        <v>11282</v>
      </c>
      <c r="C3137" s="198">
        <v>45099</v>
      </c>
      <c r="D3137" t="s">
        <v>38407</v>
      </c>
      <c r="E3137">
        <v>3.85</v>
      </c>
    </row>
    <row r="3138" spans="1:5">
      <c r="A3138" s="193" t="s">
        <v>29170</v>
      </c>
      <c r="B3138" s="198" t="s">
        <v>10664</v>
      </c>
      <c r="C3138" s="198">
        <v>45099</v>
      </c>
      <c r="D3138" t="s">
        <v>38360</v>
      </c>
      <c r="E3138">
        <v>11.15</v>
      </c>
    </row>
    <row r="3139" spans="1:5">
      <c r="A3139" s="193" t="s">
        <v>29171</v>
      </c>
      <c r="B3139" s="198" t="s">
        <v>10662</v>
      </c>
      <c r="C3139" s="198">
        <v>45099</v>
      </c>
      <c r="D3139" t="s">
        <v>38360</v>
      </c>
      <c r="E3139">
        <v>7.06</v>
      </c>
    </row>
    <row r="3140" spans="1:5">
      <c r="A3140" s="193" t="s">
        <v>29172</v>
      </c>
      <c r="B3140" s="198" t="s">
        <v>10661</v>
      </c>
      <c r="C3140" s="198">
        <v>45099</v>
      </c>
      <c r="D3140" t="s">
        <v>38360</v>
      </c>
      <c r="E3140">
        <v>25.37</v>
      </c>
    </row>
    <row r="3141" spans="1:5">
      <c r="A3141" s="193" t="s">
        <v>28084</v>
      </c>
      <c r="B3141" s="198" t="s">
        <v>8891</v>
      </c>
      <c r="C3141" s="198">
        <v>45099</v>
      </c>
      <c r="D3141" t="s">
        <v>38373</v>
      </c>
      <c r="E3141">
        <v>4.13</v>
      </c>
    </row>
    <row r="3142" spans="1:5">
      <c r="A3142" s="193" t="s">
        <v>28470</v>
      </c>
      <c r="B3142" s="198" t="s">
        <v>9945</v>
      </c>
      <c r="C3142" s="198">
        <v>45099</v>
      </c>
      <c r="D3142" t="s">
        <v>38468</v>
      </c>
      <c r="E3142">
        <v>34.25</v>
      </c>
    </row>
    <row r="3143" spans="1:5">
      <c r="A3143" s="193" t="s">
        <v>28058</v>
      </c>
      <c r="B3143" s="198" t="s">
        <v>9802</v>
      </c>
      <c r="C3143" s="198">
        <v>45099</v>
      </c>
      <c r="D3143" t="s">
        <v>38407</v>
      </c>
      <c r="E3143">
        <v>189.34</v>
      </c>
    </row>
    <row r="3144" spans="1:5">
      <c r="A3144" s="193" t="s">
        <v>28052</v>
      </c>
      <c r="B3144" s="198" t="s">
        <v>8575</v>
      </c>
      <c r="C3144" s="198">
        <v>45099</v>
      </c>
      <c r="D3144" t="s">
        <v>38407</v>
      </c>
      <c r="E3144">
        <v>26.9</v>
      </c>
    </row>
    <row r="3145" spans="1:5">
      <c r="A3145" s="193" t="s">
        <v>27838</v>
      </c>
      <c r="B3145" s="198" t="s">
        <v>7154</v>
      </c>
      <c r="C3145" s="198">
        <v>45099</v>
      </c>
      <c r="D3145" t="s">
        <v>38376</v>
      </c>
      <c r="E3145">
        <v>45</v>
      </c>
    </row>
    <row r="3146" spans="1:5">
      <c r="A3146" s="193" t="s">
        <v>27845</v>
      </c>
      <c r="B3146" s="198" t="s">
        <v>5374</v>
      </c>
      <c r="C3146" s="198">
        <v>45099</v>
      </c>
      <c r="D3146" t="s">
        <v>38376</v>
      </c>
      <c r="E3146">
        <v>11.13</v>
      </c>
    </row>
    <row r="3147" spans="1:5">
      <c r="A3147" s="193" t="s">
        <v>28136</v>
      </c>
      <c r="B3147" s="198" t="s">
        <v>7660</v>
      </c>
      <c r="C3147" s="198">
        <v>45099</v>
      </c>
      <c r="D3147" t="s">
        <v>38360</v>
      </c>
      <c r="E3147">
        <v>87.42</v>
      </c>
    </row>
    <row r="3148" spans="1:5">
      <c r="A3148" s="193" t="s">
        <v>28483</v>
      </c>
      <c r="B3148" s="198" t="s">
        <v>6535</v>
      </c>
      <c r="C3148" s="198">
        <v>45099</v>
      </c>
      <c r="D3148" t="s">
        <v>38373</v>
      </c>
      <c r="E3148">
        <v>10.88</v>
      </c>
    </row>
    <row r="3149" spans="1:5">
      <c r="A3149" s="193" t="s">
        <v>27849</v>
      </c>
      <c r="B3149" s="198" t="s">
        <v>6112</v>
      </c>
      <c r="C3149" s="198">
        <v>45099</v>
      </c>
      <c r="D3149" t="s">
        <v>38376</v>
      </c>
      <c r="E3149">
        <v>65.2</v>
      </c>
    </row>
    <row r="3150" spans="1:5">
      <c r="A3150" s="193" t="s">
        <v>28484</v>
      </c>
      <c r="B3150" s="198" t="s">
        <v>6536</v>
      </c>
      <c r="C3150" s="198">
        <v>45099</v>
      </c>
      <c r="D3150" t="s">
        <v>38373</v>
      </c>
      <c r="E3150">
        <v>8.4</v>
      </c>
    </row>
    <row r="3151" spans="1:5">
      <c r="A3151" s="193" t="s">
        <v>28486</v>
      </c>
      <c r="B3151" s="198" t="s">
        <v>6539</v>
      </c>
      <c r="C3151" s="198">
        <v>45099</v>
      </c>
      <c r="D3151" t="s">
        <v>38373</v>
      </c>
      <c r="E3151">
        <v>44.5</v>
      </c>
    </row>
    <row r="3152" spans="1:5">
      <c r="A3152" s="193" t="s">
        <v>27839</v>
      </c>
      <c r="B3152" s="198" t="s">
        <v>6113</v>
      </c>
      <c r="C3152" s="198">
        <v>45099</v>
      </c>
      <c r="D3152" t="s">
        <v>38376</v>
      </c>
      <c r="E3152">
        <v>7.99</v>
      </c>
    </row>
    <row r="3153" spans="1:5">
      <c r="A3153" s="193" t="s">
        <v>27842</v>
      </c>
      <c r="B3153" s="198" t="s">
        <v>5375</v>
      </c>
      <c r="C3153" s="198">
        <v>45099</v>
      </c>
      <c r="D3153" t="s">
        <v>38376</v>
      </c>
      <c r="E3153">
        <v>235.32</v>
      </c>
    </row>
    <row r="3154" spans="1:5">
      <c r="A3154" s="193" t="s">
        <v>27833</v>
      </c>
      <c r="B3154" s="198" t="s">
        <v>18191</v>
      </c>
      <c r="C3154" s="198">
        <v>45099</v>
      </c>
      <c r="D3154" t="s">
        <v>38376</v>
      </c>
      <c r="E3154">
        <v>0.67</v>
      </c>
    </row>
    <row r="3155" spans="1:5">
      <c r="A3155" s="193" t="s">
        <v>28832</v>
      </c>
      <c r="B3155" s="198" t="s">
        <v>7838</v>
      </c>
      <c r="C3155" s="198">
        <v>45099</v>
      </c>
      <c r="D3155" t="s">
        <v>38373</v>
      </c>
      <c r="E3155">
        <v>4.93</v>
      </c>
    </row>
    <row r="3156" spans="1:5">
      <c r="A3156" s="193" t="s">
        <v>28488</v>
      </c>
      <c r="B3156" s="198" t="s">
        <v>7835</v>
      </c>
      <c r="C3156" s="198">
        <v>45099</v>
      </c>
      <c r="D3156" t="s">
        <v>38373</v>
      </c>
      <c r="E3156">
        <v>4.1399999999999997</v>
      </c>
    </row>
    <row r="3157" spans="1:5">
      <c r="A3157" s="193" t="s">
        <v>27850</v>
      </c>
      <c r="B3157" s="198" t="s">
        <v>5521</v>
      </c>
      <c r="C3157" s="198">
        <v>45099</v>
      </c>
      <c r="D3157" t="s">
        <v>38376</v>
      </c>
      <c r="E3157">
        <v>60.65</v>
      </c>
    </row>
    <row r="3158" spans="1:5">
      <c r="A3158" s="193" t="s">
        <v>27841</v>
      </c>
      <c r="B3158" s="198" t="s">
        <v>6246</v>
      </c>
      <c r="C3158" s="198">
        <v>45099</v>
      </c>
      <c r="D3158" t="s">
        <v>38376</v>
      </c>
      <c r="E3158">
        <v>34.9</v>
      </c>
    </row>
    <row r="3159" spans="1:5">
      <c r="A3159" s="193" t="s">
        <v>14170</v>
      </c>
      <c r="B3159" s="198" t="s">
        <v>27440</v>
      </c>
      <c r="C3159" s="198">
        <v>45099</v>
      </c>
      <c r="D3159" t="s">
        <v>38387</v>
      </c>
      <c r="E3159">
        <v>15.68</v>
      </c>
    </row>
    <row r="3160" spans="1:5">
      <c r="A3160" s="193" t="s">
        <v>29185</v>
      </c>
      <c r="B3160" s="198" t="s">
        <v>5391</v>
      </c>
      <c r="C3160" s="198">
        <v>45099</v>
      </c>
      <c r="D3160" t="s">
        <v>38376</v>
      </c>
      <c r="E3160">
        <v>0.64</v>
      </c>
    </row>
    <row r="3161" spans="1:5">
      <c r="A3161" s="193" t="s">
        <v>27843</v>
      </c>
      <c r="B3161" s="198" t="s">
        <v>6394</v>
      </c>
      <c r="C3161" s="198">
        <v>45099</v>
      </c>
      <c r="D3161" t="s">
        <v>38376</v>
      </c>
      <c r="E3161">
        <v>0.64</v>
      </c>
    </row>
    <row r="3162" spans="1:5">
      <c r="A3162" s="193" t="s">
        <v>27950</v>
      </c>
      <c r="B3162" s="198" t="s">
        <v>7852</v>
      </c>
      <c r="C3162" s="198">
        <v>45099</v>
      </c>
      <c r="D3162" t="s">
        <v>38394</v>
      </c>
      <c r="E3162">
        <v>31.02</v>
      </c>
    </row>
    <row r="3163" spans="1:5">
      <c r="A3163" s="193" t="s">
        <v>27844</v>
      </c>
      <c r="B3163" s="198" t="s">
        <v>5452</v>
      </c>
      <c r="C3163" s="198">
        <v>45099</v>
      </c>
      <c r="D3163" t="s">
        <v>38376</v>
      </c>
      <c r="E3163">
        <v>21.25</v>
      </c>
    </row>
    <row r="3164" spans="1:5">
      <c r="A3164" s="193" t="s">
        <v>29182</v>
      </c>
      <c r="B3164" s="198" t="s">
        <v>7223</v>
      </c>
      <c r="C3164" s="198">
        <v>45099</v>
      </c>
      <c r="D3164" t="s">
        <v>38387</v>
      </c>
      <c r="E3164">
        <v>6.77</v>
      </c>
    </row>
    <row r="3165" spans="1:5">
      <c r="A3165" s="193" t="s">
        <v>27830</v>
      </c>
      <c r="B3165" s="198" t="s">
        <v>6421</v>
      </c>
      <c r="C3165" s="198">
        <v>45099</v>
      </c>
      <c r="D3165" t="s">
        <v>38376</v>
      </c>
      <c r="E3165">
        <v>94</v>
      </c>
    </row>
    <row r="3166" spans="1:5">
      <c r="A3166" s="193" t="s">
        <v>22824</v>
      </c>
      <c r="B3166" s="198" t="s">
        <v>5660</v>
      </c>
      <c r="C3166" s="198">
        <v>45099</v>
      </c>
      <c r="D3166" t="s">
        <v>38376</v>
      </c>
      <c r="E3166">
        <v>7.51</v>
      </c>
    </row>
    <row r="3167" spans="1:5">
      <c r="A3167" s="193" t="s">
        <v>27835</v>
      </c>
      <c r="B3167" s="198" t="s">
        <v>5392</v>
      </c>
      <c r="C3167" s="198">
        <v>45099</v>
      </c>
      <c r="D3167" t="s">
        <v>38376</v>
      </c>
      <c r="E3167">
        <v>1</v>
      </c>
    </row>
    <row r="3168" spans="1:5">
      <c r="A3168" s="193" t="s">
        <v>27851</v>
      </c>
      <c r="B3168" s="198" t="s">
        <v>5388</v>
      </c>
      <c r="C3168" s="198">
        <v>45099</v>
      </c>
      <c r="D3168" t="s">
        <v>38376</v>
      </c>
      <c r="E3168">
        <v>6.71</v>
      </c>
    </row>
    <row r="3169" spans="1:5">
      <c r="A3169" s="193" t="s">
        <v>27848</v>
      </c>
      <c r="B3169" s="198" t="s">
        <v>6244</v>
      </c>
      <c r="C3169" s="198">
        <v>45099</v>
      </c>
      <c r="D3169" t="s">
        <v>38376</v>
      </c>
      <c r="E3169">
        <v>3.65</v>
      </c>
    </row>
    <row r="3170" spans="1:5">
      <c r="A3170" s="193" t="s">
        <v>28059</v>
      </c>
      <c r="B3170" s="198" t="s">
        <v>6692</v>
      </c>
      <c r="C3170" s="198">
        <v>45099</v>
      </c>
      <c r="D3170" t="s">
        <v>38407</v>
      </c>
      <c r="E3170">
        <v>0.27</v>
      </c>
    </row>
    <row r="3171" spans="1:5">
      <c r="A3171" s="193" t="s">
        <v>27837</v>
      </c>
      <c r="B3171" s="198" t="s">
        <v>6158</v>
      </c>
      <c r="C3171" s="198">
        <v>45099</v>
      </c>
      <c r="D3171" t="s">
        <v>38376</v>
      </c>
      <c r="E3171">
        <v>134</v>
      </c>
    </row>
    <row r="3172" spans="1:5">
      <c r="A3172" s="193" t="s">
        <v>27832</v>
      </c>
      <c r="B3172" s="198" t="s">
        <v>5926</v>
      </c>
      <c r="C3172" s="198">
        <v>45099</v>
      </c>
      <c r="D3172" t="s">
        <v>38376</v>
      </c>
      <c r="E3172">
        <v>43.92</v>
      </c>
    </row>
    <row r="3173" spans="1:5">
      <c r="A3173" s="193" t="s">
        <v>28130</v>
      </c>
      <c r="B3173" s="198" t="s">
        <v>6723</v>
      </c>
      <c r="C3173" s="198">
        <v>45099</v>
      </c>
      <c r="D3173" t="s">
        <v>38407</v>
      </c>
      <c r="E3173">
        <v>8.17</v>
      </c>
    </row>
    <row r="3174" spans="1:5">
      <c r="A3174" s="193" t="s">
        <v>28082</v>
      </c>
      <c r="B3174" s="198" t="s">
        <v>7475</v>
      </c>
      <c r="C3174" s="198">
        <v>45099</v>
      </c>
      <c r="D3174" t="s">
        <v>38373</v>
      </c>
      <c r="E3174">
        <v>29.69</v>
      </c>
    </row>
    <row r="3175" spans="1:5">
      <c r="A3175" s="193" t="s">
        <v>27840</v>
      </c>
      <c r="B3175" s="198" t="s">
        <v>5922</v>
      </c>
      <c r="C3175" s="198">
        <v>45099</v>
      </c>
      <c r="D3175" t="s">
        <v>38376</v>
      </c>
      <c r="E3175">
        <v>0.37</v>
      </c>
    </row>
    <row r="3176" spans="1:5">
      <c r="A3176" s="193" t="s">
        <v>27834</v>
      </c>
      <c r="B3176" s="198" t="s">
        <v>5921</v>
      </c>
      <c r="C3176" s="198">
        <v>45099</v>
      </c>
      <c r="D3176" t="s">
        <v>38376</v>
      </c>
      <c r="E3176">
        <v>4.8499999999999996</v>
      </c>
    </row>
    <row r="3177" spans="1:5">
      <c r="A3177" s="193" t="s">
        <v>27774</v>
      </c>
      <c r="B3177" s="198" t="s">
        <v>4989</v>
      </c>
      <c r="C3177" s="198">
        <v>45098</v>
      </c>
      <c r="D3177" t="s">
        <v>38388</v>
      </c>
      <c r="E3177">
        <v>10.130000000000001</v>
      </c>
    </row>
    <row r="3178" spans="1:5">
      <c r="A3178" s="193" t="s">
        <v>27932</v>
      </c>
      <c r="B3178" s="198" t="s">
        <v>5028</v>
      </c>
      <c r="C3178" s="198">
        <v>45097</v>
      </c>
      <c r="D3178" t="s">
        <v>38359</v>
      </c>
      <c r="E3178">
        <v>4.49</v>
      </c>
    </row>
    <row r="3179" spans="1:5">
      <c r="A3179" s="193" t="s">
        <v>27795</v>
      </c>
      <c r="B3179" s="198" t="s">
        <v>5030</v>
      </c>
      <c r="C3179" s="198">
        <v>45097</v>
      </c>
      <c r="D3179" t="s">
        <v>38359</v>
      </c>
      <c r="E3179">
        <v>16.059999999999999</v>
      </c>
    </row>
    <row r="3180" spans="1:5">
      <c r="A3180" s="193" t="s">
        <v>28539</v>
      </c>
      <c r="B3180" s="198" t="s">
        <v>6034</v>
      </c>
      <c r="C3180" s="198">
        <v>45097</v>
      </c>
      <c r="D3180" t="s">
        <v>38400</v>
      </c>
      <c r="E3180">
        <v>21.8</v>
      </c>
    </row>
    <row r="3181" spans="1:5">
      <c r="A3181" s="193" t="s">
        <v>28185</v>
      </c>
      <c r="B3181" s="198" t="s">
        <v>6213</v>
      </c>
      <c r="C3181" s="198">
        <v>45097</v>
      </c>
      <c r="D3181" t="s">
        <v>38400</v>
      </c>
      <c r="E3181">
        <v>74.59</v>
      </c>
    </row>
    <row r="3182" spans="1:5">
      <c r="A3182" s="193" t="s">
        <v>27806</v>
      </c>
      <c r="B3182" s="198" t="s">
        <v>5002</v>
      </c>
      <c r="C3182" s="198">
        <v>45097</v>
      </c>
      <c r="D3182" t="s">
        <v>38359</v>
      </c>
      <c r="E3182">
        <v>7.39</v>
      </c>
    </row>
    <row r="3183" spans="1:5">
      <c r="A3183" s="193" t="s">
        <v>28079</v>
      </c>
      <c r="B3183" s="198" t="s">
        <v>5055</v>
      </c>
      <c r="C3183" s="198">
        <v>45096</v>
      </c>
      <c r="D3183" t="s">
        <v>38497</v>
      </c>
      <c r="E3183">
        <v>175</v>
      </c>
    </row>
    <row r="3184" spans="1:5">
      <c r="A3184" s="193" t="s">
        <v>27875</v>
      </c>
      <c r="B3184" s="198" t="s">
        <v>18188</v>
      </c>
      <c r="C3184" s="198">
        <v>45096</v>
      </c>
      <c r="D3184" t="s">
        <v>38381</v>
      </c>
      <c r="E3184">
        <v>35.53</v>
      </c>
    </row>
    <row r="3185" spans="1:5">
      <c r="A3185" s="193" t="s">
        <v>28083</v>
      </c>
      <c r="B3185" s="198" t="s">
        <v>5918</v>
      </c>
      <c r="C3185" s="198">
        <v>45096</v>
      </c>
      <c r="D3185" t="s">
        <v>38399</v>
      </c>
      <c r="E3185">
        <v>8.7200000000000006</v>
      </c>
    </row>
    <row r="3186" spans="1:5">
      <c r="A3186" s="193" t="s">
        <v>28860</v>
      </c>
      <c r="B3186" s="198" t="s">
        <v>27488</v>
      </c>
      <c r="C3186" s="198">
        <v>45093</v>
      </c>
      <c r="D3186" t="s">
        <v>38368</v>
      </c>
      <c r="E3186">
        <v>251</v>
      </c>
    </row>
    <row r="3187" spans="1:5">
      <c r="A3187" s="193" t="s">
        <v>15616</v>
      </c>
      <c r="B3187" s="198" t="s">
        <v>5053</v>
      </c>
      <c r="C3187" s="198">
        <v>45093</v>
      </c>
      <c r="D3187" t="s">
        <v>38368</v>
      </c>
      <c r="E3187">
        <v>5.22</v>
      </c>
    </row>
    <row r="3188" spans="1:5">
      <c r="A3188" s="193" t="s">
        <v>27809</v>
      </c>
      <c r="B3188" s="198" t="s">
        <v>5046</v>
      </c>
      <c r="C3188" s="198">
        <v>45093</v>
      </c>
      <c r="D3188" t="s">
        <v>38368</v>
      </c>
      <c r="E3188">
        <v>33.9</v>
      </c>
    </row>
    <row r="3189" spans="1:5">
      <c r="A3189" s="193" t="s">
        <v>27804</v>
      </c>
      <c r="B3189" s="198" t="s">
        <v>5036</v>
      </c>
      <c r="C3189" s="198">
        <v>45093</v>
      </c>
      <c r="D3189" t="s">
        <v>38368</v>
      </c>
      <c r="E3189">
        <v>34.9</v>
      </c>
    </row>
    <row r="3190" spans="1:5">
      <c r="A3190" s="193" t="s">
        <v>27811</v>
      </c>
      <c r="B3190" s="198" t="s">
        <v>5044</v>
      </c>
      <c r="C3190" s="198">
        <v>45093</v>
      </c>
      <c r="D3190" t="s">
        <v>38368</v>
      </c>
      <c r="E3190">
        <v>6.35</v>
      </c>
    </row>
    <row r="3191" spans="1:5">
      <c r="A3191" s="193" t="s">
        <v>27810</v>
      </c>
      <c r="B3191" s="198" t="s">
        <v>5045</v>
      </c>
      <c r="C3191" s="198">
        <v>45093</v>
      </c>
      <c r="D3191" t="s">
        <v>38368</v>
      </c>
      <c r="E3191">
        <v>31.18</v>
      </c>
    </row>
    <row r="3192" spans="1:5">
      <c r="A3192" s="193" t="s">
        <v>27810</v>
      </c>
      <c r="B3192" s="198" t="s">
        <v>5045</v>
      </c>
      <c r="C3192" s="198">
        <v>45093</v>
      </c>
      <c r="D3192" t="s">
        <v>38368</v>
      </c>
      <c r="E3192">
        <v>9.4</v>
      </c>
    </row>
    <row r="3193" spans="1:5">
      <c r="A3193" s="193" t="s">
        <v>27809</v>
      </c>
      <c r="B3193" s="198" t="s">
        <v>5046</v>
      </c>
      <c r="C3193" s="198">
        <v>45093</v>
      </c>
      <c r="D3193" t="s">
        <v>38368</v>
      </c>
      <c r="E3193">
        <v>17.5</v>
      </c>
    </row>
    <row r="3194" spans="1:5">
      <c r="A3194" s="193" t="s">
        <v>28747</v>
      </c>
      <c r="B3194" s="198" t="s">
        <v>4981</v>
      </c>
      <c r="C3194" s="198">
        <v>45093</v>
      </c>
      <c r="D3194" t="s">
        <v>38368</v>
      </c>
      <c r="E3194">
        <v>9.98</v>
      </c>
    </row>
    <row r="3195" spans="1:5">
      <c r="A3195" s="193" t="s">
        <v>27805</v>
      </c>
      <c r="B3195" s="198" t="s">
        <v>5008</v>
      </c>
      <c r="C3195" s="198">
        <v>45093</v>
      </c>
      <c r="D3195" t="s">
        <v>38368</v>
      </c>
      <c r="E3195">
        <v>0.56000000000000005</v>
      </c>
    </row>
    <row r="3196" spans="1:5">
      <c r="A3196" s="193" t="s">
        <v>29195</v>
      </c>
      <c r="B3196" s="198" t="s">
        <v>8765</v>
      </c>
      <c r="C3196" s="198">
        <v>45092</v>
      </c>
      <c r="D3196" t="s">
        <v>38444</v>
      </c>
      <c r="E3196">
        <v>9.14</v>
      </c>
    </row>
    <row r="3197" spans="1:5">
      <c r="A3197" s="193" t="s">
        <v>28972</v>
      </c>
      <c r="B3197" s="198" t="s">
        <v>10433</v>
      </c>
      <c r="C3197" s="198">
        <v>45092</v>
      </c>
      <c r="D3197" t="s">
        <v>38388</v>
      </c>
      <c r="E3197">
        <v>20.21</v>
      </c>
    </row>
    <row r="3198" spans="1:5">
      <c r="A3198" s="193" t="s">
        <v>29193</v>
      </c>
      <c r="B3198" s="198" t="s">
        <v>10899</v>
      </c>
      <c r="C3198" s="198">
        <v>45092</v>
      </c>
      <c r="D3198" t="s">
        <v>38444</v>
      </c>
      <c r="E3198">
        <v>18.559999999999999</v>
      </c>
    </row>
    <row r="3199" spans="1:5">
      <c r="A3199" s="193" t="s">
        <v>29194</v>
      </c>
      <c r="B3199" s="198" t="s">
        <v>8267</v>
      </c>
      <c r="C3199" s="198">
        <v>45092</v>
      </c>
      <c r="D3199" t="s">
        <v>38444</v>
      </c>
      <c r="E3199">
        <v>3.64</v>
      </c>
    </row>
    <row r="3200" spans="1:5">
      <c r="A3200" s="193" t="s">
        <v>28296</v>
      </c>
      <c r="B3200" s="198" t="s">
        <v>8340</v>
      </c>
      <c r="C3200" s="198">
        <v>45092</v>
      </c>
      <c r="D3200" t="s">
        <v>38388</v>
      </c>
      <c r="E3200">
        <v>69.12</v>
      </c>
    </row>
    <row r="3201" spans="1:5">
      <c r="A3201" s="193" t="s">
        <v>29196</v>
      </c>
      <c r="B3201" s="198" t="s">
        <v>11279</v>
      </c>
      <c r="C3201" s="198">
        <v>45092</v>
      </c>
      <c r="D3201" t="s">
        <v>38444</v>
      </c>
      <c r="E3201">
        <v>40.33</v>
      </c>
    </row>
    <row r="3202" spans="1:5">
      <c r="A3202" s="193" t="s">
        <v>28074</v>
      </c>
      <c r="B3202" s="198" t="s">
        <v>8415</v>
      </c>
      <c r="C3202" s="198">
        <v>45092</v>
      </c>
      <c r="D3202" t="s">
        <v>38400</v>
      </c>
      <c r="E3202">
        <v>8.31</v>
      </c>
    </row>
    <row r="3203" spans="1:5">
      <c r="A3203" s="193" t="s">
        <v>26864</v>
      </c>
      <c r="B3203" s="198" t="s">
        <v>8662</v>
      </c>
      <c r="C3203" s="198">
        <v>45092</v>
      </c>
      <c r="D3203" t="s">
        <v>38388</v>
      </c>
      <c r="E3203">
        <v>2.89</v>
      </c>
    </row>
    <row r="3204" spans="1:5">
      <c r="A3204" s="193" t="s">
        <v>27870</v>
      </c>
      <c r="B3204" s="198" t="s">
        <v>6134</v>
      </c>
      <c r="C3204" s="198">
        <v>45092</v>
      </c>
      <c r="D3204" t="s">
        <v>38525</v>
      </c>
      <c r="E3204">
        <v>7.8</v>
      </c>
    </row>
    <row r="3205" spans="1:5">
      <c r="A3205" s="193" t="s">
        <v>28641</v>
      </c>
      <c r="B3205" s="198" t="s">
        <v>7755</v>
      </c>
      <c r="C3205" s="198">
        <v>45092</v>
      </c>
      <c r="D3205" t="s">
        <v>38444</v>
      </c>
      <c r="E3205">
        <v>0.68</v>
      </c>
    </row>
    <row r="3206" spans="1:5">
      <c r="A3206" s="193" t="s">
        <v>28541</v>
      </c>
      <c r="B3206" s="198" t="s">
        <v>6313</v>
      </c>
      <c r="C3206" s="198">
        <v>45092</v>
      </c>
      <c r="D3206" t="s">
        <v>38400</v>
      </c>
      <c r="E3206">
        <v>1</v>
      </c>
    </row>
    <row r="3207" spans="1:5">
      <c r="A3207" s="193" t="s">
        <v>28649</v>
      </c>
      <c r="B3207" s="198" t="s">
        <v>7756</v>
      </c>
      <c r="C3207" s="198">
        <v>45092</v>
      </c>
      <c r="D3207" t="s">
        <v>38444</v>
      </c>
      <c r="E3207">
        <v>8.75</v>
      </c>
    </row>
    <row r="3208" spans="1:5">
      <c r="A3208" s="193" t="s">
        <v>28210</v>
      </c>
      <c r="B3208" s="198" t="s">
        <v>6073</v>
      </c>
      <c r="C3208" s="198">
        <v>45092</v>
      </c>
      <c r="D3208" t="s">
        <v>38388</v>
      </c>
      <c r="E3208">
        <v>37.9</v>
      </c>
    </row>
    <row r="3209" spans="1:5">
      <c r="A3209" s="193" t="s">
        <v>17813</v>
      </c>
      <c r="B3209" s="198" t="s">
        <v>5540</v>
      </c>
      <c r="C3209" s="198">
        <v>45092</v>
      </c>
      <c r="D3209" t="s">
        <v>38400</v>
      </c>
      <c r="E3209">
        <v>134.4</v>
      </c>
    </row>
    <row r="3210" spans="1:5">
      <c r="A3210" s="193" t="s">
        <v>29189</v>
      </c>
      <c r="B3210" s="198" t="s">
        <v>6053</v>
      </c>
      <c r="C3210" s="198">
        <v>45092</v>
      </c>
      <c r="D3210" t="s">
        <v>38525</v>
      </c>
      <c r="E3210">
        <v>0.6</v>
      </c>
    </row>
    <row r="3211" spans="1:5">
      <c r="A3211" s="193" t="s">
        <v>29192</v>
      </c>
      <c r="B3211" s="198" t="s">
        <v>6735</v>
      </c>
      <c r="C3211" s="198">
        <v>45092</v>
      </c>
      <c r="D3211" t="s">
        <v>38444</v>
      </c>
      <c r="E3211">
        <v>16.34</v>
      </c>
    </row>
    <row r="3212" spans="1:5">
      <c r="A3212" s="193" t="s">
        <v>28542</v>
      </c>
      <c r="B3212" s="198" t="s">
        <v>6391</v>
      </c>
      <c r="C3212" s="198">
        <v>45092</v>
      </c>
      <c r="D3212" t="s">
        <v>38400</v>
      </c>
      <c r="E3212">
        <v>6.3</v>
      </c>
    </row>
    <row r="3213" spans="1:5">
      <c r="A3213" s="193" t="s">
        <v>28292</v>
      </c>
      <c r="B3213" s="198" t="s">
        <v>6057</v>
      </c>
      <c r="C3213" s="198">
        <v>45092</v>
      </c>
      <c r="D3213" t="s">
        <v>38525</v>
      </c>
      <c r="E3213">
        <v>14.13</v>
      </c>
    </row>
    <row r="3214" spans="1:5">
      <c r="A3214" s="193" t="s">
        <v>27929</v>
      </c>
      <c r="B3214" s="198" t="s">
        <v>5487</v>
      </c>
      <c r="C3214" s="198">
        <v>45092</v>
      </c>
      <c r="D3214" t="s">
        <v>38525</v>
      </c>
      <c r="E3214">
        <v>6.5</v>
      </c>
    </row>
    <row r="3215" spans="1:5">
      <c r="A3215" s="193" t="s">
        <v>29190</v>
      </c>
      <c r="B3215" s="198" t="s">
        <v>6737</v>
      </c>
      <c r="C3215" s="198">
        <v>45092</v>
      </c>
      <c r="D3215" t="s">
        <v>38444</v>
      </c>
      <c r="E3215">
        <v>41.58</v>
      </c>
    </row>
    <row r="3216" spans="1:5">
      <c r="A3216" s="193" t="s">
        <v>27868</v>
      </c>
      <c r="B3216" s="198" t="s">
        <v>6056</v>
      </c>
      <c r="C3216" s="198">
        <v>45092</v>
      </c>
      <c r="D3216" t="s">
        <v>38525</v>
      </c>
      <c r="E3216">
        <v>90.16</v>
      </c>
    </row>
    <row r="3217" spans="1:5">
      <c r="A3217" s="193" t="s">
        <v>29191</v>
      </c>
      <c r="B3217" s="198" t="s">
        <v>6736</v>
      </c>
      <c r="C3217" s="198">
        <v>45092</v>
      </c>
      <c r="D3217" t="s">
        <v>38444</v>
      </c>
      <c r="E3217">
        <v>0.65</v>
      </c>
    </row>
    <row r="3218" spans="1:5">
      <c r="A3218" s="193" t="s">
        <v>28219</v>
      </c>
      <c r="B3218" s="198" t="s">
        <v>6055</v>
      </c>
      <c r="C3218" s="198">
        <v>45092</v>
      </c>
      <c r="D3218" t="s">
        <v>38525</v>
      </c>
      <c r="E3218">
        <v>29.83</v>
      </c>
    </row>
    <row r="3219" spans="1:5">
      <c r="A3219" s="193" t="s">
        <v>28340</v>
      </c>
      <c r="B3219" s="198" t="s">
        <v>6739</v>
      </c>
      <c r="C3219" s="198">
        <v>45092</v>
      </c>
      <c r="D3219" t="s">
        <v>38444</v>
      </c>
      <c r="E3219">
        <v>18.53</v>
      </c>
    </row>
    <row r="3220" spans="1:5">
      <c r="A3220" s="193" t="s">
        <v>27854</v>
      </c>
      <c r="B3220" s="198" t="s">
        <v>5396</v>
      </c>
      <c r="C3220" s="198">
        <v>45092</v>
      </c>
      <c r="D3220" t="s">
        <v>38388</v>
      </c>
      <c r="E3220">
        <v>0.65</v>
      </c>
    </row>
    <row r="3221" spans="1:5">
      <c r="A3221" s="193" t="s">
        <v>28648</v>
      </c>
      <c r="B3221" s="198" t="s">
        <v>7834</v>
      </c>
      <c r="C3221" s="198">
        <v>45092</v>
      </c>
      <c r="D3221" t="s">
        <v>38444</v>
      </c>
      <c r="E3221">
        <v>34.5</v>
      </c>
    </row>
    <row r="3222" spans="1:5">
      <c r="A3222" s="193" t="s">
        <v>28529</v>
      </c>
      <c r="B3222" s="198" t="s">
        <v>6395</v>
      </c>
      <c r="C3222" s="198">
        <v>45092</v>
      </c>
      <c r="D3222" t="s">
        <v>38400</v>
      </c>
      <c r="E3222">
        <v>0.53</v>
      </c>
    </row>
    <row r="3223" spans="1:5">
      <c r="A3223" s="193" t="s">
        <v>28014</v>
      </c>
      <c r="B3223" s="198" t="s">
        <v>6216</v>
      </c>
      <c r="C3223" s="198">
        <v>45092</v>
      </c>
      <c r="D3223" t="s">
        <v>38400</v>
      </c>
      <c r="E3223">
        <v>0.89</v>
      </c>
    </row>
    <row r="3224" spans="1:5">
      <c r="A3224" s="193" t="s">
        <v>29077</v>
      </c>
      <c r="B3224" s="198" t="s">
        <v>5914</v>
      </c>
      <c r="C3224" s="198">
        <v>45092</v>
      </c>
      <c r="D3224" t="s">
        <v>38400</v>
      </c>
      <c r="E3224">
        <v>34.9</v>
      </c>
    </row>
    <row r="3225" spans="1:5">
      <c r="A3225" s="193" t="s">
        <v>28315</v>
      </c>
      <c r="B3225" s="198" t="s">
        <v>5840</v>
      </c>
      <c r="C3225" s="198">
        <v>45092</v>
      </c>
      <c r="D3225" t="s">
        <v>38388</v>
      </c>
      <c r="E3225">
        <v>15.57</v>
      </c>
    </row>
    <row r="3226" spans="1:5">
      <c r="A3226" s="193" t="s">
        <v>28538</v>
      </c>
      <c r="B3226" s="198" t="s">
        <v>5967</v>
      </c>
      <c r="C3226" s="198">
        <v>45092</v>
      </c>
      <c r="D3226" t="s">
        <v>38400</v>
      </c>
      <c r="E3226">
        <v>9.6999999999999993</v>
      </c>
    </row>
    <row r="3227" spans="1:5">
      <c r="A3227" s="193" t="s">
        <v>27790</v>
      </c>
      <c r="B3227" s="198" t="s">
        <v>5032</v>
      </c>
      <c r="C3227" s="198">
        <v>45092</v>
      </c>
      <c r="D3227" t="s">
        <v>38359</v>
      </c>
      <c r="E3227">
        <v>179.51</v>
      </c>
    </row>
    <row r="3228" spans="1:5">
      <c r="A3228" s="193" t="s">
        <v>28222</v>
      </c>
      <c r="B3228" s="198" t="s">
        <v>6210</v>
      </c>
      <c r="C3228" s="198">
        <v>45092</v>
      </c>
      <c r="D3228" t="s">
        <v>38388</v>
      </c>
      <c r="E3228">
        <v>42</v>
      </c>
    </row>
    <row r="3229" spans="1:5">
      <c r="A3229" s="193" t="s">
        <v>27993</v>
      </c>
      <c r="B3229" s="198" t="s">
        <v>5340</v>
      </c>
      <c r="C3229" s="198">
        <v>45092</v>
      </c>
      <c r="D3229" t="s">
        <v>38400</v>
      </c>
      <c r="E3229">
        <v>7.46</v>
      </c>
    </row>
    <row r="3230" spans="1:5">
      <c r="A3230" s="193" t="s">
        <v>28533</v>
      </c>
      <c r="B3230" s="198" t="s">
        <v>5344</v>
      </c>
      <c r="C3230" s="198">
        <v>45092</v>
      </c>
      <c r="D3230" t="s">
        <v>38400</v>
      </c>
      <c r="E3230">
        <v>16.8</v>
      </c>
    </row>
    <row r="3231" spans="1:5">
      <c r="A3231" s="193" t="s">
        <v>28345</v>
      </c>
      <c r="B3231" s="198" t="s">
        <v>7288</v>
      </c>
      <c r="C3231" s="198">
        <v>45092</v>
      </c>
      <c r="D3231" t="s">
        <v>38444</v>
      </c>
      <c r="E3231">
        <v>7.06</v>
      </c>
    </row>
    <row r="3232" spans="1:5">
      <c r="A3232" s="193" t="s">
        <v>28959</v>
      </c>
      <c r="B3232" s="198" t="s">
        <v>5292</v>
      </c>
      <c r="C3232" s="198">
        <v>45092</v>
      </c>
      <c r="D3232" t="s">
        <v>38525</v>
      </c>
      <c r="E3232">
        <v>14.39</v>
      </c>
    </row>
    <row r="3233" spans="1:5">
      <c r="A3233" s="193" t="s">
        <v>28185</v>
      </c>
      <c r="B3233" s="198" t="s">
        <v>6213</v>
      </c>
      <c r="C3233" s="198">
        <v>45092</v>
      </c>
      <c r="D3233" t="s">
        <v>38400</v>
      </c>
      <c r="E3233">
        <v>0.52</v>
      </c>
    </row>
    <row r="3234" spans="1:5">
      <c r="A3234" s="193" t="s">
        <v>27864</v>
      </c>
      <c r="B3234" s="198" t="s">
        <v>5281</v>
      </c>
      <c r="C3234" s="198">
        <v>45092</v>
      </c>
      <c r="D3234" t="s">
        <v>38525</v>
      </c>
      <c r="E3234">
        <v>9.5</v>
      </c>
    </row>
    <row r="3235" spans="1:5">
      <c r="A3235" s="193" t="s">
        <v>28447</v>
      </c>
      <c r="B3235" s="198" t="s">
        <v>6423</v>
      </c>
      <c r="C3235" s="198">
        <v>45092</v>
      </c>
      <c r="D3235" t="s">
        <v>38388</v>
      </c>
      <c r="E3235">
        <v>0.59</v>
      </c>
    </row>
    <row r="3236" spans="1:5">
      <c r="A3236" s="193" t="s">
        <v>12986</v>
      </c>
      <c r="B3236" s="198" t="s">
        <v>5355</v>
      </c>
      <c r="C3236" s="198">
        <v>45092</v>
      </c>
      <c r="D3236" t="s">
        <v>38400</v>
      </c>
      <c r="E3236">
        <v>9.27</v>
      </c>
    </row>
    <row r="3237" spans="1:5">
      <c r="A3237" s="193" t="s">
        <v>27852</v>
      </c>
      <c r="B3237" s="198" t="s">
        <v>5273</v>
      </c>
      <c r="C3237" s="198">
        <v>45092</v>
      </c>
      <c r="D3237" t="s">
        <v>38388</v>
      </c>
      <c r="E3237">
        <v>0.63</v>
      </c>
    </row>
    <row r="3238" spans="1:5">
      <c r="A3238" s="193" t="s">
        <v>27879</v>
      </c>
      <c r="B3238" s="198" t="s">
        <v>5363</v>
      </c>
      <c r="C3238" s="198">
        <v>45092</v>
      </c>
      <c r="D3238" t="s">
        <v>38388</v>
      </c>
      <c r="E3238">
        <v>16.25</v>
      </c>
    </row>
    <row r="3239" spans="1:5">
      <c r="A3239" s="193" t="s">
        <v>28071</v>
      </c>
      <c r="B3239" s="198" t="s">
        <v>6309</v>
      </c>
      <c r="C3239" s="198">
        <v>45092</v>
      </c>
      <c r="D3239" t="s">
        <v>38400</v>
      </c>
      <c r="E3239">
        <v>0.43</v>
      </c>
    </row>
    <row r="3240" spans="1:5">
      <c r="A3240" s="193" t="s">
        <v>28085</v>
      </c>
      <c r="B3240" s="198" t="s">
        <v>5025</v>
      </c>
      <c r="C3240" s="198">
        <v>45092</v>
      </c>
      <c r="D3240" t="s">
        <v>38359</v>
      </c>
      <c r="E3240">
        <v>19.95</v>
      </c>
    </row>
    <row r="3241" spans="1:5">
      <c r="A3241" s="193" t="s">
        <v>28018</v>
      </c>
      <c r="B3241" s="198" t="s">
        <v>6310</v>
      </c>
      <c r="C3241" s="198">
        <v>45092</v>
      </c>
      <c r="D3241" t="s">
        <v>38400</v>
      </c>
      <c r="E3241">
        <v>0.78</v>
      </c>
    </row>
    <row r="3242" spans="1:5">
      <c r="A3242" s="193" t="s">
        <v>27865</v>
      </c>
      <c r="B3242" s="198" t="s">
        <v>6425</v>
      </c>
      <c r="C3242" s="198">
        <v>45092</v>
      </c>
      <c r="D3242" t="s">
        <v>38388</v>
      </c>
      <c r="E3242">
        <v>205.98</v>
      </c>
    </row>
    <row r="3243" spans="1:5">
      <c r="A3243" s="193" t="s">
        <v>27932</v>
      </c>
      <c r="B3243" s="198" t="s">
        <v>5028</v>
      </c>
      <c r="C3243" s="198">
        <v>45092</v>
      </c>
      <c r="D3243" t="s">
        <v>38359</v>
      </c>
      <c r="E3243">
        <v>36.53</v>
      </c>
    </row>
    <row r="3244" spans="1:5">
      <c r="A3244" s="193" t="s">
        <v>28974</v>
      </c>
      <c r="B3244" s="198" t="s">
        <v>5272</v>
      </c>
      <c r="C3244" s="198">
        <v>45092</v>
      </c>
      <c r="D3244" t="s">
        <v>38525</v>
      </c>
      <c r="E3244">
        <v>0.56999999999999995</v>
      </c>
    </row>
    <row r="3245" spans="1:5">
      <c r="A3245" s="193" t="s">
        <v>28643</v>
      </c>
      <c r="B3245" s="198" t="s">
        <v>7462</v>
      </c>
      <c r="C3245" s="198">
        <v>45092</v>
      </c>
      <c r="D3245" t="s">
        <v>38444</v>
      </c>
      <c r="E3245">
        <v>30</v>
      </c>
    </row>
    <row r="3246" spans="1:5">
      <c r="A3246" s="193" t="s">
        <v>27867</v>
      </c>
      <c r="B3246" s="198" t="s">
        <v>5310</v>
      </c>
      <c r="C3246" s="198">
        <v>45092</v>
      </c>
      <c r="D3246" t="s">
        <v>38525</v>
      </c>
      <c r="E3246">
        <v>240.95</v>
      </c>
    </row>
    <row r="3247" spans="1:5">
      <c r="A3247" s="193" t="s">
        <v>28263</v>
      </c>
      <c r="B3247" s="198" t="s">
        <v>10913</v>
      </c>
      <c r="C3247" s="198">
        <v>45090</v>
      </c>
      <c r="D3247" t="s">
        <v>38435</v>
      </c>
      <c r="E3247">
        <v>25.91</v>
      </c>
    </row>
    <row r="3248" spans="1:5">
      <c r="A3248" s="193" t="s">
        <v>28266</v>
      </c>
      <c r="B3248" s="198" t="s">
        <v>8818</v>
      </c>
      <c r="C3248" s="198">
        <v>45090</v>
      </c>
      <c r="D3248" t="s">
        <v>38435</v>
      </c>
      <c r="E3248">
        <v>20.11</v>
      </c>
    </row>
    <row r="3249" spans="1:5">
      <c r="A3249" s="193" t="s">
        <v>29113</v>
      </c>
      <c r="B3249" s="198" t="s">
        <v>27514</v>
      </c>
      <c r="C3249" s="198">
        <v>45090</v>
      </c>
      <c r="D3249" t="s">
        <v>38359</v>
      </c>
      <c r="E3249">
        <v>34.53</v>
      </c>
    </row>
    <row r="3250" spans="1:5">
      <c r="A3250" s="193" t="s">
        <v>28260</v>
      </c>
      <c r="B3250" s="198" t="s">
        <v>8814</v>
      </c>
      <c r="C3250" s="198">
        <v>45090</v>
      </c>
      <c r="D3250" t="s">
        <v>38435</v>
      </c>
      <c r="E3250">
        <v>1.41</v>
      </c>
    </row>
    <row r="3251" spans="1:5">
      <c r="A3251" s="193" t="s">
        <v>28262</v>
      </c>
      <c r="B3251" s="198" t="s">
        <v>8816</v>
      </c>
      <c r="C3251" s="198">
        <v>45090</v>
      </c>
      <c r="D3251" t="s">
        <v>38435</v>
      </c>
      <c r="E3251">
        <v>34.9</v>
      </c>
    </row>
    <row r="3252" spans="1:5">
      <c r="A3252" s="193" t="s">
        <v>15616</v>
      </c>
      <c r="B3252" s="198" t="s">
        <v>5053</v>
      </c>
      <c r="C3252" s="198">
        <v>45090</v>
      </c>
      <c r="D3252" t="s">
        <v>38359</v>
      </c>
      <c r="E3252">
        <v>10.44</v>
      </c>
    </row>
    <row r="3253" spans="1:5">
      <c r="A3253" s="193" t="s">
        <v>29197</v>
      </c>
      <c r="B3253" s="198" t="s">
        <v>6492</v>
      </c>
      <c r="C3253" s="198">
        <v>45090</v>
      </c>
      <c r="D3253" t="s">
        <v>38519</v>
      </c>
      <c r="E3253">
        <v>0.59</v>
      </c>
    </row>
    <row r="3254" spans="1:5">
      <c r="A3254" s="193" t="s">
        <v>29198</v>
      </c>
      <c r="B3254" s="198" t="s">
        <v>7158</v>
      </c>
      <c r="C3254" s="198">
        <v>45090</v>
      </c>
      <c r="D3254" t="s">
        <v>38519</v>
      </c>
      <c r="E3254">
        <v>10.6</v>
      </c>
    </row>
    <row r="3255" spans="1:5">
      <c r="A3255" s="193" t="s">
        <v>27806</v>
      </c>
      <c r="B3255" s="198" t="s">
        <v>5002</v>
      </c>
      <c r="C3255" s="198">
        <v>45090</v>
      </c>
      <c r="D3255" t="s">
        <v>38359</v>
      </c>
      <c r="E3255">
        <v>0.41</v>
      </c>
    </row>
    <row r="3256" spans="1:5">
      <c r="A3256" s="193" t="s">
        <v>27811</v>
      </c>
      <c r="B3256" s="198" t="s">
        <v>5044</v>
      </c>
      <c r="C3256" s="198">
        <v>45090</v>
      </c>
      <c r="D3256" t="s">
        <v>38368</v>
      </c>
      <c r="E3256">
        <v>10.08</v>
      </c>
    </row>
    <row r="3257" spans="1:5">
      <c r="A3257" s="193" t="s">
        <v>27804</v>
      </c>
      <c r="B3257" s="198" t="s">
        <v>5036</v>
      </c>
      <c r="C3257" s="198">
        <v>45090</v>
      </c>
      <c r="D3257" t="s">
        <v>38368</v>
      </c>
      <c r="E3257">
        <v>16.75</v>
      </c>
    </row>
    <row r="3258" spans="1:5">
      <c r="A3258" s="193" t="s">
        <v>27931</v>
      </c>
      <c r="B3258" s="198" t="s">
        <v>5016</v>
      </c>
      <c r="C3258" s="198">
        <v>45090</v>
      </c>
      <c r="D3258" t="s">
        <v>38359</v>
      </c>
      <c r="E3258">
        <v>3.15</v>
      </c>
    </row>
    <row r="3259" spans="1:5">
      <c r="A3259" s="193" t="s">
        <v>27790</v>
      </c>
      <c r="B3259" s="198" t="s">
        <v>5032</v>
      </c>
      <c r="C3259" s="198">
        <v>45090</v>
      </c>
      <c r="D3259" t="s">
        <v>38359</v>
      </c>
      <c r="E3259">
        <v>9.94</v>
      </c>
    </row>
    <row r="3260" spans="1:5">
      <c r="A3260" s="193" t="s">
        <v>28925</v>
      </c>
      <c r="B3260" s="198" t="s">
        <v>6498</v>
      </c>
      <c r="C3260" s="198">
        <v>45090</v>
      </c>
      <c r="D3260" t="s">
        <v>38519</v>
      </c>
      <c r="E3260">
        <v>19.440000000000001</v>
      </c>
    </row>
    <row r="3261" spans="1:5">
      <c r="A3261" s="193" t="s">
        <v>29210</v>
      </c>
      <c r="B3261" s="198" t="s">
        <v>11403</v>
      </c>
      <c r="C3261" s="198">
        <v>45088</v>
      </c>
      <c r="D3261" t="s">
        <v>38382</v>
      </c>
      <c r="E3261">
        <v>0.75</v>
      </c>
    </row>
    <row r="3262" spans="1:5">
      <c r="A3262" s="193" t="s">
        <v>29211</v>
      </c>
      <c r="B3262" s="198" t="s">
        <v>8280</v>
      </c>
      <c r="C3262" s="198">
        <v>45088</v>
      </c>
      <c r="D3262" t="s">
        <v>38469</v>
      </c>
      <c r="E3262">
        <v>4.91</v>
      </c>
    </row>
    <row r="3263" spans="1:5">
      <c r="A3263" s="193" t="s">
        <v>28104</v>
      </c>
      <c r="B3263" s="198" t="s">
        <v>9799</v>
      </c>
      <c r="C3263" s="198">
        <v>45088</v>
      </c>
      <c r="D3263" t="s">
        <v>38392</v>
      </c>
      <c r="E3263">
        <v>12.29</v>
      </c>
    </row>
    <row r="3264" spans="1:5">
      <c r="A3264" s="193" t="s">
        <v>28859</v>
      </c>
      <c r="B3264" s="198" t="s">
        <v>10328</v>
      </c>
      <c r="C3264" s="198">
        <v>45088</v>
      </c>
      <c r="D3264" t="s">
        <v>38376</v>
      </c>
      <c r="E3264">
        <v>14.62</v>
      </c>
    </row>
    <row r="3265" spans="1:5">
      <c r="A3265" s="193" t="s">
        <v>27947</v>
      </c>
      <c r="B3265" s="198" t="s">
        <v>10030</v>
      </c>
      <c r="C3265" s="198">
        <v>45088</v>
      </c>
      <c r="D3265" t="s">
        <v>38392</v>
      </c>
      <c r="E3265">
        <v>12.09</v>
      </c>
    </row>
    <row r="3266" spans="1:5">
      <c r="A3266" s="193" t="s">
        <v>28105</v>
      </c>
      <c r="B3266" s="198" t="s">
        <v>9280</v>
      </c>
      <c r="C3266" s="198">
        <v>45088</v>
      </c>
      <c r="D3266" t="s">
        <v>38392</v>
      </c>
      <c r="E3266">
        <v>0.11</v>
      </c>
    </row>
    <row r="3267" spans="1:5">
      <c r="A3267" s="193" t="s">
        <v>29206</v>
      </c>
      <c r="B3267" s="198" t="s">
        <v>11004</v>
      </c>
      <c r="C3267" s="198">
        <v>45088</v>
      </c>
      <c r="D3267" t="s">
        <v>38466</v>
      </c>
      <c r="E3267">
        <v>5.4</v>
      </c>
    </row>
    <row r="3268" spans="1:5">
      <c r="A3268" s="193" t="s">
        <v>27874</v>
      </c>
      <c r="B3268" s="198" t="s">
        <v>10327</v>
      </c>
      <c r="C3268" s="198">
        <v>45088</v>
      </c>
      <c r="D3268" t="s">
        <v>38382</v>
      </c>
      <c r="E3268">
        <v>8.85</v>
      </c>
    </row>
    <row r="3269" spans="1:5">
      <c r="A3269" s="193" t="s">
        <v>27945</v>
      </c>
      <c r="B3269" s="198" t="s">
        <v>9283</v>
      </c>
      <c r="C3269" s="198">
        <v>45088</v>
      </c>
      <c r="D3269" t="s">
        <v>38392</v>
      </c>
      <c r="E3269">
        <v>52.81</v>
      </c>
    </row>
    <row r="3270" spans="1:5">
      <c r="A3270" s="193" t="s">
        <v>27933</v>
      </c>
      <c r="B3270" s="198" t="s">
        <v>9779</v>
      </c>
      <c r="C3270" s="198">
        <v>45088</v>
      </c>
      <c r="D3270" t="s">
        <v>38382</v>
      </c>
      <c r="E3270">
        <v>4.12</v>
      </c>
    </row>
    <row r="3271" spans="1:5">
      <c r="A3271" s="193" t="s">
        <v>27956</v>
      </c>
      <c r="B3271" s="198" t="s">
        <v>9284</v>
      </c>
      <c r="C3271" s="198">
        <v>45088</v>
      </c>
      <c r="D3271" t="s">
        <v>38392</v>
      </c>
      <c r="E3271">
        <v>7.31</v>
      </c>
    </row>
    <row r="3272" spans="1:5">
      <c r="A3272" s="193" t="s">
        <v>28311</v>
      </c>
      <c r="B3272" s="198" t="s">
        <v>9258</v>
      </c>
      <c r="C3272" s="198">
        <v>45088</v>
      </c>
      <c r="D3272" t="s">
        <v>38382</v>
      </c>
      <c r="E3272">
        <v>3.95</v>
      </c>
    </row>
    <row r="3273" spans="1:5">
      <c r="A3273" s="193" t="s">
        <v>27966</v>
      </c>
      <c r="B3273" s="198" t="s">
        <v>9285</v>
      </c>
      <c r="C3273" s="198">
        <v>45088</v>
      </c>
      <c r="D3273" t="s">
        <v>38392</v>
      </c>
      <c r="E3273">
        <v>6.79</v>
      </c>
    </row>
    <row r="3274" spans="1:5">
      <c r="A3274" s="193" t="s">
        <v>28100</v>
      </c>
      <c r="B3274" s="198" t="s">
        <v>11421</v>
      </c>
      <c r="C3274" s="198">
        <v>45088</v>
      </c>
      <c r="D3274" t="s">
        <v>38392</v>
      </c>
      <c r="E3274">
        <v>20.149999999999999</v>
      </c>
    </row>
    <row r="3275" spans="1:5">
      <c r="A3275" s="193" t="s">
        <v>27808</v>
      </c>
      <c r="B3275" s="198" t="s">
        <v>11306</v>
      </c>
      <c r="C3275" s="198">
        <v>45088</v>
      </c>
      <c r="D3275" t="s">
        <v>38359</v>
      </c>
      <c r="E3275">
        <v>22.56</v>
      </c>
    </row>
    <row r="3276" spans="1:5">
      <c r="A3276" s="193" t="s">
        <v>22824</v>
      </c>
      <c r="B3276" s="198" t="s">
        <v>5660</v>
      </c>
      <c r="C3276" s="198">
        <v>45088</v>
      </c>
      <c r="D3276" t="s">
        <v>38376</v>
      </c>
      <c r="E3276">
        <v>15.79</v>
      </c>
    </row>
    <row r="3277" spans="1:5">
      <c r="A3277" s="193" t="s">
        <v>27806</v>
      </c>
      <c r="B3277" s="198" t="s">
        <v>5002</v>
      </c>
      <c r="C3277" s="198">
        <v>45088</v>
      </c>
      <c r="D3277" t="s">
        <v>38359</v>
      </c>
      <c r="E3277">
        <v>18.05</v>
      </c>
    </row>
    <row r="3278" spans="1:5">
      <c r="A3278" s="193" t="s">
        <v>29201</v>
      </c>
      <c r="B3278" s="198" t="s">
        <v>5667</v>
      </c>
      <c r="C3278" s="198">
        <v>45088</v>
      </c>
      <c r="D3278" t="s">
        <v>38538</v>
      </c>
      <c r="E3278">
        <v>17.21</v>
      </c>
    </row>
    <row r="3279" spans="1:5">
      <c r="A3279" s="193" t="s">
        <v>28304</v>
      </c>
      <c r="B3279" s="198" t="s">
        <v>5599</v>
      </c>
      <c r="C3279" s="198">
        <v>45088</v>
      </c>
      <c r="D3279" t="s">
        <v>38382</v>
      </c>
      <c r="E3279">
        <v>12.42</v>
      </c>
    </row>
    <row r="3280" spans="1:5">
      <c r="A3280" s="193" t="s">
        <v>27835</v>
      </c>
      <c r="B3280" s="198" t="s">
        <v>5392</v>
      </c>
      <c r="C3280" s="198">
        <v>45088</v>
      </c>
      <c r="D3280" t="s">
        <v>38376</v>
      </c>
      <c r="E3280">
        <v>3.64</v>
      </c>
    </row>
    <row r="3281" spans="1:5">
      <c r="A3281" s="193" t="s">
        <v>27790</v>
      </c>
      <c r="B3281" s="198" t="s">
        <v>5032</v>
      </c>
      <c r="C3281" s="198">
        <v>45088</v>
      </c>
      <c r="D3281" t="s">
        <v>38359</v>
      </c>
      <c r="E3281">
        <v>0</v>
      </c>
    </row>
    <row r="3282" spans="1:5">
      <c r="A3282" s="193" t="s">
        <v>27835</v>
      </c>
      <c r="B3282" s="198" t="s">
        <v>5392</v>
      </c>
      <c r="C3282" s="198">
        <v>45088</v>
      </c>
      <c r="D3282" t="s">
        <v>38376</v>
      </c>
      <c r="E3282">
        <v>6.5</v>
      </c>
    </row>
    <row r="3283" spans="1:5">
      <c r="A3283" s="193" t="s">
        <v>27790</v>
      </c>
      <c r="B3283" s="198" t="s">
        <v>5032</v>
      </c>
      <c r="C3283" s="198">
        <v>45088</v>
      </c>
      <c r="D3283" t="s">
        <v>38359</v>
      </c>
      <c r="E3283">
        <v>8.9499999999999993</v>
      </c>
    </row>
    <row r="3284" spans="1:5">
      <c r="A3284" s="193" t="s">
        <v>28097</v>
      </c>
      <c r="B3284" s="198" t="s">
        <v>7645</v>
      </c>
      <c r="C3284" s="198">
        <v>45088</v>
      </c>
      <c r="D3284" t="s">
        <v>38392</v>
      </c>
      <c r="E3284">
        <v>6.75</v>
      </c>
    </row>
    <row r="3285" spans="1:5">
      <c r="A3285" s="193" t="s">
        <v>27845</v>
      </c>
      <c r="B3285" s="198" t="s">
        <v>5374</v>
      </c>
      <c r="C3285" s="198">
        <v>45088</v>
      </c>
      <c r="D3285" t="s">
        <v>38376</v>
      </c>
      <c r="E3285">
        <v>14.16</v>
      </c>
    </row>
    <row r="3286" spans="1:5">
      <c r="A3286" s="193" t="s">
        <v>27932</v>
      </c>
      <c r="B3286" s="198" t="s">
        <v>5028</v>
      </c>
      <c r="C3286" s="198">
        <v>45088</v>
      </c>
      <c r="D3286" t="s">
        <v>38359</v>
      </c>
      <c r="E3286">
        <v>4.8499999999999996</v>
      </c>
    </row>
    <row r="3287" spans="1:5">
      <c r="A3287" s="193" t="s">
        <v>27851</v>
      </c>
      <c r="B3287" s="198" t="s">
        <v>5388</v>
      </c>
      <c r="C3287" s="198">
        <v>45088</v>
      </c>
      <c r="D3287" t="s">
        <v>38376</v>
      </c>
      <c r="E3287">
        <v>1.32</v>
      </c>
    </row>
    <row r="3288" spans="1:5">
      <c r="A3288" s="193" t="s">
        <v>26652</v>
      </c>
      <c r="B3288" s="198" t="s">
        <v>5006</v>
      </c>
      <c r="C3288" s="198">
        <v>45088</v>
      </c>
      <c r="D3288" t="s">
        <v>38359</v>
      </c>
      <c r="E3288">
        <v>13.16</v>
      </c>
    </row>
    <row r="3289" spans="1:5">
      <c r="A3289" s="193" t="s">
        <v>27830</v>
      </c>
      <c r="B3289" s="198" t="s">
        <v>6421</v>
      </c>
      <c r="C3289" s="198">
        <v>45088</v>
      </c>
      <c r="D3289" t="s">
        <v>38376</v>
      </c>
      <c r="E3289">
        <v>5.03</v>
      </c>
    </row>
    <row r="3290" spans="1:5">
      <c r="A3290" s="193" t="s">
        <v>27931</v>
      </c>
      <c r="B3290" s="198" t="s">
        <v>5016</v>
      </c>
      <c r="C3290" s="198">
        <v>45088</v>
      </c>
      <c r="D3290" t="s">
        <v>38359</v>
      </c>
      <c r="E3290">
        <v>14.55</v>
      </c>
    </row>
    <row r="3291" spans="1:5">
      <c r="A3291" s="193" t="s">
        <v>27836</v>
      </c>
      <c r="B3291" s="198" t="s">
        <v>6398</v>
      </c>
      <c r="C3291" s="198">
        <v>45088</v>
      </c>
      <c r="D3291" t="s">
        <v>38376</v>
      </c>
      <c r="E3291">
        <v>2.95</v>
      </c>
    </row>
    <row r="3292" spans="1:5">
      <c r="A3292" s="193" t="s">
        <v>27844</v>
      </c>
      <c r="B3292" s="198" t="s">
        <v>5452</v>
      </c>
      <c r="C3292" s="198">
        <v>45088</v>
      </c>
      <c r="D3292" t="s">
        <v>38376</v>
      </c>
      <c r="E3292">
        <v>0</v>
      </c>
    </row>
    <row r="3293" spans="1:5">
      <c r="A3293" s="193" t="s">
        <v>27833</v>
      </c>
      <c r="B3293" s="198" t="s">
        <v>18191</v>
      </c>
      <c r="C3293" s="198">
        <v>45088</v>
      </c>
      <c r="D3293" t="s">
        <v>38376</v>
      </c>
      <c r="E3293">
        <v>7.2</v>
      </c>
    </row>
    <row r="3294" spans="1:5">
      <c r="A3294" s="193" t="s">
        <v>27850</v>
      </c>
      <c r="B3294" s="198" t="s">
        <v>5521</v>
      </c>
      <c r="C3294" s="198">
        <v>45088</v>
      </c>
      <c r="D3294" t="s">
        <v>38376</v>
      </c>
      <c r="E3294">
        <v>9.23</v>
      </c>
    </row>
    <row r="3295" spans="1:5">
      <c r="A3295" s="193" t="s">
        <v>27842</v>
      </c>
      <c r="B3295" s="198" t="s">
        <v>5375</v>
      </c>
      <c r="C3295" s="198">
        <v>45088</v>
      </c>
      <c r="D3295" t="s">
        <v>38376</v>
      </c>
      <c r="E3295">
        <v>0.38</v>
      </c>
    </row>
    <row r="3296" spans="1:5">
      <c r="A3296" s="193" t="s">
        <v>27849</v>
      </c>
      <c r="B3296" s="198" t="s">
        <v>6112</v>
      </c>
      <c r="C3296" s="198">
        <v>45088</v>
      </c>
      <c r="D3296" t="s">
        <v>38376</v>
      </c>
      <c r="E3296">
        <v>45.08</v>
      </c>
    </row>
    <row r="3297" spans="1:5">
      <c r="A3297" s="193" t="s">
        <v>12690</v>
      </c>
      <c r="B3297" s="198" t="s">
        <v>5682</v>
      </c>
      <c r="C3297" s="198">
        <v>45088</v>
      </c>
      <c r="D3297" t="s">
        <v>38538</v>
      </c>
      <c r="E3297">
        <v>21.99</v>
      </c>
    </row>
    <row r="3298" spans="1:5">
      <c r="A3298" s="193" t="s">
        <v>29203</v>
      </c>
      <c r="B3298" s="198" t="s">
        <v>5686</v>
      </c>
      <c r="C3298" s="198">
        <v>45088</v>
      </c>
      <c r="D3298" t="s">
        <v>38538</v>
      </c>
      <c r="E3298">
        <v>0.89</v>
      </c>
    </row>
    <row r="3299" spans="1:5">
      <c r="A3299" s="193" t="s">
        <v>27934</v>
      </c>
      <c r="B3299" s="198" t="s">
        <v>7886</v>
      </c>
      <c r="C3299" s="198">
        <v>45088</v>
      </c>
      <c r="D3299" t="s">
        <v>38382</v>
      </c>
      <c r="E3299">
        <v>13.3</v>
      </c>
    </row>
    <row r="3300" spans="1:5">
      <c r="A3300" s="193" t="s">
        <v>27837</v>
      </c>
      <c r="B3300" s="198" t="s">
        <v>6158</v>
      </c>
      <c r="C3300" s="198">
        <v>45088</v>
      </c>
      <c r="D3300" t="s">
        <v>38376</v>
      </c>
      <c r="E3300">
        <v>0.12</v>
      </c>
    </row>
    <row r="3301" spans="1:5">
      <c r="A3301" s="193" t="s">
        <v>27841</v>
      </c>
      <c r="B3301" s="198" t="s">
        <v>6246</v>
      </c>
      <c r="C3301" s="198">
        <v>45088</v>
      </c>
      <c r="D3301" t="s">
        <v>38376</v>
      </c>
      <c r="E3301">
        <v>0</v>
      </c>
    </row>
    <row r="3302" spans="1:5">
      <c r="A3302" s="193" t="s">
        <v>27834</v>
      </c>
      <c r="B3302" s="198" t="s">
        <v>5921</v>
      </c>
      <c r="C3302" s="198">
        <v>45088</v>
      </c>
      <c r="D3302" t="s">
        <v>38376</v>
      </c>
      <c r="E3302">
        <v>0.82</v>
      </c>
    </row>
    <row r="3303" spans="1:5">
      <c r="A3303" s="193" t="s">
        <v>27832</v>
      </c>
      <c r="B3303" s="198" t="s">
        <v>5926</v>
      </c>
      <c r="C3303" s="198">
        <v>45088</v>
      </c>
      <c r="D3303" t="s">
        <v>38376</v>
      </c>
      <c r="E3303">
        <v>45.9</v>
      </c>
    </row>
    <row r="3304" spans="1:5">
      <c r="A3304" s="193" t="s">
        <v>16966</v>
      </c>
      <c r="B3304" s="198" t="s">
        <v>5681</v>
      </c>
      <c r="C3304" s="198">
        <v>45088</v>
      </c>
      <c r="D3304" t="s">
        <v>38538</v>
      </c>
      <c r="E3304">
        <v>19.16</v>
      </c>
    </row>
    <row r="3305" spans="1:5">
      <c r="A3305" s="193" t="s">
        <v>27848</v>
      </c>
      <c r="B3305" s="198" t="s">
        <v>6244</v>
      </c>
      <c r="C3305" s="198">
        <v>45088</v>
      </c>
      <c r="D3305" t="s">
        <v>38376</v>
      </c>
      <c r="E3305">
        <v>41</v>
      </c>
    </row>
    <row r="3306" spans="1:5">
      <c r="A3306" s="193" t="s">
        <v>29212</v>
      </c>
      <c r="B3306" s="198" t="s">
        <v>8224</v>
      </c>
      <c r="C3306" s="198">
        <v>45087</v>
      </c>
      <c r="D3306" t="s">
        <v>38385</v>
      </c>
      <c r="E3306">
        <v>215</v>
      </c>
    </row>
    <row r="3307" spans="1:5">
      <c r="A3307" s="193" t="s">
        <v>28374</v>
      </c>
      <c r="B3307" s="198" t="s">
        <v>27457</v>
      </c>
      <c r="C3307" s="198">
        <v>45087</v>
      </c>
      <c r="D3307" t="s">
        <v>38385</v>
      </c>
      <c r="E3307">
        <v>22.32</v>
      </c>
    </row>
    <row r="3308" spans="1:5">
      <c r="A3308" s="193" t="s">
        <v>28374</v>
      </c>
      <c r="B3308" s="198" t="s">
        <v>27457</v>
      </c>
      <c r="C3308" s="198">
        <v>45087</v>
      </c>
      <c r="D3308" t="s">
        <v>38385</v>
      </c>
      <c r="E3308">
        <v>8.9600000000000009</v>
      </c>
    </row>
    <row r="3309" spans="1:5">
      <c r="A3309" s="193" t="s">
        <v>28855</v>
      </c>
      <c r="B3309" s="198" t="s">
        <v>11386</v>
      </c>
      <c r="C3309" s="198">
        <v>45087</v>
      </c>
      <c r="D3309" t="s">
        <v>38511</v>
      </c>
      <c r="E3309">
        <v>8.85</v>
      </c>
    </row>
    <row r="3310" spans="1:5">
      <c r="A3310" s="193" t="s">
        <v>28374</v>
      </c>
      <c r="B3310" s="198" t="s">
        <v>27457</v>
      </c>
      <c r="C3310" s="198">
        <v>45087</v>
      </c>
      <c r="D3310" t="s">
        <v>38385</v>
      </c>
      <c r="E3310">
        <v>8.08</v>
      </c>
    </row>
    <row r="3311" spans="1:5">
      <c r="A3311" s="193" t="s">
        <v>29070</v>
      </c>
      <c r="B3311" s="198" t="s">
        <v>8232</v>
      </c>
      <c r="C3311" s="198">
        <v>45087</v>
      </c>
      <c r="D3311" t="s">
        <v>38511</v>
      </c>
      <c r="E3311">
        <v>2.65</v>
      </c>
    </row>
    <row r="3312" spans="1:5">
      <c r="A3312" s="193" t="s">
        <v>29215</v>
      </c>
      <c r="B3312" s="198" t="s">
        <v>27528</v>
      </c>
      <c r="C3312" s="198">
        <v>45087</v>
      </c>
      <c r="D3312" t="s">
        <v>38511</v>
      </c>
      <c r="E3312">
        <v>32.64</v>
      </c>
    </row>
    <row r="3313" spans="1:5">
      <c r="A3313" s="193" t="s">
        <v>29222</v>
      </c>
      <c r="B3313" s="198" t="s">
        <v>11376</v>
      </c>
      <c r="C3313" s="198">
        <v>45087</v>
      </c>
      <c r="D3313" t="s">
        <v>38539</v>
      </c>
      <c r="E3313">
        <v>11.88</v>
      </c>
    </row>
    <row r="3314" spans="1:5">
      <c r="A3314" s="193" t="s">
        <v>29221</v>
      </c>
      <c r="B3314" s="198" t="s">
        <v>11377</v>
      </c>
      <c r="C3314" s="198">
        <v>45087</v>
      </c>
      <c r="D3314" t="s">
        <v>38539</v>
      </c>
      <c r="E3314">
        <v>6.04</v>
      </c>
    </row>
    <row r="3315" spans="1:5">
      <c r="A3315" s="193" t="s">
        <v>29220</v>
      </c>
      <c r="B3315" s="198" t="s">
        <v>11378</v>
      </c>
      <c r="C3315" s="198">
        <v>45087</v>
      </c>
      <c r="D3315" t="s">
        <v>38539</v>
      </c>
      <c r="E3315">
        <v>14.42</v>
      </c>
    </row>
    <row r="3316" spans="1:5">
      <c r="A3316" s="193" t="s">
        <v>29065</v>
      </c>
      <c r="B3316" s="198" t="s">
        <v>10765</v>
      </c>
      <c r="C3316" s="198">
        <v>45087</v>
      </c>
      <c r="D3316" t="s">
        <v>38511</v>
      </c>
      <c r="E3316">
        <v>1.99</v>
      </c>
    </row>
    <row r="3317" spans="1:5">
      <c r="A3317" s="193" t="s">
        <v>29219</v>
      </c>
      <c r="B3317" s="198" t="s">
        <v>11379</v>
      </c>
      <c r="C3317" s="198">
        <v>45087</v>
      </c>
      <c r="D3317" t="s">
        <v>38539</v>
      </c>
      <c r="E3317">
        <v>16.399999999999999</v>
      </c>
    </row>
    <row r="3318" spans="1:5">
      <c r="A3318" s="193" t="s">
        <v>15601</v>
      </c>
      <c r="B3318" s="198" t="s">
        <v>5047</v>
      </c>
      <c r="C3318" s="198">
        <v>45087</v>
      </c>
      <c r="D3318" t="s">
        <v>38368</v>
      </c>
      <c r="E3318">
        <v>8.75</v>
      </c>
    </row>
    <row r="3319" spans="1:5">
      <c r="A3319" s="193" t="s">
        <v>28747</v>
      </c>
      <c r="B3319" s="198" t="s">
        <v>4981</v>
      </c>
      <c r="C3319" s="198">
        <v>45087</v>
      </c>
      <c r="D3319" t="s">
        <v>38368</v>
      </c>
      <c r="E3319">
        <v>43</v>
      </c>
    </row>
    <row r="3320" spans="1:5">
      <c r="A3320" s="193" t="s">
        <v>29216</v>
      </c>
      <c r="B3320" s="198" t="s">
        <v>6392</v>
      </c>
      <c r="C3320" s="198">
        <v>45087</v>
      </c>
      <c r="D3320" t="s">
        <v>38539</v>
      </c>
      <c r="E3320">
        <v>409.84</v>
      </c>
    </row>
    <row r="3321" spans="1:5">
      <c r="A3321" s="193" t="s">
        <v>29071</v>
      </c>
      <c r="B3321" s="198" t="s">
        <v>6366</v>
      </c>
      <c r="C3321" s="198">
        <v>45087</v>
      </c>
      <c r="D3321" t="s">
        <v>38511</v>
      </c>
      <c r="E3321">
        <v>8.25</v>
      </c>
    </row>
    <row r="3322" spans="1:5">
      <c r="A3322" s="193" t="s">
        <v>29068</v>
      </c>
      <c r="B3322" s="198" t="s">
        <v>6364</v>
      </c>
      <c r="C3322" s="198">
        <v>45087</v>
      </c>
      <c r="D3322" t="s">
        <v>38511</v>
      </c>
      <c r="E3322">
        <v>5.29</v>
      </c>
    </row>
    <row r="3323" spans="1:5">
      <c r="A3323" s="193" t="s">
        <v>27809</v>
      </c>
      <c r="B3323" s="198" t="s">
        <v>5046</v>
      </c>
      <c r="C3323" s="198">
        <v>45087</v>
      </c>
      <c r="D3323" t="s">
        <v>38368</v>
      </c>
      <c r="E3323">
        <v>47</v>
      </c>
    </row>
    <row r="3324" spans="1:5">
      <c r="A3324" s="193" t="s">
        <v>15616</v>
      </c>
      <c r="B3324" s="198" t="s">
        <v>5053</v>
      </c>
      <c r="C3324" s="198">
        <v>45087</v>
      </c>
      <c r="D3324" t="s">
        <v>38368</v>
      </c>
      <c r="E3324">
        <v>15.2</v>
      </c>
    </row>
    <row r="3325" spans="1:5">
      <c r="A3325" s="193" t="s">
        <v>27858</v>
      </c>
      <c r="B3325" s="198" t="s">
        <v>6403</v>
      </c>
      <c r="C3325" s="198">
        <v>45087</v>
      </c>
      <c r="D3325" t="s">
        <v>38524</v>
      </c>
      <c r="E3325">
        <v>16.34</v>
      </c>
    </row>
    <row r="3326" spans="1:5">
      <c r="A3326" s="193" t="s">
        <v>28079</v>
      </c>
      <c r="B3326" s="198" t="s">
        <v>5055</v>
      </c>
      <c r="C3326" s="198">
        <v>45087</v>
      </c>
      <c r="D3326" t="s">
        <v>38368</v>
      </c>
      <c r="E3326">
        <v>25.21</v>
      </c>
    </row>
    <row r="3327" spans="1:5">
      <c r="A3327" s="193" t="s">
        <v>28187</v>
      </c>
      <c r="B3327" s="198" t="s">
        <v>5085</v>
      </c>
      <c r="C3327" s="198">
        <v>45087</v>
      </c>
      <c r="D3327" t="s">
        <v>38385</v>
      </c>
      <c r="E3327">
        <v>0.61</v>
      </c>
    </row>
    <row r="3328" spans="1:5">
      <c r="A3328" s="193" t="s">
        <v>29218</v>
      </c>
      <c r="B3328" s="198" t="s">
        <v>7364</v>
      </c>
      <c r="C3328" s="198">
        <v>45087</v>
      </c>
      <c r="D3328" t="s">
        <v>38539</v>
      </c>
      <c r="E3328">
        <v>8.08</v>
      </c>
    </row>
    <row r="3329" spans="1:5">
      <c r="A3329" s="193" t="s">
        <v>28186</v>
      </c>
      <c r="B3329" s="198" t="s">
        <v>6408</v>
      </c>
      <c r="C3329" s="198">
        <v>45087</v>
      </c>
      <c r="D3329" t="s">
        <v>38385</v>
      </c>
      <c r="E3329">
        <v>3.19</v>
      </c>
    </row>
    <row r="3330" spans="1:5">
      <c r="A3330" s="193" t="s">
        <v>28843</v>
      </c>
      <c r="B3330" s="198" t="s">
        <v>6410</v>
      </c>
      <c r="C3330" s="198">
        <v>45087</v>
      </c>
      <c r="D3330" t="s">
        <v>38385</v>
      </c>
      <c r="E3330">
        <v>10.25</v>
      </c>
    </row>
    <row r="3331" spans="1:5">
      <c r="A3331" s="193" t="s">
        <v>28843</v>
      </c>
      <c r="B3331" s="198" t="s">
        <v>6410</v>
      </c>
      <c r="C3331" s="198">
        <v>45087</v>
      </c>
      <c r="D3331" t="s">
        <v>38385</v>
      </c>
      <c r="E3331">
        <v>7.68</v>
      </c>
    </row>
    <row r="3332" spans="1:5">
      <c r="A3332" s="193" t="s">
        <v>11518</v>
      </c>
      <c r="B3332" s="198" t="s">
        <v>8014</v>
      </c>
      <c r="C3332" s="198">
        <v>45087</v>
      </c>
      <c r="D3332" t="s">
        <v>38385</v>
      </c>
      <c r="E3332">
        <v>18.45</v>
      </c>
    </row>
    <row r="3333" spans="1:5">
      <c r="A3333" s="193" t="s">
        <v>27804</v>
      </c>
      <c r="B3333" s="198" t="s">
        <v>5036</v>
      </c>
      <c r="C3333" s="198">
        <v>45087</v>
      </c>
      <c r="D3333" t="s">
        <v>38368</v>
      </c>
      <c r="E3333">
        <v>9.65</v>
      </c>
    </row>
    <row r="3334" spans="1:5">
      <c r="A3334" s="193" t="s">
        <v>28189</v>
      </c>
      <c r="B3334" s="198" t="s">
        <v>8003</v>
      </c>
      <c r="C3334" s="198">
        <v>45087</v>
      </c>
      <c r="D3334" t="s">
        <v>38385</v>
      </c>
      <c r="E3334">
        <v>9.4499999999999993</v>
      </c>
    </row>
    <row r="3335" spans="1:5">
      <c r="A3335" s="193" t="s">
        <v>28188</v>
      </c>
      <c r="B3335" s="198" t="s">
        <v>7481</v>
      </c>
      <c r="C3335" s="198">
        <v>45087</v>
      </c>
      <c r="D3335" t="s">
        <v>38385</v>
      </c>
      <c r="E3335">
        <v>7.34</v>
      </c>
    </row>
    <row r="3336" spans="1:5">
      <c r="A3336" s="193" t="s">
        <v>29213</v>
      </c>
      <c r="B3336" s="198" t="s">
        <v>7597</v>
      </c>
      <c r="C3336" s="198">
        <v>45087</v>
      </c>
      <c r="D3336" t="s">
        <v>38511</v>
      </c>
      <c r="E3336">
        <v>16.34</v>
      </c>
    </row>
    <row r="3337" spans="1:5">
      <c r="A3337" s="193" t="s">
        <v>29223</v>
      </c>
      <c r="B3337" s="198" t="s">
        <v>5050</v>
      </c>
      <c r="C3337" s="198">
        <v>45087</v>
      </c>
      <c r="D3337" t="s">
        <v>38368</v>
      </c>
      <c r="E3337">
        <v>1</v>
      </c>
    </row>
    <row r="3338" spans="1:5">
      <c r="A3338" s="193" t="s">
        <v>29217</v>
      </c>
      <c r="B3338" s="198" t="s">
        <v>5673</v>
      </c>
      <c r="C3338" s="198">
        <v>45087</v>
      </c>
      <c r="D3338" t="s">
        <v>38385</v>
      </c>
      <c r="E3338">
        <v>10.32</v>
      </c>
    </row>
    <row r="3339" spans="1:5">
      <c r="A3339" s="193" t="s">
        <v>29214</v>
      </c>
      <c r="B3339" s="198" t="s">
        <v>7863</v>
      </c>
      <c r="C3339" s="198">
        <v>45087</v>
      </c>
      <c r="D3339" t="s">
        <v>38511</v>
      </c>
      <c r="E3339">
        <v>7.22</v>
      </c>
    </row>
    <row r="3340" spans="1:5">
      <c r="A3340" s="193" t="s">
        <v>27811</v>
      </c>
      <c r="B3340" s="198" t="s">
        <v>5044</v>
      </c>
      <c r="C3340" s="198">
        <v>45087</v>
      </c>
      <c r="D3340" t="s">
        <v>38368</v>
      </c>
      <c r="E3340">
        <v>7.83</v>
      </c>
    </row>
    <row r="3341" spans="1:5">
      <c r="A3341" s="193" t="s">
        <v>27886</v>
      </c>
      <c r="B3341" s="198" t="s">
        <v>4898</v>
      </c>
      <c r="C3341" s="198">
        <v>45087</v>
      </c>
      <c r="D3341" t="s">
        <v>38385</v>
      </c>
      <c r="E3341">
        <v>6.89</v>
      </c>
    </row>
    <row r="3342" spans="1:5">
      <c r="A3342" s="193" t="s">
        <v>26838</v>
      </c>
      <c r="B3342" s="198" t="s">
        <v>4899</v>
      </c>
      <c r="C3342" s="198">
        <v>45087</v>
      </c>
      <c r="D3342" t="s">
        <v>38385</v>
      </c>
      <c r="E3342">
        <v>8.19</v>
      </c>
    </row>
    <row r="3343" spans="1:5">
      <c r="A3343" s="193" t="s">
        <v>27808</v>
      </c>
      <c r="B3343" s="198" t="s">
        <v>11306</v>
      </c>
      <c r="C3343" s="198">
        <v>45086</v>
      </c>
      <c r="D3343" t="s">
        <v>38359</v>
      </c>
      <c r="E3343">
        <v>34.94</v>
      </c>
    </row>
    <row r="3344" spans="1:5">
      <c r="A3344" s="193" t="s">
        <v>29080</v>
      </c>
      <c r="B3344" s="198" t="s">
        <v>27511</v>
      </c>
      <c r="C3344" s="198">
        <v>45086</v>
      </c>
      <c r="D3344" t="s">
        <v>38533</v>
      </c>
      <c r="E3344">
        <v>47.54</v>
      </c>
    </row>
    <row r="3345" spans="1:5">
      <c r="A3345" s="193" t="s">
        <v>28848</v>
      </c>
      <c r="B3345" s="198" t="s">
        <v>6831</v>
      </c>
      <c r="C3345" s="198">
        <v>45086</v>
      </c>
      <c r="D3345" t="s">
        <v>38359</v>
      </c>
      <c r="E3345">
        <v>9.0500000000000007</v>
      </c>
    </row>
    <row r="3346" spans="1:5">
      <c r="A3346" s="193" t="s">
        <v>28041</v>
      </c>
      <c r="B3346" s="198" t="s">
        <v>4982</v>
      </c>
      <c r="C3346" s="198">
        <v>45086</v>
      </c>
      <c r="D3346" t="s">
        <v>38367</v>
      </c>
      <c r="E3346">
        <v>7.04</v>
      </c>
    </row>
    <row r="3347" spans="1:5">
      <c r="A3347" s="193" t="s">
        <v>28854</v>
      </c>
      <c r="B3347" s="198" t="s">
        <v>6834</v>
      </c>
      <c r="C3347" s="198">
        <v>45086</v>
      </c>
      <c r="D3347" t="s">
        <v>38359</v>
      </c>
      <c r="E3347">
        <v>11.67</v>
      </c>
    </row>
    <row r="3348" spans="1:5">
      <c r="A3348" s="193" t="s">
        <v>28850</v>
      </c>
      <c r="B3348" s="198" t="s">
        <v>6830</v>
      </c>
      <c r="C3348" s="198">
        <v>45086</v>
      </c>
      <c r="D3348" t="s">
        <v>38359</v>
      </c>
      <c r="E3348">
        <v>20.11</v>
      </c>
    </row>
    <row r="3349" spans="1:5">
      <c r="A3349" s="193" t="s">
        <v>27774</v>
      </c>
      <c r="B3349" s="198" t="s">
        <v>4989</v>
      </c>
      <c r="C3349" s="198">
        <v>45086</v>
      </c>
      <c r="D3349" t="s">
        <v>38359</v>
      </c>
      <c r="E3349">
        <v>5.78</v>
      </c>
    </row>
    <row r="3350" spans="1:5">
      <c r="A3350" s="193" t="s">
        <v>28852</v>
      </c>
      <c r="B3350" s="198" t="s">
        <v>6829</v>
      </c>
      <c r="C3350" s="198">
        <v>45086</v>
      </c>
      <c r="D3350" t="s">
        <v>38359</v>
      </c>
      <c r="E3350">
        <v>2.4300000000000002</v>
      </c>
    </row>
    <row r="3351" spans="1:5">
      <c r="A3351" s="193" t="s">
        <v>29224</v>
      </c>
      <c r="B3351" s="198" t="s">
        <v>11297</v>
      </c>
      <c r="C3351" s="198">
        <v>45084</v>
      </c>
      <c r="D3351" t="s">
        <v>38540</v>
      </c>
      <c r="E3351">
        <v>48.96</v>
      </c>
    </row>
    <row r="3352" spans="1:5">
      <c r="A3352" s="193" t="s">
        <v>15478</v>
      </c>
      <c r="B3352" s="198" t="s">
        <v>8576</v>
      </c>
      <c r="C3352" s="198">
        <v>45084</v>
      </c>
      <c r="D3352" t="s">
        <v>38487</v>
      </c>
      <c r="E3352">
        <v>27</v>
      </c>
    </row>
    <row r="3353" spans="1:5">
      <c r="A3353" s="193" t="s">
        <v>29227</v>
      </c>
      <c r="B3353" s="198" t="s">
        <v>11294</v>
      </c>
      <c r="C3353" s="198">
        <v>45084</v>
      </c>
      <c r="D3353" t="s">
        <v>38540</v>
      </c>
      <c r="E3353">
        <v>43.03</v>
      </c>
    </row>
    <row r="3354" spans="1:5">
      <c r="A3354" s="193" t="s">
        <v>29225</v>
      </c>
      <c r="B3354" s="198" t="s">
        <v>11296</v>
      </c>
      <c r="C3354" s="198">
        <v>45084</v>
      </c>
      <c r="D3354" t="s">
        <v>38540</v>
      </c>
      <c r="E3354">
        <v>159.36000000000001</v>
      </c>
    </row>
    <row r="3355" spans="1:5">
      <c r="A3355" s="193" t="s">
        <v>29226</v>
      </c>
      <c r="B3355" s="198" t="s">
        <v>11295</v>
      </c>
      <c r="C3355" s="198">
        <v>45084</v>
      </c>
      <c r="D3355" t="s">
        <v>38540</v>
      </c>
      <c r="E3355">
        <v>0.68</v>
      </c>
    </row>
    <row r="3356" spans="1:5">
      <c r="A3356" s="193" t="s">
        <v>28223</v>
      </c>
      <c r="B3356" s="198" t="s">
        <v>7062</v>
      </c>
      <c r="C3356" s="198">
        <v>45084</v>
      </c>
      <c r="D3356" t="s">
        <v>38388</v>
      </c>
      <c r="E3356">
        <v>1.18</v>
      </c>
    </row>
    <row r="3357" spans="1:5">
      <c r="A3357" s="193" t="s">
        <v>28041</v>
      </c>
      <c r="B3357" s="198" t="s">
        <v>4982</v>
      </c>
      <c r="C3357" s="198">
        <v>45084</v>
      </c>
      <c r="D3357" t="s">
        <v>38367</v>
      </c>
      <c r="E3357">
        <v>4.3499999999999996</v>
      </c>
    </row>
    <row r="3358" spans="1:5">
      <c r="A3358" s="193" t="s">
        <v>28625</v>
      </c>
      <c r="B3358" s="198" t="s">
        <v>5186</v>
      </c>
      <c r="C3358" s="198">
        <v>45084</v>
      </c>
      <c r="D3358" t="s">
        <v>38487</v>
      </c>
      <c r="E3358">
        <v>7.25</v>
      </c>
    </row>
    <row r="3359" spans="1:5">
      <c r="A3359" s="193" t="s">
        <v>28633</v>
      </c>
      <c r="B3359" s="198" t="s">
        <v>5300</v>
      </c>
      <c r="C3359" s="198">
        <v>45084</v>
      </c>
      <c r="D3359" t="s">
        <v>38487</v>
      </c>
      <c r="E3359">
        <v>3.38</v>
      </c>
    </row>
    <row r="3360" spans="1:5">
      <c r="A3360" s="193" t="s">
        <v>29238</v>
      </c>
      <c r="B3360" s="198" t="s">
        <v>11269</v>
      </c>
      <c r="C3360" s="198">
        <v>45083</v>
      </c>
      <c r="D3360" t="s">
        <v>38472</v>
      </c>
      <c r="E3360">
        <v>34.9</v>
      </c>
    </row>
    <row r="3361" spans="1:5">
      <c r="A3361" s="193" t="s">
        <v>29237</v>
      </c>
      <c r="B3361" s="198" t="s">
        <v>11270</v>
      </c>
      <c r="C3361" s="198">
        <v>45083</v>
      </c>
      <c r="D3361" t="s">
        <v>38472</v>
      </c>
      <c r="E3361">
        <v>11.4</v>
      </c>
    </row>
    <row r="3362" spans="1:5">
      <c r="A3362" s="193" t="s">
        <v>28490</v>
      </c>
      <c r="B3362" s="198" t="s">
        <v>9827</v>
      </c>
      <c r="C3362" s="198">
        <v>45083</v>
      </c>
      <c r="D3362" t="s">
        <v>38472</v>
      </c>
      <c r="E3362">
        <v>12.83</v>
      </c>
    </row>
    <row r="3363" spans="1:5">
      <c r="A3363" s="193" t="s">
        <v>29234</v>
      </c>
      <c r="B3363" s="198" t="s">
        <v>9217</v>
      </c>
      <c r="C3363" s="198">
        <v>45083</v>
      </c>
      <c r="D3363" t="s">
        <v>38472</v>
      </c>
      <c r="E3363">
        <v>6.27</v>
      </c>
    </row>
    <row r="3364" spans="1:5">
      <c r="A3364" s="193" t="s">
        <v>27804</v>
      </c>
      <c r="B3364" s="198" t="s">
        <v>5036</v>
      </c>
      <c r="C3364" s="198">
        <v>45083</v>
      </c>
      <c r="D3364" t="s">
        <v>38359</v>
      </c>
      <c r="E3364">
        <v>0.59</v>
      </c>
    </row>
    <row r="3365" spans="1:5">
      <c r="A3365" s="193" t="s">
        <v>28534</v>
      </c>
      <c r="B3365" s="198" t="s">
        <v>6212</v>
      </c>
      <c r="C3365" s="198">
        <v>45083</v>
      </c>
      <c r="D3365" t="s">
        <v>38400</v>
      </c>
      <c r="E3365">
        <v>26.9</v>
      </c>
    </row>
    <row r="3366" spans="1:5">
      <c r="A3366" s="193" t="s">
        <v>27930</v>
      </c>
      <c r="B3366" s="198" t="s">
        <v>5003</v>
      </c>
      <c r="C3366" s="198">
        <v>45083</v>
      </c>
      <c r="D3366" t="s">
        <v>38359</v>
      </c>
      <c r="E3366">
        <v>34.25</v>
      </c>
    </row>
    <row r="3367" spans="1:5">
      <c r="A3367" s="193" t="s">
        <v>28491</v>
      </c>
      <c r="B3367" s="198" t="s">
        <v>8197</v>
      </c>
      <c r="C3367" s="198">
        <v>45083</v>
      </c>
      <c r="D3367" t="s">
        <v>38472</v>
      </c>
      <c r="E3367">
        <v>3.59</v>
      </c>
    </row>
    <row r="3368" spans="1:5">
      <c r="A3368" s="193" t="s">
        <v>28072</v>
      </c>
      <c r="B3368" s="198" t="s">
        <v>5246</v>
      </c>
      <c r="C3368" s="198">
        <v>45083</v>
      </c>
      <c r="D3368" t="s">
        <v>38400</v>
      </c>
      <c r="E3368">
        <v>9.17</v>
      </c>
    </row>
    <row r="3369" spans="1:5">
      <c r="A3369" s="193" t="s">
        <v>15842</v>
      </c>
      <c r="B3369" s="198" t="s">
        <v>8198</v>
      </c>
      <c r="C3369" s="198">
        <v>45083</v>
      </c>
      <c r="D3369" t="s">
        <v>38472</v>
      </c>
      <c r="E3369">
        <v>11</v>
      </c>
    </row>
    <row r="3370" spans="1:5">
      <c r="A3370" s="193" t="s">
        <v>28018</v>
      </c>
      <c r="B3370" s="198" t="s">
        <v>6310</v>
      </c>
      <c r="C3370" s="198">
        <v>45083</v>
      </c>
      <c r="D3370" t="s">
        <v>38400</v>
      </c>
      <c r="E3370">
        <v>0.65</v>
      </c>
    </row>
    <row r="3371" spans="1:5">
      <c r="A3371" s="193" t="s">
        <v>29231</v>
      </c>
      <c r="B3371" s="198" t="s">
        <v>7193</v>
      </c>
      <c r="C3371" s="198">
        <v>45083</v>
      </c>
      <c r="D3371" t="s">
        <v>38472</v>
      </c>
      <c r="E3371">
        <v>9.9</v>
      </c>
    </row>
    <row r="3372" spans="1:5">
      <c r="A3372" s="193" t="s">
        <v>28185</v>
      </c>
      <c r="B3372" s="198" t="s">
        <v>6213</v>
      </c>
      <c r="C3372" s="198">
        <v>45083</v>
      </c>
      <c r="D3372" t="s">
        <v>38400</v>
      </c>
      <c r="E3372">
        <v>22.32</v>
      </c>
    </row>
    <row r="3373" spans="1:5">
      <c r="A3373" s="193" t="s">
        <v>28382</v>
      </c>
      <c r="B3373" s="198" t="s">
        <v>5033</v>
      </c>
      <c r="C3373" s="198">
        <v>45083</v>
      </c>
      <c r="D3373" t="s">
        <v>38359</v>
      </c>
      <c r="E3373">
        <v>6.73</v>
      </c>
    </row>
    <row r="3374" spans="1:5">
      <c r="A3374" s="193" t="s">
        <v>28085</v>
      </c>
      <c r="B3374" s="198" t="s">
        <v>5025</v>
      </c>
      <c r="C3374" s="198">
        <v>45083</v>
      </c>
      <c r="D3374" t="s">
        <v>38359</v>
      </c>
      <c r="E3374">
        <v>0.5</v>
      </c>
    </row>
    <row r="3375" spans="1:5">
      <c r="A3375" s="193" t="s">
        <v>11953</v>
      </c>
      <c r="B3375" s="198" t="s">
        <v>8199</v>
      </c>
      <c r="C3375" s="198">
        <v>45083</v>
      </c>
      <c r="D3375" t="s">
        <v>38472</v>
      </c>
      <c r="E3375">
        <v>0</v>
      </c>
    </row>
    <row r="3376" spans="1:5">
      <c r="A3376" s="193" t="s">
        <v>27932</v>
      </c>
      <c r="B3376" s="198" t="s">
        <v>5028</v>
      </c>
      <c r="C3376" s="198">
        <v>45083</v>
      </c>
      <c r="D3376" t="s">
        <v>38359</v>
      </c>
      <c r="E3376">
        <v>6.5</v>
      </c>
    </row>
    <row r="3377" spans="1:5">
      <c r="A3377" s="193" t="s">
        <v>27790</v>
      </c>
      <c r="B3377" s="198" t="s">
        <v>5032</v>
      </c>
      <c r="C3377" s="198">
        <v>45083</v>
      </c>
      <c r="D3377" t="s">
        <v>38359</v>
      </c>
      <c r="E3377">
        <v>16.05</v>
      </c>
    </row>
    <row r="3378" spans="1:5">
      <c r="A3378" s="193" t="s">
        <v>28044</v>
      </c>
      <c r="B3378" s="198" t="s">
        <v>5079</v>
      </c>
      <c r="C3378" s="198">
        <v>45080</v>
      </c>
      <c r="D3378" t="s">
        <v>38406</v>
      </c>
      <c r="E3378">
        <v>8.2100000000000009</v>
      </c>
    </row>
    <row r="3379" spans="1:5">
      <c r="A3379" s="193" t="s">
        <v>28043</v>
      </c>
      <c r="B3379" s="198" t="s">
        <v>8169</v>
      </c>
      <c r="C3379" s="198">
        <v>45080</v>
      </c>
      <c r="D3379" t="s">
        <v>38406</v>
      </c>
      <c r="E3379">
        <v>0.69</v>
      </c>
    </row>
    <row r="3380" spans="1:5">
      <c r="A3380" s="193" t="s">
        <v>28046</v>
      </c>
      <c r="B3380" s="198" t="s">
        <v>6217</v>
      </c>
      <c r="C3380" s="198">
        <v>45080</v>
      </c>
      <c r="D3380" t="s">
        <v>38406</v>
      </c>
      <c r="E3380">
        <v>0</v>
      </c>
    </row>
    <row r="3381" spans="1:5">
      <c r="A3381" s="193" t="s">
        <v>28199</v>
      </c>
      <c r="B3381" s="198" t="s">
        <v>10579</v>
      </c>
      <c r="C3381" s="198">
        <v>45079</v>
      </c>
      <c r="D3381" t="s">
        <v>38428</v>
      </c>
      <c r="E3381">
        <v>7.77</v>
      </c>
    </row>
    <row r="3382" spans="1:5">
      <c r="A3382" s="193" t="s">
        <v>28201</v>
      </c>
      <c r="B3382" s="198" t="s">
        <v>10393</v>
      </c>
      <c r="C3382" s="198">
        <v>45079</v>
      </c>
      <c r="D3382" t="s">
        <v>38428</v>
      </c>
      <c r="E3382">
        <v>0.79</v>
      </c>
    </row>
    <row r="3383" spans="1:5">
      <c r="A3383" s="193" t="s">
        <v>29243</v>
      </c>
      <c r="B3383" s="198" t="s">
        <v>8996</v>
      </c>
      <c r="C3383" s="198">
        <v>45079</v>
      </c>
      <c r="D3383" t="s">
        <v>38489</v>
      </c>
      <c r="E3383">
        <v>3.7</v>
      </c>
    </row>
    <row r="3384" spans="1:5">
      <c r="A3384" s="193" t="s">
        <v>28653</v>
      </c>
      <c r="B3384" s="198" t="s">
        <v>9715</v>
      </c>
      <c r="C3384" s="198">
        <v>45079</v>
      </c>
      <c r="D3384" t="s">
        <v>38489</v>
      </c>
      <c r="E3384">
        <v>3.6</v>
      </c>
    </row>
    <row r="3385" spans="1:5">
      <c r="A3385" s="193" t="s">
        <v>29242</v>
      </c>
      <c r="B3385" s="198" t="s">
        <v>8997</v>
      </c>
      <c r="C3385" s="198">
        <v>45079</v>
      </c>
      <c r="D3385" t="s">
        <v>38489</v>
      </c>
      <c r="E3385">
        <v>8.17</v>
      </c>
    </row>
    <row r="3386" spans="1:5">
      <c r="A3386" s="193" t="s">
        <v>28553</v>
      </c>
      <c r="B3386" s="198" t="s">
        <v>10394</v>
      </c>
      <c r="C3386" s="198">
        <v>45079</v>
      </c>
      <c r="D3386" t="s">
        <v>38428</v>
      </c>
      <c r="E3386">
        <v>0.8</v>
      </c>
    </row>
    <row r="3387" spans="1:5">
      <c r="A3387" s="193" t="s">
        <v>28656</v>
      </c>
      <c r="B3387" s="198" t="s">
        <v>10774</v>
      </c>
      <c r="C3387" s="198">
        <v>45079</v>
      </c>
      <c r="D3387" t="s">
        <v>38489</v>
      </c>
      <c r="E3387">
        <v>13.66</v>
      </c>
    </row>
    <row r="3388" spans="1:5">
      <c r="A3388" s="193" t="s">
        <v>29241</v>
      </c>
      <c r="B3388" s="198" t="s">
        <v>27529</v>
      </c>
      <c r="C3388" s="198">
        <v>45079</v>
      </c>
      <c r="D3388" t="s">
        <v>38428</v>
      </c>
      <c r="E3388">
        <v>22.29</v>
      </c>
    </row>
    <row r="3389" spans="1:5">
      <c r="A3389" s="193" t="s">
        <v>28748</v>
      </c>
      <c r="B3389" s="198" t="s">
        <v>10578</v>
      </c>
      <c r="C3389" s="198">
        <v>45079</v>
      </c>
      <c r="D3389" t="s">
        <v>38428</v>
      </c>
      <c r="E3389">
        <v>4.22</v>
      </c>
    </row>
    <row r="3390" spans="1:5">
      <c r="A3390" s="193" t="s">
        <v>17238</v>
      </c>
      <c r="B3390" s="198" t="s">
        <v>27471</v>
      </c>
      <c r="C3390" s="198">
        <v>45079</v>
      </c>
      <c r="D3390" t="s">
        <v>38489</v>
      </c>
      <c r="E3390">
        <v>4.97</v>
      </c>
    </row>
    <row r="3391" spans="1:5">
      <c r="A3391" s="193" t="s">
        <v>28059</v>
      </c>
      <c r="B3391" s="198" t="s">
        <v>6692</v>
      </c>
      <c r="C3391" s="198">
        <v>45079</v>
      </c>
      <c r="D3391" t="s">
        <v>38407</v>
      </c>
      <c r="E3391">
        <v>10.74</v>
      </c>
    </row>
    <row r="3392" spans="1:5">
      <c r="A3392" s="193" t="s">
        <v>28552</v>
      </c>
      <c r="B3392" s="198" t="s">
        <v>5309</v>
      </c>
      <c r="C3392" s="198">
        <v>45079</v>
      </c>
      <c r="D3392" t="s">
        <v>38428</v>
      </c>
      <c r="E3392">
        <v>17.579999999999998</v>
      </c>
    </row>
    <row r="3393" spans="1:5">
      <c r="A3393" s="193" t="s">
        <v>29245</v>
      </c>
      <c r="B3393" s="198" t="s">
        <v>10973</v>
      </c>
      <c r="C3393" s="198">
        <v>45077</v>
      </c>
      <c r="D3393" t="s">
        <v>38541</v>
      </c>
      <c r="E3393">
        <v>33.99</v>
      </c>
    </row>
    <row r="3394" spans="1:5">
      <c r="A3394" s="193" t="s">
        <v>27775</v>
      </c>
      <c r="B3394" s="198" t="s">
        <v>10865</v>
      </c>
      <c r="C3394" s="198">
        <v>45077</v>
      </c>
      <c r="D3394" t="s">
        <v>38361</v>
      </c>
      <c r="E3394">
        <v>13.9</v>
      </c>
    </row>
    <row r="3395" spans="1:5">
      <c r="A3395" s="193" t="s">
        <v>28487</v>
      </c>
      <c r="B3395" s="198" t="s">
        <v>10201</v>
      </c>
      <c r="C3395" s="198">
        <v>45077</v>
      </c>
      <c r="D3395" t="s">
        <v>38411</v>
      </c>
      <c r="E3395">
        <v>3.23</v>
      </c>
    </row>
    <row r="3396" spans="1:5">
      <c r="A3396" s="193" t="s">
        <v>29247</v>
      </c>
      <c r="B3396" s="198" t="s">
        <v>8963</v>
      </c>
      <c r="C3396" s="198">
        <v>45077</v>
      </c>
      <c r="D3396" t="s">
        <v>38422</v>
      </c>
      <c r="E3396">
        <v>10.5</v>
      </c>
    </row>
    <row r="3397" spans="1:5">
      <c r="A3397" s="193" t="s">
        <v>28065</v>
      </c>
      <c r="B3397" s="198" t="s">
        <v>9938</v>
      </c>
      <c r="C3397" s="198">
        <v>45077</v>
      </c>
      <c r="D3397" t="s">
        <v>38411</v>
      </c>
      <c r="E3397">
        <v>14.55</v>
      </c>
    </row>
    <row r="3398" spans="1:5">
      <c r="A3398" s="193" t="s">
        <v>28551</v>
      </c>
      <c r="B3398" s="198" t="s">
        <v>11248</v>
      </c>
      <c r="C3398" s="198">
        <v>45077</v>
      </c>
      <c r="D3398" t="s">
        <v>38422</v>
      </c>
      <c r="E3398">
        <v>6.5</v>
      </c>
    </row>
    <row r="3399" spans="1:5">
      <c r="A3399" s="193" t="s">
        <v>28063</v>
      </c>
      <c r="B3399" s="198" t="s">
        <v>9937</v>
      </c>
      <c r="C3399" s="198">
        <v>45077</v>
      </c>
      <c r="D3399" t="s">
        <v>38411</v>
      </c>
      <c r="E3399">
        <v>13.38</v>
      </c>
    </row>
    <row r="3400" spans="1:5">
      <c r="A3400" s="193" t="s">
        <v>29248</v>
      </c>
      <c r="B3400" s="198" t="s">
        <v>11214</v>
      </c>
      <c r="C3400" s="198">
        <v>45077</v>
      </c>
      <c r="D3400" t="s">
        <v>38542</v>
      </c>
      <c r="E3400">
        <v>6.87</v>
      </c>
    </row>
    <row r="3401" spans="1:5">
      <c r="A3401" s="193" t="s">
        <v>28440</v>
      </c>
      <c r="B3401" s="198" t="s">
        <v>10695</v>
      </c>
      <c r="C3401" s="198">
        <v>45077</v>
      </c>
      <c r="D3401" t="s">
        <v>38463</v>
      </c>
      <c r="E3401">
        <v>3.26</v>
      </c>
    </row>
    <row r="3402" spans="1:5">
      <c r="A3402" s="193" t="s">
        <v>27998</v>
      </c>
      <c r="B3402" s="198" t="s">
        <v>9012</v>
      </c>
      <c r="C3402" s="198">
        <v>45077</v>
      </c>
      <c r="D3402" t="s">
        <v>38361</v>
      </c>
      <c r="E3402">
        <v>40.880000000000003</v>
      </c>
    </row>
    <row r="3403" spans="1:5">
      <c r="A3403" s="193" t="s">
        <v>29249</v>
      </c>
      <c r="B3403" s="198" t="s">
        <v>27531</v>
      </c>
      <c r="C3403" s="198">
        <v>45077</v>
      </c>
      <c r="D3403" t="s">
        <v>38542</v>
      </c>
      <c r="E3403">
        <v>48</v>
      </c>
    </row>
    <row r="3404" spans="1:5">
      <c r="A3404" s="193" t="s">
        <v>28942</v>
      </c>
      <c r="B3404" s="198" t="s">
        <v>9939</v>
      </c>
      <c r="C3404" s="198">
        <v>45077</v>
      </c>
      <c r="D3404" t="s">
        <v>38411</v>
      </c>
      <c r="E3404">
        <v>5.35</v>
      </c>
    </row>
    <row r="3405" spans="1:5">
      <c r="A3405" s="193" t="s">
        <v>29250</v>
      </c>
      <c r="B3405" s="198" t="s">
        <v>27533</v>
      </c>
      <c r="C3405" s="198">
        <v>45077</v>
      </c>
      <c r="D3405" t="s">
        <v>38542</v>
      </c>
      <c r="E3405">
        <v>14.1</v>
      </c>
    </row>
    <row r="3406" spans="1:5">
      <c r="A3406" s="193" t="s">
        <v>29251</v>
      </c>
      <c r="B3406" s="198" t="s">
        <v>27532</v>
      </c>
      <c r="C3406" s="198">
        <v>45077</v>
      </c>
      <c r="D3406" t="s">
        <v>38542</v>
      </c>
      <c r="E3406">
        <v>31</v>
      </c>
    </row>
    <row r="3407" spans="1:5">
      <c r="A3407" s="193" t="s">
        <v>29254</v>
      </c>
      <c r="B3407" s="198" t="s">
        <v>27530</v>
      </c>
      <c r="C3407" s="198">
        <v>45077</v>
      </c>
      <c r="D3407" t="s">
        <v>38542</v>
      </c>
      <c r="E3407">
        <v>209.47</v>
      </c>
    </row>
    <row r="3408" spans="1:5">
      <c r="A3408" s="193" t="s">
        <v>29252</v>
      </c>
      <c r="B3408" s="198" t="s">
        <v>11246</v>
      </c>
      <c r="C3408" s="198">
        <v>45077</v>
      </c>
      <c r="D3408" t="s">
        <v>38422</v>
      </c>
      <c r="E3408">
        <v>4.4000000000000004</v>
      </c>
    </row>
    <row r="3409" spans="1:5">
      <c r="A3409" s="193" t="s">
        <v>27779</v>
      </c>
      <c r="B3409" s="198" t="s">
        <v>10751</v>
      </c>
      <c r="C3409" s="198">
        <v>45077</v>
      </c>
      <c r="D3409" t="s">
        <v>38361</v>
      </c>
      <c r="E3409">
        <v>204.92</v>
      </c>
    </row>
    <row r="3410" spans="1:5">
      <c r="A3410" s="193" t="s">
        <v>28374</v>
      </c>
      <c r="B3410" s="198" t="s">
        <v>27457</v>
      </c>
      <c r="C3410" s="198">
        <v>45077</v>
      </c>
      <c r="D3410" t="s">
        <v>38385</v>
      </c>
      <c r="E3410">
        <v>11.84</v>
      </c>
    </row>
    <row r="3411" spans="1:5">
      <c r="A3411" s="193" t="s">
        <v>29253</v>
      </c>
      <c r="B3411" s="198" t="s">
        <v>11245</v>
      </c>
      <c r="C3411" s="198">
        <v>45077</v>
      </c>
      <c r="D3411" t="s">
        <v>38422</v>
      </c>
      <c r="E3411">
        <v>12.5</v>
      </c>
    </row>
    <row r="3412" spans="1:5">
      <c r="A3412" s="193" t="s">
        <v>28445</v>
      </c>
      <c r="B3412" s="198" t="s">
        <v>10684</v>
      </c>
      <c r="C3412" s="198">
        <v>45077</v>
      </c>
      <c r="D3412" t="s">
        <v>38463</v>
      </c>
      <c r="E3412">
        <v>32.9</v>
      </c>
    </row>
    <row r="3413" spans="1:5">
      <c r="A3413" s="193" t="s">
        <v>28374</v>
      </c>
      <c r="B3413" s="198" t="s">
        <v>27457</v>
      </c>
      <c r="C3413" s="198">
        <v>45077</v>
      </c>
      <c r="D3413" t="s">
        <v>38385</v>
      </c>
      <c r="E3413">
        <v>7.52</v>
      </c>
    </row>
    <row r="3414" spans="1:5">
      <c r="A3414" s="193" t="s">
        <v>28446</v>
      </c>
      <c r="B3414" s="198" t="s">
        <v>10691</v>
      </c>
      <c r="C3414" s="198">
        <v>45077</v>
      </c>
      <c r="D3414" t="s">
        <v>38463</v>
      </c>
      <c r="E3414">
        <v>0.2</v>
      </c>
    </row>
    <row r="3415" spans="1:5">
      <c r="A3415" s="193" t="s">
        <v>28439</v>
      </c>
      <c r="B3415" s="198" t="s">
        <v>10687</v>
      </c>
      <c r="C3415" s="198">
        <v>45077</v>
      </c>
      <c r="D3415" t="s">
        <v>38463</v>
      </c>
      <c r="E3415">
        <v>7.47</v>
      </c>
    </row>
    <row r="3416" spans="1:5">
      <c r="A3416" s="193" t="s">
        <v>28555</v>
      </c>
      <c r="B3416" s="198" t="s">
        <v>9072</v>
      </c>
      <c r="C3416" s="198">
        <v>45077</v>
      </c>
      <c r="D3416" t="s">
        <v>38422</v>
      </c>
      <c r="E3416">
        <v>1.0900000000000001</v>
      </c>
    </row>
    <row r="3417" spans="1:5">
      <c r="A3417" s="193" t="s">
        <v>28011</v>
      </c>
      <c r="B3417" s="198" t="s">
        <v>8755</v>
      </c>
      <c r="C3417" s="198">
        <v>45077</v>
      </c>
      <c r="D3417" t="s">
        <v>38361</v>
      </c>
      <c r="E3417">
        <v>4.91</v>
      </c>
    </row>
    <row r="3418" spans="1:5">
      <c r="A3418" s="193" t="s">
        <v>28069</v>
      </c>
      <c r="B3418" s="198" t="s">
        <v>9940</v>
      </c>
      <c r="C3418" s="198">
        <v>45077</v>
      </c>
      <c r="D3418" t="s">
        <v>38411</v>
      </c>
      <c r="E3418">
        <v>2.89</v>
      </c>
    </row>
    <row r="3419" spans="1:5">
      <c r="A3419" s="193" t="s">
        <v>28443</v>
      </c>
      <c r="B3419" s="198" t="s">
        <v>10688</v>
      </c>
      <c r="C3419" s="198">
        <v>45077</v>
      </c>
      <c r="D3419" t="s">
        <v>38463</v>
      </c>
      <c r="E3419">
        <v>0.6</v>
      </c>
    </row>
    <row r="3420" spans="1:5">
      <c r="A3420" s="193" t="s">
        <v>28442</v>
      </c>
      <c r="B3420" s="198" t="s">
        <v>10689</v>
      </c>
      <c r="C3420" s="198">
        <v>45077</v>
      </c>
      <c r="D3420" t="s">
        <v>38463</v>
      </c>
      <c r="E3420">
        <v>0.63</v>
      </c>
    </row>
    <row r="3421" spans="1:5">
      <c r="A3421" s="193" t="s">
        <v>11899</v>
      </c>
      <c r="B3421" s="198" t="s">
        <v>27360</v>
      </c>
      <c r="C3421" s="198">
        <v>45077</v>
      </c>
      <c r="D3421" t="s">
        <v>38542</v>
      </c>
      <c r="E3421">
        <v>9.6</v>
      </c>
    </row>
    <row r="3422" spans="1:5">
      <c r="A3422" s="193" t="s">
        <v>28899</v>
      </c>
      <c r="B3422" s="198" t="s">
        <v>10686</v>
      </c>
      <c r="C3422" s="198">
        <v>45077</v>
      </c>
      <c r="D3422" t="s">
        <v>38463</v>
      </c>
      <c r="E3422">
        <v>10.18</v>
      </c>
    </row>
    <row r="3423" spans="1:5">
      <c r="A3423" s="193" t="s">
        <v>28189</v>
      </c>
      <c r="B3423" s="198" t="s">
        <v>8003</v>
      </c>
      <c r="C3423" s="198">
        <v>45077</v>
      </c>
      <c r="D3423" t="s">
        <v>38385</v>
      </c>
      <c r="E3423">
        <v>63.76</v>
      </c>
    </row>
    <row r="3424" spans="1:5">
      <c r="A3424" s="193" t="s">
        <v>28077</v>
      </c>
      <c r="B3424" s="198" t="s">
        <v>6904</v>
      </c>
      <c r="C3424" s="198">
        <v>45077</v>
      </c>
      <c r="D3424" t="s">
        <v>38410</v>
      </c>
      <c r="E3424">
        <v>73.38</v>
      </c>
    </row>
    <row r="3425" spans="1:5">
      <c r="A3425" s="193" t="s">
        <v>26838</v>
      </c>
      <c r="B3425" s="198" t="s">
        <v>4899</v>
      </c>
      <c r="C3425" s="198">
        <v>45077</v>
      </c>
      <c r="D3425" t="s">
        <v>38385</v>
      </c>
      <c r="E3425">
        <v>30.04</v>
      </c>
    </row>
    <row r="3426" spans="1:5">
      <c r="A3426" s="193" t="s">
        <v>28849</v>
      </c>
      <c r="B3426" s="198" t="s">
        <v>27487</v>
      </c>
      <c r="C3426" s="198">
        <v>45077</v>
      </c>
      <c r="D3426" t="s">
        <v>38369</v>
      </c>
      <c r="E3426">
        <v>32.78</v>
      </c>
    </row>
    <row r="3427" spans="1:5">
      <c r="A3427" s="193" t="s">
        <v>28841</v>
      </c>
      <c r="B3427" s="198" t="s">
        <v>6413</v>
      </c>
      <c r="C3427" s="198">
        <v>45077</v>
      </c>
      <c r="D3427" t="s">
        <v>38385</v>
      </c>
      <c r="E3427">
        <v>3.8</v>
      </c>
    </row>
    <row r="3428" spans="1:5">
      <c r="A3428" s="193" t="s">
        <v>28857</v>
      </c>
      <c r="B3428" s="198" t="s">
        <v>6784</v>
      </c>
      <c r="C3428" s="198">
        <v>45077</v>
      </c>
      <c r="D3428" t="s">
        <v>38410</v>
      </c>
      <c r="E3428">
        <v>12.25</v>
      </c>
    </row>
    <row r="3429" spans="1:5">
      <c r="A3429" s="193" t="s">
        <v>28060</v>
      </c>
      <c r="B3429" s="198" t="s">
        <v>6787</v>
      </c>
      <c r="C3429" s="198">
        <v>45077</v>
      </c>
      <c r="D3429" t="s">
        <v>38410</v>
      </c>
      <c r="E3429">
        <v>32.71</v>
      </c>
    </row>
    <row r="3430" spans="1:5">
      <c r="A3430" s="193" t="s">
        <v>28843</v>
      </c>
      <c r="B3430" s="198" t="s">
        <v>6410</v>
      </c>
      <c r="C3430" s="198">
        <v>45077</v>
      </c>
      <c r="D3430" t="s">
        <v>38385</v>
      </c>
      <c r="E3430">
        <v>42</v>
      </c>
    </row>
    <row r="3431" spans="1:5">
      <c r="A3431" s="193" t="s">
        <v>11518</v>
      </c>
      <c r="B3431" s="198" t="s">
        <v>8014</v>
      </c>
      <c r="C3431" s="198">
        <v>45077</v>
      </c>
      <c r="D3431" t="s">
        <v>38385</v>
      </c>
      <c r="E3431">
        <v>5.61</v>
      </c>
    </row>
    <row r="3432" spans="1:5">
      <c r="A3432" s="193" t="s">
        <v>29246</v>
      </c>
      <c r="B3432" s="198" t="s">
        <v>7942</v>
      </c>
      <c r="C3432" s="198">
        <v>45077</v>
      </c>
      <c r="D3432" t="s">
        <v>38422</v>
      </c>
      <c r="E3432">
        <v>15.68</v>
      </c>
    </row>
    <row r="3433" spans="1:5">
      <c r="A3433" s="193" t="s">
        <v>28414</v>
      </c>
      <c r="B3433" s="198" t="s">
        <v>5771</v>
      </c>
      <c r="C3433" s="198">
        <v>45077</v>
      </c>
      <c r="D3433" t="s">
        <v>38388</v>
      </c>
      <c r="E3433">
        <v>9.26</v>
      </c>
    </row>
    <row r="3434" spans="1:5">
      <c r="A3434" s="193" t="s">
        <v>28608</v>
      </c>
      <c r="B3434" s="198" t="s">
        <v>7704</v>
      </c>
      <c r="C3434" s="198">
        <v>45077</v>
      </c>
      <c r="D3434" t="s">
        <v>38369</v>
      </c>
      <c r="E3434">
        <v>8.91</v>
      </c>
    </row>
    <row r="3435" spans="1:5">
      <c r="A3435" s="193" t="s">
        <v>29244</v>
      </c>
      <c r="B3435" s="198" t="s">
        <v>7448</v>
      </c>
      <c r="C3435" s="198">
        <v>45077</v>
      </c>
      <c r="D3435" t="s">
        <v>38422</v>
      </c>
      <c r="E3435">
        <v>10.48</v>
      </c>
    </row>
    <row r="3436" spans="1:5">
      <c r="A3436" s="193" t="s">
        <v>28026</v>
      </c>
      <c r="B3436" s="198" t="s">
        <v>11220</v>
      </c>
      <c r="C3436" s="198">
        <v>45076</v>
      </c>
      <c r="D3436" t="s">
        <v>38403</v>
      </c>
      <c r="E3436">
        <v>7.4</v>
      </c>
    </row>
    <row r="3437" spans="1:5">
      <c r="A3437" s="193" t="s">
        <v>27954</v>
      </c>
      <c r="B3437" s="198" t="s">
        <v>27436</v>
      </c>
      <c r="C3437" s="198">
        <v>45076</v>
      </c>
      <c r="D3437" t="s">
        <v>38392</v>
      </c>
      <c r="E3437">
        <v>32.9</v>
      </c>
    </row>
    <row r="3438" spans="1:5">
      <c r="A3438" s="193" t="s">
        <v>27956</v>
      </c>
      <c r="B3438" s="198" t="s">
        <v>9284</v>
      </c>
      <c r="C3438" s="198">
        <v>45076</v>
      </c>
      <c r="D3438" t="s">
        <v>38392</v>
      </c>
      <c r="E3438">
        <v>0.78</v>
      </c>
    </row>
    <row r="3439" spans="1:5">
      <c r="A3439" s="193" t="s">
        <v>28031</v>
      </c>
      <c r="B3439" s="198" t="s">
        <v>11222</v>
      </c>
      <c r="C3439" s="198">
        <v>45076</v>
      </c>
      <c r="D3439" t="s">
        <v>38403</v>
      </c>
      <c r="E3439">
        <v>22.2</v>
      </c>
    </row>
    <row r="3440" spans="1:5">
      <c r="A3440" s="193" t="s">
        <v>28105</v>
      </c>
      <c r="B3440" s="198" t="s">
        <v>9280</v>
      </c>
      <c r="C3440" s="198">
        <v>45076</v>
      </c>
      <c r="D3440" t="s">
        <v>38392</v>
      </c>
      <c r="E3440">
        <v>6.2</v>
      </c>
    </row>
    <row r="3441" spans="1:5">
      <c r="A3441" s="193" t="s">
        <v>27947</v>
      </c>
      <c r="B3441" s="198" t="s">
        <v>10030</v>
      </c>
      <c r="C3441" s="198">
        <v>45076</v>
      </c>
      <c r="D3441" t="s">
        <v>38392</v>
      </c>
      <c r="E3441">
        <v>12.38</v>
      </c>
    </row>
    <row r="3442" spans="1:5">
      <c r="A3442" s="193" t="s">
        <v>28017</v>
      </c>
      <c r="B3442" s="198" t="s">
        <v>11002</v>
      </c>
      <c r="C3442" s="198">
        <v>45076</v>
      </c>
      <c r="D3442" t="s">
        <v>38405</v>
      </c>
      <c r="E3442">
        <v>142.54</v>
      </c>
    </row>
    <row r="3443" spans="1:5">
      <c r="A3443" s="193" t="s">
        <v>28034</v>
      </c>
      <c r="B3443" s="198" t="s">
        <v>11221</v>
      </c>
      <c r="C3443" s="198">
        <v>45076</v>
      </c>
      <c r="D3443" t="s">
        <v>38403</v>
      </c>
      <c r="E3443">
        <v>200.3</v>
      </c>
    </row>
    <row r="3444" spans="1:5">
      <c r="A3444" s="193" t="s">
        <v>28104</v>
      </c>
      <c r="B3444" s="198" t="s">
        <v>9799</v>
      </c>
      <c r="C3444" s="198">
        <v>45076</v>
      </c>
      <c r="D3444" t="s">
        <v>38392</v>
      </c>
      <c r="E3444">
        <v>10.95</v>
      </c>
    </row>
    <row r="3445" spans="1:5">
      <c r="A3445" s="193" t="s">
        <v>12690</v>
      </c>
      <c r="B3445" s="198" t="s">
        <v>5682</v>
      </c>
      <c r="C3445" s="198">
        <v>45076</v>
      </c>
      <c r="D3445" t="s">
        <v>38538</v>
      </c>
      <c r="E3445">
        <v>51.66</v>
      </c>
    </row>
    <row r="3446" spans="1:5">
      <c r="A3446" s="193" t="s">
        <v>28045</v>
      </c>
      <c r="B3446" s="198" t="s">
        <v>8168</v>
      </c>
      <c r="C3446" s="198">
        <v>45076</v>
      </c>
      <c r="D3446" t="s">
        <v>38406</v>
      </c>
      <c r="E3446">
        <v>23.09</v>
      </c>
    </row>
    <row r="3447" spans="1:5">
      <c r="A3447" s="193" t="s">
        <v>29255</v>
      </c>
      <c r="B3447" s="198" t="s">
        <v>6115</v>
      </c>
      <c r="C3447" s="198">
        <v>45076</v>
      </c>
      <c r="D3447" t="s">
        <v>38538</v>
      </c>
      <c r="E3447">
        <v>44</v>
      </c>
    </row>
    <row r="3448" spans="1:5">
      <c r="A3448" s="193" t="s">
        <v>16966</v>
      </c>
      <c r="B3448" s="198" t="s">
        <v>5681</v>
      </c>
      <c r="C3448" s="198">
        <v>45076</v>
      </c>
      <c r="D3448" t="s">
        <v>38538</v>
      </c>
      <c r="E3448">
        <v>5.46</v>
      </c>
    </row>
    <row r="3449" spans="1:5">
      <c r="A3449" s="193" t="s">
        <v>28047</v>
      </c>
      <c r="B3449" s="198" t="s">
        <v>5080</v>
      </c>
      <c r="C3449" s="198">
        <v>45076</v>
      </c>
      <c r="D3449" t="s">
        <v>38406</v>
      </c>
      <c r="E3449">
        <v>10.82</v>
      </c>
    </row>
    <row r="3450" spans="1:5">
      <c r="A3450" s="193" t="s">
        <v>28056</v>
      </c>
      <c r="B3450" s="198" t="s">
        <v>8000</v>
      </c>
      <c r="C3450" s="198">
        <v>45076</v>
      </c>
      <c r="D3450" t="s">
        <v>38407</v>
      </c>
      <c r="E3450">
        <v>16.95</v>
      </c>
    </row>
    <row r="3451" spans="1:5">
      <c r="A3451" s="193" t="s">
        <v>12690</v>
      </c>
      <c r="B3451" s="198" t="s">
        <v>5682</v>
      </c>
      <c r="C3451" s="198">
        <v>45076</v>
      </c>
      <c r="D3451" t="s">
        <v>38538</v>
      </c>
      <c r="E3451">
        <v>0.83</v>
      </c>
    </row>
    <row r="3452" spans="1:5">
      <c r="A3452" s="193" t="s">
        <v>28044</v>
      </c>
      <c r="B3452" s="198" t="s">
        <v>5079</v>
      </c>
      <c r="C3452" s="198">
        <v>45076</v>
      </c>
      <c r="D3452" t="s">
        <v>38406</v>
      </c>
      <c r="E3452">
        <v>19.84</v>
      </c>
    </row>
    <row r="3453" spans="1:5">
      <c r="A3453" s="193" t="s">
        <v>28046</v>
      </c>
      <c r="B3453" s="198" t="s">
        <v>6217</v>
      </c>
      <c r="C3453" s="198">
        <v>45076</v>
      </c>
      <c r="D3453" t="s">
        <v>38406</v>
      </c>
      <c r="E3453">
        <v>175</v>
      </c>
    </row>
    <row r="3454" spans="1:5">
      <c r="A3454" s="193" t="s">
        <v>29203</v>
      </c>
      <c r="B3454" s="198" t="s">
        <v>5686</v>
      </c>
      <c r="C3454" s="198">
        <v>45076</v>
      </c>
      <c r="D3454" t="s">
        <v>38538</v>
      </c>
      <c r="E3454">
        <v>37.83</v>
      </c>
    </row>
    <row r="3455" spans="1:5">
      <c r="A3455" s="193" t="s">
        <v>28097</v>
      </c>
      <c r="B3455" s="198" t="s">
        <v>7645</v>
      </c>
      <c r="C3455" s="198">
        <v>45076</v>
      </c>
      <c r="D3455" t="s">
        <v>38392</v>
      </c>
      <c r="E3455">
        <v>41.8</v>
      </c>
    </row>
    <row r="3456" spans="1:5">
      <c r="A3456" s="193" t="s">
        <v>29032</v>
      </c>
      <c r="B3456" s="198" t="s">
        <v>8167</v>
      </c>
      <c r="C3456" s="198">
        <v>45076</v>
      </c>
      <c r="D3456" t="s">
        <v>38406</v>
      </c>
      <c r="E3456">
        <v>5.7</v>
      </c>
    </row>
    <row r="3457" spans="1:5">
      <c r="A3457" s="193" t="s">
        <v>29201</v>
      </c>
      <c r="B3457" s="198" t="s">
        <v>5667</v>
      </c>
      <c r="C3457" s="198">
        <v>45076</v>
      </c>
      <c r="D3457" t="s">
        <v>38538</v>
      </c>
      <c r="E3457">
        <v>0.53</v>
      </c>
    </row>
    <row r="3458" spans="1:5">
      <c r="A3458" s="193" t="s">
        <v>28453</v>
      </c>
      <c r="B3458" s="198" t="s">
        <v>11244</v>
      </c>
      <c r="C3458" s="198">
        <v>45075</v>
      </c>
      <c r="D3458" t="s">
        <v>38466</v>
      </c>
      <c r="E3458">
        <v>39.99</v>
      </c>
    </row>
    <row r="3459" spans="1:5">
      <c r="A3459" s="193" t="s">
        <v>27889</v>
      </c>
      <c r="B3459" s="198" t="s">
        <v>10933</v>
      </c>
      <c r="C3459" s="198">
        <v>45075</v>
      </c>
      <c r="D3459" t="s">
        <v>38384</v>
      </c>
      <c r="E3459">
        <v>6.73</v>
      </c>
    </row>
    <row r="3460" spans="1:5">
      <c r="A3460" s="193" t="s">
        <v>27861</v>
      </c>
      <c r="B3460" s="198" t="s">
        <v>8673</v>
      </c>
      <c r="C3460" s="198">
        <v>45075</v>
      </c>
      <c r="D3460" t="s">
        <v>38377</v>
      </c>
      <c r="E3460">
        <v>4.43</v>
      </c>
    </row>
    <row r="3461" spans="1:5">
      <c r="A3461" s="193" t="s">
        <v>27888</v>
      </c>
      <c r="B3461" s="198" t="s">
        <v>10932</v>
      </c>
      <c r="C3461" s="198">
        <v>45075</v>
      </c>
      <c r="D3461" t="s">
        <v>38384</v>
      </c>
      <c r="E3461">
        <v>7.61</v>
      </c>
    </row>
    <row r="3462" spans="1:5">
      <c r="A3462" s="193" t="s">
        <v>27887</v>
      </c>
      <c r="B3462" s="198" t="s">
        <v>10931</v>
      </c>
      <c r="C3462" s="198">
        <v>45075</v>
      </c>
      <c r="D3462" t="s">
        <v>38384</v>
      </c>
      <c r="E3462">
        <v>0.79</v>
      </c>
    </row>
    <row r="3463" spans="1:5">
      <c r="A3463" s="193" t="s">
        <v>29258</v>
      </c>
      <c r="B3463" s="198" t="s">
        <v>11243</v>
      </c>
      <c r="C3463" s="198">
        <v>45075</v>
      </c>
      <c r="D3463" t="s">
        <v>38466</v>
      </c>
      <c r="E3463">
        <v>0.33</v>
      </c>
    </row>
    <row r="3464" spans="1:5">
      <c r="A3464" s="193" t="s">
        <v>16826</v>
      </c>
      <c r="B3464" s="198" t="s">
        <v>5669</v>
      </c>
      <c r="C3464" s="198">
        <v>45075</v>
      </c>
      <c r="D3464" t="s">
        <v>38377</v>
      </c>
      <c r="E3464">
        <v>19.149999999999999</v>
      </c>
    </row>
    <row r="3465" spans="1:5">
      <c r="A3465" s="193" t="s">
        <v>28678</v>
      </c>
      <c r="B3465" s="198" t="s">
        <v>7242</v>
      </c>
      <c r="C3465" s="198">
        <v>45075</v>
      </c>
      <c r="D3465" t="s">
        <v>38377</v>
      </c>
      <c r="E3465">
        <v>13.25</v>
      </c>
    </row>
    <row r="3466" spans="1:5">
      <c r="A3466" s="193" t="s">
        <v>28178</v>
      </c>
      <c r="B3466" s="198" t="s">
        <v>5823</v>
      </c>
      <c r="C3466" s="198">
        <v>45075</v>
      </c>
      <c r="D3466" t="s">
        <v>38377</v>
      </c>
      <c r="E3466">
        <v>24.21</v>
      </c>
    </row>
    <row r="3467" spans="1:5">
      <c r="A3467" s="193" t="s">
        <v>28179</v>
      </c>
      <c r="B3467" s="198" t="s">
        <v>5821</v>
      </c>
      <c r="C3467" s="198">
        <v>45075</v>
      </c>
      <c r="D3467" t="s">
        <v>38377</v>
      </c>
      <c r="E3467">
        <v>13.26</v>
      </c>
    </row>
    <row r="3468" spans="1:5">
      <c r="A3468" s="193" t="s">
        <v>28750</v>
      </c>
      <c r="B3468" s="198" t="s">
        <v>5820</v>
      </c>
      <c r="C3468" s="198">
        <v>45075</v>
      </c>
      <c r="D3468" t="s">
        <v>38377</v>
      </c>
      <c r="E3468">
        <v>0.66</v>
      </c>
    </row>
    <row r="3469" spans="1:5">
      <c r="A3469" s="193" t="s">
        <v>29011</v>
      </c>
      <c r="B3469" s="198" t="s">
        <v>5819</v>
      </c>
      <c r="C3469" s="198">
        <v>45075</v>
      </c>
      <c r="D3469" t="s">
        <v>38377</v>
      </c>
      <c r="E3469">
        <v>22.5</v>
      </c>
    </row>
    <row r="3470" spans="1:5">
      <c r="A3470" s="193" t="s">
        <v>29257</v>
      </c>
      <c r="B3470" s="198" t="s">
        <v>7104</v>
      </c>
      <c r="C3470" s="198">
        <v>45075</v>
      </c>
      <c r="D3470" t="s">
        <v>38483</v>
      </c>
      <c r="E3470">
        <v>28.17</v>
      </c>
    </row>
    <row r="3471" spans="1:5">
      <c r="A3471" s="193" t="s">
        <v>28591</v>
      </c>
      <c r="B3471" s="198" t="s">
        <v>7105</v>
      </c>
      <c r="C3471" s="198">
        <v>45075</v>
      </c>
      <c r="D3471" t="s">
        <v>38483</v>
      </c>
      <c r="E3471">
        <v>0.33</v>
      </c>
    </row>
    <row r="3472" spans="1:5">
      <c r="A3472" s="193" t="s">
        <v>28677</v>
      </c>
      <c r="B3472" s="198" t="s">
        <v>6431</v>
      </c>
      <c r="C3472" s="198">
        <v>45075</v>
      </c>
      <c r="D3472" t="s">
        <v>38377</v>
      </c>
      <c r="E3472">
        <v>40.159999999999997</v>
      </c>
    </row>
    <row r="3473" spans="1:5">
      <c r="A3473" s="193" t="s">
        <v>28412</v>
      </c>
      <c r="B3473" s="198" t="s">
        <v>5371</v>
      </c>
      <c r="C3473" s="198">
        <v>45075</v>
      </c>
      <c r="D3473" t="s">
        <v>38377</v>
      </c>
      <c r="E3473">
        <v>4.28</v>
      </c>
    </row>
    <row r="3474" spans="1:5">
      <c r="A3474" s="193" t="s">
        <v>28863</v>
      </c>
      <c r="B3474" s="198" t="s">
        <v>5784</v>
      </c>
      <c r="C3474" s="198">
        <v>45075</v>
      </c>
      <c r="D3474" t="s">
        <v>38543</v>
      </c>
      <c r="E3474">
        <v>46.72</v>
      </c>
    </row>
    <row r="3475" spans="1:5">
      <c r="A3475" s="193" t="s">
        <v>27910</v>
      </c>
      <c r="B3475" s="198" t="s">
        <v>5382</v>
      </c>
      <c r="C3475" s="198">
        <v>45075</v>
      </c>
      <c r="D3475" t="s">
        <v>38377</v>
      </c>
      <c r="E3475">
        <v>14.21</v>
      </c>
    </row>
    <row r="3476" spans="1:5">
      <c r="A3476" s="193" t="s">
        <v>28423</v>
      </c>
      <c r="B3476" s="198" t="s">
        <v>6021</v>
      </c>
      <c r="C3476" s="198">
        <v>45075</v>
      </c>
      <c r="D3476" t="s">
        <v>38377</v>
      </c>
      <c r="E3476">
        <v>15.68</v>
      </c>
    </row>
    <row r="3477" spans="1:5">
      <c r="A3477" s="193" t="s">
        <v>29256</v>
      </c>
      <c r="B3477" s="198" t="s">
        <v>7719</v>
      </c>
      <c r="C3477" s="198">
        <v>45075</v>
      </c>
      <c r="D3477" t="s">
        <v>38483</v>
      </c>
      <c r="E3477">
        <v>53.28</v>
      </c>
    </row>
    <row r="3478" spans="1:5">
      <c r="A3478" s="193" t="s">
        <v>28673</v>
      </c>
      <c r="B3478" s="198" t="s">
        <v>5824</v>
      </c>
      <c r="C3478" s="198">
        <v>45075</v>
      </c>
      <c r="D3478" t="s">
        <v>38377</v>
      </c>
      <c r="E3478">
        <v>6.89</v>
      </c>
    </row>
    <row r="3479" spans="1:5">
      <c r="A3479" s="193" t="s">
        <v>27818</v>
      </c>
      <c r="B3479" s="198" t="s">
        <v>10888</v>
      </c>
      <c r="C3479" s="198">
        <v>45072</v>
      </c>
      <c r="D3479" t="s">
        <v>38371</v>
      </c>
      <c r="E3479">
        <v>7.49</v>
      </c>
    </row>
    <row r="3480" spans="1:5">
      <c r="A3480" s="193" t="s">
        <v>29259</v>
      </c>
      <c r="B3480" s="198" t="s">
        <v>8563</v>
      </c>
      <c r="C3480" s="198">
        <v>45072</v>
      </c>
      <c r="D3480" t="s">
        <v>38418</v>
      </c>
      <c r="E3480">
        <v>20</v>
      </c>
    </row>
    <row r="3481" spans="1:5">
      <c r="A3481" s="193" t="s">
        <v>27819</v>
      </c>
      <c r="B3481" s="198" t="s">
        <v>10889</v>
      </c>
      <c r="C3481" s="198">
        <v>45072</v>
      </c>
      <c r="D3481" t="s">
        <v>38371</v>
      </c>
      <c r="E3481">
        <v>11.98</v>
      </c>
    </row>
    <row r="3482" spans="1:5">
      <c r="A3482" s="193" t="s">
        <v>27821</v>
      </c>
      <c r="B3482" s="198" t="s">
        <v>10891</v>
      </c>
      <c r="C3482" s="198">
        <v>45072</v>
      </c>
      <c r="D3482" t="s">
        <v>38371</v>
      </c>
      <c r="E3482">
        <v>4.8</v>
      </c>
    </row>
    <row r="3483" spans="1:5">
      <c r="A3483" s="193" t="s">
        <v>29076</v>
      </c>
      <c r="B3483" s="198" t="s">
        <v>10893</v>
      </c>
      <c r="C3483" s="198">
        <v>45072</v>
      </c>
      <c r="D3483" t="s">
        <v>38371</v>
      </c>
      <c r="E3483">
        <v>15.95</v>
      </c>
    </row>
    <row r="3484" spans="1:5">
      <c r="A3484" s="193" t="s">
        <v>27820</v>
      </c>
      <c r="B3484" s="198" t="s">
        <v>10890</v>
      </c>
      <c r="C3484" s="198">
        <v>45072</v>
      </c>
      <c r="D3484" t="s">
        <v>38371</v>
      </c>
      <c r="E3484">
        <v>56.4</v>
      </c>
    </row>
    <row r="3485" spans="1:5">
      <c r="A3485" s="193" t="s">
        <v>29261</v>
      </c>
      <c r="B3485" s="198" t="s">
        <v>7084</v>
      </c>
      <c r="C3485" s="198">
        <v>45072</v>
      </c>
      <c r="D3485" t="s">
        <v>38418</v>
      </c>
      <c r="E3485">
        <v>3.25</v>
      </c>
    </row>
    <row r="3486" spans="1:5">
      <c r="A3486" s="193" t="s">
        <v>29260</v>
      </c>
      <c r="B3486" s="198" t="s">
        <v>7068</v>
      </c>
      <c r="C3486" s="198">
        <v>45072</v>
      </c>
      <c r="D3486" t="s">
        <v>38418</v>
      </c>
      <c r="E3486">
        <v>8.99</v>
      </c>
    </row>
    <row r="3487" spans="1:5">
      <c r="A3487" s="193" t="s">
        <v>27882</v>
      </c>
      <c r="B3487" s="198" t="s">
        <v>5041</v>
      </c>
      <c r="C3487" s="198">
        <v>45072</v>
      </c>
      <c r="D3487" t="s">
        <v>38363</v>
      </c>
      <c r="E3487">
        <v>14.95</v>
      </c>
    </row>
    <row r="3488" spans="1:5">
      <c r="A3488" s="193" t="s">
        <v>28086</v>
      </c>
      <c r="B3488" s="198" t="s">
        <v>7383</v>
      </c>
      <c r="C3488" s="198">
        <v>45072</v>
      </c>
      <c r="D3488" t="s">
        <v>38418</v>
      </c>
      <c r="E3488">
        <v>0.37</v>
      </c>
    </row>
    <row r="3489" spans="1:5">
      <c r="A3489" s="193" t="s">
        <v>28668</v>
      </c>
      <c r="B3489" s="198" t="s">
        <v>7384</v>
      </c>
      <c r="C3489" s="198">
        <v>45072</v>
      </c>
      <c r="D3489" t="s">
        <v>38418</v>
      </c>
      <c r="E3489">
        <v>32.17</v>
      </c>
    </row>
    <row r="3490" spans="1:5">
      <c r="A3490" s="193" t="s">
        <v>29262</v>
      </c>
      <c r="B3490" s="198" t="s">
        <v>7385</v>
      </c>
      <c r="C3490" s="198">
        <v>45072</v>
      </c>
      <c r="D3490" t="s">
        <v>38418</v>
      </c>
      <c r="E3490">
        <v>7.98</v>
      </c>
    </row>
    <row r="3491" spans="1:5">
      <c r="A3491" s="193" t="s">
        <v>15616</v>
      </c>
      <c r="B3491" s="198" t="s">
        <v>5053</v>
      </c>
      <c r="C3491" s="198">
        <v>45072</v>
      </c>
      <c r="D3491" t="s">
        <v>38506</v>
      </c>
      <c r="E3491">
        <v>7.04</v>
      </c>
    </row>
    <row r="3492" spans="1:5">
      <c r="A3492" s="193" t="s">
        <v>27782</v>
      </c>
      <c r="B3492" s="198" t="s">
        <v>5040</v>
      </c>
      <c r="C3492" s="198">
        <v>45072</v>
      </c>
      <c r="D3492" t="s">
        <v>38363</v>
      </c>
      <c r="E3492">
        <v>4.8499999999999996</v>
      </c>
    </row>
    <row r="3493" spans="1:5">
      <c r="A3493" s="193" t="s">
        <v>27881</v>
      </c>
      <c r="B3493" s="198" t="s">
        <v>5043</v>
      </c>
      <c r="C3493" s="198">
        <v>45072</v>
      </c>
      <c r="D3493" t="s">
        <v>38363</v>
      </c>
      <c r="E3493">
        <v>12.02</v>
      </c>
    </row>
    <row r="3494" spans="1:5">
      <c r="A3494" s="193" t="s">
        <v>29117</v>
      </c>
      <c r="B3494" s="198" t="s">
        <v>7388</v>
      </c>
      <c r="C3494" s="198">
        <v>45072</v>
      </c>
      <c r="D3494" t="s">
        <v>38418</v>
      </c>
      <c r="E3494">
        <v>23.72</v>
      </c>
    </row>
    <row r="3495" spans="1:5">
      <c r="A3495" s="193" t="s">
        <v>27782</v>
      </c>
      <c r="B3495" s="198" t="s">
        <v>5040</v>
      </c>
      <c r="C3495" s="198">
        <v>45072</v>
      </c>
      <c r="D3495" t="s">
        <v>38363</v>
      </c>
      <c r="E3495">
        <v>4.76</v>
      </c>
    </row>
    <row r="3496" spans="1:5">
      <c r="A3496" s="193" t="s">
        <v>28669</v>
      </c>
      <c r="B3496" s="198" t="s">
        <v>7386</v>
      </c>
      <c r="C3496" s="198">
        <v>45072</v>
      </c>
      <c r="D3496" t="s">
        <v>38418</v>
      </c>
      <c r="E3496">
        <v>30.84</v>
      </c>
    </row>
    <row r="3497" spans="1:5">
      <c r="A3497" s="193" t="s">
        <v>28088</v>
      </c>
      <c r="B3497" s="198" t="s">
        <v>7389</v>
      </c>
      <c r="C3497" s="198">
        <v>45072</v>
      </c>
      <c r="D3497" t="s">
        <v>38418</v>
      </c>
      <c r="E3497">
        <v>13.11</v>
      </c>
    </row>
    <row r="3498" spans="1:5">
      <c r="A3498" s="193" t="s">
        <v>28546</v>
      </c>
      <c r="B3498" s="198" t="s">
        <v>10285</v>
      </c>
      <c r="C3498" s="198">
        <v>45071</v>
      </c>
      <c r="D3498" t="s">
        <v>38478</v>
      </c>
      <c r="E3498">
        <v>33.299999999999997</v>
      </c>
    </row>
    <row r="3499" spans="1:5">
      <c r="A3499" s="193" t="s">
        <v>28259</v>
      </c>
      <c r="B3499" s="198" t="s">
        <v>10885</v>
      </c>
      <c r="C3499" s="198">
        <v>45071</v>
      </c>
      <c r="D3499" t="s">
        <v>38432</v>
      </c>
      <c r="E3499">
        <v>187.09</v>
      </c>
    </row>
    <row r="3500" spans="1:5">
      <c r="A3500" s="193" t="s">
        <v>28543</v>
      </c>
      <c r="B3500" s="198" t="s">
        <v>27465</v>
      </c>
      <c r="C3500" s="198">
        <v>45071</v>
      </c>
      <c r="D3500" t="s">
        <v>38478</v>
      </c>
      <c r="E3500">
        <v>214.47</v>
      </c>
    </row>
    <row r="3501" spans="1:5">
      <c r="A3501" s="193" t="s">
        <v>29265</v>
      </c>
      <c r="B3501" s="198" t="s">
        <v>8561</v>
      </c>
      <c r="C3501" s="198">
        <v>45071</v>
      </c>
      <c r="D3501" t="s">
        <v>38467</v>
      </c>
      <c r="E3501">
        <v>9.99</v>
      </c>
    </row>
    <row r="3502" spans="1:5">
      <c r="A3502" s="193" t="s">
        <v>29266</v>
      </c>
      <c r="B3502" s="198" t="s">
        <v>10879</v>
      </c>
      <c r="C3502" s="198">
        <v>45071</v>
      </c>
      <c r="D3502" t="s">
        <v>38432</v>
      </c>
      <c r="E3502">
        <v>34.25</v>
      </c>
    </row>
    <row r="3503" spans="1:5">
      <c r="A3503" s="193" t="s">
        <v>28544</v>
      </c>
      <c r="B3503" s="198" t="s">
        <v>6873</v>
      </c>
      <c r="C3503" s="198">
        <v>45071</v>
      </c>
      <c r="D3503" t="s">
        <v>38478</v>
      </c>
      <c r="E3503">
        <v>4.9400000000000004</v>
      </c>
    </row>
    <row r="3504" spans="1:5">
      <c r="A3504" s="193" t="s">
        <v>28041</v>
      </c>
      <c r="B3504" s="198" t="s">
        <v>4982</v>
      </c>
      <c r="C3504" s="198">
        <v>45071</v>
      </c>
      <c r="D3504" t="s">
        <v>38359</v>
      </c>
      <c r="E3504">
        <v>5.19</v>
      </c>
    </row>
    <row r="3505" spans="1:5">
      <c r="A3505" s="193" t="s">
        <v>26652</v>
      </c>
      <c r="B3505" s="198" t="s">
        <v>5006</v>
      </c>
      <c r="C3505" s="198">
        <v>45071</v>
      </c>
      <c r="D3505" t="s">
        <v>38359</v>
      </c>
      <c r="E3505">
        <v>0.38</v>
      </c>
    </row>
    <row r="3506" spans="1:5">
      <c r="A3506" s="193" t="s">
        <v>12102</v>
      </c>
      <c r="B3506" s="198" t="s">
        <v>8005</v>
      </c>
      <c r="C3506" s="198">
        <v>45071</v>
      </c>
      <c r="D3506" t="s">
        <v>38433</v>
      </c>
      <c r="E3506">
        <v>0.56000000000000005</v>
      </c>
    </row>
    <row r="3507" spans="1:5">
      <c r="A3507" s="193" t="s">
        <v>27790</v>
      </c>
      <c r="B3507" s="198" t="s">
        <v>5032</v>
      </c>
      <c r="C3507" s="198">
        <v>45071</v>
      </c>
      <c r="D3507" t="s">
        <v>38359</v>
      </c>
      <c r="E3507">
        <v>6.99</v>
      </c>
    </row>
    <row r="3508" spans="1:5">
      <c r="A3508" s="193" t="s">
        <v>28473</v>
      </c>
      <c r="B3508" s="198" t="s">
        <v>7698</v>
      </c>
      <c r="C3508" s="198">
        <v>45071</v>
      </c>
      <c r="D3508" t="s">
        <v>38467</v>
      </c>
      <c r="E3508">
        <v>0.5</v>
      </c>
    </row>
    <row r="3509" spans="1:5">
      <c r="A3509" s="193" t="s">
        <v>28254</v>
      </c>
      <c r="B3509" s="198" t="s">
        <v>5012</v>
      </c>
      <c r="C3509" s="198">
        <v>45071</v>
      </c>
      <c r="D3509" t="s">
        <v>38388</v>
      </c>
      <c r="E3509">
        <v>24.36</v>
      </c>
    </row>
    <row r="3510" spans="1:5">
      <c r="A3510" s="193" t="s">
        <v>29264</v>
      </c>
      <c r="B3510" s="198" t="s">
        <v>7459</v>
      </c>
      <c r="C3510" s="198">
        <v>45071</v>
      </c>
      <c r="D3510" t="s">
        <v>38544</v>
      </c>
      <c r="E3510">
        <v>48.09</v>
      </c>
    </row>
    <row r="3511" spans="1:5">
      <c r="A3511" s="193" t="s">
        <v>27774</v>
      </c>
      <c r="B3511" s="198" t="s">
        <v>4989</v>
      </c>
      <c r="C3511" s="198">
        <v>45071</v>
      </c>
      <c r="D3511" t="s">
        <v>38388</v>
      </c>
      <c r="E3511">
        <v>0.6</v>
      </c>
    </row>
    <row r="3512" spans="1:5">
      <c r="A3512" s="193" t="s">
        <v>28549</v>
      </c>
      <c r="B3512" s="198" t="s">
        <v>6865</v>
      </c>
      <c r="C3512" s="198">
        <v>45071</v>
      </c>
      <c r="D3512" t="s">
        <v>38478</v>
      </c>
      <c r="E3512">
        <v>216.64</v>
      </c>
    </row>
    <row r="3513" spans="1:5">
      <c r="A3513" s="193" t="s">
        <v>28472</v>
      </c>
      <c r="B3513" s="198" t="s">
        <v>7700</v>
      </c>
      <c r="C3513" s="198">
        <v>45071</v>
      </c>
      <c r="D3513" t="s">
        <v>38467</v>
      </c>
      <c r="E3513">
        <v>0.34</v>
      </c>
    </row>
    <row r="3514" spans="1:5">
      <c r="A3514" s="193" t="s">
        <v>28547</v>
      </c>
      <c r="B3514" s="198" t="s">
        <v>6864</v>
      </c>
      <c r="C3514" s="198">
        <v>45071</v>
      </c>
      <c r="D3514" t="s">
        <v>38478</v>
      </c>
      <c r="E3514">
        <v>10.029999999999999</v>
      </c>
    </row>
    <row r="3515" spans="1:5">
      <c r="A3515" s="193" t="s">
        <v>27806</v>
      </c>
      <c r="B3515" s="198" t="s">
        <v>5002</v>
      </c>
      <c r="C3515" s="198">
        <v>45071</v>
      </c>
      <c r="D3515" t="s">
        <v>38359</v>
      </c>
      <c r="E3515">
        <v>55.68</v>
      </c>
    </row>
    <row r="3516" spans="1:5">
      <c r="A3516" s="193" t="s">
        <v>28474</v>
      </c>
      <c r="B3516" s="198" t="s">
        <v>6849</v>
      </c>
      <c r="C3516" s="198">
        <v>45071</v>
      </c>
      <c r="D3516" t="s">
        <v>38467</v>
      </c>
      <c r="E3516">
        <v>7.79</v>
      </c>
    </row>
    <row r="3517" spans="1:5">
      <c r="A3517" s="193" t="s">
        <v>28548</v>
      </c>
      <c r="B3517" s="198" t="s">
        <v>6866</v>
      </c>
      <c r="C3517" s="198">
        <v>45071</v>
      </c>
      <c r="D3517" t="s">
        <v>38478</v>
      </c>
      <c r="E3517">
        <v>10.130000000000001</v>
      </c>
    </row>
    <row r="3518" spans="1:5">
      <c r="A3518" s="193" t="s">
        <v>28477</v>
      </c>
      <c r="B3518" s="198" t="s">
        <v>7699</v>
      </c>
      <c r="C3518" s="198">
        <v>45071</v>
      </c>
      <c r="D3518" t="s">
        <v>38467</v>
      </c>
      <c r="E3518">
        <v>27.47</v>
      </c>
    </row>
    <row r="3519" spans="1:5">
      <c r="A3519" s="193" t="s">
        <v>29263</v>
      </c>
      <c r="B3519" s="198" t="s">
        <v>6871</v>
      </c>
      <c r="C3519" s="198">
        <v>45071</v>
      </c>
      <c r="D3519" t="s">
        <v>38478</v>
      </c>
      <c r="E3519">
        <v>23.56</v>
      </c>
    </row>
    <row r="3520" spans="1:5">
      <c r="A3520" s="193" t="s">
        <v>27932</v>
      </c>
      <c r="B3520" s="198" t="s">
        <v>5028</v>
      </c>
      <c r="C3520" s="198">
        <v>45071</v>
      </c>
      <c r="D3520" t="s">
        <v>38359</v>
      </c>
      <c r="E3520">
        <v>6.63</v>
      </c>
    </row>
    <row r="3521" spans="1:5">
      <c r="A3521" s="193" t="s">
        <v>27795</v>
      </c>
      <c r="B3521" s="198" t="s">
        <v>5030</v>
      </c>
      <c r="C3521" s="198">
        <v>45071</v>
      </c>
      <c r="D3521" t="s">
        <v>38359</v>
      </c>
      <c r="E3521">
        <v>8.27</v>
      </c>
    </row>
    <row r="3522" spans="1:5">
      <c r="A3522" s="193" t="s">
        <v>27790</v>
      </c>
      <c r="B3522" s="198" t="s">
        <v>5032</v>
      </c>
      <c r="C3522" s="198">
        <v>45071</v>
      </c>
      <c r="D3522" t="s">
        <v>38359</v>
      </c>
      <c r="E3522">
        <v>111.36</v>
      </c>
    </row>
    <row r="3523" spans="1:5">
      <c r="A3523" s="193" t="s">
        <v>28162</v>
      </c>
      <c r="B3523" s="198" t="s">
        <v>27364</v>
      </c>
      <c r="C3523" s="198">
        <v>45070</v>
      </c>
      <c r="D3523" t="s">
        <v>38401</v>
      </c>
      <c r="E3523">
        <v>1.1000000000000001</v>
      </c>
    </row>
    <row r="3524" spans="1:5">
      <c r="A3524" s="193" t="s">
        <v>28028</v>
      </c>
      <c r="B3524" s="198" t="s">
        <v>10059</v>
      </c>
      <c r="C3524" s="198">
        <v>45070</v>
      </c>
      <c r="D3524" t="s">
        <v>38401</v>
      </c>
      <c r="E3524">
        <v>145.5</v>
      </c>
    </row>
    <row r="3525" spans="1:5">
      <c r="A3525" s="193" t="s">
        <v>28020</v>
      </c>
      <c r="B3525" s="198" t="s">
        <v>9846</v>
      </c>
      <c r="C3525" s="198">
        <v>45070</v>
      </c>
      <c r="D3525" t="s">
        <v>38401</v>
      </c>
      <c r="E3525">
        <v>9.0299999999999994</v>
      </c>
    </row>
    <row r="3526" spans="1:5">
      <c r="A3526" s="193" t="s">
        <v>27860</v>
      </c>
      <c r="B3526" s="198" t="s">
        <v>27429</v>
      </c>
      <c r="C3526" s="198">
        <v>45070</v>
      </c>
      <c r="D3526" t="s">
        <v>38380</v>
      </c>
      <c r="E3526">
        <v>30.74</v>
      </c>
    </row>
    <row r="3527" spans="1:5">
      <c r="A3527" s="193" t="s">
        <v>28150</v>
      </c>
      <c r="B3527" s="198" t="s">
        <v>27449</v>
      </c>
      <c r="C3527" s="198">
        <v>45069</v>
      </c>
      <c r="D3527" t="s">
        <v>38425</v>
      </c>
      <c r="E3527">
        <v>34.5</v>
      </c>
    </row>
    <row r="3528" spans="1:5">
      <c r="A3528" s="193" t="s">
        <v>29268</v>
      </c>
      <c r="B3528" s="198" t="s">
        <v>9890</v>
      </c>
      <c r="C3528" s="198">
        <v>45069</v>
      </c>
      <c r="D3528" t="s">
        <v>38545</v>
      </c>
      <c r="E3528">
        <v>16.63</v>
      </c>
    </row>
    <row r="3529" spans="1:5">
      <c r="A3529" s="193" t="s">
        <v>29269</v>
      </c>
      <c r="B3529" s="198" t="s">
        <v>9893</v>
      </c>
      <c r="C3529" s="198">
        <v>45069</v>
      </c>
      <c r="D3529" t="s">
        <v>38545</v>
      </c>
      <c r="E3529">
        <v>0.65</v>
      </c>
    </row>
    <row r="3530" spans="1:5">
      <c r="A3530" s="193" t="s">
        <v>28619</v>
      </c>
      <c r="B3530" s="198" t="s">
        <v>8390</v>
      </c>
      <c r="C3530" s="198">
        <v>45069</v>
      </c>
      <c r="D3530" t="s">
        <v>38425</v>
      </c>
      <c r="E3530">
        <v>0.55000000000000004</v>
      </c>
    </row>
    <row r="3531" spans="1:5">
      <c r="A3531" s="193" t="s">
        <v>28108</v>
      </c>
      <c r="B3531" s="198" t="s">
        <v>9242</v>
      </c>
      <c r="C3531" s="198">
        <v>45069</v>
      </c>
      <c r="D3531" t="s">
        <v>38420</v>
      </c>
      <c r="E3531">
        <v>8.09</v>
      </c>
    </row>
    <row r="3532" spans="1:5">
      <c r="A3532" s="193" t="s">
        <v>29273</v>
      </c>
      <c r="B3532" s="198" t="s">
        <v>8782</v>
      </c>
      <c r="C3532" s="198">
        <v>45069</v>
      </c>
      <c r="D3532" t="s">
        <v>38425</v>
      </c>
      <c r="E3532">
        <v>1.26</v>
      </c>
    </row>
    <row r="3533" spans="1:5">
      <c r="A3533" s="193" t="s">
        <v>29034</v>
      </c>
      <c r="B3533" s="198" t="s">
        <v>10264</v>
      </c>
      <c r="C3533" s="198">
        <v>45069</v>
      </c>
      <c r="D3533" t="s">
        <v>38528</v>
      </c>
      <c r="E3533">
        <v>23.32</v>
      </c>
    </row>
    <row r="3534" spans="1:5">
      <c r="A3534" s="193" t="s">
        <v>28557</v>
      </c>
      <c r="B3534" s="198" t="s">
        <v>9246</v>
      </c>
      <c r="C3534" s="198">
        <v>45069</v>
      </c>
      <c r="D3534" t="s">
        <v>38420</v>
      </c>
      <c r="E3534">
        <v>12.36</v>
      </c>
    </row>
    <row r="3535" spans="1:5">
      <c r="A3535" s="193" t="s">
        <v>28251</v>
      </c>
      <c r="B3535" s="198" t="s">
        <v>9247</v>
      </c>
      <c r="C3535" s="198">
        <v>45069</v>
      </c>
      <c r="D3535" t="s">
        <v>38420</v>
      </c>
      <c r="E3535">
        <v>1</v>
      </c>
    </row>
    <row r="3536" spans="1:5">
      <c r="A3536" s="193" t="s">
        <v>28153</v>
      </c>
      <c r="B3536" s="198" t="s">
        <v>9769</v>
      </c>
      <c r="C3536" s="198">
        <v>45069</v>
      </c>
      <c r="D3536" t="s">
        <v>38425</v>
      </c>
      <c r="E3536">
        <v>11.4</v>
      </c>
    </row>
    <row r="3537" spans="1:5">
      <c r="A3537" s="193" t="s">
        <v>29275</v>
      </c>
      <c r="B3537" s="198" t="s">
        <v>11219</v>
      </c>
      <c r="C3537" s="198">
        <v>45069</v>
      </c>
      <c r="D3537" t="s">
        <v>38420</v>
      </c>
      <c r="E3537">
        <v>7.13</v>
      </c>
    </row>
    <row r="3538" spans="1:5">
      <c r="A3538" s="193" t="s">
        <v>29271</v>
      </c>
      <c r="B3538" s="198" t="s">
        <v>11050</v>
      </c>
      <c r="C3538" s="198">
        <v>45069</v>
      </c>
      <c r="D3538" t="s">
        <v>38420</v>
      </c>
      <c r="E3538">
        <v>0.78</v>
      </c>
    </row>
    <row r="3539" spans="1:5">
      <c r="A3539" s="193" t="s">
        <v>28163</v>
      </c>
      <c r="B3539" s="198" t="s">
        <v>11223</v>
      </c>
      <c r="C3539" s="198">
        <v>45069</v>
      </c>
      <c r="D3539" t="s">
        <v>38425</v>
      </c>
      <c r="E3539">
        <v>42.2</v>
      </c>
    </row>
    <row r="3540" spans="1:5">
      <c r="A3540" s="193" t="s">
        <v>29035</v>
      </c>
      <c r="B3540" s="198" t="s">
        <v>10263</v>
      </c>
      <c r="C3540" s="198">
        <v>45069</v>
      </c>
      <c r="D3540" t="s">
        <v>38528</v>
      </c>
      <c r="E3540">
        <v>47.23</v>
      </c>
    </row>
    <row r="3541" spans="1:5">
      <c r="A3541" s="193" t="s">
        <v>29267</v>
      </c>
      <c r="B3541" s="198" t="s">
        <v>9889</v>
      </c>
      <c r="C3541" s="198">
        <v>45069</v>
      </c>
      <c r="D3541" t="s">
        <v>38545</v>
      </c>
      <c r="E3541">
        <v>48.25</v>
      </c>
    </row>
    <row r="3542" spans="1:5">
      <c r="A3542" s="193" t="s">
        <v>28165</v>
      </c>
      <c r="B3542" s="198" t="s">
        <v>8215</v>
      </c>
      <c r="C3542" s="198">
        <v>45069</v>
      </c>
      <c r="D3542" t="s">
        <v>38425</v>
      </c>
      <c r="E3542">
        <v>9.0500000000000007</v>
      </c>
    </row>
    <row r="3543" spans="1:5">
      <c r="A3543" s="193" t="s">
        <v>28231</v>
      </c>
      <c r="B3543" s="198" t="s">
        <v>11051</v>
      </c>
      <c r="C3543" s="198">
        <v>45069</v>
      </c>
      <c r="D3543" t="s">
        <v>38420</v>
      </c>
      <c r="E3543">
        <v>16.850000000000001</v>
      </c>
    </row>
    <row r="3544" spans="1:5">
      <c r="A3544" s="193" t="s">
        <v>29270</v>
      </c>
      <c r="B3544" s="198" t="s">
        <v>9888</v>
      </c>
      <c r="C3544" s="198">
        <v>45069</v>
      </c>
      <c r="D3544" t="s">
        <v>38545</v>
      </c>
      <c r="E3544">
        <v>7.6</v>
      </c>
    </row>
    <row r="3545" spans="1:5">
      <c r="A3545" s="193" t="s">
        <v>28621</v>
      </c>
      <c r="B3545" s="198" t="s">
        <v>9291</v>
      </c>
      <c r="C3545" s="198">
        <v>45069</v>
      </c>
      <c r="D3545" t="s">
        <v>38425</v>
      </c>
      <c r="E3545">
        <v>130</v>
      </c>
    </row>
    <row r="3546" spans="1:5">
      <c r="A3546" s="193" t="s">
        <v>29272</v>
      </c>
      <c r="B3546" s="198" t="s">
        <v>9887</v>
      </c>
      <c r="C3546" s="198">
        <v>45069</v>
      </c>
      <c r="D3546" t="s">
        <v>38545</v>
      </c>
      <c r="E3546">
        <v>188.52</v>
      </c>
    </row>
    <row r="3547" spans="1:5">
      <c r="A3547" s="193" t="s">
        <v>29274</v>
      </c>
      <c r="B3547" s="198" t="s">
        <v>9886</v>
      </c>
      <c r="C3547" s="198">
        <v>45069</v>
      </c>
      <c r="D3547" t="s">
        <v>38545</v>
      </c>
      <c r="E3547">
        <v>17.95</v>
      </c>
    </row>
    <row r="3548" spans="1:5">
      <c r="A3548" s="193" t="s">
        <v>28149</v>
      </c>
      <c r="B3548" s="198" t="s">
        <v>7092</v>
      </c>
      <c r="C3548" s="198">
        <v>45069</v>
      </c>
      <c r="D3548" t="s">
        <v>38425</v>
      </c>
      <c r="E3548">
        <v>12.32</v>
      </c>
    </row>
    <row r="3549" spans="1:5">
      <c r="A3549" s="193" t="s">
        <v>28169</v>
      </c>
      <c r="B3549" s="198" t="s">
        <v>7623</v>
      </c>
      <c r="C3549" s="198">
        <v>45069</v>
      </c>
      <c r="D3549" t="s">
        <v>38425</v>
      </c>
      <c r="E3549">
        <v>19</v>
      </c>
    </row>
    <row r="3550" spans="1:5">
      <c r="A3550" s="193" t="s">
        <v>28171</v>
      </c>
      <c r="B3550" s="198" t="s">
        <v>7619</v>
      </c>
      <c r="C3550" s="198">
        <v>45069</v>
      </c>
      <c r="D3550" t="s">
        <v>38425</v>
      </c>
      <c r="E3550">
        <v>0.51</v>
      </c>
    </row>
    <row r="3551" spans="1:5">
      <c r="A3551" s="193" t="s">
        <v>28161</v>
      </c>
      <c r="B3551" s="198" t="s">
        <v>7622</v>
      </c>
      <c r="C3551" s="198">
        <v>45069</v>
      </c>
      <c r="D3551" t="s">
        <v>38425</v>
      </c>
      <c r="E3551">
        <v>6.7</v>
      </c>
    </row>
    <row r="3552" spans="1:5">
      <c r="A3552" s="193" t="s">
        <v>29276</v>
      </c>
      <c r="B3552" s="198" t="s">
        <v>9820</v>
      </c>
      <c r="C3552" s="198">
        <v>45068</v>
      </c>
      <c r="D3552" t="s">
        <v>38502</v>
      </c>
      <c r="E3552">
        <v>40.28</v>
      </c>
    </row>
    <row r="3553" spans="1:5">
      <c r="A3553" s="193" t="s">
        <v>28512</v>
      </c>
      <c r="B3553" s="198" t="s">
        <v>9017</v>
      </c>
      <c r="C3553" s="198">
        <v>45068</v>
      </c>
      <c r="D3553" t="s">
        <v>38475</v>
      </c>
      <c r="E3553">
        <v>3.33</v>
      </c>
    </row>
    <row r="3554" spans="1:5">
      <c r="A3554" s="193" t="s">
        <v>28524</v>
      </c>
      <c r="B3554" s="198" t="s">
        <v>9969</v>
      </c>
      <c r="C3554" s="198">
        <v>45068</v>
      </c>
      <c r="D3554" t="s">
        <v>38475</v>
      </c>
      <c r="E3554">
        <v>7.77</v>
      </c>
    </row>
    <row r="3555" spans="1:5">
      <c r="A3555" s="193" t="s">
        <v>28733</v>
      </c>
      <c r="B3555" s="198" t="s">
        <v>10753</v>
      </c>
      <c r="C3555" s="198">
        <v>45068</v>
      </c>
      <c r="D3555" t="s">
        <v>38493</v>
      </c>
      <c r="E3555">
        <v>15.68</v>
      </c>
    </row>
    <row r="3556" spans="1:5">
      <c r="A3556" s="193" t="s">
        <v>28789</v>
      </c>
      <c r="B3556" s="198" t="s">
        <v>9726</v>
      </c>
      <c r="C3556" s="198">
        <v>45068</v>
      </c>
      <c r="D3556" t="s">
        <v>38502</v>
      </c>
      <c r="E3556">
        <v>41.37</v>
      </c>
    </row>
    <row r="3557" spans="1:5">
      <c r="A3557" s="193" t="s">
        <v>28800</v>
      </c>
      <c r="B3557" s="198" t="s">
        <v>11105</v>
      </c>
      <c r="C3557" s="198">
        <v>45068</v>
      </c>
      <c r="D3557" t="s">
        <v>38502</v>
      </c>
      <c r="E3557">
        <v>8.25</v>
      </c>
    </row>
    <row r="3558" spans="1:5">
      <c r="A3558" s="193" t="s">
        <v>28805</v>
      </c>
      <c r="B3558" s="198" t="s">
        <v>9021</v>
      </c>
      <c r="C3558" s="198">
        <v>45068</v>
      </c>
      <c r="D3558" t="s">
        <v>38475</v>
      </c>
      <c r="E3558">
        <v>24.75</v>
      </c>
    </row>
    <row r="3559" spans="1:5">
      <c r="A3559" s="193" t="s">
        <v>28808</v>
      </c>
      <c r="B3559" s="198" t="s">
        <v>9018</v>
      </c>
      <c r="C3559" s="198">
        <v>45068</v>
      </c>
      <c r="D3559" t="s">
        <v>38475</v>
      </c>
      <c r="E3559">
        <v>17.670000000000002</v>
      </c>
    </row>
    <row r="3560" spans="1:5">
      <c r="A3560" s="193" t="s">
        <v>28383</v>
      </c>
      <c r="B3560" s="198" t="s">
        <v>4975</v>
      </c>
      <c r="C3560" s="198">
        <v>45068</v>
      </c>
      <c r="D3560" t="s">
        <v>38502</v>
      </c>
      <c r="E3560">
        <v>65.8</v>
      </c>
    </row>
    <row r="3561" spans="1:5">
      <c r="A3561" s="193" t="s">
        <v>15601</v>
      </c>
      <c r="B3561" s="198" t="s">
        <v>5047</v>
      </c>
      <c r="C3561" s="198">
        <v>45068</v>
      </c>
      <c r="D3561" t="s">
        <v>38368</v>
      </c>
      <c r="E3561">
        <v>7.85</v>
      </c>
    </row>
    <row r="3562" spans="1:5">
      <c r="A3562" s="193" t="s">
        <v>29140</v>
      </c>
      <c r="B3562" s="198" t="s">
        <v>10604</v>
      </c>
      <c r="C3562" s="198">
        <v>45065</v>
      </c>
      <c r="D3562" t="s">
        <v>38447</v>
      </c>
      <c r="E3562">
        <v>33.979999999999997</v>
      </c>
    </row>
    <row r="3563" spans="1:5">
      <c r="A3563" s="193" t="s">
        <v>29137</v>
      </c>
      <c r="B3563" s="198" t="s">
        <v>11175</v>
      </c>
      <c r="C3563" s="198">
        <v>45065</v>
      </c>
      <c r="D3563" t="s">
        <v>38449</v>
      </c>
      <c r="E3563">
        <v>6.07</v>
      </c>
    </row>
    <row r="3564" spans="1:5">
      <c r="A3564" s="193" t="s">
        <v>29278</v>
      </c>
      <c r="B3564" s="198" t="s">
        <v>11215</v>
      </c>
      <c r="C3564" s="198">
        <v>45065</v>
      </c>
      <c r="D3564" t="s">
        <v>38404</v>
      </c>
      <c r="E3564">
        <v>17.5</v>
      </c>
    </row>
    <row r="3565" spans="1:5">
      <c r="A3565" s="193" t="s">
        <v>28352</v>
      </c>
      <c r="B3565" s="198" t="s">
        <v>6760</v>
      </c>
      <c r="C3565" s="198">
        <v>45065</v>
      </c>
      <c r="D3565" t="s">
        <v>38447</v>
      </c>
      <c r="E3565">
        <v>1.4</v>
      </c>
    </row>
    <row r="3566" spans="1:5">
      <c r="A3566" s="193" t="s">
        <v>28353</v>
      </c>
      <c r="B3566" s="198" t="s">
        <v>6761</v>
      </c>
      <c r="C3566" s="198">
        <v>45065</v>
      </c>
      <c r="D3566" t="s">
        <v>38447</v>
      </c>
      <c r="E3566">
        <v>17.55</v>
      </c>
    </row>
    <row r="3567" spans="1:5">
      <c r="A3567" s="193" t="s">
        <v>28860</v>
      </c>
      <c r="B3567" s="198" t="s">
        <v>27488</v>
      </c>
      <c r="C3567" s="198">
        <v>45065</v>
      </c>
      <c r="D3567" t="s">
        <v>38368</v>
      </c>
      <c r="E3567">
        <v>11.52</v>
      </c>
    </row>
    <row r="3568" spans="1:5">
      <c r="A3568" s="193" t="s">
        <v>27804</v>
      </c>
      <c r="B3568" s="198" t="s">
        <v>5036</v>
      </c>
      <c r="C3568" s="198">
        <v>45065</v>
      </c>
      <c r="D3568" t="s">
        <v>38368</v>
      </c>
      <c r="E3568">
        <v>6.18</v>
      </c>
    </row>
    <row r="3569" spans="1:5">
      <c r="A3569" s="193" t="s">
        <v>27809</v>
      </c>
      <c r="B3569" s="198" t="s">
        <v>5046</v>
      </c>
      <c r="C3569" s="198">
        <v>45065</v>
      </c>
      <c r="D3569" t="s">
        <v>38368</v>
      </c>
      <c r="E3569">
        <v>22.9</v>
      </c>
    </row>
    <row r="3570" spans="1:5">
      <c r="A3570" s="193" t="s">
        <v>27810</v>
      </c>
      <c r="B3570" s="198" t="s">
        <v>5045</v>
      </c>
      <c r="C3570" s="198">
        <v>45065</v>
      </c>
      <c r="D3570" t="s">
        <v>38368</v>
      </c>
      <c r="E3570">
        <v>7.8</v>
      </c>
    </row>
    <row r="3571" spans="1:5">
      <c r="A3571" s="193" t="s">
        <v>29277</v>
      </c>
      <c r="B3571" s="198" t="s">
        <v>6923</v>
      </c>
      <c r="C3571" s="198">
        <v>45065</v>
      </c>
      <c r="D3571" t="s">
        <v>38447</v>
      </c>
      <c r="E3571">
        <v>3.59</v>
      </c>
    </row>
    <row r="3572" spans="1:5">
      <c r="A3572" s="193" t="s">
        <v>27809</v>
      </c>
      <c r="B3572" s="198" t="s">
        <v>5046</v>
      </c>
      <c r="C3572" s="198">
        <v>45065</v>
      </c>
      <c r="D3572" t="s">
        <v>38368</v>
      </c>
      <c r="E3572">
        <v>209.21</v>
      </c>
    </row>
    <row r="3573" spans="1:5">
      <c r="A3573" s="193" t="s">
        <v>15601</v>
      </c>
      <c r="B3573" s="198" t="s">
        <v>5047</v>
      </c>
      <c r="C3573" s="198">
        <v>45065</v>
      </c>
      <c r="D3573" t="s">
        <v>38368</v>
      </c>
      <c r="E3573">
        <v>7.21</v>
      </c>
    </row>
    <row r="3574" spans="1:5">
      <c r="A3574" s="193" t="s">
        <v>29279</v>
      </c>
      <c r="B3574" s="198" t="s">
        <v>5054</v>
      </c>
      <c r="C3574" s="198">
        <v>45065</v>
      </c>
      <c r="D3574" t="s">
        <v>38404</v>
      </c>
      <c r="E3574">
        <v>46</v>
      </c>
    </row>
    <row r="3575" spans="1:5">
      <c r="A3575" s="193" t="s">
        <v>27809</v>
      </c>
      <c r="B3575" s="198" t="s">
        <v>5046</v>
      </c>
      <c r="C3575" s="198">
        <v>45065</v>
      </c>
      <c r="D3575" t="s">
        <v>38368</v>
      </c>
      <c r="E3575">
        <v>4.75</v>
      </c>
    </row>
    <row r="3576" spans="1:5">
      <c r="A3576" s="193" t="s">
        <v>28759</v>
      </c>
      <c r="B3576" s="198" t="s">
        <v>6817</v>
      </c>
      <c r="C3576" s="198">
        <v>45065</v>
      </c>
      <c r="D3576" t="s">
        <v>38449</v>
      </c>
      <c r="E3576">
        <v>27.4</v>
      </c>
    </row>
    <row r="3577" spans="1:5">
      <c r="A3577" s="193" t="s">
        <v>15601</v>
      </c>
      <c r="B3577" s="198" t="s">
        <v>5047</v>
      </c>
      <c r="C3577" s="198">
        <v>45065</v>
      </c>
      <c r="D3577" t="s">
        <v>38368</v>
      </c>
      <c r="E3577">
        <v>4.92</v>
      </c>
    </row>
    <row r="3578" spans="1:5">
      <c r="A3578" s="193" t="s">
        <v>28362</v>
      </c>
      <c r="B3578" s="198" t="s">
        <v>6819</v>
      </c>
      <c r="C3578" s="198">
        <v>45065</v>
      </c>
      <c r="D3578" t="s">
        <v>38449</v>
      </c>
      <c r="E3578">
        <v>0.28999999999999998</v>
      </c>
    </row>
    <row r="3579" spans="1:5">
      <c r="A3579" s="193" t="s">
        <v>28364</v>
      </c>
      <c r="B3579" s="198" t="s">
        <v>6818</v>
      </c>
      <c r="C3579" s="198">
        <v>45065</v>
      </c>
      <c r="D3579" t="s">
        <v>38449</v>
      </c>
      <c r="E3579">
        <v>3.53</v>
      </c>
    </row>
    <row r="3580" spans="1:5">
      <c r="A3580" s="193" t="s">
        <v>15616</v>
      </c>
      <c r="B3580" s="198" t="s">
        <v>5053</v>
      </c>
      <c r="C3580" s="198">
        <v>45065</v>
      </c>
      <c r="D3580" t="s">
        <v>38368</v>
      </c>
      <c r="E3580">
        <v>34.090000000000003</v>
      </c>
    </row>
    <row r="3581" spans="1:5">
      <c r="A3581" s="193" t="s">
        <v>27811</v>
      </c>
      <c r="B3581" s="198" t="s">
        <v>5044</v>
      </c>
      <c r="C3581" s="198">
        <v>45065</v>
      </c>
      <c r="D3581" t="s">
        <v>38368</v>
      </c>
      <c r="E3581">
        <v>104.55</v>
      </c>
    </row>
    <row r="3582" spans="1:5">
      <c r="A3582" s="193" t="s">
        <v>28037</v>
      </c>
      <c r="B3582" s="198" t="s">
        <v>5013</v>
      </c>
      <c r="C3582" s="198">
        <v>45065</v>
      </c>
      <c r="D3582" t="s">
        <v>38404</v>
      </c>
      <c r="E3582">
        <v>0.38</v>
      </c>
    </row>
    <row r="3583" spans="1:5">
      <c r="A3583" s="193" t="s">
        <v>27809</v>
      </c>
      <c r="B3583" s="198" t="s">
        <v>5046</v>
      </c>
      <c r="C3583" s="198">
        <v>45065</v>
      </c>
      <c r="D3583" t="s">
        <v>38368</v>
      </c>
      <c r="E3583">
        <v>4.99</v>
      </c>
    </row>
    <row r="3584" spans="1:5">
      <c r="A3584" s="193" t="s">
        <v>28489</v>
      </c>
      <c r="B3584" s="198" t="s">
        <v>10749</v>
      </c>
      <c r="C3584" s="198">
        <v>45064</v>
      </c>
      <c r="D3584" t="s">
        <v>38373</v>
      </c>
      <c r="E3584">
        <v>38.4</v>
      </c>
    </row>
    <row r="3585" spans="1:5">
      <c r="A3585" s="193" t="s">
        <v>28084</v>
      </c>
      <c r="B3585" s="198" t="s">
        <v>8891</v>
      </c>
      <c r="C3585" s="198">
        <v>45064</v>
      </c>
      <c r="D3585" t="s">
        <v>38373</v>
      </c>
      <c r="E3585">
        <v>6.26</v>
      </c>
    </row>
    <row r="3586" spans="1:5">
      <c r="A3586" s="193" t="s">
        <v>27822</v>
      </c>
      <c r="B3586" s="198" t="s">
        <v>27428</v>
      </c>
      <c r="C3586" s="198">
        <v>45064</v>
      </c>
      <c r="D3586" t="s">
        <v>38373</v>
      </c>
      <c r="E3586">
        <v>0.46</v>
      </c>
    </row>
    <row r="3587" spans="1:5">
      <c r="A3587" s="193" t="s">
        <v>28489</v>
      </c>
      <c r="B3587" s="198" t="s">
        <v>10749</v>
      </c>
      <c r="C3587" s="198">
        <v>45064</v>
      </c>
      <c r="D3587" t="s">
        <v>38373</v>
      </c>
      <c r="E3587">
        <v>6.66</v>
      </c>
    </row>
    <row r="3588" spans="1:5">
      <c r="A3588" s="193" t="s">
        <v>27799</v>
      </c>
      <c r="B3588" s="198" t="s">
        <v>9811</v>
      </c>
      <c r="C3588" s="198">
        <v>45064</v>
      </c>
      <c r="D3588" t="s">
        <v>38373</v>
      </c>
      <c r="E3588">
        <v>2.95</v>
      </c>
    </row>
    <row r="3589" spans="1:5">
      <c r="A3589" s="193" t="s">
        <v>28224</v>
      </c>
      <c r="B3589" s="198" t="s">
        <v>11218</v>
      </c>
      <c r="C3589" s="198">
        <v>45064</v>
      </c>
      <c r="D3589" t="s">
        <v>38381</v>
      </c>
      <c r="E3589">
        <v>16.25</v>
      </c>
    </row>
    <row r="3590" spans="1:5">
      <c r="A3590" s="193" t="s">
        <v>27822</v>
      </c>
      <c r="B3590" s="198" t="s">
        <v>27428</v>
      </c>
      <c r="C3590" s="198">
        <v>45064</v>
      </c>
      <c r="D3590" t="s">
        <v>38373</v>
      </c>
      <c r="E3590">
        <v>8.99</v>
      </c>
    </row>
    <row r="3591" spans="1:5">
      <c r="A3591" s="193" t="s">
        <v>27932</v>
      </c>
      <c r="B3591" s="198" t="s">
        <v>5028</v>
      </c>
      <c r="C3591" s="198">
        <v>45064</v>
      </c>
      <c r="D3591" t="s">
        <v>38359</v>
      </c>
      <c r="E3591">
        <v>4.09</v>
      </c>
    </row>
    <row r="3592" spans="1:5">
      <c r="A3592" s="193" t="s">
        <v>15601</v>
      </c>
      <c r="B3592" s="198" t="s">
        <v>5047</v>
      </c>
      <c r="C3592" s="198">
        <v>45064</v>
      </c>
      <c r="D3592" t="s">
        <v>38546</v>
      </c>
      <c r="E3592">
        <v>193.42</v>
      </c>
    </row>
    <row r="3593" spans="1:5">
      <c r="A3593" s="193" t="s">
        <v>28082</v>
      </c>
      <c r="B3593" s="198" t="s">
        <v>7475</v>
      </c>
      <c r="C3593" s="198">
        <v>45064</v>
      </c>
      <c r="D3593" t="s">
        <v>38373</v>
      </c>
      <c r="E3593">
        <v>7.45</v>
      </c>
    </row>
    <row r="3594" spans="1:5">
      <c r="A3594" s="193" t="s">
        <v>28776</v>
      </c>
      <c r="B3594" s="198" t="s">
        <v>5009</v>
      </c>
      <c r="C3594" s="198">
        <v>45064</v>
      </c>
      <c r="D3594" t="s">
        <v>38359</v>
      </c>
      <c r="E3594">
        <v>12.36</v>
      </c>
    </row>
    <row r="3595" spans="1:5">
      <c r="A3595" s="193" t="s">
        <v>28863</v>
      </c>
      <c r="B3595" s="198" t="s">
        <v>5784</v>
      </c>
      <c r="C3595" s="198">
        <v>45064</v>
      </c>
      <c r="D3595" t="s">
        <v>38547</v>
      </c>
      <c r="E3595">
        <v>4.4400000000000004</v>
      </c>
    </row>
    <row r="3596" spans="1:5">
      <c r="A3596" s="193" t="s">
        <v>28863</v>
      </c>
      <c r="B3596" s="198" t="s">
        <v>5784</v>
      </c>
      <c r="C3596" s="198">
        <v>45064</v>
      </c>
      <c r="D3596" t="s">
        <v>38547</v>
      </c>
      <c r="E3596">
        <v>126.98</v>
      </c>
    </row>
    <row r="3597" spans="1:5">
      <c r="A3597" s="193" t="s">
        <v>28482</v>
      </c>
      <c r="B3597" s="198" t="s">
        <v>6525</v>
      </c>
      <c r="C3597" s="198">
        <v>45064</v>
      </c>
      <c r="D3597" t="s">
        <v>38373</v>
      </c>
      <c r="E3597">
        <v>226.3</v>
      </c>
    </row>
    <row r="3598" spans="1:5">
      <c r="A3598" s="193" t="s">
        <v>26652</v>
      </c>
      <c r="B3598" s="198" t="s">
        <v>5006</v>
      </c>
      <c r="C3598" s="198">
        <v>45064</v>
      </c>
      <c r="D3598" t="s">
        <v>38359</v>
      </c>
      <c r="E3598">
        <v>8.9600000000000009</v>
      </c>
    </row>
    <row r="3599" spans="1:5">
      <c r="A3599" s="193" t="s">
        <v>28832</v>
      </c>
      <c r="B3599" s="198" t="s">
        <v>7838</v>
      </c>
      <c r="C3599" s="198">
        <v>45064</v>
      </c>
      <c r="D3599" t="s">
        <v>38373</v>
      </c>
      <c r="E3599">
        <v>0</v>
      </c>
    </row>
    <row r="3600" spans="1:5">
      <c r="A3600" s="193" t="s">
        <v>28484</v>
      </c>
      <c r="B3600" s="198" t="s">
        <v>6536</v>
      </c>
      <c r="C3600" s="198">
        <v>45064</v>
      </c>
      <c r="D3600" t="s">
        <v>38373</v>
      </c>
      <c r="E3600">
        <v>48.22</v>
      </c>
    </row>
    <row r="3601" spans="1:5">
      <c r="A3601" s="193" t="s">
        <v>28871</v>
      </c>
      <c r="B3601" s="198" t="s">
        <v>6537</v>
      </c>
      <c r="C3601" s="198">
        <v>45064</v>
      </c>
      <c r="D3601" t="s">
        <v>38373</v>
      </c>
      <c r="E3601">
        <v>0.37</v>
      </c>
    </row>
    <row r="3602" spans="1:5">
      <c r="A3602" s="193" t="s">
        <v>27790</v>
      </c>
      <c r="B3602" s="198" t="s">
        <v>5032</v>
      </c>
      <c r="C3602" s="198">
        <v>45064</v>
      </c>
      <c r="D3602" t="s">
        <v>38359</v>
      </c>
      <c r="E3602">
        <v>0.57999999999999996</v>
      </c>
    </row>
    <row r="3603" spans="1:5">
      <c r="A3603" s="193" t="s">
        <v>27806</v>
      </c>
      <c r="B3603" s="198" t="s">
        <v>5002</v>
      </c>
      <c r="C3603" s="198">
        <v>45064</v>
      </c>
      <c r="D3603" t="s">
        <v>38359</v>
      </c>
      <c r="E3603">
        <v>11.05</v>
      </c>
    </row>
    <row r="3604" spans="1:5">
      <c r="A3604" s="193" t="s">
        <v>27931</v>
      </c>
      <c r="B3604" s="198" t="s">
        <v>5016</v>
      </c>
      <c r="C3604" s="198">
        <v>45064</v>
      </c>
      <c r="D3604" t="s">
        <v>38359</v>
      </c>
      <c r="E3604">
        <v>0.41</v>
      </c>
    </row>
    <row r="3605" spans="1:5">
      <c r="A3605" s="193" t="s">
        <v>28085</v>
      </c>
      <c r="B3605" s="198" t="s">
        <v>5025</v>
      </c>
      <c r="C3605" s="198">
        <v>45064</v>
      </c>
      <c r="D3605" t="s">
        <v>38359</v>
      </c>
      <c r="E3605">
        <v>10.71</v>
      </c>
    </row>
    <row r="3606" spans="1:5">
      <c r="A3606" s="193" t="s">
        <v>28079</v>
      </c>
      <c r="B3606" s="198" t="s">
        <v>5055</v>
      </c>
      <c r="C3606" s="198">
        <v>45064</v>
      </c>
      <c r="D3606" t="s">
        <v>38359</v>
      </c>
      <c r="E3606">
        <v>8.2799999999999994</v>
      </c>
    </row>
    <row r="3607" spans="1:5">
      <c r="A3607" s="193" t="s">
        <v>28296</v>
      </c>
      <c r="B3607" s="198" t="s">
        <v>8340</v>
      </c>
      <c r="C3607" s="198">
        <v>45063</v>
      </c>
      <c r="D3607" t="s">
        <v>38388</v>
      </c>
      <c r="E3607">
        <v>0.34</v>
      </c>
    </row>
    <row r="3608" spans="1:5">
      <c r="A3608" s="193" t="s">
        <v>28600</v>
      </c>
      <c r="B3608" s="198" t="s">
        <v>10611</v>
      </c>
      <c r="C3608" s="198">
        <v>45063</v>
      </c>
      <c r="D3608" t="s">
        <v>38375</v>
      </c>
      <c r="E3608">
        <v>40</v>
      </c>
    </row>
    <row r="3609" spans="1:5">
      <c r="A3609" s="193" t="s">
        <v>27825</v>
      </c>
      <c r="B3609" s="198" t="s">
        <v>10609</v>
      </c>
      <c r="C3609" s="198">
        <v>45063</v>
      </c>
      <c r="D3609" t="s">
        <v>38375</v>
      </c>
      <c r="E3609">
        <v>7.4</v>
      </c>
    </row>
    <row r="3610" spans="1:5">
      <c r="A3610" s="193" t="s">
        <v>27803</v>
      </c>
      <c r="B3610" s="198" t="s">
        <v>27371</v>
      </c>
      <c r="C3610" s="198">
        <v>45063</v>
      </c>
      <c r="D3610" t="s">
        <v>38388</v>
      </c>
      <c r="E3610">
        <v>0.83</v>
      </c>
    </row>
    <row r="3611" spans="1:5">
      <c r="A3611" s="193" t="s">
        <v>29284</v>
      </c>
      <c r="B3611" s="198" t="s">
        <v>10338</v>
      </c>
      <c r="C3611" s="198">
        <v>45063</v>
      </c>
      <c r="D3611" t="s">
        <v>38375</v>
      </c>
      <c r="E3611">
        <v>37.9</v>
      </c>
    </row>
    <row r="3612" spans="1:5">
      <c r="A3612" s="193" t="s">
        <v>28601</v>
      </c>
      <c r="B3612" s="198" t="s">
        <v>9255</v>
      </c>
      <c r="C3612" s="198">
        <v>45063</v>
      </c>
      <c r="D3612" t="s">
        <v>38375</v>
      </c>
      <c r="E3612">
        <v>13.39</v>
      </c>
    </row>
    <row r="3613" spans="1:5">
      <c r="A3613" s="193" t="s">
        <v>29280</v>
      </c>
      <c r="B3613" s="198" t="s">
        <v>10941</v>
      </c>
      <c r="C3613" s="198">
        <v>45063</v>
      </c>
      <c r="D3613" t="s">
        <v>38548</v>
      </c>
      <c r="E3613">
        <v>3.21</v>
      </c>
    </row>
    <row r="3614" spans="1:5">
      <c r="A3614" s="193" t="s">
        <v>29283</v>
      </c>
      <c r="B3614" s="198" t="s">
        <v>10935</v>
      </c>
      <c r="C3614" s="198">
        <v>45063</v>
      </c>
      <c r="D3614" t="s">
        <v>38548</v>
      </c>
      <c r="E3614">
        <v>7.88</v>
      </c>
    </row>
    <row r="3615" spans="1:5">
      <c r="A3615" s="193" t="s">
        <v>28118</v>
      </c>
      <c r="B3615" s="198" t="s">
        <v>11217</v>
      </c>
      <c r="C3615" s="198">
        <v>45063</v>
      </c>
      <c r="D3615" t="s">
        <v>38375</v>
      </c>
      <c r="E3615">
        <v>0.61</v>
      </c>
    </row>
    <row r="3616" spans="1:5">
      <c r="A3616" s="193" t="s">
        <v>28603</v>
      </c>
      <c r="B3616" s="198" t="s">
        <v>10338</v>
      </c>
      <c r="C3616" s="198">
        <v>45063</v>
      </c>
      <c r="D3616" t="s">
        <v>38375</v>
      </c>
      <c r="E3616">
        <v>0.28000000000000003</v>
      </c>
    </row>
    <row r="3617" spans="1:5">
      <c r="A3617" s="193" t="s">
        <v>29282</v>
      </c>
      <c r="B3617" s="198" t="s">
        <v>10936</v>
      </c>
      <c r="C3617" s="198">
        <v>45063</v>
      </c>
      <c r="D3617" t="s">
        <v>38548</v>
      </c>
      <c r="E3617">
        <v>0.28000000000000003</v>
      </c>
    </row>
    <row r="3618" spans="1:5">
      <c r="A3618" s="193" t="s">
        <v>28117</v>
      </c>
      <c r="B3618" s="198" t="s">
        <v>11216</v>
      </c>
      <c r="C3618" s="198">
        <v>45063</v>
      </c>
      <c r="D3618" t="s">
        <v>38375</v>
      </c>
      <c r="E3618">
        <v>48.77</v>
      </c>
    </row>
    <row r="3619" spans="1:5">
      <c r="A3619" s="193" t="s">
        <v>15682</v>
      </c>
      <c r="B3619" s="198" t="s">
        <v>9277</v>
      </c>
      <c r="C3619" s="198">
        <v>45063</v>
      </c>
      <c r="D3619" t="s">
        <v>38375</v>
      </c>
      <c r="E3619">
        <v>8.4600000000000009</v>
      </c>
    </row>
    <row r="3620" spans="1:5">
      <c r="A3620" s="193" t="s">
        <v>28450</v>
      </c>
      <c r="B3620" s="198" t="s">
        <v>9662</v>
      </c>
      <c r="C3620" s="198">
        <v>45063</v>
      </c>
      <c r="D3620" t="s">
        <v>38400</v>
      </c>
      <c r="E3620">
        <v>1.17</v>
      </c>
    </row>
    <row r="3621" spans="1:5">
      <c r="A3621" s="193" t="s">
        <v>29053</v>
      </c>
      <c r="B3621" s="198" t="s">
        <v>8285</v>
      </c>
      <c r="C3621" s="198">
        <v>45063</v>
      </c>
      <c r="D3621" t="s">
        <v>38375</v>
      </c>
      <c r="E3621">
        <v>1.95</v>
      </c>
    </row>
    <row r="3622" spans="1:5">
      <c r="A3622" s="193" t="s">
        <v>27828</v>
      </c>
      <c r="B3622" s="198" t="s">
        <v>7155</v>
      </c>
      <c r="C3622" s="198">
        <v>45063</v>
      </c>
      <c r="D3622" t="s">
        <v>38375</v>
      </c>
      <c r="E3622">
        <v>32.99</v>
      </c>
    </row>
    <row r="3623" spans="1:5">
      <c r="A3623" s="193" t="s">
        <v>27862</v>
      </c>
      <c r="B3623" s="198" t="s">
        <v>5648</v>
      </c>
      <c r="C3623" s="198">
        <v>45063</v>
      </c>
      <c r="D3623" t="s">
        <v>38388</v>
      </c>
      <c r="E3623">
        <v>1.39</v>
      </c>
    </row>
    <row r="3624" spans="1:5">
      <c r="A3624" s="193" t="s">
        <v>29052</v>
      </c>
      <c r="B3624" s="198" t="s">
        <v>7181</v>
      </c>
      <c r="C3624" s="198">
        <v>45063</v>
      </c>
      <c r="D3624" t="s">
        <v>38375</v>
      </c>
      <c r="E3624">
        <v>34.9</v>
      </c>
    </row>
    <row r="3625" spans="1:5">
      <c r="A3625" s="193" t="s">
        <v>28018</v>
      </c>
      <c r="B3625" s="198" t="s">
        <v>6310</v>
      </c>
      <c r="C3625" s="198">
        <v>45063</v>
      </c>
      <c r="D3625" t="s">
        <v>38400</v>
      </c>
      <c r="E3625">
        <v>0.83</v>
      </c>
    </row>
    <row r="3626" spans="1:5">
      <c r="A3626" s="193" t="s">
        <v>12986</v>
      </c>
      <c r="B3626" s="198" t="s">
        <v>5355</v>
      </c>
      <c r="C3626" s="198">
        <v>45063</v>
      </c>
      <c r="D3626" t="s">
        <v>38400</v>
      </c>
      <c r="E3626">
        <v>23.5</v>
      </c>
    </row>
    <row r="3627" spans="1:5">
      <c r="A3627" s="193" t="s">
        <v>28113</v>
      </c>
      <c r="B3627" s="198" t="s">
        <v>7184</v>
      </c>
      <c r="C3627" s="198">
        <v>45063</v>
      </c>
      <c r="D3627" t="s">
        <v>38375</v>
      </c>
      <c r="E3627">
        <v>6.73</v>
      </c>
    </row>
    <row r="3628" spans="1:5">
      <c r="A3628" s="193" t="s">
        <v>28114</v>
      </c>
      <c r="B3628" s="198" t="s">
        <v>7180</v>
      </c>
      <c r="C3628" s="198">
        <v>45063</v>
      </c>
      <c r="D3628" t="s">
        <v>38375</v>
      </c>
      <c r="E3628">
        <v>16.75</v>
      </c>
    </row>
    <row r="3629" spans="1:5">
      <c r="A3629" s="193" t="s">
        <v>28533</v>
      </c>
      <c r="B3629" s="198" t="s">
        <v>5344</v>
      </c>
      <c r="C3629" s="198">
        <v>45063</v>
      </c>
      <c r="D3629" t="s">
        <v>38400</v>
      </c>
      <c r="E3629">
        <v>10.32</v>
      </c>
    </row>
    <row r="3630" spans="1:5">
      <c r="A3630" s="193" t="s">
        <v>28016</v>
      </c>
      <c r="B3630" s="198" t="s">
        <v>6276</v>
      </c>
      <c r="C3630" s="198">
        <v>45063</v>
      </c>
      <c r="D3630" t="s">
        <v>38400</v>
      </c>
      <c r="E3630">
        <v>1.1499999999999999</v>
      </c>
    </row>
    <row r="3631" spans="1:5">
      <c r="A3631" s="193" t="s">
        <v>28539</v>
      </c>
      <c r="B3631" s="198" t="s">
        <v>6034</v>
      </c>
      <c r="C3631" s="198">
        <v>45063</v>
      </c>
      <c r="D3631" t="s">
        <v>38400</v>
      </c>
      <c r="E3631">
        <v>5.13</v>
      </c>
    </row>
    <row r="3632" spans="1:5">
      <c r="A3632" s="193" t="s">
        <v>28110</v>
      </c>
      <c r="B3632" s="198" t="s">
        <v>5291</v>
      </c>
      <c r="C3632" s="198">
        <v>45063</v>
      </c>
      <c r="D3632" t="s">
        <v>38375</v>
      </c>
      <c r="E3632">
        <v>11.9</v>
      </c>
    </row>
    <row r="3633" spans="1:5">
      <c r="A3633" s="193" t="s">
        <v>28542</v>
      </c>
      <c r="B3633" s="198" t="s">
        <v>6391</v>
      </c>
      <c r="C3633" s="198">
        <v>45063</v>
      </c>
      <c r="D3633" t="s">
        <v>38400</v>
      </c>
      <c r="E3633">
        <v>20.64</v>
      </c>
    </row>
    <row r="3634" spans="1:5">
      <c r="A3634" s="193" t="s">
        <v>27898</v>
      </c>
      <c r="B3634" s="198" t="s">
        <v>5182</v>
      </c>
      <c r="C3634" s="198">
        <v>45063</v>
      </c>
      <c r="D3634" t="s">
        <v>38400</v>
      </c>
      <c r="E3634">
        <v>21.5</v>
      </c>
    </row>
    <row r="3635" spans="1:5">
      <c r="A3635" s="193" t="s">
        <v>28014</v>
      </c>
      <c r="B3635" s="198" t="s">
        <v>6216</v>
      </c>
      <c r="C3635" s="198">
        <v>45063</v>
      </c>
      <c r="D3635" t="s">
        <v>38400</v>
      </c>
      <c r="E3635">
        <v>9.4600000000000009</v>
      </c>
    </row>
    <row r="3636" spans="1:5">
      <c r="A3636" s="193" t="s">
        <v>28071</v>
      </c>
      <c r="B3636" s="198" t="s">
        <v>6309</v>
      </c>
      <c r="C3636" s="198">
        <v>45063</v>
      </c>
      <c r="D3636" t="s">
        <v>38400</v>
      </c>
      <c r="E3636">
        <v>8.5500000000000007</v>
      </c>
    </row>
    <row r="3637" spans="1:5">
      <c r="A3637" s="193" t="s">
        <v>29281</v>
      </c>
      <c r="B3637" s="198" t="s">
        <v>6215</v>
      </c>
      <c r="C3637" s="198">
        <v>45063</v>
      </c>
      <c r="D3637" t="s">
        <v>38400</v>
      </c>
      <c r="E3637">
        <v>6.1</v>
      </c>
    </row>
    <row r="3638" spans="1:5">
      <c r="A3638" s="193" t="s">
        <v>28536</v>
      </c>
      <c r="B3638" s="198" t="s">
        <v>5745</v>
      </c>
      <c r="C3638" s="198">
        <v>45063</v>
      </c>
      <c r="D3638" t="s">
        <v>38400</v>
      </c>
      <c r="E3638">
        <v>31.99</v>
      </c>
    </row>
    <row r="3639" spans="1:5">
      <c r="A3639" s="193" t="s">
        <v>27993</v>
      </c>
      <c r="B3639" s="198" t="s">
        <v>5340</v>
      </c>
      <c r="C3639" s="198">
        <v>45063</v>
      </c>
      <c r="D3639" t="s">
        <v>38400</v>
      </c>
      <c r="E3639">
        <v>0.38</v>
      </c>
    </row>
    <row r="3640" spans="1:5">
      <c r="A3640" s="193" t="s">
        <v>28185</v>
      </c>
      <c r="B3640" s="198" t="s">
        <v>6213</v>
      </c>
      <c r="C3640" s="198">
        <v>45063</v>
      </c>
      <c r="D3640" t="s">
        <v>38400</v>
      </c>
      <c r="E3640">
        <v>5.95</v>
      </c>
    </row>
    <row r="3641" spans="1:5">
      <c r="A3641" s="193" t="s">
        <v>12093</v>
      </c>
      <c r="B3641" s="198" t="s">
        <v>7903</v>
      </c>
      <c r="C3641" s="198">
        <v>45063</v>
      </c>
      <c r="D3641" t="s">
        <v>38375</v>
      </c>
      <c r="E3641">
        <v>6.37</v>
      </c>
    </row>
    <row r="3642" spans="1:5">
      <c r="A3642" s="193" t="s">
        <v>28947</v>
      </c>
      <c r="B3642" s="198" t="s">
        <v>7217</v>
      </c>
      <c r="C3642" s="198">
        <v>45063</v>
      </c>
      <c r="D3642" t="s">
        <v>38375</v>
      </c>
      <c r="E3642">
        <v>7.83</v>
      </c>
    </row>
    <row r="3643" spans="1:5">
      <c r="A3643" s="193" t="s">
        <v>28615</v>
      </c>
      <c r="B3643" s="198" t="s">
        <v>7218</v>
      </c>
      <c r="C3643" s="198">
        <v>45063</v>
      </c>
      <c r="D3643" t="s">
        <v>38375</v>
      </c>
      <c r="E3643">
        <v>37.9</v>
      </c>
    </row>
    <row r="3644" spans="1:5">
      <c r="A3644" s="193" t="s">
        <v>29077</v>
      </c>
      <c r="B3644" s="198" t="s">
        <v>5914</v>
      </c>
      <c r="C3644" s="198">
        <v>45063</v>
      </c>
      <c r="D3644" t="s">
        <v>38400</v>
      </c>
      <c r="E3644">
        <v>16.75</v>
      </c>
    </row>
    <row r="3645" spans="1:5">
      <c r="A3645" s="193" t="s">
        <v>28936</v>
      </c>
      <c r="B3645" s="198" t="s">
        <v>8826</v>
      </c>
      <c r="C3645" s="198">
        <v>45062</v>
      </c>
      <c r="D3645" t="s">
        <v>38549</v>
      </c>
      <c r="E3645">
        <v>16.690000000000001</v>
      </c>
    </row>
    <row r="3646" spans="1:5">
      <c r="A3646" s="193" t="s">
        <v>27790</v>
      </c>
      <c r="B3646" s="198" t="s">
        <v>5032</v>
      </c>
      <c r="C3646" s="198">
        <v>45062</v>
      </c>
      <c r="D3646" t="s">
        <v>38550</v>
      </c>
      <c r="E3646">
        <v>4.5</v>
      </c>
    </row>
    <row r="3647" spans="1:5">
      <c r="A3647" s="193" t="s">
        <v>28331</v>
      </c>
      <c r="B3647" s="198" t="s">
        <v>8734</v>
      </c>
      <c r="C3647" s="198">
        <v>45061</v>
      </c>
      <c r="D3647" t="s">
        <v>38442</v>
      </c>
      <c r="E3647">
        <v>10.34</v>
      </c>
    </row>
    <row r="3648" spans="1:5">
      <c r="A3648" s="193" t="s">
        <v>29286</v>
      </c>
      <c r="B3648" s="198" t="s">
        <v>10881</v>
      </c>
      <c r="C3648" s="198">
        <v>45061</v>
      </c>
      <c r="D3648" t="s">
        <v>38432</v>
      </c>
      <c r="E3648">
        <v>22</v>
      </c>
    </row>
    <row r="3649" spans="1:5">
      <c r="A3649" s="193" t="s">
        <v>28859</v>
      </c>
      <c r="B3649" s="198" t="s">
        <v>10328</v>
      </c>
      <c r="C3649" s="198">
        <v>45061</v>
      </c>
      <c r="D3649" t="s">
        <v>38376</v>
      </c>
      <c r="E3649">
        <v>33</v>
      </c>
    </row>
    <row r="3650" spans="1:5">
      <c r="A3650" s="193" t="s">
        <v>28578</v>
      </c>
      <c r="B3650" s="198" t="s">
        <v>9192</v>
      </c>
      <c r="C3650" s="198">
        <v>45061</v>
      </c>
      <c r="D3650" t="s">
        <v>38442</v>
      </c>
      <c r="E3650">
        <v>58</v>
      </c>
    </row>
    <row r="3651" spans="1:5">
      <c r="A3651" s="193" t="s">
        <v>28332</v>
      </c>
      <c r="B3651" s="198" t="s">
        <v>8732</v>
      </c>
      <c r="C3651" s="198">
        <v>45061</v>
      </c>
      <c r="D3651" t="s">
        <v>38442</v>
      </c>
      <c r="E3651">
        <v>0.78</v>
      </c>
    </row>
    <row r="3652" spans="1:5">
      <c r="A3652" s="193" t="s">
        <v>28330</v>
      </c>
      <c r="B3652" s="198" t="s">
        <v>9191</v>
      </c>
      <c r="C3652" s="198">
        <v>45061</v>
      </c>
      <c r="D3652" t="s">
        <v>38442</v>
      </c>
      <c r="E3652">
        <v>36.5</v>
      </c>
    </row>
    <row r="3653" spans="1:5">
      <c r="A3653" s="193" t="s">
        <v>29093</v>
      </c>
      <c r="B3653" s="198" t="s">
        <v>10026</v>
      </c>
      <c r="C3653" s="198">
        <v>45061</v>
      </c>
      <c r="D3653" t="s">
        <v>38442</v>
      </c>
      <c r="E3653">
        <v>2.8</v>
      </c>
    </row>
    <row r="3654" spans="1:5">
      <c r="A3654" s="193" t="s">
        <v>28329</v>
      </c>
      <c r="B3654" s="198" t="s">
        <v>8733</v>
      </c>
      <c r="C3654" s="198">
        <v>45061</v>
      </c>
      <c r="D3654" t="s">
        <v>38442</v>
      </c>
      <c r="E3654">
        <v>780</v>
      </c>
    </row>
    <row r="3655" spans="1:5">
      <c r="A3655" s="193" t="s">
        <v>28325</v>
      </c>
      <c r="B3655" s="198" t="s">
        <v>8730</v>
      </c>
      <c r="C3655" s="198">
        <v>45061</v>
      </c>
      <c r="D3655" t="s">
        <v>38442</v>
      </c>
      <c r="E3655">
        <v>12.15</v>
      </c>
    </row>
    <row r="3656" spans="1:5">
      <c r="A3656" s="193" t="s">
        <v>28327</v>
      </c>
      <c r="B3656" s="198" t="s">
        <v>27454</v>
      </c>
      <c r="C3656" s="198">
        <v>45061</v>
      </c>
      <c r="D3656" t="s">
        <v>38442</v>
      </c>
      <c r="E3656">
        <v>8.3800000000000008</v>
      </c>
    </row>
    <row r="3657" spans="1:5">
      <c r="A3657" s="193" t="s">
        <v>27846</v>
      </c>
      <c r="B3657" s="198" t="s">
        <v>18211</v>
      </c>
      <c r="C3657" s="198">
        <v>45061</v>
      </c>
      <c r="D3657" t="s">
        <v>38376</v>
      </c>
      <c r="E3657">
        <v>3.8</v>
      </c>
    </row>
    <row r="3658" spans="1:5">
      <c r="A3658" s="193" t="s">
        <v>29287</v>
      </c>
      <c r="B3658" s="198" t="s">
        <v>11095</v>
      </c>
      <c r="C3658" s="198">
        <v>45061</v>
      </c>
      <c r="D3658" t="s">
        <v>38432</v>
      </c>
      <c r="E3658">
        <v>36.5</v>
      </c>
    </row>
    <row r="3659" spans="1:5">
      <c r="A3659" s="193" t="s">
        <v>29285</v>
      </c>
      <c r="B3659" s="198" t="s">
        <v>8735</v>
      </c>
      <c r="C3659" s="198">
        <v>45061</v>
      </c>
      <c r="D3659" t="s">
        <v>38442</v>
      </c>
      <c r="E3659">
        <v>10.67</v>
      </c>
    </row>
    <row r="3660" spans="1:5">
      <c r="A3660" s="193" t="s">
        <v>28257</v>
      </c>
      <c r="B3660" s="198" t="s">
        <v>10886</v>
      </c>
      <c r="C3660" s="198">
        <v>45061</v>
      </c>
      <c r="D3660" t="s">
        <v>38432</v>
      </c>
      <c r="E3660">
        <v>30.9</v>
      </c>
    </row>
    <row r="3661" spans="1:5">
      <c r="A3661" s="193" t="s">
        <v>28326</v>
      </c>
      <c r="B3661" s="198" t="s">
        <v>9182</v>
      </c>
      <c r="C3661" s="198">
        <v>45061</v>
      </c>
      <c r="D3661" t="s">
        <v>38442</v>
      </c>
      <c r="E3661">
        <v>0.77</v>
      </c>
    </row>
    <row r="3662" spans="1:5">
      <c r="A3662" s="193" t="s">
        <v>27838</v>
      </c>
      <c r="B3662" s="198" t="s">
        <v>7154</v>
      </c>
      <c r="C3662" s="198">
        <v>45061</v>
      </c>
      <c r="D3662" t="s">
        <v>38376</v>
      </c>
      <c r="E3662">
        <v>5.32</v>
      </c>
    </row>
    <row r="3663" spans="1:5">
      <c r="A3663" s="193" t="s">
        <v>27850</v>
      </c>
      <c r="B3663" s="198" t="s">
        <v>5521</v>
      </c>
      <c r="C3663" s="198">
        <v>45061</v>
      </c>
      <c r="D3663" t="s">
        <v>38376</v>
      </c>
      <c r="E3663">
        <v>0.28999999999999998</v>
      </c>
    </row>
    <row r="3664" spans="1:5">
      <c r="A3664" s="193" t="s">
        <v>27849</v>
      </c>
      <c r="B3664" s="198" t="s">
        <v>6112</v>
      </c>
      <c r="C3664" s="198">
        <v>45061</v>
      </c>
      <c r="D3664" t="s">
        <v>38376</v>
      </c>
      <c r="E3664">
        <v>18.600000000000001</v>
      </c>
    </row>
    <row r="3665" spans="1:5">
      <c r="A3665" s="193" t="s">
        <v>28747</v>
      </c>
      <c r="B3665" s="198" t="s">
        <v>4981</v>
      </c>
      <c r="C3665" s="198">
        <v>45061</v>
      </c>
      <c r="D3665" t="s">
        <v>38368</v>
      </c>
      <c r="E3665">
        <v>6.12</v>
      </c>
    </row>
    <row r="3666" spans="1:5">
      <c r="A3666" s="193" t="s">
        <v>27851</v>
      </c>
      <c r="B3666" s="198" t="s">
        <v>5388</v>
      </c>
      <c r="C3666" s="198">
        <v>45061</v>
      </c>
      <c r="D3666" t="s">
        <v>38376</v>
      </c>
      <c r="E3666">
        <v>13.4</v>
      </c>
    </row>
    <row r="3667" spans="1:5">
      <c r="A3667" s="193" t="s">
        <v>27845</v>
      </c>
      <c r="B3667" s="198" t="s">
        <v>5374</v>
      </c>
      <c r="C3667" s="198">
        <v>45061</v>
      </c>
      <c r="D3667" t="s">
        <v>38376</v>
      </c>
      <c r="E3667">
        <v>1.95</v>
      </c>
    </row>
    <row r="3668" spans="1:5">
      <c r="A3668" s="193" t="s">
        <v>27809</v>
      </c>
      <c r="B3668" s="198" t="s">
        <v>5046</v>
      </c>
      <c r="C3668" s="198">
        <v>45061</v>
      </c>
      <c r="D3668" t="s">
        <v>38368</v>
      </c>
      <c r="E3668">
        <v>11.28</v>
      </c>
    </row>
    <row r="3669" spans="1:5">
      <c r="A3669" s="193" t="s">
        <v>22824</v>
      </c>
      <c r="B3669" s="198" t="s">
        <v>5660</v>
      </c>
      <c r="C3669" s="198">
        <v>45061</v>
      </c>
      <c r="D3669" t="s">
        <v>38376</v>
      </c>
      <c r="E3669">
        <v>22.56</v>
      </c>
    </row>
    <row r="3670" spans="1:5">
      <c r="A3670" s="193" t="s">
        <v>27834</v>
      </c>
      <c r="B3670" s="198" t="s">
        <v>5921</v>
      </c>
      <c r="C3670" s="198">
        <v>45061</v>
      </c>
      <c r="D3670" t="s">
        <v>38376</v>
      </c>
      <c r="E3670">
        <v>9.23</v>
      </c>
    </row>
    <row r="3671" spans="1:5">
      <c r="A3671" s="193" t="s">
        <v>28019</v>
      </c>
      <c r="B3671" s="198" t="s">
        <v>6275</v>
      </c>
      <c r="C3671" s="198">
        <v>45061</v>
      </c>
      <c r="D3671" t="s">
        <v>38376</v>
      </c>
      <c r="E3671">
        <v>11.45</v>
      </c>
    </row>
    <row r="3672" spans="1:5">
      <c r="A3672" s="193" t="s">
        <v>28577</v>
      </c>
      <c r="B3672" s="198" t="s">
        <v>5455</v>
      </c>
      <c r="C3672" s="198">
        <v>45061</v>
      </c>
      <c r="D3672" t="s">
        <v>38376</v>
      </c>
      <c r="E3672">
        <v>8.34</v>
      </c>
    </row>
    <row r="3673" spans="1:5">
      <c r="A3673" s="193" t="s">
        <v>27848</v>
      </c>
      <c r="B3673" s="198" t="s">
        <v>6244</v>
      </c>
      <c r="C3673" s="198">
        <v>45061</v>
      </c>
      <c r="D3673" t="s">
        <v>38376</v>
      </c>
      <c r="E3673">
        <v>13.13</v>
      </c>
    </row>
    <row r="3674" spans="1:5">
      <c r="A3674" s="193" t="s">
        <v>27842</v>
      </c>
      <c r="B3674" s="198" t="s">
        <v>5375</v>
      </c>
      <c r="C3674" s="198">
        <v>45061</v>
      </c>
      <c r="D3674" t="s">
        <v>38376</v>
      </c>
      <c r="E3674">
        <v>65.099999999999994</v>
      </c>
    </row>
    <row r="3675" spans="1:5">
      <c r="A3675" s="193" t="s">
        <v>27843</v>
      </c>
      <c r="B3675" s="198" t="s">
        <v>6394</v>
      </c>
      <c r="C3675" s="198">
        <v>45061</v>
      </c>
      <c r="D3675" t="s">
        <v>38376</v>
      </c>
      <c r="E3675">
        <v>221.31</v>
      </c>
    </row>
    <row r="3676" spans="1:5">
      <c r="A3676" s="193" t="s">
        <v>27840</v>
      </c>
      <c r="B3676" s="198" t="s">
        <v>5922</v>
      </c>
      <c r="C3676" s="198">
        <v>45061</v>
      </c>
      <c r="D3676" t="s">
        <v>38376</v>
      </c>
      <c r="E3676">
        <v>19.739999999999998</v>
      </c>
    </row>
    <row r="3677" spans="1:5">
      <c r="A3677" s="193" t="s">
        <v>27810</v>
      </c>
      <c r="B3677" s="198" t="s">
        <v>5045</v>
      </c>
      <c r="C3677" s="198">
        <v>45061</v>
      </c>
      <c r="D3677" t="s">
        <v>38368</v>
      </c>
      <c r="E3677">
        <v>3.22</v>
      </c>
    </row>
    <row r="3678" spans="1:5">
      <c r="A3678" s="193" t="s">
        <v>27830</v>
      </c>
      <c r="B3678" s="198" t="s">
        <v>6421</v>
      </c>
      <c r="C3678" s="198">
        <v>45061</v>
      </c>
      <c r="D3678" t="s">
        <v>38376</v>
      </c>
      <c r="E3678">
        <v>1.08</v>
      </c>
    </row>
    <row r="3679" spans="1:5">
      <c r="A3679" s="193" t="s">
        <v>27833</v>
      </c>
      <c r="B3679" s="198" t="s">
        <v>18191</v>
      </c>
      <c r="C3679" s="198">
        <v>45061</v>
      </c>
      <c r="D3679" t="s">
        <v>38376</v>
      </c>
      <c r="E3679">
        <v>3.53</v>
      </c>
    </row>
    <row r="3680" spans="1:5">
      <c r="A3680" s="193" t="s">
        <v>27835</v>
      </c>
      <c r="B3680" s="198" t="s">
        <v>5392</v>
      </c>
      <c r="C3680" s="198">
        <v>45061</v>
      </c>
      <c r="D3680" t="s">
        <v>38376</v>
      </c>
      <c r="E3680">
        <v>0.56000000000000005</v>
      </c>
    </row>
    <row r="3681" spans="1:5">
      <c r="A3681" s="193" t="s">
        <v>27836</v>
      </c>
      <c r="B3681" s="198" t="s">
        <v>6398</v>
      </c>
      <c r="C3681" s="198">
        <v>45061</v>
      </c>
      <c r="D3681" t="s">
        <v>38376</v>
      </c>
      <c r="E3681">
        <v>9.83</v>
      </c>
    </row>
    <row r="3682" spans="1:5">
      <c r="A3682" s="193" t="s">
        <v>27844</v>
      </c>
      <c r="B3682" s="198" t="s">
        <v>5452</v>
      </c>
      <c r="C3682" s="198">
        <v>45061</v>
      </c>
      <c r="D3682" t="s">
        <v>38376</v>
      </c>
      <c r="E3682">
        <v>11.8</v>
      </c>
    </row>
    <row r="3683" spans="1:5">
      <c r="A3683" s="193" t="s">
        <v>27841</v>
      </c>
      <c r="B3683" s="198" t="s">
        <v>6246</v>
      </c>
      <c r="C3683" s="198">
        <v>45061</v>
      </c>
      <c r="D3683" t="s">
        <v>38376</v>
      </c>
      <c r="E3683">
        <v>0.55000000000000004</v>
      </c>
    </row>
    <row r="3684" spans="1:5">
      <c r="A3684" s="193" t="s">
        <v>28558</v>
      </c>
      <c r="B3684" s="198" t="s">
        <v>6179</v>
      </c>
      <c r="C3684" s="198">
        <v>45061</v>
      </c>
      <c r="D3684" t="s">
        <v>38376</v>
      </c>
      <c r="E3684">
        <v>7.22</v>
      </c>
    </row>
    <row r="3685" spans="1:5">
      <c r="A3685" s="193" t="s">
        <v>27832</v>
      </c>
      <c r="B3685" s="198" t="s">
        <v>5926</v>
      </c>
      <c r="C3685" s="198">
        <v>45061</v>
      </c>
      <c r="D3685" t="s">
        <v>38376</v>
      </c>
      <c r="E3685">
        <v>13.61</v>
      </c>
    </row>
    <row r="3686" spans="1:5">
      <c r="A3686" s="193" t="s">
        <v>27837</v>
      </c>
      <c r="B3686" s="198" t="s">
        <v>6158</v>
      </c>
      <c r="C3686" s="198">
        <v>45061</v>
      </c>
      <c r="D3686" t="s">
        <v>38376</v>
      </c>
      <c r="E3686">
        <v>11.76</v>
      </c>
    </row>
    <row r="3687" spans="1:5">
      <c r="A3687" s="193" t="s">
        <v>27847</v>
      </c>
      <c r="B3687" s="198" t="s">
        <v>5520</v>
      </c>
      <c r="C3687" s="198">
        <v>45061</v>
      </c>
      <c r="D3687" t="s">
        <v>38376</v>
      </c>
      <c r="E3687">
        <v>140.62</v>
      </c>
    </row>
    <row r="3688" spans="1:5">
      <c r="A3688" s="193" t="s">
        <v>29141</v>
      </c>
      <c r="B3688" s="198" t="s">
        <v>10600</v>
      </c>
      <c r="C3688" s="198">
        <v>45058</v>
      </c>
      <c r="D3688" t="s">
        <v>38447</v>
      </c>
      <c r="E3688">
        <v>42.62</v>
      </c>
    </row>
    <row r="3689" spans="1:5">
      <c r="A3689" s="193" t="s">
        <v>28353</v>
      </c>
      <c r="B3689" s="198" t="s">
        <v>6761</v>
      </c>
      <c r="C3689" s="198">
        <v>45058</v>
      </c>
      <c r="D3689" t="s">
        <v>38447</v>
      </c>
      <c r="E3689">
        <v>140.65</v>
      </c>
    </row>
    <row r="3690" spans="1:5">
      <c r="A3690" s="193" t="s">
        <v>28352</v>
      </c>
      <c r="B3690" s="198" t="s">
        <v>6760</v>
      </c>
      <c r="C3690" s="198">
        <v>45058</v>
      </c>
      <c r="D3690" t="s">
        <v>38447</v>
      </c>
      <c r="E3690">
        <v>67.5</v>
      </c>
    </row>
    <row r="3691" spans="1:5">
      <c r="A3691" s="193" t="s">
        <v>28017</v>
      </c>
      <c r="B3691" s="198" t="s">
        <v>11002</v>
      </c>
      <c r="C3691" s="198">
        <v>45055</v>
      </c>
      <c r="D3691" t="s">
        <v>38405</v>
      </c>
      <c r="E3691">
        <v>9.3000000000000007</v>
      </c>
    </row>
    <row r="3692" spans="1:5">
      <c r="A3692" s="193" t="s">
        <v>28527</v>
      </c>
      <c r="B3692" s="198" t="s">
        <v>7007</v>
      </c>
      <c r="C3692" s="198">
        <v>45053</v>
      </c>
      <c r="D3692" t="s">
        <v>38473</v>
      </c>
      <c r="E3692">
        <v>48</v>
      </c>
    </row>
    <row r="3693" spans="1:5">
      <c r="A3693" s="193" t="s">
        <v>27854</v>
      </c>
      <c r="B3693" s="198" t="s">
        <v>5396</v>
      </c>
      <c r="C3693" s="198">
        <v>45052</v>
      </c>
      <c r="D3693" t="s">
        <v>38359</v>
      </c>
      <c r="E3693">
        <v>39.950000000000003</v>
      </c>
    </row>
    <row r="3694" spans="1:5">
      <c r="A3694" s="193" t="s">
        <v>28563</v>
      </c>
      <c r="B3694" s="198" t="s">
        <v>6170</v>
      </c>
      <c r="C3694" s="198">
        <v>45052</v>
      </c>
      <c r="D3694" t="s">
        <v>38479</v>
      </c>
      <c r="E3694">
        <v>0.83</v>
      </c>
    </row>
    <row r="3695" spans="1:5">
      <c r="A3695" s="193" t="s">
        <v>29288</v>
      </c>
      <c r="B3695" s="198" t="s">
        <v>6401</v>
      </c>
      <c r="C3695" s="198">
        <v>45052</v>
      </c>
      <c r="D3695" t="s">
        <v>38479</v>
      </c>
      <c r="E3695">
        <v>8.08</v>
      </c>
    </row>
    <row r="3696" spans="1:5">
      <c r="A3696" s="193" t="s">
        <v>28566</v>
      </c>
      <c r="B3696" s="198" t="s">
        <v>6397</v>
      </c>
      <c r="C3696" s="198">
        <v>45052</v>
      </c>
      <c r="D3696" t="s">
        <v>38479</v>
      </c>
      <c r="E3696">
        <v>7.95</v>
      </c>
    </row>
    <row r="3697" spans="1:5">
      <c r="A3697" s="193" t="s">
        <v>28957</v>
      </c>
      <c r="B3697" s="198" t="s">
        <v>6065</v>
      </c>
      <c r="C3697" s="198">
        <v>45052</v>
      </c>
      <c r="D3697" t="s">
        <v>38479</v>
      </c>
      <c r="E3697">
        <v>175</v>
      </c>
    </row>
    <row r="3698" spans="1:5">
      <c r="A3698" s="193" t="s">
        <v>27806</v>
      </c>
      <c r="B3698" s="198" t="s">
        <v>5002</v>
      </c>
      <c r="C3698" s="198">
        <v>45052</v>
      </c>
      <c r="D3698" t="s">
        <v>38359</v>
      </c>
      <c r="E3698">
        <v>142.5</v>
      </c>
    </row>
    <row r="3699" spans="1:5">
      <c r="A3699" s="193" t="s">
        <v>28560</v>
      </c>
      <c r="B3699" s="198" t="s">
        <v>6178</v>
      </c>
      <c r="C3699" s="198">
        <v>45052</v>
      </c>
      <c r="D3699" t="s">
        <v>38479</v>
      </c>
      <c r="E3699">
        <v>22.5</v>
      </c>
    </row>
    <row r="3700" spans="1:5">
      <c r="A3700" s="193" t="s">
        <v>29291</v>
      </c>
      <c r="B3700" s="198" t="s">
        <v>9717</v>
      </c>
      <c r="C3700" s="198">
        <v>45051</v>
      </c>
      <c r="D3700" t="s">
        <v>38369</v>
      </c>
      <c r="E3700">
        <v>33.92</v>
      </c>
    </row>
    <row r="3701" spans="1:5">
      <c r="A3701" s="193" t="s">
        <v>28813</v>
      </c>
      <c r="B3701" s="198" t="s">
        <v>11202</v>
      </c>
      <c r="C3701" s="198">
        <v>45051</v>
      </c>
      <c r="D3701" t="s">
        <v>38505</v>
      </c>
      <c r="E3701">
        <v>9.57</v>
      </c>
    </row>
    <row r="3702" spans="1:5">
      <c r="A3702" s="193" t="s">
        <v>29294</v>
      </c>
      <c r="B3702" s="198" t="s">
        <v>11210</v>
      </c>
      <c r="C3702" s="198">
        <v>45051</v>
      </c>
      <c r="D3702" t="s">
        <v>38374</v>
      </c>
      <c r="E3702">
        <v>18.5</v>
      </c>
    </row>
    <row r="3703" spans="1:5">
      <c r="A3703" s="193" t="s">
        <v>28814</v>
      </c>
      <c r="B3703" s="198" t="s">
        <v>11200</v>
      </c>
      <c r="C3703" s="198">
        <v>45051</v>
      </c>
      <c r="D3703" t="s">
        <v>38505</v>
      </c>
      <c r="E3703">
        <v>30.99</v>
      </c>
    </row>
    <row r="3704" spans="1:5">
      <c r="A3704" s="193" t="s">
        <v>28319</v>
      </c>
      <c r="B3704" s="198" t="s">
        <v>11212</v>
      </c>
      <c r="C3704" s="198">
        <v>45051</v>
      </c>
      <c r="D3704" t="s">
        <v>38369</v>
      </c>
      <c r="E3704">
        <v>11.31</v>
      </c>
    </row>
    <row r="3705" spans="1:5">
      <c r="A3705" s="193" t="s">
        <v>29295</v>
      </c>
      <c r="B3705" s="198" t="s">
        <v>11211</v>
      </c>
      <c r="C3705" s="198">
        <v>45051</v>
      </c>
      <c r="D3705" t="s">
        <v>38374</v>
      </c>
      <c r="E3705">
        <v>6.91</v>
      </c>
    </row>
    <row r="3706" spans="1:5">
      <c r="A3706" s="193" t="s">
        <v>29292</v>
      </c>
      <c r="B3706" s="198" t="s">
        <v>11005</v>
      </c>
      <c r="C3706" s="198">
        <v>45051</v>
      </c>
      <c r="D3706" t="s">
        <v>38374</v>
      </c>
      <c r="E3706">
        <v>0.75</v>
      </c>
    </row>
    <row r="3707" spans="1:5">
      <c r="A3707" s="193" t="s">
        <v>28592</v>
      </c>
      <c r="B3707" s="198" t="s">
        <v>10150</v>
      </c>
      <c r="C3707" s="198">
        <v>45051</v>
      </c>
      <c r="D3707" t="s">
        <v>38369</v>
      </c>
      <c r="E3707">
        <v>0.2</v>
      </c>
    </row>
    <row r="3708" spans="1:5">
      <c r="A3708" s="193" t="s">
        <v>28816</v>
      </c>
      <c r="B3708" s="198" t="s">
        <v>11201</v>
      </c>
      <c r="C3708" s="198">
        <v>45051</v>
      </c>
      <c r="D3708" t="s">
        <v>38505</v>
      </c>
      <c r="E3708">
        <v>7.83</v>
      </c>
    </row>
    <row r="3709" spans="1:5">
      <c r="A3709" s="193" t="s">
        <v>28389</v>
      </c>
      <c r="B3709" s="198" t="s">
        <v>11091</v>
      </c>
      <c r="C3709" s="198">
        <v>45051</v>
      </c>
      <c r="D3709" t="s">
        <v>38369</v>
      </c>
      <c r="E3709">
        <v>45</v>
      </c>
    </row>
    <row r="3710" spans="1:5">
      <c r="A3710" s="193" t="s">
        <v>28607</v>
      </c>
      <c r="B3710" s="198" t="s">
        <v>8419</v>
      </c>
      <c r="C3710" s="198">
        <v>45051</v>
      </c>
      <c r="D3710" t="s">
        <v>38369</v>
      </c>
      <c r="E3710">
        <v>3.49</v>
      </c>
    </row>
    <row r="3711" spans="1:5">
      <c r="A3711" s="193" t="s">
        <v>28313</v>
      </c>
      <c r="B3711" s="198" t="s">
        <v>10350</v>
      </c>
      <c r="C3711" s="198">
        <v>45051</v>
      </c>
      <c r="D3711" t="s">
        <v>38369</v>
      </c>
      <c r="E3711">
        <v>225</v>
      </c>
    </row>
    <row r="3712" spans="1:5">
      <c r="A3712" s="193" t="s">
        <v>28598</v>
      </c>
      <c r="B3712" s="198" t="s">
        <v>10497</v>
      </c>
      <c r="C3712" s="198">
        <v>45051</v>
      </c>
      <c r="D3712" t="s">
        <v>38369</v>
      </c>
      <c r="E3712">
        <v>31.21</v>
      </c>
    </row>
    <row r="3713" spans="1:5">
      <c r="A3713" s="193" t="s">
        <v>28815</v>
      </c>
      <c r="B3713" s="198" t="s">
        <v>11198</v>
      </c>
      <c r="C3713" s="198">
        <v>45051</v>
      </c>
      <c r="D3713" t="s">
        <v>38505</v>
      </c>
      <c r="E3713">
        <v>29.43</v>
      </c>
    </row>
    <row r="3714" spans="1:5">
      <c r="A3714" s="193" t="s">
        <v>29293</v>
      </c>
      <c r="B3714" s="198" t="s">
        <v>11199</v>
      </c>
      <c r="C3714" s="198">
        <v>45051</v>
      </c>
      <c r="D3714" t="s">
        <v>38505</v>
      </c>
      <c r="E3714">
        <v>7.13</v>
      </c>
    </row>
    <row r="3715" spans="1:5">
      <c r="A3715" s="193" t="s">
        <v>28307</v>
      </c>
      <c r="B3715" s="198" t="s">
        <v>6638</v>
      </c>
      <c r="C3715" s="198">
        <v>45051</v>
      </c>
      <c r="D3715" t="s">
        <v>38369</v>
      </c>
      <c r="E3715">
        <v>8.31</v>
      </c>
    </row>
    <row r="3716" spans="1:5">
      <c r="A3716" s="193" t="s">
        <v>28397</v>
      </c>
      <c r="B3716" s="198" t="s">
        <v>27461</v>
      </c>
      <c r="C3716" s="198">
        <v>45051</v>
      </c>
      <c r="D3716" t="s">
        <v>38369</v>
      </c>
      <c r="E3716">
        <v>6.17</v>
      </c>
    </row>
    <row r="3717" spans="1:5">
      <c r="A3717" s="193" t="s">
        <v>28316</v>
      </c>
      <c r="B3717" s="198" t="s">
        <v>6732</v>
      </c>
      <c r="C3717" s="198">
        <v>45051</v>
      </c>
      <c r="D3717" t="s">
        <v>38369</v>
      </c>
      <c r="E3717">
        <v>16</v>
      </c>
    </row>
    <row r="3718" spans="1:5">
      <c r="A3718" s="193" t="s">
        <v>28302</v>
      </c>
      <c r="B3718" s="198" t="s">
        <v>27453</v>
      </c>
      <c r="C3718" s="198">
        <v>45051</v>
      </c>
      <c r="D3718" t="s">
        <v>38369</v>
      </c>
      <c r="E3718">
        <v>5.0999999999999996</v>
      </c>
    </row>
    <row r="3719" spans="1:5">
      <c r="A3719" s="193" t="s">
        <v>28399</v>
      </c>
      <c r="B3719" s="198" t="s">
        <v>18204</v>
      </c>
      <c r="C3719" s="198">
        <v>45051</v>
      </c>
      <c r="D3719" t="s">
        <v>38369</v>
      </c>
      <c r="E3719">
        <v>9.69</v>
      </c>
    </row>
    <row r="3720" spans="1:5">
      <c r="A3720" s="193" t="s">
        <v>27811</v>
      </c>
      <c r="B3720" s="198" t="s">
        <v>5044</v>
      </c>
      <c r="C3720" s="198">
        <v>45051</v>
      </c>
      <c r="D3720" t="s">
        <v>38368</v>
      </c>
      <c r="E3720">
        <v>30</v>
      </c>
    </row>
    <row r="3721" spans="1:5">
      <c r="A3721" s="193" t="s">
        <v>28310</v>
      </c>
      <c r="B3721" s="198" t="s">
        <v>6642</v>
      </c>
      <c r="C3721" s="198">
        <v>45051</v>
      </c>
      <c r="D3721" t="s">
        <v>38369</v>
      </c>
      <c r="E3721">
        <v>9.36</v>
      </c>
    </row>
    <row r="3722" spans="1:5">
      <c r="A3722" s="193" t="s">
        <v>28310</v>
      </c>
      <c r="B3722" s="198" t="s">
        <v>6642</v>
      </c>
      <c r="C3722" s="198">
        <v>45051</v>
      </c>
      <c r="D3722" t="s">
        <v>38369</v>
      </c>
      <c r="E3722">
        <v>11.83</v>
      </c>
    </row>
    <row r="3723" spans="1:5">
      <c r="A3723" s="193" t="s">
        <v>28306</v>
      </c>
      <c r="B3723" s="198" t="s">
        <v>6639</v>
      </c>
      <c r="C3723" s="198">
        <v>45051</v>
      </c>
      <c r="D3723" t="s">
        <v>38369</v>
      </c>
      <c r="E3723">
        <v>4.99</v>
      </c>
    </row>
    <row r="3724" spans="1:5">
      <c r="A3724" s="193" t="s">
        <v>28386</v>
      </c>
      <c r="B3724" s="198" t="s">
        <v>7187</v>
      </c>
      <c r="C3724" s="198">
        <v>45051</v>
      </c>
      <c r="D3724" t="s">
        <v>38369</v>
      </c>
      <c r="E3724">
        <v>7.64</v>
      </c>
    </row>
    <row r="3725" spans="1:5">
      <c r="A3725" s="193" t="s">
        <v>27809</v>
      </c>
      <c r="B3725" s="198" t="s">
        <v>5046</v>
      </c>
      <c r="C3725" s="198">
        <v>45051</v>
      </c>
      <c r="D3725" t="s">
        <v>38368</v>
      </c>
      <c r="E3725">
        <v>15.67</v>
      </c>
    </row>
    <row r="3726" spans="1:5">
      <c r="A3726" s="193" t="s">
        <v>28384</v>
      </c>
      <c r="B3726" s="198" t="s">
        <v>6641</v>
      </c>
      <c r="C3726" s="198">
        <v>45051</v>
      </c>
      <c r="D3726" t="s">
        <v>38369</v>
      </c>
      <c r="E3726">
        <v>7.2</v>
      </c>
    </row>
    <row r="3727" spans="1:5">
      <c r="A3727" s="193" t="s">
        <v>28295</v>
      </c>
      <c r="B3727" s="198" t="s">
        <v>7507</v>
      </c>
      <c r="C3727" s="198">
        <v>45051</v>
      </c>
      <c r="D3727" t="s">
        <v>38374</v>
      </c>
      <c r="E3727">
        <v>31.59</v>
      </c>
    </row>
    <row r="3728" spans="1:5">
      <c r="A3728" s="193" t="s">
        <v>28595</v>
      </c>
      <c r="B3728" s="198" t="s">
        <v>6644</v>
      </c>
      <c r="C3728" s="198">
        <v>45051</v>
      </c>
      <c r="D3728" t="s">
        <v>38369</v>
      </c>
      <c r="E3728">
        <v>213.11</v>
      </c>
    </row>
    <row r="3729" spans="1:5">
      <c r="A3729" s="193" t="s">
        <v>28395</v>
      </c>
      <c r="B3729" s="198" t="s">
        <v>6645</v>
      </c>
      <c r="C3729" s="198">
        <v>45051</v>
      </c>
      <c r="D3729" t="s">
        <v>38369</v>
      </c>
      <c r="E3729">
        <v>9.23</v>
      </c>
    </row>
    <row r="3730" spans="1:5">
      <c r="A3730" s="193" t="s">
        <v>27810</v>
      </c>
      <c r="B3730" s="198" t="s">
        <v>5045</v>
      </c>
      <c r="C3730" s="198">
        <v>45051</v>
      </c>
      <c r="D3730" t="s">
        <v>38368</v>
      </c>
      <c r="E3730">
        <v>28.5</v>
      </c>
    </row>
    <row r="3731" spans="1:5">
      <c r="A3731" s="193" t="s">
        <v>28616</v>
      </c>
      <c r="B3731" s="198" t="s">
        <v>7157</v>
      </c>
      <c r="C3731" s="198">
        <v>45051</v>
      </c>
      <c r="D3731" t="s">
        <v>38369</v>
      </c>
      <c r="E3731">
        <v>7.14</v>
      </c>
    </row>
    <row r="3732" spans="1:5">
      <c r="A3732" s="193" t="s">
        <v>28129</v>
      </c>
      <c r="B3732" s="198" t="s">
        <v>5424</v>
      </c>
      <c r="C3732" s="198">
        <v>45051</v>
      </c>
      <c r="D3732" t="s">
        <v>38359</v>
      </c>
      <c r="E3732">
        <v>22.8</v>
      </c>
    </row>
    <row r="3733" spans="1:5">
      <c r="A3733" s="193" t="s">
        <v>27790</v>
      </c>
      <c r="B3733" s="198" t="s">
        <v>5032</v>
      </c>
      <c r="C3733" s="198">
        <v>45051</v>
      </c>
      <c r="D3733" t="s">
        <v>38359</v>
      </c>
      <c r="E3733">
        <v>7.6</v>
      </c>
    </row>
    <row r="3734" spans="1:5">
      <c r="A3734" s="193" t="s">
        <v>29290</v>
      </c>
      <c r="B3734" s="198" t="s">
        <v>27534</v>
      </c>
      <c r="C3734" s="198">
        <v>45051</v>
      </c>
      <c r="D3734" t="s">
        <v>38369</v>
      </c>
      <c r="E3734">
        <v>15.6</v>
      </c>
    </row>
    <row r="3735" spans="1:5">
      <c r="A3735" s="193" t="s">
        <v>27806</v>
      </c>
      <c r="B3735" s="198" t="s">
        <v>5002</v>
      </c>
      <c r="C3735" s="198">
        <v>45051</v>
      </c>
      <c r="D3735" t="s">
        <v>38359</v>
      </c>
      <c r="E3735">
        <v>3.93</v>
      </c>
    </row>
    <row r="3736" spans="1:5">
      <c r="A3736" s="193" t="s">
        <v>29289</v>
      </c>
      <c r="B3736" s="198" t="s">
        <v>27535</v>
      </c>
      <c r="C3736" s="198">
        <v>45051</v>
      </c>
      <c r="D3736" t="s">
        <v>38369</v>
      </c>
      <c r="E3736">
        <v>185</v>
      </c>
    </row>
    <row r="3737" spans="1:5">
      <c r="A3737" s="193" t="s">
        <v>28610</v>
      </c>
      <c r="B3737" s="198" t="s">
        <v>7709</v>
      </c>
      <c r="C3737" s="198">
        <v>45051</v>
      </c>
      <c r="D3737" t="s">
        <v>38369</v>
      </c>
      <c r="E3737">
        <v>11.69</v>
      </c>
    </row>
    <row r="3738" spans="1:5">
      <c r="A3738" s="193" t="s">
        <v>28863</v>
      </c>
      <c r="B3738" s="198" t="s">
        <v>5784</v>
      </c>
      <c r="C3738" s="198">
        <v>45051</v>
      </c>
      <c r="D3738" t="s">
        <v>38551</v>
      </c>
      <c r="E3738">
        <v>18.079999999999998</v>
      </c>
    </row>
    <row r="3739" spans="1:5">
      <c r="A3739" s="193" t="s">
        <v>28048</v>
      </c>
      <c r="B3739" s="198" t="s">
        <v>27447</v>
      </c>
      <c r="C3739" s="198">
        <v>45051</v>
      </c>
      <c r="D3739" t="s">
        <v>38369</v>
      </c>
      <c r="E3739">
        <v>15</v>
      </c>
    </row>
    <row r="3740" spans="1:5">
      <c r="A3740" s="193" t="s">
        <v>28604</v>
      </c>
      <c r="B3740" s="198" t="s">
        <v>7703</v>
      </c>
      <c r="C3740" s="198">
        <v>45051</v>
      </c>
      <c r="D3740" t="s">
        <v>38369</v>
      </c>
      <c r="E3740">
        <v>3.72</v>
      </c>
    </row>
    <row r="3741" spans="1:5">
      <c r="A3741" s="193" t="s">
        <v>29300</v>
      </c>
      <c r="B3741" s="198" t="s">
        <v>11174</v>
      </c>
      <c r="C3741" s="198">
        <v>45050</v>
      </c>
      <c r="D3741" t="s">
        <v>38398</v>
      </c>
      <c r="E3741">
        <v>37.9</v>
      </c>
    </row>
    <row r="3742" spans="1:5">
      <c r="A3742" s="193" t="s">
        <v>27990</v>
      </c>
      <c r="B3742" s="198" t="s">
        <v>10456</v>
      </c>
      <c r="C3742" s="198">
        <v>45050</v>
      </c>
      <c r="D3742" t="s">
        <v>38398</v>
      </c>
      <c r="E3742">
        <v>8.2799999999999994</v>
      </c>
    </row>
    <row r="3743" spans="1:5">
      <c r="A3743" s="193" t="s">
        <v>27846</v>
      </c>
      <c r="B3743" s="198" t="s">
        <v>18211</v>
      </c>
      <c r="C3743" s="198">
        <v>45050</v>
      </c>
      <c r="D3743" t="s">
        <v>38376</v>
      </c>
      <c r="E3743">
        <v>9.18</v>
      </c>
    </row>
    <row r="3744" spans="1:5">
      <c r="A3744" s="193" t="s">
        <v>28005</v>
      </c>
      <c r="B3744" s="198" t="s">
        <v>10003</v>
      </c>
      <c r="C3744" s="198">
        <v>45050</v>
      </c>
      <c r="D3744" t="s">
        <v>38398</v>
      </c>
      <c r="E3744">
        <v>10.67</v>
      </c>
    </row>
    <row r="3745" spans="1:5">
      <c r="A3745" s="193" t="s">
        <v>27992</v>
      </c>
      <c r="B3745" s="198" t="s">
        <v>10454</v>
      </c>
      <c r="C3745" s="198">
        <v>45050</v>
      </c>
      <c r="D3745" t="s">
        <v>38398</v>
      </c>
      <c r="E3745">
        <v>0.37</v>
      </c>
    </row>
    <row r="3746" spans="1:5">
      <c r="A3746" s="193" t="s">
        <v>28859</v>
      </c>
      <c r="B3746" s="198" t="s">
        <v>10328</v>
      </c>
      <c r="C3746" s="198">
        <v>45050</v>
      </c>
      <c r="D3746" t="s">
        <v>38376</v>
      </c>
      <c r="E3746">
        <v>7.3</v>
      </c>
    </row>
    <row r="3747" spans="1:5">
      <c r="A3747" s="193" t="s">
        <v>28958</v>
      </c>
      <c r="B3747" s="198" t="s">
        <v>10775</v>
      </c>
      <c r="C3747" s="198">
        <v>45050</v>
      </c>
      <c r="D3747" t="s">
        <v>38450</v>
      </c>
      <c r="E3747">
        <v>8.2100000000000009</v>
      </c>
    </row>
    <row r="3748" spans="1:5">
      <c r="A3748" s="193" t="s">
        <v>29298</v>
      </c>
      <c r="B3748" s="198" t="s">
        <v>11173</v>
      </c>
      <c r="C3748" s="198">
        <v>45050</v>
      </c>
      <c r="D3748" t="s">
        <v>38398</v>
      </c>
      <c r="E3748">
        <v>7.17</v>
      </c>
    </row>
    <row r="3749" spans="1:5">
      <c r="A3749" s="193" t="s">
        <v>29299</v>
      </c>
      <c r="B3749" s="198" t="s">
        <v>11172</v>
      </c>
      <c r="C3749" s="198">
        <v>45050</v>
      </c>
      <c r="D3749" t="s">
        <v>38398</v>
      </c>
      <c r="E3749">
        <v>13.92</v>
      </c>
    </row>
    <row r="3750" spans="1:5">
      <c r="A3750" s="193" t="s">
        <v>28675</v>
      </c>
      <c r="B3750" s="198" t="s">
        <v>6855</v>
      </c>
      <c r="C3750" s="198">
        <v>45050</v>
      </c>
      <c r="D3750" t="s">
        <v>38388</v>
      </c>
      <c r="E3750">
        <v>3.49</v>
      </c>
    </row>
    <row r="3751" spans="1:5">
      <c r="A3751" s="193" t="s">
        <v>29296</v>
      </c>
      <c r="B3751" s="198" t="s">
        <v>5845</v>
      </c>
      <c r="C3751" s="198">
        <v>45050</v>
      </c>
      <c r="D3751" t="s">
        <v>38388</v>
      </c>
      <c r="E3751">
        <v>9.75</v>
      </c>
    </row>
    <row r="3752" spans="1:5">
      <c r="A3752" s="193" t="s">
        <v>29185</v>
      </c>
      <c r="B3752" s="198" t="s">
        <v>5391</v>
      </c>
      <c r="C3752" s="198">
        <v>45050</v>
      </c>
      <c r="D3752" t="s">
        <v>38376</v>
      </c>
      <c r="E3752">
        <v>13.95</v>
      </c>
    </row>
    <row r="3753" spans="1:5">
      <c r="A3753" s="193" t="s">
        <v>27838</v>
      </c>
      <c r="B3753" s="198" t="s">
        <v>7154</v>
      </c>
      <c r="C3753" s="198">
        <v>45050</v>
      </c>
      <c r="D3753" t="s">
        <v>38376</v>
      </c>
      <c r="E3753">
        <v>3.6</v>
      </c>
    </row>
    <row r="3754" spans="1:5">
      <c r="A3754" s="193" t="s">
        <v>27898</v>
      </c>
      <c r="B3754" s="198" t="s">
        <v>5182</v>
      </c>
      <c r="C3754" s="198">
        <v>45050</v>
      </c>
      <c r="D3754" t="s">
        <v>38388</v>
      </c>
      <c r="E3754">
        <v>175</v>
      </c>
    </row>
    <row r="3755" spans="1:5">
      <c r="A3755" s="193" t="s">
        <v>27835</v>
      </c>
      <c r="B3755" s="198" t="s">
        <v>5392</v>
      </c>
      <c r="C3755" s="198">
        <v>45050</v>
      </c>
      <c r="D3755" t="s">
        <v>38376</v>
      </c>
      <c r="E3755">
        <v>31.73</v>
      </c>
    </row>
    <row r="3756" spans="1:5">
      <c r="A3756" s="193" t="s">
        <v>27834</v>
      </c>
      <c r="B3756" s="198" t="s">
        <v>5921</v>
      </c>
      <c r="C3756" s="198">
        <v>45050</v>
      </c>
      <c r="D3756" t="s">
        <v>38376</v>
      </c>
      <c r="E3756">
        <v>1.28</v>
      </c>
    </row>
    <row r="3757" spans="1:5">
      <c r="A3757" s="193" t="s">
        <v>27842</v>
      </c>
      <c r="B3757" s="198" t="s">
        <v>5375</v>
      </c>
      <c r="C3757" s="198">
        <v>45050</v>
      </c>
      <c r="D3757" t="s">
        <v>38376</v>
      </c>
      <c r="E3757">
        <v>3.49</v>
      </c>
    </row>
    <row r="3758" spans="1:5">
      <c r="A3758" s="193" t="s">
        <v>27844</v>
      </c>
      <c r="B3758" s="198" t="s">
        <v>5452</v>
      </c>
      <c r="C3758" s="198">
        <v>45050</v>
      </c>
      <c r="D3758" t="s">
        <v>38376</v>
      </c>
      <c r="E3758">
        <v>9.98</v>
      </c>
    </row>
    <row r="3759" spans="1:5">
      <c r="A3759" s="193" t="s">
        <v>27835</v>
      </c>
      <c r="B3759" s="198" t="s">
        <v>5392</v>
      </c>
      <c r="C3759" s="198">
        <v>45050</v>
      </c>
      <c r="D3759" t="s">
        <v>38376</v>
      </c>
      <c r="E3759">
        <v>3.1</v>
      </c>
    </row>
    <row r="3760" spans="1:5">
      <c r="A3760" s="193" t="s">
        <v>27848</v>
      </c>
      <c r="B3760" s="198" t="s">
        <v>6244</v>
      </c>
      <c r="C3760" s="198">
        <v>45050</v>
      </c>
      <c r="D3760" t="s">
        <v>38376</v>
      </c>
      <c r="E3760">
        <v>20.52</v>
      </c>
    </row>
    <row r="3761" spans="1:5">
      <c r="A3761" s="193" t="s">
        <v>27927</v>
      </c>
      <c r="B3761" s="198" t="s">
        <v>7803</v>
      </c>
      <c r="C3761" s="198">
        <v>45050</v>
      </c>
      <c r="D3761" t="s">
        <v>38388</v>
      </c>
      <c r="E3761">
        <v>0.61</v>
      </c>
    </row>
    <row r="3762" spans="1:5">
      <c r="A3762" s="193" t="s">
        <v>27851</v>
      </c>
      <c r="B3762" s="198" t="s">
        <v>5388</v>
      </c>
      <c r="C3762" s="198">
        <v>45050</v>
      </c>
      <c r="D3762" t="s">
        <v>38376</v>
      </c>
      <c r="E3762">
        <v>10.92</v>
      </c>
    </row>
    <row r="3763" spans="1:5">
      <c r="A3763" s="193" t="s">
        <v>29297</v>
      </c>
      <c r="B3763" s="198" t="s">
        <v>6824</v>
      </c>
      <c r="C3763" s="198">
        <v>45050</v>
      </c>
      <c r="D3763" t="s">
        <v>38388</v>
      </c>
      <c r="E3763">
        <v>24</v>
      </c>
    </row>
    <row r="3764" spans="1:5">
      <c r="A3764" s="193" t="s">
        <v>27833</v>
      </c>
      <c r="B3764" s="198" t="s">
        <v>18191</v>
      </c>
      <c r="C3764" s="198">
        <v>45050</v>
      </c>
      <c r="D3764" t="s">
        <v>38376</v>
      </c>
      <c r="E3764">
        <v>8.9499999999999993</v>
      </c>
    </row>
    <row r="3765" spans="1:5">
      <c r="A3765" s="193" t="s">
        <v>27847</v>
      </c>
      <c r="B3765" s="198" t="s">
        <v>5520</v>
      </c>
      <c r="C3765" s="198">
        <v>45050</v>
      </c>
      <c r="D3765" t="s">
        <v>38376</v>
      </c>
      <c r="E3765">
        <v>22.29</v>
      </c>
    </row>
    <row r="3766" spans="1:5">
      <c r="A3766" s="193" t="s">
        <v>27837</v>
      </c>
      <c r="B3766" s="198" t="s">
        <v>6158</v>
      </c>
      <c r="C3766" s="198">
        <v>45050</v>
      </c>
      <c r="D3766" t="s">
        <v>38376</v>
      </c>
      <c r="E3766">
        <v>5.45</v>
      </c>
    </row>
    <row r="3767" spans="1:5">
      <c r="A3767" s="193" t="s">
        <v>28577</v>
      </c>
      <c r="B3767" s="198" t="s">
        <v>5455</v>
      </c>
      <c r="C3767" s="198">
        <v>45050</v>
      </c>
      <c r="D3767" t="s">
        <v>38376</v>
      </c>
      <c r="E3767">
        <v>41.47</v>
      </c>
    </row>
    <row r="3768" spans="1:5">
      <c r="A3768" s="193" t="s">
        <v>28428</v>
      </c>
      <c r="B3768" s="198" t="s">
        <v>5454</v>
      </c>
      <c r="C3768" s="198">
        <v>45050</v>
      </c>
      <c r="D3768" t="s">
        <v>38388</v>
      </c>
      <c r="E3768">
        <v>18.04</v>
      </c>
    </row>
    <row r="3769" spans="1:5">
      <c r="A3769" s="193" t="s">
        <v>27994</v>
      </c>
      <c r="B3769" s="198" t="s">
        <v>18200</v>
      </c>
      <c r="C3769" s="198">
        <v>45050</v>
      </c>
      <c r="D3769" t="s">
        <v>38398</v>
      </c>
      <c r="E3769">
        <v>34.9</v>
      </c>
    </row>
    <row r="3770" spans="1:5">
      <c r="A3770" s="193" t="s">
        <v>27830</v>
      </c>
      <c r="B3770" s="198" t="s">
        <v>6421</v>
      </c>
      <c r="C3770" s="198">
        <v>45050</v>
      </c>
      <c r="D3770" t="s">
        <v>38376</v>
      </c>
      <c r="E3770">
        <v>26.13</v>
      </c>
    </row>
    <row r="3771" spans="1:5">
      <c r="A3771" s="193" t="s">
        <v>27839</v>
      </c>
      <c r="B3771" s="198" t="s">
        <v>6113</v>
      </c>
      <c r="C3771" s="198">
        <v>45050</v>
      </c>
      <c r="D3771" t="s">
        <v>38376</v>
      </c>
      <c r="E3771">
        <v>3.99</v>
      </c>
    </row>
    <row r="3772" spans="1:5">
      <c r="A3772" s="193" t="s">
        <v>27843</v>
      </c>
      <c r="B3772" s="198" t="s">
        <v>6394</v>
      </c>
      <c r="C3772" s="198">
        <v>45050</v>
      </c>
      <c r="D3772" t="s">
        <v>38376</v>
      </c>
      <c r="E3772">
        <v>33.520000000000003</v>
      </c>
    </row>
    <row r="3773" spans="1:5">
      <c r="A3773" s="193" t="s">
        <v>27840</v>
      </c>
      <c r="B3773" s="198" t="s">
        <v>5922</v>
      </c>
      <c r="C3773" s="198">
        <v>45050</v>
      </c>
      <c r="D3773" t="s">
        <v>38376</v>
      </c>
      <c r="E3773">
        <v>6.66</v>
      </c>
    </row>
    <row r="3774" spans="1:5">
      <c r="A3774" s="193" t="s">
        <v>27850</v>
      </c>
      <c r="B3774" s="198" t="s">
        <v>5521</v>
      </c>
      <c r="C3774" s="198">
        <v>45050</v>
      </c>
      <c r="D3774" t="s">
        <v>38376</v>
      </c>
      <c r="E3774">
        <v>21.14</v>
      </c>
    </row>
    <row r="3775" spans="1:5">
      <c r="A3775" s="193" t="s">
        <v>27849</v>
      </c>
      <c r="B3775" s="198" t="s">
        <v>6112</v>
      </c>
      <c r="C3775" s="198">
        <v>45050</v>
      </c>
      <c r="D3775" t="s">
        <v>38376</v>
      </c>
      <c r="E3775">
        <v>26.9</v>
      </c>
    </row>
    <row r="3776" spans="1:5">
      <c r="A3776" s="193" t="s">
        <v>27836</v>
      </c>
      <c r="B3776" s="198" t="s">
        <v>6398</v>
      </c>
      <c r="C3776" s="198">
        <v>45050</v>
      </c>
      <c r="D3776" t="s">
        <v>38376</v>
      </c>
      <c r="E3776">
        <v>10.119999999999999</v>
      </c>
    </row>
    <row r="3777" spans="1:5">
      <c r="A3777" s="193" t="s">
        <v>22824</v>
      </c>
      <c r="B3777" s="198" t="s">
        <v>5660</v>
      </c>
      <c r="C3777" s="198">
        <v>45050</v>
      </c>
      <c r="D3777" t="s">
        <v>38376</v>
      </c>
      <c r="E3777">
        <v>28.99</v>
      </c>
    </row>
    <row r="3778" spans="1:5">
      <c r="A3778" s="193" t="s">
        <v>12555</v>
      </c>
      <c r="B3778" s="198" t="s">
        <v>5651</v>
      </c>
      <c r="C3778" s="198">
        <v>45050</v>
      </c>
      <c r="D3778" t="s">
        <v>38388</v>
      </c>
      <c r="E3778">
        <v>8.6300000000000008</v>
      </c>
    </row>
    <row r="3779" spans="1:5">
      <c r="A3779" s="193" t="s">
        <v>28936</v>
      </c>
      <c r="B3779" s="198" t="s">
        <v>8826</v>
      </c>
      <c r="C3779" s="198">
        <v>45045</v>
      </c>
      <c r="D3779" t="s">
        <v>38552</v>
      </c>
      <c r="E3779">
        <v>0.38</v>
      </c>
    </row>
    <row r="3780" spans="1:5">
      <c r="A3780" s="193" t="s">
        <v>28102</v>
      </c>
      <c r="B3780" s="198" t="s">
        <v>7999</v>
      </c>
      <c r="C3780" s="198">
        <v>45045</v>
      </c>
      <c r="D3780" t="s">
        <v>38419</v>
      </c>
      <c r="E3780">
        <v>0.75</v>
      </c>
    </row>
    <row r="3781" spans="1:5">
      <c r="A3781" s="193" t="s">
        <v>28863</v>
      </c>
      <c r="B3781" s="198" t="s">
        <v>5784</v>
      </c>
      <c r="C3781" s="198">
        <v>45045</v>
      </c>
      <c r="D3781" t="s">
        <v>38552</v>
      </c>
      <c r="E3781">
        <v>6.8</v>
      </c>
    </row>
    <row r="3782" spans="1:5">
      <c r="A3782" s="193" t="s">
        <v>28361</v>
      </c>
      <c r="B3782" s="198" t="s">
        <v>7998</v>
      </c>
      <c r="C3782" s="198">
        <v>45045</v>
      </c>
      <c r="D3782" t="s">
        <v>38419</v>
      </c>
      <c r="E3782">
        <v>15.12</v>
      </c>
    </row>
    <row r="3783" spans="1:5">
      <c r="A3783" s="193" t="s">
        <v>27998</v>
      </c>
      <c r="B3783" s="198" t="s">
        <v>9012</v>
      </c>
      <c r="C3783" s="198">
        <v>45044</v>
      </c>
      <c r="D3783" t="s">
        <v>38361</v>
      </c>
      <c r="E3783">
        <v>6.65</v>
      </c>
    </row>
    <row r="3784" spans="1:5">
      <c r="A3784" s="193" t="s">
        <v>28011</v>
      </c>
      <c r="B3784" s="198" t="s">
        <v>8755</v>
      </c>
      <c r="C3784" s="198">
        <v>45044</v>
      </c>
      <c r="D3784" t="s">
        <v>38361</v>
      </c>
      <c r="E3784">
        <v>25.91</v>
      </c>
    </row>
    <row r="3785" spans="1:5">
      <c r="A3785" s="193" t="s">
        <v>27781</v>
      </c>
      <c r="B3785" s="198" t="s">
        <v>11197</v>
      </c>
      <c r="C3785" s="198">
        <v>45044</v>
      </c>
      <c r="D3785" t="s">
        <v>38361</v>
      </c>
      <c r="E3785">
        <v>0.75</v>
      </c>
    </row>
    <row r="3786" spans="1:5">
      <c r="A3786" s="193" t="s">
        <v>27779</v>
      </c>
      <c r="B3786" s="198" t="s">
        <v>10751</v>
      </c>
      <c r="C3786" s="198">
        <v>45044</v>
      </c>
      <c r="D3786" t="s">
        <v>38361</v>
      </c>
      <c r="E3786">
        <v>5.0999999999999996</v>
      </c>
    </row>
    <row r="3787" spans="1:5">
      <c r="A3787" s="193" t="s">
        <v>27775</v>
      </c>
      <c r="B3787" s="198" t="s">
        <v>10865</v>
      </c>
      <c r="C3787" s="198">
        <v>45044</v>
      </c>
      <c r="D3787" t="s">
        <v>38361</v>
      </c>
      <c r="E3787">
        <v>0.83</v>
      </c>
    </row>
    <row r="3788" spans="1:5">
      <c r="A3788" s="193" t="s">
        <v>27855</v>
      </c>
      <c r="B3788" s="198" t="s">
        <v>5279</v>
      </c>
      <c r="C3788" s="198">
        <v>45044</v>
      </c>
      <c r="D3788" t="s">
        <v>38391</v>
      </c>
      <c r="E3788">
        <v>9.65</v>
      </c>
    </row>
    <row r="3789" spans="1:5">
      <c r="A3789" s="193" t="s">
        <v>29223</v>
      </c>
      <c r="B3789" s="198" t="s">
        <v>5050</v>
      </c>
      <c r="C3789" s="198">
        <v>45044</v>
      </c>
      <c r="D3789" t="s">
        <v>38506</v>
      </c>
      <c r="E3789">
        <v>3.2</v>
      </c>
    </row>
    <row r="3790" spans="1:5">
      <c r="A3790" s="193" t="s">
        <v>27877</v>
      </c>
      <c r="B3790" s="198" t="s">
        <v>10325</v>
      </c>
      <c r="C3790" s="198">
        <v>45043</v>
      </c>
      <c r="D3790" t="s">
        <v>38382</v>
      </c>
      <c r="E3790">
        <v>10.49</v>
      </c>
    </row>
    <row r="3791" spans="1:5">
      <c r="A3791" s="193" t="s">
        <v>29301</v>
      </c>
      <c r="B3791" s="198" t="s">
        <v>10920</v>
      </c>
      <c r="C3791" s="198">
        <v>45043</v>
      </c>
      <c r="D3791" t="s">
        <v>38382</v>
      </c>
      <c r="E3791">
        <v>40.61</v>
      </c>
    </row>
    <row r="3792" spans="1:5">
      <c r="A3792" s="193" t="s">
        <v>28318</v>
      </c>
      <c r="B3792" s="198" t="s">
        <v>9259</v>
      </c>
      <c r="C3792" s="198">
        <v>45043</v>
      </c>
      <c r="D3792" t="s">
        <v>38382</v>
      </c>
      <c r="E3792">
        <v>13.21</v>
      </c>
    </row>
    <row r="3793" spans="1:5">
      <c r="A3793" s="193" t="s">
        <v>29302</v>
      </c>
      <c r="B3793" s="198" t="s">
        <v>18215</v>
      </c>
      <c r="C3793" s="198">
        <v>45043</v>
      </c>
      <c r="D3793" t="s">
        <v>38382</v>
      </c>
      <c r="E3793">
        <v>18.86</v>
      </c>
    </row>
    <row r="3794" spans="1:5">
      <c r="A3794" s="193" t="s">
        <v>28309</v>
      </c>
      <c r="B3794" s="198" t="s">
        <v>18214</v>
      </c>
      <c r="C3794" s="198">
        <v>45043</v>
      </c>
      <c r="D3794" t="s">
        <v>38382</v>
      </c>
      <c r="E3794">
        <v>55.84</v>
      </c>
    </row>
    <row r="3795" spans="1:5">
      <c r="A3795" s="193" t="s">
        <v>27780</v>
      </c>
      <c r="B3795" s="198" t="s">
        <v>11205</v>
      </c>
      <c r="C3795" s="198">
        <v>45043</v>
      </c>
      <c r="D3795" t="s">
        <v>38362</v>
      </c>
      <c r="E3795">
        <v>41.71</v>
      </c>
    </row>
    <row r="3796" spans="1:5">
      <c r="A3796" s="193" t="s">
        <v>28311</v>
      </c>
      <c r="B3796" s="198" t="s">
        <v>9258</v>
      </c>
      <c r="C3796" s="198">
        <v>45043</v>
      </c>
      <c r="D3796" t="s">
        <v>38382</v>
      </c>
      <c r="E3796">
        <v>19.8</v>
      </c>
    </row>
    <row r="3797" spans="1:5">
      <c r="A3797" s="193" t="s">
        <v>27933</v>
      </c>
      <c r="B3797" s="198" t="s">
        <v>9779</v>
      </c>
      <c r="C3797" s="198">
        <v>45043</v>
      </c>
      <c r="D3797" t="s">
        <v>38382</v>
      </c>
      <c r="E3797">
        <v>8.65</v>
      </c>
    </row>
    <row r="3798" spans="1:5">
      <c r="A3798" s="193" t="s">
        <v>27934</v>
      </c>
      <c r="B3798" s="198" t="s">
        <v>7886</v>
      </c>
      <c r="C3798" s="198">
        <v>45043</v>
      </c>
      <c r="D3798" t="s">
        <v>38382</v>
      </c>
      <c r="E3798">
        <v>9.31</v>
      </c>
    </row>
    <row r="3799" spans="1:5">
      <c r="A3799" s="193" t="s">
        <v>28304</v>
      </c>
      <c r="B3799" s="198" t="s">
        <v>5599</v>
      </c>
      <c r="C3799" s="198">
        <v>45043</v>
      </c>
      <c r="D3799" t="s">
        <v>38382</v>
      </c>
      <c r="E3799">
        <v>64.75</v>
      </c>
    </row>
    <row r="3800" spans="1:5">
      <c r="A3800" s="193" t="s">
        <v>27777</v>
      </c>
      <c r="B3800" s="198" t="s">
        <v>6693</v>
      </c>
      <c r="C3800" s="198">
        <v>45043</v>
      </c>
      <c r="D3800" t="s">
        <v>38362</v>
      </c>
      <c r="E3800">
        <v>33.53</v>
      </c>
    </row>
    <row r="3801" spans="1:5">
      <c r="A3801" s="193" t="s">
        <v>29229</v>
      </c>
      <c r="B3801" s="198" t="s">
        <v>8309</v>
      </c>
      <c r="C3801" s="198">
        <v>45042</v>
      </c>
      <c r="D3801" t="s">
        <v>38377</v>
      </c>
      <c r="E3801">
        <v>10.5</v>
      </c>
    </row>
    <row r="3802" spans="1:5">
      <c r="A3802" s="193" t="s">
        <v>27782</v>
      </c>
      <c r="B3802" s="198" t="s">
        <v>5040</v>
      </c>
      <c r="C3802" s="198">
        <v>45042</v>
      </c>
      <c r="D3802" t="s">
        <v>38363</v>
      </c>
      <c r="E3802">
        <v>0.19</v>
      </c>
    </row>
    <row r="3803" spans="1:5">
      <c r="A3803" s="193" t="s">
        <v>29303</v>
      </c>
      <c r="B3803" s="198" t="s">
        <v>6601</v>
      </c>
      <c r="C3803" s="198">
        <v>45042</v>
      </c>
      <c r="D3803" t="s">
        <v>38377</v>
      </c>
      <c r="E3803">
        <v>42.9</v>
      </c>
    </row>
    <row r="3804" spans="1:5">
      <c r="A3804" s="193" t="s">
        <v>28679</v>
      </c>
      <c r="B3804" s="198" t="s">
        <v>5536</v>
      </c>
      <c r="C3804" s="198">
        <v>45042</v>
      </c>
      <c r="D3804" t="s">
        <v>38377</v>
      </c>
      <c r="E3804">
        <v>245.9</v>
      </c>
    </row>
    <row r="3805" spans="1:5">
      <c r="A3805" s="193" t="s">
        <v>27879</v>
      </c>
      <c r="B3805" s="198" t="s">
        <v>5363</v>
      </c>
      <c r="C3805" s="198">
        <v>45042</v>
      </c>
      <c r="D3805" t="s">
        <v>38377</v>
      </c>
      <c r="E3805">
        <v>23.57</v>
      </c>
    </row>
    <row r="3806" spans="1:5">
      <c r="A3806" s="193" t="s">
        <v>27881</v>
      </c>
      <c r="B3806" s="198" t="s">
        <v>5043</v>
      </c>
      <c r="C3806" s="198">
        <v>45042</v>
      </c>
      <c r="D3806" t="s">
        <v>38363</v>
      </c>
      <c r="E3806">
        <v>16.32</v>
      </c>
    </row>
    <row r="3807" spans="1:5">
      <c r="A3807" s="193" t="s">
        <v>29228</v>
      </c>
      <c r="B3807" s="198" t="s">
        <v>6415</v>
      </c>
      <c r="C3807" s="198">
        <v>45042</v>
      </c>
      <c r="D3807" t="s">
        <v>38377</v>
      </c>
      <c r="E3807">
        <v>0.89</v>
      </c>
    </row>
    <row r="3808" spans="1:5">
      <c r="A3808" s="193" t="s">
        <v>27891</v>
      </c>
      <c r="B3808" s="198" t="s">
        <v>6297</v>
      </c>
      <c r="C3808" s="198">
        <v>45042</v>
      </c>
      <c r="D3808" t="s">
        <v>38377</v>
      </c>
      <c r="E3808">
        <v>23.22</v>
      </c>
    </row>
    <row r="3809" spans="1:5">
      <c r="A3809" s="193" t="s">
        <v>27882</v>
      </c>
      <c r="B3809" s="198" t="s">
        <v>5041</v>
      </c>
      <c r="C3809" s="198">
        <v>45042</v>
      </c>
      <c r="D3809" t="s">
        <v>38363</v>
      </c>
      <c r="E3809">
        <v>0.75</v>
      </c>
    </row>
    <row r="3810" spans="1:5">
      <c r="A3810" s="193" t="s">
        <v>28177</v>
      </c>
      <c r="B3810" s="198" t="s">
        <v>5349</v>
      </c>
      <c r="C3810" s="198">
        <v>45042</v>
      </c>
      <c r="D3810" t="s">
        <v>38377</v>
      </c>
      <c r="E3810">
        <v>1.55</v>
      </c>
    </row>
    <row r="3811" spans="1:5">
      <c r="A3811" s="193" t="s">
        <v>28017</v>
      </c>
      <c r="B3811" s="198" t="s">
        <v>11002</v>
      </c>
      <c r="C3811" s="198">
        <v>45041</v>
      </c>
      <c r="D3811" t="s">
        <v>38405</v>
      </c>
      <c r="E3811">
        <v>38.6</v>
      </c>
    </row>
    <row r="3812" spans="1:5">
      <c r="A3812" s="193" t="s">
        <v>27896</v>
      </c>
      <c r="B3812" s="198" t="s">
        <v>8414</v>
      </c>
      <c r="C3812" s="198">
        <v>45040</v>
      </c>
      <c r="D3812" t="s">
        <v>38381</v>
      </c>
      <c r="E3812">
        <v>8.15</v>
      </c>
    </row>
    <row r="3813" spans="1:5">
      <c r="A3813" s="193" t="s">
        <v>27813</v>
      </c>
      <c r="B3813" s="198" t="s">
        <v>8247</v>
      </c>
      <c r="C3813" s="198">
        <v>45040</v>
      </c>
      <c r="D3813" t="s">
        <v>38372</v>
      </c>
      <c r="E3813">
        <v>91.93</v>
      </c>
    </row>
    <row r="3814" spans="1:5">
      <c r="A3814" s="193" t="s">
        <v>29308</v>
      </c>
      <c r="B3814" s="198" t="s">
        <v>11196</v>
      </c>
      <c r="C3814" s="198">
        <v>45040</v>
      </c>
      <c r="D3814" t="s">
        <v>38391</v>
      </c>
      <c r="E3814">
        <v>5.63</v>
      </c>
    </row>
    <row r="3815" spans="1:5">
      <c r="A3815" s="193" t="s">
        <v>29309</v>
      </c>
      <c r="B3815" s="198" t="s">
        <v>11193</v>
      </c>
      <c r="C3815" s="198">
        <v>45040</v>
      </c>
      <c r="D3815" t="s">
        <v>38381</v>
      </c>
      <c r="E3815">
        <v>5.91</v>
      </c>
    </row>
    <row r="3816" spans="1:5">
      <c r="A3816" s="193" t="s">
        <v>27815</v>
      </c>
      <c r="B3816" s="198" t="s">
        <v>8283</v>
      </c>
      <c r="C3816" s="198">
        <v>45040</v>
      </c>
      <c r="D3816" t="s">
        <v>38372</v>
      </c>
      <c r="E3816">
        <v>8.8699999999999992</v>
      </c>
    </row>
    <row r="3817" spans="1:5">
      <c r="A3817" s="193" t="s">
        <v>29304</v>
      </c>
      <c r="B3817" s="198" t="s">
        <v>8303</v>
      </c>
      <c r="C3817" s="198">
        <v>45040</v>
      </c>
      <c r="D3817" t="s">
        <v>38381</v>
      </c>
      <c r="E3817">
        <v>39.79</v>
      </c>
    </row>
    <row r="3818" spans="1:5">
      <c r="A3818" s="193" t="s">
        <v>27853</v>
      </c>
      <c r="B3818" s="198" t="s">
        <v>5270</v>
      </c>
      <c r="C3818" s="198">
        <v>45040</v>
      </c>
      <c r="D3818" t="s">
        <v>38391</v>
      </c>
      <c r="E3818">
        <v>6.2</v>
      </c>
    </row>
    <row r="3819" spans="1:5">
      <c r="A3819" s="193" t="s">
        <v>29307</v>
      </c>
      <c r="B3819" s="198" t="s">
        <v>7043</v>
      </c>
      <c r="C3819" s="198">
        <v>45040</v>
      </c>
      <c r="D3819" t="s">
        <v>38391</v>
      </c>
      <c r="E3819">
        <v>10.82</v>
      </c>
    </row>
    <row r="3820" spans="1:5">
      <c r="A3820" s="193" t="s">
        <v>28270</v>
      </c>
      <c r="B3820" s="198" t="s">
        <v>6047</v>
      </c>
      <c r="C3820" s="198">
        <v>45040</v>
      </c>
      <c r="D3820" t="s">
        <v>38391</v>
      </c>
      <c r="E3820">
        <v>0.95</v>
      </c>
    </row>
    <row r="3821" spans="1:5">
      <c r="A3821" s="193" t="s">
        <v>27875</v>
      </c>
      <c r="B3821" s="198" t="s">
        <v>18188</v>
      </c>
      <c r="C3821" s="198">
        <v>45040</v>
      </c>
      <c r="D3821" t="s">
        <v>38381</v>
      </c>
      <c r="E3821">
        <v>9.0500000000000007</v>
      </c>
    </row>
    <row r="3822" spans="1:5">
      <c r="A3822" s="193" t="s">
        <v>29305</v>
      </c>
      <c r="B3822" s="198" t="s">
        <v>5879</v>
      </c>
      <c r="C3822" s="198">
        <v>45040</v>
      </c>
      <c r="D3822" t="s">
        <v>38381</v>
      </c>
      <c r="E3822">
        <v>63.38</v>
      </c>
    </row>
    <row r="3823" spans="1:5">
      <c r="A3823" s="193" t="s">
        <v>28278</v>
      </c>
      <c r="B3823" s="198" t="s">
        <v>5407</v>
      </c>
      <c r="C3823" s="198">
        <v>45040</v>
      </c>
      <c r="D3823" t="s">
        <v>38391</v>
      </c>
      <c r="E3823">
        <v>9.98</v>
      </c>
    </row>
    <row r="3824" spans="1:5">
      <c r="A3824" s="193" t="s">
        <v>27790</v>
      </c>
      <c r="B3824" s="198" t="s">
        <v>5032</v>
      </c>
      <c r="C3824" s="198">
        <v>45040</v>
      </c>
      <c r="D3824" t="s">
        <v>38359</v>
      </c>
      <c r="E3824">
        <v>0.78</v>
      </c>
    </row>
    <row r="3825" spans="1:5">
      <c r="A3825" s="193" t="s">
        <v>28279</v>
      </c>
      <c r="B3825" s="198" t="s">
        <v>5408</v>
      </c>
      <c r="C3825" s="198">
        <v>45040</v>
      </c>
      <c r="D3825" t="s">
        <v>38391</v>
      </c>
      <c r="E3825">
        <v>0.46</v>
      </c>
    </row>
    <row r="3826" spans="1:5">
      <c r="A3826" s="193" t="s">
        <v>29306</v>
      </c>
      <c r="B3826" s="198" t="s">
        <v>8122</v>
      </c>
      <c r="C3826" s="198">
        <v>45040</v>
      </c>
      <c r="D3826" t="s">
        <v>38391</v>
      </c>
      <c r="E3826">
        <v>28.83</v>
      </c>
    </row>
    <row r="3827" spans="1:5">
      <c r="A3827" s="193" t="s">
        <v>28322</v>
      </c>
      <c r="B3827" s="198" t="s">
        <v>5405</v>
      </c>
      <c r="C3827" s="198">
        <v>45040</v>
      </c>
      <c r="D3827" t="s">
        <v>38391</v>
      </c>
      <c r="E3827">
        <v>9.51</v>
      </c>
    </row>
    <row r="3828" spans="1:5">
      <c r="A3828" s="193" t="s">
        <v>28659</v>
      </c>
      <c r="B3828" s="198" t="s">
        <v>5644</v>
      </c>
      <c r="C3828" s="198">
        <v>45040</v>
      </c>
      <c r="D3828" t="s">
        <v>38391</v>
      </c>
      <c r="E3828">
        <v>8.82</v>
      </c>
    </row>
    <row r="3829" spans="1:5">
      <c r="A3829" s="193" t="s">
        <v>28275</v>
      </c>
      <c r="B3829" s="198" t="s">
        <v>5297</v>
      </c>
      <c r="C3829" s="198">
        <v>45040</v>
      </c>
      <c r="D3829" t="s">
        <v>38391</v>
      </c>
      <c r="E3829">
        <v>162</v>
      </c>
    </row>
    <row r="3830" spans="1:5">
      <c r="A3830" s="193" t="s">
        <v>29048</v>
      </c>
      <c r="B3830" s="198" t="s">
        <v>7669</v>
      </c>
      <c r="C3830" s="198">
        <v>45040</v>
      </c>
      <c r="D3830" t="s">
        <v>38391</v>
      </c>
      <c r="E3830">
        <v>11.48</v>
      </c>
    </row>
    <row r="3831" spans="1:5">
      <c r="A3831" s="193" t="s">
        <v>28271</v>
      </c>
      <c r="B3831" s="198" t="s">
        <v>5296</v>
      </c>
      <c r="C3831" s="198">
        <v>45040</v>
      </c>
      <c r="D3831" t="s">
        <v>38391</v>
      </c>
      <c r="E3831">
        <v>48</v>
      </c>
    </row>
    <row r="3832" spans="1:5">
      <c r="A3832" s="193" t="s">
        <v>12574</v>
      </c>
      <c r="B3832" s="198" t="s">
        <v>5185</v>
      </c>
      <c r="C3832" s="198">
        <v>45040</v>
      </c>
      <c r="D3832" t="s">
        <v>38391</v>
      </c>
      <c r="E3832">
        <v>13.4</v>
      </c>
    </row>
    <row r="3833" spans="1:5">
      <c r="A3833" s="193" t="s">
        <v>27806</v>
      </c>
      <c r="B3833" s="198" t="s">
        <v>5002</v>
      </c>
      <c r="C3833" s="198">
        <v>45040</v>
      </c>
      <c r="D3833" t="s">
        <v>38359</v>
      </c>
      <c r="E3833">
        <v>3.44</v>
      </c>
    </row>
    <row r="3834" spans="1:5">
      <c r="A3834" s="193" t="s">
        <v>12499</v>
      </c>
      <c r="B3834" s="198" t="s">
        <v>5646</v>
      </c>
      <c r="C3834" s="198">
        <v>45040</v>
      </c>
      <c r="D3834" t="s">
        <v>38391</v>
      </c>
      <c r="E3834">
        <v>36.5</v>
      </c>
    </row>
    <row r="3835" spans="1:5">
      <c r="A3835" s="193" t="s">
        <v>27809</v>
      </c>
      <c r="B3835" s="198" t="s">
        <v>5046</v>
      </c>
      <c r="C3835" s="198">
        <v>45037</v>
      </c>
      <c r="D3835" t="s">
        <v>38368</v>
      </c>
      <c r="E3835">
        <v>1.34</v>
      </c>
    </row>
    <row r="3836" spans="1:5">
      <c r="A3836" s="193" t="s">
        <v>27809</v>
      </c>
      <c r="B3836" s="198" t="s">
        <v>5046</v>
      </c>
      <c r="C3836" s="198">
        <v>45037</v>
      </c>
      <c r="D3836" t="s">
        <v>38368</v>
      </c>
      <c r="E3836">
        <v>40.69</v>
      </c>
    </row>
    <row r="3837" spans="1:5">
      <c r="A3837" s="193" t="s">
        <v>28860</v>
      </c>
      <c r="B3837" s="198" t="s">
        <v>27488</v>
      </c>
      <c r="C3837" s="198">
        <v>45037</v>
      </c>
      <c r="D3837" t="s">
        <v>38368</v>
      </c>
      <c r="E3837">
        <v>23.11</v>
      </c>
    </row>
    <row r="3838" spans="1:5">
      <c r="A3838" s="193" t="s">
        <v>15616</v>
      </c>
      <c r="B3838" s="198" t="s">
        <v>5053</v>
      </c>
      <c r="C3838" s="198">
        <v>45037</v>
      </c>
      <c r="D3838" t="s">
        <v>38368</v>
      </c>
      <c r="E3838">
        <v>64.88</v>
      </c>
    </row>
    <row r="3839" spans="1:5">
      <c r="A3839" s="193" t="s">
        <v>27811</v>
      </c>
      <c r="B3839" s="198" t="s">
        <v>5044</v>
      </c>
      <c r="C3839" s="198">
        <v>45037</v>
      </c>
      <c r="D3839" t="s">
        <v>38368</v>
      </c>
      <c r="E3839">
        <v>0.76</v>
      </c>
    </row>
    <row r="3840" spans="1:5">
      <c r="A3840" s="193" t="s">
        <v>27809</v>
      </c>
      <c r="B3840" s="198" t="s">
        <v>5046</v>
      </c>
      <c r="C3840" s="198">
        <v>45037</v>
      </c>
      <c r="D3840" t="s">
        <v>38368</v>
      </c>
      <c r="E3840">
        <v>6.59</v>
      </c>
    </row>
    <row r="3841" spans="1:5">
      <c r="A3841" s="193" t="s">
        <v>28743</v>
      </c>
      <c r="B3841" s="198" t="s">
        <v>6095</v>
      </c>
      <c r="C3841" s="198">
        <v>45037</v>
      </c>
      <c r="D3841" t="s">
        <v>38495</v>
      </c>
      <c r="E3841">
        <v>8.1999999999999993</v>
      </c>
    </row>
    <row r="3842" spans="1:5">
      <c r="A3842" s="193" t="s">
        <v>27805</v>
      </c>
      <c r="B3842" s="198" t="s">
        <v>5008</v>
      </c>
      <c r="C3842" s="198">
        <v>45037</v>
      </c>
      <c r="D3842" t="s">
        <v>38368</v>
      </c>
      <c r="E3842">
        <v>55.03</v>
      </c>
    </row>
    <row r="3843" spans="1:5">
      <c r="A3843" s="193" t="s">
        <v>27810</v>
      </c>
      <c r="B3843" s="198" t="s">
        <v>5045</v>
      </c>
      <c r="C3843" s="198">
        <v>45037</v>
      </c>
      <c r="D3843" t="s">
        <v>38368</v>
      </c>
      <c r="E3843">
        <v>5.14</v>
      </c>
    </row>
    <row r="3844" spans="1:5">
      <c r="A3844" s="193" t="s">
        <v>28936</v>
      </c>
      <c r="B3844" s="198" t="s">
        <v>8826</v>
      </c>
      <c r="C3844" s="198">
        <v>45036</v>
      </c>
      <c r="D3844" t="s">
        <v>38553</v>
      </c>
      <c r="E3844">
        <v>14.1</v>
      </c>
    </row>
    <row r="3845" spans="1:5">
      <c r="A3845" s="193" t="s">
        <v>28863</v>
      </c>
      <c r="B3845" s="198" t="s">
        <v>5784</v>
      </c>
      <c r="C3845" s="198">
        <v>45036</v>
      </c>
      <c r="D3845" t="s">
        <v>38553</v>
      </c>
      <c r="E3845">
        <v>8.02</v>
      </c>
    </row>
    <row r="3846" spans="1:5">
      <c r="A3846" s="193" t="s">
        <v>29033</v>
      </c>
      <c r="B3846" s="198" t="s">
        <v>5790</v>
      </c>
      <c r="C3846" s="198">
        <v>45036</v>
      </c>
      <c r="D3846" t="s">
        <v>38553</v>
      </c>
      <c r="E3846">
        <v>9.36</v>
      </c>
    </row>
    <row r="3847" spans="1:5">
      <c r="A3847" s="193" t="s">
        <v>29310</v>
      </c>
      <c r="B3847" s="198" t="s">
        <v>11194</v>
      </c>
      <c r="C3847" s="198">
        <v>45035</v>
      </c>
      <c r="D3847" t="s">
        <v>38461</v>
      </c>
      <c r="E3847">
        <v>8.01</v>
      </c>
    </row>
    <row r="3848" spans="1:5">
      <c r="A3848" s="193" t="s">
        <v>28079</v>
      </c>
      <c r="B3848" s="198" t="s">
        <v>5055</v>
      </c>
      <c r="C3848" s="198">
        <v>45035</v>
      </c>
      <c r="D3848" t="s">
        <v>38497</v>
      </c>
      <c r="E3848">
        <v>52.83</v>
      </c>
    </row>
    <row r="3849" spans="1:5">
      <c r="A3849" s="193" t="s">
        <v>28045</v>
      </c>
      <c r="B3849" s="198" t="s">
        <v>8168</v>
      </c>
      <c r="C3849" s="198">
        <v>45035</v>
      </c>
      <c r="D3849" t="s">
        <v>38406</v>
      </c>
      <c r="E3849">
        <v>0.75</v>
      </c>
    </row>
    <row r="3850" spans="1:5">
      <c r="A3850" s="193" t="s">
        <v>29032</v>
      </c>
      <c r="B3850" s="198" t="s">
        <v>8167</v>
      </c>
      <c r="C3850" s="198">
        <v>45035</v>
      </c>
      <c r="D3850" t="s">
        <v>38406</v>
      </c>
      <c r="E3850">
        <v>0.6</v>
      </c>
    </row>
    <row r="3851" spans="1:5">
      <c r="A3851" s="193" t="s">
        <v>17109</v>
      </c>
      <c r="B3851" s="198" t="s">
        <v>5437</v>
      </c>
      <c r="C3851" s="198">
        <v>45035</v>
      </c>
      <c r="D3851" t="s">
        <v>38504</v>
      </c>
      <c r="E3851">
        <v>4.75</v>
      </c>
    </row>
    <row r="3852" spans="1:5">
      <c r="A3852" s="193" t="s">
        <v>28437</v>
      </c>
      <c r="B3852" s="198" t="s">
        <v>5260</v>
      </c>
      <c r="C3852" s="198">
        <v>45035</v>
      </c>
      <c r="D3852" t="s">
        <v>38461</v>
      </c>
      <c r="E3852">
        <v>4.55</v>
      </c>
    </row>
    <row r="3853" spans="1:5">
      <c r="A3853" s="193" t="s">
        <v>27790</v>
      </c>
      <c r="B3853" s="198" t="s">
        <v>5032</v>
      </c>
      <c r="C3853" s="198">
        <v>45034</v>
      </c>
      <c r="D3853" t="s">
        <v>38359</v>
      </c>
      <c r="E3853">
        <v>6.47</v>
      </c>
    </row>
    <row r="3854" spans="1:5">
      <c r="A3854" s="193" t="s">
        <v>27795</v>
      </c>
      <c r="B3854" s="198" t="s">
        <v>5030</v>
      </c>
      <c r="C3854" s="198">
        <v>45034</v>
      </c>
      <c r="D3854" t="s">
        <v>38359</v>
      </c>
      <c r="E3854">
        <v>36.5</v>
      </c>
    </row>
    <row r="3855" spans="1:5">
      <c r="A3855" s="193" t="s">
        <v>27806</v>
      </c>
      <c r="B3855" s="198" t="s">
        <v>5002</v>
      </c>
      <c r="C3855" s="198">
        <v>45034</v>
      </c>
      <c r="D3855" t="s">
        <v>38359</v>
      </c>
      <c r="E3855">
        <v>31.9</v>
      </c>
    </row>
    <row r="3856" spans="1:5">
      <c r="A3856" s="193" t="s">
        <v>27931</v>
      </c>
      <c r="B3856" s="198" t="s">
        <v>5016</v>
      </c>
      <c r="C3856" s="198">
        <v>45034</v>
      </c>
      <c r="D3856" t="s">
        <v>38359</v>
      </c>
      <c r="E3856">
        <v>7.36</v>
      </c>
    </row>
    <row r="3857" spans="1:5">
      <c r="A3857" s="193" t="s">
        <v>27932</v>
      </c>
      <c r="B3857" s="198" t="s">
        <v>5028</v>
      </c>
      <c r="C3857" s="198">
        <v>45034</v>
      </c>
      <c r="D3857" t="s">
        <v>38359</v>
      </c>
      <c r="E3857">
        <v>0.65</v>
      </c>
    </row>
    <row r="3858" spans="1:5">
      <c r="A3858" s="193" t="s">
        <v>28863</v>
      </c>
      <c r="B3858" s="198" t="s">
        <v>5784</v>
      </c>
      <c r="C3858" s="198">
        <v>45034</v>
      </c>
      <c r="D3858" t="s">
        <v>38554</v>
      </c>
      <c r="E3858">
        <v>5.34</v>
      </c>
    </row>
    <row r="3859" spans="1:5">
      <c r="A3859" s="193" t="s">
        <v>28085</v>
      </c>
      <c r="B3859" s="198" t="s">
        <v>5025</v>
      </c>
      <c r="C3859" s="198">
        <v>45034</v>
      </c>
      <c r="D3859" t="s">
        <v>38359</v>
      </c>
      <c r="E3859">
        <v>15.69</v>
      </c>
    </row>
    <row r="3860" spans="1:5">
      <c r="A3860" s="193" t="s">
        <v>29315</v>
      </c>
      <c r="B3860" s="198" t="s">
        <v>11178</v>
      </c>
      <c r="C3860" s="198">
        <v>45033</v>
      </c>
      <c r="D3860" t="s">
        <v>38377</v>
      </c>
      <c r="E3860">
        <v>0.6</v>
      </c>
    </row>
    <row r="3861" spans="1:5">
      <c r="A3861" s="193" t="s">
        <v>29313</v>
      </c>
      <c r="B3861" s="198" t="s">
        <v>11181</v>
      </c>
      <c r="C3861" s="198">
        <v>45033</v>
      </c>
      <c r="D3861" t="s">
        <v>38377</v>
      </c>
      <c r="E3861">
        <v>49.18</v>
      </c>
    </row>
    <row r="3862" spans="1:5">
      <c r="A3862" s="193" t="s">
        <v>27895</v>
      </c>
      <c r="B3862" s="198" t="s">
        <v>10013</v>
      </c>
      <c r="C3862" s="198">
        <v>45033</v>
      </c>
      <c r="D3862" t="s">
        <v>38377</v>
      </c>
      <c r="E3862">
        <v>2.93</v>
      </c>
    </row>
    <row r="3863" spans="1:5">
      <c r="A3863" s="193" t="s">
        <v>28305</v>
      </c>
      <c r="B3863" s="198" t="s">
        <v>8557</v>
      </c>
      <c r="C3863" s="198">
        <v>45033</v>
      </c>
      <c r="D3863" t="s">
        <v>38369</v>
      </c>
      <c r="E3863">
        <v>1.26</v>
      </c>
    </row>
    <row r="3864" spans="1:5">
      <c r="A3864" s="193" t="s">
        <v>29312</v>
      </c>
      <c r="B3864" s="198" t="s">
        <v>11180</v>
      </c>
      <c r="C3864" s="198">
        <v>45033</v>
      </c>
      <c r="D3864" t="s">
        <v>38377</v>
      </c>
      <c r="E3864">
        <v>16.98</v>
      </c>
    </row>
    <row r="3865" spans="1:5">
      <c r="A3865" s="193" t="s">
        <v>29314</v>
      </c>
      <c r="B3865" s="198" t="s">
        <v>11179</v>
      </c>
      <c r="C3865" s="198">
        <v>45033</v>
      </c>
      <c r="D3865" t="s">
        <v>38377</v>
      </c>
      <c r="E3865">
        <v>12.79</v>
      </c>
    </row>
    <row r="3866" spans="1:5">
      <c r="A3866" s="193" t="s">
        <v>29311</v>
      </c>
      <c r="B3866" s="198" t="s">
        <v>10738</v>
      </c>
      <c r="C3866" s="198">
        <v>45033</v>
      </c>
      <c r="D3866" t="s">
        <v>38377</v>
      </c>
      <c r="E3866">
        <v>6.1</v>
      </c>
    </row>
    <row r="3867" spans="1:5">
      <c r="A3867" s="193" t="s">
        <v>27881</v>
      </c>
      <c r="B3867" s="198" t="s">
        <v>5043</v>
      </c>
      <c r="C3867" s="198">
        <v>45031</v>
      </c>
      <c r="D3867" t="s">
        <v>38363</v>
      </c>
      <c r="E3867">
        <v>9.1199999999999992</v>
      </c>
    </row>
    <row r="3868" spans="1:5">
      <c r="A3868" s="193" t="s">
        <v>27882</v>
      </c>
      <c r="B3868" s="198" t="s">
        <v>5041</v>
      </c>
      <c r="C3868" s="198">
        <v>45031</v>
      </c>
      <c r="D3868" t="s">
        <v>38363</v>
      </c>
      <c r="E3868">
        <v>3.1</v>
      </c>
    </row>
    <row r="3869" spans="1:5">
      <c r="A3869" s="193" t="s">
        <v>27882</v>
      </c>
      <c r="B3869" s="198" t="s">
        <v>5041</v>
      </c>
      <c r="C3869" s="198">
        <v>45031</v>
      </c>
      <c r="D3869" t="s">
        <v>38363</v>
      </c>
      <c r="E3869">
        <v>16.02</v>
      </c>
    </row>
    <row r="3870" spans="1:5">
      <c r="A3870" s="193" t="s">
        <v>27782</v>
      </c>
      <c r="B3870" s="198" t="s">
        <v>5040</v>
      </c>
      <c r="C3870" s="198">
        <v>45031</v>
      </c>
      <c r="D3870" t="s">
        <v>38363</v>
      </c>
      <c r="E3870">
        <v>56.02</v>
      </c>
    </row>
    <row r="3871" spans="1:5">
      <c r="A3871" s="193" t="s">
        <v>27782</v>
      </c>
      <c r="B3871" s="198" t="s">
        <v>5040</v>
      </c>
      <c r="C3871" s="198">
        <v>45031</v>
      </c>
      <c r="D3871" t="s">
        <v>38363</v>
      </c>
      <c r="E3871">
        <v>0.31</v>
      </c>
    </row>
    <row r="3872" spans="1:5">
      <c r="A3872" s="193" t="s">
        <v>28936</v>
      </c>
      <c r="B3872" s="198" t="s">
        <v>8826</v>
      </c>
      <c r="C3872" s="198">
        <v>45030</v>
      </c>
      <c r="D3872" t="s">
        <v>38555</v>
      </c>
      <c r="E3872">
        <v>7.69</v>
      </c>
    </row>
    <row r="3873" spans="1:5">
      <c r="A3873" s="193" t="s">
        <v>28936</v>
      </c>
      <c r="B3873" s="198" t="s">
        <v>8826</v>
      </c>
      <c r="C3873" s="198">
        <v>45030</v>
      </c>
      <c r="D3873" t="s">
        <v>38556</v>
      </c>
      <c r="E3873">
        <v>31.86</v>
      </c>
    </row>
    <row r="3874" spans="1:5">
      <c r="A3874" s="193" t="s">
        <v>28936</v>
      </c>
      <c r="B3874" s="198" t="s">
        <v>8826</v>
      </c>
      <c r="C3874" s="198">
        <v>45030</v>
      </c>
      <c r="D3874" t="s">
        <v>38557</v>
      </c>
      <c r="E3874">
        <v>4.0199999999999996</v>
      </c>
    </row>
    <row r="3875" spans="1:5">
      <c r="A3875" s="193" t="s">
        <v>28936</v>
      </c>
      <c r="B3875" s="198" t="s">
        <v>8826</v>
      </c>
      <c r="C3875" s="198">
        <v>45030</v>
      </c>
      <c r="D3875" t="s">
        <v>38547</v>
      </c>
      <c r="E3875">
        <v>0.51</v>
      </c>
    </row>
    <row r="3876" spans="1:5">
      <c r="A3876" s="193" t="s">
        <v>28936</v>
      </c>
      <c r="B3876" s="198" t="s">
        <v>8826</v>
      </c>
      <c r="C3876" s="198">
        <v>45030</v>
      </c>
      <c r="D3876" t="s">
        <v>38558</v>
      </c>
      <c r="E3876">
        <v>0.39</v>
      </c>
    </row>
    <row r="3877" spans="1:5">
      <c r="A3877" s="193" t="s">
        <v>28863</v>
      </c>
      <c r="B3877" s="198" t="s">
        <v>5784</v>
      </c>
      <c r="C3877" s="198">
        <v>45030</v>
      </c>
      <c r="D3877" t="s">
        <v>38559</v>
      </c>
      <c r="E3877">
        <v>9.3800000000000008</v>
      </c>
    </row>
    <row r="3878" spans="1:5">
      <c r="A3878" s="193" t="s">
        <v>28863</v>
      </c>
      <c r="B3878" s="198" t="s">
        <v>5784</v>
      </c>
      <c r="C3878" s="198">
        <v>45030</v>
      </c>
      <c r="D3878" t="s">
        <v>38547</v>
      </c>
      <c r="E3878">
        <v>7.82</v>
      </c>
    </row>
    <row r="3879" spans="1:5">
      <c r="A3879" s="193" t="s">
        <v>28863</v>
      </c>
      <c r="B3879" s="198" t="s">
        <v>5784</v>
      </c>
      <c r="C3879" s="198">
        <v>45030</v>
      </c>
      <c r="D3879" t="s">
        <v>38555</v>
      </c>
      <c r="E3879">
        <v>6.18</v>
      </c>
    </row>
    <row r="3880" spans="1:5">
      <c r="A3880" s="193" t="s">
        <v>29033</v>
      </c>
      <c r="B3880" s="198" t="s">
        <v>5790</v>
      </c>
      <c r="C3880" s="198">
        <v>45030</v>
      </c>
      <c r="D3880" t="s">
        <v>38556</v>
      </c>
      <c r="E3880">
        <v>2.93</v>
      </c>
    </row>
    <row r="3881" spans="1:5">
      <c r="A3881" s="193" t="s">
        <v>28863</v>
      </c>
      <c r="B3881" s="198" t="s">
        <v>5784</v>
      </c>
      <c r="C3881" s="198">
        <v>45030</v>
      </c>
      <c r="D3881" t="s">
        <v>38557</v>
      </c>
      <c r="E3881">
        <v>8.57</v>
      </c>
    </row>
    <row r="3882" spans="1:5">
      <c r="A3882" s="193" t="s">
        <v>29316</v>
      </c>
      <c r="B3882" s="198" t="s">
        <v>11055</v>
      </c>
      <c r="C3882" s="198">
        <v>45029</v>
      </c>
      <c r="D3882" t="s">
        <v>38366</v>
      </c>
      <c r="E3882">
        <v>7.11</v>
      </c>
    </row>
    <row r="3883" spans="1:5">
      <c r="A3883" s="193" t="s">
        <v>27798</v>
      </c>
      <c r="B3883" s="198" t="s">
        <v>11056</v>
      </c>
      <c r="C3883" s="198">
        <v>45029</v>
      </c>
      <c r="D3883" t="s">
        <v>38366</v>
      </c>
      <c r="E3883">
        <v>16.53</v>
      </c>
    </row>
    <row r="3884" spans="1:5">
      <c r="A3884" s="193" t="s">
        <v>28837</v>
      </c>
      <c r="B3884" s="198" t="s">
        <v>11053</v>
      </c>
      <c r="C3884" s="198">
        <v>45029</v>
      </c>
      <c r="D3884" t="s">
        <v>38366</v>
      </c>
      <c r="E3884">
        <v>150</v>
      </c>
    </row>
    <row r="3885" spans="1:5">
      <c r="A3885" s="193" t="s">
        <v>27802</v>
      </c>
      <c r="B3885" s="198" t="s">
        <v>11058</v>
      </c>
      <c r="C3885" s="198">
        <v>45029</v>
      </c>
      <c r="D3885" t="s">
        <v>38366</v>
      </c>
      <c r="E3885">
        <v>10.58</v>
      </c>
    </row>
    <row r="3886" spans="1:5">
      <c r="A3886" s="193" t="s">
        <v>28936</v>
      </c>
      <c r="B3886" s="198" t="s">
        <v>8826</v>
      </c>
      <c r="C3886" s="198">
        <v>45029</v>
      </c>
      <c r="D3886" t="s">
        <v>38560</v>
      </c>
      <c r="E3886">
        <v>7.77</v>
      </c>
    </row>
    <row r="3887" spans="1:5">
      <c r="A3887" s="193" t="s">
        <v>28221</v>
      </c>
      <c r="B3887" s="198" t="s">
        <v>4984</v>
      </c>
      <c r="C3887" s="198">
        <v>45029</v>
      </c>
      <c r="D3887" t="s">
        <v>38522</v>
      </c>
      <c r="E3887">
        <v>4.49</v>
      </c>
    </row>
    <row r="3888" spans="1:5">
      <c r="A3888" s="193" t="s">
        <v>28863</v>
      </c>
      <c r="B3888" s="198" t="s">
        <v>5784</v>
      </c>
      <c r="C3888" s="198">
        <v>45029</v>
      </c>
      <c r="D3888" t="s">
        <v>38560</v>
      </c>
      <c r="E3888">
        <v>10.82</v>
      </c>
    </row>
    <row r="3889" spans="1:5">
      <c r="A3889" s="193" t="s">
        <v>29033</v>
      </c>
      <c r="B3889" s="198" t="s">
        <v>5790</v>
      </c>
      <c r="C3889" s="198">
        <v>45029</v>
      </c>
      <c r="D3889" t="s">
        <v>38561</v>
      </c>
      <c r="E3889">
        <v>180.33</v>
      </c>
    </row>
    <row r="3890" spans="1:5">
      <c r="A3890" s="193" t="s">
        <v>29033</v>
      </c>
      <c r="B3890" s="198" t="s">
        <v>5790</v>
      </c>
      <c r="C3890" s="198">
        <v>45029</v>
      </c>
      <c r="D3890" t="s">
        <v>38560</v>
      </c>
      <c r="E3890">
        <v>41.8</v>
      </c>
    </row>
    <row r="3891" spans="1:5">
      <c r="A3891" s="193" t="s">
        <v>27774</v>
      </c>
      <c r="B3891" s="198" t="s">
        <v>4989</v>
      </c>
      <c r="C3891" s="198">
        <v>45026</v>
      </c>
      <c r="D3891" t="s">
        <v>38388</v>
      </c>
      <c r="E3891">
        <v>8.23</v>
      </c>
    </row>
    <row r="3892" spans="1:5">
      <c r="A3892" s="193" t="s">
        <v>29257</v>
      </c>
      <c r="B3892" s="198" t="s">
        <v>7104</v>
      </c>
      <c r="C3892" s="198">
        <v>45026</v>
      </c>
      <c r="D3892" t="s">
        <v>38483</v>
      </c>
      <c r="E3892">
        <v>23.8</v>
      </c>
    </row>
    <row r="3893" spans="1:5">
      <c r="A3893" s="193" t="s">
        <v>28587</v>
      </c>
      <c r="B3893" s="198" t="s">
        <v>7103</v>
      </c>
      <c r="C3893" s="198">
        <v>45026</v>
      </c>
      <c r="D3893" t="s">
        <v>38483</v>
      </c>
      <c r="E3893">
        <v>7.02</v>
      </c>
    </row>
    <row r="3894" spans="1:5">
      <c r="A3894" s="193" t="s">
        <v>27883</v>
      </c>
      <c r="B3894" s="198" t="s">
        <v>10909</v>
      </c>
      <c r="C3894" s="198">
        <v>45025</v>
      </c>
      <c r="D3894" t="s">
        <v>38381</v>
      </c>
      <c r="E3894">
        <v>28.93</v>
      </c>
    </row>
    <row r="3895" spans="1:5">
      <c r="A3895" s="193" t="s">
        <v>29319</v>
      </c>
      <c r="B3895" s="198" t="s">
        <v>8304</v>
      </c>
      <c r="C3895" s="198">
        <v>45025</v>
      </c>
      <c r="D3895" t="s">
        <v>38381</v>
      </c>
      <c r="E3895">
        <v>35.9</v>
      </c>
    </row>
    <row r="3896" spans="1:5">
      <c r="A3896" s="193" t="s">
        <v>29321</v>
      </c>
      <c r="B3896" s="198" t="s">
        <v>11357</v>
      </c>
      <c r="C3896" s="198">
        <v>45025</v>
      </c>
      <c r="D3896" t="s">
        <v>38381</v>
      </c>
      <c r="E3896">
        <v>18.28</v>
      </c>
    </row>
    <row r="3897" spans="1:5">
      <c r="A3897" s="193" t="s">
        <v>29320</v>
      </c>
      <c r="B3897" s="198" t="s">
        <v>11356</v>
      </c>
      <c r="C3897" s="198">
        <v>45025</v>
      </c>
      <c r="D3897" t="s">
        <v>38381</v>
      </c>
      <c r="E3897">
        <v>7.83</v>
      </c>
    </row>
    <row r="3898" spans="1:5">
      <c r="A3898" s="193" t="s">
        <v>29318</v>
      </c>
      <c r="B3898" s="198" t="s">
        <v>10083</v>
      </c>
      <c r="C3898" s="198">
        <v>45025</v>
      </c>
      <c r="D3898" t="s">
        <v>38381</v>
      </c>
      <c r="E3898">
        <v>17.16</v>
      </c>
    </row>
    <row r="3899" spans="1:5">
      <c r="A3899" s="193" t="s">
        <v>28535</v>
      </c>
      <c r="B3899" s="198" t="s">
        <v>5037</v>
      </c>
      <c r="C3899" s="198">
        <v>45025</v>
      </c>
      <c r="D3899" t="s">
        <v>38359</v>
      </c>
      <c r="E3899">
        <v>15.62</v>
      </c>
    </row>
    <row r="3900" spans="1:5">
      <c r="A3900" s="193" t="s">
        <v>28095</v>
      </c>
      <c r="B3900" s="198" t="s">
        <v>6838</v>
      </c>
      <c r="C3900" s="198">
        <v>45025</v>
      </c>
      <c r="D3900" t="s">
        <v>38397</v>
      </c>
      <c r="E3900">
        <v>38.9</v>
      </c>
    </row>
    <row r="3901" spans="1:5">
      <c r="A3901" s="193" t="s">
        <v>28848</v>
      </c>
      <c r="B3901" s="198" t="s">
        <v>6831</v>
      </c>
      <c r="C3901" s="198">
        <v>45025</v>
      </c>
      <c r="D3901" t="s">
        <v>38359</v>
      </c>
      <c r="E3901">
        <v>13.76</v>
      </c>
    </row>
    <row r="3902" spans="1:5">
      <c r="A3902" s="193" t="s">
        <v>27806</v>
      </c>
      <c r="B3902" s="198" t="s">
        <v>5002</v>
      </c>
      <c r="C3902" s="198">
        <v>45025</v>
      </c>
      <c r="D3902" t="s">
        <v>38359</v>
      </c>
      <c r="E3902">
        <v>7.8</v>
      </c>
    </row>
    <row r="3903" spans="1:5">
      <c r="A3903" s="193" t="s">
        <v>29317</v>
      </c>
      <c r="B3903" s="198" t="s">
        <v>7250</v>
      </c>
      <c r="C3903" s="198">
        <v>45025</v>
      </c>
      <c r="D3903" t="s">
        <v>38397</v>
      </c>
      <c r="E3903">
        <v>9.36</v>
      </c>
    </row>
    <row r="3904" spans="1:5">
      <c r="A3904" s="193" t="s">
        <v>27931</v>
      </c>
      <c r="B3904" s="198" t="s">
        <v>5016</v>
      </c>
      <c r="C3904" s="198">
        <v>45025</v>
      </c>
      <c r="D3904" t="s">
        <v>38359</v>
      </c>
      <c r="E3904">
        <v>7.19</v>
      </c>
    </row>
    <row r="3905" spans="1:5">
      <c r="A3905" s="193" t="s">
        <v>28854</v>
      </c>
      <c r="B3905" s="198" t="s">
        <v>6834</v>
      </c>
      <c r="C3905" s="198">
        <v>45025</v>
      </c>
      <c r="D3905" t="s">
        <v>38359</v>
      </c>
      <c r="E3905">
        <v>7.91</v>
      </c>
    </row>
    <row r="3906" spans="1:5">
      <c r="A3906" s="193" t="s">
        <v>28092</v>
      </c>
      <c r="B3906" s="198" t="s">
        <v>6841</v>
      </c>
      <c r="C3906" s="198">
        <v>45025</v>
      </c>
      <c r="D3906" t="s">
        <v>38397</v>
      </c>
      <c r="E3906">
        <v>8.23</v>
      </c>
    </row>
    <row r="3907" spans="1:5">
      <c r="A3907" s="193" t="s">
        <v>28087</v>
      </c>
      <c r="B3907" s="198" t="s">
        <v>6839</v>
      </c>
      <c r="C3907" s="198">
        <v>45025</v>
      </c>
      <c r="D3907" t="s">
        <v>38397</v>
      </c>
      <c r="E3907">
        <v>12.65</v>
      </c>
    </row>
    <row r="3908" spans="1:5">
      <c r="A3908" s="193" t="s">
        <v>27903</v>
      </c>
      <c r="B3908" s="198" t="s">
        <v>5303</v>
      </c>
      <c r="C3908" s="198">
        <v>45025</v>
      </c>
      <c r="D3908" t="s">
        <v>38381</v>
      </c>
      <c r="E3908">
        <v>16</v>
      </c>
    </row>
    <row r="3909" spans="1:5">
      <c r="A3909" s="193" t="s">
        <v>28096</v>
      </c>
      <c r="B3909" s="198" t="s">
        <v>6842</v>
      </c>
      <c r="C3909" s="198">
        <v>45025</v>
      </c>
      <c r="D3909" t="s">
        <v>38397</v>
      </c>
      <c r="E3909">
        <v>17</v>
      </c>
    </row>
    <row r="3910" spans="1:5">
      <c r="A3910" s="193" t="s">
        <v>27875</v>
      </c>
      <c r="B3910" s="198" t="s">
        <v>18188</v>
      </c>
      <c r="C3910" s="198">
        <v>45025</v>
      </c>
      <c r="D3910" t="s">
        <v>38381</v>
      </c>
      <c r="E3910">
        <v>9.66</v>
      </c>
    </row>
    <row r="3911" spans="1:5">
      <c r="A3911" s="193" t="s">
        <v>28850</v>
      </c>
      <c r="B3911" s="198" t="s">
        <v>6830</v>
      </c>
      <c r="C3911" s="198">
        <v>45025</v>
      </c>
      <c r="D3911" t="s">
        <v>38359</v>
      </c>
      <c r="E3911">
        <v>42.9</v>
      </c>
    </row>
    <row r="3912" spans="1:5">
      <c r="A3912" s="193" t="s">
        <v>13031</v>
      </c>
      <c r="B3912" s="198" t="s">
        <v>5695</v>
      </c>
      <c r="C3912" s="198">
        <v>45025</v>
      </c>
      <c r="D3912" t="s">
        <v>38386</v>
      </c>
      <c r="E3912">
        <v>11.6</v>
      </c>
    </row>
    <row r="3913" spans="1:5">
      <c r="A3913" s="193" t="s">
        <v>28098</v>
      </c>
      <c r="B3913" s="198" t="s">
        <v>6843</v>
      </c>
      <c r="C3913" s="198">
        <v>45025</v>
      </c>
      <c r="D3913" t="s">
        <v>38397</v>
      </c>
      <c r="E3913">
        <v>45.9</v>
      </c>
    </row>
    <row r="3914" spans="1:5">
      <c r="A3914" s="193" t="s">
        <v>26652</v>
      </c>
      <c r="B3914" s="198" t="s">
        <v>5006</v>
      </c>
      <c r="C3914" s="198">
        <v>45025</v>
      </c>
      <c r="D3914" t="s">
        <v>38359</v>
      </c>
      <c r="E3914">
        <v>12.65</v>
      </c>
    </row>
    <row r="3915" spans="1:5">
      <c r="A3915" s="193" t="s">
        <v>27804</v>
      </c>
      <c r="B3915" s="198" t="s">
        <v>5036</v>
      </c>
      <c r="C3915" s="198">
        <v>45025</v>
      </c>
      <c r="D3915" t="s">
        <v>38359</v>
      </c>
      <c r="E3915">
        <v>8.5500000000000007</v>
      </c>
    </row>
    <row r="3916" spans="1:5">
      <c r="A3916" s="193" t="s">
        <v>28852</v>
      </c>
      <c r="B3916" s="198" t="s">
        <v>6829</v>
      </c>
      <c r="C3916" s="198">
        <v>45025</v>
      </c>
      <c r="D3916" t="s">
        <v>38359</v>
      </c>
      <c r="E3916">
        <v>4.29</v>
      </c>
    </row>
    <row r="3917" spans="1:5">
      <c r="A3917" s="193" t="s">
        <v>28094</v>
      </c>
      <c r="B3917" s="198" t="s">
        <v>8855</v>
      </c>
      <c r="C3917" s="198">
        <v>45024</v>
      </c>
      <c r="D3917" t="s">
        <v>38416</v>
      </c>
      <c r="E3917">
        <v>8.75</v>
      </c>
    </row>
    <row r="3918" spans="1:5">
      <c r="A3918" s="193" t="s">
        <v>29322</v>
      </c>
      <c r="B3918" s="198" t="s">
        <v>10908</v>
      </c>
      <c r="C3918" s="198">
        <v>45024</v>
      </c>
      <c r="D3918" t="s">
        <v>38416</v>
      </c>
      <c r="E3918">
        <v>88.37</v>
      </c>
    </row>
    <row r="3919" spans="1:5">
      <c r="A3919" s="193" t="s">
        <v>28467</v>
      </c>
      <c r="B3919" s="198" t="s">
        <v>27463</v>
      </c>
      <c r="C3919" s="198">
        <v>45024</v>
      </c>
      <c r="D3919" t="s">
        <v>38468</v>
      </c>
      <c r="E3919">
        <v>38.85</v>
      </c>
    </row>
    <row r="3920" spans="1:5">
      <c r="A3920" s="193" t="s">
        <v>28470</v>
      </c>
      <c r="B3920" s="198" t="s">
        <v>9945</v>
      </c>
      <c r="C3920" s="198">
        <v>45024</v>
      </c>
      <c r="D3920" t="s">
        <v>38468</v>
      </c>
      <c r="E3920">
        <v>12.89</v>
      </c>
    </row>
    <row r="3921" spans="1:5">
      <c r="A3921" s="193" t="s">
        <v>28017</v>
      </c>
      <c r="B3921" s="198" t="s">
        <v>11002</v>
      </c>
      <c r="C3921" s="198">
        <v>45024</v>
      </c>
      <c r="D3921" t="s">
        <v>38405</v>
      </c>
      <c r="E3921">
        <v>34.25</v>
      </c>
    </row>
    <row r="3922" spans="1:5">
      <c r="A3922" s="193" t="s">
        <v>28254</v>
      </c>
      <c r="B3922" s="198" t="s">
        <v>5012</v>
      </c>
      <c r="C3922" s="198">
        <v>45024</v>
      </c>
      <c r="D3922" t="s">
        <v>38388</v>
      </c>
      <c r="E3922">
        <v>12.75</v>
      </c>
    </row>
    <row r="3923" spans="1:5">
      <c r="A3923" s="193" t="s">
        <v>27882</v>
      </c>
      <c r="B3923" s="198" t="s">
        <v>5041</v>
      </c>
      <c r="C3923" s="198">
        <v>45024</v>
      </c>
      <c r="D3923" t="s">
        <v>38363</v>
      </c>
      <c r="E3923">
        <v>28.58</v>
      </c>
    </row>
    <row r="3924" spans="1:5">
      <c r="A3924" s="193" t="s">
        <v>27882</v>
      </c>
      <c r="B3924" s="198" t="s">
        <v>5041</v>
      </c>
      <c r="C3924" s="198">
        <v>45024</v>
      </c>
      <c r="D3924" t="s">
        <v>38363</v>
      </c>
      <c r="E3924">
        <v>36.44</v>
      </c>
    </row>
    <row r="3925" spans="1:5">
      <c r="A3925" s="193" t="s">
        <v>27809</v>
      </c>
      <c r="B3925" s="198" t="s">
        <v>5046</v>
      </c>
      <c r="C3925" s="198">
        <v>45024</v>
      </c>
      <c r="D3925" t="s">
        <v>38359</v>
      </c>
      <c r="E3925">
        <v>2.04</v>
      </c>
    </row>
    <row r="3926" spans="1:5">
      <c r="A3926" s="193" t="s">
        <v>27774</v>
      </c>
      <c r="B3926" s="198" t="s">
        <v>4989</v>
      </c>
      <c r="C3926" s="198">
        <v>45024</v>
      </c>
      <c r="D3926" t="s">
        <v>38388</v>
      </c>
      <c r="E3926">
        <v>77.900000000000006</v>
      </c>
    </row>
    <row r="3927" spans="1:5">
      <c r="A3927" s="193" t="s">
        <v>27881</v>
      </c>
      <c r="B3927" s="198" t="s">
        <v>5043</v>
      </c>
      <c r="C3927" s="198">
        <v>45024</v>
      </c>
      <c r="D3927" t="s">
        <v>38363</v>
      </c>
      <c r="E3927">
        <v>29.9</v>
      </c>
    </row>
    <row r="3928" spans="1:5">
      <c r="A3928" s="193" t="s">
        <v>27881</v>
      </c>
      <c r="B3928" s="198" t="s">
        <v>5043</v>
      </c>
      <c r="C3928" s="198">
        <v>45024</v>
      </c>
      <c r="D3928" t="s">
        <v>38363</v>
      </c>
      <c r="E3928">
        <v>9.6</v>
      </c>
    </row>
    <row r="3929" spans="1:5">
      <c r="A3929" s="193" t="s">
        <v>27782</v>
      </c>
      <c r="B3929" s="198" t="s">
        <v>5040</v>
      </c>
      <c r="C3929" s="198">
        <v>45024</v>
      </c>
      <c r="D3929" t="s">
        <v>38363</v>
      </c>
      <c r="E3929">
        <v>3</v>
      </c>
    </row>
    <row r="3930" spans="1:5">
      <c r="A3930" s="193" t="s">
        <v>28347</v>
      </c>
      <c r="B3930" s="198" t="s">
        <v>5136</v>
      </c>
      <c r="C3930" s="198">
        <v>45024</v>
      </c>
      <c r="D3930" t="s">
        <v>38359</v>
      </c>
      <c r="E3930">
        <v>5.81</v>
      </c>
    </row>
    <row r="3931" spans="1:5">
      <c r="A3931" s="193" t="s">
        <v>28414</v>
      </c>
      <c r="B3931" s="198" t="s">
        <v>5771</v>
      </c>
      <c r="C3931" s="198">
        <v>45024</v>
      </c>
      <c r="D3931" t="s">
        <v>38388</v>
      </c>
      <c r="E3931">
        <v>30</v>
      </c>
    </row>
    <row r="3932" spans="1:5">
      <c r="A3932" s="193" t="s">
        <v>29223</v>
      </c>
      <c r="B3932" s="198" t="s">
        <v>5050</v>
      </c>
      <c r="C3932" s="198">
        <v>45024</v>
      </c>
      <c r="D3932" t="s">
        <v>38506</v>
      </c>
      <c r="E3932">
        <v>34.020000000000003</v>
      </c>
    </row>
    <row r="3933" spans="1:5">
      <c r="A3933" s="193" t="s">
        <v>27935</v>
      </c>
      <c r="B3933" s="198" t="s">
        <v>7000</v>
      </c>
      <c r="C3933" s="198">
        <v>45024</v>
      </c>
      <c r="D3933" t="s">
        <v>38359</v>
      </c>
      <c r="E3933">
        <v>17.2</v>
      </c>
    </row>
    <row r="3934" spans="1:5">
      <c r="A3934" s="193" t="s">
        <v>28127</v>
      </c>
      <c r="B3934" s="198" t="s">
        <v>5156</v>
      </c>
      <c r="C3934" s="198">
        <v>45024</v>
      </c>
      <c r="D3934" t="s">
        <v>38367</v>
      </c>
      <c r="E3934">
        <v>19.38</v>
      </c>
    </row>
    <row r="3935" spans="1:5">
      <c r="A3935" s="193" t="s">
        <v>28184</v>
      </c>
      <c r="B3935" s="198" t="s">
        <v>5123</v>
      </c>
      <c r="C3935" s="198">
        <v>45024</v>
      </c>
      <c r="D3935" t="s">
        <v>38388</v>
      </c>
      <c r="E3935">
        <v>22.7</v>
      </c>
    </row>
    <row r="3936" spans="1:5">
      <c r="A3936" s="193" t="s">
        <v>27784</v>
      </c>
      <c r="B3936" s="198" t="s">
        <v>8296</v>
      </c>
      <c r="C3936" s="198">
        <v>45023</v>
      </c>
      <c r="D3936" t="s">
        <v>38364</v>
      </c>
      <c r="E3936">
        <v>8.6199999999999992</v>
      </c>
    </row>
    <row r="3937" spans="1:5">
      <c r="A3937" s="193" t="s">
        <v>28729</v>
      </c>
      <c r="B3937" s="198" t="s">
        <v>8425</v>
      </c>
      <c r="C3937" s="198">
        <v>45023</v>
      </c>
      <c r="D3937" t="s">
        <v>38364</v>
      </c>
      <c r="E3937">
        <v>10.58</v>
      </c>
    </row>
    <row r="3938" spans="1:5">
      <c r="A3938" s="193" t="s">
        <v>28239</v>
      </c>
      <c r="B3938" s="198" t="s">
        <v>8766</v>
      </c>
      <c r="C3938" s="198">
        <v>45023</v>
      </c>
      <c r="D3938" t="s">
        <v>38364</v>
      </c>
      <c r="E3938">
        <v>12.16</v>
      </c>
    </row>
    <row r="3939" spans="1:5">
      <c r="A3939" s="193" t="s">
        <v>29323</v>
      </c>
      <c r="B3939" s="198" t="s">
        <v>11300</v>
      </c>
      <c r="C3939" s="198">
        <v>45023</v>
      </c>
      <c r="D3939" t="s">
        <v>38381</v>
      </c>
      <c r="E3939">
        <v>13.61</v>
      </c>
    </row>
    <row r="3940" spans="1:5">
      <c r="A3940" s="193" t="s">
        <v>28175</v>
      </c>
      <c r="B3940" s="198" t="s">
        <v>6306</v>
      </c>
      <c r="C3940" s="198">
        <v>45023</v>
      </c>
      <c r="D3940" t="s">
        <v>38414</v>
      </c>
      <c r="E3940">
        <v>10.63</v>
      </c>
    </row>
    <row r="3941" spans="1:5">
      <c r="A3941" s="193" t="s">
        <v>27794</v>
      </c>
      <c r="B3941" s="198" t="s">
        <v>7333</v>
      </c>
      <c r="C3941" s="198">
        <v>45023</v>
      </c>
      <c r="D3941" t="s">
        <v>38364</v>
      </c>
      <c r="E3941">
        <v>0.33</v>
      </c>
    </row>
    <row r="3942" spans="1:5">
      <c r="A3942" s="193" t="s">
        <v>28253</v>
      </c>
      <c r="B3942" s="198" t="s">
        <v>7328</v>
      </c>
      <c r="C3942" s="198">
        <v>45023</v>
      </c>
      <c r="D3942" t="s">
        <v>38364</v>
      </c>
      <c r="E3942">
        <v>23.5</v>
      </c>
    </row>
    <row r="3943" spans="1:5">
      <c r="A3943" s="193" t="s">
        <v>28811</v>
      </c>
      <c r="B3943" s="198" t="s">
        <v>5886</v>
      </c>
      <c r="C3943" s="198">
        <v>45023</v>
      </c>
      <c r="D3943" t="s">
        <v>38381</v>
      </c>
      <c r="E3943">
        <v>22.2</v>
      </c>
    </row>
    <row r="3944" spans="1:5">
      <c r="A3944" s="193" t="s">
        <v>27788</v>
      </c>
      <c r="B3944" s="198" t="s">
        <v>7330</v>
      </c>
      <c r="C3944" s="198">
        <v>45023</v>
      </c>
      <c r="D3944" t="s">
        <v>38364</v>
      </c>
      <c r="E3944">
        <v>9.5</v>
      </c>
    </row>
    <row r="3945" spans="1:5">
      <c r="A3945" s="193" t="s">
        <v>28248</v>
      </c>
      <c r="B3945" s="198" t="s">
        <v>7325</v>
      </c>
      <c r="C3945" s="198">
        <v>45023</v>
      </c>
      <c r="D3945" t="s">
        <v>38364</v>
      </c>
      <c r="E3945">
        <v>16.329999999999998</v>
      </c>
    </row>
    <row r="3946" spans="1:5">
      <c r="A3946" s="193" t="s">
        <v>28283</v>
      </c>
      <c r="B3946" s="198" t="s">
        <v>7943</v>
      </c>
      <c r="C3946" s="198">
        <v>45023</v>
      </c>
      <c r="D3946" t="s">
        <v>38437</v>
      </c>
      <c r="E3946">
        <v>4.76</v>
      </c>
    </row>
    <row r="3947" spans="1:5">
      <c r="A3947" s="193" t="s">
        <v>27789</v>
      </c>
      <c r="B3947" s="198" t="s">
        <v>7258</v>
      </c>
      <c r="C3947" s="198">
        <v>45023</v>
      </c>
      <c r="D3947" t="s">
        <v>38364</v>
      </c>
      <c r="E3947">
        <v>4.41</v>
      </c>
    </row>
    <row r="3948" spans="1:5">
      <c r="A3948" s="193" t="s">
        <v>28936</v>
      </c>
      <c r="B3948" s="198" t="s">
        <v>8826</v>
      </c>
      <c r="C3948" s="198">
        <v>45021</v>
      </c>
      <c r="D3948" t="s">
        <v>38562</v>
      </c>
      <c r="E3948">
        <v>0.81</v>
      </c>
    </row>
    <row r="3949" spans="1:5">
      <c r="A3949" s="193" t="s">
        <v>29325</v>
      </c>
      <c r="B3949" s="198" t="s">
        <v>11093</v>
      </c>
      <c r="C3949" s="198">
        <v>45021</v>
      </c>
      <c r="D3949" t="s">
        <v>38443</v>
      </c>
      <c r="E3949">
        <v>0.71</v>
      </c>
    </row>
    <row r="3950" spans="1:5">
      <c r="A3950" s="193" t="s">
        <v>28344</v>
      </c>
      <c r="B3950" s="198" t="s">
        <v>10712</v>
      </c>
      <c r="C3950" s="198">
        <v>45021</v>
      </c>
      <c r="D3950" t="s">
        <v>38443</v>
      </c>
      <c r="E3950">
        <v>9.31</v>
      </c>
    </row>
    <row r="3951" spans="1:5">
      <c r="A3951" s="193" t="s">
        <v>29324</v>
      </c>
      <c r="B3951" s="198" t="s">
        <v>10710</v>
      </c>
      <c r="C3951" s="198">
        <v>45021</v>
      </c>
      <c r="D3951" t="s">
        <v>38443</v>
      </c>
      <c r="E3951">
        <v>32.9</v>
      </c>
    </row>
    <row r="3952" spans="1:5">
      <c r="A3952" s="193" t="s">
        <v>28638</v>
      </c>
      <c r="B3952" s="198" t="s">
        <v>9707</v>
      </c>
      <c r="C3952" s="198">
        <v>45021</v>
      </c>
      <c r="D3952" t="s">
        <v>38388</v>
      </c>
      <c r="E3952">
        <v>14.39</v>
      </c>
    </row>
    <row r="3953" spans="1:5">
      <c r="A3953" s="193" t="s">
        <v>28336</v>
      </c>
      <c r="B3953" s="198" t="s">
        <v>10709</v>
      </c>
      <c r="C3953" s="198">
        <v>45021</v>
      </c>
      <c r="D3953" t="s">
        <v>38443</v>
      </c>
      <c r="E3953">
        <v>0.48</v>
      </c>
    </row>
    <row r="3954" spans="1:5">
      <c r="A3954" s="193" t="s">
        <v>28293</v>
      </c>
      <c r="B3954" s="198" t="s">
        <v>6103</v>
      </c>
      <c r="C3954" s="198">
        <v>45021</v>
      </c>
      <c r="D3954" t="s">
        <v>38388</v>
      </c>
      <c r="E3954">
        <v>19.02</v>
      </c>
    </row>
    <row r="3955" spans="1:5">
      <c r="A3955" s="193" t="s">
        <v>28292</v>
      </c>
      <c r="B3955" s="198" t="s">
        <v>6057</v>
      </c>
      <c r="C3955" s="198">
        <v>45021</v>
      </c>
      <c r="D3955" t="s">
        <v>38388</v>
      </c>
      <c r="E3955">
        <v>4.2300000000000004</v>
      </c>
    </row>
    <row r="3956" spans="1:5">
      <c r="A3956" s="193" t="s">
        <v>28299</v>
      </c>
      <c r="B3956" s="198" t="s">
        <v>5066</v>
      </c>
      <c r="C3956" s="198">
        <v>45021</v>
      </c>
      <c r="D3956" t="s">
        <v>38388</v>
      </c>
      <c r="E3956">
        <v>32.9</v>
      </c>
    </row>
    <row r="3957" spans="1:5">
      <c r="A3957" s="193" t="s">
        <v>11806</v>
      </c>
      <c r="B3957" s="198" t="s">
        <v>5048</v>
      </c>
      <c r="C3957" s="198">
        <v>45021</v>
      </c>
      <c r="D3957" t="s">
        <v>38388</v>
      </c>
      <c r="E3957">
        <v>10.95</v>
      </c>
    </row>
    <row r="3958" spans="1:5">
      <c r="A3958" s="193" t="s">
        <v>28863</v>
      </c>
      <c r="B3958" s="198" t="s">
        <v>5784</v>
      </c>
      <c r="C3958" s="198">
        <v>45021</v>
      </c>
      <c r="D3958" t="s">
        <v>38563</v>
      </c>
      <c r="E3958">
        <v>0.56000000000000005</v>
      </c>
    </row>
    <row r="3959" spans="1:5">
      <c r="A3959" s="193" t="s">
        <v>28773</v>
      </c>
      <c r="B3959" s="198" t="s">
        <v>27353</v>
      </c>
      <c r="C3959" s="198">
        <v>45021</v>
      </c>
      <c r="D3959" t="s">
        <v>38388</v>
      </c>
      <c r="E3959">
        <v>1.67</v>
      </c>
    </row>
    <row r="3960" spans="1:5">
      <c r="A3960" s="193" t="s">
        <v>27774</v>
      </c>
      <c r="B3960" s="198" t="s">
        <v>4989</v>
      </c>
      <c r="C3960" s="198">
        <v>45021</v>
      </c>
      <c r="D3960" t="s">
        <v>38388</v>
      </c>
      <c r="E3960">
        <v>4.16</v>
      </c>
    </row>
    <row r="3961" spans="1:5">
      <c r="A3961" s="193" t="s">
        <v>28863</v>
      </c>
      <c r="B3961" s="198" t="s">
        <v>5784</v>
      </c>
      <c r="C3961" s="198">
        <v>45021</v>
      </c>
      <c r="D3961" t="s">
        <v>38562</v>
      </c>
      <c r="E3961">
        <v>23.09</v>
      </c>
    </row>
    <row r="3962" spans="1:5">
      <c r="A3962" s="193" t="s">
        <v>28198</v>
      </c>
      <c r="B3962" s="198" t="s">
        <v>8986</v>
      </c>
      <c r="C3962" s="198">
        <v>45020</v>
      </c>
      <c r="D3962" t="s">
        <v>38427</v>
      </c>
      <c r="E3962">
        <v>12.68</v>
      </c>
    </row>
    <row r="3963" spans="1:5">
      <c r="A3963" s="193" t="s">
        <v>28195</v>
      </c>
      <c r="B3963" s="198" t="s">
        <v>8308</v>
      </c>
      <c r="C3963" s="198">
        <v>45020</v>
      </c>
      <c r="D3963" t="s">
        <v>38427</v>
      </c>
      <c r="E3963">
        <v>4.4000000000000004</v>
      </c>
    </row>
    <row r="3964" spans="1:5">
      <c r="A3964" s="193" t="s">
        <v>28129</v>
      </c>
      <c r="B3964" s="198" t="s">
        <v>5424</v>
      </c>
      <c r="C3964" s="198">
        <v>45020</v>
      </c>
      <c r="D3964" t="s">
        <v>38359</v>
      </c>
      <c r="E3964">
        <v>6.83</v>
      </c>
    </row>
    <row r="3965" spans="1:5">
      <c r="A3965" s="193" t="s">
        <v>27806</v>
      </c>
      <c r="B3965" s="198" t="s">
        <v>5002</v>
      </c>
      <c r="C3965" s="198">
        <v>45020</v>
      </c>
      <c r="D3965" t="s">
        <v>38359</v>
      </c>
      <c r="E3965">
        <v>39.799999999999997</v>
      </c>
    </row>
    <row r="3966" spans="1:5">
      <c r="A3966" s="193" t="s">
        <v>28937</v>
      </c>
      <c r="B3966" s="198" t="s">
        <v>6523</v>
      </c>
      <c r="C3966" s="198">
        <v>45017</v>
      </c>
      <c r="D3966" t="s">
        <v>38359</v>
      </c>
      <c r="E3966">
        <v>10.65</v>
      </c>
    </row>
    <row r="3967" spans="1:5">
      <c r="A3967" s="193" t="s">
        <v>27790</v>
      </c>
      <c r="B3967" s="198" t="s">
        <v>5032</v>
      </c>
      <c r="C3967" s="198">
        <v>45017</v>
      </c>
      <c r="D3967" t="s">
        <v>38359</v>
      </c>
      <c r="E3967">
        <v>1.99</v>
      </c>
    </row>
    <row r="3968" spans="1:5">
      <c r="A3968" s="193" t="s">
        <v>27775</v>
      </c>
      <c r="B3968" s="198" t="s">
        <v>10865</v>
      </c>
      <c r="C3968" s="198">
        <v>45016</v>
      </c>
      <c r="D3968" t="s">
        <v>38361</v>
      </c>
      <c r="E3968">
        <v>73.84</v>
      </c>
    </row>
    <row r="3969" spans="1:5">
      <c r="A3969" s="193" t="s">
        <v>28901</v>
      </c>
      <c r="B3969" s="198" t="s">
        <v>10690</v>
      </c>
      <c r="C3969" s="198">
        <v>45016</v>
      </c>
      <c r="D3969" t="s">
        <v>38463</v>
      </c>
      <c r="E3969">
        <v>34.200000000000003</v>
      </c>
    </row>
    <row r="3970" spans="1:5">
      <c r="A3970" s="193" t="s">
        <v>28445</v>
      </c>
      <c r="B3970" s="198" t="s">
        <v>10684</v>
      </c>
      <c r="C3970" s="198">
        <v>45016</v>
      </c>
      <c r="D3970" t="s">
        <v>38463</v>
      </c>
      <c r="E3970">
        <v>10.82</v>
      </c>
    </row>
    <row r="3971" spans="1:5">
      <c r="A3971" s="193" t="s">
        <v>28246</v>
      </c>
      <c r="B3971" s="198" t="s">
        <v>8295</v>
      </c>
      <c r="C3971" s="198">
        <v>45016</v>
      </c>
      <c r="D3971" t="s">
        <v>38364</v>
      </c>
      <c r="E3971">
        <v>9.9499999999999993</v>
      </c>
    </row>
    <row r="3972" spans="1:5">
      <c r="A3972" s="193" t="s">
        <v>27998</v>
      </c>
      <c r="B3972" s="198" t="s">
        <v>9012</v>
      </c>
      <c r="C3972" s="198">
        <v>45016</v>
      </c>
      <c r="D3972" t="s">
        <v>38361</v>
      </c>
      <c r="E3972">
        <v>44.83</v>
      </c>
    </row>
    <row r="3973" spans="1:5">
      <c r="A3973" s="193" t="s">
        <v>28068</v>
      </c>
      <c r="B3973" s="198" t="s">
        <v>9295</v>
      </c>
      <c r="C3973" s="198">
        <v>45016</v>
      </c>
      <c r="D3973" t="s">
        <v>38410</v>
      </c>
      <c r="E3973">
        <v>13.39</v>
      </c>
    </row>
    <row r="3974" spans="1:5">
      <c r="A3974" s="193" t="s">
        <v>28936</v>
      </c>
      <c r="B3974" s="198" t="s">
        <v>8826</v>
      </c>
      <c r="C3974" s="198">
        <v>45016</v>
      </c>
      <c r="D3974" t="s">
        <v>38564</v>
      </c>
      <c r="E3974">
        <v>20.5</v>
      </c>
    </row>
    <row r="3975" spans="1:5">
      <c r="A3975" s="193" t="s">
        <v>28442</v>
      </c>
      <c r="B3975" s="198" t="s">
        <v>10689</v>
      </c>
      <c r="C3975" s="198">
        <v>45016</v>
      </c>
      <c r="D3975" t="s">
        <v>38463</v>
      </c>
      <c r="E3975">
        <v>33.99</v>
      </c>
    </row>
    <row r="3976" spans="1:5">
      <c r="A3976" s="193" t="s">
        <v>28440</v>
      </c>
      <c r="B3976" s="198" t="s">
        <v>10695</v>
      </c>
      <c r="C3976" s="198">
        <v>45016</v>
      </c>
      <c r="D3976" t="s">
        <v>38463</v>
      </c>
      <c r="E3976">
        <v>37.9</v>
      </c>
    </row>
    <row r="3977" spans="1:5">
      <c r="A3977" s="193" t="s">
        <v>28446</v>
      </c>
      <c r="B3977" s="198" t="s">
        <v>10691</v>
      </c>
      <c r="C3977" s="198">
        <v>45016</v>
      </c>
      <c r="D3977" t="s">
        <v>38463</v>
      </c>
      <c r="E3977">
        <v>204.92</v>
      </c>
    </row>
    <row r="3978" spans="1:5">
      <c r="A3978" s="193" t="s">
        <v>28553</v>
      </c>
      <c r="B3978" s="198" t="s">
        <v>10394</v>
      </c>
      <c r="C3978" s="198">
        <v>45016</v>
      </c>
      <c r="D3978" t="s">
        <v>38428</v>
      </c>
      <c r="E3978">
        <v>37.700000000000003</v>
      </c>
    </row>
    <row r="3979" spans="1:5">
      <c r="A3979" s="193" t="s">
        <v>28748</v>
      </c>
      <c r="B3979" s="198" t="s">
        <v>10578</v>
      </c>
      <c r="C3979" s="198">
        <v>45016</v>
      </c>
      <c r="D3979" t="s">
        <v>38428</v>
      </c>
      <c r="E3979">
        <v>20</v>
      </c>
    </row>
    <row r="3980" spans="1:5">
      <c r="A3980" s="193" t="s">
        <v>28199</v>
      </c>
      <c r="B3980" s="198" t="s">
        <v>10579</v>
      </c>
      <c r="C3980" s="198">
        <v>45016</v>
      </c>
      <c r="D3980" t="s">
        <v>38428</v>
      </c>
      <c r="E3980">
        <v>7.3</v>
      </c>
    </row>
    <row r="3981" spans="1:5">
      <c r="A3981" s="193" t="s">
        <v>29330</v>
      </c>
      <c r="B3981" s="198" t="s">
        <v>9912</v>
      </c>
      <c r="C3981" s="198">
        <v>45016</v>
      </c>
      <c r="D3981" t="s">
        <v>38564</v>
      </c>
      <c r="E3981">
        <v>214.5</v>
      </c>
    </row>
    <row r="3982" spans="1:5">
      <c r="A3982" s="193" t="s">
        <v>29331</v>
      </c>
      <c r="B3982" s="198" t="s">
        <v>9914</v>
      </c>
      <c r="C3982" s="198">
        <v>45016</v>
      </c>
      <c r="D3982" t="s">
        <v>38564</v>
      </c>
      <c r="E3982">
        <v>10.26</v>
      </c>
    </row>
    <row r="3983" spans="1:5">
      <c r="A3983" s="193" t="s">
        <v>29329</v>
      </c>
      <c r="B3983" s="198" t="s">
        <v>9915</v>
      </c>
      <c r="C3983" s="198">
        <v>45016</v>
      </c>
      <c r="D3983" t="s">
        <v>38564</v>
      </c>
      <c r="E3983">
        <v>0.55000000000000004</v>
      </c>
    </row>
    <row r="3984" spans="1:5">
      <c r="A3984" s="193" t="s">
        <v>28066</v>
      </c>
      <c r="B3984" s="198" t="s">
        <v>11131</v>
      </c>
      <c r="C3984" s="198">
        <v>45016</v>
      </c>
      <c r="D3984" t="s">
        <v>38409</v>
      </c>
      <c r="E3984">
        <v>36.5</v>
      </c>
    </row>
    <row r="3985" spans="1:5">
      <c r="A3985" s="193" t="s">
        <v>29332</v>
      </c>
      <c r="B3985" s="198" t="s">
        <v>9187</v>
      </c>
      <c r="C3985" s="198">
        <v>45016</v>
      </c>
      <c r="D3985" t="s">
        <v>38475</v>
      </c>
      <c r="E3985">
        <v>19.239999999999998</v>
      </c>
    </row>
    <row r="3986" spans="1:5">
      <c r="A3986" s="193" t="s">
        <v>28011</v>
      </c>
      <c r="B3986" s="198" t="s">
        <v>8755</v>
      </c>
      <c r="C3986" s="198">
        <v>45016</v>
      </c>
      <c r="D3986" t="s">
        <v>38361</v>
      </c>
      <c r="E3986">
        <v>1.32</v>
      </c>
    </row>
    <row r="3987" spans="1:5">
      <c r="A3987" s="193" t="s">
        <v>27779</v>
      </c>
      <c r="B3987" s="198" t="s">
        <v>10751</v>
      </c>
      <c r="C3987" s="198">
        <v>45016</v>
      </c>
      <c r="D3987" t="s">
        <v>38361</v>
      </c>
      <c r="E3987">
        <v>15.68</v>
      </c>
    </row>
    <row r="3988" spans="1:5">
      <c r="A3988" s="193" t="s">
        <v>28232</v>
      </c>
      <c r="B3988" s="198" t="s">
        <v>8299</v>
      </c>
      <c r="C3988" s="198">
        <v>45016</v>
      </c>
      <c r="D3988" t="s">
        <v>38364</v>
      </c>
      <c r="E3988">
        <v>38.5</v>
      </c>
    </row>
    <row r="3989" spans="1:5">
      <c r="A3989" s="193" t="s">
        <v>27778</v>
      </c>
      <c r="B3989" s="198" t="s">
        <v>8756</v>
      </c>
      <c r="C3989" s="198">
        <v>45016</v>
      </c>
      <c r="D3989" t="s">
        <v>38361</v>
      </c>
      <c r="E3989">
        <v>13.16</v>
      </c>
    </row>
    <row r="3990" spans="1:5">
      <c r="A3990" s="193" t="s">
        <v>29334</v>
      </c>
      <c r="B3990" s="198" t="s">
        <v>11085</v>
      </c>
      <c r="C3990" s="198">
        <v>45016</v>
      </c>
      <c r="D3990" t="s">
        <v>38565</v>
      </c>
      <c r="E3990">
        <v>32.49</v>
      </c>
    </row>
    <row r="3991" spans="1:5">
      <c r="A3991" s="193" t="s">
        <v>28902</v>
      </c>
      <c r="B3991" s="198" t="s">
        <v>10846</v>
      </c>
      <c r="C3991" s="198">
        <v>45016</v>
      </c>
      <c r="D3991" t="s">
        <v>38463</v>
      </c>
      <c r="E3991">
        <v>8.3800000000000008</v>
      </c>
    </row>
    <row r="3992" spans="1:5">
      <c r="A3992" s="193" t="s">
        <v>28073</v>
      </c>
      <c r="B3992" s="198" t="s">
        <v>9963</v>
      </c>
      <c r="C3992" s="198">
        <v>45016</v>
      </c>
      <c r="D3992" t="s">
        <v>38409</v>
      </c>
      <c r="E3992">
        <v>15.68</v>
      </c>
    </row>
    <row r="3993" spans="1:5">
      <c r="A3993" s="193" t="s">
        <v>28078</v>
      </c>
      <c r="B3993" s="198" t="s">
        <v>9965</v>
      </c>
      <c r="C3993" s="198">
        <v>45016</v>
      </c>
      <c r="D3993" t="s">
        <v>38409</v>
      </c>
      <c r="E3993">
        <v>18</v>
      </c>
    </row>
    <row r="3994" spans="1:5">
      <c r="A3994" s="193" t="s">
        <v>14149</v>
      </c>
      <c r="B3994" s="198" t="s">
        <v>9263</v>
      </c>
      <c r="C3994" s="198">
        <v>45016</v>
      </c>
      <c r="D3994" t="s">
        <v>38564</v>
      </c>
      <c r="E3994">
        <v>1.1499999999999999</v>
      </c>
    </row>
    <row r="3995" spans="1:5">
      <c r="A3995" s="193" t="s">
        <v>28439</v>
      </c>
      <c r="B3995" s="198" t="s">
        <v>10687</v>
      </c>
      <c r="C3995" s="198">
        <v>45016</v>
      </c>
      <c r="D3995" t="s">
        <v>38463</v>
      </c>
      <c r="E3995">
        <v>0</v>
      </c>
    </row>
    <row r="3996" spans="1:5">
      <c r="A3996" s="193" t="s">
        <v>28061</v>
      </c>
      <c r="B3996" s="198" t="s">
        <v>9964</v>
      </c>
      <c r="C3996" s="198">
        <v>45016</v>
      </c>
      <c r="D3996" t="s">
        <v>38409</v>
      </c>
      <c r="E3996">
        <v>9.98</v>
      </c>
    </row>
    <row r="3997" spans="1:5">
      <c r="A3997" s="193" t="s">
        <v>28899</v>
      </c>
      <c r="B3997" s="198" t="s">
        <v>10686</v>
      </c>
      <c r="C3997" s="198">
        <v>45016</v>
      </c>
      <c r="D3997" t="s">
        <v>38463</v>
      </c>
      <c r="E3997">
        <v>0.32</v>
      </c>
    </row>
    <row r="3998" spans="1:5">
      <c r="A3998" s="193" t="s">
        <v>28443</v>
      </c>
      <c r="B3998" s="198" t="s">
        <v>10688</v>
      </c>
      <c r="C3998" s="198">
        <v>45016</v>
      </c>
      <c r="D3998" t="s">
        <v>38463</v>
      </c>
      <c r="E3998">
        <v>35.950000000000003</v>
      </c>
    </row>
    <row r="3999" spans="1:5">
      <c r="A3999" s="193" t="s">
        <v>29335</v>
      </c>
      <c r="B3999" s="198" t="s">
        <v>11086</v>
      </c>
      <c r="C3999" s="198">
        <v>45016</v>
      </c>
      <c r="D3999" t="s">
        <v>38565</v>
      </c>
      <c r="E3999">
        <v>0.73</v>
      </c>
    </row>
    <row r="4000" spans="1:5">
      <c r="A4000" s="193" t="s">
        <v>28201</v>
      </c>
      <c r="B4000" s="198" t="s">
        <v>10393</v>
      </c>
      <c r="C4000" s="198">
        <v>45016</v>
      </c>
      <c r="D4000" t="s">
        <v>38428</v>
      </c>
      <c r="E4000">
        <v>17.100000000000001</v>
      </c>
    </row>
    <row r="4001" spans="1:5">
      <c r="A4001" s="193" t="s">
        <v>28247</v>
      </c>
      <c r="B4001" s="198" t="s">
        <v>9872</v>
      </c>
      <c r="C4001" s="198">
        <v>45016</v>
      </c>
      <c r="D4001" t="s">
        <v>38364</v>
      </c>
      <c r="E4001">
        <v>6.52</v>
      </c>
    </row>
    <row r="4002" spans="1:5">
      <c r="A4002" s="193" t="s">
        <v>28444</v>
      </c>
      <c r="B4002" s="198" t="s">
        <v>10685</v>
      </c>
      <c r="C4002" s="198">
        <v>45016</v>
      </c>
      <c r="D4002" t="s">
        <v>38463</v>
      </c>
      <c r="E4002">
        <v>5.43</v>
      </c>
    </row>
    <row r="4003" spans="1:5">
      <c r="A4003" s="193" t="s">
        <v>27784</v>
      </c>
      <c r="B4003" s="198" t="s">
        <v>8296</v>
      </c>
      <c r="C4003" s="198">
        <v>45016</v>
      </c>
      <c r="D4003" t="s">
        <v>38364</v>
      </c>
      <c r="E4003">
        <v>0.56000000000000005</v>
      </c>
    </row>
    <row r="4004" spans="1:5">
      <c r="A4004" s="193" t="s">
        <v>29326</v>
      </c>
      <c r="B4004" s="198" t="s">
        <v>10340</v>
      </c>
      <c r="C4004" s="198">
        <v>45016</v>
      </c>
      <c r="D4004" t="s">
        <v>38564</v>
      </c>
      <c r="E4004">
        <v>39.9</v>
      </c>
    </row>
    <row r="4005" spans="1:5">
      <c r="A4005" s="193" t="s">
        <v>28077</v>
      </c>
      <c r="B4005" s="198" t="s">
        <v>6904</v>
      </c>
      <c r="C4005" s="198">
        <v>45016</v>
      </c>
      <c r="D4005" t="s">
        <v>38410</v>
      </c>
      <c r="E4005">
        <v>23.31</v>
      </c>
    </row>
    <row r="4006" spans="1:5">
      <c r="A4006" s="193" t="s">
        <v>28864</v>
      </c>
      <c r="B4006" s="198" t="s">
        <v>5423</v>
      </c>
      <c r="C4006" s="198">
        <v>45016</v>
      </c>
      <c r="D4006" t="s">
        <v>38564</v>
      </c>
      <c r="E4006">
        <v>32</v>
      </c>
    </row>
    <row r="4007" spans="1:5">
      <c r="A4007" s="193" t="s">
        <v>28083</v>
      </c>
      <c r="B4007" s="198" t="s">
        <v>5918</v>
      </c>
      <c r="C4007" s="198">
        <v>45016</v>
      </c>
      <c r="D4007" t="s">
        <v>38399</v>
      </c>
      <c r="E4007">
        <v>20.93</v>
      </c>
    </row>
    <row r="4008" spans="1:5">
      <c r="A4008" s="193" t="s">
        <v>28234</v>
      </c>
      <c r="B4008" s="198" t="s">
        <v>7334</v>
      </c>
      <c r="C4008" s="198">
        <v>45016</v>
      </c>
      <c r="D4008" t="s">
        <v>38364</v>
      </c>
      <c r="E4008">
        <v>7.55</v>
      </c>
    </row>
    <row r="4009" spans="1:5">
      <c r="A4009" s="193" t="s">
        <v>28552</v>
      </c>
      <c r="B4009" s="198" t="s">
        <v>5309</v>
      </c>
      <c r="C4009" s="198">
        <v>45016</v>
      </c>
      <c r="D4009" t="s">
        <v>38428</v>
      </c>
      <c r="E4009">
        <v>6.99</v>
      </c>
    </row>
    <row r="4010" spans="1:5">
      <c r="A4010" s="193" t="s">
        <v>22416</v>
      </c>
      <c r="B4010" s="198" t="s">
        <v>5429</v>
      </c>
      <c r="C4010" s="198">
        <v>45016</v>
      </c>
      <c r="D4010" t="s">
        <v>38564</v>
      </c>
      <c r="E4010">
        <v>2.81</v>
      </c>
    </row>
    <row r="4011" spans="1:5">
      <c r="A4011" s="193" t="s">
        <v>29033</v>
      </c>
      <c r="B4011" s="198" t="s">
        <v>5790</v>
      </c>
      <c r="C4011" s="198">
        <v>45016</v>
      </c>
      <c r="D4011" t="s">
        <v>38564</v>
      </c>
      <c r="E4011">
        <v>37.5</v>
      </c>
    </row>
    <row r="4012" spans="1:5">
      <c r="A4012" s="193" t="s">
        <v>29064</v>
      </c>
      <c r="B4012" s="198" t="s">
        <v>7026</v>
      </c>
      <c r="C4012" s="198">
        <v>45016</v>
      </c>
      <c r="D4012" t="s">
        <v>38410</v>
      </c>
      <c r="E4012">
        <v>114.75</v>
      </c>
    </row>
    <row r="4013" spans="1:5">
      <c r="A4013" s="193" t="s">
        <v>29328</v>
      </c>
      <c r="B4013" s="198" t="s">
        <v>5422</v>
      </c>
      <c r="C4013" s="198">
        <v>45016</v>
      </c>
      <c r="D4013" t="s">
        <v>38564</v>
      </c>
      <c r="E4013">
        <v>17.21</v>
      </c>
    </row>
    <row r="4014" spans="1:5">
      <c r="A4014" s="193" t="s">
        <v>28060</v>
      </c>
      <c r="B4014" s="198" t="s">
        <v>6787</v>
      </c>
      <c r="C4014" s="198">
        <v>45016</v>
      </c>
      <c r="D4014" t="s">
        <v>38410</v>
      </c>
      <c r="E4014">
        <v>10.65</v>
      </c>
    </row>
    <row r="4015" spans="1:5">
      <c r="A4015" s="193" t="s">
        <v>28076</v>
      </c>
      <c r="B4015" s="198" t="s">
        <v>6906</v>
      </c>
      <c r="C4015" s="198">
        <v>45016</v>
      </c>
      <c r="D4015" t="s">
        <v>38410</v>
      </c>
      <c r="E4015">
        <v>20.13</v>
      </c>
    </row>
    <row r="4016" spans="1:5">
      <c r="A4016" s="193" t="s">
        <v>29333</v>
      </c>
      <c r="B4016" s="198" t="s">
        <v>5431</v>
      </c>
      <c r="C4016" s="198">
        <v>45016</v>
      </c>
      <c r="D4016" t="s">
        <v>38564</v>
      </c>
      <c r="E4016">
        <v>3.8</v>
      </c>
    </row>
    <row r="4017" spans="1:5">
      <c r="A4017" s="193" t="s">
        <v>28129</v>
      </c>
      <c r="B4017" s="198" t="s">
        <v>5424</v>
      </c>
      <c r="C4017" s="198">
        <v>45016</v>
      </c>
      <c r="D4017" t="s">
        <v>38564</v>
      </c>
      <c r="E4017">
        <v>15.2</v>
      </c>
    </row>
    <row r="4018" spans="1:5">
      <c r="A4018" s="193" t="s">
        <v>28863</v>
      </c>
      <c r="B4018" s="198" t="s">
        <v>5784</v>
      </c>
      <c r="C4018" s="198">
        <v>45016</v>
      </c>
      <c r="D4018" t="s">
        <v>38564</v>
      </c>
      <c r="E4018">
        <v>42</v>
      </c>
    </row>
    <row r="4019" spans="1:5">
      <c r="A4019" s="193" t="s">
        <v>28253</v>
      </c>
      <c r="B4019" s="198" t="s">
        <v>7328</v>
      </c>
      <c r="C4019" s="198">
        <v>45016</v>
      </c>
      <c r="D4019" t="s">
        <v>38364</v>
      </c>
      <c r="E4019">
        <v>27.58</v>
      </c>
    </row>
    <row r="4020" spans="1:5">
      <c r="A4020" s="193" t="s">
        <v>29327</v>
      </c>
      <c r="B4020" s="198" t="s">
        <v>5785</v>
      </c>
      <c r="C4020" s="198">
        <v>45016</v>
      </c>
      <c r="D4020" t="s">
        <v>38564</v>
      </c>
      <c r="E4020">
        <v>68.959999999999994</v>
      </c>
    </row>
    <row r="4021" spans="1:5">
      <c r="A4021" s="193" t="s">
        <v>29048</v>
      </c>
      <c r="B4021" s="198" t="s">
        <v>7669</v>
      </c>
      <c r="C4021" s="198">
        <v>45015</v>
      </c>
      <c r="D4021" t="s">
        <v>38391</v>
      </c>
      <c r="E4021">
        <v>1.24</v>
      </c>
    </row>
    <row r="4022" spans="1:5">
      <c r="A4022" s="193" t="s">
        <v>12574</v>
      </c>
      <c r="B4022" s="198" t="s">
        <v>5185</v>
      </c>
      <c r="C4022" s="198">
        <v>45015</v>
      </c>
      <c r="D4022" t="s">
        <v>38391</v>
      </c>
      <c r="E4022">
        <v>9</v>
      </c>
    </row>
    <row r="4023" spans="1:5">
      <c r="A4023" s="193" t="s">
        <v>28632</v>
      </c>
      <c r="B4023" s="198" t="s">
        <v>5929</v>
      </c>
      <c r="C4023" s="198">
        <v>45015</v>
      </c>
      <c r="D4023" t="s">
        <v>38399</v>
      </c>
      <c r="E4023">
        <v>23.31</v>
      </c>
    </row>
    <row r="4024" spans="1:5">
      <c r="A4024" s="193" t="s">
        <v>27914</v>
      </c>
      <c r="B4024" s="198" t="s">
        <v>8469</v>
      </c>
      <c r="C4024" s="198">
        <v>45014</v>
      </c>
      <c r="D4024" t="s">
        <v>38377</v>
      </c>
      <c r="E4024">
        <v>38.5</v>
      </c>
    </row>
    <row r="4025" spans="1:5">
      <c r="A4025" s="193" t="s">
        <v>27861</v>
      </c>
      <c r="B4025" s="198" t="s">
        <v>8673</v>
      </c>
      <c r="C4025" s="198">
        <v>45014</v>
      </c>
      <c r="D4025" t="s">
        <v>38377</v>
      </c>
      <c r="E4025">
        <v>10.67</v>
      </c>
    </row>
    <row r="4026" spans="1:5">
      <c r="A4026" s="193" t="s">
        <v>27881</v>
      </c>
      <c r="B4026" s="198" t="s">
        <v>5043</v>
      </c>
      <c r="C4026" s="198">
        <v>45014</v>
      </c>
      <c r="D4026" t="s">
        <v>38363</v>
      </c>
      <c r="E4026">
        <v>32.9</v>
      </c>
    </row>
    <row r="4027" spans="1:5">
      <c r="A4027" s="193" t="s">
        <v>28626</v>
      </c>
      <c r="B4027" s="198" t="s">
        <v>5675</v>
      </c>
      <c r="C4027" s="198">
        <v>45014</v>
      </c>
      <c r="D4027" t="s">
        <v>38388</v>
      </c>
      <c r="E4027">
        <v>36.5</v>
      </c>
    </row>
    <row r="4028" spans="1:5">
      <c r="A4028" s="193" t="s">
        <v>28671</v>
      </c>
      <c r="B4028" s="198" t="s">
        <v>5361</v>
      </c>
      <c r="C4028" s="198">
        <v>45014</v>
      </c>
      <c r="D4028" t="s">
        <v>38377</v>
      </c>
      <c r="E4028">
        <v>13.57</v>
      </c>
    </row>
    <row r="4029" spans="1:5">
      <c r="A4029" s="193" t="s">
        <v>12298</v>
      </c>
      <c r="B4029" s="198" t="s">
        <v>5607</v>
      </c>
      <c r="C4029" s="198">
        <v>45014</v>
      </c>
      <c r="D4029" t="s">
        <v>38388</v>
      </c>
      <c r="E4029">
        <v>20.95</v>
      </c>
    </row>
    <row r="4030" spans="1:5">
      <c r="A4030" s="193" t="s">
        <v>28419</v>
      </c>
      <c r="B4030" s="198" t="s">
        <v>5605</v>
      </c>
      <c r="C4030" s="198">
        <v>45014</v>
      </c>
      <c r="D4030" t="s">
        <v>38388</v>
      </c>
      <c r="E4030">
        <v>19.68</v>
      </c>
    </row>
    <row r="4031" spans="1:5">
      <c r="A4031" s="193" t="s">
        <v>29051</v>
      </c>
      <c r="B4031" s="198" t="s">
        <v>27509</v>
      </c>
      <c r="C4031" s="198">
        <v>45014</v>
      </c>
      <c r="D4031" t="s">
        <v>38377</v>
      </c>
      <c r="E4031">
        <v>46</v>
      </c>
    </row>
    <row r="4032" spans="1:5">
      <c r="A4032" s="193" t="s">
        <v>28210</v>
      </c>
      <c r="B4032" s="198" t="s">
        <v>6073</v>
      </c>
      <c r="C4032" s="198">
        <v>45014</v>
      </c>
      <c r="D4032" t="s">
        <v>38388</v>
      </c>
      <c r="E4032">
        <v>21.91</v>
      </c>
    </row>
    <row r="4033" spans="1:5">
      <c r="A4033" s="193" t="s">
        <v>28536</v>
      </c>
      <c r="B4033" s="198" t="s">
        <v>5745</v>
      </c>
      <c r="C4033" s="198">
        <v>45014</v>
      </c>
      <c r="D4033" t="s">
        <v>38400</v>
      </c>
      <c r="E4033">
        <v>44</v>
      </c>
    </row>
    <row r="4034" spans="1:5">
      <c r="A4034" s="193" t="s">
        <v>28670</v>
      </c>
      <c r="B4034" s="198" t="s">
        <v>6428</v>
      </c>
      <c r="C4034" s="198">
        <v>45014</v>
      </c>
      <c r="D4034" t="s">
        <v>38377</v>
      </c>
      <c r="E4034">
        <v>32.299999999999997</v>
      </c>
    </row>
    <row r="4035" spans="1:5">
      <c r="A4035" s="193" t="s">
        <v>27882</v>
      </c>
      <c r="B4035" s="198" t="s">
        <v>5041</v>
      </c>
      <c r="C4035" s="198">
        <v>45014</v>
      </c>
      <c r="D4035" t="s">
        <v>38363</v>
      </c>
      <c r="E4035">
        <v>0.55000000000000004</v>
      </c>
    </row>
    <row r="4036" spans="1:5">
      <c r="A4036" s="193" t="s">
        <v>28183</v>
      </c>
      <c r="B4036" s="198" t="s">
        <v>6114</v>
      </c>
      <c r="C4036" s="198">
        <v>45014</v>
      </c>
      <c r="D4036" t="s">
        <v>38377</v>
      </c>
      <c r="E4036">
        <v>0.64</v>
      </c>
    </row>
    <row r="4037" spans="1:5">
      <c r="A4037" s="193" t="s">
        <v>28936</v>
      </c>
      <c r="B4037" s="198" t="s">
        <v>8826</v>
      </c>
      <c r="C4037" s="198">
        <v>45013</v>
      </c>
      <c r="D4037" t="s">
        <v>38426</v>
      </c>
      <c r="E4037">
        <v>39.090000000000003</v>
      </c>
    </row>
    <row r="4038" spans="1:5">
      <c r="A4038" s="193" t="s">
        <v>29337</v>
      </c>
      <c r="B4038" s="198" t="s">
        <v>11154</v>
      </c>
      <c r="C4038" s="198">
        <v>45013</v>
      </c>
      <c r="D4038" t="s">
        <v>38515</v>
      </c>
      <c r="E4038">
        <v>11.05</v>
      </c>
    </row>
    <row r="4039" spans="1:5">
      <c r="A4039" s="193" t="s">
        <v>29338</v>
      </c>
      <c r="B4039" s="198" t="s">
        <v>11177</v>
      </c>
      <c r="C4039" s="198">
        <v>45013</v>
      </c>
      <c r="D4039" t="s">
        <v>38515</v>
      </c>
      <c r="E4039">
        <v>26.9</v>
      </c>
    </row>
    <row r="4040" spans="1:5">
      <c r="A4040" s="193" t="s">
        <v>27806</v>
      </c>
      <c r="B4040" s="198" t="s">
        <v>5002</v>
      </c>
      <c r="C4040" s="198">
        <v>45013</v>
      </c>
      <c r="D4040" t="s">
        <v>38359</v>
      </c>
      <c r="E4040">
        <v>18.91</v>
      </c>
    </row>
    <row r="4041" spans="1:5">
      <c r="A4041" s="193" t="s">
        <v>28863</v>
      </c>
      <c r="B4041" s="198" t="s">
        <v>5784</v>
      </c>
      <c r="C4041" s="198">
        <v>45013</v>
      </c>
      <c r="D4041" t="s">
        <v>38426</v>
      </c>
      <c r="E4041">
        <v>5.32</v>
      </c>
    </row>
    <row r="4042" spans="1:5">
      <c r="A4042" s="193" t="s">
        <v>28874</v>
      </c>
      <c r="B4042" s="198" t="s">
        <v>5528</v>
      </c>
      <c r="C4042" s="198">
        <v>45013</v>
      </c>
      <c r="D4042" t="s">
        <v>38515</v>
      </c>
      <c r="E4042">
        <v>37.79</v>
      </c>
    </row>
    <row r="4043" spans="1:5">
      <c r="A4043" s="193" t="s">
        <v>28873</v>
      </c>
      <c r="B4043" s="198" t="s">
        <v>5558</v>
      </c>
      <c r="C4043" s="198">
        <v>45013</v>
      </c>
      <c r="D4043" t="s">
        <v>38515</v>
      </c>
      <c r="E4043">
        <v>20.81</v>
      </c>
    </row>
    <row r="4044" spans="1:5">
      <c r="A4044" s="193" t="s">
        <v>28873</v>
      </c>
      <c r="B4044" s="198" t="s">
        <v>5558</v>
      </c>
      <c r="C4044" s="198">
        <v>45013</v>
      </c>
      <c r="D4044" t="s">
        <v>38515</v>
      </c>
      <c r="E4044">
        <v>4.57</v>
      </c>
    </row>
    <row r="4045" spans="1:5">
      <c r="A4045" s="193" t="s">
        <v>28876</v>
      </c>
      <c r="B4045" s="198" t="s">
        <v>5554</v>
      </c>
      <c r="C4045" s="198">
        <v>45013</v>
      </c>
      <c r="D4045" t="s">
        <v>38515</v>
      </c>
      <c r="E4045">
        <v>0.17</v>
      </c>
    </row>
    <row r="4046" spans="1:5">
      <c r="A4046" s="193" t="s">
        <v>28880</v>
      </c>
      <c r="B4046" s="198" t="s">
        <v>5552</v>
      </c>
      <c r="C4046" s="198">
        <v>45013</v>
      </c>
      <c r="D4046" t="s">
        <v>38515</v>
      </c>
      <c r="E4046">
        <v>11.83</v>
      </c>
    </row>
    <row r="4047" spans="1:5">
      <c r="A4047" s="193" t="s">
        <v>28875</v>
      </c>
      <c r="B4047" s="198" t="s">
        <v>5551</v>
      </c>
      <c r="C4047" s="198">
        <v>45013</v>
      </c>
      <c r="D4047" t="s">
        <v>38515</v>
      </c>
      <c r="E4047">
        <v>15.96</v>
      </c>
    </row>
    <row r="4048" spans="1:5">
      <c r="A4048" s="193" t="s">
        <v>29336</v>
      </c>
      <c r="B4048" s="198" t="s">
        <v>5570</v>
      </c>
      <c r="C4048" s="198">
        <v>45013</v>
      </c>
      <c r="D4048" t="s">
        <v>38515</v>
      </c>
      <c r="E4048">
        <v>3.99</v>
      </c>
    </row>
    <row r="4049" spans="1:5">
      <c r="A4049" s="193" t="s">
        <v>28877</v>
      </c>
      <c r="B4049" s="198" t="s">
        <v>5559</v>
      </c>
      <c r="C4049" s="198">
        <v>45013</v>
      </c>
      <c r="D4049" t="s">
        <v>38515</v>
      </c>
      <c r="E4049">
        <v>13.22</v>
      </c>
    </row>
    <row r="4050" spans="1:5">
      <c r="A4050" s="193" t="s">
        <v>11673</v>
      </c>
      <c r="B4050" s="198" t="s">
        <v>5571</v>
      </c>
      <c r="C4050" s="198">
        <v>45013</v>
      </c>
      <c r="D4050" t="s">
        <v>38515</v>
      </c>
      <c r="E4050">
        <v>7.13</v>
      </c>
    </row>
    <row r="4051" spans="1:5">
      <c r="A4051" s="193" t="s">
        <v>28879</v>
      </c>
      <c r="B4051" s="198" t="s">
        <v>5560</v>
      </c>
      <c r="C4051" s="198">
        <v>45013</v>
      </c>
      <c r="D4051" t="s">
        <v>38515</v>
      </c>
      <c r="E4051">
        <v>14.02</v>
      </c>
    </row>
    <row r="4052" spans="1:5">
      <c r="A4052" s="193" t="s">
        <v>28129</v>
      </c>
      <c r="B4052" s="198" t="s">
        <v>5424</v>
      </c>
      <c r="C4052" s="198">
        <v>45013</v>
      </c>
      <c r="D4052" t="s">
        <v>38359</v>
      </c>
      <c r="E4052">
        <v>36.86</v>
      </c>
    </row>
    <row r="4053" spans="1:5">
      <c r="A4053" s="193" t="s">
        <v>28878</v>
      </c>
      <c r="B4053" s="198" t="s">
        <v>5594</v>
      </c>
      <c r="C4053" s="198">
        <v>45013</v>
      </c>
      <c r="D4053" t="s">
        <v>38515</v>
      </c>
      <c r="E4053">
        <v>3750</v>
      </c>
    </row>
    <row r="4054" spans="1:5">
      <c r="A4054" s="193" t="s">
        <v>28874</v>
      </c>
      <c r="B4054" s="198" t="s">
        <v>5528</v>
      </c>
      <c r="C4054" s="198">
        <v>45013</v>
      </c>
      <c r="D4054" t="s">
        <v>38515</v>
      </c>
      <c r="E4054">
        <v>11.85</v>
      </c>
    </row>
    <row r="4055" spans="1:5">
      <c r="A4055" s="193" t="s">
        <v>29342</v>
      </c>
      <c r="B4055" s="198" t="s">
        <v>11161</v>
      </c>
      <c r="C4055" s="198">
        <v>45012</v>
      </c>
      <c r="D4055" t="s">
        <v>38393</v>
      </c>
      <c r="E4055">
        <v>9.09</v>
      </c>
    </row>
    <row r="4056" spans="1:5">
      <c r="A4056" s="193" t="s">
        <v>29343</v>
      </c>
      <c r="B4056" s="198" t="s">
        <v>11171</v>
      </c>
      <c r="C4056" s="198">
        <v>45012</v>
      </c>
      <c r="D4056" t="s">
        <v>38539</v>
      </c>
      <c r="E4056">
        <v>56.71</v>
      </c>
    </row>
    <row r="4057" spans="1:5">
      <c r="A4057" s="193" t="s">
        <v>29344</v>
      </c>
      <c r="B4057" s="198" t="s">
        <v>11170</v>
      </c>
      <c r="C4057" s="198">
        <v>45012</v>
      </c>
      <c r="D4057" t="s">
        <v>38393</v>
      </c>
      <c r="E4057">
        <v>45</v>
      </c>
    </row>
    <row r="4058" spans="1:5">
      <c r="A4058" s="193" t="s">
        <v>29345</v>
      </c>
      <c r="B4058" s="198" t="s">
        <v>11169</v>
      </c>
      <c r="C4058" s="198">
        <v>45012</v>
      </c>
      <c r="D4058" t="s">
        <v>38393</v>
      </c>
      <c r="E4058">
        <v>6.95</v>
      </c>
    </row>
    <row r="4059" spans="1:5">
      <c r="A4059" s="193" t="s">
        <v>29346</v>
      </c>
      <c r="B4059" s="198" t="s">
        <v>11168</v>
      </c>
      <c r="C4059" s="198">
        <v>45012</v>
      </c>
      <c r="D4059" t="s">
        <v>38393</v>
      </c>
      <c r="E4059">
        <v>8.84</v>
      </c>
    </row>
    <row r="4060" spans="1:5">
      <c r="A4060" s="193" t="s">
        <v>29347</v>
      </c>
      <c r="B4060" s="198" t="s">
        <v>11167</v>
      </c>
      <c r="C4060" s="198">
        <v>45012</v>
      </c>
      <c r="D4060" t="s">
        <v>38393</v>
      </c>
      <c r="E4060">
        <v>21.8</v>
      </c>
    </row>
    <row r="4061" spans="1:5">
      <c r="A4061" s="193" t="s">
        <v>29348</v>
      </c>
      <c r="B4061" s="198" t="s">
        <v>27536</v>
      </c>
      <c r="C4061" s="198">
        <v>45012</v>
      </c>
      <c r="D4061" t="s">
        <v>38393</v>
      </c>
      <c r="E4061">
        <v>33.96</v>
      </c>
    </row>
    <row r="4062" spans="1:5">
      <c r="A4062" s="193" t="s">
        <v>29349</v>
      </c>
      <c r="B4062" s="198" t="s">
        <v>11166</v>
      </c>
      <c r="C4062" s="198">
        <v>45012</v>
      </c>
      <c r="D4062" t="s">
        <v>38393</v>
      </c>
      <c r="E4062">
        <v>15.59</v>
      </c>
    </row>
    <row r="4063" spans="1:5">
      <c r="A4063" s="193" t="s">
        <v>29355</v>
      </c>
      <c r="B4063" s="198" t="s">
        <v>11165</v>
      </c>
      <c r="C4063" s="198">
        <v>45012</v>
      </c>
      <c r="D4063" t="s">
        <v>38393</v>
      </c>
      <c r="E4063">
        <v>7.99</v>
      </c>
    </row>
    <row r="4064" spans="1:5">
      <c r="A4064" s="193" t="s">
        <v>29341</v>
      </c>
      <c r="B4064" s="198" t="s">
        <v>11164</v>
      </c>
      <c r="C4064" s="198">
        <v>45012</v>
      </c>
      <c r="D4064" t="s">
        <v>38393</v>
      </c>
      <c r="E4064">
        <v>10.5</v>
      </c>
    </row>
    <row r="4065" spans="1:5">
      <c r="A4065" s="193" t="s">
        <v>29350</v>
      </c>
      <c r="B4065" s="198" t="s">
        <v>11162</v>
      </c>
      <c r="C4065" s="198">
        <v>45012</v>
      </c>
      <c r="D4065" t="s">
        <v>38393</v>
      </c>
      <c r="E4065">
        <v>40</v>
      </c>
    </row>
    <row r="4066" spans="1:5">
      <c r="A4066" s="193" t="s">
        <v>29019</v>
      </c>
      <c r="B4066" s="198" t="s">
        <v>27502</v>
      </c>
      <c r="C4066" s="198">
        <v>45012</v>
      </c>
      <c r="D4066" t="s">
        <v>38393</v>
      </c>
      <c r="E4066">
        <v>32.9</v>
      </c>
    </row>
    <row r="4067" spans="1:5">
      <c r="A4067" s="193" t="s">
        <v>29353</v>
      </c>
      <c r="B4067" s="198" t="s">
        <v>11160</v>
      </c>
      <c r="C4067" s="198">
        <v>45012</v>
      </c>
      <c r="D4067" t="s">
        <v>38393</v>
      </c>
      <c r="E4067">
        <v>22.04</v>
      </c>
    </row>
    <row r="4068" spans="1:5">
      <c r="A4068" s="193" t="s">
        <v>27988</v>
      </c>
      <c r="B4068" s="198" t="s">
        <v>11159</v>
      </c>
      <c r="C4068" s="198">
        <v>45012</v>
      </c>
      <c r="D4068" t="s">
        <v>38393</v>
      </c>
      <c r="E4068">
        <v>20.059999999999999</v>
      </c>
    </row>
    <row r="4069" spans="1:5">
      <c r="A4069" s="193" t="s">
        <v>29354</v>
      </c>
      <c r="B4069" s="198" t="s">
        <v>11158</v>
      </c>
      <c r="C4069" s="198">
        <v>45012</v>
      </c>
      <c r="D4069" t="s">
        <v>38393</v>
      </c>
      <c r="E4069">
        <v>10.37</v>
      </c>
    </row>
    <row r="4070" spans="1:5">
      <c r="A4070" s="193" t="s">
        <v>29025</v>
      </c>
      <c r="B4070" s="198" t="s">
        <v>11157</v>
      </c>
      <c r="C4070" s="198">
        <v>45012</v>
      </c>
      <c r="D4070" t="s">
        <v>38393</v>
      </c>
      <c r="E4070">
        <v>5.32</v>
      </c>
    </row>
    <row r="4071" spans="1:5">
      <c r="A4071" s="193" t="s">
        <v>29030</v>
      </c>
      <c r="B4071" s="198" t="s">
        <v>11156</v>
      </c>
      <c r="C4071" s="198">
        <v>45012</v>
      </c>
      <c r="D4071" t="s">
        <v>38393</v>
      </c>
      <c r="E4071">
        <v>5.4</v>
      </c>
    </row>
    <row r="4072" spans="1:5">
      <c r="A4072" s="193" t="s">
        <v>29022</v>
      </c>
      <c r="B4072" s="198" t="s">
        <v>27503</v>
      </c>
      <c r="C4072" s="198">
        <v>45012</v>
      </c>
      <c r="D4072" t="s">
        <v>38393</v>
      </c>
      <c r="E4072">
        <v>22.23</v>
      </c>
    </row>
    <row r="4073" spans="1:5">
      <c r="A4073" s="193" t="s">
        <v>29352</v>
      </c>
      <c r="B4073" s="198" t="s">
        <v>11153</v>
      </c>
      <c r="C4073" s="198">
        <v>45012</v>
      </c>
      <c r="D4073" t="s">
        <v>38539</v>
      </c>
      <c r="E4073">
        <v>5.53</v>
      </c>
    </row>
    <row r="4074" spans="1:5">
      <c r="A4074" s="193" t="s">
        <v>29021</v>
      </c>
      <c r="B4074" s="198" t="s">
        <v>11155</v>
      </c>
      <c r="C4074" s="198">
        <v>45012</v>
      </c>
      <c r="D4074" t="s">
        <v>38393</v>
      </c>
      <c r="E4074">
        <v>2.38</v>
      </c>
    </row>
    <row r="4075" spans="1:5">
      <c r="A4075" s="193" t="s">
        <v>28017</v>
      </c>
      <c r="B4075" s="198" t="s">
        <v>11002</v>
      </c>
      <c r="C4075" s="198">
        <v>45012</v>
      </c>
      <c r="D4075" t="s">
        <v>38405</v>
      </c>
      <c r="E4075">
        <v>0.77</v>
      </c>
    </row>
    <row r="4076" spans="1:5">
      <c r="A4076" s="193" t="s">
        <v>29351</v>
      </c>
      <c r="B4076" s="198" t="s">
        <v>11163</v>
      </c>
      <c r="C4076" s="198">
        <v>45012</v>
      </c>
      <c r="D4076" t="s">
        <v>38393</v>
      </c>
      <c r="E4076">
        <v>23.4</v>
      </c>
    </row>
    <row r="4077" spans="1:5">
      <c r="A4077" s="193" t="s">
        <v>29340</v>
      </c>
      <c r="B4077" s="198" t="s">
        <v>6594</v>
      </c>
      <c r="C4077" s="198">
        <v>45012</v>
      </c>
      <c r="D4077" t="s">
        <v>38393</v>
      </c>
      <c r="E4077">
        <v>0.37</v>
      </c>
    </row>
    <row r="4078" spans="1:5">
      <c r="A4078" s="193" t="s">
        <v>29339</v>
      </c>
      <c r="B4078" s="198" t="s">
        <v>6588</v>
      </c>
      <c r="C4078" s="198">
        <v>45012</v>
      </c>
      <c r="D4078" t="s">
        <v>38393</v>
      </c>
      <c r="E4078">
        <v>6.17</v>
      </c>
    </row>
    <row r="4079" spans="1:5">
      <c r="A4079" s="193" t="s">
        <v>29216</v>
      </c>
      <c r="B4079" s="198" t="s">
        <v>6392</v>
      </c>
      <c r="C4079" s="198">
        <v>45012</v>
      </c>
      <c r="D4079" t="s">
        <v>38539</v>
      </c>
      <c r="E4079">
        <v>0.83</v>
      </c>
    </row>
    <row r="4080" spans="1:5">
      <c r="A4080" s="193" t="s">
        <v>28147</v>
      </c>
      <c r="B4080" s="198" t="s">
        <v>5763</v>
      </c>
      <c r="C4080" s="198">
        <v>45012</v>
      </c>
      <c r="D4080" t="s">
        <v>38539</v>
      </c>
      <c r="E4080">
        <v>9.0399999999999991</v>
      </c>
    </row>
    <row r="4081" spans="1:5">
      <c r="A4081" s="193" t="s">
        <v>28987</v>
      </c>
      <c r="B4081" s="198" t="s">
        <v>11148</v>
      </c>
      <c r="C4081" s="198">
        <v>45009</v>
      </c>
      <c r="D4081" t="s">
        <v>38422</v>
      </c>
      <c r="E4081">
        <v>8.32</v>
      </c>
    </row>
    <row r="4082" spans="1:5">
      <c r="A4082" s="193" t="s">
        <v>29357</v>
      </c>
      <c r="B4082" s="198" t="s">
        <v>11147</v>
      </c>
      <c r="C4082" s="198">
        <v>45009</v>
      </c>
      <c r="D4082" t="s">
        <v>38422</v>
      </c>
      <c r="E4082">
        <v>4.57</v>
      </c>
    </row>
    <row r="4083" spans="1:5">
      <c r="A4083" s="193" t="s">
        <v>28554</v>
      </c>
      <c r="B4083" s="198" t="s">
        <v>27466</v>
      </c>
      <c r="C4083" s="198">
        <v>45009</v>
      </c>
      <c r="D4083" t="s">
        <v>38422</v>
      </c>
      <c r="E4083">
        <v>10.5</v>
      </c>
    </row>
    <row r="4084" spans="1:5">
      <c r="A4084" s="193" t="s">
        <v>29356</v>
      </c>
      <c r="B4084" s="198" t="s">
        <v>10636</v>
      </c>
      <c r="C4084" s="198">
        <v>45009</v>
      </c>
      <c r="D4084" t="s">
        <v>38422</v>
      </c>
      <c r="E4084">
        <v>245</v>
      </c>
    </row>
    <row r="4085" spans="1:5">
      <c r="A4085" s="193" t="s">
        <v>28747</v>
      </c>
      <c r="B4085" s="198" t="s">
        <v>4981</v>
      </c>
      <c r="C4085" s="198">
        <v>45009</v>
      </c>
      <c r="D4085" t="s">
        <v>38368</v>
      </c>
      <c r="E4085">
        <v>49.6</v>
      </c>
    </row>
    <row r="4086" spans="1:5">
      <c r="A4086" s="193" t="s">
        <v>27804</v>
      </c>
      <c r="B4086" s="198" t="s">
        <v>5036</v>
      </c>
      <c r="C4086" s="198">
        <v>45009</v>
      </c>
      <c r="D4086" t="s">
        <v>38368</v>
      </c>
      <c r="E4086">
        <v>69.91</v>
      </c>
    </row>
    <row r="4087" spans="1:5">
      <c r="A4087" s="193" t="s">
        <v>27811</v>
      </c>
      <c r="B4087" s="198" t="s">
        <v>5044</v>
      </c>
      <c r="C4087" s="198">
        <v>45009</v>
      </c>
      <c r="D4087" t="s">
        <v>38368</v>
      </c>
      <c r="E4087">
        <v>7.73</v>
      </c>
    </row>
    <row r="4088" spans="1:5">
      <c r="A4088" s="193" t="s">
        <v>27809</v>
      </c>
      <c r="B4088" s="198" t="s">
        <v>5046</v>
      </c>
      <c r="C4088" s="198">
        <v>45009</v>
      </c>
      <c r="D4088" t="s">
        <v>38368</v>
      </c>
      <c r="E4088">
        <v>34.020000000000003</v>
      </c>
    </row>
    <row r="4089" spans="1:5">
      <c r="A4089" s="193" t="s">
        <v>28079</v>
      </c>
      <c r="B4089" s="198" t="s">
        <v>5055</v>
      </c>
      <c r="C4089" s="198">
        <v>45009</v>
      </c>
      <c r="D4089" t="s">
        <v>38497</v>
      </c>
      <c r="E4089">
        <v>8.1999999999999993</v>
      </c>
    </row>
    <row r="4090" spans="1:5">
      <c r="A4090" s="193" t="s">
        <v>15601</v>
      </c>
      <c r="B4090" s="198" t="s">
        <v>5047</v>
      </c>
      <c r="C4090" s="198">
        <v>45009</v>
      </c>
      <c r="D4090" t="s">
        <v>38368</v>
      </c>
      <c r="E4090">
        <v>221.31</v>
      </c>
    </row>
    <row r="4091" spans="1:5">
      <c r="A4091" s="193" t="s">
        <v>29362</v>
      </c>
      <c r="B4091" s="198" t="s">
        <v>11133</v>
      </c>
      <c r="C4091" s="198">
        <v>45008</v>
      </c>
      <c r="D4091" t="s">
        <v>38394</v>
      </c>
      <c r="E4091">
        <v>1.28</v>
      </c>
    </row>
    <row r="4092" spans="1:5">
      <c r="A4092" s="193" t="s">
        <v>27980</v>
      </c>
      <c r="B4092" s="198" t="s">
        <v>8914</v>
      </c>
      <c r="C4092" s="198">
        <v>45008</v>
      </c>
      <c r="D4092" t="s">
        <v>38394</v>
      </c>
      <c r="E4092">
        <v>42</v>
      </c>
    </row>
    <row r="4093" spans="1:5">
      <c r="A4093" s="193" t="s">
        <v>29036</v>
      </c>
      <c r="B4093" s="198" t="s">
        <v>27508</v>
      </c>
      <c r="C4093" s="198">
        <v>45008</v>
      </c>
      <c r="D4093" t="s">
        <v>38394</v>
      </c>
      <c r="E4093">
        <v>33.6</v>
      </c>
    </row>
    <row r="4094" spans="1:5">
      <c r="A4094" s="193" t="s">
        <v>27986</v>
      </c>
      <c r="B4094" s="198" t="s">
        <v>8264</v>
      </c>
      <c r="C4094" s="198">
        <v>45008</v>
      </c>
      <c r="D4094" t="s">
        <v>38394</v>
      </c>
      <c r="E4094">
        <v>3.03</v>
      </c>
    </row>
    <row r="4095" spans="1:5">
      <c r="A4095" s="193" t="s">
        <v>29358</v>
      </c>
      <c r="B4095" s="198" t="s">
        <v>10546</v>
      </c>
      <c r="C4095" s="198">
        <v>45008</v>
      </c>
      <c r="D4095" t="s">
        <v>38394</v>
      </c>
      <c r="E4095">
        <v>11.4</v>
      </c>
    </row>
    <row r="4096" spans="1:5">
      <c r="A4096" s="193" t="s">
        <v>28820</v>
      </c>
      <c r="B4096" s="198" t="s">
        <v>9204</v>
      </c>
      <c r="C4096" s="198">
        <v>45008</v>
      </c>
      <c r="D4096" t="s">
        <v>38394</v>
      </c>
      <c r="E4096">
        <v>5.07</v>
      </c>
    </row>
    <row r="4097" spans="1:5">
      <c r="A4097" s="193" t="s">
        <v>29364</v>
      </c>
      <c r="B4097" s="198" t="s">
        <v>11135</v>
      </c>
      <c r="C4097" s="198">
        <v>45008</v>
      </c>
      <c r="D4097" t="s">
        <v>38394</v>
      </c>
      <c r="E4097">
        <v>4.6500000000000004</v>
      </c>
    </row>
    <row r="4098" spans="1:5">
      <c r="A4098" s="193" t="s">
        <v>29359</v>
      </c>
      <c r="B4098" s="198" t="s">
        <v>8919</v>
      </c>
      <c r="C4098" s="198">
        <v>45008</v>
      </c>
      <c r="D4098" t="s">
        <v>38394</v>
      </c>
      <c r="E4098">
        <v>10.85</v>
      </c>
    </row>
    <row r="4099" spans="1:5">
      <c r="A4099" s="193" t="s">
        <v>29361</v>
      </c>
      <c r="B4099" s="198" t="s">
        <v>11134</v>
      </c>
      <c r="C4099" s="198">
        <v>45008</v>
      </c>
      <c r="D4099" t="s">
        <v>38394</v>
      </c>
      <c r="E4099">
        <v>32.71</v>
      </c>
    </row>
    <row r="4100" spans="1:5">
      <c r="A4100" s="193" t="s">
        <v>29363</v>
      </c>
      <c r="B4100" s="198" t="s">
        <v>11132</v>
      </c>
      <c r="C4100" s="198">
        <v>45008</v>
      </c>
      <c r="D4100" t="s">
        <v>38394</v>
      </c>
      <c r="E4100">
        <v>0.86</v>
      </c>
    </row>
    <row r="4101" spans="1:5">
      <c r="A4101" s="193" t="s">
        <v>29360</v>
      </c>
      <c r="B4101" s="198" t="s">
        <v>8541</v>
      </c>
      <c r="C4101" s="198">
        <v>45008</v>
      </c>
      <c r="D4101" t="s">
        <v>38387</v>
      </c>
      <c r="E4101">
        <v>3.78</v>
      </c>
    </row>
    <row r="4102" spans="1:5">
      <c r="A4102" s="193" t="s">
        <v>28359</v>
      </c>
      <c r="B4102" s="198" t="s">
        <v>27456</v>
      </c>
      <c r="C4102" s="198">
        <v>45008</v>
      </c>
      <c r="D4102" t="s">
        <v>38387</v>
      </c>
      <c r="E4102">
        <v>6</v>
      </c>
    </row>
    <row r="4103" spans="1:5">
      <c r="A4103" s="193" t="s">
        <v>14170</v>
      </c>
      <c r="B4103" s="198" t="s">
        <v>27440</v>
      </c>
      <c r="C4103" s="198">
        <v>45008</v>
      </c>
      <c r="D4103" t="s">
        <v>38387</v>
      </c>
      <c r="E4103">
        <v>23.75</v>
      </c>
    </row>
    <row r="4104" spans="1:5">
      <c r="A4104" s="193" t="s">
        <v>27958</v>
      </c>
      <c r="B4104" s="198" t="s">
        <v>27441</v>
      </c>
      <c r="C4104" s="198">
        <v>45008</v>
      </c>
      <c r="D4104" t="s">
        <v>38387</v>
      </c>
      <c r="E4104">
        <v>9.08</v>
      </c>
    </row>
    <row r="4105" spans="1:5">
      <c r="A4105" s="193" t="s">
        <v>28818</v>
      </c>
      <c r="B4105" s="198" t="s">
        <v>7853</v>
      </c>
      <c r="C4105" s="198">
        <v>45008</v>
      </c>
      <c r="D4105" t="s">
        <v>38394</v>
      </c>
      <c r="E4105">
        <v>16.2</v>
      </c>
    </row>
    <row r="4106" spans="1:5">
      <c r="A4106" s="193" t="s">
        <v>27950</v>
      </c>
      <c r="B4106" s="198" t="s">
        <v>7852</v>
      </c>
      <c r="C4106" s="198">
        <v>45008</v>
      </c>
      <c r="D4106" t="s">
        <v>38394</v>
      </c>
      <c r="E4106">
        <v>6.5</v>
      </c>
    </row>
    <row r="4107" spans="1:5">
      <c r="A4107" s="193" t="s">
        <v>28357</v>
      </c>
      <c r="B4107" s="198" t="s">
        <v>27455</v>
      </c>
      <c r="C4107" s="198">
        <v>45008</v>
      </c>
      <c r="D4107" t="s">
        <v>38387</v>
      </c>
      <c r="E4107">
        <v>3.82</v>
      </c>
    </row>
    <row r="4108" spans="1:5">
      <c r="A4108" s="193" t="s">
        <v>29127</v>
      </c>
      <c r="B4108" s="198" t="s">
        <v>7821</v>
      </c>
      <c r="C4108" s="198">
        <v>45008</v>
      </c>
      <c r="D4108" t="s">
        <v>38387</v>
      </c>
      <c r="E4108">
        <v>33.61</v>
      </c>
    </row>
    <row r="4109" spans="1:5">
      <c r="A4109" s="193" t="s">
        <v>28817</v>
      </c>
      <c r="B4109" s="198" t="s">
        <v>7849</v>
      </c>
      <c r="C4109" s="198">
        <v>45008</v>
      </c>
      <c r="D4109" t="s">
        <v>38394</v>
      </c>
      <c r="E4109">
        <v>32.64</v>
      </c>
    </row>
    <row r="4110" spans="1:5">
      <c r="A4110" s="193" t="s">
        <v>27962</v>
      </c>
      <c r="B4110" s="198" t="s">
        <v>8254</v>
      </c>
      <c r="C4110" s="198">
        <v>45007</v>
      </c>
      <c r="D4110" t="s">
        <v>38395</v>
      </c>
      <c r="E4110">
        <v>20.260000000000002</v>
      </c>
    </row>
    <row r="4111" spans="1:5">
      <c r="A4111" s="193" t="s">
        <v>28411</v>
      </c>
      <c r="B4111" s="198" t="s">
        <v>11127</v>
      </c>
      <c r="C4111" s="198">
        <v>45007</v>
      </c>
      <c r="D4111" t="s">
        <v>38453</v>
      </c>
      <c r="E4111">
        <v>34.9</v>
      </c>
    </row>
    <row r="4112" spans="1:5">
      <c r="A4112" s="193" t="s">
        <v>28405</v>
      </c>
      <c r="B4112" s="198" t="s">
        <v>11128</v>
      </c>
      <c r="C4112" s="198">
        <v>45007</v>
      </c>
      <c r="D4112" t="s">
        <v>38453</v>
      </c>
      <c r="E4112">
        <v>0.19</v>
      </c>
    </row>
    <row r="4113" spans="1:5">
      <c r="A4113" s="193" t="s">
        <v>27943</v>
      </c>
      <c r="B4113" s="198" t="s">
        <v>7024</v>
      </c>
      <c r="C4113" s="198">
        <v>45007</v>
      </c>
      <c r="D4113" t="s">
        <v>38396</v>
      </c>
      <c r="E4113">
        <v>23.93</v>
      </c>
    </row>
    <row r="4114" spans="1:5">
      <c r="A4114" s="193" t="s">
        <v>28414</v>
      </c>
      <c r="B4114" s="198" t="s">
        <v>5771</v>
      </c>
      <c r="C4114" s="198">
        <v>45007</v>
      </c>
      <c r="D4114" t="s">
        <v>38388</v>
      </c>
      <c r="E4114">
        <v>12.62</v>
      </c>
    </row>
    <row r="4115" spans="1:5">
      <c r="A4115" s="193" t="s">
        <v>27790</v>
      </c>
      <c r="B4115" s="198" t="s">
        <v>5032</v>
      </c>
      <c r="C4115" s="198">
        <v>45007</v>
      </c>
      <c r="D4115" t="s">
        <v>38359</v>
      </c>
      <c r="E4115">
        <v>6.46</v>
      </c>
    </row>
    <row r="4116" spans="1:5">
      <c r="A4116" s="193" t="s">
        <v>29365</v>
      </c>
      <c r="B4116" s="198" t="s">
        <v>6719</v>
      </c>
      <c r="C4116" s="198">
        <v>45007</v>
      </c>
      <c r="D4116" t="s">
        <v>38395</v>
      </c>
      <c r="E4116">
        <v>34.43</v>
      </c>
    </row>
    <row r="4117" spans="1:5">
      <c r="A4117" s="193" t="s">
        <v>28129</v>
      </c>
      <c r="B4117" s="198" t="s">
        <v>5424</v>
      </c>
      <c r="C4117" s="198">
        <v>45007</v>
      </c>
      <c r="D4117" t="s">
        <v>38566</v>
      </c>
      <c r="E4117">
        <v>3.56</v>
      </c>
    </row>
    <row r="4118" spans="1:5">
      <c r="A4118" s="193" t="s">
        <v>27955</v>
      </c>
      <c r="B4118" s="198" t="s">
        <v>6729</v>
      </c>
      <c r="C4118" s="198">
        <v>45007</v>
      </c>
      <c r="D4118" t="s">
        <v>38396</v>
      </c>
      <c r="E4118">
        <v>34.9</v>
      </c>
    </row>
    <row r="4119" spans="1:5">
      <c r="A4119" s="193" t="s">
        <v>27932</v>
      </c>
      <c r="B4119" s="198" t="s">
        <v>5028</v>
      </c>
      <c r="C4119" s="198">
        <v>45007</v>
      </c>
      <c r="D4119" t="s">
        <v>38359</v>
      </c>
      <c r="E4119">
        <v>11.5</v>
      </c>
    </row>
    <row r="4120" spans="1:5">
      <c r="A4120" s="193" t="s">
        <v>28129</v>
      </c>
      <c r="B4120" s="198" t="s">
        <v>5424</v>
      </c>
      <c r="C4120" s="198">
        <v>45007</v>
      </c>
      <c r="D4120" t="s">
        <v>38359</v>
      </c>
      <c r="E4120">
        <v>62.7</v>
      </c>
    </row>
    <row r="4121" spans="1:5">
      <c r="A4121" s="193" t="s">
        <v>28864</v>
      </c>
      <c r="B4121" s="198" t="s">
        <v>5423</v>
      </c>
      <c r="C4121" s="198">
        <v>45007</v>
      </c>
      <c r="D4121" t="s">
        <v>38566</v>
      </c>
      <c r="E4121">
        <v>2.38</v>
      </c>
    </row>
    <row r="4122" spans="1:5">
      <c r="A4122" s="193" t="s">
        <v>26652</v>
      </c>
      <c r="B4122" s="198" t="s">
        <v>5006</v>
      </c>
      <c r="C4122" s="198">
        <v>45007</v>
      </c>
      <c r="D4122" t="s">
        <v>38359</v>
      </c>
      <c r="E4122">
        <v>37.39</v>
      </c>
    </row>
    <row r="4123" spans="1:5">
      <c r="A4123" s="193" t="s">
        <v>29367</v>
      </c>
      <c r="B4123" s="198" t="s">
        <v>11137</v>
      </c>
      <c r="C4123" s="198">
        <v>45006</v>
      </c>
      <c r="D4123" t="s">
        <v>38398</v>
      </c>
      <c r="E4123">
        <v>0.75</v>
      </c>
    </row>
    <row r="4124" spans="1:5">
      <c r="A4124" s="193" t="s">
        <v>28579</v>
      </c>
      <c r="B4124" s="198" t="s">
        <v>11114</v>
      </c>
      <c r="C4124" s="198">
        <v>45006</v>
      </c>
      <c r="D4124" t="s">
        <v>38372</v>
      </c>
      <c r="E4124">
        <v>32.92</v>
      </c>
    </row>
    <row r="4125" spans="1:5">
      <c r="A4125" s="193" t="s">
        <v>28007</v>
      </c>
      <c r="B4125" s="198" t="s">
        <v>10776</v>
      </c>
      <c r="C4125" s="198">
        <v>45006</v>
      </c>
      <c r="D4125" t="s">
        <v>38398</v>
      </c>
      <c r="E4125">
        <v>17.2</v>
      </c>
    </row>
    <row r="4126" spans="1:5">
      <c r="A4126" s="193" t="s">
        <v>29368</v>
      </c>
      <c r="B4126" s="198" t="s">
        <v>11138</v>
      </c>
      <c r="C4126" s="198">
        <v>45006</v>
      </c>
      <c r="D4126" t="s">
        <v>38398</v>
      </c>
      <c r="E4126">
        <v>38.5</v>
      </c>
    </row>
    <row r="4127" spans="1:5">
      <c r="A4127" s="193" t="s">
        <v>29369</v>
      </c>
      <c r="B4127" s="198" t="s">
        <v>11139</v>
      </c>
      <c r="C4127" s="198">
        <v>45006</v>
      </c>
      <c r="D4127" t="s">
        <v>38398</v>
      </c>
      <c r="E4127">
        <v>8.9499999999999993</v>
      </c>
    </row>
    <row r="4128" spans="1:5">
      <c r="A4128" s="193" t="s">
        <v>29366</v>
      </c>
      <c r="B4128" s="198" t="s">
        <v>11136</v>
      </c>
      <c r="C4128" s="198">
        <v>45006</v>
      </c>
      <c r="D4128" t="s">
        <v>38398</v>
      </c>
      <c r="E4128">
        <v>9.3800000000000008</v>
      </c>
    </row>
    <row r="4129" spans="1:5">
      <c r="A4129" s="193" t="s">
        <v>28090</v>
      </c>
      <c r="B4129" s="198" t="s">
        <v>8897</v>
      </c>
      <c r="C4129" s="198">
        <v>45006</v>
      </c>
      <c r="D4129" t="s">
        <v>38397</v>
      </c>
      <c r="E4129">
        <v>0.73</v>
      </c>
    </row>
    <row r="4130" spans="1:5">
      <c r="A4130" s="193" t="s">
        <v>28939</v>
      </c>
      <c r="B4130" s="198" t="s">
        <v>10972</v>
      </c>
      <c r="C4130" s="198">
        <v>45006</v>
      </c>
      <c r="D4130" t="s">
        <v>38398</v>
      </c>
      <c r="E4130">
        <v>8.4</v>
      </c>
    </row>
    <row r="4131" spans="1:5">
      <c r="A4131" s="193" t="s">
        <v>27815</v>
      </c>
      <c r="B4131" s="198" t="s">
        <v>8283</v>
      </c>
      <c r="C4131" s="198">
        <v>45006</v>
      </c>
      <c r="D4131" t="s">
        <v>38372</v>
      </c>
      <c r="E4131">
        <v>27.04</v>
      </c>
    </row>
    <row r="4132" spans="1:5">
      <c r="A4132" s="193" t="s">
        <v>28089</v>
      </c>
      <c r="B4132" s="198" t="s">
        <v>8898</v>
      </c>
      <c r="C4132" s="198">
        <v>45006</v>
      </c>
      <c r="D4132" t="s">
        <v>38397</v>
      </c>
      <c r="E4132">
        <v>40</v>
      </c>
    </row>
    <row r="4133" spans="1:5">
      <c r="A4133" s="193" t="s">
        <v>28939</v>
      </c>
      <c r="B4133" s="198" t="s">
        <v>10972</v>
      </c>
      <c r="C4133" s="198">
        <v>45006</v>
      </c>
      <c r="D4133" t="s">
        <v>38398</v>
      </c>
      <c r="E4133">
        <v>8.11</v>
      </c>
    </row>
    <row r="4134" spans="1:5">
      <c r="A4134" s="193" t="s">
        <v>28945</v>
      </c>
      <c r="B4134" s="198" t="s">
        <v>11140</v>
      </c>
      <c r="C4134" s="198">
        <v>45006</v>
      </c>
      <c r="D4134" t="s">
        <v>38398</v>
      </c>
      <c r="E4134">
        <v>10.97</v>
      </c>
    </row>
    <row r="4135" spans="1:5">
      <c r="A4135" s="193" t="s">
        <v>28007</v>
      </c>
      <c r="B4135" s="198" t="s">
        <v>10776</v>
      </c>
      <c r="C4135" s="198">
        <v>45006</v>
      </c>
      <c r="D4135" t="s">
        <v>38398</v>
      </c>
      <c r="E4135">
        <v>7.23</v>
      </c>
    </row>
    <row r="4136" spans="1:5">
      <c r="A4136" s="193" t="s">
        <v>27992</v>
      </c>
      <c r="B4136" s="198" t="s">
        <v>10454</v>
      </c>
      <c r="C4136" s="198">
        <v>45006</v>
      </c>
      <c r="D4136" t="s">
        <v>38398</v>
      </c>
      <c r="E4136">
        <v>86.07</v>
      </c>
    </row>
    <row r="4137" spans="1:5">
      <c r="A4137" s="193" t="s">
        <v>28106</v>
      </c>
      <c r="B4137" s="198" t="s">
        <v>10018</v>
      </c>
      <c r="C4137" s="198">
        <v>45006</v>
      </c>
      <c r="D4137" t="s">
        <v>38397</v>
      </c>
      <c r="E4137">
        <v>3950</v>
      </c>
    </row>
    <row r="4138" spans="1:5">
      <c r="A4138" s="193" t="s">
        <v>27813</v>
      </c>
      <c r="B4138" s="198" t="s">
        <v>8247</v>
      </c>
      <c r="C4138" s="198">
        <v>45006</v>
      </c>
      <c r="D4138" t="s">
        <v>38372</v>
      </c>
      <c r="E4138">
        <v>4.91</v>
      </c>
    </row>
    <row r="4139" spans="1:5">
      <c r="A4139" s="193" t="s">
        <v>29202</v>
      </c>
      <c r="B4139" s="198" t="s">
        <v>6282</v>
      </c>
      <c r="C4139" s="198">
        <v>45006</v>
      </c>
      <c r="D4139" t="s">
        <v>38398</v>
      </c>
      <c r="E4139">
        <v>18.25</v>
      </c>
    </row>
    <row r="4140" spans="1:5">
      <c r="A4140" s="193" t="s">
        <v>29317</v>
      </c>
      <c r="B4140" s="198" t="s">
        <v>7250</v>
      </c>
      <c r="C4140" s="198">
        <v>45006</v>
      </c>
      <c r="D4140" t="s">
        <v>38397</v>
      </c>
      <c r="E4140">
        <v>10.45</v>
      </c>
    </row>
    <row r="4141" spans="1:5">
      <c r="A4141" s="193" t="s">
        <v>29069</v>
      </c>
      <c r="B4141" s="198" t="s">
        <v>6845</v>
      </c>
      <c r="C4141" s="198">
        <v>45006</v>
      </c>
      <c r="D4141" t="s">
        <v>38397</v>
      </c>
      <c r="E4141">
        <v>0.38</v>
      </c>
    </row>
    <row r="4142" spans="1:5">
      <c r="A4142" s="193" t="s">
        <v>27994</v>
      </c>
      <c r="B4142" s="198" t="s">
        <v>18200</v>
      </c>
      <c r="C4142" s="198">
        <v>45006</v>
      </c>
      <c r="D4142" t="s">
        <v>38398</v>
      </c>
      <c r="E4142">
        <v>7.61</v>
      </c>
    </row>
    <row r="4143" spans="1:5">
      <c r="A4143" s="193" t="s">
        <v>28092</v>
      </c>
      <c r="B4143" s="198" t="s">
        <v>6841</v>
      </c>
      <c r="C4143" s="198">
        <v>45006</v>
      </c>
      <c r="D4143" t="s">
        <v>38397</v>
      </c>
      <c r="E4143">
        <v>0</v>
      </c>
    </row>
    <row r="4144" spans="1:5">
      <c r="A4144" s="193" t="s">
        <v>28096</v>
      </c>
      <c r="B4144" s="198" t="s">
        <v>6842</v>
      </c>
      <c r="C4144" s="198">
        <v>45006</v>
      </c>
      <c r="D4144" t="s">
        <v>38397</v>
      </c>
      <c r="E4144">
        <v>33.5</v>
      </c>
    </row>
    <row r="4145" spans="1:5">
      <c r="A4145" s="193" t="s">
        <v>28098</v>
      </c>
      <c r="B4145" s="198" t="s">
        <v>6843</v>
      </c>
      <c r="C4145" s="198">
        <v>45006</v>
      </c>
      <c r="D4145" t="s">
        <v>38397</v>
      </c>
      <c r="E4145">
        <v>36.07</v>
      </c>
    </row>
    <row r="4146" spans="1:5">
      <c r="A4146" s="193" t="s">
        <v>28195</v>
      </c>
      <c r="B4146" s="198" t="s">
        <v>8308</v>
      </c>
      <c r="C4146" s="198">
        <v>45005</v>
      </c>
      <c r="D4146" t="s">
        <v>38427</v>
      </c>
      <c r="E4146">
        <v>29.61</v>
      </c>
    </row>
    <row r="4147" spans="1:5">
      <c r="A4147" s="193" t="s">
        <v>28196</v>
      </c>
      <c r="B4147" s="198" t="s">
        <v>8424</v>
      </c>
      <c r="C4147" s="198">
        <v>45005</v>
      </c>
      <c r="D4147" t="s">
        <v>38427</v>
      </c>
      <c r="E4147">
        <v>30.84</v>
      </c>
    </row>
    <row r="4148" spans="1:5">
      <c r="A4148" s="193" t="s">
        <v>28083</v>
      </c>
      <c r="B4148" s="198" t="s">
        <v>5918</v>
      </c>
      <c r="C4148" s="198">
        <v>45005</v>
      </c>
      <c r="D4148" t="s">
        <v>38399</v>
      </c>
      <c r="E4148">
        <v>7.17</v>
      </c>
    </row>
    <row r="4149" spans="1:5">
      <c r="A4149" s="193" t="s">
        <v>29370</v>
      </c>
      <c r="B4149" s="198" t="s">
        <v>9169</v>
      </c>
      <c r="C4149" s="198">
        <v>45002</v>
      </c>
      <c r="D4149" t="s">
        <v>38369</v>
      </c>
      <c r="E4149">
        <v>17.579999999999998</v>
      </c>
    </row>
    <row r="4150" spans="1:5">
      <c r="A4150" s="193" t="s">
        <v>28153</v>
      </c>
      <c r="B4150" s="198" t="s">
        <v>9769</v>
      </c>
      <c r="C4150" s="198">
        <v>45002</v>
      </c>
      <c r="D4150" t="s">
        <v>38425</v>
      </c>
      <c r="E4150">
        <v>8.08</v>
      </c>
    </row>
    <row r="4151" spans="1:5">
      <c r="A4151" s="193" t="s">
        <v>28314</v>
      </c>
      <c r="B4151" s="198" t="s">
        <v>8398</v>
      </c>
      <c r="C4151" s="198">
        <v>45002</v>
      </c>
      <c r="D4151" t="s">
        <v>38369</v>
      </c>
      <c r="E4151">
        <v>21</v>
      </c>
    </row>
    <row r="4152" spans="1:5">
      <c r="A4152" s="193" t="s">
        <v>28893</v>
      </c>
      <c r="B4152" s="198" t="s">
        <v>10498</v>
      </c>
      <c r="C4152" s="198">
        <v>45002</v>
      </c>
      <c r="D4152" t="s">
        <v>38369</v>
      </c>
      <c r="E4152">
        <v>9.36</v>
      </c>
    </row>
    <row r="4153" spans="1:5">
      <c r="A4153" s="193" t="s">
        <v>28592</v>
      </c>
      <c r="B4153" s="198" t="s">
        <v>10150</v>
      </c>
      <c r="C4153" s="198">
        <v>45002</v>
      </c>
      <c r="D4153" t="s">
        <v>38369</v>
      </c>
      <c r="E4153">
        <v>21.57</v>
      </c>
    </row>
    <row r="4154" spans="1:5">
      <c r="A4154" s="193" t="s">
        <v>29371</v>
      </c>
      <c r="B4154" s="198" t="s">
        <v>9169</v>
      </c>
      <c r="C4154" s="198">
        <v>45002</v>
      </c>
      <c r="D4154" t="s">
        <v>38369</v>
      </c>
      <c r="E4154">
        <v>179</v>
      </c>
    </row>
    <row r="4155" spans="1:5">
      <c r="A4155" s="193" t="s">
        <v>29232</v>
      </c>
      <c r="B4155" s="198" t="s">
        <v>9088</v>
      </c>
      <c r="C4155" s="198">
        <v>45002</v>
      </c>
      <c r="D4155" t="s">
        <v>38518</v>
      </c>
      <c r="E4155">
        <v>28.69</v>
      </c>
    </row>
    <row r="4156" spans="1:5">
      <c r="A4156" s="193" t="s">
        <v>28165</v>
      </c>
      <c r="B4156" s="198" t="s">
        <v>8215</v>
      </c>
      <c r="C4156" s="198">
        <v>45002</v>
      </c>
      <c r="D4156" t="s">
        <v>38425</v>
      </c>
      <c r="E4156">
        <v>0.55000000000000004</v>
      </c>
    </row>
    <row r="4157" spans="1:5">
      <c r="A4157" s="193" t="s">
        <v>28303</v>
      </c>
      <c r="B4157" s="198" t="s">
        <v>9806</v>
      </c>
      <c r="C4157" s="198">
        <v>45002</v>
      </c>
      <c r="D4157" t="s">
        <v>38369</v>
      </c>
      <c r="E4157">
        <v>0.52</v>
      </c>
    </row>
    <row r="4158" spans="1:5">
      <c r="A4158" s="193" t="s">
        <v>28297</v>
      </c>
      <c r="B4158" s="198" t="s">
        <v>27451</v>
      </c>
      <c r="C4158" s="198">
        <v>45002</v>
      </c>
      <c r="D4158" t="s">
        <v>38369</v>
      </c>
      <c r="E4158">
        <v>5.0999999999999996</v>
      </c>
    </row>
    <row r="4159" spans="1:5">
      <c r="A4159" s="193" t="s">
        <v>28158</v>
      </c>
      <c r="B4159" s="198" t="s">
        <v>8214</v>
      </c>
      <c r="C4159" s="198">
        <v>45002</v>
      </c>
      <c r="D4159" t="s">
        <v>38425</v>
      </c>
      <c r="E4159">
        <v>43.36</v>
      </c>
    </row>
    <row r="4160" spans="1:5">
      <c r="A4160" s="193" t="s">
        <v>28307</v>
      </c>
      <c r="B4160" s="198" t="s">
        <v>6638</v>
      </c>
      <c r="C4160" s="198">
        <v>45002</v>
      </c>
      <c r="D4160" t="s">
        <v>38369</v>
      </c>
      <c r="E4160">
        <v>10.5</v>
      </c>
    </row>
    <row r="4161" spans="1:5">
      <c r="A4161" s="193" t="s">
        <v>28154</v>
      </c>
      <c r="B4161" s="198" t="s">
        <v>7624</v>
      </c>
      <c r="C4161" s="198">
        <v>45002</v>
      </c>
      <c r="D4161" t="s">
        <v>38425</v>
      </c>
      <c r="E4161">
        <v>34.200000000000003</v>
      </c>
    </row>
    <row r="4162" spans="1:5">
      <c r="A4162" s="193" t="s">
        <v>29289</v>
      </c>
      <c r="B4162" s="198" t="s">
        <v>27535</v>
      </c>
      <c r="C4162" s="198">
        <v>45002</v>
      </c>
      <c r="D4162" t="s">
        <v>38369</v>
      </c>
      <c r="E4162">
        <v>6.61</v>
      </c>
    </row>
    <row r="4163" spans="1:5">
      <c r="A4163" s="193" t="s">
        <v>28157</v>
      </c>
      <c r="B4163" s="198" t="s">
        <v>8212</v>
      </c>
      <c r="C4163" s="198">
        <v>45002</v>
      </c>
      <c r="D4163" t="s">
        <v>38425</v>
      </c>
      <c r="E4163">
        <v>0.56000000000000005</v>
      </c>
    </row>
    <row r="4164" spans="1:5">
      <c r="A4164" s="193" t="s">
        <v>28398</v>
      </c>
      <c r="B4164" s="198" t="s">
        <v>6733</v>
      </c>
      <c r="C4164" s="198">
        <v>45002</v>
      </c>
      <c r="D4164" t="s">
        <v>38369</v>
      </c>
      <c r="E4164">
        <v>4.75</v>
      </c>
    </row>
    <row r="4165" spans="1:5">
      <c r="A4165" s="193" t="s">
        <v>28616</v>
      </c>
      <c r="B4165" s="198" t="s">
        <v>7157</v>
      </c>
      <c r="C4165" s="198">
        <v>45002</v>
      </c>
      <c r="D4165" t="s">
        <v>38369</v>
      </c>
      <c r="E4165">
        <v>23.01</v>
      </c>
    </row>
    <row r="4166" spans="1:5">
      <c r="A4166" s="193" t="s">
        <v>28306</v>
      </c>
      <c r="B4166" s="198" t="s">
        <v>6639</v>
      </c>
      <c r="C4166" s="198">
        <v>45002</v>
      </c>
      <c r="D4166" t="s">
        <v>38369</v>
      </c>
      <c r="E4166">
        <v>39.9</v>
      </c>
    </row>
    <row r="4167" spans="1:5">
      <c r="A4167" s="193" t="s">
        <v>27812</v>
      </c>
      <c r="B4167" s="198" t="s">
        <v>6640</v>
      </c>
      <c r="C4167" s="198">
        <v>45002</v>
      </c>
      <c r="D4167" t="s">
        <v>38369</v>
      </c>
      <c r="E4167">
        <v>10.45</v>
      </c>
    </row>
    <row r="4168" spans="1:5">
      <c r="A4168" s="193" t="s">
        <v>28397</v>
      </c>
      <c r="B4168" s="198" t="s">
        <v>27461</v>
      </c>
      <c r="C4168" s="198">
        <v>45002</v>
      </c>
      <c r="D4168" t="s">
        <v>38369</v>
      </c>
      <c r="E4168">
        <v>3.66</v>
      </c>
    </row>
    <row r="4169" spans="1:5">
      <c r="A4169" s="193" t="s">
        <v>28170</v>
      </c>
      <c r="B4169" s="198" t="s">
        <v>7664</v>
      </c>
      <c r="C4169" s="198">
        <v>45002</v>
      </c>
      <c r="D4169" t="s">
        <v>38425</v>
      </c>
      <c r="E4169">
        <v>17.600000000000001</v>
      </c>
    </row>
    <row r="4170" spans="1:5">
      <c r="A4170" s="193" t="s">
        <v>29372</v>
      </c>
      <c r="B4170" s="198" t="s">
        <v>7601</v>
      </c>
      <c r="C4170" s="198">
        <v>45002</v>
      </c>
      <c r="D4170" t="s">
        <v>38369</v>
      </c>
      <c r="E4170">
        <v>4.75</v>
      </c>
    </row>
    <row r="4171" spans="1:5">
      <c r="A4171" s="193" t="s">
        <v>28174</v>
      </c>
      <c r="B4171" s="198" t="s">
        <v>7617</v>
      </c>
      <c r="C4171" s="198">
        <v>45002</v>
      </c>
      <c r="D4171" t="s">
        <v>38425</v>
      </c>
      <c r="E4171">
        <v>7.46</v>
      </c>
    </row>
    <row r="4172" spans="1:5">
      <c r="A4172" s="193" t="s">
        <v>28171</v>
      </c>
      <c r="B4172" s="198" t="s">
        <v>7619</v>
      </c>
      <c r="C4172" s="198">
        <v>45002</v>
      </c>
      <c r="D4172" t="s">
        <v>38425</v>
      </c>
      <c r="E4172">
        <v>9.1199999999999992</v>
      </c>
    </row>
    <row r="4173" spans="1:5">
      <c r="A4173" s="193" t="s">
        <v>28301</v>
      </c>
      <c r="B4173" s="198" t="s">
        <v>27452</v>
      </c>
      <c r="C4173" s="198">
        <v>45002</v>
      </c>
      <c r="D4173" t="s">
        <v>38369</v>
      </c>
      <c r="E4173">
        <v>180.33</v>
      </c>
    </row>
    <row r="4174" spans="1:5">
      <c r="A4174" s="193" t="s">
        <v>28611</v>
      </c>
      <c r="B4174" s="198" t="s">
        <v>7716</v>
      </c>
      <c r="C4174" s="198">
        <v>45002</v>
      </c>
      <c r="D4174" t="s">
        <v>38369</v>
      </c>
      <c r="E4174">
        <v>9.0299999999999994</v>
      </c>
    </row>
    <row r="4175" spans="1:5">
      <c r="A4175" s="193" t="s">
        <v>28161</v>
      </c>
      <c r="B4175" s="198" t="s">
        <v>7622</v>
      </c>
      <c r="C4175" s="198">
        <v>45002</v>
      </c>
      <c r="D4175" t="s">
        <v>38425</v>
      </c>
      <c r="E4175">
        <v>7.79</v>
      </c>
    </row>
    <row r="4176" spans="1:5">
      <c r="A4176" s="193" t="s">
        <v>28363</v>
      </c>
      <c r="B4176" s="198" t="s">
        <v>10702</v>
      </c>
      <c r="C4176" s="198">
        <v>45001</v>
      </c>
      <c r="D4176" t="s">
        <v>38449</v>
      </c>
      <c r="E4176">
        <v>0.41</v>
      </c>
    </row>
    <row r="4177" spans="1:5">
      <c r="A4177" s="193" t="s">
        <v>28362</v>
      </c>
      <c r="B4177" s="198" t="s">
        <v>6819</v>
      </c>
      <c r="C4177" s="198">
        <v>45001</v>
      </c>
      <c r="D4177" t="s">
        <v>38449</v>
      </c>
      <c r="E4177">
        <v>31.5</v>
      </c>
    </row>
    <row r="4178" spans="1:5">
      <c r="A4178" s="193" t="s">
        <v>28346</v>
      </c>
      <c r="B4178" s="198" t="s">
        <v>7915</v>
      </c>
      <c r="C4178" s="198">
        <v>45001</v>
      </c>
      <c r="D4178" t="s">
        <v>38446</v>
      </c>
      <c r="E4178">
        <v>19.39</v>
      </c>
    </row>
    <row r="4179" spans="1:5">
      <c r="A4179" s="193" t="s">
        <v>28364</v>
      </c>
      <c r="B4179" s="198" t="s">
        <v>6818</v>
      </c>
      <c r="C4179" s="198">
        <v>45001</v>
      </c>
      <c r="D4179" t="s">
        <v>38449</v>
      </c>
      <c r="E4179">
        <v>1.5</v>
      </c>
    </row>
    <row r="4180" spans="1:5">
      <c r="A4180" s="193" t="s">
        <v>28759</v>
      </c>
      <c r="B4180" s="198" t="s">
        <v>6817</v>
      </c>
      <c r="C4180" s="198">
        <v>45001</v>
      </c>
      <c r="D4180" t="s">
        <v>38449</v>
      </c>
      <c r="E4180">
        <v>7.77</v>
      </c>
    </row>
    <row r="4181" spans="1:5">
      <c r="A4181" s="193" t="s">
        <v>28755</v>
      </c>
      <c r="B4181" s="198" t="s">
        <v>8200</v>
      </c>
      <c r="C4181" s="198">
        <v>45001</v>
      </c>
      <c r="D4181" t="s">
        <v>38446</v>
      </c>
      <c r="E4181">
        <v>28.3</v>
      </c>
    </row>
    <row r="4182" spans="1:5">
      <c r="A4182" s="193" t="s">
        <v>16406</v>
      </c>
      <c r="B4182" s="198" t="s">
        <v>7913</v>
      </c>
      <c r="C4182" s="198">
        <v>45001</v>
      </c>
      <c r="D4182" t="s">
        <v>38446</v>
      </c>
      <c r="E4182">
        <v>12.25</v>
      </c>
    </row>
    <row r="4183" spans="1:5">
      <c r="A4183" s="193" t="s">
        <v>14012</v>
      </c>
      <c r="B4183" s="198" t="s">
        <v>7917</v>
      </c>
      <c r="C4183" s="198">
        <v>45001</v>
      </c>
      <c r="D4183" t="s">
        <v>38446</v>
      </c>
      <c r="E4183">
        <v>7.54</v>
      </c>
    </row>
    <row r="4184" spans="1:5">
      <c r="A4184" s="193" t="s">
        <v>28380</v>
      </c>
      <c r="B4184" s="198" t="s">
        <v>9734</v>
      </c>
      <c r="C4184" s="198">
        <v>45000</v>
      </c>
      <c r="D4184" t="s">
        <v>38451</v>
      </c>
      <c r="E4184">
        <v>61.52</v>
      </c>
    </row>
    <row r="4185" spans="1:5">
      <c r="A4185" s="193" t="s">
        <v>28379</v>
      </c>
      <c r="B4185" s="198" t="s">
        <v>18210</v>
      </c>
      <c r="C4185" s="198">
        <v>45000</v>
      </c>
      <c r="D4185" t="s">
        <v>38451</v>
      </c>
      <c r="E4185">
        <v>2.76</v>
      </c>
    </row>
    <row r="4186" spans="1:5">
      <c r="A4186" s="193" t="s">
        <v>29373</v>
      </c>
      <c r="B4186" s="198" t="s">
        <v>9823</v>
      </c>
      <c r="C4186" s="198">
        <v>45000</v>
      </c>
      <c r="D4186" t="s">
        <v>38451</v>
      </c>
      <c r="E4186">
        <v>9.3800000000000008</v>
      </c>
    </row>
    <row r="4187" spans="1:5">
      <c r="A4187" s="193" t="s">
        <v>28377</v>
      </c>
      <c r="B4187" s="198" t="s">
        <v>10811</v>
      </c>
      <c r="C4187" s="198">
        <v>45000</v>
      </c>
      <c r="D4187" t="s">
        <v>38451</v>
      </c>
      <c r="E4187">
        <v>0.61</v>
      </c>
    </row>
    <row r="4188" spans="1:5">
      <c r="A4188" s="193" t="s">
        <v>27828</v>
      </c>
      <c r="B4188" s="198" t="s">
        <v>7155</v>
      </c>
      <c r="C4188" s="198">
        <v>45000</v>
      </c>
      <c r="D4188" t="s">
        <v>38375</v>
      </c>
      <c r="E4188">
        <v>11.79</v>
      </c>
    </row>
    <row r="4189" spans="1:5">
      <c r="A4189" s="193" t="s">
        <v>28381</v>
      </c>
      <c r="B4189" s="198" t="s">
        <v>6901</v>
      </c>
      <c r="C4189" s="198">
        <v>45000</v>
      </c>
      <c r="D4189" t="s">
        <v>38451</v>
      </c>
      <c r="E4189">
        <v>6.24</v>
      </c>
    </row>
    <row r="4190" spans="1:5">
      <c r="A4190" s="193" t="s">
        <v>27882</v>
      </c>
      <c r="B4190" s="198" t="s">
        <v>5041</v>
      </c>
      <c r="C4190" s="198">
        <v>45000</v>
      </c>
      <c r="D4190" t="s">
        <v>38363</v>
      </c>
      <c r="E4190">
        <v>35.14</v>
      </c>
    </row>
    <row r="4191" spans="1:5">
      <c r="A4191" s="193" t="s">
        <v>27782</v>
      </c>
      <c r="B4191" s="198" t="s">
        <v>5040</v>
      </c>
      <c r="C4191" s="198">
        <v>45000</v>
      </c>
      <c r="D4191" t="s">
        <v>38363</v>
      </c>
      <c r="E4191">
        <v>8.24</v>
      </c>
    </row>
    <row r="4192" spans="1:5">
      <c r="A4192" s="193" t="s">
        <v>28512</v>
      </c>
      <c r="B4192" s="198" t="s">
        <v>9017</v>
      </c>
      <c r="C4192" s="198">
        <v>44999</v>
      </c>
      <c r="D4192" t="s">
        <v>38475</v>
      </c>
      <c r="E4192">
        <v>175</v>
      </c>
    </row>
    <row r="4193" spans="1:5">
      <c r="A4193" s="193" t="s">
        <v>28515</v>
      </c>
      <c r="B4193" s="198" t="s">
        <v>18209</v>
      </c>
      <c r="C4193" s="198">
        <v>44999</v>
      </c>
      <c r="D4193" t="s">
        <v>38475</v>
      </c>
      <c r="E4193">
        <v>6.93</v>
      </c>
    </row>
    <row r="4194" spans="1:5">
      <c r="A4194" s="193" t="s">
        <v>28809</v>
      </c>
      <c r="B4194" s="198" t="s">
        <v>9019</v>
      </c>
      <c r="C4194" s="198">
        <v>44999</v>
      </c>
      <c r="D4194" t="s">
        <v>38475</v>
      </c>
      <c r="E4194">
        <v>195.91</v>
      </c>
    </row>
    <row r="4195" spans="1:5">
      <c r="A4195" s="193" t="s">
        <v>28567</v>
      </c>
      <c r="B4195" s="198" t="s">
        <v>9254</v>
      </c>
      <c r="C4195" s="198">
        <v>44999</v>
      </c>
      <c r="D4195" t="s">
        <v>38481</v>
      </c>
      <c r="E4195">
        <v>218</v>
      </c>
    </row>
    <row r="4196" spans="1:5">
      <c r="A4196" s="193" t="s">
        <v>27809</v>
      </c>
      <c r="B4196" s="198" t="s">
        <v>5046</v>
      </c>
      <c r="C4196" s="198">
        <v>44999</v>
      </c>
      <c r="D4196" t="s">
        <v>38368</v>
      </c>
      <c r="E4196">
        <v>41.21</v>
      </c>
    </row>
    <row r="4197" spans="1:5">
      <c r="A4197" s="193" t="s">
        <v>12574</v>
      </c>
      <c r="B4197" s="198" t="s">
        <v>5185</v>
      </c>
      <c r="C4197" s="198">
        <v>44999</v>
      </c>
      <c r="D4197" t="s">
        <v>38391</v>
      </c>
      <c r="E4197">
        <v>18.05</v>
      </c>
    </row>
    <row r="4198" spans="1:5">
      <c r="A4198" s="193" t="s">
        <v>28129</v>
      </c>
      <c r="B4198" s="198" t="s">
        <v>5424</v>
      </c>
      <c r="C4198" s="198">
        <v>44999</v>
      </c>
      <c r="D4198" t="s">
        <v>38359</v>
      </c>
      <c r="E4198">
        <v>4.33</v>
      </c>
    </row>
    <row r="4199" spans="1:5">
      <c r="A4199" s="193" t="s">
        <v>27806</v>
      </c>
      <c r="B4199" s="198" t="s">
        <v>5002</v>
      </c>
      <c r="C4199" s="198">
        <v>44999</v>
      </c>
      <c r="D4199" t="s">
        <v>38359</v>
      </c>
      <c r="E4199">
        <v>17.96</v>
      </c>
    </row>
    <row r="4200" spans="1:5">
      <c r="A4200" s="193" t="s">
        <v>28006</v>
      </c>
      <c r="B4200" s="198" t="s">
        <v>6935</v>
      </c>
      <c r="C4200" s="198">
        <v>44999</v>
      </c>
      <c r="D4200" t="s">
        <v>38391</v>
      </c>
      <c r="E4200">
        <v>21.83</v>
      </c>
    </row>
    <row r="4201" spans="1:5">
      <c r="A4201" s="193" t="s">
        <v>28041</v>
      </c>
      <c r="B4201" s="198" t="s">
        <v>4982</v>
      </c>
      <c r="C4201" s="198">
        <v>44999</v>
      </c>
      <c r="D4201" t="s">
        <v>38359</v>
      </c>
      <c r="E4201">
        <v>2.19</v>
      </c>
    </row>
    <row r="4202" spans="1:5">
      <c r="A4202" s="193" t="s">
        <v>28129</v>
      </c>
      <c r="B4202" s="198" t="s">
        <v>5424</v>
      </c>
      <c r="C4202" s="198">
        <v>44999</v>
      </c>
      <c r="D4202" t="s">
        <v>38359</v>
      </c>
      <c r="E4202">
        <v>16.75</v>
      </c>
    </row>
    <row r="4203" spans="1:5">
      <c r="A4203" s="193" t="s">
        <v>22416</v>
      </c>
      <c r="B4203" s="198" t="s">
        <v>5429</v>
      </c>
      <c r="C4203" s="198">
        <v>44999</v>
      </c>
      <c r="D4203" t="s">
        <v>38359</v>
      </c>
      <c r="E4203">
        <v>0.31</v>
      </c>
    </row>
    <row r="4204" spans="1:5">
      <c r="A4204" s="193" t="s">
        <v>28496</v>
      </c>
      <c r="B4204" s="198" t="s">
        <v>10705</v>
      </c>
      <c r="C4204" s="198">
        <v>44998</v>
      </c>
      <c r="D4204" t="s">
        <v>38474</v>
      </c>
      <c r="E4204">
        <v>62.51</v>
      </c>
    </row>
    <row r="4205" spans="1:5">
      <c r="A4205" s="193" t="s">
        <v>28503</v>
      </c>
      <c r="B4205" s="198" t="s">
        <v>10612</v>
      </c>
      <c r="C4205" s="198">
        <v>44998</v>
      </c>
      <c r="D4205" t="s">
        <v>38474</v>
      </c>
      <c r="E4205">
        <v>10.32</v>
      </c>
    </row>
    <row r="4206" spans="1:5">
      <c r="A4206" s="193" t="s">
        <v>29374</v>
      </c>
      <c r="B4206" s="198" t="s">
        <v>10613</v>
      </c>
      <c r="C4206" s="198">
        <v>44998</v>
      </c>
      <c r="D4206" t="s">
        <v>38474</v>
      </c>
      <c r="E4206">
        <v>22.3</v>
      </c>
    </row>
    <row r="4207" spans="1:5">
      <c r="A4207" s="193" t="s">
        <v>29151</v>
      </c>
      <c r="B4207" s="198" t="s">
        <v>10614</v>
      </c>
      <c r="C4207" s="198">
        <v>44998</v>
      </c>
      <c r="D4207" t="s">
        <v>38474</v>
      </c>
      <c r="E4207">
        <v>0.83</v>
      </c>
    </row>
    <row r="4208" spans="1:5">
      <c r="A4208" s="193" t="s">
        <v>28264</v>
      </c>
      <c r="B4208" s="198" t="s">
        <v>9814</v>
      </c>
      <c r="C4208" s="198">
        <v>44998</v>
      </c>
      <c r="D4208" t="s">
        <v>38434</v>
      </c>
      <c r="E4208">
        <v>7.12</v>
      </c>
    </row>
    <row r="4209" spans="1:5">
      <c r="A4209" s="193" t="s">
        <v>15616</v>
      </c>
      <c r="B4209" s="198" t="s">
        <v>5053</v>
      </c>
      <c r="C4209" s="198">
        <v>44998</v>
      </c>
      <c r="D4209" t="s">
        <v>38368</v>
      </c>
      <c r="E4209">
        <v>56.64</v>
      </c>
    </row>
    <row r="4210" spans="1:5">
      <c r="A4210" s="193" t="s">
        <v>27811</v>
      </c>
      <c r="B4210" s="198" t="s">
        <v>5044</v>
      </c>
      <c r="C4210" s="198">
        <v>44998</v>
      </c>
      <c r="D4210" t="s">
        <v>38368</v>
      </c>
      <c r="E4210">
        <v>21.43</v>
      </c>
    </row>
    <row r="4211" spans="1:5">
      <c r="A4211" s="193" t="s">
        <v>27804</v>
      </c>
      <c r="B4211" s="198" t="s">
        <v>5036</v>
      </c>
      <c r="C4211" s="198">
        <v>44998</v>
      </c>
      <c r="D4211" t="s">
        <v>38368</v>
      </c>
      <c r="E4211">
        <v>2</v>
      </c>
    </row>
    <row r="4212" spans="1:5">
      <c r="A4212" s="193" t="s">
        <v>27809</v>
      </c>
      <c r="B4212" s="198" t="s">
        <v>5046</v>
      </c>
      <c r="C4212" s="198">
        <v>44998</v>
      </c>
      <c r="D4212" t="s">
        <v>38368</v>
      </c>
      <c r="E4212">
        <v>15.35</v>
      </c>
    </row>
    <row r="4213" spans="1:5">
      <c r="A4213" s="193" t="s">
        <v>28494</v>
      </c>
      <c r="B4213" s="198" t="s">
        <v>7286</v>
      </c>
      <c r="C4213" s="198">
        <v>44998</v>
      </c>
      <c r="D4213" t="s">
        <v>38474</v>
      </c>
      <c r="E4213">
        <v>24.23</v>
      </c>
    </row>
    <row r="4214" spans="1:5">
      <c r="A4214" s="193" t="s">
        <v>15616</v>
      </c>
      <c r="B4214" s="198" t="s">
        <v>5053</v>
      </c>
      <c r="C4214" s="198">
        <v>44996</v>
      </c>
      <c r="D4214" t="s">
        <v>38368</v>
      </c>
      <c r="E4214">
        <v>5.99</v>
      </c>
    </row>
    <row r="4215" spans="1:5">
      <c r="A4215" s="193" t="s">
        <v>27811</v>
      </c>
      <c r="B4215" s="198" t="s">
        <v>5044</v>
      </c>
      <c r="C4215" s="198">
        <v>44996</v>
      </c>
      <c r="D4215" t="s">
        <v>38368</v>
      </c>
      <c r="E4215">
        <v>17.71</v>
      </c>
    </row>
    <row r="4216" spans="1:5">
      <c r="A4216" s="193" t="s">
        <v>27810</v>
      </c>
      <c r="B4216" s="198" t="s">
        <v>5045</v>
      </c>
      <c r="C4216" s="198">
        <v>44996</v>
      </c>
      <c r="D4216" t="s">
        <v>38368</v>
      </c>
      <c r="E4216">
        <v>11.06</v>
      </c>
    </row>
    <row r="4217" spans="1:5">
      <c r="A4217" s="193" t="s">
        <v>27805</v>
      </c>
      <c r="B4217" s="198" t="s">
        <v>5008</v>
      </c>
      <c r="C4217" s="198">
        <v>44996</v>
      </c>
      <c r="D4217" t="s">
        <v>38368</v>
      </c>
      <c r="E4217">
        <v>7.04</v>
      </c>
    </row>
    <row r="4218" spans="1:5">
      <c r="A4218" s="193" t="s">
        <v>28079</v>
      </c>
      <c r="B4218" s="198" t="s">
        <v>5055</v>
      </c>
      <c r="C4218" s="198">
        <v>44995</v>
      </c>
      <c r="D4218" t="s">
        <v>38359</v>
      </c>
      <c r="E4218">
        <v>40.82</v>
      </c>
    </row>
    <row r="4219" spans="1:5">
      <c r="A4219" s="193" t="s">
        <v>27932</v>
      </c>
      <c r="B4219" s="198" t="s">
        <v>5028</v>
      </c>
      <c r="C4219" s="198">
        <v>44995</v>
      </c>
      <c r="D4219" t="s">
        <v>38359</v>
      </c>
      <c r="E4219">
        <v>24.57</v>
      </c>
    </row>
    <row r="4220" spans="1:5">
      <c r="A4220" s="193" t="s">
        <v>28085</v>
      </c>
      <c r="B4220" s="198" t="s">
        <v>5025</v>
      </c>
      <c r="C4220" s="198">
        <v>44995</v>
      </c>
      <c r="D4220" t="s">
        <v>38359</v>
      </c>
      <c r="E4220">
        <v>13.26</v>
      </c>
    </row>
    <row r="4221" spans="1:5">
      <c r="A4221" s="193" t="s">
        <v>27790</v>
      </c>
      <c r="B4221" s="198" t="s">
        <v>5032</v>
      </c>
      <c r="C4221" s="198">
        <v>44995</v>
      </c>
      <c r="D4221" t="s">
        <v>38359</v>
      </c>
      <c r="E4221">
        <v>0.38</v>
      </c>
    </row>
    <row r="4222" spans="1:5">
      <c r="A4222" s="193" t="s">
        <v>27931</v>
      </c>
      <c r="B4222" s="198" t="s">
        <v>5016</v>
      </c>
      <c r="C4222" s="198">
        <v>44995</v>
      </c>
      <c r="D4222" t="s">
        <v>38359</v>
      </c>
      <c r="E4222">
        <v>27.33</v>
      </c>
    </row>
    <row r="4223" spans="1:5">
      <c r="A4223" s="193" t="s">
        <v>28392</v>
      </c>
      <c r="B4223" s="198" t="s">
        <v>8797</v>
      </c>
      <c r="C4223" s="198">
        <v>44993</v>
      </c>
      <c r="D4223" t="s">
        <v>38370</v>
      </c>
      <c r="E4223">
        <v>4.8499999999999996</v>
      </c>
    </row>
    <row r="4224" spans="1:5">
      <c r="A4224" s="193" t="s">
        <v>27931</v>
      </c>
      <c r="B4224" s="198" t="s">
        <v>5016</v>
      </c>
      <c r="C4224" s="198">
        <v>44993</v>
      </c>
      <c r="D4224" t="s">
        <v>38359</v>
      </c>
      <c r="E4224">
        <v>73.150000000000006</v>
      </c>
    </row>
    <row r="4225" spans="1:5">
      <c r="A4225" s="193" t="s">
        <v>26652</v>
      </c>
      <c r="B4225" s="198" t="s">
        <v>5006</v>
      </c>
      <c r="C4225" s="198">
        <v>44993</v>
      </c>
      <c r="D4225" t="s">
        <v>38359</v>
      </c>
      <c r="E4225">
        <v>46.39</v>
      </c>
    </row>
    <row r="4226" spans="1:5">
      <c r="A4226" s="193" t="s">
        <v>27790</v>
      </c>
      <c r="B4226" s="198" t="s">
        <v>5032</v>
      </c>
      <c r="C4226" s="198">
        <v>44993</v>
      </c>
      <c r="D4226" t="s">
        <v>38359</v>
      </c>
      <c r="E4226">
        <v>17.600000000000001</v>
      </c>
    </row>
    <row r="4227" spans="1:5">
      <c r="A4227" s="193" t="s">
        <v>28535</v>
      </c>
      <c r="B4227" s="198" t="s">
        <v>5037</v>
      </c>
      <c r="C4227" s="198">
        <v>44993</v>
      </c>
      <c r="D4227" t="s">
        <v>38359</v>
      </c>
      <c r="E4227">
        <v>10.06</v>
      </c>
    </row>
    <row r="4228" spans="1:5">
      <c r="A4228" s="193" t="s">
        <v>27804</v>
      </c>
      <c r="B4228" s="198" t="s">
        <v>5036</v>
      </c>
      <c r="C4228" s="198">
        <v>44993</v>
      </c>
      <c r="D4228" t="s">
        <v>38359</v>
      </c>
      <c r="E4228">
        <v>340</v>
      </c>
    </row>
    <row r="4229" spans="1:5">
      <c r="A4229" s="193" t="s">
        <v>13031</v>
      </c>
      <c r="B4229" s="198" t="s">
        <v>5695</v>
      </c>
      <c r="C4229" s="198">
        <v>44993</v>
      </c>
      <c r="D4229" t="s">
        <v>38386</v>
      </c>
      <c r="E4229">
        <v>13.85</v>
      </c>
    </row>
    <row r="4230" spans="1:5">
      <c r="A4230" s="193" t="s">
        <v>28388</v>
      </c>
      <c r="B4230" s="198" t="s">
        <v>7221</v>
      </c>
      <c r="C4230" s="198">
        <v>44993</v>
      </c>
      <c r="D4230" t="s">
        <v>38370</v>
      </c>
      <c r="E4230">
        <v>0.65</v>
      </c>
    </row>
    <row r="4231" spans="1:5">
      <c r="A4231" s="193" t="s">
        <v>15682</v>
      </c>
      <c r="B4231" s="198" t="s">
        <v>9277</v>
      </c>
      <c r="C4231" s="198">
        <v>44992</v>
      </c>
      <c r="D4231" t="s">
        <v>38375</v>
      </c>
      <c r="E4231">
        <v>8.0299999999999994</v>
      </c>
    </row>
    <row r="4232" spans="1:5">
      <c r="A4232" s="193" t="s">
        <v>29375</v>
      </c>
      <c r="B4232" s="198" t="s">
        <v>10962</v>
      </c>
      <c r="C4232" s="198">
        <v>44992</v>
      </c>
      <c r="D4232" t="s">
        <v>38424</v>
      </c>
      <c r="E4232">
        <v>8.2799999999999994</v>
      </c>
    </row>
    <row r="4233" spans="1:5">
      <c r="A4233" s="193" t="s">
        <v>29377</v>
      </c>
      <c r="B4233" s="198" t="s">
        <v>11293</v>
      </c>
      <c r="C4233" s="198">
        <v>44992</v>
      </c>
      <c r="D4233" t="s">
        <v>38567</v>
      </c>
      <c r="E4233">
        <v>21.76</v>
      </c>
    </row>
    <row r="4234" spans="1:5">
      <c r="A4234" s="193" t="s">
        <v>29376</v>
      </c>
      <c r="B4234" s="198" t="s">
        <v>11292</v>
      </c>
      <c r="C4234" s="198">
        <v>44992</v>
      </c>
      <c r="D4234" t="s">
        <v>38567</v>
      </c>
      <c r="E4234">
        <v>3.56</v>
      </c>
    </row>
    <row r="4235" spans="1:5">
      <c r="A4235" s="193" t="s">
        <v>28142</v>
      </c>
      <c r="B4235" s="198" t="s">
        <v>11290</v>
      </c>
      <c r="C4235" s="198">
        <v>44992</v>
      </c>
      <c r="D4235" t="s">
        <v>38424</v>
      </c>
      <c r="E4235">
        <v>32.700000000000003</v>
      </c>
    </row>
    <row r="4236" spans="1:5">
      <c r="A4236" s="193" t="s">
        <v>28324</v>
      </c>
      <c r="B4236" s="198" t="s">
        <v>10540</v>
      </c>
      <c r="C4236" s="198">
        <v>44992</v>
      </c>
      <c r="D4236" t="s">
        <v>38440</v>
      </c>
      <c r="E4236">
        <v>14.95</v>
      </c>
    </row>
    <row r="4237" spans="1:5">
      <c r="A4237" s="193" t="s">
        <v>28601</v>
      </c>
      <c r="B4237" s="198" t="s">
        <v>9255</v>
      </c>
      <c r="C4237" s="198">
        <v>44992</v>
      </c>
      <c r="D4237" t="s">
        <v>38375</v>
      </c>
      <c r="E4237">
        <v>6.86</v>
      </c>
    </row>
    <row r="4238" spans="1:5">
      <c r="A4238" s="193" t="s">
        <v>28320</v>
      </c>
      <c r="B4238" s="198" t="s">
        <v>10541</v>
      </c>
      <c r="C4238" s="198">
        <v>44992</v>
      </c>
      <c r="D4238" t="s">
        <v>38440</v>
      </c>
      <c r="E4238">
        <v>36.99</v>
      </c>
    </row>
    <row r="4239" spans="1:5">
      <c r="A4239" s="193" t="s">
        <v>28114</v>
      </c>
      <c r="B4239" s="198" t="s">
        <v>7180</v>
      </c>
      <c r="C4239" s="198">
        <v>44992</v>
      </c>
      <c r="D4239" t="s">
        <v>38375</v>
      </c>
      <c r="E4239">
        <v>34.9</v>
      </c>
    </row>
    <row r="4240" spans="1:5">
      <c r="A4240" s="193" t="s">
        <v>28321</v>
      </c>
      <c r="B4240" s="198" t="s">
        <v>6893</v>
      </c>
      <c r="C4240" s="198">
        <v>44992</v>
      </c>
      <c r="D4240" t="s">
        <v>38440</v>
      </c>
      <c r="E4240">
        <v>17.46</v>
      </c>
    </row>
    <row r="4241" spans="1:5">
      <c r="A4241" s="193" t="s">
        <v>27828</v>
      </c>
      <c r="B4241" s="198" t="s">
        <v>7155</v>
      </c>
      <c r="C4241" s="198">
        <v>44992</v>
      </c>
      <c r="D4241" t="s">
        <v>38375</v>
      </c>
      <c r="E4241">
        <v>8.0399999999999991</v>
      </c>
    </row>
    <row r="4242" spans="1:5">
      <c r="A4242" s="193" t="s">
        <v>29378</v>
      </c>
      <c r="B4242" s="198" t="s">
        <v>11206</v>
      </c>
      <c r="C4242" s="198">
        <v>44990</v>
      </c>
      <c r="D4242" t="s">
        <v>38393</v>
      </c>
      <c r="E4242">
        <v>0</v>
      </c>
    </row>
    <row r="4243" spans="1:5">
      <c r="A4243" s="193" t="s">
        <v>28124</v>
      </c>
      <c r="B4243" s="198" t="s">
        <v>11208</v>
      </c>
      <c r="C4243" s="198">
        <v>44990</v>
      </c>
      <c r="D4243" t="s">
        <v>38393</v>
      </c>
      <c r="E4243">
        <v>21.93</v>
      </c>
    </row>
    <row r="4244" spans="1:5">
      <c r="A4244" s="193" t="s">
        <v>28125</v>
      </c>
      <c r="B4244" s="198" t="s">
        <v>11207</v>
      </c>
      <c r="C4244" s="198">
        <v>44990</v>
      </c>
      <c r="D4244" t="s">
        <v>38393</v>
      </c>
      <c r="E4244">
        <v>13.05</v>
      </c>
    </row>
    <row r="4245" spans="1:5">
      <c r="A4245" s="193" t="s">
        <v>27941</v>
      </c>
      <c r="B4245" s="198" t="s">
        <v>11204</v>
      </c>
      <c r="C4245" s="198">
        <v>44990</v>
      </c>
      <c r="D4245" t="s">
        <v>38389</v>
      </c>
      <c r="E4245">
        <v>204.92</v>
      </c>
    </row>
    <row r="4246" spans="1:5">
      <c r="A4246" s="193" t="s">
        <v>27940</v>
      </c>
      <c r="B4246" s="198" t="s">
        <v>11203</v>
      </c>
      <c r="C4246" s="198">
        <v>44990</v>
      </c>
      <c r="D4246" t="s">
        <v>38389</v>
      </c>
      <c r="E4246">
        <v>6.86</v>
      </c>
    </row>
    <row r="4247" spans="1:5">
      <c r="A4247" s="193" t="s">
        <v>28126</v>
      </c>
      <c r="B4247" s="198" t="s">
        <v>11209</v>
      </c>
      <c r="C4247" s="198">
        <v>44990</v>
      </c>
      <c r="D4247" t="s">
        <v>38393</v>
      </c>
      <c r="E4247">
        <v>0.35</v>
      </c>
    </row>
    <row r="4248" spans="1:5">
      <c r="A4248" s="193" t="s">
        <v>27937</v>
      </c>
      <c r="B4248" s="198" t="s">
        <v>7186</v>
      </c>
      <c r="C4248" s="198">
        <v>44990</v>
      </c>
      <c r="D4248" t="s">
        <v>38389</v>
      </c>
      <c r="E4248">
        <v>3.64</v>
      </c>
    </row>
    <row r="4249" spans="1:5">
      <c r="A4249" s="193" t="s">
        <v>27816</v>
      </c>
      <c r="B4249" s="198" t="s">
        <v>8305</v>
      </c>
      <c r="C4249" s="198">
        <v>44989</v>
      </c>
      <c r="D4249" t="s">
        <v>38370</v>
      </c>
      <c r="E4249">
        <v>19.5</v>
      </c>
    </row>
    <row r="4250" spans="1:5">
      <c r="A4250" s="193" t="s">
        <v>29379</v>
      </c>
      <c r="B4250" s="198" t="s">
        <v>9808</v>
      </c>
      <c r="C4250" s="198">
        <v>44989</v>
      </c>
      <c r="D4250" t="s">
        <v>38370</v>
      </c>
      <c r="E4250">
        <v>7.61</v>
      </c>
    </row>
    <row r="4251" spans="1:5">
      <c r="A4251" s="193" t="s">
        <v>27809</v>
      </c>
      <c r="B4251" s="198" t="s">
        <v>5046</v>
      </c>
      <c r="C4251" s="198">
        <v>44989</v>
      </c>
      <c r="D4251" t="s">
        <v>38359</v>
      </c>
      <c r="E4251">
        <v>14</v>
      </c>
    </row>
    <row r="4252" spans="1:5">
      <c r="A4252" s="193" t="s">
        <v>27790</v>
      </c>
      <c r="B4252" s="198" t="s">
        <v>5032</v>
      </c>
      <c r="C4252" s="198">
        <v>44989</v>
      </c>
      <c r="D4252" t="s">
        <v>38359</v>
      </c>
      <c r="E4252">
        <v>52.28</v>
      </c>
    </row>
    <row r="4253" spans="1:5">
      <c r="A4253" s="193" t="s">
        <v>27806</v>
      </c>
      <c r="B4253" s="198" t="s">
        <v>5002</v>
      </c>
      <c r="C4253" s="198">
        <v>44989</v>
      </c>
      <c r="D4253" t="s">
        <v>38359</v>
      </c>
      <c r="E4253">
        <v>0.53</v>
      </c>
    </row>
    <row r="4254" spans="1:5">
      <c r="A4254" s="193" t="s">
        <v>28129</v>
      </c>
      <c r="B4254" s="198" t="s">
        <v>5424</v>
      </c>
      <c r="C4254" s="198">
        <v>44989</v>
      </c>
      <c r="D4254" t="s">
        <v>38359</v>
      </c>
      <c r="E4254">
        <v>1.45</v>
      </c>
    </row>
    <row r="4255" spans="1:5">
      <c r="A4255" s="193" t="s">
        <v>28085</v>
      </c>
      <c r="B4255" s="198" t="s">
        <v>5025</v>
      </c>
      <c r="C4255" s="198">
        <v>44989</v>
      </c>
      <c r="D4255" t="s">
        <v>38359</v>
      </c>
      <c r="E4255">
        <v>0.36</v>
      </c>
    </row>
    <row r="4256" spans="1:5">
      <c r="A4256" s="193" t="s">
        <v>27817</v>
      </c>
      <c r="B4256" s="198" t="s">
        <v>7220</v>
      </c>
      <c r="C4256" s="198">
        <v>44989</v>
      </c>
      <c r="D4256" t="s">
        <v>38370</v>
      </c>
      <c r="E4256">
        <v>40.53</v>
      </c>
    </row>
    <row r="4257" spans="1:5">
      <c r="A4257" s="193" t="s">
        <v>27804</v>
      </c>
      <c r="B4257" s="198" t="s">
        <v>5036</v>
      </c>
      <c r="C4257" s="198">
        <v>44989</v>
      </c>
      <c r="D4257" t="s">
        <v>38359</v>
      </c>
      <c r="E4257">
        <v>33.6</v>
      </c>
    </row>
    <row r="4258" spans="1:5">
      <c r="A4258" s="193" t="s">
        <v>28535</v>
      </c>
      <c r="B4258" s="198" t="s">
        <v>5037</v>
      </c>
      <c r="C4258" s="198">
        <v>44989</v>
      </c>
      <c r="D4258" t="s">
        <v>38359</v>
      </c>
      <c r="E4258">
        <v>8.61</v>
      </c>
    </row>
    <row r="4259" spans="1:5">
      <c r="A4259" s="193" t="s">
        <v>29384</v>
      </c>
      <c r="B4259" s="198" t="s">
        <v>11117</v>
      </c>
      <c r="C4259" s="198">
        <v>44988</v>
      </c>
      <c r="D4259" t="s">
        <v>38381</v>
      </c>
      <c r="E4259">
        <v>0.89</v>
      </c>
    </row>
    <row r="4260" spans="1:5">
      <c r="A4260" s="193" t="s">
        <v>28058</v>
      </c>
      <c r="B4260" s="198" t="s">
        <v>9802</v>
      </c>
      <c r="C4260" s="198">
        <v>44988</v>
      </c>
      <c r="D4260" t="s">
        <v>38407</v>
      </c>
      <c r="E4260">
        <v>52.44</v>
      </c>
    </row>
    <row r="4261" spans="1:5">
      <c r="A4261" s="193" t="s">
        <v>28132</v>
      </c>
      <c r="B4261" s="198" t="s">
        <v>8994</v>
      </c>
      <c r="C4261" s="198">
        <v>44988</v>
      </c>
      <c r="D4261" t="s">
        <v>38407</v>
      </c>
      <c r="E4261">
        <v>6.6</v>
      </c>
    </row>
    <row r="4262" spans="1:5">
      <c r="A4262" s="193" t="s">
        <v>29385</v>
      </c>
      <c r="B4262" s="198" t="s">
        <v>11116</v>
      </c>
      <c r="C4262" s="198">
        <v>44988</v>
      </c>
      <c r="D4262" t="s">
        <v>38381</v>
      </c>
      <c r="E4262">
        <v>1.28</v>
      </c>
    </row>
    <row r="4263" spans="1:5">
      <c r="A4263" s="193" t="s">
        <v>29386</v>
      </c>
      <c r="B4263" s="198" t="s">
        <v>11119</v>
      </c>
      <c r="C4263" s="198">
        <v>44988</v>
      </c>
      <c r="D4263" t="s">
        <v>38381</v>
      </c>
      <c r="E4263">
        <v>5.58</v>
      </c>
    </row>
    <row r="4264" spans="1:5">
      <c r="A4264" s="193" t="s">
        <v>28614</v>
      </c>
      <c r="B4264" s="198" t="s">
        <v>9058</v>
      </c>
      <c r="C4264" s="198">
        <v>44988</v>
      </c>
      <c r="D4264" t="s">
        <v>38568</v>
      </c>
      <c r="E4264">
        <v>18.239999999999998</v>
      </c>
    </row>
    <row r="4265" spans="1:5">
      <c r="A4265" s="193" t="s">
        <v>29383</v>
      </c>
      <c r="B4265" s="198" t="s">
        <v>11118</v>
      </c>
      <c r="C4265" s="198">
        <v>44988</v>
      </c>
      <c r="D4265" t="s">
        <v>38381</v>
      </c>
      <c r="E4265">
        <v>9.2200000000000006</v>
      </c>
    </row>
    <row r="4266" spans="1:5">
      <c r="A4266" s="193" t="s">
        <v>29381</v>
      </c>
      <c r="B4266" s="198" t="s">
        <v>10815</v>
      </c>
      <c r="C4266" s="198">
        <v>44988</v>
      </c>
      <c r="D4266" t="s">
        <v>38381</v>
      </c>
      <c r="E4266">
        <v>35.99</v>
      </c>
    </row>
    <row r="4267" spans="1:5">
      <c r="A4267" s="193" t="s">
        <v>28052</v>
      </c>
      <c r="B4267" s="198" t="s">
        <v>8575</v>
      </c>
      <c r="C4267" s="198">
        <v>44988</v>
      </c>
      <c r="D4267" t="s">
        <v>38407</v>
      </c>
      <c r="E4267">
        <v>0.55000000000000004</v>
      </c>
    </row>
    <row r="4268" spans="1:5">
      <c r="A4268" s="193" t="s">
        <v>29380</v>
      </c>
      <c r="B4268" s="198" t="s">
        <v>8776</v>
      </c>
      <c r="C4268" s="198">
        <v>44988</v>
      </c>
      <c r="D4268" t="s">
        <v>38381</v>
      </c>
      <c r="E4268">
        <v>4.0199999999999996</v>
      </c>
    </row>
    <row r="4269" spans="1:5">
      <c r="A4269" s="193" t="s">
        <v>27900</v>
      </c>
      <c r="B4269" s="198" t="s">
        <v>11020</v>
      </c>
      <c r="C4269" s="198">
        <v>44988</v>
      </c>
      <c r="D4269" t="s">
        <v>38381</v>
      </c>
      <c r="E4269">
        <v>36</v>
      </c>
    </row>
    <row r="4270" spans="1:5">
      <c r="A4270" s="193" t="s">
        <v>29382</v>
      </c>
      <c r="B4270" s="198" t="s">
        <v>10039</v>
      </c>
      <c r="C4270" s="198">
        <v>44988</v>
      </c>
      <c r="D4270" t="s">
        <v>38381</v>
      </c>
      <c r="E4270">
        <v>6.91</v>
      </c>
    </row>
    <row r="4271" spans="1:5">
      <c r="A4271" s="193" t="s">
        <v>27904</v>
      </c>
      <c r="B4271" s="198" t="s">
        <v>9170</v>
      </c>
      <c r="C4271" s="198">
        <v>44988</v>
      </c>
      <c r="D4271" t="s">
        <v>38381</v>
      </c>
      <c r="E4271">
        <v>0.75</v>
      </c>
    </row>
    <row r="4272" spans="1:5">
      <c r="A4272" s="193" t="s">
        <v>28131</v>
      </c>
      <c r="B4272" s="198" t="s">
        <v>8002</v>
      </c>
      <c r="C4272" s="198">
        <v>44988</v>
      </c>
      <c r="D4272" t="s">
        <v>38407</v>
      </c>
      <c r="E4272">
        <v>8.8000000000000007</v>
      </c>
    </row>
    <row r="4273" spans="1:5">
      <c r="A4273" s="193" t="s">
        <v>28728</v>
      </c>
      <c r="B4273" s="198" t="s">
        <v>7485</v>
      </c>
      <c r="C4273" s="198">
        <v>44988</v>
      </c>
      <c r="D4273" t="s">
        <v>38381</v>
      </c>
      <c r="E4273">
        <v>8.4499999999999993</v>
      </c>
    </row>
    <row r="4274" spans="1:5">
      <c r="A4274" s="193" t="s">
        <v>28059</v>
      </c>
      <c r="B4274" s="198" t="s">
        <v>6692</v>
      </c>
      <c r="C4274" s="198">
        <v>44988</v>
      </c>
      <c r="D4274" t="s">
        <v>38407</v>
      </c>
      <c r="E4274">
        <v>27.54</v>
      </c>
    </row>
    <row r="4275" spans="1:5">
      <c r="A4275" s="193" t="s">
        <v>28056</v>
      </c>
      <c r="B4275" s="198" t="s">
        <v>8000</v>
      </c>
      <c r="C4275" s="198">
        <v>44988</v>
      </c>
      <c r="D4275" t="s">
        <v>38407</v>
      </c>
      <c r="E4275">
        <v>19.559999999999999</v>
      </c>
    </row>
    <row r="4276" spans="1:5">
      <c r="A4276" s="193" t="s">
        <v>15459</v>
      </c>
      <c r="B4276" s="198" t="s">
        <v>8062</v>
      </c>
      <c r="C4276" s="198">
        <v>44988</v>
      </c>
      <c r="D4276" t="s">
        <v>38381</v>
      </c>
      <c r="E4276">
        <v>5.61</v>
      </c>
    </row>
    <row r="4277" spans="1:5">
      <c r="A4277" s="193" t="s">
        <v>29267</v>
      </c>
      <c r="B4277" s="198" t="s">
        <v>9889</v>
      </c>
      <c r="C4277" s="198">
        <v>44987</v>
      </c>
      <c r="D4277" t="s">
        <v>38545</v>
      </c>
      <c r="E4277">
        <v>31.89</v>
      </c>
    </row>
    <row r="4278" spans="1:5">
      <c r="A4278" s="193" t="s">
        <v>29269</v>
      </c>
      <c r="B4278" s="198" t="s">
        <v>9893</v>
      </c>
      <c r="C4278" s="198">
        <v>44987</v>
      </c>
      <c r="D4278" t="s">
        <v>38545</v>
      </c>
      <c r="E4278">
        <v>0.5</v>
      </c>
    </row>
    <row r="4279" spans="1:5">
      <c r="A4279" s="193" t="s">
        <v>29270</v>
      </c>
      <c r="B4279" s="198" t="s">
        <v>9888</v>
      </c>
      <c r="C4279" s="198">
        <v>44987</v>
      </c>
      <c r="D4279" t="s">
        <v>38545</v>
      </c>
      <c r="E4279">
        <v>32.26</v>
      </c>
    </row>
    <row r="4280" spans="1:5">
      <c r="A4280" s="193" t="s">
        <v>29272</v>
      </c>
      <c r="B4280" s="198" t="s">
        <v>9887</v>
      </c>
      <c r="C4280" s="198">
        <v>44987</v>
      </c>
      <c r="D4280" t="s">
        <v>38545</v>
      </c>
      <c r="E4280">
        <v>8.32</v>
      </c>
    </row>
    <row r="4281" spans="1:5">
      <c r="A4281" s="193" t="s">
        <v>29274</v>
      </c>
      <c r="B4281" s="198" t="s">
        <v>9886</v>
      </c>
      <c r="C4281" s="198">
        <v>44987</v>
      </c>
      <c r="D4281" t="s">
        <v>38545</v>
      </c>
      <c r="E4281">
        <v>9.36</v>
      </c>
    </row>
    <row r="4282" spans="1:5">
      <c r="A4282" s="193" t="s">
        <v>18105</v>
      </c>
      <c r="B4282" s="198" t="s">
        <v>8594</v>
      </c>
      <c r="C4282" s="198">
        <v>44987</v>
      </c>
      <c r="D4282" t="s">
        <v>38383</v>
      </c>
      <c r="E4282">
        <v>12.95</v>
      </c>
    </row>
    <row r="4283" spans="1:5">
      <c r="A4283" s="193" t="s">
        <v>28935</v>
      </c>
      <c r="B4283" s="198" t="s">
        <v>7410</v>
      </c>
      <c r="C4283" s="198">
        <v>44987</v>
      </c>
      <c r="D4283" t="s">
        <v>38359</v>
      </c>
      <c r="E4283">
        <v>0</v>
      </c>
    </row>
    <row r="4284" spans="1:5">
      <c r="A4284" s="193" t="s">
        <v>28864</v>
      </c>
      <c r="B4284" s="198" t="s">
        <v>5423</v>
      </c>
      <c r="C4284" s="198">
        <v>44987</v>
      </c>
      <c r="D4284" t="s">
        <v>38359</v>
      </c>
      <c r="E4284">
        <v>16.34</v>
      </c>
    </row>
    <row r="4285" spans="1:5">
      <c r="A4285" s="193" t="s">
        <v>28864</v>
      </c>
      <c r="B4285" s="198" t="s">
        <v>5423</v>
      </c>
      <c r="C4285" s="198">
        <v>44987</v>
      </c>
      <c r="D4285" t="s">
        <v>38359</v>
      </c>
      <c r="E4285">
        <v>11.51</v>
      </c>
    </row>
    <row r="4286" spans="1:5">
      <c r="A4286" s="193" t="s">
        <v>28129</v>
      </c>
      <c r="B4286" s="198" t="s">
        <v>5424</v>
      </c>
      <c r="C4286" s="198">
        <v>44987</v>
      </c>
      <c r="D4286" t="s">
        <v>38359</v>
      </c>
      <c r="E4286">
        <v>6.07</v>
      </c>
    </row>
    <row r="4287" spans="1:5">
      <c r="A4287" s="193" t="s">
        <v>29075</v>
      </c>
      <c r="B4287" s="198" t="s">
        <v>5730</v>
      </c>
      <c r="C4287" s="198">
        <v>44987</v>
      </c>
      <c r="D4287" t="s">
        <v>38359</v>
      </c>
      <c r="E4287">
        <v>2.76</v>
      </c>
    </row>
    <row r="4288" spans="1:5">
      <c r="A4288" s="193" t="s">
        <v>28129</v>
      </c>
      <c r="B4288" s="198" t="s">
        <v>5424</v>
      </c>
      <c r="C4288" s="198">
        <v>44987</v>
      </c>
      <c r="D4288" t="s">
        <v>38359</v>
      </c>
      <c r="E4288">
        <v>245.08</v>
      </c>
    </row>
    <row r="4289" spans="1:5">
      <c r="A4289" s="193" t="s">
        <v>28025</v>
      </c>
      <c r="B4289" s="198" t="s">
        <v>7359</v>
      </c>
      <c r="C4289" s="198">
        <v>44987</v>
      </c>
      <c r="D4289" t="s">
        <v>38383</v>
      </c>
      <c r="E4289">
        <v>18.489999999999998</v>
      </c>
    </row>
    <row r="4290" spans="1:5">
      <c r="A4290" s="193" t="s">
        <v>22416</v>
      </c>
      <c r="B4290" s="198" t="s">
        <v>5429</v>
      </c>
      <c r="C4290" s="198">
        <v>44987</v>
      </c>
      <c r="D4290" t="s">
        <v>38359</v>
      </c>
      <c r="E4290">
        <v>66.52</v>
      </c>
    </row>
    <row r="4291" spans="1:5">
      <c r="A4291" s="193" t="s">
        <v>28129</v>
      </c>
      <c r="B4291" s="198" t="s">
        <v>5424</v>
      </c>
      <c r="C4291" s="198">
        <v>44987</v>
      </c>
      <c r="D4291" t="s">
        <v>38569</v>
      </c>
      <c r="E4291">
        <v>225.41</v>
      </c>
    </row>
    <row r="4292" spans="1:5">
      <c r="A4292" s="193" t="s">
        <v>29335</v>
      </c>
      <c r="B4292" s="198" t="s">
        <v>11086</v>
      </c>
      <c r="C4292" s="198">
        <v>44985</v>
      </c>
      <c r="D4292" t="s">
        <v>38565</v>
      </c>
      <c r="E4292">
        <v>17.670000000000002</v>
      </c>
    </row>
    <row r="4293" spans="1:5">
      <c r="A4293" s="193" t="s">
        <v>29391</v>
      </c>
      <c r="B4293" s="198" t="s">
        <v>11087</v>
      </c>
      <c r="C4293" s="198">
        <v>44985</v>
      </c>
      <c r="D4293" t="s">
        <v>38565</v>
      </c>
      <c r="E4293">
        <v>13.27</v>
      </c>
    </row>
    <row r="4294" spans="1:5">
      <c r="A4294" s="193" t="s">
        <v>28416</v>
      </c>
      <c r="B4294" s="198" t="s">
        <v>10921</v>
      </c>
      <c r="C4294" s="198">
        <v>44985</v>
      </c>
      <c r="D4294" t="s">
        <v>38458</v>
      </c>
      <c r="E4294">
        <v>7.83</v>
      </c>
    </row>
    <row r="4295" spans="1:5">
      <c r="A4295" s="193" t="s">
        <v>29334</v>
      </c>
      <c r="B4295" s="198" t="s">
        <v>11085</v>
      </c>
      <c r="C4295" s="198">
        <v>44985</v>
      </c>
      <c r="D4295" t="s">
        <v>38565</v>
      </c>
      <c r="E4295">
        <v>16.45</v>
      </c>
    </row>
    <row r="4296" spans="1:5">
      <c r="A4296" s="193" t="s">
        <v>15616</v>
      </c>
      <c r="B4296" s="198" t="s">
        <v>5053</v>
      </c>
      <c r="C4296" s="198">
        <v>44985</v>
      </c>
      <c r="D4296" t="s">
        <v>38368</v>
      </c>
      <c r="E4296">
        <v>21.62</v>
      </c>
    </row>
    <row r="4297" spans="1:5">
      <c r="A4297" s="193" t="s">
        <v>28129</v>
      </c>
      <c r="B4297" s="198" t="s">
        <v>5424</v>
      </c>
      <c r="C4297" s="198">
        <v>44985</v>
      </c>
      <c r="D4297" t="s">
        <v>38570</v>
      </c>
      <c r="E4297">
        <v>7.79</v>
      </c>
    </row>
    <row r="4298" spans="1:5">
      <c r="A4298" s="193" t="s">
        <v>27881</v>
      </c>
      <c r="B4298" s="198" t="s">
        <v>5043</v>
      </c>
      <c r="C4298" s="198">
        <v>44985</v>
      </c>
      <c r="D4298" t="s">
        <v>38363</v>
      </c>
      <c r="E4298">
        <v>11.4</v>
      </c>
    </row>
    <row r="4299" spans="1:5">
      <c r="A4299" s="193" t="s">
        <v>27882</v>
      </c>
      <c r="B4299" s="198" t="s">
        <v>5041</v>
      </c>
      <c r="C4299" s="198">
        <v>44985</v>
      </c>
      <c r="D4299" t="s">
        <v>38363</v>
      </c>
      <c r="E4299">
        <v>17.600000000000001</v>
      </c>
    </row>
    <row r="4300" spans="1:5">
      <c r="A4300" s="193" t="s">
        <v>27881</v>
      </c>
      <c r="B4300" s="198" t="s">
        <v>5043</v>
      </c>
      <c r="C4300" s="198">
        <v>44985</v>
      </c>
      <c r="D4300" t="s">
        <v>38363</v>
      </c>
      <c r="E4300">
        <v>0.57999999999999996</v>
      </c>
    </row>
    <row r="4301" spans="1:5">
      <c r="A4301" s="193" t="s">
        <v>27782</v>
      </c>
      <c r="B4301" s="198" t="s">
        <v>5040</v>
      </c>
      <c r="C4301" s="198">
        <v>44985</v>
      </c>
      <c r="D4301" t="s">
        <v>38363</v>
      </c>
      <c r="E4301">
        <v>32.5</v>
      </c>
    </row>
    <row r="4302" spans="1:5">
      <c r="A4302" s="193" t="s">
        <v>28596</v>
      </c>
      <c r="B4302" s="198" t="s">
        <v>9795</v>
      </c>
      <c r="C4302" s="198">
        <v>44984</v>
      </c>
      <c r="D4302" t="s">
        <v>38568</v>
      </c>
      <c r="E4302">
        <v>2.5</v>
      </c>
    </row>
    <row r="4303" spans="1:5">
      <c r="A4303" s="193" t="s">
        <v>29393</v>
      </c>
      <c r="B4303" s="198" t="s">
        <v>9815</v>
      </c>
      <c r="C4303" s="198">
        <v>44984</v>
      </c>
      <c r="D4303" t="s">
        <v>38568</v>
      </c>
      <c r="E4303">
        <v>33.5</v>
      </c>
    </row>
    <row r="4304" spans="1:5">
      <c r="A4304" s="193" t="s">
        <v>28326</v>
      </c>
      <c r="B4304" s="198" t="s">
        <v>9182</v>
      </c>
      <c r="C4304" s="198">
        <v>44984</v>
      </c>
      <c r="D4304" t="s">
        <v>38442</v>
      </c>
      <c r="E4304">
        <v>50.86</v>
      </c>
    </row>
    <row r="4305" spans="1:5">
      <c r="A4305" s="193" t="s">
        <v>28594</v>
      </c>
      <c r="B4305" s="198" t="s">
        <v>9213</v>
      </c>
      <c r="C4305" s="198">
        <v>44984</v>
      </c>
      <c r="D4305" t="s">
        <v>38568</v>
      </c>
      <c r="E4305">
        <v>3.75</v>
      </c>
    </row>
    <row r="4306" spans="1:5">
      <c r="A4306" s="193" t="s">
        <v>29394</v>
      </c>
      <c r="B4306" s="198" t="s">
        <v>9073</v>
      </c>
      <c r="C4306" s="198">
        <v>44984</v>
      </c>
      <c r="D4306" t="s">
        <v>38568</v>
      </c>
      <c r="E4306">
        <v>3.78</v>
      </c>
    </row>
    <row r="4307" spans="1:5">
      <c r="A4307" s="193" t="s">
        <v>28330</v>
      </c>
      <c r="B4307" s="198" t="s">
        <v>9191</v>
      </c>
      <c r="C4307" s="198">
        <v>44984</v>
      </c>
      <c r="D4307" t="s">
        <v>38442</v>
      </c>
      <c r="E4307">
        <v>81.48</v>
      </c>
    </row>
    <row r="4308" spans="1:5">
      <c r="A4308" s="193" t="s">
        <v>28599</v>
      </c>
      <c r="B4308" s="198" t="s">
        <v>9796</v>
      </c>
      <c r="C4308" s="198">
        <v>44984</v>
      </c>
      <c r="D4308" t="s">
        <v>38568</v>
      </c>
      <c r="E4308">
        <v>1.71</v>
      </c>
    </row>
    <row r="4309" spans="1:5">
      <c r="A4309" s="193" t="s">
        <v>28331</v>
      </c>
      <c r="B4309" s="198" t="s">
        <v>8734</v>
      </c>
      <c r="C4309" s="198">
        <v>44984</v>
      </c>
      <c r="D4309" t="s">
        <v>38442</v>
      </c>
      <c r="E4309">
        <v>4.08</v>
      </c>
    </row>
    <row r="4310" spans="1:5">
      <c r="A4310" s="193" t="s">
        <v>29396</v>
      </c>
      <c r="B4310" s="198" t="s">
        <v>27537</v>
      </c>
      <c r="C4310" s="198">
        <v>44984</v>
      </c>
      <c r="D4310" t="s">
        <v>38568</v>
      </c>
      <c r="E4310">
        <v>7.77</v>
      </c>
    </row>
    <row r="4311" spans="1:5">
      <c r="A4311" s="193" t="s">
        <v>29395</v>
      </c>
      <c r="B4311" s="198" t="s">
        <v>27538</v>
      </c>
      <c r="C4311" s="198">
        <v>44984</v>
      </c>
      <c r="D4311" t="s">
        <v>38568</v>
      </c>
      <c r="E4311">
        <v>11.79</v>
      </c>
    </row>
    <row r="4312" spans="1:5">
      <c r="A4312" s="193" t="s">
        <v>29392</v>
      </c>
      <c r="B4312" s="198" t="s">
        <v>10999</v>
      </c>
      <c r="C4312" s="198">
        <v>44984</v>
      </c>
      <c r="D4312" t="s">
        <v>38568</v>
      </c>
      <c r="E4312">
        <v>12.82</v>
      </c>
    </row>
    <row r="4313" spans="1:5">
      <c r="A4313" s="193" t="s">
        <v>28612</v>
      </c>
      <c r="B4313" s="198" t="s">
        <v>9274</v>
      </c>
      <c r="C4313" s="198">
        <v>44984</v>
      </c>
      <c r="D4313" t="s">
        <v>38568</v>
      </c>
      <c r="E4313">
        <v>0.32</v>
      </c>
    </row>
    <row r="4314" spans="1:5">
      <c r="A4314" s="193" t="s">
        <v>28276</v>
      </c>
      <c r="B4314" s="198" t="s">
        <v>8241</v>
      </c>
      <c r="C4314" s="198">
        <v>44981</v>
      </c>
      <c r="D4314" t="s">
        <v>38436</v>
      </c>
      <c r="E4314">
        <v>13.5</v>
      </c>
    </row>
    <row r="4315" spans="1:5">
      <c r="A4315" s="193" t="s">
        <v>27811</v>
      </c>
      <c r="B4315" s="198" t="s">
        <v>5044</v>
      </c>
      <c r="C4315" s="198">
        <v>44981</v>
      </c>
      <c r="D4315" t="s">
        <v>38368</v>
      </c>
      <c r="E4315">
        <v>1.18</v>
      </c>
    </row>
    <row r="4316" spans="1:5">
      <c r="A4316" s="193" t="s">
        <v>27811</v>
      </c>
      <c r="B4316" s="198" t="s">
        <v>5044</v>
      </c>
      <c r="C4316" s="198">
        <v>44981</v>
      </c>
      <c r="D4316" t="s">
        <v>38368</v>
      </c>
      <c r="E4316">
        <v>36.33</v>
      </c>
    </row>
    <row r="4317" spans="1:5">
      <c r="A4317" s="193" t="s">
        <v>28268</v>
      </c>
      <c r="B4317" s="198" t="s">
        <v>7735</v>
      </c>
      <c r="C4317" s="198">
        <v>44981</v>
      </c>
      <c r="D4317" t="s">
        <v>38436</v>
      </c>
      <c r="E4317">
        <v>1.1499999999999999</v>
      </c>
    </row>
    <row r="4318" spans="1:5">
      <c r="A4318" s="193" t="s">
        <v>28747</v>
      </c>
      <c r="B4318" s="198" t="s">
        <v>4981</v>
      </c>
      <c r="C4318" s="198">
        <v>44981</v>
      </c>
      <c r="D4318" t="s">
        <v>38368</v>
      </c>
      <c r="E4318">
        <v>0.47</v>
      </c>
    </row>
    <row r="4319" spans="1:5">
      <c r="A4319" s="193" t="s">
        <v>28269</v>
      </c>
      <c r="B4319" s="198" t="s">
        <v>7731</v>
      </c>
      <c r="C4319" s="198">
        <v>44981</v>
      </c>
      <c r="D4319" t="s">
        <v>38436</v>
      </c>
      <c r="E4319">
        <v>15.59</v>
      </c>
    </row>
    <row r="4320" spans="1:5">
      <c r="A4320" s="193" t="s">
        <v>28155</v>
      </c>
      <c r="B4320" s="198" t="s">
        <v>6308</v>
      </c>
      <c r="C4320" s="198">
        <v>44981</v>
      </c>
      <c r="D4320" t="s">
        <v>38367</v>
      </c>
      <c r="E4320">
        <v>10.52</v>
      </c>
    </row>
    <row r="4321" spans="1:5">
      <c r="A4321" s="193" t="s">
        <v>15601</v>
      </c>
      <c r="B4321" s="198" t="s">
        <v>5047</v>
      </c>
      <c r="C4321" s="198">
        <v>44981</v>
      </c>
      <c r="D4321" t="s">
        <v>38368</v>
      </c>
      <c r="E4321">
        <v>42</v>
      </c>
    </row>
    <row r="4322" spans="1:5">
      <c r="A4322" s="193" t="s">
        <v>27809</v>
      </c>
      <c r="B4322" t="s">
        <v>5046</v>
      </c>
      <c r="C4322" s="198">
        <v>44981</v>
      </c>
      <c r="D4322" t="s">
        <v>38368</v>
      </c>
      <c r="E4322">
        <v>11.16</v>
      </c>
    </row>
    <row r="4323" spans="1:5">
      <c r="A4323" s="193" t="s">
        <v>15601</v>
      </c>
      <c r="B4323" t="s">
        <v>5047</v>
      </c>
      <c r="C4323" s="198">
        <v>44981</v>
      </c>
      <c r="D4323" t="s">
        <v>38368</v>
      </c>
      <c r="E4323">
        <v>23.17</v>
      </c>
    </row>
    <row r="4324" spans="1:5">
      <c r="A4324" s="193" t="s">
        <v>27810</v>
      </c>
      <c r="B4324" t="s">
        <v>5045</v>
      </c>
      <c r="C4324" s="198">
        <v>44981</v>
      </c>
      <c r="D4324" t="s">
        <v>38368</v>
      </c>
      <c r="E4324">
        <v>37.9</v>
      </c>
    </row>
    <row r="4325" spans="1:5">
      <c r="A4325" s="193" t="s">
        <v>27810</v>
      </c>
      <c r="B4325" t="s">
        <v>5045</v>
      </c>
      <c r="C4325" s="198">
        <v>44981</v>
      </c>
      <c r="D4325" t="s">
        <v>38368</v>
      </c>
      <c r="E4325">
        <v>1.41</v>
      </c>
    </row>
    <row r="4326" spans="1:5">
      <c r="A4326" s="193" t="s">
        <v>27807</v>
      </c>
      <c r="B4326" t="s">
        <v>5056</v>
      </c>
      <c r="C4326" s="198">
        <v>44981</v>
      </c>
      <c r="D4326" t="s">
        <v>38368</v>
      </c>
      <c r="E4326">
        <v>6.27</v>
      </c>
    </row>
    <row r="4327" spans="1:5">
      <c r="A4327" s="193" t="s">
        <v>15616</v>
      </c>
      <c r="B4327" t="s">
        <v>5053</v>
      </c>
      <c r="C4327" s="198">
        <v>44981</v>
      </c>
      <c r="D4327" t="s">
        <v>38368</v>
      </c>
      <c r="E4327">
        <v>214.88</v>
      </c>
    </row>
    <row r="4328" spans="1:5">
      <c r="A4328" s="193" t="s">
        <v>28129</v>
      </c>
      <c r="B4328" t="s">
        <v>5424</v>
      </c>
      <c r="C4328" s="198">
        <v>44981</v>
      </c>
      <c r="D4328" t="s">
        <v>38426</v>
      </c>
      <c r="E4328">
        <v>0</v>
      </c>
    </row>
    <row r="4329" spans="1:5">
      <c r="A4329" s="193" t="s">
        <v>27809</v>
      </c>
      <c r="B4329" t="s">
        <v>5046</v>
      </c>
      <c r="C4329" s="198">
        <v>44981</v>
      </c>
      <c r="D4329" t="s">
        <v>38368</v>
      </c>
      <c r="E4329">
        <v>0.89</v>
      </c>
    </row>
    <row r="4330" spans="1:5">
      <c r="A4330" s="193" t="s">
        <v>28350</v>
      </c>
      <c r="B4330" t="s">
        <v>5348</v>
      </c>
      <c r="C4330" s="198">
        <v>44981</v>
      </c>
      <c r="D4330" t="s">
        <v>38367</v>
      </c>
      <c r="E4330">
        <v>5.29</v>
      </c>
    </row>
    <row r="4331" spans="1:5">
      <c r="A4331" s="193" t="s">
        <v>15601</v>
      </c>
      <c r="B4331" t="s">
        <v>5047</v>
      </c>
      <c r="C4331" s="198">
        <v>44981</v>
      </c>
      <c r="D4331" t="s">
        <v>38368</v>
      </c>
      <c r="E4331">
        <v>3.42</v>
      </c>
    </row>
    <row r="4332" spans="1:5">
      <c r="A4332" s="193" t="s">
        <v>28559</v>
      </c>
      <c r="B4332" t="s">
        <v>9243</v>
      </c>
      <c r="C4332" s="198">
        <v>44980</v>
      </c>
      <c r="D4332" t="s">
        <v>38420</v>
      </c>
      <c r="E4332">
        <v>2.48</v>
      </c>
    </row>
    <row r="4333" spans="1:5">
      <c r="A4333" s="193" t="s">
        <v>28241</v>
      </c>
      <c r="B4333" t="s">
        <v>9244</v>
      </c>
      <c r="C4333" s="198">
        <v>44980</v>
      </c>
      <c r="D4333" t="s">
        <v>38420</v>
      </c>
      <c r="E4333">
        <v>0</v>
      </c>
    </row>
    <row r="4334" spans="1:5">
      <c r="A4334" s="193" t="s">
        <v>28240</v>
      </c>
      <c r="B4334" t="s">
        <v>9275</v>
      </c>
      <c r="C4334" s="198">
        <v>44980</v>
      </c>
      <c r="D4334" t="s">
        <v>38420</v>
      </c>
      <c r="E4334">
        <v>196.72</v>
      </c>
    </row>
    <row r="4335" spans="1:5">
      <c r="A4335" s="193" t="s">
        <v>29399</v>
      </c>
      <c r="B4335" t="s">
        <v>11115</v>
      </c>
      <c r="C4335" s="198">
        <v>44980</v>
      </c>
      <c r="D4335" t="s">
        <v>38420</v>
      </c>
      <c r="E4335">
        <v>11.46</v>
      </c>
    </row>
    <row r="4336" spans="1:5">
      <c r="A4336" s="193" t="s">
        <v>28108</v>
      </c>
      <c r="B4336" t="s">
        <v>9242</v>
      </c>
      <c r="C4336" s="198">
        <v>44980</v>
      </c>
      <c r="D4336" t="s">
        <v>38420</v>
      </c>
      <c r="E4336">
        <v>1.07</v>
      </c>
    </row>
    <row r="4337" spans="1:5">
      <c r="A4337" s="193" t="s">
        <v>28021</v>
      </c>
      <c r="B4337" t="s">
        <v>9848</v>
      </c>
      <c r="C4337" s="198">
        <v>44980</v>
      </c>
      <c r="D4337" t="s">
        <v>38401</v>
      </c>
      <c r="E4337">
        <v>6.53</v>
      </c>
    </row>
    <row r="4338" spans="1:5">
      <c r="A4338" s="193" t="s">
        <v>29398</v>
      </c>
      <c r="B4338" t="s">
        <v>10937</v>
      </c>
      <c r="C4338" s="198">
        <v>44980</v>
      </c>
      <c r="D4338" t="s">
        <v>38548</v>
      </c>
      <c r="E4338">
        <v>41.96</v>
      </c>
    </row>
    <row r="4339" spans="1:5">
      <c r="A4339" s="193" t="s">
        <v>28231</v>
      </c>
      <c r="B4339" t="s">
        <v>11051</v>
      </c>
      <c r="C4339" s="198">
        <v>44980</v>
      </c>
      <c r="D4339" t="s">
        <v>38420</v>
      </c>
      <c r="E4339">
        <v>17.11</v>
      </c>
    </row>
    <row r="4340" spans="1:5">
      <c r="A4340" s="193" t="s">
        <v>28028</v>
      </c>
      <c r="B4340" t="s">
        <v>10059</v>
      </c>
      <c r="C4340" s="198">
        <v>44980</v>
      </c>
      <c r="D4340" t="s">
        <v>38401</v>
      </c>
      <c r="E4340">
        <v>12.52</v>
      </c>
    </row>
    <row r="4341" spans="1:5">
      <c r="A4341" s="193" t="s">
        <v>28020</v>
      </c>
      <c r="B4341" t="s">
        <v>9846</v>
      </c>
      <c r="C4341" s="198">
        <v>44980</v>
      </c>
      <c r="D4341" t="s">
        <v>38401</v>
      </c>
      <c r="E4341">
        <v>33</v>
      </c>
    </row>
    <row r="4342" spans="1:5">
      <c r="A4342" s="193" t="s">
        <v>28936</v>
      </c>
      <c r="B4342" t="s">
        <v>8826</v>
      </c>
      <c r="C4342" s="198">
        <v>44980</v>
      </c>
      <c r="D4342" t="s">
        <v>38524</v>
      </c>
      <c r="E4342">
        <v>3.93</v>
      </c>
    </row>
    <row r="4343" spans="1:5">
      <c r="A4343" s="193" t="s">
        <v>27932</v>
      </c>
      <c r="B4343" t="s">
        <v>5028</v>
      </c>
      <c r="C4343" s="198">
        <v>44980</v>
      </c>
      <c r="D4343" t="s">
        <v>38359</v>
      </c>
      <c r="E4343">
        <v>7.51</v>
      </c>
    </row>
    <row r="4344" spans="1:5">
      <c r="A4344" s="193" t="s">
        <v>28531</v>
      </c>
      <c r="B4344" t="s">
        <v>5240</v>
      </c>
      <c r="C4344" s="198">
        <v>44980</v>
      </c>
      <c r="D4344" t="s">
        <v>38400</v>
      </c>
      <c r="E4344">
        <v>13.97</v>
      </c>
    </row>
    <row r="4345" spans="1:5">
      <c r="A4345" s="193" t="s">
        <v>29397</v>
      </c>
      <c r="B4345" t="s">
        <v>5927</v>
      </c>
      <c r="C4345" s="198">
        <v>44980</v>
      </c>
      <c r="D4345" t="s">
        <v>38400</v>
      </c>
      <c r="E4345">
        <v>5.25</v>
      </c>
    </row>
    <row r="4346" spans="1:5">
      <c r="A4346" s="193" t="s">
        <v>22416</v>
      </c>
      <c r="B4346" t="s">
        <v>5429</v>
      </c>
      <c r="C4346" s="198">
        <v>44980</v>
      </c>
      <c r="D4346" t="s">
        <v>38359</v>
      </c>
      <c r="E4346">
        <v>12.38</v>
      </c>
    </row>
    <row r="4347" spans="1:5">
      <c r="A4347" s="193" t="s">
        <v>28129</v>
      </c>
      <c r="B4347" t="s">
        <v>5424</v>
      </c>
      <c r="C4347" s="198">
        <v>44980</v>
      </c>
      <c r="D4347" t="s">
        <v>38359</v>
      </c>
      <c r="E4347">
        <v>37.9</v>
      </c>
    </row>
    <row r="4348" spans="1:5">
      <c r="A4348" s="193" t="s">
        <v>28864</v>
      </c>
      <c r="B4348" t="s">
        <v>5423</v>
      </c>
      <c r="C4348" s="198">
        <v>44980</v>
      </c>
      <c r="D4348" t="s">
        <v>38359</v>
      </c>
      <c r="E4348">
        <v>8.48</v>
      </c>
    </row>
    <row r="4349" spans="1:5">
      <c r="A4349" s="193" t="s">
        <v>22416</v>
      </c>
      <c r="B4349" t="s">
        <v>5429</v>
      </c>
      <c r="C4349" s="198">
        <v>44980</v>
      </c>
      <c r="D4349" t="s">
        <v>38524</v>
      </c>
      <c r="E4349">
        <v>175</v>
      </c>
    </row>
    <row r="4350" spans="1:5">
      <c r="A4350" s="193" t="s">
        <v>28863</v>
      </c>
      <c r="B4350" t="s">
        <v>5784</v>
      </c>
      <c r="C4350" s="198">
        <v>44980</v>
      </c>
      <c r="D4350" t="s">
        <v>38524</v>
      </c>
      <c r="E4350">
        <v>8.3000000000000007</v>
      </c>
    </row>
    <row r="4351" spans="1:5">
      <c r="A4351" s="193" t="s">
        <v>28291</v>
      </c>
      <c r="B4351" t="s">
        <v>8852</v>
      </c>
      <c r="C4351" s="198">
        <v>44979</v>
      </c>
      <c r="D4351" t="s">
        <v>38439</v>
      </c>
      <c r="E4351">
        <v>7</v>
      </c>
    </row>
    <row r="4352" spans="1:5">
      <c r="A4352" s="193" t="s">
        <v>29169</v>
      </c>
      <c r="B4352" t="s">
        <v>10665</v>
      </c>
      <c r="C4352" s="198">
        <v>44979</v>
      </c>
      <c r="D4352" t="s">
        <v>38360</v>
      </c>
      <c r="E4352">
        <v>14.95</v>
      </c>
    </row>
    <row r="4353" spans="1:5">
      <c r="A4353" s="193" t="s">
        <v>28286</v>
      </c>
      <c r="B4353" t="s">
        <v>8851</v>
      </c>
      <c r="C4353" s="198">
        <v>44979</v>
      </c>
      <c r="D4353" t="s">
        <v>38439</v>
      </c>
      <c r="E4353">
        <v>8.7200000000000006</v>
      </c>
    </row>
    <row r="4354" spans="1:5">
      <c r="A4354" s="193" t="s">
        <v>29402</v>
      </c>
      <c r="B4354" t="s">
        <v>11113</v>
      </c>
      <c r="C4354" s="198">
        <v>44979</v>
      </c>
      <c r="D4354" t="s">
        <v>38360</v>
      </c>
      <c r="E4354">
        <v>12.62</v>
      </c>
    </row>
    <row r="4355" spans="1:5">
      <c r="A4355" s="193" t="s">
        <v>29170</v>
      </c>
      <c r="B4355" t="s">
        <v>10664</v>
      </c>
      <c r="C4355" s="198">
        <v>44979</v>
      </c>
      <c r="D4355" t="s">
        <v>38360</v>
      </c>
      <c r="E4355">
        <v>30.67</v>
      </c>
    </row>
    <row r="4356" spans="1:5">
      <c r="A4356" s="193" t="s">
        <v>28137</v>
      </c>
      <c r="B4356" t="s">
        <v>11112</v>
      </c>
      <c r="C4356" s="198">
        <v>44979</v>
      </c>
      <c r="D4356" t="s">
        <v>38360</v>
      </c>
      <c r="E4356">
        <v>1.99</v>
      </c>
    </row>
    <row r="4357" spans="1:5">
      <c r="A4357" s="193" t="s">
        <v>29172</v>
      </c>
      <c r="B4357" t="s">
        <v>10661</v>
      </c>
      <c r="C4357" s="198">
        <v>44979</v>
      </c>
      <c r="D4357" t="s">
        <v>38360</v>
      </c>
      <c r="E4357">
        <v>7.85</v>
      </c>
    </row>
    <row r="4358" spans="1:5">
      <c r="A4358" s="193" t="s">
        <v>29400</v>
      </c>
      <c r="B4358" t="s">
        <v>27539</v>
      </c>
      <c r="C4358" s="198">
        <v>44979</v>
      </c>
      <c r="D4358" t="s">
        <v>38360</v>
      </c>
      <c r="E4358">
        <v>0.5</v>
      </c>
    </row>
    <row r="4359" spans="1:5">
      <c r="A4359" s="193" t="s">
        <v>29175</v>
      </c>
      <c r="B4359" t="s">
        <v>10236</v>
      </c>
      <c r="C4359" s="198">
        <v>44979</v>
      </c>
      <c r="D4359" t="s">
        <v>38360</v>
      </c>
      <c r="E4359">
        <v>8.0399999999999991</v>
      </c>
    </row>
    <row r="4360" spans="1:5">
      <c r="A4360" s="193" t="s">
        <v>29401</v>
      </c>
      <c r="B4360" t="s">
        <v>10237</v>
      </c>
      <c r="C4360" s="198">
        <v>44979</v>
      </c>
      <c r="D4360" t="s">
        <v>38360</v>
      </c>
      <c r="E4360">
        <v>2.93</v>
      </c>
    </row>
    <row r="4361" spans="1:5">
      <c r="A4361" s="193" t="s">
        <v>29174</v>
      </c>
      <c r="B4361" t="s">
        <v>27526</v>
      </c>
      <c r="C4361" s="198">
        <v>44979</v>
      </c>
      <c r="D4361" t="s">
        <v>38360</v>
      </c>
      <c r="E4361">
        <v>4.2699999999999996</v>
      </c>
    </row>
    <row r="4362" spans="1:5">
      <c r="A4362" s="193" t="s">
        <v>29176</v>
      </c>
      <c r="B4362" t="s">
        <v>10460</v>
      </c>
      <c r="C4362" s="198">
        <v>44979</v>
      </c>
      <c r="D4362" t="s">
        <v>38360</v>
      </c>
      <c r="E4362">
        <v>9.25</v>
      </c>
    </row>
    <row r="4363" spans="1:5">
      <c r="A4363" s="193" t="s">
        <v>29173</v>
      </c>
      <c r="B4363" t="s">
        <v>10461</v>
      </c>
      <c r="C4363" s="198">
        <v>44979</v>
      </c>
      <c r="D4363" t="s">
        <v>38360</v>
      </c>
      <c r="E4363">
        <v>28.69</v>
      </c>
    </row>
    <row r="4364" spans="1:5">
      <c r="A4364" s="193" t="s">
        <v>28041</v>
      </c>
      <c r="B4364" t="s">
        <v>4982</v>
      </c>
      <c r="C4364" s="198">
        <v>44979</v>
      </c>
      <c r="D4364" t="s">
        <v>38522</v>
      </c>
      <c r="E4364">
        <v>1.05</v>
      </c>
    </row>
    <row r="4365" spans="1:5">
      <c r="A4365" s="193" t="s">
        <v>28136</v>
      </c>
      <c r="B4365" t="s">
        <v>7660</v>
      </c>
      <c r="C4365" s="198">
        <v>44979</v>
      </c>
      <c r="D4365" t="s">
        <v>38360</v>
      </c>
      <c r="E4365">
        <v>16.899999999999999</v>
      </c>
    </row>
    <row r="4366" spans="1:5">
      <c r="A4366" s="193" t="s">
        <v>28129</v>
      </c>
      <c r="B4366" t="s">
        <v>5424</v>
      </c>
      <c r="C4366" s="198">
        <v>44979</v>
      </c>
      <c r="D4366" t="s">
        <v>38522</v>
      </c>
      <c r="E4366">
        <v>18.7</v>
      </c>
    </row>
    <row r="4367" spans="1:5">
      <c r="A4367" s="193" t="s">
        <v>28864</v>
      </c>
      <c r="B4367" t="s">
        <v>5423</v>
      </c>
      <c r="C4367" s="198">
        <v>44979</v>
      </c>
      <c r="D4367" t="s">
        <v>38522</v>
      </c>
      <c r="E4367">
        <v>34.54</v>
      </c>
    </row>
    <row r="4368" spans="1:5">
      <c r="A4368" s="193" t="s">
        <v>29047</v>
      </c>
      <c r="B4368" t="s">
        <v>10607</v>
      </c>
      <c r="C4368" s="198">
        <v>44978</v>
      </c>
      <c r="D4368" t="s">
        <v>38531</v>
      </c>
      <c r="E4368">
        <v>3.2</v>
      </c>
    </row>
    <row r="4369" spans="1:5">
      <c r="A4369" s="193" t="s">
        <v>29049</v>
      </c>
      <c r="B4369" t="s">
        <v>10606</v>
      </c>
      <c r="C4369" s="198">
        <v>44978</v>
      </c>
      <c r="D4369" t="s">
        <v>38531</v>
      </c>
      <c r="E4369">
        <v>11.16</v>
      </c>
    </row>
    <row r="4370" spans="1:5">
      <c r="A4370" s="193" t="s">
        <v>29055</v>
      </c>
      <c r="B4370" t="s">
        <v>10605</v>
      </c>
      <c r="C4370" s="198">
        <v>44978</v>
      </c>
      <c r="D4370" t="s">
        <v>38531</v>
      </c>
      <c r="E4370">
        <v>7.41</v>
      </c>
    </row>
    <row r="4371" spans="1:5">
      <c r="A4371" s="193" t="s">
        <v>28071</v>
      </c>
      <c r="B4371" t="s">
        <v>6309</v>
      </c>
      <c r="C4371" s="198">
        <v>44978</v>
      </c>
      <c r="D4371" t="s">
        <v>38400</v>
      </c>
      <c r="E4371">
        <v>34.9</v>
      </c>
    </row>
    <row r="4372" spans="1:5">
      <c r="A4372" s="193" t="s">
        <v>28083</v>
      </c>
      <c r="B4372" t="s">
        <v>5918</v>
      </c>
      <c r="C4372" s="198">
        <v>44978</v>
      </c>
      <c r="D4372" t="s">
        <v>38399</v>
      </c>
      <c r="E4372">
        <v>8.7200000000000006</v>
      </c>
    </row>
    <row r="4373" spans="1:5">
      <c r="A4373" s="193" t="s">
        <v>27827</v>
      </c>
      <c r="B4373" t="s">
        <v>9689</v>
      </c>
      <c r="C4373" s="198">
        <v>44977</v>
      </c>
      <c r="D4373" t="s">
        <v>38374</v>
      </c>
      <c r="E4373">
        <v>8.9</v>
      </c>
    </row>
    <row r="4374" spans="1:5">
      <c r="A4374" s="193" t="s">
        <v>27823</v>
      </c>
      <c r="B4374" t="s">
        <v>9687</v>
      </c>
      <c r="C4374" s="198">
        <v>44977</v>
      </c>
      <c r="D4374" t="s">
        <v>38374</v>
      </c>
      <c r="E4374">
        <v>34.25</v>
      </c>
    </row>
    <row r="4375" spans="1:5">
      <c r="A4375" s="193" t="s">
        <v>29403</v>
      </c>
      <c r="B4375" t="s">
        <v>10379</v>
      </c>
      <c r="C4375" s="198">
        <v>44977</v>
      </c>
      <c r="D4375" t="s">
        <v>38374</v>
      </c>
      <c r="E4375">
        <v>0.72</v>
      </c>
    </row>
    <row r="4376" spans="1:5">
      <c r="A4376" s="193" t="s">
        <v>12826</v>
      </c>
      <c r="B4376" t="s">
        <v>27483</v>
      </c>
      <c r="C4376" s="198">
        <v>44977</v>
      </c>
      <c r="D4376" t="s">
        <v>38374</v>
      </c>
      <c r="E4376">
        <v>27.9</v>
      </c>
    </row>
    <row r="4377" spans="1:5">
      <c r="A4377" s="193" t="s">
        <v>27907</v>
      </c>
      <c r="B4377" t="s">
        <v>27431</v>
      </c>
      <c r="C4377" s="198">
        <v>44977</v>
      </c>
      <c r="D4377" t="s">
        <v>38374</v>
      </c>
      <c r="E4377">
        <v>8.7799999999999994</v>
      </c>
    </row>
    <row r="4378" spans="1:5">
      <c r="A4378" s="193" t="s">
        <v>28774</v>
      </c>
      <c r="B4378" t="s">
        <v>8322</v>
      </c>
      <c r="C4378" s="198">
        <v>44977</v>
      </c>
      <c r="D4378" t="s">
        <v>38374</v>
      </c>
      <c r="E4378">
        <v>33.53</v>
      </c>
    </row>
    <row r="4379" spans="1:5">
      <c r="A4379" s="193" t="s">
        <v>28278</v>
      </c>
      <c r="B4379" t="s">
        <v>5407</v>
      </c>
      <c r="C4379" s="198">
        <v>44977</v>
      </c>
      <c r="D4379" t="s">
        <v>38391</v>
      </c>
      <c r="E4379">
        <v>4.63</v>
      </c>
    </row>
    <row r="4380" spans="1:5">
      <c r="A4380" s="193" t="s">
        <v>28184</v>
      </c>
      <c r="B4380" t="s">
        <v>5123</v>
      </c>
      <c r="C4380" s="198">
        <v>44977</v>
      </c>
      <c r="D4380" t="s">
        <v>38374</v>
      </c>
      <c r="E4380">
        <v>0.5</v>
      </c>
    </row>
    <row r="4381" spans="1:5">
      <c r="A4381" s="193" t="s">
        <v>29134</v>
      </c>
      <c r="B4381" t="s">
        <v>6979</v>
      </c>
      <c r="C4381" s="198">
        <v>44977</v>
      </c>
      <c r="D4381" t="s">
        <v>38482</v>
      </c>
      <c r="E4381">
        <v>38.61</v>
      </c>
    </row>
    <row r="4382" spans="1:5">
      <c r="A4382" s="193" t="s">
        <v>28279</v>
      </c>
      <c r="B4382" t="s">
        <v>5408</v>
      </c>
      <c r="C4382" s="198">
        <v>44977</v>
      </c>
      <c r="D4382" t="s">
        <v>38391</v>
      </c>
      <c r="E4382">
        <v>260</v>
      </c>
    </row>
    <row r="4383" spans="1:5">
      <c r="A4383" s="193" t="s">
        <v>28590</v>
      </c>
      <c r="B4383" t="s">
        <v>6978</v>
      </c>
      <c r="C4383" s="198">
        <v>44977</v>
      </c>
      <c r="D4383" t="s">
        <v>38482</v>
      </c>
      <c r="E4383">
        <v>12.9</v>
      </c>
    </row>
    <row r="4384" spans="1:5">
      <c r="A4384" s="193" t="s">
        <v>28965</v>
      </c>
      <c r="B4384" t="s">
        <v>27496</v>
      </c>
      <c r="C4384" s="198">
        <v>44977</v>
      </c>
      <c r="D4384" t="s">
        <v>38482</v>
      </c>
      <c r="E4384">
        <v>0.5</v>
      </c>
    </row>
    <row r="4385" spans="1:5">
      <c r="A4385" s="193" t="s">
        <v>29048</v>
      </c>
      <c r="B4385" t="s">
        <v>7669</v>
      </c>
      <c r="C4385" s="198">
        <v>44977</v>
      </c>
      <c r="D4385" t="s">
        <v>38391</v>
      </c>
      <c r="E4385">
        <v>5.4</v>
      </c>
    </row>
    <row r="4386" spans="1:5">
      <c r="A4386" s="193" t="s">
        <v>28960</v>
      </c>
      <c r="B4386" t="s">
        <v>6982</v>
      </c>
      <c r="C4386" s="198">
        <v>44977</v>
      </c>
      <c r="D4386" t="s">
        <v>38482</v>
      </c>
      <c r="E4386">
        <v>2.4300000000000002</v>
      </c>
    </row>
    <row r="4387" spans="1:5">
      <c r="A4387" s="193" t="s">
        <v>28961</v>
      </c>
      <c r="B4387" t="s">
        <v>27497</v>
      </c>
      <c r="C4387" s="198">
        <v>44977</v>
      </c>
      <c r="D4387" t="s">
        <v>38482</v>
      </c>
      <c r="E4387">
        <v>6.84</v>
      </c>
    </row>
    <row r="4388" spans="1:5">
      <c r="A4388" s="193" t="s">
        <v>29404</v>
      </c>
      <c r="B4388" t="s">
        <v>5830</v>
      </c>
      <c r="C4388" s="198">
        <v>44973</v>
      </c>
      <c r="D4388" t="s">
        <v>38414</v>
      </c>
      <c r="E4388">
        <v>3.85</v>
      </c>
    </row>
    <row r="4389" spans="1:5">
      <c r="A4389" s="193" t="s">
        <v>27936</v>
      </c>
      <c r="B4389" t="s">
        <v>5836</v>
      </c>
      <c r="C4389" s="198">
        <v>44973</v>
      </c>
      <c r="D4389" t="s">
        <v>38414</v>
      </c>
      <c r="E4389">
        <v>87.42</v>
      </c>
    </row>
    <row r="4390" spans="1:5">
      <c r="A4390" s="193" t="s">
        <v>28817</v>
      </c>
      <c r="B4390" t="s">
        <v>7849</v>
      </c>
      <c r="C4390" s="198">
        <v>44973</v>
      </c>
      <c r="D4390" t="s">
        <v>38394</v>
      </c>
      <c r="E4390">
        <v>5.0999999999999996</v>
      </c>
    </row>
    <row r="4391" spans="1:5">
      <c r="A4391" s="193" t="s">
        <v>28175</v>
      </c>
      <c r="B4391" t="s">
        <v>6306</v>
      </c>
      <c r="C4391" s="198">
        <v>44973</v>
      </c>
      <c r="D4391" t="s">
        <v>38414</v>
      </c>
      <c r="E4391">
        <v>5.78</v>
      </c>
    </row>
    <row r="4392" spans="1:5">
      <c r="A4392" s="193" t="s">
        <v>29408</v>
      </c>
      <c r="B4392" t="s">
        <v>11088</v>
      </c>
      <c r="C4392" s="198">
        <v>44972</v>
      </c>
      <c r="D4392" t="s">
        <v>38377</v>
      </c>
      <c r="E4392">
        <v>4.8099999999999996</v>
      </c>
    </row>
    <row r="4393" spans="1:5">
      <c r="A4393" s="193" t="s">
        <v>29229</v>
      </c>
      <c r="B4393" t="s">
        <v>8309</v>
      </c>
      <c r="C4393" s="198">
        <v>44972</v>
      </c>
      <c r="D4393" t="s">
        <v>38377</v>
      </c>
      <c r="E4393">
        <v>2.38</v>
      </c>
    </row>
    <row r="4394" spans="1:5">
      <c r="A4394" s="193" t="s">
        <v>29407</v>
      </c>
      <c r="B4394" t="s">
        <v>11107</v>
      </c>
      <c r="C4394" s="198">
        <v>44972</v>
      </c>
      <c r="D4394" t="s">
        <v>38377</v>
      </c>
      <c r="E4394">
        <v>117.12</v>
      </c>
    </row>
    <row r="4395" spans="1:5">
      <c r="A4395" s="193" t="s">
        <v>29409</v>
      </c>
      <c r="B4395" t="s">
        <v>11108</v>
      </c>
      <c r="C4395" s="198">
        <v>44972</v>
      </c>
      <c r="D4395" t="s">
        <v>38377</v>
      </c>
      <c r="E4395">
        <v>75.95</v>
      </c>
    </row>
    <row r="4396" spans="1:5">
      <c r="A4396" s="193" t="s">
        <v>27815</v>
      </c>
      <c r="B4396" t="s">
        <v>8283</v>
      </c>
      <c r="C4396" s="198">
        <v>44972</v>
      </c>
      <c r="D4396" t="s">
        <v>38372</v>
      </c>
      <c r="E4396">
        <v>15.07</v>
      </c>
    </row>
    <row r="4397" spans="1:5">
      <c r="A4397" s="193" t="s">
        <v>27813</v>
      </c>
      <c r="B4397" t="s">
        <v>8247</v>
      </c>
      <c r="C4397" s="198">
        <v>44972</v>
      </c>
      <c r="D4397" t="s">
        <v>38372</v>
      </c>
      <c r="E4397">
        <v>27.63</v>
      </c>
    </row>
    <row r="4398" spans="1:5">
      <c r="A4398" s="193" t="s">
        <v>28579</v>
      </c>
      <c r="B4398" t="s">
        <v>11114</v>
      </c>
      <c r="C4398" s="198">
        <v>44972</v>
      </c>
      <c r="D4398" t="s">
        <v>38372</v>
      </c>
      <c r="E4398">
        <v>7.25</v>
      </c>
    </row>
    <row r="4399" spans="1:5">
      <c r="A4399" s="193" t="s">
        <v>29006</v>
      </c>
      <c r="B4399" t="s">
        <v>11089</v>
      </c>
      <c r="C4399" s="198">
        <v>44972</v>
      </c>
      <c r="D4399" t="s">
        <v>38377</v>
      </c>
      <c r="E4399">
        <v>29.87</v>
      </c>
    </row>
    <row r="4400" spans="1:5">
      <c r="A4400" s="193" t="s">
        <v>22832</v>
      </c>
      <c r="B4400" t="s">
        <v>8636</v>
      </c>
      <c r="C4400" s="198">
        <v>44972</v>
      </c>
      <c r="D4400" t="s">
        <v>38377</v>
      </c>
      <c r="E4400">
        <v>11.35</v>
      </c>
    </row>
    <row r="4401" spans="1:5">
      <c r="A4401" s="193" t="s">
        <v>29003</v>
      </c>
      <c r="B4401" t="s">
        <v>10211</v>
      </c>
      <c r="C4401" s="198">
        <v>44972</v>
      </c>
      <c r="D4401" t="s">
        <v>38377</v>
      </c>
      <c r="E4401">
        <v>23.5</v>
      </c>
    </row>
    <row r="4402" spans="1:5">
      <c r="A4402" s="193" t="s">
        <v>28936</v>
      </c>
      <c r="B4402" t="s">
        <v>8826</v>
      </c>
      <c r="C4402" s="198">
        <v>44972</v>
      </c>
      <c r="D4402" t="s">
        <v>38553</v>
      </c>
      <c r="E4402">
        <v>6.95</v>
      </c>
    </row>
    <row r="4403" spans="1:5">
      <c r="A4403" s="193" t="s">
        <v>27906</v>
      </c>
      <c r="B4403" t="s">
        <v>10507</v>
      </c>
      <c r="C4403" s="198">
        <v>44972</v>
      </c>
      <c r="D4403" t="s">
        <v>38377</v>
      </c>
      <c r="E4403">
        <v>3.98</v>
      </c>
    </row>
    <row r="4404" spans="1:5">
      <c r="A4404" s="193" t="s">
        <v>27911</v>
      </c>
      <c r="B4404" t="s">
        <v>10060</v>
      </c>
      <c r="C4404" s="198">
        <v>44972</v>
      </c>
      <c r="D4404" t="s">
        <v>38377</v>
      </c>
      <c r="E4404">
        <v>10.8</v>
      </c>
    </row>
    <row r="4405" spans="1:5">
      <c r="A4405" s="193" t="s">
        <v>28863</v>
      </c>
      <c r="B4405" t="s">
        <v>5784</v>
      </c>
      <c r="C4405" s="198">
        <v>44972</v>
      </c>
      <c r="D4405" t="s">
        <v>38553</v>
      </c>
      <c r="E4405">
        <v>55.08</v>
      </c>
    </row>
    <row r="4406" spans="1:5">
      <c r="A4406" s="193" t="s">
        <v>29161</v>
      </c>
      <c r="B4406" t="s">
        <v>7045</v>
      </c>
      <c r="C4406" s="198">
        <v>44972</v>
      </c>
      <c r="D4406" t="s">
        <v>38377</v>
      </c>
      <c r="E4406">
        <v>7.92</v>
      </c>
    </row>
    <row r="4407" spans="1:5">
      <c r="A4407" s="193" t="s">
        <v>29405</v>
      </c>
      <c r="B4407" t="s">
        <v>7014</v>
      </c>
      <c r="C4407" s="198">
        <v>44972</v>
      </c>
      <c r="D4407" t="s">
        <v>38377</v>
      </c>
      <c r="E4407">
        <v>6.87</v>
      </c>
    </row>
    <row r="4408" spans="1:5">
      <c r="A4408" s="193" t="s">
        <v>29405</v>
      </c>
      <c r="B4408" t="s">
        <v>7014</v>
      </c>
      <c r="C4408" s="198">
        <v>44972</v>
      </c>
      <c r="D4408" t="s">
        <v>38377</v>
      </c>
      <c r="E4408">
        <v>24.3</v>
      </c>
    </row>
    <row r="4409" spans="1:5">
      <c r="A4409" s="193" t="s">
        <v>27922</v>
      </c>
      <c r="B4409" t="s">
        <v>6325</v>
      </c>
      <c r="C4409" s="198">
        <v>44972</v>
      </c>
      <c r="D4409" t="s">
        <v>38377</v>
      </c>
      <c r="E4409">
        <v>30.36</v>
      </c>
    </row>
    <row r="4410" spans="1:5">
      <c r="A4410" s="193" t="s">
        <v>28863</v>
      </c>
      <c r="B4410" t="s">
        <v>5784</v>
      </c>
      <c r="C4410" s="198">
        <v>44972</v>
      </c>
      <c r="D4410" t="s">
        <v>38553</v>
      </c>
      <c r="E4410">
        <v>210.99</v>
      </c>
    </row>
    <row r="4411" spans="1:5">
      <c r="A4411" s="193" t="s">
        <v>28200</v>
      </c>
      <c r="B4411" t="s">
        <v>7140</v>
      </c>
      <c r="C4411" s="198">
        <v>44972</v>
      </c>
      <c r="D4411" t="s">
        <v>38388</v>
      </c>
      <c r="E4411">
        <v>8.2100000000000009</v>
      </c>
    </row>
    <row r="4412" spans="1:5">
      <c r="A4412" s="193" t="s">
        <v>29406</v>
      </c>
      <c r="B4412" t="s">
        <v>7167</v>
      </c>
      <c r="C4412" s="198">
        <v>44972</v>
      </c>
      <c r="D4412" t="s">
        <v>38377</v>
      </c>
      <c r="E4412">
        <v>3.25</v>
      </c>
    </row>
    <row r="4413" spans="1:5">
      <c r="A4413" s="193" t="s">
        <v>27910</v>
      </c>
      <c r="B4413" t="s">
        <v>5382</v>
      </c>
      <c r="C4413" s="198">
        <v>44972</v>
      </c>
      <c r="D4413" t="s">
        <v>38377</v>
      </c>
      <c r="E4413">
        <v>9.66</v>
      </c>
    </row>
    <row r="4414" spans="1:5">
      <c r="A4414" s="193" t="s">
        <v>16070</v>
      </c>
      <c r="B4414" t="s">
        <v>5342</v>
      </c>
      <c r="C4414" s="198">
        <v>44972</v>
      </c>
      <c r="D4414" t="s">
        <v>38377</v>
      </c>
      <c r="E4414">
        <v>42.26</v>
      </c>
    </row>
    <row r="4415" spans="1:5">
      <c r="A4415" s="193" t="s">
        <v>27854</v>
      </c>
      <c r="B4415" t="s">
        <v>5396</v>
      </c>
      <c r="C4415" s="198">
        <v>44972</v>
      </c>
      <c r="D4415" t="s">
        <v>38388</v>
      </c>
      <c r="E4415">
        <v>4.1100000000000003</v>
      </c>
    </row>
    <row r="4416" spans="1:5">
      <c r="A4416" s="193" t="s">
        <v>28677</v>
      </c>
      <c r="B4416" t="s">
        <v>6431</v>
      </c>
      <c r="C4416" s="198">
        <v>44972</v>
      </c>
      <c r="D4416" t="s">
        <v>38377</v>
      </c>
      <c r="E4416">
        <v>7.58</v>
      </c>
    </row>
    <row r="4417" spans="1:5">
      <c r="A4417" s="193" t="s">
        <v>28670</v>
      </c>
      <c r="B4417" t="s">
        <v>6428</v>
      </c>
      <c r="C4417" s="198">
        <v>44972</v>
      </c>
      <c r="D4417" t="s">
        <v>38377</v>
      </c>
      <c r="E4417">
        <v>4.09</v>
      </c>
    </row>
    <row r="4418" spans="1:5">
      <c r="A4418" s="193" t="s">
        <v>28672</v>
      </c>
      <c r="B4418" t="s">
        <v>6205</v>
      </c>
      <c r="C4418" s="198">
        <v>44972</v>
      </c>
      <c r="D4418" t="s">
        <v>38377</v>
      </c>
      <c r="E4418">
        <v>4.4400000000000004</v>
      </c>
    </row>
    <row r="4419" spans="1:5">
      <c r="A4419" s="193" t="s">
        <v>29207</v>
      </c>
      <c r="B4419" t="s">
        <v>8064</v>
      </c>
      <c r="C4419" s="198">
        <v>44972</v>
      </c>
      <c r="D4419" t="s">
        <v>38377</v>
      </c>
      <c r="E4419">
        <v>12.66</v>
      </c>
    </row>
    <row r="4420" spans="1:5">
      <c r="A4420" s="193" t="s">
        <v>27862</v>
      </c>
      <c r="B4420" t="s">
        <v>5648</v>
      </c>
      <c r="C4420" s="198">
        <v>44972</v>
      </c>
      <c r="D4420" t="s">
        <v>38388</v>
      </c>
      <c r="E4420">
        <v>8.85</v>
      </c>
    </row>
    <row r="4421" spans="1:5">
      <c r="A4421" s="193" t="s">
        <v>27855</v>
      </c>
      <c r="B4421" t="s">
        <v>5279</v>
      </c>
      <c r="C4421" s="198">
        <v>44972</v>
      </c>
      <c r="D4421" t="s">
        <v>38377</v>
      </c>
      <c r="E4421">
        <v>9</v>
      </c>
    </row>
    <row r="4422" spans="1:5">
      <c r="A4422" s="193" t="s">
        <v>27852</v>
      </c>
      <c r="B4422" t="s">
        <v>5273</v>
      </c>
      <c r="C4422" s="198">
        <v>44972</v>
      </c>
      <c r="D4422" t="s">
        <v>38388</v>
      </c>
      <c r="E4422">
        <v>8.33</v>
      </c>
    </row>
    <row r="4423" spans="1:5">
      <c r="A4423" s="193" t="s">
        <v>28634</v>
      </c>
      <c r="B4423" t="s">
        <v>27469</v>
      </c>
      <c r="C4423" s="198">
        <v>44972</v>
      </c>
      <c r="D4423" t="s">
        <v>38388</v>
      </c>
      <c r="E4423">
        <v>16.02</v>
      </c>
    </row>
    <row r="4424" spans="1:5">
      <c r="A4424" s="193" t="s">
        <v>28413</v>
      </c>
      <c r="B4424" t="s">
        <v>5266</v>
      </c>
      <c r="C4424" s="198">
        <v>44972</v>
      </c>
      <c r="D4424" t="s">
        <v>38377</v>
      </c>
      <c r="E4424">
        <v>6.65</v>
      </c>
    </row>
    <row r="4425" spans="1:5">
      <c r="A4425" s="193" t="s">
        <v>28315</v>
      </c>
      <c r="B4425" t="s">
        <v>5840</v>
      </c>
      <c r="C4425" s="198">
        <v>44972</v>
      </c>
      <c r="D4425" t="s">
        <v>38388</v>
      </c>
      <c r="E4425">
        <v>13.05</v>
      </c>
    </row>
    <row r="4426" spans="1:5">
      <c r="A4426" s="193" t="s">
        <v>28651</v>
      </c>
      <c r="B4426" t="s">
        <v>10898</v>
      </c>
      <c r="C4426" s="198">
        <v>44971</v>
      </c>
      <c r="D4426" t="s">
        <v>38444</v>
      </c>
      <c r="E4426">
        <v>16.100000000000001</v>
      </c>
    </row>
    <row r="4427" spans="1:5">
      <c r="A4427" s="193" t="s">
        <v>29411</v>
      </c>
      <c r="B4427" t="s">
        <v>9800</v>
      </c>
      <c r="C4427" s="198">
        <v>44971</v>
      </c>
      <c r="D4427" t="s">
        <v>38392</v>
      </c>
      <c r="E4427">
        <v>0.95</v>
      </c>
    </row>
    <row r="4428" spans="1:5">
      <c r="A4428" s="193" t="s">
        <v>27947</v>
      </c>
      <c r="B4428" t="s">
        <v>10030</v>
      </c>
      <c r="C4428" s="198">
        <v>44971</v>
      </c>
      <c r="D4428" t="s">
        <v>38392</v>
      </c>
      <c r="E4428">
        <v>17.79</v>
      </c>
    </row>
    <row r="4429" spans="1:5">
      <c r="A4429" s="193" t="s">
        <v>29410</v>
      </c>
      <c r="B4429" t="s">
        <v>9801</v>
      </c>
      <c r="C4429" s="198">
        <v>44971</v>
      </c>
      <c r="D4429" t="s">
        <v>38392</v>
      </c>
      <c r="E4429">
        <v>8.5500000000000007</v>
      </c>
    </row>
    <row r="4430" spans="1:5">
      <c r="A4430" s="193" t="s">
        <v>29195</v>
      </c>
      <c r="B4430" t="s">
        <v>8765</v>
      </c>
      <c r="C4430" s="198">
        <v>44971</v>
      </c>
      <c r="D4430" t="s">
        <v>38444</v>
      </c>
      <c r="E4430">
        <v>24.7</v>
      </c>
    </row>
    <row r="4431" spans="1:5">
      <c r="A4431" s="193" t="s">
        <v>27782</v>
      </c>
      <c r="B4431" t="s">
        <v>5040</v>
      </c>
      <c r="C4431" s="198">
        <v>44971</v>
      </c>
      <c r="D4431" t="s">
        <v>38363</v>
      </c>
      <c r="E4431">
        <v>7.46</v>
      </c>
    </row>
    <row r="4432" spans="1:5">
      <c r="A4432" s="193" t="s">
        <v>27882</v>
      </c>
      <c r="B4432" t="s">
        <v>5041</v>
      </c>
      <c r="C4432" s="198">
        <v>44971</v>
      </c>
      <c r="D4432" t="s">
        <v>38363</v>
      </c>
      <c r="E4432">
        <v>1.1499999999999999</v>
      </c>
    </row>
    <row r="4433" spans="1:5">
      <c r="A4433" s="193" t="s">
        <v>28641</v>
      </c>
      <c r="B4433" t="s">
        <v>7755</v>
      </c>
      <c r="C4433" s="198">
        <v>44971</v>
      </c>
      <c r="D4433" t="s">
        <v>38444</v>
      </c>
      <c r="E4433">
        <v>7.85</v>
      </c>
    </row>
    <row r="4434" spans="1:5">
      <c r="A4434" s="193" t="s">
        <v>28864</v>
      </c>
      <c r="B4434" t="s">
        <v>5423</v>
      </c>
      <c r="C4434" s="198">
        <v>44971</v>
      </c>
      <c r="D4434" t="s">
        <v>38359</v>
      </c>
      <c r="E4434">
        <v>42</v>
      </c>
    </row>
    <row r="4435" spans="1:5">
      <c r="A4435" s="193" t="s">
        <v>29191</v>
      </c>
      <c r="B4435" t="s">
        <v>6736</v>
      </c>
      <c r="C4435" s="198">
        <v>44971</v>
      </c>
      <c r="D4435" t="s">
        <v>38444</v>
      </c>
      <c r="E4435">
        <v>6.93</v>
      </c>
    </row>
    <row r="4436" spans="1:5">
      <c r="A4436" s="193" t="s">
        <v>28129</v>
      </c>
      <c r="B4436" t="s">
        <v>5424</v>
      </c>
      <c r="C4436" s="198">
        <v>44971</v>
      </c>
      <c r="D4436" t="s">
        <v>38359</v>
      </c>
      <c r="E4436">
        <v>18.36</v>
      </c>
    </row>
    <row r="4437" spans="1:5">
      <c r="A4437" s="193" t="s">
        <v>27782</v>
      </c>
      <c r="B4437" t="s">
        <v>5040</v>
      </c>
      <c r="C4437" s="198">
        <v>44971</v>
      </c>
      <c r="D4437" t="s">
        <v>38363</v>
      </c>
      <c r="E4437">
        <v>0.63</v>
      </c>
    </row>
    <row r="4438" spans="1:5">
      <c r="A4438" s="193" t="s">
        <v>28649</v>
      </c>
      <c r="B4438" t="s">
        <v>7756</v>
      </c>
      <c r="C4438" s="198">
        <v>44971</v>
      </c>
      <c r="D4438" t="s">
        <v>38444</v>
      </c>
      <c r="E4438">
        <v>26.4</v>
      </c>
    </row>
    <row r="4439" spans="1:5">
      <c r="A4439" s="193" t="s">
        <v>28640</v>
      </c>
      <c r="B4439" t="s">
        <v>6734</v>
      </c>
      <c r="C4439" s="198">
        <v>44971</v>
      </c>
      <c r="D4439" t="s">
        <v>38444</v>
      </c>
      <c r="E4439">
        <v>6.97</v>
      </c>
    </row>
    <row r="4440" spans="1:5">
      <c r="A4440" s="193" t="s">
        <v>29190</v>
      </c>
      <c r="B4440" t="s">
        <v>6737</v>
      </c>
      <c r="C4440" s="198">
        <v>44971</v>
      </c>
      <c r="D4440" t="s">
        <v>38444</v>
      </c>
      <c r="E4440">
        <v>10.37</v>
      </c>
    </row>
    <row r="4441" spans="1:5">
      <c r="A4441" s="193" t="s">
        <v>28343</v>
      </c>
      <c r="B4441" t="s">
        <v>7766</v>
      </c>
      <c r="C4441" s="198">
        <v>44971</v>
      </c>
      <c r="D4441" t="s">
        <v>38444</v>
      </c>
      <c r="E4441">
        <v>3.91</v>
      </c>
    </row>
    <row r="4442" spans="1:5">
      <c r="A4442" s="193" t="s">
        <v>28340</v>
      </c>
      <c r="B4442" t="s">
        <v>6739</v>
      </c>
      <c r="C4442" s="198">
        <v>44971</v>
      </c>
      <c r="D4442" t="s">
        <v>38444</v>
      </c>
      <c r="E4442">
        <v>20.9</v>
      </c>
    </row>
    <row r="4443" spans="1:5">
      <c r="A4443" s="193" t="s">
        <v>28345</v>
      </c>
      <c r="B4443" t="s">
        <v>7288</v>
      </c>
      <c r="C4443" s="198">
        <v>44971</v>
      </c>
      <c r="D4443" t="s">
        <v>38444</v>
      </c>
      <c r="E4443">
        <v>41.58</v>
      </c>
    </row>
    <row r="4444" spans="1:5">
      <c r="A4444" s="193" t="s">
        <v>27881</v>
      </c>
      <c r="B4444" t="s">
        <v>5043</v>
      </c>
      <c r="C4444" s="198">
        <v>44971</v>
      </c>
      <c r="D4444" t="s">
        <v>38363</v>
      </c>
      <c r="E4444">
        <v>8.65</v>
      </c>
    </row>
    <row r="4445" spans="1:5">
      <c r="A4445" s="193" t="s">
        <v>28765</v>
      </c>
      <c r="B4445" t="s">
        <v>11090</v>
      </c>
      <c r="C4445" s="198">
        <v>44970</v>
      </c>
      <c r="D4445" t="s">
        <v>38498</v>
      </c>
      <c r="E4445">
        <v>36.799999999999997</v>
      </c>
    </row>
    <row r="4446" spans="1:5">
      <c r="A4446" s="193" t="s">
        <v>28546</v>
      </c>
      <c r="B4446" t="s">
        <v>10285</v>
      </c>
      <c r="C4446" s="198">
        <v>44970</v>
      </c>
      <c r="D4446" t="s">
        <v>38478</v>
      </c>
      <c r="E4446">
        <v>3.5</v>
      </c>
    </row>
    <row r="4447" spans="1:5">
      <c r="A4447" s="193" t="s">
        <v>28921</v>
      </c>
      <c r="B4447" t="s">
        <v>10462</v>
      </c>
      <c r="C4447" s="198">
        <v>44970</v>
      </c>
      <c r="D4447" t="s">
        <v>38478</v>
      </c>
      <c r="E4447">
        <v>26.88</v>
      </c>
    </row>
    <row r="4448" spans="1:5">
      <c r="A4448" s="193" t="s">
        <v>28217</v>
      </c>
      <c r="B4448" t="s">
        <v>7879</v>
      </c>
      <c r="C4448" s="198">
        <v>44970</v>
      </c>
      <c r="D4448" t="s">
        <v>38379</v>
      </c>
      <c r="E4448">
        <v>23.33</v>
      </c>
    </row>
    <row r="4449" spans="1:5">
      <c r="A4449" s="193" t="s">
        <v>29263</v>
      </c>
      <c r="B4449" t="s">
        <v>6871</v>
      </c>
      <c r="C4449" s="198">
        <v>44970</v>
      </c>
      <c r="D4449" t="s">
        <v>38478</v>
      </c>
      <c r="E4449">
        <v>19.86</v>
      </c>
    </row>
    <row r="4450" spans="1:5">
      <c r="A4450" s="193" t="s">
        <v>28544</v>
      </c>
      <c r="B4450" t="s">
        <v>6873</v>
      </c>
      <c r="C4450" s="198">
        <v>44970</v>
      </c>
      <c r="D4450" t="s">
        <v>38478</v>
      </c>
      <c r="E4450">
        <v>2.4500000000000002</v>
      </c>
    </row>
    <row r="4451" spans="1:5">
      <c r="A4451" s="193" t="s">
        <v>29412</v>
      </c>
      <c r="B4451" t="s">
        <v>7176</v>
      </c>
      <c r="C4451" s="198">
        <v>44970</v>
      </c>
      <c r="D4451" t="s">
        <v>38498</v>
      </c>
      <c r="E4451">
        <v>16.850000000000001</v>
      </c>
    </row>
    <row r="4452" spans="1:5">
      <c r="A4452" s="193" t="s">
        <v>28226</v>
      </c>
      <c r="B4452" t="s">
        <v>8182</v>
      </c>
      <c r="C4452" s="198">
        <v>44970</v>
      </c>
      <c r="D4452" t="s">
        <v>38379</v>
      </c>
      <c r="E4452">
        <v>0.27</v>
      </c>
    </row>
    <row r="4453" spans="1:5">
      <c r="A4453" s="193" t="s">
        <v>28760</v>
      </c>
      <c r="B4453" t="s">
        <v>7200</v>
      </c>
      <c r="C4453" s="198">
        <v>44970</v>
      </c>
      <c r="D4453" t="s">
        <v>38498</v>
      </c>
      <c r="E4453">
        <v>10.9</v>
      </c>
    </row>
    <row r="4454" spans="1:5">
      <c r="A4454" s="193" t="s">
        <v>28213</v>
      </c>
      <c r="B4454" t="s">
        <v>7091</v>
      </c>
      <c r="C4454" s="198">
        <v>44970</v>
      </c>
      <c r="D4454" t="s">
        <v>38379</v>
      </c>
      <c r="E4454">
        <v>33.61</v>
      </c>
    </row>
    <row r="4455" spans="1:5">
      <c r="A4455" s="193" t="s">
        <v>28549</v>
      </c>
      <c r="B4455" t="s">
        <v>6865</v>
      </c>
      <c r="C4455" s="198">
        <v>44970</v>
      </c>
      <c r="D4455" t="s">
        <v>38478</v>
      </c>
      <c r="E4455">
        <v>7.91</v>
      </c>
    </row>
    <row r="4456" spans="1:5">
      <c r="A4456" s="193" t="s">
        <v>28211</v>
      </c>
      <c r="B4456" t="s">
        <v>6694</v>
      </c>
      <c r="C4456" s="198">
        <v>44970</v>
      </c>
      <c r="D4456" t="s">
        <v>38379</v>
      </c>
      <c r="E4456">
        <v>0.65</v>
      </c>
    </row>
    <row r="4457" spans="1:5">
      <c r="A4457" s="193" t="s">
        <v>29421</v>
      </c>
      <c r="B4457" t="s">
        <v>11437</v>
      </c>
      <c r="C4457" s="198">
        <v>44968</v>
      </c>
      <c r="D4457" t="s">
        <v>38571</v>
      </c>
      <c r="E4457">
        <v>7.56</v>
      </c>
    </row>
    <row r="4458" spans="1:5">
      <c r="A4458" s="193" t="s">
        <v>29420</v>
      </c>
      <c r="B4458" t="s">
        <v>11436</v>
      </c>
      <c r="C4458" s="198">
        <v>44968</v>
      </c>
      <c r="D4458" t="s">
        <v>38571</v>
      </c>
      <c r="E4458">
        <v>134.44999999999999</v>
      </c>
    </row>
    <row r="4459" spans="1:5">
      <c r="A4459" s="193" t="s">
        <v>29414</v>
      </c>
      <c r="B4459" t="s">
        <v>11439</v>
      </c>
      <c r="C4459" s="198">
        <v>44968</v>
      </c>
      <c r="D4459" t="s">
        <v>38571</v>
      </c>
      <c r="E4459">
        <v>1.9</v>
      </c>
    </row>
    <row r="4460" spans="1:5">
      <c r="A4460" s="193" t="s">
        <v>29415</v>
      </c>
      <c r="B4460" t="s">
        <v>11431</v>
      </c>
      <c r="C4460" s="198">
        <v>44968</v>
      </c>
      <c r="D4460" t="s">
        <v>38571</v>
      </c>
      <c r="E4460">
        <v>0.47</v>
      </c>
    </row>
    <row r="4461" spans="1:5">
      <c r="A4461" s="193" t="s">
        <v>29418</v>
      </c>
      <c r="B4461" t="s">
        <v>11438</v>
      </c>
      <c r="C4461" s="198">
        <v>44968</v>
      </c>
      <c r="D4461" t="s">
        <v>38571</v>
      </c>
      <c r="E4461">
        <v>0.34</v>
      </c>
    </row>
    <row r="4462" spans="1:5">
      <c r="A4462" s="193" t="s">
        <v>29415</v>
      </c>
      <c r="B4462" t="s">
        <v>11431</v>
      </c>
      <c r="C4462" s="198">
        <v>44968</v>
      </c>
      <c r="D4462" t="s">
        <v>38571</v>
      </c>
      <c r="E4462">
        <v>19.22</v>
      </c>
    </row>
    <row r="4463" spans="1:5">
      <c r="A4463" s="193" t="s">
        <v>27960</v>
      </c>
      <c r="B4463" t="s">
        <v>11422</v>
      </c>
      <c r="C4463" s="198">
        <v>44968</v>
      </c>
      <c r="D4463" t="s">
        <v>38397</v>
      </c>
      <c r="E4463">
        <v>4.46</v>
      </c>
    </row>
    <row r="4464" spans="1:5">
      <c r="A4464" s="193" t="s">
        <v>29423</v>
      </c>
      <c r="B4464" t="s">
        <v>11434</v>
      </c>
      <c r="C4464" s="198">
        <v>44968</v>
      </c>
      <c r="D4464" t="s">
        <v>38571</v>
      </c>
      <c r="E4464">
        <v>6.79</v>
      </c>
    </row>
    <row r="4465" spans="1:5">
      <c r="A4465" s="193" t="s">
        <v>29422</v>
      </c>
      <c r="B4465" t="s">
        <v>18221</v>
      </c>
      <c r="C4465" s="198">
        <v>44968</v>
      </c>
      <c r="D4465" t="s">
        <v>38571</v>
      </c>
      <c r="E4465">
        <v>9.3800000000000008</v>
      </c>
    </row>
    <row r="4466" spans="1:5">
      <c r="A4466" s="193" t="s">
        <v>29416</v>
      </c>
      <c r="B4466" t="s">
        <v>11432</v>
      </c>
      <c r="C4466" s="198">
        <v>44968</v>
      </c>
      <c r="D4466" t="s">
        <v>38571</v>
      </c>
      <c r="E4466">
        <v>217.21</v>
      </c>
    </row>
    <row r="4467" spans="1:5">
      <c r="A4467" s="193" t="s">
        <v>29413</v>
      </c>
      <c r="B4467" t="s">
        <v>11440</v>
      </c>
      <c r="C4467" s="198">
        <v>44968</v>
      </c>
      <c r="D4467" t="s">
        <v>38571</v>
      </c>
      <c r="E4467">
        <v>0.6</v>
      </c>
    </row>
    <row r="4468" spans="1:5">
      <c r="A4468" s="193" t="s">
        <v>29419</v>
      </c>
      <c r="B4468" t="s">
        <v>11435</v>
      </c>
      <c r="C4468" s="198">
        <v>44968</v>
      </c>
      <c r="D4468" t="s">
        <v>38571</v>
      </c>
      <c r="E4468">
        <v>188.52</v>
      </c>
    </row>
    <row r="4469" spans="1:5">
      <c r="A4469" s="193" t="s">
        <v>29417</v>
      </c>
      <c r="B4469" t="s">
        <v>11433</v>
      </c>
      <c r="C4469" s="198">
        <v>44968</v>
      </c>
      <c r="D4469" t="s">
        <v>38571</v>
      </c>
      <c r="E4469">
        <v>5.74</v>
      </c>
    </row>
    <row r="4470" spans="1:5">
      <c r="A4470" s="193" t="s">
        <v>28098</v>
      </c>
      <c r="B4470" t="s">
        <v>6843</v>
      </c>
      <c r="C4470" s="198">
        <v>44968</v>
      </c>
      <c r="D4470" t="s">
        <v>38397</v>
      </c>
      <c r="E4470">
        <v>34.94</v>
      </c>
    </row>
    <row r="4471" spans="1:5">
      <c r="A4471" s="193" t="s">
        <v>28096</v>
      </c>
      <c r="B4471" t="s">
        <v>6842</v>
      </c>
      <c r="C4471" s="198">
        <v>44968</v>
      </c>
      <c r="D4471" t="s">
        <v>38397</v>
      </c>
      <c r="E4471">
        <v>10.41</v>
      </c>
    </row>
    <row r="4472" spans="1:5">
      <c r="A4472" s="193" t="s">
        <v>28092</v>
      </c>
      <c r="B4472" t="s">
        <v>6841</v>
      </c>
      <c r="C4472" s="198">
        <v>44968</v>
      </c>
      <c r="D4472" t="s">
        <v>38397</v>
      </c>
      <c r="E4472">
        <v>8.9</v>
      </c>
    </row>
    <row r="4473" spans="1:5">
      <c r="A4473" s="193" t="s">
        <v>29317</v>
      </c>
      <c r="B4473" t="s">
        <v>7250</v>
      </c>
      <c r="C4473" s="198">
        <v>44968</v>
      </c>
      <c r="D4473" t="s">
        <v>38397</v>
      </c>
      <c r="E4473">
        <v>8.83</v>
      </c>
    </row>
    <row r="4474" spans="1:5">
      <c r="A4474" s="193" t="s">
        <v>29195</v>
      </c>
      <c r="B4474" t="s">
        <v>8765</v>
      </c>
      <c r="C4474" s="198">
        <v>44967</v>
      </c>
      <c r="D4474" t="s">
        <v>38444</v>
      </c>
      <c r="E4474">
        <v>29.9</v>
      </c>
    </row>
    <row r="4475" spans="1:5">
      <c r="A4475" s="193" t="s">
        <v>28345</v>
      </c>
      <c r="B4475" t="s">
        <v>7288</v>
      </c>
      <c r="C4475" s="198">
        <v>44967</v>
      </c>
      <c r="D4475" t="s">
        <v>38444</v>
      </c>
      <c r="E4475">
        <v>5.53</v>
      </c>
    </row>
    <row r="4476" spans="1:5">
      <c r="A4476" s="193" t="s">
        <v>28343</v>
      </c>
      <c r="B4476" t="s">
        <v>7766</v>
      </c>
      <c r="C4476" s="198">
        <v>44967</v>
      </c>
      <c r="D4476" t="s">
        <v>38444</v>
      </c>
      <c r="E4476">
        <v>7.78</v>
      </c>
    </row>
    <row r="4477" spans="1:5">
      <c r="A4477" s="193" t="s">
        <v>29192</v>
      </c>
      <c r="B4477" t="s">
        <v>6735</v>
      </c>
      <c r="C4477" s="198">
        <v>44967</v>
      </c>
      <c r="D4477" t="s">
        <v>38444</v>
      </c>
      <c r="E4477">
        <v>22.69</v>
      </c>
    </row>
    <row r="4478" spans="1:5">
      <c r="A4478" s="193" t="s">
        <v>28340</v>
      </c>
      <c r="B4478" t="s">
        <v>6739</v>
      </c>
      <c r="C4478" s="198">
        <v>44967</v>
      </c>
      <c r="D4478" t="s">
        <v>38444</v>
      </c>
      <c r="E4478">
        <v>4.63</v>
      </c>
    </row>
    <row r="4479" spans="1:5">
      <c r="A4479" s="193" t="s">
        <v>28648</v>
      </c>
      <c r="B4479" t="s">
        <v>7834</v>
      </c>
      <c r="C4479" s="198">
        <v>44967</v>
      </c>
      <c r="D4479" t="s">
        <v>38444</v>
      </c>
      <c r="E4479">
        <v>18.8</v>
      </c>
    </row>
    <row r="4480" spans="1:5">
      <c r="A4480" s="193" t="s">
        <v>28334</v>
      </c>
      <c r="B4480" t="s">
        <v>7093</v>
      </c>
      <c r="C4480" s="198">
        <v>44967</v>
      </c>
      <c r="D4480" t="s">
        <v>38444</v>
      </c>
      <c r="E4480">
        <v>4.4000000000000004</v>
      </c>
    </row>
    <row r="4481" spans="1:5">
      <c r="A4481" s="193" t="s">
        <v>28613</v>
      </c>
      <c r="B4481" t="s">
        <v>9212</v>
      </c>
      <c r="C4481" s="198">
        <v>44965</v>
      </c>
      <c r="D4481" t="s">
        <v>38568</v>
      </c>
      <c r="E4481">
        <v>40</v>
      </c>
    </row>
    <row r="4482" spans="1:5">
      <c r="A4482" s="193" t="s">
        <v>29424</v>
      </c>
      <c r="B4482" t="s">
        <v>9735</v>
      </c>
      <c r="C4482" s="198">
        <v>44965</v>
      </c>
      <c r="D4482" t="s">
        <v>38568</v>
      </c>
      <c r="E4482">
        <v>5.67</v>
      </c>
    </row>
    <row r="4483" spans="1:5">
      <c r="A4483" s="193" t="s">
        <v>28612</v>
      </c>
      <c r="B4483" t="s">
        <v>9274</v>
      </c>
      <c r="C4483" s="198">
        <v>44965</v>
      </c>
      <c r="D4483" t="s">
        <v>38568</v>
      </c>
      <c r="E4483">
        <v>38.94</v>
      </c>
    </row>
    <row r="4484" spans="1:5">
      <c r="A4484" s="193" t="s">
        <v>28594</v>
      </c>
      <c r="B4484" t="s">
        <v>9213</v>
      </c>
      <c r="C4484" s="198">
        <v>44965</v>
      </c>
      <c r="D4484" t="s">
        <v>38568</v>
      </c>
      <c r="E4484">
        <v>11.52</v>
      </c>
    </row>
    <row r="4485" spans="1:5">
      <c r="A4485" s="193" t="s">
        <v>28599</v>
      </c>
      <c r="B4485" t="s">
        <v>9796</v>
      </c>
      <c r="C4485" s="198">
        <v>44965</v>
      </c>
      <c r="D4485" t="s">
        <v>38568</v>
      </c>
      <c r="E4485">
        <v>15.25</v>
      </c>
    </row>
    <row r="4486" spans="1:5">
      <c r="A4486" s="193" t="s">
        <v>28614</v>
      </c>
      <c r="B4486" t="s">
        <v>9058</v>
      </c>
      <c r="C4486" s="198">
        <v>44965</v>
      </c>
      <c r="D4486" t="s">
        <v>38568</v>
      </c>
      <c r="E4486">
        <v>1.18</v>
      </c>
    </row>
    <row r="4487" spans="1:5">
      <c r="A4487" s="193" t="s">
        <v>29404</v>
      </c>
      <c r="B4487" t="s">
        <v>5830</v>
      </c>
      <c r="C4487" s="198">
        <v>44965</v>
      </c>
      <c r="D4487" t="s">
        <v>38414</v>
      </c>
      <c r="E4487">
        <v>9.25</v>
      </c>
    </row>
    <row r="4488" spans="1:5">
      <c r="A4488" s="193" t="s">
        <v>27788</v>
      </c>
      <c r="B4488" t="s">
        <v>7330</v>
      </c>
      <c r="C4488" s="198">
        <v>44965</v>
      </c>
      <c r="D4488" t="s">
        <v>38364</v>
      </c>
      <c r="E4488">
        <v>40.79</v>
      </c>
    </row>
    <row r="4489" spans="1:5">
      <c r="A4489" s="193" t="s">
        <v>27789</v>
      </c>
      <c r="B4489" t="s">
        <v>7258</v>
      </c>
      <c r="C4489" s="198">
        <v>44965</v>
      </c>
      <c r="D4489" t="s">
        <v>38364</v>
      </c>
      <c r="E4489">
        <v>15.68</v>
      </c>
    </row>
    <row r="4490" spans="1:5">
      <c r="A4490" s="193" t="s">
        <v>27936</v>
      </c>
      <c r="B4490" t="s">
        <v>5836</v>
      </c>
      <c r="C4490" s="198">
        <v>44965</v>
      </c>
      <c r="D4490" t="s">
        <v>38414</v>
      </c>
      <c r="E4490">
        <v>84.55</v>
      </c>
    </row>
    <row r="4491" spans="1:5">
      <c r="A4491" s="193" t="s">
        <v>27802</v>
      </c>
      <c r="B4491" t="s">
        <v>11058</v>
      </c>
      <c r="C4491" s="198">
        <v>44960</v>
      </c>
      <c r="D4491" t="s">
        <v>38366</v>
      </c>
      <c r="E4491">
        <v>10.33</v>
      </c>
    </row>
    <row r="4492" spans="1:5">
      <c r="A4492" s="193" t="s">
        <v>27801</v>
      </c>
      <c r="B4492" t="s">
        <v>11054</v>
      </c>
      <c r="C4492" s="198">
        <v>44960</v>
      </c>
      <c r="D4492" t="s">
        <v>38366</v>
      </c>
      <c r="E4492">
        <v>5.63</v>
      </c>
    </row>
    <row r="4493" spans="1:5">
      <c r="A4493" s="193" t="s">
        <v>27798</v>
      </c>
      <c r="B4493" t="s">
        <v>11056</v>
      </c>
      <c r="C4493" s="198">
        <v>44960</v>
      </c>
      <c r="D4493" t="s">
        <v>38366</v>
      </c>
      <c r="E4493">
        <v>0.55000000000000004</v>
      </c>
    </row>
    <row r="4494" spans="1:5">
      <c r="A4494" s="193" t="s">
        <v>28837</v>
      </c>
      <c r="B4494" t="s">
        <v>11053</v>
      </c>
      <c r="C4494" s="198">
        <v>44960</v>
      </c>
      <c r="D4494" t="s">
        <v>38366</v>
      </c>
      <c r="E4494">
        <v>34.409999999999997</v>
      </c>
    </row>
    <row r="4495" spans="1:5">
      <c r="A4495" s="193" t="s">
        <v>28834</v>
      </c>
      <c r="B4495" t="s">
        <v>11057</v>
      </c>
      <c r="C4495" s="198">
        <v>44960</v>
      </c>
      <c r="D4495" t="s">
        <v>38366</v>
      </c>
      <c r="E4495">
        <v>175</v>
      </c>
    </row>
    <row r="4496" spans="1:5">
      <c r="A4496" s="193" t="s">
        <v>27800</v>
      </c>
      <c r="B4496" t="s">
        <v>11052</v>
      </c>
      <c r="C4496" s="198">
        <v>44960</v>
      </c>
      <c r="D4496" t="s">
        <v>38366</v>
      </c>
      <c r="E4496">
        <v>150</v>
      </c>
    </row>
    <row r="4497" spans="1:5">
      <c r="A4497" s="193" t="s">
        <v>28348</v>
      </c>
      <c r="B4497" t="s">
        <v>5858</v>
      </c>
      <c r="C4497" s="198">
        <v>44960</v>
      </c>
      <c r="D4497" t="s">
        <v>38496</v>
      </c>
      <c r="E4497">
        <v>7.03</v>
      </c>
    </row>
    <row r="4498" spans="1:5">
      <c r="A4498" s="193" t="s">
        <v>28351</v>
      </c>
      <c r="B4498" t="s">
        <v>5720</v>
      </c>
      <c r="C4498" s="198">
        <v>44960</v>
      </c>
      <c r="D4498" t="s">
        <v>38496</v>
      </c>
      <c r="E4498">
        <v>117.12</v>
      </c>
    </row>
    <row r="4499" spans="1:5">
      <c r="A4499" s="193" t="s">
        <v>28349</v>
      </c>
      <c r="B4499" t="s">
        <v>5857</v>
      </c>
      <c r="C4499" s="198">
        <v>44960</v>
      </c>
      <c r="D4499" t="s">
        <v>38496</v>
      </c>
      <c r="E4499">
        <v>0.39</v>
      </c>
    </row>
    <row r="4500" spans="1:5">
      <c r="A4500" s="193" t="s">
        <v>28800</v>
      </c>
      <c r="B4500" t="s">
        <v>11105</v>
      </c>
      <c r="C4500" s="198">
        <v>44959</v>
      </c>
      <c r="D4500" t="s">
        <v>38502</v>
      </c>
      <c r="E4500">
        <v>12.92</v>
      </c>
    </row>
    <row r="4501" spans="1:5">
      <c r="A4501" s="193" t="s">
        <v>28665</v>
      </c>
      <c r="B4501" t="s">
        <v>11092</v>
      </c>
      <c r="C4501" s="198">
        <v>44959</v>
      </c>
      <c r="D4501" t="s">
        <v>38490</v>
      </c>
      <c r="E4501">
        <v>32.9</v>
      </c>
    </row>
    <row r="4502" spans="1:5">
      <c r="A4502" s="193" t="s">
        <v>29442</v>
      </c>
      <c r="B4502" t="s">
        <v>11094</v>
      </c>
      <c r="C4502" s="198">
        <v>44959</v>
      </c>
      <c r="D4502" t="s">
        <v>38432</v>
      </c>
      <c r="E4502">
        <v>31.59</v>
      </c>
    </row>
    <row r="4503" spans="1:5">
      <c r="A4503" s="193" t="s">
        <v>29443</v>
      </c>
      <c r="B4503" t="s">
        <v>11104</v>
      </c>
      <c r="C4503" s="198">
        <v>44959</v>
      </c>
      <c r="D4503" t="s">
        <v>38432</v>
      </c>
      <c r="E4503">
        <v>43.44</v>
      </c>
    </row>
    <row r="4504" spans="1:5">
      <c r="A4504" s="193" t="s">
        <v>29441</v>
      </c>
      <c r="B4504" t="s">
        <v>11106</v>
      </c>
      <c r="C4504" s="198">
        <v>44959</v>
      </c>
      <c r="D4504" t="s">
        <v>38502</v>
      </c>
      <c r="E4504">
        <v>0.5</v>
      </c>
    </row>
    <row r="4505" spans="1:5">
      <c r="A4505" s="193" t="s">
        <v>29287</v>
      </c>
      <c r="B4505" t="s">
        <v>11095</v>
      </c>
      <c r="C4505" s="198">
        <v>44959</v>
      </c>
      <c r="D4505" t="s">
        <v>38432</v>
      </c>
      <c r="E4505">
        <v>33.9</v>
      </c>
    </row>
    <row r="4506" spans="1:5">
      <c r="A4506" s="193" t="s">
        <v>28256</v>
      </c>
      <c r="B4506" t="s">
        <v>10882</v>
      </c>
      <c r="C4506" s="198">
        <v>44959</v>
      </c>
      <c r="D4506" t="s">
        <v>38432</v>
      </c>
      <c r="E4506">
        <v>16</v>
      </c>
    </row>
    <row r="4507" spans="1:5">
      <c r="A4507" s="193" t="s">
        <v>29426</v>
      </c>
      <c r="B4507" t="s">
        <v>9907</v>
      </c>
      <c r="C4507" s="198">
        <v>44959</v>
      </c>
      <c r="D4507" t="s">
        <v>38544</v>
      </c>
      <c r="E4507">
        <v>9.66</v>
      </c>
    </row>
    <row r="4508" spans="1:5">
      <c r="A4508" s="193" t="s">
        <v>29438</v>
      </c>
      <c r="B4508" t="s">
        <v>10752</v>
      </c>
      <c r="C4508" s="198">
        <v>44959</v>
      </c>
      <c r="D4508" t="s">
        <v>38493</v>
      </c>
      <c r="E4508">
        <v>9.36</v>
      </c>
    </row>
    <row r="4509" spans="1:5">
      <c r="A4509" s="193" t="s">
        <v>29432</v>
      </c>
      <c r="B4509" t="s">
        <v>10900</v>
      </c>
      <c r="C4509" s="198">
        <v>44959</v>
      </c>
      <c r="D4509" t="s">
        <v>38490</v>
      </c>
      <c r="E4509">
        <v>0.2</v>
      </c>
    </row>
    <row r="4510" spans="1:5">
      <c r="A4510" s="193" t="s">
        <v>29430</v>
      </c>
      <c r="B4510" t="s">
        <v>10952</v>
      </c>
      <c r="C4510" s="198">
        <v>44959</v>
      </c>
      <c r="D4510" t="s">
        <v>38572</v>
      </c>
      <c r="E4510">
        <v>5.59</v>
      </c>
    </row>
    <row r="4511" spans="1:5">
      <c r="A4511" s="193" t="s">
        <v>28255</v>
      </c>
      <c r="B4511" t="s">
        <v>10884</v>
      </c>
      <c r="C4511" s="198">
        <v>44959</v>
      </c>
      <c r="D4511" t="s">
        <v>38432</v>
      </c>
      <c r="E4511">
        <v>40.659999999999997</v>
      </c>
    </row>
    <row r="4512" spans="1:5">
      <c r="A4512" s="193" t="s">
        <v>29425</v>
      </c>
      <c r="B4512" t="s">
        <v>10950</v>
      </c>
      <c r="C4512" s="198">
        <v>44959</v>
      </c>
      <c r="D4512" t="s">
        <v>38572</v>
      </c>
      <c r="E4512">
        <v>3.77</v>
      </c>
    </row>
    <row r="4513" spans="1:5">
      <c r="A4513" s="193" t="s">
        <v>29434</v>
      </c>
      <c r="B4513" t="s">
        <v>10947</v>
      </c>
      <c r="C4513" s="198">
        <v>44959</v>
      </c>
      <c r="D4513" t="s">
        <v>38572</v>
      </c>
      <c r="E4513">
        <v>11.92</v>
      </c>
    </row>
    <row r="4514" spans="1:5">
      <c r="A4514" s="193" t="s">
        <v>29437</v>
      </c>
      <c r="B4514" t="s">
        <v>10883</v>
      </c>
      <c r="C4514" s="198">
        <v>44959</v>
      </c>
      <c r="D4514" t="s">
        <v>38432</v>
      </c>
      <c r="E4514">
        <v>6.79</v>
      </c>
    </row>
    <row r="4515" spans="1:5">
      <c r="A4515" s="193" t="s">
        <v>28257</v>
      </c>
      <c r="B4515" t="s">
        <v>10886</v>
      </c>
      <c r="C4515" s="198">
        <v>44959</v>
      </c>
      <c r="D4515" t="s">
        <v>38432</v>
      </c>
      <c r="E4515">
        <v>0.65</v>
      </c>
    </row>
    <row r="4516" spans="1:5">
      <c r="A4516" s="193" t="s">
        <v>27821</v>
      </c>
      <c r="B4516" t="s">
        <v>10891</v>
      </c>
      <c r="C4516" s="198">
        <v>44959</v>
      </c>
      <c r="D4516" t="s">
        <v>38371</v>
      </c>
      <c r="E4516">
        <v>6.26</v>
      </c>
    </row>
    <row r="4517" spans="1:5">
      <c r="A4517" s="193" t="s">
        <v>29440</v>
      </c>
      <c r="B4517" t="s">
        <v>10297</v>
      </c>
      <c r="C4517" s="198">
        <v>44959</v>
      </c>
      <c r="D4517" t="s">
        <v>38493</v>
      </c>
      <c r="E4517">
        <v>36.479999999999997</v>
      </c>
    </row>
    <row r="4518" spans="1:5">
      <c r="A4518" s="193" t="s">
        <v>29116</v>
      </c>
      <c r="B4518" t="s">
        <v>8999</v>
      </c>
      <c r="C4518" s="198">
        <v>44959</v>
      </c>
      <c r="D4518" t="s">
        <v>38418</v>
      </c>
      <c r="E4518">
        <v>5</v>
      </c>
    </row>
    <row r="4519" spans="1:5">
      <c r="A4519" s="193" t="s">
        <v>29286</v>
      </c>
      <c r="B4519" t="s">
        <v>10881</v>
      </c>
      <c r="C4519" s="198">
        <v>44959</v>
      </c>
      <c r="D4519" t="s">
        <v>38432</v>
      </c>
      <c r="E4519">
        <v>7.85</v>
      </c>
    </row>
    <row r="4520" spans="1:5">
      <c r="A4520" s="193" t="s">
        <v>29431</v>
      </c>
      <c r="B4520" t="s">
        <v>10903</v>
      </c>
      <c r="C4520" s="198">
        <v>44959</v>
      </c>
      <c r="D4520" t="s">
        <v>38490</v>
      </c>
      <c r="E4520">
        <v>23.47</v>
      </c>
    </row>
    <row r="4521" spans="1:5">
      <c r="A4521" s="193" t="s">
        <v>29433</v>
      </c>
      <c r="B4521" t="s">
        <v>10755</v>
      </c>
      <c r="C4521" s="198">
        <v>44959</v>
      </c>
      <c r="D4521" t="s">
        <v>38493</v>
      </c>
      <c r="E4521">
        <v>5.91</v>
      </c>
    </row>
    <row r="4522" spans="1:5">
      <c r="A4522" s="193" t="s">
        <v>28733</v>
      </c>
      <c r="B4522" t="s">
        <v>10753</v>
      </c>
      <c r="C4522" s="198">
        <v>44959</v>
      </c>
      <c r="D4522" t="s">
        <v>38493</v>
      </c>
      <c r="E4522">
        <v>25.58</v>
      </c>
    </row>
    <row r="4523" spans="1:5">
      <c r="A4523" s="193" t="s">
        <v>29439</v>
      </c>
      <c r="B4523" t="s">
        <v>10074</v>
      </c>
      <c r="C4523" s="198">
        <v>44959</v>
      </c>
      <c r="D4523" t="s">
        <v>38381</v>
      </c>
      <c r="E4523">
        <v>10.45</v>
      </c>
    </row>
    <row r="4524" spans="1:5">
      <c r="A4524" s="193" t="s">
        <v>27819</v>
      </c>
      <c r="B4524" t="s">
        <v>10889</v>
      </c>
      <c r="C4524" s="198">
        <v>44959</v>
      </c>
      <c r="D4524" t="s">
        <v>38371</v>
      </c>
      <c r="E4524">
        <v>2.76</v>
      </c>
    </row>
    <row r="4525" spans="1:5">
      <c r="A4525" s="193" t="s">
        <v>28789</v>
      </c>
      <c r="B4525" t="s">
        <v>9726</v>
      </c>
      <c r="C4525" s="198">
        <v>44959</v>
      </c>
      <c r="D4525" t="s">
        <v>38502</v>
      </c>
      <c r="E4525">
        <v>21.36</v>
      </c>
    </row>
    <row r="4526" spans="1:5">
      <c r="A4526" s="193" t="s">
        <v>29435</v>
      </c>
      <c r="B4526" t="s">
        <v>10954</v>
      </c>
      <c r="C4526" s="198">
        <v>44959</v>
      </c>
      <c r="D4526" t="s">
        <v>38572</v>
      </c>
      <c r="E4526">
        <v>8.25</v>
      </c>
    </row>
    <row r="4527" spans="1:5">
      <c r="A4527" s="193" t="s">
        <v>29429</v>
      </c>
      <c r="B4527" t="s">
        <v>10957</v>
      </c>
      <c r="C4527" s="198">
        <v>44959</v>
      </c>
      <c r="D4527" t="s">
        <v>38572</v>
      </c>
      <c r="E4527">
        <v>14.77</v>
      </c>
    </row>
    <row r="4528" spans="1:5">
      <c r="A4528" s="193" t="s">
        <v>29436</v>
      </c>
      <c r="B4528" t="s">
        <v>9725</v>
      </c>
      <c r="C4528" s="198">
        <v>44959</v>
      </c>
      <c r="D4528" t="s">
        <v>38502</v>
      </c>
      <c r="E4528">
        <v>19.100000000000001</v>
      </c>
    </row>
    <row r="4529" spans="1:5">
      <c r="A4529" s="193" t="s">
        <v>27818</v>
      </c>
      <c r="B4529" t="s">
        <v>10888</v>
      </c>
      <c r="C4529" s="198">
        <v>44959</v>
      </c>
      <c r="D4529" t="s">
        <v>38371</v>
      </c>
      <c r="E4529">
        <v>10.3</v>
      </c>
    </row>
    <row r="4530" spans="1:5">
      <c r="A4530" s="193" t="s">
        <v>28661</v>
      </c>
      <c r="B4530" t="s">
        <v>10892</v>
      </c>
      <c r="C4530" s="198">
        <v>44959</v>
      </c>
      <c r="D4530" t="s">
        <v>38371</v>
      </c>
      <c r="E4530">
        <v>1.27</v>
      </c>
    </row>
    <row r="4531" spans="1:5">
      <c r="A4531" s="193" t="s">
        <v>28783</v>
      </c>
      <c r="B4531" t="s">
        <v>5542</v>
      </c>
      <c r="C4531" s="198">
        <v>44959</v>
      </c>
      <c r="D4531" t="s">
        <v>38502</v>
      </c>
      <c r="E4531">
        <v>2.08</v>
      </c>
    </row>
    <row r="4532" spans="1:5">
      <c r="A4532" s="193" t="s">
        <v>28088</v>
      </c>
      <c r="B4532" t="s">
        <v>7389</v>
      </c>
      <c r="C4532" s="198">
        <v>44959</v>
      </c>
      <c r="D4532" t="s">
        <v>38418</v>
      </c>
      <c r="E4532">
        <v>36.5</v>
      </c>
    </row>
    <row r="4533" spans="1:5">
      <c r="A4533" s="193" t="s">
        <v>29427</v>
      </c>
      <c r="B4533" t="s">
        <v>7387</v>
      </c>
      <c r="C4533" s="198">
        <v>44959</v>
      </c>
      <c r="D4533" t="s">
        <v>38418</v>
      </c>
      <c r="E4533">
        <v>9.85</v>
      </c>
    </row>
    <row r="4534" spans="1:5">
      <c r="A4534" s="193" t="s">
        <v>29262</v>
      </c>
      <c r="B4534" t="s">
        <v>7385</v>
      </c>
      <c r="C4534" s="198">
        <v>44959</v>
      </c>
      <c r="D4534" t="s">
        <v>38418</v>
      </c>
      <c r="E4534">
        <v>5.53</v>
      </c>
    </row>
    <row r="4535" spans="1:5">
      <c r="A4535" s="193" t="s">
        <v>28668</v>
      </c>
      <c r="B4535" t="s">
        <v>7384</v>
      </c>
      <c r="C4535" s="198">
        <v>44959</v>
      </c>
      <c r="D4535" t="s">
        <v>38418</v>
      </c>
      <c r="E4535">
        <v>7.49</v>
      </c>
    </row>
    <row r="4536" spans="1:5">
      <c r="A4536" s="193" t="s">
        <v>29117</v>
      </c>
      <c r="B4536" t="s">
        <v>7388</v>
      </c>
      <c r="C4536" s="198">
        <v>44959</v>
      </c>
      <c r="D4536" t="s">
        <v>38418</v>
      </c>
      <c r="E4536">
        <v>3.09</v>
      </c>
    </row>
    <row r="4537" spans="1:5">
      <c r="A4537" s="193" t="s">
        <v>28086</v>
      </c>
      <c r="B4537" t="s">
        <v>7383</v>
      </c>
      <c r="C4537" s="198">
        <v>44959</v>
      </c>
      <c r="D4537" t="s">
        <v>38418</v>
      </c>
      <c r="E4537">
        <v>11.38</v>
      </c>
    </row>
    <row r="4538" spans="1:5">
      <c r="A4538" s="193" t="s">
        <v>29261</v>
      </c>
      <c r="B4538" t="s">
        <v>7084</v>
      </c>
      <c r="C4538" s="198">
        <v>44959</v>
      </c>
      <c r="D4538" t="s">
        <v>38418</v>
      </c>
      <c r="E4538">
        <v>0.45</v>
      </c>
    </row>
    <row r="4539" spans="1:5">
      <c r="A4539" s="193" t="s">
        <v>28037</v>
      </c>
      <c r="B4539" t="s">
        <v>5013</v>
      </c>
      <c r="C4539" s="198">
        <v>44959</v>
      </c>
      <c r="D4539" t="s">
        <v>38404</v>
      </c>
      <c r="E4539">
        <v>11.2</v>
      </c>
    </row>
    <row r="4540" spans="1:5">
      <c r="A4540" s="193" t="s">
        <v>27875</v>
      </c>
      <c r="B4540" t="s">
        <v>18188</v>
      </c>
      <c r="C4540" s="198">
        <v>44959</v>
      </c>
      <c r="D4540" t="s">
        <v>38381</v>
      </c>
      <c r="E4540">
        <v>26.88</v>
      </c>
    </row>
    <row r="4541" spans="1:5">
      <c r="A4541" s="193" t="s">
        <v>29264</v>
      </c>
      <c r="B4541" t="s">
        <v>7459</v>
      </c>
      <c r="C4541" s="198">
        <v>44959</v>
      </c>
      <c r="D4541" t="s">
        <v>38544</v>
      </c>
      <c r="E4541">
        <v>45.82</v>
      </c>
    </row>
    <row r="4542" spans="1:5">
      <c r="A4542" s="193" t="s">
        <v>28222</v>
      </c>
      <c r="B4542" t="s">
        <v>6210</v>
      </c>
      <c r="C4542" s="198">
        <v>44959</v>
      </c>
      <c r="D4542" t="s">
        <v>38502</v>
      </c>
      <c r="E4542">
        <v>12.33</v>
      </c>
    </row>
    <row r="4543" spans="1:5">
      <c r="A4543" s="193" t="s">
        <v>29428</v>
      </c>
      <c r="B4543" t="s">
        <v>7096</v>
      </c>
      <c r="C4543" s="198">
        <v>44959</v>
      </c>
      <c r="D4543" t="s">
        <v>38493</v>
      </c>
      <c r="E4543">
        <v>16.88</v>
      </c>
    </row>
    <row r="4544" spans="1:5">
      <c r="A4544" s="193" t="s">
        <v>29448</v>
      </c>
      <c r="B4544" t="s">
        <v>11045</v>
      </c>
      <c r="C4544" s="198">
        <v>44958</v>
      </c>
      <c r="D4544" t="s">
        <v>38573</v>
      </c>
      <c r="E4544">
        <v>39</v>
      </c>
    </row>
    <row r="4545" spans="1:5">
      <c r="A4545" s="193" t="s">
        <v>29461</v>
      </c>
      <c r="B4545" t="s">
        <v>11043</v>
      </c>
      <c r="C4545" s="198">
        <v>44958</v>
      </c>
      <c r="D4545" t="s">
        <v>38573</v>
      </c>
      <c r="E4545">
        <v>42</v>
      </c>
    </row>
    <row r="4546" spans="1:5">
      <c r="A4546" s="193" t="s">
        <v>29453</v>
      </c>
      <c r="B4546" t="s">
        <v>11040</v>
      </c>
      <c r="C4546" s="198">
        <v>44958</v>
      </c>
      <c r="D4546" t="s">
        <v>38573</v>
      </c>
      <c r="E4546">
        <v>16.28</v>
      </c>
    </row>
    <row r="4547" spans="1:5">
      <c r="A4547" s="193" t="s">
        <v>29444</v>
      </c>
      <c r="B4547" t="s">
        <v>11046</v>
      </c>
      <c r="C4547" s="198">
        <v>44958</v>
      </c>
      <c r="D4547" t="s">
        <v>38573</v>
      </c>
      <c r="E4547">
        <v>10.67</v>
      </c>
    </row>
    <row r="4548" spans="1:5">
      <c r="A4548" s="193" t="s">
        <v>29450</v>
      </c>
      <c r="B4548" t="s">
        <v>11047</v>
      </c>
      <c r="C4548" s="198">
        <v>44958</v>
      </c>
      <c r="D4548" t="s">
        <v>38573</v>
      </c>
      <c r="E4548">
        <v>38.5</v>
      </c>
    </row>
    <row r="4549" spans="1:5">
      <c r="A4549" s="193" t="s">
        <v>29460</v>
      </c>
      <c r="B4549" t="s">
        <v>11042</v>
      </c>
      <c r="C4549" s="198">
        <v>44958</v>
      </c>
      <c r="D4549" t="s">
        <v>38573</v>
      </c>
      <c r="E4549">
        <v>9.25</v>
      </c>
    </row>
    <row r="4550" spans="1:5">
      <c r="A4550" s="193" t="s">
        <v>29455</v>
      </c>
      <c r="B4550" t="s">
        <v>11041</v>
      </c>
      <c r="C4550" s="198">
        <v>44958</v>
      </c>
      <c r="D4550" t="s">
        <v>38573</v>
      </c>
      <c r="E4550">
        <v>38.93</v>
      </c>
    </row>
    <row r="4551" spans="1:5">
      <c r="A4551" s="193" t="s">
        <v>29452</v>
      </c>
      <c r="B4551" t="s">
        <v>11048</v>
      </c>
      <c r="C4551" s="198">
        <v>44958</v>
      </c>
      <c r="D4551" t="s">
        <v>38573</v>
      </c>
      <c r="E4551">
        <v>8.18</v>
      </c>
    </row>
    <row r="4552" spans="1:5">
      <c r="A4552" s="193" t="s">
        <v>29462</v>
      </c>
      <c r="B4552" t="s">
        <v>11044</v>
      </c>
      <c r="C4552" s="198">
        <v>44958</v>
      </c>
      <c r="D4552" t="s">
        <v>38573</v>
      </c>
      <c r="E4552">
        <v>14.52</v>
      </c>
    </row>
    <row r="4553" spans="1:5">
      <c r="A4553" s="193" t="s">
        <v>27809</v>
      </c>
      <c r="B4553" t="s">
        <v>5046</v>
      </c>
      <c r="C4553" s="198">
        <v>44958</v>
      </c>
      <c r="D4553" t="s">
        <v>38368</v>
      </c>
      <c r="E4553">
        <v>36.5</v>
      </c>
    </row>
    <row r="4554" spans="1:5">
      <c r="A4554" s="193" t="s">
        <v>28974</v>
      </c>
      <c r="B4554" t="s">
        <v>5272</v>
      </c>
      <c r="C4554" s="198">
        <v>44958</v>
      </c>
      <c r="D4554" t="s">
        <v>38573</v>
      </c>
      <c r="E4554">
        <v>5.18</v>
      </c>
    </row>
    <row r="4555" spans="1:5">
      <c r="A4555" s="193" t="s">
        <v>28315</v>
      </c>
      <c r="B4555" t="s">
        <v>5840</v>
      </c>
      <c r="C4555" s="198">
        <v>44958</v>
      </c>
      <c r="D4555" t="s">
        <v>38573</v>
      </c>
      <c r="E4555">
        <v>7.41</v>
      </c>
    </row>
    <row r="4556" spans="1:5">
      <c r="A4556" s="193" t="s">
        <v>29449</v>
      </c>
      <c r="B4556" t="s">
        <v>7964</v>
      </c>
      <c r="C4556" s="198">
        <v>44958</v>
      </c>
      <c r="D4556" t="s">
        <v>38573</v>
      </c>
      <c r="E4556">
        <v>7.85</v>
      </c>
    </row>
    <row r="4557" spans="1:5">
      <c r="A4557" s="193" t="s">
        <v>29458</v>
      </c>
      <c r="B4557" t="s">
        <v>5263</v>
      </c>
      <c r="C4557" s="198">
        <v>44958</v>
      </c>
      <c r="D4557" t="s">
        <v>38573</v>
      </c>
      <c r="E4557">
        <v>6.66</v>
      </c>
    </row>
    <row r="4558" spans="1:5">
      <c r="A4558" s="193" t="s">
        <v>27804</v>
      </c>
      <c r="B4558" t="s">
        <v>5036</v>
      </c>
      <c r="C4558" s="198">
        <v>44958</v>
      </c>
      <c r="D4558" t="s">
        <v>38368</v>
      </c>
      <c r="E4558">
        <v>17.64</v>
      </c>
    </row>
    <row r="4559" spans="1:5">
      <c r="A4559" s="193" t="s">
        <v>29457</v>
      </c>
      <c r="B4559" t="s">
        <v>5828</v>
      </c>
      <c r="C4559" s="198">
        <v>44958</v>
      </c>
      <c r="D4559" t="s">
        <v>38573</v>
      </c>
      <c r="E4559">
        <v>34.840000000000003</v>
      </c>
    </row>
    <row r="4560" spans="1:5">
      <c r="A4560" s="193" t="s">
        <v>27809</v>
      </c>
      <c r="B4560" t="s">
        <v>5046</v>
      </c>
      <c r="C4560" s="198">
        <v>44958</v>
      </c>
      <c r="D4560" t="s">
        <v>38368</v>
      </c>
      <c r="E4560">
        <v>0.55000000000000004</v>
      </c>
    </row>
    <row r="4561" spans="1:5">
      <c r="A4561" s="193" t="s">
        <v>29087</v>
      </c>
      <c r="B4561" t="s">
        <v>5216</v>
      </c>
      <c r="C4561" s="198">
        <v>44958</v>
      </c>
      <c r="D4561" t="s">
        <v>38573</v>
      </c>
      <c r="E4561">
        <v>7.17</v>
      </c>
    </row>
    <row r="4562" spans="1:5">
      <c r="A4562" s="193" t="s">
        <v>27811</v>
      </c>
      <c r="B4562" t="s">
        <v>5044</v>
      </c>
      <c r="C4562" s="198">
        <v>44958</v>
      </c>
      <c r="D4562" t="s">
        <v>38368</v>
      </c>
      <c r="E4562">
        <v>4.95</v>
      </c>
    </row>
    <row r="4563" spans="1:5">
      <c r="A4563" s="193" t="s">
        <v>15616</v>
      </c>
      <c r="B4563" t="s">
        <v>5053</v>
      </c>
      <c r="C4563" s="198">
        <v>44958</v>
      </c>
      <c r="D4563" t="s">
        <v>38368</v>
      </c>
      <c r="E4563">
        <v>10.5</v>
      </c>
    </row>
    <row r="4564" spans="1:5">
      <c r="A4564" s="193" t="s">
        <v>27804</v>
      </c>
      <c r="B4564" t="s">
        <v>5036</v>
      </c>
      <c r="C4564" s="198">
        <v>44958</v>
      </c>
      <c r="D4564" t="s">
        <v>38368</v>
      </c>
      <c r="E4564">
        <v>4.57</v>
      </c>
    </row>
    <row r="4565" spans="1:5">
      <c r="A4565" s="193" t="s">
        <v>27899</v>
      </c>
      <c r="B4565" t="s">
        <v>5383</v>
      </c>
      <c r="C4565" s="198">
        <v>44958</v>
      </c>
      <c r="D4565" t="s">
        <v>38573</v>
      </c>
      <c r="E4565">
        <v>34.25</v>
      </c>
    </row>
    <row r="4566" spans="1:5">
      <c r="A4566" s="193" t="s">
        <v>29463</v>
      </c>
      <c r="B4566" t="s">
        <v>7302</v>
      </c>
      <c r="C4566" s="198">
        <v>44958</v>
      </c>
      <c r="D4566" t="s">
        <v>38573</v>
      </c>
      <c r="E4566">
        <v>12.35</v>
      </c>
    </row>
    <row r="4567" spans="1:5">
      <c r="A4567" s="193" t="s">
        <v>29446</v>
      </c>
      <c r="B4567" t="s">
        <v>7214</v>
      </c>
      <c r="C4567" s="198">
        <v>44958</v>
      </c>
      <c r="D4567" t="s">
        <v>38573</v>
      </c>
      <c r="E4567">
        <v>6.21</v>
      </c>
    </row>
    <row r="4568" spans="1:5">
      <c r="A4568" s="193" t="s">
        <v>29456</v>
      </c>
      <c r="B4568" t="s">
        <v>5740</v>
      </c>
      <c r="C4568" s="198">
        <v>44958</v>
      </c>
      <c r="D4568" t="s">
        <v>38573</v>
      </c>
      <c r="E4568">
        <v>16.5</v>
      </c>
    </row>
    <row r="4569" spans="1:5">
      <c r="A4569" s="193" t="s">
        <v>29233</v>
      </c>
      <c r="B4569" t="s">
        <v>5728</v>
      </c>
      <c r="C4569" s="198">
        <v>44958</v>
      </c>
      <c r="D4569" t="s">
        <v>38573</v>
      </c>
      <c r="E4569">
        <v>42.5</v>
      </c>
    </row>
    <row r="4570" spans="1:5">
      <c r="A4570" s="193" t="s">
        <v>29159</v>
      </c>
      <c r="B4570" t="s">
        <v>5384</v>
      </c>
      <c r="C4570" s="198">
        <v>44958</v>
      </c>
      <c r="D4570" t="s">
        <v>38573</v>
      </c>
      <c r="E4570">
        <v>20.52</v>
      </c>
    </row>
    <row r="4571" spans="1:5">
      <c r="A4571" s="193" t="s">
        <v>28219</v>
      </c>
      <c r="B4571" t="s">
        <v>6055</v>
      </c>
      <c r="C4571" s="198">
        <v>44958</v>
      </c>
      <c r="D4571" t="s">
        <v>38573</v>
      </c>
      <c r="E4571">
        <v>1.1399999999999999</v>
      </c>
    </row>
    <row r="4572" spans="1:5">
      <c r="A4572" s="193" t="s">
        <v>28452</v>
      </c>
      <c r="B4572" t="s">
        <v>5165</v>
      </c>
      <c r="C4572" s="198">
        <v>44958</v>
      </c>
      <c r="D4572" t="s">
        <v>38573</v>
      </c>
      <c r="E4572">
        <v>20.99</v>
      </c>
    </row>
    <row r="4573" spans="1:5">
      <c r="A4573" s="193" t="s">
        <v>16070</v>
      </c>
      <c r="B4573" t="s">
        <v>5342</v>
      </c>
      <c r="C4573" s="198">
        <v>44958</v>
      </c>
      <c r="D4573" t="s">
        <v>38573</v>
      </c>
      <c r="E4573">
        <v>15.43</v>
      </c>
    </row>
    <row r="4574" spans="1:5">
      <c r="A4574" s="193" t="s">
        <v>29447</v>
      </c>
      <c r="B4574" t="s">
        <v>6241</v>
      </c>
      <c r="C4574" s="198">
        <v>44958</v>
      </c>
      <c r="D4574" t="s">
        <v>38573</v>
      </c>
      <c r="E4574">
        <v>1.61</v>
      </c>
    </row>
    <row r="4575" spans="1:5">
      <c r="A4575" s="193" t="s">
        <v>27810</v>
      </c>
      <c r="B4575" t="s">
        <v>5045</v>
      </c>
      <c r="C4575" s="198">
        <v>44958</v>
      </c>
      <c r="D4575" t="s">
        <v>38368</v>
      </c>
      <c r="E4575">
        <v>10.7</v>
      </c>
    </row>
    <row r="4576" spans="1:5">
      <c r="A4576" s="193" t="s">
        <v>29129</v>
      </c>
      <c r="B4576" t="s">
        <v>6575</v>
      </c>
      <c r="C4576" s="198">
        <v>44958</v>
      </c>
      <c r="D4576" t="s">
        <v>38573</v>
      </c>
      <c r="E4576">
        <v>9.1199999999999992</v>
      </c>
    </row>
    <row r="4577" spans="1:5">
      <c r="A4577" s="193" t="s">
        <v>15601</v>
      </c>
      <c r="B4577" t="s">
        <v>5047</v>
      </c>
      <c r="C4577" s="198">
        <v>44958</v>
      </c>
      <c r="D4577" t="s">
        <v>38368</v>
      </c>
      <c r="E4577">
        <v>30.84</v>
      </c>
    </row>
    <row r="4578" spans="1:5">
      <c r="A4578" s="193" t="s">
        <v>27868</v>
      </c>
      <c r="B4578" t="s">
        <v>6056</v>
      </c>
      <c r="C4578" s="198">
        <v>44958</v>
      </c>
      <c r="D4578" t="s">
        <v>38573</v>
      </c>
      <c r="E4578">
        <v>24.1</v>
      </c>
    </row>
    <row r="4579" spans="1:5">
      <c r="A4579" s="193" t="s">
        <v>29387</v>
      </c>
      <c r="B4579" t="s">
        <v>7667</v>
      </c>
      <c r="C4579" s="198">
        <v>44958</v>
      </c>
      <c r="D4579" t="s">
        <v>38573</v>
      </c>
      <c r="E4579">
        <v>0.5</v>
      </c>
    </row>
    <row r="4580" spans="1:5">
      <c r="A4580" s="193" t="s">
        <v>28937</v>
      </c>
      <c r="B4580" t="s">
        <v>6523</v>
      </c>
      <c r="C4580" s="198">
        <v>44958</v>
      </c>
      <c r="D4580" t="s">
        <v>38573</v>
      </c>
      <c r="E4580">
        <v>0.65</v>
      </c>
    </row>
    <row r="4581" spans="1:5">
      <c r="A4581" s="193" t="s">
        <v>28671</v>
      </c>
      <c r="B4581" t="s">
        <v>5361</v>
      </c>
      <c r="C4581" s="198">
        <v>44958</v>
      </c>
      <c r="D4581" t="s">
        <v>38573</v>
      </c>
      <c r="E4581">
        <v>12.55</v>
      </c>
    </row>
    <row r="4582" spans="1:5">
      <c r="A4582" s="193" t="s">
        <v>28747</v>
      </c>
      <c r="B4582" t="s">
        <v>4981</v>
      </c>
      <c r="C4582" s="198">
        <v>44958</v>
      </c>
      <c r="D4582" t="s">
        <v>38368</v>
      </c>
      <c r="E4582">
        <v>8.1</v>
      </c>
    </row>
    <row r="4583" spans="1:5">
      <c r="A4583" s="193" t="s">
        <v>27935</v>
      </c>
      <c r="B4583" t="s">
        <v>7000</v>
      </c>
      <c r="C4583" s="198">
        <v>44958</v>
      </c>
      <c r="D4583" t="s">
        <v>38573</v>
      </c>
      <c r="E4583">
        <v>23.58</v>
      </c>
    </row>
    <row r="4584" spans="1:5">
      <c r="A4584" s="193" t="s">
        <v>29459</v>
      </c>
      <c r="B4584" t="s">
        <v>5513</v>
      </c>
      <c r="C4584" s="198">
        <v>44958</v>
      </c>
      <c r="D4584" t="s">
        <v>38573</v>
      </c>
      <c r="E4584">
        <v>8.2200000000000006</v>
      </c>
    </row>
    <row r="4585" spans="1:5">
      <c r="A4585" s="193" t="s">
        <v>28347</v>
      </c>
      <c r="B4585" t="s">
        <v>5136</v>
      </c>
      <c r="C4585" s="198">
        <v>44958</v>
      </c>
      <c r="D4585" t="s">
        <v>38573</v>
      </c>
      <c r="E4585">
        <v>220</v>
      </c>
    </row>
    <row r="4586" spans="1:5">
      <c r="A4586" s="193" t="s">
        <v>29160</v>
      </c>
      <c r="B4586" t="s">
        <v>6058</v>
      </c>
      <c r="C4586" s="198">
        <v>44958</v>
      </c>
      <c r="D4586" t="s">
        <v>38573</v>
      </c>
      <c r="E4586">
        <v>31.99</v>
      </c>
    </row>
    <row r="4587" spans="1:5">
      <c r="A4587" s="193" t="s">
        <v>28959</v>
      </c>
      <c r="B4587" t="s">
        <v>5292</v>
      </c>
      <c r="C4587" s="198">
        <v>44958</v>
      </c>
      <c r="D4587" t="s">
        <v>38573</v>
      </c>
      <c r="E4587">
        <v>17.95</v>
      </c>
    </row>
    <row r="4588" spans="1:5">
      <c r="A4588" s="193" t="s">
        <v>29451</v>
      </c>
      <c r="B4588" t="s">
        <v>5775</v>
      </c>
      <c r="C4588" s="198">
        <v>44958</v>
      </c>
      <c r="D4588" t="s">
        <v>38573</v>
      </c>
      <c r="E4588">
        <v>3.93</v>
      </c>
    </row>
    <row r="4589" spans="1:5">
      <c r="A4589" s="193" t="s">
        <v>29445</v>
      </c>
      <c r="B4589" t="s">
        <v>5774</v>
      </c>
      <c r="C4589" s="198">
        <v>44958</v>
      </c>
      <c r="D4589" t="s">
        <v>38573</v>
      </c>
      <c r="E4589">
        <v>0.5</v>
      </c>
    </row>
    <row r="4590" spans="1:5">
      <c r="A4590" s="193" t="s">
        <v>29454</v>
      </c>
      <c r="B4590" t="s">
        <v>5765</v>
      </c>
      <c r="C4590" s="198">
        <v>44958</v>
      </c>
      <c r="D4590" t="s">
        <v>38573</v>
      </c>
      <c r="E4590">
        <v>45</v>
      </c>
    </row>
    <row r="4591" spans="1:5">
      <c r="A4591" s="193" t="s">
        <v>28396</v>
      </c>
      <c r="B4591" t="s">
        <v>10876</v>
      </c>
      <c r="C4591" s="198">
        <v>44957</v>
      </c>
      <c r="D4591" t="s">
        <v>38369</v>
      </c>
      <c r="E4591">
        <v>9.82</v>
      </c>
    </row>
    <row r="4592" spans="1:5">
      <c r="A4592" s="193" t="s">
        <v>28244</v>
      </c>
      <c r="B4592" t="s">
        <v>8820</v>
      </c>
      <c r="C4592" s="198">
        <v>44957</v>
      </c>
      <c r="D4592" t="s">
        <v>38364</v>
      </c>
      <c r="E4592">
        <v>19.95</v>
      </c>
    </row>
    <row r="4593" spans="1:5">
      <c r="A4593" s="193" t="s">
        <v>29471</v>
      </c>
      <c r="B4593" t="s">
        <v>27540</v>
      </c>
      <c r="C4593" s="198">
        <v>44957</v>
      </c>
      <c r="D4593" t="s">
        <v>38364</v>
      </c>
      <c r="E4593">
        <v>117.78</v>
      </c>
    </row>
    <row r="4594" spans="1:5">
      <c r="A4594" s="193" t="s">
        <v>29325</v>
      </c>
      <c r="B4594" t="s">
        <v>11093</v>
      </c>
      <c r="C4594" s="198">
        <v>44957</v>
      </c>
      <c r="D4594" t="s">
        <v>38443</v>
      </c>
      <c r="E4594">
        <v>27.19</v>
      </c>
    </row>
    <row r="4595" spans="1:5">
      <c r="A4595" s="193" t="s">
        <v>28592</v>
      </c>
      <c r="B4595" t="s">
        <v>10150</v>
      </c>
      <c r="C4595" s="198">
        <v>44957</v>
      </c>
      <c r="D4595" t="s">
        <v>38369</v>
      </c>
      <c r="E4595">
        <v>12.11</v>
      </c>
    </row>
    <row r="4596" spans="1:5">
      <c r="A4596" s="193" t="s">
        <v>29070</v>
      </c>
      <c r="B4596" t="s">
        <v>8232</v>
      </c>
      <c r="C4596" s="198">
        <v>44957</v>
      </c>
      <c r="D4596" t="s">
        <v>38511</v>
      </c>
      <c r="E4596">
        <v>11.23</v>
      </c>
    </row>
    <row r="4597" spans="1:5">
      <c r="A4597" s="193" t="s">
        <v>29036</v>
      </c>
      <c r="B4597" t="s">
        <v>27508</v>
      </c>
      <c r="C4597" s="198">
        <v>44957</v>
      </c>
      <c r="D4597" t="s">
        <v>38394</v>
      </c>
      <c r="E4597">
        <v>27.17</v>
      </c>
    </row>
    <row r="4598" spans="1:5">
      <c r="A4598" s="193" t="s">
        <v>28703</v>
      </c>
      <c r="B4598" t="s">
        <v>8239</v>
      </c>
      <c r="C4598" s="198">
        <v>44957</v>
      </c>
      <c r="D4598" t="s">
        <v>38364</v>
      </c>
      <c r="E4598">
        <v>31.99</v>
      </c>
    </row>
    <row r="4599" spans="1:5">
      <c r="A4599" s="193" t="s">
        <v>28303</v>
      </c>
      <c r="B4599" t="s">
        <v>9806</v>
      </c>
      <c r="C4599" s="198">
        <v>44957</v>
      </c>
      <c r="D4599" t="s">
        <v>38369</v>
      </c>
      <c r="E4599">
        <v>3.41</v>
      </c>
    </row>
    <row r="4600" spans="1:5">
      <c r="A4600" s="193" t="s">
        <v>29215</v>
      </c>
      <c r="B4600" t="s">
        <v>27528</v>
      </c>
      <c r="C4600" s="198">
        <v>44957</v>
      </c>
      <c r="D4600" t="s">
        <v>38511</v>
      </c>
      <c r="E4600">
        <v>54.89</v>
      </c>
    </row>
    <row r="4601" spans="1:5">
      <c r="A4601" s="193" t="s">
        <v>28820</v>
      </c>
      <c r="B4601" t="s">
        <v>9204</v>
      </c>
      <c r="C4601" s="198">
        <v>44957</v>
      </c>
      <c r="D4601" t="s">
        <v>38394</v>
      </c>
      <c r="E4601">
        <v>11.37</v>
      </c>
    </row>
    <row r="4602" spans="1:5">
      <c r="A4602" s="193" t="s">
        <v>29470</v>
      </c>
      <c r="B4602" t="s">
        <v>10251</v>
      </c>
      <c r="C4602" s="198">
        <v>44957</v>
      </c>
      <c r="D4602" t="s">
        <v>38398</v>
      </c>
      <c r="E4602">
        <v>0.89</v>
      </c>
    </row>
    <row r="4603" spans="1:5">
      <c r="A4603" s="193" t="s">
        <v>29090</v>
      </c>
      <c r="B4603" t="s">
        <v>9925</v>
      </c>
      <c r="C4603" s="198">
        <v>44957</v>
      </c>
      <c r="D4603" t="s">
        <v>38509</v>
      </c>
      <c r="E4603">
        <v>12.89</v>
      </c>
    </row>
    <row r="4604" spans="1:5">
      <c r="A4604" s="193" t="s">
        <v>29131</v>
      </c>
      <c r="B4604" t="s">
        <v>27521</v>
      </c>
      <c r="C4604" s="198">
        <v>44957</v>
      </c>
      <c r="D4604" t="s">
        <v>38387</v>
      </c>
      <c r="E4604">
        <v>0.79</v>
      </c>
    </row>
    <row r="4605" spans="1:5">
      <c r="A4605" s="193" t="s">
        <v>28342</v>
      </c>
      <c r="B4605" t="s">
        <v>10713</v>
      </c>
      <c r="C4605" s="198">
        <v>44957</v>
      </c>
      <c r="D4605" t="s">
        <v>38443</v>
      </c>
      <c r="E4605">
        <v>205.82</v>
      </c>
    </row>
    <row r="4606" spans="1:5">
      <c r="A4606" s="193" t="s">
        <v>28232</v>
      </c>
      <c r="B4606" t="s">
        <v>8299</v>
      </c>
      <c r="C4606" s="198">
        <v>44957</v>
      </c>
      <c r="D4606" t="s">
        <v>38364</v>
      </c>
      <c r="E4606">
        <v>8.6199999999999992</v>
      </c>
    </row>
    <row r="4607" spans="1:5">
      <c r="A4607" s="193" t="s">
        <v>29464</v>
      </c>
      <c r="B4607" t="s">
        <v>10464</v>
      </c>
      <c r="C4607" s="198">
        <v>44957</v>
      </c>
      <c r="D4607" t="s">
        <v>38509</v>
      </c>
      <c r="E4607">
        <v>7.32</v>
      </c>
    </row>
    <row r="4608" spans="1:5">
      <c r="A4608" s="193" t="s">
        <v>29467</v>
      </c>
      <c r="B4608" t="s">
        <v>10668</v>
      </c>
      <c r="C4608" s="198">
        <v>44957</v>
      </c>
      <c r="D4608" t="s">
        <v>38387</v>
      </c>
      <c r="E4608">
        <v>10.25</v>
      </c>
    </row>
    <row r="4609" spans="1:5">
      <c r="A4609" s="193" t="s">
        <v>28344</v>
      </c>
      <c r="B4609" t="s">
        <v>10712</v>
      </c>
      <c r="C4609" s="198">
        <v>44957</v>
      </c>
      <c r="D4609" t="s">
        <v>38443</v>
      </c>
      <c r="E4609">
        <v>12.35</v>
      </c>
    </row>
    <row r="4610" spans="1:5">
      <c r="A4610" s="193" t="s">
        <v>27792</v>
      </c>
      <c r="B4610" t="s">
        <v>10982</v>
      </c>
      <c r="C4610" s="198">
        <v>44957</v>
      </c>
      <c r="D4610" t="s">
        <v>38364</v>
      </c>
      <c r="E4610">
        <v>46.72</v>
      </c>
    </row>
    <row r="4611" spans="1:5">
      <c r="A4611" s="193" t="s">
        <v>29466</v>
      </c>
      <c r="B4611" t="s">
        <v>27541</v>
      </c>
      <c r="C4611" s="198">
        <v>44957</v>
      </c>
      <c r="D4611" t="s">
        <v>38443</v>
      </c>
      <c r="E4611">
        <v>36</v>
      </c>
    </row>
    <row r="4612" spans="1:5">
      <c r="A4612" s="193" t="s">
        <v>29089</v>
      </c>
      <c r="B4612" t="s">
        <v>9923</v>
      </c>
      <c r="C4612" s="198">
        <v>44957</v>
      </c>
      <c r="D4612" t="s">
        <v>38509</v>
      </c>
      <c r="E4612">
        <v>0.48</v>
      </c>
    </row>
    <row r="4613" spans="1:5">
      <c r="A4613" s="193" t="s">
        <v>29360</v>
      </c>
      <c r="B4613" t="s">
        <v>8541</v>
      </c>
      <c r="C4613" s="198">
        <v>44957</v>
      </c>
      <c r="D4613" t="s">
        <v>38387</v>
      </c>
      <c r="E4613">
        <v>9.1999999999999993</v>
      </c>
    </row>
    <row r="4614" spans="1:5">
      <c r="A4614" s="193" t="s">
        <v>28389</v>
      </c>
      <c r="B4614" t="s">
        <v>11091</v>
      </c>
      <c r="C4614" s="198">
        <v>44957</v>
      </c>
      <c r="D4614" t="s">
        <v>38369</v>
      </c>
      <c r="E4614">
        <v>22.29</v>
      </c>
    </row>
    <row r="4615" spans="1:5">
      <c r="A4615" s="193" t="s">
        <v>27991</v>
      </c>
      <c r="B4615" t="s">
        <v>10971</v>
      </c>
      <c r="C4615" s="198">
        <v>44957</v>
      </c>
      <c r="D4615" t="s">
        <v>38398</v>
      </c>
      <c r="E4615">
        <v>3.06</v>
      </c>
    </row>
    <row r="4616" spans="1:5">
      <c r="A4616" s="193" t="s">
        <v>29280</v>
      </c>
      <c r="B4616" t="s">
        <v>10941</v>
      </c>
      <c r="C4616" s="198">
        <v>44957</v>
      </c>
      <c r="D4616" t="s">
        <v>38548</v>
      </c>
      <c r="E4616">
        <v>8.06</v>
      </c>
    </row>
    <row r="4617" spans="1:5">
      <c r="A4617" s="193" t="s">
        <v>29282</v>
      </c>
      <c r="B4617" t="s">
        <v>10936</v>
      </c>
      <c r="C4617" s="198">
        <v>44957</v>
      </c>
      <c r="D4617" t="s">
        <v>38548</v>
      </c>
      <c r="E4617">
        <v>0.49</v>
      </c>
    </row>
    <row r="4618" spans="1:5">
      <c r="A4618" s="193" t="s">
        <v>29283</v>
      </c>
      <c r="B4618" t="s">
        <v>10935</v>
      </c>
      <c r="C4618" s="198">
        <v>44957</v>
      </c>
      <c r="D4618" t="s">
        <v>38548</v>
      </c>
      <c r="E4618">
        <v>4.8499999999999996</v>
      </c>
    </row>
    <row r="4619" spans="1:5">
      <c r="A4619" s="193" t="s">
        <v>28306</v>
      </c>
      <c r="B4619" t="s">
        <v>6639</v>
      </c>
      <c r="C4619" s="198">
        <v>44957</v>
      </c>
      <c r="D4619" t="s">
        <v>38369</v>
      </c>
      <c r="E4619">
        <v>0.8</v>
      </c>
    </row>
    <row r="4620" spans="1:5">
      <c r="A4620" s="193" t="s">
        <v>28687</v>
      </c>
      <c r="B4620" t="s">
        <v>5889</v>
      </c>
      <c r="C4620" s="198">
        <v>44957</v>
      </c>
      <c r="D4620" t="s">
        <v>38399</v>
      </c>
      <c r="E4620">
        <v>7.36</v>
      </c>
    </row>
    <row r="4621" spans="1:5">
      <c r="A4621" s="193" t="s">
        <v>27812</v>
      </c>
      <c r="B4621" t="s">
        <v>6640</v>
      </c>
      <c r="C4621" s="198">
        <v>44957</v>
      </c>
      <c r="D4621" t="s">
        <v>38369</v>
      </c>
      <c r="E4621">
        <v>1</v>
      </c>
    </row>
    <row r="4622" spans="1:5">
      <c r="A4622" s="193" t="s">
        <v>28306</v>
      </c>
      <c r="B4622" t="s">
        <v>6639</v>
      </c>
      <c r="C4622" s="198">
        <v>44957</v>
      </c>
      <c r="D4622" t="s">
        <v>38369</v>
      </c>
      <c r="E4622">
        <v>16.34</v>
      </c>
    </row>
    <row r="4623" spans="1:5">
      <c r="A4623" s="193" t="s">
        <v>29468</v>
      </c>
      <c r="B4623" t="s">
        <v>6048</v>
      </c>
      <c r="C4623" s="198">
        <v>44957</v>
      </c>
      <c r="D4623" t="s">
        <v>38399</v>
      </c>
      <c r="E4623">
        <v>4.8499999999999996</v>
      </c>
    </row>
    <row r="4624" spans="1:5">
      <c r="A4624" s="193" t="s">
        <v>28632</v>
      </c>
      <c r="B4624" t="s">
        <v>5929</v>
      </c>
      <c r="C4624" s="198">
        <v>44957</v>
      </c>
      <c r="D4624" t="s">
        <v>38399</v>
      </c>
      <c r="E4624">
        <v>1.1499999999999999</v>
      </c>
    </row>
    <row r="4625" spans="1:5">
      <c r="A4625" s="193" t="s">
        <v>29255</v>
      </c>
      <c r="B4625" t="s">
        <v>6115</v>
      </c>
      <c r="C4625" s="198">
        <v>44957</v>
      </c>
      <c r="D4625" t="s">
        <v>38538</v>
      </c>
      <c r="E4625">
        <v>5.13</v>
      </c>
    </row>
    <row r="4626" spans="1:5">
      <c r="A4626" s="193" t="s">
        <v>29213</v>
      </c>
      <c r="B4626" t="s">
        <v>7597</v>
      </c>
      <c r="C4626" s="198">
        <v>44957</v>
      </c>
      <c r="D4626" t="s">
        <v>38511</v>
      </c>
      <c r="E4626">
        <v>35</v>
      </c>
    </row>
    <row r="4627" spans="1:5">
      <c r="A4627" s="193" t="s">
        <v>28384</v>
      </c>
      <c r="B4627" t="s">
        <v>6641</v>
      </c>
      <c r="C4627" s="198">
        <v>44957</v>
      </c>
      <c r="D4627" t="s">
        <v>38369</v>
      </c>
      <c r="E4627">
        <v>8.65</v>
      </c>
    </row>
    <row r="4628" spans="1:5">
      <c r="A4628" s="193" t="s">
        <v>29289</v>
      </c>
      <c r="B4628" t="s">
        <v>27535</v>
      </c>
      <c r="C4628" s="198">
        <v>44957</v>
      </c>
      <c r="D4628" t="s">
        <v>38369</v>
      </c>
      <c r="E4628">
        <v>7.3</v>
      </c>
    </row>
    <row r="4629" spans="1:5">
      <c r="A4629" s="193" t="s">
        <v>28609</v>
      </c>
      <c r="B4629" t="s">
        <v>7708</v>
      </c>
      <c r="C4629" s="198">
        <v>44957</v>
      </c>
      <c r="D4629" t="s">
        <v>38369</v>
      </c>
      <c r="E4629">
        <v>1.41</v>
      </c>
    </row>
    <row r="4630" spans="1:5">
      <c r="A4630" s="193" t="s">
        <v>28399</v>
      </c>
      <c r="B4630" t="s">
        <v>18204</v>
      </c>
      <c r="C4630" s="198">
        <v>44957</v>
      </c>
      <c r="D4630" t="s">
        <v>38369</v>
      </c>
      <c r="E4630">
        <v>0.55000000000000004</v>
      </c>
    </row>
    <row r="4631" spans="1:5">
      <c r="A4631" s="193" t="s">
        <v>28301</v>
      </c>
      <c r="B4631" t="s">
        <v>27452</v>
      </c>
      <c r="C4631" s="198">
        <v>44957</v>
      </c>
      <c r="D4631" t="s">
        <v>38369</v>
      </c>
      <c r="E4631">
        <v>6.61</v>
      </c>
    </row>
    <row r="4632" spans="1:5">
      <c r="A4632" s="193" t="s">
        <v>27950</v>
      </c>
      <c r="B4632" t="s">
        <v>7852</v>
      </c>
      <c r="C4632" s="198">
        <v>44957</v>
      </c>
      <c r="D4632" t="s">
        <v>38394</v>
      </c>
      <c r="E4632">
        <v>5.4</v>
      </c>
    </row>
    <row r="4633" spans="1:5">
      <c r="A4633" s="193" t="s">
        <v>12690</v>
      </c>
      <c r="B4633" t="s">
        <v>5682</v>
      </c>
      <c r="C4633" s="198">
        <v>44957</v>
      </c>
      <c r="D4633" t="s">
        <v>38538</v>
      </c>
      <c r="E4633">
        <v>32.9</v>
      </c>
    </row>
    <row r="4634" spans="1:5">
      <c r="A4634" s="193" t="s">
        <v>16966</v>
      </c>
      <c r="B4634" t="s">
        <v>5681</v>
      </c>
      <c r="C4634" s="198">
        <v>44957</v>
      </c>
      <c r="D4634" t="s">
        <v>38538</v>
      </c>
      <c r="E4634">
        <v>5.3</v>
      </c>
    </row>
    <row r="4635" spans="1:5">
      <c r="A4635" s="193" t="s">
        <v>28248</v>
      </c>
      <c r="B4635" t="s">
        <v>7325</v>
      </c>
      <c r="C4635" s="198">
        <v>44957</v>
      </c>
      <c r="D4635" t="s">
        <v>38364</v>
      </c>
      <c r="E4635">
        <v>10.6</v>
      </c>
    </row>
    <row r="4636" spans="1:5">
      <c r="A4636" s="193" t="s">
        <v>12690</v>
      </c>
      <c r="B4636" t="s">
        <v>5682</v>
      </c>
      <c r="C4636" s="198">
        <v>44957</v>
      </c>
      <c r="D4636" t="s">
        <v>38538</v>
      </c>
      <c r="E4636">
        <v>1.29</v>
      </c>
    </row>
    <row r="4637" spans="1:5">
      <c r="A4637" s="193" t="s">
        <v>29469</v>
      </c>
      <c r="B4637" t="s">
        <v>7875</v>
      </c>
      <c r="C4637" s="198">
        <v>44957</v>
      </c>
      <c r="D4637" t="s">
        <v>38387</v>
      </c>
      <c r="E4637">
        <v>36.5</v>
      </c>
    </row>
    <row r="4638" spans="1:5">
      <c r="A4638" s="193" t="s">
        <v>28249</v>
      </c>
      <c r="B4638" t="s">
        <v>7329</v>
      </c>
      <c r="C4638" s="198">
        <v>44957</v>
      </c>
      <c r="D4638" t="s">
        <v>38364</v>
      </c>
      <c r="E4638">
        <v>30.58</v>
      </c>
    </row>
    <row r="4639" spans="1:5">
      <c r="A4639" s="193" t="s">
        <v>27788</v>
      </c>
      <c r="B4639" t="s">
        <v>7330</v>
      </c>
      <c r="C4639" s="198">
        <v>44957</v>
      </c>
      <c r="D4639" t="s">
        <v>38364</v>
      </c>
      <c r="E4639">
        <v>1</v>
      </c>
    </row>
    <row r="4640" spans="1:5">
      <c r="A4640" s="193" t="s">
        <v>29201</v>
      </c>
      <c r="B4640" t="s">
        <v>5667</v>
      </c>
      <c r="C4640" s="198">
        <v>44957</v>
      </c>
      <c r="D4640" t="s">
        <v>38538</v>
      </c>
      <c r="E4640">
        <v>42</v>
      </c>
    </row>
    <row r="4641" spans="1:5">
      <c r="A4641" s="193" t="s">
        <v>27783</v>
      </c>
      <c r="B4641" t="s">
        <v>7323</v>
      </c>
      <c r="C4641" s="198">
        <v>44957</v>
      </c>
      <c r="D4641" t="s">
        <v>38364</v>
      </c>
      <c r="E4641">
        <v>12.45</v>
      </c>
    </row>
    <row r="4642" spans="1:5">
      <c r="A4642" s="193" t="s">
        <v>29203</v>
      </c>
      <c r="B4642" t="s">
        <v>5686</v>
      </c>
      <c r="C4642" s="198">
        <v>44957</v>
      </c>
      <c r="D4642" t="s">
        <v>38538</v>
      </c>
      <c r="E4642">
        <v>11.8</v>
      </c>
    </row>
    <row r="4643" spans="1:5">
      <c r="A4643" s="193" t="s">
        <v>29214</v>
      </c>
      <c r="B4643" t="s">
        <v>7863</v>
      </c>
      <c r="C4643" s="198">
        <v>44957</v>
      </c>
      <c r="D4643" t="s">
        <v>38511</v>
      </c>
      <c r="E4643">
        <v>24.04</v>
      </c>
    </row>
    <row r="4644" spans="1:5">
      <c r="A4644" s="193" t="s">
        <v>28818</v>
      </c>
      <c r="B4644" t="s">
        <v>7853</v>
      </c>
      <c r="C4644" s="198">
        <v>44957</v>
      </c>
      <c r="D4644" t="s">
        <v>38394</v>
      </c>
      <c r="E4644">
        <v>5.36</v>
      </c>
    </row>
    <row r="4645" spans="1:5">
      <c r="A4645" s="193" t="s">
        <v>28048</v>
      </c>
      <c r="B4645" t="s">
        <v>27447</v>
      </c>
      <c r="C4645" s="198">
        <v>44957</v>
      </c>
      <c r="D4645" t="s">
        <v>38369</v>
      </c>
      <c r="E4645">
        <v>7.03</v>
      </c>
    </row>
    <row r="4646" spans="1:5">
      <c r="A4646" s="193" t="s">
        <v>14170</v>
      </c>
      <c r="B4646" t="s">
        <v>27440</v>
      </c>
      <c r="C4646" s="198">
        <v>44957</v>
      </c>
      <c r="D4646" t="s">
        <v>38387</v>
      </c>
      <c r="E4646">
        <v>21.95</v>
      </c>
    </row>
    <row r="4647" spans="1:5">
      <c r="A4647" s="193" t="s">
        <v>28610</v>
      </c>
      <c r="B4647" t="s">
        <v>7709</v>
      </c>
      <c r="C4647" s="198">
        <v>44957</v>
      </c>
      <c r="D4647" t="s">
        <v>38369</v>
      </c>
      <c r="E4647">
        <v>9.41</v>
      </c>
    </row>
    <row r="4648" spans="1:5">
      <c r="A4648" s="193" t="s">
        <v>28611</v>
      </c>
      <c r="B4648" t="s">
        <v>7716</v>
      </c>
      <c r="C4648" s="198">
        <v>44957</v>
      </c>
      <c r="D4648" t="s">
        <v>38369</v>
      </c>
      <c r="E4648">
        <v>7.84</v>
      </c>
    </row>
    <row r="4649" spans="1:5">
      <c r="A4649" s="193" t="s">
        <v>28849</v>
      </c>
      <c r="B4649" t="s">
        <v>27487</v>
      </c>
      <c r="C4649" s="198">
        <v>44957</v>
      </c>
      <c r="D4649" t="s">
        <v>38369</v>
      </c>
      <c r="E4649">
        <v>4.4400000000000004</v>
      </c>
    </row>
    <row r="4650" spans="1:5">
      <c r="A4650" s="193" t="s">
        <v>28317</v>
      </c>
      <c r="B4650" t="s">
        <v>6731</v>
      </c>
      <c r="C4650" s="198">
        <v>44957</v>
      </c>
      <c r="D4650" t="s">
        <v>38369</v>
      </c>
      <c r="E4650">
        <v>39.9</v>
      </c>
    </row>
    <row r="4651" spans="1:5">
      <c r="A4651" s="193" t="s">
        <v>27794</v>
      </c>
      <c r="B4651" t="s">
        <v>7333</v>
      </c>
      <c r="C4651" s="198">
        <v>44957</v>
      </c>
      <c r="D4651" t="s">
        <v>38364</v>
      </c>
      <c r="E4651">
        <v>8.3699999999999992</v>
      </c>
    </row>
    <row r="4652" spans="1:5">
      <c r="A4652" s="193" t="s">
        <v>28316</v>
      </c>
      <c r="B4652" t="s">
        <v>6732</v>
      </c>
      <c r="C4652" s="198">
        <v>44957</v>
      </c>
      <c r="D4652" t="s">
        <v>38369</v>
      </c>
      <c r="E4652">
        <v>1.34</v>
      </c>
    </row>
    <row r="4653" spans="1:5">
      <c r="A4653" s="193" t="s">
        <v>27951</v>
      </c>
      <c r="B4653" t="s">
        <v>7850</v>
      </c>
      <c r="C4653" s="198">
        <v>44957</v>
      </c>
      <c r="D4653" t="s">
        <v>38394</v>
      </c>
      <c r="E4653">
        <v>12.51</v>
      </c>
    </row>
    <row r="4654" spans="1:5">
      <c r="A4654" s="193" t="s">
        <v>29127</v>
      </c>
      <c r="B4654" t="s">
        <v>7821</v>
      </c>
      <c r="C4654" s="198">
        <v>44957</v>
      </c>
      <c r="D4654" t="s">
        <v>38387</v>
      </c>
      <c r="E4654">
        <v>35.28</v>
      </c>
    </row>
    <row r="4655" spans="1:5">
      <c r="A4655" s="193" t="s">
        <v>29465</v>
      </c>
      <c r="B4655" t="s">
        <v>7822</v>
      </c>
      <c r="C4655" s="198">
        <v>44957</v>
      </c>
      <c r="D4655" t="s">
        <v>38387</v>
      </c>
      <c r="E4655">
        <v>1.04</v>
      </c>
    </row>
    <row r="4656" spans="1:5">
      <c r="A4656" s="193" t="s">
        <v>28851</v>
      </c>
      <c r="B4656" t="s">
        <v>7959</v>
      </c>
      <c r="C4656" s="198">
        <v>44957</v>
      </c>
      <c r="D4656" t="s">
        <v>38511</v>
      </c>
      <c r="E4656">
        <v>11.83</v>
      </c>
    </row>
    <row r="4657" spans="1:5">
      <c r="A4657" s="193" t="s">
        <v>28821</v>
      </c>
      <c r="B4657" t="s">
        <v>7848</v>
      </c>
      <c r="C4657" s="198">
        <v>44957</v>
      </c>
      <c r="D4657" t="s">
        <v>38394</v>
      </c>
      <c r="E4657">
        <v>80.33</v>
      </c>
    </row>
    <row r="4658" spans="1:5">
      <c r="A4658" s="193" t="s">
        <v>28817</v>
      </c>
      <c r="B4658" t="s">
        <v>7849</v>
      </c>
      <c r="C4658" s="198">
        <v>44957</v>
      </c>
      <c r="D4658" t="s">
        <v>38394</v>
      </c>
      <c r="E4658">
        <v>0.32</v>
      </c>
    </row>
    <row r="4659" spans="1:5">
      <c r="A4659" s="193" t="s">
        <v>29473</v>
      </c>
      <c r="B4659" t="s">
        <v>10643</v>
      </c>
      <c r="C4659" s="198">
        <v>44956</v>
      </c>
      <c r="D4659" t="s">
        <v>38574</v>
      </c>
      <c r="E4659">
        <v>9.5</v>
      </c>
    </row>
    <row r="4660" spans="1:5">
      <c r="A4660" s="193" t="s">
        <v>29234</v>
      </c>
      <c r="B4660" t="s">
        <v>9217</v>
      </c>
      <c r="C4660" s="198">
        <v>44956</v>
      </c>
      <c r="D4660" t="s">
        <v>38472</v>
      </c>
      <c r="E4660">
        <v>5.31</v>
      </c>
    </row>
    <row r="4661" spans="1:5">
      <c r="A4661" s="193" t="s">
        <v>27889</v>
      </c>
      <c r="B4661" t="s">
        <v>10933</v>
      </c>
      <c r="C4661" s="198">
        <v>44956</v>
      </c>
      <c r="D4661" t="s">
        <v>38384</v>
      </c>
      <c r="E4661">
        <v>42</v>
      </c>
    </row>
    <row r="4662" spans="1:5">
      <c r="A4662" s="193" t="s">
        <v>28518</v>
      </c>
      <c r="B4662" t="s">
        <v>9020</v>
      </c>
      <c r="C4662" s="198">
        <v>44956</v>
      </c>
      <c r="D4662" t="s">
        <v>38475</v>
      </c>
      <c r="E4662">
        <v>8.9499999999999993</v>
      </c>
    </row>
    <row r="4663" spans="1:5">
      <c r="A4663" s="193" t="s">
        <v>29389</v>
      </c>
      <c r="B4663" t="s">
        <v>9193</v>
      </c>
      <c r="C4663" s="198">
        <v>44956</v>
      </c>
      <c r="D4663" t="s">
        <v>38574</v>
      </c>
      <c r="E4663">
        <v>0.63</v>
      </c>
    </row>
    <row r="4664" spans="1:5">
      <c r="A4664" s="193" t="s">
        <v>28805</v>
      </c>
      <c r="B4664" t="s">
        <v>9021</v>
      </c>
      <c r="C4664" s="198">
        <v>44956</v>
      </c>
      <c r="D4664" t="s">
        <v>38475</v>
      </c>
      <c r="E4664">
        <v>9.94</v>
      </c>
    </row>
    <row r="4665" spans="1:5">
      <c r="A4665" s="193" t="s">
        <v>27963</v>
      </c>
      <c r="B4665" t="s">
        <v>8255</v>
      </c>
      <c r="C4665" s="198">
        <v>44956</v>
      </c>
      <c r="D4665" t="s">
        <v>38395</v>
      </c>
      <c r="E4665">
        <v>6.87</v>
      </c>
    </row>
    <row r="4666" spans="1:5">
      <c r="A4666" s="193" t="s">
        <v>29477</v>
      </c>
      <c r="B4666" t="s">
        <v>10648</v>
      </c>
      <c r="C4666" s="198">
        <v>44956</v>
      </c>
      <c r="D4666" t="s">
        <v>38574</v>
      </c>
      <c r="E4666">
        <v>1.05</v>
      </c>
    </row>
    <row r="4667" spans="1:5">
      <c r="A4667" s="193" t="s">
        <v>29476</v>
      </c>
      <c r="B4667" t="s">
        <v>10647</v>
      </c>
      <c r="C4667" s="198">
        <v>44956</v>
      </c>
      <c r="D4667" t="s">
        <v>38574</v>
      </c>
      <c r="E4667">
        <v>28.9</v>
      </c>
    </row>
    <row r="4668" spans="1:5">
      <c r="A4668" s="193" t="s">
        <v>28490</v>
      </c>
      <c r="B4668" t="s">
        <v>9827</v>
      </c>
      <c r="C4668" s="198">
        <v>44956</v>
      </c>
      <c r="D4668" t="s">
        <v>38472</v>
      </c>
      <c r="E4668">
        <v>8.08</v>
      </c>
    </row>
    <row r="4669" spans="1:5">
      <c r="A4669" s="193" t="s">
        <v>29475</v>
      </c>
      <c r="B4669" t="s">
        <v>10645</v>
      </c>
      <c r="C4669" s="198">
        <v>44956</v>
      </c>
      <c r="D4669" t="s">
        <v>38574</v>
      </c>
      <c r="E4669">
        <v>7.3</v>
      </c>
    </row>
    <row r="4670" spans="1:5">
      <c r="A4670" s="193" t="s">
        <v>29472</v>
      </c>
      <c r="B4670" t="s">
        <v>10596</v>
      </c>
      <c r="C4670" s="198">
        <v>44956</v>
      </c>
      <c r="D4670" t="s">
        <v>38574</v>
      </c>
      <c r="E4670">
        <v>175</v>
      </c>
    </row>
    <row r="4671" spans="1:5">
      <c r="A4671" s="193" t="s">
        <v>28320</v>
      </c>
      <c r="B4671" t="s">
        <v>10541</v>
      </c>
      <c r="C4671" s="198">
        <v>44956</v>
      </c>
      <c r="D4671" t="s">
        <v>38440</v>
      </c>
      <c r="E4671">
        <v>32.9</v>
      </c>
    </row>
    <row r="4672" spans="1:5">
      <c r="A4672" s="193" t="s">
        <v>28324</v>
      </c>
      <c r="B4672" t="s">
        <v>10540</v>
      </c>
      <c r="C4672" s="198">
        <v>44956</v>
      </c>
      <c r="D4672" t="s">
        <v>38440</v>
      </c>
      <c r="E4672">
        <v>7.58</v>
      </c>
    </row>
    <row r="4673" spans="1:5">
      <c r="A4673" s="193" t="s">
        <v>28964</v>
      </c>
      <c r="B4673" t="s">
        <v>10336</v>
      </c>
      <c r="C4673" s="198">
        <v>44956</v>
      </c>
      <c r="D4673" t="s">
        <v>38396</v>
      </c>
      <c r="E4673">
        <v>0.5</v>
      </c>
    </row>
    <row r="4674" spans="1:5">
      <c r="A4674" s="193" t="s">
        <v>28524</v>
      </c>
      <c r="B4674" t="s">
        <v>9969</v>
      </c>
      <c r="C4674" s="198">
        <v>44956</v>
      </c>
      <c r="D4674" t="s">
        <v>38475</v>
      </c>
      <c r="E4674">
        <v>9.9</v>
      </c>
    </row>
    <row r="4675" spans="1:5">
      <c r="A4675" s="193" t="s">
        <v>29480</v>
      </c>
      <c r="B4675" t="s">
        <v>10231</v>
      </c>
      <c r="C4675" s="198">
        <v>44956</v>
      </c>
      <c r="D4675" t="s">
        <v>38574</v>
      </c>
      <c r="E4675">
        <v>12.65</v>
      </c>
    </row>
    <row r="4676" spans="1:5">
      <c r="A4676" s="193" t="s">
        <v>27964</v>
      </c>
      <c r="B4676" t="s">
        <v>8256</v>
      </c>
      <c r="C4676" s="198">
        <v>44956</v>
      </c>
      <c r="D4676" t="s">
        <v>38395</v>
      </c>
      <c r="E4676">
        <v>7.6</v>
      </c>
    </row>
    <row r="4677" spans="1:5">
      <c r="A4677" s="193" t="s">
        <v>28986</v>
      </c>
      <c r="B4677" t="s">
        <v>9677</v>
      </c>
      <c r="C4677" s="198">
        <v>44956</v>
      </c>
      <c r="D4677" t="s">
        <v>38574</v>
      </c>
      <c r="E4677">
        <v>32.93</v>
      </c>
    </row>
    <row r="4678" spans="1:5">
      <c r="A4678" s="193" t="s">
        <v>15575</v>
      </c>
      <c r="B4678" t="s">
        <v>9296</v>
      </c>
      <c r="C4678" s="198">
        <v>44956</v>
      </c>
      <c r="D4678" t="s">
        <v>38475</v>
      </c>
      <c r="E4678">
        <v>0.99</v>
      </c>
    </row>
    <row r="4679" spans="1:5">
      <c r="A4679" s="193" t="s">
        <v>29474</v>
      </c>
      <c r="B4679" t="s">
        <v>9287</v>
      </c>
      <c r="C4679" s="198">
        <v>44956</v>
      </c>
      <c r="D4679" t="s">
        <v>38395</v>
      </c>
      <c r="E4679">
        <v>14.2</v>
      </c>
    </row>
    <row r="4680" spans="1:5">
      <c r="A4680" s="193" t="s">
        <v>28985</v>
      </c>
      <c r="B4680" t="s">
        <v>9676</v>
      </c>
      <c r="C4680" s="198">
        <v>44956</v>
      </c>
      <c r="D4680" t="s">
        <v>38574</v>
      </c>
      <c r="E4680">
        <v>6.8</v>
      </c>
    </row>
    <row r="4681" spans="1:5">
      <c r="A4681" s="193" t="s">
        <v>29479</v>
      </c>
      <c r="B4681" t="s">
        <v>10927</v>
      </c>
      <c r="C4681" s="198">
        <v>44956</v>
      </c>
      <c r="D4681" t="s">
        <v>38574</v>
      </c>
      <c r="E4681">
        <v>9.0500000000000007</v>
      </c>
    </row>
    <row r="4682" spans="1:5">
      <c r="A4682" s="193" t="s">
        <v>27962</v>
      </c>
      <c r="B4682" t="s">
        <v>8254</v>
      </c>
      <c r="C4682" s="198">
        <v>44956</v>
      </c>
      <c r="D4682" t="s">
        <v>38395</v>
      </c>
      <c r="E4682">
        <v>19.48</v>
      </c>
    </row>
    <row r="4683" spans="1:5">
      <c r="A4683" s="193" t="s">
        <v>29478</v>
      </c>
      <c r="B4683" t="s">
        <v>10928</v>
      </c>
      <c r="C4683" s="198">
        <v>44956</v>
      </c>
      <c r="D4683" t="s">
        <v>38574</v>
      </c>
      <c r="E4683">
        <v>188.52</v>
      </c>
    </row>
    <row r="4684" spans="1:5">
      <c r="A4684" s="193" t="s">
        <v>29482</v>
      </c>
      <c r="B4684" t="s">
        <v>11084</v>
      </c>
      <c r="C4684" s="198">
        <v>44956</v>
      </c>
      <c r="D4684" t="s">
        <v>38396</v>
      </c>
      <c r="E4684">
        <v>49.18</v>
      </c>
    </row>
    <row r="4685" spans="1:5">
      <c r="A4685" s="193" t="s">
        <v>29481</v>
      </c>
      <c r="B4685" t="s">
        <v>11083</v>
      </c>
      <c r="C4685" s="198">
        <v>44956</v>
      </c>
      <c r="D4685" t="s">
        <v>38396</v>
      </c>
      <c r="E4685">
        <v>3.16</v>
      </c>
    </row>
    <row r="4686" spans="1:5">
      <c r="A4686" s="193" t="s">
        <v>28966</v>
      </c>
      <c r="B4686" t="s">
        <v>10785</v>
      </c>
      <c r="C4686" s="198">
        <v>44956</v>
      </c>
      <c r="D4686" t="s">
        <v>38396</v>
      </c>
      <c r="E4686">
        <v>5</v>
      </c>
    </row>
    <row r="4687" spans="1:5">
      <c r="A4687" s="193" t="s">
        <v>28969</v>
      </c>
      <c r="B4687" t="s">
        <v>11082</v>
      </c>
      <c r="C4687" s="198">
        <v>44956</v>
      </c>
      <c r="D4687" t="s">
        <v>38396</v>
      </c>
      <c r="E4687">
        <v>4.9800000000000004</v>
      </c>
    </row>
    <row r="4688" spans="1:5">
      <c r="A4688" s="193" t="s">
        <v>28970</v>
      </c>
      <c r="B4688" t="s">
        <v>11081</v>
      </c>
      <c r="C4688" s="198">
        <v>44956</v>
      </c>
      <c r="D4688" t="s">
        <v>38396</v>
      </c>
      <c r="E4688">
        <v>10.89</v>
      </c>
    </row>
    <row r="4689" spans="1:5">
      <c r="A4689" s="193" t="s">
        <v>27826</v>
      </c>
      <c r="B4689" t="s">
        <v>6077</v>
      </c>
      <c r="C4689" s="198">
        <v>44956</v>
      </c>
      <c r="D4689" t="s">
        <v>38574</v>
      </c>
      <c r="E4689">
        <v>35.270000000000003</v>
      </c>
    </row>
    <row r="4690" spans="1:5">
      <c r="A4690" s="193" t="s">
        <v>15842</v>
      </c>
      <c r="B4690" t="s">
        <v>8198</v>
      </c>
      <c r="C4690" s="198">
        <v>44956</v>
      </c>
      <c r="D4690" t="s">
        <v>38472</v>
      </c>
      <c r="E4690">
        <v>5.4</v>
      </c>
    </row>
    <row r="4691" spans="1:5">
      <c r="A4691" s="193" t="s">
        <v>28491</v>
      </c>
      <c r="B4691" t="s">
        <v>8197</v>
      </c>
      <c r="C4691" s="198">
        <v>44956</v>
      </c>
      <c r="D4691" t="s">
        <v>38472</v>
      </c>
      <c r="E4691">
        <v>10.94</v>
      </c>
    </row>
    <row r="4692" spans="1:5">
      <c r="A4692" s="193" t="s">
        <v>28102</v>
      </c>
      <c r="B4692" t="s">
        <v>7999</v>
      </c>
      <c r="C4692" s="198">
        <v>44956</v>
      </c>
      <c r="D4692" t="s">
        <v>38419</v>
      </c>
      <c r="E4692">
        <v>7.55</v>
      </c>
    </row>
    <row r="4693" spans="1:5">
      <c r="A4693" s="193" t="s">
        <v>28361</v>
      </c>
      <c r="B4693" t="s">
        <v>7998</v>
      </c>
      <c r="C4693" s="198">
        <v>44956</v>
      </c>
      <c r="D4693" t="s">
        <v>38419</v>
      </c>
      <c r="E4693">
        <v>9.5</v>
      </c>
    </row>
    <row r="4694" spans="1:5">
      <c r="A4694" s="193" t="s">
        <v>27943</v>
      </c>
      <c r="B4694" t="s">
        <v>7024</v>
      </c>
      <c r="C4694" s="198">
        <v>44956</v>
      </c>
      <c r="D4694" t="s">
        <v>38396</v>
      </c>
      <c r="E4694">
        <v>5.26</v>
      </c>
    </row>
    <row r="4695" spans="1:5">
      <c r="A4695" s="193" t="s">
        <v>27961</v>
      </c>
      <c r="B4695" t="s">
        <v>6718</v>
      </c>
      <c r="C4695" s="198">
        <v>44956</v>
      </c>
      <c r="D4695" t="s">
        <v>38395</v>
      </c>
      <c r="E4695">
        <v>5.4</v>
      </c>
    </row>
    <row r="4696" spans="1:5">
      <c r="A4696" s="193" t="s">
        <v>29365</v>
      </c>
      <c r="B4696" t="s">
        <v>6719</v>
      </c>
      <c r="C4696" s="198">
        <v>44956</v>
      </c>
      <c r="D4696" t="s">
        <v>38395</v>
      </c>
      <c r="E4696">
        <v>42</v>
      </c>
    </row>
    <row r="4697" spans="1:5">
      <c r="A4697" s="193" t="s">
        <v>28580</v>
      </c>
      <c r="B4697" t="s">
        <v>7366</v>
      </c>
      <c r="C4697" s="198">
        <v>44956</v>
      </c>
      <c r="D4697" t="s">
        <v>38574</v>
      </c>
      <c r="E4697">
        <v>7.52</v>
      </c>
    </row>
    <row r="4698" spans="1:5">
      <c r="A4698" s="193" t="s">
        <v>27903</v>
      </c>
      <c r="B4698" t="s">
        <v>5303</v>
      </c>
      <c r="C4698" s="198">
        <v>44956</v>
      </c>
      <c r="D4698" t="s">
        <v>38381</v>
      </c>
      <c r="E4698">
        <v>2</v>
      </c>
    </row>
    <row r="4699" spans="1:5">
      <c r="A4699" s="193" t="s">
        <v>28321</v>
      </c>
      <c r="B4699" t="s">
        <v>6893</v>
      </c>
      <c r="C4699" s="198">
        <v>44956</v>
      </c>
      <c r="D4699" t="s">
        <v>38440</v>
      </c>
      <c r="E4699">
        <v>77.87</v>
      </c>
    </row>
    <row r="4700" spans="1:5">
      <c r="A4700" s="193" t="s">
        <v>29231</v>
      </c>
      <c r="B4700" t="s">
        <v>7193</v>
      </c>
      <c r="C4700" s="198">
        <v>44956</v>
      </c>
      <c r="D4700" t="s">
        <v>38472</v>
      </c>
      <c r="E4700">
        <v>3.15</v>
      </c>
    </row>
    <row r="4701" spans="1:5">
      <c r="A4701" s="193" t="s">
        <v>28068</v>
      </c>
      <c r="B4701" t="s">
        <v>9295</v>
      </c>
      <c r="C4701" s="198">
        <v>44954</v>
      </c>
      <c r="D4701" t="s">
        <v>38410</v>
      </c>
      <c r="E4701">
        <v>20.12</v>
      </c>
    </row>
    <row r="4702" spans="1:5">
      <c r="A4702" s="193" t="s">
        <v>28857</v>
      </c>
      <c r="B4702" t="s">
        <v>6784</v>
      </c>
      <c r="C4702" s="198">
        <v>44954</v>
      </c>
      <c r="D4702" t="s">
        <v>38410</v>
      </c>
      <c r="E4702">
        <v>51.2</v>
      </c>
    </row>
    <row r="4703" spans="1:5">
      <c r="A4703" s="193" t="s">
        <v>29064</v>
      </c>
      <c r="B4703" t="s">
        <v>7026</v>
      </c>
      <c r="C4703" s="198">
        <v>44954</v>
      </c>
      <c r="D4703" t="s">
        <v>38410</v>
      </c>
      <c r="E4703">
        <v>38.6</v>
      </c>
    </row>
    <row r="4704" spans="1:5">
      <c r="A4704" s="193" t="s">
        <v>28060</v>
      </c>
      <c r="B4704" t="s">
        <v>6787</v>
      </c>
      <c r="C4704" s="198">
        <v>44954</v>
      </c>
      <c r="D4704" t="s">
        <v>38410</v>
      </c>
      <c r="E4704">
        <v>9.5</v>
      </c>
    </row>
    <row r="4705" spans="1:5">
      <c r="A4705" s="193" t="s">
        <v>28077</v>
      </c>
      <c r="B4705" t="s">
        <v>6904</v>
      </c>
      <c r="C4705" s="198">
        <v>44954</v>
      </c>
      <c r="D4705" t="s">
        <v>38410</v>
      </c>
      <c r="E4705">
        <v>0.82</v>
      </c>
    </row>
    <row r="4706" spans="1:5">
      <c r="A4706" s="193" t="s">
        <v>27825</v>
      </c>
      <c r="B4706" t="s">
        <v>10609</v>
      </c>
      <c r="C4706" s="198">
        <v>44953</v>
      </c>
      <c r="D4706" t="s">
        <v>38375</v>
      </c>
      <c r="E4706">
        <v>0.45</v>
      </c>
    </row>
    <row r="4707" spans="1:5">
      <c r="A4707" s="193" t="s">
        <v>28603</v>
      </c>
      <c r="B4707" t="s">
        <v>10338</v>
      </c>
      <c r="C4707" s="198">
        <v>44953</v>
      </c>
      <c r="D4707" t="s">
        <v>38375</v>
      </c>
      <c r="E4707">
        <v>0.56999999999999995</v>
      </c>
    </row>
    <row r="4708" spans="1:5">
      <c r="A4708" s="193" t="s">
        <v>28260</v>
      </c>
      <c r="B4708" t="s">
        <v>8814</v>
      </c>
      <c r="C4708" s="198">
        <v>44953</v>
      </c>
      <c r="D4708" t="s">
        <v>38435</v>
      </c>
      <c r="E4708">
        <v>9.69</v>
      </c>
    </row>
    <row r="4709" spans="1:5">
      <c r="A4709" s="193" t="s">
        <v>28998</v>
      </c>
      <c r="B4709" t="s">
        <v>8626</v>
      </c>
      <c r="C4709" s="198">
        <v>44953</v>
      </c>
      <c r="D4709" t="s">
        <v>38492</v>
      </c>
      <c r="E4709">
        <v>0.69</v>
      </c>
    </row>
    <row r="4710" spans="1:5">
      <c r="A4710" s="193" t="s">
        <v>28265</v>
      </c>
      <c r="B4710" t="s">
        <v>8817</v>
      </c>
      <c r="C4710" s="198">
        <v>44953</v>
      </c>
      <c r="D4710" t="s">
        <v>38435</v>
      </c>
      <c r="E4710">
        <v>0.68</v>
      </c>
    </row>
    <row r="4711" spans="1:5">
      <c r="A4711" s="193" t="s">
        <v>28261</v>
      </c>
      <c r="B4711" t="s">
        <v>8813</v>
      </c>
      <c r="C4711" s="198">
        <v>44953</v>
      </c>
      <c r="D4711" t="s">
        <v>38435</v>
      </c>
      <c r="E4711">
        <v>7.05</v>
      </c>
    </row>
    <row r="4712" spans="1:5">
      <c r="A4712" s="193" t="s">
        <v>28266</v>
      </c>
      <c r="B4712" t="s">
        <v>8818</v>
      </c>
      <c r="C4712" s="198">
        <v>44953</v>
      </c>
      <c r="D4712" t="s">
        <v>38435</v>
      </c>
      <c r="E4712">
        <v>0.95</v>
      </c>
    </row>
    <row r="4713" spans="1:5">
      <c r="A4713" s="193" t="s">
        <v>28263</v>
      </c>
      <c r="B4713" t="s">
        <v>10913</v>
      </c>
      <c r="C4713" s="198">
        <v>44953</v>
      </c>
      <c r="D4713" t="s">
        <v>38435</v>
      </c>
      <c r="E4713">
        <v>22.8</v>
      </c>
    </row>
    <row r="4714" spans="1:5">
      <c r="A4714" s="193" t="s">
        <v>27810</v>
      </c>
      <c r="B4714" t="s">
        <v>5045</v>
      </c>
      <c r="C4714" s="198">
        <v>44953</v>
      </c>
      <c r="D4714" t="s">
        <v>38368</v>
      </c>
      <c r="E4714">
        <v>0</v>
      </c>
    </row>
    <row r="4715" spans="1:5">
      <c r="A4715" s="193" t="s">
        <v>17874</v>
      </c>
      <c r="B4715" t="s">
        <v>5459</v>
      </c>
      <c r="C4715" s="198">
        <v>44953</v>
      </c>
      <c r="D4715" t="s">
        <v>38374</v>
      </c>
      <c r="E4715">
        <v>10.130000000000001</v>
      </c>
    </row>
    <row r="4716" spans="1:5">
      <c r="A4716" s="193" t="s">
        <v>27804</v>
      </c>
      <c r="B4716" t="s">
        <v>5036</v>
      </c>
      <c r="C4716" s="198">
        <v>44953</v>
      </c>
      <c r="D4716" t="s">
        <v>38368</v>
      </c>
      <c r="E4716">
        <v>0.35</v>
      </c>
    </row>
    <row r="4717" spans="1:5">
      <c r="A4717" s="193" t="s">
        <v>28115</v>
      </c>
      <c r="B4717" t="s">
        <v>7290</v>
      </c>
      <c r="C4717" s="198">
        <v>44953</v>
      </c>
      <c r="D4717" t="s">
        <v>38375</v>
      </c>
      <c r="E4717">
        <v>0.31</v>
      </c>
    </row>
    <row r="4718" spans="1:5">
      <c r="A4718" s="193" t="s">
        <v>28113</v>
      </c>
      <c r="B4718" t="s">
        <v>7184</v>
      </c>
      <c r="C4718" s="198">
        <v>44953</v>
      </c>
      <c r="D4718" t="s">
        <v>38375</v>
      </c>
      <c r="E4718">
        <v>7.13</v>
      </c>
    </row>
    <row r="4719" spans="1:5">
      <c r="A4719" s="193" t="s">
        <v>27810</v>
      </c>
      <c r="B4719" t="s">
        <v>5045</v>
      </c>
      <c r="C4719" s="198">
        <v>44953</v>
      </c>
      <c r="D4719" t="s">
        <v>38368</v>
      </c>
      <c r="E4719">
        <v>9.75</v>
      </c>
    </row>
    <row r="4720" spans="1:5">
      <c r="A4720" s="193" t="s">
        <v>28992</v>
      </c>
      <c r="B4720" t="s">
        <v>5290</v>
      </c>
      <c r="C4720" s="198">
        <v>44953</v>
      </c>
      <c r="D4720" t="s">
        <v>38473</v>
      </c>
      <c r="E4720">
        <v>3.53</v>
      </c>
    </row>
    <row r="4721" spans="1:5">
      <c r="A4721" s="193" t="s">
        <v>28991</v>
      </c>
      <c r="B4721" t="s">
        <v>5289</v>
      </c>
      <c r="C4721" s="198">
        <v>44953</v>
      </c>
      <c r="D4721" t="s">
        <v>38473</v>
      </c>
      <c r="E4721">
        <v>1.41</v>
      </c>
    </row>
    <row r="4722" spans="1:5">
      <c r="A4722" s="193" t="s">
        <v>27809</v>
      </c>
      <c r="B4722" t="s">
        <v>5046</v>
      </c>
      <c r="C4722" s="198">
        <v>44953</v>
      </c>
      <c r="D4722" t="s">
        <v>38368</v>
      </c>
      <c r="E4722">
        <v>7.11</v>
      </c>
    </row>
    <row r="4723" spans="1:5">
      <c r="A4723" s="193" t="s">
        <v>28615</v>
      </c>
      <c r="B4723" t="s">
        <v>7218</v>
      </c>
      <c r="C4723" s="198">
        <v>44953</v>
      </c>
      <c r="D4723" t="s">
        <v>38375</v>
      </c>
      <c r="E4723">
        <v>27.55</v>
      </c>
    </row>
    <row r="4724" spans="1:5">
      <c r="A4724" s="193" t="s">
        <v>28114</v>
      </c>
      <c r="B4724" t="s">
        <v>7180</v>
      </c>
      <c r="C4724" s="198">
        <v>44953</v>
      </c>
      <c r="D4724" t="s">
        <v>38375</v>
      </c>
      <c r="E4724">
        <v>18.62</v>
      </c>
    </row>
    <row r="4725" spans="1:5">
      <c r="A4725" s="193" t="s">
        <v>28110</v>
      </c>
      <c r="B4725" t="s">
        <v>5291</v>
      </c>
      <c r="C4725" s="198">
        <v>44953</v>
      </c>
      <c r="D4725" t="s">
        <v>38375</v>
      </c>
      <c r="E4725">
        <v>11.83</v>
      </c>
    </row>
    <row r="4726" spans="1:5">
      <c r="A4726" s="193" t="s">
        <v>28697</v>
      </c>
      <c r="B4726" t="s">
        <v>6349</v>
      </c>
      <c r="C4726" s="198">
        <v>44953</v>
      </c>
      <c r="D4726" t="s">
        <v>38492</v>
      </c>
      <c r="E4726">
        <v>72.760000000000005</v>
      </c>
    </row>
    <row r="4727" spans="1:5">
      <c r="A4727" s="193" t="s">
        <v>26652</v>
      </c>
      <c r="B4727" t="s">
        <v>5006</v>
      </c>
      <c r="C4727" s="198">
        <v>44953</v>
      </c>
      <c r="D4727" t="s">
        <v>38368</v>
      </c>
      <c r="E4727">
        <v>39.590000000000003</v>
      </c>
    </row>
    <row r="4728" spans="1:5">
      <c r="A4728" s="193" t="s">
        <v>28722</v>
      </c>
      <c r="B4728" t="s">
        <v>6120</v>
      </c>
      <c r="C4728" s="198">
        <v>44953</v>
      </c>
      <c r="D4728" t="s">
        <v>38492</v>
      </c>
      <c r="E4728">
        <v>44.64</v>
      </c>
    </row>
    <row r="4729" spans="1:5">
      <c r="A4729" s="193" t="s">
        <v>28723</v>
      </c>
      <c r="B4729" t="s">
        <v>6121</v>
      </c>
      <c r="C4729" s="198">
        <v>44953</v>
      </c>
      <c r="D4729" t="s">
        <v>38492</v>
      </c>
      <c r="E4729">
        <v>18.899999999999999</v>
      </c>
    </row>
    <row r="4730" spans="1:5">
      <c r="A4730" s="193" t="s">
        <v>29004</v>
      </c>
      <c r="B4730" t="s">
        <v>6119</v>
      </c>
      <c r="C4730" s="198">
        <v>44953</v>
      </c>
      <c r="D4730" t="s">
        <v>38492</v>
      </c>
      <c r="E4730">
        <v>7.49</v>
      </c>
    </row>
    <row r="4731" spans="1:5">
      <c r="A4731" s="193" t="s">
        <v>28727</v>
      </c>
      <c r="B4731" t="s">
        <v>6118</v>
      </c>
      <c r="C4731" s="198">
        <v>44953</v>
      </c>
      <c r="D4731" t="s">
        <v>38492</v>
      </c>
      <c r="E4731">
        <v>14.68</v>
      </c>
    </row>
    <row r="4732" spans="1:5">
      <c r="A4732" s="193" t="s">
        <v>28092</v>
      </c>
      <c r="B4732" t="s">
        <v>6841</v>
      </c>
      <c r="C4732" s="198">
        <v>44953</v>
      </c>
      <c r="D4732" t="s">
        <v>38397</v>
      </c>
      <c r="E4732">
        <v>3.63</v>
      </c>
    </row>
    <row r="4733" spans="1:5">
      <c r="A4733" s="193" t="s">
        <v>28096</v>
      </c>
      <c r="B4733" t="s">
        <v>6842</v>
      </c>
      <c r="C4733" s="198">
        <v>44953</v>
      </c>
      <c r="D4733" t="s">
        <v>38397</v>
      </c>
      <c r="E4733">
        <v>23</v>
      </c>
    </row>
    <row r="4734" spans="1:5">
      <c r="A4734" s="193" t="s">
        <v>27828</v>
      </c>
      <c r="B4734" t="s">
        <v>7155</v>
      </c>
      <c r="C4734" s="198">
        <v>44953</v>
      </c>
      <c r="D4734" t="s">
        <v>38375</v>
      </c>
      <c r="E4734">
        <v>7.17</v>
      </c>
    </row>
    <row r="4735" spans="1:5">
      <c r="A4735" s="193" t="s">
        <v>28095</v>
      </c>
      <c r="B4735" t="s">
        <v>6838</v>
      </c>
      <c r="C4735" s="198">
        <v>44953</v>
      </c>
      <c r="D4735" t="s">
        <v>38397</v>
      </c>
      <c r="E4735">
        <v>6.18</v>
      </c>
    </row>
    <row r="4736" spans="1:5">
      <c r="A4736" s="193" t="s">
        <v>27809</v>
      </c>
      <c r="B4736" t="s">
        <v>5046</v>
      </c>
      <c r="C4736" s="198">
        <v>44953</v>
      </c>
      <c r="D4736" t="s">
        <v>38368</v>
      </c>
      <c r="E4736">
        <v>6.23</v>
      </c>
    </row>
    <row r="4737" spans="1:5">
      <c r="A4737" s="193" t="s">
        <v>28700</v>
      </c>
      <c r="B4737" t="s">
        <v>6127</v>
      </c>
      <c r="C4737" s="198">
        <v>44953</v>
      </c>
      <c r="D4737" t="s">
        <v>38492</v>
      </c>
      <c r="E4737">
        <v>7.55</v>
      </c>
    </row>
    <row r="4738" spans="1:5">
      <c r="A4738" s="193" t="s">
        <v>27809</v>
      </c>
      <c r="B4738" t="s">
        <v>5046</v>
      </c>
      <c r="C4738" s="198">
        <v>44953</v>
      </c>
      <c r="D4738" t="s">
        <v>38368</v>
      </c>
      <c r="E4738">
        <v>0.98</v>
      </c>
    </row>
    <row r="4739" spans="1:5">
      <c r="A4739" s="193" t="s">
        <v>28686</v>
      </c>
      <c r="B4739" t="s">
        <v>6350</v>
      </c>
      <c r="C4739" s="198">
        <v>44953</v>
      </c>
      <c r="D4739" t="s">
        <v>38492</v>
      </c>
      <c r="E4739">
        <v>33.5</v>
      </c>
    </row>
    <row r="4740" spans="1:5">
      <c r="A4740" s="193" t="s">
        <v>28098</v>
      </c>
      <c r="B4740" t="s">
        <v>6843</v>
      </c>
      <c r="C4740" s="198">
        <v>44953</v>
      </c>
      <c r="D4740" t="s">
        <v>38397</v>
      </c>
      <c r="E4740">
        <v>10.9</v>
      </c>
    </row>
    <row r="4741" spans="1:5">
      <c r="A4741" s="193" t="s">
        <v>15601</v>
      </c>
      <c r="B4741" t="s">
        <v>5047</v>
      </c>
      <c r="C4741" s="198">
        <v>44953</v>
      </c>
      <c r="D4741" t="s">
        <v>38368</v>
      </c>
      <c r="E4741">
        <v>13.98</v>
      </c>
    </row>
    <row r="4742" spans="1:5">
      <c r="A4742" s="193" t="s">
        <v>29148</v>
      </c>
      <c r="B4742" t="s">
        <v>6358</v>
      </c>
      <c r="C4742" s="198">
        <v>44953</v>
      </c>
      <c r="D4742" t="s">
        <v>38492</v>
      </c>
      <c r="E4742">
        <v>4.07</v>
      </c>
    </row>
    <row r="4743" spans="1:5">
      <c r="A4743" s="193" t="s">
        <v>28999</v>
      </c>
      <c r="B4743" t="s">
        <v>6360</v>
      </c>
      <c r="C4743" s="198">
        <v>44953</v>
      </c>
      <c r="D4743" t="s">
        <v>38492</v>
      </c>
      <c r="E4743">
        <v>0.55000000000000004</v>
      </c>
    </row>
    <row r="4744" spans="1:5">
      <c r="A4744" s="193" t="s">
        <v>28732</v>
      </c>
      <c r="B4744" t="s">
        <v>6117</v>
      </c>
      <c r="C4744" s="198">
        <v>44953</v>
      </c>
      <c r="D4744" t="s">
        <v>38492</v>
      </c>
      <c r="E4744">
        <v>0.82</v>
      </c>
    </row>
    <row r="4745" spans="1:5">
      <c r="A4745" s="193" t="s">
        <v>28792</v>
      </c>
      <c r="B4745" t="s">
        <v>9931</v>
      </c>
      <c r="C4745" s="198">
        <v>44952</v>
      </c>
      <c r="D4745" t="s">
        <v>38500</v>
      </c>
      <c r="E4745">
        <v>0.15</v>
      </c>
    </row>
    <row r="4746" spans="1:5">
      <c r="A4746" s="193" t="s">
        <v>29181</v>
      </c>
      <c r="B4746" t="s">
        <v>9985</v>
      </c>
      <c r="C4746" s="198">
        <v>44952</v>
      </c>
      <c r="D4746" t="s">
        <v>38481</v>
      </c>
      <c r="E4746">
        <v>43.79</v>
      </c>
    </row>
    <row r="4747" spans="1:5">
      <c r="A4747" s="193" t="s">
        <v>29179</v>
      </c>
      <c r="B4747" t="s">
        <v>9984</v>
      </c>
      <c r="C4747" s="198">
        <v>44952</v>
      </c>
      <c r="D4747" t="s">
        <v>38481</v>
      </c>
      <c r="E4747">
        <v>11.85</v>
      </c>
    </row>
    <row r="4748" spans="1:5">
      <c r="A4748" s="193" t="s">
        <v>28153</v>
      </c>
      <c r="B4748" t="s">
        <v>9769</v>
      </c>
      <c r="C4748" s="198">
        <v>44952</v>
      </c>
      <c r="D4748" t="s">
        <v>38425</v>
      </c>
      <c r="E4748">
        <v>4.6500000000000004</v>
      </c>
    </row>
    <row r="4749" spans="1:5">
      <c r="A4749" s="193" t="s">
        <v>28867</v>
      </c>
      <c r="B4749" t="s">
        <v>8217</v>
      </c>
      <c r="C4749" s="198">
        <v>44952</v>
      </c>
      <c r="D4749" t="s">
        <v>38425</v>
      </c>
      <c r="E4749">
        <v>30.62</v>
      </c>
    </row>
    <row r="4750" spans="1:5">
      <c r="A4750" s="193" t="s">
        <v>28164</v>
      </c>
      <c r="B4750" t="s">
        <v>8216</v>
      </c>
      <c r="C4750" s="198">
        <v>44952</v>
      </c>
      <c r="D4750" t="s">
        <v>38425</v>
      </c>
      <c r="E4750">
        <v>34.9</v>
      </c>
    </row>
    <row r="4751" spans="1:5">
      <c r="A4751" s="193" t="s">
        <v>28468</v>
      </c>
      <c r="B4751" t="s">
        <v>9946</v>
      </c>
      <c r="C4751" s="198">
        <v>44952</v>
      </c>
      <c r="D4751" t="s">
        <v>38468</v>
      </c>
      <c r="E4751">
        <v>9.7899999999999991</v>
      </c>
    </row>
    <row r="4752" spans="1:5">
      <c r="A4752" s="193" t="s">
        <v>28793</v>
      </c>
      <c r="B4752" t="s">
        <v>9942</v>
      </c>
      <c r="C4752" s="198">
        <v>44952</v>
      </c>
      <c r="D4752" t="s">
        <v>38500</v>
      </c>
      <c r="E4752">
        <v>93.33</v>
      </c>
    </row>
    <row r="4753" spans="1:5">
      <c r="A4753" s="193" t="s">
        <v>28788</v>
      </c>
      <c r="B4753" t="s">
        <v>9943</v>
      </c>
      <c r="C4753" s="198">
        <v>44952</v>
      </c>
      <c r="D4753" t="s">
        <v>38500</v>
      </c>
      <c r="E4753">
        <v>1.61</v>
      </c>
    </row>
    <row r="4754" spans="1:5">
      <c r="A4754" s="193" t="s">
        <v>28467</v>
      </c>
      <c r="B4754" t="s">
        <v>27463</v>
      </c>
      <c r="C4754" s="198">
        <v>44952</v>
      </c>
      <c r="D4754" t="s">
        <v>38468</v>
      </c>
      <c r="E4754">
        <v>26.52</v>
      </c>
    </row>
    <row r="4755" spans="1:5">
      <c r="A4755" s="193" t="s">
        <v>28567</v>
      </c>
      <c r="B4755" t="s">
        <v>9254</v>
      </c>
      <c r="C4755" s="198">
        <v>44952</v>
      </c>
      <c r="D4755" t="s">
        <v>38481</v>
      </c>
      <c r="E4755">
        <v>8.1199999999999992</v>
      </c>
    </row>
    <row r="4756" spans="1:5">
      <c r="A4756" s="193" t="s">
        <v>28470</v>
      </c>
      <c r="B4756" t="s">
        <v>9945</v>
      </c>
      <c r="C4756" s="198">
        <v>44952</v>
      </c>
      <c r="D4756" t="s">
        <v>38468</v>
      </c>
      <c r="E4756">
        <v>16</v>
      </c>
    </row>
    <row r="4757" spans="1:5">
      <c r="A4757" s="193" t="s">
        <v>29484</v>
      </c>
      <c r="B4757" t="s">
        <v>9944</v>
      </c>
      <c r="C4757" s="198">
        <v>44952</v>
      </c>
      <c r="D4757" t="s">
        <v>38500</v>
      </c>
      <c r="E4757">
        <v>3.22</v>
      </c>
    </row>
    <row r="4758" spans="1:5">
      <c r="A4758" s="193" t="s">
        <v>28165</v>
      </c>
      <c r="B4758" t="s">
        <v>8215</v>
      </c>
      <c r="C4758" s="198">
        <v>44952</v>
      </c>
      <c r="D4758" t="s">
        <v>38425</v>
      </c>
      <c r="E4758">
        <v>16.850000000000001</v>
      </c>
    </row>
    <row r="4759" spans="1:5">
      <c r="A4759" s="193" t="s">
        <v>28573</v>
      </c>
      <c r="B4759" t="s">
        <v>8554</v>
      </c>
      <c r="C4759" s="198">
        <v>44952</v>
      </c>
      <c r="D4759" t="s">
        <v>38481</v>
      </c>
      <c r="E4759">
        <v>35.9</v>
      </c>
    </row>
    <row r="4760" spans="1:5">
      <c r="A4760" s="193" t="s">
        <v>28778</v>
      </c>
      <c r="B4760" t="s">
        <v>8657</v>
      </c>
      <c r="C4760" s="198">
        <v>44952</v>
      </c>
      <c r="D4760" t="s">
        <v>38500</v>
      </c>
      <c r="E4760">
        <v>13.85</v>
      </c>
    </row>
    <row r="4761" spans="1:5">
      <c r="A4761" s="193" t="s">
        <v>29483</v>
      </c>
      <c r="B4761" t="s">
        <v>9294</v>
      </c>
      <c r="C4761" s="198">
        <v>44952</v>
      </c>
      <c r="D4761" t="s">
        <v>38425</v>
      </c>
      <c r="E4761">
        <v>10.9</v>
      </c>
    </row>
    <row r="4762" spans="1:5">
      <c r="A4762" s="193" t="s">
        <v>29485</v>
      </c>
      <c r="B4762" t="s">
        <v>10929</v>
      </c>
      <c r="C4762" s="198">
        <v>44952</v>
      </c>
      <c r="D4762" t="s">
        <v>38425</v>
      </c>
      <c r="E4762">
        <v>11.63</v>
      </c>
    </row>
    <row r="4763" spans="1:5">
      <c r="A4763" s="193" t="s">
        <v>28828</v>
      </c>
      <c r="B4763" t="s">
        <v>11060</v>
      </c>
      <c r="C4763" s="198">
        <v>44952</v>
      </c>
      <c r="D4763" t="s">
        <v>38481</v>
      </c>
      <c r="E4763">
        <v>5.64</v>
      </c>
    </row>
    <row r="4764" spans="1:5">
      <c r="A4764" s="193" t="s">
        <v>28619</v>
      </c>
      <c r="B4764" t="s">
        <v>8390</v>
      </c>
      <c r="C4764" s="198">
        <v>44952</v>
      </c>
      <c r="D4764" t="s">
        <v>38425</v>
      </c>
      <c r="E4764">
        <v>5.69</v>
      </c>
    </row>
    <row r="4765" spans="1:5">
      <c r="A4765" s="193" t="s">
        <v>28827</v>
      </c>
      <c r="B4765" t="s">
        <v>11059</v>
      </c>
      <c r="C4765" s="198">
        <v>44952</v>
      </c>
      <c r="D4765" t="s">
        <v>38481</v>
      </c>
      <c r="E4765">
        <v>0.33</v>
      </c>
    </row>
    <row r="4766" spans="1:5">
      <c r="A4766" s="193" t="s">
        <v>28564</v>
      </c>
      <c r="B4766" t="s">
        <v>4945</v>
      </c>
      <c r="C4766" s="198">
        <v>44952</v>
      </c>
      <c r="D4766" t="s">
        <v>38479</v>
      </c>
      <c r="E4766">
        <v>8.4</v>
      </c>
    </row>
    <row r="4767" spans="1:5">
      <c r="A4767" s="193" t="s">
        <v>28560</v>
      </c>
      <c r="B4767" t="s">
        <v>6178</v>
      </c>
      <c r="C4767" s="198">
        <v>44952</v>
      </c>
      <c r="D4767" t="s">
        <v>38479</v>
      </c>
      <c r="E4767">
        <v>13.57</v>
      </c>
    </row>
    <row r="4768" spans="1:5">
      <c r="A4768" s="193" t="s">
        <v>28565</v>
      </c>
      <c r="B4768" t="s">
        <v>5738</v>
      </c>
      <c r="C4768" s="198">
        <v>44952</v>
      </c>
      <c r="D4768" t="s">
        <v>38479</v>
      </c>
      <c r="E4768">
        <v>7.9</v>
      </c>
    </row>
    <row r="4769" spans="1:5">
      <c r="A4769" s="193" t="s">
        <v>28563</v>
      </c>
      <c r="B4769" t="s">
        <v>6170</v>
      </c>
      <c r="C4769" s="198">
        <v>44952</v>
      </c>
      <c r="D4769" t="s">
        <v>38479</v>
      </c>
      <c r="E4769">
        <v>0.69</v>
      </c>
    </row>
    <row r="4770" spans="1:5">
      <c r="A4770" s="193" t="s">
        <v>28826</v>
      </c>
      <c r="B4770" t="s">
        <v>6220</v>
      </c>
      <c r="C4770" s="198">
        <v>44952</v>
      </c>
      <c r="D4770" t="s">
        <v>38481</v>
      </c>
      <c r="E4770">
        <v>5.52</v>
      </c>
    </row>
    <row r="4771" spans="1:5">
      <c r="A4771" s="193" t="s">
        <v>28566</v>
      </c>
      <c r="B4771" t="s">
        <v>6397</v>
      </c>
      <c r="C4771" s="198">
        <v>44952</v>
      </c>
      <c r="D4771" t="s">
        <v>38479</v>
      </c>
      <c r="E4771">
        <v>9.07</v>
      </c>
    </row>
    <row r="4772" spans="1:5">
      <c r="A4772" s="193" t="s">
        <v>28536</v>
      </c>
      <c r="B4772" t="s">
        <v>5745</v>
      </c>
      <c r="C4772" s="198">
        <v>44952</v>
      </c>
      <c r="D4772" t="s">
        <v>38388</v>
      </c>
      <c r="E4772">
        <v>8.84</v>
      </c>
    </row>
    <row r="4773" spans="1:5">
      <c r="A4773" s="193" t="s">
        <v>29288</v>
      </c>
      <c r="B4773" t="s">
        <v>6401</v>
      </c>
      <c r="C4773" s="198">
        <v>44952</v>
      </c>
      <c r="D4773" t="s">
        <v>38479</v>
      </c>
      <c r="E4773">
        <v>16.75</v>
      </c>
    </row>
    <row r="4774" spans="1:5">
      <c r="A4774" s="193" t="s">
        <v>11652</v>
      </c>
      <c r="B4774" t="s">
        <v>27448</v>
      </c>
      <c r="C4774" s="198">
        <v>44952</v>
      </c>
      <c r="D4774" t="s">
        <v>38425</v>
      </c>
      <c r="E4774">
        <v>2.79</v>
      </c>
    </row>
    <row r="4775" spans="1:5">
      <c r="A4775" s="193" t="s">
        <v>29486</v>
      </c>
      <c r="B4775" t="s">
        <v>4944</v>
      </c>
      <c r="C4775" s="198">
        <v>44952</v>
      </c>
      <c r="D4775" t="s">
        <v>38479</v>
      </c>
      <c r="E4775">
        <v>15.68</v>
      </c>
    </row>
    <row r="4776" spans="1:5">
      <c r="A4776" s="193" t="s">
        <v>28161</v>
      </c>
      <c r="B4776" t="s">
        <v>7622</v>
      </c>
      <c r="C4776" s="198">
        <v>44952</v>
      </c>
      <c r="D4776" t="s">
        <v>38425</v>
      </c>
      <c r="E4776">
        <v>12.56</v>
      </c>
    </row>
    <row r="4777" spans="1:5">
      <c r="A4777" s="193" t="s">
        <v>28172</v>
      </c>
      <c r="B4777" t="s">
        <v>7618</v>
      </c>
      <c r="C4777" s="198">
        <v>44952</v>
      </c>
      <c r="D4777" t="s">
        <v>38425</v>
      </c>
      <c r="E4777">
        <v>32.9</v>
      </c>
    </row>
    <row r="4778" spans="1:5">
      <c r="A4778" s="193" t="s">
        <v>28149</v>
      </c>
      <c r="B4778" t="s">
        <v>7092</v>
      </c>
      <c r="C4778" s="198">
        <v>44952</v>
      </c>
      <c r="D4778" t="s">
        <v>38425</v>
      </c>
      <c r="E4778">
        <v>12.79</v>
      </c>
    </row>
    <row r="4779" spans="1:5">
      <c r="A4779" s="193" t="s">
        <v>28174</v>
      </c>
      <c r="B4779" t="s">
        <v>7617</v>
      </c>
      <c r="C4779" s="198">
        <v>44952</v>
      </c>
      <c r="D4779" t="s">
        <v>38425</v>
      </c>
      <c r="E4779">
        <v>5.29</v>
      </c>
    </row>
    <row r="4780" spans="1:5">
      <c r="A4780" s="193" t="s">
        <v>28170</v>
      </c>
      <c r="B4780" t="s">
        <v>7664</v>
      </c>
      <c r="C4780" s="198">
        <v>44952</v>
      </c>
      <c r="D4780" t="s">
        <v>38425</v>
      </c>
      <c r="E4780">
        <v>209.02</v>
      </c>
    </row>
    <row r="4781" spans="1:5">
      <c r="A4781" s="193" t="s">
        <v>28158</v>
      </c>
      <c r="B4781" t="s">
        <v>8214</v>
      </c>
      <c r="C4781" s="198">
        <v>44952</v>
      </c>
      <c r="D4781" t="s">
        <v>38425</v>
      </c>
      <c r="E4781">
        <v>0.56000000000000005</v>
      </c>
    </row>
    <row r="4782" spans="1:5">
      <c r="A4782" s="193" t="s">
        <v>28957</v>
      </c>
      <c r="B4782" t="s">
        <v>6065</v>
      </c>
      <c r="C4782" s="198">
        <v>44952</v>
      </c>
      <c r="D4782" t="s">
        <v>38479</v>
      </c>
      <c r="E4782">
        <v>3.1</v>
      </c>
    </row>
    <row r="4783" spans="1:5">
      <c r="A4783" s="193" t="s">
        <v>28154</v>
      </c>
      <c r="B4783" t="s">
        <v>7624</v>
      </c>
      <c r="C4783" s="198">
        <v>44952</v>
      </c>
      <c r="D4783" t="s">
        <v>38425</v>
      </c>
      <c r="E4783">
        <v>233.03</v>
      </c>
    </row>
    <row r="4784" spans="1:5">
      <c r="A4784" s="193" t="s">
        <v>28558</v>
      </c>
      <c r="B4784" t="s">
        <v>6179</v>
      </c>
      <c r="C4784" s="198">
        <v>44952</v>
      </c>
      <c r="D4784" t="s">
        <v>38479</v>
      </c>
      <c r="E4784">
        <v>65.28</v>
      </c>
    </row>
    <row r="4785" spans="1:5">
      <c r="A4785" s="193" t="s">
        <v>28773</v>
      </c>
      <c r="B4785" t="s">
        <v>27353</v>
      </c>
      <c r="C4785" s="198">
        <v>44952</v>
      </c>
      <c r="D4785" t="s">
        <v>38388</v>
      </c>
      <c r="E4785">
        <v>5.71</v>
      </c>
    </row>
    <row r="4786" spans="1:5">
      <c r="A4786" s="193" t="s">
        <v>28971</v>
      </c>
      <c r="B4786" t="s">
        <v>10745</v>
      </c>
      <c r="C4786" s="198">
        <v>44951</v>
      </c>
      <c r="D4786" t="s">
        <v>38381</v>
      </c>
      <c r="E4786">
        <v>0.89</v>
      </c>
    </row>
    <row r="4787" spans="1:5">
      <c r="A4787" s="193" t="s">
        <v>29490</v>
      </c>
      <c r="B4787" t="s">
        <v>8883</v>
      </c>
      <c r="C4787" s="198">
        <v>44951</v>
      </c>
      <c r="D4787" t="s">
        <v>38381</v>
      </c>
      <c r="E4787">
        <v>10.82</v>
      </c>
    </row>
    <row r="4788" spans="1:5">
      <c r="A4788" s="193" t="s">
        <v>28587</v>
      </c>
      <c r="B4788" t="s">
        <v>7103</v>
      </c>
      <c r="C4788" s="198">
        <v>44951</v>
      </c>
      <c r="D4788" t="s">
        <v>38483</v>
      </c>
      <c r="E4788">
        <v>9.9499999999999993</v>
      </c>
    </row>
    <row r="4789" spans="1:5">
      <c r="A4789" s="193" t="s">
        <v>28811</v>
      </c>
      <c r="B4789" t="s">
        <v>5886</v>
      </c>
      <c r="C4789" s="198">
        <v>44951</v>
      </c>
      <c r="D4789" t="s">
        <v>38381</v>
      </c>
      <c r="E4789">
        <v>9.65</v>
      </c>
    </row>
    <row r="4790" spans="1:5">
      <c r="A4790" s="193" t="s">
        <v>22133</v>
      </c>
      <c r="B4790" t="s">
        <v>5632</v>
      </c>
      <c r="C4790" s="198">
        <v>44951</v>
      </c>
      <c r="D4790" t="s">
        <v>38381</v>
      </c>
      <c r="E4790">
        <v>8.2100000000000009</v>
      </c>
    </row>
    <row r="4791" spans="1:5">
      <c r="A4791" s="193" t="s">
        <v>28322</v>
      </c>
      <c r="B4791" t="s">
        <v>5405</v>
      </c>
      <c r="C4791" s="198">
        <v>44951</v>
      </c>
      <c r="D4791" t="s">
        <v>38391</v>
      </c>
      <c r="E4791">
        <v>40.950000000000003</v>
      </c>
    </row>
    <row r="4792" spans="1:5">
      <c r="A4792" s="193" t="s">
        <v>29489</v>
      </c>
      <c r="B4792" t="s">
        <v>6474</v>
      </c>
      <c r="C4792" s="198">
        <v>44951</v>
      </c>
      <c r="D4792" t="s">
        <v>38381</v>
      </c>
      <c r="E4792">
        <v>6.51</v>
      </c>
    </row>
    <row r="4793" spans="1:5">
      <c r="A4793" s="193" t="s">
        <v>26261</v>
      </c>
      <c r="B4793" t="s">
        <v>6486</v>
      </c>
      <c r="C4793" s="198">
        <v>44951</v>
      </c>
      <c r="D4793" t="s">
        <v>38381</v>
      </c>
      <c r="E4793">
        <v>7.52</v>
      </c>
    </row>
    <row r="4794" spans="1:5">
      <c r="A4794" s="193" t="s">
        <v>16514</v>
      </c>
      <c r="B4794" t="s">
        <v>5629</v>
      </c>
      <c r="C4794" s="198">
        <v>44951</v>
      </c>
      <c r="D4794" t="s">
        <v>38381</v>
      </c>
      <c r="E4794">
        <v>16.25</v>
      </c>
    </row>
    <row r="4795" spans="1:5">
      <c r="A4795" s="193" t="s">
        <v>29487</v>
      </c>
      <c r="B4795" t="s">
        <v>7102</v>
      </c>
      <c r="C4795" s="198">
        <v>44951</v>
      </c>
      <c r="D4795" t="s">
        <v>38483</v>
      </c>
      <c r="E4795">
        <v>32.9</v>
      </c>
    </row>
    <row r="4796" spans="1:5">
      <c r="A4796" s="193" t="s">
        <v>29488</v>
      </c>
      <c r="B4796" t="s">
        <v>7165</v>
      </c>
      <c r="C4796" s="198">
        <v>44951</v>
      </c>
      <c r="D4796" t="s">
        <v>38381</v>
      </c>
      <c r="E4796">
        <v>8.32</v>
      </c>
    </row>
    <row r="4797" spans="1:5">
      <c r="A4797" s="193" t="s">
        <v>29265</v>
      </c>
      <c r="B4797" t="s">
        <v>8561</v>
      </c>
      <c r="C4797" s="198">
        <v>44950</v>
      </c>
      <c r="D4797" t="s">
        <v>38467</v>
      </c>
      <c r="E4797">
        <v>9.8000000000000007</v>
      </c>
    </row>
    <row r="4798" spans="1:5">
      <c r="A4798" s="193" t="s">
        <v>28936</v>
      </c>
      <c r="B4798" t="s">
        <v>8826</v>
      </c>
      <c r="C4798" s="198">
        <v>44950</v>
      </c>
      <c r="D4798" t="s">
        <v>38359</v>
      </c>
      <c r="E4798">
        <v>9.2899999999999991</v>
      </c>
    </row>
    <row r="4799" spans="1:5">
      <c r="A4799" s="193" t="s">
        <v>28472</v>
      </c>
      <c r="B4799" t="s">
        <v>7700</v>
      </c>
      <c r="C4799" s="198">
        <v>44950</v>
      </c>
      <c r="D4799" t="s">
        <v>38467</v>
      </c>
      <c r="E4799">
        <v>44</v>
      </c>
    </row>
    <row r="4800" spans="1:5">
      <c r="A4800" s="193" t="s">
        <v>28477</v>
      </c>
      <c r="B4800" t="s">
        <v>7699</v>
      </c>
      <c r="C4800" s="198">
        <v>44950</v>
      </c>
      <c r="D4800" t="s">
        <v>38467</v>
      </c>
      <c r="E4800">
        <v>0.38</v>
      </c>
    </row>
    <row r="4801" spans="1:5">
      <c r="A4801" s="193" t="s">
        <v>27790</v>
      </c>
      <c r="B4801" t="s">
        <v>5032</v>
      </c>
      <c r="C4801" s="198">
        <v>44950</v>
      </c>
      <c r="D4801" t="s">
        <v>38359</v>
      </c>
      <c r="E4801">
        <v>15.62</v>
      </c>
    </row>
    <row r="4802" spans="1:5">
      <c r="A4802" s="193" t="s">
        <v>15616</v>
      </c>
      <c r="B4802" t="s">
        <v>5053</v>
      </c>
      <c r="C4802" s="198">
        <v>44950</v>
      </c>
      <c r="D4802" t="s">
        <v>38368</v>
      </c>
      <c r="E4802">
        <v>4.5599999999999996</v>
      </c>
    </row>
    <row r="4803" spans="1:5">
      <c r="A4803" s="193" t="s">
        <v>27790</v>
      </c>
      <c r="B4803" t="s">
        <v>5032</v>
      </c>
      <c r="C4803" s="198">
        <v>44950</v>
      </c>
      <c r="D4803" t="s">
        <v>38359</v>
      </c>
      <c r="E4803">
        <v>35.99</v>
      </c>
    </row>
    <row r="4804" spans="1:5">
      <c r="A4804" s="193" t="s">
        <v>27805</v>
      </c>
      <c r="B4804" t="s">
        <v>5008</v>
      </c>
      <c r="C4804" s="198">
        <v>44950</v>
      </c>
      <c r="D4804" t="s">
        <v>38368</v>
      </c>
      <c r="E4804">
        <v>46.5</v>
      </c>
    </row>
    <row r="4805" spans="1:5">
      <c r="A4805" s="193" t="s">
        <v>27809</v>
      </c>
      <c r="B4805" t="s">
        <v>5046</v>
      </c>
      <c r="C4805" s="198">
        <v>44950</v>
      </c>
      <c r="D4805" t="s">
        <v>38368</v>
      </c>
      <c r="E4805">
        <v>38.9</v>
      </c>
    </row>
    <row r="4806" spans="1:5">
      <c r="A4806" s="193" t="s">
        <v>26652</v>
      </c>
      <c r="B4806" t="s">
        <v>5006</v>
      </c>
      <c r="C4806" s="198">
        <v>44950</v>
      </c>
      <c r="D4806" t="s">
        <v>38359</v>
      </c>
      <c r="E4806">
        <v>10.82</v>
      </c>
    </row>
    <row r="4807" spans="1:5">
      <c r="A4807" s="193" t="s">
        <v>28473</v>
      </c>
      <c r="B4807" t="s">
        <v>7698</v>
      </c>
      <c r="C4807" s="198">
        <v>44950</v>
      </c>
      <c r="D4807" t="s">
        <v>38467</v>
      </c>
      <c r="E4807">
        <v>87.25</v>
      </c>
    </row>
    <row r="4808" spans="1:5">
      <c r="A4808" s="193" t="s">
        <v>28864</v>
      </c>
      <c r="B4808" t="s">
        <v>5423</v>
      </c>
      <c r="C4808" s="198">
        <v>44950</v>
      </c>
      <c r="D4808" t="s">
        <v>38359</v>
      </c>
      <c r="E4808">
        <v>27.7</v>
      </c>
    </row>
    <row r="4809" spans="1:5">
      <c r="A4809" s="193" t="s">
        <v>28129</v>
      </c>
      <c r="B4809" t="s">
        <v>5424</v>
      </c>
      <c r="C4809" s="198">
        <v>44950</v>
      </c>
      <c r="D4809" t="s">
        <v>38359</v>
      </c>
      <c r="E4809">
        <v>19.5</v>
      </c>
    </row>
    <row r="4810" spans="1:5">
      <c r="A4810" s="193" t="s">
        <v>27932</v>
      </c>
      <c r="B4810" t="s">
        <v>5028</v>
      </c>
      <c r="C4810" s="198">
        <v>44950</v>
      </c>
      <c r="D4810" t="s">
        <v>38359</v>
      </c>
      <c r="E4810">
        <v>9.36</v>
      </c>
    </row>
    <row r="4811" spans="1:5">
      <c r="A4811" s="193" t="s">
        <v>28085</v>
      </c>
      <c r="B4811" t="s">
        <v>5025</v>
      </c>
      <c r="C4811" s="198">
        <v>44950</v>
      </c>
      <c r="D4811" t="s">
        <v>38359</v>
      </c>
      <c r="E4811">
        <v>0.5</v>
      </c>
    </row>
    <row r="4812" spans="1:5">
      <c r="A4812" s="193" t="s">
        <v>28474</v>
      </c>
      <c r="B4812" t="s">
        <v>6849</v>
      </c>
      <c r="C4812" s="198">
        <v>44950</v>
      </c>
      <c r="D4812" t="s">
        <v>38467</v>
      </c>
      <c r="E4812">
        <v>101</v>
      </c>
    </row>
    <row r="4813" spans="1:5">
      <c r="A4813" s="193" t="s">
        <v>22416</v>
      </c>
      <c r="B4813" t="s">
        <v>5429</v>
      </c>
      <c r="C4813" s="198">
        <v>44950</v>
      </c>
      <c r="D4813" t="s">
        <v>38359</v>
      </c>
      <c r="E4813">
        <v>0</v>
      </c>
    </row>
    <row r="4814" spans="1:5">
      <c r="A4814" s="193" t="s">
        <v>29271</v>
      </c>
      <c r="B4814" t="s">
        <v>11050</v>
      </c>
      <c r="C4814" s="198">
        <v>44949</v>
      </c>
      <c r="D4814" t="s">
        <v>38420</v>
      </c>
      <c r="E4814">
        <v>7.65</v>
      </c>
    </row>
    <row r="4815" spans="1:5">
      <c r="A4815" s="193" t="s">
        <v>28559</v>
      </c>
      <c r="B4815" t="s">
        <v>9243</v>
      </c>
      <c r="C4815" s="198">
        <v>44949</v>
      </c>
      <c r="D4815" t="s">
        <v>38420</v>
      </c>
      <c r="E4815">
        <v>29</v>
      </c>
    </row>
    <row r="4816" spans="1:5">
      <c r="A4816" s="193" t="s">
        <v>28231</v>
      </c>
      <c r="B4816" t="s">
        <v>11051</v>
      </c>
      <c r="C4816" s="198">
        <v>44949</v>
      </c>
      <c r="D4816" t="s">
        <v>38420</v>
      </c>
      <c r="E4816">
        <v>8.6199999999999992</v>
      </c>
    </row>
    <row r="4817" spans="1:5">
      <c r="A4817" s="193" t="s">
        <v>28557</v>
      </c>
      <c r="B4817" t="s">
        <v>9246</v>
      </c>
      <c r="C4817" s="198">
        <v>44949</v>
      </c>
      <c r="D4817" t="s">
        <v>38420</v>
      </c>
      <c r="E4817">
        <v>6.1</v>
      </c>
    </row>
    <row r="4818" spans="1:5">
      <c r="A4818" s="193" t="s">
        <v>28074</v>
      </c>
      <c r="B4818" t="s">
        <v>8415</v>
      </c>
      <c r="C4818" s="198">
        <v>44949</v>
      </c>
      <c r="D4818" t="s">
        <v>38377</v>
      </c>
      <c r="E4818">
        <v>7.45</v>
      </c>
    </row>
    <row r="4819" spans="1:5">
      <c r="A4819" s="193" t="s">
        <v>28241</v>
      </c>
      <c r="B4819" t="s">
        <v>9244</v>
      </c>
      <c r="C4819" s="198">
        <v>44949</v>
      </c>
      <c r="D4819" t="s">
        <v>38420</v>
      </c>
      <c r="E4819">
        <v>231.79</v>
      </c>
    </row>
    <row r="4820" spans="1:5">
      <c r="A4820" s="193" t="s">
        <v>28290</v>
      </c>
      <c r="B4820" t="s">
        <v>5170</v>
      </c>
      <c r="C4820" s="198">
        <v>44949</v>
      </c>
      <c r="D4820" t="s">
        <v>38377</v>
      </c>
      <c r="E4820">
        <v>0.54</v>
      </c>
    </row>
    <row r="4821" spans="1:5">
      <c r="A4821" s="193" t="s">
        <v>28284</v>
      </c>
      <c r="B4821" t="s">
        <v>5976</v>
      </c>
      <c r="C4821" s="198">
        <v>44949</v>
      </c>
      <c r="D4821" t="s">
        <v>38525</v>
      </c>
      <c r="E4821">
        <v>8.98</v>
      </c>
    </row>
    <row r="4822" spans="1:5">
      <c r="A4822" s="193" t="s">
        <v>28634</v>
      </c>
      <c r="B4822" t="s">
        <v>27469</v>
      </c>
      <c r="C4822" s="198">
        <v>44949</v>
      </c>
      <c r="D4822" t="s">
        <v>38377</v>
      </c>
      <c r="E4822">
        <v>1.95</v>
      </c>
    </row>
    <row r="4823" spans="1:5">
      <c r="A4823" s="193" t="s">
        <v>29058</v>
      </c>
      <c r="B4823" t="s">
        <v>5352</v>
      </c>
      <c r="C4823" s="198">
        <v>44949</v>
      </c>
      <c r="D4823" t="s">
        <v>38377</v>
      </c>
      <c r="E4823">
        <v>13.58</v>
      </c>
    </row>
    <row r="4824" spans="1:5">
      <c r="A4824" s="193" t="s">
        <v>28632</v>
      </c>
      <c r="B4824" t="s">
        <v>5929</v>
      </c>
      <c r="C4824" s="198">
        <v>44949</v>
      </c>
      <c r="D4824" t="s">
        <v>38399</v>
      </c>
      <c r="E4824">
        <v>16.739999999999998</v>
      </c>
    </row>
    <row r="4825" spans="1:5">
      <c r="A4825" s="193" t="s">
        <v>27868</v>
      </c>
      <c r="B4825" t="s">
        <v>6056</v>
      </c>
      <c r="C4825" s="198">
        <v>44949</v>
      </c>
      <c r="D4825" t="s">
        <v>38525</v>
      </c>
      <c r="E4825">
        <v>8.56</v>
      </c>
    </row>
    <row r="4826" spans="1:5">
      <c r="A4826" s="193" t="s">
        <v>28219</v>
      </c>
      <c r="B4826" t="s">
        <v>6055</v>
      </c>
      <c r="C4826" s="198">
        <v>44949</v>
      </c>
      <c r="D4826" t="s">
        <v>38525</v>
      </c>
      <c r="E4826">
        <v>23.32</v>
      </c>
    </row>
    <row r="4827" spans="1:5">
      <c r="A4827" s="193" t="s">
        <v>29228</v>
      </c>
      <c r="B4827" t="s">
        <v>6415</v>
      </c>
      <c r="C4827" s="198">
        <v>44949</v>
      </c>
      <c r="D4827" t="s">
        <v>38377</v>
      </c>
      <c r="E4827">
        <v>72.95</v>
      </c>
    </row>
    <row r="4828" spans="1:5">
      <c r="A4828" s="193" t="s">
        <v>28222</v>
      </c>
      <c r="B4828" t="s">
        <v>6210</v>
      </c>
      <c r="C4828" s="198">
        <v>44949</v>
      </c>
      <c r="D4828" t="s">
        <v>38377</v>
      </c>
      <c r="E4828">
        <v>10</v>
      </c>
    </row>
    <row r="4829" spans="1:5">
      <c r="A4829" s="193" t="s">
        <v>28671</v>
      </c>
      <c r="B4829" t="s">
        <v>5361</v>
      </c>
      <c r="C4829" s="198">
        <v>44949</v>
      </c>
      <c r="D4829" t="s">
        <v>38377</v>
      </c>
      <c r="E4829">
        <v>0.35</v>
      </c>
    </row>
    <row r="4830" spans="1:5">
      <c r="A4830" s="193" t="s">
        <v>28292</v>
      </c>
      <c r="B4830" t="s">
        <v>6057</v>
      </c>
      <c r="C4830" s="198">
        <v>44949</v>
      </c>
      <c r="D4830" t="s">
        <v>38525</v>
      </c>
      <c r="E4830">
        <v>5.36</v>
      </c>
    </row>
    <row r="4831" spans="1:5">
      <c r="A4831" s="193" t="s">
        <v>24272</v>
      </c>
      <c r="B4831" t="s">
        <v>7989</v>
      </c>
      <c r="C4831" s="198">
        <v>44949</v>
      </c>
      <c r="D4831" t="s">
        <v>38377</v>
      </c>
      <c r="E4831">
        <v>9.9700000000000006</v>
      </c>
    </row>
    <row r="4832" spans="1:5">
      <c r="A4832" s="193" t="s">
        <v>29189</v>
      </c>
      <c r="B4832" t="s">
        <v>6053</v>
      </c>
      <c r="C4832" s="198">
        <v>44949</v>
      </c>
      <c r="D4832" t="s">
        <v>38525</v>
      </c>
      <c r="E4832">
        <v>16.25</v>
      </c>
    </row>
    <row r="4833" spans="1:5">
      <c r="A4833" s="193" t="s">
        <v>28666</v>
      </c>
      <c r="B4833" t="s">
        <v>5277</v>
      </c>
      <c r="C4833" s="198">
        <v>44949</v>
      </c>
      <c r="D4833" t="s">
        <v>38377</v>
      </c>
      <c r="E4833">
        <v>22.41</v>
      </c>
    </row>
    <row r="4834" spans="1:5">
      <c r="A4834" s="193" t="s">
        <v>29040</v>
      </c>
      <c r="B4834" t="s">
        <v>5864</v>
      </c>
      <c r="C4834" s="198">
        <v>44949</v>
      </c>
      <c r="D4834" t="s">
        <v>38377</v>
      </c>
      <c r="E4834">
        <v>7.05</v>
      </c>
    </row>
    <row r="4835" spans="1:5">
      <c r="A4835" s="193" t="s">
        <v>29050</v>
      </c>
      <c r="B4835" t="s">
        <v>6028</v>
      </c>
      <c r="C4835" s="198">
        <v>44949</v>
      </c>
      <c r="D4835" t="s">
        <v>38377</v>
      </c>
      <c r="E4835">
        <v>7.06</v>
      </c>
    </row>
    <row r="4836" spans="1:5">
      <c r="A4836" s="193" t="s">
        <v>28959</v>
      </c>
      <c r="B4836" t="s">
        <v>5292</v>
      </c>
      <c r="C4836" s="198">
        <v>44949</v>
      </c>
      <c r="D4836" t="s">
        <v>38525</v>
      </c>
      <c r="E4836">
        <v>5.57</v>
      </c>
    </row>
    <row r="4837" spans="1:5">
      <c r="A4837" s="193" t="s">
        <v>27929</v>
      </c>
      <c r="B4837" t="s">
        <v>5487</v>
      </c>
      <c r="C4837" s="198">
        <v>44949</v>
      </c>
      <c r="D4837" t="s">
        <v>38525</v>
      </c>
      <c r="E4837">
        <v>8</v>
      </c>
    </row>
    <row r="4838" spans="1:5">
      <c r="A4838" s="193" t="s">
        <v>29160</v>
      </c>
      <c r="B4838" t="s">
        <v>6058</v>
      </c>
      <c r="C4838" s="198">
        <v>44949</v>
      </c>
      <c r="D4838" t="s">
        <v>38525</v>
      </c>
      <c r="E4838">
        <v>0.86</v>
      </c>
    </row>
    <row r="4839" spans="1:5">
      <c r="A4839" s="193" t="s">
        <v>28424</v>
      </c>
      <c r="B4839" t="s">
        <v>6618</v>
      </c>
      <c r="C4839" s="198">
        <v>44949</v>
      </c>
      <c r="D4839" t="s">
        <v>38377</v>
      </c>
      <c r="E4839">
        <v>11.19</v>
      </c>
    </row>
    <row r="4840" spans="1:5">
      <c r="A4840" s="193" t="s">
        <v>28679</v>
      </c>
      <c r="B4840" t="s">
        <v>5536</v>
      </c>
      <c r="C4840" s="198">
        <v>44949</v>
      </c>
      <c r="D4840" t="s">
        <v>38377</v>
      </c>
      <c r="E4840">
        <v>8.3800000000000008</v>
      </c>
    </row>
    <row r="4841" spans="1:5">
      <c r="A4841" s="193" t="s">
        <v>28177</v>
      </c>
      <c r="B4841" t="s">
        <v>5349</v>
      </c>
      <c r="C4841" s="198">
        <v>44949</v>
      </c>
      <c r="D4841" t="s">
        <v>38377</v>
      </c>
      <c r="E4841">
        <v>1.95</v>
      </c>
    </row>
    <row r="4842" spans="1:5">
      <c r="A4842" s="193" t="s">
        <v>27867</v>
      </c>
      <c r="B4842" t="s">
        <v>5310</v>
      </c>
      <c r="C4842" s="198">
        <v>44949</v>
      </c>
      <c r="D4842" t="s">
        <v>38525</v>
      </c>
      <c r="E4842">
        <v>42</v>
      </c>
    </row>
    <row r="4843" spans="1:5">
      <c r="A4843" s="193" t="s">
        <v>28423</v>
      </c>
      <c r="B4843" t="s">
        <v>6021</v>
      </c>
      <c r="C4843" s="198">
        <v>44949</v>
      </c>
      <c r="D4843" t="s">
        <v>38377</v>
      </c>
      <c r="E4843">
        <v>12.29</v>
      </c>
    </row>
    <row r="4844" spans="1:5">
      <c r="A4844" s="193" t="s">
        <v>29491</v>
      </c>
      <c r="B4844" t="s">
        <v>11049</v>
      </c>
      <c r="C4844" s="198">
        <v>44946</v>
      </c>
      <c r="D4844" t="s">
        <v>38408</v>
      </c>
      <c r="E4844">
        <v>0.92</v>
      </c>
    </row>
    <row r="4845" spans="1:5">
      <c r="A4845" s="193" t="s">
        <v>28051</v>
      </c>
      <c r="B4845" t="s">
        <v>8865</v>
      </c>
      <c r="C4845" s="198">
        <v>44946</v>
      </c>
      <c r="D4845" t="s">
        <v>38408</v>
      </c>
      <c r="E4845">
        <v>45.07</v>
      </c>
    </row>
    <row r="4846" spans="1:5">
      <c r="A4846" s="193" t="s">
        <v>28079</v>
      </c>
      <c r="B4846" t="s">
        <v>5055</v>
      </c>
      <c r="C4846" s="198">
        <v>44946</v>
      </c>
      <c r="D4846" t="s">
        <v>38497</v>
      </c>
      <c r="E4846">
        <v>31.57</v>
      </c>
    </row>
    <row r="4847" spans="1:5">
      <c r="A4847" s="193" t="s">
        <v>28058</v>
      </c>
      <c r="B4847" t="s">
        <v>9802</v>
      </c>
      <c r="C4847" s="198">
        <v>44945</v>
      </c>
      <c r="D4847" t="s">
        <v>38407</v>
      </c>
      <c r="E4847">
        <v>0.56000000000000005</v>
      </c>
    </row>
    <row r="4848" spans="1:5">
      <c r="A4848" s="193" t="s">
        <v>28052</v>
      </c>
      <c r="B4848" t="s">
        <v>8575</v>
      </c>
      <c r="C4848" s="198">
        <v>44945</v>
      </c>
      <c r="D4848" t="s">
        <v>38407</v>
      </c>
      <c r="E4848">
        <v>0.56999999999999995</v>
      </c>
    </row>
    <row r="4849" spans="1:5">
      <c r="A4849" s="193" t="s">
        <v>28638</v>
      </c>
      <c r="B4849" t="s">
        <v>9707</v>
      </c>
      <c r="C4849" s="198">
        <v>44945</v>
      </c>
      <c r="D4849" t="s">
        <v>38473</v>
      </c>
      <c r="E4849">
        <v>20.2</v>
      </c>
    </row>
    <row r="4850" spans="1:5">
      <c r="A4850" s="193" t="s">
        <v>28049</v>
      </c>
      <c r="B4850" t="s">
        <v>10494</v>
      </c>
      <c r="C4850" s="198">
        <v>44945</v>
      </c>
      <c r="D4850" t="s">
        <v>38407</v>
      </c>
      <c r="E4850">
        <v>5.88</v>
      </c>
    </row>
    <row r="4851" spans="1:5">
      <c r="A4851" s="193" t="s">
        <v>29493</v>
      </c>
      <c r="B4851" t="s">
        <v>9761</v>
      </c>
      <c r="C4851" s="198">
        <v>44945</v>
      </c>
      <c r="D4851" t="s">
        <v>38407</v>
      </c>
      <c r="E4851">
        <v>12.55</v>
      </c>
    </row>
    <row r="4852" spans="1:5">
      <c r="A4852" s="193" t="s">
        <v>28133</v>
      </c>
      <c r="B4852" t="s">
        <v>10496</v>
      </c>
      <c r="C4852" s="198">
        <v>44945</v>
      </c>
      <c r="D4852" t="s">
        <v>38407</v>
      </c>
      <c r="E4852">
        <v>20.52</v>
      </c>
    </row>
    <row r="4853" spans="1:5">
      <c r="A4853" s="193" t="s">
        <v>28053</v>
      </c>
      <c r="B4853" t="s">
        <v>8265</v>
      </c>
      <c r="C4853" s="198">
        <v>44945</v>
      </c>
      <c r="D4853" t="s">
        <v>38407</v>
      </c>
      <c r="E4853">
        <v>6.9</v>
      </c>
    </row>
    <row r="4854" spans="1:5">
      <c r="A4854" s="193" t="s">
        <v>27848</v>
      </c>
      <c r="B4854" t="s">
        <v>6244</v>
      </c>
      <c r="C4854" s="198">
        <v>44945</v>
      </c>
      <c r="D4854" t="s">
        <v>38376</v>
      </c>
      <c r="E4854">
        <v>0.92</v>
      </c>
    </row>
    <row r="4855" spans="1:5">
      <c r="A4855" s="193" t="s">
        <v>27841</v>
      </c>
      <c r="B4855" t="s">
        <v>6246</v>
      </c>
      <c r="C4855" s="198">
        <v>44945</v>
      </c>
      <c r="D4855" t="s">
        <v>38376</v>
      </c>
      <c r="E4855">
        <v>0.47</v>
      </c>
    </row>
    <row r="4856" spans="1:5">
      <c r="A4856" s="193" t="s">
        <v>27837</v>
      </c>
      <c r="B4856" t="s">
        <v>6158</v>
      </c>
      <c r="C4856" s="198">
        <v>44945</v>
      </c>
      <c r="D4856" t="s">
        <v>38376</v>
      </c>
      <c r="E4856">
        <v>5.42</v>
      </c>
    </row>
    <row r="4857" spans="1:5">
      <c r="A4857" s="193" t="s">
        <v>27859</v>
      </c>
      <c r="B4857" t="s">
        <v>5826</v>
      </c>
      <c r="C4857" s="198">
        <v>44945</v>
      </c>
      <c r="D4857" t="s">
        <v>38400</v>
      </c>
      <c r="E4857">
        <v>27.07</v>
      </c>
    </row>
    <row r="4858" spans="1:5">
      <c r="A4858" s="193" t="s">
        <v>28056</v>
      </c>
      <c r="B4858" t="s">
        <v>8000</v>
      </c>
      <c r="C4858" s="198">
        <v>44945</v>
      </c>
      <c r="D4858" t="s">
        <v>38407</v>
      </c>
      <c r="E4858">
        <v>12</v>
      </c>
    </row>
    <row r="4859" spans="1:5">
      <c r="A4859" s="193" t="s">
        <v>28019</v>
      </c>
      <c r="B4859" t="s">
        <v>6275</v>
      </c>
      <c r="C4859" s="198">
        <v>44945</v>
      </c>
      <c r="D4859" t="s">
        <v>38376</v>
      </c>
      <c r="E4859">
        <v>0.68</v>
      </c>
    </row>
    <row r="4860" spans="1:5">
      <c r="A4860" s="193" t="s">
        <v>29077</v>
      </c>
      <c r="B4860" t="s">
        <v>5914</v>
      </c>
      <c r="C4860" s="198">
        <v>44945</v>
      </c>
      <c r="D4860" t="s">
        <v>38400</v>
      </c>
      <c r="E4860">
        <v>5.21</v>
      </c>
    </row>
    <row r="4861" spans="1:5">
      <c r="A4861" s="193" t="s">
        <v>28185</v>
      </c>
      <c r="B4861" t="s">
        <v>6213</v>
      </c>
      <c r="C4861" s="198">
        <v>44945</v>
      </c>
      <c r="D4861" t="s">
        <v>38400</v>
      </c>
      <c r="E4861">
        <v>5.13</v>
      </c>
    </row>
    <row r="4862" spans="1:5">
      <c r="A4862" s="193" t="s">
        <v>28014</v>
      </c>
      <c r="B4862" t="s">
        <v>6216</v>
      </c>
      <c r="C4862" s="198">
        <v>44945</v>
      </c>
      <c r="D4862" t="s">
        <v>38400</v>
      </c>
      <c r="E4862">
        <v>5.53</v>
      </c>
    </row>
    <row r="4863" spans="1:5">
      <c r="A4863" s="193" t="s">
        <v>28534</v>
      </c>
      <c r="B4863" t="s">
        <v>6212</v>
      </c>
      <c r="C4863" s="198">
        <v>44945</v>
      </c>
      <c r="D4863" t="s">
        <v>38400</v>
      </c>
      <c r="E4863">
        <v>0.2</v>
      </c>
    </row>
    <row r="4864" spans="1:5">
      <c r="A4864" s="193" t="s">
        <v>29494</v>
      </c>
      <c r="B4864" t="s">
        <v>6879</v>
      </c>
      <c r="C4864" s="198">
        <v>44945</v>
      </c>
      <c r="D4864" t="s">
        <v>38407</v>
      </c>
      <c r="E4864">
        <v>0.69</v>
      </c>
    </row>
    <row r="4865" spans="1:5">
      <c r="A4865" s="193" t="s">
        <v>27838</v>
      </c>
      <c r="B4865" t="s">
        <v>7154</v>
      </c>
      <c r="C4865" s="198">
        <v>44945</v>
      </c>
      <c r="D4865" t="s">
        <v>38376</v>
      </c>
      <c r="E4865">
        <v>12.33</v>
      </c>
    </row>
    <row r="4866" spans="1:5">
      <c r="A4866" s="193" t="s">
        <v>27834</v>
      </c>
      <c r="B4866" t="s">
        <v>5921</v>
      </c>
      <c r="C4866" s="198">
        <v>44945</v>
      </c>
      <c r="D4866" t="s">
        <v>38376</v>
      </c>
      <c r="E4866">
        <v>15</v>
      </c>
    </row>
    <row r="4867" spans="1:5">
      <c r="A4867" s="193" t="s">
        <v>28864</v>
      </c>
      <c r="B4867" t="s">
        <v>5423</v>
      </c>
      <c r="C4867" s="198">
        <v>44945</v>
      </c>
      <c r="D4867" t="s">
        <v>38359</v>
      </c>
      <c r="E4867">
        <v>33.840000000000003</v>
      </c>
    </row>
    <row r="4868" spans="1:5">
      <c r="A4868" s="193" t="s">
        <v>27836</v>
      </c>
      <c r="B4868" t="s">
        <v>6398</v>
      </c>
      <c r="C4868" s="198">
        <v>44945</v>
      </c>
      <c r="D4868" t="s">
        <v>38376</v>
      </c>
      <c r="E4868">
        <v>8.18</v>
      </c>
    </row>
    <row r="4869" spans="1:5">
      <c r="A4869" s="193" t="s">
        <v>27847</v>
      </c>
      <c r="B4869" t="s">
        <v>5520</v>
      </c>
      <c r="C4869" s="198">
        <v>44945</v>
      </c>
      <c r="D4869" t="s">
        <v>38376</v>
      </c>
      <c r="E4869">
        <v>12.9</v>
      </c>
    </row>
    <row r="4870" spans="1:5">
      <c r="A4870" s="193" t="s">
        <v>28072</v>
      </c>
      <c r="B4870" t="s">
        <v>5246</v>
      </c>
      <c r="C4870" s="198">
        <v>44945</v>
      </c>
      <c r="D4870" t="s">
        <v>38400</v>
      </c>
      <c r="E4870">
        <v>2.93</v>
      </c>
    </row>
    <row r="4871" spans="1:5">
      <c r="A4871" s="193" t="s">
        <v>28383</v>
      </c>
      <c r="B4871" t="s">
        <v>4975</v>
      </c>
      <c r="C4871" s="198">
        <v>44945</v>
      </c>
      <c r="D4871" t="s">
        <v>38359</v>
      </c>
      <c r="E4871">
        <v>7.31</v>
      </c>
    </row>
    <row r="4872" spans="1:5">
      <c r="A4872" s="193" t="s">
        <v>28130</v>
      </c>
      <c r="B4872" t="s">
        <v>6723</v>
      </c>
      <c r="C4872" s="198">
        <v>44945</v>
      </c>
      <c r="D4872" t="s">
        <v>38407</v>
      </c>
      <c r="E4872">
        <v>4.92</v>
      </c>
    </row>
    <row r="4873" spans="1:5">
      <c r="A4873" s="193" t="s">
        <v>28129</v>
      </c>
      <c r="B4873" t="s">
        <v>5424</v>
      </c>
      <c r="C4873" s="198">
        <v>44945</v>
      </c>
      <c r="D4873" t="s">
        <v>38359</v>
      </c>
      <c r="E4873">
        <v>0.42</v>
      </c>
    </row>
    <row r="4874" spans="1:5">
      <c r="A4874" s="193" t="s">
        <v>28129</v>
      </c>
      <c r="B4874" t="s">
        <v>5424</v>
      </c>
      <c r="C4874" s="198">
        <v>44945</v>
      </c>
      <c r="D4874" t="s">
        <v>38359</v>
      </c>
      <c r="E4874">
        <v>55.73</v>
      </c>
    </row>
    <row r="4875" spans="1:5">
      <c r="A4875" s="193" t="s">
        <v>28532</v>
      </c>
      <c r="B4875" t="s">
        <v>5275</v>
      </c>
      <c r="C4875" s="198">
        <v>44945</v>
      </c>
      <c r="D4875" t="s">
        <v>38400</v>
      </c>
      <c r="E4875">
        <v>1.04</v>
      </c>
    </row>
    <row r="4876" spans="1:5">
      <c r="A4876" s="193" t="s">
        <v>22824</v>
      </c>
      <c r="B4876" t="s">
        <v>5660</v>
      </c>
      <c r="C4876" s="198">
        <v>44945</v>
      </c>
      <c r="D4876" t="s">
        <v>38376</v>
      </c>
      <c r="E4876">
        <v>9.75</v>
      </c>
    </row>
    <row r="4877" spans="1:5">
      <c r="A4877" s="193" t="s">
        <v>29492</v>
      </c>
      <c r="B4877" t="s">
        <v>6691</v>
      </c>
      <c r="C4877" s="198">
        <v>44945</v>
      </c>
      <c r="D4877" t="s">
        <v>38407</v>
      </c>
      <c r="E4877">
        <v>0.25</v>
      </c>
    </row>
    <row r="4878" spans="1:5">
      <c r="A4878" s="193" t="s">
        <v>28531</v>
      </c>
      <c r="B4878" t="s">
        <v>5240</v>
      </c>
      <c r="C4878" s="198">
        <v>44945</v>
      </c>
      <c r="D4878" t="s">
        <v>38400</v>
      </c>
      <c r="E4878">
        <v>0.93</v>
      </c>
    </row>
    <row r="4879" spans="1:5">
      <c r="A4879" s="193" t="s">
        <v>27993</v>
      </c>
      <c r="B4879" t="s">
        <v>5340</v>
      </c>
      <c r="C4879" s="198">
        <v>44945</v>
      </c>
      <c r="D4879" t="s">
        <v>38400</v>
      </c>
      <c r="E4879">
        <v>30.59</v>
      </c>
    </row>
    <row r="4880" spans="1:5">
      <c r="A4880" s="193" t="s">
        <v>28426</v>
      </c>
      <c r="B4880" t="s">
        <v>5395</v>
      </c>
      <c r="C4880" s="198">
        <v>44945</v>
      </c>
      <c r="D4880" t="s">
        <v>38359</v>
      </c>
      <c r="E4880">
        <v>22.36</v>
      </c>
    </row>
    <row r="4881" spans="1:5">
      <c r="A4881" s="193" t="s">
        <v>27851</v>
      </c>
      <c r="B4881" t="s">
        <v>5388</v>
      </c>
      <c r="C4881" s="198">
        <v>44945</v>
      </c>
      <c r="D4881" t="s">
        <v>38376</v>
      </c>
      <c r="E4881">
        <v>31.5</v>
      </c>
    </row>
    <row r="4882" spans="1:5">
      <c r="A4882" s="193" t="s">
        <v>28533</v>
      </c>
      <c r="B4882" t="s">
        <v>5344</v>
      </c>
      <c r="C4882" s="198">
        <v>44945</v>
      </c>
      <c r="D4882" t="s">
        <v>38400</v>
      </c>
      <c r="E4882">
        <v>192.62</v>
      </c>
    </row>
    <row r="4883" spans="1:5">
      <c r="A4883" s="193" t="s">
        <v>27842</v>
      </c>
      <c r="B4883" t="s">
        <v>5375</v>
      </c>
      <c r="C4883" s="198">
        <v>44945</v>
      </c>
      <c r="D4883" t="s">
        <v>38376</v>
      </c>
      <c r="E4883">
        <v>37.9</v>
      </c>
    </row>
    <row r="4884" spans="1:5">
      <c r="A4884" s="193" t="s">
        <v>27845</v>
      </c>
      <c r="B4884" t="s">
        <v>5374</v>
      </c>
      <c r="C4884" s="198">
        <v>44945</v>
      </c>
      <c r="D4884" t="s">
        <v>38376</v>
      </c>
      <c r="E4884">
        <v>19.53</v>
      </c>
    </row>
    <row r="4885" spans="1:5">
      <c r="A4885" s="193" t="s">
        <v>27845</v>
      </c>
      <c r="B4885" t="s">
        <v>5374</v>
      </c>
      <c r="C4885" s="198">
        <v>44945</v>
      </c>
      <c r="D4885" t="s">
        <v>38376</v>
      </c>
      <c r="E4885">
        <v>12.96</v>
      </c>
    </row>
    <row r="4886" spans="1:5">
      <c r="A4886" s="193" t="s">
        <v>12986</v>
      </c>
      <c r="B4886" t="s">
        <v>5355</v>
      </c>
      <c r="C4886" s="198">
        <v>44945</v>
      </c>
      <c r="D4886" t="s">
        <v>38400</v>
      </c>
      <c r="E4886">
        <v>27.63</v>
      </c>
    </row>
    <row r="4887" spans="1:5">
      <c r="A4887" s="193" t="s">
        <v>27830</v>
      </c>
      <c r="B4887" t="s">
        <v>6421</v>
      </c>
      <c r="C4887" s="198">
        <v>44945</v>
      </c>
      <c r="D4887" t="s">
        <v>38376</v>
      </c>
      <c r="E4887">
        <v>25.4</v>
      </c>
    </row>
    <row r="4888" spans="1:5">
      <c r="A4888" s="193" t="s">
        <v>27850</v>
      </c>
      <c r="B4888" t="s">
        <v>5521</v>
      </c>
      <c r="C4888" s="198">
        <v>44945</v>
      </c>
      <c r="D4888" t="s">
        <v>38376</v>
      </c>
      <c r="E4888">
        <v>8.6999999999999993</v>
      </c>
    </row>
    <row r="4889" spans="1:5">
      <c r="A4889" s="193" t="s">
        <v>27840</v>
      </c>
      <c r="B4889" t="s">
        <v>5922</v>
      </c>
      <c r="C4889" s="198">
        <v>44945</v>
      </c>
      <c r="D4889" t="s">
        <v>38376</v>
      </c>
      <c r="E4889">
        <v>0.63</v>
      </c>
    </row>
    <row r="4890" spans="1:5">
      <c r="A4890" s="193" t="s">
        <v>28071</v>
      </c>
      <c r="B4890" t="s">
        <v>6309</v>
      </c>
      <c r="C4890" s="198">
        <v>44945</v>
      </c>
      <c r="D4890" t="s">
        <v>38400</v>
      </c>
      <c r="E4890">
        <v>9.17</v>
      </c>
    </row>
    <row r="4891" spans="1:5">
      <c r="A4891" s="193" t="s">
        <v>29397</v>
      </c>
      <c r="B4891" t="s">
        <v>5927</v>
      </c>
      <c r="C4891" s="198">
        <v>44945</v>
      </c>
      <c r="D4891" t="s">
        <v>38400</v>
      </c>
      <c r="E4891">
        <v>51.41</v>
      </c>
    </row>
    <row r="4892" spans="1:5">
      <c r="A4892" s="193" t="s">
        <v>28018</v>
      </c>
      <c r="B4892" t="s">
        <v>6310</v>
      </c>
      <c r="C4892" s="198">
        <v>44945</v>
      </c>
      <c r="D4892" t="s">
        <v>38400</v>
      </c>
      <c r="E4892">
        <v>7.48</v>
      </c>
    </row>
    <row r="4893" spans="1:5">
      <c r="A4893" s="193" t="s">
        <v>28540</v>
      </c>
      <c r="B4893" t="s">
        <v>6311</v>
      </c>
      <c r="C4893" s="198">
        <v>44945</v>
      </c>
      <c r="D4893" t="s">
        <v>38400</v>
      </c>
      <c r="E4893">
        <v>7.43</v>
      </c>
    </row>
    <row r="4894" spans="1:5">
      <c r="A4894" s="193" t="s">
        <v>28541</v>
      </c>
      <c r="B4894" t="s">
        <v>6313</v>
      </c>
      <c r="C4894" s="198">
        <v>44945</v>
      </c>
      <c r="D4894" t="s">
        <v>38400</v>
      </c>
      <c r="E4894">
        <v>34.25</v>
      </c>
    </row>
    <row r="4895" spans="1:5">
      <c r="A4895" s="193" t="s">
        <v>28347</v>
      </c>
      <c r="B4895" t="s">
        <v>5136</v>
      </c>
      <c r="C4895" s="198">
        <v>44945</v>
      </c>
      <c r="D4895" t="s">
        <v>38400</v>
      </c>
      <c r="E4895">
        <v>8.23</v>
      </c>
    </row>
    <row r="4896" spans="1:5">
      <c r="A4896" s="193" t="s">
        <v>27839</v>
      </c>
      <c r="B4896" t="s">
        <v>6113</v>
      </c>
      <c r="C4896" s="198">
        <v>44945</v>
      </c>
      <c r="D4896" t="s">
        <v>38376</v>
      </c>
      <c r="E4896">
        <v>22.6</v>
      </c>
    </row>
    <row r="4897" spans="1:5">
      <c r="A4897" s="193" t="s">
        <v>22416</v>
      </c>
      <c r="B4897" t="s">
        <v>5429</v>
      </c>
      <c r="C4897" s="198">
        <v>44945</v>
      </c>
      <c r="D4897" t="s">
        <v>38359</v>
      </c>
      <c r="E4897">
        <v>2.94</v>
      </c>
    </row>
    <row r="4898" spans="1:5">
      <c r="A4898" s="193" t="s">
        <v>28542</v>
      </c>
      <c r="B4898" t="s">
        <v>6391</v>
      </c>
      <c r="C4898" s="198">
        <v>44945</v>
      </c>
      <c r="D4898" t="s">
        <v>38400</v>
      </c>
      <c r="E4898">
        <v>10.87</v>
      </c>
    </row>
    <row r="4899" spans="1:5">
      <c r="A4899" s="193" t="s">
        <v>27844</v>
      </c>
      <c r="B4899" t="s">
        <v>5452</v>
      </c>
      <c r="C4899" s="198">
        <v>44945</v>
      </c>
      <c r="D4899" t="s">
        <v>38376</v>
      </c>
      <c r="E4899">
        <v>26.18</v>
      </c>
    </row>
    <row r="4900" spans="1:5">
      <c r="A4900" s="193" t="s">
        <v>28055</v>
      </c>
      <c r="B4900" t="s">
        <v>8194</v>
      </c>
      <c r="C4900" s="198">
        <v>44945</v>
      </c>
      <c r="D4900" t="s">
        <v>38407</v>
      </c>
      <c r="E4900">
        <v>9.86</v>
      </c>
    </row>
    <row r="4901" spans="1:5">
      <c r="A4901" s="193" t="s">
        <v>27843</v>
      </c>
      <c r="B4901" t="s">
        <v>6394</v>
      </c>
      <c r="C4901" s="198">
        <v>44945</v>
      </c>
      <c r="D4901" t="s">
        <v>38376</v>
      </c>
      <c r="E4901">
        <v>9.36</v>
      </c>
    </row>
    <row r="4902" spans="1:5">
      <c r="A4902" s="193" t="s">
        <v>28529</v>
      </c>
      <c r="B4902" t="s">
        <v>6395</v>
      </c>
      <c r="C4902" s="198">
        <v>44945</v>
      </c>
      <c r="D4902" t="s">
        <v>38400</v>
      </c>
      <c r="E4902">
        <v>42</v>
      </c>
    </row>
    <row r="4903" spans="1:5">
      <c r="A4903" s="193" t="s">
        <v>28530</v>
      </c>
      <c r="B4903" t="s">
        <v>5181</v>
      </c>
      <c r="C4903" s="198">
        <v>44945</v>
      </c>
      <c r="D4903" t="s">
        <v>38400</v>
      </c>
      <c r="E4903">
        <v>48.36</v>
      </c>
    </row>
    <row r="4904" spans="1:5">
      <c r="A4904" s="193" t="s">
        <v>28539</v>
      </c>
      <c r="B4904" t="s">
        <v>6034</v>
      </c>
      <c r="C4904" s="198">
        <v>44945</v>
      </c>
      <c r="D4904" t="s">
        <v>38400</v>
      </c>
      <c r="E4904">
        <v>21.14</v>
      </c>
    </row>
    <row r="4905" spans="1:5">
      <c r="A4905" s="193" t="s">
        <v>27833</v>
      </c>
      <c r="B4905" t="s">
        <v>18191</v>
      </c>
      <c r="C4905" s="198">
        <v>44945</v>
      </c>
      <c r="D4905" t="s">
        <v>38376</v>
      </c>
      <c r="E4905">
        <v>33.299999999999997</v>
      </c>
    </row>
    <row r="4906" spans="1:5">
      <c r="A4906" s="193" t="s">
        <v>28577</v>
      </c>
      <c r="B4906" t="s">
        <v>5455</v>
      </c>
      <c r="C4906" s="198">
        <v>44945</v>
      </c>
      <c r="D4906" t="s">
        <v>38376</v>
      </c>
      <c r="E4906">
        <v>6</v>
      </c>
    </row>
    <row r="4907" spans="1:5">
      <c r="A4907" s="193" t="s">
        <v>27898</v>
      </c>
      <c r="B4907" t="s">
        <v>5182</v>
      </c>
      <c r="C4907" s="198">
        <v>44945</v>
      </c>
      <c r="D4907" t="s">
        <v>38400</v>
      </c>
      <c r="E4907">
        <v>34.9</v>
      </c>
    </row>
    <row r="4908" spans="1:5">
      <c r="A4908" s="193" t="s">
        <v>17813</v>
      </c>
      <c r="B4908" t="s">
        <v>5540</v>
      </c>
      <c r="C4908" s="198">
        <v>44945</v>
      </c>
      <c r="D4908" t="s">
        <v>38400</v>
      </c>
      <c r="E4908">
        <v>8.64</v>
      </c>
    </row>
    <row r="4909" spans="1:5">
      <c r="A4909" s="193" t="s">
        <v>28635</v>
      </c>
      <c r="B4909" t="s">
        <v>8486</v>
      </c>
      <c r="C4909" s="198">
        <v>44944</v>
      </c>
      <c r="D4909" t="s">
        <v>38388</v>
      </c>
      <c r="E4909">
        <v>2.37</v>
      </c>
    </row>
    <row r="4910" spans="1:5">
      <c r="A4910" s="193" t="s">
        <v>27774</v>
      </c>
      <c r="B4910" t="s">
        <v>4989</v>
      </c>
      <c r="C4910" s="198">
        <v>44944</v>
      </c>
      <c r="D4910" t="s">
        <v>38388</v>
      </c>
      <c r="E4910">
        <v>3.24</v>
      </c>
    </row>
    <row r="4911" spans="1:5">
      <c r="A4911" s="193" t="s">
        <v>28210</v>
      </c>
      <c r="B4911" t="s">
        <v>6073</v>
      </c>
      <c r="C4911" s="198">
        <v>44944</v>
      </c>
      <c r="D4911" t="s">
        <v>38388</v>
      </c>
      <c r="E4911">
        <v>10.029999999999999</v>
      </c>
    </row>
    <row r="4912" spans="1:5">
      <c r="A4912" s="193" t="s">
        <v>28221</v>
      </c>
      <c r="B4912" t="s">
        <v>4984</v>
      </c>
      <c r="C4912" s="198">
        <v>44944</v>
      </c>
      <c r="D4912" t="s">
        <v>38522</v>
      </c>
      <c r="E4912">
        <v>37.9</v>
      </c>
    </row>
    <row r="4913" spans="1:5">
      <c r="A4913" s="193" t="s">
        <v>28630</v>
      </c>
      <c r="B4913" t="s">
        <v>6207</v>
      </c>
      <c r="C4913" s="198">
        <v>44944</v>
      </c>
      <c r="D4913" t="s">
        <v>38388</v>
      </c>
      <c r="E4913">
        <v>0.24</v>
      </c>
    </row>
    <row r="4914" spans="1:5">
      <c r="A4914" s="193" t="s">
        <v>27881</v>
      </c>
      <c r="B4914" t="s">
        <v>5043</v>
      </c>
      <c r="C4914" s="198">
        <v>44944</v>
      </c>
      <c r="D4914" t="s">
        <v>38363</v>
      </c>
      <c r="E4914">
        <v>5</v>
      </c>
    </row>
    <row r="4915" spans="1:5">
      <c r="A4915" s="193" t="s">
        <v>27882</v>
      </c>
      <c r="B4915" t="s">
        <v>5041</v>
      </c>
      <c r="C4915" s="198">
        <v>44944</v>
      </c>
      <c r="D4915" t="s">
        <v>38363</v>
      </c>
      <c r="E4915">
        <v>7.05</v>
      </c>
    </row>
    <row r="4916" spans="1:5">
      <c r="A4916" s="193" t="s">
        <v>12298</v>
      </c>
      <c r="B4916" t="s">
        <v>5607</v>
      </c>
      <c r="C4916" s="198">
        <v>44944</v>
      </c>
      <c r="D4916" t="s">
        <v>38388</v>
      </c>
      <c r="E4916">
        <v>8.7799999999999994</v>
      </c>
    </row>
    <row r="4917" spans="1:5">
      <c r="A4917" s="193" t="s">
        <v>27882</v>
      </c>
      <c r="B4917" t="s">
        <v>5041</v>
      </c>
      <c r="C4917" s="198">
        <v>44944</v>
      </c>
      <c r="D4917" t="s">
        <v>38363</v>
      </c>
      <c r="E4917">
        <v>8.7200000000000006</v>
      </c>
    </row>
    <row r="4918" spans="1:5">
      <c r="A4918" s="193" t="s">
        <v>28419</v>
      </c>
      <c r="B4918" t="s">
        <v>5605</v>
      </c>
      <c r="C4918" s="198">
        <v>44944</v>
      </c>
      <c r="D4918" t="s">
        <v>38388</v>
      </c>
      <c r="E4918">
        <v>1.04</v>
      </c>
    </row>
    <row r="4919" spans="1:5">
      <c r="A4919" s="193" t="s">
        <v>28299</v>
      </c>
      <c r="B4919" t="s">
        <v>5066</v>
      </c>
      <c r="C4919" s="198">
        <v>44944</v>
      </c>
      <c r="D4919" t="s">
        <v>38388</v>
      </c>
      <c r="E4919">
        <v>13.01</v>
      </c>
    </row>
    <row r="4920" spans="1:5">
      <c r="A4920" s="193" t="s">
        <v>27782</v>
      </c>
      <c r="B4920" t="s">
        <v>5040</v>
      </c>
      <c r="C4920" s="198">
        <v>44944</v>
      </c>
      <c r="D4920" t="s">
        <v>38363</v>
      </c>
      <c r="E4920">
        <v>258.93</v>
      </c>
    </row>
    <row r="4921" spans="1:5">
      <c r="A4921" s="193" t="s">
        <v>27782</v>
      </c>
      <c r="B4921" t="s">
        <v>5040</v>
      </c>
      <c r="C4921" s="198">
        <v>44944</v>
      </c>
      <c r="D4921" t="s">
        <v>38363</v>
      </c>
      <c r="E4921">
        <v>205</v>
      </c>
    </row>
    <row r="4922" spans="1:5">
      <c r="A4922" s="193" t="s">
        <v>28754</v>
      </c>
      <c r="B4922" t="s">
        <v>5161</v>
      </c>
      <c r="C4922" s="198">
        <v>44944</v>
      </c>
      <c r="D4922" t="s">
        <v>38388</v>
      </c>
      <c r="E4922">
        <v>0.8</v>
      </c>
    </row>
    <row r="4923" spans="1:5">
      <c r="A4923" s="193" t="s">
        <v>28254</v>
      </c>
      <c r="B4923" t="s">
        <v>5012</v>
      </c>
      <c r="C4923" s="198">
        <v>44944</v>
      </c>
      <c r="D4923" t="s">
        <v>38388</v>
      </c>
      <c r="E4923">
        <v>5.27</v>
      </c>
    </row>
    <row r="4924" spans="1:5">
      <c r="A4924" s="193" t="s">
        <v>27881</v>
      </c>
      <c r="B4924" t="s">
        <v>5043</v>
      </c>
      <c r="C4924" s="198">
        <v>44944</v>
      </c>
      <c r="D4924" t="s">
        <v>38363</v>
      </c>
      <c r="E4924">
        <v>6.66</v>
      </c>
    </row>
    <row r="4925" spans="1:5">
      <c r="A4925" s="193" t="s">
        <v>28129</v>
      </c>
      <c r="B4925" t="s">
        <v>5424</v>
      </c>
      <c r="C4925" s="198">
        <v>44944</v>
      </c>
      <c r="D4925" t="s">
        <v>38522</v>
      </c>
      <c r="E4925">
        <v>10.130000000000001</v>
      </c>
    </row>
    <row r="4926" spans="1:5">
      <c r="A4926" s="193" t="s">
        <v>28937</v>
      </c>
      <c r="B4926" t="s">
        <v>6523</v>
      </c>
      <c r="C4926" s="198">
        <v>44944</v>
      </c>
      <c r="D4926" t="s">
        <v>38388</v>
      </c>
      <c r="E4926">
        <v>20.8</v>
      </c>
    </row>
    <row r="4927" spans="1:5">
      <c r="A4927" s="193" t="s">
        <v>28936</v>
      </c>
      <c r="B4927" t="s">
        <v>8826</v>
      </c>
      <c r="C4927" s="198">
        <v>44943</v>
      </c>
      <c r="D4927" t="s">
        <v>38359</v>
      </c>
      <c r="E4927">
        <v>9.0299999999999994</v>
      </c>
    </row>
    <row r="4928" spans="1:5">
      <c r="A4928" s="193" t="s">
        <v>26652</v>
      </c>
      <c r="B4928" t="s">
        <v>5006</v>
      </c>
      <c r="C4928" s="198">
        <v>44943</v>
      </c>
      <c r="D4928" t="s">
        <v>38359</v>
      </c>
      <c r="E4928">
        <v>5.08</v>
      </c>
    </row>
    <row r="4929" spans="1:5">
      <c r="A4929" s="193" t="s">
        <v>27790</v>
      </c>
      <c r="B4929" t="s">
        <v>5032</v>
      </c>
      <c r="C4929" s="198">
        <v>44943</v>
      </c>
      <c r="D4929" t="s">
        <v>38359</v>
      </c>
      <c r="E4929">
        <v>4.43</v>
      </c>
    </row>
    <row r="4930" spans="1:5">
      <c r="A4930" s="193" t="s">
        <v>28864</v>
      </c>
      <c r="B4930" t="s">
        <v>5423</v>
      </c>
      <c r="C4930" s="198">
        <v>44943</v>
      </c>
      <c r="D4930" t="s">
        <v>38359</v>
      </c>
      <c r="E4930">
        <v>193.89</v>
      </c>
    </row>
    <row r="4931" spans="1:5">
      <c r="A4931" s="193" t="s">
        <v>27806</v>
      </c>
      <c r="B4931" t="s">
        <v>5002</v>
      </c>
      <c r="C4931" s="198">
        <v>44943</v>
      </c>
      <c r="D4931" t="s">
        <v>38359</v>
      </c>
      <c r="E4931">
        <v>1.29</v>
      </c>
    </row>
    <row r="4932" spans="1:5">
      <c r="A4932" s="193" t="s">
        <v>28129</v>
      </c>
      <c r="B4932" t="s">
        <v>5424</v>
      </c>
      <c r="C4932" s="198">
        <v>44943</v>
      </c>
      <c r="D4932" t="s">
        <v>38359</v>
      </c>
      <c r="E4932">
        <v>1.26</v>
      </c>
    </row>
    <row r="4933" spans="1:5">
      <c r="A4933" s="193" t="s">
        <v>27806</v>
      </c>
      <c r="B4933" t="s">
        <v>5002</v>
      </c>
      <c r="C4933" s="198">
        <v>44943</v>
      </c>
      <c r="D4933" t="s">
        <v>38359</v>
      </c>
      <c r="E4933">
        <v>0.32</v>
      </c>
    </row>
    <row r="4934" spans="1:5">
      <c r="A4934" s="193" t="s">
        <v>28129</v>
      </c>
      <c r="B4934" t="s">
        <v>5424</v>
      </c>
      <c r="C4934" s="198">
        <v>44943</v>
      </c>
      <c r="D4934" t="s">
        <v>38575</v>
      </c>
      <c r="E4934">
        <v>43.44</v>
      </c>
    </row>
    <row r="4935" spans="1:5">
      <c r="A4935" s="193" t="s">
        <v>27931</v>
      </c>
      <c r="B4935" t="s">
        <v>5016</v>
      </c>
      <c r="C4935" s="198">
        <v>44943</v>
      </c>
      <c r="D4935" t="s">
        <v>38359</v>
      </c>
      <c r="E4935">
        <v>35.9</v>
      </c>
    </row>
    <row r="4936" spans="1:5">
      <c r="A4936" s="193" t="s">
        <v>22416</v>
      </c>
      <c r="B4936" t="s">
        <v>5429</v>
      </c>
      <c r="C4936" s="198">
        <v>44943</v>
      </c>
      <c r="D4936" t="s">
        <v>38359</v>
      </c>
      <c r="E4936">
        <v>11.95</v>
      </c>
    </row>
    <row r="4937" spans="1:5">
      <c r="A4937" s="193" t="s">
        <v>28864</v>
      </c>
      <c r="B4937" t="s">
        <v>5423</v>
      </c>
      <c r="C4937" s="198">
        <v>44943</v>
      </c>
      <c r="D4937" t="s">
        <v>38575</v>
      </c>
      <c r="E4937">
        <v>7.49</v>
      </c>
    </row>
    <row r="4938" spans="1:5">
      <c r="A4938" s="193" t="s">
        <v>28332</v>
      </c>
      <c r="B4938" t="s">
        <v>8732</v>
      </c>
      <c r="C4938" s="198">
        <v>44942</v>
      </c>
      <c r="D4938" t="s">
        <v>38442</v>
      </c>
      <c r="E4938">
        <v>73.5</v>
      </c>
    </row>
    <row r="4939" spans="1:5">
      <c r="A4939" s="193" t="s">
        <v>28578</v>
      </c>
      <c r="B4939" t="s">
        <v>9192</v>
      </c>
      <c r="C4939" s="198">
        <v>44942</v>
      </c>
      <c r="D4939" t="s">
        <v>38442</v>
      </c>
      <c r="E4939">
        <v>1.76</v>
      </c>
    </row>
    <row r="4940" spans="1:5">
      <c r="A4940" s="193" t="s">
        <v>28327</v>
      </c>
      <c r="B4940" t="s">
        <v>27454</v>
      </c>
      <c r="C4940" s="198">
        <v>44942</v>
      </c>
      <c r="D4940" t="s">
        <v>38442</v>
      </c>
      <c r="E4940">
        <v>6.66</v>
      </c>
    </row>
    <row r="4941" spans="1:5">
      <c r="A4941" s="193" t="s">
        <v>28326</v>
      </c>
      <c r="B4941" t="s">
        <v>9182</v>
      </c>
      <c r="C4941" s="198">
        <v>44942</v>
      </c>
      <c r="D4941" t="s">
        <v>38442</v>
      </c>
      <c r="E4941">
        <v>9.9</v>
      </c>
    </row>
    <row r="4942" spans="1:5">
      <c r="A4942" s="193" t="s">
        <v>28325</v>
      </c>
      <c r="B4942" t="s">
        <v>8730</v>
      </c>
      <c r="C4942" s="198">
        <v>44942</v>
      </c>
      <c r="D4942" t="s">
        <v>38442</v>
      </c>
      <c r="E4942">
        <v>1.3</v>
      </c>
    </row>
    <row r="4943" spans="1:5">
      <c r="A4943" s="193" t="s">
        <v>28329</v>
      </c>
      <c r="B4943" t="s">
        <v>8733</v>
      </c>
      <c r="C4943" s="198">
        <v>44942</v>
      </c>
      <c r="D4943" t="s">
        <v>38442</v>
      </c>
      <c r="E4943">
        <v>45.9</v>
      </c>
    </row>
    <row r="4944" spans="1:5">
      <c r="A4944" s="193" t="s">
        <v>28328</v>
      </c>
      <c r="B4944" t="s">
        <v>8731</v>
      </c>
      <c r="C4944" s="198">
        <v>44942</v>
      </c>
      <c r="D4944" t="s">
        <v>38442</v>
      </c>
      <c r="E4944">
        <v>37</v>
      </c>
    </row>
    <row r="4945" spans="1:5">
      <c r="A4945" s="193" t="s">
        <v>28330</v>
      </c>
      <c r="B4945" t="s">
        <v>9191</v>
      </c>
      <c r="C4945" s="198">
        <v>44942</v>
      </c>
      <c r="D4945" t="s">
        <v>38442</v>
      </c>
      <c r="E4945">
        <v>72.88</v>
      </c>
    </row>
    <row r="4946" spans="1:5">
      <c r="A4946" s="193" t="s">
        <v>27802</v>
      </c>
      <c r="B4946" t="s">
        <v>11058</v>
      </c>
      <c r="C4946" s="198">
        <v>44940</v>
      </c>
      <c r="D4946" t="s">
        <v>38366</v>
      </c>
      <c r="E4946">
        <v>3.88</v>
      </c>
    </row>
    <row r="4947" spans="1:5">
      <c r="A4947" s="193" t="s">
        <v>27798</v>
      </c>
      <c r="B4947" t="s">
        <v>11056</v>
      </c>
      <c r="C4947" s="198">
        <v>44940</v>
      </c>
      <c r="D4947" t="s">
        <v>38366</v>
      </c>
      <c r="E4947">
        <v>16.3</v>
      </c>
    </row>
    <row r="4948" spans="1:5">
      <c r="A4948" s="193" t="s">
        <v>28837</v>
      </c>
      <c r="B4948" t="s">
        <v>11053</v>
      </c>
      <c r="C4948" s="198">
        <v>44940</v>
      </c>
      <c r="D4948" t="s">
        <v>38366</v>
      </c>
      <c r="E4948">
        <v>35.700000000000003</v>
      </c>
    </row>
    <row r="4949" spans="1:5">
      <c r="A4949" s="193" t="s">
        <v>27800</v>
      </c>
      <c r="B4949" t="s">
        <v>11052</v>
      </c>
      <c r="C4949" s="198">
        <v>44940</v>
      </c>
      <c r="D4949" t="s">
        <v>38366</v>
      </c>
      <c r="E4949">
        <v>122.2</v>
      </c>
    </row>
    <row r="4950" spans="1:5">
      <c r="A4950" s="193" t="s">
        <v>28834</v>
      </c>
      <c r="B4950" t="s">
        <v>11057</v>
      </c>
      <c r="C4950" s="198">
        <v>44940</v>
      </c>
      <c r="D4950" t="s">
        <v>38366</v>
      </c>
      <c r="E4950">
        <v>1.1100000000000001</v>
      </c>
    </row>
    <row r="4951" spans="1:5">
      <c r="A4951" s="193" t="s">
        <v>29316</v>
      </c>
      <c r="B4951" t="s">
        <v>11055</v>
      </c>
      <c r="C4951" s="198">
        <v>44940</v>
      </c>
      <c r="D4951" t="s">
        <v>38366</v>
      </c>
      <c r="E4951">
        <v>39.54</v>
      </c>
    </row>
    <row r="4952" spans="1:5">
      <c r="A4952" s="193" t="s">
        <v>27801</v>
      </c>
      <c r="B4952" t="s">
        <v>11054</v>
      </c>
      <c r="C4952" s="198">
        <v>44940</v>
      </c>
      <c r="D4952" t="s">
        <v>38366</v>
      </c>
      <c r="E4952">
        <v>7.36</v>
      </c>
    </row>
    <row r="4953" spans="1:5">
      <c r="A4953" s="193" t="s">
        <v>27810</v>
      </c>
      <c r="B4953" t="s">
        <v>5045</v>
      </c>
      <c r="C4953" s="198">
        <v>44939</v>
      </c>
      <c r="D4953" t="s">
        <v>38368</v>
      </c>
      <c r="E4953">
        <v>17.100000000000001</v>
      </c>
    </row>
    <row r="4954" spans="1:5">
      <c r="A4954" s="193" t="s">
        <v>27810</v>
      </c>
      <c r="B4954" t="s">
        <v>5045</v>
      </c>
      <c r="C4954" s="198">
        <v>44939</v>
      </c>
      <c r="D4954" t="s">
        <v>38368</v>
      </c>
      <c r="E4954">
        <v>6.74</v>
      </c>
    </row>
    <row r="4955" spans="1:5">
      <c r="A4955" s="193" t="s">
        <v>15616</v>
      </c>
      <c r="B4955" t="s">
        <v>5053</v>
      </c>
      <c r="C4955" s="198">
        <v>44939</v>
      </c>
      <c r="D4955" t="s">
        <v>38368</v>
      </c>
      <c r="E4955">
        <v>40.99</v>
      </c>
    </row>
    <row r="4956" spans="1:5">
      <c r="A4956" s="193" t="s">
        <v>27807</v>
      </c>
      <c r="B4956" t="s">
        <v>5056</v>
      </c>
      <c r="C4956" s="198">
        <v>44939</v>
      </c>
      <c r="D4956" t="s">
        <v>38368</v>
      </c>
      <c r="E4956">
        <v>7.61</v>
      </c>
    </row>
    <row r="4957" spans="1:5">
      <c r="A4957" s="193" t="s">
        <v>27811</v>
      </c>
      <c r="B4957" t="s">
        <v>5044</v>
      </c>
      <c r="C4957" s="198">
        <v>44939</v>
      </c>
      <c r="D4957" t="s">
        <v>38368</v>
      </c>
      <c r="E4957">
        <v>4.6100000000000003</v>
      </c>
    </row>
    <row r="4958" spans="1:5">
      <c r="A4958" s="193" t="s">
        <v>27811</v>
      </c>
      <c r="B4958" t="s">
        <v>5044</v>
      </c>
      <c r="C4958" s="198">
        <v>44939</v>
      </c>
      <c r="D4958" t="s">
        <v>38368</v>
      </c>
      <c r="E4958">
        <v>19.22</v>
      </c>
    </row>
    <row r="4959" spans="1:5">
      <c r="A4959" s="193" t="s">
        <v>27809</v>
      </c>
      <c r="B4959" t="s">
        <v>5046</v>
      </c>
      <c r="C4959" s="198">
        <v>44939</v>
      </c>
      <c r="D4959" t="s">
        <v>38368</v>
      </c>
      <c r="E4959">
        <v>31.9</v>
      </c>
    </row>
    <row r="4960" spans="1:5">
      <c r="A4960" s="193" t="s">
        <v>15601</v>
      </c>
      <c r="B4960" t="s">
        <v>5047</v>
      </c>
      <c r="C4960" s="198">
        <v>44939</v>
      </c>
      <c r="D4960" t="s">
        <v>38368</v>
      </c>
      <c r="E4960">
        <v>36.39</v>
      </c>
    </row>
    <row r="4961" spans="1:5">
      <c r="A4961" s="193" t="s">
        <v>27810</v>
      </c>
      <c r="B4961" t="s">
        <v>5045</v>
      </c>
      <c r="C4961" s="198">
        <v>44938</v>
      </c>
      <c r="D4961" t="s">
        <v>38368</v>
      </c>
      <c r="E4961">
        <v>4.7300000000000004</v>
      </c>
    </row>
    <row r="4962" spans="1:5">
      <c r="A4962" s="193" t="s">
        <v>27811</v>
      </c>
      <c r="B4962" t="s">
        <v>5044</v>
      </c>
      <c r="C4962" s="198">
        <v>44938</v>
      </c>
      <c r="D4962" t="s">
        <v>38368</v>
      </c>
      <c r="E4962">
        <v>32</v>
      </c>
    </row>
    <row r="4963" spans="1:5">
      <c r="A4963" s="193" t="s">
        <v>27809</v>
      </c>
      <c r="B4963" t="s">
        <v>5046</v>
      </c>
      <c r="C4963" s="198">
        <v>44938</v>
      </c>
      <c r="D4963" t="s">
        <v>38368</v>
      </c>
      <c r="E4963">
        <v>12.5</v>
      </c>
    </row>
    <row r="4964" spans="1:5">
      <c r="A4964" s="193" t="s">
        <v>28050</v>
      </c>
      <c r="B4964" t="s">
        <v>9022</v>
      </c>
      <c r="C4964" s="198">
        <v>44934</v>
      </c>
      <c r="D4964" t="s">
        <v>38407</v>
      </c>
      <c r="E4964">
        <v>21.76</v>
      </c>
    </row>
    <row r="4965" spans="1:5">
      <c r="A4965" s="193" t="s">
        <v>28132</v>
      </c>
      <c r="B4965" t="s">
        <v>8994</v>
      </c>
      <c r="C4965" s="198">
        <v>44934</v>
      </c>
      <c r="D4965" t="s">
        <v>38407</v>
      </c>
      <c r="E4965">
        <v>3.42</v>
      </c>
    </row>
    <row r="4966" spans="1:5">
      <c r="A4966" s="193" t="s">
        <v>28130</v>
      </c>
      <c r="B4966" t="s">
        <v>6723</v>
      </c>
      <c r="C4966" s="198">
        <v>44934</v>
      </c>
      <c r="D4966" t="s">
        <v>38407</v>
      </c>
      <c r="E4966">
        <v>1.94</v>
      </c>
    </row>
    <row r="4967" spans="1:5">
      <c r="A4967" s="193" t="s">
        <v>28115</v>
      </c>
      <c r="B4967" t="s">
        <v>7290</v>
      </c>
      <c r="C4967" s="198">
        <v>44934</v>
      </c>
      <c r="D4967" t="s">
        <v>38375</v>
      </c>
      <c r="E4967">
        <v>5.71</v>
      </c>
    </row>
    <row r="4968" spans="1:5">
      <c r="A4968" s="193" t="s">
        <v>28056</v>
      </c>
      <c r="B4968" t="s">
        <v>8000</v>
      </c>
      <c r="C4968" s="198">
        <v>44934</v>
      </c>
      <c r="D4968" t="s">
        <v>38407</v>
      </c>
      <c r="E4968">
        <v>23.11</v>
      </c>
    </row>
    <row r="4969" spans="1:5">
      <c r="A4969" s="193" t="s">
        <v>27828</v>
      </c>
      <c r="B4969" t="s">
        <v>7155</v>
      </c>
      <c r="C4969" s="198">
        <v>44934</v>
      </c>
      <c r="D4969" t="s">
        <v>38375</v>
      </c>
      <c r="E4969">
        <v>0.71</v>
      </c>
    </row>
    <row r="4970" spans="1:5">
      <c r="A4970" s="193" t="s">
        <v>28904</v>
      </c>
      <c r="B4970" t="s">
        <v>11249</v>
      </c>
      <c r="C4970" s="198">
        <v>44932</v>
      </c>
      <c r="D4970" t="s">
        <v>38517</v>
      </c>
      <c r="E4970">
        <v>38</v>
      </c>
    </row>
    <row r="4971" spans="1:5">
      <c r="A4971" s="193" t="s">
        <v>28904</v>
      </c>
      <c r="B4971" t="s">
        <v>11249</v>
      </c>
      <c r="C4971" s="198">
        <v>44932</v>
      </c>
      <c r="D4971" t="s">
        <v>38517</v>
      </c>
      <c r="E4971">
        <v>31.21</v>
      </c>
    </row>
    <row r="4972" spans="1:5">
      <c r="A4972" s="193" t="s">
        <v>27811</v>
      </c>
      <c r="B4972" t="s">
        <v>5044</v>
      </c>
      <c r="C4972" s="198">
        <v>44932</v>
      </c>
      <c r="D4972" t="s">
        <v>38368</v>
      </c>
      <c r="E4972">
        <v>3.76</v>
      </c>
    </row>
    <row r="4973" spans="1:5">
      <c r="A4973" s="193" t="s">
        <v>27882</v>
      </c>
      <c r="B4973" t="s">
        <v>5041</v>
      </c>
      <c r="C4973" s="198">
        <v>44932</v>
      </c>
      <c r="D4973" t="s">
        <v>38368</v>
      </c>
      <c r="E4973">
        <v>10.5</v>
      </c>
    </row>
    <row r="4974" spans="1:5">
      <c r="A4974" s="193" t="s">
        <v>27810</v>
      </c>
      <c r="B4974" t="s">
        <v>5045</v>
      </c>
      <c r="C4974" s="198">
        <v>44932</v>
      </c>
      <c r="D4974" t="s">
        <v>38368</v>
      </c>
      <c r="E4974">
        <v>9.0299999999999994</v>
      </c>
    </row>
    <row r="4975" spans="1:5">
      <c r="A4975" s="193" t="s">
        <v>27809</v>
      </c>
      <c r="B4975" t="s">
        <v>5046</v>
      </c>
      <c r="C4975" s="198">
        <v>44932</v>
      </c>
      <c r="D4975" t="s">
        <v>38368</v>
      </c>
      <c r="E4975">
        <v>0.95</v>
      </c>
    </row>
    <row r="4976" spans="1:5">
      <c r="A4976" s="193" t="s">
        <v>27810</v>
      </c>
      <c r="B4976" t="s">
        <v>5045</v>
      </c>
      <c r="C4976" s="198">
        <v>44932</v>
      </c>
      <c r="D4976" t="s">
        <v>38368</v>
      </c>
      <c r="E4976">
        <v>12.95</v>
      </c>
    </row>
    <row r="4977" spans="1:5">
      <c r="A4977" s="193" t="s">
        <v>28860</v>
      </c>
      <c r="B4977" t="s">
        <v>27488</v>
      </c>
      <c r="C4977" s="198">
        <v>44932</v>
      </c>
      <c r="D4977" t="s">
        <v>38368</v>
      </c>
      <c r="E4977">
        <v>212.3</v>
      </c>
    </row>
    <row r="4978" spans="1:5">
      <c r="A4978" s="193" t="s">
        <v>28747</v>
      </c>
      <c r="B4978" t="s">
        <v>4981</v>
      </c>
      <c r="C4978" s="198">
        <v>44932</v>
      </c>
      <c r="D4978" t="s">
        <v>38368</v>
      </c>
      <c r="E4978">
        <v>32.9</v>
      </c>
    </row>
    <row r="4979" spans="1:5">
      <c r="A4979" s="193" t="s">
        <v>27811</v>
      </c>
      <c r="B4979" t="s">
        <v>5044</v>
      </c>
      <c r="C4979" s="198">
        <v>44932</v>
      </c>
      <c r="D4979" t="s">
        <v>38368</v>
      </c>
      <c r="E4979">
        <v>14.16</v>
      </c>
    </row>
    <row r="4980" spans="1:5">
      <c r="A4980" s="193" t="s">
        <v>27810</v>
      </c>
      <c r="B4980" t="s">
        <v>5045</v>
      </c>
      <c r="C4980" s="198">
        <v>44932</v>
      </c>
      <c r="D4980" t="s">
        <v>38368</v>
      </c>
      <c r="E4980">
        <v>0.95</v>
      </c>
    </row>
    <row r="4981" spans="1:5">
      <c r="A4981" s="193" t="s">
        <v>27804</v>
      </c>
      <c r="B4981" t="s">
        <v>5036</v>
      </c>
      <c r="C4981" s="198">
        <v>44932</v>
      </c>
      <c r="D4981" t="s">
        <v>38368</v>
      </c>
      <c r="E4981">
        <v>116.4</v>
      </c>
    </row>
    <row r="4982" spans="1:5">
      <c r="A4982" s="193" t="s">
        <v>27809</v>
      </c>
      <c r="B4982" t="s">
        <v>5046</v>
      </c>
      <c r="C4982" s="198">
        <v>44932</v>
      </c>
      <c r="D4982" t="s">
        <v>38368</v>
      </c>
      <c r="E4982">
        <v>36.5</v>
      </c>
    </row>
    <row r="4983" spans="1:5">
      <c r="A4983" s="193" t="s">
        <v>27809</v>
      </c>
      <c r="B4983" t="s">
        <v>5046</v>
      </c>
      <c r="C4983" s="198">
        <v>44932</v>
      </c>
      <c r="D4983" t="s">
        <v>38368</v>
      </c>
      <c r="E4983">
        <v>86.07</v>
      </c>
    </row>
    <row r="4984" spans="1:5">
      <c r="A4984" s="193" t="s">
        <v>15616</v>
      </c>
      <c r="B4984" t="s">
        <v>5053</v>
      </c>
      <c r="C4984" s="198">
        <v>44932</v>
      </c>
      <c r="D4984" t="s">
        <v>38368</v>
      </c>
      <c r="E4984">
        <v>42</v>
      </c>
    </row>
    <row r="4985" spans="1:5">
      <c r="A4985" s="193" t="s">
        <v>28374</v>
      </c>
      <c r="B4985" t="s">
        <v>27457</v>
      </c>
      <c r="C4985" s="198">
        <v>44929</v>
      </c>
      <c r="D4985" t="s">
        <v>38385</v>
      </c>
      <c r="E4985">
        <v>0.83</v>
      </c>
    </row>
    <row r="4986" spans="1:5">
      <c r="A4986" s="193" t="s">
        <v>28489</v>
      </c>
      <c r="B4986" t="s">
        <v>10749</v>
      </c>
      <c r="C4986" s="198">
        <v>44929</v>
      </c>
      <c r="D4986" t="s">
        <v>38373</v>
      </c>
      <c r="E4986">
        <v>5.95</v>
      </c>
    </row>
    <row r="4987" spans="1:5">
      <c r="A4987" s="193" t="s">
        <v>27822</v>
      </c>
      <c r="B4987" t="s">
        <v>27428</v>
      </c>
      <c r="C4987" s="198">
        <v>44929</v>
      </c>
      <c r="D4987" t="s">
        <v>38373</v>
      </c>
      <c r="E4987">
        <v>9.02</v>
      </c>
    </row>
    <row r="4988" spans="1:5">
      <c r="A4988" s="193" t="s">
        <v>28084</v>
      </c>
      <c r="B4988" t="s">
        <v>8891</v>
      </c>
      <c r="C4988" s="198">
        <v>44929</v>
      </c>
      <c r="D4988" t="s">
        <v>38373</v>
      </c>
      <c r="E4988">
        <v>9.5</v>
      </c>
    </row>
    <row r="4989" spans="1:5">
      <c r="A4989" s="193" t="s">
        <v>27799</v>
      </c>
      <c r="B4989" t="s">
        <v>9811</v>
      </c>
      <c r="C4989" s="198">
        <v>44929</v>
      </c>
      <c r="D4989" t="s">
        <v>38373</v>
      </c>
      <c r="E4989">
        <v>7.35</v>
      </c>
    </row>
    <row r="4990" spans="1:5">
      <c r="A4990" s="193" t="s">
        <v>29212</v>
      </c>
      <c r="B4990" t="s">
        <v>8224</v>
      </c>
      <c r="C4990" s="198">
        <v>44929</v>
      </c>
      <c r="D4990" t="s">
        <v>38385</v>
      </c>
      <c r="E4990">
        <v>28.9</v>
      </c>
    </row>
    <row r="4991" spans="1:5">
      <c r="A4991" s="193" t="s">
        <v>28188</v>
      </c>
      <c r="B4991" t="s">
        <v>7481</v>
      </c>
      <c r="C4991" s="198">
        <v>44929</v>
      </c>
      <c r="D4991" t="s">
        <v>38385</v>
      </c>
      <c r="E4991">
        <v>10.82</v>
      </c>
    </row>
    <row r="4992" spans="1:5">
      <c r="A4992" s="193" t="s">
        <v>28186</v>
      </c>
      <c r="B4992" t="s">
        <v>6408</v>
      </c>
      <c r="C4992" s="198">
        <v>44929</v>
      </c>
      <c r="D4992" t="s">
        <v>38385</v>
      </c>
      <c r="E4992">
        <v>4.91</v>
      </c>
    </row>
    <row r="4993" spans="1:5">
      <c r="A4993" s="193" t="s">
        <v>27427</v>
      </c>
      <c r="B4993" t="s">
        <v>4897</v>
      </c>
      <c r="C4993" s="198">
        <v>44929</v>
      </c>
      <c r="D4993" t="s">
        <v>38385</v>
      </c>
      <c r="E4993">
        <v>8.6</v>
      </c>
    </row>
    <row r="4994" spans="1:5">
      <c r="A4994" s="193" t="s">
        <v>29495</v>
      </c>
      <c r="B4994" t="s">
        <v>6531</v>
      </c>
      <c r="C4994" s="198">
        <v>44929</v>
      </c>
      <c r="D4994" t="s">
        <v>38373</v>
      </c>
      <c r="E4994">
        <v>23.2</v>
      </c>
    </row>
    <row r="4995" spans="1:5">
      <c r="A4995" s="193" t="s">
        <v>28482</v>
      </c>
      <c r="B4995" t="s">
        <v>6525</v>
      </c>
      <c r="C4995" s="198">
        <v>44929</v>
      </c>
      <c r="D4995" t="s">
        <v>38373</v>
      </c>
      <c r="E4995">
        <v>17.579999999999998</v>
      </c>
    </row>
    <row r="4996" spans="1:5">
      <c r="A4996" s="193" t="s">
        <v>28367</v>
      </c>
      <c r="B4996" t="s">
        <v>8074</v>
      </c>
      <c r="C4996" s="198">
        <v>44929</v>
      </c>
      <c r="D4996" t="s">
        <v>38385</v>
      </c>
      <c r="E4996">
        <v>10.16</v>
      </c>
    </row>
    <row r="4997" spans="1:5">
      <c r="A4997" s="193" t="s">
        <v>29496</v>
      </c>
      <c r="B4997" t="s">
        <v>6541</v>
      </c>
      <c r="C4997" s="198">
        <v>44929</v>
      </c>
      <c r="D4997" t="s">
        <v>38373</v>
      </c>
      <c r="E4997">
        <v>7.04</v>
      </c>
    </row>
    <row r="4998" spans="1:5">
      <c r="A4998" s="193" t="s">
        <v>28082</v>
      </c>
      <c r="B4998" t="s">
        <v>7475</v>
      </c>
      <c r="C4998" s="198">
        <v>44929</v>
      </c>
      <c r="D4998" t="s">
        <v>38373</v>
      </c>
      <c r="E4998">
        <v>0</v>
      </c>
    </row>
    <row r="4999" spans="1:5">
      <c r="A4999" s="193" t="s">
        <v>29217</v>
      </c>
      <c r="B4999" t="s">
        <v>5673</v>
      </c>
      <c r="C4999" s="198">
        <v>44929</v>
      </c>
      <c r="D4999" t="s">
        <v>38385</v>
      </c>
      <c r="E4999">
        <v>7.72</v>
      </c>
    </row>
    <row r="5000" spans="1:5">
      <c r="A5000" s="193" t="s">
        <v>28186</v>
      </c>
      <c r="B5000" t="s">
        <v>6408</v>
      </c>
      <c r="C5000" s="198">
        <v>44929</v>
      </c>
      <c r="D5000" t="s">
        <v>38385</v>
      </c>
      <c r="E5000">
        <v>6.37</v>
      </c>
    </row>
    <row r="5001" spans="1:5">
      <c r="A5001" s="193" t="s">
        <v>28189</v>
      </c>
      <c r="B5001" t="s">
        <v>8003</v>
      </c>
      <c r="C5001" s="198">
        <v>44929</v>
      </c>
      <c r="D5001" t="s">
        <v>38385</v>
      </c>
      <c r="E5001">
        <v>9.6999999999999993</v>
      </c>
    </row>
    <row r="5002" spans="1:5">
      <c r="A5002" s="193" t="s">
        <v>28488</v>
      </c>
      <c r="B5002" t="s">
        <v>7835</v>
      </c>
      <c r="C5002" s="198">
        <v>44929</v>
      </c>
      <c r="D5002" t="s">
        <v>38373</v>
      </c>
      <c r="E5002">
        <v>14.53</v>
      </c>
    </row>
    <row r="5003" spans="1:5">
      <c r="A5003" s="193" t="s">
        <v>28832</v>
      </c>
      <c r="B5003" t="s">
        <v>7838</v>
      </c>
      <c r="C5003" s="198">
        <v>44929</v>
      </c>
      <c r="D5003" t="s">
        <v>38373</v>
      </c>
      <c r="E5003">
        <v>5.63</v>
      </c>
    </row>
    <row r="5004" spans="1:5">
      <c r="A5004" s="193" t="s">
        <v>28370</v>
      </c>
      <c r="B5004" t="s">
        <v>6357</v>
      </c>
      <c r="C5004" s="198">
        <v>44929</v>
      </c>
      <c r="D5004" t="s">
        <v>38385</v>
      </c>
      <c r="E5004">
        <v>0.11</v>
      </c>
    </row>
    <row r="5005" spans="1:5">
      <c r="A5005" s="193" t="s">
        <v>12800</v>
      </c>
      <c r="B5005" t="s">
        <v>4951</v>
      </c>
      <c r="C5005" s="198">
        <v>44929</v>
      </c>
      <c r="D5005" t="s">
        <v>38385</v>
      </c>
      <c r="E5005">
        <v>26.25</v>
      </c>
    </row>
    <row r="5006" spans="1:5">
      <c r="A5006" s="193" t="s">
        <v>11518</v>
      </c>
      <c r="B5006" t="s">
        <v>8014</v>
      </c>
      <c r="C5006" s="198">
        <v>44929</v>
      </c>
      <c r="D5006" t="s">
        <v>38385</v>
      </c>
      <c r="E5006">
        <v>0.79</v>
      </c>
    </row>
    <row r="5007" spans="1:5">
      <c r="A5007" s="193" t="s">
        <v>28187</v>
      </c>
      <c r="B5007" t="s">
        <v>5085</v>
      </c>
      <c r="C5007" s="198">
        <v>44929</v>
      </c>
      <c r="D5007" t="s">
        <v>38385</v>
      </c>
      <c r="E5007">
        <v>13.9</v>
      </c>
    </row>
    <row r="5008" spans="1:5">
      <c r="A5008" s="193" t="s">
        <v>28864</v>
      </c>
      <c r="B5008" t="s">
        <v>5423</v>
      </c>
      <c r="C5008" s="198">
        <v>44925</v>
      </c>
      <c r="D5008" t="s">
        <v>38426</v>
      </c>
      <c r="E5008">
        <v>7.11</v>
      </c>
    </row>
    <row r="5009" spans="1:5">
      <c r="A5009" s="193" t="s">
        <v>28129</v>
      </c>
      <c r="B5009" t="s">
        <v>5424</v>
      </c>
      <c r="C5009" s="198">
        <v>44925</v>
      </c>
      <c r="D5009" t="s">
        <v>38426</v>
      </c>
      <c r="E5009">
        <v>18.600000000000001</v>
      </c>
    </row>
    <row r="5010" spans="1:5">
      <c r="A5010" s="193" t="s">
        <v>28776</v>
      </c>
      <c r="B5010" t="s">
        <v>5009</v>
      </c>
      <c r="C5010" s="198">
        <v>44924</v>
      </c>
      <c r="D5010" t="s">
        <v>38359</v>
      </c>
      <c r="E5010">
        <v>1.67</v>
      </c>
    </row>
    <row r="5011" spans="1:5">
      <c r="A5011" s="193" t="s">
        <v>28129</v>
      </c>
      <c r="B5011" t="s">
        <v>5424</v>
      </c>
      <c r="C5011" s="198">
        <v>44924</v>
      </c>
      <c r="D5011" t="s">
        <v>38359</v>
      </c>
      <c r="E5011">
        <v>23.49</v>
      </c>
    </row>
    <row r="5012" spans="1:5">
      <c r="A5012" s="193" t="s">
        <v>28750</v>
      </c>
      <c r="B5012" t="s">
        <v>5820</v>
      </c>
      <c r="C5012" s="198">
        <v>44924</v>
      </c>
      <c r="D5012" t="s">
        <v>38359</v>
      </c>
      <c r="E5012">
        <v>21.58</v>
      </c>
    </row>
    <row r="5013" spans="1:5">
      <c r="A5013" s="193" t="s">
        <v>26652</v>
      </c>
      <c r="B5013" t="s">
        <v>5006</v>
      </c>
      <c r="C5013" s="198">
        <v>44924</v>
      </c>
      <c r="D5013" t="s">
        <v>38359</v>
      </c>
      <c r="E5013">
        <v>40.9</v>
      </c>
    </row>
    <row r="5014" spans="1:5">
      <c r="A5014" s="193" t="s">
        <v>28785</v>
      </c>
      <c r="B5014" t="s">
        <v>8659</v>
      </c>
      <c r="C5014" s="198">
        <v>44923</v>
      </c>
      <c r="D5014" t="s">
        <v>38500</v>
      </c>
      <c r="E5014">
        <v>25.48</v>
      </c>
    </row>
    <row r="5015" spans="1:5">
      <c r="A5015" s="193" t="s">
        <v>29129</v>
      </c>
      <c r="B5015" t="s">
        <v>6575</v>
      </c>
      <c r="C5015" s="198">
        <v>44923</v>
      </c>
      <c r="D5015" t="s">
        <v>38377</v>
      </c>
      <c r="E5015">
        <v>8.2100000000000009</v>
      </c>
    </row>
    <row r="5016" spans="1:5">
      <c r="A5016" s="193" t="s">
        <v>29303</v>
      </c>
      <c r="B5016" t="s">
        <v>6601</v>
      </c>
      <c r="C5016" s="198">
        <v>44923</v>
      </c>
      <c r="D5016" t="s">
        <v>38377</v>
      </c>
      <c r="E5016">
        <v>359</v>
      </c>
    </row>
    <row r="5017" spans="1:5">
      <c r="A5017" s="193" t="s">
        <v>28012</v>
      </c>
      <c r="B5017" t="s">
        <v>5089</v>
      </c>
      <c r="C5017" s="198">
        <v>44923</v>
      </c>
      <c r="D5017" t="s">
        <v>38377</v>
      </c>
      <c r="E5017">
        <v>10.7</v>
      </c>
    </row>
    <row r="5018" spans="1:5">
      <c r="A5018" s="193" t="s">
        <v>28412</v>
      </c>
      <c r="B5018" t="s">
        <v>5371</v>
      </c>
      <c r="C5018" s="198">
        <v>44923</v>
      </c>
      <c r="D5018" t="s">
        <v>38377</v>
      </c>
      <c r="E5018">
        <v>3.56</v>
      </c>
    </row>
    <row r="5019" spans="1:5">
      <c r="A5019" s="193" t="s">
        <v>28083</v>
      </c>
      <c r="B5019" t="s">
        <v>5918</v>
      </c>
      <c r="C5019" s="198">
        <v>44923</v>
      </c>
      <c r="D5019" t="s">
        <v>38399</v>
      </c>
      <c r="E5019">
        <v>35.159999999999997</v>
      </c>
    </row>
    <row r="5020" spans="1:5">
      <c r="A5020" s="193" t="s">
        <v>28632</v>
      </c>
      <c r="B5020" t="s">
        <v>5929</v>
      </c>
      <c r="C5020" s="198">
        <v>44923</v>
      </c>
      <c r="D5020" t="s">
        <v>38399</v>
      </c>
      <c r="E5020">
        <v>40.9</v>
      </c>
    </row>
    <row r="5021" spans="1:5">
      <c r="A5021" s="193" t="s">
        <v>28782</v>
      </c>
      <c r="B5021" t="s">
        <v>8658</v>
      </c>
      <c r="C5021" s="198">
        <v>44923</v>
      </c>
      <c r="D5021" t="s">
        <v>38500</v>
      </c>
      <c r="E5021">
        <v>0.45</v>
      </c>
    </row>
    <row r="5022" spans="1:5">
      <c r="A5022" s="193" t="s">
        <v>27929</v>
      </c>
      <c r="B5022" t="s">
        <v>5487</v>
      </c>
      <c r="C5022" s="198">
        <v>44923</v>
      </c>
      <c r="D5022" t="s">
        <v>38377</v>
      </c>
      <c r="E5022">
        <v>0.43</v>
      </c>
    </row>
    <row r="5023" spans="1:5">
      <c r="A5023" s="193" t="s">
        <v>28778</v>
      </c>
      <c r="B5023" t="s">
        <v>8657</v>
      </c>
      <c r="C5023" s="198">
        <v>44923</v>
      </c>
      <c r="D5023" t="s">
        <v>38500</v>
      </c>
      <c r="E5023">
        <v>0.35</v>
      </c>
    </row>
    <row r="5024" spans="1:5">
      <c r="A5024" s="193" t="s">
        <v>28315</v>
      </c>
      <c r="B5024" t="s">
        <v>5840</v>
      </c>
      <c r="C5024" s="198">
        <v>44923</v>
      </c>
      <c r="D5024" t="s">
        <v>38377</v>
      </c>
      <c r="E5024">
        <v>21.63</v>
      </c>
    </row>
    <row r="5025" spans="1:5">
      <c r="A5025" s="193" t="s">
        <v>12499</v>
      </c>
      <c r="B5025" t="s">
        <v>5646</v>
      </c>
      <c r="C5025" s="198">
        <v>44923</v>
      </c>
      <c r="D5025" t="s">
        <v>38377</v>
      </c>
      <c r="E5025">
        <v>7</v>
      </c>
    </row>
    <row r="5026" spans="1:5">
      <c r="A5026" s="193" t="s">
        <v>28677</v>
      </c>
      <c r="B5026" t="s">
        <v>6431</v>
      </c>
      <c r="C5026" s="198">
        <v>44923</v>
      </c>
      <c r="D5026" t="s">
        <v>38377</v>
      </c>
      <c r="E5026">
        <v>0.44</v>
      </c>
    </row>
    <row r="5027" spans="1:5">
      <c r="A5027" s="193" t="s">
        <v>28793</v>
      </c>
      <c r="B5027" t="s">
        <v>9942</v>
      </c>
      <c r="C5027" s="198">
        <v>44923</v>
      </c>
      <c r="D5027" t="s">
        <v>38500</v>
      </c>
      <c r="E5027">
        <v>1.26</v>
      </c>
    </row>
    <row r="5028" spans="1:5">
      <c r="A5028" s="193" t="s">
        <v>27803</v>
      </c>
      <c r="B5028" t="s">
        <v>27542</v>
      </c>
      <c r="C5028" s="198">
        <v>44923</v>
      </c>
      <c r="D5028" t="s">
        <v>38377</v>
      </c>
      <c r="E5028">
        <v>5.78</v>
      </c>
    </row>
    <row r="5029" spans="1:5">
      <c r="A5029" s="193" t="s">
        <v>28781</v>
      </c>
      <c r="B5029" t="s">
        <v>10736</v>
      </c>
      <c r="C5029" s="198">
        <v>44923</v>
      </c>
      <c r="D5029" t="s">
        <v>38500</v>
      </c>
      <c r="E5029">
        <v>41.47</v>
      </c>
    </row>
    <row r="5030" spans="1:5">
      <c r="A5030" s="193" t="s">
        <v>28788</v>
      </c>
      <c r="B5030" t="s">
        <v>9943</v>
      </c>
      <c r="C5030" s="198">
        <v>44923</v>
      </c>
      <c r="D5030" t="s">
        <v>38500</v>
      </c>
      <c r="E5030">
        <v>35.340000000000003</v>
      </c>
    </row>
    <row r="5031" spans="1:5">
      <c r="A5031" s="193" t="s">
        <v>27835</v>
      </c>
      <c r="B5031" t="s">
        <v>5392</v>
      </c>
      <c r="C5031" s="198">
        <v>44922</v>
      </c>
      <c r="D5031" t="s">
        <v>38376</v>
      </c>
      <c r="E5031">
        <v>14.81</v>
      </c>
    </row>
    <row r="5032" spans="1:5">
      <c r="A5032" s="193" t="s">
        <v>28011</v>
      </c>
      <c r="B5032" t="s">
        <v>8755</v>
      </c>
      <c r="C5032" s="198">
        <v>44918</v>
      </c>
      <c r="D5032" t="s">
        <v>38361</v>
      </c>
      <c r="E5032">
        <v>9.3000000000000007</v>
      </c>
    </row>
    <row r="5033" spans="1:5">
      <c r="A5033" s="193" t="s">
        <v>27998</v>
      </c>
      <c r="B5033" t="s">
        <v>9012</v>
      </c>
      <c r="C5033" s="198">
        <v>44918</v>
      </c>
      <c r="D5033" t="s">
        <v>38361</v>
      </c>
      <c r="E5033">
        <v>10.67</v>
      </c>
    </row>
    <row r="5034" spans="1:5">
      <c r="A5034" s="193" t="s">
        <v>27775</v>
      </c>
      <c r="B5034" t="s">
        <v>10865</v>
      </c>
      <c r="C5034" s="198">
        <v>44918</v>
      </c>
      <c r="D5034" t="s">
        <v>38361</v>
      </c>
      <c r="E5034">
        <v>39.950000000000003</v>
      </c>
    </row>
    <row r="5035" spans="1:5">
      <c r="A5035" s="193" t="s">
        <v>27779</v>
      </c>
      <c r="B5035" t="s">
        <v>10751</v>
      </c>
      <c r="C5035" s="198">
        <v>44918</v>
      </c>
      <c r="D5035" t="s">
        <v>38361</v>
      </c>
      <c r="E5035">
        <v>4.43</v>
      </c>
    </row>
    <row r="5036" spans="1:5">
      <c r="A5036" s="193" t="s">
        <v>29497</v>
      </c>
      <c r="B5036" t="s">
        <v>6098</v>
      </c>
      <c r="C5036" s="198">
        <v>44916</v>
      </c>
      <c r="D5036" t="s">
        <v>38576</v>
      </c>
      <c r="E5036">
        <v>3.69</v>
      </c>
    </row>
    <row r="5037" spans="1:5">
      <c r="A5037" s="193" t="s">
        <v>28534</v>
      </c>
      <c r="B5037" t="s">
        <v>6212</v>
      </c>
      <c r="C5037" s="198">
        <v>44916</v>
      </c>
      <c r="D5037" t="s">
        <v>38400</v>
      </c>
      <c r="E5037">
        <v>17.940000000000001</v>
      </c>
    </row>
    <row r="5038" spans="1:5">
      <c r="A5038" s="193" t="s">
        <v>28414</v>
      </c>
      <c r="B5038" t="s">
        <v>5771</v>
      </c>
      <c r="C5038" s="198">
        <v>44916</v>
      </c>
      <c r="D5038" t="s">
        <v>38388</v>
      </c>
      <c r="E5038">
        <v>55.03</v>
      </c>
    </row>
    <row r="5039" spans="1:5">
      <c r="A5039" s="193" t="s">
        <v>28678</v>
      </c>
      <c r="B5039" t="s">
        <v>7242</v>
      </c>
      <c r="C5039" s="198">
        <v>44916</v>
      </c>
      <c r="D5039" t="s">
        <v>38388</v>
      </c>
      <c r="E5039">
        <v>6.17</v>
      </c>
    </row>
    <row r="5040" spans="1:5">
      <c r="A5040" s="193" t="s">
        <v>28673</v>
      </c>
      <c r="B5040" t="s">
        <v>5824</v>
      </c>
      <c r="C5040" s="198">
        <v>44916</v>
      </c>
      <c r="D5040" t="s">
        <v>38576</v>
      </c>
      <c r="E5040">
        <v>14.84</v>
      </c>
    </row>
    <row r="5041" spans="1:5">
      <c r="A5041" s="193" t="s">
        <v>29328</v>
      </c>
      <c r="B5041" t="s">
        <v>5422</v>
      </c>
      <c r="C5041" s="198">
        <v>44916</v>
      </c>
      <c r="D5041" t="s">
        <v>38576</v>
      </c>
      <c r="E5041">
        <v>8.31</v>
      </c>
    </row>
    <row r="5042" spans="1:5">
      <c r="A5042" s="193" t="s">
        <v>22416</v>
      </c>
      <c r="B5042" t="s">
        <v>5429</v>
      </c>
      <c r="C5042" s="198">
        <v>44916</v>
      </c>
      <c r="D5042" t="s">
        <v>38576</v>
      </c>
      <c r="E5042">
        <v>73.900000000000006</v>
      </c>
    </row>
    <row r="5043" spans="1:5">
      <c r="A5043" s="193" t="s">
        <v>29328</v>
      </c>
      <c r="B5043" t="s">
        <v>5422</v>
      </c>
      <c r="C5043" s="198">
        <v>44916</v>
      </c>
      <c r="D5043" t="s">
        <v>38576</v>
      </c>
      <c r="E5043">
        <v>7.41</v>
      </c>
    </row>
    <row r="5044" spans="1:5">
      <c r="A5044" s="193" t="s">
        <v>29498</v>
      </c>
      <c r="B5044" t="s">
        <v>5438</v>
      </c>
      <c r="C5044" s="198">
        <v>44916</v>
      </c>
      <c r="D5044" t="s">
        <v>38576</v>
      </c>
      <c r="E5044">
        <v>8.7200000000000006</v>
      </c>
    </row>
    <row r="5045" spans="1:5">
      <c r="A5045" s="193" t="s">
        <v>28018</v>
      </c>
      <c r="B5045" t="s">
        <v>6310</v>
      </c>
      <c r="C5045" s="198">
        <v>44916</v>
      </c>
      <c r="D5045" t="s">
        <v>38400</v>
      </c>
      <c r="E5045">
        <v>45.9</v>
      </c>
    </row>
    <row r="5046" spans="1:5">
      <c r="A5046" s="193" t="s">
        <v>27803</v>
      </c>
      <c r="B5046" t="s">
        <v>27542</v>
      </c>
      <c r="C5046" s="198">
        <v>44916</v>
      </c>
      <c r="D5046" t="s">
        <v>38388</v>
      </c>
      <c r="E5046">
        <v>9.31</v>
      </c>
    </row>
    <row r="5047" spans="1:5">
      <c r="A5047" s="193" t="s">
        <v>29330</v>
      </c>
      <c r="B5047" t="s">
        <v>9912</v>
      </c>
      <c r="C5047" s="198">
        <v>44916</v>
      </c>
      <c r="D5047" t="s">
        <v>38576</v>
      </c>
      <c r="E5047">
        <v>9.27</v>
      </c>
    </row>
    <row r="5048" spans="1:5">
      <c r="A5048" s="193" t="s">
        <v>29328</v>
      </c>
      <c r="B5048" t="s">
        <v>5422</v>
      </c>
      <c r="C5048" s="198">
        <v>44915</v>
      </c>
      <c r="D5048" t="s">
        <v>38359</v>
      </c>
      <c r="E5048">
        <v>10.67</v>
      </c>
    </row>
    <row r="5049" spans="1:5">
      <c r="A5049" s="193" t="s">
        <v>28193</v>
      </c>
      <c r="B5049" t="s">
        <v>6060</v>
      </c>
      <c r="C5049" s="198">
        <v>44915</v>
      </c>
      <c r="D5049" t="s">
        <v>38359</v>
      </c>
      <c r="E5049">
        <v>17.98</v>
      </c>
    </row>
    <row r="5050" spans="1:5">
      <c r="A5050" s="193" t="s">
        <v>28864</v>
      </c>
      <c r="B5050" t="s">
        <v>5423</v>
      </c>
      <c r="C5050" s="198">
        <v>44915</v>
      </c>
      <c r="D5050" t="s">
        <v>38359</v>
      </c>
      <c r="E5050">
        <v>35.520000000000003</v>
      </c>
    </row>
    <row r="5051" spans="1:5">
      <c r="A5051" s="193" t="s">
        <v>28285</v>
      </c>
      <c r="B5051" t="s">
        <v>6199</v>
      </c>
      <c r="C5051" s="198">
        <v>44915</v>
      </c>
      <c r="D5051" t="s">
        <v>38359</v>
      </c>
      <c r="E5051">
        <v>22.15</v>
      </c>
    </row>
    <row r="5052" spans="1:5">
      <c r="A5052" s="193" t="s">
        <v>28361</v>
      </c>
      <c r="B5052" t="s">
        <v>7998</v>
      </c>
      <c r="C5052" s="198">
        <v>44915</v>
      </c>
      <c r="D5052" t="s">
        <v>38419</v>
      </c>
      <c r="E5052">
        <v>2.09</v>
      </c>
    </row>
    <row r="5053" spans="1:5">
      <c r="A5053" s="193" t="s">
        <v>28129</v>
      </c>
      <c r="B5053" t="s">
        <v>5424</v>
      </c>
      <c r="C5053" s="198">
        <v>44915</v>
      </c>
      <c r="D5053" t="s">
        <v>38359</v>
      </c>
      <c r="E5053">
        <v>45.99</v>
      </c>
    </row>
    <row r="5054" spans="1:5">
      <c r="A5054" s="193" t="s">
        <v>27790</v>
      </c>
      <c r="B5054" t="s">
        <v>5032</v>
      </c>
      <c r="C5054" s="198">
        <v>44915</v>
      </c>
      <c r="D5054" t="s">
        <v>38359</v>
      </c>
      <c r="E5054">
        <v>3.56</v>
      </c>
    </row>
    <row r="5055" spans="1:5">
      <c r="A5055" s="193" t="s">
        <v>28129</v>
      </c>
      <c r="B5055" t="s">
        <v>5424</v>
      </c>
      <c r="C5055" s="198">
        <v>44915</v>
      </c>
      <c r="D5055" t="s">
        <v>38359</v>
      </c>
      <c r="E5055">
        <v>7.8</v>
      </c>
    </row>
    <row r="5056" spans="1:5">
      <c r="A5056" s="193" t="s">
        <v>28864</v>
      </c>
      <c r="B5056" t="s">
        <v>5423</v>
      </c>
      <c r="C5056" s="198">
        <v>44915</v>
      </c>
      <c r="D5056" t="s">
        <v>38359</v>
      </c>
      <c r="E5056">
        <v>8.69</v>
      </c>
    </row>
    <row r="5057" spans="1:5">
      <c r="A5057" s="193" t="s">
        <v>29328</v>
      </c>
      <c r="B5057" t="s">
        <v>5422</v>
      </c>
      <c r="C5057" s="198">
        <v>44915</v>
      </c>
      <c r="D5057" t="s">
        <v>38359</v>
      </c>
      <c r="E5057">
        <v>23.33</v>
      </c>
    </row>
    <row r="5058" spans="1:5">
      <c r="A5058" s="193" t="s">
        <v>27806</v>
      </c>
      <c r="B5058" t="s">
        <v>5002</v>
      </c>
      <c r="C5058" s="198">
        <v>44915</v>
      </c>
      <c r="D5058" t="s">
        <v>38359</v>
      </c>
      <c r="E5058">
        <v>3.6</v>
      </c>
    </row>
    <row r="5059" spans="1:5">
      <c r="A5059" s="193" t="s">
        <v>26652</v>
      </c>
      <c r="B5059" t="s">
        <v>5006</v>
      </c>
      <c r="C5059" s="198">
        <v>44915</v>
      </c>
      <c r="D5059" t="s">
        <v>38359</v>
      </c>
      <c r="E5059">
        <v>213.11</v>
      </c>
    </row>
    <row r="5060" spans="1:5">
      <c r="A5060" s="193" t="s">
        <v>27931</v>
      </c>
      <c r="B5060" t="s">
        <v>5016</v>
      </c>
      <c r="C5060" s="198">
        <v>44915</v>
      </c>
      <c r="D5060" t="s">
        <v>38359</v>
      </c>
      <c r="E5060">
        <v>27.04</v>
      </c>
    </row>
    <row r="5061" spans="1:5">
      <c r="A5061" s="193" t="s">
        <v>26652</v>
      </c>
      <c r="B5061" t="s">
        <v>5006</v>
      </c>
      <c r="C5061" s="198">
        <v>44915</v>
      </c>
      <c r="D5061" t="s">
        <v>38359</v>
      </c>
      <c r="E5061">
        <v>1.45</v>
      </c>
    </row>
    <row r="5062" spans="1:5">
      <c r="A5062" s="193" t="s">
        <v>27813</v>
      </c>
      <c r="B5062" t="s">
        <v>8247</v>
      </c>
      <c r="C5062" s="198">
        <v>44914</v>
      </c>
      <c r="D5062" t="s">
        <v>38372</v>
      </c>
      <c r="E5062">
        <v>34.5</v>
      </c>
    </row>
    <row r="5063" spans="1:5">
      <c r="A5063" s="193" t="s">
        <v>28512</v>
      </c>
      <c r="B5063" t="s">
        <v>9017</v>
      </c>
      <c r="C5063" s="198">
        <v>44914</v>
      </c>
      <c r="D5063" t="s">
        <v>38475</v>
      </c>
      <c r="E5063">
        <v>24.88</v>
      </c>
    </row>
    <row r="5064" spans="1:5">
      <c r="A5064" s="193" t="s">
        <v>13031</v>
      </c>
      <c r="B5064" t="s">
        <v>5695</v>
      </c>
      <c r="C5064" s="198">
        <v>44914</v>
      </c>
      <c r="D5064" t="s">
        <v>38386</v>
      </c>
      <c r="E5064">
        <v>16.149999999999999</v>
      </c>
    </row>
    <row r="5065" spans="1:5">
      <c r="A5065" s="193" t="s">
        <v>28129</v>
      </c>
      <c r="B5065" t="s">
        <v>5424</v>
      </c>
      <c r="C5065" s="198">
        <v>44914</v>
      </c>
      <c r="D5065" t="s">
        <v>38426</v>
      </c>
      <c r="E5065">
        <v>19.12</v>
      </c>
    </row>
    <row r="5066" spans="1:5">
      <c r="A5066" s="193" t="s">
        <v>28129</v>
      </c>
      <c r="B5066" t="s">
        <v>5424</v>
      </c>
      <c r="C5066" s="198">
        <v>44914</v>
      </c>
      <c r="D5066" t="s">
        <v>38359</v>
      </c>
      <c r="E5066">
        <v>2.19</v>
      </c>
    </row>
    <row r="5067" spans="1:5">
      <c r="A5067" s="193" t="s">
        <v>28518</v>
      </c>
      <c r="B5067" t="s">
        <v>9020</v>
      </c>
      <c r="C5067" s="198">
        <v>44914</v>
      </c>
      <c r="D5067" t="s">
        <v>38475</v>
      </c>
      <c r="E5067">
        <v>8.84</v>
      </c>
    </row>
    <row r="5068" spans="1:5">
      <c r="A5068" s="193" t="s">
        <v>29328</v>
      </c>
      <c r="B5068" t="s">
        <v>5422</v>
      </c>
      <c r="C5068" s="198">
        <v>44914</v>
      </c>
      <c r="D5068" t="s">
        <v>38359</v>
      </c>
      <c r="E5068">
        <v>3.04</v>
      </c>
    </row>
    <row r="5069" spans="1:5">
      <c r="A5069" s="193" t="s">
        <v>28515</v>
      </c>
      <c r="B5069" t="s">
        <v>27543</v>
      </c>
      <c r="C5069" s="198">
        <v>44914</v>
      </c>
      <c r="D5069" t="s">
        <v>38475</v>
      </c>
      <c r="E5069">
        <v>10.32</v>
      </c>
    </row>
    <row r="5070" spans="1:5">
      <c r="A5070" s="193" t="s">
        <v>28864</v>
      </c>
      <c r="B5070" t="s">
        <v>5423</v>
      </c>
      <c r="C5070" s="198">
        <v>44914</v>
      </c>
      <c r="D5070" t="s">
        <v>38426</v>
      </c>
      <c r="E5070">
        <v>29.9</v>
      </c>
    </row>
    <row r="5071" spans="1:5">
      <c r="A5071" s="193" t="s">
        <v>28178</v>
      </c>
      <c r="B5071" t="s">
        <v>5823</v>
      </c>
      <c r="C5071" s="198">
        <v>44914</v>
      </c>
      <c r="D5071" t="s">
        <v>38359</v>
      </c>
      <c r="E5071">
        <v>40.700000000000003</v>
      </c>
    </row>
    <row r="5072" spans="1:5">
      <c r="A5072" s="193" t="s">
        <v>27815</v>
      </c>
      <c r="B5072" t="s">
        <v>8283</v>
      </c>
      <c r="C5072" s="198">
        <v>44914</v>
      </c>
      <c r="D5072" t="s">
        <v>38372</v>
      </c>
      <c r="E5072">
        <v>34.75</v>
      </c>
    </row>
    <row r="5073" spans="1:5">
      <c r="A5073" s="193" t="s">
        <v>28864</v>
      </c>
      <c r="B5073" t="s">
        <v>5423</v>
      </c>
      <c r="C5073" s="198">
        <v>44914</v>
      </c>
      <c r="D5073" t="s">
        <v>38359</v>
      </c>
      <c r="E5073">
        <v>10.98</v>
      </c>
    </row>
    <row r="5074" spans="1:5">
      <c r="A5074" s="193" t="s">
        <v>27860</v>
      </c>
      <c r="B5074" t="s">
        <v>27429</v>
      </c>
      <c r="C5074" s="198">
        <v>44914</v>
      </c>
      <c r="D5074" t="s">
        <v>38380</v>
      </c>
      <c r="E5074">
        <v>0.38</v>
      </c>
    </row>
    <row r="5075" spans="1:5">
      <c r="A5075" s="193" t="s">
        <v>28524</v>
      </c>
      <c r="B5075" t="s">
        <v>9969</v>
      </c>
      <c r="C5075" s="198">
        <v>44914</v>
      </c>
      <c r="D5075" t="s">
        <v>38475</v>
      </c>
      <c r="E5075">
        <v>17.21</v>
      </c>
    </row>
    <row r="5076" spans="1:5">
      <c r="A5076" s="193" t="s">
        <v>15575</v>
      </c>
      <c r="B5076" t="s">
        <v>9296</v>
      </c>
      <c r="C5076" s="198">
        <v>44914</v>
      </c>
      <c r="D5076" t="s">
        <v>38475</v>
      </c>
      <c r="E5076">
        <v>8.35</v>
      </c>
    </row>
    <row r="5077" spans="1:5">
      <c r="A5077" s="193" t="s">
        <v>27811</v>
      </c>
      <c r="B5077" t="s">
        <v>5044</v>
      </c>
      <c r="C5077" s="198">
        <v>44911</v>
      </c>
      <c r="D5077" t="s">
        <v>38368</v>
      </c>
      <c r="E5077">
        <v>12.28</v>
      </c>
    </row>
    <row r="5078" spans="1:5">
      <c r="A5078" s="193" t="s">
        <v>29499</v>
      </c>
      <c r="B5078" t="s">
        <v>7019</v>
      </c>
      <c r="C5078" s="198">
        <v>44911</v>
      </c>
      <c r="D5078" t="s">
        <v>38576</v>
      </c>
      <c r="E5078">
        <v>7.45</v>
      </c>
    </row>
    <row r="5079" spans="1:5">
      <c r="A5079" s="193" t="s">
        <v>29033</v>
      </c>
      <c r="B5079" t="s">
        <v>5790</v>
      </c>
      <c r="C5079" s="198">
        <v>44911</v>
      </c>
      <c r="D5079" t="s">
        <v>38576</v>
      </c>
      <c r="E5079">
        <v>23.17</v>
      </c>
    </row>
    <row r="5080" spans="1:5">
      <c r="A5080" s="193" t="s">
        <v>27810</v>
      </c>
      <c r="B5080" t="s">
        <v>5045</v>
      </c>
      <c r="C5080" s="198">
        <v>44911</v>
      </c>
      <c r="D5080" t="s">
        <v>38368</v>
      </c>
      <c r="E5080">
        <v>37.9</v>
      </c>
    </row>
    <row r="5081" spans="1:5">
      <c r="A5081" s="193" t="s">
        <v>22416</v>
      </c>
      <c r="B5081" t="s">
        <v>5429</v>
      </c>
      <c r="C5081" s="198">
        <v>44911</v>
      </c>
      <c r="D5081" t="s">
        <v>38576</v>
      </c>
      <c r="E5081">
        <v>41.53</v>
      </c>
    </row>
    <row r="5082" spans="1:5">
      <c r="A5082" s="193" t="s">
        <v>27805</v>
      </c>
      <c r="B5082" t="s">
        <v>5008</v>
      </c>
      <c r="C5082" s="198">
        <v>44911</v>
      </c>
      <c r="D5082" t="s">
        <v>38368</v>
      </c>
      <c r="E5082">
        <v>19</v>
      </c>
    </row>
    <row r="5083" spans="1:5">
      <c r="A5083" s="193" t="s">
        <v>29333</v>
      </c>
      <c r="B5083" t="s">
        <v>5431</v>
      </c>
      <c r="C5083" s="198">
        <v>44911</v>
      </c>
      <c r="D5083" t="s">
        <v>38576</v>
      </c>
      <c r="E5083">
        <v>38</v>
      </c>
    </row>
    <row r="5084" spans="1:5">
      <c r="A5084" s="193" t="s">
        <v>28747</v>
      </c>
      <c r="B5084" t="s">
        <v>4981</v>
      </c>
      <c r="C5084" s="198">
        <v>44911</v>
      </c>
      <c r="D5084" t="s">
        <v>38368</v>
      </c>
      <c r="E5084">
        <v>0.59</v>
      </c>
    </row>
    <row r="5085" spans="1:5">
      <c r="A5085" s="193" t="s">
        <v>27809</v>
      </c>
      <c r="B5085" t="s">
        <v>5046</v>
      </c>
      <c r="C5085" s="198">
        <v>44911</v>
      </c>
      <c r="D5085" t="s">
        <v>38368</v>
      </c>
      <c r="E5085">
        <v>8.2799999999999994</v>
      </c>
    </row>
    <row r="5086" spans="1:5">
      <c r="A5086" s="193" t="s">
        <v>27809</v>
      </c>
      <c r="B5086" t="s">
        <v>5046</v>
      </c>
      <c r="C5086" s="198">
        <v>44911</v>
      </c>
      <c r="D5086" t="s">
        <v>38368</v>
      </c>
      <c r="E5086">
        <v>42</v>
      </c>
    </row>
    <row r="5087" spans="1:5">
      <c r="A5087" s="193" t="s">
        <v>28864</v>
      </c>
      <c r="B5087" t="s">
        <v>5423</v>
      </c>
      <c r="C5087" s="198">
        <v>44911</v>
      </c>
      <c r="D5087" t="s">
        <v>38577</v>
      </c>
      <c r="E5087">
        <v>7.45</v>
      </c>
    </row>
    <row r="5088" spans="1:5">
      <c r="A5088" s="193" t="s">
        <v>27932</v>
      </c>
      <c r="B5088" t="s">
        <v>5028</v>
      </c>
      <c r="C5088" s="198">
        <v>44911</v>
      </c>
      <c r="D5088" t="s">
        <v>38368</v>
      </c>
      <c r="E5088">
        <v>43.2</v>
      </c>
    </row>
    <row r="5089" spans="1:5">
      <c r="A5089" s="193" t="s">
        <v>15616</v>
      </c>
      <c r="B5089" t="s">
        <v>5053</v>
      </c>
      <c r="C5089" s="198">
        <v>44911</v>
      </c>
      <c r="D5089" t="s">
        <v>38368</v>
      </c>
      <c r="E5089">
        <v>8.1999999999999993</v>
      </c>
    </row>
    <row r="5090" spans="1:5">
      <c r="A5090" s="193" t="s">
        <v>28129</v>
      </c>
      <c r="B5090" t="s">
        <v>5424</v>
      </c>
      <c r="C5090" s="198">
        <v>44911</v>
      </c>
      <c r="D5090" t="s">
        <v>38577</v>
      </c>
      <c r="E5090">
        <v>64.319999999999993</v>
      </c>
    </row>
    <row r="5091" spans="1:5">
      <c r="A5091" s="193" t="s">
        <v>28864</v>
      </c>
      <c r="B5091" t="s">
        <v>5423</v>
      </c>
      <c r="C5091" s="198">
        <v>44911</v>
      </c>
      <c r="D5091" t="s">
        <v>38576</v>
      </c>
      <c r="E5091">
        <v>0.28000000000000003</v>
      </c>
    </row>
    <row r="5092" spans="1:5">
      <c r="A5092" s="193" t="s">
        <v>28864</v>
      </c>
      <c r="B5092" t="s">
        <v>5423</v>
      </c>
      <c r="C5092" s="198">
        <v>44911</v>
      </c>
      <c r="D5092" t="s">
        <v>38576</v>
      </c>
      <c r="E5092">
        <v>1.63</v>
      </c>
    </row>
    <row r="5093" spans="1:5">
      <c r="A5093" s="193" t="s">
        <v>29501</v>
      </c>
      <c r="B5093" t="s">
        <v>27544</v>
      </c>
      <c r="C5093" s="198">
        <v>44911</v>
      </c>
      <c r="D5093" t="s">
        <v>38576</v>
      </c>
      <c r="E5093">
        <v>6.95</v>
      </c>
    </row>
    <row r="5094" spans="1:5">
      <c r="A5094" s="193" t="s">
        <v>29500</v>
      </c>
      <c r="B5094" t="s">
        <v>10763</v>
      </c>
      <c r="C5094" s="198">
        <v>44911</v>
      </c>
      <c r="D5094" t="s">
        <v>38576</v>
      </c>
      <c r="E5094">
        <v>15.77</v>
      </c>
    </row>
    <row r="5095" spans="1:5">
      <c r="A5095" s="193" t="s">
        <v>29500</v>
      </c>
      <c r="B5095" t="s">
        <v>10763</v>
      </c>
      <c r="C5095" s="198">
        <v>44911</v>
      </c>
      <c r="D5095" t="s">
        <v>38576</v>
      </c>
      <c r="E5095">
        <v>0.44</v>
      </c>
    </row>
    <row r="5096" spans="1:5">
      <c r="A5096" s="193" t="s">
        <v>29330</v>
      </c>
      <c r="B5096" t="s">
        <v>9912</v>
      </c>
      <c r="C5096" s="198">
        <v>44911</v>
      </c>
      <c r="D5096" t="s">
        <v>38576</v>
      </c>
      <c r="E5096">
        <v>76</v>
      </c>
    </row>
    <row r="5097" spans="1:5">
      <c r="A5097" s="193" t="s">
        <v>27901</v>
      </c>
      <c r="B5097" t="s">
        <v>5245</v>
      </c>
      <c r="C5097" s="198">
        <v>44910</v>
      </c>
      <c r="D5097" t="s">
        <v>38378</v>
      </c>
      <c r="E5097">
        <v>19.739999999999998</v>
      </c>
    </row>
    <row r="5098" spans="1:5">
      <c r="A5098" s="193" t="s">
        <v>28864</v>
      </c>
      <c r="B5098" t="s">
        <v>5423</v>
      </c>
      <c r="C5098" s="198">
        <v>44910</v>
      </c>
      <c r="D5098" t="s">
        <v>38378</v>
      </c>
      <c r="E5098">
        <v>9.94</v>
      </c>
    </row>
    <row r="5099" spans="1:5">
      <c r="A5099" s="193" t="s">
        <v>29328</v>
      </c>
      <c r="B5099" t="s">
        <v>5422</v>
      </c>
      <c r="C5099" s="198">
        <v>44910</v>
      </c>
      <c r="D5099" t="s">
        <v>38557</v>
      </c>
      <c r="E5099">
        <v>4.29</v>
      </c>
    </row>
    <row r="5100" spans="1:5">
      <c r="A5100" s="193" t="s">
        <v>28129</v>
      </c>
      <c r="B5100" t="s">
        <v>5424</v>
      </c>
      <c r="C5100" s="198">
        <v>44910</v>
      </c>
      <c r="D5100" t="s">
        <v>38378</v>
      </c>
      <c r="E5100">
        <v>19.2</v>
      </c>
    </row>
    <row r="5101" spans="1:5">
      <c r="A5101" s="193" t="s">
        <v>29501</v>
      </c>
      <c r="B5101" t="s">
        <v>27544</v>
      </c>
      <c r="C5101" s="198">
        <v>44910</v>
      </c>
      <c r="D5101" t="s">
        <v>38557</v>
      </c>
      <c r="E5101">
        <v>46.5</v>
      </c>
    </row>
    <row r="5102" spans="1:5">
      <c r="A5102" s="193" t="s">
        <v>29501</v>
      </c>
      <c r="B5102" t="s">
        <v>27544</v>
      </c>
      <c r="C5102" s="198">
        <v>44910</v>
      </c>
      <c r="D5102" t="s">
        <v>38557</v>
      </c>
      <c r="E5102">
        <v>7.02</v>
      </c>
    </row>
    <row r="5103" spans="1:5">
      <c r="A5103" s="193" t="s">
        <v>29070</v>
      </c>
      <c r="B5103" t="s">
        <v>8232</v>
      </c>
      <c r="C5103" s="198">
        <v>44909</v>
      </c>
      <c r="D5103" t="s">
        <v>38511</v>
      </c>
      <c r="E5103">
        <v>28.42</v>
      </c>
    </row>
    <row r="5104" spans="1:5">
      <c r="A5104" s="193" t="s">
        <v>15616</v>
      </c>
      <c r="B5104" t="s">
        <v>5053</v>
      </c>
      <c r="C5104" s="198">
        <v>44909</v>
      </c>
      <c r="D5104" t="s">
        <v>38368</v>
      </c>
      <c r="E5104">
        <v>175</v>
      </c>
    </row>
    <row r="5105" spans="1:5">
      <c r="A5105" s="193" t="s">
        <v>26652</v>
      </c>
      <c r="B5105" t="s">
        <v>5006</v>
      </c>
      <c r="C5105" s="198">
        <v>44909</v>
      </c>
      <c r="D5105" t="s">
        <v>38368</v>
      </c>
      <c r="E5105">
        <v>16.34</v>
      </c>
    </row>
    <row r="5106" spans="1:5">
      <c r="A5106" s="193" t="s">
        <v>27809</v>
      </c>
      <c r="B5106" t="s">
        <v>5046</v>
      </c>
      <c r="C5106" s="198">
        <v>44909</v>
      </c>
      <c r="D5106" t="s">
        <v>38368</v>
      </c>
      <c r="E5106">
        <v>6.51</v>
      </c>
    </row>
    <row r="5107" spans="1:5">
      <c r="A5107" s="193" t="s">
        <v>28851</v>
      </c>
      <c r="B5107" t="s">
        <v>7959</v>
      </c>
      <c r="C5107" s="198">
        <v>44909</v>
      </c>
      <c r="D5107" t="s">
        <v>38511</v>
      </c>
      <c r="E5107">
        <v>3.09</v>
      </c>
    </row>
    <row r="5108" spans="1:5">
      <c r="A5108" s="193" t="s">
        <v>12574</v>
      </c>
      <c r="B5108" t="s">
        <v>5185</v>
      </c>
      <c r="C5108" s="198">
        <v>44909</v>
      </c>
      <c r="D5108" t="s">
        <v>38391</v>
      </c>
      <c r="E5108">
        <v>0.55000000000000004</v>
      </c>
    </row>
    <row r="5109" spans="1:5">
      <c r="A5109" s="193" t="s">
        <v>28271</v>
      </c>
      <c r="B5109" t="s">
        <v>5296</v>
      </c>
      <c r="C5109" s="198">
        <v>44909</v>
      </c>
      <c r="D5109" t="s">
        <v>38391</v>
      </c>
      <c r="E5109">
        <v>0.37</v>
      </c>
    </row>
    <row r="5110" spans="1:5">
      <c r="A5110" s="193" t="s">
        <v>29502</v>
      </c>
      <c r="B5110" t="s">
        <v>6096</v>
      </c>
      <c r="C5110" s="198">
        <v>44909</v>
      </c>
      <c r="D5110" t="s">
        <v>38388</v>
      </c>
      <c r="E5110">
        <v>37.270000000000003</v>
      </c>
    </row>
    <row r="5111" spans="1:5">
      <c r="A5111" s="193" t="s">
        <v>29066</v>
      </c>
      <c r="B5111" t="s">
        <v>7912</v>
      </c>
      <c r="C5111" s="198">
        <v>44909</v>
      </c>
      <c r="D5111" t="s">
        <v>38511</v>
      </c>
      <c r="E5111">
        <v>0.88</v>
      </c>
    </row>
    <row r="5112" spans="1:5">
      <c r="A5112" s="193" t="s">
        <v>28864</v>
      </c>
      <c r="B5112" t="s">
        <v>5423</v>
      </c>
      <c r="C5112" s="198">
        <v>44909</v>
      </c>
      <c r="D5112" t="s">
        <v>38578</v>
      </c>
      <c r="E5112">
        <v>46.85</v>
      </c>
    </row>
    <row r="5113" spans="1:5">
      <c r="A5113" s="193" t="s">
        <v>29048</v>
      </c>
      <c r="B5113" t="s">
        <v>7669</v>
      </c>
      <c r="C5113" s="198">
        <v>44909</v>
      </c>
      <c r="D5113" t="s">
        <v>38391</v>
      </c>
      <c r="E5113">
        <v>7.3</v>
      </c>
    </row>
    <row r="5114" spans="1:5">
      <c r="A5114" s="193" t="s">
        <v>28678</v>
      </c>
      <c r="B5114" t="s">
        <v>7242</v>
      </c>
      <c r="C5114" s="198">
        <v>44909</v>
      </c>
      <c r="D5114" t="s">
        <v>38388</v>
      </c>
      <c r="E5114">
        <v>9.33</v>
      </c>
    </row>
    <row r="5115" spans="1:5">
      <c r="A5115" s="193" t="s">
        <v>26712</v>
      </c>
      <c r="B5115" t="s">
        <v>5451</v>
      </c>
      <c r="C5115" s="198">
        <v>44909</v>
      </c>
      <c r="D5115" t="s">
        <v>38391</v>
      </c>
      <c r="E5115">
        <v>18.850000000000001</v>
      </c>
    </row>
    <row r="5116" spans="1:5">
      <c r="A5116" s="193" t="s">
        <v>27804</v>
      </c>
      <c r="B5116" t="s">
        <v>5036</v>
      </c>
      <c r="C5116" s="198">
        <v>44909</v>
      </c>
      <c r="D5116" t="s">
        <v>38368</v>
      </c>
      <c r="E5116">
        <v>10.32</v>
      </c>
    </row>
    <row r="5117" spans="1:5">
      <c r="A5117" s="193" t="s">
        <v>29214</v>
      </c>
      <c r="B5117" t="s">
        <v>7863</v>
      </c>
      <c r="C5117" s="198">
        <v>44909</v>
      </c>
      <c r="D5117" t="s">
        <v>38511</v>
      </c>
      <c r="E5117">
        <v>50</v>
      </c>
    </row>
    <row r="5118" spans="1:5">
      <c r="A5118" s="193" t="s">
        <v>29504</v>
      </c>
      <c r="B5118" t="s">
        <v>27545</v>
      </c>
      <c r="C5118" s="198">
        <v>44909</v>
      </c>
      <c r="D5118" t="s">
        <v>38511</v>
      </c>
      <c r="E5118">
        <v>0.87</v>
      </c>
    </row>
    <row r="5119" spans="1:5">
      <c r="A5119" s="193" t="s">
        <v>29071</v>
      </c>
      <c r="B5119" t="s">
        <v>6366</v>
      </c>
      <c r="C5119" s="198">
        <v>44909</v>
      </c>
      <c r="D5119" t="s">
        <v>38511</v>
      </c>
      <c r="E5119">
        <v>5.94</v>
      </c>
    </row>
    <row r="5120" spans="1:5">
      <c r="A5120" s="193" t="s">
        <v>29213</v>
      </c>
      <c r="B5120" t="s">
        <v>7597</v>
      </c>
      <c r="C5120" s="198">
        <v>44909</v>
      </c>
      <c r="D5120" t="s">
        <v>38511</v>
      </c>
      <c r="E5120">
        <v>0.81</v>
      </c>
    </row>
    <row r="5121" spans="1:5">
      <c r="A5121" s="193" t="s">
        <v>28414</v>
      </c>
      <c r="B5121" t="s">
        <v>5771</v>
      </c>
      <c r="C5121" s="198">
        <v>44909</v>
      </c>
      <c r="D5121" t="s">
        <v>38388</v>
      </c>
      <c r="E5121">
        <v>36.99</v>
      </c>
    </row>
    <row r="5122" spans="1:5">
      <c r="A5122" s="193" t="s">
        <v>29065</v>
      </c>
      <c r="B5122" t="s">
        <v>10765</v>
      </c>
      <c r="C5122" s="198">
        <v>44909</v>
      </c>
      <c r="D5122" t="s">
        <v>38511</v>
      </c>
      <c r="E5122">
        <v>23.32</v>
      </c>
    </row>
    <row r="5123" spans="1:5">
      <c r="A5123" s="193" t="s">
        <v>28450</v>
      </c>
      <c r="B5123" t="s">
        <v>9662</v>
      </c>
      <c r="C5123" s="198">
        <v>44909</v>
      </c>
      <c r="D5123" t="s">
        <v>38388</v>
      </c>
      <c r="E5123">
        <v>7.12</v>
      </c>
    </row>
    <row r="5124" spans="1:5">
      <c r="A5124" s="193" t="s">
        <v>29503</v>
      </c>
      <c r="B5124" t="s">
        <v>11033</v>
      </c>
      <c r="C5124" s="198">
        <v>44909</v>
      </c>
      <c r="D5124" t="s">
        <v>38511</v>
      </c>
      <c r="E5124">
        <v>18.25</v>
      </c>
    </row>
    <row r="5125" spans="1:5">
      <c r="A5125" s="193" t="s">
        <v>28185</v>
      </c>
      <c r="B5125" t="s">
        <v>6213</v>
      </c>
      <c r="C5125" s="198">
        <v>44908</v>
      </c>
      <c r="D5125" t="s">
        <v>38400</v>
      </c>
      <c r="E5125">
        <v>2.37</v>
      </c>
    </row>
    <row r="5126" spans="1:5">
      <c r="A5126" s="193" t="s">
        <v>29115</v>
      </c>
      <c r="B5126" t="s">
        <v>6665</v>
      </c>
      <c r="C5126" s="198">
        <v>44908</v>
      </c>
      <c r="D5126" t="s">
        <v>38369</v>
      </c>
      <c r="E5126">
        <v>9.3000000000000007</v>
      </c>
    </row>
    <row r="5127" spans="1:5">
      <c r="A5127" s="193" t="s">
        <v>28616</v>
      </c>
      <c r="B5127" t="s">
        <v>7157</v>
      </c>
      <c r="C5127" s="198">
        <v>44908</v>
      </c>
      <c r="D5127" t="s">
        <v>38369</v>
      </c>
      <c r="E5127">
        <v>9.1999999999999993</v>
      </c>
    </row>
    <row r="5128" spans="1:5">
      <c r="A5128" s="193" t="s">
        <v>28018</v>
      </c>
      <c r="B5128" t="s">
        <v>6310</v>
      </c>
      <c r="C5128" s="198">
        <v>44908</v>
      </c>
      <c r="D5128" t="s">
        <v>38400</v>
      </c>
      <c r="E5128">
        <v>9.4600000000000009</v>
      </c>
    </row>
    <row r="5129" spans="1:5">
      <c r="A5129" s="193" t="s">
        <v>28534</v>
      </c>
      <c r="B5129" t="s">
        <v>6212</v>
      </c>
      <c r="C5129" s="198">
        <v>44908</v>
      </c>
      <c r="D5129" t="s">
        <v>38400</v>
      </c>
      <c r="E5129">
        <v>12.93</v>
      </c>
    </row>
    <row r="5130" spans="1:5">
      <c r="A5130" s="193" t="s">
        <v>28310</v>
      </c>
      <c r="B5130" t="s">
        <v>6642</v>
      </c>
      <c r="C5130" s="198">
        <v>44908</v>
      </c>
      <c r="D5130" t="s">
        <v>38369</v>
      </c>
      <c r="E5130">
        <v>3.37</v>
      </c>
    </row>
    <row r="5131" spans="1:5">
      <c r="A5131" s="193" t="s">
        <v>27819</v>
      </c>
      <c r="B5131" t="s">
        <v>10889</v>
      </c>
      <c r="C5131" s="198">
        <v>44908</v>
      </c>
      <c r="D5131" t="s">
        <v>38371</v>
      </c>
      <c r="E5131">
        <v>1.0900000000000001</v>
      </c>
    </row>
    <row r="5132" spans="1:5">
      <c r="A5132" s="193" t="s">
        <v>28660</v>
      </c>
      <c r="B5132" t="s">
        <v>11034</v>
      </c>
      <c r="C5132" s="198">
        <v>44908</v>
      </c>
      <c r="D5132" t="s">
        <v>38371</v>
      </c>
      <c r="E5132">
        <v>0</v>
      </c>
    </row>
    <row r="5133" spans="1:5">
      <c r="A5133" s="193" t="s">
        <v>27820</v>
      </c>
      <c r="B5133" t="s">
        <v>10890</v>
      </c>
      <c r="C5133" s="198">
        <v>44908</v>
      </c>
      <c r="D5133" t="s">
        <v>38371</v>
      </c>
      <c r="E5133">
        <v>0.33</v>
      </c>
    </row>
    <row r="5134" spans="1:5">
      <c r="A5134" s="193" t="s">
        <v>27936</v>
      </c>
      <c r="B5134" t="s">
        <v>5836</v>
      </c>
      <c r="C5134" s="198">
        <v>44907</v>
      </c>
      <c r="D5134" t="s">
        <v>38414</v>
      </c>
      <c r="E5134">
        <v>7.6</v>
      </c>
    </row>
    <row r="5135" spans="1:5">
      <c r="A5135" s="193" t="s">
        <v>28637</v>
      </c>
      <c r="B5135" t="s">
        <v>8341</v>
      </c>
      <c r="C5135" s="198">
        <v>44907</v>
      </c>
      <c r="D5135" t="s">
        <v>38388</v>
      </c>
      <c r="E5135">
        <v>4.91</v>
      </c>
    </row>
    <row r="5136" spans="1:5">
      <c r="A5136" s="193" t="s">
        <v>27881</v>
      </c>
      <c r="B5136" t="s">
        <v>5043</v>
      </c>
      <c r="C5136" s="198">
        <v>44907</v>
      </c>
      <c r="D5136" t="s">
        <v>38363</v>
      </c>
      <c r="E5136">
        <v>6.62</v>
      </c>
    </row>
    <row r="5137" spans="1:5">
      <c r="A5137" s="193" t="s">
        <v>27882</v>
      </c>
      <c r="B5137" t="s">
        <v>5041</v>
      </c>
      <c r="C5137" s="198">
        <v>44907</v>
      </c>
      <c r="D5137" t="s">
        <v>38363</v>
      </c>
      <c r="E5137">
        <v>10.130000000000001</v>
      </c>
    </row>
    <row r="5138" spans="1:5">
      <c r="A5138" s="193" t="s">
        <v>28468</v>
      </c>
      <c r="B5138" t="s">
        <v>9946</v>
      </c>
      <c r="C5138" s="198">
        <v>44907</v>
      </c>
      <c r="D5138" t="s">
        <v>38468</v>
      </c>
      <c r="E5138">
        <v>22.95</v>
      </c>
    </row>
    <row r="5139" spans="1:5">
      <c r="A5139" s="193" t="s">
        <v>29505</v>
      </c>
      <c r="B5139" t="s">
        <v>10764</v>
      </c>
      <c r="C5139" s="198">
        <v>44907</v>
      </c>
      <c r="D5139" t="s">
        <v>38426</v>
      </c>
      <c r="E5139">
        <v>4.8499999999999996</v>
      </c>
    </row>
    <row r="5140" spans="1:5">
      <c r="A5140" s="193" t="s">
        <v>28470</v>
      </c>
      <c r="B5140" t="s">
        <v>9945</v>
      </c>
      <c r="C5140" s="198">
        <v>44907</v>
      </c>
      <c r="D5140" t="s">
        <v>38468</v>
      </c>
      <c r="E5140">
        <v>5.71</v>
      </c>
    </row>
    <row r="5141" spans="1:5">
      <c r="A5141" s="193" t="s">
        <v>29328</v>
      </c>
      <c r="B5141" t="s">
        <v>5422</v>
      </c>
      <c r="C5141" s="198">
        <v>44906</v>
      </c>
      <c r="D5141" t="s">
        <v>38547</v>
      </c>
      <c r="E5141">
        <v>46.5</v>
      </c>
    </row>
    <row r="5142" spans="1:5">
      <c r="A5142" s="193" t="s">
        <v>29328</v>
      </c>
      <c r="B5142" t="s">
        <v>5422</v>
      </c>
      <c r="C5142" s="198">
        <v>44906</v>
      </c>
      <c r="D5142" t="s">
        <v>38547</v>
      </c>
      <c r="E5142">
        <v>16.72</v>
      </c>
    </row>
    <row r="5143" spans="1:5">
      <c r="A5143" s="193" t="s">
        <v>29501</v>
      </c>
      <c r="B5143" t="s">
        <v>27544</v>
      </c>
      <c r="C5143" s="198">
        <v>44906</v>
      </c>
      <c r="D5143" t="s">
        <v>38579</v>
      </c>
      <c r="E5143">
        <v>11.8</v>
      </c>
    </row>
    <row r="5144" spans="1:5">
      <c r="A5144" s="193" t="s">
        <v>27882</v>
      </c>
      <c r="B5144" t="s">
        <v>5041</v>
      </c>
      <c r="C5144" s="198">
        <v>44905</v>
      </c>
      <c r="D5144" t="s">
        <v>38363</v>
      </c>
      <c r="E5144">
        <v>6.23</v>
      </c>
    </row>
    <row r="5145" spans="1:5">
      <c r="A5145" s="193" t="s">
        <v>22416</v>
      </c>
      <c r="B5145" t="s">
        <v>5429</v>
      </c>
      <c r="C5145" s="198">
        <v>44905</v>
      </c>
      <c r="D5145" t="s">
        <v>38359</v>
      </c>
      <c r="E5145">
        <v>5.8</v>
      </c>
    </row>
    <row r="5146" spans="1:5">
      <c r="A5146" s="193" t="s">
        <v>28414</v>
      </c>
      <c r="B5146" t="s">
        <v>5771</v>
      </c>
      <c r="C5146" s="198">
        <v>44905</v>
      </c>
      <c r="D5146" t="s">
        <v>38359</v>
      </c>
      <c r="E5146">
        <v>9.02</v>
      </c>
    </row>
    <row r="5147" spans="1:5">
      <c r="A5147" s="193" t="s">
        <v>28864</v>
      </c>
      <c r="B5147" t="s">
        <v>5423</v>
      </c>
      <c r="C5147" s="198">
        <v>44905</v>
      </c>
      <c r="D5147" t="s">
        <v>38359</v>
      </c>
      <c r="E5147">
        <v>0.45</v>
      </c>
    </row>
    <row r="5148" spans="1:5">
      <c r="A5148" s="193" t="s">
        <v>29328</v>
      </c>
      <c r="B5148" t="s">
        <v>5422</v>
      </c>
      <c r="C5148" s="198">
        <v>44905</v>
      </c>
      <c r="D5148" t="s">
        <v>38580</v>
      </c>
      <c r="E5148">
        <v>10.88</v>
      </c>
    </row>
    <row r="5149" spans="1:5">
      <c r="A5149" s="193" t="s">
        <v>27782</v>
      </c>
      <c r="B5149" t="s">
        <v>5040</v>
      </c>
      <c r="C5149" s="198">
        <v>44905</v>
      </c>
      <c r="D5149" t="s">
        <v>38363</v>
      </c>
      <c r="E5149">
        <v>32</v>
      </c>
    </row>
    <row r="5150" spans="1:5">
      <c r="A5150" s="193" t="s">
        <v>28935</v>
      </c>
      <c r="B5150" t="s">
        <v>7410</v>
      </c>
      <c r="C5150" s="198">
        <v>44905</v>
      </c>
      <c r="D5150" t="s">
        <v>38359</v>
      </c>
      <c r="E5150">
        <v>9.07</v>
      </c>
    </row>
    <row r="5151" spans="1:5">
      <c r="A5151" s="193" t="s">
        <v>28129</v>
      </c>
      <c r="B5151" t="s">
        <v>5424</v>
      </c>
      <c r="C5151" s="198">
        <v>44905</v>
      </c>
      <c r="D5151" t="s">
        <v>38359</v>
      </c>
      <c r="E5151">
        <v>70.97</v>
      </c>
    </row>
    <row r="5152" spans="1:5">
      <c r="A5152" s="193" t="s">
        <v>29475</v>
      </c>
      <c r="B5152" t="s">
        <v>10645</v>
      </c>
      <c r="C5152" s="198">
        <v>44905</v>
      </c>
      <c r="D5152" t="s">
        <v>38574</v>
      </c>
      <c r="E5152">
        <v>7.04</v>
      </c>
    </row>
    <row r="5153" spans="1:5">
      <c r="A5153" s="193" t="s">
        <v>29501</v>
      </c>
      <c r="B5153" t="s">
        <v>27544</v>
      </c>
      <c r="C5153" s="198">
        <v>44905</v>
      </c>
      <c r="D5153" t="s">
        <v>38581</v>
      </c>
      <c r="E5153">
        <v>34.9</v>
      </c>
    </row>
    <row r="5154" spans="1:5">
      <c r="A5154" s="193" t="s">
        <v>29506</v>
      </c>
      <c r="B5154" t="s">
        <v>10644</v>
      </c>
      <c r="C5154" s="198">
        <v>44905</v>
      </c>
      <c r="D5154" t="s">
        <v>38574</v>
      </c>
      <c r="E5154">
        <v>5.0999999999999996</v>
      </c>
    </row>
    <row r="5155" spans="1:5">
      <c r="A5155" s="193" t="s">
        <v>29478</v>
      </c>
      <c r="B5155" t="s">
        <v>10928</v>
      </c>
      <c r="C5155" s="198">
        <v>44905</v>
      </c>
      <c r="D5155" t="s">
        <v>38574</v>
      </c>
      <c r="E5155">
        <v>35.25</v>
      </c>
    </row>
    <row r="5156" spans="1:5">
      <c r="A5156" s="193" t="s">
        <v>29477</v>
      </c>
      <c r="B5156" t="s">
        <v>10648</v>
      </c>
      <c r="C5156" s="198">
        <v>44905</v>
      </c>
      <c r="D5156" t="s">
        <v>38574</v>
      </c>
      <c r="E5156">
        <v>11.48</v>
      </c>
    </row>
    <row r="5157" spans="1:5">
      <c r="A5157" s="193" t="s">
        <v>29479</v>
      </c>
      <c r="B5157" t="s">
        <v>10927</v>
      </c>
      <c r="C5157" s="198">
        <v>44905</v>
      </c>
      <c r="D5157" t="s">
        <v>38574</v>
      </c>
      <c r="E5157">
        <v>35.44</v>
      </c>
    </row>
    <row r="5158" spans="1:5">
      <c r="A5158" s="193" t="s">
        <v>29480</v>
      </c>
      <c r="B5158" t="s">
        <v>10231</v>
      </c>
      <c r="C5158" s="198">
        <v>44905</v>
      </c>
      <c r="D5158" t="s">
        <v>38574</v>
      </c>
      <c r="E5158">
        <v>42</v>
      </c>
    </row>
    <row r="5159" spans="1:5">
      <c r="A5159" s="193" t="s">
        <v>29505</v>
      </c>
      <c r="B5159" t="s">
        <v>10764</v>
      </c>
      <c r="C5159" s="198">
        <v>44905</v>
      </c>
      <c r="D5159" t="s">
        <v>38581</v>
      </c>
      <c r="E5159">
        <v>0.34</v>
      </c>
    </row>
    <row r="5160" spans="1:5">
      <c r="A5160" s="193" t="s">
        <v>29508</v>
      </c>
      <c r="B5160" t="s">
        <v>10649</v>
      </c>
      <c r="C5160" s="198">
        <v>44905</v>
      </c>
      <c r="D5160" t="s">
        <v>38574</v>
      </c>
      <c r="E5160">
        <v>16.29</v>
      </c>
    </row>
    <row r="5161" spans="1:5">
      <c r="A5161" s="193" t="s">
        <v>29507</v>
      </c>
      <c r="B5161" t="s">
        <v>10646</v>
      </c>
      <c r="C5161" s="198">
        <v>44905</v>
      </c>
      <c r="D5161" t="s">
        <v>38574</v>
      </c>
      <c r="E5161">
        <v>25.16</v>
      </c>
    </row>
    <row r="5162" spans="1:5">
      <c r="A5162" s="193" t="s">
        <v>28935</v>
      </c>
      <c r="B5162" t="s">
        <v>7410</v>
      </c>
      <c r="C5162" s="198">
        <v>44904</v>
      </c>
      <c r="D5162" t="s">
        <v>38359</v>
      </c>
      <c r="E5162">
        <v>4.84</v>
      </c>
    </row>
    <row r="5163" spans="1:5">
      <c r="A5163" s="193" t="s">
        <v>28864</v>
      </c>
      <c r="B5163" t="s">
        <v>5423</v>
      </c>
      <c r="C5163" s="198">
        <v>44904</v>
      </c>
      <c r="D5163" t="s">
        <v>38359</v>
      </c>
      <c r="E5163">
        <v>0.55000000000000004</v>
      </c>
    </row>
    <row r="5164" spans="1:5">
      <c r="A5164" s="193" t="s">
        <v>22416</v>
      </c>
      <c r="B5164" t="s">
        <v>5429</v>
      </c>
      <c r="C5164" s="198">
        <v>44904</v>
      </c>
      <c r="D5164" t="s">
        <v>38359</v>
      </c>
      <c r="E5164">
        <v>8.77</v>
      </c>
    </row>
    <row r="5165" spans="1:5">
      <c r="A5165" s="193" t="s">
        <v>22416</v>
      </c>
      <c r="B5165" t="s">
        <v>5429</v>
      </c>
      <c r="C5165" s="198">
        <v>44904</v>
      </c>
      <c r="D5165" t="s">
        <v>38359</v>
      </c>
      <c r="E5165">
        <v>183.61</v>
      </c>
    </row>
    <row r="5166" spans="1:5">
      <c r="A5166" s="193" t="s">
        <v>29333</v>
      </c>
      <c r="B5166" t="s">
        <v>5431</v>
      </c>
      <c r="C5166" s="198">
        <v>44904</v>
      </c>
      <c r="D5166" t="s">
        <v>38359</v>
      </c>
      <c r="E5166">
        <v>14.86</v>
      </c>
    </row>
    <row r="5167" spans="1:5">
      <c r="A5167" s="193" t="s">
        <v>29333</v>
      </c>
      <c r="B5167" t="s">
        <v>5431</v>
      </c>
      <c r="C5167" s="198">
        <v>44904</v>
      </c>
      <c r="D5167" t="s">
        <v>38359</v>
      </c>
      <c r="E5167">
        <v>13.5</v>
      </c>
    </row>
    <row r="5168" spans="1:5">
      <c r="A5168" s="193" t="s">
        <v>28935</v>
      </c>
      <c r="B5168" t="s">
        <v>7410</v>
      </c>
      <c r="C5168" s="198">
        <v>44904</v>
      </c>
      <c r="D5168" t="s">
        <v>38359</v>
      </c>
      <c r="E5168">
        <v>5.13</v>
      </c>
    </row>
    <row r="5169" spans="1:5">
      <c r="A5169" s="193" t="s">
        <v>29327</v>
      </c>
      <c r="B5169" t="s">
        <v>5785</v>
      </c>
      <c r="C5169" s="198">
        <v>44904</v>
      </c>
      <c r="D5169" t="s">
        <v>38359</v>
      </c>
      <c r="E5169">
        <v>0.85</v>
      </c>
    </row>
    <row r="5170" spans="1:5">
      <c r="A5170" s="193" t="s">
        <v>29327</v>
      </c>
      <c r="B5170" t="s">
        <v>5785</v>
      </c>
      <c r="C5170" s="198">
        <v>44904</v>
      </c>
      <c r="D5170" t="s">
        <v>38359</v>
      </c>
      <c r="E5170">
        <v>3.27</v>
      </c>
    </row>
    <row r="5171" spans="1:5">
      <c r="A5171" s="193" t="s">
        <v>29333</v>
      </c>
      <c r="B5171" t="s">
        <v>5431</v>
      </c>
      <c r="C5171" s="198">
        <v>44904</v>
      </c>
      <c r="D5171" t="s">
        <v>38359</v>
      </c>
      <c r="E5171">
        <v>0.56000000000000005</v>
      </c>
    </row>
    <row r="5172" spans="1:5">
      <c r="A5172" s="193" t="s">
        <v>29498</v>
      </c>
      <c r="B5172" t="s">
        <v>5438</v>
      </c>
      <c r="C5172" s="198">
        <v>44904</v>
      </c>
      <c r="D5172" t="s">
        <v>38359</v>
      </c>
      <c r="E5172">
        <v>1.32</v>
      </c>
    </row>
    <row r="5173" spans="1:5">
      <c r="A5173" s="193" t="s">
        <v>29333</v>
      </c>
      <c r="B5173" t="s">
        <v>5431</v>
      </c>
      <c r="C5173" s="198">
        <v>44904</v>
      </c>
      <c r="D5173" t="s">
        <v>38359</v>
      </c>
      <c r="E5173">
        <v>8.17</v>
      </c>
    </row>
    <row r="5174" spans="1:5">
      <c r="A5174" s="193" t="s">
        <v>22416</v>
      </c>
      <c r="B5174" t="s">
        <v>5429</v>
      </c>
      <c r="C5174" s="198">
        <v>44904</v>
      </c>
      <c r="D5174" t="s">
        <v>38359</v>
      </c>
      <c r="E5174">
        <v>0.87</v>
      </c>
    </row>
    <row r="5175" spans="1:5">
      <c r="A5175" s="193" t="s">
        <v>22416</v>
      </c>
      <c r="B5175" t="s">
        <v>5429</v>
      </c>
      <c r="C5175" s="198">
        <v>44904</v>
      </c>
      <c r="D5175" t="s">
        <v>38359</v>
      </c>
      <c r="E5175">
        <v>4.5</v>
      </c>
    </row>
    <row r="5176" spans="1:5">
      <c r="A5176" s="193" t="s">
        <v>28129</v>
      </c>
      <c r="B5176" t="s">
        <v>5424</v>
      </c>
      <c r="C5176" s="198">
        <v>44904</v>
      </c>
      <c r="D5176" t="s">
        <v>38359</v>
      </c>
      <c r="E5176">
        <v>0.39</v>
      </c>
    </row>
    <row r="5177" spans="1:5">
      <c r="A5177" s="193" t="s">
        <v>29498</v>
      </c>
      <c r="B5177" t="s">
        <v>5438</v>
      </c>
      <c r="C5177" s="198">
        <v>44904</v>
      </c>
      <c r="D5177" t="s">
        <v>38582</v>
      </c>
      <c r="E5177">
        <v>3.25</v>
      </c>
    </row>
    <row r="5178" spans="1:5">
      <c r="A5178" s="193" t="s">
        <v>29509</v>
      </c>
      <c r="B5178" t="s">
        <v>5426</v>
      </c>
      <c r="C5178" s="198">
        <v>44904</v>
      </c>
      <c r="D5178" t="s">
        <v>38359</v>
      </c>
      <c r="E5178">
        <v>25.99</v>
      </c>
    </row>
    <row r="5179" spans="1:5">
      <c r="A5179" s="193" t="s">
        <v>22416</v>
      </c>
      <c r="B5179" t="s">
        <v>5429</v>
      </c>
      <c r="C5179" s="198">
        <v>44904</v>
      </c>
      <c r="D5179" t="s">
        <v>38359</v>
      </c>
      <c r="E5179">
        <v>0.61</v>
      </c>
    </row>
    <row r="5180" spans="1:5">
      <c r="A5180" s="193" t="s">
        <v>22416</v>
      </c>
      <c r="B5180" t="s">
        <v>5429</v>
      </c>
      <c r="C5180" s="198">
        <v>44904</v>
      </c>
      <c r="D5180" t="s">
        <v>38359</v>
      </c>
      <c r="E5180">
        <v>12.95</v>
      </c>
    </row>
    <row r="5181" spans="1:5">
      <c r="A5181" s="193" t="s">
        <v>28129</v>
      </c>
      <c r="B5181" t="s">
        <v>5424</v>
      </c>
      <c r="C5181" s="198">
        <v>44904</v>
      </c>
      <c r="D5181" t="s">
        <v>38359</v>
      </c>
      <c r="E5181">
        <v>18.25</v>
      </c>
    </row>
    <row r="5182" spans="1:5">
      <c r="A5182" s="193" t="s">
        <v>29333</v>
      </c>
      <c r="B5182" t="s">
        <v>5431</v>
      </c>
      <c r="C5182" s="198">
        <v>44904</v>
      </c>
      <c r="D5182" t="s">
        <v>38359</v>
      </c>
      <c r="E5182">
        <v>12.16</v>
      </c>
    </row>
    <row r="5183" spans="1:5">
      <c r="A5183" s="193" t="s">
        <v>29327</v>
      </c>
      <c r="B5183" t="s">
        <v>5785</v>
      </c>
      <c r="C5183" s="198">
        <v>44904</v>
      </c>
      <c r="D5183" t="s">
        <v>38359</v>
      </c>
      <c r="E5183">
        <v>3.7</v>
      </c>
    </row>
    <row r="5184" spans="1:5">
      <c r="A5184" s="193" t="s">
        <v>29510</v>
      </c>
      <c r="B5184" t="s">
        <v>7606</v>
      </c>
      <c r="C5184" s="198">
        <v>44904</v>
      </c>
      <c r="D5184" t="s">
        <v>38359</v>
      </c>
      <c r="E5184">
        <v>10.17</v>
      </c>
    </row>
    <row r="5185" spans="1:5">
      <c r="A5185" s="193" t="s">
        <v>28864</v>
      </c>
      <c r="B5185" t="s">
        <v>5423</v>
      </c>
      <c r="C5185" s="198">
        <v>44904</v>
      </c>
      <c r="D5185" t="s">
        <v>38359</v>
      </c>
      <c r="E5185">
        <v>16.75</v>
      </c>
    </row>
    <row r="5186" spans="1:5">
      <c r="A5186" s="193" t="s">
        <v>28935</v>
      </c>
      <c r="B5186" t="s">
        <v>7410</v>
      </c>
      <c r="C5186" s="198">
        <v>44904</v>
      </c>
      <c r="D5186" t="s">
        <v>38359</v>
      </c>
      <c r="E5186">
        <v>54.4</v>
      </c>
    </row>
    <row r="5187" spans="1:5">
      <c r="A5187" s="193" t="s">
        <v>29333</v>
      </c>
      <c r="B5187" t="s">
        <v>5431</v>
      </c>
      <c r="C5187" s="198">
        <v>44904</v>
      </c>
      <c r="D5187" t="s">
        <v>38582</v>
      </c>
      <c r="E5187">
        <v>1.39</v>
      </c>
    </row>
    <row r="5188" spans="1:5">
      <c r="A5188" s="193" t="s">
        <v>28864</v>
      </c>
      <c r="B5188" t="s">
        <v>5423</v>
      </c>
      <c r="C5188" s="198">
        <v>44904</v>
      </c>
      <c r="D5188" t="s">
        <v>38359</v>
      </c>
      <c r="E5188">
        <v>21.57</v>
      </c>
    </row>
    <row r="5189" spans="1:5">
      <c r="A5189" s="193" t="s">
        <v>29327</v>
      </c>
      <c r="B5189" t="s">
        <v>5785</v>
      </c>
      <c r="C5189" s="198">
        <v>44904</v>
      </c>
      <c r="D5189" t="s">
        <v>38359</v>
      </c>
      <c r="E5189">
        <v>15.68</v>
      </c>
    </row>
    <row r="5190" spans="1:5">
      <c r="A5190" s="193" t="s">
        <v>28129</v>
      </c>
      <c r="B5190" t="s">
        <v>5424</v>
      </c>
      <c r="C5190" s="198">
        <v>44904</v>
      </c>
      <c r="D5190" t="s">
        <v>38359</v>
      </c>
      <c r="E5190">
        <v>1.26</v>
      </c>
    </row>
    <row r="5191" spans="1:5">
      <c r="A5191" s="193" t="s">
        <v>29510</v>
      </c>
      <c r="B5191" t="s">
        <v>7606</v>
      </c>
      <c r="C5191" s="198">
        <v>44904</v>
      </c>
      <c r="D5191" t="s">
        <v>38359</v>
      </c>
      <c r="E5191">
        <v>17.98</v>
      </c>
    </row>
    <row r="5192" spans="1:5">
      <c r="A5192" s="193" t="s">
        <v>28935</v>
      </c>
      <c r="B5192" t="s">
        <v>7410</v>
      </c>
      <c r="C5192" s="198">
        <v>44904</v>
      </c>
      <c r="D5192" t="s">
        <v>38359</v>
      </c>
      <c r="E5192">
        <v>2.88</v>
      </c>
    </row>
    <row r="5193" spans="1:5">
      <c r="A5193" s="193" t="s">
        <v>28129</v>
      </c>
      <c r="B5193" t="s">
        <v>5424</v>
      </c>
      <c r="C5193" s="198">
        <v>44904</v>
      </c>
      <c r="D5193" t="s">
        <v>38359</v>
      </c>
      <c r="E5193">
        <v>4.49</v>
      </c>
    </row>
    <row r="5194" spans="1:5">
      <c r="A5194" s="193" t="s">
        <v>28129</v>
      </c>
      <c r="B5194" t="s">
        <v>5424</v>
      </c>
      <c r="C5194" s="198">
        <v>44904</v>
      </c>
      <c r="D5194" t="s">
        <v>38359</v>
      </c>
      <c r="E5194">
        <v>7.49</v>
      </c>
    </row>
    <row r="5195" spans="1:5">
      <c r="A5195" s="193" t="s">
        <v>28935</v>
      </c>
      <c r="B5195" t="s">
        <v>7410</v>
      </c>
      <c r="C5195" s="198">
        <v>44904</v>
      </c>
      <c r="D5195" t="s">
        <v>38359</v>
      </c>
      <c r="E5195">
        <v>6.57</v>
      </c>
    </row>
    <row r="5196" spans="1:5">
      <c r="A5196" s="193" t="s">
        <v>28129</v>
      </c>
      <c r="B5196" t="s">
        <v>5424</v>
      </c>
      <c r="C5196" s="198">
        <v>44904</v>
      </c>
      <c r="D5196" t="s">
        <v>38359</v>
      </c>
      <c r="E5196">
        <v>46.72</v>
      </c>
    </row>
    <row r="5197" spans="1:5">
      <c r="A5197" s="193" t="s">
        <v>28129</v>
      </c>
      <c r="B5197" t="s">
        <v>5424</v>
      </c>
      <c r="C5197" s="198">
        <v>44904</v>
      </c>
      <c r="D5197" t="s">
        <v>38359</v>
      </c>
      <c r="E5197">
        <v>17</v>
      </c>
    </row>
    <row r="5198" spans="1:5">
      <c r="A5198" s="193" t="s">
        <v>28864</v>
      </c>
      <c r="B5198" t="s">
        <v>5423</v>
      </c>
      <c r="C5198" s="198">
        <v>44904</v>
      </c>
      <c r="D5198" t="s">
        <v>38359</v>
      </c>
      <c r="E5198">
        <v>6.48</v>
      </c>
    </row>
    <row r="5199" spans="1:5">
      <c r="A5199" s="193" t="s">
        <v>29333</v>
      </c>
      <c r="B5199" t="s">
        <v>5431</v>
      </c>
      <c r="C5199" s="198">
        <v>44904</v>
      </c>
      <c r="D5199" t="s">
        <v>38359</v>
      </c>
      <c r="E5199">
        <v>40.99</v>
      </c>
    </row>
    <row r="5200" spans="1:5">
      <c r="A5200" s="193" t="s">
        <v>28864</v>
      </c>
      <c r="B5200" t="s">
        <v>5423</v>
      </c>
      <c r="C5200" s="198">
        <v>44904</v>
      </c>
      <c r="D5200" t="s">
        <v>38359</v>
      </c>
      <c r="E5200">
        <v>22.3</v>
      </c>
    </row>
    <row r="5201" spans="1:5">
      <c r="A5201" s="193" t="s">
        <v>28864</v>
      </c>
      <c r="B5201" t="s">
        <v>5423</v>
      </c>
      <c r="C5201" s="198">
        <v>44904</v>
      </c>
      <c r="D5201" t="s">
        <v>38359</v>
      </c>
      <c r="E5201">
        <v>13</v>
      </c>
    </row>
    <row r="5202" spans="1:5">
      <c r="A5202" s="193" t="s">
        <v>29498</v>
      </c>
      <c r="B5202" t="s">
        <v>5438</v>
      </c>
      <c r="C5202" s="198">
        <v>44904</v>
      </c>
      <c r="D5202" t="s">
        <v>38359</v>
      </c>
      <c r="E5202">
        <v>0.76</v>
      </c>
    </row>
    <row r="5203" spans="1:5">
      <c r="A5203" s="193" t="s">
        <v>28864</v>
      </c>
      <c r="B5203" t="s">
        <v>5423</v>
      </c>
      <c r="C5203" s="198">
        <v>44904</v>
      </c>
      <c r="D5203" t="s">
        <v>38359</v>
      </c>
      <c r="E5203">
        <v>8.2799999999999994</v>
      </c>
    </row>
    <row r="5204" spans="1:5">
      <c r="A5204" s="193" t="s">
        <v>29327</v>
      </c>
      <c r="B5204" t="s">
        <v>5785</v>
      </c>
      <c r="C5204" s="198">
        <v>44904</v>
      </c>
      <c r="D5204" t="s">
        <v>38359</v>
      </c>
      <c r="E5204">
        <v>1.57</v>
      </c>
    </row>
    <row r="5205" spans="1:5">
      <c r="A5205" s="193" t="s">
        <v>28864</v>
      </c>
      <c r="B5205" t="s">
        <v>5423</v>
      </c>
      <c r="C5205" s="198">
        <v>44904</v>
      </c>
      <c r="D5205" t="s">
        <v>38359</v>
      </c>
      <c r="E5205">
        <v>7.98</v>
      </c>
    </row>
    <row r="5206" spans="1:5">
      <c r="A5206" s="193" t="s">
        <v>28129</v>
      </c>
      <c r="B5206" t="s">
        <v>5424</v>
      </c>
      <c r="C5206" s="198">
        <v>44904</v>
      </c>
      <c r="D5206" t="s">
        <v>38359</v>
      </c>
      <c r="E5206">
        <v>9.07</v>
      </c>
    </row>
    <row r="5207" spans="1:5">
      <c r="A5207" s="193" t="s">
        <v>29333</v>
      </c>
      <c r="B5207" t="s">
        <v>5431</v>
      </c>
      <c r="C5207" s="198">
        <v>44904</v>
      </c>
      <c r="D5207" t="s">
        <v>38359</v>
      </c>
      <c r="E5207">
        <v>20</v>
      </c>
    </row>
    <row r="5208" spans="1:5">
      <c r="A5208" s="193" t="s">
        <v>28129</v>
      </c>
      <c r="B5208" t="s">
        <v>5424</v>
      </c>
      <c r="C5208" s="198">
        <v>44904</v>
      </c>
      <c r="D5208" t="s">
        <v>38359</v>
      </c>
      <c r="E5208">
        <v>115</v>
      </c>
    </row>
    <row r="5209" spans="1:5">
      <c r="A5209" s="193" t="s">
        <v>28864</v>
      </c>
      <c r="B5209" t="s">
        <v>5423</v>
      </c>
      <c r="C5209" s="198">
        <v>44904</v>
      </c>
      <c r="D5209" t="s">
        <v>38359</v>
      </c>
      <c r="E5209">
        <v>1</v>
      </c>
    </row>
    <row r="5210" spans="1:5">
      <c r="A5210" s="193" t="s">
        <v>28129</v>
      </c>
      <c r="B5210" t="s">
        <v>5424</v>
      </c>
      <c r="C5210" s="198">
        <v>44904</v>
      </c>
      <c r="D5210" t="s">
        <v>38359</v>
      </c>
      <c r="E5210">
        <v>0.8</v>
      </c>
    </row>
    <row r="5211" spans="1:5">
      <c r="A5211" s="193" t="s">
        <v>28864</v>
      </c>
      <c r="B5211" t="s">
        <v>5423</v>
      </c>
      <c r="C5211" s="198">
        <v>44904</v>
      </c>
      <c r="D5211" t="s">
        <v>38359</v>
      </c>
      <c r="E5211">
        <v>0.35</v>
      </c>
    </row>
    <row r="5212" spans="1:5">
      <c r="A5212" s="193" t="s">
        <v>28079</v>
      </c>
      <c r="B5212" t="s">
        <v>5055</v>
      </c>
      <c r="C5212" s="198">
        <v>44904</v>
      </c>
      <c r="D5212" t="s">
        <v>38497</v>
      </c>
      <c r="E5212">
        <v>16.93</v>
      </c>
    </row>
    <row r="5213" spans="1:5">
      <c r="A5213" s="193" t="s">
        <v>29333</v>
      </c>
      <c r="B5213" t="s">
        <v>5431</v>
      </c>
      <c r="C5213" s="198">
        <v>44904</v>
      </c>
      <c r="D5213" t="s">
        <v>38359</v>
      </c>
      <c r="E5213">
        <v>0.16</v>
      </c>
    </row>
    <row r="5214" spans="1:5">
      <c r="A5214" s="193" t="s">
        <v>28553</v>
      </c>
      <c r="B5214" t="s">
        <v>27546</v>
      </c>
      <c r="C5214" s="198">
        <v>44904</v>
      </c>
      <c r="D5214" t="s">
        <v>38428</v>
      </c>
      <c r="E5214">
        <v>37.99</v>
      </c>
    </row>
    <row r="5215" spans="1:5">
      <c r="A5215" s="193" t="s">
        <v>28201</v>
      </c>
      <c r="B5215" t="s">
        <v>27547</v>
      </c>
      <c r="C5215" s="198">
        <v>44904</v>
      </c>
      <c r="D5215" t="s">
        <v>38428</v>
      </c>
      <c r="E5215">
        <v>5.35</v>
      </c>
    </row>
    <row r="5216" spans="1:5">
      <c r="A5216" s="193" t="s">
        <v>28199</v>
      </c>
      <c r="B5216" t="s">
        <v>27548</v>
      </c>
      <c r="C5216" s="198">
        <v>44904</v>
      </c>
      <c r="D5216" t="s">
        <v>38428</v>
      </c>
      <c r="E5216">
        <v>3.93</v>
      </c>
    </row>
    <row r="5217" spans="1:5">
      <c r="A5217" s="193" t="s">
        <v>28748</v>
      </c>
      <c r="B5217" t="s">
        <v>27549</v>
      </c>
      <c r="C5217" s="198">
        <v>44904</v>
      </c>
      <c r="D5217" t="s">
        <v>38428</v>
      </c>
      <c r="E5217">
        <v>24.28</v>
      </c>
    </row>
    <row r="5218" spans="1:5">
      <c r="A5218" s="193" t="s">
        <v>29511</v>
      </c>
      <c r="B5218" t="s">
        <v>10869</v>
      </c>
      <c r="C5218" s="198">
        <v>44904</v>
      </c>
      <c r="D5218" t="s">
        <v>38359</v>
      </c>
      <c r="E5218">
        <v>7.17</v>
      </c>
    </row>
    <row r="5219" spans="1:5">
      <c r="A5219" s="193" t="s">
        <v>29330</v>
      </c>
      <c r="B5219" t="s">
        <v>9912</v>
      </c>
      <c r="C5219" s="198">
        <v>44904</v>
      </c>
      <c r="D5219" t="s">
        <v>38359</v>
      </c>
      <c r="E5219">
        <v>4.5599999999999996</v>
      </c>
    </row>
    <row r="5220" spans="1:5">
      <c r="A5220" s="193" t="s">
        <v>29511</v>
      </c>
      <c r="B5220" t="s">
        <v>10869</v>
      </c>
      <c r="C5220" s="198">
        <v>44904</v>
      </c>
      <c r="D5220" t="s">
        <v>38359</v>
      </c>
      <c r="E5220">
        <v>16.95</v>
      </c>
    </row>
    <row r="5221" spans="1:5">
      <c r="A5221" s="193" t="s">
        <v>22416</v>
      </c>
      <c r="B5221" t="s">
        <v>5429</v>
      </c>
      <c r="C5221" s="198">
        <v>44903</v>
      </c>
      <c r="D5221" t="s">
        <v>38512</v>
      </c>
      <c r="E5221">
        <v>46.64</v>
      </c>
    </row>
    <row r="5222" spans="1:5">
      <c r="A5222" s="193" t="s">
        <v>29406</v>
      </c>
      <c r="B5222" t="s">
        <v>7167</v>
      </c>
      <c r="C5222" s="198">
        <v>44903</v>
      </c>
      <c r="D5222" t="s">
        <v>38377</v>
      </c>
      <c r="E5222">
        <v>34.54</v>
      </c>
    </row>
    <row r="5223" spans="1:5">
      <c r="A5223" s="193" t="s">
        <v>22416</v>
      </c>
      <c r="B5223" t="s">
        <v>5429</v>
      </c>
      <c r="C5223" s="198">
        <v>44903</v>
      </c>
      <c r="D5223" t="s">
        <v>38512</v>
      </c>
      <c r="E5223">
        <v>43.61</v>
      </c>
    </row>
    <row r="5224" spans="1:5">
      <c r="A5224" s="193" t="s">
        <v>27854</v>
      </c>
      <c r="B5224" t="s">
        <v>5396</v>
      </c>
      <c r="C5224" s="198">
        <v>44903</v>
      </c>
      <c r="D5224" t="s">
        <v>38377</v>
      </c>
      <c r="E5224">
        <v>4.0999999999999996</v>
      </c>
    </row>
    <row r="5225" spans="1:5">
      <c r="A5225" s="193" t="s">
        <v>28864</v>
      </c>
      <c r="B5225" t="s">
        <v>5423</v>
      </c>
      <c r="C5225" s="198">
        <v>44903</v>
      </c>
      <c r="D5225" t="s">
        <v>38512</v>
      </c>
      <c r="E5225">
        <v>393.44</v>
      </c>
    </row>
    <row r="5226" spans="1:5">
      <c r="A5226" s="193" t="s">
        <v>28285</v>
      </c>
      <c r="B5226" t="s">
        <v>6199</v>
      </c>
      <c r="C5226" s="198">
        <v>44903</v>
      </c>
      <c r="D5226" t="s">
        <v>38377</v>
      </c>
      <c r="E5226">
        <v>12.86</v>
      </c>
    </row>
    <row r="5227" spans="1:5">
      <c r="A5227" s="193" t="s">
        <v>28864</v>
      </c>
      <c r="B5227" t="s">
        <v>5423</v>
      </c>
      <c r="C5227" s="198">
        <v>44903</v>
      </c>
      <c r="D5227" t="s">
        <v>38512</v>
      </c>
      <c r="E5227">
        <v>8.9499999999999993</v>
      </c>
    </row>
    <row r="5228" spans="1:5">
      <c r="A5228" s="193" t="s">
        <v>27809</v>
      </c>
      <c r="B5228" t="s">
        <v>5046</v>
      </c>
      <c r="C5228" s="198">
        <v>44903</v>
      </c>
      <c r="D5228" t="s">
        <v>38368</v>
      </c>
      <c r="E5228">
        <v>9.86</v>
      </c>
    </row>
    <row r="5229" spans="1:5">
      <c r="A5229" s="193" t="s">
        <v>27804</v>
      </c>
      <c r="B5229" t="s">
        <v>5036</v>
      </c>
      <c r="C5229" s="198">
        <v>44903</v>
      </c>
      <c r="D5229" t="s">
        <v>38368</v>
      </c>
      <c r="E5229">
        <v>23.98</v>
      </c>
    </row>
    <row r="5230" spans="1:5">
      <c r="A5230" s="193" t="s">
        <v>27901</v>
      </c>
      <c r="B5230" t="s">
        <v>5245</v>
      </c>
      <c r="C5230" s="198">
        <v>44903</v>
      </c>
      <c r="D5230" t="s">
        <v>38377</v>
      </c>
      <c r="E5230">
        <v>3.96</v>
      </c>
    </row>
    <row r="5231" spans="1:5">
      <c r="A5231" s="193" t="s">
        <v>28293</v>
      </c>
      <c r="B5231" t="s">
        <v>6103</v>
      </c>
      <c r="C5231" s="198">
        <v>44903</v>
      </c>
      <c r="D5231" t="s">
        <v>38377</v>
      </c>
      <c r="E5231">
        <v>0.68</v>
      </c>
    </row>
    <row r="5232" spans="1:5">
      <c r="A5232" s="193" t="s">
        <v>29011</v>
      </c>
      <c r="B5232" t="s">
        <v>5819</v>
      </c>
      <c r="C5232" s="198">
        <v>44903</v>
      </c>
      <c r="D5232" t="s">
        <v>38377</v>
      </c>
      <c r="E5232">
        <v>9.3800000000000008</v>
      </c>
    </row>
    <row r="5233" spans="1:5">
      <c r="A5233" s="193" t="s">
        <v>29040</v>
      </c>
      <c r="B5233" t="s">
        <v>5864</v>
      </c>
      <c r="C5233" s="198">
        <v>44903</v>
      </c>
      <c r="D5233" t="s">
        <v>38377</v>
      </c>
      <c r="E5233">
        <v>10.130000000000001</v>
      </c>
    </row>
    <row r="5234" spans="1:5">
      <c r="A5234" s="193" t="s">
        <v>29513</v>
      </c>
      <c r="B5234" t="s">
        <v>7609</v>
      </c>
      <c r="C5234" s="198">
        <v>44903</v>
      </c>
      <c r="D5234" t="s">
        <v>38512</v>
      </c>
      <c r="E5234">
        <v>1.99</v>
      </c>
    </row>
    <row r="5235" spans="1:5">
      <c r="A5235" s="193" t="s">
        <v>28747</v>
      </c>
      <c r="B5235" t="s">
        <v>4981</v>
      </c>
      <c r="C5235" s="198">
        <v>44903</v>
      </c>
      <c r="D5235" t="s">
        <v>38368</v>
      </c>
      <c r="E5235">
        <v>21.8</v>
      </c>
    </row>
    <row r="5236" spans="1:5">
      <c r="A5236" s="193" t="s">
        <v>27809</v>
      </c>
      <c r="B5236" t="s">
        <v>5046</v>
      </c>
      <c r="C5236" s="198">
        <v>44903</v>
      </c>
      <c r="D5236" t="s">
        <v>38368</v>
      </c>
      <c r="E5236">
        <v>3.06</v>
      </c>
    </row>
    <row r="5237" spans="1:5">
      <c r="A5237" s="193" t="s">
        <v>29499</v>
      </c>
      <c r="B5237" t="s">
        <v>7019</v>
      </c>
      <c r="C5237" s="198">
        <v>44903</v>
      </c>
      <c r="D5237" t="s">
        <v>38512</v>
      </c>
      <c r="E5237">
        <v>7.65</v>
      </c>
    </row>
    <row r="5238" spans="1:5">
      <c r="A5238" s="193" t="s">
        <v>15616</v>
      </c>
      <c r="B5238" t="s">
        <v>5053</v>
      </c>
      <c r="C5238" s="198">
        <v>44903</v>
      </c>
      <c r="D5238" t="s">
        <v>38368</v>
      </c>
      <c r="E5238">
        <v>4.1500000000000004</v>
      </c>
    </row>
    <row r="5239" spans="1:5">
      <c r="A5239" s="193" t="s">
        <v>28535</v>
      </c>
      <c r="B5239" t="s">
        <v>5037</v>
      </c>
      <c r="C5239" s="198">
        <v>44903</v>
      </c>
      <c r="D5239" t="s">
        <v>38368</v>
      </c>
      <c r="E5239">
        <v>46</v>
      </c>
    </row>
    <row r="5240" spans="1:5">
      <c r="A5240" s="193" t="s">
        <v>29333</v>
      </c>
      <c r="B5240" t="s">
        <v>5431</v>
      </c>
      <c r="C5240" s="198">
        <v>44903</v>
      </c>
      <c r="D5240" t="s">
        <v>38512</v>
      </c>
      <c r="E5240">
        <v>68.010000000000005</v>
      </c>
    </row>
    <row r="5241" spans="1:5">
      <c r="A5241" s="193" t="s">
        <v>29512</v>
      </c>
      <c r="B5241" t="s">
        <v>6181</v>
      </c>
      <c r="C5241" s="198">
        <v>44903</v>
      </c>
      <c r="D5241" t="s">
        <v>38512</v>
      </c>
      <c r="E5241">
        <v>0.49</v>
      </c>
    </row>
    <row r="5242" spans="1:5">
      <c r="A5242" s="193" t="s">
        <v>29326</v>
      </c>
      <c r="B5242" t="s">
        <v>10340</v>
      </c>
      <c r="C5242" s="198">
        <v>44903</v>
      </c>
      <c r="D5242" t="s">
        <v>38512</v>
      </c>
      <c r="E5242">
        <v>13.9</v>
      </c>
    </row>
    <row r="5243" spans="1:5">
      <c r="A5243" s="193" t="s">
        <v>29501</v>
      </c>
      <c r="B5243" t="s">
        <v>27544</v>
      </c>
      <c r="C5243" s="198">
        <v>44903</v>
      </c>
      <c r="D5243" t="s">
        <v>38512</v>
      </c>
      <c r="E5243">
        <v>25.65</v>
      </c>
    </row>
    <row r="5244" spans="1:5">
      <c r="A5244" s="193" t="s">
        <v>28467</v>
      </c>
      <c r="B5244" t="s">
        <v>27463</v>
      </c>
      <c r="C5244" s="198">
        <v>44903</v>
      </c>
      <c r="D5244" t="s">
        <v>38468</v>
      </c>
      <c r="E5244">
        <v>22</v>
      </c>
    </row>
    <row r="5245" spans="1:5">
      <c r="A5245" s="193" t="s">
        <v>27936</v>
      </c>
      <c r="B5245" t="s">
        <v>5836</v>
      </c>
      <c r="C5245" s="198">
        <v>44902</v>
      </c>
      <c r="D5245" t="s">
        <v>38414</v>
      </c>
      <c r="E5245">
        <v>1.34</v>
      </c>
    </row>
    <row r="5246" spans="1:5">
      <c r="A5246" s="193" t="s">
        <v>29514</v>
      </c>
      <c r="B5246" t="s">
        <v>6181</v>
      </c>
      <c r="C5246" s="198">
        <v>44902</v>
      </c>
      <c r="D5246" t="s">
        <v>38378</v>
      </c>
      <c r="E5246">
        <v>3.15</v>
      </c>
    </row>
    <row r="5247" spans="1:5">
      <c r="A5247" s="193" t="s">
        <v>28127</v>
      </c>
      <c r="B5247" t="s">
        <v>5156</v>
      </c>
      <c r="C5247" s="198">
        <v>44902</v>
      </c>
      <c r="D5247" t="s">
        <v>38378</v>
      </c>
      <c r="E5247">
        <v>0.8</v>
      </c>
    </row>
    <row r="5248" spans="1:5">
      <c r="A5248" s="193" t="s">
        <v>29360</v>
      </c>
      <c r="B5248" t="s">
        <v>8541</v>
      </c>
      <c r="C5248" s="198">
        <v>44900</v>
      </c>
      <c r="D5248" t="s">
        <v>38387</v>
      </c>
      <c r="E5248">
        <v>16.29</v>
      </c>
    </row>
    <row r="5249" spans="1:5">
      <c r="A5249" s="193" t="s">
        <v>17815</v>
      </c>
      <c r="B5249" t="s">
        <v>27551</v>
      </c>
      <c r="C5249" s="198">
        <v>44900</v>
      </c>
      <c r="D5249" t="s">
        <v>38387</v>
      </c>
      <c r="E5249">
        <v>1.95</v>
      </c>
    </row>
    <row r="5250" spans="1:5">
      <c r="A5250" s="193" t="s">
        <v>29522</v>
      </c>
      <c r="B5250" t="s">
        <v>8543</v>
      </c>
      <c r="C5250" s="198">
        <v>44900</v>
      </c>
      <c r="D5250" t="s">
        <v>38387</v>
      </c>
      <c r="E5250">
        <v>38.799999999999997</v>
      </c>
    </row>
    <row r="5251" spans="1:5">
      <c r="A5251" s="193" t="s">
        <v>28357</v>
      </c>
      <c r="B5251" t="s">
        <v>27455</v>
      </c>
      <c r="C5251" s="198">
        <v>44900</v>
      </c>
      <c r="D5251" t="s">
        <v>38387</v>
      </c>
      <c r="E5251">
        <v>10.45</v>
      </c>
    </row>
    <row r="5252" spans="1:5">
      <c r="A5252" s="193" t="s">
        <v>28179</v>
      </c>
      <c r="B5252" t="s">
        <v>5821</v>
      </c>
      <c r="C5252" s="198">
        <v>44900</v>
      </c>
      <c r="D5252" t="s">
        <v>38576</v>
      </c>
      <c r="E5252">
        <v>22.08</v>
      </c>
    </row>
    <row r="5253" spans="1:5">
      <c r="A5253" s="193" t="s">
        <v>29516</v>
      </c>
      <c r="B5253" t="s">
        <v>7190</v>
      </c>
      <c r="C5253" s="198">
        <v>44900</v>
      </c>
      <c r="D5253" t="s">
        <v>38387</v>
      </c>
      <c r="E5253">
        <v>0.33</v>
      </c>
    </row>
    <row r="5254" spans="1:5">
      <c r="A5254" s="193" t="s">
        <v>28530</v>
      </c>
      <c r="B5254" t="s">
        <v>5181</v>
      </c>
      <c r="C5254" s="198">
        <v>44900</v>
      </c>
      <c r="D5254" t="s">
        <v>38576</v>
      </c>
      <c r="E5254">
        <v>0.8</v>
      </c>
    </row>
    <row r="5255" spans="1:5">
      <c r="A5255" s="193" t="s">
        <v>28671</v>
      </c>
      <c r="B5255" t="s">
        <v>5361</v>
      </c>
      <c r="C5255" s="198">
        <v>44900</v>
      </c>
      <c r="D5255" t="s">
        <v>38576</v>
      </c>
      <c r="E5255">
        <v>305</v>
      </c>
    </row>
    <row r="5256" spans="1:5">
      <c r="A5256" s="193" t="s">
        <v>28193</v>
      </c>
      <c r="B5256" t="s">
        <v>6060</v>
      </c>
      <c r="C5256" s="198">
        <v>44900</v>
      </c>
      <c r="D5256" t="s">
        <v>38576</v>
      </c>
      <c r="E5256">
        <v>43.21</v>
      </c>
    </row>
    <row r="5257" spans="1:5">
      <c r="A5257" s="193" t="s">
        <v>28177</v>
      </c>
      <c r="B5257" t="s">
        <v>5349</v>
      </c>
      <c r="C5257" s="198">
        <v>44900</v>
      </c>
      <c r="D5257" t="s">
        <v>38576</v>
      </c>
      <c r="E5257">
        <v>9.9499999999999993</v>
      </c>
    </row>
    <row r="5258" spans="1:5">
      <c r="A5258" s="193" t="s">
        <v>29465</v>
      </c>
      <c r="B5258" t="s">
        <v>7822</v>
      </c>
      <c r="C5258" s="198">
        <v>44900</v>
      </c>
      <c r="D5258" t="s">
        <v>38387</v>
      </c>
      <c r="E5258">
        <v>9.6999999999999993</v>
      </c>
    </row>
    <row r="5259" spans="1:5">
      <c r="A5259" s="193" t="s">
        <v>29058</v>
      </c>
      <c r="B5259" t="s">
        <v>27550</v>
      </c>
      <c r="C5259" s="198">
        <v>44900</v>
      </c>
      <c r="D5259" t="s">
        <v>38576</v>
      </c>
      <c r="E5259">
        <v>24.91</v>
      </c>
    </row>
    <row r="5260" spans="1:5">
      <c r="A5260" s="193" t="s">
        <v>29127</v>
      </c>
      <c r="B5260" t="s">
        <v>7821</v>
      </c>
      <c r="C5260" s="198">
        <v>44900</v>
      </c>
      <c r="D5260" t="s">
        <v>38387</v>
      </c>
      <c r="E5260">
        <v>33</v>
      </c>
    </row>
    <row r="5261" spans="1:5">
      <c r="A5261" s="193" t="s">
        <v>28629</v>
      </c>
      <c r="B5261" t="s">
        <v>5278</v>
      </c>
      <c r="C5261" s="198">
        <v>44900</v>
      </c>
      <c r="D5261" t="s">
        <v>38576</v>
      </c>
      <c r="E5261">
        <v>0.89</v>
      </c>
    </row>
    <row r="5262" spans="1:5">
      <c r="A5262" s="193" t="s">
        <v>28129</v>
      </c>
      <c r="B5262" t="s">
        <v>5424</v>
      </c>
      <c r="C5262" s="198">
        <v>44900</v>
      </c>
      <c r="D5262" t="s">
        <v>38583</v>
      </c>
      <c r="E5262">
        <v>13.1</v>
      </c>
    </row>
    <row r="5263" spans="1:5">
      <c r="A5263" s="193" t="s">
        <v>28658</v>
      </c>
      <c r="B5263" t="s">
        <v>5160</v>
      </c>
      <c r="C5263" s="198">
        <v>44900</v>
      </c>
      <c r="D5263" t="s">
        <v>38576</v>
      </c>
      <c r="E5263">
        <v>75.25</v>
      </c>
    </row>
    <row r="5264" spans="1:5">
      <c r="A5264" s="193" t="s">
        <v>28359</v>
      </c>
      <c r="B5264" t="s">
        <v>27456</v>
      </c>
      <c r="C5264" s="198">
        <v>44900</v>
      </c>
      <c r="D5264" t="s">
        <v>38387</v>
      </c>
      <c r="E5264">
        <v>35.25</v>
      </c>
    </row>
    <row r="5265" spans="1:5">
      <c r="A5265" s="193" t="s">
        <v>29515</v>
      </c>
      <c r="B5265" t="s">
        <v>5779</v>
      </c>
      <c r="C5265" s="198">
        <v>44900</v>
      </c>
      <c r="D5265" t="s">
        <v>38576</v>
      </c>
      <c r="E5265">
        <v>12.97</v>
      </c>
    </row>
    <row r="5266" spans="1:5">
      <c r="A5266" s="193" t="s">
        <v>27958</v>
      </c>
      <c r="B5266" t="s">
        <v>27441</v>
      </c>
      <c r="C5266" s="198">
        <v>44900</v>
      </c>
      <c r="D5266" t="s">
        <v>38387</v>
      </c>
      <c r="E5266">
        <v>175</v>
      </c>
    </row>
    <row r="5267" spans="1:5">
      <c r="A5267" s="193" t="s">
        <v>29518</v>
      </c>
      <c r="B5267" t="s">
        <v>9158</v>
      </c>
      <c r="C5267" s="198">
        <v>44900</v>
      </c>
      <c r="D5267" t="s">
        <v>38398</v>
      </c>
      <c r="E5267">
        <v>29.74</v>
      </c>
    </row>
    <row r="5268" spans="1:5">
      <c r="A5268" s="193" t="s">
        <v>29520</v>
      </c>
      <c r="B5268" t="s">
        <v>10671</v>
      </c>
      <c r="C5268" s="198">
        <v>44900</v>
      </c>
      <c r="D5268" t="s">
        <v>38387</v>
      </c>
      <c r="E5268">
        <v>22.67</v>
      </c>
    </row>
    <row r="5269" spans="1:5">
      <c r="A5269" s="193" t="s">
        <v>29467</v>
      </c>
      <c r="B5269" t="s">
        <v>10668</v>
      </c>
      <c r="C5269" s="198">
        <v>44900</v>
      </c>
      <c r="D5269" t="s">
        <v>38387</v>
      </c>
      <c r="E5269">
        <v>7.04</v>
      </c>
    </row>
    <row r="5270" spans="1:5">
      <c r="A5270" s="193" t="s">
        <v>28941</v>
      </c>
      <c r="B5270" t="s">
        <v>10011</v>
      </c>
      <c r="C5270" s="198">
        <v>44900</v>
      </c>
      <c r="D5270" t="s">
        <v>38398</v>
      </c>
      <c r="E5270">
        <v>7.95</v>
      </c>
    </row>
    <row r="5271" spans="1:5">
      <c r="A5271" s="193" t="s">
        <v>28008</v>
      </c>
      <c r="B5271" t="s">
        <v>10004</v>
      </c>
      <c r="C5271" s="198">
        <v>44900</v>
      </c>
      <c r="D5271" t="s">
        <v>38398</v>
      </c>
      <c r="E5271">
        <v>4.8499999999999996</v>
      </c>
    </row>
    <row r="5272" spans="1:5">
      <c r="A5272" s="193" t="s">
        <v>28005</v>
      </c>
      <c r="B5272" t="s">
        <v>10003</v>
      </c>
      <c r="C5272" s="198">
        <v>44900</v>
      </c>
      <c r="D5272" t="s">
        <v>38398</v>
      </c>
      <c r="E5272">
        <v>15.69</v>
      </c>
    </row>
    <row r="5273" spans="1:5">
      <c r="A5273" s="193" t="s">
        <v>29523</v>
      </c>
      <c r="B5273" t="s">
        <v>9997</v>
      </c>
      <c r="C5273" s="198">
        <v>44900</v>
      </c>
      <c r="D5273" t="s">
        <v>38398</v>
      </c>
      <c r="E5273">
        <v>43.73</v>
      </c>
    </row>
    <row r="5274" spans="1:5">
      <c r="A5274" s="193" t="s">
        <v>29517</v>
      </c>
      <c r="B5274" t="s">
        <v>9636</v>
      </c>
      <c r="C5274" s="198">
        <v>44900</v>
      </c>
      <c r="D5274" t="s">
        <v>38387</v>
      </c>
      <c r="E5274">
        <v>7.12</v>
      </c>
    </row>
    <row r="5275" spans="1:5">
      <c r="A5275" s="193" t="s">
        <v>29519</v>
      </c>
      <c r="B5275" t="s">
        <v>10678</v>
      </c>
      <c r="C5275" s="198">
        <v>44900</v>
      </c>
      <c r="D5275" t="s">
        <v>38387</v>
      </c>
      <c r="E5275">
        <v>12.31</v>
      </c>
    </row>
    <row r="5276" spans="1:5">
      <c r="A5276" s="193" t="s">
        <v>29525</v>
      </c>
      <c r="B5276" t="s">
        <v>10669</v>
      </c>
      <c r="C5276" s="198">
        <v>44900</v>
      </c>
      <c r="D5276" t="s">
        <v>38387</v>
      </c>
      <c r="E5276">
        <v>5.81</v>
      </c>
    </row>
    <row r="5277" spans="1:5">
      <c r="A5277" s="193" t="s">
        <v>29521</v>
      </c>
      <c r="B5277" t="s">
        <v>10670</v>
      </c>
      <c r="C5277" s="198">
        <v>44900</v>
      </c>
      <c r="D5277" t="s">
        <v>38387</v>
      </c>
      <c r="E5277">
        <v>9.3699999999999992</v>
      </c>
    </row>
    <row r="5278" spans="1:5">
      <c r="A5278" s="193" t="s">
        <v>28938</v>
      </c>
      <c r="B5278" t="s">
        <v>10656</v>
      </c>
      <c r="C5278" s="198">
        <v>44900</v>
      </c>
      <c r="D5278" t="s">
        <v>38398</v>
      </c>
      <c r="E5278">
        <v>3.55</v>
      </c>
    </row>
    <row r="5279" spans="1:5">
      <c r="A5279" s="193" t="s">
        <v>28206</v>
      </c>
      <c r="B5279" t="s">
        <v>9781</v>
      </c>
      <c r="C5279" s="198">
        <v>44900</v>
      </c>
      <c r="D5279" t="s">
        <v>38394</v>
      </c>
      <c r="E5279">
        <v>3.22</v>
      </c>
    </row>
    <row r="5280" spans="1:5">
      <c r="A5280" s="193" t="s">
        <v>29524</v>
      </c>
      <c r="B5280" t="s">
        <v>9776</v>
      </c>
      <c r="C5280" s="198">
        <v>44900</v>
      </c>
      <c r="D5280" t="s">
        <v>38394</v>
      </c>
      <c r="E5280">
        <v>35.42</v>
      </c>
    </row>
    <row r="5281" spans="1:5">
      <c r="A5281" s="193" t="s">
        <v>29470</v>
      </c>
      <c r="B5281" t="s">
        <v>10251</v>
      </c>
      <c r="C5281" s="198">
        <v>44900</v>
      </c>
      <c r="D5281" t="s">
        <v>38398</v>
      </c>
      <c r="E5281">
        <v>20.22</v>
      </c>
    </row>
    <row r="5282" spans="1:5">
      <c r="A5282" s="193" t="s">
        <v>27863</v>
      </c>
      <c r="B5282" t="s">
        <v>6305</v>
      </c>
      <c r="C5282" s="198">
        <v>44899</v>
      </c>
      <c r="D5282" t="s">
        <v>38378</v>
      </c>
      <c r="E5282">
        <v>0.67</v>
      </c>
    </row>
    <row r="5283" spans="1:5">
      <c r="A5283" s="193" t="s">
        <v>28127</v>
      </c>
      <c r="B5283" t="s">
        <v>5156</v>
      </c>
      <c r="C5283" s="198">
        <v>44899</v>
      </c>
      <c r="D5283" t="s">
        <v>38378</v>
      </c>
      <c r="E5283">
        <v>1.94</v>
      </c>
    </row>
    <row r="5284" spans="1:5">
      <c r="A5284" s="193" t="s">
        <v>27809</v>
      </c>
      <c r="B5284" t="s">
        <v>5046</v>
      </c>
      <c r="C5284" s="198">
        <v>44897</v>
      </c>
      <c r="D5284" t="s">
        <v>38368</v>
      </c>
      <c r="E5284">
        <v>15.58</v>
      </c>
    </row>
    <row r="5285" spans="1:5">
      <c r="A5285" s="193" t="s">
        <v>15616</v>
      </c>
      <c r="B5285" t="s">
        <v>5053</v>
      </c>
      <c r="C5285" s="198">
        <v>44897</v>
      </c>
      <c r="D5285" t="s">
        <v>38368</v>
      </c>
      <c r="E5285">
        <v>8.1300000000000008</v>
      </c>
    </row>
    <row r="5286" spans="1:5">
      <c r="A5286" s="193" t="s">
        <v>27810</v>
      </c>
      <c r="B5286" t="s">
        <v>5045</v>
      </c>
      <c r="C5286" s="198">
        <v>44897</v>
      </c>
      <c r="D5286" t="s">
        <v>38368</v>
      </c>
      <c r="E5286">
        <v>6.5</v>
      </c>
    </row>
    <row r="5287" spans="1:5">
      <c r="A5287" s="193" t="s">
        <v>17813</v>
      </c>
      <c r="B5287" t="s">
        <v>5540</v>
      </c>
      <c r="C5287" s="198">
        <v>44895</v>
      </c>
      <c r="D5287" t="s">
        <v>38377</v>
      </c>
      <c r="E5287">
        <v>8.75</v>
      </c>
    </row>
    <row r="5288" spans="1:5">
      <c r="A5288" s="193" t="s">
        <v>28183</v>
      </c>
      <c r="B5288" t="s">
        <v>6114</v>
      </c>
      <c r="C5288" s="198">
        <v>44895</v>
      </c>
      <c r="D5288" t="s">
        <v>38377</v>
      </c>
      <c r="E5288">
        <v>8.3800000000000008</v>
      </c>
    </row>
    <row r="5289" spans="1:5">
      <c r="A5289" s="193" t="s">
        <v>28864</v>
      </c>
      <c r="B5289" t="s">
        <v>5423</v>
      </c>
      <c r="C5289" s="198">
        <v>44895</v>
      </c>
      <c r="D5289" t="s">
        <v>38584</v>
      </c>
      <c r="E5289">
        <v>3.93</v>
      </c>
    </row>
    <row r="5290" spans="1:5">
      <c r="A5290" s="193" t="s">
        <v>22416</v>
      </c>
      <c r="B5290" t="s">
        <v>5429</v>
      </c>
      <c r="C5290" s="198">
        <v>44895</v>
      </c>
      <c r="D5290" t="s">
        <v>38551</v>
      </c>
      <c r="E5290">
        <v>55.83</v>
      </c>
    </row>
    <row r="5291" spans="1:5">
      <c r="A5291" s="193" t="s">
        <v>27869</v>
      </c>
      <c r="B5291" t="s">
        <v>6045</v>
      </c>
      <c r="C5291" s="198">
        <v>44895</v>
      </c>
      <c r="D5291" t="s">
        <v>38377</v>
      </c>
      <c r="E5291">
        <v>0.56999999999999995</v>
      </c>
    </row>
    <row r="5292" spans="1:5">
      <c r="A5292" s="193" t="s">
        <v>28426</v>
      </c>
      <c r="B5292" t="s">
        <v>5395</v>
      </c>
      <c r="C5292" s="198">
        <v>44895</v>
      </c>
      <c r="D5292" t="s">
        <v>38377</v>
      </c>
      <c r="E5292">
        <v>16.34</v>
      </c>
    </row>
    <row r="5293" spans="1:5">
      <c r="A5293" s="193" t="s">
        <v>28013</v>
      </c>
      <c r="B5293" t="s">
        <v>6507</v>
      </c>
      <c r="C5293" s="198">
        <v>44895</v>
      </c>
      <c r="D5293" t="s">
        <v>38377</v>
      </c>
      <c r="E5293">
        <v>25</v>
      </c>
    </row>
    <row r="5294" spans="1:5">
      <c r="A5294" s="193" t="s">
        <v>28424</v>
      </c>
      <c r="B5294" t="s">
        <v>27552</v>
      </c>
      <c r="C5294" s="198">
        <v>44895</v>
      </c>
      <c r="D5294" t="s">
        <v>38377</v>
      </c>
      <c r="E5294">
        <v>22.05</v>
      </c>
    </row>
    <row r="5295" spans="1:5">
      <c r="A5295" s="193" t="s">
        <v>28352</v>
      </c>
      <c r="B5295" t="s">
        <v>6760</v>
      </c>
      <c r="C5295" s="198">
        <v>44895</v>
      </c>
      <c r="D5295" t="s">
        <v>38447</v>
      </c>
      <c r="E5295">
        <v>41.29</v>
      </c>
    </row>
    <row r="5296" spans="1:5">
      <c r="A5296" s="193" t="s">
        <v>28864</v>
      </c>
      <c r="B5296" t="s">
        <v>5423</v>
      </c>
      <c r="C5296" s="198">
        <v>44895</v>
      </c>
      <c r="D5296" t="s">
        <v>38585</v>
      </c>
      <c r="E5296">
        <v>35</v>
      </c>
    </row>
    <row r="5297" spans="1:5">
      <c r="A5297" s="193" t="s">
        <v>29091</v>
      </c>
      <c r="B5297" t="s">
        <v>6922</v>
      </c>
      <c r="C5297" s="198">
        <v>44895</v>
      </c>
      <c r="D5297" t="s">
        <v>38447</v>
      </c>
      <c r="E5297">
        <v>3.69</v>
      </c>
    </row>
    <row r="5298" spans="1:5">
      <c r="A5298" s="193" t="s">
        <v>29499</v>
      </c>
      <c r="B5298" t="s">
        <v>7019</v>
      </c>
      <c r="C5298" s="198">
        <v>44895</v>
      </c>
      <c r="D5298" t="s">
        <v>38551</v>
      </c>
      <c r="E5298">
        <v>38.9</v>
      </c>
    </row>
    <row r="5299" spans="1:5">
      <c r="A5299" s="193" t="s">
        <v>28288</v>
      </c>
      <c r="B5299" t="s">
        <v>5262</v>
      </c>
      <c r="C5299" s="198">
        <v>44895</v>
      </c>
      <c r="D5299" t="s">
        <v>38377</v>
      </c>
      <c r="E5299">
        <v>15</v>
      </c>
    </row>
    <row r="5300" spans="1:5">
      <c r="A5300" s="193" t="s">
        <v>27852</v>
      </c>
      <c r="B5300" t="s">
        <v>5273</v>
      </c>
      <c r="C5300" s="198">
        <v>44895</v>
      </c>
      <c r="D5300" t="s">
        <v>38377</v>
      </c>
      <c r="E5300">
        <v>15.86</v>
      </c>
    </row>
    <row r="5301" spans="1:5">
      <c r="A5301" s="193" t="s">
        <v>28179</v>
      </c>
      <c r="B5301" t="s">
        <v>5821</v>
      </c>
      <c r="C5301" s="198">
        <v>44895</v>
      </c>
      <c r="D5301" t="s">
        <v>38377</v>
      </c>
      <c r="E5301">
        <v>11.31</v>
      </c>
    </row>
    <row r="5302" spans="1:5">
      <c r="A5302" s="193" t="s">
        <v>28353</v>
      </c>
      <c r="B5302" t="s">
        <v>6761</v>
      </c>
      <c r="C5302" s="198">
        <v>44895</v>
      </c>
      <c r="D5302" t="s">
        <v>38447</v>
      </c>
      <c r="E5302">
        <v>8.6300000000000008</v>
      </c>
    </row>
    <row r="5303" spans="1:5">
      <c r="A5303" s="193" t="s">
        <v>28129</v>
      </c>
      <c r="B5303" t="s">
        <v>5424</v>
      </c>
      <c r="C5303" s="198">
        <v>44895</v>
      </c>
      <c r="D5303" t="s">
        <v>38584</v>
      </c>
      <c r="E5303">
        <v>21.03</v>
      </c>
    </row>
    <row r="5304" spans="1:5">
      <c r="A5304" s="193" t="s">
        <v>27856</v>
      </c>
      <c r="B5304" t="s">
        <v>6266</v>
      </c>
      <c r="C5304" s="198">
        <v>44895</v>
      </c>
      <c r="D5304" t="s">
        <v>38377</v>
      </c>
      <c r="E5304">
        <v>18.13</v>
      </c>
    </row>
    <row r="5305" spans="1:5">
      <c r="A5305" s="193" t="s">
        <v>28222</v>
      </c>
      <c r="B5305" t="s">
        <v>6210</v>
      </c>
      <c r="C5305" s="198">
        <v>44895</v>
      </c>
      <c r="D5305" t="s">
        <v>38377</v>
      </c>
      <c r="E5305">
        <v>24.45</v>
      </c>
    </row>
    <row r="5306" spans="1:5">
      <c r="A5306" s="193" t="s">
        <v>28439</v>
      </c>
      <c r="B5306" t="s">
        <v>10687</v>
      </c>
      <c r="C5306" s="198">
        <v>44895</v>
      </c>
      <c r="D5306" t="s">
        <v>38463</v>
      </c>
      <c r="E5306">
        <v>5.13</v>
      </c>
    </row>
    <row r="5307" spans="1:5">
      <c r="A5307" s="193" t="s">
        <v>28900</v>
      </c>
      <c r="B5307" t="s">
        <v>11023</v>
      </c>
      <c r="C5307" s="198">
        <v>44895</v>
      </c>
      <c r="D5307" t="s">
        <v>38463</v>
      </c>
      <c r="E5307">
        <v>0.49</v>
      </c>
    </row>
    <row r="5308" spans="1:5">
      <c r="A5308" s="193" t="s">
        <v>28443</v>
      </c>
      <c r="B5308" t="s">
        <v>10688</v>
      </c>
      <c r="C5308" s="198">
        <v>44895</v>
      </c>
      <c r="D5308" t="s">
        <v>38463</v>
      </c>
      <c r="E5308">
        <v>0.39</v>
      </c>
    </row>
    <row r="5309" spans="1:5">
      <c r="A5309" s="193" t="s">
        <v>28844</v>
      </c>
      <c r="B5309" t="s">
        <v>9922</v>
      </c>
      <c r="C5309" s="198">
        <v>44895</v>
      </c>
      <c r="D5309" t="s">
        <v>38509</v>
      </c>
      <c r="E5309">
        <v>1.41</v>
      </c>
    </row>
    <row r="5310" spans="1:5">
      <c r="A5310" s="193" t="s">
        <v>28842</v>
      </c>
      <c r="B5310" t="s">
        <v>9924</v>
      </c>
      <c r="C5310" s="198">
        <v>44895</v>
      </c>
      <c r="D5310" t="s">
        <v>38509</v>
      </c>
      <c r="E5310">
        <v>23.72</v>
      </c>
    </row>
    <row r="5311" spans="1:5">
      <c r="A5311" s="193" t="s">
        <v>29464</v>
      </c>
      <c r="B5311" t="s">
        <v>10464</v>
      </c>
      <c r="C5311" s="198">
        <v>44895</v>
      </c>
      <c r="D5311" t="s">
        <v>38509</v>
      </c>
      <c r="E5311">
        <v>12.23</v>
      </c>
    </row>
    <row r="5312" spans="1:5">
      <c r="A5312" s="193" t="s">
        <v>29500</v>
      </c>
      <c r="B5312" t="s">
        <v>10763</v>
      </c>
      <c r="C5312" s="198">
        <v>44895</v>
      </c>
      <c r="D5312" t="s">
        <v>38551</v>
      </c>
      <c r="E5312">
        <v>8.7200000000000006</v>
      </c>
    </row>
    <row r="5313" spans="1:5">
      <c r="A5313" s="193" t="s">
        <v>28845</v>
      </c>
      <c r="B5313" t="s">
        <v>9927</v>
      </c>
      <c r="C5313" s="198">
        <v>44895</v>
      </c>
      <c r="D5313" t="s">
        <v>38509</v>
      </c>
      <c r="E5313">
        <v>13.2</v>
      </c>
    </row>
    <row r="5314" spans="1:5">
      <c r="A5314" s="193" t="s">
        <v>29141</v>
      </c>
      <c r="B5314" t="s">
        <v>10600</v>
      </c>
      <c r="C5314" s="198">
        <v>44895</v>
      </c>
      <c r="D5314" t="s">
        <v>38447</v>
      </c>
      <c r="E5314">
        <v>6.2</v>
      </c>
    </row>
    <row r="5315" spans="1:5">
      <c r="A5315" s="193" t="s">
        <v>28901</v>
      </c>
      <c r="B5315" t="s">
        <v>10690</v>
      </c>
      <c r="C5315" s="198">
        <v>44895</v>
      </c>
      <c r="D5315" t="s">
        <v>38463</v>
      </c>
      <c r="E5315">
        <v>10.81</v>
      </c>
    </row>
    <row r="5316" spans="1:5">
      <c r="A5316" s="193" t="s">
        <v>29526</v>
      </c>
      <c r="B5316" t="s">
        <v>10692</v>
      </c>
      <c r="C5316" s="198">
        <v>44895</v>
      </c>
      <c r="D5316" t="s">
        <v>38463</v>
      </c>
      <c r="E5316">
        <v>2.59</v>
      </c>
    </row>
    <row r="5317" spans="1:5">
      <c r="A5317" s="193" t="s">
        <v>29140</v>
      </c>
      <c r="B5317" t="s">
        <v>10604</v>
      </c>
      <c r="C5317" s="198">
        <v>44895</v>
      </c>
      <c r="D5317" t="s">
        <v>38447</v>
      </c>
      <c r="E5317">
        <v>3.37</v>
      </c>
    </row>
    <row r="5318" spans="1:5">
      <c r="A5318" s="193" t="s">
        <v>28899</v>
      </c>
      <c r="B5318" t="s">
        <v>10686</v>
      </c>
      <c r="C5318" s="198">
        <v>44895</v>
      </c>
      <c r="D5318" t="s">
        <v>38463</v>
      </c>
      <c r="E5318">
        <v>8.31</v>
      </c>
    </row>
    <row r="5319" spans="1:5">
      <c r="A5319" s="193" t="s">
        <v>28902</v>
      </c>
      <c r="B5319" t="s">
        <v>10846</v>
      </c>
      <c r="C5319" s="198">
        <v>44895</v>
      </c>
      <c r="D5319" t="s">
        <v>38463</v>
      </c>
      <c r="E5319">
        <v>3.48</v>
      </c>
    </row>
    <row r="5320" spans="1:5">
      <c r="A5320" s="193" t="s">
        <v>28444</v>
      </c>
      <c r="B5320" t="s">
        <v>10685</v>
      </c>
      <c r="C5320" s="198">
        <v>44895</v>
      </c>
      <c r="D5320" t="s">
        <v>38463</v>
      </c>
      <c r="E5320">
        <v>215</v>
      </c>
    </row>
    <row r="5321" spans="1:5">
      <c r="A5321" s="193" t="s">
        <v>28534</v>
      </c>
      <c r="B5321" t="s">
        <v>6212</v>
      </c>
      <c r="C5321" s="198">
        <v>44894</v>
      </c>
      <c r="D5321" t="s">
        <v>38400</v>
      </c>
      <c r="E5321">
        <v>4.9400000000000004</v>
      </c>
    </row>
    <row r="5322" spans="1:5">
      <c r="A5322" s="193" t="s">
        <v>28542</v>
      </c>
      <c r="B5322" t="s">
        <v>6391</v>
      </c>
      <c r="C5322" s="198">
        <v>44894</v>
      </c>
      <c r="D5322" t="s">
        <v>38400</v>
      </c>
      <c r="E5322">
        <v>9.5</v>
      </c>
    </row>
    <row r="5323" spans="1:5">
      <c r="A5323" s="193" t="s">
        <v>28185</v>
      </c>
      <c r="B5323" t="s">
        <v>6213</v>
      </c>
      <c r="C5323" s="198">
        <v>44894</v>
      </c>
      <c r="D5323" t="s">
        <v>38400</v>
      </c>
      <c r="E5323">
        <v>7.34</v>
      </c>
    </row>
    <row r="5324" spans="1:5">
      <c r="A5324" s="193" t="s">
        <v>28178</v>
      </c>
      <c r="B5324" t="s">
        <v>5823</v>
      </c>
      <c r="C5324" s="198">
        <v>44894</v>
      </c>
      <c r="D5324" t="s">
        <v>38359</v>
      </c>
      <c r="E5324">
        <v>8.41</v>
      </c>
    </row>
    <row r="5325" spans="1:5">
      <c r="A5325" s="193" t="s">
        <v>28071</v>
      </c>
      <c r="B5325" t="s">
        <v>6309</v>
      </c>
      <c r="C5325" s="198">
        <v>44894</v>
      </c>
      <c r="D5325" t="s">
        <v>38400</v>
      </c>
      <c r="E5325">
        <v>18.47</v>
      </c>
    </row>
    <row r="5326" spans="1:5">
      <c r="A5326" s="193" t="s">
        <v>28864</v>
      </c>
      <c r="B5326" t="s">
        <v>5423</v>
      </c>
      <c r="C5326" s="198">
        <v>44894</v>
      </c>
      <c r="D5326" t="s">
        <v>38359</v>
      </c>
      <c r="E5326">
        <v>5.53</v>
      </c>
    </row>
    <row r="5327" spans="1:5">
      <c r="A5327" s="193" t="s">
        <v>28533</v>
      </c>
      <c r="B5327" t="s">
        <v>5344</v>
      </c>
      <c r="C5327" s="198">
        <v>44894</v>
      </c>
      <c r="D5327" t="s">
        <v>38400</v>
      </c>
      <c r="E5327">
        <v>7.08</v>
      </c>
    </row>
    <row r="5328" spans="1:5">
      <c r="A5328" s="193" t="s">
        <v>28347</v>
      </c>
      <c r="B5328" t="s">
        <v>5136</v>
      </c>
      <c r="C5328" s="198">
        <v>44894</v>
      </c>
      <c r="D5328" t="s">
        <v>38400</v>
      </c>
      <c r="E5328">
        <v>51.84</v>
      </c>
    </row>
    <row r="5329" spans="1:5">
      <c r="A5329" s="193" t="s">
        <v>28530</v>
      </c>
      <c r="B5329" t="s">
        <v>5181</v>
      </c>
      <c r="C5329" s="198">
        <v>44894</v>
      </c>
      <c r="D5329" t="s">
        <v>38400</v>
      </c>
      <c r="E5329">
        <v>9.2799999999999994</v>
      </c>
    </row>
    <row r="5330" spans="1:5">
      <c r="A5330" s="193" t="s">
        <v>29397</v>
      </c>
      <c r="B5330" t="s">
        <v>5927</v>
      </c>
      <c r="C5330" s="198">
        <v>44894</v>
      </c>
      <c r="D5330" t="s">
        <v>38400</v>
      </c>
      <c r="E5330">
        <v>12.96</v>
      </c>
    </row>
    <row r="5331" spans="1:5">
      <c r="A5331" s="193" t="s">
        <v>29328</v>
      </c>
      <c r="B5331" t="s">
        <v>5422</v>
      </c>
      <c r="C5331" s="198">
        <v>44894</v>
      </c>
      <c r="D5331" t="s">
        <v>38557</v>
      </c>
      <c r="E5331">
        <v>8.35</v>
      </c>
    </row>
    <row r="5332" spans="1:5">
      <c r="A5332" s="193" t="s">
        <v>28102</v>
      </c>
      <c r="B5332" t="s">
        <v>7999</v>
      </c>
      <c r="C5332" s="198">
        <v>44894</v>
      </c>
      <c r="D5332" t="s">
        <v>38419</v>
      </c>
      <c r="E5332">
        <v>11.44</v>
      </c>
    </row>
    <row r="5333" spans="1:5">
      <c r="A5333" s="193" t="s">
        <v>27898</v>
      </c>
      <c r="B5333" t="s">
        <v>5182</v>
      </c>
      <c r="C5333" s="198">
        <v>44894</v>
      </c>
      <c r="D5333" t="s">
        <v>38400</v>
      </c>
      <c r="E5333">
        <v>4.8499999999999996</v>
      </c>
    </row>
    <row r="5334" spans="1:5">
      <c r="A5334" s="193" t="s">
        <v>28018</v>
      </c>
      <c r="B5334" t="s">
        <v>6310</v>
      </c>
      <c r="C5334" s="198">
        <v>44894</v>
      </c>
      <c r="D5334" t="s">
        <v>38400</v>
      </c>
      <c r="E5334">
        <v>5.94</v>
      </c>
    </row>
    <row r="5335" spans="1:5">
      <c r="A5335" s="193" t="s">
        <v>28129</v>
      </c>
      <c r="B5335" t="s">
        <v>5424</v>
      </c>
      <c r="C5335" s="198">
        <v>44894</v>
      </c>
      <c r="D5335" t="s">
        <v>38359</v>
      </c>
      <c r="E5335">
        <v>36.9</v>
      </c>
    </row>
    <row r="5336" spans="1:5">
      <c r="A5336" s="193" t="s">
        <v>29498</v>
      </c>
      <c r="B5336" t="s">
        <v>5438</v>
      </c>
      <c r="C5336" s="198">
        <v>44894</v>
      </c>
      <c r="D5336" t="s">
        <v>38557</v>
      </c>
      <c r="E5336">
        <v>8.1</v>
      </c>
    </row>
    <row r="5337" spans="1:5">
      <c r="A5337" s="193" t="s">
        <v>29498</v>
      </c>
      <c r="B5337" t="s">
        <v>5438</v>
      </c>
      <c r="C5337" s="198">
        <v>44894</v>
      </c>
      <c r="D5337" t="s">
        <v>38586</v>
      </c>
      <c r="E5337">
        <v>24.77</v>
      </c>
    </row>
    <row r="5338" spans="1:5">
      <c r="A5338" s="193" t="s">
        <v>29045</v>
      </c>
      <c r="B5338" t="s">
        <v>11032</v>
      </c>
      <c r="C5338" s="198">
        <v>44894</v>
      </c>
      <c r="D5338" t="s">
        <v>38402</v>
      </c>
      <c r="E5338">
        <v>2.81</v>
      </c>
    </row>
    <row r="5339" spans="1:5">
      <c r="A5339" s="193" t="s">
        <v>28241</v>
      </c>
      <c r="B5339" t="s">
        <v>9244</v>
      </c>
      <c r="C5339" s="198">
        <v>44894</v>
      </c>
      <c r="D5339" t="s">
        <v>38420</v>
      </c>
      <c r="E5339">
        <v>8.9</v>
      </c>
    </row>
    <row r="5340" spans="1:5">
      <c r="A5340" s="193" t="s">
        <v>28108</v>
      </c>
      <c r="B5340" t="s">
        <v>9242</v>
      </c>
      <c r="C5340" s="198">
        <v>44894</v>
      </c>
      <c r="D5340" t="s">
        <v>38420</v>
      </c>
      <c r="E5340">
        <v>0.5</v>
      </c>
    </row>
    <row r="5341" spans="1:5">
      <c r="A5341" s="193" t="s">
        <v>28251</v>
      </c>
      <c r="B5341" t="s">
        <v>9247</v>
      </c>
      <c r="C5341" s="198">
        <v>44894</v>
      </c>
      <c r="D5341" t="s">
        <v>38420</v>
      </c>
      <c r="E5341">
        <v>45</v>
      </c>
    </row>
    <row r="5342" spans="1:5">
      <c r="A5342" s="193" t="s">
        <v>28029</v>
      </c>
      <c r="B5342" t="s">
        <v>10144</v>
      </c>
      <c r="C5342" s="198">
        <v>44894</v>
      </c>
      <c r="D5342" t="s">
        <v>38402</v>
      </c>
      <c r="E5342">
        <v>34.68</v>
      </c>
    </row>
    <row r="5343" spans="1:5">
      <c r="A5343" s="193" t="s">
        <v>28557</v>
      </c>
      <c r="B5343" t="s">
        <v>9246</v>
      </c>
      <c r="C5343" s="198">
        <v>44894</v>
      </c>
      <c r="D5343" t="s">
        <v>38420</v>
      </c>
      <c r="E5343">
        <v>1.95</v>
      </c>
    </row>
    <row r="5344" spans="1:5">
      <c r="A5344" s="193" t="s">
        <v>27838</v>
      </c>
      <c r="B5344" t="s">
        <v>7154</v>
      </c>
      <c r="C5344" s="198">
        <v>44893</v>
      </c>
      <c r="D5344" t="s">
        <v>38376</v>
      </c>
      <c r="E5344">
        <v>14.21</v>
      </c>
    </row>
    <row r="5345" spans="1:5">
      <c r="A5345" s="193" t="s">
        <v>27833</v>
      </c>
      <c r="B5345" t="s">
        <v>27553</v>
      </c>
      <c r="C5345" s="198">
        <v>44893</v>
      </c>
      <c r="D5345" t="s">
        <v>38376</v>
      </c>
      <c r="E5345">
        <v>24.36</v>
      </c>
    </row>
    <row r="5346" spans="1:5">
      <c r="A5346" s="193" t="s">
        <v>27843</v>
      </c>
      <c r="B5346" t="s">
        <v>6394</v>
      </c>
      <c r="C5346" s="198">
        <v>44893</v>
      </c>
      <c r="D5346" t="s">
        <v>38376</v>
      </c>
      <c r="E5346">
        <v>1.4</v>
      </c>
    </row>
    <row r="5347" spans="1:5">
      <c r="A5347" s="193" t="s">
        <v>28577</v>
      </c>
      <c r="B5347" t="s">
        <v>5455</v>
      </c>
      <c r="C5347" s="198">
        <v>44893</v>
      </c>
      <c r="D5347" t="s">
        <v>38376</v>
      </c>
      <c r="E5347">
        <v>6.63</v>
      </c>
    </row>
    <row r="5348" spans="1:5">
      <c r="A5348" s="193" t="s">
        <v>22824</v>
      </c>
      <c r="B5348" t="s">
        <v>5660</v>
      </c>
      <c r="C5348" s="198">
        <v>44893</v>
      </c>
      <c r="D5348" t="s">
        <v>38376</v>
      </c>
      <c r="E5348">
        <v>0.71</v>
      </c>
    </row>
    <row r="5349" spans="1:5">
      <c r="A5349" s="193" t="s">
        <v>27847</v>
      </c>
      <c r="B5349" t="s">
        <v>5520</v>
      </c>
      <c r="C5349" s="198">
        <v>44893</v>
      </c>
      <c r="D5349" t="s">
        <v>38376</v>
      </c>
      <c r="E5349">
        <v>21.8</v>
      </c>
    </row>
    <row r="5350" spans="1:5">
      <c r="A5350" s="193" t="s">
        <v>27850</v>
      </c>
      <c r="B5350" t="s">
        <v>5521</v>
      </c>
      <c r="C5350" s="198">
        <v>44893</v>
      </c>
      <c r="D5350" t="s">
        <v>38376</v>
      </c>
      <c r="E5350">
        <v>11.35</v>
      </c>
    </row>
    <row r="5351" spans="1:5">
      <c r="A5351" s="193" t="s">
        <v>27844</v>
      </c>
      <c r="B5351" t="s">
        <v>5452</v>
      </c>
      <c r="C5351" s="198">
        <v>44893</v>
      </c>
      <c r="D5351" t="s">
        <v>38376</v>
      </c>
      <c r="E5351">
        <v>10.94</v>
      </c>
    </row>
    <row r="5352" spans="1:5">
      <c r="A5352" s="193" t="s">
        <v>27841</v>
      </c>
      <c r="B5352" t="s">
        <v>6246</v>
      </c>
      <c r="C5352" s="198">
        <v>44893</v>
      </c>
      <c r="D5352" t="s">
        <v>38376</v>
      </c>
      <c r="E5352">
        <v>42.08</v>
      </c>
    </row>
    <row r="5353" spans="1:5">
      <c r="A5353" s="193" t="s">
        <v>28632</v>
      </c>
      <c r="B5353" t="s">
        <v>5929</v>
      </c>
      <c r="C5353" s="198">
        <v>44893</v>
      </c>
      <c r="D5353" t="s">
        <v>38399</v>
      </c>
      <c r="E5353">
        <v>3.76</v>
      </c>
    </row>
    <row r="5354" spans="1:5">
      <c r="A5354" s="193" t="s">
        <v>28330</v>
      </c>
      <c r="B5354" t="s">
        <v>9191</v>
      </c>
      <c r="C5354" s="198">
        <v>44893</v>
      </c>
      <c r="D5354" t="s">
        <v>38442</v>
      </c>
      <c r="E5354">
        <v>13.98</v>
      </c>
    </row>
    <row r="5355" spans="1:5">
      <c r="A5355" s="193" t="s">
        <v>27835</v>
      </c>
      <c r="B5355" t="s">
        <v>5392</v>
      </c>
      <c r="C5355" s="198">
        <v>44893</v>
      </c>
      <c r="D5355" t="s">
        <v>38376</v>
      </c>
      <c r="E5355">
        <v>11.63</v>
      </c>
    </row>
    <row r="5356" spans="1:5">
      <c r="A5356" s="193" t="s">
        <v>27851</v>
      </c>
      <c r="B5356" t="s">
        <v>5388</v>
      </c>
      <c r="C5356" s="198">
        <v>44893</v>
      </c>
      <c r="D5356" t="s">
        <v>38376</v>
      </c>
      <c r="E5356">
        <v>70.739999999999995</v>
      </c>
    </row>
    <row r="5357" spans="1:5">
      <c r="A5357" s="193" t="s">
        <v>27842</v>
      </c>
      <c r="B5357" t="s">
        <v>5375</v>
      </c>
      <c r="C5357" s="198">
        <v>44893</v>
      </c>
      <c r="D5357" t="s">
        <v>38376</v>
      </c>
      <c r="E5357">
        <v>24.98</v>
      </c>
    </row>
    <row r="5358" spans="1:5">
      <c r="A5358" s="193" t="s">
        <v>27845</v>
      </c>
      <c r="B5358" t="s">
        <v>5374</v>
      </c>
      <c r="C5358" s="198">
        <v>44893</v>
      </c>
      <c r="D5358" t="s">
        <v>38376</v>
      </c>
      <c r="E5358">
        <v>16.25</v>
      </c>
    </row>
    <row r="5359" spans="1:5">
      <c r="A5359" s="193" t="s">
        <v>27832</v>
      </c>
      <c r="B5359" t="s">
        <v>5926</v>
      </c>
      <c r="C5359" s="198">
        <v>44893</v>
      </c>
      <c r="D5359" t="s">
        <v>38376</v>
      </c>
      <c r="E5359">
        <v>39.5</v>
      </c>
    </row>
    <row r="5360" spans="1:5">
      <c r="A5360" s="193" t="s">
        <v>27830</v>
      </c>
      <c r="B5360" t="s">
        <v>6421</v>
      </c>
      <c r="C5360" s="198">
        <v>44893</v>
      </c>
      <c r="D5360" t="s">
        <v>38376</v>
      </c>
      <c r="E5360">
        <v>4.43</v>
      </c>
    </row>
    <row r="5361" spans="1:5">
      <c r="A5361" s="193" t="s">
        <v>27835</v>
      </c>
      <c r="B5361" t="s">
        <v>5392</v>
      </c>
      <c r="C5361" s="198">
        <v>44893</v>
      </c>
      <c r="D5361" t="s">
        <v>38376</v>
      </c>
      <c r="E5361">
        <v>12.65</v>
      </c>
    </row>
    <row r="5362" spans="1:5">
      <c r="A5362" s="193" t="s">
        <v>27848</v>
      </c>
      <c r="B5362" t="s">
        <v>6244</v>
      </c>
      <c r="C5362" s="198">
        <v>44893</v>
      </c>
      <c r="D5362" t="s">
        <v>38376</v>
      </c>
      <c r="E5362">
        <v>8.02</v>
      </c>
    </row>
    <row r="5363" spans="1:5">
      <c r="A5363" s="193" t="s">
        <v>28018</v>
      </c>
      <c r="B5363" t="s">
        <v>6310</v>
      </c>
      <c r="C5363" s="198">
        <v>44893</v>
      </c>
      <c r="D5363" t="s">
        <v>38400</v>
      </c>
      <c r="E5363">
        <v>5.0999999999999996</v>
      </c>
    </row>
    <row r="5364" spans="1:5">
      <c r="A5364" s="193" t="s">
        <v>27849</v>
      </c>
      <c r="B5364" t="s">
        <v>6112</v>
      </c>
      <c r="C5364" s="198">
        <v>44893</v>
      </c>
      <c r="D5364" t="s">
        <v>38376</v>
      </c>
      <c r="E5364">
        <v>6.65</v>
      </c>
    </row>
    <row r="5365" spans="1:5">
      <c r="A5365" s="193" t="s">
        <v>27839</v>
      </c>
      <c r="B5365" t="s">
        <v>6113</v>
      </c>
      <c r="C5365" s="198">
        <v>44893</v>
      </c>
      <c r="D5365" t="s">
        <v>38376</v>
      </c>
      <c r="E5365">
        <v>0.63</v>
      </c>
    </row>
    <row r="5366" spans="1:5">
      <c r="A5366" s="193" t="s">
        <v>27837</v>
      </c>
      <c r="B5366" t="s">
        <v>6158</v>
      </c>
      <c r="C5366" s="198">
        <v>44893</v>
      </c>
      <c r="D5366" t="s">
        <v>38376</v>
      </c>
      <c r="E5366">
        <v>21.57</v>
      </c>
    </row>
    <row r="5367" spans="1:5">
      <c r="A5367" s="193" t="s">
        <v>27836</v>
      </c>
      <c r="B5367" t="s">
        <v>6398</v>
      </c>
      <c r="C5367" s="198">
        <v>44893</v>
      </c>
      <c r="D5367" t="s">
        <v>38376</v>
      </c>
      <c r="E5367">
        <v>23.45</v>
      </c>
    </row>
    <row r="5368" spans="1:5">
      <c r="A5368" s="193" t="s">
        <v>28534</v>
      </c>
      <c r="B5368" t="s">
        <v>6212</v>
      </c>
      <c r="C5368" s="198">
        <v>44893</v>
      </c>
      <c r="D5368" t="s">
        <v>38400</v>
      </c>
      <c r="E5368">
        <v>245.08</v>
      </c>
    </row>
    <row r="5369" spans="1:5">
      <c r="A5369" s="193" t="s">
        <v>28864</v>
      </c>
      <c r="B5369" t="s">
        <v>5423</v>
      </c>
      <c r="C5369" s="198">
        <v>44893</v>
      </c>
      <c r="D5369" t="s">
        <v>38583</v>
      </c>
      <c r="E5369">
        <v>41.77</v>
      </c>
    </row>
    <row r="5370" spans="1:5">
      <c r="A5370" s="193" t="s">
        <v>28019</v>
      </c>
      <c r="B5370" t="s">
        <v>6275</v>
      </c>
      <c r="C5370" s="198">
        <v>44893</v>
      </c>
      <c r="D5370" t="s">
        <v>38376</v>
      </c>
      <c r="E5370">
        <v>16.850000000000001</v>
      </c>
    </row>
    <row r="5371" spans="1:5">
      <c r="A5371" s="193" t="s">
        <v>28326</v>
      </c>
      <c r="B5371" t="s">
        <v>9182</v>
      </c>
      <c r="C5371" s="198">
        <v>44893</v>
      </c>
      <c r="D5371" t="s">
        <v>38442</v>
      </c>
      <c r="E5371">
        <v>10.5</v>
      </c>
    </row>
    <row r="5372" spans="1:5">
      <c r="A5372" s="193" t="s">
        <v>29185</v>
      </c>
      <c r="B5372" t="s">
        <v>5391</v>
      </c>
      <c r="C5372" s="198">
        <v>44893</v>
      </c>
      <c r="D5372" t="s">
        <v>38376</v>
      </c>
      <c r="E5372">
        <v>11.77</v>
      </c>
    </row>
    <row r="5373" spans="1:5">
      <c r="A5373" s="193" t="s">
        <v>22416</v>
      </c>
      <c r="B5373" t="s">
        <v>5429</v>
      </c>
      <c r="C5373" s="198">
        <v>44893</v>
      </c>
      <c r="D5373" t="s">
        <v>38558</v>
      </c>
      <c r="E5373">
        <v>11.67</v>
      </c>
    </row>
    <row r="5374" spans="1:5">
      <c r="A5374" s="193" t="s">
        <v>27840</v>
      </c>
      <c r="B5374" t="s">
        <v>5922</v>
      </c>
      <c r="C5374" s="198">
        <v>44893</v>
      </c>
      <c r="D5374" t="s">
        <v>38376</v>
      </c>
      <c r="E5374">
        <v>33.9</v>
      </c>
    </row>
    <row r="5375" spans="1:5">
      <c r="A5375" s="193" t="s">
        <v>28083</v>
      </c>
      <c r="B5375" t="s">
        <v>5918</v>
      </c>
      <c r="C5375" s="198">
        <v>44893</v>
      </c>
      <c r="D5375" t="s">
        <v>38399</v>
      </c>
      <c r="E5375">
        <v>14.73</v>
      </c>
    </row>
    <row r="5376" spans="1:5">
      <c r="A5376" s="193" t="s">
        <v>28327</v>
      </c>
      <c r="B5376" t="s">
        <v>27454</v>
      </c>
      <c r="C5376" s="198">
        <v>44893</v>
      </c>
      <c r="D5376" t="s">
        <v>38442</v>
      </c>
      <c r="E5376">
        <v>1.41</v>
      </c>
    </row>
    <row r="5377" spans="1:5">
      <c r="A5377" s="193" t="s">
        <v>28129</v>
      </c>
      <c r="B5377" t="s">
        <v>5424</v>
      </c>
      <c r="C5377" s="198">
        <v>44893</v>
      </c>
      <c r="D5377" t="s">
        <v>38558</v>
      </c>
      <c r="E5377">
        <v>3.92</v>
      </c>
    </row>
    <row r="5378" spans="1:5">
      <c r="A5378" s="193" t="s">
        <v>28325</v>
      </c>
      <c r="B5378" t="s">
        <v>8730</v>
      </c>
      <c r="C5378" s="198">
        <v>44893</v>
      </c>
      <c r="D5378" t="s">
        <v>38442</v>
      </c>
      <c r="E5378">
        <v>12.75</v>
      </c>
    </row>
    <row r="5379" spans="1:5">
      <c r="A5379" s="193" t="s">
        <v>27834</v>
      </c>
      <c r="B5379" t="s">
        <v>5921</v>
      </c>
      <c r="C5379" s="198">
        <v>44893</v>
      </c>
      <c r="D5379" t="s">
        <v>38376</v>
      </c>
      <c r="E5379">
        <v>1.65</v>
      </c>
    </row>
    <row r="5380" spans="1:5">
      <c r="A5380" s="193" t="s">
        <v>27846</v>
      </c>
      <c r="B5380" t="s">
        <v>27554</v>
      </c>
      <c r="C5380" s="198">
        <v>44893</v>
      </c>
      <c r="D5380" t="s">
        <v>38376</v>
      </c>
      <c r="E5380">
        <v>15.59</v>
      </c>
    </row>
    <row r="5381" spans="1:5">
      <c r="A5381" s="193" t="s">
        <v>29501</v>
      </c>
      <c r="B5381" t="s">
        <v>27544</v>
      </c>
      <c r="C5381" s="198">
        <v>44893</v>
      </c>
      <c r="D5381" t="s">
        <v>38558</v>
      </c>
      <c r="E5381">
        <v>0.38</v>
      </c>
    </row>
    <row r="5382" spans="1:5">
      <c r="A5382" s="193" t="s">
        <v>28864</v>
      </c>
      <c r="B5382" t="s">
        <v>5423</v>
      </c>
      <c r="C5382" s="198">
        <v>44891</v>
      </c>
      <c r="D5382" t="s">
        <v>38587</v>
      </c>
      <c r="E5382">
        <v>32.9</v>
      </c>
    </row>
    <row r="5383" spans="1:5">
      <c r="A5383" s="193" t="s">
        <v>28864</v>
      </c>
      <c r="B5383" t="s">
        <v>5423</v>
      </c>
      <c r="C5383" s="198">
        <v>44890</v>
      </c>
      <c r="D5383" t="s">
        <v>38588</v>
      </c>
      <c r="E5383">
        <v>7.55</v>
      </c>
    </row>
    <row r="5384" spans="1:5">
      <c r="A5384" s="193" t="s">
        <v>28864</v>
      </c>
      <c r="B5384" t="s">
        <v>5423</v>
      </c>
      <c r="C5384" s="198">
        <v>44890</v>
      </c>
      <c r="D5384" t="s">
        <v>38560</v>
      </c>
      <c r="E5384">
        <v>13.56</v>
      </c>
    </row>
    <row r="5385" spans="1:5">
      <c r="A5385" s="193" t="s">
        <v>29527</v>
      </c>
      <c r="B5385" t="s">
        <v>6676</v>
      </c>
      <c r="C5385" s="198">
        <v>44890</v>
      </c>
      <c r="D5385" t="s">
        <v>38407</v>
      </c>
      <c r="E5385">
        <v>14.02</v>
      </c>
    </row>
    <row r="5386" spans="1:5">
      <c r="A5386" s="193" t="s">
        <v>22416</v>
      </c>
      <c r="B5386" t="s">
        <v>5429</v>
      </c>
      <c r="C5386" s="198">
        <v>44890</v>
      </c>
      <c r="D5386" t="s">
        <v>38560</v>
      </c>
      <c r="E5386">
        <v>14.35</v>
      </c>
    </row>
    <row r="5387" spans="1:5">
      <c r="A5387" s="193" t="s">
        <v>28864</v>
      </c>
      <c r="B5387" t="s">
        <v>5423</v>
      </c>
      <c r="C5387" s="198">
        <v>44890</v>
      </c>
      <c r="D5387" t="s">
        <v>38378</v>
      </c>
      <c r="E5387">
        <v>0.55000000000000004</v>
      </c>
    </row>
    <row r="5388" spans="1:5">
      <c r="A5388" s="193" t="s">
        <v>29328</v>
      </c>
      <c r="B5388" t="s">
        <v>5422</v>
      </c>
      <c r="C5388" s="198">
        <v>44890</v>
      </c>
      <c r="D5388" t="s">
        <v>38588</v>
      </c>
      <c r="E5388">
        <v>22.8</v>
      </c>
    </row>
    <row r="5389" spans="1:5">
      <c r="A5389" s="193" t="s">
        <v>28129</v>
      </c>
      <c r="B5389" t="s">
        <v>5424</v>
      </c>
      <c r="C5389" s="198">
        <v>44890</v>
      </c>
      <c r="D5389" t="s">
        <v>38560</v>
      </c>
      <c r="E5389">
        <v>27.59</v>
      </c>
    </row>
    <row r="5390" spans="1:5">
      <c r="A5390" s="193" t="s">
        <v>29333</v>
      </c>
      <c r="B5390" t="s">
        <v>5431</v>
      </c>
      <c r="C5390" s="198">
        <v>44890</v>
      </c>
      <c r="D5390" t="s">
        <v>38560</v>
      </c>
      <c r="E5390">
        <v>33.29</v>
      </c>
    </row>
    <row r="5391" spans="1:5">
      <c r="A5391" s="193" t="s">
        <v>28759</v>
      </c>
      <c r="B5391" t="s">
        <v>6817</v>
      </c>
      <c r="C5391" s="198">
        <v>44890</v>
      </c>
      <c r="D5391" t="s">
        <v>38449</v>
      </c>
      <c r="E5391">
        <v>21.65</v>
      </c>
    </row>
    <row r="5392" spans="1:5">
      <c r="A5392" s="193" t="s">
        <v>28129</v>
      </c>
      <c r="B5392" t="s">
        <v>5424</v>
      </c>
      <c r="C5392" s="198">
        <v>44890</v>
      </c>
      <c r="D5392" t="s">
        <v>38378</v>
      </c>
      <c r="E5392">
        <v>34.94</v>
      </c>
    </row>
    <row r="5393" spans="1:5">
      <c r="A5393" s="193" t="s">
        <v>28129</v>
      </c>
      <c r="B5393" t="s">
        <v>5424</v>
      </c>
      <c r="C5393" s="198">
        <v>44890</v>
      </c>
      <c r="D5393" t="s">
        <v>38560</v>
      </c>
      <c r="E5393">
        <v>33.99</v>
      </c>
    </row>
    <row r="5394" spans="1:5">
      <c r="A5394" s="193" t="s">
        <v>29505</v>
      </c>
      <c r="B5394" t="s">
        <v>10764</v>
      </c>
      <c r="C5394" s="198">
        <v>44890</v>
      </c>
      <c r="D5394" t="s">
        <v>38560</v>
      </c>
      <c r="E5394">
        <v>9.18</v>
      </c>
    </row>
    <row r="5395" spans="1:5">
      <c r="A5395" s="193" t="s">
        <v>29501</v>
      </c>
      <c r="B5395" t="s">
        <v>27544</v>
      </c>
      <c r="C5395" s="198">
        <v>44890</v>
      </c>
      <c r="D5395" t="s">
        <v>38560</v>
      </c>
      <c r="E5395">
        <v>117.12</v>
      </c>
    </row>
    <row r="5396" spans="1:5">
      <c r="A5396" s="193" t="s">
        <v>29505</v>
      </c>
      <c r="B5396" t="s">
        <v>10764</v>
      </c>
      <c r="C5396" s="198">
        <v>44890</v>
      </c>
      <c r="D5396" t="s">
        <v>38560</v>
      </c>
      <c r="E5396">
        <v>6.47</v>
      </c>
    </row>
    <row r="5397" spans="1:5">
      <c r="A5397" s="193" t="s">
        <v>27879</v>
      </c>
      <c r="B5397" t="s">
        <v>5363</v>
      </c>
      <c r="C5397" s="198">
        <v>44889</v>
      </c>
      <c r="D5397" t="s">
        <v>38381</v>
      </c>
      <c r="E5397">
        <v>36.770000000000003</v>
      </c>
    </row>
    <row r="5398" spans="1:5">
      <c r="A5398" s="193" t="s">
        <v>12102</v>
      </c>
      <c r="B5398" t="s">
        <v>8005</v>
      </c>
      <c r="C5398" s="198">
        <v>44889</v>
      </c>
      <c r="D5398" t="s">
        <v>38433</v>
      </c>
      <c r="E5398">
        <v>1.34</v>
      </c>
    </row>
    <row r="5399" spans="1:5">
      <c r="A5399" s="193" t="s">
        <v>28129</v>
      </c>
      <c r="B5399" t="s">
        <v>5424</v>
      </c>
      <c r="C5399" s="198">
        <v>44889</v>
      </c>
      <c r="D5399" t="s">
        <v>38522</v>
      </c>
      <c r="E5399">
        <v>7.46</v>
      </c>
    </row>
    <row r="5400" spans="1:5">
      <c r="A5400" s="193" t="s">
        <v>28041</v>
      </c>
      <c r="B5400" t="s">
        <v>4982</v>
      </c>
      <c r="C5400" s="198">
        <v>44889</v>
      </c>
      <c r="D5400" t="s">
        <v>38522</v>
      </c>
      <c r="E5400">
        <v>9.56</v>
      </c>
    </row>
    <row r="5401" spans="1:5">
      <c r="A5401" s="193" t="s">
        <v>28864</v>
      </c>
      <c r="B5401" t="s">
        <v>5423</v>
      </c>
      <c r="C5401" s="198">
        <v>44889</v>
      </c>
      <c r="D5401" t="s">
        <v>38522</v>
      </c>
      <c r="E5401">
        <v>40.159999999999997</v>
      </c>
    </row>
    <row r="5402" spans="1:5">
      <c r="A5402" s="193" t="s">
        <v>28129</v>
      </c>
      <c r="B5402" t="s">
        <v>5424</v>
      </c>
      <c r="C5402" s="198">
        <v>44889</v>
      </c>
      <c r="D5402" t="s">
        <v>38426</v>
      </c>
      <c r="E5402">
        <v>57.38</v>
      </c>
    </row>
    <row r="5403" spans="1:5">
      <c r="A5403" s="193" t="s">
        <v>29528</v>
      </c>
      <c r="B5403" t="s">
        <v>10179</v>
      </c>
      <c r="C5403" s="198">
        <v>44889</v>
      </c>
      <c r="D5403" t="s">
        <v>38381</v>
      </c>
      <c r="E5403">
        <v>34.43</v>
      </c>
    </row>
    <row r="5404" spans="1:5">
      <c r="A5404" s="193" t="s">
        <v>29121</v>
      </c>
      <c r="B5404" t="s">
        <v>5611</v>
      </c>
      <c r="C5404" s="198">
        <v>44888</v>
      </c>
      <c r="D5404" t="s">
        <v>38414</v>
      </c>
      <c r="E5404">
        <v>62.15</v>
      </c>
    </row>
    <row r="5405" spans="1:5">
      <c r="A5405" s="193" t="s">
        <v>28871</v>
      </c>
      <c r="B5405" t="s">
        <v>27555</v>
      </c>
      <c r="C5405" s="198">
        <v>44888</v>
      </c>
      <c r="D5405" t="s">
        <v>38373</v>
      </c>
      <c r="E5405">
        <v>1.95</v>
      </c>
    </row>
    <row r="5406" spans="1:5">
      <c r="A5406" s="193" t="s">
        <v>28486</v>
      </c>
      <c r="B5406" t="s">
        <v>6539</v>
      </c>
      <c r="C5406" s="198">
        <v>44888</v>
      </c>
      <c r="D5406" t="s">
        <v>38373</v>
      </c>
      <c r="E5406">
        <v>17.75</v>
      </c>
    </row>
    <row r="5407" spans="1:5">
      <c r="A5407" s="193" t="s">
        <v>28484</v>
      </c>
      <c r="B5407" t="s">
        <v>6536</v>
      </c>
      <c r="C5407" s="198">
        <v>44888</v>
      </c>
      <c r="D5407" t="s">
        <v>38373</v>
      </c>
      <c r="E5407">
        <v>4.4000000000000004</v>
      </c>
    </row>
    <row r="5408" spans="1:5">
      <c r="A5408" s="193" t="s">
        <v>28482</v>
      </c>
      <c r="B5408" t="s">
        <v>6525</v>
      </c>
      <c r="C5408" s="198">
        <v>44888</v>
      </c>
      <c r="D5408" t="s">
        <v>38373</v>
      </c>
      <c r="E5408">
        <v>11.53</v>
      </c>
    </row>
    <row r="5409" spans="1:5">
      <c r="A5409" s="193" t="s">
        <v>28082</v>
      </c>
      <c r="B5409" t="s">
        <v>7475</v>
      </c>
      <c r="C5409" s="198">
        <v>44888</v>
      </c>
      <c r="D5409" t="s">
        <v>38373</v>
      </c>
      <c r="E5409">
        <v>10.88</v>
      </c>
    </row>
    <row r="5410" spans="1:5">
      <c r="A5410" s="193" t="s">
        <v>28864</v>
      </c>
      <c r="B5410" t="s">
        <v>5423</v>
      </c>
      <c r="C5410" s="198">
        <v>44888</v>
      </c>
      <c r="D5410" t="s">
        <v>38359</v>
      </c>
      <c r="E5410">
        <v>3.6</v>
      </c>
    </row>
    <row r="5411" spans="1:5">
      <c r="A5411" s="193" t="s">
        <v>28864</v>
      </c>
      <c r="B5411" t="s">
        <v>5423</v>
      </c>
      <c r="C5411" s="198">
        <v>44888</v>
      </c>
      <c r="D5411" t="s">
        <v>38563</v>
      </c>
      <c r="E5411">
        <v>0</v>
      </c>
    </row>
    <row r="5412" spans="1:5">
      <c r="A5412" s="193" t="s">
        <v>29498</v>
      </c>
      <c r="B5412" t="s">
        <v>5438</v>
      </c>
      <c r="C5412" s="198">
        <v>44888</v>
      </c>
      <c r="D5412" t="s">
        <v>38563</v>
      </c>
      <c r="E5412">
        <v>0.28999999999999998</v>
      </c>
    </row>
    <row r="5413" spans="1:5">
      <c r="A5413" s="193" t="s">
        <v>28483</v>
      </c>
      <c r="B5413" t="s">
        <v>6535</v>
      </c>
      <c r="C5413" s="198">
        <v>44888</v>
      </c>
      <c r="D5413" t="s">
        <v>38373</v>
      </c>
      <c r="E5413">
        <v>16.059999999999999</v>
      </c>
    </row>
    <row r="5414" spans="1:5">
      <c r="A5414" s="193" t="s">
        <v>28127</v>
      </c>
      <c r="B5414" t="s">
        <v>5156</v>
      </c>
      <c r="C5414" s="198">
        <v>44888</v>
      </c>
      <c r="D5414" t="s">
        <v>38388</v>
      </c>
      <c r="E5414">
        <v>10.67</v>
      </c>
    </row>
    <row r="5415" spans="1:5">
      <c r="A5415" s="193" t="s">
        <v>29529</v>
      </c>
      <c r="B5415" t="s">
        <v>8479</v>
      </c>
      <c r="C5415" s="198">
        <v>44888</v>
      </c>
      <c r="D5415" t="s">
        <v>38388</v>
      </c>
      <c r="E5415">
        <v>22.29</v>
      </c>
    </row>
    <row r="5416" spans="1:5">
      <c r="A5416" s="193" t="s">
        <v>29328</v>
      </c>
      <c r="B5416" t="s">
        <v>5422</v>
      </c>
      <c r="C5416" s="198">
        <v>44888</v>
      </c>
      <c r="D5416" t="s">
        <v>38563</v>
      </c>
      <c r="E5416">
        <v>4.55</v>
      </c>
    </row>
    <row r="5417" spans="1:5">
      <c r="A5417" s="193" t="s">
        <v>29180</v>
      </c>
      <c r="B5417" t="s">
        <v>8553</v>
      </c>
      <c r="C5417" s="198">
        <v>44888</v>
      </c>
      <c r="D5417" t="s">
        <v>38481</v>
      </c>
      <c r="E5417">
        <v>6.04</v>
      </c>
    </row>
    <row r="5418" spans="1:5">
      <c r="A5418" s="193" t="s">
        <v>28573</v>
      </c>
      <c r="B5418" t="s">
        <v>8554</v>
      </c>
      <c r="C5418" s="198">
        <v>44888</v>
      </c>
      <c r="D5418" t="s">
        <v>38481</v>
      </c>
      <c r="E5418">
        <v>16.53</v>
      </c>
    </row>
    <row r="5419" spans="1:5">
      <c r="A5419" s="193" t="s">
        <v>28572</v>
      </c>
      <c r="B5419" t="s">
        <v>8555</v>
      </c>
      <c r="C5419" s="198">
        <v>44888</v>
      </c>
      <c r="D5419" t="s">
        <v>38481</v>
      </c>
      <c r="E5419">
        <v>7.6</v>
      </c>
    </row>
    <row r="5420" spans="1:5">
      <c r="A5420" s="193" t="s">
        <v>29328</v>
      </c>
      <c r="B5420" t="s">
        <v>5422</v>
      </c>
      <c r="C5420" s="198">
        <v>44888</v>
      </c>
      <c r="D5420" t="s">
        <v>38359</v>
      </c>
      <c r="E5420">
        <v>8.08</v>
      </c>
    </row>
    <row r="5421" spans="1:5">
      <c r="A5421" s="193" t="s">
        <v>27854</v>
      </c>
      <c r="B5421" t="s">
        <v>5396</v>
      </c>
      <c r="C5421" s="198">
        <v>44888</v>
      </c>
      <c r="D5421" t="s">
        <v>38388</v>
      </c>
      <c r="E5421">
        <v>18.46</v>
      </c>
    </row>
    <row r="5422" spans="1:5">
      <c r="A5422" s="193" t="s">
        <v>29333</v>
      </c>
      <c r="B5422" t="s">
        <v>5431</v>
      </c>
      <c r="C5422" s="198">
        <v>44888</v>
      </c>
      <c r="D5422" t="s">
        <v>38563</v>
      </c>
      <c r="E5422">
        <v>37.9</v>
      </c>
    </row>
    <row r="5423" spans="1:5">
      <c r="A5423" s="193" t="s">
        <v>29498</v>
      </c>
      <c r="B5423" t="s">
        <v>5438</v>
      </c>
      <c r="C5423" s="198">
        <v>44888</v>
      </c>
      <c r="D5423" t="s">
        <v>38563</v>
      </c>
      <c r="E5423">
        <v>0.31</v>
      </c>
    </row>
    <row r="5424" spans="1:5">
      <c r="A5424" s="193" t="s">
        <v>29498</v>
      </c>
      <c r="B5424" t="s">
        <v>5438</v>
      </c>
      <c r="C5424" s="198">
        <v>44888</v>
      </c>
      <c r="D5424" t="s">
        <v>38563</v>
      </c>
      <c r="E5424">
        <v>56.52</v>
      </c>
    </row>
    <row r="5425" spans="1:5">
      <c r="A5425" s="193" t="s">
        <v>28129</v>
      </c>
      <c r="B5425" t="s">
        <v>5424</v>
      </c>
      <c r="C5425" s="198">
        <v>44888</v>
      </c>
      <c r="D5425" t="s">
        <v>38359</v>
      </c>
      <c r="E5425">
        <v>25</v>
      </c>
    </row>
    <row r="5426" spans="1:5">
      <c r="A5426" s="193" t="s">
        <v>28129</v>
      </c>
      <c r="B5426" t="s">
        <v>5424</v>
      </c>
      <c r="C5426" s="198">
        <v>44888</v>
      </c>
      <c r="D5426" t="s">
        <v>38359</v>
      </c>
      <c r="E5426">
        <v>9.83</v>
      </c>
    </row>
    <row r="5427" spans="1:5">
      <c r="A5427" s="193" t="s">
        <v>28084</v>
      </c>
      <c r="B5427" t="s">
        <v>8891</v>
      </c>
      <c r="C5427" s="198">
        <v>44888</v>
      </c>
      <c r="D5427" t="s">
        <v>38373</v>
      </c>
      <c r="E5427">
        <v>9.5</v>
      </c>
    </row>
    <row r="5428" spans="1:5">
      <c r="A5428" s="193" t="s">
        <v>29530</v>
      </c>
      <c r="B5428" t="s">
        <v>8892</v>
      </c>
      <c r="C5428" s="198">
        <v>44888</v>
      </c>
      <c r="D5428" t="s">
        <v>38373</v>
      </c>
      <c r="E5428">
        <v>5.25</v>
      </c>
    </row>
    <row r="5429" spans="1:5">
      <c r="A5429" s="193" t="s">
        <v>27822</v>
      </c>
      <c r="B5429" t="s">
        <v>27428</v>
      </c>
      <c r="C5429" s="198">
        <v>44888</v>
      </c>
      <c r="D5429" t="s">
        <v>38373</v>
      </c>
      <c r="E5429">
        <v>37.9</v>
      </c>
    </row>
    <row r="5430" spans="1:5">
      <c r="A5430" s="193" t="s">
        <v>28832</v>
      </c>
      <c r="B5430" t="s">
        <v>7838</v>
      </c>
      <c r="C5430" s="198">
        <v>44888</v>
      </c>
      <c r="D5430" t="s">
        <v>38373</v>
      </c>
      <c r="E5430">
        <v>3.21</v>
      </c>
    </row>
    <row r="5431" spans="1:5">
      <c r="A5431" s="193" t="s">
        <v>29181</v>
      </c>
      <c r="B5431" t="s">
        <v>9985</v>
      </c>
      <c r="C5431" s="198">
        <v>44888</v>
      </c>
      <c r="D5431" t="s">
        <v>38481</v>
      </c>
      <c r="E5431">
        <v>69.67</v>
      </c>
    </row>
    <row r="5432" spans="1:5">
      <c r="A5432" s="193" t="s">
        <v>29179</v>
      </c>
      <c r="B5432" t="s">
        <v>9984</v>
      </c>
      <c r="C5432" s="198">
        <v>44888</v>
      </c>
      <c r="D5432" t="s">
        <v>38481</v>
      </c>
      <c r="E5432">
        <v>7.25</v>
      </c>
    </row>
    <row r="5433" spans="1:5">
      <c r="A5433" s="193" t="s">
        <v>28489</v>
      </c>
      <c r="B5433" t="s">
        <v>10749</v>
      </c>
      <c r="C5433" s="198">
        <v>44888</v>
      </c>
      <c r="D5433" t="s">
        <v>38373</v>
      </c>
      <c r="E5433">
        <v>5.18</v>
      </c>
    </row>
    <row r="5434" spans="1:5">
      <c r="A5434" s="193" t="s">
        <v>27803</v>
      </c>
      <c r="B5434" t="s">
        <v>27542</v>
      </c>
      <c r="C5434" s="198">
        <v>44888</v>
      </c>
      <c r="D5434" t="s">
        <v>38359</v>
      </c>
      <c r="E5434">
        <v>10.1</v>
      </c>
    </row>
    <row r="5435" spans="1:5">
      <c r="A5435" s="193" t="s">
        <v>27799</v>
      </c>
      <c r="B5435" t="s">
        <v>27556</v>
      </c>
      <c r="C5435" s="198">
        <v>44888</v>
      </c>
      <c r="D5435" t="s">
        <v>38373</v>
      </c>
      <c r="E5435">
        <v>7.45</v>
      </c>
    </row>
    <row r="5436" spans="1:5">
      <c r="A5436" s="193" t="s">
        <v>28972</v>
      </c>
      <c r="B5436" t="s">
        <v>10433</v>
      </c>
      <c r="C5436" s="198">
        <v>44888</v>
      </c>
      <c r="D5436" t="s">
        <v>38388</v>
      </c>
      <c r="E5436">
        <v>16.75</v>
      </c>
    </row>
    <row r="5437" spans="1:5">
      <c r="A5437" s="193" t="s">
        <v>28864</v>
      </c>
      <c r="B5437" t="s">
        <v>5423</v>
      </c>
      <c r="C5437" s="198">
        <v>44887</v>
      </c>
      <c r="D5437" t="s">
        <v>38359</v>
      </c>
      <c r="E5437">
        <v>3.28</v>
      </c>
    </row>
    <row r="5438" spans="1:5">
      <c r="A5438" s="193" t="s">
        <v>28864</v>
      </c>
      <c r="B5438" t="s">
        <v>5423</v>
      </c>
      <c r="C5438" s="198">
        <v>44887</v>
      </c>
      <c r="D5438" t="s">
        <v>38359</v>
      </c>
      <c r="E5438">
        <v>5.52</v>
      </c>
    </row>
    <row r="5439" spans="1:5">
      <c r="A5439" s="193" t="s">
        <v>28864</v>
      </c>
      <c r="B5439" t="s">
        <v>5423</v>
      </c>
      <c r="C5439" s="198">
        <v>44887</v>
      </c>
      <c r="D5439" t="s">
        <v>38359</v>
      </c>
      <c r="E5439">
        <v>8.5500000000000007</v>
      </c>
    </row>
    <row r="5440" spans="1:5">
      <c r="A5440" s="193" t="s">
        <v>22416</v>
      </c>
      <c r="B5440" t="s">
        <v>5429</v>
      </c>
      <c r="C5440" s="198">
        <v>44887</v>
      </c>
      <c r="D5440" t="s">
        <v>38562</v>
      </c>
      <c r="E5440">
        <v>23.01</v>
      </c>
    </row>
    <row r="5441" spans="1:5">
      <c r="A5441" s="193" t="s">
        <v>28864</v>
      </c>
      <c r="B5441" t="s">
        <v>5423</v>
      </c>
      <c r="C5441" s="198">
        <v>44887</v>
      </c>
      <c r="D5441" t="s">
        <v>38359</v>
      </c>
      <c r="E5441">
        <v>34</v>
      </c>
    </row>
    <row r="5442" spans="1:5">
      <c r="A5442" s="193" t="s">
        <v>29498</v>
      </c>
      <c r="B5442" t="s">
        <v>5438</v>
      </c>
      <c r="C5442" s="198">
        <v>44887</v>
      </c>
      <c r="D5442" t="s">
        <v>38562</v>
      </c>
      <c r="E5442">
        <v>0.47</v>
      </c>
    </row>
    <row r="5443" spans="1:5">
      <c r="A5443" s="193" t="s">
        <v>28129</v>
      </c>
      <c r="B5443" t="s">
        <v>5424</v>
      </c>
      <c r="C5443" s="198">
        <v>44887</v>
      </c>
      <c r="D5443" t="s">
        <v>38359</v>
      </c>
      <c r="E5443">
        <v>0.6</v>
      </c>
    </row>
    <row r="5444" spans="1:5">
      <c r="A5444" s="193" t="s">
        <v>27882</v>
      </c>
      <c r="B5444" t="s">
        <v>5041</v>
      </c>
      <c r="C5444" s="198">
        <v>44887</v>
      </c>
      <c r="D5444" t="s">
        <v>38363</v>
      </c>
      <c r="E5444">
        <v>17.95</v>
      </c>
    </row>
    <row r="5445" spans="1:5">
      <c r="A5445" s="193" t="s">
        <v>27881</v>
      </c>
      <c r="B5445" t="s">
        <v>5043</v>
      </c>
      <c r="C5445" s="198">
        <v>44887</v>
      </c>
      <c r="D5445" t="s">
        <v>38363</v>
      </c>
      <c r="E5445">
        <v>24.21</v>
      </c>
    </row>
    <row r="5446" spans="1:5">
      <c r="A5446" s="193" t="s">
        <v>28129</v>
      </c>
      <c r="B5446" t="s">
        <v>5424</v>
      </c>
      <c r="C5446" s="198">
        <v>44887</v>
      </c>
      <c r="D5446" t="s">
        <v>38359</v>
      </c>
      <c r="E5446">
        <v>0.68</v>
      </c>
    </row>
    <row r="5447" spans="1:5">
      <c r="A5447" s="193" t="s">
        <v>28129</v>
      </c>
      <c r="B5447" t="s">
        <v>5424</v>
      </c>
      <c r="C5447" s="198">
        <v>44887</v>
      </c>
      <c r="D5447" t="s">
        <v>38585</v>
      </c>
      <c r="E5447">
        <v>0.69</v>
      </c>
    </row>
    <row r="5448" spans="1:5">
      <c r="A5448" s="193" t="s">
        <v>28291</v>
      </c>
      <c r="B5448" t="s">
        <v>8852</v>
      </c>
      <c r="C5448" s="198">
        <v>44887</v>
      </c>
      <c r="D5448" t="s">
        <v>38439</v>
      </c>
      <c r="E5448">
        <v>0.35</v>
      </c>
    </row>
    <row r="5449" spans="1:5">
      <c r="A5449" s="193" t="s">
        <v>28286</v>
      </c>
      <c r="B5449" t="s">
        <v>8851</v>
      </c>
      <c r="C5449" s="198">
        <v>44887</v>
      </c>
      <c r="D5449" t="s">
        <v>38439</v>
      </c>
      <c r="E5449">
        <v>2.56</v>
      </c>
    </row>
    <row r="5450" spans="1:5">
      <c r="A5450" s="193" t="s">
        <v>28294</v>
      </c>
      <c r="B5450" t="s">
        <v>8850</v>
      </c>
      <c r="C5450" s="198">
        <v>44887</v>
      </c>
      <c r="D5450" t="s">
        <v>38439</v>
      </c>
      <c r="E5450">
        <v>0.75</v>
      </c>
    </row>
    <row r="5451" spans="1:5">
      <c r="A5451" s="193" t="s">
        <v>28129</v>
      </c>
      <c r="B5451" t="s">
        <v>5424</v>
      </c>
      <c r="C5451" s="198">
        <v>44887</v>
      </c>
      <c r="D5451" t="s">
        <v>38359</v>
      </c>
      <c r="E5451">
        <v>6</v>
      </c>
    </row>
    <row r="5452" spans="1:5">
      <c r="A5452" s="193" t="s">
        <v>28129</v>
      </c>
      <c r="B5452" t="s">
        <v>5424</v>
      </c>
      <c r="C5452" s="198">
        <v>44887</v>
      </c>
      <c r="D5452" t="s">
        <v>38359</v>
      </c>
      <c r="E5452">
        <v>17.32</v>
      </c>
    </row>
    <row r="5453" spans="1:5">
      <c r="A5453" s="193" t="s">
        <v>28864</v>
      </c>
      <c r="B5453" t="s">
        <v>5423</v>
      </c>
      <c r="C5453" s="198">
        <v>44887</v>
      </c>
      <c r="D5453" t="s">
        <v>38585</v>
      </c>
      <c r="E5453">
        <v>0.51</v>
      </c>
    </row>
    <row r="5454" spans="1:5">
      <c r="A5454" s="193" t="s">
        <v>28129</v>
      </c>
      <c r="B5454" t="s">
        <v>5424</v>
      </c>
      <c r="C5454" s="198">
        <v>44887</v>
      </c>
      <c r="D5454" t="s">
        <v>38359</v>
      </c>
      <c r="E5454">
        <v>3.78</v>
      </c>
    </row>
    <row r="5455" spans="1:5">
      <c r="A5455" s="193" t="s">
        <v>27861</v>
      </c>
      <c r="B5455" t="s">
        <v>8673</v>
      </c>
      <c r="C5455" s="198">
        <v>44887</v>
      </c>
      <c r="D5455" t="s">
        <v>38400</v>
      </c>
      <c r="E5455">
        <v>33.950000000000003</v>
      </c>
    </row>
    <row r="5456" spans="1:5">
      <c r="A5456" s="193" t="s">
        <v>29328</v>
      </c>
      <c r="B5456" t="s">
        <v>5422</v>
      </c>
      <c r="C5456" s="198">
        <v>44887</v>
      </c>
      <c r="D5456" t="s">
        <v>38359</v>
      </c>
      <c r="E5456">
        <v>40.880000000000003</v>
      </c>
    </row>
    <row r="5457" spans="1:5">
      <c r="A5457" s="193" t="s">
        <v>29328</v>
      </c>
      <c r="B5457" t="s">
        <v>5422</v>
      </c>
      <c r="C5457" s="198">
        <v>44887</v>
      </c>
      <c r="D5457" t="s">
        <v>38562</v>
      </c>
      <c r="E5457">
        <v>0.75</v>
      </c>
    </row>
    <row r="5458" spans="1:5">
      <c r="A5458" s="193" t="s">
        <v>29499</v>
      </c>
      <c r="B5458" t="s">
        <v>7019</v>
      </c>
      <c r="C5458" s="198">
        <v>44887</v>
      </c>
      <c r="D5458" t="s">
        <v>38562</v>
      </c>
      <c r="E5458">
        <v>10.64</v>
      </c>
    </row>
    <row r="5459" spans="1:5">
      <c r="A5459" s="193" t="s">
        <v>28375</v>
      </c>
      <c r="B5459" t="s">
        <v>5741</v>
      </c>
      <c r="C5459" s="198">
        <v>44887</v>
      </c>
      <c r="D5459" t="s">
        <v>38400</v>
      </c>
      <c r="E5459">
        <v>33</v>
      </c>
    </row>
    <row r="5460" spans="1:5">
      <c r="A5460" s="193" t="s">
        <v>28536</v>
      </c>
      <c r="B5460" t="s">
        <v>5745</v>
      </c>
      <c r="C5460" s="198">
        <v>44887</v>
      </c>
      <c r="D5460" t="s">
        <v>38400</v>
      </c>
      <c r="E5460">
        <v>22.5</v>
      </c>
    </row>
    <row r="5461" spans="1:5">
      <c r="A5461" s="193" t="s">
        <v>28129</v>
      </c>
      <c r="B5461" t="s">
        <v>5424</v>
      </c>
      <c r="C5461" s="198">
        <v>44887</v>
      </c>
      <c r="D5461" t="s">
        <v>38359</v>
      </c>
      <c r="E5461">
        <v>25.17</v>
      </c>
    </row>
    <row r="5462" spans="1:5">
      <c r="A5462" s="193" t="s">
        <v>29327</v>
      </c>
      <c r="B5462" t="s">
        <v>5785</v>
      </c>
      <c r="C5462" s="198">
        <v>44887</v>
      </c>
      <c r="D5462" t="s">
        <v>38562</v>
      </c>
      <c r="E5462">
        <v>10.47</v>
      </c>
    </row>
    <row r="5463" spans="1:5">
      <c r="A5463" s="193" t="s">
        <v>28911</v>
      </c>
      <c r="B5463" t="s">
        <v>8411</v>
      </c>
      <c r="C5463" s="198">
        <v>44887</v>
      </c>
      <c r="D5463" t="s">
        <v>38400</v>
      </c>
      <c r="E5463">
        <v>0.75</v>
      </c>
    </row>
    <row r="5464" spans="1:5">
      <c r="A5464" s="193" t="s">
        <v>29328</v>
      </c>
      <c r="B5464" t="s">
        <v>5422</v>
      </c>
      <c r="C5464" s="198">
        <v>44887</v>
      </c>
      <c r="D5464" t="s">
        <v>38562</v>
      </c>
      <c r="E5464">
        <v>9</v>
      </c>
    </row>
    <row r="5465" spans="1:5">
      <c r="A5465" s="193" t="s">
        <v>29505</v>
      </c>
      <c r="B5465" t="s">
        <v>10764</v>
      </c>
      <c r="C5465" s="198">
        <v>44887</v>
      </c>
      <c r="D5465" t="s">
        <v>38562</v>
      </c>
      <c r="E5465">
        <v>0.89</v>
      </c>
    </row>
    <row r="5466" spans="1:5">
      <c r="A5466" s="193" t="s">
        <v>28175</v>
      </c>
      <c r="B5466" t="s">
        <v>6306</v>
      </c>
      <c r="C5466" s="198">
        <v>44886</v>
      </c>
      <c r="D5466" t="s">
        <v>38414</v>
      </c>
      <c r="E5466">
        <v>7.55</v>
      </c>
    </row>
    <row r="5467" spans="1:5">
      <c r="A5467" s="193" t="s">
        <v>28185</v>
      </c>
      <c r="B5467" t="s">
        <v>6213</v>
      </c>
      <c r="C5467" s="198">
        <v>44886</v>
      </c>
      <c r="D5467" t="s">
        <v>38400</v>
      </c>
      <c r="E5467">
        <v>4.9400000000000004</v>
      </c>
    </row>
    <row r="5468" spans="1:5">
      <c r="A5468" s="193" t="s">
        <v>28534</v>
      </c>
      <c r="B5468" t="s">
        <v>6212</v>
      </c>
      <c r="C5468" s="198">
        <v>44886</v>
      </c>
      <c r="D5468" t="s">
        <v>38400</v>
      </c>
      <c r="E5468">
        <v>22.88</v>
      </c>
    </row>
    <row r="5469" spans="1:5">
      <c r="A5469" s="193" t="s">
        <v>28864</v>
      </c>
      <c r="B5469" t="s">
        <v>5423</v>
      </c>
      <c r="C5469" s="198">
        <v>44886</v>
      </c>
      <c r="D5469" t="s">
        <v>38359</v>
      </c>
      <c r="E5469">
        <v>12.64</v>
      </c>
    </row>
    <row r="5470" spans="1:5">
      <c r="A5470" s="193" t="s">
        <v>29499</v>
      </c>
      <c r="B5470" t="s">
        <v>7019</v>
      </c>
      <c r="C5470" s="198">
        <v>44886</v>
      </c>
      <c r="D5470" t="s">
        <v>38576</v>
      </c>
      <c r="E5470">
        <v>6.75</v>
      </c>
    </row>
    <row r="5471" spans="1:5">
      <c r="A5471" s="193" t="s">
        <v>28864</v>
      </c>
      <c r="B5471" t="s">
        <v>5423</v>
      </c>
      <c r="C5471" s="198">
        <v>44886</v>
      </c>
      <c r="D5471" t="s">
        <v>38576</v>
      </c>
      <c r="E5471">
        <v>1.67</v>
      </c>
    </row>
    <row r="5472" spans="1:5">
      <c r="A5472" s="193" t="s">
        <v>29328</v>
      </c>
      <c r="B5472" t="s">
        <v>5422</v>
      </c>
      <c r="C5472" s="198">
        <v>44886</v>
      </c>
      <c r="D5472" t="s">
        <v>38359</v>
      </c>
      <c r="E5472">
        <v>141</v>
      </c>
    </row>
    <row r="5473" spans="1:5">
      <c r="A5473" s="193" t="s">
        <v>29033</v>
      </c>
      <c r="B5473" t="s">
        <v>5790</v>
      </c>
      <c r="C5473" s="198">
        <v>44886</v>
      </c>
      <c r="D5473" t="s">
        <v>38576</v>
      </c>
      <c r="E5473">
        <v>7.01</v>
      </c>
    </row>
    <row r="5474" spans="1:5">
      <c r="A5474" s="193" t="s">
        <v>28176</v>
      </c>
      <c r="B5474" t="s">
        <v>5877</v>
      </c>
      <c r="C5474" s="198">
        <v>44886</v>
      </c>
      <c r="D5474" t="s">
        <v>38400</v>
      </c>
      <c r="E5474">
        <v>45.52</v>
      </c>
    </row>
    <row r="5475" spans="1:5">
      <c r="A5475" s="193" t="s">
        <v>22416</v>
      </c>
      <c r="B5475" t="s">
        <v>5429</v>
      </c>
      <c r="C5475" s="198">
        <v>44886</v>
      </c>
      <c r="D5475" t="s">
        <v>38576</v>
      </c>
      <c r="E5475">
        <v>0.98</v>
      </c>
    </row>
    <row r="5476" spans="1:5">
      <c r="A5476" s="193" t="s">
        <v>22416</v>
      </c>
      <c r="B5476" t="s">
        <v>5429</v>
      </c>
      <c r="C5476" s="198">
        <v>44886</v>
      </c>
      <c r="D5476" t="s">
        <v>38576</v>
      </c>
      <c r="E5476">
        <v>40.9</v>
      </c>
    </row>
    <row r="5477" spans="1:5">
      <c r="A5477" s="193" t="s">
        <v>29404</v>
      </c>
      <c r="B5477" t="s">
        <v>5830</v>
      </c>
      <c r="C5477" s="198">
        <v>44886</v>
      </c>
      <c r="D5477" t="s">
        <v>38414</v>
      </c>
      <c r="E5477">
        <v>10.67</v>
      </c>
    </row>
    <row r="5478" spans="1:5">
      <c r="A5478" s="193" t="s">
        <v>15601</v>
      </c>
      <c r="B5478" t="s">
        <v>5047</v>
      </c>
      <c r="C5478" s="198">
        <v>44883</v>
      </c>
      <c r="D5478" t="s">
        <v>38368</v>
      </c>
      <c r="E5478">
        <v>4.46</v>
      </c>
    </row>
    <row r="5479" spans="1:5">
      <c r="A5479" s="193" t="s">
        <v>27804</v>
      </c>
      <c r="B5479" t="s">
        <v>5036</v>
      </c>
      <c r="C5479" s="198">
        <v>44883</v>
      </c>
      <c r="D5479" t="s">
        <v>38368</v>
      </c>
      <c r="E5479">
        <v>0.43</v>
      </c>
    </row>
    <row r="5480" spans="1:5">
      <c r="A5480" s="193" t="s">
        <v>27811</v>
      </c>
      <c r="B5480" t="s">
        <v>5044</v>
      </c>
      <c r="C5480" s="198">
        <v>44883</v>
      </c>
      <c r="D5480" t="s">
        <v>38368</v>
      </c>
      <c r="E5480">
        <v>1.65</v>
      </c>
    </row>
    <row r="5481" spans="1:5">
      <c r="A5481" s="193" t="s">
        <v>27811</v>
      </c>
      <c r="B5481" t="s">
        <v>5044</v>
      </c>
      <c r="C5481" s="198">
        <v>44883</v>
      </c>
      <c r="D5481" t="s">
        <v>38368</v>
      </c>
      <c r="E5481">
        <v>0.68</v>
      </c>
    </row>
    <row r="5482" spans="1:5">
      <c r="A5482" s="193" t="s">
        <v>27998</v>
      </c>
      <c r="B5482" t="s">
        <v>9012</v>
      </c>
      <c r="C5482" s="198">
        <v>44883</v>
      </c>
      <c r="D5482" t="s">
        <v>38361</v>
      </c>
      <c r="E5482">
        <v>10.93</v>
      </c>
    </row>
    <row r="5483" spans="1:5">
      <c r="A5483" s="193" t="s">
        <v>28129</v>
      </c>
      <c r="B5483" t="s">
        <v>5424</v>
      </c>
      <c r="C5483" s="198">
        <v>44883</v>
      </c>
      <c r="D5483" t="s">
        <v>38589</v>
      </c>
      <c r="E5483">
        <v>11.67</v>
      </c>
    </row>
    <row r="5484" spans="1:5">
      <c r="A5484" s="193" t="s">
        <v>15601</v>
      </c>
      <c r="B5484" t="s">
        <v>5047</v>
      </c>
      <c r="C5484" s="198">
        <v>44883</v>
      </c>
      <c r="D5484" t="s">
        <v>38368</v>
      </c>
      <c r="E5484">
        <v>48</v>
      </c>
    </row>
    <row r="5485" spans="1:5">
      <c r="A5485" s="193" t="s">
        <v>15616</v>
      </c>
      <c r="B5485" t="s">
        <v>5053</v>
      </c>
      <c r="C5485" s="198">
        <v>44883</v>
      </c>
      <c r="D5485" t="s">
        <v>38368</v>
      </c>
      <c r="E5485">
        <v>3.42</v>
      </c>
    </row>
    <row r="5486" spans="1:5">
      <c r="A5486" s="193" t="s">
        <v>29033</v>
      </c>
      <c r="B5486" t="s">
        <v>5790</v>
      </c>
      <c r="C5486" s="198">
        <v>44883</v>
      </c>
      <c r="D5486" t="s">
        <v>38590</v>
      </c>
      <c r="E5486">
        <v>28.69</v>
      </c>
    </row>
    <row r="5487" spans="1:5">
      <c r="A5487" s="193" t="s">
        <v>29498</v>
      </c>
      <c r="B5487" t="s">
        <v>5438</v>
      </c>
      <c r="C5487" s="198">
        <v>44883</v>
      </c>
      <c r="D5487" t="s">
        <v>38590</v>
      </c>
      <c r="E5487">
        <v>27.82</v>
      </c>
    </row>
    <row r="5488" spans="1:5">
      <c r="A5488" s="193" t="s">
        <v>27809</v>
      </c>
      <c r="B5488" t="s">
        <v>5046</v>
      </c>
      <c r="C5488" s="198">
        <v>44883</v>
      </c>
      <c r="D5488" t="s">
        <v>38368</v>
      </c>
      <c r="E5488">
        <v>34.9</v>
      </c>
    </row>
    <row r="5489" spans="1:5">
      <c r="A5489" s="193" t="s">
        <v>27775</v>
      </c>
      <c r="B5489" t="s">
        <v>10865</v>
      </c>
      <c r="C5489" s="198">
        <v>44883</v>
      </c>
      <c r="D5489" t="s">
        <v>38361</v>
      </c>
      <c r="E5489">
        <v>0</v>
      </c>
    </row>
    <row r="5490" spans="1:5">
      <c r="A5490" s="193" t="s">
        <v>27779</v>
      </c>
      <c r="B5490" t="s">
        <v>10751</v>
      </c>
      <c r="C5490" s="198">
        <v>44883</v>
      </c>
      <c r="D5490" t="s">
        <v>38361</v>
      </c>
      <c r="E5490">
        <v>15.88</v>
      </c>
    </row>
    <row r="5491" spans="1:5">
      <c r="A5491" s="193" t="s">
        <v>29333</v>
      </c>
      <c r="B5491" t="s">
        <v>5431</v>
      </c>
      <c r="C5491" s="198">
        <v>44882</v>
      </c>
      <c r="D5491" t="s">
        <v>38591</v>
      </c>
      <c r="E5491">
        <v>6.36</v>
      </c>
    </row>
    <row r="5492" spans="1:5">
      <c r="A5492" s="193" t="s">
        <v>28129</v>
      </c>
      <c r="B5492" t="s">
        <v>5424</v>
      </c>
      <c r="C5492" s="198">
        <v>44882</v>
      </c>
      <c r="D5492" t="s">
        <v>38591</v>
      </c>
      <c r="E5492">
        <v>0.65</v>
      </c>
    </row>
    <row r="5493" spans="1:5">
      <c r="A5493" s="193" t="s">
        <v>27789</v>
      </c>
      <c r="B5493" t="s">
        <v>7258</v>
      </c>
      <c r="C5493" s="198">
        <v>44882</v>
      </c>
      <c r="D5493" t="s">
        <v>38364</v>
      </c>
      <c r="E5493">
        <v>0.38</v>
      </c>
    </row>
    <row r="5494" spans="1:5">
      <c r="A5494" s="193" t="s">
        <v>28864</v>
      </c>
      <c r="B5494" t="s">
        <v>5423</v>
      </c>
      <c r="C5494" s="198">
        <v>44882</v>
      </c>
      <c r="D5494" t="s">
        <v>38591</v>
      </c>
      <c r="E5494">
        <v>10.16</v>
      </c>
    </row>
    <row r="5495" spans="1:5">
      <c r="A5495" s="193" t="s">
        <v>28129</v>
      </c>
      <c r="B5495" t="s">
        <v>5424</v>
      </c>
      <c r="C5495" s="198">
        <v>44882</v>
      </c>
      <c r="D5495" t="s">
        <v>38591</v>
      </c>
      <c r="E5495">
        <v>7.08</v>
      </c>
    </row>
    <row r="5496" spans="1:5">
      <c r="A5496" s="193" t="s">
        <v>28059</v>
      </c>
      <c r="B5496" t="s">
        <v>6692</v>
      </c>
      <c r="C5496" s="198">
        <v>44882</v>
      </c>
      <c r="D5496" t="s">
        <v>38407</v>
      </c>
      <c r="E5496">
        <v>41.27</v>
      </c>
    </row>
    <row r="5497" spans="1:5">
      <c r="A5497" s="193" t="s">
        <v>28056</v>
      </c>
      <c r="B5497" t="s">
        <v>8000</v>
      </c>
      <c r="C5497" s="198">
        <v>44882</v>
      </c>
      <c r="D5497" t="s">
        <v>38407</v>
      </c>
      <c r="E5497">
        <v>40.96</v>
      </c>
    </row>
    <row r="5498" spans="1:5">
      <c r="A5498" s="193" t="s">
        <v>28232</v>
      </c>
      <c r="B5498" t="s">
        <v>8299</v>
      </c>
      <c r="C5498" s="198">
        <v>44882</v>
      </c>
      <c r="D5498" t="s">
        <v>38364</v>
      </c>
      <c r="E5498">
        <v>38.11</v>
      </c>
    </row>
    <row r="5499" spans="1:5">
      <c r="A5499" s="193" t="s">
        <v>27793</v>
      </c>
      <c r="B5499" t="s">
        <v>8871</v>
      </c>
      <c r="C5499" s="198">
        <v>44882</v>
      </c>
      <c r="D5499" t="s">
        <v>38364</v>
      </c>
      <c r="E5499">
        <v>16.420000000000002</v>
      </c>
    </row>
    <row r="5500" spans="1:5">
      <c r="A5500" s="193" t="s">
        <v>29037</v>
      </c>
      <c r="B5500" t="s">
        <v>6161</v>
      </c>
      <c r="C5500" s="198">
        <v>44882</v>
      </c>
      <c r="D5500" t="s">
        <v>38529</v>
      </c>
      <c r="E5500">
        <v>0</v>
      </c>
    </row>
    <row r="5501" spans="1:5">
      <c r="A5501" s="193" t="s">
        <v>29505</v>
      </c>
      <c r="B5501" t="s">
        <v>10764</v>
      </c>
      <c r="C5501" s="198">
        <v>44882</v>
      </c>
      <c r="D5501" t="s">
        <v>38591</v>
      </c>
      <c r="E5501">
        <v>3.45</v>
      </c>
    </row>
    <row r="5502" spans="1:5">
      <c r="A5502" s="193" t="s">
        <v>29501</v>
      </c>
      <c r="B5502" t="s">
        <v>27544</v>
      </c>
      <c r="C5502" s="198">
        <v>44882</v>
      </c>
      <c r="D5502" t="s">
        <v>38591</v>
      </c>
      <c r="E5502">
        <v>4.75</v>
      </c>
    </row>
    <row r="5503" spans="1:5">
      <c r="A5503" s="193" t="s">
        <v>27854</v>
      </c>
      <c r="B5503" t="s">
        <v>5396</v>
      </c>
      <c r="C5503" s="198">
        <v>44881</v>
      </c>
      <c r="D5503" t="s">
        <v>38359</v>
      </c>
      <c r="E5503">
        <v>267.26</v>
      </c>
    </row>
    <row r="5504" spans="1:5">
      <c r="A5504" s="193" t="s">
        <v>28085</v>
      </c>
      <c r="B5504" t="s">
        <v>5025</v>
      </c>
      <c r="C5504" s="198">
        <v>44881</v>
      </c>
      <c r="D5504" t="s">
        <v>38359</v>
      </c>
      <c r="E5504">
        <v>0.71</v>
      </c>
    </row>
    <row r="5505" spans="1:5">
      <c r="A5505" s="193" t="s">
        <v>27932</v>
      </c>
      <c r="B5505" t="s">
        <v>5028</v>
      </c>
      <c r="C5505" s="198">
        <v>44881</v>
      </c>
      <c r="D5505" t="s">
        <v>38359</v>
      </c>
      <c r="E5505">
        <v>6.84</v>
      </c>
    </row>
    <row r="5506" spans="1:5">
      <c r="A5506" s="193" t="s">
        <v>27790</v>
      </c>
      <c r="B5506" t="s">
        <v>5032</v>
      </c>
      <c r="C5506" s="198">
        <v>44881</v>
      </c>
      <c r="D5506" t="s">
        <v>38359</v>
      </c>
      <c r="E5506">
        <v>1.4</v>
      </c>
    </row>
    <row r="5507" spans="1:5">
      <c r="A5507" s="193" t="s">
        <v>28254</v>
      </c>
      <c r="B5507" t="s">
        <v>5012</v>
      </c>
      <c r="C5507" s="198">
        <v>44881</v>
      </c>
      <c r="D5507" t="s">
        <v>38359</v>
      </c>
      <c r="E5507">
        <v>15.9</v>
      </c>
    </row>
    <row r="5508" spans="1:5">
      <c r="A5508" s="193" t="s">
        <v>28239</v>
      </c>
      <c r="B5508" t="s">
        <v>8766</v>
      </c>
      <c r="C5508" s="198">
        <v>44881</v>
      </c>
      <c r="D5508" t="s">
        <v>38364</v>
      </c>
      <c r="E5508">
        <v>24.74</v>
      </c>
    </row>
    <row r="5509" spans="1:5">
      <c r="A5509" s="193" t="s">
        <v>28887</v>
      </c>
      <c r="B5509" t="s">
        <v>27492</v>
      </c>
      <c r="C5509" s="198">
        <v>44881</v>
      </c>
      <c r="D5509" t="s">
        <v>38364</v>
      </c>
      <c r="E5509">
        <v>6.54</v>
      </c>
    </row>
    <row r="5510" spans="1:5">
      <c r="A5510" s="193" t="s">
        <v>27916</v>
      </c>
      <c r="B5510" t="s">
        <v>5831</v>
      </c>
      <c r="C5510" s="198">
        <v>44881</v>
      </c>
      <c r="D5510" t="s">
        <v>38359</v>
      </c>
      <c r="E5510">
        <v>32.700000000000003</v>
      </c>
    </row>
    <row r="5511" spans="1:5">
      <c r="A5511" s="193" t="s">
        <v>27935</v>
      </c>
      <c r="B5511" t="s">
        <v>7000</v>
      </c>
      <c r="C5511" s="198">
        <v>44881</v>
      </c>
      <c r="D5511" t="s">
        <v>38359</v>
      </c>
      <c r="E5511">
        <v>7.57</v>
      </c>
    </row>
    <row r="5512" spans="1:5">
      <c r="A5512" s="193" t="s">
        <v>28824</v>
      </c>
      <c r="B5512" t="s">
        <v>27486</v>
      </c>
      <c r="C5512" s="198">
        <v>44881</v>
      </c>
      <c r="D5512" t="s">
        <v>38364</v>
      </c>
      <c r="E5512">
        <v>40.61</v>
      </c>
    </row>
    <row r="5513" spans="1:5">
      <c r="A5513" s="193" t="s">
        <v>28864</v>
      </c>
      <c r="B5513" t="s">
        <v>5423</v>
      </c>
      <c r="C5513" s="198">
        <v>44880</v>
      </c>
      <c r="D5513" t="s">
        <v>38592</v>
      </c>
      <c r="E5513">
        <v>5.61</v>
      </c>
    </row>
    <row r="5514" spans="1:5">
      <c r="A5514" s="193" t="s">
        <v>29328</v>
      </c>
      <c r="B5514" t="s">
        <v>5422</v>
      </c>
      <c r="C5514" s="198">
        <v>44880</v>
      </c>
      <c r="D5514" t="s">
        <v>38359</v>
      </c>
      <c r="E5514">
        <v>200.89</v>
      </c>
    </row>
    <row r="5515" spans="1:5">
      <c r="A5515" s="193" t="s">
        <v>28864</v>
      </c>
      <c r="B5515" t="s">
        <v>5423</v>
      </c>
      <c r="C5515" s="198">
        <v>44880</v>
      </c>
      <c r="D5515" t="s">
        <v>38359</v>
      </c>
      <c r="E5515">
        <v>17.600000000000001</v>
      </c>
    </row>
    <row r="5516" spans="1:5">
      <c r="A5516" s="193" t="s">
        <v>28129</v>
      </c>
      <c r="B5516" t="s">
        <v>5424</v>
      </c>
      <c r="C5516" s="198">
        <v>44879</v>
      </c>
      <c r="D5516" t="s">
        <v>38378</v>
      </c>
      <c r="E5516">
        <v>1.19</v>
      </c>
    </row>
    <row r="5517" spans="1:5">
      <c r="A5517" s="193" t="s">
        <v>29328</v>
      </c>
      <c r="B5517" t="s">
        <v>5422</v>
      </c>
      <c r="C5517" s="198">
        <v>44879</v>
      </c>
      <c r="D5517" t="s">
        <v>38359</v>
      </c>
      <c r="E5517">
        <v>24.04</v>
      </c>
    </row>
    <row r="5518" spans="1:5">
      <c r="A5518" s="193" t="s">
        <v>29498</v>
      </c>
      <c r="B5518" t="s">
        <v>5438</v>
      </c>
      <c r="C5518" s="198">
        <v>44879</v>
      </c>
      <c r="D5518" t="s">
        <v>38378</v>
      </c>
      <c r="E5518">
        <v>5.54</v>
      </c>
    </row>
    <row r="5519" spans="1:5">
      <c r="A5519" s="193" t="s">
        <v>29498</v>
      </c>
      <c r="B5519" t="s">
        <v>5438</v>
      </c>
      <c r="C5519" s="198">
        <v>44879</v>
      </c>
      <c r="D5519" t="s">
        <v>38378</v>
      </c>
      <c r="E5519">
        <v>10.65</v>
      </c>
    </row>
    <row r="5520" spans="1:5">
      <c r="A5520" s="193" t="s">
        <v>29498</v>
      </c>
      <c r="B5520" t="s">
        <v>5438</v>
      </c>
      <c r="C5520" s="198">
        <v>44879</v>
      </c>
      <c r="D5520" t="s">
        <v>38378</v>
      </c>
      <c r="E5520">
        <v>5.93</v>
      </c>
    </row>
    <row r="5521" spans="1:5">
      <c r="A5521" s="193" t="s">
        <v>28864</v>
      </c>
      <c r="B5521" t="s">
        <v>5423</v>
      </c>
      <c r="C5521" s="198">
        <v>44879</v>
      </c>
      <c r="D5521" t="s">
        <v>38378</v>
      </c>
      <c r="E5521">
        <v>57.38</v>
      </c>
    </row>
    <row r="5522" spans="1:5">
      <c r="A5522" s="193" t="s">
        <v>28776</v>
      </c>
      <c r="B5522" t="s">
        <v>5009</v>
      </c>
      <c r="C5522" s="198">
        <v>44879</v>
      </c>
      <c r="D5522" t="s">
        <v>38359</v>
      </c>
      <c r="E5522">
        <v>7.34</v>
      </c>
    </row>
    <row r="5523" spans="1:5">
      <c r="A5523" s="193" t="s">
        <v>26652</v>
      </c>
      <c r="B5523" t="s">
        <v>5006</v>
      </c>
      <c r="C5523" s="198">
        <v>44879</v>
      </c>
      <c r="D5523" t="s">
        <v>38359</v>
      </c>
      <c r="E5523">
        <v>5.84</v>
      </c>
    </row>
    <row r="5524" spans="1:5">
      <c r="A5524" s="193" t="s">
        <v>28079</v>
      </c>
      <c r="B5524" t="s">
        <v>5055</v>
      </c>
      <c r="C5524" s="198">
        <v>44876</v>
      </c>
      <c r="D5524" t="s">
        <v>38497</v>
      </c>
      <c r="E5524">
        <v>8.1199999999999992</v>
      </c>
    </row>
    <row r="5525" spans="1:5">
      <c r="A5525" s="193" t="s">
        <v>11806</v>
      </c>
      <c r="B5525" t="s">
        <v>5048</v>
      </c>
      <c r="C5525" s="198">
        <v>44876</v>
      </c>
      <c r="D5525" t="s">
        <v>38388</v>
      </c>
      <c r="E5525">
        <v>85</v>
      </c>
    </row>
    <row r="5526" spans="1:5">
      <c r="A5526" s="193" t="s">
        <v>27774</v>
      </c>
      <c r="B5526" t="s">
        <v>4989</v>
      </c>
      <c r="C5526" s="198">
        <v>44876</v>
      </c>
      <c r="D5526" t="s">
        <v>38388</v>
      </c>
      <c r="E5526">
        <v>5.4</v>
      </c>
    </row>
    <row r="5527" spans="1:5">
      <c r="A5527" s="193" t="s">
        <v>29498</v>
      </c>
      <c r="B5527" t="s">
        <v>5438</v>
      </c>
      <c r="C5527" s="198">
        <v>44876</v>
      </c>
      <c r="D5527" t="s">
        <v>38593</v>
      </c>
      <c r="E5527">
        <v>16.75</v>
      </c>
    </row>
    <row r="5528" spans="1:5">
      <c r="A5528" s="193" t="s">
        <v>29328</v>
      </c>
      <c r="B5528" t="s">
        <v>5422</v>
      </c>
      <c r="C5528" s="198">
        <v>44876</v>
      </c>
      <c r="D5528" t="s">
        <v>38594</v>
      </c>
      <c r="E5528">
        <v>32.64</v>
      </c>
    </row>
    <row r="5529" spans="1:5">
      <c r="A5529" s="193" t="s">
        <v>29498</v>
      </c>
      <c r="B5529" t="s">
        <v>5438</v>
      </c>
      <c r="C5529" s="198">
        <v>44876</v>
      </c>
      <c r="D5529" t="s">
        <v>38594</v>
      </c>
      <c r="E5529">
        <v>8.48</v>
      </c>
    </row>
    <row r="5530" spans="1:5">
      <c r="A5530" s="193" t="s">
        <v>28299</v>
      </c>
      <c r="B5530" t="s">
        <v>5066</v>
      </c>
      <c r="C5530" s="198">
        <v>44876</v>
      </c>
      <c r="D5530" t="s">
        <v>38388</v>
      </c>
      <c r="E5530">
        <v>9.19</v>
      </c>
    </row>
    <row r="5531" spans="1:5">
      <c r="A5531" s="193" t="s">
        <v>29498</v>
      </c>
      <c r="B5531" t="s">
        <v>5438</v>
      </c>
      <c r="C5531" s="198">
        <v>44876</v>
      </c>
      <c r="D5531" t="s">
        <v>38594</v>
      </c>
      <c r="E5531">
        <v>6.81</v>
      </c>
    </row>
    <row r="5532" spans="1:5">
      <c r="A5532" s="193" t="s">
        <v>29328</v>
      </c>
      <c r="B5532" t="s">
        <v>5422</v>
      </c>
      <c r="C5532" s="198">
        <v>44876</v>
      </c>
      <c r="D5532" t="s">
        <v>38594</v>
      </c>
      <c r="E5532">
        <v>4.0999999999999996</v>
      </c>
    </row>
    <row r="5533" spans="1:5">
      <c r="A5533" s="193" t="s">
        <v>29497</v>
      </c>
      <c r="B5533" t="s">
        <v>6098</v>
      </c>
      <c r="C5533" s="198">
        <v>44876</v>
      </c>
      <c r="D5533" t="s">
        <v>38594</v>
      </c>
      <c r="E5533">
        <v>6.86</v>
      </c>
    </row>
    <row r="5534" spans="1:5">
      <c r="A5534" s="193" t="s">
        <v>29497</v>
      </c>
      <c r="B5534" t="s">
        <v>6098</v>
      </c>
      <c r="C5534" s="198">
        <v>44876</v>
      </c>
      <c r="D5534" t="s">
        <v>38593</v>
      </c>
      <c r="E5534">
        <v>30.03</v>
      </c>
    </row>
    <row r="5535" spans="1:5">
      <c r="A5535" s="193" t="s">
        <v>29328</v>
      </c>
      <c r="B5535" t="s">
        <v>5422</v>
      </c>
      <c r="C5535" s="198">
        <v>44876</v>
      </c>
      <c r="D5535" t="s">
        <v>38594</v>
      </c>
      <c r="E5535">
        <v>0.28000000000000003</v>
      </c>
    </row>
    <row r="5536" spans="1:5">
      <c r="A5536" s="193" t="s">
        <v>29328</v>
      </c>
      <c r="B5536" t="s">
        <v>5422</v>
      </c>
      <c r="C5536" s="198">
        <v>44875</v>
      </c>
      <c r="D5536" t="s">
        <v>38595</v>
      </c>
      <c r="E5536">
        <v>6.45</v>
      </c>
    </row>
    <row r="5537" spans="1:5">
      <c r="A5537" s="193" t="s">
        <v>29498</v>
      </c>
      <c r="B5537" t="s">
        <v>5438</v>
      </c>
      <c r="C5537" s="198">
        <v>44875</v>
      </c>
      <c r="D5537" t="s">
        <v>38595</v>
      </c>
      <c r="E5537">
        <v>32.9</v>
      </c>
    </row>
    <row r="5538" spans="1:5">
      <c r="A5538" s="193" t="s">
        <v>28131</v>
      </c>
      <c r="B5538" t="s">
        <v>8002</v>
      </c>
      <c r="C5538" s="198">
        <v>44875</v>
      </c>
      <c r="D5538" t="s">
        <v>38407</v>
      </c>
      <c r="E5538">
        <v>2.73</v>
      </c>
    </row>
    <row r="5539" spans="1:5">
      <c r="A5539" s="193" t="s">
        <v>29497</v>
      </c>
      <c r="B5539" t="s">
        <v>6098</v>
      </c>
      <c r="C5539" s="198">
        <v>44875</v>
      </c>
      <c r="D5539" t="s">
        <v>38595</v>
      </c>
      <c r="E5539">
        <v>1.2</v>
      </c>
    </row>
    <row r="5540" spans="1:5">
      <c r="A5540" s="193" t="s">
        <v>28130</v>
      </c>
      <c r="B5540" t="s">
        <v>6723</v>
      </c>
      <c r="C5540" s="198">
        <v>44875</v>
      </c>
      <c r="D5540" t="s">
        <v>38407</v>
      </c>
      <c r="E5540">
        <v>10.18</v>
      </c>
    </row>
    <row r="5541" spans="1:5">
      <c r="A5541" s="193" t="s">
        <v>29328</v>
      </c>
      <c r="B5541" t="s">
        <v>5422</v>
      </c>
      <c r="C5541" s="198">
        <v>44875</v>
      </c>
      <c r="D5541" t="s">
        <v>38595</v>
      </c>
      <c r="E5541">
        <v>38.46</v>
      </c>
    </row>
    <row r="5542" spans="1:5">
      <c r="A5542" s="193" t="s">
        <v>28050</v>
      </c>
      <c r="B5542" t="s">
        <v>9022</v>
      </c>
      <c r="C5542" s="198">
        <v>44875</v>
      </c>
      <c r="D5542" t="s">
        <v>38407</v>
      </c>
      <c r="E5542">
        <v>3.15</v>
      </c>
    </row>
    <row r="5543" spans="1:5">
      <c r="A5543" s="193" t="s">
        <v>28132</v>
      </c>
      <c r="B5543" t="s">
        <v>8994</v>
      </c>
      <c r="C5543" s="198">
        <v>44875</v>
      </c>
      <c r="D5543" t="s">
        <v>38407</v>
      </c>
      <c r="E5543">
        <v>6.73</v>
      </c>
    </row>
    <row r="5544" spans="1:5">
      <c r="A5544" s="193" t="s">
        <v>28400</v>
      </c>
      <c r="B5544" t="s">
        <v>27458</v>
      </c>
      <c r="C5544" s="198">
        <v>44875</v>
      </c>
      <c r="D5544" t="s">
        <v>38407</v>
      </c>
      <c r="E5544">
        <v>10.65</v>
      </c>
    </row>
    <row r="5545" spans="1:5">
      <c r="A5545" s="193" t="s">
        <v>29498</v>
      </c>
      <c r="B5545" t="s">
        <v>5438</v>
      </c>
      <c r="C5545" s="198">
        <v>44875</v>
      </c>
      <c r="D5545" t="s">
        <v>38595</v>
      </c>
      <c r="E5545">
        <v>31</v>
      </c>
    </row>
    <row r="5546" spans="1:5">
      <c r="A5546" s="193" t="s">
        <v>28050</v>
      </c>
      <c r="B5546" t="s">
        <v>9022</v>
      </c>
      <c r="C5546" s="198">
        <v>44875</v>
      </c>
      <c r="D5546" t="s">
        <v>38407</v>
      </c>
      <c r="E5546">
        <v>24.69</v>
      </c>
    </row>
    <row r="5547" spans="1:5">
      <c r="A5547" s="193" t="s">
        <v>28053</v>
      </c>
      <c r="B5547" t="s">
        <v>8265</v>
      </c>
      <c r="C5547" s="198">
        <v>44875</v>
      </c>
      <c r="D5547" t="s">
        <v>38407</v>
      </c>
      <c r="E5547">
        <v>67.260000000000005</v>
      </c>
    </row>
    <row r="5548" spans="1:5">
      <c r="A5548" s="193" t="s">
        <v>28058</v>
      </c>
      <c r="B5548" t="s">
        <v>9802</v>
      </c>
      <c r="C5548" s="198">
        <v>44875</v>
      </c>
      <c r="D5548" t="s">
        <v>38407</v>
      </c>
      <c r="E5548">
        <v>9.3800000000000008</v>
      </c>
    </row>
    <row r="5549" spans="1:5">
      <c r="A5549" s="193" t="s">
        <v>29500</v>
      </c>
      <c r="B5549" t="s">
        <v>10763</v>
      </c>
      <c r="C5549" s="198">
        <v>44875</v>
      </c>
      <c r="D5549" t="s">
        <v>38551</v>
      </c>
      <c r="E5549">
        <v>7.31</v>
      </c>
    </row>
    <row r="5550" spans="1:5">
      <c r="A5550" s="193" t="s">
        <v>28133</v>
      </c>
      <c r="B5550" t="s">
        <v>10496</v>
      </c>
      <c r="C5550" s="198">
        <v>44875</v>
      </c>
      <c r="D5550" t="s">
        <v>38407</v>
      </c>
      <c r="E5550">
        <v>37.9</v>
      </c>
    </row>
    <row r="5551" spans="1:5">
      <c r="A5551" s="193" t="s">
        <v>29184</v>
      </c>
      <c r="B5551" t="s">
        <v>10495</v>
      </c>
      <c r="C5551" s="198">
        <v>44875</v>
      </c>
      <c r="D5551" t="s">
        <v>38407</v>
      </c>
      <c r="E5551">
        <v>19.29</v>
      </c>
    </row>
    <row r="5552" spans="1:5">
      <c r="A5552" s="193" t="s">
        <v>28049</v>
      </c>
      <c r="B5552" t="s">
        <v>10494</v>
      </c>
      <c r="C5552" s="198">
        <v>44875</v>
      </c>
      <c r="D5552" t="s">
        <v>38407</v>
      </c>
      <c r="E5552">
        <v>3.48</v>
      </c>
    </row>
    <row r="5553" spans="1:5">
      <c r="A5553" s="193" t="s">
        <v>29531</v>
      </c>
      <c r="B5553" t="s">
        <v>9760</v>
      </c>
      <c r="C5553" s="198">
        <v>44875</v>
      </c>
      <c r="D5553" t="s">
        <v>38407</v>
      </c>
      <c r="E5553">
        <v>204.1</v>
      </c>
    </row>
    <row r="5554" spans="1:5">
      <c r="A5554" s="193" t="s">
        <v>29501</v>
      </c>
      <c r="B5554" t="s">
        <v>27544</v>
      </c>
      <c r="C5554" s="198">
        <v>44875</v>
      </c>
      <c r="D5554" t="s">
        <v>38595</v>
      </c>
      <c r="E5554">
        <v>0.99</v>
      </c>
    </row>
    <row r="5555" spans="1:5">
      <c r="A5555" s="193" t="s">
        <v>29499</v>
      </c>
      <c r="B5555" t="s">
        <v>7019</v>
      </c>
      <c r="C5555" s="198">
        <v>44873</v>
      </c>
      <c r="D5555" t="s">
        <v>38564</v>
      </c>
      <c r="E5555">
        <v>105</v>
      </c>
    </row>
    <row r="5556" spans="1:5">
      <c r="A5556" s="193" t="s">
        <v>29033</v>
      </c>
      <c r="B5556" t="s">
        <v>5790</v>
      </c>
      <c r="C5556" s="198">
        <v>44873</v>
      </c>
      <c r="D5556" t="s">
        <v>38564</v>
      </c>
      <c r="E5556">
        <v>17.29</v>
      </c>
    </row>
    <row r="5557" spans="1:5">
      <c r="A5557" s="193" t="s">
        <v>29535</v>
      </c>
      <c r="B5557" t="s">
        <v>8802</v>
      </c>
      <c r="C5557" s="198">
        <v>44873</v>
      </c>
      <c r="D5557" t="s">
        <v>38596</v>
      </c>
      <c r="E5557">
        <v>1.41</v>
      </c>
    </row>
    <row r="5558" spans="1:5">
      <c r="A5558" s="193" t="s">
        <v>22416</v>
      </c>
      <c r="B5558" t="s">
        <v>5429</v>
      </c>
      <c r="C5558" s="198">
        <v>44873</v>
      </c>
      <c r="D5558" t="s">
        <v>38564</v>
      </c>
      <c r="E5558">
        <v>22.33</v>
      </c>
    </row>
    <row r="5559" spans="1:5">
      <c r="A5559" s="193" t="s">
        <v>29509</v>
      </c>
      <c r="B5559" t="s">
        <v>5426</v>
      </c>
      <c r="C5559" s="198">
        <v>44873</v>
      </c>
      <c r="D5559" t="s">
        <v>38596</v>
      </c>
      <c r="E5559">
        <v>53.5</v>
      </c>
    </row>
    <row r="5560" spans="1:5">
      <c r="A5560" s="193" t="s">
        <v>29541</v>
      </c>
      <c r="B5560" t="s">
        <v>8822</v>
      </c>
      <c r="C5560" s="198">
        <v>44873</v>
      </c>
      <c r="D5560" t="s">
        <v>38596</v>
      </c>
      <c r="E5560">
        <v>12.75</v>
      </c>
    </row>
    <row r="5561" spans="1:5">
      <c r="A5561" s="193" t="s">
        <v>28129</v>
      </c>
      <c r="B5561" t="s">
        <v>5424</v>
      </c>
      <c r="C5561" s="198">
        <v>44873</v>
      </c>
      <c r="D5561" t="s">
        <v>38564</v>
      </c>
      <c r="E5561">
        <v>4.5999999999999996</v>
      </c>
    </row>
    <row r="5562" spans="1:5">
      <c r="A5562" s="193" t="s">
        <v>28863</v>
      </c>
      <c r="B5562" t="s">
        <v>5784</v>
      </c>
      <c r="C5562" s="198">
        <v>44873</v>
      </c>
      <c r="D5562" t="s">
        <v>38564</v>
      </c>
      <c r="E5562">
        <v>18.100000000000001</v>
      </c>
    </row>
    <row r="5563" spans="1:5">
      <c r="A5563" s="193" t="s">
        <v>29328</v>
      </c>
      <c r="B5563" t="s">
        <v>5422</v>
      </c>
      <c r="C5563" s="198">
        <v>44873</v>
      </c>
      <c r="D5563" t="s">
        <v>38564</v>
      </c>
      <c r="E5563">
        <v>236.07</v>
      </c>
    </row>
    <row r="5564" spans="1:5">
      <c r="A5564" s="193" t="s">
        <v>28864</v>
      </c>
      <c r="B5564" t="s">
        <v>5423</v>
      </c>
      <c r="C5564" s="198">
        <v>44873</v>
      </c>
      <c r="D5564" t="s">
        <v>38564</v>
      </c>
      <c r="E5564">
        <v>10.98</v>
      </c>
    </row>
    <row r="5565" spans="1:5">
      <c r="A5565" s="193" t="s">
        <v>29510</v>
      </c>
      <c r="B5565" t="s">
        <v>7606</v>
      </c>
      <c r="C5565" s="198">
        <v>44873</v>
      </c>
      <c r="D5565" t="s">
        <v>38596</v>
      </c>
      <c r="E5565">
        <v>5.19</v>
      </c>
    </row>
    <row r="5566" spans="1:5">
      <c r="A5566" s="193" t="s">
        <v>29548</v>
      </c>
      <c r="B5566" t="s">
        <v>7451</v>
      </c>
      <c r="C5566" s="198">
        <v>44873</v>
      </c>
      <c r="D5566" t="s">
        <v>38596</v>
      </c>
      <c r="E5566">
        <v>11.92</v>
      </c>
    </row>
    <row r="5567" spans="1:5">
      <c r="A5567" s="193" t="s">
        <v>29514</v>
      </c>
      <c r="B5567" t="s">
        <v>6181</v>
      </c>
      <c r="C5567" s="198">
        <v>44873</v>
      </c>
      <c r="D5567" t="s">
        <v>38597</v>
      </c>
      <c r="E5567">
        <v>15.12</v>
      </c>
    </row>
    <row r="5568" spans="1:5">
      <c r="A5568" s="193" t="s">
        <v>11898</v>
      </c>
      <c r="B5568" t="s">
        <v>5420</v>
      </c>
      <c r="C5568" s="198">
        <v>44873</v>
      </c>
      <c r="D5568" t="s">
        <v>38564</v>
      </c>
      <c r="E5568">
        <v>0</v>
      </c>
    </row>
    <row r="5569" spans="1:5">
      <c r="A5569" s="193" t="s">
        <v>29327</v>
      </c>
      <c r="B5569" t="s">
        <v>5785</v>
      </c>
      <c r="C5569" s="198">
        <v>44873</v>
      </c>
      <c r="D5569" t="s">
        <v>38564</v>
      </c>
      <c r="E5569">
        <v>4.1900000000000004</v>
      </c>
    </row>
    <row r="5570" spans="1:5">
      <c r="A5570" s="193" t="s">
        <v>28936</v>
      </c>
      <c r="B5570" t="s">
        <v>8826</v>
      </c>
      <c r="C5570" s="198">
        <v>44873</v>
      </c>
      <c r="D5570" t="s">
        <v>38564</v>
      </c>
      <c r="E5570">
        <v>52.84</v>
      </c>
    </row>
    <row r="5571" spans="1:5">
      <c r="A5571" s="193" t="s">
        <v>29538</v>
      </c>
      <c r="B5571" t="s">
        <v>10828</v>
      </c>
      <c r="C5571" s="198">
        <v>44873</v>
      </c>
      <c r="D5571" t="s">
        <v>38596</v>
      </c>
      <c r="E5571">
        <v>213.11</v>
      </c>
    </row>
    <row r="5572" spans="1:5">
      <c r="A5572" s="193" t="s">
        <v>29543</v>
      </c>
      <c r="B5572" t="s">
        <v>10340</v>
      </c>
      <c r="C5572" s="198">
        <v>44873</v>
      </c>
      <c r="D5572" t="s">
        <v>38596</v>
      </c>
      <c r="E5572">
        <v>10.9</v>
      </c>
    </row>
    <row r="5573" spans="1:5">
      <c r="A5573" s="193" t="s">
        <v>29547</v>
      </c>
      <c r="B5573" t="s">
        <v>9911</v>
      </c>
      <c r="C5573" s="198">
        <v>44873</v>
      </c>
      <c r="D5573" t="s">
        <v>38564</v>
      </c>
      <c r="E5573">
        <v>0.95</v>
      </c>
    </row>
    <row r="5574" spans="1:5">
      <c r="A5574" s="193" t="s">
        <v>29542</v>
      </c>
      <c r="B5574" t="s">
        <v>10830</v>
      </c>
      <c r="C5574" s="198">
        <v>44873</v>
      </c>
      <c r="D5574" t="s">
        <v>38596</v>
      </c>
      <c r="E5574">
        <v>7.02</v>
      </c>
    </row>
    <row r="5575" spans="1:5">
      <c r="A5575" s="193" t="s">
        <v>29512</v>
      </c>
      <c r="B5575" t="s">
        <v>6181</v>
      </c>
      <c r="C5575" s="198">
        <v>44873</v>
      </c>
      <c r="D5575" t="s">
        <v>38596</v>
      </c>
      <c r="E5575">
        <v>13.01</v>
      </c>
    </row>
    <row r="5576" spans="1:5">
      <c r="A5576" s="193" t="s">
        <v>29540</v>
      </c>
      <c r="B5576" t="s">
        <v>10762</v>
      </c>
      <c r="C5576" s="198">
        <v>44873</v>
      </c>
      <c r="D5576" t="s">
        <v>38596</v>
      </c>
      <c r="E5576">
        <v>32.9</v>
      </c>
    </row>
    <row r="5577" spans="1:5">
      <c r="A5577" s="193" t="s">
        <v>29539</v>
      </c>
      <c r="B5577" t="s">
        <v>10829</v>
      </c>
      <c r="C5577" s="198">
        <v>44873</v>
      </c>
      <c r="D5577" t="s">
        <v>38596</v>
      </c>
      <c r="E5577">
        <v>3.4</v>
      </c>
    </row>
    <row r="5578" spans="1:5">
      <c r="A5578" s="193" t="s">
        <v>29546</v>
      </c>
      <c r="B5578" t="s">
        <v>9169</v>
      </c>
      <c r="C5578" s="198">
        <v>44873</v>
      </c>
      <c r="D5578" t="s">
        <v>38596</v>
      </c>
      <c r="E5578">
        <v>14.88</v>
      </c>
    </row>
    <row r="5579" spans="1:5">
      <c r="A5579" s="193" t="s">
        <v>29544</v>
      </c>
      <c r="B5579" t="s">
        <v>10831</v>
      </c>
      <c r="C5579" s="198">
        <v>44873</v>
      </c>
      <c r="D5579" t="s">
        <v>38596</v>
      </c>
      <c r="E5579">
        <v>6.36</v>
      </c>
    </row>
    <row r="5580" spans="1:5">
      <c r="A5580" s="193" t="s">
        <v>29330</v>
      </c>
      <c r="B5580" t="s">
        <v>9912</v>
      </c>
      <c r="C5580" s="198">
        <v>44873</v>
      </c>
      <c r="D5580" t="s">
        <v>38564</v>
      </c>
      <c r="E5580">
        <v>50</v>
      </c>
    </row>
    <row r="5581" spans="1:5">
      <c r="A5581" s="193" t="s">
        <v>29537</v>
      </c>
      <c r="B5581" t="s">
        <v>10827</v>
      </c>
      <c r="C5581" s="198">
        <v>44873</v>
      </c>
      <c r="D5581" t="s">
        <v>38596</v>
      </c>
      <c r="E5581">
        <v>5.32</v>
      </c>
    </row>
    <row r="5582" spans="1:5">
      <c r="A5582" s="193" t="s">
        <v>29331</v>
      </c>
      <c r="B5582" t="s">
        <v>9914</v>
      </c>
      <c r="C5582" s="198">
        <v>44873</v>
      </c>
      <c r="D5582" t="s">
        <v>38564</v>
      </c>
      <c r="E5582">
        <v>1.61</v>
      </c>
    </row>
    <row r="5583" spans="1:5">
      <c r="A5583" s="193" t="s">
        <v>29536</v>
      </c>
      <c r="B5583" t="s">
        <v>10826</v>
      </c>
      <c r="C5583" s="198">
        <v>44873</v>
      </c>
      <c r="D5583" t="s">
        <v>38596</v>
      </c>
      <c r="E5583">
        <v>13.22</v>
      </c>
    </row>
    <row r="5584" spans="1:5">
      <c r="A5584" s="193" t="s">
        <v>29545</v>
      </c>
      <c r="B5584" t="s">
        <v>10343</v>
      </c>
      <c r="C5584" s="198">
        <v>44873</v>
      </c>
      <c r="D5584" t="s">
        <v>38564</v>
      </c>
      <c r="E5584">
        <v>6.06</v>
      </c>
    </row>
    <row r="5585" spans="1:5">
      <c r="A5585" s="193" t="s">
        <v>29534</v>
      </c>
      <c r="B5585" t="s">
        <v>10342</v>
      </c>
      <c r="C5585" s="198">
        <v>44873</v>
      </c>
      <c r="D5585" t="s">
        <v>38564</v>
      </c>
      <c r="E5585">
        <v>5.2</v>
      </c>
    </row>
    <row r="5586" spans="1:5">
      <c r="A5586" s="193" t="s">
        <v>29533</v>
      </c>
      <c r="B5586" t="s">
        <v>10825</v>
      </c>
      <c r="C5586" s="198">
        <v>44873</v>
      </c>
      <c r="D5586" t="s">
        <v>38596</v>
      </c>
      <c r="E5586">
        <v>8.99</v>
      </c>
    </row>
    <row r="5587" spans="1:5">
      <c r="A5587" s="193" t="s">
        <v>29329</v>
      </c>
      <c r="B5587" t="s">
        <v>9915</v>
      </c>
      <c r="C5587" s="198">
        <v>44873</v>
      </c>
      <c r="D5587" t="s">
        <v>38564</v>
      </c>
      <c r="E5587">
        <v>43.9</v>
      </c>
    </row>
    <row r="5588" spans="1:5">
      <c r="A5588" s="193" t="s">
        <v>29532</v>
      </c>
      <c r="B5588" t="s">
        <v>10824</v>
      </c>
      <c r="C5588" s="198">
        <v>44873</v>
      </c>
      <c r="D5588" t="s">
        <v>38596</v>
      </c>
      <c r="E5588">
        <v>6.68</v>
      </c>
    </row>
    <row r="5589" spans="1:5">
      <c r="A5589" s="193" t="s">
        <v>28541</v>
      </c>
      <c r="B5589" t="s">
        <v>6313</v>
      </c>
      <c r="C5589" s="198">
        <v>44870</v>
      </c>
      <c r="D5589" t="s">
        <v>38400</v>
      </c>
      <c r="E5589">
        <v>10.24</v>
      </c>
    </row>
    <row r="5590" spans="1:5">
      <c r="A5590" s="193" t="s">
        <v>28072</v>
      </c>
      <c r="B5590" t="s">
        <v>5246</v>
      </c>
      <c r="C5590" s="198">
        <v>44870</v>
      </c>
      <c r="D5590" t="s">
        <v>38400</v>
      </c>
      <c r="E5590">
        <v>40.700000000000003</v>
      </c>
    </row>
    <row r="5591" spans="1:5">
      <c r="A5591" s="193" t="s">
        <v>28018</v>
      </c>
      <c r="B5591" t="s">
        <v>6310</v>
      </c>
      <c r="C5591" s="198">
        <v>44870</v>
      </c>
      <c r="D5591" t="s">
        <v>38400</v>
      </c>
      <c r="E5591">
        <v>6.4</v>
      </c>
    </row>
    <row r="5592" spans="1:5">
      <c r="A5592" s="193" t="s">
        <v>27827</v>
      </c>
      <c r="B5592" t="s">
        <v>9689</v>
      </c>
      <c r="C5592" s="198">
        <v>44870</v>
      </c>
      <c r="D5592" t="s">
        <v>38374</v>
      </c>
      <c r="E5592">
        <v>26.13</v>
      </c>
    </row>
    <row r="5593" spans="1:5">
      <c r="A5593" s="193" t="s">
        <v>29549</v>
      </c>
      <c r="B5593" t="s">
        <v>10370</v>
      </c>
      <c r="C5593" s="198">
        <v>44870</v>
      </c>
      <c r="D5593" t="s">
        <v>38374</v>
      </c>
      <c r="E5593">
        <v>1.19</v>
      </c>
    </row>
    <row r="5594" spans="1:5">
      <c r="A5594" s="193" t="s">
        <v>27807</v>
      </c>
      <c r="B5594" t="s">
        <v>5056</v>
      </c>
      <c r="C5594" s="198">
        <v>44868</v>
      </c>
      <c r="D5594" t="s">
        <v>38368</v>
      </c>
      <c r="E5594">
        <v>1.29</v>
      </c>
    </row>
    <row r="5595" spans="1:5">
      <c r="A5595" s="193" t="s">
        <v>15616</v>
      </c>
      <c r="B5595" t="s">
        <v>5053</v>
      </c>
      <c r="C5595" s="198">
        <v>44868</v>
      </c>
      <c r="D5595" t="s">
        <v>38368</v>
      </c>
      <c r="E5595">
        <v>32.9</v>
      </c>
    </row>
    <row r="5596" spans="1:5">
      <c r="A5596" s="193" t="s">
        <v>27810</v>
      </c>
      <c r="B5596" t="s">
        <v>5045</v>
      </c>
      <c r="C5596" s="198">
        <v>44868</v>
      </c>
      <c r="D5596" t="s">
        <v>38368</v>
      </c>
      <c r="E5596">
        <v>64.39</v>
      </c>
    </row>
    <row r="5597" spans="1:5">
      <c r="A5597" s="193" t="s">
        <v>29550</v>
      </c>
      <c r="B5597" t="s">
        <v>7189</v>
      </c>
      <c r="C5597" s="198">
        <v>44868</v>
      </c>
      <c r="D5597" t="s">
        <v>38598</v>
      </c>
      <c r="E5597">
        <v>0.65</v>
      </c>
    </row>
    <row r="5598" spans="1:5">
      <c r="A5598" s="193" t="s">
        <v>26652</v>
      </c>
      <c r="B5598" t="s">
        <v>5006</v>
      </c>
      <c r="C5598" s="198">
        <v>44868</v>
      </c>
      <c r="D5598" t="s">
        <v>38368</v>
      </c>
      <c r="E5598">
        <v>9.0299999999999994</v>
      </c>
    </row>
    <row r="5599" spans="1:5">
      <c r="A5599" s="193" t="s">
        <v>29551</v>
      </c>
      <c r="B5599" t="s">
        <v>10587</v>
      </c>
      <c r="C5599" s="198">
        <v>44868</v>
      </c>
      <c r="D5599" t="s">
        <v>38598</v>
      </c>
      <c r="E5599">
        <v>0.6</v>
      </c>
    </row>
    <row r="5600" spans="1:5">
      <c r="A5600" s="193" t="s">
        <v>29552</v>
      </c>
      <c r="B5600" t="s">
        <v>10588</v>
      </c>
      <c r="C5600" s="198">
        <v>44868</v>
      </c>
      <c r="D5600" t="s">
        <v>38598</v>
      </c>
      <c r="E5600">
        <v>40.9</v>
      </c>
    </row>
    <row r="5601" spans="1:5">
      <c r="A5601" s="193" t="s">
        <v>29553</v>
      </c>
      <c r="B5601" t="s">
        <v>10586</v>
      </c>
      <c r="C5601" s="198">
        <v>44868</v>
      </c>
      <c r="D5601" t="s">
        <v>38598</v>
      </c>
      <c r="E5601">
        <v>1.0900000000000001</v>
      </c>
    </row>
    <row r="5602" spans="1:5">
      <c r="A5602" s="193" t="s">
        <v>28860</v>
      </c>
      <c r="B5602" t="s">
        <v>27488</v>
      </c>
      <c r="C5602" s="198">
        <v>44867</v>
      </c>
      <c r="D5602" t="s">
        <v>38368</v>
      </c>
      <c r="E5602">
        <v>22.7</v>
      </c>
    </row>
    <row r="5603" spans="1:5">
      <c r="A5603" s="193" t="s">
        <v>26652</v>
      </c>
      <c r="B5603" t="s">
        <v>5006</v>
      </c>
      <c r="C5603" s="198">
        <v>44867</v>
      </c>
      <c r="D5603" t="s">
        <v>38368</v>
      </c>
      <c r="E5603">
        <v>80.33</v>
      </c>
    </row>
    <row r="5604" spans="1:5">
      <c r="A5604" s="193" t="s">
        <v>15616</v>
      </c>
      <c r="B5604" t="s">
        <v>5053</v>
      </c>
      <c r="C5604" s="198">
        <v>44867</v>
      </c>
      <c r="D5604" t="s">
        <v>38368</v>
      </c>
      <c r="E5604">
        <v>47.54</v>
      </c>
    </row>
    <row r="5605" spans="1:5">
      <c r="A5605" s="193" t="s">
        <v>22777</v>
      </c>
      <c r="B5605" t="s">
        <v>5652</v>
      </c>
      <c r="C5605" s="198">
        <v>44867</v>
      </c>
      <c r="D5605" t="s">
        <v>38405</v>
      </c>
      <c r="E5605">
        <v>7.75</v>
      </c>
    </row>
    <row r="5606" spans="1:5">
      <c r="A5606" s="193" t="s">
        <v>28098</v>
      </c>
      <c r="B5606" t="s">
        <v>6843</v>
      </c>
      <c r="C5606" s="198">
        <v>44867</v>
      </c>
      <c r="D5606" t="s">
        <v>38397</v>
      </c>
      <c r="E5606">
        <v>1.37</v>
      </c>
    </row>
    <row r="5607" spans="1:5">
      <c r="A5607" s="193" t="s">
        <v>27810</v>
      </c>
      <c r="B5607" t="s">
        <v>5045</v>
      </c>
      <c r="C5607" s="198">
        <v>44867</v>
      </c>
      <c r="D5607" t="s">
        <v>38368</v>
      </c>
      <c r="E5607">
        <v>30</v>
      </c>
    </row>
    <row r="5608" spans="1:5">
      <c r="A5608" s="193" t="s">
        <v>12391</v>
      </c>
      <c r="B5608" t="s">
        <v>5630</v>
      </c>
      <c r="C5608" s="198">
        <v>44867</v>
      </c>
      <c r="D5608" t="s">
        <v>38381</v>
      </c>
      <c r="E5608">
        <v>0.33</v>
      </c>
    </row>
    <row r="5609" spans="1:5">
      <c r="A5609" s="193" t="s">
        <v>29034</v>
      </c>
      <c r="B5609" t="s">
        <v>10264</v>
      </c>
      <c r="C5609" s="198">
        <v>44867</v>
      </c>
      <c r="D5609" t="s">
        <v>38528</v>
      </c>
      <c r="E5609">
        <v>0.31</v>
      </c>
    </row>
    <row r="5610" spans="1:5">
      <c r="A5610" s="193" t="s">
        <v>29554</v>
      </c>
      <c r="B5610" t="s">
        <v>10508</v>
      </c>
      <c r="C5610" s="198">
        <v>44867</v>
      </c>
      <c r="D5610" t="s">
        <v>38381</v>
      </c>
      <c r="E5610">
        <v>32.6</v>
      </c>
    </row>
    <row r="5611" spans="1:5">
      <c r="A5611" s="193" t="s">
        <v>29239</v>
      </c>
      <c r="B5611" t="s">
        <v>8143</v>
      </c>
      <c r="C5611" s="198">
        <v>44866</v>
      </c>
      <c r="D5611" t="s">
        <v>38473</v>
      </c>
      <c r="E5611">
        <v>36.5</v>
      </c>
    </row>
    <row r="5612" spans="1:5">
      <c r="A5612" s="193" t="s">
        <v>29555</v>
      </c>
      <c r="B5612" t="s">
        <v>7393</v>
      </c>
      <c r="C5612" s="198">
        <v>44866</v>
      </c>
      <c r="D5612" t="s">
        <v>38400</v>
      </c>
      <c r="E5612">
        <v>2.76</v>
      </c>
    </row>
    <row r="5613" spans="1:5">
      <c r="A5613" s="193" t="s">
        <v>29556</v>
      </c>
      <c r="B5613" t="s">
        <v>9894</v>
      </c>
      <c r="C5613" s="198">
        <v>44866</v>
      </c>
      <c r="D5613" t="s">
        <v>38473</v>
      </c>
      <c r="E5613">
        <v>30.9</v>
      </c>
    </row>
    <row r="5614" spans="1:5">
      <c r="A5614" s="193" t="s">
        <v>29328</v>
      </c>
      <c r="B5614" t="s">
        <v>5422</v>
      </c>
      <c r="C5614" s="198">
        <v>44865</v>
      </c>
      <c r="D5614" t="s">
        <v>38554</v>
      </c>
      <c r="E5614">
        <v>14.57</v>
      </c>
    </row>
    <row r="5615" spans="1:5">
      <c r="A5615" s="193" t="s">
        <v>28129</v>
      </c>
      <c r="B5615" t="s">
        <v>5424</v>
      </c>
      <c r="C5615" s="198">
        <v>44865</v>
      </c>
      <c r="D5615" t="s">
        <v>38599</v>
      </c>
      <c r="E5615">
        <v>1.82</v>
      </c>
    </row>
    <row r="5616" spans="1:5">
      <c r="A5616" s="193" t="s">
        <v>29328</v>
      </c>
      <c r="B5616" t="s">
        <v>5422</v>
      </c>
      <c r="C5616" s="198">
        <v>44865</v>
      </c>
      <c r="D5616" t="s">
        <v>38547</v>
      </c>
      <c r="E5616">
        <v>6.02</v>
      </c>
    </row>
    <row r="5617" spans="1:5">
      <c r="A5617" s="193" t="s">
        <v>28129</v>
      </c>
      <c r="B5617" t="s">
        <v>5424</v>
      </c>
      <c r="C5617" s="198">
        <v>44865</v>
      </c>
      <c r="D5617" t="s">
        <v>38584</v>
      </c>
      <c r="E5617">
        <v>21.43</v>
      </c>
    </row>
    <row r="5618" spans="1:5">
      <c r="A5618" s="193" t="s">
        <v>28864</v>
      </c>
      <c r="B5618" t="s">
        <v>5423</v>
      </c>
      <c r="C5618" s="198">
        <v>44865</v>
      </c>
      <c r="D5618" t="s">
        <v>38599</v>
      </c>
      <c r="E5618">
        <v>4.75</v>
      </c>
    </row>
    <row r="5619" spans="1:5">
      <c r="A5619" s="193" t="s">
        <v>29333</v>
      </c>
      <c r="B5619" t="s">
        <v>5431</v>
      </c>
      <c r="C5619" s="198">
        <v>44865</v>
      </c>
      <c r="D5619" t="s">
        <v>38599</v>
      </c>
      <c r="E5619">
        <v>42.04</v>
      </c>
    </row>
    <row r="5620" spans="1:5">
      <c r="A5620" s="193" t="s">
        <v>29033</v>
      </c>
      <c r="B5620" t="s">
        <v>5790</v>
      </c>
      <c r="C5620" s="198">
        <v>44865</v>
      </c>
      <c r="D5620" t="s">
        <v>38584</v>
      </c>
      <c r="E5620">
        <v>9</v>
      </c>
    </row>
    <row r="5621" spans="1:5">
      <c r="A5621" s="193" t="s">
        <v>28060</v>
      </c>
      <c r="B5621" t="s">
        <v>6787</v>
      </c>
      <c r="C5621" s="198">
        <v>44865</v>
      </c>
      <c r="D5621" t="s">
        <v>38410</v>
      </c>
      <c r="E5621">
        <v>0.35</v>
      </c>
    </row>
    <row r="5622" spans="1:5">
      <c r="A5622" s="193" t="s">
        <v>29064</v>
      </c>
      <c r="B5622" t="s">
        <v>7026</v>
      </c>
      <c r="C5622" s="198">
        <v>44865</v>
      </c>
      <c r="D5622" t="s">
        <v>38410</v>
      </c>
      <c r="E5622">
        <v>0.65</v>
      </c>
    </row>
    <row r="5623" spans="1:5">
      <c r="A5623" s="193" t="s">
        <v>28864</v>
      </c>
      <c r="B5623" t="s">
        <v>5423</v>
      </c>
      <c r="C5623" s="198">
        <v>44865</v>
      </c>
      <c r="D5623" t="s">
        <v>38584</v>
      </c>
      <c r="E5623">
        <v>12.82</v>
      </c>
    </row>
    <row r="5624" spans="1:5">
      <c r="A5624" s="193" t="s">
        <v>28857</v>
      </c>
      <c r="B5624" t="s">
        <v>6784</v>
      </c>
      <c r="C5624" s="198">
        <v>44865</v>
      </c>
      <c r="D5624" t="s">
        <v>38410</v>
      </c>
      <c r="E5624">
        <v>53.01</v>
      </c>
    </row>
    <row r="5625" spans="1:5">
      <c r="A5625" s="193" t="s">
        <v>29327</v>
      </c>
      <c r="B5625" t="s">
        <v>5785</v>
      </c>
      <c r="C5625" s="198">
        <v>44865</v>
      </c>
      <c r="D5625" t="s">
        <v>38599</v>
      </c>
      <c r="E5625">
        <v>8.4499999999999993</v>
      </c>
    </row>
    <row r="5626" spans="1:5">
      <c r="A5626" s="193" t="s">
        <v>28076</v>
      </c>
      <c r="B5626" t="s">
        <v>6906</v>
      </c>
      <c r="C5626" s="198">
        <v>44865</v>
      </c>
      <c r="D5626" t="s">
        <v>38410</v>
      </c>
      <c r="E5626">
        <v>11.4</v>
      </c>
    </row>
    <row r="5627" spans="1:5">
      <c r="A5627" s="193" t="s">
        <v>29501</v>
      </c>
      <c r="B5627" t="s">
        <v>27544</v>
      </c>
      <c r="C5627" s="198">
        <v>44865</v>
      </c>
      <c r="D5627" t="s">
        <v>38554</v>
      </c>
      <c r="E5627">
        <v>14.15</v>
      </c>
    </row>
    <row r="5628" spans="1:5">
      <c r="A5628" s="193" t="s">
        <v>29505</v>
      </c>
      <c r="B5628" t="s">
        <v>10764</v>
      </c>
      <c r="C5628" s="198">
        <v>44865</v>
      </c>
      <c r="D5628" t="s">
        <v>38554</v>
      </c>
      <c r="E5628">
        <v>0.31</v>
      </c>
    </row>
    <row r="5629" spans="1:5">
      <c r="A5629" s="193" t="s">
        <v>29505</v>
      </c>
      <c r="B5629" t="s">
        <v>10764</v>
      </c>
      <c r="C5629" s="198">
        <v>44865</v>
      </c>
      <c r="D5629" t="s">
        <v>38554</v>
      </c>
      <c r="E5629">
        <v>92</v>
      </c>
    </row>
    <row r="5630" spans="1:5">
      <c r="A5630" s="193" t="s">
        <v>29505</v>
      </c>
      <c r="B5630" t="s">
        <v>10764</v>
      </c>
      <c r="C5630" s="198">
        <v>44865</v>
      </c>
      <c r="D5630" t="s">
        <v>38584</v>
      </c>
      <c r="E5630">
        <v>0.79</v>
      </c>
    </row>
    <row r="5631" spans="1:5">
      <c r="A5631" s="193" t="s">
        <v>29501</v>
      </c>
      <c r="B5631" t="s">
        <v>27544</v>
      </c>
      <c r="C5631" s="198">
        <v>44865</v>
      </c>
      <c r="D5631" t="s">
        <v>38599</v>
      </c>
      <c r="E5631">
        <v>1</v>
      </c>
    </row>
    <row r="5632" spans="1:5">
      <c r="A5632" s="193" t="s">
        <v>29501</v>
      </c>
      <c r="B5632" t="s">
        <v>27544</v>
      </c>
      <c r="C5632" s="198">
        <v>44865</v>
      </c>
      <c r="D5632" t="s">
        <v>38599</v>
      </c>
      <c r="E5632">
        <v>3.73</v>
      </c>
    </row>
    <row r="5633" spans="1:5">
      <c r="A5633" s="193" t="s">
        <v>28068</v>
      </c>
      <c r="B5633" t="s">
        <v>9295</v>
      </c>
      <c r="C5633" s="198">
        <v>44865</v>
      </c>
      <c r="D5633" t="s">
        <v>38410</v>
      </c>
      <c r="E5633">
        <v>0.35</v>
      </c>
    </row>
    <row r="5634" spans="1:5">
      <c r="A5634" s="193" t="s">
        <v>29505</v>
      </c>
      <c r="B5634" t="s">
        <v>10764</v>
      </c>
      <c r="C5634" s="198">
        <v>44865</v>
      </c>
      <c r="D5634" t="s">
        <v>38599</v>
      </c>
      <c r="E5634">
        <v>0.59</v>
      </c>
    </row>
    <row r="5635" spans="1:5">
      <c r="A5635" s="193" t="s">
        <v>29501</v>
      </c>
      <c r="B5635" t="s">
        <v>27544</v>
      </c>
      <c r="C5635" s="198">
        <v>44865</v>
      </c>
      <c r="D5635" t="s">
        <v>38554</v>
      </c>
      <c r="E5635">
        <v>9.92</v>
      </c>
    </row>
    <row r="5636" spans="1:5">
      <c r="A5636" s="193" t="s">
        <v>29501</v>
      </c>
      <c r="B5636" t="s">
        <v>27544</v>
      </c>
      <c r="C5636" s="198">
        <v>44865</v>
      </c>
      <c r="D5636" t="s">
        <v>38584</v>
      </c>
      <c r="E5636">
        <v>11.73</v>
      </c>
    </row>
    <row r="5637" spans="1:5">
      <c r="A5637" s="193" t="s">
        <v>29328</v>
      </c>
      <c r="B5637" t="s">
        <v>5422</v>
      </c>
      <c r="C5637" s="198">
        <v>44863</v>
      </c>
      <c r="D5637" t="s">
        <v>38600</v>
      </c>
      <c r="E5637">
        <v>3.64</v>
      </c>
    </row>
    <row r="5638" spans="1:5">
      <c r="A5638" s="193" t="s">
        <v>29498</v>
      </c>
      <c r="B5638" t="s">
        <v>5438</v>
      </c>
      <c r="C5638" s="198">
        <v>44863</v>
      </c>
      <c r="D5638" t="s">
        <v>38600</v>
      </c>
      <c r="E5638">
        <v>5.79</v>
      </c>
    </row>
    <row r="5639" spans="1:5">
      <c r="A5639" s="193" t="s">
        <v>29498</v>
      </c>
      <c r="B5639" t="s">
        <v>5438</v>
      </c>
      <c r="C5639" s="198">
        <v>44863</v>
      </c>
      <c r="D5639" t="s">
        <v>38600</v>
      </c>
      <c r="E5639">
        <v>0.83</v>
      </c>
    </row>
    <row r="5640" spans="1:5">
      <c r="A5640" s="193" t="s">
        <v>29333</v>
      </c>
      <c r="B5640" t="s">
        <v>5431</v>
      </c>
      <c r="C5640" s="198">
        <v>44862</v>
      </c>
      <c r="D5640" t="s">
        <v>38601</v>
      </c>
      <c r="E5640">
        <v>3.16</v>
      </c>
    </row>
    <row r="5641" spans="1:5">
      <c r="A5641" s="193" t="s">
        <v>27813</v>
      </c>
      <c r="B5641" t="s">
        <v>8247</v>
      </c>
      <c r="C5641" s="198">
        <v>44862</v>
      </c>
      <c r="D5641" t="s">
        <v>38372</v>
      </c>
      <c r="E5641">
        <v>0.35</v>
      </c>
    </row>
    <row r="5642" spans="1:5">
      <c r="A5642" s="193" t="s">
        <v>28129</v>
      </c>
      <c r="B5642" t="s">
        <v>5424</v>
      </c>
      <c r="C5642" s="198">
        <v>44862</v>
      </c>
      <c r="D5642" t="s">
        <v>38378</v>
      </c>
      <c r="E5642">
        <v>175</v>
      </c>
    </row>
    <row r="5643" spans="1:5">
      <c r="A5643" s="193" t="s">
        <v>28534</v>
      </c>
      <c r="B5643" t="s">
        <v>6212</v>
      </c>
      <c r="C5643" s="198">
        <v>44862</v>
      </c>
      <c r="D5643" t="s">
        <v>38400</v>
      </c>
      <c r="E5643">
        <v>40.270000000000003</v>
      </c>
    </row>
    <row r="5644" spans="1:5">
      <c r="A5644" s="193" t="s">
        <v>28864</v>
      </c>
      <c r="B5644" t="s">
        <v>5423</v>
      </c>
      <c r="C5644" s="198">
        <v>44862</v>
      </c>
      <c r="D5644" t="s">
        <v>38367</v>
      </c>
      <c r="E5644">
        <v>0.67</v>
      </c>
    </row>
    <row r="5645" spans="1:5">
      <c r="A5645" s="193" t="s">
        <v>28864</v>
      </c>
      <c r="B5645" t="s">
        <v>5423</v>
      </c>
      <c r="C5645" s="198">
        <v>44862</v>
      </c>
      <c r="D5645" t="s">
        <v>38378</v>
      </c>
      <c r="E5645">
        <v>17.600000000000001</v>
      </c>
    </row>
    <row r="5646" spans="1:5">
      <c r="A5646" s="193" t="s">
        <v>28864</v>
      </c>
      <c r="B5646" t="s">
        <v>5423</v>
      </c>
      <c r="C5646" s="198">
        <v>44862</v>
      </c>
      <c r="D5646" t="s">
        <v>38359</v>
      </c>
      <c r="E5646">
        <v>33.61</v>
      </c>
    </row>
    <row r="5647" spans="1:5">
      <c r="A5647" s="193" t="s">
        <v>28935</v>
      </c>
      <c r="B5647" t="s">
        <v>7410</v>
      </c>
      <c r="C5647" s="198">
        <v>44862</v>
      </c>
      <c r="D5647" t="s">
        <v>38359</v>
      </c>
      <c r="E5647">
        <v>6.87</v>
      </c>
    </row>
    <row r="5648" spans="1:5">
      <c r="A5648" s="193" t="s">
        <v>29333</v>
      </c>
      <c r="B5648" t="s">
        <v>5431</v>
      </c>
      <c r="C5648" s="198">
        <v>44862</v>
      </c>
      <c r="D5648" t="s">
        <v>38602</v>
      </c>
      <c r="E5648">
        <v>5.0999999999999996</v>
      </c>
    </row>
    <row r="5649" spans="1:5">
      <c r="A5649" s="193" t="s">
        <v>29328</v>
      </c>
      <c r="B5649" t="s">
        <v>5422</v>
      </c>
      <c r="C5649" s="198">
        <v>44862</v>
      </c>
      <c r="D5649" t="s">
        <v>38603</v>
      </c>
      <c r="E5649">
        <v>0.89</v>
      </c>
    </row>
    <row r="5650" spans="1:5">
      <c r="A5650" s="193" t="s">
        <v>29328</v>
      </c>
      <c r="B5650" t="s">
        <v>5422</v>
      </c>
      <c r="C5650" s="198">
        <v>44862</v>
      </c>
      <c r="D5650" t="s">
        <v>38602</v>
      </c>
      <c r="E5650">
        <v>9.5</v>
      </c>
    </row>
    <row r="5651" spans="1:5">
      <c r="A5651" s="193" t="s">
        <v>27815</v>
      </c>
      <c r="B5651" t="s">
        <v>8283</v>
      </c>
      <c r="C5651" s="198">
        <v>44862</v>
      </c>
      <c r="D5651" t="s">
        <v>38372</v>
      </c>
      <c r="E5651">
        <v>198</v>
      </c>
    </row>
    <row r="5652" spans="1:5">
      <c r="A5652" s="193" t="s">
        <v>28129</v>
      </c>
      <c r="B5652" t="s">
        <v>5424</v>
      </c>
      <c r="C5652" s="198">
        <v>44862</v>
      </c>
      <c r="D5652" t="s">
        <v>38367</v>
      </c>
      <c r="E5652">
        <v>34.450000000000003</v>
      </c>
    </row>
    <row r="5653" spans="1:5">
      <c r="A5653" s="193" t="s">
        <v>29563</v>
      </c>
      <c r="B5653" t="s">
        <v>27559</v>
      </c>
      <c r="C5653" s="198">
        <v>44862</v>
      </c>
      <c r="D5653" t="s">
        <v>38369</v>
      </c>
      <c r="E5653">
        <v>1</v>
      </c>
    </row>
    <row r="5654" spans="1:5">
      <c r="A5654" s="193" t="s">
        <v>28864</v>
      </c>
      <c r="B5654" t="s">
        <v>5423</v>
      </c>
      <c r="C5654" s="198">
        <v>44862</v>
      </c>
      <c r="D5654" t="s">
        <v>38359</v>
      </c>
      <c r="E5654">
        <v>0.37</v>
      </c>
    </row>
    <row r="5655" spans="1:5">
      <c r="A5655" s="193" t="s">
        <v>29498</v>
      </c>
      <c r="B5655" t="s">
        <v>5438</v>
      </c>
      <c r="C5655" s="198">
        <v>44862</v>
      </c>
      <c r="D5655" t="s">
        <v>38604</v>
      </c>
      <c r="E5655">
        <v>21</v>
      </c>
    </row>
    <row r="5656" spans="1:5">
      <c r="A5656" s="193" t="s">
        <v>29569</v>
      </c>
      <c r="B5656" t="s">
        <v>27561</v>
      </c>
      <c r="C5656" s="198">
        <v>44862</v>
      </c>
      <c r="D5656" t="s">
        <v>38369</v>
      </c>
      <c r="E5656">
        <v>17.28</v>
      </c>
    </row>
    <row r="5657" spans="1:5">
      <c r="A5657" s="193" t="s">
        <v>29114</v>
      </c>
      <c r="B5657" t="s">
        <v>27565</v>
      </c>
      <c r="C5657" s="198">
        <v>44862</v>
      </c>
      <c r="D5657" t="s">
        <v>38369</v>
      </c>
      <c r="E5657">
        <v>18.46</v>
      </c>
    </row>
    <row r="5658" spans="1:5">
      <c r="A5658" s="193" t="s">
        <v>29119</v>
      </c>
      <c r="B5658" t="s">
        <v>27562</v>
      </c>
      <c r="C5658" s="198">
        <v>44862</v>
      </c>
      <c r="D5658" t="s">
        <v>38369</v>
      </c>
      <c r="E5658">
        <v>203.78</v>
      </c>
    </row>
    <row r="5659" spans="1:5">
      <c r="A5659" s="193" t="s">
        <v>29498</v>
      </c>
      <c r="B5659" t="s">
        <v>5438</v>
      </c>
      <c r="C5659" s="198">
        <v>44862</v>
      </c>
      <c r="D5659" t="s">
        <v>38603</v>
      </c>
      <c r="E5659">
        <v>1.52</v>
      </c>
    </row>
    <row r="5660" spans="1:5">
      <c r="A5660" s="193" t="s">
        <v>28129</v>
      </c>
      <c r="B5660" t="s">
        <v>5424</v>
      </c>
      <c r="C5660" s="198">
        <v>44862</v>
      </c>
      <c r="D5660" t="s">
        <v>38605</v>
      </c>
      <c r="E5660">
        <v>44.55</v>
      </c>
    </row>
    <row r="5661" spans="1:5">
      <c r="A5661" s="193" t="s">
        <v>28776</v>
      </c>
      <c r="B5661" t="s">
        <v>5009</v>
      </c>
      <c r="C5661" s="198">
        <v>44862</v>
      </c>
      <c r="D5661" t="s">
        <v>38359</v>
      </c>
      <c r="E5661">
        <v>10.8</v>
      </c>
    </row>
    <row r="5662" spans="1:5">
      <c r="A5662" s="193" t="s">
        <v>26652</v>
      </c>
      <c r="B5662" t="s">
        <v>5006</v>
      </c>
      <c r="C5662" s="198">
        <v>44862</v>
      </c>
      <c r="D5662" t="s">
        <v>38359</v>
      </c>
      <c r="E5662">
        <v>30.32</v>
      </c>
    </row>
    <row r="5663" spans="1:5">
      <c r="A5663" s="193" t="s">
        <v>29498</v>
      </c>
      <c r="B5663" t="s">
        <v>5438</v>
      </c>
      <c r="C5663" s="198">
        <v>44862</v>
      </c>
      <c r="D5663" t="s">
        <v>38606</v>
      </c>
      <c r="E5663">
        <v>34.9</v>
      </c>
    </row>
    <row r="5664" spans="1:5">
      <c r="A5664" s="193" t="s">
        <v>28018</v>
      </c>
      <c r="B5664" t="s">
        <v>6310</v>
      </c>
      <c r="C5664" s="198">
        <v>44862</v>
      </c>
      <c r="D5664" t="s">
        <v>38400</v>
      </c>
      <c r="E5664">
        <v>9.33</v>
      </c>
    </row>
    <row r="5665" spans="1:5">
      <c r="A5665" s="193" t="s">
        <v>28185</v>
      </c>
      <c r="B5665" t="s">
        <v>6213</v>
      </c>
      <c r="C5665" s="198">
        <v>44862</v>
      </c>
      <c r="D5665" t="s">
        <v>38400</v>
      </c>
      <c r="E5665">
        <v>0.18</v>
      </c>
    </row>
    <row r="5666" spans="1:5">
      <c r="A5666" s="193" t="s">
        <v>28864</v>
      </c>
      <c r="B5666" t="s">
        <v>5423</v>
      </c>
      <c r="C5666" s="198">
        <v>44862</v>
      </c>
      <c r="D5666" t="s">
        <v>38601</v>
      </c>
      <c r="E5666">
        <v>0.25</v>
      </c>
    </row>
    <row r="5667" spans="1:5">
      <c r="A5667" s="193" t="s">
        <v>28129</v>
      </c>
      <c r="B5667" t="s">
        <v>5424</v>
      </c>
      <c r="C5667" s="198">
        <v>44862</v>
      </c>
      <c r="D5667" t="s">
        <v>38359</v>
      </c>
      <c r="E5667">
        <v>21.94</v>
      </c>
    </row>
    <row r="5668" spans="1:5">
      <c r="A5668" s="193" t="s">
        <v>28539</v>
      </c>
      <c r="B5668" t="s">
        <v>6034</v>
      </c>
      <c r="C5668" s="198">
        <v>44862</v>
      </c>
      <c r="D5668" t="s">
        <v>38400</v>
      </c>
      <c r="E5668">
        <v>11.33</v>
      </c>
    </row>
    <row r="5669" spans="1:5">
      <c r="A5669" s="193" t="s">
        <v>22416</v>
      </c>
      <c r="B5669" t="s">
        <v>5429</v>
      </c>
      <c r="C5669" s="198">
        <v>44862</v>
      </c>
      <c r="D5669" t="s">
        <v>38367</v>
      </c>
      <c r="E5669">
        <v>33.72</v>
      </c>
    </row>
    <row r="5670" spans="1:5">
      <c r="A5670" s="193" t="s">
        <v>15616</v>
      </c>
      <c r="B5670" t="s">
        <v>5053</v>
      </c>
      <c r="C5670" s="198">
        <v>44862</v>
      </c>
      <c r="D5670" t="s">
        <v>38506</v>
      </c>
      <c r="E5670">
        <v>37.9</v>
      </c>
    </row>
    <row r="5671" spans="1:5">
      <c r="A5671" s="193" t="s">
        <v>29333</v>
      </c>
      <c r="B5671" t="s">
        <v>5431</v>
      </c>
      <c r="C5671" s="198">
        <v>44862</v>
      </c>
      <c r="D5671" t="s">
        <v>38367</v>
      </c>
      <c r="E5671">
        <v>26</v>
      </c>
    </row>
    <row r="5672" spans="1:5">
      <c r="A5672" s="193" t="s">
        <v>22416</v>
      </c>
      <c r="B5672" t="s">
        <v>5429</v>
      </c>
      <c r="C5672" s="198">
        <v>44862</v>
      </c>
      <c r="D5672" t="s">
        <v>38602</v>
      </c>
      <c r="E5672">
        <v>9.31</v>
      </c>
    </row>
    <row r="5673" spans="1:5">
      <c r="A5673" s="193" t="s">
        <v>29328</v>
      </c>
      <c r="B5673" t="s">
        <v>5422</v>
      </c>
      <c r="C5673" s="198">
        <v>44862</v>
      </c>
      <c r="D5673" t="s">
        <v>38606</v>
      </c>
      <c r="E5673">
        <v>4.91</v>
      </c>
    </row>
    <row r="5674" spans="1:5">
      <c r="A5674" s="193" t="s">
        <v>22416</v>
      </c>
      <c r="B5674" t="s">
        <v>5429</v>
      </c>
      <c r="C5674" s="198">
        <v>44862</v>
      </c>
      <c r="D5674" t="s">
        <v>38601</v>
      </c>
      <c r="E5674">
        <v>0.75</v>
      </c>
    </row>
    <row r="5675" spans="1:5">
      <c r="A5675" s="193" t="s">
        <v>29328</v>
      </c>
      <c r="B5675" t="s">
        <v>5422</v>
      </c>
      <c r="C5675" s="198">
        <v>44862</v>
      </c>
      <c r="D5675" t="s">
        <v>38604</v>
      </c>
      <c r="E5675">
        <v>0.53</v>
      </c>
    </row>
    <row r="5676" spans="1:5">
      <c r="A5676" s="193" t="s">
        <v>29557</v>
      </c>
      <c r="B5676" t="s">
        <v>5892</v>
      </c>
      <c r="C5676" s="198">
        <v>44862</v>
      </c>
      <c r="D5676" t="s">
        <v>38381</v>
      </c>
      <c r="E5676">
        <v>7.35</v>
      </c>
    </row>
    <row r="5677" spans="1:5">
      <c r="A5677" s="193" t="s">
        <v>29033</v>
      </c>
      <c r="B5677" t="s">
        <v>5790</v>
      </c>
      <c r="C5677" s="198">
        <v>44862</v>
      </c>
      <c r="D5677" t="s">
        <v>38602</v>
      </c>
      <c r="E5677">
        <v>4.13</v>
      </c>
    </row>
    <row r="5678" spans="1:5">
      <c r="A5678" s="193" t="s">
        <v>29328</v>
      </c>
      <c r="B5678" t="s">
        <v>5422</v>
      </c>
      <c r="C5678" s="198">
        <v>44862</v>
      </c>
      <c r="D5678" t="s">
        <v>38605</v>
      </c>
      <c r="E5678">
        <v>0.67</v>
      </c>
    </row>
    <row r="5679" spans="1:5">
      <c r="A5679" s="193" t="s">
        <v>29505</v>
      </c>
      <c r="B5679" t="s">
        <v>10764</v>
      </c>
      <c r="C5679" s="198">
        <v>44862</v>
      </c>
      <c r="D5679" t="s">
        <v>38378</v>
      </c>
      <c r="E5679">
        <v>11.47</v>
      </c>
    </row>
    <row r="5680" spans="1:5">
      <c r="A5680" s="193" t="s">
        <v>29501</v>
      </c>
      <c r="B5680" t="s">
        <v>27544</v>
      </c>
      <c r="C5680" s="198">
        <v>44862</v>
      </c>
      <c r="D5680" t="s">
        <v>38378</v>
      </c>
      <c r="E5680">
        <v>11.25</v>
      </c>
    </row>
    <row r="5681" spans="1:5">
      <c r="A5681" s="193" t="s">
        <v>29570</v>
      </c>
      <c r="B5681" t="s">
        <v>27564</v>
      </c>
      <c r="C5681" s="198">
        <v>44862</v>
      </c>
      <c r="D5681" t="s">
        <v>38369</v>
      </c>
      <c r="E5681">
        <v>3.78</v>
      </c>
    </row>
    <row r="5682" spans="1:5">
      <c r="A5682" s="193" t="s">
        <v>29568</v>
      </c>
      <c r="B5682" t="s">
        <v>10948</v>
      </c>
      <c r="C5682" s="198">
        <v>44862</v>
      </c>
      <c r="D5682" t="s">
        <v>38572</v>
      </c>
      <c r="E5682">
        <v>15.2</v>
      </c>
    </row>
    <row r="5683" spans="1:5">
      <c r="A5683" s="193" t="s">
        <v>29501</v>
      </c>
      <c r="B5683" t="s">
        <v>27544</v>
      </c>
      <c r="C5683" s="198">
        <v>44862</v>
      </c>
      <c r="D5683" t="s">
        <v>38604</v>
      </c>
      <c r="E5683">
        <v>7.65</v>
      </c>
    </row>
    <row r="5684" spans="1:5">
      <c r="A5684" s="193" t="s">
        <v>29559</v>
      </c>
      <c r="B5684" t="s">
        <v>27560</v>
      </c>
      <c r="C5684" s="198">
        <v>44862</v>
      </c>
      <c r="D5684" t="s">
        <v>38572</v>
      </c>
      <c r="E5684">
        <v>7.13</v>
      </c>
    </row>
    <row r="5685" spans="1:5">
      <c r="A5685" s="193" t="s">
        <v>29561</v>
      </c>
      <c r="B5685" t="s">
        <v>10958</v>
      </c>
      <c r="C5685" s="198">
        <v>44862</v>
      </c>
      <c r="D5685" t="s">
        <v>38572</v>
      </c>
      <c r="E5685">
        <v>42.75</v>
      </c>
    </row>
    <row r="5686" spans="1:5">
      <c r="A5686" s="193" t="s">
        <v>29429</v>
      </c>
      <c r="B5686" t="s">
        <v>10957</v>
      </c>
      <c r="C5686" s="198">
        <v>44862</v>
      </c>
      <c r="D5686" t="s">
        <v>38572</v>
      </c>
      <c r="E5686">
        <v>34.9</v>
      </c>
    </row>
    <row r="5687" spans="1:5">
      <c r="A5687" s="193" t="s">
        <v>29565</v>
      </c>
      <c r="B5687" t="s">
        <v>10956</v>
      </c>
      <c r="C5687" s="198">
        <v>44862</v>
      </c>
      <c r="D5687" t="s">
        <v>38572</v>
      </c>
      <c r="E5687">
        <v>16.399999999999999</v>
      </c>
    </row>
    <row r="5688" spans="1:5">
      <c r="A5688" s="193" t="s">
        <v>29560</v>
      </c>
      <c r="B5688" t="s">
        <v>10955</v>
      </c>
      <c r="C5688" s="198">
        <v>44862</v>
      </c>
      <c r="D5688" t="s">
        <v>38572</v>
      </c>
      <c r="E5688">
        <v>4.49</v>
      </c>
    </row>
    <row r="5689" spans="1:5">
      <c r="A5689" s="193" t="s">
        <v>29435</v>
      </c>
      <c r="B5689" t="s">
        <v>10954</v>
      </c>
      <c r="C5689" s="198">
        <v>44862</v>
      </c>
      <c r="D5689" t="s">
        <v>38572</v>
      </c>
      <c r="E5689">
        <v>3.08</v>
      </c>
    </row>
    <row r="5690" spans="1:5">
      <c r="A5690" s="193" t="s">
        <v>29122</v>
      </c>
      <c r="B5690" t="s">
        <v>27566</v>
      </c>
      <c r="C5690" s="198">
        <v>44862</v>
      </c>
      <c r="D5690" t="s">
        <v>38369</v>
      </c>
      <c r="E5690">
        <v>74.3</v>
      </c>
    </row>
    <row r="5691" spans="1:5">
      <c r="A5691" s="193" t="s">
        <v>29558</v>
      </c>
      <c r="B5691" t="s">
        <v>10953</v>
      </c>
      <c r="C5691" s="198">
        <v>44862</v>
      </c>
      <c r="D5691" t="s">
        <v>38572</v>
      </c>
      <c r="E5691">
        <v>16.59</v>
      </c>
    </row>
    <row r="5692" spans="1:5">
      <c r="A5692" s="193" t="s">
        <v>29430</v>
      </c>
      <c r="B5692" t="s">
        <v>10952</v>
      </c>
      <c r="C5692" s="198">
        <v>44862</v>
      </c>
      <c r="D5692" t="s">
        <v>38572</v>
      </c>
      <c r="E5692">
        <v>1.4</v>
      </c>
    </row>
    <row r="5693" spans="1:5">
      <c r="A5693" s="193" t="s">
        <v>29572</v>
      </c>
      <c r="B5693" t="s">
        <v>27563</v>
      </c>
      <c r="C5693" s="198">
        <v>44862</v>
      </c>
      <c r="D5693" t="s">
        <v>38369</v>
      </c>
      <c r="E5693">
        <v>8.9600000000000009</v>
      </c>
    </row>
    <row r="5694" spans="1:5">
      <c r="A5694" s="193" t="s">
        <v>29562</v>
      </c>
      <c r="B5694" t="s">
        <v>10995</v>
      </c>
      <c r="C5694" s="198">
        <v>44862</v>
      </c>
      <c r="D5694" t="s">
        <v>38369</v>
      </c>
      <c r="E5694">
        <v>16.809999999999999</v>
      </c>
    </row>
    <row r="5695" spans="1:5">
      <c r="A5695" s="193" t="s">
        <v>29564</v>
      </c>
      <c r="B5695" t="s">
        <v>10951</v>
      </c>
      <c r="C5695" s="198">
        <v>44862</v>
      </c>
      <c r="D5695" t="s">
        <v>38572</v>
      </c>
      <c r="E5695">
        <v>23.66</v>
      </c>
    </row>
    <row r="5696" spans="1:5">
      <c r="A5696" s="193" t="s">
        <v>29571</v>
      </c>
      <c r="B5696" t="s">
        <v>10996</v>
      </c>
      <c r="C5696" s="198">
        <v>44862</v>
      </c>
      <c r="D5696" t="s">
        <v>38369</v>
      </c>
      <c r="E5696">
        <v>1.29</v>
      </c>
    </row>
    <row r="5697" spans="1:5">
      <c r="A5697" s="193" t="s">
        <v>29567</v>
      </c>
      <c r="B5697" t="s">
        <v>10949</v>
      </c>
      <c r="C5697" s="198">
        <v>44862</v>
      </c>
      <c r="D5697" t="s">
        <v>38572</v>
      </c>
      <c r="E5697">
        <v>22</v>
      </c>
    </row>
    <row r="5698" spans="1:5">
      <c r="A5698" s="193" t="s">
        <v>29425</v>
      </c>
      <c r="B5698" t="s">
        <v>10950</v>
      </c>
      <c r="C5698" s="198">
        <v>44862</v>
      </c>
      <c r="D5698" t="s">
        <v>38572</v>
      </c>
      <c r="E5698">
        <v>3.64</v>
      </c>
    </row>
    <row r="5699" spans="1:5">
      <c r="A5699" s="193" t="s">
        <v>29434</v>
      </c>
      <c r="B5699" t="s">
        <v>10947</v>
      </c>
      <c r="C5699" s="198">
        <v>44862</v>
      </c>
      <c r="D5699" t="s">
        <v>38572</v>
      </c>
      <c r="E5699">
        <v>8.8000000000000007</v>
      </c>
    </row>
    <row r="5700" spans="1:5">
      <c r="A5700" s="193" t="s">
        <v>29573</v>
      </c>
      <c r="B5700" t="s">
        <v>10997</v>
      </c>
      <c r="C5700" s="198">
        <v>44862</v>
      </c>
      <c r="D5700" t="s">
        <v>38369</v>
      </c>
      <c r="E5700">
        <v>12.65</v>
      </c>
    </row>
    <row r="5701" spans="1:5">
      <c r="A5701" s="193" t="s">
        <v>29123</v>
      </c>
      <c r="B5701" t="s">
        <v>27558</v>
      </c>
      <c r="C5701" s="198">
        <v>44862</v>
      </c>
      <c r="D5701" t="s">
        <v>38369</v>
      </c>
      <c r="E5701">
        <v>34.25</v>
      </c>
    </row>
    <row r="5702" spans="1:5">
      <c r="A5702" s="193" t="s">
        <v>29566</v>
      </c>
      <c r="B5702" t="s">
        <v>27557</v>
      </c>
      <c r="C5702" s="198">
        <v>44862</v>
      </c>
      <c r="D5702" t="s">
        <v>38369</v>
      </c>
      <c r="E5702">
        <v>7.41</v>
      </c>
    </row>
    <row r="5703" spans="1:5">
      <c r="A5703" s="193" t="s">
        <v>28935</v>
      </c>
      <c r="B5703" t="s">
        <v>7410</v>
      </c>
      <c r="C5703" s="198">
        <v>44861</v>
      </c>
      <c r="D5703" t="s">
        <v>38359</v>
      </c>
      <c r="E5703">
        <v>8.09</v>
      </c>
    </row>
    <row r="5704" spans="1:5">
      <c r="A5704" s="193" t="s">
        <v>27862</v>
      </c>
      <c r="B5704" t="s">
        <v>5648</v>
      </c>
      <c r="C5704" s="198">
        <v>44861</v>
      </c>
      <c r="D5704" t="s">
        <v>38388</v>
      </c>
      <c r="E5704">
        <v>32.700000000000003</v>
      </c>
    </row>
    <row r="5705" spans="1:5">
      <c r="A5705" s="193" t="s">
        <v>29498</v>
      </c>
      <c r="B5705" t="s">
        <v>5438</v>
      </c>
      <c r="C5705" s="198">
        <v>44861</v>
      </c>
      <c r="D5705" t="s">
        <v>38555</v>
      </c>
      <c r="E5705">
        <v>1.29</v>
      </c>
    </row>
    <row r="5706" spans="1:5">
      <c r="A5706" s="193" t="s">
        <v>27806</v>
      </c>
      <c r="B5706" t="s">
        <v>5002</v>
      </c>
      <c r="C5706" s="198">
        <v>44861</v>
      </c>
      <c r="D5706" t="s">
        <v>38359</v>
      </c>
      <c r="E5706">
        <v>38.979999999999997</v>
      </c>
    </row>
    <row r="5707" spans="1:5">
      <c r="A5707" s="193" t="s">
        <v>28675</v>
      </c>
      <c r="B5707" t="s">
        <v>6855</v>
      </c>
      <c r="C5707" s="198">
        <v>44861</v>
      </c>
      <c r="D5707" t="s">
        <v>38388</v>
      </c>
      <c r="E5707">
        <v>3.19</v>
      </c>
    </row>
    <row r="5708" spans="1:5">
      <c r="A5708" s="193" t="s">
        <v>29498</v>
      </c>
      <c r="B5708" t="s">
        <v>5438</v>
      </c>
      <c r="C5708" s="198">
        <v>44861</v>
      </c>
      <c r="D5708" t="s">
        <v>38557</v>
      </c>
      <c r="E5708">
        <v>2.08</v>
      </c>
    </row>
    <row r="5709" spans="1:5">
      <c r="A5709" s="193" t="s">
        <v>29498</v>
      </c>
      <c r="B5709" t="s">
        <v>5438</v>
      </c>
      <c r="C5709" s="198">
        <v>44861</v>
      </c>
      <c r="D5709" t="s">
        <v>38607</v>
      </c>
      <c r="E5709">
        <v>7.41</v>
      </c>
    </row>
    <row r="5710" spans="1:5">
      <c r="A5710" s="193" t="s">
        <v>28937</v>
      </c>
      <c r="B5710" t="s">
        <v>6523</v>
      </c>
      <c r="C5710" s="198">
        <v>44861</v>
      </c>
      <c r="D5710" t="s">
        <v>38388</v>
      </c>
      <c r="E5710">
        <v>6.45</v>
      </c>
    </row>
    <row r="5711" spans="1:5">
      <c r="A5711" s="193" t="s">
        <v>29328</v>
      </c>
      <c r="B5711" t="s">
        <v>5422</v>
      </c>
      <c r="C5711" s="198">
        <v>44861</v>
      </c>
      <c r="D5711" t="s">
        <v>38359</v>
      </c>
      <c r="E5711">
        <v>8.01</v>
      </c>
    </row>
    <row r="5712" spans="1:5">
      <c r="A5712" s="193" t="s">
        <v>29328</v>
      </c>
      <c r="B5712" t="s">
        <v>5422</v>
      </c>
      <c r="C5712" s="198">
        <v>44861</v>
      </c>
      <c r="D5712" t="s">
        <v>38555</v>
      </c>
      <c r="E5712">
        <v>12.31</v>
      </c>
    </row>
    <row r="5713" spans="1:5">
      <c r="A5713" s="193" t="s">
        <v>22416</v>
      </c>
      <c r="B5713" t="s">
        <v>5429</v>
      </c>
      <c r="C5713" s="198">
        <v>44861</v>
      </c>
      <c r="D5713" t="s">
        <v>38557</v>
      </c>
      <c r="E5713">
        <v>3.52</v>
      </c>
    </row>
    <row r="5714" spans="1:5">
      <c r="A5714" s="193" t="s">
        <v>27804</v>
      </c>
      <c r="B5714" t="s">
        <v>5036</v>
      </c>
      <c r="C5714" s="198">
        <v>44861</v>
      </c>
      <c r="D5714" t="s">
        <v>38359</v>
      </c>
      <c r="E5714">
        <v>225.41</v>
      </c>
    </row>
    <row r="5715" spans="1:5">
      <c r="A5715" s="193" t="s">
        <v>27878</v>
      </c>
      <c r="B5715" t="s">
        <v>9184</v>
      </c>
      <c r="C5715" s="198">
        <v>44861</v>
      </c>
      <c r="D5715" t="s">
        <v>38388</v>
      </c>
      <c r="E5715">
        <v>55.42</v>
      </c>
    </row>
    <row r="5716" spans="1:5">
      <c r="A5716" s="193" t="s">
        <v>28182</v>
      </c>
      <c r="B5716" t="s">
        <v>27567</v>
      </c>
      <c r="C5716" s="198">
        <v>44861</v>
      </c>
      <c r="D5716" t="s">
        <v>38359</v>
      </c>
      <c r="E5716">
        <v>38.700000000000003</v>
      </c>
    </row>
    <row r="5717" spans="1:5">
      <c r="A5717" s="193" t="s">
        <v>15616</v>
      </c>
      <c r="B5717" t="s">
        <v>5053</v>
      </c>
      <c r="C5717" s="198">
        <v>44861</v>
      </c>
      <c r="D5717" t="s">
        <v>38359</v>
      </c>
      <c r="E5717">
        <v>6.53</v>
      </c>
    </row>
    <row r="5718" spans="1:5">
      <c r="A5718" s="193" t="s">
        <v>16826</v>
      </c>
      <c r="B5718" t="s">
        <v>5669</v>
      </c>
      <c r="C5718" s="198">
        <v>44861</v>
      </c>
      <c r="D5718" t="s">
        <v>38388</v>
      </c>
      <c r="E5718">
        <v>3.49</v>
      </c>
    </row>
    <row r="5719" spans="1:5">
      <c r="A5719" s="193" t="s">
        <v>28129</v>
      </c>
      <c r="B5719" t="s">
        <v>5424</v>
      </c>
      <c r="C5719" s="198">
        <v>44861</v>
      </c>
      <c r="D5719" t="s">
        <v>38359</v>
      </c>
      <c r="E5719">
        <v>1.95</v>
      </c>
    </row>
    <row r="5720" spans="1:5">
      <c r="A5720" s="193" t="s">
        <v>28530</v>
      </c>
      <c r="B5720" t="s">
        <v>5181</v>
      </c>
      <c r="C5720" s="198">
        <v>44861</v>
      </c>
      <c r="D5720" t="s">
        <v>38388</v>
      </c>
      <c r="E5720">
        <v>7.77</v>
      </c>
    </row>
    <row r="5721" spans="1:5">
      <c r="A5721" s="193" t="s">
        <v>28626</v>
      </c>
      <c r="B5721" t="s">
        <v>5675</v>
      </c>
      <c r="C5721" s="198">
        <v>44861</v>
      </c>
      <c r="D5721" t="s">
        <v>38388</v>
      </c>
      <c r="E5721">
        <v>41.94</v>
      </c>
    </row>
    <row r="5722" spans="1:5">
      <c r="A5722" s="193" t="s">
        <v>28279</v>
      </c>
      <c r="B5722" t="s">
        <v>5408</v>
      </c>
      <c r="C5722" s="198">
        <v>44861</v>
      </c>
      <c r="D5722" t="s">
        <v>38388</v>
      </c>
      <c r="E5722">
        <v>7.92</v>
      </c>
    </row>
    <row r="5723" spans="1:5">
      <c r="A5723" s="193" t="s">
        <v>28278</v>
      </c>
      <c r="B5723" t="s">
        <v>5407</v>
      </c>
      <c r="C5723" s="198">
        <v>44861</v>
      </c>
      <c r="D5723" t="s">
        <v>38388</v>
      </c>
      <c r="E5723">
        <v>1.49</v>
      </c>
    </row>
    <row r="5724" spans="1:5">
      <c r="A5724" s="193" t="s">
        <v>28210</v>
      </c>
      <c r="B5724" t="s">
        <v>6073</v>
      </c>
      <c r="C5724" s="198">
        <v>44861</v>
      </c>
      <c r="D5724" t="s">
        <v>38388</v>
      </c>
      <c r="E5724">
        <v>4.49</v>
      </c>
    </row>
    <row r="5725" spans="1:5">
      <c r="A5725" s="193" t="s">
        <v>29087</v>
      </c>
      <c r="B5725" t="s">
        <v>5216</v>
      </c>
      <c r="C5725" s="198">
        <v>44861</v>
      </c>
      <c r="D5725" t="s">
        <v>38388</v>
      </c>
      <c r="E5725">
        <v>18.739999999999998</v>
      </c>
    </row>
    <row r="5726" spans="1:5">
      <c r="A5726" s="193" t="s">
        <v>22416</v>
      </c>
      <c r="B5726" t="s">
        <v>5429</v>
      </c>
      <c r="C5726" s="198">
        <v>44861</v>
      </c>
      <c r="D5726" t="s">
        <v>38557</v>
      </c>
      <c r="E5726">
        <v>0.5</v>
      </c>
    </row>
    <row r="5727" spans="1:5">
      <c r="A5727" s="193" t="s">
        <v>27910</v>
      </c>
      <c r="B5727" t="s">
        <v>5382</v>
      </c>
      <c r="C5727" s="198">
        <v>44861</v>
      </c>
      <c r="D5727" t="s">
        <v>38388</v>
      </c>
      <c r="E5727">
        <v>13.65</v>
      </c>
    </row>
    <row r="5728" spans="1:5">
      <c r="A5728" s="193" t="s">
        <v>29245</v>
      </c>
      <c r="B5728" t="s">
        <v>10973</v>
      </c>
      <c r="C5728" s="198">
        <v>44861</v>
      </c>
      <c r="D5728" t="s">
        <v>38541</v>
      </c>
      <c r="E5728">
        <v>10.37</v>
      </c>
    </row>
    <row r="5729" spans="1:5">
      <c r="A5729" s="193" t="s">
        <v>28638</v>
      </c>
      <c r="B5729" t="s">
        <v>9707</v>
      </c>
      <c r="C5729" s="198">
        <v>44861</v>
      </c>
      <c r="D5729" t="s">
        <v>38388</v>
      </c>
      <c r="E5729">
        <v>7.98</v>
      </c>
    </row>
    <row r="5730" spans="1:5">
      <c r="A5730" s="193" t="s">
        <v>29579</v>
      </c>
      <c r="B5730" t="s">
        <v>10989</v>
      </c>
      <c r="C5730" s="198">
        <v>44861</v>
      </c>
      <c r="D5730" t="s">
        <v>38360</v>
      </c>
      <c r="E5730">
        <v>9.3699999999999992</v>
      </c>
    </row>
    <row r="5731" spans="1:5">
      <c r="A5731" s="193" t="s">
        <v>29501</v>
      </c>
      <c r="B5731" t="s">
        <v>27544</v>
      </c>
      <c r="C5731" s="198">
        <v>44861</v>
      </c>
      <c r="D5731" t="s">
        <v>38557</v>
      </c>
      <c r="E5731">
        <v>3.03</v>
      </c>
    </row>
    <row r="5732" spans="1:5">
      <c r="A5732" s="193" t="s">
        <v>29501</v>
      </c>
      <c r="B5732" t="s">
        <v>27544</v>
      </c>
      <c r="C5732" s="198">
        <v>44861</v>
      </c>
      <c r="D5732" t="s">
        <v>38557</v>
      </c>
      <c r="E5732">
        <v>1.32</v>
      </c>
    </row>
    <row r="5733" spans="1:5">
      <c r="A5733" s="193" t="s">
        <v>29576</v>
      </c>
      <c r="B5733" t="s">
        <v>10991</v>
      </c>
      <c r="C5733" s="198">
        <v>44861</v>
      </c>
      <c r="D5733" t="s">
        <v>38360</v>
      </c>
      <c r="E5733">
        <v>3.45</v>
      </c>
    </row>
    <row r="5734" spans="1:5">
      <c r="A5734" s="193" t="s">
        <v>29580</v>
      </c>
      <c r="B5734" t="s">
        <v>10988</v>
      </c>
      <c r="C5734" s="198">
        <v>44861</v>
      </c>
      <c r="D5734" t="s">
        <v>38360</v>
      </c>
      <c r="E5734">
        <v>23.65</v>
      </c>
    </row>
    <row r="5735" spans="1:5">
      <c r="A5735" s="193" t="s">
        <v>29176</v>
      </c>
      <c r="B5735" t="s">
        <v>10460</v>
      </c>
      <c r="C5735" s="198">
        <v>44861</v>
      </c>
      <c r="D5735" t="s">
        <v>38360</v>
      </c>
      <c r="E5735">
        <v>13.52</v>
      </c>
    </row>
    <row r="5736" spans="1:5">
      <c r="A5736" s="193" t="s">
        <v>28448</v>
      </c>
      <c r="B5736" t="s">
        <v>10206</v>
      </c>
      <c r="C5736" s="198">
        <v>44861</v>
      </c>
      <c r="D5736" t="s">
        <v>38388</v>
      </c>
      <c r="E5736">
        <v>0.68</v>
      </c>
    </row>
    <row r="5737" spans="1:5">
      <c r="A5737" s="193" t="s">
        <v>29577</v>
      </c>
      <c r="B5737" t="s">
        <v>10992</v>
      </c>
      <c r="C5737" s="198">
        <v>44861</v>
      </c>
      <c r="D5737" t="s">
        <v>38360</v>
      </c>
      <c r="E5737">
        <v>18.72</v>
      </c>
    </row>
    <row r="5738" spans="1:5">
      <c r="A5738" s="193" t="s">
        <v>29505</v>
      </c>
      <c r="B5738" t="s">
        <v>10764</v>
      </c>
      <c r="C5738" s="198">
        <v>44861</v>
      </c>
      <c r="D5738" t="s">
        <v>38557</v>
      </c>
      <c r="E5738">
        <v>175</v>
      </c>
    </row>
    <row r="5739" spans="1:5">
      <c r="A5739" s="193" t="s">
        <v>29574</v>
      </c>
      <c r="B5739" t="s">
        <v>10993</v>
      </c>
      <c r="C5739" s="198">
        <v>44861</v>
      </c>
      <c r="D5739" t="s">
        <v>38360</v>
      </c>
      <c r="E5739">
        <v>12.49</v>
      </c>
    </row>
    <row r="5740" spans="1:5">
      <c r="A5740" s="193" t="s">
        <v>29581</v>
      </c>
      <c r="B5740" t="s">
        <v>10987</v>
      </c>
      <c r="C5740" s="198">
        <v>44861</v>
      </c>
      <c r="D5740" t="s">
        <v>38360</v>
      </c>
      <c r="E5740">
        <v>0.93</v>
      </c>
    </row>
    <row r="5741" spans="1:5">
      <c r="A5741" s="193" t="s">
        <v>29578</v>
      </c>
      <c r="B5741" t="s">
        <v>10990</v>
      </c>
      <c r="C5741" s="198">
        <v>44861</v>
      </c>
      <c r="D5741" t="s">
        <v>38360</v>
      </c>
      <c r="E5741">
        <v>0.8</v>
      </c>
    </row>
    <row r="5742" spans="1:5">
      <c r="A5742" s="193" t="s">
        <v>29575</v>
      </c>
      <c r="B5742" t="s">
        <v>10994</v>
      </c>
      <c r="C5742" s="198">
        <v>44861</v>
      </c>
      <c r="D5742" t="s">
        <v>38360</v>
      </c>
      <c r="E5742">
        <v>40.74</v>
      </c>
    </row>
    <row r="5743" spans="1:5">
      <c r="A5743" s="193" t="s">
        <v>29333</v>
      </c>
      <c r="B5743" t="s">
        <v>5431</v>
      </c>
      <c r="C5743" s="198">
        <v>44860</v>
      </c>
      <c r="D5743" t="s">
        <v>38359</v>
      </c>
      <c r="E5743">
        <v>3.19</v>
      </c>
    </row>
    <row r="5744" spans="1:5">
      <c r="A5744" s="193" t="s">
        <v>29333</v>
      </c>
      <c r="B5744" t="s">
        <v>5431</v>
      </c>
      <c r="C5744" s="198">
        <v>44860</v>
      </c>
      <c r="D5744" t="s">
        <v>38359</v>
      </c>
      <c r="E5744">
        <v>110</v>
      </c>
    </row>
    <row r="5745" spans="1:5">
      <c r="A5745" s="193" t="s">
        <v>29498</v>
      </c>
      <c r="B5745" t="s">
        <v>5438</v>
      </c>
      <c r="C5745" s="198">
        <v>44860</v>
      </c>
      <c r="D5745" t="s">
        <v>38563</v>
      </c>
      <c r="E5745">
        <v>0.4</v>
      </c>
    </row>
    <row r="5746" spans="1:5">
      <c r="A5746" s="193" t="s">
        <v>29498</v>
      </c>
      <c r="B5746" t="s">
        <v>5438</v>
      </c>
      <c r="C5746" s="198">
        <v>44860</v>
      </c>
      <c r="D5746" t="s">
        <v>38563</v>
      </c>
      <c r="E5746">
        <v>33.6</v>
      </c>
    </row>
    <row r="5747" spans="1:5">
      <c r="A5747" s="193" t="s">
        <v>22416</v>
      </c>
      <c r="B5747" t="s">
        <v>5429</v>
      </c>
      <c r="C5747" s="198">
        <v>44860</v>
      </c>
      <c r="D5747" t="s">
        <v>38359</v>
      </c>
      <c r="E5747">
        <v>7.52</v>
      </c>
    </row>
    <row r="5748" spans="1:5">
      <c r="A5748" s="193" t="s">
        <v>29498</v>
      </c>
      <c r="B5748" t="s">
        <v>5438</v>
      </c>
      <c r="C5748" s="198">
        <v>44860</v>
      </c>
      <c r="D5748" t="s">
        <v>38563</v>
      </c>
      <c r="E5748">
        <v>11.5</v>
      </c>
    </row>
    <row r="5749" spans="1:5">
      <c r="A5749" s="193" t="s">
        <v>29499</v>
      </c>
      <c r="B5749" t="s">
        <v>7019</v>
      </c>
      <c r="C5749" s="198">
        <v>44860</v>
      </c>
      <c r="D5749" t="s">
        <v>38359</v>
      </c>
      <c r="E5749">
        <v>23.32</v>
      </c>
    </row>
    <row r="5750" spans="1:5">
      <c r="A5750" s="193" t="s">
        <v>28129</v>
      </c>
      <c r="B5750" t="s">
        <v>5424</v>
      </c>
      <c r="C5750" s="198">
        <v>44860</v>
      </c>
      <c r="D5750" t="s">
        <v>38608</v>
      </c>
      <c r="E5750">
        <v>0</v>
      </c>
    </row>
    <row r="5751" spans="1:5">
      <c r="A5751" s="193" t="s">
        <v>29498</v>
      </c>
      <c r="B5751" t="s">
        <v>5438</v>
      </c>
      <c r="C5751" s="198">
        <v>44860</v>
      </c>
      <c r="D5751" t="s">
        <v>38553</v>
      </c>
      <c r="E5751">
        <v>8.17</v>
      </c>
    </row>
    <row r="5752" spans="1:5">
      <c r="A5752" s="193" t="s">
        <v>22416</v>
      </c>
      <c r="B5752" t="s">
        <v>5429</v>
      </c>
      <c r="C5752" s="198">
        <v>44860</v>
      </c>
      <c r="D5752" t="s">
        <v>38359</v>
      </c>
      <c r="E5752">
        <v>17.57</v>
      </c>
    </row>
    <row r="5753" spans="1:5">
      <c r="A5753" s="193" t="s">
        <v>29327</v>
      </c>
      <c r="B5753" t="s">
        <v>5785</v>
      </c>
      <c r="C5753" s="198">
        <v>44860</v>
      </c>
      <c r="D5753" t="s">
        <v>38359</v>
      </c>
      <c r="E5753">
        <v>8.6999999999999993</v>
      </c>
    </row>
    <row r="5754" spans="1:5">
      <c r="A5754" s="193" t="s">
        <v>29033</v>
      </c>
      <c r="B5754" t="s">
        <v>5790</v>
      </c>
      <c r="C5754" s="198">
        <v>44860</v>
      </c>
      <c r="D5754" t="s">
        <v>38553</v>
      </c>
      <c r="E5754">
        <v>0.65</v>
      </c>
    </row>
    <row r="5755" spans="1:5">
      <c r="A5755" s="193" t="s">
        <v>28935</v>
      </c>
      <c r="B5755" t="s">
        <v>7410</v>
      </c>
      <c r="C5755" s="198">
        <v>44860</v>
      </c>
      <c r="D5755" t="s">
        <v>38359</v>
      </c>
      <c r="E5755">
        <v>28.8</v>
      </c>
    </row>
    <row r="5756" spans="1:5">
      <c r="A5756" s="193" t="s">
        <v>28935</v>
      </c>
      <c r="B5756" t="s">
        <v>7410</v>
      </c>
      <c r="C5756" s="198">
        <v>44860</v>
      </c>
      <c r="D5756" t="s">
        <v>38359</v>
      </c>
      <c r="E5756">
        <v>11.75</v>
      </c>
    </row>
    <row r="5757" spans="1:5">
      <c r="A5757" s="193" t="s">
        <v>28935</v>
      </c>
      <c r="B5757" t="s">
        <v>7410</v>
      </c>
      <c r="C5757" s="198">
        <v>44860</v>
      </c>
      <c r="D5757" t="s">
        <v>38359</v>
      </c>
      <c r="E5757">
        <v>10.8</v>
      </c>
    </row>
    <row r="5758" spans="1:5">
      <c r="A5758" s="193" t="s">
        <v>28935</v>
      </c>
      <c r="B5758" t="s">
        <v>7410</v>
      </c>
      <c r="C5758" s="198">
        <v>44860</v>
      </c>
      <c r="D5758" t="s">
        <v>38359</v>
      </c>
      <c r="E5758">
        <v>0.8</v>
      </c>
    </row>
    <row r="5759" spans="1:5">
      <c r="A5759" s="193" t="s">
        <v>28129</v>
      </c>
      <c r="B5759" t="s">
        <v>5424</v>
      </c>
      <c r="C5759" s="198">
        <v>44860</v>
      </c>
      <c r="D5759" t="s">
        <v>38553</v>
      </c>
      <c r="E5759">
        <v>4.46</v>
      </c>
    </row>
    <row r="5760" spans="1:5">
      <c r="A5760" s="193" t="s">
        <v>29333</v>
      </c>
      <c r="B5760" t="s">
        <v>5431</v>
      </c>
      <c r="C5760" s="198">
        <v>44860</v>
      </c>
      <c r="D5760" t="s">
        <v>38359</v>
      </c>
      <c r="E5760">
        <v>29.27</v>
      </c>
    </row>
    <row r="5761" spans="1:5">
      <c r="A5761" s="193" t="s">
        <v>29333</v>
      </c>
      <c r="B5761" t="s">
        <v>5431</v>
      </c>
      <c r="C5761" s="198">
        <v>44860</v>
      </c>
      <c r="D5761" t="s">
        <v>38359</v>
      </c>
      <c r="E5761">
        <v>27.08</v>
      </c>
    </row>
    <row r="5762" spans="1:5">
      <c r="A5762" s="193" t="s">
        <v>22416</v>
      </c>
      <c r="B5762" t="s">
        <v>5429</v>
      </c>
      <c r="C5762" s="198">
        <v>44860</v>
      </c>
      <c r="D5762" t="s">
        <v>38553</v>
      </c>
      <c r="E5762">
        <v>0.8</v>
      </c>
    </row>
    <row r="5763" spans="1:5">
      <c r="A5763" s="193" t="s">
        <v>28205</v>
      </c>
      <c r="B5763" t="s">
        <v>5642</v>
      </c>
      <c r="C5763" s="198">
        <v>44860</v>
      </c>
      <c r="D5763" t="s">
        <v>38518</v>
      </c>
      <c r="E5763">
        <v>7.57</v>
      </c>
    </row>
    <row r="5764" spans="1:5">
      <c r="A5764" s="193" t="s">
        <v>29333</v>
      </c>
      <c r="B5764" t="s">
        <v>5431</v>
      </c>
      <c r="C5764" s="198">
        <v>44860</v>
      </c>
      <c r="D5764" t="s">
        <v>38359</v>
      </c>
      <c r="E5764">
        <v>0.5</v>
      </c>
    </row>
    <row r="5765" spans="1:5">
      <c r="A5765" s="193" t="s">
        <v>29327</v>
      </c>
      <c r="B5765" t="s">
        <v>5785</v>
      </c>
      <c r="C5765" s="198">
        <v>44860</v>
      </c>
      <c r="D5765" t="s">
        <v>38359</v>
      </c>
      <c r="E5765">
        <v>202.45</v>
      </c>
    </row>
    <row r="5766" spans="1:5">
      <c r="A5766" s="193" t="s">
        <v>28914</v>
      </c>
      <c r="B5766" t="s">
        <v>5903</v>
      </c>
      <c r="C5766" s="198">
        <v>44860</v>
      </c>
      <c r="D5766" t="s">
        <v>38518</v>
      </c>
      <c r="E5766">
        <v>8.34</v>
      </c>
    </row>
    <row r="5767" spans="1:5">
      <c r="A5767" s="193" t="s">
        <v>28129</v>
      </c>
      <c r="B5767" t="s">
        <v>5424</v>
      </c>
      <c r="C5767" s="198">
        <v>44860</v>
      </c>
      <c r="D5767" t="s">
        <v>38359</v>
      </c>
      <c r="E5767">
        <v>5.65</v>
      </c>
    </row>
    <row r="5768" spans="1:5">
      <c r="A5768" s="193" t="s">
        <v>22416</v>
      </c>
      <c r="B5768" t="s">
        <v>5429</v>
      </c>
      <c r="C5768" s="198">
        <v>44860</v>
      </c>
      <c r="D5768" t="s">
        <v>38359</v>
      </c>
      <c r="E5768">
        <v>11.08</v>
      </c>
    </row>
    <row r="5769" spans="1:5">
      <c r="A5769" s="193" t="s">
        <v>29333</v>
      </c>
      <c r="B5769" t="s">
        <v>5431</v>
      </c>
      <c r="C5769" s="198">
        <v>44860</v>
      </c>
      <c r="D5769" t="s">
        <v>38553</v>
      </c>
      <c r="E5769">
        <v>0.77</v>
      </c>
    </row>
    <row r="5770" spans="1:5">
      <c r="A5770" s="193" t="s">
        <v>29333</v>
      </c>
      <c r="B5770" t="s">
        <v>5431</v>
      </c>
      <c r="C5770" s="198">
        <v>44860</v>
      </c>
      <c r="D5770" t="s">
        <v>38359</v>
      </c>
      <c r="E5770">
        <v>0</v>
      </c>
    </row>
    <row r="5771" spans="1:5">
      <c r="A5771" s="193" t="s">
        <v>29333</v>
      </c>
      <c r="B5771" t="s">
        <v>5431</v>
      </c>
      <c r="C5771" s="198">
        <v>44860</v>
      </c>
      <c r="D5771" t="s">
        <v>38359</v>
      </c>
      <c r="E5771">
        <v>9.6</v>
      </c>
    </row>
    <row r="5772" spans="1:5">
      <c r="A5772" s="193" t="s">
        <v>22416</v>
      </c>
      <c r="B5772" t="s">
        <v>5429</v>
      </c>
      <c r="C5772" s="198">
        <v>44860</v>
      </c>
      <c r="D5772" t="s">
        <v>38359</v>
      </c>
      <c r="E5772">
        <v>0.28999999999999998</v>
      </c>
    </row>
    <row r="5773" spans="1:5">
      <c r="A5773" s="193" t="s">
        <v>29327</v>
      </c>
      <c r="B5773" t="s">
        <v>5785</v>
      </c>
      <c r="C5773" s="198">
        <v>44860</v>
      </c>
      <c r="D5773" t="s">
        <v>38359</v>
      </c>
      <c r="E5773">
        <v>4.5</v>
      </c>
    </row>
    <row r="5774" spans="1:5">
      <c r="A5774" s="193" t="s">
        <v>29499</v>
      </c>
      <c r="B5774" t="s">
        <v>7019</v>
      </c>
      <c r="C5774" s="198">
        <v>44860</v>
      </c>
      <c r="D5774" t="s">
        <v>38553</v>
      </c>
      <c r="E5774">
        <v>22.76</v>
      </c>
    </row>
    <row r="5775" spans="1:5">
      <c r="A5775" s="193" t="s">
        <v>22416</v>
      </c>
      <c r="B5775" t="s">
        <v>5429</v>
      </c>
      <c r="C5775" s="198">
        <v>44860</v>
      </c>
      <c r="D5775" t="s">
        <v>38359</v>
      </c>
      <c r="E5775">
        <v>18.05</v>
      </c>
    </row>
    <row r="5776" spans="1:5">
      <c r="A5776" s="193" t="s">
        <v>22416</v>
      </c>
      <c r="B5776" t="s">
        <v>5429</v>
      </c>
      <c r="C5776" s="198">
        <v>44860</v>
      </c>
      <c r="D5776" t="s">
        <v>38359</v>
      </c>
      <c r="E5776">
        <v>6</v>
      </c>
    </row>
    <row r="5777" spans="1:5">
      <c r="A5777" s="193" t="s">
        <v>29327</v>
      </c>
      <c r="B5777" t="s">
        <v>5785</v>
      </c>
      <c r="C5777" s="198">
        <v>44860</v>
      </c>
      <c r="D5777" t="s">
        <v>38359</v>
      </c>
      <c r="E5777">
        <v>0.6</v>
      </c>
    </row>
    <row r="5778" spans="1:5">
      <c r="A5778" s="193" t="s">
        <v>29327</v>
      </c>
      <c r="B5778" t="s">
        <v>5785</v>
      </c>
      <c r="C5778" s="198">
        <v>44860</v>
      </c>
      <c r="D5778" t="s">
        <v>38359</v>
      </c>
      <c r="E5778">
        <v>17.57</v>
      </c>
    </row>
    <row r="5779" spans="1:5">
      <c r="A5779" s="193" t="s">
        <v>28350</v>
      </c>
      <c r="B5779" t="s">
        <v>5348</v>
      </c>
      <c r="C5779" s="198">
        <v>44860</v>
      </c>
      <c r="D5779" t="s">
        <v>38608</v>
      </c>
      <c r="E5779">
        <v>9.23</v>
      </c>
    </row>
    <row r="5780" spans="1:5">
      <c r="A5780" s="193" t="s">
        <v>28864</v>
      </c>
      <c r="B5780" t="s">
        <v>5423</v>
      </c>
      <c r="C5780" s="198">
        <v>44860</v>
      </c>
      <c r="D5780" t="s">
        <v>38359</v>
      </c>
      <c r="E5780">
        <v>16.489999999999998</v>
      </c>
    </row>
    <row r="5781" spans="1:5">
      <c r="A5781" s="193" t="s">
        <v>28129</v>
      </c>
      <c r="B5781" t="s">
        <v>5424</v>
      </c>
      <c r="C5781" s="198">
        <v>44860</v>
      </c>
      <c r="D5781" t="s">
        <v>38359</v>
      </c>
      <c r="E5781">
        <v>217.21</v>
      </c>
    </row>
    <row r="5782" spans="1:5">
      <c r="A5782" s="193" t="s">
        <v>29582</v>
      </c>
      <c r="B5782" t="s">
        <v>8958</v>
      </c>
      <c r="C5782" s="198">
        <v>44860</v>
      </c>
      <c r="D5782" t="s">
        <v>38518</v>
      </c>
      <c r="E5782">
        <v>0.32</v>
      </c>
    </row>
    <row r="5783" spans="1:5">
      <c r="A5783" s="193" t="s">
        <v>29582</v>
      </c>
      <c r="B5783" t="s">
        <v>8958</v>
      </c>
      <c r="C5783" s="198">
        <v>44860</v>
      </c>
      <c r="D5783" t="s">
        <v>38518</v>
      </c>
      <c r="E5783">
        <v>9.57</v>
      </c>
    </row>
    <row r="5784" spans="1:5">
      <c r="A5784" s="193" t="s">
        <v>29200</v>
      </c>
      <c r="B5784" t="s">
        <v>7630</v>
      </c>
      <c r="C5784" s="198">
        <v>44860</v>
      </c>
      <c r="D5784" t="s">
        <v>38518</v>
      </c>
      <c r="E5784">
        <v>22.5</v>
      </c>
    </row>
    <row r="5785" spans="1:5">
      <c r="A5785" s="193" t="s">
        <v>28129</v>
      </c>
      <c r="B5785" t="s">
        <v>5424</v>
      </c>
      <c r="C5785" s="198">
        <v>44860</v>
      </c>
      <c r="D5785" t="s">
        <v>38359</v>
      </c>
      <c r="E5785">
        <v>40.9</v>
      </c>
    </row>
    <row r="5786" spans="1:5">
      <c r="A5786" s="193" t="s">
        <v>28129</v>
      </c>
      <c r="B5786" t="s">
        <v>5424</v>
      </c>
      <c r="C5786" s="198">
        <v>44860</v>
      </c>
      <c r="D5786" t="s">
        <v>38359</v>
      </c>
      <c r="E5786">
        <v>40.04</v>
      </c>
    </row>
    <row r="5787" spans="1:5">
      <c r="A5787" s="193" t="s">
        <v>28129</v>
      </c>
      <c r="B5787" t="s">
        <v>5424</v>
      </c>
      <c r="C5787" s="198">
        <v>44860</v>
      </c>
      <c r="D5787" t="s">
        <v>38359</v>
      </c>
      <c r="E5787">
        <v>8.85</v>
      </c>
    </row>
    <row r="5788" spans="1:5">
      <c r="A5788" s="193" t="s">
        <v>28129</v>
      </c>
      <c r="B5788" t="s">
        <v>5424</v>
      </c>
      <c r="C5788" s="198">
        <v>44860</v>
      </c>
      <c r="D5788" t="s">
        <v>38359</v>
      </c>
      <c r="E5788">
        <v>9.4</v>
      </c>
    </row>
    <row r="5789" spans="1:5">
      <c r="A5789" s="193" t="s">
        <v>28864</v>
      </c>
      <c r="B5789" t="s">
        <v>5423</v>
      </c>
      <c r="C5789" s="198">
        <v>44860</v>
      </c>
      <c r="D5789" t="s">
        <v>38563</v>
      </c>
      <c r="E5789">
        <v>71.34</v>
      </c>
    </row>
    <row r="5790" spans="1:5">
      <c r="A5790" s="193" t="s">
        <v>28129</v>
      </c>
      <c r="B5790" t="s">
        <v>5424</v>
      </c>
      <c r="C5790" s="198">
        <v>44860</v>
      </c>
      <c r="D5790" t="s">
        <v>38359</v>
      </c>
      <c r="E5790">
        <v>34.81</v>
      </c>
    </row>
    <row r="5791" spans="1:5">
      <c r="A5791" s="193" t="s">
        <v>29328</v>
      </c>
      <c r="B5791" t="s">
        <v>5422</v>
      </c>
      <c r="C5791" s="198">
        <v>44860</v>
      </c>
      <c r="D5791" t="s">
        <v>38553</v>
      </c>
      <c r="E5791">
        <v>18.91</v>
      </c>
    </row>
    <row r="5792" spans="1:5">
      <c r="A5792" s="193" t="s">
        <v>28864</v>
      </c>
      <c r="B5792" t="s">
        <v>5423</v>
      </c>
      <c r="C5792" s="198">
        <v>44860</v>
      </c>
      <c r="D5792" t="s">
        <v>38359</v>
      </c>
      <c r="E5792">
        <v>135</v>
      </c>
    </row>
    <row r="5793" spans="1:5">
      <c r="A5793" s="193" t="s">
        <v>28129</v>
      </c>
      <c r="B5793" t="s">
        <v>5424</v>
      </c>
      <c r="C5793" s="198">
        <v>44860</v>
      </c>
      <c r="D5793" t="s">
        <v>38359</v>
      </c>
      <c r="E5793">
        <v>36.6</v>
      </c>
    </row>
    <row r="5794" spans="1:5">
      <c r="A5794" s="193" t="s">
        <v>28129</v>
      </c>
      <c r="B5794" t="s">
        <v>5424</v>
      </c>
      <c r="C5794" s="198">
        <v>44860</v>
      </c>
      <c r="D5794" t="s">
        <v>38359</v>
      </c>
      <c r="E5794">
        <v>31</v>
      </c>
    </row>
    <row r="5795" spans="1:5">
      <c r="A5795" s="193" t="s">
        <v>28864</v>
      </c>
      <c r="B5795" t="s">
        <v>5423</v>
      </c>
      <c r="C5795" s="198">
        <v>44860</v>
      </c>
      <c r="D5795" t="s">
        <v>38553</v>
      </c>
      <c r="E5795">
        <v>1.39</v>
      </c>
    </row>
    <row r="5796" spans="1:5">
      <c r="A5796" s="193" t="s">
        <v>28864</v>
      </c>
      <c r="B5796" t="s">
        <v>5423</v>
      </c>
      <c r="C5796" s="198">
        <v>44860</v>
      </c>
      <c r="D5796" t="s">
        <v>38553</v>
      </c>
      <c r="E5796">
        <v>4.5</v>
      </c>
    </row>
    <row r="5797" spans="1:5">
      <c r="A5797" s="193" t="s">
        <v>28864</v>
      </c>
      <c r="B5797" t="s">
        <v>5423</v>
      </c>
      <c r="C5797" s="198">
        <v>44860</v>
      </c>
      <c r="D5797" t="s">
        <v>38608</v>
      </c>
      <c r="E5797">
        <v>1</v>
      </c>
    </row>
    <row r="5798" spans="1:5">
      <c r="A5798" s="193" t="s">
        <v>28129</v>
      </c>
      <c r="B5798" t="s">
        <v>5424</v>
      </c>
      <c r="C5798" s="198">
        <v>44860</v>
      </c>
      <c r="D5798" t="s">
        <v>38359</v>
      </c>
      <c r="E5798">
        <v>0.41</v>
      </c>
    </row>
    <row r="5799" spans="1:5">
      <c r="A5799" s="193" t="s">
        <v>29328</v>
      </c>
      <c r="B5799" t="s">
        <v>5422</v>
      </c>
      <c r="C5799" s="198">
        <v>44860</v>
      </c>
      <c r="D5799" t="s">
        <v>38563</v>
      </c>
      <c r="E5799">
        <v>8.08</v>
      </c>
    </row>
    <row r="5800" spans="1:5">
      <c r="A5800" s="193" t="s">
        <v>28864</v>
      </c>
      <c r="B5800" t="s">
        <v>5423</v>
      </c>
      <c r="C5800" s="198">
        <v>44860</v>
      </c>
      <c r="D5800" t="s">
        <v>38608</v>
      </c>
      <c r="E5800">
        <v>3.56</v>
      </c>
    </row>
    <row r="5801" spans="1:5">
      <c r="A5801" s="193" t="s">
        <v>29328</v>
      </c>
      <c r="B5801" t="s">
        <v>5422</v>
      </c>
      <c r="C5801" s="198">
        <v>44860</v>
      </c>
      <c r="D5801" t="s">
        <v>38359</v>
      </c>
      <c r="E5801">
        <v>40.9</v>
      </c>
    </row>
    <row r="5802" spans="1:5">
      <c r="A5802" s="193" t="s">
        <v>29328</v>
      </c>
      <c r="B5802" t="s">
        <v>5422</v>
      </c>
      <c r="C5802" s="198">
        <v>44860</v>
      </c>
      <c r="D5802" t="s">
        <v>38359</v>
      </c>
      <c r="E5802">
        <v>19.13</v>
      </c>
    </row>
    <row r="5803" spans="1:5">
      <c r="A5803" s="193" t="s">
        <v>28864</v>
      </c>
      <c r="B5803" t="s">
        <v>5423</v>
      </c>
      <c r="C5803" s="198">
        <v>44860</v>
      </c>
      <c r="D5803" t="s">
        <v>38359</v>
      </c>
      <c r="E5803">
        <v>12.45</v>
      </c>
    </row>
    <row r="5804" spans="1:5">
      <c r="A5804" s="193" t="s">
        <v>29328</v>
      </c>
      <c r="B5804" t="s">
        <v>5422</v>
      </c>
      <c r="C5804" s="198">
        <v>44860</v>
      </c>
      <c r="D5804" t="s">
        <v>38359</v>
      </c>
      <c r="E5804">
        <v>1.04</v>
      </c>
    </row>
    <row r="5805" spans="1:5">
      <c r="A5805" s="193" t="s">
        <v>29328</v>
      </c>
      <c r="B5805" t="s">
        <v>5422</v>
      </c>
      <c r="C5805" s="198">
        <v>44860</v>
      </c>
      <c r="D5805" t="s">
        <v>38359</v>
      </c>
      <c r="E5805">
        <v>9.94</v>
      </c>
    </row>
    <row r="5806" spans="1:5">
      <c r="A5806" s="193" t="s">
        <v>29328</v>
      </c>
      <c r="B5806" t="s">
        <v>5422</v>
      </c>
      <c r="C5806" s="198">
        <v>44860</v>
      </c>
      <c r="D5806" t="s">
        <v>38359</v>
      </c>
      <c r="E5806">
        <v>31.99</v>
      </c>
    </row>
    <row r="5807" spans="1:5">
      <c r="A5807" s="193" t="s">
        <v>29328</v>
      </c>
      <c r="B5807" t="s">
        <v>5422</v>
      </c>
      <c r="C5807" s="198">
        <v>44860</v>
      </c>
      <c r="D5807" t="s">
        <v>38553</v>
      </c>
      <c r="E5807">
        <v>4.6500000000000004</v>
      </c>
    </row>
    <row r="5808" spans="1:5">
      <c r="A5808" s="193" t="s">
        <v>28864</v>
      </c>
      <c r="B5808" t="s">
        <v>5423</v>
      </c>
      <c r="C5808" s="198">
        <v>44860</v>
      </c>
      <c r="D5808" t="s">
        <v>38359</v>
      </c>
      <c r="E5808">
        <v>46.58</v>
      </c>
    </row>
    <row r="5809" spans="1:5">
      <c r="A5809" s="193" t="s">
        <v>28864</v>
      </c>
      <c r="B5809" t="s">
        <v>5423</v>
      </c>
      <c r="C5809" s="198">
        <v>44860</v>
      </c>
      <c r="D5809" t="s">
        <v>38359</v>
      </c>
      <c r="E5809">
        <v>48.36</v>
      </c>
    </row>
    <row r="5810" spans="1:5">
      <c r="A5810" s="193" t="s">
        <v>28864</v>
      </c>
      <c r="B5810" t="s">
        <v>5423</v>
      </c>
      <c r="C5810" s="198">
        <v>44860</v>
      </c>
      <c r="D5810" t="s">
        <v>38359</v>
      </c>
      <c r="E5810">
        <v>9.5</v>
      </c>
    </row>
    <row r="5811" spans="1:5">
      <c r="A5811" s="193" t="s">
        <v>28864</v>
      </c>
      <c r="B5811" t="s">
        <v>5423</v>
      </c>
      <c r="C5811" s="198">
        <v>44860</v>
      </c>
      <c r="D5811" t="s">
        <v>38359</v>
      </c>
      <c r="E5811">
        <v>4.18</v>
      </c>
    </row>
    <row r="5812" spans="1:5">
      <c r="A5812" s="193" t="s">
        <v>28864</v>
      </c>
      <c r="B5812" t="s">
        <v>5423</v>
      </c>
      <c r="C5812" s="198">
        <v>44860</v>
      </c>
      <c r="D5812" t="s">
        <v>38359</v>
      </c>
      <c r="E5812">
        <v>6.35</v>
      </c>
    </row>
    <row r="5813" spans="1:5">
      <c r="A5813" s="193" t="s">
        <v>28864</v>
      </c>
      <c r="B5813" t="s">
        <v>5423</v>
      </c>
      <c r="C5813" s="198">
        <v>44860</v>
      </c>
      <c r="D5813" t="s">
        <v>38359</v>
      </c>
      <c r="E5813">
        <v>37.9</v>
      </c>
    </row>
    <row r="5814" spans="1:5">
      <c r="A5814" s="193" t="s">
        <v>28864</v>
      </c>
      <c r="B5814" t="s">
        <v>5423</v>
      </c>
      <c r="C5814" s="198">
        <v>44860</v>
      </c>
      <c r="D5814" t="s">
        <v>38359</v>
      </c>
      <c r="E5814">
        <v>8.7799999999999994</v>
      </c>
    </row>
    <row r="5815" spans="1:5">
      <c r="A5815" s="193" t="s">
        <v>28864</v>
      </c>
      <c r="B5815" t="s">
        <v>5423</v>
      </c>
      <c r="C5815" s="198">
        <v>44860</v>
      </c>
      <c r="D5815" t="s">
        <v>38359</v>
      </c>
      <c r="E5815">
        <v>0.69</v>
      </c>
    </row>
    <row r="5816" spans="1:5">
      <c r="A5816" s="193" t="s">
        <v>28864</v>
      </c>
      <c r="B5816" t="s">
        <v>5423</v>
      </c>
      <c r="C5816" s="198">
        <v>44860</v>
      </c>
      <c r="D5816" t="s">
        <v>38359</v>
      </c>
      <c r="E5816">
        <v>58.09</v>
      </c>
    </row>
    <row r="5817" spans="1:5">
      <c r="A5817" s="193" t="s">
        <v>28864</v>
      </c>
      <c r="B5817" t="s">
        <v>5423</v>
      </c>
      <c r="C5817" s="198">
        <v>44860</v>
      </c>
      <c r="D5817" t="s">
        <v>38359</v>
      </c>
      <c r="E5817">
        <v>24.54</v>
      </c>
    </row>
    <row r="5818" spans="1:5">
      <c r="A5818" s="193" t="s">
        <v>28864</v>
      </c>
      <c r="B5818" t="s">
        <v>5423</v>
      </c>
      <c r="C5818" s="198">
        <v>44860</v>
      </c>
      <c r="D5818" t="s">
        <v>38359</v>
      </c>
      <c r="E5818">
        <v>32.9</v>
      </c>
    </row>
    <row r="5819" spans="1:5">
      <c r="A5819" s="193" t="s">
        <v>28864</v>
      </c>
      <c r="B5819" t="s">
        <v>5423</v>
      </c>
      <c r="C5819" s="198">
        <v>44860</v>
      </c>
      <c r="D5819" t="s">
        <v>38359</v>
      </c>
      <c r="E5819">
        <v>10.17</v>
      </c>
    </row>
    <row r="5820" spans="1:5">
      <c r="A5820" s="193" t="s">
        <v>28129</v>
      </c>
      <c r="B5820" t="s">
        <v>5424</v>
      </c>
      <c r="C5820" s="198">
        <v>44860</v>
      </c>
      <c r="D5820" t="s">
        <v>38563</v>
      </c>
      <c r="E5820">
        <v>7.11</v>
      </c>
    </row>
    <row r="5821" spans="1:5">
      <c r="A5821" s="193" t="s">
        <v>28864</v>
      </c>
      <c r="B5821" t="s">
        <v>5423</v>
      </c>
      <c r="C5821" s="198">
        <v>44860</v>
      </c>
      <c r="D5821" t="s">
        <v>38359</v>
      </c>
      <c r="E5821">
        <v>8.85</v>
      </c>
    </row>
    <row r="5822" spans="1:5">
      <c r="A5822" s="193" t="s">
        <v>29330</v>
      </c>
      <c r="B5822" t="s">
        <v>9912</v>
      </c>
      <c r="C5822" s="198">
        <v>44860</v>
      </c>
      <c r="D5822" t="s">
        <v>38553</v>
      </c>
      <c r="E5822">
        <v>95</v>
      </c>
    </row>
    <row r="5823" spans="1:5">
      <c r="A5823" s="193" t="s">
        <v>29505</v>
      </c>
      <c r="B5823" t="s">
        <v>10764</v>
      </c>
      <c r="C5823" s="198">
        <v>44860</v>
      </c>
      <c r="D5823" t="s">
        <v>38553</v>
      </c>
      <c r="E5823">
        <v>15.51</v>
      </c>
    </row>
    <row r="5824" spans="1:5">
      <c r="A5824" s="193" t="s">
        <v>29505</v>
      </c>
      <c r="B5824" t="s">
        <v>10764</v>
      </c>
      <c r="C5824" s="198">
        <v>44860</v>
      </c>
      <c r="D5824" t="s">
        <v>38553</v>
      </c>
      <c r="E5824">
        <v>1.39</v>
      </c>
    </row>
    <row r="5825" spans="1:5">
      <c r="A5825" s="193" t="s">
        <v>29500</v>
      </c>
      <c r="B5825" t="s">
        <v>10763</v>
      </c>
      <c r="C5825" s="198">
        <v>44860</v>
      </c>
      <c r="D5825" t="s">
        <v>38553</v>
      </c>
      <c r="E5825">
        <v>23.39</v>
      </c>
    </row>
    <row r="5826" spans="1:5">
      <c r="A5826" s="193" t="s">
        <v>28905</v>
      </c>
      <c r="B5826" t="s">
        <v>11001</v>
      </c>
      <c r="C5826" s="198">
        <v>44860</v>
      </c>
      <c r="D5826" t="s">
        <v>38518</v>
      </c>
      <c r="E5826">
        <v>32.9</v>
      </c>
    </row>
    <row r="5827" spans="1:5">
      <c r="A5827" s="193" t="s">
        <v>28129</v>
      </c>
      <c r="B5827" t="s">
        <v>5424</v>
      </c>
      <c r="C5827" s="198">
        <v>44859</v>
      </c>
      <c r="D5827" t="s">
        <v>38359</v>
      </c>
      <c r="E5827">
        <v>13.65</v>
      </c>
    </row>
    <row r="5828" spans="1:5">
      <c r="A5828" s="193" t="s">
        <v>29328</v>
      </c>
      <c r="B5828" t="s">
        <v>5422</v>
      </c>
      <c r="C5828" s="198">
        <v>44859</v>
      </c>
      <c r="D5828" t="s">
        <v>38609</v>
      </c>
      <c r="E5828">
        <v>213.11</v>
      </c>
    </row>
    <row r="5829" spans="1:5">
      <c r="A5829" s="193" t="s">
        <v>28129</v>
      </c>
      <c r="B5829" t="s">
        <v>5424</v>
      </c>
      <c r="C5829" s="198">
        <v>44859</v>
      </c>
      <c r="D5829" t="s">
        <v>38610</v>
      </c>
      <c r="E5829">
        <v>0</v>
      </c>
    </row>
    <row r="5830" spans="1:5">
      <c r="A5830" s="193" t="s">
        <v>22416</v>
      </c>
      <c r="B5830" t="s">
        <v>5429</v>
      </c>
      <c r="C5830" s="198">
        <v>44859</v>
      </c>
      <c r="D5830" t="s">
        <v>38610</v>
      </c>
      <c r="E5830">
        <v>3.19</v>
      </c>
    </row>
    <row r="5831" spans="1:5">
      <c r="A5831" s="193" t="s">
        <v>29328</v>
      </c>
      <c r="B5831" t="s">
        <v>5422</v>
      </c>
      <c r="C5831" s="198">
        <v>44859</v>
      </c>
      <c r="D5831" t="s">
        <v>38609</v>
      </c>
      <c r="E5831">
        <v>7.57</v>
      </c>
    </row>
    <row r="5832" spans="1:5">
      <c r="A5832" s="193" t="s">
        <v>28864</v>
      </c>
      <c r="B5832" t="s">
        <v>5423</v>
      </c>
      <c r="C5832" s="198">
        <v>44859</v>
      </c>
      <c r="D5832" t="s">
        <v>38608</v>
      </c>
      <c r="E5832">
        <v>2.85</v>
      </c>
    </row>
    <row r="5833" spans="1:5">
      <c r="A5833" s="193" t="s">
        <v>28129</v>
      </c>
      <c r="B5833" t="s">
        <v>5424</v>
      </c>
      <c r="C5833" s="198">
        <v>44859</v>
      </c>
      <c r="D5833" t="s">
        <v>38611</v>
      </c>
      <c r="E5833">
        <v>22.23</v>
      </c>
    </row>
    <row r="5834" spans="1:5">
      <c r="A5834" s="193" t="s">
        <v>29327</v>
      </c>
      <c r="B5834" t="s">
        <v>5785</v>
      </c>
      <c r="C5834" s="198">
        <v>44859</v>
      </c>
      <c r="D5834" t="s">
        <v>38359</v>
      </c>
      <c r="E5834">
        <v>26.6</v>
      </c>
    </row>
    <row r="5835" spans="1:5">
      <c r="A5835" s="193" t="s">
        <v>29327</v>
      </c>
      <c r="B5835" t="s">
        <v>5785</v>
      </c>
      <c r="C5835" s="198">
        <v>44859</v>
      </c>
      <c r="D5835" t="s">
        <v>38359</v>
      </c>
      <c r="E5835">
        <v>7.35</v>
      </c>
    </row>
    <row r="5836" spans="1:5">
      <c r="A5836" s="193" t="s">
        <v>28129</v>
      </c>
      <c r="B5836" t="s">
        <v>5424</v>
      </c>
      <c r="C5836" s="198">
        <v>44859</v>
      </c>
      <c r="D5836" t="s">
        <v>38611</v>
      </c>
      <c r="E5836">
        <v>37.700000000000003</v>
      </c>
    </row>
    <row r="5837" spans="1:5">
      <c r="A5837" s="193" t="s">
        <v>28129</v>
      </c>
      <c r="B5837" t="s">
        <v>5424</v>
      </c>
      <c r="C5837" s="198">
        <v>44859</v>
      </c>
      <c r="D5837" t="s">
        <v>38359</v>
      </c>
      <c r="E5837">
        <v>22.92</v>
      </c>
    </row>
    <row r="5838" spans="1:5">
      <c r="A5838" s="193" t="s">
        <v>28864</v>
      </c>
      <c r="B5838" t="s">
        <v>5423</v>
      </c>
      <c r="C5838" s="198">
        <v>44859</v>
      </c>
      <c r="D5838" t="s">
        <v>38608</v>
      </c>
      <c r="E5838">
        <v>45.08</v>
      </c>
    </row>
    <row r="5839" spans="1:5">
      <c r="A5839" s="193" t="s">
        <v>28745</v>
      </c>
      <c r="B5839" t="s">
        <v>27480</v>
      </c>
      <c r="C5839" s="198">
        <v>44859</v>
      </c>
      <c r="D5839" t="s">
        <v>38494</v>
      </c>
      <c r="E5839">
        <v>7.13</v>
      </c>
    </row>
    <row r="5840" spans="1:5">
      <c r="A5840" s="193" t="s">
        <v>29333</v>
      </c>
      <c r="B5840" t="s">
        <v>5431</v>
      </c>
      <c r="C5840" s="198">
        <v>44859</v>
      </c>
      <c r="D5840" t="s">
        <v>38359</v>
      </c>
      <c r="E5840">
        <v>3.78</v>
      </c>
    </row>
    <row r="5841" spans="1:5">
      <c r="A5841" s="193" t="s">
        <v>29333</v>
      </c>
      <c r="B5841" t="s">
        <v>5431</v>
      </c>
      <c r="C5841" s="198">
        <v>44859</v>
      </c>
      <c r="D5841" t="s">
        <v>38359</v>
      </c>
      <c r="E5841">
        <v>0.77</v>
      </c>
    </row>
    <row r="5842" spans="1:5">
      <c r="A5842" s="193" t="s">
        <v>28864</v>
      </c>
      <c r="B5842" t="s">
        <v>5423</v>
      </c>
      <c r="C5842" s="198">
        <v>44859</v>
      </c>
      <c r="D5842" t="s">
        <v>38611</v>
      </c>
      <c r="E5842">
        <v>36</v>
      </c>
    </row>
    <row r="5843" spans="1:5">
      <c r="A5843" s="193" t="s">
        <v>29002</v>
      </c>
      <c r="B5843" t="s">
        <v>8443</v>
      </c>
      <c r="C5843" s="198">
        <v>44859</v>
      </c>
      <c r="D5843" t="s">
        <v>38377</v>
      </c>
      <c r="E5843">
        <v>73.77</v>
      </c>
    </row>
    <row r="5844" spans="1:5">
      <c r="A5844" s="193" t="s">
        <v>29586</v>
      </c>
      <c r="B5844" t="s">
        <v>8442</v>
      </c>
      <c r="C5844" s="198">
        <v>44859</v>
      </c>
      <c r="D5844" t="s">
        <v>38377</v>
      </c>
      <c r="E5844">
        <v>72.13</v>
      </c>
    </row>
    <row r="5845" spans="1:5">
      <c r="A5845" s="193" t="s">
        <v>22416</v>
      </c>
      <c r="B5845" t="s">
        <v>5429</v>
      </c>
      <c r="C5845" s="198">
        <v>44859</v>
      </c>
      <c r="D5845" t="s">
        <v>38611</v>
      </c>
      <c r="E5845">
        <v>10.69</v>
      </c>
    </row>
    <row r="5846" spans="1:5">
      <c r="A5846" s="193" t="s">
        <v>28864</v>
      </c>
      <c r="B5846" t="s">
        <v>5423</v>
      </c>
      <c r="C5846" s="198">
        <v>44859</v>
      </c>
      <c r="D5846" t="s">
        <v>38610</v>
      </c>
      <c r="E5846">
        <v>4.58</v>
      </c>
    </row>
    <row r="5847" spans="1:5">
      <c r="A5847" s="193" t="s">
        <v>28678</v>
      </c>
      <c r="B5847" t="s">
        <v>7242</v>
      </c>
      <c r="C5847" s="198">
        <v>44859</v>
      </c>
      <c r="D5847" t="s">
        <v>38611</v>
      </c>
      <c r="E5847">
        <v>37.79</v>
      </c>
    </row>
    <row r="5848" spans="1:5">
      <c r="A5848" s="193" t="s">
        <v>22416</v>
      </c>
      <c r="B5848" t="s">
        <v>5429</v>
      </c>
      <c r="C5848" s="198">
        <v>44859</v>
      </c>
      <c r="D5848" t="s">
        <v>38611</v>
      </c>
      <c r="E5848">
        <v>48.05</v>
      </c>
    </row>
    <row r="5849" spans="1:5">
      <c r="A5849" s="193" t="s">
        <v>28864</v>
      </c>
      <c r="B5849" t="s">
        <v>5423</v>
      </c>
      <c r="C5849" s="198">
        <v>44859</v>
      </c>
      <c r="D5849" t="s">
        <v>38611</v>
      </c>
      <c r="E5849">
        <v>200.82</v>
      </c>
    </row>
    <row r="5850" spans="1:5">
      <c r="A5850" s="193" t="s">
        <v>28744</v>
      </c>
      <c r="B5850" t="s">
        <v>6580</v>
      </c>
      <c r="C5850" s="198">
        <v>44859</v>
      </c>
      <c r="D5850" t="s">
        <v>38494</v>
      </c>
      <c r="E5850">
        <v>9.99</v>
      </c>
    </row>
    <row r="5851" spans="1:5">
      <c r="A5851" s="193" t="s">
        <v>22416</v>
      </c>
      <c r="B5851" t="s">
        <v>5429</v>
      </c>
      <c r="C5851" s="198">
        <v>44859</v>
      </c>
      <c r="D5851" t="s">
        <v>38522</v>
      </c>
      <c r="E5851">
        <v>26.25</v>
      </c>
    </row>
    <row r="5852" spans="1:5">
      <c r="A5852" s="193" t="s">
        <v>28935</v>
      </c>
      <c r="B5852" t="s">
        <v>7410</v>
      </c>
      <c r="C5852" s="198">
        <v>44859</v>
      </c>
      <c r="D5852" t="s">
        <v>38359</v>
      </c>
      <c r="E5852">
        <v>13.45</v>
      </c>
    </row>
    <row r="5853" spans="1:5">
      <c r="A5853" s="193" t="s">
        <v>28935</v>
      </c>
      <c r="B5853" t="s">
        <v>7410</v>
      </c>
      <c r="C5853" s="198">
        <v>44859</v>
      </c>
      <c r="D5853" t="s">
        <v>38359</v>
      </c>
      <c r="E5853">
        <v>0.79</v>
      </c>
    </row>
    <row r="5854" spans="1:5">
      <c r="A5854" s="193" t="s">
        <v>28042</v>
      </c>
      <c r="B5854" t="s">
        <v>5744</v>
      </c>
      <c r="C5854" s="198">
        <v>44859</v>
      </c>
      <c r="D5854" t="s">
        <v>38359</v>
      </c>
      <c r="E5854">
        <v>32.9</v>
      </c>
    </row>
    <row r="5855" spans="1:5">
      <c r="A5855" s="193" t="s">
        <v>29498</v>
      </c>
      <c r="B5855" t="s">
        <v>5438</v>
      </c>
      <c r="C5855" s="198">
        <v>44859</v>
      </c>
      <c r="D5855" t="s">
        <v>38589</v>
      </c>
      <c r="E5855">
        <v>21</v>
      </c>
    </row>
    <row r="5856" spans="1:5">
      <c r="A5856" s="193" t="s">
        <v>28864</v>
      </c>
      <c r="B5856" t="s">
        <v>5423</v>
      </c>
      <c r="C5856" s="198">
        <v>44859</v>
      </c>
      <c r="D5856" t="s">
        <v>38359</v>
      </c>
      <c r="E5856">
        <v>48.2</v>
      </c>
    </row>
    <row r="5857" spans="1:5">
      <c r="A5857" s="193" t="s">
        <v>28864</v>
      </c>
      <c r="B5857" t="s">
        <v>5423</v>
      </c>
      <c r="C5857" s="198">
        <v>44859</v>
      </c>
      <c r="D5857" t="s">
        <v>38359</v>
      </c>
      <c r="E5857">
        <v>10.5</v>
      </c>
    </row>
    <row r="5858" spans="1:5">
      <c r="A5858" s="193" t="s">
        <v>27809</v>
      </c>
      <c r="B5858" t="s">
        <v>5046</v>
      </c>
      <c r="C5858" s="198">
        <v>44859</v>
      </c>
      <c r="D5858" t="s">
        <v>38611</v>
      </c>
      <c r="E5858">
        <v>9.8000000000000007</v>
      </c>
    </row>
    <row r="5859" spans="1:5">
      <c r="A5859" s="193" t="s">
        <v>28864</v>
      </c>
      <c r="B5859" t="s">
        <v>5423</v>
      </c>
      <c r="C5859" s="198">
        <v>44859</v>
      </c>
      <c r="D5859" t="s">
        <v>38359</v>
      </c>
      <c r="E5859">
        <v>1.39</v>
      </c>
    </row>
    <row r="5860" spans="1:5">
      <c r="A5860" s="193" t="s">
        <v>28129</v>
      </c>
      <c r="B5860" t="s">
        <v>5424</v>
      </c>
      <c r="C5860" s="198">
        <v>44859</v>
      </c>
      <c r="D5860" t="s">
        <v>38608</v>
      </c>
      <c r="E5860">
        <v>0.65</v>
      </c>
    </row>
    <row r="5861" spans="1:5">
      <c r="A5861" s="193" t="s">
        <v>29207</v>
      </c>
      <c r="B5861" t="s">
        <v>8064</v>
      </c>
      <c r="C5861" s="198">
        <v>44859</v>
      </c>
      <c r="D5861" t="s">
        <v>38377</v>
      </c>
      <c r="E5861">
        <v>11.5</v>
      </c>
    </row>
    <row r="5862" spans="1:5">
      <c r="A5862" s="193" t="s">
        <v>28742</v>
      </c>
      <c r="B5862" t="s">
        <v>6581</v>
      </c>
      <c r="C5862" s="198">
        <v>44859</v>
      </c>
      <c r="D5862" t="s">
        <v>38494</v>
      </c>
      <c r="E5862">
        <v>0.68</v>
      </c>
    </row>
    <row r="5863" spans="1:5">
      <c r="A5863" s="193" t="s">
        <v>28181</v>
      </c>
      <c r="B5863" t="s">
        <v>8016</v>
      </c>
      <c r="C5863" s="198">
        <v>44859</v>
      </c>
      <c r="D5863" t="s">
        <v>38377</v>
      </c>
      <c r="E5863">
        <v>0.55000000000000004</v>
      </c>
    </row>
    <row r="5864" spans="1:5">
      <c r="A5864" s="193" t="s">
        <v>28129</v>
      </c>
      <c r="B5864" t="s">
        <v>5424</v>
      </c>
      <c r="C5864" s="198">
        <v>44859</v>
      </c>
      <c r="D5864" t="s">
        <v>38522</v>
      </c>
      <c r="E5864">
        <v>3.12</v>
      </c>
    </row>
    <row r="5865" spans="1:5">
      <c r="A5865" s="193" t="s">
        <v>28129</v>
      </c>
      <c r="B5865" t="s">
        <v>5424</v>
      </c>
      <c r="C5865" s="198">
        <v>44859</v>
      </c>
      <c r="D5865" t="s">
        <v>38359</v>
      </c>
      <c r="E5865">
        <v>7.6</v>
      </c>
    </row>
    <row r="5866" spans="1:5">
      <c r="A5866" s="193" t="s">
        <v>28129</v>
      </c>
      <c r="B5866" t="s">
        <v>5424</v>
      </c>
      <c r="C5866" s="198">
        <v>44859</v>
      </c>
      <c r="D5866" t="s">
        <v>38522</v>
      </c>
      <c r="E5866">
        <v>5.71</v>
      </c>
    </row>
    <row r="5867" spans="1:5">
      <c r="A5867" s="193" t="s">
        <v>22416</v>
      </c>
      <c r="B5867" t="s">
        <v>5429</v>
      </c>
      <c r="C5867" s="198">
        <v>44859</v>
      </c>
      <c r="D5867" t="s">
        <v>38359</v>
      </c>
      <c r="E5867">
        <v>10.94</v>
      </c>
    </row>
    <row r="5868" spans="1:5">
      <c r="A5868" s="193" t="s">
        <v>28864</v>
      </c>
      <c r="B5868" t="s">
        <v>5423</v>
      </c>
      <c r="C5868" s="198">
        <v>44859</v>
      </c>
      <c r="D5868" t="s">
        <v>38359</v>
      </c>
      <c r="E5868">
        <v>228.68</v>
      </c>
    </row>
    <row r="5869" spans="1:5">
      <c r="A5869" s="193" t="s">
        <v>28129</v>
      </c>
      <c r="B5869" t="s">
        <v>5424</v>
      </c>
      <c r="C5869" s="198">
        <v>44859</v>
      </c>
      <c r="D5869" t="s">
        <v>38589</v>
      </c>
      <c r="E5869">
        <v>6.75</v>
      </c>
    </row>
    <row r="5870" spans="1:5">
      <c r="A5870" s="193" t="s">
        <v>28864</v>
      </c>
      <c r="B5870" t="s">
        <v>5423</v>
      </c>
      <c r="C5870" s="198">
        <v>44859</v>
      </c>
      <c r="D5870" t="s">
        <v>38359</v>
      </c>
      <c r="E5870">
        <v>219.09</v>
      </c>
    </row>
    <row r="5871" spans="1:5">
      <c r="A5871" s="193" t="s">
        <v>29229</v>
      </c>
      <c r="B5871" t="s">
        <v>8309</v>
      </c>
      <c r="C5871" s="198">
        <v>44859</v>
      </c>
      <c r="D5871" t="s">
        <v>38377</v>
      </c>
      <c r="E5871">
        <v>0.35</v>
      </c>
    </row>
    <row r="5872" spans="1:5">
      <c r="A5872" s="193" t="s">
        <v>28129</v>
      </c>
      <c r="B5872" t="s">
        <v>5424</v>
      </c>
      <c r="C5872" s="198">
        <v>44859</v>
      </c>
      <c r="D5872" t="s">
        <v>38359</v>
      </c>
      <c r="E5872">
        <v>29.78</v>
      </c>
    </row>
    <row r="5873" spans="1:5">
      <c r="A5873" s="193" t="s">
        <v>28129</v>
      </c>
      <c r="B5873" t="s">
        <v>5424</v>
      </c>
      <c r="C5873" s="198">
        <v>44859</v>
      </c>
      <c r="D5873" t="s">
        <v>38359</v>
      </c>
      <c r="E5873">
        <v>3.25</v>
      </c>
    </row>
    <row r="5874" spans="1:5">
      <c r="A5874" s="193" t="s">
        <v>28864</v>
      </c>
      <c r="B5874" t="s">
        <v>5423</v>
      </c>
      <c r="C5874" s="198">
        <v>44859</v>
      </c>
      <c r="D5874" t="s">
        <v>38522</v>
      </c>
      <c r="E5874">
        <v>11.83</v>
      </c>
    </row>
    <row r="5875" spans="1:5">
      <c r="A5875" s="193" t="s">
        <v>28864</v>
      </c>
      <c r="B5875" t="s">
        <v>5423</v>
      </c>
      <c r="C5875" s="198">
        <v>44859</v>
      </c>
      <c r="D5875" t="s">
        <v>38522</v>
      </c>
      <c r="E5875">
        <v>0.67</v>
      </c>
    </row>
    <row r="5876" spans="1:5">
      <c r="A5876" s="193" t="s">
        <v>29000</v>
      </c>
      <c r="B5876" t="s">
        <v>7015</v>
      </c>
      <c r="C5876" s="198">
        <v>44859</v>
      </c>
      <c r="D5876" t="s">
        <v>38377</v>
      </c>
      <c r="E5876">
        <v>22.69</v>
      </c>
    </row>
    <row r="5877" spans="1:5">
      <c r="A5877" s="193" t="s">
        <v>28129</v>
      </c>
      <c r="B5877" t="s">
        <v>5424</v>
      </c>
      <c r="C5877" s="198">
        <v>44859</v>
      </c>
      <c r="D5877" t="s">
        <v>38522</v>
      </c>
      <c r="E5877">
        <v>1.04</v>
      </c>
    </row>
    <row r="5878" spans="1:5">
      <c r="A5878" s="193" t="s">
        <v>29041</v>
      </c>
      <c r="B5878" t="s">
        <v>10222</v>
      </c>
      <c r="C5878" s="198">
        <v>44859</v>
      </c>
      <c r="D5878" t="s">
        <v>38377</v>
      </c>
      <c r="E5878">
        <v>10.57</v>
      </c>
    </row>
    <row r="5879" spans="1:5">
      <c r="A5879" s="193" t="s">
        <v>29041</v>
      </c>
      <c r="B5879" t="s">
        <v>10222</v>
      </c>
      <c r="C5879" s="198">
        <v>44859</v>
      </c>
      <c r="D5879" t="s">
        <v>38377</v>
      </c>
      <c r="E5879">
        <v>175</v>
      </c>
    </row>
    <row r="5880" spans="1:5">
      <c r="A5880" s="193" t="s">
        <v>29589</v>
      </c>
      <c r="B5880" t="s">
        <v>10980</v>
      </c>
      <c r="C5880" s="198">
        <v>44859</v>
      </c>
      <c r="D5880" t="s">
        <v>38377</v>
      </c>
      <c r="E5880">
        <v>4.3899999999999997</v>
      </c>
    </row>
    <row r="5881" spans="1:5">
      <c r="A5881" s="193" t="s">
        <v>29590</v>
      </c>
      <c r="B5881" t="s">
        <v>10979</v>
      </c>
      <c r="C5881" s="198">
        <v>44859</v>
      </c>
      <c r="D5881" t="s">
        <v>38377</v>
      </c>
      <c r="E5881">
        <v>46.5</v>
      </c>
    </row>
    <row r="5882" spans="1:5">
      <c r="A5882" s="193" t="s">
        <v>29001</v>
      </c>
      <c r="B5882" t="s">
        <v>10975</v>
      </c>
      <c r="C5882" s="198">
        <v>44859</v>
      </c>
      <c r="D5882" t="s">
        <v>38377</v>
      </c>
      <c r="E5882">
        <v>9.08</v>
      </c>
    </row>
    <row r="5883" spans="1:5">
      <c r="A5883" s="193" t="s">
        <v>29584</v>
      </c>
      <c r="B5883" t="s">
        <v>10976</v>
      </c>
      <c r="C5883" s="198">
        <v>44859</v>
      </c>
      <c r="D5883" t="s">
        <v>38377</v>
      </c>
      <c r="E5883">
        <v>3.56</v>
      </c>
    </row>
    <row r="5884" spans="1:5">
      <c r="A5884" s="193" t="s">
        <v>29583</v>
      </c>
      <c r="B5884" t="s">
        <v>10977</v>
      </c>
      <c r="C5884" s="198">
        <v>44859</v>
      </c>
      <c r="D5884" t="s">
        <v>38377</v>
      </c>
      <c r="E5884">
        <v>54.5</v>
      </c>
    </row>
    <row r="5885" spans="1:5">
      <c r="A5885" s="193" t="s">
        <v>29588</v>
      </c>
      <c r="B5885" t="s">
        <v>10978</v>
      </c>
      <c r="C5885" s="198">
        <v>44859</v>
      </c>
      <c r="D5885" t="s">
        <v>38377</v>
      </c>
      <c r="E5885">
        <v>6.58</v>
      </c>
    </row>
    <row r="5886" spans="1:5">
      <c r="A5886" s="193" t="s">
        <v>29501</v>
      </c>
      <c r="B5886" t="s">
        <v>27544</v>
      </c>
      <c r="C5886" s="198">
        <v>44859</v>
      </c>
      <c r="D5886" t="s">
        <v>38522</v>
      </c>
      <c r="E5886">
        <v>32.9</v>
      </c>
    </row>
    <row r="5887" spans="1:5">
      <c r="A5887" s="193" t="s">
        <v>29587</v>
      </c>
      <c r="B5887" t="s">
        <v>27568</v>
      </c>
      <c r="C5887" s="198">
        <v>44859</v>
      </c>
      <c r="D5887" t="s">
        <v>38377</v>
      </c>
      <c r="E5887">
        <v>6.9</v>
      </c>
    </row>
    <row r="5888" spans="1:5">
      <c r="A5888" s="193" t="s">
        <v>29585</v>
      </c>
      <c r="B5888" t="s">
        <v>10974</v>
      </c>
      <c r="C5888" s="198">
        <v>44859</v>
      </c>
      <c r="D5888" t="s">
        <v>38377</v>
      </c>
      <c r="E5888">
        <v>37.9</v>
      </c>
    </row>
    <row r="5889" spans="1:5">
      <c r="A5889" s="193" t="s">
        <v>29505</v>
      </c>
      <c r="B5889" t="s">
        <v>10764</v>
      </c>
      <c r="C5889" s="198">
        <v>44859</v>
      </c>
      <c r="D5889" t="s">
        <v>38610</v>
      </c>
      <c r="E5889">
        <v>5</v>
      </c>
    </row>
    <row r="5890" spans="1:5">
      <c r="A5890" s="193" t="s">
        <v>27803</v>
      </c>
      <c r="B5890" t="s">
        <v>27542</v>
      </c>
      <c r="C5890" s="198">
        <v>44859</v>
      </c>
      <c r="D5890" t="s">
        <v>38359</v>
      </c>
      <c r="E5890">
        <v>0.86</v>
      </c>
    </row>
    <row r="5891" spans="1:5">
      <c r="A5891" s="193" t="s">
        <v>29333</v>
      </c>
      <c r="B5891" t="s">
        <v>5431</v>
      </c>
      <c r="C5891" s="198">
        <v>44858</v>
      </c>
      <c r="D5891" t="s">
        <v>38359</v>
      </c>
      <c r="E5891">
        <v>10.5</v>
      </c>
    </row>
    <row r="5892" spans="1:5">
      <c r="A5892" s="193" t="s">
        <v>29333</v>
      </c>
      <c r="B5892" t="s">
        <v>5431</v>
      </c>
      <c r="C5892" s="198">
        <v>44858</v>
      </c>
      <c r="D5892" t="s">
        <v>38359</v>
      </c>
      <c r="E5892">
        <v>29.9</v>
      </c>
    </row>
    <row r="5893" spans="1:5">
      <c r="A5893" s="193" t="s">
        <v>28864</v>
      </c>
      <c r="B5893" t="s">
        <v>5423</v>
      </c>
      <c r="C5893" s="198">
        <v>44858</v>
      </c>
      <c r="D5893" t="s">
        <v>38359</v>
      </c>
      <c r="E5893">
        <v>7.41</v>
      </c>
    </row>
    <row r="5894" spans="1:5">
      <c r="A5894" s="193" t="s">
        <v>28864</v>
      </c>
      <c r="B5894" t="s">
        <v>5423</v>
      </c>
      <c r="C5894" s="198">
        <v>44858</v>
      </c>
      <c r="D5894" t="s">
        <v>38359</v>
      </c>
      <c r="E5894">
        <v>7.35</v>
      </c>
    </row>
    <row r="5895" spans="1:5">
      <c r="A5895" s="193" t="s">
        <v>29327</v>
      </c>
      <c r="B5895" t="s">
        <v>5785</v>
      </c>
      <c r="C5895" s="198">
        <v>44858</v>
      </c>
      <c r="D5895" t="s">
        <v>38560</v>
      </c>
      <c r="E5895">
        <v>10.55</v>
      </c>
    </row>
    <row r="5896" spans="1:5">
      <c r="A5896" s="193" t="s">
        <v>29328</v>
      </c>
      <c r="B5896" t="s">
        <v>5422</v>
      </c>
      <c r="C5896" s="198">
        <v>44858</v>
      </c>
      <c r="D5896" t="s">
        <v>38560</v>
      </c>
      <c r="E5896">
        <v>19.260000000000002</v>
      </c>
    </row>
    <row r="5897" spans="1:5">
      <c r="A5897" s="193" t="s">
        <v>29328</v>
      </c>
      <c r="B5897" t="s">
        <v>5422</v>
      </c>
      <c r="C5897" s="198">
        <v>44858</v>
      </c>
      <c r="D5897" t="s">
        <v>38612</v>
      </c>
      <c r="E5897">
        <v>45.35</v>
      </c>
    </row>
    <row r="5898" spans="1:5">
      <c r="A5898" s="193" t="s">
        <v>29498</v>
      </c>
      <c r="B5898" t="s">
        <v>5438</v>
      </c>
      <c r="C5898" s="198">
        <v>44858</v>
      </c>
      <c r="D5898" t="s">
        <v>38612</v>
      </c>
      <c r="E5898">
        <v>31.99</v>
      </c>
    </row>
    <row r="5899" spans="1:5">
      <c r="A5899" s="193" t="s">
        <v>29498</v>
      </c>
      <c r="B5899" t="s">
        <v>5438</v>
      </c>
      <c r="C5899" s="198">
        <v>44858</v>
      </c>
      <c r="D5899" t="s">
        <v>38594</v>
      </c>
      <c r="E5899">
        <v>18.489999999999998</v>
      </c>
    </row>
    <row r="5900" spans="1:5">
      <c r="A5900" s="193" t="s">
        <v>29498</v>
      </c>
      <c r="B5900" t="s">
        <v>5438</v>
      </c>
      <c r="C5900" s="198">
        <v>44858</v>
      </c>
      <c r="D5900" t="s">
        <v>38594</v>
      </c>
      <c r="E5900">
        <v>213.11</v>
      </c>
    </row>
    <row r="5901" spans="1:5">
      <c r="A5901" s="193" t="s">
        <v>28864</v>
      </c>
      <c r="B5901" t="s">
        <v>5423</v>
      </c>
      <c r="C5901" s="198">
        <v>44858</v>
      </c>
      <c r="D5901" t="s">
        <v>38359</v>
      </c>
      <c r="E5901">
        <v>9.3699999999999992</v>
      </c>
    </row>
    <row r="5902" spans="1:5">
      <c r="A5902" s="193" t="s">
        <v>28864</v>
      </c>
      <c r="B5902" t="s">
        <v>5423</v>
      </c>
      <c r="C5902" s="198">
        <v>44858</v>
      </c>
      <c r="D5902" t="s">
        <v>38522</v>
      </c>
      <c r="E5902">
        <v>5.93</v>
      </c>
    </row>
    <row r="5903" spans="1:5">
      <c r="A5903" s="193" t="s">
        <v>28544</v>
      </c>
      <c r="B5903" t="s">
        <v>6873</v>
      </c>
      <c r="C5903" s="198">
        <v>44858</v>
      </c>
      <c r="D5903" t="s">
        <v>38478</v>
      </c>
      <c r="E5903">
        <v>40.99</v>
      </c>
    </row>
    <row r="5904" spans="1:5">
      <c r="A5904" s="193" t="s">
        <v>29328</v>
      </c>
      <c r="B5904" t="s">
        <v>5422</v>
      </c>
      <c r="C5904" s="198">
        <v>44858</v>
      </c>
      <c r="D5904" t="s">
        <v>38612</v>
      </c>
      <c r="E5904">
        <v>27.5</v>
      </c>
    </row>
    <row r="5905" spans="1:5">
      <c r="A5905" s="193" t="s">
        <v>28864</v>
      </c>
      <c r="B5905" t="s">
        <v>5423</v>
      </c>
      <c r="C5905" s="198">
        <v>44858</v>
      </c>
      <c r="D5905" t="s">
        <v>38560</v>
      </c>
      <c r="E5905">
        <v>2.84</v>
      </c>
    </row>
    <row r="5906" spans="1:5">
      <c r="A5906" s="193" t="s">
        <v>29498</v>
      </c>
      <c r="B5906" t="s">
        <v>5438</v>
      </c>
      <c r="C5906" s="198">
        <v>44858</v>
      </c>
      <c r="D5906" t="s">
        <v>38560</v>
      </c>
      <c r="E5906">
        <v>37.9</v>
      </c>
    </row>
    <row r="5907" spans="1:5">
      <c r="A5907" s="193" t="s">
        <v>29498</v>
      </c>
      <c r="B5907" t="s">
        <v>5438</v>
      </c>
      <c r="C5907" s="198">
        <v>44858</v>
      </c>
      <c r="D5907" t="s">
        <v>38560</v>
      </c>
      <c r="E5907">
        <v>30</v>
      </c>
    </row>
    <row r="5908" spans="1:5">
      <c r="A5908" s="193" t="s">
        <v>29328</v>
      </c>
      <c r="B5908" t="s">
        <v>5422</v>
      </c>
      <c r="C5908" s="198">
        <v>44858</v>
      </c>
      <c r="D5908" t="s">
        <v>38594</v>
      </c>
      <c r="E5908">
        <v>15.62</v>
      </c>
    </row>
    <row r="5909" spans="1:5">
      <c r="A5909" s="193" t="s">
        <v>28864</v>
      </c>
      <c r="B5909" t="s">
        <v>5423</v>
      </c>
      <c r="C5909" s="198">
        <v>44858</v>
      </c>
      <c r="D5909" t="s">
        <v>38359</v>
      </c>
      <c r="E5909">
        <v>34.9</v>
      </c>
    </row>
    <row r="5910" spans="1:5">
      <c r="A5910" s="193" t="s">
        <v>29333</v>
      </c>
      <c r="B5910" t="s">
        <v>5431</v>
      </c>
      <c r="C5910" s="198">
        <v>44858</v>
      </c>
      <c r="D5910" t="s">
        <v>38569</v>
      </c>
      <c r="E5910">
        <v>9.2899999999999991</v>
      </c>
    </row>
    <row r="5911" spans="1:5">
      <c r="A5911" s="193" t="s">
        <v>28864</v>
      </c>
      <c r="B5911" t="s">
        <v>5423</v>
      </c>
      <c r="C5911" s="198">
        <v>44858</v>
      </c>
      <c r="D5911" t="s">
        <v>38569</v>
      </c>
      <c r="E5911">
        <v>24.26</v>
      </c>
    </row>
    <row r="5912" spans="1:5">
      <c r="A5912" s="193" t="s">
        <v>29327</v>
      </c>
      <c r="B5912" t="s">
        <v>5785</v>
      </c>
      <c r="C5912" s="198">
        <v>44858</v>
      </c>
      <c r="D5912" t="s">
        <v>38569</v>
      </c>
      <c r="E5912">
        <v>4.63</v>
      </c>
    </row>
    <row r="5913" spans="1:5">
      <c r="A5913" s="193" t="s">
        <v>29499</v>
      </c>
      <c r="B5913" t="s">
        <v>7019</v>
      </c>
      <c r="C5913" s="198">
        <v>44858</v>
      </c>
      <c r="D5913" t="s">
        <v>38569</v>
      </c>
      <c r="E5913">
        <v>10.49</v>
      </c>
    </row>
    <row r="5914" spans="1:5">
      <c r="A5914" s="193" t="s">
        <v>29591</v>
      </c>
      <c r="B5914" t="s">
        <v>6869</v>
      </c>
      <c r="C5914" s="198">
        <v>44858</v>
      </c>
      <c r="D5914" t="s">
        <v>38478</v>
      </c>
      <c r="E5914">
        <v>39.340000000000003</v>
      </c>
    </row>
    <row r="5915" spans="1:5">
      <c r="A5915" s="193" t="s">
        <v>28548</v>
      </c>
      <c r="B5915" t="s">
        <v>6866</v>
      </c>
      <c r="C5915" s="198">
        <v>44858</v>
      </c>
      <c r="D5915" t="s">
        <v>38478</v>
      </c>
      <c r="E5915">
        <v>10.73</v>
      </c>
    </row>
    <row r="5916" spans="1:5">
      <c r="A5916" s="193" t="s">
        <v>29595</v>
      </c>
      <c r="B5916" t="s">
        <v>8416</v>
      </c>
      <c r="C5916" s="198">
        <v>44858</v>
      </c>
      <c r="D5916" t="s">
        <v>38478</v>
      </c>
      <c r="E5916">
        <v>17.45</v>
      </c>
    </row>
    <row r="5917" spans="1:5">
      <c r="A5917" s="193" t="s">
        <v>28864</v>
      </c>
      <c r="B5917" t="s">
        <v>5423</v>
      </c>
      <c r="C5917" s="198">
        <v>44858</v>
      </c>
      <c r="D5917" t="s">
        <v>38610</v>
      </c>
      <c r="E5917">
        <v>1.05</v>
      </c>
    </row>
    <row r="5918" spans="1:5">
      <c r="A5918" s="193" t="s">
        <v>28549</v>
      </c>
      <c r="B5918" t="s">
        <v>6865</v>
      </c>
      <c r="C5918" s="198">
        <v>44858</v>
      </c>
      <c r="D5918" t="s">
        <v>38478</v>
      </c>
      <c r="E5918">
        <v>4.58</v>
      </c>
    </row>
    <row r="5919" spans="1:5">
      <c r="A5919" s="193" t="s">
        <v>29333</v>
      </c>
      <c r="B5919" t="s">
        <v>5431</v>
      </c>
      <c r="C5919" s="198">
        <v>44858</v>
      </c>
      <c r="D5919" t="s">
        <v>38612</v>
      </c>
      <c r="E5919">
        <v>38.5</v>
      </c>
    </row>
    <row r="5920" spans="1:5">
      <c r="A5920" s="193" t="s">
        <v>29333</v>
      </c>
      <c r="B5920" t="s">
        <v>5431</v>
      </c>
      <c r="C5920" s="198">
        <v>44858</v>
      </c>
      <c r="D5920" t="s">
        <v>38612</v>
      </c>
      <c r="E5920">
        <v>13.5</v>
      </c>
    </row>
    <row r="5921" spans="1:5">
      <c r="A5921" s="193" t="s">
        <v>28864</v>
      </c>
      <c r="B5921" t="s">
        <v>5423</v>
      </c>
      <c r="C5921" s="198">
        <v>44858</v>
      </c>
      <c r="D5921" t="s">
        <v>38560</v>
      </c>
      <c r="E5921">
        <v>9.18</v>
      </c>
    </row>
    <row r="5922" spans="1:5">
      <c r="A5922" s="193" t="s">
        <v>22416</v>
      </c>
      <c r="B5922" t="s">
        <v>5429</v>
      </c>
      <c r="C5922" s="198">
        <v>44858</v>
      </c>
      <c r="D5922" t="s">
        <v>38569</v>
      </c>
      <c r="E5922">
        <v>9.4</v>
      </c>
    </row>
    <row r="5923" spans="1:5">
      <c r="A5923" s="193" t="s">
        <v>28129</v>
      </c>
      <c r="B5923" t="s">
        <v>5424</v>
      </c>
      <c r="C5923" s="198">
        <v>44858</v>
      </c>
      <c r="D5923" t="s">
        <v>38359</v>
      </c>
      <c r="E5923">
        <v>31.16</v>
      </c>
    </row>
    <row r="5924" spans="1:5">
      <c r="A5924" s="193" t="s">
        <v>28129</v>
      </c>
      <c r="B5924" t="s">
        <v>5424</v>
      </c>
      <c r="C5924" s="198">
        <v>44858</v>
      </c>
      <c r="D5924" t="s">
        <v>38359</v>
      </c>
      <c r="E5924">
        <v>4.91</v>
      </c>
    </row>
    <row r="5925" spans="1:5">
      <c r="A5925" s="193" t="s">
        <v>28543</v>
      </c>
      <c r="B5925" t="s">
        <v>27465</v>
      </c>
      <c r="C5925" s="198">
        <v>44858</v>
      </c>
      <c r="D5925" t="s">
        <v>38478</v>
      </c>
      <c r="E5925">
        <v>6.56</v>
      </c>
    </row>
    <row r="5926" spans="1:5">
      <c r="A5926" s="193" t="s">
        <v>28129</v>
      </c>
      <c r="B5926" t="s">
        <v>5424</v>
      </c>
      <c r="C5926" s="198">
        <v>44858</v>
      </c>
      <c r="D5926" t="s">
        <v>38359</v>
      </c>
      <c r="E5926">
        <v>6.66</v>
      </c>
    </row>
    <row r="5927" spans="1:5">
      <c r="A5927" s="193" t="s">
        <v>28129</v>
      </c>
      <c r="B5927" t="s">
        <v>5424</v>
      </c>
      <c r="C5927" s="198">
        <v>44858</v>
      </c>
      <c r="D5927" t="s">
        <v>38560</v>
      </c>
      <c r="E5927">
        <v>5.15</v>
      </c>
    </row>
    <row r="5928" spans="1:5">
      <c r="A5928" s="193" t="s">
        <v>28129</v>
      </c>
      <c r="B5928" t="s">
        <v>5424</v>
      </c>
      <c r="C5928" s="198">
        <v>44858</v>
      </c>
      <c r="D5928" t="s">
        <v>38560</v>
      </c>
      <c r="E5928">
        <v>29.9</v>
      </c>
    </row>
    <row r="5929" spans="1:5">
      <c r="A5929" s="193" t="s">
        <v>22416</v>
      </c>
      <c r="B5929" t="s">
        <v>5429</v>
      </c>
      <c r="C5929" s="198">
        <v>44858</v>
      </c>
      <c r="D5929" t="s">
        <v>38522</v>
      </c>
      <c r="E5929">
        <v>0.2</v>
      </c>
    </row>
    <row r="5930" spans="1:5">
      <c r="A5930" s="193" t="s">
        <v>26722</v>
      </c>
      <c r="B5930" t="s">
        <v>5366</v>
      </c>
      <c r="C5930" s="198">
        <v>44858</v>
      </c>
      <c r="D5930" t="s">
        <v>38464</v>
      </c>
      <c r="E5930">
        <v>14.91</v>
      </c>
    </row>
    <row r="5931" spans="1:5">
      <c r="A5931" s="193" t="s">
        <v>29497</v>
      </c>
      <c r="B5931" t="s">
        <v>6098</v>
      </c>
      <c r="C5931" s="198">
        <v>44858</v>
      </c>
      <c r="D5931" t="s">
        <v>38594</v>
      </c>
      <c r="E5931">
        <v>8.4600000000000009</v>
      </c>
    </row>
    <row r="5932" spans="1:5">
      <c r="A5932" s="193" t="s">
        <v>22416</v>
      </c>
      <c r="B5932" t="s">
        <v>5429</v>
      </c>
      <c r="C5932" s="198">
        <v>44858</v>
      </c>
      <c r="D5932" t="s">
        <v>38610</v>
      </c>
      <c r="E5932">
        <v>46.2</v>
      </c>
    </row>
    <row r="5933" spans="1:5">
      <c r="A5933" s="193" t="s">
        <v>28129</v>
      </c>
      <c r="B5933" t="s">
        <v>5424</v>
      </c>
      <c r="C5933" s="198">
        <v>44858</v>
      </c>
      <c r="D5933" t="s">
        <v>38569</v>
      </c>
      <c r="E5933">
        <v>12.86</v>
      </c>
    </row>
    <row r="5934" spans="1:5">
      <c r="A5934" s="193" t="s">
        <v>29328</v>
      </c>
      <c r="B5934" t="s">
        <v>5422</v>
      </c>
      <c r="C5934" s="198">
        <v>44858</v>
      </c>
      <c r="D5934" t="s">
        <v>38359</v>
      </c>
      <c r="E5934">
        <v>3.37</v>
      </c>
    </row>
    <row r="5935" spans="1:5">
      <c r="A5935" s="193" t="s">
        <v>28129</v>
      </c>
      <c r="B5935" t="s">
        <v>5424</v>
      </c>
      <c r="C5935" s="198">
        <v>44858</v>
      </c>
      <c r="D5935" t="s">
        <v>38359</v>
      </c>
      <c r="E5935">
        <v>5.7</v>
      </c>
    </row>
    <row r="5936" spans="1:5">
      <c r="A5936" s="193" t="s">
        <v>28129</v>
      </c>
      <c r="B5936" t="s">
        <v>5424</v>
      </c>
      <c r="C5936" s="198">
        <v>44858</v>
      </c>
      <c r="D5936" t="s">
        <v>38522</v>
      </c>
      <c r="E5936">
        <v>0.65</v>
      </c>
    </row>
    <row r="5937" spans="1:5">
      <c r="A5937" s="193" t="s">
        <v>28935</v>
      </c>
      <c r="B5937" t="s">
        <v>7410</v>
      </c>
      <c r="C5937" s="198">
        <v>44858</v>
      </c>
      <c r="D5937" t="s">
        <v>38359</v>
      </c>
      <c r="E5937">
        <v>7.02</v>
      </c>
    </row>
    <row r="5938" spans="1:5">
      <c r="A5938" s="193" t="s">
        <v>28129</v>
      </c>
      <c r="B5938" t="s">
        <v>5424</v>
      </c>
      <c r="C5938" s="198">
        <v>44858</v>
      </c>
      <c r="D5938" t="s">
        <v>38359</v>
      </c>
      <c r="E5938">
        <v>13.29</v>
      </c>
    </row>
    <row r="5939" spans="1:5">
      <c r="A5939" s="193" t="s">
        <v>28129</v>
      </c>
      <c r="B5939" t="s">
        <v>5424</v>
      </c>
      <c r="C5939" s="198">
        <v>44858</v>
      </c>
      <c r="D5939" t="s">
        <v>38610</v>
      </c>
      <c r="E5939">
        <v>0.89</v>
      </c>
    </row>
    <row r="5940" spans="1:5">
      <c r="A5940" s="193" t="s">
        <v>28935</v>
      </c>
      <c r="B5940" t="s">
        <v>7410</v>
      </c>
      <c r="C5940" s="198">
        <v>44858</v>
      </c>
      <c r="D5940" t="s">
        <v>38359</v>
      </c>
      <c r="E5940">
        <v>7.82</v>
      </c>
    </row>
    <row r="5941" spans="1:5">
      <c r="A5941" s="193" t="s">
        <v>29505</v>
      </c>
      <c r="B5941" t="s">
        <v>10764</v>
      </c>
      <c r="C5941" s="198">
        <v>44858</v>
      </c>
      <c r="D5941" t="s">
        <v>38560</v>
      </c>
      <c r="E5941">
        <v>0.52</v>
      </c>
    </row>
    <row r="5942" spans="1:5">
      <c r="A5942" s="193" t="s">
        <v>29594</v>
      </c>
      <c r="B5942" t="s">
        <v>10969</v>
      </c>
      <c r="C5942" s="198">
        <v>44858</v>
      </c>
      <c r="D5942" t="s">
        <v>38478</v>
      </c>
      <c r="E5942">
        <v>5.94</v>
      </c>
    </row>
    <row r="5943" spans="1:5">
      <c r="A5943" s="193" t="s">
        <v>29505</v>
      </c>
      <c r="B5943" t="s">
        <v>10764</v>
      </c>
      <c r="C5943" s="198">
        <v>44858</v>
      </c>
      <c r="D5943" t="s">
        <v>38610</v>
      </c>
      <c r="E5943">
        <v>13</v>
      </c>
    </row>
    <row r="5944" spans="1:5">
      <c r="A5944" s="193" t="s">
        <v>29596</v>
      </c>
      <c r="B5944" t="s">
        <v>27569</v>
      </c>
      <c r="C5944" s="198">
        <v>44858</v>
      </c>
      <c r="D5944" t="s">
        <v>38478</v>
      </c>
      <c r="E5944">
        <v>14.1</v>
      </c>
    </row>
    <row r="5945" spans="1:5">
      <c r="A5945" s="193" t="s">
        <v>29592</v>
      </c>
      <c r="B5945" t="s">
        <v>10288</v>
      </c>
      <c r="C5945" s="198">
        <v>44858</v>
      </c>
      <c r="D5945" t="s">
        <v>38478</v>
      </c>
      <c r="E5945">
        <v>8.5500000000000007</v>
      </c>
    </row>
    <row r="5946" spans="1:5">
      <c r="A5946" s="193" t="s">
        <v>29505</v>
      </c>
      <c r="B5946" t="s">
        <v>10764</v>
      </c>
      <c r="C5946" s="198">
        <v>44858</v>
      </c>
      <c r="D5946" t="s">
        <v>38569</v>
      </c>
      <c r="E5946">
        <v>1.2</v>
      </c>
    </row>
    <row r="5947" spans="1:5">
      <c r="A5947" s="193" t="s">
        <v>29501</v>
      </c>
      <c r="B5947" t="s">
        <v>27544</v>
      </c>
      <c r="C5947" s="198">
        <v>44858</v>
      </c>
      <c r="D5947" t="s">
        <v>38569</v>
      </c>
      <c r="E5947">
        <v>0.41</v>
      </c>
    </row>
    <row r="5948" spans="1:5">
      <c r="A5948" s="193" t="s">
        <v>29593</v>
      </c>
      <c r="B5948" t="s">
        <v>27570</v>
      </c>
      <c r="C5948" s="198">
        <v>44858</v>
      </c>
      <c r="D5948" t="s">
        <v>38478</v>
      </c>
      <c r="E5948">
        <v>0.5</v>
      </c>
    </row>
    <row r="5949" spans="1:5">
      <c r="A5949" s="193" t="s">
        <v>28545</v>
      </c>
      <c r="B5949" t="s">
        <v>10463</v>
      </c>
      <c r="C5949" s="198">
        <v>44858</v>
      </c>
      <c r="D5949" t="s">
        <v>38478</v>
      </c>
      <c r="E5949">
        <v>4.8499999999999996</v>
      </c>
    </row>
    <row r="5950" spans="1:5">
      <c r="A5950" s="193" t="s">
        <v>29505</v>
      </c>
      <c r="B5950" t="s">
        <v>10764</v>
      </c>
      <c r="C5950" s="198">
        <v>44858</v>
      </c>
      <c r="D5950" t="s">
        <v>38613</v>
      </c>
      <c r="E5950">
        <v>1.31</v>
      </c>
    </row>
    <row r="5951" spans="1:5">
      <c r="A5951" s="193" t="s">
        <v>29501</v>
      </c>
      <c r="B5951" t="s">
        <v>27544</v>
      </c>
      <c r="C5951" s="198">
        <v>44858</v>
      </c>
      <c r="D5951" t="s">
        <v>38613</v>
      </c>
      <c r="E5951">
        <v>40.1</v>
      </c>
    </row>
    <row r="5952" spans="1:5">
      <c r="A5952" s="193" t="s">
        <v>28249</v>
      </c>
      <c r="B5952" t="s">
        <v>7329</v>
      </c>
      <c r="C5952" s="198">
        <v>44855</v>
      </c>
      <c r="D5952" t="s">
        <v>38364</v>
      </c>
      <c r="E5952">
        <v>40.83</v>
      </c>
    </row>
    <row r="5953" spans="1:5">
      <c r="A5953" s="193" t="s">
        <v>28248</v>
      </c>
      <c r="B5953" t="s">
        <v>7325</v>
      </c>
      <c r="C5953" s="198">
        <v>44855</v>
      </c>
      <c r="D5953" t="s">
        <v>38364</v>
      </c>
      <c r="E5953">
        <v>1.07</v>
      </c>
    </row>
    <row r="5954" spans="1:5">
      <c r="A5954" s="193" t="s">
        <v>29018</v>
      </c>
      <c r="B5954" t="s">
        <v>7327</v>
      </c>
      <c r="C5954" s="198">
        <v>44855</v>
      </c>
      <c r="D5954" t="s">
        <v>38364</v>
      </c>
      <c r="E5954">
        <v>10.95</v>
      </c>
    </row>
    <row r="5955" spans="1:5">
      <c r="A5955" s="193" t="s">
        <v>27783</v>
      </c>
      <c r="B5955" t="s">
        <v>7323</v>
      </c>
      <c r="C5955" s="198">
        <v>44855</v>
      </c>
      <c r="D5955" t="s">
        <v>38364</v>
      </c>
      <c r="E5955">
        <v>11.79</v>
      </c>
    </row>
    <row r="5956" spans="1:5">
      <c r="A5956" s="193" t="s">
        <v>27793</v>
      </c>
      <c r="B5956" t="s">
        <v>8871</v>
      </c>
      <c r="C5956" s="198">
        <v>44855</v>
      </c>
      <c r="D5956" t="s">
        <v>38364</v>
      </c>
      <c r="E5956">
        <v>4.93</v>
      </c>
    </row>
    <row r="5957" spans="1:5">
      <c r="A5957" s="193" t="s">
        <v>29328</v>
      </c>
      <c r="B5957" t="s">
        <v>5422</v>
      </c>
      <c r="C5957" s="198">
        <v>44855</v>
      </c>
      <c r="D5957" t="s">
        <v>38614</v>
      </c>
      <c r="E5957">
        <v>0</v>
      </c>
    </row>
    <row r="5958" spans="1:5">
      <c r="A5958" s="193" t="s">
        <v>27788</v>
      </c>
      <c r="B5958" t="s">
        <v>7330</v>
      </c>
      <c r="C5958" s="198">
        <v>44855</v>
      </c>
      <c r="D5958" t="s">
        <v>38364</v>
      </c>
      <c r="E5958">
        <v>0.99</v>
      </c>
    </row>
    <row r="5959" spans="1:5">
      <c r="A5959" s="193" t="s">
        <v>28252</v>
      </c>
      <c r="B5959" t="s">
        <v>8872</v>
      </c>
      <c r="C5959" s="198">
        <v>44855</v>
      </c>
      <c r="D5959" t="s">
        <v>38364</v>
      </c>
      <c r="E5959">
        <v>0.33</v>
      </c>
    </row>
    <row r="5960" spans="1:5">
      <c r="A5960" s="193" t="s">
        <v>28253</v>
      </c>
      <c r="B5960" t="s">
        <v>7328</v>
      </c>
      <c r="C5960" s="198">
        <v>44855</v>
      </c>
      <c r="D5960" t="s">
        <v>38364</v>
      </c>
      <c r="E5960">
        <v>4.18</v>
      </c>
    </row>
    <row r="5961" spans="1:5">
      <c r="A5961" s="193" t="s">
        <v>27811</v>
      </c>
      <c r="B5961" t="s">
        <v>5044</v>
      </c>
      <c r="C5961" s="198">
        <v>44855</v>
      </c>
      <c r="D5961" t="s">
        <v>38368</v>
      </c>
      <c r="E5961">
        <v>38.549999999999997</v>
      </c>
    </row>
    <row r="5962" spans="1:5">
      <c r="A5962" s="193" t="s">
        <v>15842</v>
      </c>
      <c r="B5962" t="s">
        <v>8198</v>
      </c>
      <c r="C5962" s="198">
        <v>44855</v>
      </c>
      <c r="D5962" t="s">
        <v>38472</v>
      </c>
      <c r="E5962">
        <v>0.77</v>
      </c>
    </row>
    <row r="5963" spans="1:5">
      <c r="A5963" s="193" t="s">
        <v>29234</v>
      </c>
      <c r="B5963" t="s">
        <v>27573</v>
      </c>
      <c r="C5963" s="198">
        <v>44855</v>
      </c>
      <c r="D5963" t="s">
        <v>38472</v>
      </c>
      <c r="E5963">
        <v>8.9499999999999993</v>
      </c>
    </row>
    <row r="5964" spans="1:5">
      <c r="A5964" s="193" t="s">
        <v>28886</v>
      </c>
      <c r="B5964" t="s">
        <v>27489</v>
      </c>
      <c r="C5964" s="198">
        <v>44855</v>
      </c>
      <c r="D5964" t="s">
        <v>38364</v>
      </c>
      <c r="E5964">
        <v>5.59</v>
      </c>
    </row>
    <row r="5965" spans="1:5">
      <c r="A5965" s="193" t="s">
        <v>29601</v>
      </c>
      <c r="B5965" t="s">
        <v>27572</v>
      </c>
      <c r="C5965" s="198">
        <v>44855</v>
      </c>
      <c r="D5965" t="s">
        <v>38364</v>
      </c>
      <c r="E5965">
        <v>8.1999999999999993</v>
      </c>
    </row>
    <row r="5966" spans="1:5">
      <c r="A5966" s="193" t="s">
        <v>28860</v>
      </c>
      <c r="B5966" t="s">
        <v>27488</v>
      </c>
      <c r="C5966" s="198">
        <v>44855</v>
      </c>
      <c r="D5966" t="s">
        <v>38368</v>
      </c>
      <c r="E5966">
        <v>9.85</v>
      </c>
    </row>
    <row r="5967" spans="1:5">
      <c r="A5967" s="193" t="s">
        <v>27804</v>
      </c>
      <c r="B5967" t="s">
        <v>5036</v>
      </c>
      <c r="C5967" s="198">
        <v>44855</v>
      </c>
      <c r="D5967" t="s">
        <v>38368</v>
      </c>
      <c r="E5967">
        <v>32.450000000000003</v>
      </c>
    </row>
    <row r="5968" spans="1:5">
      <c r="A5968" s="193" t="s">
        <v>27809</v>
      </c>
      <c r="B5968" t="s">
        <v>5046</v>
      </c>
      <c r="C5968" s="198">
        <v>44855</v>
      </c>
      <c r="D5968" t="s">
        <v>38368</v>
      </c>
      <c r="E5968">
        <v>17.489999999999998</v>
      </c>
    </row>
    <row r="5969" spans="1:5">
      <c r="A5969" s="193" t="s">
        <v>29498</v>
      </c>
      <c r="B5969" t="s">
        <v>5438</v>
      </c>
      <c r="C5969" s="198">
        <v>44855</v>
      </c>
      <c r="D5969" t="s">
        <v>38614</v>
      </c>
      <c r="E5969">
        <v>43.2</v>
      </c>
    </row>
    <row r="5970" spans="1:5">
      <c r="A5970" s="193" t="s">
        <v>28888</v>
      </c>
      <c r="B5970" t="s">
        <v>27490</v>
      </c>
      <c r="C5970" s="198">
        <v>44855</v>
      </c>
      <c r="D5970" t="s">
        <v>38364</v>
      </c>
      <c r="E5970">
        <v>16.45</v>
      </c>
    </row>
    <row r="5971" spans="1:5">
      <c r="A5971" s="193" t="s">
        <v>28378</v>
      </c>
      <c r="B5971" t="s">
        <v>6902</v>
      </c>
      <c r="C5971" s="198">
        <v>44855</v>
      </c>
      <c r="D5971" t="s">
        <v>38451</v>
      </c>
      <c r="E5971">
        <v>4.45</v>
      </c>
    </row>
    <row r="5972" spans="1:5">
      <c r="A5972" s="193" t="s">
        <v>27809</v>
      </c>
      <c r="B5972" t="s">
        <v>5046</v>
      </c>
      <c r="C5972" s="198">
        <v>44855</v>
      </c>
      <c r="D5972" t="s">
        <v>38368</v>
      </c>
      <c r="E5972">
        <v>23.33</v>
      </c>
    </row>
    <row r="5973" spans="1:5">
      <c r="A5973" s="193" t="s">
        <v>28885</v>
      </c>
      <c r="B5973" t="s">
        <v>27491</v>
      </c>
      <c r="C5973" s="198">
        <v>44855</v>
      </c>
      <c r="D5973" t="s">
        <v>38364</v>
      </c>
      <c r="E5973">
        <v>32.99</v>
      </c>
    </row>
    <row r="5974" spans="1:5">
      <c r="A5974" s="193" t="s">
        <v>27809</v>
      </c>
      <c r="B5974" t="s">
        <v>5046</v>
      </c>
      <c r="C5974" s="198">
        <v>44855</v>
      </c>
      <c r="D5974" t="s">
        <v>38368</v>
      </c>
      <c r="E5974">
        <v>13.85</v>
      </c>
    </row>
    <row r="5975" spans="1:5">
      <c r="A5975" s="193" t="s">
        <v>27794</v>
      </c>
      <c r="B5975" t="s">
        <v>7333</v>
      </c>
      <c r="C5975" s="198">
        <v>44855</v>
      </c>
      <c r="D5975" t="s">
        <v>38364</v>
      </c>
      <c r="E5975">
        <v>12.33</v>
      </c>
    </row>
    <row r="5976" spans="1:5">
      <c r="A5976" s="193" t="s">
        <v>28810</v>
      </c>
      <c r="B5976" t="s">
        <v>27575</v>
      </c>
      <c r="C5976" s="198">
        <v>44855</v>
      </c>
      <c r="D5976" t="s">
        <v>38364</v>
      </c>
      <c r="E5976">
        <v>10.5</v>
      </c>
    </row>
    <row r="5977" spans="1:5">
      <c r="A5977" s="193" t="s">
        <v>29498</v>
      </c>
      <c r="B5977" t="s">
        <v>5438</v>
      </c>
      <c r="C5977" s="198">
        <v>44855</v>
      </c>
      <c r="D5977" t="s">
        <v>38614</v>
      </c>
      <c r="E5977">
        <v>38.9</v>
      </c>
    </row>
    <row r="5978" spans="1:5">
      <c r="A5978" s="193" t="s">
        <v>22416</v>
      </c>
      <c r="B5978" t="s">
        <v>5429</v>
      </c>
      <c r="C5978" s="198">
        <v>44855</v>
      </c>
      <c r="D5978" t="s">
        <v>38614</v>
      </c>
      <c r="E5978">
        <v>0.69</v>
      </c>
    </row>
    <row r="5979" spans="1:5">
      <c r="A5979" s="193" t="s">
        <v>27789</v>
      </c>
      <c r="B5979" t="s">
        <v>7258</v>
      </c>
      <c r="C5979" s="198">
        <v>44855</v>
      </c>
      <c r="D5979" t="s">
        <v>38364</v>
      </c>
      <c r="E5979">
        <v>36.15</v>
      </c>
    </row>
    <row r="5980" spans="1:5">
      <c r="A5980" s="193" t="s">
        <v>22820</v>
      </c>
      <c r="B5980" t="s">
        <v>7259</v>
      </c>
      <c r="C5980" s="198">
        <v>44855</v>
      </c>
      <c r="D5980" t="s">
        <v>38364</v>
      </c>
      <c r="E5980">
        <v>27.84</v>
      </c>
    </row>
    <row r="5981" spans="1:5">
      <c r="A5981" s="193" t="s">
        <v>29598</v>
      </c>
      <c r="B5981" t="s">
        <v>9821</v>
      </c>
      <c r="C5981" s="198">
        <v>44855</v>
      </c>
      <c r="D5981" t="s">
        <v>38451</v>
      </c>
      <c r="E5981">
        <v>4.96</v>
      </c>
    </row>
    <row r="5982" spans="1:5">
      <c r="A5982" s="193" t="s">
        <v>28377</v>
      </c>
      <c r="B5982" t="s">
        <v>10811</v>
      </c>
      <c r="C5982" s="198">
        <v>44855</v>
      </c>
      <c r="D5982" t="s">
        <v>38451</v>
      </c>
      <c r="E5982">
        <v>40.700000000000003</v>
      </c>
    </row>
    <row r="5983" spans="1:5">
      <c r="A5983" s="193" t="s">
        <v>29597</v>
      </c>
      <c r="B5983" t="s">
        <v>9822</v>
      </c>
      <c r="C5983" s="198">
        <v>44855</v>
      </c>
      <c r="D5983" t="s">
        <v>38451</v>
      </c>
      <c r="E5983">
        <v>8.4499999999999993</v>
      </c>
    </row>
    <row r="5984" spans="1:5">
      <c r="A5984" s="193" t="s">
        <v>29599</v>
      </c>
      <c r="B5984" t="s">
        <v>10984</v>
      </c>
      <c r="C5984" s="198">
        <v>44855</v>
      </c>
      <c r="D5984" t="s">
        <v>38364</v>
      </c>
      <c r="E5984">
        <v>12.24</v>
      </c>
    </row>
    <row r="5985" spans="1:5">
      <c r="A5985" s="193" t="s">
        <v>28884</v>
      </c>
      <c r="B5985" t="s">
        <v>10964</v>
      </c>
      <c r="C5985" s="198">
        <v>44855</v>
      </c>
      <c r="D5985" t="s">
        <v>38472</v>
      </c>
      <c r="E5985">
        <v>6.49</v>
      </c>
    </row>
    <row r="5986" spans="1:5">
      <c r="A5986" s="193" t="s">
        <v>28490</v>
      </c>
      <c r="B5986" t="s">
        <v>9827</v>
      </c>
      <c r="C5986" s="198">
        <v>44855</v>
      </c>
      <c r="D5986" t="s">
        <v>38472</v>
      </c>
      <c r="E5986">
        <v>27.38</v>
      </c>
    </row>
    <row r="5987" spans="1:5">
      <c r="A5987" s="193" t="s">
        <v>29602</v>
      </c>
      <c r="B5987" t="s">
        <v>27574</v>
      </c>
      <c r="C5987" s="198">
        <v>44855</v>
      </c>
      <c r="D5987" t="s">
        <v>38364</v>
      </c>
      <c r="E5987">
        <v>16.25</v>
      </c>
    </row>
    <row r="5988" spans="1:5">
      <c r="A5988" s="193" t="s">
        <v>29600</v>
      </c>
      <c r="B5988" t="s">
        <v>10983</v>
      </c>
      <c r="C5988" s="198">
        <v>44855</v>
      </c>
      <c r="D5988" t="s">
        <v>38364</v>
      </c>
      <c r="E5988">
        <v>7.17</v>
      </c>
    </row>
    <row r="5989" spans="1:5">
      <c r="A5989" s="193" t="s">
        <v>28247</v>
      </c>
      <c r="B5989" t="s">
        <v>9872</v>
      </c>
      <c r="C5989" s="198">
        <v>44855</v>
      </c>
      <c r="D5989" t="s">
        <v>38364</v>
      </c>
      <c r="E5989">
        <v>12.82</v>
      </c>
    </row>
    <row r="5990" spans="1:5">
      <c r="A5990" s="193" t="s">
        <v>27792</v>
      </c>
      <c r="B5990" t="s">
        <v>10982</v>
      </c>
      <c r="C5990" s="198">
        <v>44855</v>
      </c>
      <c r="D5990" t="s">
        <v>38364</v>
      </c>
      <c r="E5990">
        <v>8.4</v>
      </c>
    </row>
    <row r="5991" spans="1:5">
      <c r="A5991" s="193" t="s">
        <v>29603</v>
      </c>
      <c r="B5991" t="s">
        <v>27571</v>
      </c>
      <c r="C5991" s="198">
        <v>44855</v>
      </c>
      <c r="D5991" t="s">
        <v>38364</v>
      </c>
      <c r="E5991">
        <v>0.34</v>
      </c>
    </row>
    <row r="5992" spans="1:5">
      <c r="A5992" s="193" t="s">
        <v>28380</v>
      </c>
      <c r="B5992" t="s">
        <v>9734</v>
      </c>
      <c r="C5992" s="198">
        <v>44855</v>
      </c>
      <c r="D5992" t="s">
        <v>38451</v>
      </c>
      <c r="E5992">
        <v>10.58</v>
      </c>
    </row>
    <row r="5993" spans="1:5">
      <c r="A5993" s="193" t="s">
        <v>28043</v>
      </c>
      <c r="B5993" t="s">
        <v>8169</v>
      </c>
      <c r="C5993" s="198">
        <v>44854</v>
      </c>
      <c r="D5993" t="s">
        <v>38406</v>
      </c>
      <c r="E5993">
        <v>18.5</v>
      </c>
    </row>
    <row r="5994" spans="1:5">
      <c r="A5994" s="193" t="s">
        <v>22416</v>
      </c>
      <c r="B5994" t="s">
        <v>5429</v>
      </c>
      <c r="C5994" s="198">
        <v>44854</v>
      </c>
      <c r="D5994" t="s">
        <v>38359</v>
      </c>
      <c r="E5994">
        <v>6</v>
      </c>
    </row>
    <row r="5995" spans="1:5">
      <c r="A5995" s="193" t="s">
        <v>29328</v>
      </c>
      <c r="B5995" t="s">
        <v>5422</v>
      </c>
      <c r="C5995" s="198">
        <v>44854</v>
      </c>
      <c r="D5995" t="s">
        <v>38359</v>
      </c>
      <c r="E5995">
        <v>19.02</v>
      </c>
    </row>
    <row r="5996" spans="1:5">
      <c r="A5996" s="193" t="s">
        <v>28046</v>
      </c>
      <c r="B5996" t="s">
        <v>6217</v>
      </c>
      <c r="C5996" s="198">
        <v>44854</v>
      </c>
      <c r="D5996" t="s">
        <v>38406</v>
      </c>
      <c r="E5996">
        <v>2.5</v>
      </c>
    </row>
    <row r="5997" spans="1:5">
      <c r="A5997" s="193" t="s">
        <v>28129</v>
      </c>
      <c r="B5997" t="s">
        <v>5424</v>
      </c>
      <c r="C5997" s="198">
        <v>44854</v>
      </c>
      <c r="D5997" t="s">
        <v>38359</v>
      </c>
      <c r="E5997">
        <v>9.36</v>
      </c>
    </row>
    <row r="5998" spans="1:5">
      <c r="A5998" s="193" t="s">
        <v>28129</v>
      </c>
      <c r="B5998" t="s">
        <v>5424</v>
      </c>
      <c r="C5998" s="198">
        <v>44854</v>
      </c>
      <c r="D5998" t="s">
        <v>38359</v>
      </c>
      <c r="E5998">
        <v>7</v>
      </c>
    </row>
    <row r="5999" spans="1:5">
      <c r="A5999" s="193" t="s">
        <v>28935</v>
      </c>
      <c r="B5999" t="s">
        <v>7410</v>
      </c>
      <c r="C5999" s="198">
        <v>44854</v>
      </c>
      <c r="D5999" t="s">
        <v>38359</v>
      </c>
      <c r="E5999">
        <v>5.43</v>
      </c>
    </row>
    <row r="6000" spans="1:5">
      <c r="A6000" s="193" t="s">
        <v>28864</v>
      </c>
      <c r="B6000" t="s">
        <v>5423</v>
      </c>
      <c r="C6000" s="198">
        <v>44854</v>
      </c>
      <c r="D6000" t="s">
        <v>38359</v>
      </c>
      <c r="E6000">
        <v>11.28</v>
      </c>
    </row>
    <row r="6001" spans="1:5">
      <c r="A6001" s="193" t="s">
        <v>29333</v>
      </c>
      <c r="B6001" t="s">
        <v>5431</v>
      </c>
      <c r="C6001" s="198">
        <v>44854</v>
      </c>
      <c r="D6001" t="s">
        <v>38359</v>
      </c>
      <c r="E6001">
        <v>22.86</v>
      </c>
    </row>
    <row r="6002" spans="1:5">
      <c r="A6002" s="193" t="s">
        <v>28047</v>
      </c>
      <c r="B6002" t="s">
        <v>5080</v>
      </c>
      <c r="C6002" s="198">
        <v>44854</v>
      </c>
      <c r="D6002" t="s">
        <v>38406</v>
      </c>
      <c r="E6002">
        <v>42</v>
      </c>
    </row>
    <row r="6003" spans="1:5">
      <c r="A6003" s="193" t="s">
        <v>29032</v>
      </c>
      <c r="B6003" t="s">
        <v>8167</v>
      </c>
      <c r="C6003" s="198">
        <v>44854</v>
      </c>
      <c r="D6003" t="s">
        <v>38406</v>
      </c>
      <c r="E6003">
        <v>43.2</v>
      </c>
    </row>
    <row r="6004" spans="1:5">
      <c r="A6004" s="193" t="s">
        <v>28864</v>
      </c>
      <c r="B6004" t="s">
        <v>5423</v>
      </c>
      <c r="C6004" s="198">
        <v>44854</v>
      </c>
      <c r="D6004" t="s">
        <v>38359</v>
      </c>
      <c r="E6004">
        <v>12.5</v>
      </c>
    </row>
    <row r="6005" spans="1:5">
      <c r="A6005" s="193" t="s">
        <v>28044</v>
      </c>
      <c r="B6005" t="s">
        <v>5079</v>
      </c>
      <c r="C6005" s="198">
        <v>44854</v>
      </c>
      <c r="D6005" t="s">
        <v>38406</v>
      </c>
      <c r="E6005">
        <v>6.95</v>
      </c>
    </row>
    <row r="6006" spans="1:5">
      <c r="A6006" s="193" t="s">
        <v>28045</v>
      </c>
      <c r="B6006" t="s">
        <v>8168</v>
      </c>
      <c r="C6006" s="198">
        <v>44854</v>
      </c>
      <c r="D6006" t="s">
        <v>38406</v>
      </c>
      <c r="E6006">
        <v>15.13</v>
      </c>
    </row>
    <row r="6007" spans="1:5">
      <c r="A6007" s="193" t="s">
        <v>27844</v>
      </c>
      <c r="B6007" t="s">
        <v>5452</v>
      </c>
      <c r="C6007" s="198">
        <v>44854</v>
      </c>
      <c r="D6007" t="s">
        <v>38518</v>
      </c>
      <c r="E6007">
        <v>0.89</v>
      </c>
    </row>
    <row r="6008" spans="1:5">
      <c r="A6008" s="193" t="s">
        <v>29604</v>
      </c>
      <c r="B6008" t="s">
        <v>10946</v>
      </c>
      <c r="C6008" s="198">
        <v>44854</v>
      </c>
      <c r="D6008" t="s">
        <v>38501</v>
      </c>
      <c r="E6008">
        <v>253.28</v>
      </c>
    </row>
    <row r="6009" spans="1:5">
      <c r="A6009" s="193" t="s">
        <v>28568</v>
      </c>
      <c r="B6009" t="s">
        <v>10200</v>
      </c>
      <c r="C6009" s="198">
        <v>44854</v>
      </c>
      <c r="D6009" t="s">
        <v>38480</v>
      </c>
      <c r="E6009">
        <v>7.6</v>
      </c>
    </row>
    <row r="6010" spans="1:5">
      <c r="A6010" s="193" t="s">
        <v>29501</v>
      </c>
      <c r="B6010" t="s">
        <v>27544</v>
      </c>
      <c r="C6010" s="198">
        <v>44854</v>
      </c>
      <c r="D6010" t="s">
        <v>38579</v>
      </c>
      <c r="E6010">
        <v>9.91</v>
      </c>
    </row>
    <row r="6011" spans="1:5">
      <c r="A6011" s="193" t="s">
        <v>29605</v>
      </c>
      <c r="B6011" t="s">
        <v>10199</v>
      </c>
      <c r="C6011" s="198">
        <v>44854</v>
      </c>
      <c r="D6011" t="s">
        <v>38480</v>
      </c>
      <c r="E6011">
        <v>0.66</v>
      </c>
    </row>
    <row r="6012" spans="1:5">
      <c r="A6012" s="193" t="s">
        <v>28864</v>
      </c>
      <c r="B6012" t="s">
        <v>5423</v>
      </c>
      <c r="C6012" s="198">
        <v>44853</v>
      </c>
      <c r="D6012" t="s">
        <v>38615</v>
      </c>
      <c r="E6012">
        <v>7.22</v>
      </c>
    </row>
    <row r="6013" spans="1:5">
      <c r="A6013" s="193" t="s">
        <v>28129</v>
      </c>
      <c r="B6013" t="s">
        <v>5424</v>
      </c>
      <c r="C6013" s="198">
        <v>44853</v>
      </c>
      <c r="D6013" t="s">
        <v>38611</v>
      </c>
      <c r="E6013">
        <v>35.42</v>
      </c>
    </row>
    <row r="6014" spans="1:5">
      <c r="A6014" s="193" t="s">
        <v>29327</v>
      </c>
      <c r="B6014" t="s">
        <v>5785</v>
      </c>
      <c r="C6014" s="198">
        <v>44853</v>
      </c>
      <c r="D6014" t="s">
        <v>38359</v>
      </c>
      <c r="E6014">
        <v>33.200000000000003</v>
      </c>
    </row>
    <row r="6015" spans="1:5">
      <c r="A6015" s="193" t="s">
        <v>22416</v>
      </c>
      <c r="B6015" t="s">
        <v>5429</v>
      </c>
      <c r="C6015" s="198">
        <v>44853</v>
      </c>
      <c r="D6015" t="s">
        <v>38556</v>
      </c>
      <c r="E6015">
        <v>8.08</v>
      </c>
    </row>
    <row r="6016" spans="1:5">
      <c r="A6016" s="193" t="s">
        <v>22416</v>
      </c>
      <c r="B6016" t="s">
        <v>5429</v>
      </c>
      <c r="C6016" s="198">
        <v>44853</v>
      </c>
      <c r="D6016" t="s">
        <v>38610</v>
      </c>
      <c r="E6016">
        <v>7.52</v>
      </c>
    </row>
    <row r="6017" spans="1:5">
      <c r="A6017" s="193" t="s">
        <v>29216</v>
      </c>
      <c r="B6017" t="s">
        <v>6392</v>
      </c>
      <c r="C6017" s="198">
        <v>44853</v>
      </c>
      <c r="D6017" t="s">
        <v>38539</v>
      </c>
      <c r="E6017">
        <v>37.71</v>
      </c>
    </row>
    <row r="6018" spans="1:5">
      <c r="A6018" s="193" t="s">
        <v>28129</v>
      </c>
      <c r="B6018" t="s">
        <v>5424</v>
      </c>
      <c r="C6018" s="198">
        <v>44853</v>
      </c>
      <c r="D6018" t="s">
        <v>38577</v>
      </c>
      <c r="E6018">
        <v>29.36</v>
      </c>
    </row>
    <row r="6019" spans="1:5">
      <c r="A6019" s="193" t="s">
        <v>28129</v>
      </c>
      <c r="B6019" t="s">
        <v>5424</v>
      </c>
      <c r="C6019" s="198">
        <v>44853</v>
      </c>
      <c r="D6019" t="s">
        <v>38615</v>
      </c>
      <c r="E6019">
        <v>4.32</v>
      </c>
    </row>
    <row r="6020" spans="1:5">
      <c r="A6020" s="193" t="s">
        <v>28864</v>
      </c>
      <c r="B6020" t="s">
        <v>5423</v>
      </c>
      <c r="C6020" s="198">
        <v>44853</v>
      </c>
      <c r="D6020" t="s">
        <v>38615</v>
      </c>
      <c r="E6020">
        <v>0.33</v>
      </c>
    </row>
    <row r="6021" spans="1:5">
      <c r="A6021" s="193" t="s">
        <v>22416</v>
      </c>
      <c r="B6021" t="s">
        <v>5429</v>
      </c>
      <c r="C6021" s="198">
        <v>44853</v>
      </c>
      <c r="D6021" t="s">
        <v>38611</v>
      </c>
      <c r="E6021">
        <v>16.850000000000001</v>
      </c>
    </row>
    <row r="6022" spans="1:5">
      <c r="A6022" s="193" t="s">
        <v>28864</v>
      </c>
      <c r="B6022" t="s">
        <v>5423</v>
      </c>
      <c r="C6022" s="198">
        <v>44853</v>
      </c>
      <c r="D6022" t="s">
        <v>38359</v>
      </c>
      <c r="E6022">
        <v>214.5</v>
      </c>
    </row>
    <row r="6023" spans="1:5">
      <c r="A6023" s="193" t="s">
        <v>28129</v>
      </c>
      <c r="B6023" t="s">
        <v>5424</v>
      </c>
      <c r="C6023" s="198">
        <v>44853</v>
      </c>
      <c r="D6023" t="s">
        <v>38615</v>
      </c>
      <c r="E6023">
        <v>6.07</v>
      </c>
    </row>
    <row r="6024" spans="1:5">
      <c r="A6024" s="193" t="s">
        <v>28129</v>
      </c>
      <c r="B6024" t="s">
        <v>5424</v>
      </c>
      <c r="C6024" s="198">
        <v>44853</v>
      </c>
      <c r="D6024" t="s">
        <v>38575</v>
      </c>
      <c r="E6024">
        <v>17.399999999999999</v>
      </c>
    </row>
    <row r="6025" spans="1:5">
      <c r="A6025" s="193" t="s">
        <v>22416</v>
      </c>
      <c r="B6025" t="s">
        <v>5429</v>
      </c>
      <c r="C6025" s="198">
        <v>44853</v>
      </c>
      <c r="D6025" t="s">
        <v>38359</v>
      </c>
      <c r="E6025">
        <v>39.5</v>
      </c>
    </row>
    <row r="6026" spans="1:5">
      <c r="A6026" s="193" t="s">
        <v>29606</v>
      </c>
      <c r="B6026" t="s">
        <v>6279</v>
      </c>
      <c r="C6026" s="198">
        <v>44853</v>
      </c>
      <c r="D6026" t="s">
        <v>38539</v>
      </c>
      <c r="E6026">
        <v>5.87</v>
      </c>
    </row>
    <row r="6027" spans="1:5">
      <c r="A6027" s="193" t="s">
        <v>22416</v>
      </c>
      <c r="B6027" t="s">
        <v>5429</v>
      </c>
      <c r="C6027" s="198">
        <v>44853</v>
      </c>
      <c r="D6027" t="s">
        <v>38615</v>
      </c>
      <c r="E6027">
        <v>3</v>
      </c>
    </row>
    <row r="6028" spans="1:5">
      <c r="A6028" s="193" t="s">
        <v>28129</v>
      </c>
      <c r="B6028" t="s">
        <v>5424</v>
      </c>
      <c r="C6028" s="198">
        <v>44853</v>
      </c>
      <c r="D6028" t="s">
        <v>38359</v>
      </c>
      <c r="E6028">
        <v>0.8</v>
      </c>
    </row>
    <row r="6029" spans="1:5">
      <c r="A6029" s="193" t="s">
        <v>28864</v>
      </c>
      <c r="B6029" t="s">
        <v>5423</v>
      </c>
      <c r="C6029" s="198">
        <v>44853</v>
      </c>
      <c r="D6029" t="s">
        <v>38359</v>
      </c>
      <c r="E6029">
        <v>7.15</v>
      </c>
    </row>
    <row r="6030" spans="1:5">
      <c r="A6030" s="193" t="s">
        <v>28129</v>
      </c>
      <c r="B6030" t="s">
        <v>5424</v>
      </c>
      <c r="C6030" s="198">
        <v>44853</v>
      </c>
      <c r="D6030" t="s">
        <v>38359</v>
      </c>
      <c r="E6030">
        <v>175</v>
      </c>
    </row>
    <row r="6031" spans="1:5">
      <c r="A6031" s="193" t="s">
        <v>28129</v>
      </c>
      <c r="B6031" t="s">
        <v>5424</v>
      </c>
      <c r="C6031" s="198">
        <v>44853</v>
      </c>
      <c r="D6031" t="s">
        <v>38522</v>
      </c>
      <c r="E6031">
        <v>63.26</v>
      </c>
    </row>
    <row r="6032" spans="1:5">
      <c r="A6032" s="193" t="s">
        <v>28129</v>
      </c>
      <c r="B6032" t="s">
        <v>5424</v>
      </c>
      <c r="C6032" s="198">
        <v>44853</v>
      </c>
      <c r="D6032" t="s">
        <v>38575</v>
      </c>
      <c r="E6032">
        <v>7.99</v>
      </c>
    </row>
    <row r="6033" spans="1:5">
      <c r="A6033" s="193" t="s">
        <v>28129</v>
      </c>
      <c r="B6033" t="s">
        <v>5424</v>
      </c>
      <c r="C6033" s="198">
        <v>44853</v>
      </c>
      <c r="D6033" t="s">
        <v>38610</v>
      </c>
      <c r="E6033">
        <v>3.48</v>
      </c>
    </row>
    <row r="6034" spans="1:5">
      <c r="A6034" s="193" t="s">
        <v>29327</v>
      </c>
      <c r="B6034" t="s">
        <v>5785</v>
      </c>
      <c r="C6034" s="198">
        <v>44853</v>
      </c>
      <c r="D6034" t="s">
        <v>38359</v>
      </c>
      <c r="E6034">
        <v>0.8</v>
      </c>
    </row>
    <row r="6035" spans="1:5">
      <c r="A6035" s="193" t="s">
        <v>28864</v>
      </c>
      <c r="B6035" t="s">
        <v>5423</v>
      </c>
      <c r="C6035" s="198">
        <v>44853</v>
      </c>
      <c r="D6035" t="s">
        <v>38359</v>
      </c>
      <c r="E6035">
        <v>25.83</v>
      </c>
    </row>
    <row r="6036" spans="1:5">
      <c r="A6036" s="193" t="s">
        <v>28864</v>
      </c>
      <c r="B6036" t="s">
        <v>5423</v>
      </c>
      <c r="C6036" s="198">
        <v>44853</v>
      </c>
      <c r="D6036" t="s">
        <v>38556</v>
      </c>
      <c r="E6036">
        <v>2.19</v>
      </c>
    </row>
    <row r="6037" spans="1:5">
      <c r="A6037" s="193" t="s">
        <v>28864</v>
      </c>
      <c r="B6037" t="s">
        <v>5423</v>
      </c>
      <c r="C6037" s="198">
        <v>44853</v>
      </c>
      <c r="D6037" t="s">
        <v>38611</v>
      </c>
      <c r="E6037">
        <v>43.2</v>
      </c>
    </row>
    <row r="6038" spans="1:5">
      <c r="A6038" s="193" t="s">
        <v>29328</v>
      </c>
      <c r="B6038" t="s">
        <v>5422</v>
      </c>
      <c r="C6038" s="198">
        <v>44853</v>
      </c>
      <c r="D6038" t="s">
        <v>38610</v>
      </c>
      <c r="E6038">
        <v>1.25</v>
      </c>
    </row>
    <row r="6039" spans="1:5">
      <c r="A6039" s="193" t="s">
        <v>28935</v>
      </c>
      <c r="B6039" t="s">
        <v>7410</v>
      </c>
      <c r="C6039" s="198">
        <v>44853</v>
      </c>
      <c r="D6039" t="s">
        <v>38359</v>
      </c>
      <c r="E6039">
        <v>228.69</v>
      </c>
    </row>
    <row r="6040" spans="1:5">
      <c r="A6040" s="193" t="s">
        <v>28129</v>
      </c>
      <c r="B6040" t="s">
        <v>5424</v>
      </c>
      <c r="C6040" s="198">
        <v>44853</v>
      </c>
      <c r="D6040" t="s">
        <v>38610</v>
      </c>
      <c r="E6040">
        <v>32.9</v>
      </c>
    </row>
    <row r="6041" spans="1:5">
      <c r="A6041" s="193" t="s">
        <v>28129</v>
      </c>
      <c r="B6041" t="s">
        <v>5424</v>
      </c>
      <c r="C6041" s="198">
        <v>44853</v>
      </c>
      <c r="D6041" t="s">
        <v>38359</v>
      </c>
      <c r="E6041">
        <v>10.8</v>
      </c>
    </row>
    <row r="6042" spans="1:5">
      <c r="A6042" s="193" t="s">
        <v>29499</v>
      </c>
      <c r="B6042" t="s">
        <v>7019</v>
      </c>
      <c r="C6042" s="198">
        <v>44853</v>
      </c>
      <c r="D6042" t="s">
        <v>38615</v>
      </c>
      <c r="E6042">
        <v>2.93</v>
      </c>
    </row>
    <row r="6043" spans="1:5">
      <c r="A6043" s="193" t="s">
        <v>29033</v>
      </c>
      <c r="B6043" t="s">
        <v>5790</v>
      </c>
      <c r="C6043" s="198">
        <v>44853</v>
      </c>
      <c r="D6043" t="s">
        <v>38575</v>
      </c>
      <c r="E6043">
        <v>20.350000000000001</v>
      </c>
    </row>
    <row r="6044" spans="1:5">
      <c r="A6044" s="193" t="s">
        <v>22416</v>
      </c>
      <c r="B6044" t="s">
        <v>5429</v>
      </c>
      <c r="C6044" s="198">
        <v>44853</v>
      </c>
      <c r="D6044" t="s">
        <v>38575</v>
      </c>
      <c r="E6044">
        <v>39.75</v>
      </c>
    </row>
    <row r="6045" spans="1:5">
      <c r="A6045" s="193" t="s">
        <v>28864</v>
      </c>
      <c r="B6045" t="s">
        <v>5423</v>
      </c>
      <c r="C6045" s="198">
        <v>44853</v>
      </c>
      <c r="D6045" t="s">
        <v>38610</v>
      </c>
      <c r="E6045">
        <v>27.13</v>
      </c>
    </row>
    <row r="6046" spans="1:5">
      <c r="A6046" s="193" t="s">
        <v>29610</v>
      </c>
      <c r="B6046" t="s">
        <v>8825</v>
      </c>
      <c r="C6046" s="198">
        <v>44853</v>
      </c>
      <c r="D6046" t="s">
        <v>38539</v>
      </c>
      <c r="E6046">
        <v>12.85</v>
      </c>
    </row>
    <row r="6047" spans="1:5">
      <c r="A6047" s="193" t="s">
        <v>29327</v>
      </c>
      <c r="B6047" t="s">
        <v>5785</v>
      </c>
      <c r="C6047" s="198">
        <v>44853</v>
      </c>
      <c r="D6047" t="s">
        <v>38615</v>
      </c>
      <c r="E6047">
        <v>69.12</v>
      </c>
    </row>
    <row r="6048" spans="1:5">
      <c r="A6048" s="193" t="s">
        <v>29328</v>
      </c>
      <c r="B6048" t="s">
        <v>5422</v>
      </c>
      <c r="C6048" s="198">
        <v>44853</v>
      </c>
      <c r="D6048" t="s">
        <v>38359</v>
      </c>
      <c r="E6048">
        <v>37.9</v>
      </c>
    </row>
    <row r="6049" spans="1:5">
      <c r="A6049" s="193" t="s">
        <v>28864</v>
      </c>
      <c r="B6049" t="s">
        <v>5423</v>
      </c>
      <c r="C6049" s="198">
        <v>44853</v>
      </c>
      <c r="D6049" t="s">
        <v>38577</v>
      </c>
      <c r="E6049">
        <v>123.5</v>
      </c>
    </row>
    <row r="6050" spans="1:5">
      <c r="A6050" s="193" t="s">
        <v>28935</v>
      </c>
      <c r="B6050" t="s">
        <v>7410</v>
      </c>
      <c r="C6050" s="198">
        <v>44853</v>
      </c>
      <c r="D6050" t="s">
        <v>38615</v>
      </c>
      <c r="E6050">
        <v>7.34</v>
      </c>
    </row>
    <row r="6051" spans="1:5">
      <c r="A6051" s="193" t="s">
        <v>29328</v>
      </c>
      <c r="B6051" t="s">
        <v>5422</v>
      </c>
      <c r="C6051" s="198">
        <v>44853</v>
      </c>
      <c r="D6051" t="s">
        <v>38575</v>
      </c>
      <c r="E6051">
        <v>40.57</v>
      </c>
    </row>
    <row r="6052" spans="1:5">
      <c r="A6052" s="193" t="s">
        <v>28864</v>
      </c>
      <c r="B6052" t="s">
        <v>5423</v>
      </c>
      <c r="C6052" s="198">
        <v>44853</v>
      </c>
      <c r="D6052" t="s">
        <v>38522</v>
      </c>
      <c r="E6052">
        <v>0.55000000000000004</v>
      </c>
    </row>
    <row r="6053" spans="1:5">
      <c r="A6053" s="193" t="s">
        <v>28864</v>
      </c>
      <c r="B6053" t="s">
        <v>5423</v>
      </c>
      <c r="C6053" s="198">
        <v>44853</v>
      </c>
      <c r="D6053" t="s">
        <v>38522</v>
      </c>
      <c r="E6053">
        <v>3.87</v>
      </c>
    </row>
    <row r="6054" spans="1:5">
      <c r="A6054" s="193" t="s">
        <v>22416</v>
      </c>
      <c r="B6054" t="s">
        <v>5429</v>
      </c>
      <c r="C6054" s="198">
        <v>44853</v>
      </c>
      <c r="D6054" t="s">
        <v>38610</v>
      </c>
      <c r="E6054">
        <v>4.49</v>
      </c>
    </row>
    <row r="6055" spans="1:5">
      <c r="A6055" s="193" t="s">
        <v>22416</v>
      </c>
      <c r="B6055" t="s">
        <v>5429</v>
      </c>
      <c r="C6055" s="198">
        <v>44853</v>
      </c>
      <c r="D6055" t="s">
        <v>38359</v>
      </c>
      <c r="E6055">
        <v>0.28000000000000003</v>
      </c>
    </row>
    <row r="6056" spans="1:5">
      <c r="A6056" s="193" t="s">
        <v>22416</v>
      </c>
      <c r="B6056" t="s">
        <v>5429</v>
      </c>
      <c r="C6056" s="198">
        <v>44853</v>
      </c>
      <c r="D6056" t="s">
        <v>38359</v>
      </c>
      <c r="E6056">
        <v>0.89</v>
      </c>
    </row>
    <row r="6057" spans="1:5">
      <c r="A6057" s="193" t="s">
        <v>29333</v>
      </c>
      <c r="B6057" t="s">
        <v>5431</v>
      </c>
      <c r="C6057" s="198">
        <v>44853</v>
      </c>
      <c r="D6057" t="s">
        <v>38359</v>
      </c>
      <c r="E6057">
        <v>41.8</v>
      </c>
    </row>
    <row r="6058" spans="1:5">
      <c r="A6058" s="193" t="s">
        <v>29333</v>
      </c>
      <c r="B6058" t="s">
        <v>5431</v>
      </c>
      <c r="C6058" s="198">
        <v>44853</v>
      </c>
      <c r="D6058" t="s">
        <v>38522</v>
      </c>
      <c r="E6058">
        <v>6.65</v>
      </c>
    </row>
    <row r="6059" spans="1:5">
      <c r="A6059" s="193" t="s">
        <v>29328</v>
      </c>
      <c r="B6059" t="s">
        <v>5422</v>
      </c>
      <c r="C6059" s="198">
        <v>44853</v>
      </c>
      <c r="D6059" t="s">
        <v>38359</v>
      </c>
      <c r="E6059">
        <v>20.75</v>
      </c>
    </row>
    <row r="6060" spans="1:5">
      <c r="A6060" s="193" t="s">
        <v>28864</v>
      </c>
      <c r="B6060" t="s">
        <v>5423</v>
      </c>
      <c r="C6060" s="198">
        <v>44853</v>
      </c>
      <c r="D6060" t="s">
        <v>38359</v>
      </c>
      <c r="E6060">
        <v>12.85</v>
      </c>
    </row>
    <row r="6061" spans="1:5">
      <c r="A6061" s="193" t="s">
        <v>29498</v>
      </c>
      <c r="B6061" t="s">
        <v>5438</v>
      </c>
      <c r="C6061" s="198">
        <v>44853</v>
      </c>
      <c r="D6061" t="s">
        <v>38575</v>
      </c>
      <c r="E6061">
        <v>36.5</v>
      </c>
    </row>
    <row r="6062" spans="1:5">
      <c r="A6062" s="193" t="s">
        <v>28147</v>
      </c>
      <c r="B6062" t="s">
        <v>27576</v>
      </c>
      <c r="C6062" s="198">
        <v>44853</v>
      </c>
      <c r="D6062" t="s">
        <v>38539</v>
      </c>
      <c r="E6062">
        <v>6.3</v>
      </c>
    </row>
    <row r="6063" spans="1:5">
      <c r="A6063" s="193" t="s">
        <v>28129</v>
      </c>
      <c r="B6063" t="s">
        <v>5424</v>
      </c>
      <c r="C6063" s="198">
        <v>44853</v>
      </c>
      <c r="D6063" t="s">
        <v>38359</v>
      </c>
      <c r="E6063">
        <v>46.5</v>
      </c>
    </row>
    <row r="6064" spans="1:5">
      <c r="A6064" s="193" t="s">
        <v>29466</v>
      </c>
      <c r="B6064" t="s">
        <v>27541</v>
      </c>
      <c r="C6064" s="198">
        <v>44853</v>
      </c>
      <c r="D6064" t="s">
        <v>38616</v>
      </c>
      <c r="E6064">
        <v>11.75</v>
      </c>
    </row>
    <row r="6065" spans="1:5">
      <c r="A6065" s="193" t="s">
        <v>28333</v>
      </c>
      <c r="B6065" t="s">
        <v>10711</v>
      </c>
      <c r="C6065" s="198">
        <v>44853</v>
      </c>
      <c r="D6065" t="s">
        <v>38616</v>
      </c>
      <c r="E6065">
        <v>22.3</v>
      </c>
    </row>
    <row r="6066" spans="1:5">
      <c r="A6066" s="193" t="s">
        <v>29608</v>
      </c>
      <c r="B6066" t="s">
        <v>10959</v>
      </c>
      <c r="C6066" s="198">
        <v>44853</v>
      </c>
      <c r="D6066" t="s">
        <v>38424</v>
      </c>
      <c r="E6066">
        <v>10.93</v>
      </c>
    </row>
    <row r="6067" spans="1:5">
      <c r="A6067" s="193" t="s">
        <v>28344</v>
      </c>
      <c r="B6067" t="s">
        <v>10712</v>
      </c>
      <c r="C6067" s="198">
        <v>44853</v>
      </c>
      <c r="D6067" t="s">
        <v>38616</v>
      </c>
      <c r="E6067">
        <v>9.8000000000000007</v>
      </c>
    </row>
    <row r="6068" spans="1:5">
      <c r="A6068" s="193" t="s">
        <v>28342</v>
      </c>
      <c r="B6068" t="s">
        <v>10713</v>
      </c>
      <c r="C6068" s="198">
        <v>44853</v>
      </c>
      <c r="D6068" t="s">
        <v>38616</v>
      </c>
      <c r="E6068">
        <v>1.19</v>
      </c>
    </row>
    <row r="6069" spans="1:5">
      <c r="A6069" s="193" t="s">
        <v>29505</v>
      </c>
      <c r="B6069" t="s">
        <v>10764</v>
      </c>
      <c r="C6069" s="198">
        <v>44853</v>
      </c>
      <c r="D6069" t="s">
        <v>38556</v>
      </c>
      <c r="E6069">
        <v>290</v>
      </c>
    </row>
    <row r="6070" spans="1:5">
      <c r="A6070" s="193" t="s">
        <v>29324</v>
      </c>
      <c r="B6070" t="s">
        <v>10710</v>
      </c>
      <c r="C6070" s="198">
        <v>44853</v>
      </c>
      <c r="D6070" t="s">
        <v>38616</v>
      </c>
      <c r="E6070">
        <v>0.45</v>
      </c>
    </row>
    <row r="6071" spans="1:5">
      <c r="A6071" s="193" t="s">
        <v>29611</v>
      </c>
      <c r="B6071" t="s">
        <v>10945</v>
      </c>
      <c r="C6071" s="198">
        <v>44853</v>
      </c>
      <c r="D6071" t="s">
        <v>38539</v>
      </c>
      <c r="E6071">
        <v>9.01</v>
      </c>
    </row>
    <row r="6072" spans="1:5">
      <c r="A6072" s="193" t="s">
        <v>29505</v>
      </c>
      <c r="B6072" t="s">
        <v>10764</v>
      </c>
      <c r="C6072" s="198">
        <v>44853</v>
      </c>
      <c r="D6072" t="s">
        <v>38615</v>
      </c>
      <c r="E6072">
        <v>33.99</v>
      </c>
    </row>
    <row r="6073" spans="1:5">
      <c r="A6073" s="193" t="s">
        <v>29505</v>
      </c>
      <c r="B6073" t="s">
        <v>10764</v>
      </c>
      <c r="C6073" s="198">
        <v>44853</v>
      </c>
      <c r="D6073" t="s">
        <v>38615</v>
      </c>
      <c r="E6073">
        <v>0.35</v>
      </c>
    </row>
    <row r="6074" spans="1:5">
      <c r="A6074" s="193" t="s">
        <v>29618</v>
      </c>
      <c r="B6074" t="s">
        <v>10970</v>
      </c>
      <c r="C6074" s="198">
        <v>44853</v>
      </c>
      <c r="D6074" t="s">
        <v>38539</v>
      </c>
      <c r="E6074">
        <v>50</v>
      </c>
    </row>
    <row r="6075" spans="1:5">
      <c r="A6075" s="193" t="s">
        <v>29505</v>
      </c>
      <c r="B6075" t="s">
        <v>10764</v>
      </c>
      <c r="C6075" s="198">
        <v>44853</v>
      </c>
      <c r="D6075" t="s">
        <v>38610</v>
      </c>
      <c r="E6075">
        <v>0.89</v>
      </c>
    </row>
    <row r="6076" spans="1:5">
      <c r="A6076" s="193" t="s">
        <v>29614</v>
      </c>
      <c r="B6076" t="s">
        <v>10968</v>
      </c>
      <c r="C6076" s="198">
        <v>44853</v>
      </c>
      <c r="D6076" t="s">
        <v>38539</v>
      </c>
      <c r="E6076">
        <v>184.43</v>
      </c>
    </row>
    <row r="6077" spans="1:5">
      <c r="A6077" s="193" t="s">
        <v>28336</v>
      </c>
      <c r="B6077" t="s">
        <v>10709</v>
      </c>
      <c r="C6077" s="198">
        <v>44853</v>
      </c>
      <c r="D6077" t="s">
        <v>38616</v>
      </c>
      <c r="E6077">
        <v>1</v>
      </c>
    </row>
    <row r="6078" spans="1:5">
      <c r="A6078" s="193" t="s">
        <v>29607</v>
      </c>
      <c r="B6078" t="s">
        <v>27577</v>
      </c>
      <c r="C6078" s="198">
        <v>44853</v>
      </c>
      <c r="D6078" t="s">
        <v>38424</v>
      </c>
      <c r="E6078">
        <v>0</v>
      </c>
    </row>
    <row r="6079" spans="1:5">
      <c r="A6079" s="193" t="s">
        <v>29612</v>
      </c>
      <c r="B6079" t="s">
        <v>10967</v>
      </c>
      <c r="C6079" s="198">
        <v>44853</v>
      </c>
      <c r="D6079" t="s">
        <v>38539</v>
      </c>
      <c r="E6079">
        <v>0.42</v>
      </c>
    </row>
    <row r="6080" spans="1:5">
      <c r="A6080" s="193" t="s">
        <v>29609</v>
      </c>
      <c r="B6080" t="s">
        <v>10966</v>
      </c>
      <c r="C6080" s="198">
        <v>44853</v>
      </c>
      <c r="D6080" t="s">
        <v>38539</v>
      </c>
      <c r="E6080">
        <v>8.1</v>
      </c>
    </row>
    <row r="6081" spans="1:5">
      <c r="A6081" s="193" t="s">
        <v>29613</v>
      </c>
      <c r="B6081" t="s">
        <v>10965</v>
      </c>
      <c r="C6081" s="198">
        <v>44853</v>
      </c>
      <c r="D6081" t="s">
        <v>38539</v>
      </c>
      <c r="E6081">
        <v>45.5</v>
      </c>
    </row>
    <row r="6082" spans="1:5">
      <c r="A6082" s="193" t="s">
        <v>29616</v>
      </c>
      <c r="B6082" t="s">
        <v>10963</v>
      </c>
      <c r="C6082" s="198">
        <v>44853</v>
      </c>
      <c r="D6082" t="s">
        <v>38424</v>
      </c>
      <c r="E6082">
        <v>50.33</v>
      </c>
    </row>
    <row r="6083" spans="1:5">
      <c r="A6083" s="193" t="s">
        <v>29375</v>
      </c>
      <c r="B6083" t="s">
        <v>10962</v>
      </c>
      <c r="C6083" s="198">
        <v>44853</v>
      </c>
      <c r="D6083" t="s">
        <v>38424</v>
      </c>
      <c r="E6083">
        <v>260</v>
      </c>
    </row>
    <row r="6084" spans="1:5">
      <c r="A6084" s="193" t="s">
        <v>29621</v>
      </c>
      <c r="B6084" t="s">
        <v>10961</v>
      </c>
      <c r="C6084" s="198">
        <v>44853</v>
      </c>
      <c r="D6084" t="s">
        <v>38424</v>
      </c>
      <c r="E6084">
        <v>6.19</v>
      </c>
    </row>
    <row r="6085" spans="1:5">
      <c r="A6085" s="193" t="s">
        <v>29505</v>
      </c>
      <c r="B6085" t="s">
        <v>10764</v>
      </c>
      <c r="C6085" s="198">
        <v>44853</v>
      </c>
      <c r="D6085" t="s">
        <v>38610</v>
      </c>
      <c r="E6085">
        <v>0.45</v>
      </c>
    </row>
    <row r="6086" spans="1:5">
      <c r="A6086" s="193" t="s">
        <v>29501</v>
      </c>
      <c r="B6086" t="s">
        <v>27544</v>
      </c>
      <c r="C6086" s="198">
        <v>44853</v>
      </c>
      <c r="D6086" t="s">
        <v>38615</v>
      </c>
      <c r="E6086">
        <v>3.27</v>
      </c>
    </row>
    <row r="6087" spans="1:5">
      <c r="A6087" s="193" t="s">
        <v>29501</v>
      </c>
      <c r="B6087" t="s">
        <v>27544</v>
      </c>
      <c r="C6087" s="198">
        <v>44853</v>
      </c>
      <c r="D6087" t="s">
        <v>38615</v>
      </c>
      <c r="E6087">
        <v>204.92</v>
      </c>
    </row>
    <row r="6088" spans="1:5">
      <c r="A6088" s="193" t="s">
        <v>29501</v>
      </c>
      <c r="B6088" t="s">
        <v>27544</v>
      </c>
      <c r="C6088" s="198">
        <v>44853</v>
      </c>
      <c r="D6088" t="s">
        <v>38610</v>
      </c>
      <c r="E6088">
        <v>8.2799999999999994</v>
      </c>
    </row>
    <row r="6089" spans="1:5">
      <c r="A6089" s="193" t="s">
        <v>29501</v>
      </c>
      <c r="B6089" t="s">
        <v>27544</v>
      </c>
      <c r="C6089" s="198">
        <v>44853</v>
      </c>
      <c r="D6089" t="s">
        <v>38556</v>
      </c>
      <c r="E6089">
        <v>5.9</v>
      </c>
    </row>
    <row r="6090" spans="1:5">
      <c r="A6090" s="193" t="s">
        <v>29617</v>
      </c>
      <c r="B6090" t="s">
        <v>10934</v>
      </c>
      <c r="C6090" s="198">
        <v>44853</v>
      </c>
      <c r="D6090" t="s">
        <v>38617</v>
      </c>
      <c r="E6090">
        <v>3.98</v>
      </c>
    </row>
    <row r="6091" spans="1:5">
      <c r="A6091" s="193" t="s">
        <v>29620</v>
      </c>
      <c r="B6091" t="s">
        <v>10942</v>
      </c>
      <c r="C6091" s="198">
        <v>44853</v>
      </c>
      <c r="D6091" t="s">
        <v>38539</v>
      </c>
      <c r="E6091">
        <v>46.31</v>
      </c>
    </row>
    <row r="6092" spans="1:5">
      <c r="A6092" s="193" t="s">
        <v>29619</v>
      </c>
      <c r="B6092" t="s">
        <v>10943</v>
      </c>
      <c r="C6092" s="198">
        <v>44853</v>
      </c>
      <c r="D6092" t="s">
        <v>38539</v>
      </c>
      <c r="E6092">
        <v>1.08</v>
      </c>
    </row>
    <row r="6093" spans="1:5">
      <c r="A6093" s="193" t="s">
        <v>29615</v>
      </c>
      <c r="B6093" t="s">
        <v>10944</v>
      </c>
      <c r="C6093" s="198">
        <v>44853</v>
      </c>
      <c r="D6093" t="s">
        <v>38539</v>
      </c>
      <c r="E6093">
        <v>172.13</v>
      </c>
    </row>
    <row r="6094" spans="1:5">
      <c r="A6094" s="193" t="s">
        <v>29328</v>
      </c>
      <c r="B6094" t="s">
        <v>5422</v>
      </c>
      <c r="C6094" s="198">
        <v>44852</v>
      </c>
      <c r="D6094" t="s">
        <v>38618</v>
      </c>
      <c r="E6094">
        <v>12.35</v>
      </c>
    </row>
    <row r="6095" spans="1:5">
      <c r="A6095" s="193" t="s">
        <v>28083</v>
      </c>
      <c r="B6095" t="s">
        <v>5918</v>
      </c>
      <c r="C6095" s="198">
        <v>44852</v>
      </c>
      <c r="D6095" t="s">
        <v>38399</v>
      </c>
      <c r="E6095">
        <v>0.49</v>
      </c>
    </row>
    <row r="6096" spans="1:5">
      <c r="A6096" s="193" t="s">
        <v>28632</v>
      </c>
      <c r="B6096" t="s">
        <v>5929</v>
      </c>
      <c r="C6096" s="198">
        <v>44852</v>
      </c>
      <c r="D6096" t="s">
        <v>38399</v>
      </c>
      <c r="E6096">
        <v>15.68</v>
      </c>
    </row>
    <row r="6097" spans="1:5">
      <c r="A6097" s="193" t="s">
        <v>28414</v>
      </c>
      <c r="B6097" t="s">
        <v>5771</v>
      </c>
      <c r="C6097" s="198">
        <v>44852</v>
      </c>
      <c r="D6097" t="s">
        <v>38359</v>
      </c>
      <c r="E6097">
        <v>4.9400000000000004</v>
      </c>
    </row>
    <row r="6098" spans="1:5">
      <c r="A6098" s="193" t="s">
        <v>29328</v>
      </c>
      <c r="B6098" t="s">
        <v>5422</v>
      </c>
      <c r="C6098" s="198">
        <v>44852</v>
      </c>
      <c r="D6098" t="s">
        <v>38619</v>
      </c>
      <c r="E6098">
        <v>12.53</v>
      </c>
    </row>
    <row r="6099" spans="1:5">
      <c r="A6099" s="193" t="s">
        <v>29328</v>
      </c>
      <c r="B6099" t="s">
        <v>5422</v>
      </c>
      <c r="C6099" s="198">
        <v>44852</v>
      </c>
      <c r="D6099" t="s">
        <v>38620</v>
      </c>
      <c r="E6099">
        <v>7.78</v>
      </c>
    </row>
    <row r="6100" spans="1:5">
      <c r="A6100" s="193" t="s">
        <v>29328</v>
      </c>
      <c r="B6100" t="s">
        <v>5422</v>
      </c>
      <c r="C6100" s="198">
        <v>44852</v>
      </c>
      <c r="D6100" t="s">
        <v>38619</v>
      </c>
      <c r="E6100">
        <v>36.5</v>
      </c>
    </row>
    <row r="6101" spans="1:5">
      <c r="A6101" s="193" t="s">
        <v>28413</v>
      </c>
      <c r="B6101" t="s">
        <v>5266</v>
      </c>
      <c r="C6101" s="198">
        <v>44852</v>
      </c>
      <c r="D6101" t="s">
        <v>38359</v>
      </c>
      <c r="E6101">
        <v>13.6</v>
      </c>
    </row>
    <row r="6102" spans="1:5">
      <c r="A6102" s="193" t="s">
        <v>27868</v>
      </c>
      <c r="B6102" t="s">
        <v>6056</v>
      </c>
      <c r="C6102" s="198">
        <v>44852</v>
      </c>
      <c r="D6102" t="s">
        <v>38359</v>
      </c>
      <c r="E6102">
        <v>87.49</v>
      </c>
    </row>
    <row r="6103" spans="1:5">
      <c r="A6103" s="193" t="s">
        <v>29327</v>
      </c>
      <c r="B6103" t="s">
        <v>5785</v>
      </c>
      <c r="C6103" s="198">
        <v>44852</v>
      </c>
      <c r="D6103" t="s">
        <v>38359</v>
      </c>
      <c r="E6103">
        <v>0.89</v>
      </c>
    </row>
    <row r="6104" spans="1:5">
      <c r="A6104" s="193" t="s">
        <v>28864</v>
      </c>
      <c r="B6104" t="s">
        <v>5423</v>
      </c>
      <c r="C6104" s="198">
        <v>44852</v>
      </c>
      <c r="D6104" t="s">
        <v>38359</v>
      </c>
      <c r="E6104">
        <v>6.34</v>
      </c>
    </row>
    <row r="6105" spans="1:5">
      <c r="A6105" s="193" t="s">
        <v>28414</v>
      </c>
      <c r="B6105" t="s">
        <v>5771</v>
      </c>
      <c r="C6105" s="198">
        <v>44852</v>
      </c>
      <c r="D6105" t="s">
        <v>38359</v>
      </c>
      <c r="E6105">
        <v>34.9</v>
      </c>
    </row>
    <row r="6106" spans="1:5">
      <c r="A6106" s="193" t="s">
        <v>29079</v>
      </c>
      <c r="B6106" t="s">
        <v>6522</v>
      </c>
      <c r="C6106" s="198">
        <v>44852</v>
      </c>
      <c r="D6106" t="s">
        <v>38359</v>
      </c>
      <c r="E6106">
        <v>8.75</v>
      </c>
    </row>
    <row r="6107" spans="1:5">
      <c r="A6107" s="193" t="s">
        <v>28864</v>
      </c>
      <c r="B6107" t="s">
        <v>5423</v>
      </c>
      <c r="C6107" s="198">
        <v>44852</v>
      </c>
      <c r="D6107" t="s">
        <v>38359</v>
      </c>
      <c r="E6107">
        <v>183.48</v>
      </c>
    </row>
    <row r="6108" spans="1:5">
      <c r="A6108" s="193" t="s">
        <v>28285</v>
      </c>
      <c r="B6108" t="s">
        <v>6199</v>
      </c>
      <c r="C6108" s="198">
        <v>44852</v>
      </c>
      <c r="D6108" t="s">
        <v>38359</v>
      </c>
      <c r="E6108">
        <v>47.54</v>
      </c>
    </row>
    <row r="6109" spans="1:5">
      <c r="A6109" s="193" t="s">
        <v>29328</v>
      </c>
      <c r="B6109" t="s">
        <v>5422</v>
      </c>
      <c r="C6109" s="198">
        <v>44852</v>
      </c>
      <c r="D6109" t="s">
        <v>38610</v>
      </c>
      <c r="E6109">
        <v>10.17</v>
      </c>
    </row>
    <row r="6110" spans="1:5">
      <c r="A6110" s="193" t="s">
        <v>29328</v>
      </c>
      <c r="B6110" t="s">
        <v>5422</v>
      </c>
      <c r="C6110" s="198">
        <v>44852</v>
      </c>
      <c r="D6110" t="s">
        <v>38610</v>
      </c>
      <c r="E6110">
        <v>1.17</v>
      </c>
    </row>
    <row r="6111" spans="1:5">
      <c r="A6111" s="193" t="s">
        <v>28864</v>
      </c>
      <c r="B6111" t="s">
        <v>5423</v>
      </c>
      <c r="C6111" s="198">
        <v>44852</v>
      </c>
      <c r="D6111" t="s">
        <v>38359</v>
      </c>
      <c r="E6111">
        <v>12.82</v>
      </c>
    </row>
    <row r="6112" spans="1:5">
      <c r="A6112" s="193" t="s">
        <v>29075</v>
      </c>
      <c r="B6112" t="s">
        <v>5730</v>
      </c>
      <c r="C6112" s="198">
        <v>44852</v>
      </c>
      <c r="D6112" t="s">
        <v>38610</v>
      </c>
      <c r="E6112">
        <v>5.81</v>
      </c>
    </row>
    <row r="6113" spans="1:5">
      <c r="A6113" s="193" t="s">
        <v>29079</v>
      </c>
      <c r="B6113" t="s">
        <v>6522</v>
      </c>
      <c r="C6113" s="198">
        <v>44852</v>
      </c>
      <c r="D6113" t="s">
        <v>38359</v>
      </c>
      <c r="E6113">
        <v>52.84</v>
      </c>
    </row>
    <row r="6114" spans="1:5">
      <c r="A6114" s="193" t="s">
        <v>29328</v>
      </c>
      <c r="B6114" t="s">
        <v>5422</v>
      </c>
      <c r="C6114" s="198">
        <v>44852</v>
      </c>
      <c r="D6114" t="s">
        <v>38610</v>
      </c>
      <c r="E6114">
        <v>4.12</v>
      </c>
    </row>
    <row r="6115" spans="1:5">
      <c r="A6115" s="193" t="s">
        <v>22416</v>
      </c>
      <c r="B6115" t="s">
        <v>5429</v>
      </c>
      <c r="C6115" s="198">
        <v>44852</v>
      </c>
      <c r="D6115" t="s">
        <v>38610</v>
      </c>
      <c r="E6115">
        <v>3.48</v>
      </c>
    </row>
    <row r="6116" spans="1:5">
      <c r="A6116" s="193" t="s">
        <v>28223</v>
      </c>
      <c r="B6116" t="s">
        <v>7062</v>
      </c>
      <c r="C6116" s="198">
        <v>44852</v>
      </c>
      <c r="D6116" t="s">
        <v>38359</v>
      </c>
      <c r="E6116">
        <v>9.4</v>
      </c>
    </row>
    <row r="6117" spans="1:5">
      <c r="A6117" s="193" t="s">
        <v>28864</v>
      </c>
      <c r="B6117" t="s">
        <v>5423</v>
      </c>
      <c r="C6117" s="198">
        <v>44852</v>
      </c>
      <c r="D6117" t="s">
        <v>38610</v>
      </c>
      <c r="E6117">
        <v>0.4</v>
      </c>
    </row>
    <row r="6118" spans="1:5">
      <c r="A6118" s="193" t="s">
        <v>28864</v>
      </c>
      <c r="B6118" t="s">
        <v>5423</v>
      </c>
      <c r="C6118" s="198">
        <v>44852</v>
      </c>
      <c r="D6118" t="s">
        <v>38610</v>
      </c>
      <c r="E6118">
        <v>24.55</v>
      </c>
    </row>
    <row r="6119" spans="1:5">
      <c r="A6119" s="193" t="s">
        <v>28864</v>
      </c>
      <c r="B6119" t="s">
        <v>5423</v>
      </c>
      <c r="C6119" s="198">
        <v>44852</v>
      </c>
      <c r="D6119" t="s">
        <v>38610</v>
      </c>
      <c r="E6119">
        <v>0.4</v>
      </c>
    </row>
    <row r="6120" spans="1:5">
      <c r="A6120" s="193" t="s">
        <v>28864</v>
      </c>
      <c r="B6120" t="s">
        <v>5423</v>
      </c>
      <c r="C6120" s="198">
        <v>44852</v>
      </c>
      <c r="D6120" t="s">
        <v>38610</v>
      </c>
      <c r="E6120">
        <v>0.76</v>
      </c>
    </row>
    <row r="6121" spans="1:5">
      <c r="A6121" s="193" t="s">
        <v>29333</v>
      </c>
      <c r="B6121" t="s">
        <v>5431</v>
      </c>
      <c r="C6121" s="198">
        <v>44852</v>
      </c>
      <c r="D6121" t="s">
        <v>38359</v>
      </c>
      <c r="E6121">
        <v>19.600000000000001</v>
      </c>
    </row>
    <row r="6122" spans="1:5">
      <c r="A6122" s="193" t="s">
        <v>29333</v>
      </c>
      <c r="B6122" t="s">
        <v>5431</v>
      </c>
      <c r="C6122" s="198">
        <v>44852</v>
      </c>
      <c r="D6122" t="s">
        <v>38359</v>
      </c>
      <c r="E6122">
        <v>36.76</v>
      </c>
    </row>
    <row r="6123" spans="1:5">
      <c r="A6123" s="193" t="s">
        <v>28129</v>
      </c>
      <c r="B6123" t="s">
        <v>5424</v>
      </c>
      <c r="C6123" s="198">
        <v>44852</v>
      </c>
      <c r="D6123" t="s">
        <v>38359</v>
      </c>
      <c r="E6123">
        <v>0.75</v>
      </c>
    </row>
    <row r="6124" spans="1:5">
      <c r="A6124" s="193" t="s">
        <v>28129</v>
      </c>
      <c r="B6124" t="s">
        <v>5424</v>
      </c>
      <c r="C6124" s="198">
        <v>44852</v>
      </c>
      <c r="D6124" t="s">
        <v>38359</v>
      </c>
      <c r="E6124">
        <v>18.61</v>
      </c>
    </row>
    <row r="6125" spans="1:5">
      <c r="A6125" s="193" t="s">
        <v>28129</v>
      </c>
      <c r="B6125" t="s">
        <v>5424</v>
      </c>
      <c r="C6125" s="198">
        <v>44852</v>
      </c>
      <c r="D6125" t="s">
        <v>38359</v>
      </c>
      <c r="E6125">
        <v>64.75</v>
      </c>
    </row>
    <row r="6126" spans="1:5">
      <c r="A6126" s="193" t="s">
        <v>17813</v>
      </c>
      <c r="B6126" t="s">
        <v>5540</v>
      </c>
      <c r="C6126" s="198">
        <v>44852</v>
      </c>
      <c r="D6126" t="s">
        <v>38400</v>
      </c>
      <c r="E6126">
        <v>0.88</v>
      </c>
    </row>
    <row r="6127" spans="1:5">
      <c r="A6127" s="193" t="s">
        <v>28864</v>
      </c>
      <c r="B6127" t="s">
        <v>5423</v>
      </c>
      <c r="C6127" s="198">
        <v>44852</v>
      </c>
      <c r="D6127" t="s">
        <v>38618</v>
      </c>
      <c r="E6127">
        <v>22.61</v>
      </c>
    </row>
    <row r="6128" spans="1:5">
      <c r="A6128" s="193" t="s">
        <v>29498</v>
      </c>
      <c r="B6128" t="s">
        <v>5438</v>
      </c>
      <c r="C6128" s="198">
        <v>44852</v>
      </c>
      <c r="D6128" t="s">
        <v>38621</v>
      </c>
      <c r="E6128">
        <v>3.39</v>
      </c>
    </row>
    <row r="6129" spans="1:5">
      <c r="A6129" s="193" t="s">
        <v>28129</v>
      </c>
      <c r="B6129" t="s">
        <v>5424</v>
      </c>
      <c r="C6129" s="198">
        <v>44852</v>
      </c>
      <c r="D6129" t="s">
        <v>38359</v>
      </c>
      <c r="E6129">
        <v>0.43</v>
      </c>
    </row>
    <row r="6130" spans="1:5">
      <c r="A6130" s="193" t="s">
        <v>22416</v>
      </c>
      <c r="B6130" t="s">
        <v>5429</v>
      </c>
      <c r="C6130" s="198">
        <v>44852</v>
      </c>
      <c r="D6130" t="s">
        <v>38610</v>
      </c>
      <c r="E6130">
        <v>267</v>
      </c>
    </row>
    <row r="6131" spans="1:5">
      <c r="A6131" s="193" t="s">
        <v>22416</v>
      </c>
      <c r="B6131" t="s">
        <v>5429</v>
      </c>
      <c r="C6131" s="198">
        <v>44852</v>
      </c>
      <c r="D6131" t="s">
        <v>38610</v>
      </c>
      <c r="E6131">
        <v>40.99</v>
      </c>
    </row>
    <row r="6132" spans="1:5">
      <c r="A6132" s="193" t="s">
        <v>22416</v>
      </c>
      <c r="B6132" t="s">
        <v>5429</v>
      </c>
      <c r="C6132" s="198">
        <v>44852</v>
      </c>
      <c r="D6132" t="s">
        <v>38359</v>
      </c>
      <c r="E6132">
        <v>32.36</v>
      </c>
    </row>
    <row r="6133" spans="1:5">
      <c r="A6133" s="193" t="s">
        <v>22416</v>
      </c>
      <c r="B6133" t="s">
        <v>5429</v>
      </c>
      <c r="C6133" s="198">
        <v>44852</v>
      </c>
      <c r="D6133" t="s">
        <v>38359</v>
      </c>
      <c r="E6133">
        <v>7.47</v>
      </c>
    </row>
    <row r="6134" spans="1:5">
      <c r="A6134" s="193" t="s">
        <v>28129</v>
      </c>
      <c r="B6134" t="s">
        <v>5424</v>
      </c>
      <c r="C6134" s="198">
        <v>44852</v>
      </c>
      <c r="D6134" t="s">
        <v>38575</v>
      </c>
      <c r="E6134">
        <v>35.9</v>
      </c>
    </row>
    <row r="6135" spans="1:5">
      <c r="A6135" s="193" t="s">
        <v>29509</v>
      </c>
      <c r="B6135" t="s">
        <v>5426</v>
      </c>
      <c r="C6135" s="198">
        <v>44852</v>
      </c>
      <c r="D6135" t="s">
        <v>38610</v>
      </c>
      <c r="E6135">
        <v>179.51</v>
      </c>
    </row>
    <row r="6136" spans="1:5">
      <c r="A6136" s="193" t="s">
        <v>28129</v>
      </c>
      <c r="B6136" t="s">
        <v>5424</v>
      </c>
      <c r="C6136" s="198">
        <v>44852</v>
      </c>
      <c r="D6136" t="s">
        <v>38610</v>
      </c>
      <c r="E6136">
        <v>6.41</v>
      </c>
    </row>
    <row r="6137" spans="1:5">
      <c r="A6137" s="193" t="s">
        <v>28129</v>
      </c>
      <c r="B6137" t="s">
        <v>5424</v>
      </c>
      <c r="C6137" s="198">
        <v>44852</v>
      </c>
      <c r="D6137" t="s">
        <v>38620</v>
      </c>
      <c r="E6137">
        <v>10.08</v>
      </c>
    </row>
    <row r="6138" spans="1:5">
      <c r="A6138" s="193" t="s">
        <v>28129</v>
      </c>
      <c r="B6138" t="s">
        <v>5424</v>
      </c>
      <c r="C6138" s="198">
        <v>44852</v>
      </c>
      <c r="D6138" t="s">
        <v>38610</v>
      </c>
      <c r="E6138">
        <v>12.95</v>
      </c>
    </row>
    <row r="6139" spans="1:5">
      <c r="A6139" s="193" t="s">
        <v>28129</v>
      </c>
      <c r="B6139" t="s">
        <v>5424</v>
      </c>
      <c r="C6139" s="198">
        <v>44852</v>
      </c>
      <c r="D6139" t="s">
        <v>38610</v>
      </c>
      <c r="E6139">
        <v>30.9</v>
      </c>
    </row>
    <row r="6140" spans="1:5">
      <c r="A6140" s="193" t="s">
        <v>28935</v>
      </c>
      <c r="B6140" t="s">
        <v>7410</v>
      </c>
      <c r="C6140" s="198">
        <v>44852</v>
      </c>
      <c r="D6140" t="s">
        <v>38359</v>
      </c>
      <c r="E6140">
        <v>11.9</v>
      </c>
    </row>
    <row r="6141" spans="1:5">
      <c r="A6141" s="193" t="s">
        <v>28935</v>
      </c>
      <c r="B6141" t="s">
        <v>7410</v>
      </c>
      <c r="C6141" s="198">
        <v>44852</v>
      </c>
      <c r="D6141" t="s">
        <v>38359</v>
      </c>
      <c r="E6141">
        <v>10.82</v>
      </c>
    </row>
    <row r="6142" spans="1:5">
      <c r="A6142" s="193" t="s">
        <v>22416</v>
      </c>
      <c r="B6142" t="s">
        <v>5429</v>
      </c>
      <c r="C6142" s="198">
        <v>44852</v>
      </c>
      <c r="D6142" t="s">
        <v>38610</v>
      </c>
      <c r="E6142">
        <v>33.520000000000003</v>
      </c>
    </row>
    <row r="6143" spans="1:5">
      <c r="A6143" s="193" t="s">
        <v>29498</v>
      </c>
      <c r="B6143" t="s">
        <v>5438</v>
      </c>
      <c r="C6143" s="198">
        <v>44852</v>
      </c>
      <c r="D6143" t="s">
        <v>38622</v>
      </c>
      <c r="E6143">
        <v>7.46</v>
      </c>
    </row>
    <row r="6144" spans="1:5">
      <c r="A6144" s="193" t="s">
        <v>28129</v>
      </c>
      <c r="B6144" t="s">
        <v>5424</v>
      </c>
      <c r="C6144" s="198">
        <v>44852</v>
      </c>
      <c r="D6144" t="s">
        <v>38621</v>
      </c>
      <c r="E6144">
        <v>0.62</v>
      </c>
    </row>
    <row r="6145" spans="1:5">
      <c r="A6145" s="193" t="s">
        <v>22416</v>
      </c>
      <c r="B6145" t="s">
        <v>5429</v>
      </c>
      <c r="C6145" s="198">
        <v>44852</v>
      </c>
      <c r="D6145" t="s">
        <v>38610</v>
      </c>
      <c r="E6145">
        <v>22.06</v>
      </c>
    </row>
    <row r="6146" spans="1:5">
      <c r="A6146" s="193" t="s">
        <v>29498</v>
      </c>
      <c r="B6146" t="s">
        <v>5438</v>
      </c>
      <c r="C6146" s="198">
        <v>44852</v>
      </c>
      <c r="D6146" t="s">
        <v>38618</v>
      </c>
      <c r="E6146">
        <v>20.55</v>
      </c>
    </row>
    <row r="6147" spans="1:5">
      <c r="A6147" s="193" t="s">
        <v>29498</v>
      </c>
      <c r="B6147" t="s">
        <v>5438</v>
      </c>
      <c r="C6147" s="198">
        <v>44852</v>
      </c>
      <c r="D6147" t="s">
        <v>38618</v>
      </c>
      <c r="E6147">
        <v>10.11</v>
      </c>
    </row>
    <row r="6148" spans="1:5">
      <c r="A6148" s="193" t="s">
        <v>29398</v>
      </c>
      <c r="B6148" t="s">
        <v>10937</v>
      </c>
      <c r="C6148" s="198">
        <v>44852</v>
      </c>
      <c r="D6148" t="s">
        <v>38548</v>
      </c>
      <c r="E6148">
        <v>9.18</v>
      </c>
    </row>
    <row r="6149" spans="1:5">
      <c r="A6149" s="193" t="s">
        <v>29501</v>
      </c>
      <c r="B6149" t="s">
        <v>27544</v>
      </c>
      <c r="C6149" s="198">
        <v>44852</v>
      </c>
      <c r="D6149" t="s">
        <v>38618</v>
      </c>
      <c r="E6149">
        <v>32.24</v>
      </c>
    </row>
    <row r="6150" spans="1:5">
      <c r="A6150" s="193" t="s">
        <v>29505</v>
      </c>
      <c r="B6150" t="s">
        <v>10764</v>
      </c>
      <c r="C6150" s="198">
        <v>44852</v>
      </c>
      <c r="D6150" t="s">
        <v>38623</v>
      </c>
      <c r="E6150">
        <v>3.63</v>
      </c>
    </row>
    <row r="6151" spans="1:5">
      <c r="A6151" s="193" t="s">
        <v>29283</v>
      </c>
      <c r="B6151" t="s">
        <v>10935</v>
      </c>
      <c r="C6151" s="198">
        <v>44852</v>
      </c>
      <c r="D6151" t="s">
        <v>38548</v>
      </c>
      <c r="E6151">
        <v>23.56</v>
      </c>
    </row>
    <row r="6152" spans="1:5">
      <c r="A6152" s="193" t="s">
        <v>29282</v>
      </c>
      <c r="B6152" t="s">
        <v>10936</v>
      </c>
      <c r="C6152" s="198">
        <v>44852</v>
      </c>
      <c r="D6152" t="s">
        <v>38548</v>
      </c>
      <c r="E6152">
        <v>0.52</v>
      </c>
    </row>
    <row r="6153" spans="1:5">
      <c r="A6153" s="193" t="s">
        <v>29622</v>
      </c>
      <c r="B6153" t="s">
        <v>10938</v>
      </c>
      <c r="C6153" s="198">
        <v>44852</v>
      </c>
      <c r="D6153" t="s">
        <v>38548</v>
      </c>
      <c r="E6153">
        <v>7.3</v>
      </c>
    </row>
    <row r="6154" spans="1:5">
      <c r="A6154" s="193" t="s">
        <v>29624</v>
      </c>
      <c r="B6154" t="s">
        <v>10939</v>
      </c>
      <c r="C6154" s="198">
        <v>44852</v>
      </c>
      <c r="D6154" t="s">
        <v>38548</v>
      </c>
      <c r="E6154">
        <v>5.35</v>
      </c>
    </row>
    <row r="6155" spans="1:5">
      <c r="A6155" s="193" t="s">
        <v>29505</v>
      </c>
      <c r="B6155" t="s">
        <v>10764</v>
      </c>
      <c r="C6155" s="198">
        <v>44852</v>
      </c>
      <c r="D6155" t="s">
        <v>38622</v>
      </c>
      <c r="E6155">
        <v>1.19</v>
      </c>
    </row>
    <row r="6156" spans="1:5">
      <c r="A6156" s="193" t="s">
        <v>29623</v>
      </c>
      <c r="B6156" t="s">
        <v>10940</v>
      </c>
      <c r="C6156" s="198">
        <v>44852</v>
      </c>
      <c r="D6156" t="s">
        <v>38548</v>
      </c>
      <c r="E6156">
        <v>0.49</v>
      </c>
    </row>
    <row r="6157" spans="1:5">
      <c r="A6157" s="193" t="s">
        <v>29280</v>
      </c>
      <c r="B6157" t="s">
        <v>27578</v>
      </c>
      <c r="C6157" s="198">
        <v>44852</v>
      </c>
      <c r="D6157" t="s">
        <v>38548</v>
      </c>
      <c r="E6157">
        <v>27</v>
      </c>
    </row>
    <row r="6158" spans="1:5">
      <c r="A6158" s="193" t="s">
        <v>29505</v>
      </c>
      <c r="B6158" t="s">
        <v>10764</v>
      </c>
      <c r="C6158" s="198">
        <v>44852</v>
      </c>
      <c r="D6158" t="s">
        <v>38610</v>
      </c>
      <c r="E6158">
        <v>42.21</v>
      </c>
    </row>
    <row r="6159" spans="1:5">
      <c r="A6159" s="193" t="s">
        <v>29505</v>
      </c>
      <c r="B6159" t="s">
        <v>10764</v>
      </c>
      <c r="C6159" s="198">
        <v>44852</v>
      </c>
      <c r="D6159" t="s">
        <v>38610</v>
      </c>
      <c r="E6159">
        <v>47.94</v>
      </c>
    </row>
    <row r="6160" spans="1:5">
      <c r="A6160" s="193" t="s">
        <v>29505</v>
      </c>
      <c r="B6160" t="s">
        <v>10764</v>
      </c>
      <c r="C6160" s="198">
        <v>44852</v>
      </c>
      <c r="D6160" t="s">
        <v>38610</v>
      </c>
      <c r="E6160">
        <v>3.53</v>
      </c>
    </row>
    <row r="6161" spans="1:5">
      <c r="A6161" s="193" t="s">
        <v>29505</v>
      </c>
      <c r="B6161" t="s">
        <v>10764</v>
      </c>
      <c r="C6161" s="198">
        <v>44852</v>
      </c>
      <c r="D6161" t="s">
        <v>38610</v>
      </c>
      <c r="E6161">
        <v>0.32</v>
      </c>
    </row>
    <row r="6162" spans="1:5">
      <c r="A6162" s="193" t="s">
        <v>29505</v>
      </c>
      <c r="B6162" t="s">
        <v>10764</v>
      </c>
      <c r="C6162" s="198">
        <v>44852</v>
      </c>
      <c r="D6162" t="s">
        <v>38621</v>
      </c>
      <c r="E6162">
        <v>5.16</v>
      </c>
    </row>
    <row r="6163" spans="1:5">
      <c r="A6163" s="193" t="s">
        <v>28221</v>
      </c>
      <c r="B6163" t="s">
        <v>4984</v>
      </c>
      <c r="C6163" s="198">
        <v>44851</v>
      </c>
      <c r="D6163" t="s">
        <v>38522</v>
      </c>
      <c r="E6163">
        <v>20.239999999999998</v>
      </c>
    </row>
    <row r="6164" spans="1:5">
      <c r="A6164" s="193" t="s">
        <v>29630</v>
      </c>
      <c r="B6164" t="s">
        <v>8165</v>
      </c>
      <c r="C6164" s="198">
        <v>44851</v>
      </c>
      <c r="D6164" t="s">
        <v>38624</v>
      </c>
      <c r="E6164">
        <v>69.91</v>
      </c>
    </row>
    <row r="6165" spans="1:5">
      <c r="A6165" s="193" t="s">
        <v>29328</v>
      </c>
      <c r="B6165" t="s">
        <v>5422</v>
      </c>
      <c r="C6165" s="198">
        <v>44851</v>
      </c>
      <c r="D6165" t="s">
        <v>38625</v>
      </c>
      <c r="E6165">
        <v>0.64</v>
      </c>
    </row>
    <row r="6166" spans="1:5">
      <c r="A6166" s="193" t="s">
        <v>29328</v>
      </c>
      <c r="B6166" t="s">
        <v>5422</v>
      </c>
      <c r="C6166" s="198">
        <v>44851</v>
      </c>
      <c r="D6166" t="s">
        <v>38625</v>
      </c>
      <c r="E6166">
        <v>1.95</v>
      </c>
    </row>
    <row r="6167" spans="1:5">
      <c r="A6167" s="193" t="s">
        <v>29328</v>
      </c>
      <c r="B6167" t="s">
        <v>5422</v>
      </c>
      <c r="C6167" s="198">
        <v>44851</v>
      </c>
      <c r="D6167" t="s">
        <v>38625</v>
      </c>
      <c r="E6167">
        <v>25</v>
      </c>
    </row>
    <row r="6168" spans="1:5">
      <c r="A6168" s="193" t="s">
        <v>28275</v>
      </c>
      <c r="B6168" t="s">
        <v>5297</v>
      </c>
      <c r="C6168" s="198">
        <v>44851</v>
      </c>
      <c r="D6168" t="s">
        <v>38624</v>
      </c>
      <c r="E6168">
        <v>14.75</v>
      </c>
    </row>
    <row r="6169" spans="1:5">
      <c r="A6169" s="193" t="s">
        <v>29240</v>
      </c>
      <c r="B6169" t="s">
        <v>9166</v>
      </c>
      <c r="C6169" s="198">
        <v>44851</v>
      </c>
      <c r="D6169" t="s">
        <v>38391</v>
      </c>
      <c r="E6169">
        <v>42.54</v>
      </c>
    </row>
    <row r="6170" spans="1:5">
      <c r="A6170" s="193" t="s">
        <v>29625</v>
      </c>
      <c r="B6170" t="s">
        <v>6200</v>
      </c>
      <c r="C6170" s="198">
        <v>44851</v>
      </c>
      <c r="D6170" t="s">
        <v>38624</v>
      </c>
      <c r="E6170">
        <v>7.8</v>
      </c>
    </row>
    <row r="6171" spans="1:5">
      <c r="A6171" s="193" t="s">
        <v>28129</v>
      </c>
      <c r="B6171" t="s">
        <v>5424</v>
      </c>
      <c r="C6171" s="198">
        <v>44851</v>
      </c>
      <c r="D6171" t="s">
        <v>38359</v>
      </c>
      <c r="E6171">
        <v>1.35</v>
      </c>
    </row>
    <row r="6172" spans="1:5">
      <c r="A6172" s="193" t="s">
        <v>28864</v>
      </c>
      <c r="B6172" t="s">
        <v>5423</v>
      </c>
      <c r="C6172" s="198">
        <v>44851</v>
      </c>
      <c r="D6172" t="s">
        <v>38589</v>
      </c>
      <c r="E6172">
        <v>9.36</v>
      </c>
    </row>
    <row r="6173" spans="1:5">
      <c r="A6173" s="193" t="s">
        <v>29626</v>
      </c>
      <c r="B6173" t="s">
        <v>5937</v>
      </c>
      <c r="C6173" s="198">
        <v>44851</v>
      </c>
      <c r="D6173" t="s">
        <v>38624</v>
      </c>
      <c r="E6173">
        <v>32.14</v>
      </c>
    </row>
    <row r="6174" spans="1:5">
      <c r="A6174" s="193" t="s">
        <v>11898</v>
      </c>
      <c r="B6174" t="s">
        <v>5420</v>
      </c>
      <c r="C6174" s="198">
        <v>44851</v>
      </c>
      <c r="D6174" t="s">
        <v>38576</v>
      </c>
      <c r="E6174">
        <v>0.72</v>
      </c>
    </row>
    <row r="6175" spans="1:5">
      <c r="A6175" s="193" t="s">
        <v>28322</v>
      </c>
      <c r="B6175" t="s">
        <v>5405</v>
      </c>
      <c r="C6175" s="198">
        <v>44851</v>
      </c>
      <c r="D6175" t="s">
        <v>38391</v>
      </c>
      <c r="E6175">
        <v>10.3</v>
      </c>
    </row>
    <row r="6176" spans="1:5">
      <c r="A6176" s="193" t="s">
        <v>12094</v>
      </c>
      <c r="B6176" t="s">
        <v>5343</v>
      </c>
      <c r="C6176" s="198">
        <v>44851</v>
      </c>
      <c r="D6176" t="s">
        <v>38624</v>
      </c>
      <c r="E6176">
        <v>15.06</v>
      </c>
    </row>
    <row r="6177" spans="1:5">
      <c r="A6177" s="193" t="s">
        <v>29497</v>
      </c>
      <c r="B6177" t="s">
        <v>6098</v>
      </c>
      <c r="C6177" s="198">
        <v>44851</v>
      </c>
      <c r="D6177" t="s">
        <v>38589</v>
      </c>
      <c r="E6177">
        <v>17.72</v>
      </c>
    </row>
    <row r="6178" spans="1:5">
      <c r="A6178" s="193" t="s">
        <v>12574</v>
      </c>
      <c r="B6178" t="s">
        <v>5185</v>
      </c>
      <c r="C6178" s="198">
        <v>44851</v>
      </c>
      <c r="D6178" t="s">
        <v>38391</v>
      </c>
      <c r="E6178">
        <v>36.5</v>
      </c>
    </row>
    <row r="6179" spans="1:5">
      <c r="A6179" s="193" t="s">
        <v>29628</v>
      </c>
      <c r="B6179" t="s">
        <v>8977</v>
      </c>
      <c r="C6179" s="198">
        <v>44851</v>
      </c>
      <c r="D6179" t="s">
        <v>38391</v>
      </c>
      <c r="E6179">
        <v>13.21</v>
      </c>
    </row>
    <row r="6180" spans="1:5">
      <c r="A6180" s="193" t="s">
        <v>29048</v>
      </c>
      <c r="B6180" t="s">
        <v>7669</v>
      </c>
      <c r="C6180" s="198">
        <v>44851</v>
      </c>
      <c r="D6180" t="s">
        <v>38391</v>
      </c>
      <c r="E6180">
        <v>9.98</v>
      </c>
    </row>
    <row r="6181" spans="1:5">
      <c r="A6181" s="193" t="s">
        <v>29629</v>
      </c>
      <c r="B6181" t="s">
        <v>8976</v>
      </c>
      <c r="C6181" s="198">
        <v>44851</v>
      </c>
      <c r="D6181" t="s">
        <v>38391</v>
      </c>
      <c r="E6181">
        <v>33.47</v>
      </c>
    </row>
    <row r="6182" spans="1:5">
      <c r="A6182" s="193" t="s">
        <v>28864</v>
      </c>
      <c r="B6182" t="s">
        <v>5423</v>
      </c>
      <c r="C6182" s="198">
        <v>44851</v>
      </c>
      <c r="D6182" t="s">
        <v>38359</v>
      </c>
      <c r="E6182">
        <v>26.67</v>
      </c>
    </row>
    <row r="6183" spans="1:5">
      <c r="A6183" s="193" t="s">
        <v>29498</v>
      </c>
      <c r="B6183" t="s">
        <v>5438</v>
      </c>
      <c r="C6183" s="198">
        <v>44851</v>
      </c>
      <c r="D6183" t="s">
        <v>38576</v>
      </c>
      <c r="E6183">
        <v>14.92</v>
      </c>
    </row>
    <row r="6184" spans="1:5">
      <c r="A6184" s="193" t="s">
        <v>29631</v>
      </c>
      <c r="B6184" t="s">
        <v>8353</v>
      </c>
      <c r="C6184" s="198">
        <v>44851</v>
      </c>
      <c r="D6184" t="s">
        <v>38391</v>
      </c>
      <c r="E6184">
        <v>12.13</v>
      </c>
    </row>
    <row r="6185" spans="1:5">
      <c r="A6185" s="193" t="s">
        <v>28935</v>
      </c>
      <c r="B6185" t="s">
        <v>7410</v>
      </c>
      <c r="C6185" s="198">
        <v>44851</v>
      </c>
      <c r="D6185" t="s">
        <v>38359</v>
      </c>
      <c r="E6185">
        <v>5</v>
      </c>
    </row>
    <row r="6186" spans="1:5">
      <c r="A6186" s="193" t="s">
        <v>27920</v>
      </c>
      <c r="B6186" t="s">
        <v>6386</v>
      </c>
      <c r="C6186" s="198">
        <v>44851</v>
      </c>
      <c r="D6186" t="s">
        <v>38624</v>
      </c>
      <c r="E6186">
        <v>40.99</v>
      </c>
    </row>
    <row r="6187" spans="1:5">
      <c r="A6187" s="193" t="s">
        <v>29627</v>
      </c>
      <c r="B6187" t="s">
        <v>8354</v>
      </c>
      <c r="C6187" s="198">
        <v>44851</v>
      </c>
      <c r="D6187" t="s">
        <v>38391</v>
      </c>
      <c r="E6187">
        <v>1.26</v>
      </c>
    </row>
    <row r="6188" spans="1:5">
      <c r="A6188" s="193" t="s">
        <v>27889</v>
      </c>
      <c r="B6188" t="s">
        <v>10933</v>
      </c>
      <c r="C6188" s="198">
        <v>44851</v>
      </c>
      <c r="D6188" t="s">
        <v>38384</v>
      </c>
      <c r="E6188">
        <v>5.91</v>
      </c>
    </row>
    <row r="6189" spans="1:5">
      <c r="A6189" s="193" t="s">
        <v>27888</v>
      </c>
      <c r="B6189" t="s">
        <v>10932</v>
      </c>
      <c r="C6189" s="198">
        <v>44851</v>
      </c>
      <c r="D6189" t="s">
        <v>38384</v>
      </c>
      <c r="E6189">
        <v>0</v>
      </c>
    </row>
    <row r="6190" spans="1:5">
      <c r="A6190" s="193" t="s">
        <v>27887</v>
      </c>
      <c r="B6190" t="s">
        <v>10931</v>
      </c>
      <c r="C6190" s="198">
        <v>44851</v>
      </c>
      <c r="D6190" t="s">
        <v>38384</v>
      </c>
      <c r="E6190">
        <v>36.5</v>
      </c>
    </row>
    <row r="6191" spans="1:5">
      <c r="A6191" s="193" t="s">
        <v>28129</v>
      </c>
      <c r="B6191" t="s">
        <v>5424</v>
      </c>
      <c r="C6191" s="198">
        <v>44848</v>
      </c>
      <c r="D6191" t="s">
        <v>38512</v>
      </c>
      <c r="E6191">
        <v>32.64</v>
      </c>
    </row>
    <row r="6192" spans="1:5">
      <c r="A6192" s="193" t="s">
        <v>29499</v>
      </c>
      <c r="B6192" t="s">
        <v>7019</v>
      </c>
      <c r="C6192" s="198">
        <v>44848</v>
      </c>
      <c r="D6192" t="s">
        <v>38512</v>
      </c>
      <c r="E6192">
        <v>12.75</v>
      </c>
    </row>
    <row r="6193" spans="1:5">
      <c r="A6193" s="193" t="s">
        <v>28011</v>
      </c>
      <c r="B6193" t="s">
        <v>8755</v>
      </c>
      <c r="C6193" s="198">
        <v>44848</v>
      </c>
      <c r="D6193" t="s">
        <v>38361</v>
      </c>
      <c r="E6193">
        <v>3.1</v>
      </c>
    </row>
    <row r="6194" spans="1:5">
      <c r="A6194" s="193" t="s">
        <v>28352</v>
      </c>
      <c r="B6194" t="s">
        <v>6760</v>
      </c>
      <c r="C6194" s="198">
        <v>44848</v>
      </c>
      <c r="D6194" t="s">
        <v>38447</v>
      </c>
      <c r="E6194">
        <v>8.31</v>
      </c>
    </row>
    <row r="6195" spans="1:5">
      <c r="A6195" s="193" t="s">
        <v>28129</v>
      </c>
      <c r="B6195" t="s">
        <v>5424</v>
      </c>
      <c r="C6195" s="198">
        <v>44848</v>
      </c>
      <c r="D6195" t="s">
        <v>38512</v>
      </c>
      <c r="E6195">
        <v>34.25</v>
      </c>
    </row>
    <row r="6196" spans="1:5">
      <c r="A6196" s="193" t="s">
        <v>22416</v>
      </c>
      <c r="B6196" t="s">
        <v>5429</v>
      </c>
      <c r="C6196" s="198">
        <v>44848</v>
      </c>
      <c r="D6196" t="s">
        <v>38512</v>
      </c>
      <c r="E6196">
        <v>4.2</v>
      </c>
    </row>
    <row r="6197" spans="1:5">
      <c r="A6197" s="193" t="s">
        <v>28018</v>
      </c>
      <c r="B6197" t="s">
        <v>6310</v>
      </c>
      <c r="C6197" s="198">
        <v>44848</v>
      </c>
      <c r="D6197" t="s">
        <v>38400</v>
      </c>
      <c r="E6197">
        <v>38.92</v>
      </c>
    </row>
    <row r="6198" spans="1:5">
      <c r="A6198" s="193" t="s">
        <v>28864</v>
      </c>
      <c r="B6198" t="s">
        <v>5423</v>
      </c>
      <c r="C6198" s="198">
        <v>44848</v>
      </c>
      <c r="D6198" t="s">
        <v>38512</v>
      </c>
      <c r="E6198">
        <v>14.95</v>
      </c>
    </row>
    <row r="6199" spans="1:5">
      <c r="A6199" s="193" t="s">
        <v>29333</v>
      </c>
      <c r="B6199" t="s">
        <v>5431</v>
      </c>
      <c r="C6199" s="198">
        <v>44848</v>
      </c>
      <c r="D6199" t="s">
        <v>38512</v>
      </c>
      <c r="E6199">
        <v>8.07</v>
      </c>
    </row>
    <row r="6200" spans="1:5">
      <c r="A6200" s="193" t="s">
        <v>29091</v>
      </c>
      <c r="B6200" t="s">
        <v>6922</v>
      </c>
      <c r="C6200" s="198">
        <v>44848</v>
      </c>
      <c r="D6200" t="s">
        <v>38447</v>
      </c>
      <c r="E6200">
        <v>35.42</v>
      </c>
    </row>
    <row r="6201" spans="1:5">
      <c r="A6201" s="193" t="s">
        <v>28353</v>
      </c>
      <c r="B6201" t="s">
        <v>6761</v>
      </c>
      <c r="C6201" s="198">
        <v>44848</v>
      </c>
      <c r="D6201" t="s">
        <v>38447</v>
      </c>
      <c r="E6201">
        <v>8.0500000000000007</v>
      </c>
    </row>
    <row r="6202" spans="1:5">
      <c r="A6202" s="193" t="s">
        <v>22416</v>
      </c>
      <c r="B6202" t="s">
        <v>5429</v>
      </c>
      <c r="C6202" s="198">
        <v>44848</v>
      </c>
      <c r="D6202" t="s">
        <v>38512</v>
      </c>
      <c r="E6202">
        <v>26.79</v>
      </c>
    </row>
    <row r="6203" spans="1:5">
      <c r="A6203" s="193" t="s">
        <v>27779</v>
      </c>
      <c r="B6203" t="s">
        <v>10751</v>
      </c>
      <c r="C6203" s="198">
        <v>44848</v>
      </c>
      <c r="D6203" t="s">
        <v>38361</v>
      </c>
      <c r="E6203">
        <v>7.52</v>
      </c>
    </row>
    <row r="6204" spans="1:5">
      <c r="A6204" s="193" t="s">
        <v>29140</v>
      </c>
      <c r="B6204" t="s">
        <v>10604</v>
      </c>
      <c r="C6204" s="198">
        <v>44848</v>
      </c>
      <c r="D6204" t="s">
        <v>38447</v>
      </c>
      <c r="E6204">
        <v>10.35</v>
      </c>
    </row>
    <row r="6205" spans="1:5">
      <c r="A6205" s="193" t="s">
        <v>27775</v>
      </c>
      <c r="B6205" t="s">
        <v>10865</v>
      </c>
      <c r="C6205" s="198">
        <v>44848</v>
      </c>
      <c r="D6205" t="s">
        <v>38361</v>
      </c>
      <c r="E6205">
        <v>94</v>
      </c>
    </row>
    <row r="6206" spans="1:5">
      <c r="A6206" s="193" t="s">
        <v>29070</v>
      </c>
      <c r="B6206" t="s">
        <v>8232</v>
      </c>
      <c r="C6206" s="198">
        <v>44847</v>
      </c>
      <c r="D6206" t="s">
        <v>38511</v>
      </c>
      <c r="E6206">
        <v>3.66</v>
      </c>
    </row>
    <row r="6207" spans="1:5">
      <c r="A6207" s="193" t="s">
        <v>29498</v>
      </c>
      <c r="B6207" t="s">
        <v>5438</v>
      </c>
      <c r="C6207" s="198">
        <v>44847</v>
      </c>
      <c r="D6207" t="s">
        <v>38563</v>
      </c>
      <c r="E6207">
        <v>9.5</v>
      </c>
    </row>
    <row r="6208" spans="1:5">
      <c r="A6208" s="193" t="s">
        <v>29632</v>
      </c>
      <c r="B6208" t="s">
        <v>6367</v>
      </c>
      <c r="C6208" s="198">
        <v>44847</v>
      </c>
      <c r="D6208" t="s">
        <v>38511</v>
      </c>
      <c r="E6208">
        <v>0.57999999999999996</v>
      </c>
    </row>
    <row r="6209" spans="1:5">
      <c r="A6209" s="193" t="s">
        <v>28864</v>
      </c>
      <c r="B6209" t="s">
        <v>5423</v>
      </c>
      <c r="C6209" s="198">
        <v>44847</v>
      </c>
      <c r="D6209" t="s">
        <v>38563</v>
      </c>
      <c r="E6209">
        <v>2</v>
      </c>
    </row>
    <row r="6210" spans="1:5">
      <c r="A6210" s="193" t="s">
        <v>29636</v>
      </c>
      <c r="B6210" t="s">
        <v>7565</v>
      </c>
      <c r="C6210" s="198">
        <v>44847</v>
      </c>
      <c r="D6210" t="s">
        <v>38511</v>
      </c>
      <c r="E6210">
        <v>6.2</v>
      </c>
    </row>
    <row r="6211" spans="1:5">
      <c r="A6211" s="193" t="s">
        <v>29066</v>
      </c>
      <c r="B6211" t="s">
        <v>7912</v>
      </c>
      <c r="C6211" s="198">
        <v>44847</v>
      </c>
      <c r="D6211" t="s">
        <v>38511</v>
      </c>
      <c r="E6211">
        <v>260</v>
      </c>
    </row>
    <row r="6212" spans="1:5">
      <c r="A6212" s="193" t="s">
        <v>29215</v>
      </c>
      <c r="B6212" t="s">
        <v>27528</v>
      </c>
      <c r="C6212" s="198">
        <v>44847</v>
      </c>
      <c r="D6212" t="s">
        <v>38511</v>
      </c>
      <c r="E6212">
        <v>1.61</v>
      </c>
    </row>
    <row r="6213" spans="1:5">
      <c r="A6213" s="193" t="s">
        <v>28129</v>
      </c>
      <c r="B6213" t="s">
        <v>5424</v>
      </c>
      <c r="C6213" s="198">
        <v>44847</v>
      </c>
      <c r="D6213" t="s">
        <v>38576</v>
      </c>
      <c r="E6213">
        <v>9.83</v>
      </c>
    </row>
    <row r="6214" spans="1:5">
      <c r="A6214" s="193" t="s">
        <v>29635</v>
      </c>
      <c r="B6214" t="s">
        <v>7911</v>
      </c>
      <c r="C6214" s="198">
        <v>44847</v>
      </c>
      <c r="D6214" t="s">
        <v>38511</v>
      </c>
      <c r="E6214">
        <v>5.41</v>
      </c>
    </row>
    <row r="6215" spans="1:5">
      <c r="A6215" s="193" t="s">
        <v>29498</v>
      </c>
      <c r="B6215" t="s">
        <v>5438</v>
      </c>
      <c r="C6215" s="198">
        <v>44847</v>
      </c>
      <c r="D6215" t="s">
        <v>38626</v>
      </c>
      <c r="E6215">
        <v>2.59</v>
      </c>
    </row>
    <row r="6216" spans="1:5">
      <c r="A6216" s="193" t="s">
        <v>22416</v>
      </c>
      <c r="B6216" t="s">
        <v>5429</v>
      </c>
      <c r="C6216" s="198">
        <v>44847</v>
      </c>
      <c r="D6216" t="s">
        <v>38576</v>
      </c>
      <c r="E6216">
        <v>27.4</v>
      </c>
    </row>
    <row r="6217" spans="1:5">
      <c r="A6217" s="193" t="s">
        <v>28129</v>
      </c>
      <c r="B6217" t="s">
        <v>5424</v>
      </c>
      <c r="C6217" s="198">
        <v>44847</v>
      </c>
      <c r="D6217" t="s">
        <v>38576</v>
      </c>
      <c r="E6217">
        <v>23.32</v>
      </c>
    </row>
    <row r="6218" spans="1:5">
      <c r="A6218" s="193" t="s">
        <v>28129</v>
      </c>
      <c r="B6218" t="s">
        <v>5424</v>
      </c>
      <c r="C6218" s="198">
        <v>44847</v>
      </c>
      <c r="D6218" t="s">
        <v>38576</v>
      </c>
      <c r="E6218">
        <v>8.76</v>
      </c>
    </row>
    <row r="6219" spans="1:5">
      <c r="A6219" s="193" t="s">
        <v>29213</v>
      </c>
      <c r="B6219" t="s">
        <v>7597</v>
      </c>
      <c r="C6219" s="198">
        <v>44847</v>
      </c>
      <c r="D6219" t="s">
        <v>38511</v>
      </c>
      <c r="E6219">
        <v>11.83</v>
      </c>
    </row>
    <row r="6220" spans="1:5">
      <c r="A6220" s="193" t="s">
        <v>28851</v>
      </c>
      <c r="B6220" t="s">
        <v>7959</v>
      </c>
      <c r="C6220" s="198">
        <v>44847</v>
      </c>
      <c r="D6220" t="s">
        <v>38511</v>
      </c>
      <c r="E6220">
        <v>37.46</v>
      </c>
    </row>
    <row r="6221" spans="1:5">
      <c r="A6221" s="193" t="s">
        <v>29214</v>
      </c>
      <c r="B6221" t="s">
        <v>7863</v>
      </c>
      <c r="C6221" s="198">
        <v>44847</v>
      </c>
      <c r="D6221" t="s">
        <v>38511</v>
      </c>
      <c r="E6221">
        <v>19.399999999999999</v>
      </c>
    </row>
    <row r="6222" spans="1:5">
      <c r="A6222" s="193" t="s">
        <v>29328</v>
      </c>
      <c r="B6222" t="s">
        <v>5422</v>
      </c>
      <c r="C6222" s="198">
        <v>44847</v>
      </c>
      <c r="D6222" t="s">
        <v>38563</v>
      </c>
      <c r="E6222">
        <v>70.739999999999995</v>
      </c>
    </row>
    <row r="6223" spans="1:5">
      <c r="A6223" s="193" t="s">
        <v>26652</v>
      </c>
      <c r="B6223" t="s">
        <v>5006</v>
      </c>
      <c r="C6223" s="198">
        <v>44847</v>
      </c>
      <c r="D6223" t="s">
        <v>38388</v>
      </c>
      <c r="E6223">
        <v>45</v>
      </c>
    </row>
    <row r="6224" spans="1:5">
      <c r="A6224" s="193" t="s">
        <v>26652</v>
      </c>
      <c r="B6224" t="s">
        <v>5006</v>
      </c>
      <c r="C6224" s="198">
        <v>44847</v>
      </c>
      <c r="D6224" t="s">
        <v>38388</v>
      </c>
      <c r="E6224">
        <v>5.01</v>
      </c>
    </row>
    <row r="6225" spans="1:5">
      <c r="A6225" s="193" t="s">
        <v>28776</v>
      </c>
      <c r="B6225" t="s">
        <v>5009</v>
      </c>
      <c r="C6225" s="198">
        <v>44847</v>
      </c>
      <c r="D6225" t="s">
        <v>38388</v>
      </c>
      <c r="E6225">
        <v>16.25</v>
      </c>
    </row>
    <row r="6226" spans="1:5">
      <c r="A6226" s="193" t="s">
        <v>28864</v>
      </c>
      <c r="B6226" t="s">
        <v>5423</v>
      </c>
      <c r="C6226" s="198">
        <v>44847</v>
      </c>
      <c r="D6226" t="s">
        <v>38576</v>
      </c>
      <c r="E6226">
        <v>16.25</v>
      </c>
    </row>
    <row r="6227" spans="1:5">
      <c r="A6227" s="193" t="s">
        <v>29499</v>
      </c>
      <c r="B6227" t="s">
        <v>7019</v>
      </c>
      <c r="C6227" s="198">
        <v>44847</v>
      </c>
      <c r="D6227" t="s">
        <v>38576</v>
      </c>
      <c r="E6227">
        <v>9.6999999999999993</v>
      </c>
    </row>
    <row r="6228" spans="1:5">
      <c r="A6228" s="193" t="s">
        <v>28864</v>
      </c>
      <c r="B6228" t="s">
        <v>5423</v>
      </c>
      <c r="C6228" s="198">
        <v>44847</v>
      </c>
      <c r="D6228" t="s">
        <v>38576</v>
      </c>
      <c r="E6228">
        <v>22.18</v>
      </c>
    </row>
    <row r="6229" spans="1:5">
      <c r="A6229" s="193" t="s">
        <v>27774</v>
      </c>
      <c r="B6229" t="s">
        <v>4989</v>
      </c>
      <c r="C6229" s="198">
        <v>44847</v>
      </c>
      <c r="D6229" t="s">
        <v>38388</v>
      </c>
      <c r="E6229">
        <v>52.6</v>
      </c>
    </row>
    <row r="6230" spans="1:5">
      <c r="A6230" s="193" t="s">
        <v>29498</v>
      </c>
      <c r="B6230" t="s">
        <v>5438</v>
      </c>
      <c r="C6230" s="198">
        <v>44847</v>
      </c>
      <c r="D6230" t="s">
        <v>38576</v>
      </c>
      <c r="E6230">
        <v>3.85</v>
      </c>
    </row>
    <row r="6231" spans="1:5">
      <c r="A6231" s="193" t="s">
        <v>28109</v>
      </c>
      <c r="B6231" t="s">
        <v>4983</v>
      </c>
      <c r="C6231" s="198">
        <v>44847</v>
      </c>
      <c r="D6231" t="s">
        <v>38388</v>
      </c>
      <c r="E6231">
        <v>34.200000000000003</v>
      </c>
    </row>
    <row r="6232" spans="1:5">
      <c r="A6232" s="193" t="s">
        <v>28129</v>
      </c>
      <c r="B6232" t="s">
        <v>5424</v>
      </c>
      <c r="C6232" s="198">
        <v>44847</v>
      </c>
      <c r="D6232" t="s">
        <v>38563</v>
      </c>
      <c r="E6232">
        <v>3.25</v>
      </c>
    </row>
    <row r="6233" spans="1:5">
      <c r="A6233" s="193" t="s">
        <v>29068</v>
      </c>
      <c r="B6233" t="s">
        <v>6364</v>
      </c>
      <c r="C6233" s="198">
        <v>44847</v>
      </c>
      <c r="D6233" t="s">
        <v>38511</v>
      </c>
      <c r="E6233">
        <v>23.56</v>
      </c>
    </row>
    <row r="6234" spans="1:5">
      <c r="A6234" s="193" t="s">
        <v>29071</v>
      </c>
      <c r="B6234" t="s">
        <v>6366</v>
      </c>
      <c r="C6234" s="198">
        <v>44847</v>
      </c>
      <c r="D6234" t="s">
        <v>38511</v>
      </c>
      <c r="E6234">
        <v>8.64</v>
      </c>
    </row>
    <row r="6235" spans="1:5">
      <c r="A6235" s="193" t="s">
        <v>28864</v>
      </c>
      <c r="B6235" t="s">
        <v>5423</v>
      </c>
      <c r="C6235" s="198">
        <v>44847</v>
      </c>
      <c r="D6235" t="s">
        <v>38576</v>
      </c>
      <c r="E6235">
        <v>9.9</v>
      </c>
    </row>
    <row r="6236" spans="1:5">
      <c r="A6236" s="193" t="s">
        <v>29505</v>
      </c>
      <c r="B6236" t="s">
        <v>10764</v>
      </c>
      <c r="C6236" s="198">
        <v>44847</v>
      </c>
      <c r="D6236" t="s">
        <v>38576</v>
      </c>
      <c r="E6236">
        <v>34.9</v>
      </c>
    </row>
    <row r="6237" spans="1:5">
      <c r="A6237" s="193" t="s">
        <v>29505</v>
      </c>
      <c r="B6237" t="s">
        <v>10764</v>
      </c>
      <c r="C6237" s="198">
        <v>44847</v>
      </c>
      <c r="D6237" t="s">
        <v>38576</v>
      </c>
      <c r="E6237">
        <v>2.2000000000000002</v>
      </c>
    </row>
    <row r="6238" spans="1:5">
      <c r="A6238" s="193" t="s">
        <v>29634</v>
      </c>
      <c r="B6238" t="s">
        <v>27579</v>
      </c>
      <c r="C6238" s="198">
        <v>44847</v>
      </c>
      <c r="D6238" t="s">
        <v>38511</v>
      </c>
      <c r="E6238">
        <v>42</v>
      </c>
    </row>
    <row r="6239" spans="1:5">
      <c r="A6239" s="193" t="s">
        <v>29633</v>
      </c>
      <c r="B6239" t="s">
        <v>10930</v>
      </c>
      <c r="C6239" s="198">
        <v>44847</v>
      </c>
      <c r="D6239" t="s">
        <v>38511</v>
      </c>
      <c r="E6239">
        <v>16.34</v>
      </c>
    </row>
    <row r="6240" spans="1:5">
      <c r="A6240" s="193" t="s">
        <v>29521</v>
      </c>
      <c r="B6240" t="s">
        <v>10670</v>
      </c>
      <c r="C6240" s="198">
        <v>44847</v>
      </c>
      <c r="D6240" t="s">
        <v>38576</v>
      </c>
      <c r="E6240">
        <v>0.49</v>
      </c>
    </row>
    <row r="6241" spans="1:5">
      <c r="A6241" s="193" t="s">
        <v>29500</v>
      </c>
      <c r="B6241" t="s">
        <v>10763</v>
      </c>
      <c r="C6241" s="198">
        <v>44847</v>
      </c>
      <c r="D6241" t="s">
        <v>38576</v>
      </c>
      <c r="E6241">
        <v>5.4</v>
      </c>
    </row>
    <row r="6242" spans="1:5">
      <c r="A6242" s="193" t="s">
        <v>28347</v>
      </c>
      <c r="B6242" t="s">
        <v>5136</v>
      </c>
      <c r="C6242" s="198">
        <v>44845</v>
      </c>
      <c r="D6242" t="s">
        <v>38359</v>
      </c>
      <c r="E6242">
        <v>3.22</v>
      </c>
    </row>
    <row r="6243" spans="1:5">
      <c r="A6243" s="193" t="s">
        <v>17874</v>
      </c>
      <c r="B6243" t="s">
        <v>5459</v>
      </c>
      <c r="C6243" s="198">
        <v>44845</v>
      </c>
      <c r="D6243" t="s">
        <v>38374</v>
      </c>
      <c r="E6243">
        <v>38.61</v>
      </c>
    </row>
    <row r="6244" spans="1:5">
      <c r="A6244" s="193" t="s">
        <v>28184</v>
      </c>
      <c r="B6244" t="s">
        <v>5123</v>
      </c>
      <c r="C6244" s="198">
        <v>44845</v>
      </c>
      <c r="D6244" t="s">
        <v>38359</v>
      </c>
      <c r="E6244">
        <v>48.77</v>
      </c>
    </row>
    <row r="6245" spans="1:5">
      <c r="A6245" s="193" t="s">
        <v>27935</v>
      </c>
      <c r="B6245" t="s">
        <v>7000</v>
      </c>
      <c r="C6245" s="198">
        <v>44845</v>
      </c>
      <c r="D6245" t="s">
        <v>38359</v>
      </c>
      <c r="E6245">
        <v>41.88</v>
      </c>
    </row>
    <row r="6246" spans="1:5">
      <c r="A6246" s="193" t="s">
        <v>28184</v>
      </c>
      <c r="B6246" t="s">
        <v>5123</v>
      </c>
      <c r="C6246" s="198">
        <v>44845</v>
      </c>
      <c r="D6246" t="s">
        <v>38374</v>
      </c>
      <c r="E6246">
        <v>40.200000000000003</v>
      </c>
    </row>
    <row r="6247" spans="1:5">
      <c r="A6247" s="193" t="s">
        <v>29274</v>
      </c>
      <c r="B6247" t="s">
        <v>9886</v>
      </c>
      <c r="C6247" s="198">
        <v>44845</v>
      </c>
      <c r="D6247" t="s">
        <v>38545</v>
      </c>
      <c r="E6247">
        <v>13.05</v>
      </c>
    </row>
    <row r="6248" spans="1:5">
      <c r="A6248" s="193" t="s">
        <v>29640</v>
      </c>
      <c r="B6248" t="s">
        <v>11006</v>
      </c>
      <c r="C6248" s="198">
        <v>44845</v>
      </c>
      <c r="D6248" t="s">
        <v>38374</v>
      </c>
      <c r="E6248">
        <v>14.73</v>
      </c>
    </row>
    <row r="6249" spans="1:5">
      <c r="A6249" s="193" t="s">
        <v>29641</v>
      </c>
      <c r="B6249" t="s">
        <v>11003</v>
      </c>
      <c r="C6249" s="198">
        <v>44845</v>
      </c>
      <c r="D6249" t="s">
        <v>38545</v>
      </c>
      <c r="E6249">
        <v>3.56</v>
      </c>
    </row>
    <row r="6250" spans="1:5">
      <c r="A6250" s="193" t="s">
        <v>29639</v>
      </c>
      <c r="B6250" t="s">
        <v>11007</v>
      </c>
      <c r="C6250" s="198">
        <v>44845</v>
      </c>
      <c r="D6250" t="s">
        <v>38374</v>
      </c>
      <c r="E6250">
        <v>16.82</v>
      </c>
    </row>
    <row r="6251" spans="1:5">
      <c r="A6251" s="193" t="s">
        <v>29642</v>
      </c>
      <c r="B6251" t="s">
        <v>9892</v>
      </c>
      <c r="C6251" s="198">
        <v>44845</v>
      </c>
      <c r="D6251" t="s">
        <v>38545</v>
      </c>
      <c r="E6251">
        <v>27.62</v>
      </c>
    </row>
    <row r="6252" spans="1:5">
      <c r="A6252" s="193" t="s">
        <v>29643</v>
      </c>
      <c r="B6252" t="s">
        <v>9891</v>
      </c>
      <c r="C6252" s="198">
        <v>44845</v>
      </c>
      <c r="D6252" t="s">
        <v>38545</v>
      </c>
      <c r="E6252">
        <v>1</v>
      </c>
    </row>
    <row r="6253" spans="1:5">
      <c r="A6253" s="193" t="s">
        <v>29268</v>
      </c>
      <c r="B6253" t="s">
        <v>9890</v>
      </c>
      <c r="C6253" s="198">
        <v>44845</v>
      </c>
      <c r="D6253" t="s">
        <v>38545</v>
      </c>
      <c r="E6253">
        <v>10.4</v>
      </c>
    </row>
    <row r="6254" spans="1:5">
      <c r="A6254" s="193" t="s">
        <v>29638</v>
      </c>
      <c r="B6254" t="s">
        <v>11008</v>
      </c>
      <c r="C6254" s="198">
        <v>44845</v>
      </c>
      <c r="D6254" t="s">
        <v>38374</v>
      </c>
      <c r="E6254">
        <v>6.49</v>
      </c>
    </row>
    <row r="6255" spans="1:5">
      <c r="A6255" s="193" t="s">
        <v>29270</v>
      </c>
      <c r="B6255" t="s">
        <v>9888</v>
      </c>
      <c r="C6255" s="198">
        <v>44845</v>
      </c>
      <c r="D6255" t="s">
        <v>38545</v>
      </c>
      <c r="E6255">
        <v>4.05</v>
      </c>
    </row>
    <row r="6256" spans="1:5">
      <c r="A6256" s="193" t="s">
        <v>29292</v>
      </c>
      <c r="B6256" t="s">
        <v>11005</v>
      </c>
      <c r="C6256" s="198">
        <v>44845</v>
      </c>
      <c r="D6256" t="s">
        <v>38374</v>
      </c>
      <c r="E6256">
        <v>0.69</v>
      </c>
    </row>
    <row r="6257" spans="1:5">
      <c r="A6257" s="193" t="s">
        <v>29272</v>
      </c>
      <c r="B6257" t="s">
        <v>9887</v>
      </c>
      <c r="C6257" s="198">
        <v>44845</v>
      </c>
      <c r="D6257" t="s">
        <v>38545</v>
      </c>
      <c r="E6257">
        <v>34.25</v>
      </c>
    </row>
    <row r="6258" spans="1:5">
      <c r="A6258" s="193" t="s">
        <v>29637</v>
      </c>
      <c r="B6258" t="s">
        <v>10550</v>
      </c>
      <c r="C6258" s="198">
        <v>44845</v>
      </c>
      <c r="D6258" t="s">
        <v>38545</v>
      </c>
      <c r="E6258">
        <v>0.5</v>
      </c>
    </row>
    <row r="6259" spans="1:5">
      <c r="A6259" s="193" t="s">
        <v>27827</v>
      </c>
      <c r="B6259" t="s">
        <v>9689</v>
      </c>
      <c r="C6259" s="198">
        <v>44845</v>
      </c>
      <c r="D6259" t="s">
        <v>38374</v>
      </c>
      <c r="E6259">
        <v>2.65</v>
      </c>
    </row>
    <row r="6260" spans="1:5">
      <c r="A6260" s="193" t="s">
        <v>29033</v>
      </c>
      <c r="B6260" t="s">
        <v>5790</v>
      </c>
      <c r="C6260" s="198">
        <v>44844</v>
      </c>
      <c r="D6260" t="s">
        <v>38557</v>
      </c>
      <c r="E6260">
        <v>28.33</v>
      </c>
    </row>
    <row r="6261" spans="1:5">
      <c r="A6261" s="193" t="s">
        <v>29498</v>
      </c>
      <c r="B6261" t="s">
        <v>5438</v>
      </c>
      <c r="C6261" s="198">
        <v>44844</v>
      </c>
      <c r="D6261" t="s">
        <v>38557</v>
      </c>
      <c r="E6261">
        <v>0.8</v>
      </c>
    </row>
    <row r="6262" spans="1:5">
      <c r="A6262" s="193" t="s">
        <v>29333</v>
      </c>
      <c r="B6262" t="s">
        <v>5431</v>
      </c>
      <c r="C6262" s="198">
        <v>44844</v>
      </c>
      <c r="D6262" t="s">
        <v>38557</v>
      </c>
      <c r="E6262">
        <v>25.92</v>
      </c>
    </row>
    <row r="6263" spans="1:5">
      <c r="A6263" s="193" t="s">
        <v>22416</v>
      </c>
      <c r="B6263" t="s">
        <v>5429</v>
      </c>
      <c r="C6263" s="198">
        <v>44844</v>
      </c>
      <c r="D6263" t="s">
        <v>38557</v>
      </c>
      <c r="E6263">
        <v>41.88</v>
      </c>
    </row>
    <row r="6264" spans="1:5">
      <c r="A6264" s="193" t="s">
        <v>22416</v>
      </c>
      <c r="B6264" t="s">
        <v>5429</v>
      </c>
      <c r="C6264" s="198">
        <v>44844</v>
      </c>
      <c r="D6264" t="s">
        <v>38557</v>
      </c>
      <c r="E6264">
        <v>9.66</v>
      </c>
    </row>
    <row r="6265" spans="1:5">
      <c r="A6265" s="193" t="s">
        <v>28809</v>
      </c>
      <c r="B6265" t="s">
        <v>9019</v>
      </c>
      <c r="C6265" s="198">
        <v>44844</v>
      </c>
      <c r="D6265" t="s">
        <v>38475</v>
      </c>
      <c r="E6265">
        <v>0</v>
      </c>
    </row>
    <row r="6266" spans="1:5">
      <c r="A6266" s="193" t="s">
        <v>29327</v>
      </c>
      <c r="B6266" t="s">
        <v>5785</v>
      </c>
      <c r="C6266" s="198">
        <v>44844</v>
      </c>
      <c r="D6266" t="s">
        <v>38557</v>
      </c>
      <c r="E6266">
        <v>10.01</v>
      </c>
    </row>
    <row r="6267" spans="1:5">
      <c r="A6267" s="193" t="s">
        <v>29330</v>
      </c>
      <c r="B6267" t="s">
        <v>9912</v>
      </c>
      <c r="C6267" s="198">
        <v>44844</v>
      </c>
      <c r="D6267" t="s">
        <v>38557</v>
      </c>
      <c r="E6267">
        <v>0.83</v>
      </c>
    </row>
    <row r="6268" spans="1:5">
      <c r="A6268" s="193" t="s">
        <v>29505</v>
      </c>
      <c r="B6268" t="s">
        <v>10764</v>
      </c>
      <c r="C6268" s="198">
        <v>44844</v>
      </c>
      <c r="D6268" t="s">
        <v>38557</v>
      </c>
      <c r="E6268">
        <v>32.700000000000003</v>
      </c>
    </row>
    <row r="6269" spans="1:5">
      <c r="A6269" s="193" t="s">
        <v>29505</v>
      </c>
      <c r="B6269" t="s">
        <v>10764</v>
      </c>
      <c r="C6269" s="198">
        <v>44844</v>
      </c>
      <c r="D6269" t="s">
        <v>38557</v>
      </c>
      <c r="E6269">
        <v>12.8</v>
      </c>
    </row>
    <row r="6270" spans="1:5">
      <c r="A6270" s="193" t="s">
        <v>28524</v>
      </c>
      <c r="B6270" t="s">
        <v>9969</v>
      </c>
      <c r="C6270" s="198">
        <v>44844</v>
      </c>
      <c r="D6270" t="s">
        <v>38475</v>
      </c>
      <c r="E6270">
        <v>14.99</v>
      </c>
    </row>
    <row r="6271" spans="1:5">
      <c r="A6271" s="193" t="s">
        <v>15575</v>
      </c>
      <c r="B6271" t="s">
        <v>9296</v>
      </c>
      <c r="C6271" s="198">
        <v>44844</v>
      </c>
      <c r="D6271" t="s">
        <v>38475</v>
      </c>
      <c r="E6271">
        <v>9.23</v>
      </c>
    </row>
    <row r="6272" spans="1:5">
      <c r="A6272" s="193" t="s">
        <v>27809</v>
      </c>
      <c r="B6272" t="s">
        <v>5046</v>
      </c>
      <c r="C6272" s="198">
        <v>44842</v>
      </c>
      <c r="D6272" t="s">
        <v>38368</v>
      </c>
      <c r="E6272">
        <v>7.85</v>
      </c>
    </row>
    <row r="6273" spans="1:5">
      <c r="A6273" s="193" t="s">
        <v>15616</v>
      </c>
      <c r="B6273" t="s">
        <v>5053</v>
      </c>
      <c r="C6273" s="198">
        <v>44842</v>
      </c>
      <c r="D6273" t="s">
        <v>38368</v>
      </c>
      <c r="E6273">
        <v>55.73</v>
      </c>
    </row>
    <row r="6274" spans="1:5">
      <c r="A6274" s="193" t="s">
        <v>28747</v>
      </c>
      <c r="B6274" t="s">
        <v>4981</v>
      </c>
      <c r="C6274" s="198">
        <v>44842</v>
      </c>
      <c r="D6274" t="s">
        <v>38368</v>
      </c>
      <c r="E6274">
        <v>3.94</v>
      </c>
    </row>
    <row r="6275" spans="1:5">
      <c r="A6275" s="193" t="s">
        <v>29644</v>
      </c>
      <c r="B6275" t="s">
        <v>4979</v>
      </c>
      <c r="C6275" s="198">
        <v>44842</v>
      </c>
      <c r="D6275" t="s">
        <v>38388</v>
      </c>
      <c r="E6275">
        <v>7.25</v>
      </c>
    </row>
    <row r="6276" spans="1:5">
      <c r="A6276" s="193" t="s">
        <v>27810</v>
      </c>
      <c r="B6276" t="s">
        <v>5045</v>
      </c>
      <c r="C6276" s="198">
        <v>44842</v>
      </c>
      <c r="D6276" t="s">
        <v>38368</v>
      </c>
      <c r="E6276">
        <v>43.03</v>
      </c>
    </row>
    <row r="6277" spans="1:5">
      <c r="A6277" s="193" t="s">
        <v>27810</v>
      </c>
      <c r="B6277" t="s">
        <v>5045</v>
      </c>
      <c r="C6277" s="198">
        <v>44842</v>
      </c>
      <c r="D6277" t="s">
        <v>38368</v>
      </c>
      <c r="E6277">
        <v>29.6</v>
      </c>
    </row>
    <row r="6278" spans="1:5">
      <c r="A6278" s="193" t="s">
        <v>27807</v>
      </c>
      <c r="B6278" t="s">
        <v>5056</v>
      </c>
      <c r="C6278" s="198">
        <v>44842</v>
      </c>
      <c r="D6278" t="s">
        <v>38368</v>
      </c>
      <c r="E6278">
        <v>7.41</v>
      </c>
    </row>
    <row r="6279" spans="1:5">
      <c r="A6279" s="193" t="s">
        <v>15601</v>
      </c>
      <c r="B6279" t="s">
        <v>5047</v>
      </c>
      <c r="C6279" s="198">
        <v>44842</v>
      </c>
      <c r="D6279" t="s">
        <v>38368</v>
      </c>
      <c r="E6279">
        <v>12.35</v>
      </c>
    </row>
    <row r="6280" spans="1:5">
      <c r="A6280" s="193" t="s">
        <v>27804</v>
      </c>
      <c r="B6280" t="s">
        <v>5036</v>
      </c>
      <c r="C6280" s="198">
        <v>44842</v>
      </c>
      <c r="D6280" t="s">
        <v>38368</v>
      </c>
      <c r="E6280">
        <v>37.9</v>
      </c>
    </row>
    <row r="6281" spans="1:5">
      <c r="A6281" s="193" t="s">
        <v>27806</v>
      </c>
      <c r="B6281" t="s">
        <v>5002</v>
      </c>
      <c r="C6281" s="198">
        <v>44842</v>
      </c>
      <c r="D6281" t="s">
        <v>38388</v>
      </c>
      <c r="E6281">
        <v>7.44</v>
      </c>
    </row>
    <row r="6282" spans="1:5">
      <c r="A6282" s="193" t="s">
        <v>27809</v>
      </c>
      <c r="B6282" t="s">
        <v>5046</v>
      </c>
      <c r="C6282" s="198">
        <v>44842</v>
      </c>
      <c r="D6282" t="s">
        <v>38368</v>
      </c>
      <c r="E6282">
        <v>47.5</v>
      </c>
    </row>
    <row r="6283" spans="1:5">
      <c r="A6283" s="193" t="s">
        <v>27790</v>
      </c>
      <c r="B6283" t="s">
        <v>5032</v>
      </c>
      <c r="C6283" s="198">
        <v>44842</v>
      </c>
      <c r="D6283" t="s">
        <v>38388</v>
      </c>
      <c r="E6283">
        <v>16.809999999999999</v>
      </c>
    </row>
    <row r="6284" spans="1:5">
      <c r="A6284" s="193" t="s">
        <v>27932</v>
      </c>
      <c r="B6284" t="s">
        <v>5028</v>
      </c>
      <c r="C6284" s="198">
        <v>44842</v>
      </c>
      <c r="D6284" t="s">
        <v>38388</v>
      </c>
      <c r="E6284">
        <v>241.64</v>
      </c>
    </row>
    <row r="6285" spans="1:5">
      <c r="A6285" s="193" t="s">
        <v>15601</v>
      </c>
      <c r="B6285" t="s">
        <v>5047</v>
      </c>
      <c r="C6285" s="198">
        <v>44842</v>
      </c>
      <c r="D6285" t="s">
        <v>38368</v>
      </c>
      <c r="E6285">
        <v>7.21</v>
      </c>
    </row>
    <row r="6286" spans="1:5">
      <c r="A6286" s="193" t="s">
        <v>28109</v>
      </c>
      <c r="B6286" t="s">
        <v>4983</v>
      </c>
      <c r="C6286" s="198">
        <v>44842</v>
      </c>
      <c r="D6286" t="s">
        <v>38388</v>
      </c>
      <c r="E6286">
        <v>45.99</v>
      </c>
    </row>
    <row r="6287" spans="1:5">
      <c r="A6287" s="193" t="s">
        <v>29646</v>
      </c>
      <c r="B6287" t="s">
        <v>27581</v>
      </c>
      <c r="C6287" s="198">
        <v>44842</v>
      </c>
      <c r="D6287" t="s">
        <v>38627</v>
      </c>
      <c r="E6287">
        <v>30.07</v>
      </c>
    </row>
    <row r="6288" spans="1:5">
      <c r="A6288" s="193" t="s">
        <v>29647</v>
      </c>
      <c r="B6288" t="s">
        <v>27581</v>
      </c>
      <c r="C6288" s="198">
        <v>44842</v>
      </c>
      <c r="D6288" t="s">
        <v>38627</v>
      </c>
      <c r="E6288">
        <v>18.98</v>
      </c>
    </row>
    <row r="6289" spans="1:5">
      <c r="A6289" s="193" t="s">
        <v>29648</v>
      </c>
      <c r="B6289" t="s">
        <v>27580</v>
      </c>
      <c r="C6289" s="198">
        <v>44842</v>
      </c>
      <c r="D6289" t="s">
        <v>38627</v>
      </c>
      <c r="E6289">
        <v>4.4000000000000004</v>
      </c>
    </row>
    <row r="6290" spans="1:5">
      <c r="A6290" s="193" t="s">
        <v>29645</v>
      </c>
      <c r="B6290" t="s">
        <v>10839</v>
      </c>
      <c r="C6290" s="198">
        <v>44842</v>
      </c>
      <c r="D6290" t="s">
        <v>38627</v>
      </c>
      <c r="E6290">
        <v>6.23</v>
      </c>
    </row>
    <row r="6291" spans="1:5">
      <c r="A6291" s="193" t="s">
        <v>15616</v>
      </c>
      <c r="B6291" t="s">
        <v>5053</v>
      </c>
      <c r="C6291" s="198">
        <v>44840</v>
      </c>
      <c r="D6291" t="s">
        <v>38497</v>
      </c>
      <c r="E6291">
        <v>42.19</v>
      </c>
    </row>
    <row r="6292" spans="1:5">
      <c r="A6292" s="193" t="s">
        <v>28807</v>
      </c>
      <c r="B6292" t="s">
        <v>10110</v>
      </c>
      <c r="C6292" s="198">
        <v>44840</v>
      </c>
      <c r="D6292" t="s">
        <v>38503</v>
      </c>
      <c r="E6292">
        <v>16.97</v>
      </c>
    </row>
    <row r="6293" spans="1:5">
      <c r="A6293" s="193" t="s">
        <v>29649</v>
      </c>
      <c r="B6293" t="s">
        <v>10109</v>
      </c>
      <c r="C6293" s="198">
        <v>44840</v>
      </c>
      <c r="D6293" t="s">
        <v>38503</v>
      </c>
      <c r="E6293">
        <v>649.9</v>
      </c>
    </row>
    <row r="6294" spans="1:5">
      <c r="A6294" s="193" t="s">
        <v>27947</v>
      </c>
      <c r="B6294" t="s">
        <v>10030</v>
      </c>
      <c r="C6294" s="198">
        <v>44840</v>
      </c>
      <c r="D6294" t="s">
        <v>38392</v>
      </c>
      <c r="E6294">
        <v>24.56</v>
      </c>
    </row>
    <row r="6295" spans="1:5">
      <c r="A6295" s="193" t="s">
        <v>28281</v>
      </c>
      <c r="B6295" t="s">
        <v>7737</v>
      </c>
      <c r="C6295" s="198">
        <v>44839</v>
      </c>
      <c r="D6295" t="s">
        <v>38436</v>
      </c>
      <c r="E6295">
        <v>44.92</v>
      </c>
    </row>
    <row r="6296" spans="1:5">
      <c r="A6296" s="193" t="s">
        <v>28269</v>
      </c>
      <c r="B6296" t="s">
        <v>7731</v>
      </c>
      <c r="C6296" s="198">
        <v>44839</v>
      </c>
      <c r="D6296" t="s">
        <v>38436</v>
      </c>
      <c r="E6296">
        <v>7.58</v>
      </c>
    </row>
    <row r="6297" spans="1:5">
      <c r="A6297" s="193" t="s">
        <v>28269</v>
      </c>
      <c r="B6297" t="s">
        <v>7731</v>
      </c>
      <c r="C6297" s="198">
        <v>44839</v>
      </c>
      <c r="D6297" t="s">
        <v>38436</v>
      </c>
      <c r="E6297">
        <v>15.68</v>
      </c>
    </row>
    <row r="6298" spans="1:5">
      <c r="A6298" s="193" t="s">
        <v>27826</v>
      </c>
      <c r="B6298" t="s">
        <v>6077</v>
      </c>
      <c r="C6298" s="198">
        <v>44839</v>
      </c>
      <c r="D6298" t="s">
        <v>38574</v>
      </c>
      <c r="E6298">
        <v>32.020000000000003</v>
      </c>
    </row>
    <row r="6299" spans="1:5">
      <c r="A6299" s="193" t="s">
        <v>28276</v>
      </c>
      <c r="B6299" t="s">
        <v>8241</v>
      </c>
      <c r="C6299" s="198">
        <v>44839</v>
      </c>
      <c r="D6299" t="s">
        <v>38436</v>
      </c>
      <c r="E6299">
        <v>25</v>
      </c>
    </row>
    <row r="6300" spans="1:5">
      <c r="A6300" s="193" t="s">
        <v>28552</v>
      </c>
      <c r="B6300" t="s">
        <v>27582</v>
      </c>
      <c r="C6300" s="198">
        <v>44839</v>
      </c>
      <c r="D6300" t="s">
        <v>38428</v>
      </c>
      <c r="E6300">
        <v>40.99</v>
      </c>
    </row>
    <row r="6301" spans="1:5">
      <c r="A6301" s="193" t="s">
        <v>28277</v>
      </c>
      <c r="B6301" t="s">
        <v>7736</v>
      </c>
      <c r="C6301" s="198">
        <v>44839</v>
      </c>
      <c r="D6301" t="s">
        <v>38436</v>
      </c>
      <c r="E6301">
        <v>36.5</v>
      </c>
    </row>
    <row r="6302" spans="1:5">
      <c r="A6302" s="193" t="s">
        <v>28282</v>
      </c>
      <c r="B6302" t="s">
        <v>7738</v>
      </c>
      <c r="C6302" s="198">
        <v>44839</v>
      </c>
      <c r="D6302" t="s">
        <v>38436</v>
      </c>
      <c r="E6302">
        <v>14.16</v>
      </c>
    </row>
    <row r="6303" spans="1:5">
      <c r="A6303" s="193" t="s">
        <v>29514</v>
      </c>
      <c r="B6303" t="s">
        <v>6181</v>
      </c>
      <c r="C6303" s="198">
        <v>44839</v>
      </c>
      <c r="D6303" t="s">
        <v>38378</v>
      </c>
      <c r="E6303">
        <v>10.19</v>
      </c>
    </row>
    <row r="6304" spans="1:5">
      <c r="A6304" s="193" t="s">
        <v>29650</v>
      </c>
      <c r="B6304" t="s">
        <v>10641</v>
      </c>
      <c r="C6304" s="198">
        <v>44839</v>
      </c>
      <c r="D6304" t="s">
        <v>38401</v>
      </c>
      <c r="E6304">
        <v>6.06</v>
      </c>
    </row>
    <row r="6305" spans="1:5">
      <c r="A6305" s="193" t="s">
        <v>28173</v>
      </c>
      <c r="B6305" t="s">
        <v>9849</v>
      </c>
      <c r="C6305" s="198">
        <v>44839</v>
      </c>
      <c r="D6305" t="s">
        <v>38401</v>
      </c>
      <c r="E6305">
        <v>0.6</v>
      </c>
    </row>
    <row r="6306" spans="1:5">
      <c r="A6306" s="193" t="s">
        <v>29507</v>
      </c>
      <c r="B6306" t="s">
        <v>10646</v>
      </c>
      <c r="C6306" s="198">
        <v>44839</v>
      </c>
      <c r="D6306" t="s">
        <v>38574</v>
      </c>
      <c r="E6306">
        <v>77.760000000000005</v>
      </c>
    </row>
    <row r="6307" spans="1:5">
      <c r="A6307" s="193" t="s">
        <v>29508</v>
      </c>
      <c r="B6307" t="s">
        <v>10649</v>
      </c>
      <c r="C6307" s="198">
        <v>44839</v>
      </c>
      <c r="D6307" t="s">
        <v>38574</v>
      </c>
      <c r="E6307">
        <v>9.1999999999999993</v>
      </c>
    </row>
    <row r="6308" spans="1:5">
      <c r="A6308" s="193" t="s">
        <v>29651</v>
      </c>
      <c r="B6308" t="s">
        <v>10452</v>
      </c>
      <c r="C6308" s="198">
        <v>44839</v>
      </c>
      <c r="D6308" t="s">
        <v>38574</v>
      </c>
      <c r="E6308">
        <v>11.92</v>
      </c>
    </row>
    <row r="6309" spans="1:5">
      <c r="A6309" s="193" t="s">
        <v>29476</v>
      </c>
      <c r="B6309" t="s">
        <v>10647</v>
      </c>
      <c r="C6309" s="198">
        <v>44839</v>
      </c>
      <c r="D6309" t="s">
        <v>38574</v>
      </c>
      <c r="E6309">
        <v>26.13</v>
      </c>
    </row>
    <row r="6310" spans="1:5">
      <c r="A6310" s="193" t="s">
        <v>29473</v>
      </c>
      <c r="B6310" t="s">
        <v>10643</v>
      </c>
      <c r="C6310" s="198">
        <v>44839</v>
      </c>
      <c r="D6310" t="s">
        <v>38574</v>
      </c>
      <c r="E6310">
        <v>17.239999999999998</v>
      </c>
    </row>
    <row r="6311" spans="1:5">
      <c r="A6311" s="193" t="s">
        <v>28143</v>
      </c>
      <c r="B6311" t="s">
        <v>10595</v>
      </c>
      <c r="C6311" s="198">
        <v>44839</v>
      </c>
      <c r="D6311" t="s">
        <v>38574</v>
      </c>
      <c r="E6311">
        <v>7.52</v>
      </c>
    </row>
    <row r="6312" spans="1:5">
      <c r="A6312" s="193" t="s">
        <v>29506</v>
      </c>
      <c r="B6312" t="s">
        <v>10644</v>
      </c>
      <c r="C6312" s="198">
        <v>44839</v>
      </c>
      <c r="D6312" t="s">
        <v>38574</v>
      </c>
      <c r="E6312">
        <v>45.91</v>
      </c>
    </row>
    <row r="6313" spans="1:5">
      <c r="A6313" s="193" t="s">
        <v>29475</v>
      </c>
      <c r="B6313" t="s">
        <v>10645</v>
      </c>
      <c r="C6313" s="198">
        <v>44839</v>
      </c>
      <c r="D6313" t="s">
        <v>38574</v>
      </c>
      <c r="E6313">
        <v>225.41</v>
      </c>
    </row>
    <row r="6314" spans="1:5">
      <c r="A6314" s="193" t="s">
        <v>29477</v>
      </c>
      <c r="B6314" t="s">
        <v>10648</v>
      </c>
      <c r="C6314" s="198">
        <v>44839</v>
      </c>
      <c r="D6314" t="s">
        <v>38574</v>
      </c>
      <c r="E6314">
        <v>7.73</v>
      </c>
    </row>
    <row r="6315" spans="1:5">
      <c r="A6315" s="193" t="s">
        <v>28020</v>
      </c>
      <c r="B6315" t="s">
        <v>9846</v>
      </c>
      <c r="C6315" s="198">
        <v>44839</v>
      </c>
      <c r="D6315" t="s">
        <v>38401</v>
      </c>
      <c r="E6315">
        <v>54.14</v>
      </c>
    </row>
    <row r="6316" spans="1:5">
      <c r="A6316" s="193" t="s">
        <v>29032</v>
      </c>
      <c r="B6316" t="s">
        <v>8167</v>
      </c>
      <c r="C6316" s="198">
        <v>44837</v>
      </c>
      <c r="D6316" t="s">
        <v>38406</v>
      </c>
      <c r="E6316">
        <v>0.56000000000000005</v>
      </c>
    </row>
    <row r="6317" spans="1:5">
      <c r="A6317" s="193" t="s">
        <v>28616</v>
      </c>
      <c r="B6317" t="s">
        <v>7157</v>
      </c>
      <c r="C6317" s="198">
        <v>44837</v>
      </c>
      <c r="D6317" t="s">
        <v>38369</v>
      </c>
      <c r="E6317">
        <v>18.55</v>
      </c>
    </row>
    <row r="6318" spans="1:5">
      <c r="A6318" s="193" t="s">
        <v>28045</v>
      </c>
      <c r="B6318" t="s">
        <v>8168</v>
      </c>
      <c r="C6318" s="198">
        <v>44837</v>
      </c>
      <c r="D6318" t="s">
        <v>38406</v>
      </c>
      <c r="E6318">
        <v>34.9</v>
      </c>
    </row>
    <row r="6319" spans="1:5">
      <c r="A6319" s="193" t="s">
        <v>28043</v>
      </c>
      <c r="B6319" t="s">
        <v>8169</v>
      </c>
      <c r="C6319" s="198">
        <v>44837</v>
      </c>
      <c r="D6319" t="s">
        <v>38406</v>
      </c>
      <c r="E6319">
        <v>0.36</v>
      </c>
    </row>
    <row r="6320" spans="1:5">
      <c r="A6320" s="193" t="s">
        <v>28597</v>
      </c>
      <c r="B6320" t="s">
        <v>6647</v>
      </c>
      <c r="C6320" s="198">
        <v>44837</v>
      </c>
      <c r="D6320" t="s">
        <v>38369</v>
      </c>
      <c r="E6320">
        <v>6.5</v>
      </c>
    </row>
    <row r="6321" spans="1:5">
      <c r="A6321" s="193" t="s">
        <v>28394</v>
      </c>
      <c r="B6321" t="s">
        <v>7712</v>
      </c>
      <c r="C6321" s="198">
        <v>44837</v>
      </c>
      <c r="D6321" t="s">
        <v>38369</v>
      </c>
      <c r="E6321">
        <v>7.68</v>
      </c>
    </row>
    <row r="6322" spans="1:5">
      <c r="A6322" s="193" t="s">
        <v>28048</v>
      </c>
      <c r="B6322" t="s">
        <v>27447</v>
      </c>
      <c r="C6322" s="198">
        <v>44837</v>
      </c>
      <c r="D6322" t="s">
        <v>38369</v>
      </c>
      <c r="E6322">
        <v>503.22</v>
      </c>
    </row>
    <row r="6323" spans="1:5">
      <c r="A6323" s="193" t="s">
        <v>28399</v>
      </c>
      <c r="B6323" t="s">
        <v>18204</v>
      </c>
      <c r="C6323" s="198">
        <v>44837</v>
      </c>
      <c r="D6323" t="s">
        <v>38369</v>
      </c>
      <c r="E6323">
        <v>7.84</v>
      </c>
    </row>
    <row r="6324" spans="1:5">
      <c r="A6324" s="193" t="s">
        <v>28044</v>
      </c>
      <c r="B6324" t="s">
        <v>5079</v>
      </c>
      <c r="C6324" s="198">
        <v>44837</v>
      </c>
      <c r="D6324" t="s">
        <v>38406</v>
      </c>
      <c r="E6324">
        <v>10.32</v>
      </c>
    </row>
    <row r="6325" spans="1:5">
      <c r="A6325" s="193" t="s">
        <v>28307</v>
      </c>
      <c r="B6325" t="s">
        <v>6638</v>
      </c>
      <c r="C6325" s="198">
        <v>44837</v>
      </c>
      <c r="D6325" t="s">
        <v>38369</v>
      </c>
      <c r="E6325">
        <v>12.89</v>
      </c>
    </row>
    <row r="6326" spans="1:5">
      <c r="A6326" s="193" t="s">
        <v>28384</v>
      </c>
      <c r="B6326" t="s">
        <v>6641</v>
      </c>
      <c r="C6326" s="198">
        <v>44837</v>
      </c>
      <c r="D6326" t="s">
        <v>38369</v>
      </c>
      <c r="E6326">
        <v>1.34</v>
      </c>
    </row>
    <row r="6327" spans="1:5">
      <c r="A6327" s="193" t="s">
        <v>28046</v>
      </c>
      <c r="B6327" t="s">
        <v>6217</v>
      </c>
      <c r="C6327" s="198">
        <v>44837</v>
      </c>
      <c r="D6327" t="s">
        <v>38406</v>
      </c>
      <c r="E6327">
        <v>14.97</v>
      </c>
    </row>
    <row r="6328" spans="1:5">
      <c r="A6328" s="193" t="s">
        <v>28306</v>
      </c>
      <c r="B6328" t="s">
        <v>6639</v>
      </c>
      <c r="C6328" s="198">
        <v>44837</v>
      </c>
      <c r="D6328" t="s">
        <v>38369</v>
      </c>
      <c r="E6328">
        <v>0.8</v>
      </c>
    </row>
    <row r="6329" spans="1:5">
      <c r="A6329" s="193" t="s">
        <v>28301</v>
      </c>
      <c r="B6329" t="s">
        <v>27583</v>
      </c>
      <c r="C6329" s="198">
        <v>44837</v>
      </c>
      <c r="D6329" t="s">
        <v>38369</v>
      </c>
      <c r="E6329">
        <v>42.75</v>
      </c>
    </row>
    <row r="6330" spans="1:5">
      <c r="A6330" s="193" t="s">
        <v>28286</v>
      </c>
      <c r="B6330" t="s">
        <v>8851</v>
      </c>
      <c r="C6330" s="198">
        <v>44836</v>
      </c>
      <c r="D6330" t="s">
        <v>38439</v>
      </c>
      <c r="E6330">
        <v>573.77</v>
      </c>
    </row>
    <row r="6331" spans="1:5">
      <c r="A6331" s="193" t="s">
        <v>28018</v>
      </c>
      <c r="B6331" t="s">
        <v>6310</v>
      </c>
      <c r="C6331" s="198">
        <v>44836</v>
      </c>
      <c r="D6331" t="s">
        <v>38400</v>
      </c>
      <c r="E6331">
        <v>39.75</v>
      </c>
    </row>
    <row r="6332" spans="1:5">
      <c r="A6332" s="193" t="s">
        <v>28321</v>
      </c>
      <c r="B6332" t="s">
        <v>6893</v>
      </c>
      <c r="C6332" s="198">
        <v>44836</v>
      </c>
      <c r="D6332" t="s">
        <v>38440</v>
      </c>
      <c r="E6332">
        <v>32.99</v>
      </c>
    </row>
    <row r="6333" spans="1:5">
      <c r="A6333" s="193" t="s">
        <v>28642</v>
      </c>
      <c r="B6333" t="s">
        <v>8007</v>
      </c>
      <c r="C6333" s="198">
        <v>44836</v>
      </c>
      <c r="D6333" t="s">
        <v>38466</v>
      </c>
      <c r="E6333">
        <v>4.6900000000000004</v>
      </c>
    </row>
    <row r="6334" spans="1:5">
      <c r="A6334" s="193" t="s">
        <v>28324</v>
      </c>
      <c r="B6334" t="s">
        <v>10540</v>
      </c>
      <c r="C6334" s="198">
        <v>44836</v>
      </c>
      <c r="D6334" t="s">
        <v>38440</v>
      </c>
      <c r="E6334">
        <v>0.5</v>
      </c>
    </row>
    <row r="6335" spans="1:5">
      <c r="A6335" s="193" t="s">
        <v>29653</v>
      </c>
      <c r="B6335" t="s">
        <v>10539</v>
      </c>
      <c r="C6335" s="198">
        <v>44836</v>
      </c>
      <c r="D6335" t="s">
        <v>38440</v>
      </c>
      <c r="E6335">
        <v>5.07</v>
      </c>
    </row>
    <row r="6336" spans="1:5">
      <c r="A6336" s="193" t="s">
        <v>29652</v>
      </c>
      <c r="B6336" t="s">
        <v>10543</v>
      </c>
      <c r="C6336" s="198">
        <v>44836</v>
      </c>
      <c r="D6336" t="s">
        <v>38440</v>
      </c>
      <c r="E6336">
        <v>1</v>
      </c>
    </row>
    <row r="6337" spans="1:5">
      <c r="A6337" s="193" t="s">
        <v>28320</v>
      </c>
      <c r="B6337" t="s">
        <v>10541</v>
      </c>
      <c r="C6337" s="198">
        <v>44836</v>
      </c>
      <c r="D6337" t="s">
        <v>38440</v>
      </c>
      <c r="E6337">
        <v>1.32</v>
      </c>
    </row>
    <row r="6338" spans="1:5">
      <c r="A6338" s="193" t="s">
        <v>28323</v>
      </c>
      <c r="B6338" t="s">
        <v>10542</v>
      </c>
      <c r="C6338" s="198">
        <v>44836</v>
      </c>
      <c r="D6338" t="s">
        <v>38440</v>
      </c>
      <c r="E6338">
        <v>3.69</v>
      </c>
    </row>
    <row r="6339" spans="1:5">
      <c r="A6339" s="193" t="s">
        <v>28264</v>
      </c>
      <c r="B6339" t="s">
        <v>9814</v>
      </c>
      <c r="C6339" s="198">
        <v>44836</v>
      </c>
      <c r="D6339" t="s">
        <v>38434</v>
      </c>
      <c r="E6339">
        <v>25.65</v>
      </c>
    </row>
    <row r="6340" spans="1:5">
      <c r="A6340" s="193" t="s">
        <v>29328</v>
      </c>
      <c r="B6340" t="s">
        <v>5422</v>
      </c>
      <c r="C6340" s="198">
        <v>44834</v>
      </c>
      <c r="D6340" t="s">
        <v>38547</v>
      </c>
      <c r="E6340">
        <v>0.65</v>
      </c>
    </row>
    <row r="6341" spans="1:5">
      <c r="A6341" s="193" t="s">
        <v>28864</v>
      </c>
      <c r="B6341" t="s">
        <v>5423</v>
      </c>
      <c r="C6341" s="198">
        <v>44834</v>
      </c>
      <c r="D6341" t="s">
        <v>38584</v>
      </c>
      <c r="E6341">
        <v>4.1100000000000003</v>
      </c>
    </row>
    <row r="6342" spans="1:5">
      <c r="A6342" s="193" t="s">
        <v>29498</v>
      </c>
      <c r="B6342" t="s">
        <v>5438</v>
      </c>
      <c r="C6342" s="198">
        <v>44834</v>
      </c>
      <c r="D6342" t="s">
        <v>38628</v>
      </c>
      <c r="E6342">
        <v>65.099999999999994</v>
      </c>
    </row>
    <row r="6343" spans="1:5">
      <c r="A6343" s="193" t="s">
        <v>28864</v>
      </c>
      <c r="B6343" t="s">
        <v>5423</v>
      </c>
      <c r="C6343" s="198">
        <v>44834</v>
      </c>
      <c r="D6343" t="s">
        <v>38628</v>
      </c>
      <c r="E6343">
        <v>18.5</v>
      </c>
    </row>
    <row r="6344" spans="1:5">
      <c r="A6344" s="193" t="s">
        <v>29498</v>
      </c>
      <c r="B6344" t="s">
        <v>5438</v>
      </c>
      <c r="C6344" s="198">
        <v>44834</v>
      </c>
      <c r="D6344" t="s">
        <v>38595</v>
      </c>
      <c r="E6344">
        <v>15.25</v>
      </c>
    </row>
    <row r="6345" spans="1:5">
      <c r="A6345" s="193" t="s">
        <v>17109</v>
      </c>
      <c r="B6345" t="s">
        <v>5437</v>
      </c>
      <c r="C6345" s="198">
        <v>44834</v>
      </c>
      <c r="D6345" t="s">
        <v>38629</v>
      </c>
      <c r="E6345">
        <v>0.68</v>
      </c>
    </row>
    <row r="6346" spans="1:5">
      <c r="A6346" s="193" t="s">
        <v>17111</v>
      </c>
      <c r="B6346" t="s">
        <v>5436</v>
      </c>
      <c r="C6346" s="198">
        <v>44834</v>
      </c>
      <c r="D6346" t="s">
        <v>38629</v>
      </c>
      <c r="E6346">
        <v>16.239999999999998</v>
      </c>
    </row>
    <row r="6347" spans="1:5">
      <c r="A6347" s="193" t="s">
        <v>17111</v>
      </c>
      <c r="B6347" t="s">
        <v>5436</v>
      </c>
      <c r="C6347" s="198">
        <v>44834</v>
      </c>
      <c r="D6347" t="s">
        <v>38629</v>
      </c>
      <c r="E6347">
        <v>7.79</v>
      </c>
    </row>
    <row r="6348" spans="1:5">
      <c r="A6348" s="193" t="s">
        <v>29654</v>
      </c>
      <c r="B6348" t="s">
        <v>5433</v>
      </c>
      <c r="C6348" s="198">
        <v>44834</v>
      </c>
      <c r="D6348" t="s">
        <v>38629</v>
      </c>
      <c r="E6348">
        <v>23.82</v>
      </c>
    </row>
    <row r="6349" spans="1:5">
      <c r="A6349" s="193" t="s">
        <v>29333</v>
      </c>
      <c r="B6349" t="s">
        <v>5431</v>
      </c>
      <c r="C6349" s="198">
        <v>44834</v>
      </c>
      <c r="D6349" t="s">
        <v>38628</v>
      </c>
      <c r="E6349">
        <v>10.8</v>
      </c>
    </row>
    <row r="6350" spans="1:5">
      <c r="A6350" s="193" t="s">
        <v>29328</v>
      </c>
      <c r="B6350" t="s">
        <v>5422</v>
      </c>
      <c r="C6350" s="198">
        <v>44834</v>
      </c>
      <c r="D6350" t="s">
        <v>38595</v>
      </c>
      <c r="E6350">
        <v>7.31</v>
      </c>
    </row>
    <row r="6351" spans="1:5">
      <c r="A6351" s="193" t="s">
        <v>29328</v>
      </c>
      <c r="B6351" t="s">
        <v>5422</v>
      </c>
      <c r="C6351" s="198">
        <v>44834</v>
      </c>
      <c r="D6351" t="s">
        <v>38547</v>
      </c>
      <c r="E6351">
        <v>190.56</v>
      </c>
    </row>
    <row r="6352" spans="1:5">
      <c r="A6352" s="193" t="s">
        <v>22416</v>
      </c>
      <c r="B6352" t="s">
        <v>5429</v>
      </c>
      <c r="C6352" s="198">
        <v>44834</v>
      </c>
      <c r="D6352" t="s">
        <v>38584</v>
      </c>
      <c r="E6352">
        <v>0.68</v>
      </c>
    </row>
    <row r="6353" spans="1:5">
      <c r="A6353" s="193" t="s">
        <v>29328</v>
      </c>
      <c r="B6353" t="s">
        <v>5422</v>
      </c>
      <c r="C6353" s="198">
        <v>44834</v>
      </c>
      <c r="D6353" t="s">
        <v>38547</v>
      </c>
      <c r="E6353">
        <v>37.44</v>
      </c>
    </row>
    <row r="6354" spans="1:5">
      <c r="A6354" s="193" t="s">
        <v>28129</v>
      </c>
      <c r="B6354" t="s">
        <v>5424</v>
      </c>
      <c r="C6354" s="198">
        <v>44834</v>
      </c>
      <c r="D6354" t="s">
        <v>38584</v>
      </c>
      <c r="E6354">
        <v>32.9</v>
      </c>
    </row>
    <row r="6355" spans="1:5">
      <c r="A6355" s="193" t="s">
        <v>29498</v>
      </c>
      <c r="B6355" t="s">
        <v>5438</v>
      </c>
      <c r="C6355" s="198">
        <v>44834</v>
      </c>
      <c r="D6355" t="s">
        <v>38630</v>
      </c>
      <c r="E6355">
        <v>31.18</v>
      </c>
    </row>
    <row r="6356" spans="1:5">
      <c r="A6356" s="193" t="s">
        <v>29328</v>
      </c>
      <c r="B6356" t="s">
        <v>5422</v>
      </c>
      <c r="C6356" s="198">
        <v>44834</v>
      </c>
      <c r="D6356" t="s">
        <v>38554</v>
      </c>
      <c r="E6356">
        <v>20.48</v>
      </c>
    </row>
    <row r="6357" spans="1:5">
      <c r="A6357" s="193" t="s">
        <v>29328</v>
      </c>
      <c r="B6357" t="s">
        <v>5422</v>
      </c>
      <c r="C6357" s="198">
        <v>44834</v>
      </c>
      <c r="D6357" t="s">
        <v>38595</v>
      </c>
      <c r="E6357">
        <v>10.69</v>
      </c>
    </row>
    <row r="6358" spans="1:5">
      <c r="A6358" s="193" t="s">
        <v>29328</v>
      </c>
      <c r="B6358" t="s">
        <v>5422</v>
      </c>
      <c r="C6358" s="198">
        <v>44834</v>
      </c>
      <c r="D6358" t="s">
        <v>38595</v>
      </c>
      <c r="E6358">
        <v>5.42</v>
      </c>
    </row>
    <row r="6359" spans="1:5">
      <c r="A6359" s="193" t="s">
        <v>29328</v>
      </c>
      <c r="B6359" t="s">
        <v>5422</v>
      </c>
      <c r="C6359" s="198">
        <v>44834</v>
      </c>
      <c r="D6359" t="s">
        <v>38595</v>
      </c>
      <c r="E6359">
        <v>34.25</v>
      </c>
    </row>
    <row r="6360" spans="1:5">
      <c r="A6360" s="193" t="s">
        <v>15616</v>
      </c>
      <c r="B6360" t="s">
        <v>5053</v>
      </c>
      <c r="C6360" s="198">
        <v>44834</v>
      </c>
      <c r="D6360" t="s">
        <v>38506</v>
      </c>
      <c r="E6360">
        <v>0.99</v>
      </c>
    </row>
    <row r="6361" spans="1:5">
      <c r="A6361" s="193" t="s">
        <v>22416</v>
      </c>
      <c r="B6361" t="s">
        <v>5429</v>
      </c>
      <c r="C6361" s="198">
        <v>44834</v>
      </c>
      <c r="D6361" t="s">
        <v>38595</v>
      </c>
      <c r="E6361">
        <v>21.58</v>
      </c>
    </row>
    <row r="6362" spans="1:5">
      <c r="A6362" s="193" t="s">
        <v>29333</v>
      </c>
      <c r="B6362" t="s">
        <v>5431</v>
      </c>
      <c r="C6362" s="198">
        <v>44834</v>
      </c>
      <c r="D6362" t="s">
        <v>38584</v>
      </c>
      <c r="E6362">
        <v>0.89</v>
      </c>
    </row>
    <row r="6363" spans="1:5">
      <c r="A6363" s="193" t="s">
        <v>28283</v>
      </c>
      <c r="B6363" t="s">
        <v>7943</v>
      </c>
      <c r="C6363" s="198">
        <v>44834</v>
      </c>
      <c r="D6363" t="s">
        <v>38631</v>
      </c>
      <c r="E6363">
        <v>4.6500000000000004</v>
      </c>
    </row>
    <row r="6364" spans="1:5">
      <c r="A6364" s="193" t="s">
        <v>28260</v>
      </c>
      <c r="B6364" t="s">
        <v>8814</v>
      </c>
      <c r="C6364" s="198">
        <v>44834</v>
      </c>
      <c r="D6364" t="s">
        <v>38435</v>
      </c>
      <c r="E6364">
        <v>40.9</v>
      </c>
    </row>
    <row r="6365" spans="1:5">
      <c r="A6365" s="193" t="s">
        <v>28935</v>
      </c>
      <c r="B6365" t="s">
        <v>7410</v>
      </c>
      <c r="C6365" s="198">
        <v>44834</v>
      </c>
      <c r="D6365" t="s">
        <v>38628</v>
      </c>
      <c r="E6365">
        <v>34.340000000000003</v>
      </c>
    </row>
    <row r="6366" spans="1:5">
      <c r="A6366" s="193" t="s">
        <v>29658</v>
      </c>
      <c r="B6366" t="s">
        <v>10868</v>
      </c>
      <c r="C6366" s="198">
        <v>44834</v>
      </c>
      <c r="D6366" t="s">
        <v>38542</v>
      </c>
      <c r="E6366">
        <v>13.8</v>
      </c>
    </row>
    <row r="6367" spans="1:5">
      <c r="A6367" s="193" t="s">
        <v>29501</v>
      </c>
      <c r="B6367" t="s">
        <v>27544</v>
      </c>
      <c r="C6367" s="198">
        <v>44834</v>
      </c>
      <c r="D6367" t="s">
        <v>38554</v>
      </c>
      <c r="E6367">
        <v>0.37</v>
      </c>
    </row>
    <row r="6368" spans="1:5">
      <c r="A6368" s="193" t="s">
        <v>29505</v>
      </c>
      <c r="B6368" t="s">
        <v>10764</v>
      </c>
      <c r="C6368" s="198">
        <v>44834</v>
      </c>
      <c r="D6368" t="s">
        <v>38628</v>
      </c>
      <c r="E6368">
        <v>8.19</v>
      </c>
    </row>
    <row r="6369" spans="1:5">
      <c r="A6369" s="193" t="s">
        <v>29659</v>
      </c>
      <c r="B6369" t="s">
        <v>10866</v>
      </c>
      <c r="C6369" s="198">
        <v>44834</v>
      </c>
      <c r="D6369" t="s">
        <v>38542</v>
      </c>
      <c r="E6369">
        <v>29.08</v>
      </c>
    </row>
    <row r="6370" spans="1:5">
      <c r="A6370" s="193" t="s">
        <v>29656</v>
      </c>
      <c r="B6370" t="s">
        <v>9857</v>
      </c>
      <c r="C6370" s="198">
        <v>44834</v>
      </c>
      <c r="D6370" t="s">
        <v>38360</v>
      </c>
      <c r="E6370">
        <v>0.8</v>
      </c>
    </row>
    <row r="6371" spans="1:5">
      <c r="A6371" s="193" t="s">
        <v>29400</v>
      </c>
      <c r="B6371" t="s">
        <v>27539</v>
      </c>
      <c r="C6371" s="198">
        <v>44834</v>
      </c>
      <c r="D6371" t="s">
        <v>38360</v>
      </c>
      <c r="E6371">
        <v>0.45</v>
      </c>
    </row>
    <row r="6372" spans="1:5">
      <c r="A6372" s="193" t="s">
        <v>29657</v>
      </c>
      <c r="B6372" t="s">
        <v>10867</v>
      </c>
      <c r="C6372" s="198">
        <v>44834</v>
      </c>
      <c r="D6372" t="s">
        <v>38542</v>
      </c>
      <c r="E6372">
        <v>16.25</v>
      </c>
    </row>
    <row r="6373" spans="1:5">
      <c r="A6373" s="193" t="s">
        <v>29667</v>
      </c>
      <c r="B6373" t="s">
        <v>10381</v>
      </c>
      <c r="C6373" s="198">
        <v>44834</v>
      </c>
      <c r="D6373" t="s">
        <v>38629</v>
      </c>
      <c r="E6373">
        <v>11.75</v>
      </c>
    </row>
    <row r="6374" spans="1:5">
      <c r="A6374" s="193" t="s">
        <v>28069</v>
      </c>
      <c r="B6374" t="s">
        <v>9940</v>
      </c>
      <c r="C6374" s="198">
        <v>44834</v>
      </c>
      <c r="D6374" t="s">
        <v>38411</v>
      </c>
      <c r="E6374">
        <v>21</v>
      </c>
    </row>
    <row r="6375" spans="1:5">
      <c r="A6375" s="193" t="s">
        <v>28065</v>
      </c>
      <c r="B6375" t="s">
        <v>9938</v>
      </c>
      <c r="C6375" s="198">
        <v>44834</v>
      </c>
      <c r="D6375" t="s">
        <v>38411</v>
      </c>
      <c r="E6375">
        <v>2.93</v>
      </c>
    </row>
    <row r="6376" spans="1:5">
      <c r="A6376" s="193" t="s">
        <v>28416</v>
      </c>
      <c r="B6376" t="s">
        <v>10921</v>
      </c>
      <c r="C6376" s="198">
        <v>44834</v>
      </c>
      <c r="D6376" t="s">
        <v>38458</v>
      </c>
      <c r="E6376">
        <v>8.5500000000000007</v>
      </c>
    </row>
    <row r="6377" spans="1:5">
      <c r="A6377" s="193" t="s">
        <v>29655</v>
      </c>
      <c r="B6377" t="s">
        <v>9724</v>
      </c>
      <c r="C6377" s="198">
        <v>44834</v>
      </c>
      <c r="D6377" t="s">
        <v>38629</v>
      </c>
      <c r="E6377">
        <v>172.13</v>
      </c>
    </row>
    <row r="6378" spans="1:5">
      <c r="A6378" s="193" t="s">
        <v>28263</v>
      </c>
      <c r="B6378" t="s">
        <v>10913</v>
      </c>
      <c r="C6378" s="198">
        <v>44834</v>
      </c>
      <c r="D6378" t="s">
        <v>38435</v>
      </c>
      <c r="E6378">
        <v>6.8</v>
      </c>
    </row>
    <row r="6379" spans="1:5">
      <c r="A6379" s="193" t="s">
        <v>29660</v>
      </c>
      <c r="B6379" t="s">
        <v>10316</v>
      </c>
      <c r="C6379" s="198">
        <v>44834</v>
      </c>
      <c r="D6379" t="s">
        <v>38632</v>
      </c>
      <c r="E6379">
        <v>24.7</v>
      </c>
    </row>
    <row r="6380" spans="1:5">
      <c r="A6380" s="193" t="s">
        <v>28865</v>
      </c>
      <c r="B6380" t="s">
        <v>10912</v>
      </c>
      <c r="C6380" s="198">
        <v>44834</v>
      </c>
      <c r="D6380" t="s">
        <v>38513</v>
      </c>
      <c r="E6380">
        <v>16.82</v>
      </c>
    </row>
    <row r="6381" spans="1:5">
      <c r="A6381" s="193" t="s">
        <v>29663</v>
      </c>
      <c r="B6381" t="s">
        <v>10843</v>
      </c>
      <c r="C6381" s="198">
        <v>44834</v>
      </c>
      <c r="D6381" t="s">
        <v>38629</v>
      </c>
      <c r="E6381">
        <v>22.69</v>
      </c>
    </row>
    <row r="6382" spans="1:5">
      <c r="A6382" s="193" t="s">
        <v>29666</v>
      </c>
      <c r="B6382" t="s">
        <v>10380</v>
      </c>
      <c r="C6382" s="198">
        <v>44834</v>
      </c>
      <c r="D6382" t="s">
        <v>38629</v>
      </c>
      <c r="E6382">
        <v>53.93</v>
      </c>
    </row>
    <row r="6383" spans="1:5">
      <c r="A6383" s="193" t="s">
        <v>29501</v>
      </c>
      <c r="B6383" t="s">
        <v>27544</v>
      </c>
      <c r="C6383" s="198">
        <v>44834</v>
      </c>
      <c r="D6383" t="s">
        <v>38554</v>
      </c>
      <c r="E6383">
        <v>1</v>
      </c>
    </row>
    <row r="6384" spans="1:5">
      <c r="A6384" s="193" t="s">
        <v>29668</v>
      </c>
      <c r="B6384" t="s">
        <v>10388</v>
      </c>
      <c r="C6384" s="198">
        <v>44834</v>
      </c>
      <c r="D6384" t="s">
        <v>38629</v>
      </c>
      <c r="E6384">
        <v>5.46</v>
      </c>
    </row>
    <row r="6385" spans="1:5">
      <c r="A6385" s="193" t="s">
        <v>29662</v>
      </c>
      <c r="B6385" t="s">
        <v>10981</v>
      </c>
      <c r="C6385" s="198">
        <v>44834</v>
      </c>
      <c r="D6385" t="s">
        <v>38629</v>
      </c>
      <c r="E6385">
        <v>0.88</v>
      </c>
    </row>
    <row r="6386" spans="1:5">
      <c r="A6386" s="193" t="s">
        <v>29501</v>
      </c>
      <c r="B6386" t="s">
        <v>27544</v>
      </c>
      <c r="C6386" s="198">
        <v>44834</v>
      </c>
      <c r="D6386" t="s">
        <v>38628</v>
      </c>
      <c r="E6386">
        <v>4.45</v>
      </c>
    </row>
    <row r="6387" spans="1:5">
      <c r="A6387" s="193" t="s">
        <v>29664</v>
      </c>
      <c r="B6387" t="s">
        <v>10842</v>
      </c>
      <c r="C6387" s="198">
        <v>44834</v>
      </c>
      <c r="D6387" t="s">
        <v>38629</v>
      </c>
      <c r="E6387">
        <v>8.32</v>
      </c>
    </row>
    <row r="6388" spans="1:5">
      <c r="A6388" s="193" t="s">
        <v>29074</v>
      </c>
      <c r="B6388" t="s">
        <v>9775</v>
      </c>
      <c r="C6388" s="198">
        <v>44834</v>
      </c>
      <c r="D6388" t="s">
        <v>38631</v>
      </c>
      <c r="E6388">
        <v>45.63</v>
      </c>
    </row>
    <row r="6389" spans="1:5">
      <c r="A6389" s="193" t="s">
        <v>29665</v>
      </c>
      <c r="B6389" t="s">
        <v>10841</v>
      </c>
      <c r="C6389" s="198">
        <v>44834</v>
      </c>
      <c r="D6389" t="s">
        <v>38629</v>
      </c>
      <c r="E6389">
        <v>12.89</v>
      </c>
    </row>
    <row r="6390" spans="1:5">
      <c r="A6390" s="193" t="s">
        <v>29173</v>
      </c>
      <c r="B6390" t="s">
        <v>10461</v>
      </c>
      <c r="C6390" s="198">
        <v>44834</v>
      </c>
      <c r="D6390" t="s">
        <v>38360</v>
      </c>
      <c r="E6390">
        <v>27.91</v>
      </c>
    </row>
    <row r="6391" spans="1:5">
      <c r="A6391" s="193" t="s">
        <v>29669</v>
      </c>
      <c r="B6391" t="s">
        <v>10389</v>
      </c>
      <c r="C6391" s="198">
        <v>44834</v>
      </c>
      <c r="D6391" t="s">
        <v>38629</v>
      </c>
      <c r="E6391">
        <v>8.6300000000000008</v>
      </c>
    </row>
    <row r="6392" spans="1:5">
      <c r="A6392" s="193" t="s">
        <v>29661</v>
      </c>
      <c r="B6392" t="s">
        <v>27584</v>
      </c>
      <c r="C6392" s="198">
        <v>44834</v>
      </c>
      <c r="D6392" t="s">
        <v>38629</v>
      </c>
      <c r="E6392">
        <v>10.25</v>
      </c>
    </row>
    <row r="6393" spans="1:5">
      <c r="A6393" s="193" t="s">
        <v>28267</v>
      </c>
      <c r="B6393" t="s">
        <v>27450</v>
      </c>
      <c r="C6393" s="198">
        <v>44834</v>
      </c>
      <c r="D6393" t="s">
        <v>38631</v>
      </c>
      <c r="E6393">
        <v>0.49</v>
      </c>
    </row>
    <row r="6394" spans="1:5">
      <c r="A6394" s="193" t="s">
        <v>28070</v>
      </c>
      <c r="B6394" t="s">
        <v>9941</v>
      </c>
      <c r="C6394" s="198">
        <v>44834</v>
      </c>
      <c r="D6394" t="s">
        <v>38411</v>
      </c>
      <c r="E6394">
        <v>3.2</v>
      </c>
    </row>
    <row r="6395" spans="1:5">
      <c r="A6395" s="193" t="s">
        <v>29498</v>
      </c>
      <c r="B6395" t="s">
        <v>5438</v>
      </c>
      <c r="C6395" s="198">
        <v>44833</v>
      </c>
      <c r="D6395" t="s">
        <v>38569</v>
      </c>
      <c r="E6395">
        <v>5.01</v>
      </c>
    </row>
    <row r="6396" spans="1:5">
      <c r="A6396" s="193" t="s">
        <v>28864</v>
      </c>
      <c r="B6396" t="s">
        <v>5423</v>
      </c>
      <c r="C6396" s="198">
        <v>44833</v>
      </c>
      <c r="D6396" t="s">
        <v>38359</v>
      </c>
      <c r="E6396">
        <v>0.35</v>
      </c>
    </row>
    <row r="6397" spans="1:5">
      <c r="A6397" s="193" t="s">
        <v>22416</v>
      </c>
      <c r="B6397" t="s">
        <v>5429</v>
      </c>
      <c r="C6397" s="198">
        <v>44833</v>
      </c>
      <c r="D6397" t="s">
        <v>38569</v>
      </c>
      <c r="E6397">
        <v>5.6</v>
      </c>
    </row>
    <row r="6398" spans="1:5">
      <c r="A6398" s="193" t="s">
        <v>28864</v>
      </c>
      <c r="B6398" t="s">
        <v>5423</v>
      </c>
      <c r="C6398" s="198">
        <v>44833</v>
      </c>
      <c r="D6398" t="s">
        <v>38359</v>
      </c>
      <c r="E6398">
        <v>5.7</v>
      </c>
    </row>
    <row r="6399" spans="1:5">
      <c r="A6399" s="193" t="s">
        <v>28129</v>
      </c>
      <c r="B6399" t="s">
        <v>5424</v>
      </c>
      <c r="C6399" s="198">
        <v>44833</v>
      </c>
      <c r="D6399" t="s">
        <v>38378</v>
      </c>
      <c r="E6399">
        <v>13.16</v>
      </c>
    </row>
    <row r="6400" spans="1:5">
      <c r="A6400" s="193" t="s">
        <v>28741</v>
      </c>
      <c r="B6400" t="s">
        <v>5511</v>
      </c>
      <c r="C6400" s="198">
        <v>44833</v>
      </c>
      <c r="D6400" t="s">
        <v>38381</v>
      </c>
      <c r="E6400">
        <v>12.15</v>
      </c>
    </row>
    <row r="6401" spans="1:5">
      <c r="A6401" s="193" t="s">
        <v>22416</v>
      </c>
      <c r="B6401" t="s">
        <v>5429</v>
      </c>
      <c r="C6401" s="198">
        <v>44833</v>
      </c>
      <c r="D6401" t="s">
        <v>38569</v>
      </c>
      <c r="E6401">
        <v>13.1</v>
      </c>
    </row>
    <row r="6402" spans="1:5">
      <c r="A6402" s="193" t="s">
        <v>29489</v>
      </c>
      <c r="B6402" t="s">
        <v>6474</v>
      </c>
      <c r="C6402" s="198">
        <v>44833</v>
      </c>
      <c r="D6402" t="s">
        <v>38381</v>
      </c>
      <c r="E6402">
        <v>11.4</v>
      </c>
    </row>
    <row r="6403" spans="1:5">
      <c r="A6403" s="193" t="s">
        <v>28129</v>
      </c>
      <c r="B6403" t="s">
        <v>5424</v>
      </c>
      <c r="C6403" s="198">
        <v>44833</v>
      </c>
      <c r="D6403" t="s">
        <v>38569</v>
      </c>
      <c r="E6403">
        <v>48.36</v>
      </c>
    </row>
    <row r="6404" spans="1:5">
      <c r="A6404" s="193" t="s">
        <v>29327</v>
      </c>
      <c r="B6404" t="s">
        <v>5785</v>
      </c>
      <c r="C6404" s="198">
        <v>44833</v>
      </c>
      <c r="D6404" t="s">
        <v>38359</v>
      </c>
      <c r="E6404">
        <v>0.88</v>
      </c>
    </row>
    <row r="6405" spans="1:5">
      <c r="A6405" s="193" t="s">
        <v>22416</v>
      </c>
      <c r="B6405" t="s">
        <v>5429</v>
      </c>
      <c r="C6405" s="198">
        <v>44833</v>
      </c>
      <c r="D6405" t="s">
        <v>38522</v>
      </c>
      <c r="E6405">
        <v>5.82</v>
      </c>
    </row>
    <row r="6406" spans="1:5">
      <c r="A6406" s="193" t="s">
        <v>28129</v>
      </c>
      <c r="B6406" t="s">
        <v>5424</v>
      </c>
      <c r="C6406" s="198">
        <v>44833</v>
      </c>
      <c r="D6406" t="s">
        <v>38569</v>
      </c>
      <c r="E6406">
        <v>10.130000000000001</v>
      </c>
    </row>
    <row r="6407" spans="1:5">
      <c r="A6407" s="193" t="s">
        <v>29305</v>
      </c>
      <c r="B6407" t="s">
        <v>5879</v>
      </c>
      <c r="C6407" s="198">
        <v>44833</v>
      </c>
      <c r="D6407" t="s">
        <v>38381</v>
      </c>
      <c r="E6407">
        <v>181.88</v>
      </c>
    </row>
    <row r="6408" spans="1:5">
      <c r="A6408" s="193" t="s">
        <v>16514</v>
      </c>
      <c r="B6408" t="s">
        <v>5629</v>
      </c>
      <c r="C6408" s="198">
        <v>44833</v>
      </c>
      <c r="D6408" t="s">
        <v>38381</v>
      </c>
      <c r="E6408">
        <v>1.3</v>
      </c>
    </row>
    <row r="6409" spans="1:5">
      <c r="A6409" s="193" t="s">
        <v>29327</v>
      </c>
      <c r="B6409" t="s">
        <v>5785</v>
      </c>
      <c r="C6409" s="198">
        <v>44833</v>
      </c>
      <c r="D6409" t="s">
        <v>38569</v>
      </c>
      <c r="E6409">
        <v>37.200000000000003</v>
      </c>
    </row>
    <row r="6410" spans="1:5">
      <c r="A6410" s="193" t="s">
        <v>28864</v>
      </c>
      <c r="B6410" t="s">
        <v>5423</v>
      </c>
      <c r="C6410" s="198">
        <v>44833</v>
      </c>
      <c r="D6410" t="s">
        <v>38569</v>
      </c>
      <c r="E6410">
        <v>0.76</v>
      </c>
    </row>
    <row r="6411" spans="1:5">
      <c r="A6411" s="193" t="s">
        <v>29086</v>
      </c>
      <c r="B6411" t="s">
        <v>5128</v>
      </c>
      <c r="C6411" s="198">
        <v>44833</v>
      </c>
      <c r="D6411" t="s">
        <v>38381</v>
      </c>
      <c r="E6411">
        <v>2.76</v>
      </c>
    </row>
    <row r="6412" spans="1:5">
      <c r="A6412" s="193" t="s">
        <v>28864</v>
      </c>
      <c r="B6412" t="s">
        <v>5423</v>
      </c>
      <c r="C6412" s="198">
        <v>44833</v>
      </c>
      <c r="D6412" t="s">
        <v>38522</v>
      </c>
      <c r="E6412">
        <v>38.700000000000003</v>
      </c>
    </row>
    <row r="6413" spans="1:5">
      <c r="A6413" s="193" t="s">
        <v>28129</v>
      </c>
      <c r="B6413" t="s">
        <v>5424</v>
      </c>
      <c r="C6413" s="198">
        <v>44833</v>
      </c>
      <c r="D6413" t="s">
        <v>38359</v>
      </c>
      <c r="E6413">
        <v>208.09</v>
      </c>
    </row>
    <row r="6414" spans="1:5">
      <c r="A6414" s="193" t="s">
        <v>28864</v>
      </c>
      <c r="B6414" t="s">
        <v>5423</v>
      </c>
      <c r="C6414" s="198">
        <v>44833</v>
      </c>
      <c r="D6414" t="s">
        <v>38633</v>
      </c>
      <c r="E6414">
        <v>14.58</v>
      </c>
    </row>
    <row r="6415" spans="1:5">
      <c r="A6415" s="193" t="s">
        <v>28864</v>
      </c>
      <c r="B6415" t="s">
        <v>5423</v>
      </c>
      <c r="C6415" s="198">
        <v>44833</v>
      </c>
      <c r="D6415" t="s">
        <v>38569</v>
      </c>
      <c r="E6415">
        <v>16.72</v>
      </c>
    </row>
    <row r="6416" spans="1:5">
      <c r="A6416" s="193" t="s">
        <v>29488</v>
      </c>
      <c r="B6416" t="s">
        <v>7165</v>
      </c>
      <c r="C6416" s="198">
        <v>44833</v>
      </c>
      <c r="D6416" t="s">
        <v>38381</v>
      </c>
      <c r="E6416">
        <v>33.9</v>
      </c>
    </row>
    <row r="6417" spans="1:5">
      <c r="A6417" s="193" t="s">
        <v>22133</v>
      </c>
      <c r="B6417" t="s">
        <v>5632</v>
      </c>
      <c r="C6417" s="198">
        <v>44833</v>
      </c>
      <c r="D6417" t="s">
        <v>38381</v>
      </c>
      <c r="E6417">
        <v>8.4700000000000006</v>
      </c>
    </row>
    <row r="6418" spans="1:5">
      <c r="A6418" s="193" t="s">
        <v>29333</v>
      </c>
      <c r="B6418" t="s">
        <v>5431</v>
      </c>
      <c r="C6418" s="198">
        <v>44833</v>
      </c>
      <c r="D6418" t="s">
        <v>38522</v>
      </c>
      <c r="E6418">
        <v>531.15</v>
      </c>
    </row>
    <row r="6419" spans="1:5">
      <c r="A6419" s="193" t="s">
        <v>29670</v>
      </c>
      <c r="B6419" t="s">
        <v>9005</v>
      </c>
      <c r="C6419" s="198">
        <v>44833</v>
      </c>
      <c r="D6419" t="s">
        <v>38381</v>
      </c>
      <c r="E6419">
        <v>154.91999999999999</v>
      </c>
    </row>
    <row r="6420" spans="1:5">
      <c r="A6420" s="193" t="s">
        <v>28864</v>
      </c>
      <c r="B6420" t="s">
        <v>5423</v>
      </c>
      <c r="C6420" s="198">
        <v>44833</v>
      </c>
      <c r="D6420" t="s">
        <v>38522</v>
      </c>
      <c r="E6420">
        <v>8.26</v>
      </c>
    </row>
    <row r="6421" spans="1:5">
      <c r="A6421" s="193" t="s">
        <v>28864</v>
      </c>
      <c r="B6421" t="s">
        <v>5423</v>
      </c>
      <c r="C6421" s="198">
        <v>44833</v>
      </c>
      <c r="D6421" t="s">
        <v>38522</v>
      </c>
      <c r="E6421">
        <v>9.4600000000000009</v>
      </c>
    </row>
    <row r="6422" spans="1:5">
      <c r="A6422" s="193" t="s">
        <v>28864</v>
      </c>
      <c r="B6422" t="s">
        <v>5423</v>
      </c>
      <c r="C6422" s="198">
        <v>44833</v>
      </c>
      <c r="D6422" t="s">
        <v>38522</v>
      </c>
      <c r="E6422">
        <v>17.8</v>
      </c>
    </row>
    <row r="6423" spans="1:5">
      <c r="A6423" s="193" t="s">
        <v>28864</v>
      </c>
      <c r="B6423" t="s">
        <v>5423</v>
      </c>
      <c r="C6423" s="198">
        <v>44833</v>
      </c>
      <c r="D6423" t="s">
        <v>38522</v>
      </c>
      <c r="E6423">
        <v>8.6</v>
      </c>
    </row>
    <row r="6424" spans="1:5">
      <c r="A6424" s="193" t="s">
        <v>28129</v>
      </c>
      <c r="B6424" t="s">
        <v>5424</v>
      </c>
      <c r="C6424" s="198">
        <v>44833</v>
      </c>
      <c r="D6424" t="s">
        <v>38569</v>
      </c>
      <c r="E6424">
        <v>11.25</v>
      </c>
    </row>
    <row r="6425" spans="1:5">
      <c r="A6425" s="193" t="s">
        <v>28129</v>
      </c>
      <c r="B6425" t="s">
        <v>5424</v>
      </c>
      <c r="C6425" s="198">
        <v>44833</v>
      </c>
      <c r="D6425" t="s">
        <v>38522</v>
      </c>
      <c r="E6425">
        <v>33.479999999999997</v>
      </c>
    </row>
    <row r="6426" spans="1:5">
      <c r="A6426" s="193" t="s">
        <v>22416</v>
      </c>
      <c r="B6426" t="s">
        <v>5429</v>
      </c>
      <c r="C6426" s="198">
        <v>44833</v>
      </c>
      <c r="D6426" t="s">
        <v>38359</v>
      </c>
      <c r="E6426">
        <v>6.14</v>
      </c>
    </row>
    <row r="6427" spans="1:5">
      <c r="A6427" s="193" t="s">
        <v>28129</v>
      </c>
      <c r="B6427" t="s">
        <v>5424</v>
      </c>
      <c r="C6427" s="198">
        <v>44833</v>
      </c>
      <c r="D6427" t="s">
        <v>38633</v>
      </c>
      <c r="E6427">
        <v>0.6</v>
      </c>
    </row>
    <row r="6428" spans="1:5">
      <c r="A6428" s="193" t="s">
        <v>28864</v>
      </c>
      <c r="B6428" t="s">
        <v>5423</v>
      </c>
      <c r="C6428" s="198">
        <v>44833</v>
      </c>
      <c r="D6428" t="s">
        <v>38378</v>
      </c>
      <c r="E6428">
        <v>34.9</v>
      </c>
    </row>
    <row r="6429" spans="1:5">
      <c r="A6429" s="193" t="s">
        <v>29328</v>
      </c>
      <c r="B6429" t="s">
        <v>5422</v>
      </c>
      <c r="C6429" s="198">
        <v>44833</v>
      </c>
      <c r="D6429" t="s">
        <v>38359</v>
      </c>
      <c r="E6429">
        <v>7.45</v>
      </c>
    </row>
    <row r="6430" spans="1:5">
      <c r="A6430" s="193" t="s">
        <v>28811</v>
      </c>
      <c r="B6430" t="s">
        <v>5886</v>
      </c>
      <c r="C6430" s="198">
        <v>44833</v>
      </c>
      <c r="D6430" t="s">
        <v>38381</v>
      </c>
      <c r="E6430">
        <v>34.25</v>
      </c>
    </row>
    <row r="6431" spans="1:5">
      <c r="A6431" s="193" t="s">
        <v>29382</v>
      </c>
      <c r="B6431" t="s">
        <v>10039</v>
      </c>
      <c r="C6431" s="198">
        <v>44833</v>
      </c>
      <c r="D6431" t="s">
        <v>38381</v>
      </c>
      <c r="E6431">
        <v>13.87</v>
      </c>
    </row>
    <row r="6432" spans="1:5">
      <c r="A6432" s="193" t="s">
        <v>28022</v>
      </c>
      <c r="B6432" t="s">
        <v>27444</v>
      </c>
      <c r="C6432" s="198">
        <v>44833</v>
      </c>
      <c r="D6432" t="s">
        <v>38381</v>
      </c>
      <c r="E6432">
        <v>0.65</v>
      </c>
    </row>
    <row r="6433" spans="1:5">
      <c r="A6433" s="193" t="s">
        <v>28971</v>
      </c>
      <c r="B6433" t="s">
        <v>10745</v>
      </c>
      <c r="C6433" s="198">
        <v>44833</v>
      </c>
      <c r="D6433" t="s">
        <v>38381</v>
      </c>
      <c r="E6433">
        <v>9.5</v>
      </c>
    </row>
    <row r="6434" spans="1:5">
      <c r="A6434" s="193" t="s">
        <v>29675</v>
      </c>
      <c r="B6434" t="s">
        <v>9235</v>
      </c>
      <c r="C6434" s="198">
        <v>44833</v>
      </c>
      <c r="D6434" t="s">
        <v>38381</v>
      </c>
      <c r="E6434">
        <v>0.67</v>
      </c>
    </row>
    <row r="6435" spans="1:5">
      <c r="A6435" s="193" t="s">
        <v>29505</v>
      </c>
      <c r="B6435" t="s">
        <v>10764</v>
      </c>
      <c r="C6435" s="198">
        <v>44833</v>
      </c>
      <c r="D6435" t="s">
        <v>38633</v>
      </c>
      <c r="E6435">
        <v>17.239999999999998</v>
      </c>
    </row>
    <row r="6436" spans="1:5">
      <c r="A6436" s="193" t="s">
        <v>29671</v>
      </c>
      <c r="B6436" t="s">
        <v>10330</v>
      </c>
      <c r="C6436" s="198">
        <v>44833</v>
      </c>
      <c r="D6436" t="s">
        <v>38381</v>
      </c>
      <c r="E6436">
        <v>12.16</v>
      </c>
    </row>
    <row r="6437" spans="1:5">
      <c r="A6437" s="193" t="s">
        <v>29672</v>
      </c>
      <c r="B6437" t="s">
        <v>10910</v>
      </c>
      <c r="C6437" s="198">
        <v>44833</v>
      </c>
      <c r="D6437" t="s">
        <v>38381</v>
      </c>
      <c r="E6437">
        <v>42.21</v>
      </c>
    </row>
    <row r="6438" spans="1:5">
      <c r="A6438" s="193" t="s">
        <v>27883</v>
      </c>
      <c r="B6438" t="s">
        <v>10909</v>
      </c>
      <c r="C6438" s="198">
        <v>44833</v>
      </c>
      <c r="D6438" t="s">
        <v>38381</v>
      </c>
      <c r="E6438">
        <v>10.97</v>
      </c>
    </row>
    <row r="6439" spans="1:5">
      <c r="A6439" s="193" t="s">
        <v>29501</v>
      </c>
      <c r="B6439" t="s">
        <v>27544</v>
      </c>
      <c r="C6439" s="198">
        <v>44833</v>
      </c>
      <c r="D6439" t="s">
        <v>38633</v>
      </c>
      <c r="E6439">
        <v>7.75</v>
      </c>
    </row>
    <row r="6440" spans="1:5">
      <c r="A6440" s="193" t="s">
        <v>29674</v>
      </c>
      <c r="B6440" t="s">
        <v>9952</v>
      </c>
      <c r="C6440" s="198">
        <v>44833</v>
      </c>
      <c r="D6440" t="s">
        <v>38381</v>
      </c>
      <c r="E6440">
        <v>10.35</v>
      </c>
    </row>
    <row r="6441" spans="1:5">
      <c r="A6441" s="193" t="s">
        <v>29673</v>
      </c>
      <c r="B6441" t="s">
        <v>9951</v>
      </c>
      <c r="C6441" s="198">
        <v>44833</v>
      </c>
      <c r="D6441" t="s">
        <v>38381</v>
      </c>
      <c r="E6441">
        <v>6.99</v>
      </c>
    </row>
    <row r="6442" spans="1:5">
      <c r="A6442" s="193" t="s">
        <v>11518</v>
      </c>
      <c r="B6442" t="s">
        <v>8014</v>
      </c>
      <c r="C6442" s="198">
        <v>44832</v>
      </c>
      <c r="D6442" t="s">
        <v>38385</v>
      </c>
      <c r="E6442">
        <v>19.489999999999998</v>
      </c>
    </row>
    <row r="6443" spans="1:5">
      <c r="A6443" s="193" t="s">
        <v>28841</v>
      </c>
      <c r="B6443" t="s">
        <v>6413</v>
      </c>
      <c r="C6443" s="198">
        <v>44832</v>
      </c>
      <c r="D6443" t="s">
        <v>38385</v>
      </c>
      <c r="E6443">
        <v>214.5</v>
      </c>
    </row>
    <row r="6444" spans="1:5">
      <c r="A6444" s="193" t="s">
        <v>28098</v>
      </c>
      <c r="B6444" t="s">
        <v>6843</v>
      </c>
      <c r="C6444" s="198">
        <v>44832</v>
      </c>
      <c r="D6444" t="s">
        <v>38397</v>
      </c>
      <c r="E6444">
        <v>8.86</v>
      </c>
    </row>
    <row r="6445" spans="1:5">
      <c r="A6445" s="193" t="s">
        <v>28129</v>
      </c>
      <c r="B6445" t="s">
        <v>5424</v>
      </c>
      <c r="C6445" s="198">
        <v>44832</v>
      </c>
      <c r="D6445" t="s">
        <v>38634</v>
      </c>
      <c r="E6445">
        <v>6.57</v>
      </c>
    </row>
    <row r="6446" spans="1:5">
      <c r="A6446" s="193" t="s">
        <v>28096</v>
      </c>
      <c r="B6446" t="s">
        <v>6842</v>
      </c>
      <c r="C6446" s="198">
        <v>44832</v>
      </c>
      <c r="D6446" t="s">
        <v>38397</v>
      </c>
      <c r="E6446">
        <v>5.64</v>
      </c>
    </row>
    <row r="6447" spans="1:5">
      <c r="A6447" s="193" t="s">
        <v>28640</v>
      </c>
      <c r="B6447" t="s">
        <v>6734</v>
      </c>
      <c r="C6447" s="198">
        <v>44832</v>
      </c>
      <c r="D6447" t="s">
        <v>38444</v>
      </c>
      <c r="E6447">
        <v>4.7300000000000004</v>
      </c>
    </row>
    <row r="6448" spans="1:5">
      <c r="A6448" s="193" t="s">
        <v>29194</v>
      </c>
      <c r="B6448" t="s">
        <v>8267</v>
      </c>
      <c r="C6448" s="198">
        <v>44832</v>
      </c>
      <c r="D6448" t="s">
        <v>38444</v>
      </c>
      <c r="E6448">
        <v>23.32</v>
      </c>
    </row>
    <row r="6449" spans="1:5">
      <c r="A6449" s="193" t="s">
        <v>29212</v>
      </c>
      <c r="B6449" t="s">
        <v>8224</v>
      </c>
      <c r="C6449" s="198">
        <v>44832</v>
      </c>
      <c r="D6449" t="s">
        <v>38385</v>
      </c>
      <c r="E6449">
        <v>73</v>
      </c>
    </row>
    <row r="6450" spans="1:5">
      <c r="A6450" s="193" t="s">
        <v>28625</v>
      </c>
      <c r="B6450" t="s">
        <v>5186</v>
      </c>
      <c r="C6450" s="198">
        <v>44832</v>
      </c>
      <c r="D6450" t="s">
        <v>38487</v>
      </c>
      <c r="E6450">
        <v>26.33</v>
      </c>
    </row>
    <row r="6451" spans="1:5">
      <c r="A6451" s="193" t="s">
        <v>28633</v>
      </c>
      <c r="B6451" t="s">
        <v>5300</v>
      </c>
      <c r="C6451" s="198">
        <v>44832</v>
      </c>
      <c r="D6451" t="s">
        <v>38487</v>
      </c>
      <c r="E6451">
        <v>29.9</v>
      </c>
    </row>
    <row r="6452" spans="1:5">
      <c r="A6452" s="193" t="s">
        <v>22416</v>
      </c>
      <c r="B6452" t="s">
        <v>5429</v>
      </c>
      <c r="C6452" s="198">
        <v>44832</v>
      </c>
      <c r="D6452" t="s">
        <v>38359</v>
      </c>
      <c r="E6452">
        <v>8.99</v>
      </c>
    </row>
    <row r="6453" spans="1:5">
      <c r="A6453" s="193" t="s">
        <v>28221</v>
      </c>
      <c r="B6453" t="s">
        <v>4984</v>
      </c>
      <c r="C6453" s="198">
        <v>44832</v>
      </c>
      <c r="D6453" t="s">
        <v>38522</v>
      </c>
      <c r="E6453">
        <v>12.64</v>
      </c>
    </row>
    <row r="6454" spans="1:5">
      <c r="A6454" s="193" t="s">
        <v>28343</v>
      </c>
      <c r="B6454" t="s">
        <v>7766</v>
      </c>
      <c r="C6454" s="198">
        <v>44832</v>
      </c>
      <c r="D6454" t="s">
        <v>38444</v>
      </c>
      <c r="E6454">
        <v>12.6</v>
      </c>
    </row>
    <row r="6455" spans="1:5">
      <c r="A6455" s="193" t="s">
        <v>28186</v>
      </c>
      <c r="B6455" t="s">
        <v>6408</v>
      </c>
      <c r="C6455" s="198">
        <v>44832</v>
      </c>
      <c r="D6455" t="s">
        <v>38385</v>
      </c>
      <c r="E6455">
        <v>187.7</v>
      </c>
    </row>
    <row r="6456" spans="1:5">
      <c r="A6456" s="193" t="s">
        <v>28041</v>
      </c>
      <c r="B6456" t="s">
        <v>4982</v>
      </c>
      <c r="C6456" s="198">
        <v>44832</v>
      </c>
      <c r="D6456" t="s">
        <v>38522</v>
      </c>
      <c r="E6456">
        <v>7.62</v>
      </c>
    </row>
    <row r="6457" spans="1:5">
      <c r="A6457" s="193" t="s">
        <v>28188</v>
      </c>
      <c r="B6457" t="s">
        <v>7481</v>
      </c>
      <c r="C6457" s="198">
        <v>44832</v>
      </c>
      <c r="D6457" t="s">
        <v>38385</v>
      </c>
      <c r="E6457">
        <v>4.5</v>
      </c>
    </row>
    <row r="6458" spans="1:5">
      <c r="A6458" s="193" t="s">
        <v>29069</v>
      </c>
      <c r="B6458" t="s">
        <v>6845</v>
      </c>
      <c r="C6458" s="198">
        <v>44832</v>
      </c>
      <c r="D6458" t="s">
        <v>38397</v>
      </c>
      <c r="E6458">
        <v>7.02</v>
      </c>
    </row>
    <row r="6459" spans="1:5">
      <c r="A6459" s="193" t="s">
        <v>28129</v>
      </c>
      <c r="B6459" t="s">
        <v>5424</v>
      </c>
      <c r="C6459" s="198">
        <v>44832</v>
      </c>
      <c r="D6459" t="s">
        <v>38359</v>
      </c>
      <c r="E6459">
        <v>7.83</v>
      </c>
    </row>
    <row r="6460" spans="1:5">
      <c r="A6460" s="193" t="s">
        <v>28129</v>
      </c>
      <c r="B6460" t="s">
        <v>5424</v>
      </c>
      <c r="C6460" s="198">
        <v>44832</v>
      </c>
      <c r="D6460" t="s">
        <v>38359</v>
      </c>
      <c r="E6460">
        <v>12.95</v>
      </c>
    </row>
    <row r="6461" spans="1:5">
      <c r="A6461" s="193" t="s">
        <v>29317</v>
      </c>
      <c r="B6461" t="s">
        <v>7250</v>
      </c>
      <c r="C6461" s="198">
        <v>44832</v>
      </c>
      <c r="D6461" t="s">
        <v>38397</v>
      </c>
      <c r="E6461">
        <v>1.32</v>
      </c>
    </row>
    <row r="6462" spans="1:5">
      <c r="A6462" s="193" t="s">
        <v>29192</v>
      </c>
      <c r="B6462" t="s">
        <v>6735</v>
      </c>
      <c r="C6462" s="198">
        <v>44832</v>
      </c>
      <c r="D6462" t="s">
        <v>38444</v>
      </c>
      <c r="E6462">
        <v>42.3</v>
      </c>
    </row>
    <row r="6463" spans="1:5">
      <c r="A6463" s="193" t="s">
        <v>28334</v>
      </c>
      <c r="B6463" t="s">
        <v>7093</v>
      </c>
      <c r="C6463" s="198">
        <v>44832</v>
      </c>
      <c r="D6463" t="s">
        <v>38444</v>
      </c>
      <c r="E6463">
        <v>9.23</v>
      </c>
    </row>
    <row r="6464" spans="1:5">
      <c r="A6464" s="193" t="s">
        <v>29327</v>
      </c>
      <c r="B6464" t="s">
        <v>5785</v>
      </c>
      <c r="C6464" s="198">
        <v>44832</v>
      </c>
      <c r="D6464" t="s">
        <v>38359</v>
      </c>
      <c r="E6464">
        <v>16</v>
      </c>
    </row>
    <row r="6465" spans="1:5">
      <c r="A6465" s="193" t="s">
        <v>29682</v>
      </c>
      <c r="B6465" t="s">
        <v>7473</v>
      </c>
      <c r="C6465" s="198">
        <v>44832</v>
      </c>
      <c r="D6465" t="s">
        <v>38385</v>
      </c>
      <c r="E6465">
        <v>7.2</v>
      </c>
    </row>
    <row r="6466" spans="1:5">
      <c r="A6466" s="193" t="s">
        <v>28089</v>
      </c>
      <c r="B6466" t="s">
        <v>8898</v>
      </c>
      <c r="C6466" s="198">
        <v>44832</v>
      </c>
      <c r="D6466" t="s">
        <v>38397</v>
      </c>
      <c r="E6466">
        <v>6.82</v>
      </c>
    </row>
    <row r="6467" spans="1:5">
      <c r="A6467" s="193" t="s">
        <v>29328</v>
      </c>
      <c r="B6467" t="s">
        <v>5422</v>
      </c>
      <c r="C6467" s="198">
        <v>44832</v>
      </c>
      <c r="D6467" t="s">
        <v>38359</v>
      </c>
      <c r="E6467">
        <v>7.35</v>
      </c>
    </row>
    <row r="6468" spans="1:5">
      <c r="A6468" s="193" t="s">
        <v>28864</v>
      </c>
      <c r="B6468" t="s">
        <v>5423</v>
      </c>
      <c r="C6468" s="198">
        <v>44832</v>
      </c>
      <c r="D6468" t="s">
        <v>38359</v>
      </c>
      <c r="E6468">
        <v>11.4</v>
      </c>
    </row>
    <row r="6469" spans="1:5">
      <c r="A6469" s="193" t="s">
        <v>28187</v>
      </c>
      <c r="B6469" t="s">
        <v>5085</v>
      </c>
      <c r="C6469" s="198">
        <v>44832</v>
      </c>
      <c r="D6469" t="s">
        <v>38385</v>
      </c>
      <c r="E6469">
        <v>13.9</v>
      </c>
    </row>
    <row r="6470" spans="1:5">
      <c r="A6470" s="193" t="s">
        <v>28345</v>
      </c>
      <c r="B6470" t="s">
        <v>7288</v>
      </c>
      <c r="C6470" s="198">
        <v>44832</v>
      </c>
      <c r="D6470" t="s">
        <v>38444</v>
      </c>
      <c r="E6470">
        <v>30</v>
      </c>
    </row>
    <row r="6471" spans="1:5">
      <c r="A6471" s="193" t="s">
        <v>27427</v>
      </c>
      <c r="B6471" t="s">
        <v>4897</v>
      </c>
      <c r="C6471" s="198">
        <v>44832</v>
      </c>
      <c r="D6471" t="s">
        <v>38385</v>
      </c>
      <c r="E6471">
        <v>0.18</v>
      </c>
    </row>
    <row r="6472" spans="1:5">
      <c r="A6472" s="193" t="s">
        <v>29327</v>
      </c>
      <c r="B6472" t="s">
        <v>5785</v>
      </c>
      <c r="C6472" s="198">
        <v>44832</v>
      </c>
      <c r="D6472" t="s">
        <v>38359</v>
      </c>
      <c r="E6472">
        <v>1.67</v>
      </c>
    </row>
    <row r="6473" spans="1:5">
      <c r="A6473" s="193" t="s">
        <v>28928</v>
      </c>
      <c r="B6473" t="s">
        <v>4902</v>
      </c>
      <c r="C6473" s="198">
        <v>44832</v>
      </c>
      <c r="D6473" t="s">
        <v>38385</v>
      </c>
      <c r="E6473">
        <v>53.5</v>
      </c>
    </row>
    <row r="6474" spans="1:5">
      <c r="A6474" s="193" t="s">
        <v>29676</v>
      </c>
      <c r="B6474" t="s">
        <v>6422</v>
      </c>
      <c r="C6474" s="198">
        <v>44832</v>
      </c>
      <c r="D6474" t="s">
        <v>38487</v>
      </c>
      <c r="E6474">
        <v>17.239999999999998</v>
      </c>
    </row>
    <row r="6475" spans="1:5">
      <c r="A6475" s="193" t="s">
        <v>29195</v>
      </c>
      <c r="B6475" t="s">
        <v>8765</v>
      </c>
      <c r="C6475" s="198">
        <v>44832</v>
      </c>
      <c r="D6475" t="s">
        <v>38444</v>
      </c>
      <c r="E6475">
        <v>6.92</v>
      </c>
    </row>
    <row r="6476" spans="1:5">
      <c r="A6476" s="193" t="s">
        <v>28641</v>
      </c>
      <c r="B6476" t="s">
        <v>7755</v>
      </c>
      <c r="C6476" s="198">
        <v>44832</v>
      </c>
      <c r="D6476" t="s">
        <v>38444</v>
      </c>
      <c r="E6476">
        <v>9.4700000000000006</v>
      </c>
    </row>
    <row r="6477" spans="1:5">
      <c r="A6477" s="193" t="s">
        <v>28367</v>
      </c>
      <c r="B6477" t="s">
        <v>27585</v>
      </c>
      <c r="C6477" s="198">
        <v>44832</v>
      </c>
      <c r="D6477" t="s">
        <v>38385</v>
      </c>
      <c r="E6477">
        <v>0.75</v>
      </c>
    </row>
    <row r="6478" spans="1:5">
      <c r="A6478" s="193" t="s">
        <v>28370</v>
      </c>
      <c r="B6478" t="s">
        <v>6357</v>
      </c>
      <c r="C6478" s="198">
        <v>44832</v>
      </c>
      <c r="D6478" t="s">
        <v>38385</v>
      </c>
      <c r="E6478">
        <v>13.22</v>
      </c>
    </row>
    <row r="6479" spans="1:5">
      <c r="A6479" s="193" t="s">
        <v>28639</v>
      </c>
      <c r="B6479" t="s">
        <v>7460</v>
      </c>
      <c r="C6479" s="198">
        <v>44832</v>
      </c>
      <c r="D6479" t="s">
        <v>38444</v>
      </c>
      <c r="E6479">
        <v>8.25</v>
      </c>
    </row>
    <row r="6480" spans="1:5">
      <c r="A6480" s="193" t="s">
        <v>28340</v>
      </c>
      <c r="B6480" t="s">
        <v>6739</v>
      </c>
      <c r="C6480" s="198">
        <v>44832</v>
      </c>
      <c r="D6480" t="s">
        <v>38444</v>
      </c>
      <c r="E6480">
        <v>5.32</v>
      </c>
    </row>
    <row r="6481" spans="1:5">
      <c r="A6481" s="193" t="s">
        <v>12800</v>
      </c>
      <c r="B6481" t="s">
        <v>4951</v>
      </c>
      <c r="C6481" s="198">
        <v>44832</v>
      </c>
      <c r="D6481" t="s">
        <v>38385</v>
      </c>
      <c r="E6481">
        <v>8.31</v>
      </c>
    </row>
    <row r="6482" spans="1:5">
      <c r="A6482" s="193" t="s">
        <v>28090</v>
      </c>
      <c r="B6482" t="s">
        <v>8897</v>
      </c>
      <c r="C6482" s="198">
        <v>44832</v>
      </c>
      <c r="D6482" t="s">
        <v>38397</v>
      </c>
      <c r="E6482">
        <v>12.75</v>
      </c>
    </row>
    <row r="6483" spans="1:5">
      <c r="A6483" s="193" t="s">
        <v>28343</v>
      </c>
      <c r="B6483" t="s">
        <v>7766</v>
      </c>
      <c r="C6483" s="198">
        <v>44832</v>
      </c>
      <c r="D6483" t="s">
        <v>38444</v>
      </c>
      <c r="E6483">
        <v>2.85</v>
      </c>
    </row>
    <row r="6484" spans="1:5">
      <c r="A6484" s="193" t="s">
        <v>29679</v>
      </c>
      <c r="B6484" t="s">
        <v>10887</v>
      </c>
      <c r="C6484" s="198">
        <v>44832</v>
      </c>
      <c r="D6484" t="s">
        <v>38466</v>
      </c>
      <c r="E6484">
        <v>0.65</v>
      </c>
    </row>
    <row r="6485" spans="1:5">
      <c r="A6485" s="193" t="s">
        <v>27818</v>
      </c>
      <c r="B6485" t="s">
        <v>10888</v>
      </c>
      <c r="C6485" s="198">
        <v>44832</v>
      </c>
      <c r="D6485" t="s">
        <v>38371</v>
      </c>
      <c r="E6485">
        <v>11.22</v>
      </c>
    </row>
    <row r="6486" spans="1:5">
      <c r="A6486" s="193" t="s">
        <v>29205</v>
      </c>
      <c r="B6486" t="s">
        <v>27527</v>
      </c>
      <c r="C6486" s="198">
        <v>44832</v>
      </c>
      <c r="D6486" t="s">
        <v>38503</v>
      </c>
      <c r="E6486">
        <v>3.9</v>
      </c>
    </row>
    <row r="6487" spans="1:5">
      <c r="A6487" s="193" t="s">
        <v>29193</v>
      </c>
      <c r="B6487" t="s">
        <v>10899</v>
      </c>
      <c r="C6487" s="198">
        <v>44832</v>
      </c>
      <c r="D6487" t="s">
        <v>38444</v>
      </c>
      <c r="E6487">
        <v>14.02</v>
      </c>
    </row>
    <row r="6488" spans="1:5">
      <c r="A6488" s="193" t="s">
        <v>28651</v>
      </c>
      <c r="B6488" t="s">
        <v>10898</v>
      </c>
      <c r="C6488" s="198">
        <v>44832</v>
      </c>
      <c r="D6488" t="s">
        <v>38444</v>
      </c>
      <c r="E6488">
        <v>5.93</v>
      </c>
    </row>
    <row r="6489" spans="1:5">
      <c r="A6489" s="193" t="s">
        <v>27819</v>
      </c>
      <c r="B6489" t="s">
        <v>10889</v>
      </c>
      <c r="C6489" s="198">
        <v>44832</v>
      </c>
      <c r="D6489" t="s">
        <v>38371</v>
      </c>
      <c r="E6489">
        <v>33.9</v>
      </c>
    </row>
    <row r="6490" spans="1:5">
      <c r="A6490" s="193" t="s">
        <v>29678</v>
      </c>
      <c r="B6490" t="s">
        <v>10911</v>
      </c>
      <c r="C6490" s="198">
        <v>44832</v>
      </c>
      <c r="D6490" t="s">
        <v>38444</v>
      </c>
      <c r="E6490">
        <v>33.9</v>
      </c>
    </row>
    <row r="6491" spans="1:5">
      <c r="A6491" s="193" t="s">
        <v>28807</v>
      </c>
      <c r="B6491" t="s">
        <v>10110</v>
      </c>
      <c r="C6491" s="198">
        <v>44832</v>
      </c>
      <c r="D6491" t="s">
        <v>38503</v>
      </c>
      <c r="E6491">
        <v>22.05</v>
      </c>
    </row>
    <row r="6492" spans="1:5">
      <c r="A6492" s="193" t="s">
        <v>29681</v>
      </c>
      <c r="B6492" t="s">
        <v>10896</v>
      </c>
      <c r="C6492" s="198">
        <v>44832</v>
      </c>
      <c r="D6492" t="s">
        <v>38444</v>
      </c>
      <c r="E6492">
        <v>0.48</v>
      </c>
    </row>
    <row r="6493" spans="1:5">
      <c r="A6493" s="193" t="s">
        <v>29677</v>
      </c>
      <c r="B6493" t="s">
        <v>27586</v>
      </c>
      <c r="C6493" s="198">
        <v>44832</v>
      </c>
      <c r="D6493" t="s">
        <v>38371</v>
      </c>
      <c r="E6493">
        <v>12.96</v>
      </c>
    </row>
    <row r="6494" spans="1:5">
      <c r="A6494" s="193" t="s">
        <v>29076</v>
      </c>
      <c r="B6494" t="s">
        <v>10893</v>
      </c>
      <c r="C6494" s="198">
        <v>44832</v>
      </c>
      <c r="D6494" t="s">
        <v>38371</v>
      </c>
      <c r="E6494">
        <v>17.64</v>
      </c>
    </row>
    <row r="6495" spans="1:5">
      <c r="A6495" s="193" t="s">
        <v>28661</v>
      </c>
      <c r="B6495" t="s">
        <v>10892</v>
      </c>
      <c r="C6495" s="198">
        <v>44832</v>
      </c>
      <c r="D6495" t="s">
        <v>38371</v>
      </c>
      <c r="E6495">
        <v>239.34</v>
      </c>
    </row>
    <row r="6496" spans="1:5">
      <c r="A6496" s="193" t="s">
        <v>27821</v>
      </c>
      <c r="B6496" t="s">
        <v>10891</v>
      </c>
      <c r="C6496" s="198">
        <v>44832</v>
      </c>
      <c r="D6496" t="s">
        <v>38371</v>
      </c>
      <c r="E6496">
        <v>61.35</v>
      </c>
    </row>
    <row r="6497" spans="1:5">
      <c r="A6497" s="193" t="s">
        <v>27820</v>
      </c>
      <c r="B6497" t="s">
        <v>10890</v>
      </c>
      <c r="C6497" s="198">
        <v>44832</v>
      </c>
      <c r="D6497" t="s">
        <v>38371</v>
      </c>
      <c r="E6497">
        <v>0.61</v>
      </c>
    </row>
    <row r="6498" spans="1:5">
      <c r="A6498" s="193" t="s">
        <v>29680</v>
      </c>
      <c r="B6498" t="s">
        <v>10810</v>
      </c>
      <c r="C6498" s="198">
        <v>44832</v>
      </c>
      <c r="D6498" t="s">
        <v>38466</v>
      </c>
      <c r="E6498">
        <v>4.25</v>
      </c>
    </row>
    <row r="6499" spans="1:5">
      <c r="A6499" s="193" t="s">
        <v>27782</v>
      </c>
      <c r="B6499" t="s">
        <v>5040</v>
      </c>
      <c r="C6499" s="198">
        <v>44831</v>
      </c>
      <c r="D6499" t="s">
        <v>38363</v>
      </c>
      <c r="E6499">
        <v>0.37</v>
      </c>
    </row>
    <row r="6500" spans="1:5">
      <c r="A6500" s="193" t="s">
        <v>28129</v>
      </c>
      <c r="B6500" t="s">
        <v>5424</v>
      </c>
      <c r="C6500" s="198">
        <v>44831</v>
      </c>
      <c r="D6500" t="s">
        <v>38359</v>
      </c>
      <c r="E6500">
        <v>11.66</v>
      </c>
    </row>
    <row r="6501" spans="1:5">
      <c r="A6501" s="193" t="s">
        <v>16783</v>
      </c>
      <c r="B6501" t="s">
        <v>7739</v>
      </c>
      <c r="C6501" s="198">
        <v>44831</v>
      </c>
      <c r="D6501" t="s">
        <v>38635</v>
      </c>
      <c r="E6501">
        <v>32.9</v>
      </c>
    </row>
    <row r="6502" spans="1:5">
      <c r="A6502" s="193" t="s">
        <v>28129</v>
      </c>
      <c r="B6502" t="s">
        <v>5424</v>
      </c>
      <c r="C6502" s="198">
        <v>44831</v>
      </c>
      <c r="D6502" t="s">
        <v>38359</v>
      </c>
      <c r="E6502">
        <v>15.01</v>
      </c>
    </row>
    <row r="6503" spans="1:5">
      <c r="A6503" s="193" t="s">
        <v>29333</v>
      </c>
      <c r="B6503" t="s">
        <v>5431</v>
      </c>
      <c r="C6503" s="198">
        <v>44831</v>
      </c>
      <c r="D6503" t="s">
        <v>38359</v>
      </c>
      <c r="E6503">
        <v>7.25</v>
      </c>
    </row>
    <row r="6504" spans="1:5">
      <c r="A6504" s="193" t="s">
        <v>29372</v>
      </c>
      <c r="B6504" t="s">
        <v>7601</v>
      </c>
      <c r="C6504" s="198">
        <v>44831</v>
      </c>
      <c r="D6504" t="s">
        <v>38629</v>
      </c>
      <c r="E6504">
        <v>32.159999999999997</v>
      </c>
    </row>
    <row r="6505" spans="1:5">
      <c r="A6505" s="193" t="s">
        <v>28129</v>
      </c>
      <c r="B6505" t="s">
        <v>5424</v>
      </c>
      <c r="C6505" s="198">
        <v>44831</v>
      </c>
      <c r="D6505" t="s">
        <v>38359</v>
      </c>
      <c r="E6505">
        <v>32.9</v>
      </c>
    </row>
    <row r="6506" spans="1:5">
      <c r="A6506" s="193" t="s">
        <v>22416</v>
      </c>
      <c r="B6506" t="s">
        <v>5429</v>
      </c>
      <c r="C6506" s="198">
        <v>44831</v>
      </c>
      <c r="D6506" t="s">
        <v>38359</v>
      </c>
      <c r="E6506">
        <v>16.63</v>
      </c>
    </row>
    <row r="6507" spans="1:5">
      <c r="A6507" s="193" t="s">
        <v>28097</v>
      </c>
      <c r="B6507" t="s">
        <v>7645</v>
      </c>
      <c r="C6507" s="198">
        <v>44831</v>
      </c>
      <c r="D6507" t="s">
        <v>38392</v>
      </c>
      <c r="E6507">
        <v>24.56</v>
      </c>
    </row>
    <row r="6508" spans="1:5">
      <c r="A6508" s="193" t="s">
        <v>28219</v>
      </c>
      <c r="B6508" t="s">
        <v>6055</v>
      </c>
      <c r="C6508" s="198">
        <v>44831</v>
      </c>
      <c r="D6508" t="s">
        <v>38525</v>
      </c>
      <c r="E6508">
        <v>0.56000000000000005</v>
      </c>
    </row>
    <row r="6509" spans="1:5">
      <c r="A6509" s="193" t="s">
        <v>28864</v>
      </c>
      <c r="B6509" t="s">
        <v>5423</v>
      </c>
      <c r="C6509" s="198">
        <v>44831</v>
      </c>
      <c r="D6509" t="s">
        <v>38359</v>
      </c>
      <c r="E6509">
        <v>12.82</v>
      </c>
    </row>
    <row r="6510" spans="1:5">
      <c r="A6510" s="193" t="s">
        <v>28129</v>
      </c>
      <c r="B6510" t="s">
        <v>5424</v>
      </c>
      <c r="C6510" s="198">
        <v>44831</v>
      </c>
      <c r="D6510" t="s">
        <v>38591</v>
      </c>
      <c r="E6510">
        <v>5.7</v>
      </c>
    </row>
    <row r="6511" spans="1:5">
      <c r="A6511" s="193" t="s">
        <v>28864</v>
      </c>
      <c r="B6511" t="s">
        <v>5423</v>
      </c>
      <c r="C6511" s="198">
        <v>44831</v>
      </c>
      <c r="D6511" t="s">
        <v>38359</v>
      </c>
      <c r="E6511">
        <v>6.66</v>
      </c>
    </row>
    <row r="6512" spans="1:5">
      <c r="A6512" s="193" t="s">
        <v>29688</v>
      </c>
      <c r="B6512" t="s">
        <v>7742</v>
      </c>
      <c r="C6512" s="198">
        <v>44831</v>
      </c>
      <c r="D6512" t="s">
        <v>38635</v>
      </c>
      <c r="E6512">
        <v>10.45</v>
      </c>
    </row>
    <row r="6513" spans="1:5">
      <c r="A6513" s="193" t="s">
        <v>28935</v>
      </c>
      <c r="B6513" t="s">
        <v>7410</v>
      </c>
      <c r="C6513" s="198">
        <v>44831</v>
      </c>
      <c r="D6513" t="s">
        <v>38359</v>
      </c>
      <c r="E6513">
        <v>20.21</v>
      </c>
    </row>
    <row r="6514" spans="1:5">
      <c r="A6514" s="193" t="s">
        <v>22416</v>
      </c>
      <c r="B6514" t="s">
        <v>5429</v>
      </c>
      <c r="C6514" s="198">
        <v>44831</v>
      </c>
      <c r="D6514" t="s">
        <v>38591</v>
      </c>
      <c r="E6514">
        <v>198.98</v>
      </c>
    </row>
    <row r="6515" spans="1:5">
      <c r="A6515" s="193" t="s">
        <v>28864</v>
      </c>
      <c r="B6515" t="s">
        <v>5423</v>
      </c>
      <c r="C6515" s="198">
        <v>44831</v>
      </c>
      <c r="D6515" t="s">
        <v>38591</v>
      </c>
      <c r="E6515">
        <v>0.75</v>
      </c>
    </row>
    <row r="6516" spans="1:5">
      <c r="A6516" s="193" t="s">
        <v>28864</v>
      </c>
      <c r="B6516" t="s">
        <v>5423</v>
      </c>
      <c r="C6516" s="198">
        <v>44831</v>
      </c>
      <c r="D6516" t="s">
        <v>38591</v>
      </c>
      <c r="E6516">
        <v>192.5</v>
      </c>
    </row>
    <row r="6517" spans="1:5">
      <c r="A6517" s="193" t="s">
        <v>28935</v>
      </c>
      <c r="B6517" t="s">
        <v>7410</v>
      </c>
      <c r="C6517" s="198">
        <v>44831</v>
      </c>
      <c r="D6517" t="s">
        <v>38359</v>
      </c>
      <c r="E6517">
        <v>175</v>
      </c>
    </row>
    <row r="6518" spans="1:5">
      <c r="A6518" s="193" t="s">
        <v>27867</v>
      </c>
      <c r="B6518" t="s">
        <v>5310</v>
      </c>
      <c r="C6518" s="198">
        <v>44831</v>
      </c>
      <c r="D6518" t="s">
        <v>38525</v>
      </c>
      <c r="E6518">
        <v>4.8499999999999996</v>
      </c>
    </row>
    <row r="6519" spans="1:5">
      <c r="A6519" s="193" t="s">
        <v>28959</v>
      </c>
      <c r="B6519" t="s">
        <v>5292</v>
      </c>
      <c r="C6519" s="198">
        <v>44831</v>
      </c>
      <c r="D6519" t="s">
        <v>38525</v>
      </c>
      <c r="E6519">
        <v>0.56000000000000005</v>
      </c>
    </row>
    <row r="6520" spans="1:5">
      <c r="A6520" s="193" t="s">
        <v>28935</v>
      </c>
      <c r="B6520" t="s">
        <v>7410</v>
      </c>
      <c r="C6520" s="198">
        <v>44831</v>
      </c>
      <c r="D6520" t="s">
        <v>38591</v>
      </c>
      <c r="E6520">
        <v>39.96</v>
      </c>
    </row>
    <row r="6521" spans="1:5">
      <c r="A6521" s="193" t="s">
        <v>28129</v>
      </c>
      <c r="B6521" t="s">
        <v>5424</v>
      </c>
      <c r="C6521" s="198">
        <v>44831</v>
      </c>
      <c r="D6521" t="s">
        <v>38591</v>
      </c>
      <c r="E6521">
        <v>0.75</v>
      </c>
    </row>
    <row r="6522" spans="1:5">
      <c r="A6522" s="193" t="s">
        <v>27882</v>
      </c>
      <c r="B6522" t="s">
        <v>5041</v>
      </c>
      <c r="C6522" s="198">
        <v>44831</v>
      </c>
      <c r="D6522" t="s">
        <v>38363</v>
      </c>
      <c r="E6522">
        <v>5.42</v>
      </c>
    </row>
    <row r="6523" spans="1:5">
      <c r="A6523" s="193" t="s">
        <v>29501</v>
      </c>
      <c r="B6523" t="s">
        <v>27544</v>
      </c>
      <c r="C6523" s="198">
        <v>44831</v>
      </c>
      <c r="D6523" t="s">
        <v>38591</v>
      </c>
      <c r="E6523">
        <v>19.8</v>
      </c>
    </row>
    <row r="6524" spans="1:5">
      <c r="A6524" s="193" t="s">
        <v>27947</v>
      </c>
      <c r="B6524" t="s">
        <v>10030</v>
      </c>
      <c r="C6524" s="198">
        <v>44831</v>
      </c>
      <c r="D6524" t="s">
        <v>38392</v>
      </c>
      <c r="E6524">
        <v>8.4</v>
      </c>
    </row>
    <row r="6525" spans="1:5">
      <c r="A6525" s="193" t="s">
        <v>29266</v>
      </c>
      <c r="B6525" t="s">
        <v>10879</v>
      </c>
      <c r="C6525" s="198">
        <v>44831</v>
      </c>
      <c r="D6525" t="s">
        <v>38432</v>
      </c>
      <c r="E6525">
        <v>4.4400000000000004</v>
      </c>
    </row>
    <row r="6526" spans="1:5">
      <c r="A6526" s="193" t="s">
        <v>29684</v>
      </c>
      <c r="B6526" t="s">
        <v>10907</v>
      </c>
      <c r="C6526" s="198">
        <v>44831</v>
      </c>
      <c r="D6526" t="s">
        <v>38635</v>
      </c>
      <c r="E6526">
        <v>10.09</v>
      </c>
    </row>
    <row r="6527" spans="1:5">
      <c r="A6527" s="193" t="s">
        <v>29683</v>
      </c>
      <c r="B6527" t="s">
        <v>10880</v>
      </c>
      <c r="C6527" s="198">
        <v>44831</v>
      </c>
      <c r="D6527" t="s">
        <v>38432</v>
      </c>
      <c r="E6527">
        <v>6.74</v>
      </c>
    </row>
    <row r="6528" spans="1:5">
      <c r="A6528" s="193" t="s">
        <v>29286</v>
      </c>
      <c r="B6528" t="s">
        <v>27589</v>
      </c>
      <c r="C6528" s="198">
        <v>44831</v>
      </c>
      <c r="D6528" t="s">
        <v>38432</v>
      </c>
      <c r="E6528">
        <v>24.05</v>
      </c>
    </row>
    <row r="6529" spans="1:5">
      <c r="A6529" s="193" t="s">
        <v>28256</v>
      </c>
      <c r="B6529" t="s">
        <v>10882</v>
      </c>
      <c r="C6529" s="198">
        <v>44831</v>
      </c>
      <c r="D6529" t="s">
        <v>38432</v>
      </c>
      <c r="E6529">
        <v>20.16</v>
      </c>
    </row>
    <row r="6530" spans="1:5">
      <c r="A6530" s="193" t="s">
        <v>29501</v>
      </c>
      <c r="B6530" t="s">
        <v>27544</v>
      </c>
      <c r="C6530" s="198">
        <v>44831</v>
      </c>
      <c r="D6530" t="s">
        <v>38591</v>
      </c>
      <c r="E6530">
        <v>1.95</v>
      </c>
    </row>
    <row r="6531" spans="1:5">
      <c r="A6531" s="193" t="s">
        <v>29437</v>
      </c>
      <c r="B6531" t="s">
        <v>10883</v>
      </c>
      <c r="C6531" s="198">
        <v>44831</v>
      </c>
      <c r="D6531" t="s">
        <v>38432</v>
      </c>
      <c r="E6531">
        <v>0.31</v>
      </c>
    </row>
    <row r="6532" spans="1:5">
      <c r="A6532" s="193" t="s">
        <v>29685</v>
      </c>
      <c r="B6532" t="s">
        <v>10895</v>
      </c>
      <c r="C6532" s="198">
        <v>44831</v>
      </c>
      <c r="D6532" t="s">
        <v>38635</v>
      </c>
      <c r="E6532">
        <v>16.05</v>
      </c>
    </row>
    <row r="6533" spans="1:5">
      <c r="A6533" s="193" t="s">
        <v>28104</v>
      </c>
      <c r="B6533" t="s">
        <v>27588</v>
      </c>
      <c r="C6533" s="198">
        <v>44831</v>
      </c>
      <c r="D6533" t="s">
        <v>38392</v>
      </c>
      <c r="E6533">
        <v>42</v>
      </c>
    </row>
    <row r="6534" spans="1:5">
      <c r="A6534" s="193" t="s">
        <v>28255</v>
      </c>
      <c r="B6534" t="s">
        <v>10884</v>
      </c>
      <c r="C6534" s="198">
        <v>44831</v>
      </c>
      <c r="D6534" t="s">
        <v>38432</v>
      </c>
      <c r="E6534">
        <v>11.92</v>
      </c>
    </row>
    <row r="6535" spans="1:5">
      <c r="A6535" s="193" t="s">
        <v>29687</v>
      </c>
      <c r="B6535" t="s">
        <v>10894</v>
      </c>
      <c r="C6535" s="198">
        <v>44831</v>
      </c>
      <c r="D6535" t="s">
        <v>38635</v>
      </c>
      <c r="E6535">
        <v>34.9</v>
      </c>
    </row>
    <row r="6536" spans="1:5">
      <c r="A6536" s="193" t="s">
        <v>28259</v>
      </c>
      <c r="B6536" t="s">
        <v>10885</v>
      </c>
      <c r="C6536" s="198">
        <v>44831</v>
      </c>
      <c r="D6536" t="s">
        <v>38432</v>
      </c>
      <c r="E6536">
        <v>7.3</v>
      </c>
    </row>
    <row r="6537" spans="1:5">
      <c r="A6537" s="193" t="s">
        <v>28257</v>
      </c>
      <c r="B6537" t="s">
        <v>10886</v>
      </c>
      <c r="C6537" s="198">
        <v>44831</v>
      </c>
      <c r="D6537" t="s">
        <v>38432</v>
      </c>
      <c r="E6537">
        <v>11.46</v>
      </c>
    </row>
    <row r="6538" spans="1:5">
      <c r="A6538" s="193" t="s">
        <v>29505</v>
      </c>
      <c r="B6538" t="s">
        <v>10764</v>
      </c>
      <c r="C6538" s="198">
        <v>44831</v>
      </c>
      <c r="D6538" t="s">
        <v>38591</v>
      </c>
      <c r="E6538">
        <v>10.33</v>
      </c>
    </row>
    <row r="6539" spans="1:5">
      <c r="A6539" s="193" t="s">
        <v>29505</v>
      </c>
      <c r="B6539" t="s">
        <v>10764</v>
      </c>
      <c r="C6539" s="198">
        <v>44831</v>
      </c>
      <c r="D6539" t="s">
        <v>38591</v>
      </c>
      <c r="E6539">
        <v>75.34</v>
      </c>
    </row>
    <row r="6540" spans="1:5">
      <c r="A6540" s="193" t="s">
        <v>29686</v>
      </c>
      <c r="B6540" t="s">
        <v>27587</v>
      </c>
      <c r="C6540" s="198">
        <v>44831</v>
      </c>
      <c r="D6540" t="s">
        <v>38635</v>
      </c>
      <c r="E6540">
        <v>8.2200000000000006</v>
      </c>
    </row>
    <row r="6541" spans="1:5">
      <c r="A6541" s="193" t="s">
        <v>29328</v>
      </c>
      <c r="B6541" t="s">
        <v>5422</v>
      </c>
      <c r="C6541" s="198">
        <v>44830</v>
      </c>
      <c r="D6541" t="s">
        <v>38359</v>
      </c>
      <c r="E6541">
        <v>228.36</v>
      </c>
    </row>
    <row r="6542" spans="1:5">
      <c r="A6542" s="193" t="s">
        <v>29333</v>
      </c>
      <c r="B6542" t="s">
        <v>5431</v>
      </c>
      <c r="C6542" s="198">
        <v>44830</v>
      </c>
      <c r="D6542" t="s">
        <v>38359</v>
      </c>
      <c r="E6542">
        <v>7.69</v>
      </c>
    </row>
    <row r="6543" spans="1:5">
      <c r="A6543" s="193" t="s">
        <v>28521</v>
      </c>
      <c r="B6543" t="s">
        <v>27464</v>
      </c>
      <c r="C6543" s="198">
        <v>44830</v>
      </c>
      <c r="D6543" t="s">
        <v>38476</v>
      </c>
      <c r="E6543">
        <v>13.54</v>
      </c>
    </row>
    <row r="6544" spans="1:5">
      <c r="A6544" s="193" t="s">
        <v>29690</v>
      </c>
      <c r="B6544" t="s">
        <v>7782</v>
      </c>
      <c r="C6544" s="198">
        <v>44830</v>
      </c>
      <c r="D6544" t="s">
        <v>38476</v>
      </c>
      <c r="E6544">
        <v>10.65</v>
      </c>
    </row>
    <row r="6545" spans="1:5">
      <c r="A6545" s="193" t="s">
        <v>22416</v>
      </c>
      <c r="B6545" t="s">
        <v>5429</v>
      </c>
      <c r="C6545" s="198">
        <v>44830</v>
      </c>
      <c r="D6545" t="s">
        <v>38359</v>
      </c>
      <c r="E6545">
        <v>11.25</v>
      </c>
    </row>
    <row r="6546" spans="1:5">
      <c r="A6546" s="193" t="s">
        <v>29145</v>
      </c>
      <c r="B6546" t="s">
        <v>7341</v>
      </c>
      <c r="C6546" s="198">
        <v>44830</v>
      </c>
      <c r="D6546" t="s">
        <v>38476</v>
      </c>
      <c r="E6546">
        <v>6.33</v>
      </c>
    </row>
    <row r="6547" spans="1:5">
      <c r="A6547" s="193" t="s">
        <v>28528</v>
      </c>
      <c r="B6547" t="s">
        <v>7317</v>
      </c>
      <c r="C6547" s="198">
        <v>44830</v>
      </c>
      <c r="D6547" t="s">
        <v>38476</v>
      </c>
      <c r="E6547">
        <v>4.4400000000000004</v>
      </c>
    </row>
    <row r="6548" spans="1:5">
      <c r="A6548" s="193" t="s">
        <v>22416</v>
      </c>
      <c r="B6548" t="s">
        <v>5429</v>
      </c>
      <c r="C6548" s="198">
        <v>44830</v>
      </c>
      <c r="D6548" t="s">
        <v>38359</v>
      </c>
      <c r="E6548">
        <v>1.1499999999999999</v>
      </c>
    </row>
    <row r="6549" spans="1:5">
      <c r="A6549" s="193" t="s">
        <v>28129</v>
      </c>
      <c r="B6549" t="s">
        <v>5424</v>
      </c>
      <c r="C6549" s="198">
        <v>44830</v>
      </c>
      <c r="D6549" t="s">
        <v>38359</v>
      </c>
      <c r="E6549">
        <v>6.4</v>
      </c>
    </row>
    <row r="6550" spans="1:5">
      <c r="A6550" s="193" t="s">
        <v>28864</v>
      </c>
      <c r="B6550" t="s">
        <v>5423</v>
      </c>
      <c r="C6550" s="198">
        <v>44830</v>
      </c>
      <c r="D6550" t="s">
        <v>38359</v>
      </c>
      <c r="E6550">
        <v>4.25</v>
      </c>
    </row>
    <row r="6551" spans="1:5">
      <c r="A6551" s="193" t="s">
        <v>29333</v>
      </c>
      <c r="B6551" t="s">
        <v>5431</v>
      </c>
      <c r="C6551" s="198">
        <v>44830</v>
      </c>
      <c r="D6551" t="s">
        <v>38359</v>
      </c>
      <c r="E6551">
        <v>9.85</v>
      </c>
    </row>
    <row r="6552" spans="1:5">
      <c r="A6552" s="193" t="s">
        <v>28129</v>
      </c>
      <c r="B6552" t="s">
        <v>5424</v>
      </c>
      <c r="C6552" s="198">
        <v>44830</v>
      </c>
      <c r="D6552" t="s">
        <v>38359</v>
      </c>
      <c r="E6552">
        <v>8.6300000000000008</v>
      </c>
    </row>
    <row r="6553" spans="1:5">
      <c r="A6553" s="193" t="s">
        <v>28935</v>
      </c>
      <c r="B6553" t="s">
        <v>7410</v>
      </c>
      <c r="C6553" s="198">
        <v>44830</v>
      </c>
      <c r="D6553" t="s">
        <v>38359</v>
      </c>
      <c r="E6553">
        <v>3.27</v>
      </c>
    </row>
    <row r="6554" spans="1:5">
      <c r="A6554" s="193" t="s">
        <v>28864</v>
      </c>
      <c r="B6554" t="s">
        <v>5423</v>
      </c>
      <c r="C6554" s="198">
        <v>44830</v>
      </c>
      <c r="D6554" t="s">
        <v>38359</v>
      </c>
      <c r="E6554">
        <v>4.8899999999999997</v>
      </c>
    </row>
    <row r="6555" spans="1:5">
      <c r="A6555" s="193" t="s">
        <v>29033</v>
      </c>
      <c r="B6555" t="s">
        <v>5790</v>
      </c>
      <c r="C6555" s="198">
        <v>44830</v>
      </c>
      <c r="D6555" t="s">
        <v>38576</v>
      </c>
      <c r="E6555">
        <v>51</v>
      </c>
    </row>
    <row r="6556" spans="1:5">
      <c r="A6556" s="193" t="s">
        <v>28864</v>
      </c>
      <c r="B6556" t="s">
        <v>5423</v>
      </c>
      <c r="C6556" s="198">
        <v>44830</v>
      </c>
      <c r="D6556" t="s">
        <v>38359</v>
      </c>
      <c r="E6556">
        <v>14.08</v>
      </c>
    </row>
    <row r="6557" spans="1:5">
      <c r="A6557" s="193" t="s">
        <v>29327</v>
      </c>
      <c r="B6557" t="s">
        <v>5785</v>
      </c>
      <c r="C6557" s="198">
        <v>44830</v>
      </c>
      <c r="D6557" t="s">
        <v>38359</v>
      </c>
      <c r="E6557">
        <v>0.69</v>
      </c>
    </row>
    <row r="6558" spans="1:5">
      <c r="A6558" s="193" t="s">
        <v>28108</v>
      </c>
      <c r="B6558" t="s">
        <v>9242</v>
      </c>
      <c r="C6558" s="198">
        <v>44830</v>
      </c>
      <c r="D6558" t="s">
        <v>38420</v>
      </c>
      <c r="E6558">
        <v>24.25</v>
      </c>
    </row>
    <row r="6559" spans="1:5">
      <c r="A6559" s="193" t="s">
        <v>28241</v>
      </c>
      <c r="B6559" t="s">
        <v>9244</v>
      </c>
      <c r="C6559" s="198">
        <v>44830</v>
      </c>
      <c r="D6559" t="s">
        <v>38420</v>
      </c>
      <c r="E6559">
        <v>32.9</v>
      </c>
    </row>
    <row r="6560" spans="1:5">
      <c r="A6560" s="193" t="s">
        <v>28559</v>
      </c>
      <c r="B6560" t="s">
        <v>9243</v>
      </c>
      <c r="C6560" s="198">
        <v>44830</v>
      </c>
      <c r="D6560" t="s">
        <v>38420</v>
      </c>
      <c r="E6560">
        <v>4.71</v>
      </c>
    </row>
    <row r="6561" spans="1:5">
      <c r="A6561" s="193" t="s">
        <v>29096</v>
      </c>
      <c r="B6561" t="s">
        <v>9245</v>
      </c>
      <c r="C6561" s="198">
        <v>44830</v>
      </c>
      <c r="D6561" t="s">
        <v>38420</v>
      </c>
      <c r="E6561">
        <v>6.68</v>
      </c>
    </row>
    <row r="6562" spans="1:5">
      <c r="A6562" s="193" t="s">
        <v>28557</v>
      </c>
      <c r="B6562" t="s">
        <v>9246</v>
      </c>
      <c r="C6562" s="198">
        <v>44830</v>
      </c>
      <c r="D6562" t="s">
        <v>38420</v>
      </c>
      <c r="E6562">
        <v>1.33</v>
      </c>
    </row>
    <row r="6563" spans="1:5">
      <c r="A6563" s="193" t="s">
        <v>28240</v>
      </c>
      <c r="B6563" t="s">
        <v>9275</v>
      </c>
      <c r="C6563" s="198">
        <v>44830</v>
      </c>
      <c r="D6563" t="s">
        <v>38420</v>
      </c>
      <c r="E6563">
        <v>9.18</v>
      </c>
    </row>
    <row r="6564" spans="1:5">
      <c r="A6564" s="193" t="s">
        <v>28243</v>
      </c>
      <c r="B6564" t="s">
        <v>10145</v>
      </c>
      <c r="C6564" s="198">
        <v>44830</v>
      </c>
      <c r="D6564" t="s">
        <v>38420</v>
      </c>
      <c r="E6564">
        <v>0.79</v>
      </c>
    </row>
    <row r="6565" spans="1:5">
      <c r="A6565" s="193" t="s">
        <v>28228</v>
      </c>
      <c r="B6565" t="s">
        <v>8565</v>
      </c>
      <c r="C6565" s="198">
        <v>44827</v>
      </c>
      <c r="D6565" t="s">
        <v>38379</v>
      </c>
      <c r="E6565">
        <v>24.57</v>
      </c>
    </row>
    <row r="6566" spans="1:5">
      <c r="A6566" s="193" t="s">
        <v>27866</v>
      </c>
      <c r="B6566" t="s">
        <v>7881</v>
      </c>
      <c r="C6566" s="198">
        <v>44827</v>
      </c>
      <c r="D6566" t="s">
        <v>38379</v>
      </c>
      <c r="E6566">
        <v>30.85</v>
      </c>
    </row>
    <row r="6567" spans="1:5">
      <c r="A6567" s="193" t="s">
        <v>29394</v>
      </c>
      <c r="B6567" t="s">
        <v>9073</v>
      </c>
      <c r="C6567" s="198">
        <v>44827</v>
      </c>
      <c r="D6567" t="s">
        <v>38636</v>
      </c>
      <c r="E6567">
        <v>18.46</v>
      </c>
    </row>
    <row r="6568" spans="1:5">
      <c r="A6568" s="193" t="s">
        <v>28864</v>
      </c>
      <c r="B6568" t="s">
        <v>5423</v>
      </c>
      <c r="C6568" s="198">
        <v>44827</v>
      </c>
      <c r="D6568" t="s">
        <v>38359</v>
      </c>
      <c r="E6568">
        <v>6.98</v>
      </c>
    </row>
    <row r="6569" spans="1:5">
      <c r="A6569" s="193" t="s">
        <v>28213</v>
      </c>
      <c r="B6569" t="s">
        <v>7091</v>
      </c>
      <c r="C6569" s="198">
        <v>44827</v>
      </c>
      <c r="D6569" t="s">
        <v>38379</v>
      </c>
      <c r="E6569">
        <v>12.1</v>
      </c>
    </row>
    <row r="6570" spans="1:5">
      <c r="A6570" s="193" t="s">
        <v>29333</v>
      </c>
      <c r="B6570" t="s">
        <v>5431</v>
      </c>
      <c r="C6570" s="198">
        <v>44827</v>
      </c>
      <c r="D6570" t="s">
        <v>38575</v>
      </c>
      <c r="E6570">
        <v>42</v>
      </c>
    </row>
    <row r="6571" spans="1:5">
      <c r="A6571" s="193" t="s">
        <v>28113</v>
      </c>
      <c r="B6571" t="s">
        <v>7184</v>
      </c>
      <c r="C6571" s="198">
        <v>44827</v>
      </c>
      <c r="D6571" t="s">
        <v>38375</v>
      </c>
      <c r="E6571">
        <v>23.45</v>
      </c>
    </row>
    <row r="6572" spans="1:5">
      <c r="A6572" s="193" t="s">
        <v>29692</v>
      </c>
      <c r="B6572" t="s">
        <v>9059</v>
      </c>
      <c r="C6572" s="198">
        <v>44827</v>
      </c>
      <c r="D6572" t="s">
        <v>38636</v>
      </c>
      <c r="E6572">
        <v>10.85</v>
      </c>
    </row>
    <row r="6573" spans="1:5">
      <c r="A6573" s="193" t="s">
        <v>28606</v>
      </c>
      <c r="B6573" t="s">
        <v>8759</v>
      </c>
      <c r="C6573" s="198">
        <v>44827</v>
      </c>
      <c r="D6573" t="s">
        <v>38375</v>
      </c>
      <c r="E6573">
        <v>6.2</v>
      </c>
    </row>
    <row r="6574" spans="1:5">
      <c r="A6574" s="193" t="s">
        <v>29333</v>
      </c>
      <c r="B6574" t="s">
        <v>5431</v>
      </c>
      <c r="C6574" s="198">
        <v>44827</v>
      </c>
      <c r="D6574" t="s">
        <v>38637</v>
      </c>
      <c r="E6574">
        <v>17.100000000000001</v>
      </c>
    </row>
    <row r="6575" spans="1:5">
      <c r="A6575" s="193" t="s">
        <v>29498</v>
      </c>
      <c r="B6575" t="s">
        <v>5438</v>
      </c>
      <c r="C6575" s="198">
        <v>44827</v>
      </c>
      <c r="D6575" t="s">
        <v>38638</v>
      </c>
      <c r="E6575">
        <v>13.56</v>
      </c>
    </row>
    <row r="6576" spans="1:5">
      <c r="A6576" s="193" t="s">
        <v>28613</v>
      </c>
      <c r="B6576" t="s">
        <v>9212</v>
      </c>
      <c r="C6576" s="198">
        <v>44827</v>
      </c>
      <c r="D6576" t="s">
        <v>38636</v>
      </c>
      <c r="E6576">
        <v>34.9</v>
      </c>
    </row>
    <row r="6577" spans="1:5">
      <c r="A6577" s="193" t="s">
        <v>28211</v>
      </c>
      <c r="B6577" t="s">
        <v>6694</v>
      </c>
      <c r="C6577" s="198">
        <v>44827</v>
      </c>
      <c r="D6577" t="s">
        <v>38379</v>
      </c>
      <c r="E6577">
        <v>12.8</v>
      </c>
    </row>
    <row r="6578" spans="1:5">
      <c r="A6578" s="193" t="s">
        <v>29695</v>
      </c>
      <c r="B6578" t="s">
        <v>9211</v>
      </c>
      <c r="C6578" s="198">
        <v>44827</v>
      </c>
      <c r="D6578" t="s">
        <v>38636</v>
      </c>
      <c r="E6578">
        <v>7.31</v>
      </c>
    </row>
    <row r="6579" spans="1:5">
      <c r="A6579" s="193" t="s">
        <v>13380</v>
      </c>
      <c r="B6579" t="s">
        <v>7920</v>
      </c>
      <c r="C6579" s="198">
        <v>44827</v>
      </c>
      <c r="D6579" t="s">
        <v>38375</v>
      </c>
      <c r="E6579">
        <v>4.7</v>
      </c>
    </row>
    <row r="6580" spans="1:5">
      <c r="A6580" s="193" t="s">
        <v>29498</v>
      </c>
      <c r="B6580" t="s">
        <v>5438</v>
      </c>
      <c r="C6580" s="198">
        <v>44827</v>
      </c>
      <c r="D6580" t="s">
        <v>38639</v>
      </c>
      <c r="E6580">
        <v>5.43</v>
      </c>
    </row>
    <row r="6581" spans="1:5">
      <c r="A6581" s="193" t="s">
        <v>29499</v>
      </c>
      <c r="B6581" t="s">
        <v>7019</v>
      </c>
      <c r="C6581" s="198">
        <v>44827</v>
      </c>
      <c r="D6581" t="s">
        <v>38575</v>
      </c>
      <c r="E6581">
        <v>3.62</v>
      </c>
    </row>
    <row r="6582" spans="1:5">
      <c r="A6582" s="193" t="s">
        <v>29691</v>
      </c>
      <c r="B6582" t="s">
        <v>7291</v>
      </c>
      <c r="C6582" s="198">
        <v>44827</v>
      </c>
      <c r="D6582" t="s">
        <v>38375</v>
      </c>
      <c r="E6582">
        <v>32.9</v>
      </c>
    </row>
    <row r="6583" spans="1:5">
      <c r="A6583" s="193" t="s">
        <v>29328</v>
      </c>
      <c r="B6583" t="s">
        <v>5422</v>
      </c>
      <c r="C6583" s="198">
        <v>44827</v>
      </c>
      <c r="D6583" t="s">
        <v>38637</v>
      </c>
      <c r="E6583">
        <v>8.7200000000000006</v>
      </c>
    </row>
    <row r="6584" spans="1:5">
      <c r="A6584" s="193" t="s">
        <v>29498</v>
      </c>
      <c r="B6584" t="s">
        <v>5438</v>
      </c>
      <c r="C6584" s="198">
        <v>44827</v>
      </c>
      <c r="D6584" t="s">
        <v>38637</v>
      </c>
      <c r="E6584">
        <v>0.34</v>
      </c>
    </row>
    <row r="6585" spans="1:5">
      <c r="A6585" s="193" t="s">
        <v>28115</v>
      </c>
      <c r="B6585" t="s">
        <v>7290</v>
      </c>
      <c r="C6585" s="198">
        <v>44827</v>
      </c>
      <c r="D6585" t="s">
        <v>38375</v>
      </c>
      <c r="E6585">
        <v>6.72</v>
      </c>
    </row>
    <row r="6586" spans="1:5">
      <c r="A6586" s="193" t="s">
        <v>28935</v>
      </c>
      <c r="B6586" t="s">
        <v>7410</v>
      </c>
      <c r="C6586" s="198">
        <v>44827</v>
      </c>
      <c r="D6586" t="s">
        <v>38359</v>
      </c>
      <c r="E6586">
        <v>40.03</v>
      </c>
    </row>
    <row r="6587" spans="1:5">
      <c r="A6587" s="193" t="s">
        <v>22416</v>
      </c>
      <c r="B6587" t="s">
        <v>5429</v>
      </c>
      <c r="C6587" s="198">
        <v>44827</v>
      </c>
      <c r="D6587" t="s">
        <v>38575</v>
      </c>
      <c r="E6587">
        <v>12.68</v>
      </c>
    </row>
    <row r="6588" spans="1:5">
      <c r="A6588" s="193" t="s">
        <v>28864</v>
      </c>
      <c r="B6588" t="s">
        <v>5423</v>
      </c>
      <c r="C6588" s="198">
        <v>44827</v>
      </c>
      <c r="D6588" t="s">
        <v>38575</v>
      </c>
      <c r="E6588">
        <v>0.65</v>
      </c>
    </row>
    <row r="6589" spans="1:5">
      <c r="A6589" s="193" t="s">
        <v>28115</v>
      </c>
      <c r="B6589" t="s">
        <v>7290</v>
      </c>
      <c r="C6589" s="198">
        <v>44827</v>
      </c>
      <c r="D6589" t="s">
        <v>38375</v>
      </c>
      <c r="E6589">
        <v>78</v>
      </c>
    </row>
    <row r="6590" spans="1:5">
      <c r="A6590" s="193" t="s">
        <v>28226</v>
      </c>
      <c r="B6590" t="s">
        <v>8182</v>
      </c>
      <c r="C6590" s="198">
        <v>44827</v>
      </c>
      <c r="D6590" t="s">
        <v>38379</v>
      </c>
      <c r="E6590">
        <v>5.49</v>
      </c>
    </row>
    <row r="6591" spans="1:5">
      <c r="A6591" s="193" t="s">
        <v>15601</v>
      </c>
      <c r="B6591" t="s">
        <v>5047</v>
      </c>
      <c r="C6591" s="198">
        <v>44827</v>
      </c>
      <c r="D6591" t="s">
        <v>38368</v>
      </c>
      <c r="E6591">
        <v>39.56</v>
      </c>
    </row>
    <row r="6592" spans="1:5">
      <c r="A6592" s="193" t="s">
        <v>29697</v>
      </c>
      <c r="B6592" t="s">
        <v>8311</v>
      </c>
      <c r="C6592" s="198">
        <v>44827</v>
      </c>
      <c r="D6592" t="s">
        <v>38466</v>
      </c>
      <c r="E6592">
        <v>15.06</v>
      </c>
    </row>
    <row r="6593" spans="1:5">
      <c r="A6593" s="193" t="s">
        <v>29052</v>
      </c>
      <c r="B6593" t="s">
        <v>7181</v>
      </c>
      <c r="C6593" s="198">
        <v>44827</v>
      </c>
      <c r="D6593" t="s">
        <v>38375</v>
      </c>
      <c r="E6593">
        <v>13.85</v>
      </c>
    </row>
    <row r="6594" spans="1:5">
      <c r="A6594" s="193" t="s">
        <v>27810</v>
      </c>
      <c r="B6594" t="s">
        <v>5045</v>
      </c>
      <c r="C6594" s="198">
        <v>44827</v>
      </c>
      <c r="D6594" t="s">
        <v>38368</v>
      </c>
      <c r="E6594">
        <v>0</v>
      </c>
    </row>
    <row r="6595" spans="1:5">
      <c r="A6595" s="193" t="s">
        <v>22416</v>
      </c>
      <c r="B6595" t="s">
        <v>5429</v>
      </c>
      <c r="C6595" s="198">
        <v>44827</v>
      </c>
      <c r="D6595" t="s">
        <v>38359</v>
      </c>
      <c r="E6595">
        <v>16.260000000000002</v>
      </c>
    </row>
    <row r="6596" spans="1:5">
      <c r="A6596" s="193" t="s">
        <v>28217</v>
      </c>
      <c r="B6596" t="s">
        <v>7879</v>
      </c>
      <c r="C6596" s="198">
        <v>44827</v>
      </c>
      <c r="D6596" t="s">
        <v>38379</v>
      </c>
      <c r="E6596">
        <v>10.58</v>
      </c>
    </row>
    <row r="6597" spans="1:5">
      <c r="A6597" s="193" t="s">
        <v>28452</v>
      </c>
      <c r="B6597" t="s">
        <v>5165</v>
      </c>
      <c r="C6597" s="198">
        <v>44827</v>
      </c>
      <c r="D6597" t="s">
        <v>38466</v>
      </c>
      <c r="E6597">
        <v>4.84</v>
      </c>
    </row>
    <row r="6598" spans="1:5">
      <c r="A6598" s="193" t="s">
        <v>28864</v>
      </c>
      <c r="B6598" t="s">
        <v>5423</v>
      </c>
      <c r="C6598" s="198">
        <v>44827</v>
      </c>
      <c r="D6598" t="s">
        <v>38575</v>
      </c>
      <c r="E6598">
        <v>6.73</v>
      </c>
    </row>
    <row r="6599" spans="1:5">
      <c r="A6599" s="193" t="s">
        <v>29333</v>
      </c>
      <c r="B6599" t="s">
        <v>5431</v>
      </c>
      <c r="C6599" s="198">
        <v>44827</v>
      </c>
      <c r="D6599" t="s">
        <v>38359</v>
      </c>
      <c r="E6599">
        <v>3.76</v>
      </c>
    </row>
    <row r="6600" spans="1:5">
      <c r="A6600" s="193" t="s">
        <v>28114</v>
      </c>
      <c r="B6600" t="s">
        <v>7180</v>
      </c>
      <c r="C6600" s="198">
        <v>44827</v>
      </c>
      <c r="D6600" t="s">
        <v>38375</v>
      </c>
      <c r="E6600">
        <v>52.72</v>
      </c>
    </row>
    <row r="6601" spans="1:5">
      <c r="A6601" s="193" t="s">
        <v>27872</v>
      </c>
      <c r="B6601" t="s">
        <v>8984</v>
      </c>
      <c r="C6601" s="198">
        <v>44827</v>
      </c>
      <c r="D6601" t="s">
        <v>38379</v>
      </c>
      <c r="E6601">
        <v>7.24</v>
      </c>
    </row>
    <row r="6602" spans="1:5">
      <c r="A6602" s="193" t="s">
        <v>15616</v>
      </c>
      <c r="B6602" t="s">
        <v>5053</v>
      </c>
      <c r="C6602" s="198">
        <v>44827</v>
      </c>
      <c r="D6602" t="s">
        <v>38368</v>
      </c>
      <c r="E6602">
        <v>13.9</v>
      </c>
    </row>
    <row r="6603" spans="1:5">
      <c r="A6603" s="193" t="s">
        <v>28129</v>
      </c>
      <c r="B6603" t="s">
        <v>5424</v>
      </c>
      <c r="C6603" s="198">
        <v>44827</v>
      </c>
      <c r="D6603" t="s">
        <v>38359</v>
      </c>
      <c r="E6603">
        <v>15.73</v>
      </c>
    </row>
    <row r="6604" spans="1:5">
      <c r="A6604" s="193" t="s">
        <v>28129</v>
      </c>
      <c r="B6604" t="s">
        <v>5424</v>
      </c>
      <c r="C6604" s="198">
        <v>44827</v>
      </c>
      <c r="D6604" t="s">
        <v>38359</v>
      </c>
      <c r="E6604">
        <v>6.17</v>
      </c>
    </row>
    <row r="6605" spans="1:5">
      <c r="A6605" s="193" t="s">
        <v>27807</v>
      </c>
      <c r="B6605" t="s">
        <v>5056</v>
      </c>
      <c r="C6605" s="198">
        <v>44827</v>
      </c>
      <c r="D6605" t="s">
        <v>38368</v>
      </c>
      <c r="E6605">
        <v>5.52</v>
      </c>
    </row>
    <row r="6606" spans="1:5">
      <c r="A6606" s="193" t="s">
        <v>29053</v>
      </c>
      <c r="B6606" t="s">
        <v>8285</v>
      </c>
      <c r="C6606" s="198">
        <v>44827</v>
      </c>
      <c r="D6606" t="s">
        <v>38375</v>
      </c>
      <c r="E6606">
        <v>0.87</v>
      </c>
    </row>
    <row r="6607" spans="1:5">
      <c r="A6607" s="193" t="s">
        <v>27809</v>
      </c>
      <c r="B6607" t="s">
        <v>5046</v>
      </c>
      <c r="C6607" s="198">
        <v>44827</v>
      </c>
      <c r="D6607" t="s">
        <v>38368</v>
      </c>
      <c r="E6607">
        <v>15.05</v>
      </c>
    </row>
    <row r="6608" spans="1:5">
      <c r="A6608" s="193" t="s">
        <v>29328</v>
      </c>
      <c r="B6608" t="s">
        <v>5422</v>
      </c>
      <c r="C6608" s="198">
        <v>44827</v>
      </c>
      <c r="D6608" t="s">
        <v>38638</v>
      </c>
      <c r="E6608">
        <v>87.25</v>
      </c>
    </row>
    <row r="6609" spans="1:5">
      <c r="A6609" s="193" t="s">
        <v>29328</v>
      </c>
      <c r="B6609" t="s">
        <v>5422</v>
      </c>
      <c r="C6609" s="198">
        <v>44827</v>
      </c>
      <c r="D6609" t="s">
        <v>38637</v>
      </c>
      <c r="E6609">
        <v>2.19</v>
      </c>
    </row>
    <row r="6610" spans="1:5">
      <c r="A6610" s="193" t="s">
        <v>29328</v>
      </c>
      <c r="B6610" t="s">
        <v>5422</v>
      </c>
      <c r="C6610" s="198">
        <v>44827</v>
      </c>
      <c r="D6610" t="s">
        <v>38638</v>
      </c>
      <c r="E6610">
        <v>2.76</v>
      </c>
    </row>
    <row r="6611" spans="1:5">
      <c r="A6611" s="193" t="s">
        <v>28614</v>
      </c>
      <c r="B6611" t="s">
        <v>9058</v>
      </c>
      <c r="C6611" s="198">
        <v>44827</v>
      </c>
      <c r="D6611" t="s">
        <v>38636</v>
      </c>
      <c r="E6611">
        <v>0.76</v>
      </c>
    </row>
    <row r="6612" spans="1:5">
      <c r="A6612" s="193" t="s">
        <v>28110</v>
      </c>
      <c r="B6612" t="s">
        <v>5291</v>
      </c>
      <c r="C6612" s="198">
        <v>44827</v>
      </c>
      <c r="D6612" t="s">
        <v>38375</v>
      </c>
      <c r="E6612">
        <v>1.1499999999999999</v>
      </c>
    </row>
    <row r="6613" spans="1:5">
      <c r="A6613" s="193" t="s">
        <v>27828</v>
      </c>
      <c r="B6613" t="s">
        <v>27590</v>
      </c>
      <c r="C6613" s="198">
        <v>44827</v>
      </c>
      <c r="D6613" t="s">
        <v>38375</v>
      </c>
      <c r="E6613">
        <v>7.11</v>
      </c>
    </row>
    <row r="6614" spans="1:5">
      <c r="A6614" s="193" t="s">
        <v>28461</v>
      </c>
      <c r="B6614" t="s">
        <v>7255</v>
      </c>
      <c r="C6614" s="198">
        <v>44827</v>
      </c>
      <c r="D6614" t="s">
        <v>38466</v>
      </c>
      <c r="E6614">
        <v>0.59</v>
      </c>
    </row>
    <row r="6615" spans="1:5">
      <c r="A6615" s="193" t="s">
        <v>28614</v>
      </c>
      <c r="B6615" t="s">
        <v>9058</v>
      </c>
      <c r="C6615" s="198">
        <v>44827</v>
      </c>
      <c r="D6615" t="s">
        <v>38636</v>
      </c>
      <c r="E6615">
        <v>19.95</v>
      </c>
    </row>
    <row r="6616" spans="1:5">
      <c r="A6616" s="193" t="s">
        <v>27828</v>
      </c>
      <c r="B6616" t="s">
        <v>27590</v>
      </c>
      <c r="C6616" s="198">
        <v>44827</v>
      </c>
      <c r="D6616" t="s">
        <v>38375</v>
      </c>
      <c r="E6616">
        <v>31.69</v>
      </c>
    </row>
    <row r="6617" spans="1:5">
      <c r="A6617" s="193" t="s">
        <v>28612</v>
      </c>
      <c r="B6617" t="s">
        <v>9274</v>
      </c>
      <c r="C6617" s="198">
        <v>44827</v>
      </c>
      <c r="D6617" t="s">
        <v>38636</v>
      </c>
      <c r="E6617">
        <v>7.02</v>
      </c>
    </row>
    <row r="6618" spans="1:5">
      <c r="A6618" s="193" t="s">
        <v>28596</v>
      </c>
      <c r="B6618" t="s">
        <v>9795</v>
      </c>
      <c r="C6618" s="198">
        <v>44827</v>
      </c>
      <c r="D6618" t="s">
        <v>38636</v>
      </c>
      <c r="E6618">
        <v>32.9</v>
      </c>
    </row>
    <row r="6619" spans="1:5">
      <c r="A6619" s="193" t="s">
        <v>29424</v>
      </c>
      <c r="B6619" t="s">
        <v>9735</v>
      </c>
      <c r="C6619" s="198">
        <v>44827</v>
      </c>
      <c r="D6619" t="s">
        <v>38636</v>
      </c>
      <c r="E6619">
        <v>8.0299999999999994</v>
      </c>
    </row>
    <row r="6620" spans="1:5">
      <c r="A6620" s="193" t="s">
        <v>28600</v>
      </c>
      <c r="B6620" t="s">
        <v>10611</v>
      </c>
      <c r="C6620" s="198">
        <v>44827</v>
      </c>
      <c r="D6620" t="s">
        <v>38375</v>
      </c>
      <c r="E6620">
        <v>4.6500000000000004</v>
      </c>
    </row>
    <row r="6621" spans="1:5">
      <c r="A6621" s="193" t="s">
        <v>29696</v>
      </c>
      <c r="B6621" t="s">
        <v>27591</v>
      </c>
      <c r="C6621" s="198">
        <v>44827</v>
      </c>
      <c r="D6621" t="s">
        <v>38375</v>
      </c>
      <c r="E6621">
        <v>10.23</v>
      </c>
    </row>
    <row r="6622" spans="1:5">
      <c r="A6622" s="193" t="s">
        <v>29501</v>
      </c>
      <c r="B6622" t="s">
        <v>27544</v>
      </c>
      <c r="C6622" s="198">
        <v>44827</v>
      </c>
      <c r="D6622" t="s">
        <v>38607</v>
      </c>
      <c r="E6622">
        <v>14.15</v>
      </c>
    </row>
    <row r="6623" spans="1:5">
      <c r="A6623" s="193" t="s">
        <v>15682</v>
      </c>
      <c r="B6623" t="s">
        <v>9277</v>
      </c>
      <c r="C6623" s="198">
        <v>44827</v>
      </c>
      <c r="D6623" t="s">
        <v>38375</v>
      </c>
      <c r="E6623">
        <v>12.95</v>
      </c>
    </row>
    <row r="6624" spans="1:5">
      <c r="A6624" s="193" t="s">
        <v>28599</v>
      </c>
      <c r="B6624" t="s">
        <v>9796</v>
      </c>
      <c r="C6624" s="198">
        <v>44827</v>
      </c>
      <c r="D6624" t="s">
        <v>38636</v>
      </c>
      <c r="E6624">
        <v>16.75</v>
      </c>
    </row>
    <row r="6625" spans="1:5">
      <c r="A6625" s="193" t="s">
        <v>29693</v>
      </c>
      <c r="B6625" t="s">
        <v>10197</v>
      </c>
      <c r="C6625" s="198">
        <v>44827</v>
      </c>
      <c r="D6625" t="s">
        <v>38466</v>
      </c>
      <c r="E6625">
        <v>4.4800000000000004</v>
      </c>
    </row>
    <row r="6626" spans="1:5">
      <c r="A6626" s="193" t="s">
        <v>29330</v>
      </c>
      <c r="B6626" t="s">
        <v>9912</v>
      </c>
      <c r="C6626" s="198">
        <v>44827</v>
      </c>
      <c r="D6626" t="s">
        <v>38575</v>
      </c>
      <c r="E6626">
        <v>22.3</v>
      </c>
    </row>
    <row r="6627" spans="1:5">
      <c r="A6627" s="193" t="s">
        <v>29694</v>
      </c>
      <c r="B6627" t="s">
        <v>10298</v>
      </c>
      <c r="C6627" s="198">
        <v>44827</v>
      </c>
      <c r="D6627" t="s">
        <v>38493</v>
      </c>
      <c r="E6627">
        <v>0.2</v>
      </c>
    </row>
    <row r="6628" spans="1:5">
      <c r="A6628" s="193" t="s">
        <v>28603</v>
      </c>
      <c r="B6628" t="s">
        <v>10338</v>
      </c>
      <c r="C6628" s="198">
        <v>44827</v>
      </c>
      <c r="D6628" t="s">
        <v>38375</v>
      </c>
      <c r="E6628">
        <v>12.5</v>
      </c>
    </row>
    <row r="6629" spans="1:5">
      <c r="A6629" s="193" t="s">
        <v>18169</v>
      </c>
      <c r="B6629" t="s">
        <v>9272</v>
      </c>
      <c r="C6629" s="198">
        <v>44827</v>
      </c>
      <c r="D6629" t="s">
        <v>38636</v>
      </c>
      <c r="E6629">
        <v>0.33</v>
      </c>
    </row>
    <row r="6630" spans="1:5">
      <c r="A6630" s="193" t="s">
        <v>28601</v>
      </c>
      <c r="B6630" t="s">
        <v>9255</v>
      </c>
      <c r="C6630" s="198">
        <v>44827</v>
      </c>
      <c r="D6630" t="s">
        <v>38375</v>
      </c>
      <c r="E6630">
        <v>41.29</v>
      </c>
    </row>
    <row r="6631" spans="1:5">
      <c r="A6631" s="193" t="s">
        <v>28107</v>
      </c>
      <c r="B6631" t="s">
        <v>10608</v>
      </c>
      <c r="C6631" s="198">
        <v>44827</v>
      </c>
      <c r="D6631" t="s">
        <v>38375</v>
      </c>
      <c r="E6631">
        <v>192</v>
      </c>
    </row>
    <row r="6632" spans="1:5">
      <c r="A6632" s="193" t="s">
        <v>28948</v>
      </c>
      <c r="B6632" t="s">
        <v>10610</v>
      </c>
      <c r="C6632" s="198">
        <v>44827</v>
      </c>
      <c r="D6632" t="s">
        <v>38375</v>
      </c>
      <c r="E6632">
        <v>11.65</v>
      </c>
    </row>
    <row r="6633" spans="1:5">
      <c r="A6633" s="193" t="s">
        <v>28612</v>
      </c>
      <c r="B6633" t="s">
        <v>9274</v>
      </c>
      <c r="C6633" s="198">
        <v>44827</v>
      </c>
      <c r="D6633" t="s">
        <v>38636</v>
      </c>
      <c r="E6633">
        <v>7.3</v>
      </c>
    </row>
    <row r="6634" spans="1:5">
      <c r="A6634" s="193" t="s">
        <v>28539</v>
      </c>
      <c r="B6634" t="s">
        <v>6034</v>
      </c>
      <c r="C6634" s="198">
        <v>44826</v>
      </c>
      <c r="D6634" t="s">
        <v>38400</v>
      </c>
      <c r="E6634">
        <v>6.03</v>
      </c>
    </row>
    <row r="6635" spans="1:5">
      <c r="A6635" s="193" t="s">
        <v>28536</v>
      </c>
      <c r="B6635" t="s">
        <v>5745</v>
      </c>
      <c r="C6635" s="198">
        <v>44826</v>
      </c>
      <c r="D6635" t="s">
        <v>38400</v>
      </c>
      <c r="E6635">
        <v>5.76</v>
      </c>
    </row>
    <row r="6636" spans="1:5">
      <c r="A6636" s="193" t="s">
        <v>28129</v>
      </c>
      <c r="B6636" t="s">
        <v>5424</v>
      </c>
      <c r="C6636" s="198">
        <v>44826</v>
      </c>
      <c r="D6636" t="s">
        <v>38640</v>
      </c>
      <c r="E6636">
        <v>4</v>
      </c>
    </row>
    <row r="6637" spans="1:5">
      <c r="A6637" s="193" t="s">
        <v>28864</v>
      </c>
      <c r="B6637" t="s">
        <v>5423</v>
      </c>
      <c r="C6637" s="198">
        <v>44826</v>
      </c>
      <c r="D6637" t="s">
        <v>38640</v>
      </c>
      <c r="E6637">
        <v>19.5</v>
      </c>
    </row>
    <row r="6638" spans="1:5">
      <c r="A6638" s="193" t="s">
        <v>29328</v>
      </c>
      <c r="B6638" t="s">
        <v>5422</v>
      </c>
      <c r="C6638" s="198">
        <v>44826</v>
      </c>
      <c r="D6638" t="s">
        <v>38641</v>
      </c>
      <c r="E6638">
        <v>9.4499999999999993</v>
      </c>
    </row>
    <row r="6639" spans="1:5">
      <c r="A6639" s="193" t="s">
        <v>29509</v>
      </c>
      <c r="B6639" t="s">
        <v>5426</v>
      </c>
      <c r="C6639" s="198">
        <v>44826</v>
      </c>
      <c r="D6639" t="s">
        <v>38640</v>
      </c>
      <c r="E6639">
        <v>0.55000000000000004</v>
      </c>
    </row>
    <row r="6640" spans="1:5">
      <c r="A6640" s="193" t="s">
        <v>28864</v>
      </c>
      <c r="B6640" t="s">
        <v>5423</v>
      </c>
      <c r="C6640" s="198">
        <v>44826</v>
      </c>
      <c r="D6640" t="s">
        <v>38640</v>
      </c>
      <c r="E6640">
        <v>48.5</v>
      </c>
    </row>
    <row r="6641" spans="1:5">
      <c r="A6641" s="193" t="s">
        <v>28042</v>
      </c>
      <c r="B6641" t="s">
        <v>5744</v>
      </c>
      <c r="C6641" s="198">
        <v>44826</v>
      </c>
      <c r="D6641" t="s">
        <v>38400</v>
      </c>
      <c r="E6641">
        <v>4.9000000000000004</v>
      </c>
    </row>
    <row r="6642" spans="1:5">
      <c r="A6642" s="193" t="s">
        <v>29077</v>
      </c>
      <c r="B6642" t="s">
        <v>5914</v>
      </c>
      <c r="C6642" s="198">
        <v>44826</v>
      </c>
      <c r="D6642" t="s">
        <v>38400</v>
      </c>
      <c r="E6642">
        <v>1.26</v>
      </c>
    </row>
    <row r="6643" spans="1:5">
      <c r="A6643" s="193" t="s">
        <v>28129</v>
      </c>
      <c r="B6643" t="s">
        <v>5424</v>
      </c>
      <c r="C6643" s="198">
        <v>44826</v>
      </c>
      <c r="D6643" t="s">
        <v>38640</v>
      </c>
      <c r="E6643">
        <v>5.64</v>
      </c>
    </row>
    <row r="6644" spans="1:5">
      <c r="A6644" s="193" t="s">
        <v>28864</v>
      </c>
      <c r="B6644" t="s">
        <v>5423</v>
      </c>
      <c r="C6644" s="198">
        <v>44826</v>
      </c>
      <c r="D6644" t="s">
        <v>38642</v>
      </c>
      <c r="E6644">
        <v>10.9</v>
      </c>
    </row>
    <row r="6645" spans="1:5">
      <c r="A6645" s="193" t="s">
        <v>29328</v>
      </c>
      <c r="B6645" t="s">
        <v>5422</v>
      </c>
      <c r="C6645" s="198">
        <v>44826</v>
      </c>
      <c r="D6645" t="s">
        <v>38640</v>
      </c>
      <c r="E6645">
        <v>6.23</v>
      </c>
    </row>
    <row r="6646" spans="1:5">
      <c r="A6646" s="193" t="s">
        <v>28864</v>
      </c>
      <c r="B6646" t="s">
        <v>5423</v>
      </c>
      <c r="C6646" s="198">
        <v>44826</v>
      </c>
      <c r="D6646" t="s">
        <v>38640</v>
      </c>
      <c r="E6646">
        <v>10.93</v>
      </c>
    </row>
    <row r="6647" spans="1:5">
      <c r="A6647" s="193" t="s">
        <v>28347</v>
      </c>
      <c r="B6647" t="s">
        <v>5136</v>
      </c>
      <c r="C6647" s="198">
        <v>44826</v>
      </c>
      <c r="D6647" t="s">
        <v>38400</v>
      </c>
      <c r="E6647">
        <v>36.5</v>
      </c>
    </row>
    <row r="6648" spans="1:5">
      <c r="A6648" s="193" t="s">
        <v>28531</v>
      </c>
      <c r="B6648" t="s">
        <v>5240</v>
      </c>
      <c r="C6648" s="198">
        <v>44826</v>
      </c>
      <c r="D6648" t="s">
        <v>38400</v>
      </c>
      <c r="E6648">
        <v>1.33</v>
      </c>
    </row>
    <row r="6649" spans="1:5">
      <c r="A6649" s="193" t="s">
        <v>29499</v>
      </c>
      <c r="B6649" t="s">
        <v>7019</v>
      </c>
      <c r="C6649" s="198">
        <v>44826</v>
      </c>
      <c r="D6649" t="s">
        <v>38640</v>
      </c>
      <c r="E6649">
        <v>16.329999999999998</v>
      </c>
    </row>
    <row r="6650" spans="1:5">
      <c r="A6650" s="193" t="s">
        <v>28072</v>
      </c>
      <c r="B6650" t="s">
        <v>5246</v>
      </c>
      <c r="C6650" s="198">
        <v>44826</v>
      </c>
      <c r="D6650" t="s">
        <v>38400</v>
      </c>
      <c r="E6650">
        <v>4.0999999999999996</v>
      </c>
    </row>
    <row r="6651" spans="1:5">
      <c r="A6651" s="193" t="s">
        <v>27859</v>
      </c>
      <c r="B6651" t="s">
        <v>5826</v>
      </c>
      <c r="C6651" s="198">
        <v>44826</v>
      </c>
      <c r="D6651" t="s">
        <v>38400</v>
      </c>
      <c r="E6651">
        <v>33.25</v>
      </c>
    </row>
    <row r="6652" spans="1:5">
      <c r="A6652" s="193" t="s">
        <v>29328</v>
      </c>
      <c r="B6652" t="s">
        <v>5422</v>
      </c>
      <c r="C6652" s="198">
        <v>44826</v>
      </c>
      <c r="D6652" t="s">
        <v>38642</v>
      </c>
      <c r="E6652">
        <v>0.35</v>
      </c>
    </row>
    <row r="6653" spans="1:5">
      <c r="A6653" s="193" t="s">
        <v>29333</v>
      </c>
      <c r="B6653" t="s">
        <v>5431</v>
      </c>
      <c r="C6653" s="198">
        <v>44826</v>
      </c>
      <c r="D6653" t="s">
        <v>38640</v>
      </c>
      <c r="E6653">
        <v>12.83</v>
      </c>
    </row>
    <row r="6654" spans="1:5">
      <c r="A6654" s="193" t="s">
        <v>28185</v>
      </c>
      <c r="B6654" t="s">
        <v>6213</v>
      </c>
      <c r="C6654" s="198">
        <v>44826</v>
      </c>
      <c r="D6654" t="s">
        <v>38400</v>
      </c>
      <c r="E6654">
        <v>6.32</v>
      </c>
    </row>
    <row r="6655" spans="1:5">
      <c r="A6655" s="193" t="s">
        <v>27993</v>
      </c>
      <c r="B6655" t="s">
        <v>5340</v>
      </c>
      <c r="C6655" s="198">
        <v>44826</v>
      </c>
      <c r="D6655" t="s">
        <v>38400</v>
      </c>
      <c r="E6655">
        <v>1.25</v>
      </c>
    </row>
    <row r="6656" spans="1:5">
      <c r="A6656" s="193" t="s">
        <v>28533</v>
      </c>
      <c r="B6656" t="s">
        <v>5344</v>
      </c>
      <c r="C6656" s="198">
        <v>44826</v>
      </c>
      <c r="D6656" t="s">
        <v>38400</v>
      </c>
      <c r="E6656">
        <v>0.59</v>
      </c>
    </row>
    <row r="6657" spans="1:5">
      <c r="A6657" s="193" t="s">
        <v>27898</v>
      </c>
      <c r="B6657" t="s">
        <v>5182</v>
      </c>
      <c r="C6657" s="198">
        <v>44826</v>
      </c>
      <c r="D6657" t="s">
        <v>38400</v>
      </c>
      <c r="E6657">
        <v>0.33</v>
      </c>
    </row>
    <row r="6658" spans="1:5">
      <c r="A6658" s="193" t="s">
        <v>12986</v>
      </c>
      <c r="B6658" t="s">
        <v>5355</v>
      </c>
      <c r="C6658" s="198">
        <v>44826</v>
      </c>
      <c r="D6658" t="s">
        <v>38400</v>
      </c>
      <c r="E6658">
        <v>7.48</v>
      </c>
    </row>
    <row r="6659" spans="1:5">
      <c r="A6659" s="193" t="s">
        <v>28185</v>
      </c>
      <c r="B6659" t="s">
        <v>6213</v>
      </c>
      <c r="C6659" s="198">
        <v>44826</v>
      </c>
      <c r="D6659" t="s">
        <v>38400</v>
      </c>
      <c r="E6659">
        <v>0.39</v>
      </c>
    </row>
    <row r="6660" spans="1:5">
      <c r="A6660" s="193" t="s">
        <v>29498</v>
      </c>
      <c r="B6660" t="s">
        <v>5438</v>
      </c>
      <c r="C6660" s="198">
        <v>44826</v>
      </c>
      <c r="D6660" t="s">
        <v>38640</v>
      </c>
      <c r="E6660">
        <v>15.99</v>
      </c>
    </row>
    <row r="6661" spans="1:5">
      <c r="A6661" s="193" t="s">
        <v>29498</v>
      </c>
      <c r="B6661" t="s">
        <v>5438</v>
      </c>
      <c r="C6661" s="198">
        <v>44826</v>
      </c>
      <c r="D6661" t="s">
        <v>38640</v>
      </c>
      <c r="E6661">
        <v>5.62</v>
      </c>
    </row>
    <row r="6662" spans="1:5">
      <c r="A6662" s="193" t="s">
        <v>22416</v>
      </c>
      <c r="B6662" t="s">
        <v>5429</v>
      </c>
      <c r="C6662" s="198">
        <v>44826</v>
      </c>
      <c r="D6662" t="s">
        <v>38640</v>
      </c>
      <c r="E6662">
        <v>16.45</v>
      </c>
    </row>
    <row r="6663" spans="1:5">
      <c r="A6663" s="193" t="s">
        <v>29510</v>
      </c>
      <c r="B6663" t="s">
        <v>7606</v>
      </c>
      <c r="C6663" s="198">
        <v>44826</v>
      </c>
      <c r="D6663" t="s">
        <v>38640</v>
      </c>
      <c r="E6663">
        <v>7.9</v>
      </c>
    </row>
    <row r="6664" spans="1:5">
      <c r="A6664" s="193" t="s">
        <v>28540</v>
      </c>
      <c r="B6664" t="s">
        <v>6311</v>
      </c>
      <c r="C6664" s="198">
        <v>44826</v>
      </c>
      <c r="D6664" t="s">
        <v>38400</v>
      </c>
      <c r="E6664">
        <v>32</v>
      </c>
    </row>
    <row r="6665" spans="1:5">
      <c r="A6665" s="193" t="s">
        <v>29498</v>
      </c>
      <c r="B6665" t="s">
        <v>5438</v>
      </c>
      <c r="C6665" s="198">
        <v>44826</v>
      </c>
      <c r="D6665" t="s">
        <v>38641</v>
      </c>
      <c r="E6665">
        <v>4.97</v>
      </c>
    </row>
    <row r="6666" spans="1:5">
      <c r="A6666" s="193" t="s">
        <v>28534</v>
      </c>
      <c r="B6666" t="s">
        <v>6212</v>
      </c>
      <c r="C6666" s="198">
        <v>44826</v>
      </c>
      <c r="D6666" t="s">
        <v>38400</v>
      </c>
      <c r="E6666">
        <v>9.2200000000000006</v>
      </c>
    </row>
    <row r="6667" spans="1:5">
      <c r="A6667" s="193" t="s">
        <v>28534</v>
      </c>
      <c r="B6667" t="s">
        <v>6212</v>
      </c>
      <c r="C6667" s="198">
        <v>44826</v>
      </c>
      <c r="D6667" t="s">
        <v>38400</v>
      </c>
      <c r="E6667">
        <v>5.93</v>
      </c>
    </row>
    <row r="6668" spans="1:5">
      <c r="A6668" s="193" t="s">
        <v>27875</v>
      </c>
      <c r="B6668" t="s">
        <v>27592</v>
      </c>
      <c r="C6668" s="198">
        <v>44826</v>
      </c>
      <c r="D6668" t="s">
        <v>38381</v>
      </c>
      <c r="E6668">
        <v>0.67</v>
      </c>
    </row>
    <row r="6669" spans="1:5">
      <c r="A6669" s="193" t="s">
        <v>29501</v>
      </c>
      <c r="B6669" t="s">
        <v>27544</v>
      </c>
      <c r="C6669" s="198">
        <v>44826</v>
      </c>
      <c r="D6669" t="s">
        <v>38642</v>
      </c>
      <c r="E6669">
        <v>7.65</v>
      </c>
    </row>
    <row r="6670" spans="1:5">
      <c r="A6670" s="193" t="s">
        <v>28793</v>
      </c>
      <c r="B6670" t="s">
        <v>9942</v>
      </c>
      <c r="C6670" s="198">
        <v>44826</v>
      </c>
      <c r="D6670" t="s">
        <v>38500</v>
      </c>
      <c r="E6670">
        <v>18.100000000000001</v>
      </c>
    </row>
    <row r="6671" spans="1:5">
      <c r="A6671" s="193" t="s">
        <v>28788</v>
      </c>
      <c r="B6671" t="s">
        <v>9943</v>
      </c>
      <c r="C6671" s="198">
        <v>44826</v>
      </c>
      <c r="D6671" t="s">
        <v>38500</v>
      </c>
      <c r="E6671">
        <v>85.36</v>
      </c>
    </row>
    <row r="6672" spans="1:5">
      <c r="A6672" s="193" t="s">
        <v>28048</v>
      </c>
      <c r="B6672" t="s">
        <v>27447</v>
      </c>
      <c r="C6672" s="198">
        <v>44825</v>
      </c>
      <c r="D6672" t="s">
        <v>38369</v>
      </c>
      <c r="E6672">
        <v>10.74</v>
      </c>
    </row>
    <row r="6673" spans="1:5">
      <c r="A6673" s="193" t="s">
        <v>28129</v>
      </c>
      <c r="B6673" t="s">
        <v>5424</v>
      </c>
      <c r="C6673" s="198">
        <v>44825</v>
      </c>
      <c r="D6673" t="s">
        <v>38643</v>
      </c>
      <c r="E6673">
        <v>10.8</v>
      </c>
    </row>
    <row r="6674" spans="1:5">
      <c r="A6674" s="193" t="s">
        <v>27847</v>
      </c>
      <c r="B6674" t="s">
        <v>5520</v>
      </c>
      <c r="C6674" s="198">
        <v>44825</v>
      </c>
      <c r="D6674" t="s">
        <v>38376</v>
      </c>
      <c r="E6674">
        <v>16.420000000000002</v>
      </c>
    </row>
    <row r="6675" spans="1:5">
      <c r="A6675" s="193" t="s">
        <v>27850</v>
      </c>
      <c r="B6675" t="s">
        <v>5521</v>
      </c>
      <c r="C6675" s="198">
        <v>44825</v>
      </c>
      <c r="D6675" t="s">
        <v>38376</v>
      </c>
      <c r="E6675">
        <v>23.73</v>
      </c>
    </row>
    <row r="6676" spans="1:5">
      <c r="A6676" s="193" t="s">
        <v>29079</v>
      </c>
      <c r="B6676" t="s">
        <v>6522</v>
      </c>
      <c r="C6676" s="198">
        <v>44825</v>
      </c>
      <c r="D6676" t="s">
        <v>38388</v>
      </c>
      <c r="E6676">
        <v>175</v>
      </c>
    </row>
    <row r="6677" spans="1:5">
      <c r="A6677" s="193" t="s">
        <v>28200</v>
      </c>
      <c r="B6677" t="s">
        <v>7140</v>
      </c>
      <c r="C6677" s="198">
        <v>44825</v>
      </c>
      <c r="D6677" t="s">
        <v>38388</v>
      </c>
      <c r="E6677">
        <v>40.99</v>
      </c>
    </row>
    <row r="6678" spans="1:5">
      <c r="A6678" s="193" t="s">
        <v>27795</v>
      </c>
      <c r="B6678" t="s">
        <v>5030</v>
      </c>
      <c r="C6678" s="198">
        <v>44825</v>
      </c>
      <c r="D6678" t="s">
        <v>38388</v>
      </c>
      <c r="E6678">
        <v>16.46</v>
      </c>
    </row>
    <row r="6679" spans="1:5">
      <c r="A6679" s="193" t="s">
        <v>28609</v>
      </c>
      <c r="B6679" t="s">
        <v>7708</v>
      </c>
      <c r="C6679" s="198">
        <v>44825</v>
      </c>
      <c r="D6679" t="s">
        <v>38369</v>
      </c>
      <c r="E6679">
        <v>47.54</v>
      </c>
    </row>
    <row r="6680" spans="1:5">
      <c r="A6680" s="193" t="s">
        <v>28129</v>
      </c>
      <c r="B6680" t="s">
        <v>5424</v>
      </c>
      <c r="C6680" s="198">
        <v>44825</v>
      </c>
      <c r="D6680" t="s">
        <v>38644</v>
      </c>
      <c r="E6680">
        <v>27.55</v>
      </c>
    </row>
    <row r="6681" spans="1:5">
      <c r="A6681" s="193" t="s">
        <v>29038</v>
      </c>
      <c r="B6681" t="s">
        <v>5767</v>
      </c>
      <c r="C6681" s="198">
        <v>44825</v>
      </c>
      <c r="D6681" t="s">
        <v>38377</v>
      </c>
      <c r="E6681">
        <v>10.35</v>
      </c>
    </row>
    <row r="6682" spans="1:5">
      <c r="A6682" s="193" t="s">
        <v>28310</v>
      </c>
      <c r="B6682" t="s">
        <v>6642</v>
      </c>
      <c r="C6682" s="198">
        <v>44825</v>
      </c>
      <c r="D6682" t="s">
        <v>38369</v>
      </c>
      <c r="E6682">
        <v>4.43</v>
      </c>
    </row>
    <row r="6683" spans="1:5">
      <c r="A6683" s="193" t="s">
        <v>27838</v>
      </c>
      <c r="B6683" t="s">
        <v>7154</v>
      </c>
      <c r="C6683" s="198">
        <v>44825</v>
      </c>
      <c r="D6683" t="s">
        <v>38376</v>
      </c>
      <c r="E6683">
        <v>14.25</v>
      </c>
    </row>
    <row r="6684" spans="1:5">
      <c r="A6684" s="193" t="s">
        <v>29333</v>
      </c>
      <c r="B6684" t="s">
        <v>5431</v>
      </c>
      <c r="C6684" s="198">
        <v>44825</v>
      </c>
      <c r="D6684" t="s">
        <v>38613</v>
      </c>
      <c r="E6684">
        <v>16.64</v>
      </c>
    </row>
    <row r="6685" spans="1:5">
      <c r="A6685" s="193" t="s">
        <v>28129</v>
      </c>
      <c r="B6685" t="s">
        <v>5424</v>
      </c>
      <c r="C6685" s="198">
        <v>44825</v>
      </c>
      <c r="D6685" t="s">
        <v>38645</v>
      </c>
      <c r="E6685">
        <v>4.8499999999999996</v>
      </c>
    </row>
    <row r="6686" spans="1:5">
      <c r="A6686" s="193" t="s">
        <v>27836</v>
      </c>
      <c r="B6686" t="s">
        <v>6398</v>
      </c>
      <c r="C6686" s="198">
        <v>44825</v>
      </c>
      <c r="D6686" t="s">
        <v>38376</v>
      </c>
      <c r="E6686">
        <v>24.39</v>
      </c>
    </row>
    <row r="6687" spans="1:5">
      <c r="A6687" s="193" t="s">
        <v>27830</v>
      </c>
      <c r="B6687" t="s">
        <v>6421</v>
      </c>
      <c r="C6687" s="198">
        <v>44825</v>
      </c>
      <c r="D6687" t="s">
        <v>38376</v>
      </c>
      <c r="E6687">
        <v>0.59</v>
      </c>
    </row>
    <row r="6688" spans="1:5">
      <c r="A6688" s="193" t="s">
        <v>28642</v>
      </c>
      <c r="B6688" t="s">
        <v>8007</v>
      </c>
      <c r="C6688" s="198">
        <v>44825</v>
      </c>
      <c r="D6688" t="s">
        <v>38466</v>
      </c>
      <c r="E6688">
        <v>7.6</v>
      </c>
    </row>
    <row r="6689" spans="1:5">
      <c r="A6689" s="193" t="s">
        <v>28109</v>
      </c>
      <c r="B6689" t="s">
        <v>4983</v>
      </c>
      <c r="C6689" s="198">
        <v>44825</v>
      </c>
      <c r="D6689" t="s">
        <v>38388</v>
      </c>
      <c r="E6689">
        <v>38.6</v>
      </c>
    </row>
    <row r="6690" spans="1:5">
      <c r="A6690" s="193" t="s">
        <v>27844</v>
      </c>
      <c r="B6690" t="s">
        <v>5452</v>
      </c>
      <c r="C6690" s="198">
        <v>44825</v>
      </c>
      <c r="D6690" t="s">
        <v>38376</v>
      </c>
      <c r="E6690">
        <v>13.83</v>
      </c>
    </row>
    <row r="6691" spans="1:5">
      <c r="A6691" s="193" t="s">
        <v>28289</v>
      </c>
      <c r="B6691" t="s">
        <v>9201</v>
      </c>
      <c r="C6691" s="198">
        <v>44825</v>
      </c>
      <c r="D6691" t="s">
        <v>38388</v>
      </c>
      <c r="E6691">
        <v>13.5</v>
      </c>
    </row>
    <row r="6692" spans="1:5">
      <c r="A6692" s="193" t="s">
        <v>27924</v>
      </c>
      <c r="B6692" t="s">
        <v>6029</v>
      </c>
      <c r="C6692" s="198">
        <v>44825</v>
      </c>
      <c r="D6692" t="s">
        <v>38376</v>
      </c>
      <c r="E6692">
        <v>8.07</v>
      </c>
    </row>
    <row r="6693" spans="1:5">
      <c r="A6693" s="193" t="s">
        <v>27858</v>
      </c>
      <c r="B6693" t="s">
        <v>6403</v>
      </c>
      <c r="C6693" s="198">
        <v>44825</v>
      </c>
      <c r="D6693" t="s">
        <v>38377</v>
      </c>
      <c r="E6693">
        <v>5.62</v>
      </c>
    </row>
    <row r="6694" spans="1:5">
      <c r="A6694" s="193" t="s">
        <v>28178</v>
      </c>
      <c r="B6694" t="s">
        <v>5823</v>
      </c>
      <c r="C6694" s="198">
        <v>44825</v>
      </c>
      <c r="D6694" t="s">
        <v>38377</v>
      </c>
      <c r="E6694">
        <v>15.68</v>
      </c>
    </row>
    <row r="6695" spans="1:5">
      <c r="A6695" s="193" t="s">
        <v>27806</v>
      </c>
      <c r="B6695" t="s">
        <v>5002</v>
      </c>
      <c r="C6695" s="198">
        <v>44825</v>
      </c>
      <c r="D6695" t="s">
        <v>38388</v>
      </c>
      <c r="E6695">
        <v>4.13</v>
      </c>
    </row>
    <row r="6696" spans="1:5">
      <c r="A6696" s="193" t="s">
        <v>28423</v>
      </c>
      <c r="B6696" t="s">
        <v>6021</v>
      </c>
      <c r="C6696" s="198">
        <v>44825</v>
      </c>
      <c r="D6696" t="s">
        <v>38377</v>
      </c>
      <c r="E6696">
        <v>0.38</v>
      </c>
    </row>
    <row r="6697" spans="1:5">
      <c r="A6697" s="193" t="s">
        <v>27878</v>
      </c>
      <c r="B6697" t="s">
        <v>9184</v>
      </c>
      <c r="C6697" s="198">
        <v>44825</v>
      </c>
      <c r="D6697" t="s">
        <v>38388</v>
      </c>
      <c r="E6697">
        <v>3.63</v>
      </c>
    </row>
    <row r="6698" spans="1:5">
      <c r="A6698" s="193" t="s">
        <v>28577</v>
      </c>
      <c r="B6698" t="s">
        <v>5455</v>
      </c>
      <c r="C6698" s="198">
        <v>44825</v>
      </c>
      <c r="D6698" t="s">
        <v>38376</v>
      </c>
      <c r="E6698">
        <v>22.64</v>
      </c>
    </row>
    <row r="6699" spans="1:5">
      <c r="A6699" s="193" t="s">
        <v>29498</v>
      </c>
      <c r="B6699" t="s">
        <v>5438</v>
      </c>
      <c r="C6699" s="198">
        <v>44825</v>
      </c>
      <c r="D6699" t="s">
        <v>38579</v>
      </c>
      <c r="E6699">
        <v>74.900000000000006</v>
      </c>
    </row>
    <row r="6700" spans="1:5">
      <c r="A6700" s="193" t="s">
        <v>27839</v>
      </c>
      <c r="B6700" t="s">
        <v>6113</v>
      </c>
      <c r="C6700" s="198">
        <v>44825</v>
      </c>
      <c r="D6700" t="s">
        <v>38376</v>
      </c>
      <c r="E6700">
        <v>5.36</v>
      </c>
    </row>
    <row r="6701" spans="1:5">
      <c r="A6701" s="193" t="s">
        <v>27806</v>
      </c>
      <c r="B6701" t="s">
        <v>5002</v>
      </c>
      <c r="C6701" s="198">
        <v>44825</v>
      </c>
      <c r="D6701" t="s">
        <v>38388</v>
      </c>
      <c r="E6701">
        <v>2.93</v>
      </c>
    </row>
    <row r="6702" spans="1:5">
      <c r="A6702" s="193" t="s">
        <v>28315</v>
      </c>
      <c r="B6702" t="s">
        <v>5840</v>
      </c>
      <c r="C6702" s="198">
        <v>44825</v>
      </c>
      <c r="D6702" t="s">
        <v>38377</v>
      </c>
      <c r="E6702">
        <v>40.99</v>
      </c>
    </row>
    <row r="6703" spans="1:5">
      <c r="A6703" s="193" t="s">
        <v>27833</v>
      </c>
      <c r="B6703" t="s">
        <v>27553</v>
      </c>
      <c r="C6703" s="198">
        <v>44825</v>
      </c>
      <c r="D6703" t="s">
        <v>38376</v>
      </c>
      <c r="E6703">
        <v>71.569999999999993</v>
      </c>
    </row>
    <row r="6704" spans="1:5">
      <c r="A6704" s="193" t="s">
        <v>27930</v>
      </c>
      <c r="B6704" t="s">
        <v>5003</v>
      </c>
      <c r="C6704" s="198">
        <v>44825</v>
      </c>
      <c r="D6704" t="s">
        <v>38388</v>
      </c>
      <c r="E6704">
        <v>0.38</v>
      </c>
    </row>
    <row r="6705" spans="1:5">
      <c r="A6705" s="193" t="s">
        <v>26652</v>
      </c>
      <c r="B6705" t="s">
        <v>5006</v>
      </c>
      <c r="C6705" s="198">
        <v>44825</v>
      </c>
      <c r="D6705" t="s">
        <v>38388</v>
      </c>
      <c r="E6705">
        <v>9.6300000000000008</v>
      </c>
    </row>
    <row r="6706" spans="1:5">
      <c r="A6706" s="193" t="s">
        <v>27774</v>
      </c>
      <c r="B6706" t="s">
        <v>4989</v>
      </c>
      <c r="C6706" s="198">
        <v>44825</v>
      </c>
      <c r="D6706" t="s">
        <v>38388</v>
      </c>
      <c r="E6706">
        <v>15.95</v>
      </c>
    </row>
    <row r="6707" spans="1:5">
      <c r="A6707" s="193" t="s">
        <v>27842</v>
      </c>
      <c r="B6707" t="s">
        <v>5375</v>
      </c>
      <c r="C6707" s="198">
        <v>44825</v>
      </c>
      <c r="D6707" t="s">
        <v>38376</v>
      </c>
      <c r="E6707">
        <v>24.52</v>
      </c>
    </row>
    <row r="6708" spans="1:5">
      <c r="A6708" s="193" t="s">
        <v>28635</v>
      </c>
      <c r="B6708" t="s">
        <v>8486</v>
      </c>
      <c r="C6708" s="198">
        <v>44825</v>
      </c>
      <c r="D6708" t="s">
        <v>38377</v>
      </c>
      <c r="E6708">
        <v>6.86</v>
      </c>
    </row>
    <row r="6709" spans="1:5">
      <c r="A6709" s="193" t="s">
        <v>28288</v>
      </c>
      <c r="B6709" t="s">
        <v>5262</v>
      </c>
      <c r="C6709" s="198">
        <v>44825</v>
      </c>
      <c r="D6709" t="s">
        <v>38377</v>
      </c>
      <c r="E6709">
        <v>11.19</v>
      </c>
    </row>
    <row r="6710" spans="1:5">
      <c r="A6710" s="193" t="s">
        <v>27855</v>
      </c>
      <c r="B6710" t="s">
        <v>5279</v>
      </c>
      <c r="C6710" s="198">
        <v>44825</v>
      </c>
      <c r="D6710" t="s">
        <v>38377</v>
      </c>
      <c r="E6710">
        <v>320</v>
      </c>
    </row>
    <row r="6711" spans="1:5">
      <c r="A6711" s="193" t="s">
        <v>29328</v>
      </c>
      <c r="B6711" t="s">
        <v>5422</v>
      </c>
      <c r="C6711" s="198">
        <v>44825</v>
      </c>
      <c r="D6711" t="s">
        <v>38646</v>
      </c>
      <c r="E6711">
        <v>9.24</v>
      </c>
    </row>
    <row r="6712" spans="1:5">
      <c r="A6712" s="193" t="s">
        <v>27837</v>
      </c>
      <c r="B6712" t="s">
        <v>6158</v>
      </c>
      <c r="C6712" s="198">
        <v>44825</v>
      </c>
      <c r="D6712" t="s">
        <v>38376</v>
      </c>
      <c r="E6712">
        <v>10.32</v>
      </c>
    </row>
    <row r="6713" spans="1:5">
      <c r="A6713" s="193" t="s">
        <v>28384</v>
      </c>
      <c r="B6713" t="s">
        <v>6641</v>
      </c>
      <c r="C6713" s="198">
        <v>44825</v>
      </c>
      <c r="D6713" t="s">
        <v>38369</v>
      </c>
      <c r="E6713">
        <v>10.130000000000001</v>
      </c>
    </row>
    <row r="6714" spans="1:5">
      <c r="A6714" s="193" t="s">
        <v>27834</v>
      </c>
      <c r="B6714" t="s">
        <v>5921</v>
      </c>
      <c r="C6714" s="198">
        <v>44825</v>
      </c>
      <c r="D6714" t="s">
        <v>38376</v>
      </c>
      <c r="E6714">
        <v>0.32</v>
      </c>
    </row>
    <row r="6715" spans="1:5">
      <c r="A6715" s="193" t="s">
        <v>28611</v>
      </c>
      <c r="B6715" t="s">
        <v>7716</v>
      </c>
      <c r="C6715" s="198">
        <v>44825</v>
      </c>
      <c r="D6715" t="s">
        <v>38369</v>
      </c>
      <c r="E6715">
        <v>5.71</v>
      </c>
    </row>
    <row r="6716" spans="1:5">
      <c r="A6716" s="193" t="s">
        <v>27901</v>
      </c>
      <c r="B6716" t="s">
        <v>5245</v>
      </c>
      <c r="C6716" s="198">
        <v>44825</v>
      </c>
      <c r="D6716" t="s">
        <v>38377</v>
      </c>
      <c r="E6716">
        <v>8.01</v>
      </c>
    </row>
    <row r="6717" spans="1:5">
      <c r="A6717" s="193" t="s">
        <v>27845</v>
      </c>
      <c r="B6717" t="s">
        <v>5374</v>
      </c>
      <c r="C6717" s="198">
        <v>44825</v>
      </c>
      <c r="D6717" t="s">
        <v>38376</v>
      </c>
      <c r="E6717">
        <v>16.5</v>
      </c>
    </row>
    <row r="6718" spans="1:5">
      <c r="A6718" s="193" t="s">
        <v>28773</v>
      </c>
      <c r="B6718" t="s">
        <v>27593</v>
      </c>
      <c r="C6718" s="198">
        <v>44825</v>
      </c>
      <c r="D6718" t="s">
        <v>38388</v>
      </c>
      <c r="E6718">
        <v>8.1199999999999992</v>
      </c>
    </row>
    <row r="6719" spans="1:5">
      <c r="A6719" s="193" t="s">
        <v>27851</v>
      </c>
      <c r="B6719" t="s">
        <v>5388</v>
      </c>
      <c r="C6719" s="198">
        <v>44825</v>
      </c>
      <c r="D6719" t="s">
        <v>38376</v>
      </c>
      <c r="E6719">
        <v>5.8</v>
      </c>
    </row>
    <row r="6720" spans="1:5">
      <c r="A6720" s="193" t="s">
        <v>29185</v>
      </c>
      <c r="B6720" t="s">
        <v>5391</v>
      </c>
      <c r="C6720" s="198">
        <v>44825</v>
      </c>
      <c r="D6720" t="s">
        <v>38376</v>
      </c>
      <c r="E6720">
        <v>35.25</v>
      </c>
    </row>
    <row r="6721" spans="1:5">
      <c r="A6721" s="193" t="s">
        <v>27835</v>
      </c>
      <c r="B6721" t="s">
        <v>5392</v>
      </c>
      <c r="C6721" s="198">
        <v>44825</v>
      </c>
      <c r="D6721" t="s">
        <v>38376</v>
      </c>
      <c r="E6721">
        <v>16.12</v>
      </c>
    </row>
    <row r="6722" spans="1:5">
      <c r="A6722" s="193" t="s">
        <v>28753</v>
      </c>
      <c r="B6722" t="s">
        <v>6547</v>
      </c>
      <c r="C6722" s="198">
        <v>44825</v>
      </c>
      <c r="D6722" t="s">
        <v>38388</v>
      </c>
      <c r="E6722">
        <v>5.84</v>
      </c>
    </row>
    <row r="6723" spans="1:5">
      <c r="A6723" s="193" t="s">
        <v>27835</v>
      </c>
      <c r="B6723" t="s">
        <v>5392</v>
      </c>
      <c r="C6723" s="198">
        <v>44825</v>
      </c>
      <c r="D6723" t="s">
        <v>38376</v>
      </c>
      <c r="E6723">
        <v>32.659999999999997</v>
      </c>
    </row>
    <row r="6724" spans="1:5">
      <c r="A6724" s="193" t="s">
        <v>29699</v>
      </c>
      <c r="B6724" t="s">
        <v>27594</v>
      </c>
      <c r="C6724" s="198">
        <v>44825</v>
      </c>
      <c r="D6724" t="s">
        <v>38369</v>
      </c>
      <c r="E6724">
        <v>19.649999999999999</v>
      </c>
    </row>
    <row r="6725" spans="1:5">
      <c r="A6725" s="193" t="s">
        <v>28285</v>
      </c>
      <c r="B6725" t="s">
        <v>6199</v>
      </c>
      <c r="C6725" s="198">
        <v>44825</v>
      </c>
      <c r="D6725" t="s">
        <v>38388</v>
      </c>
      <c r="E6725">
        <v>4.2699999999999996</v>
      </c>
    </row>
    <row r="6726" spans="1:5">
      <c r="A6726" s="193" t="s">
        <v>28630</v>
      </c>
      <c r="B6726" t="s">
        <v>6207</v>
      </c>
      <c r="C6726" s="198">
        <v>44825</v>
      </c>
      <c r="D6726" t="s">
        <v>38388</v>
      </c>
      <c r="E6726">
        <v>5.36</v>
      </c>
    </row>
    <row r="6727" spans="1:5">
      <c r="A6727" s="193" t="s">
        <v>29075</v>
      </c>
      <c r="B6727" t="s">
        <v>5730</v>
      </c>
      <c r="C6727" s="198">
        <v>44825</v>
      </c>
      <c r="D6727" t="s">
        <v>38377</v>
      </c>
      <c r="E6727">
        <v>1.95</v>
      </c>
    </row>
    <row r="6728" spans="1:5">
      <c r="A6728" s="193" t="s">
        <v>28412</v>
      </c>
      <c r="B6728" t="s">
        <v>5371</v>
      </c>
      <c r="C6728" s="198">
        <v>44825</v>
      </c>
      <c r="D6728" t="s">
        <v>38377</v>
      </c>
      <c r="E6728">
        <v>20.49</v>
      </c>
    </row>
    <row r="6729" spans="1:5">
      <c r="A6729" s="193" t="s">
        <v>28754</v>
      </c>
      <c r="B6729" t="s">
        <v>5161</v>
      </c>
      <c r="C6729" s="198">
        <v>44825</v>
      </c>
      <c r="D6729" t="s">
        <v>38388</v>
      </c>
      <c r="E6729">
        <v>4.24</v>
      </c>
    </row>
    <row r="6730" spans="1:5">
      <c r="A6730" s="193" t="s">
        <v>28386</v>
      </c>
      <c r="B6730" t="s">
        <v>7187</v>
      </c>
      <c r="C6730" s="198">
        <v>44825</v>
      </c>
      <c r="D6730" t="s">
        <v>38369</v>
      </c>
      <c r="E6730">
        <v>2.81</v>
      </c>
    </row>
    <row r="6731" spans="1:5">
      <c r="A6731" s="193" t="s">
        <v>27849</v>
      </c>
      <c r="B6731" t="s">
        <v>6112</v>
      </c>
      <c r="C6731" s="198">
        <v>44825</v>
      </c>
      <c r="D6731" t="s">
        <v>38376</v>
      </c>
      <c r="E6731">
        <v>19.86</v>
      </c>
    </row>
    <row r="6732" spans="1:5">
      <c r="A6732" s="193" t="s">
        <v>22416</v>
      </c>
      <c r="B6732" t="s">
        <v>5429</v>
      </c>
      <c r="C6732" s="198">
        <v>44825</v>
      </c>
      <c r="D6732" t="s">
        <v>38644</v>
      </c>
      <c r="E6732">
        <v>0.43</v>
      </c>
    </row>
    <row r="6733" spans="1:5">
      <c r="A6733" s="193" t="s">
        <v>28977</v>
      </c>
      <c r="B6733" t="s">
        <v>7455</v>
      </c>
      <c r="C6733" s="198">
        <v>44825</v>
      </c>
      <c r="D6733" t="s">
        <v>38377</v>
      </c>
      <c r="E6733">
        <v>16.760000000000002</v>
      </c>
    </row>
    <row r="6734" spans="1:5">
      <c r="A6734" s="193" t="s">
        <v>28672</v>
      </c>
      <c r="B6734" t="s">
        <v>6205</v>
      </c>
      <c r="C6734" s="198">
        <v>44825</v>
      </c>
      <c r="D6734" t="s">
        <v>38377</v>
      </c>
      <c r="E6734">
        <v>0</v>
      </c>
    </row>
    <row r="6735" spans="1:5">
      <c r="A6735" s="193" t="s">
        <v>28019</v>
      </c>
      <c r="B6735" t="s">
        <v>6275</v>
      </c>
      <c r="C6735" s="198">
        <v>44825</v>
      </c>
      <c r="D6735" t="s">
        <v>38376</v>
      </c>
      <c r="E6735">
        <v>16.850000000000001</v>
      </c>
    </row>
    <row r="6736" spans="1:5">
      <c r="A6736" s="193" t="s">
        <v>29328</v>
      </c>
      <c r="B6736" t="s">
        <v>5422</v>
      </c>
      <c r="C6736" s="198">
        <v>44825</v>
      </c>
      <c r="D6736" t="s">
        <v>38647</v>
      </c>
      <c r="E6736">
        <v>60</v>
      </c>
    </row>
    <row r="6737" spans="1:5">
      <c r="A6737" s="193" t="s">
        <v>28127</v>
      </c>
      <c r="B6737" t="s">
        <v>5156</v>
      </c>
      <c r="C6737" s="198">
        <v>44825</v>
      </c>
      <c r="D6737" t="s">
        <v>38388</v>
      </c>
      <c r="E6737">
        <v>16.46</v>
      </c>
    </row>
    <row r="6738" spans="1:5">
      <c r="A6738" s="193" t="s">
        <v>11806</v>
      </c>
      <c r="B6738" t="s">
        <v>5048</v>
      </c>
      <c r="C6738" s="198">
        <v>44825</v>
      </c>
      <c r="D6738" t="s">
        <v>38388</v>
      </c>
      <c r="E6738">
        <v>12.45</v>
      </c>
    </row>
    <row r="6739" spans="1:5">
      <c r="A6739" s="193" t="s">
        <v>27856</v>
      </c>
      <c r="B6739" t="s">
        <v>6266</v>
      </c>
      <c r="C6739" s="198">
        <v>44825</v>
      </c>
      <c r="D6739" t="s">
        <v>38377</v>
      </c>
      <c r="E6739">
        <v>1.61</v>
      </c>
    </row>
    <row r="6740" spans="1:5">
      <c r="A6740" s="193" t="s">
        <v>28399</v>
      </c>
      <c r="B6740" t="s">
        <v>18204</v>
      </c>
      <c r="C6740" s="198">
        <v>44825</v>
      </c>
      <c r="D6740" t="s">
        <v>38369</v>
      </c>
      <c r="E6740">
        <v>6.65</v>
      </c>
    </row>
    <row r="6741" spans="1:5">
      <c r="A6741" s="193" t="s">
        <v>27832</v>
      </c>
      <c r="B6741" t="s">
        <v>5926</v>
      </c>
      <c r="C6741" s="198">
        <v>44825</v>
      </c>
      <c r="D6741" t="s">
        <v>38376</v>
      </c>
      <c r="E6741">
        <v>1.0900000000000001</v>
      </c>
    </row>
    <row r="6742" spans="1:5">
      <c r="A6742" s="193" t="s">
        <v>28773</v>
      </c>
      <c r="B6742" t="s">
        <v>27593</v>
      </c>
      <c r="C6742" s="198">
        <v>44825</v>
      </c>
      <c r="D6742" t="s">
        <v>38388</v>
      </c>
      <c r="E6742">
        <v>73.92</v>
      </c>
    </row>
    <row r="6743" spans="1:5">
      <c r="A6743" s="193" t="s">
        <v>28395</v>
      </c>
      <c r="B6743" t="s">
        <v>6645</v>
      </c>
      <c r="C6743" s="198">
        <v>44825</v>
      </c>
      <c r="D6743" t="s">
        <v>38369</v>
      </c>
      <c r="E6743">
        <v>30.36</v>
      </c>
    </row>
    <row r="6744" spans="1:5">
      <c r="A6744" s="193" t="s">
        <v>27840</v>
      </c>
      <c r="B6744" t="s">
        <v>5922</v>
      </c>
      <c r="C6744" s="198">
        <v>44825</v>
      </c>
      <c r="D6744" t="s">
        <v>38376</v>
      </c>
      <c r="E6744">
        <v>17.079999999999998</v>
      </c>
    </row>
    <row r="6745" spans="1:5">
      <c r="A6745" s="193" t="s">
        <v>22777</v>
      </c>
      <c r="B6745" t="s">
        <v>5652</v>
      </c>
      <c r="C6745" s="198">
        <v>44825</v>
      </c>
      <c r="D6745" t="s">
        <v>38405</v>
      </c>
      <c r="E6745">
        <v>27.8</v>
      </c>
    </row>
    <row r="6746" spans="1:5">
      <c r="A6746" s="193" t="s">
        <v>28752</v>
      </c>
      <c r="B6746" t="s">
        <v>6620</v>
      </c>
      <c r="C6746" s="198">
        <v>44825</v>
      </c>
      <c r="D6746" t="s">
        <v>38377</v>
      </c>
      <c r="E6746">
        <v>3.2</v>
      </c>
    </row>
    <row r="6747" spans="1:5">
      <c r="A6747" s="193" t="s">
        <v>28592</v>
      </c>
      <c r="B6747" t="s">
        <v>10150</v>
      </c>
      <c r="C6747" s="198">
        <v>44825</v>
      </c>
      <c r="D6747" t="s">
        <v>38369</v>
      </c>
      <c r="E6747">
        <v>1.3</v>
      </c>
    </row>
    <row r="6748" spans="1:5">
      <c r="A6748" s="193" t="s">
        <v>29700</v>
      </c>
      <c r="B6748" t="s">
        <v>10756</v>
      </c>
      <c r="C6748" s="198">
        <v>44825</v>
      </c>
      <c r="D6748" t="s">
        <v>38648</v>
      </c>
      <c r="E6748">
        <v>1.34</v>
      </c>
    </row>
    <row r="6749" spans="1:5">
      <c r="A6749" s="193" t="s">
        <v>29698</v>
      </c>
      <c r="B6749" t="s">
        <v>10758</v>
      </c>
      <c r="C6749" s="198">
        <v>44825</v>
      </c>
      <c r="D6749" t="s">
        <v>38648</v>
      </c>
      <c r="E6749">
        <v>10.18</v>
      </c>
    </row>
    <row r="6750" spans="1:5">
      <c r="A6750" s="193" t="s">
        <v>28598</v>
      </c>
      <c r="B6750" t="s">
        <v>10497</v>
      </c>
      <c r="C6750" s="198">
        <v>44825</v>
      </c>
      <c r="D6750" t="s">
        <v>38369</v>
      </c>
      <c r="E6750">
        <v>2.38</v>
      </c>
    </row>
    <row r="6751" spans="1:5">
      <c r="A6751" s="193" t="s">
        <v>29505</v>
      </c>
      <c r="B6751" t="s">
        <v>10764</v>
      </c>
      <c r="C6751" s="198">
        <v>44825</v>
      </c>
      <c r="D6751" t="s">
        <v>38613</v>
      </c>
      <c r="E6751">
        <v>8.2100000000000009</v>
      </c>
    </row>
    <row r="6752" spans="1:5">
      <c r="A6752" s="193" t="s">
        <v>28972</v>
      </c>
      <c r="B6752" t="s">
        <v>10433</v>
      </c>
      <c r="C6752" s="198">
        <v>44825</v>
      </c>
      <c r="D6752" t="s">
        <v>38388</v>
      </c>
      <c r="E6752">
        <v>8.64</v>
      </c>
    </row>
    <row r="6753" spans="1:5">
      <c r="A6753" s="193" t="s">
        <v>29501</v>
      </c>
      <c r="B6753" t="s">
        <v>27544</v>
      </c>
      <c r="C6753" s="198">
        <v>44825</v>
      </c>
      <c r="D6753" t="s">
        <v>38579</v>
      </c>
      <c r="E6753">
        <v>13.21</v>
      </c>
    </row>
    <row r="6754" spans="1:5">
      <c r="A6754" s="193" t="s">
        <v>28676</v>
      </c>
      <c r="B6754" t="s">
        <v>10203</v>
      </c>
      <c r="C6754" s="198">
        <v>44825</v>
      </c>
      <c r="D6754" t="s">
        <v>38377</v>
      </c>
      <c r="E6754">
        <v>24.62</v>
      </c>
    </row>
    <row r="6755" spans="1:5">
      <c r="A6755" s="193" t="s">
        <v>28303</v>
      </c>
      <c r="B6755" t="s">
        <v>9806</v>
      </c>
      <c r="C6755" s="198">
        <v>44825</v>
      </c>
      <c r="D6755" t="s">
        <v>38369</v>
      </c>
      <c r="E6755">
        <v>2.37</v>
      </c>
    </row>
    <row r="6756" spans="1:5">
      <c r="A6756" s="193" t="s">
        <v>28396</v>
      </c>
      <c r="B6756" t="s">
        <v>10876</v>
      </c>
      <c r="C6756" s="198">
        <v>44825</v>
      </c>
      <c r="D6756" t="s">
        <v>38369</v>
      </c>
      <c r="E6756">
        <v>49.18</v>
      </c>
    </row>
    <row r="6757" spans="1:5">
      <c r="A6757" s="193" t="s">
        <v>29501</v>
      </c>
      <c r="B6757" t="s">
        <v>27544</v>
      </c>
      <c r="C6757" s="198">
        <v>44825</v>
      </c>
      <c r="D6757" t="s">
        <v>38613</v>
      </c>
      <c r="E6757">
        <v>66.400000000000006</v>
      </c>
    </row>
    <row r="6758" spans="1:5">
      <c r="A6758" s="193" t="s">
        <v>28313</v>
      </c>
      <c r="B6758" t="s">
        <v>10350</v>
      </c>
      <c r="C6758" s="198">
        <v>44825</v>
      </c>
      <c r="D6758" t="s">
        <v>38369</v>
      </c>
      <c r="E6758">
        <v>49.55</v>
      </c>
    </row>
    <row r="6759" spans="1:5">
      <c r="A6759" s="193" t="s">
        <v>28864</v>
      </c>
      <c r="B6759" t="s">
        <v>5423</v>
      </c>
      <c r="C6759" s="198">
        <v>44824</v>
      </c>
      <c r="D6759" t="s">
        <v>38585</v>
      </c>
      <c r="E6759">
        <v>30.58</v>
      </c>
    </row>
    <row r="6760" spans="1:5">
      <c r="A6760" s="193" t="s">
        <v>28129</v>
      </c>
      <c r="B6760" t="s">
        <v>5424</v>
      </c>
      <c r="C6760" s="198">
        <v>44824</v>
      </c>
      <c r="D6760" t="s">
        <v>38569</v>
      </c>
      <c r="E6760">
        <v>30</v>
      </c>
    </row>
    <row r="6761" spans="1:5">
      <c r="A6761" s="193" t="s">
        <v>28129</v>
      </c>
      <c r="B6761" t="s">
        <v>5424</v>
      </c>
      <c r="C6761" s="198">
        <v>44824</v>
      </c>
      <c r="D6761" t="s">
        <v>38585</v>
      </c>
      <c r="E6761">
        <v>45.82</v>
      </c>
    </row>
    <row r="6762" spans="1:5">
      <c r="A6762" s="193" t="s">
        <v>29327</v>
      </c>
      <c r="B6762" t="s">
        <v>5785</v>
      </c>
      <c r="C6762" s="198">
        <v>44824</v>
      </c>
      <c r="D6762" t="s">
        <v>38569</v>
      </c>
      <c r="E6762">
        <v>7.58</v>
      </c>
    </row>
    <row r="6763" spans="1:5">
      <c r="A6763" s="193" t="s">
        <v>28129</v>
      </c>
      <c r="B6763" t="s">
        <v>5424</v>
      </c>
      <c r="C6763" s="198">
        <v>44824</v>
      </c>
      <c r="D6763" t="s">
        <v>38359</v>
      </c>
      <c r="E6763">
        <v>0.8</v>
      </c>
    </row>
    <row r="6764" spans="1:5">
      <c r="A6764" s="193" t="s">
        <v>28129</v>
      </c>
      <c r="B6764" t="s">
        <v>5424</v>
      </c>
      <c r="C6764" s="198">
        <v>44824</v>
      </c>
      <c r="D6764" t="s">
        <v>38359</v>
      </c>
      <c r="E6764">
        <v>12.5</v>
      </c>
    </row>
    <row r="6765" spans="1:5">
      <c r="A6765" s="193" t="s">
        <v>29328</v>
      </c>
      <c r="B6765" t="s">
        <v>5422</v>
      </c>
      <c r="C6765" s="198">
        <v>44824</v>
      </c>
      <c r="D6765" t="s">
        <v>38625</v>
      </c>
      <c r="E6765">
        <v>10.92</v>
      </c>
    </row>
    <row r="6766" spans="1:5">
      <c r="A6766" s="193" t="s">
        <v>29333</v>
      </c>
      <c r="B6766" t="s">
        <v>5431</v>
      </c>
      <c r="C6766" s="198">
        <v>44824</v>
      </c>
      <c r="D6766" t="s">
        <v>38359</v>
      </c>
      <c r="E6766">
        <v>12.14</v>
      </c>
    </row>
    <row r="6767" spans="1:5">
      <c r="A6767" s="193" t="s">
        <v>29328</v>
      </c>
      <c r="B6767" t="s">
        <v>5422</v>
      </c>
      <c r="C6767" s="198">
        <v>44824</v>
      </c>
      <c r="D6767" t="s">
        <v>38649</v>
      </c>
      <c r="E6767">
        <v>7.3</v>
      </c>
    </row>
    <row r="6768" spans="1:5">
      <c r="A6768" s="193" t="s">
        <v>29328</v>
      </c>
      <c r="B6768" t="s">
        <v>5422</v>
      </c>
      <c r="C6768" s="198">
        <v>44824</v>
      </c>
      <c r="D6768" t="s">
        <v>38649</v>
      </c>
      <c r="E6768">
        <v>0.41</v>
      </c>
    </row>
    <row r="6769" spans="1:5">
      <c r="A6769" s="193" t="s">
        <v>29328</v>
      </c>
      <c r="B6769" t="s">
        <v>5422</v>
      </c>
      <c r="C6769" s="198">
        <v>44824</v>
      </c>
      <c r="D6769" t="s">
        <v>38609</v>
      </c>
      <c r="E6769">
        <v>13.78</v>
      </c>
    </row>
    <row r="6770" spans="1:5">
      <c r="A6770" s="193" t="s">
        <v>29328</v>
      </c>
      <c r="B6770" t="s">
        <v>5422</v>
      </c>
      <c r="C6770" s="198">
        <v>44824</v>
      </c>
      <c r="D6770" t="s">
        <v>38609</v>
      </c>
      <c r="E6770">
        <v>26.57</v>
      </c>
    </row>
    <row r="6771" spans="1:5">
      <c r="A6771" s="193" t="s">
        <v>28864</v>
      </c>
      <c r="B6771" t="s">
        <v>5423</v>
      </c>
      <c r="C6771" s="198">
        <v>44824</v>
      </c>
      <c r="D6771" t="s">
        <v>38569</v>
      </c>
      <c r="E6771">
        <v>8.5</v>
      </c>
    </row>
    <row r="6772" spans="1:5">
      <c r="A6772" s="193" t="s">
        <v>29497</v>
      </c>
      <c r="B6772" t="s">
        <v>6098</v>
      </c>
      <c r="C6772" s="198">
        <v>44824</v>
      </c>
      <c r="D6772" t="s">
        <v>38607</v>
      </c>
      <c r="E6772">
        <v>8.85</v>
      </c>
    </row>
    <row r="6773" spans="1:5">
      <c r="A6773" s="193" t="s">
        <v>29497</v>
      </c>
      <c r="B6773" t="s">
        <v>6098</v>
      </c>
      <c r="C6773" s="198">
        <v>44824</v>
      </c>
      <c r="D6773" t="s">
        <v>38607</v>
      </c>
      <c r="E6773">
        <v>6.24</v>
      </c>
    </row>
    <row r="6774" spans="1:5">
      <c r="A6774" s="193" t="s">
        <v>28935</v>
      </c>
      <c r="B6774" t="s">
        <v>7410</v>
      </c>
      <c r="C6774" s="198">
        <v>44824</v>
      </c>
      <c r="D6774" t="s">
        <v>38359</v>
      </c>
      <c r="E6774">
        <v>7.6</v>
      </c>
    </row>
    <row r="6775" spans="1:5">
      <c r="A6775" s="193" t="s">
        <v>29328</v>
      </c>
      <c r="B6775" t="s">
        <v>5422</v>
      </c>
      <c r="C6775" s="198">
        <v>44824</v>
      </c>
      <c r="D6775" t="s">
        <v>38625</v>
      </c>
      <c r="E6775">
        <v>8.35</v>
      </c>
    </row>
    <row r="6776" spans="1:5">
      <c r="A6776" s="193" t="s">
        <v>28864</v>
      </c>
      <c r="B6776" t="s">
        <v>5423</v>
      </c>
      <c r="C6776" s="198">
        <v>44824</v>
      </c>
      <c r="D6776" t="s">
        <v>38359</v>
      </c>
      <c r="E6776">
        <v>2.93</v>
      </c>
    </row>
    <row r="6777" spans="1:5">
      <c r="A6777" s="193" t="s">
        <v>29333</v>
      </c>
      <c r="B6777" t="s">
        <v>5431</v>
      </c>
      <c r="C6777" s="198">
        <v>44824</v>
      </c>
      <c r="D6777" t="s">
        <v>38649</v>
      </c>
      <c r="E6777">
        <v>0.41</v>
      </c>
    </row>
    <row r="6778" spans="1:5">
      <c r="A6778" s="193" t="s">
        <v>29499</v>
      </c>
      <c r="B6778" t="s">
        <v>7019</v>
      </c>
      <c r="C6778" s="198">
        <v>44824</v>
      </c>
      <c r="D6778" t="s">
        <v>38569</v>
      </c>
      <c r="E6778">
        <v>221.3</v>
      </c>
    </row>
    <row r="6779" spans="1:5">
      <c r="A6779" s="193" t="s">
        <v>28864</v>
      </c>
      <c r="B6779" t="s">
        <v>5423</v>
      </c>
      <c r="C6779" s="198">
        <v>44824</v>
      </c>
      <c r="D6779" t="s">
        <v>38359</v>
      </c>
      <c r="E6779">
        <v>7.02</v>
      </c>
    </row>
    <row r="6780" spans="1:5">
      <c r="A6780" s="193" t="s">
        <v>29327</v>
      </c>
      <c r="B6780" t="s">
        <v>5785</v>
      </c>
      <c r="C6780" s="198">
        <v>44824</v>
      </c>
      <c r="D6780" t="s">
        <v>38359</v>
      </c>
      <c r="E6780">
        <v>1.67</v>
      </c>
    </row>
    <row r="6781" spans="1:5">
      <c r="A6781" s="193" t="s">
        <v>29328</v>
      </c>
      <c r="B6781" t="s">
        <v>5422</v>
      </c>
      <c r="C6781" s="198">
        <v>44824</v>
      </c>
      <c r="D6781" t="s">
        <v>38609</v>
      </c>
      <c r="E6781">
        <v>0.65</v>
      </c>
    </row>
    <row r="6782" spans="1:5">
      <c r="A6782" s="193" t="s">
        <v>29498</v>
      </c>
      <c r="B6782" t="s">
        <v>5438</v>
      </c>
      <c r="C6782" s="198">
        <v>44824</v>
      </c>
      <c r="D6782" t="s">
        <v>38607</v>
      </c>
      <c r="E6782">
        <v>40.99</v>
      </c>
    </row>
    <row r="6783" spans="1:5">
      <c r="A6783" s="193" t="s">
        <v>28864</v>
      </c>
      <c r="B6783" t="s">
        <v>5423</v>
      </c>
      <c r="C6783" s="198">
        <v>44824</v>
      </c>
      <c r="D6783" t="s">
        <v>38359</v>
      </c>
      <c r="E6783">
        <v>11.5</v>
      </c>
    </row>
    <row r="6784" spans="1:5">
      <c r="A6784" s="193" t="s">
        <v>28078</v>
      </c>
      <c r="B6784" t="s">
        <v>9965</v>
      </c>
      <c r="C6784" s="198">
        <v>44824</v>
      </c>
      <c r="D6784" t="s">
        <v>38409</v>
      </c>
      <c r="E6784">
        <v>29.19</v>
      </c>
    </row>
    <row r="6785" spans="1:5">
      <c r="A6785" s="193" t="s">
        <v>29505</v>
      </c>
      <c r="B6785" t="s">
        <v>10764</v>
      </c>
      <c r="C6785" s="198">
        <v>44824</v>
      </c>
      <c r="D6785" t="s">
        <v>38609</v>
      </c>
      <c r="E6785">
        <v>5.32</v>
      </c>
    </row>
    <row r="6786" spans="1:5">
      <c r="A6786" s="193" t="s">
        <v>29500</v>
      </c>
      <c r="B6786" t="s">
        <v>10763</v>
      </c>
      <c r="C6786" s="198">
        <v>44824</v>
      </c>
      <c r="D6786" t="s">
        <v>38609</v>
      </c>
      <c r="E6786">
        <v>0.99</v>
      </c>
    </row>
    <row r="6787" spans="1:5">
      <c r="A6787" s="193" t="s">
        <v>29505</v>
      </c>
      <c r="B6787" t="s">
        <v>10764</v>
      </c>
      <c r="C6787" s="198">
        <v>44824</v>
      </c>
      <c r="D6787" t="s">
        <v>38585</v>
      </c>
      <c r="E6787">
        <v>16.73</v>
      </c>
    </row>
    <row r="6788" spans="1:5">
      <c r="A6788" s="193" t="s">
        <v>29501</v>
      </c>
      <c r="B6788" t="s">
        <v>27544</v>
      </c>
      <c r="C6788" s="198">
        <v>44824</v>
      </c>
      <c r="D6788" t="s">
        <v>38569</v>
      </c>
      <c r="E6788">
        <v>6.35</v>
      </c>
    </row>
    <row r="6789" spans="1:5">
      <c r="A6789" s="193" t="s">
        <v>28129</v>
      </c>
      <c r="B6789" t="s">
        <v>5424</v>
      </c>
      <c r="C6789" s="198">
        <v>44823</v>
      </c>
      <c r="D6789" t="s">
        <v>38522</v>
      </c>
      <c r="E6789">
        <v>8.4700000000000006</v>
      </c>
    </row>
    <row r="6790" spans="1:5">
      <c r="A6790" s="193" t="s">
        <v>22416</v>
      </c>
      <c r="B6790" t="s">
        <v>5429</v>
      </c>
      <c r="C6790" s="198">
        <v>44823</v>
      </c>
      <c r="D6790" t="s">
        <v>38556</v>
      </c>
      <c r="E6790">
        <v>3.69</v>
      </c>
    </row>
    <row r="6791" spans="1:5">
      <c r="A6791" s="193" t="s">
        <v>28864</v>
      </c>
      <c r="B6791" t="s">
        <v>5423</v>
      </c>
      <c r="C6791" s="198">
        <v>44823</v>
      </c>
      <c r="D6791" t="s">
        <v>38522</v>
      </c>
      <c r="E6791">
        <v>2.19</v>
      </c>
    </row>
    <row r="6792" spans="1:5">
      <c r="A6792" s="193" t="s">
        <v>28864</v>
      </c>
      <c r="B6792" t="s">
        <v>5423</v>
      </c>
      <c r="C6792" s="198">
        <v>44823</v>
      </c>
      <c r="D6792" t="s">
        <v>38522</v>
      </c>
      <c r="E6792">
        <v>8.1</v>
      </c>
    </row>
    <row r="6793" spans="1:5">
      <c r="A6793" s="193" t="s">
        <v>28864</v>
      </c>
      <c r="B6793" t="s">
        <v>5423</v>
      </c>
      <c r="C6793" s="198">
        <v>44823</v>
      </c>
      <c r="D6793" t="s">
        <v>38522</v>
      </c>
      <c r="E6793">
        <v>27.14</v>
      </c>
    </row>
    <row r="6794" spans="1:5">
      <c r="A6794" s="193" t="s">
        <v>28129</v>
      </c>
      <c r="B6794" t="s">
        <v>5424</v>
      </c>
      <c r="C6794" s="198">
        <v>44823</v>
      </c>
      <c r="D6794" t="s">
        <v>38522</v>
      </c>
      <c r="E6794">
        <v>11.5</v>
      </c>
    </row>
    <row r="6795" spans="1:5">
      <c r="A6795" s="193" t="s">
        <v>28129</v>
      </c>
      <c r="B6795" t="s">
        <v>5424</v>
      </c>
      <c r="C6795" s="198">
        <v>44823</v>
      </c>
      <c r="D6795" t="s">
        <v>38522</v>
      </c>
      <c r="E6795">
        <v>13.57</v>
      </c>
    </row>
    <row r="6796" spans="1:5">
      <c r="A6796" s="193" t="s">
        <v>22416</v>
      </c>
      <c r="B6796" t="s">
        <v>5429</v>
      </c>
      <c r="C6796" s="198">
        <v>44823</v>
      </c>
      <c r="D6796" t="s">
        <v>38644</v>
      </c>
      <c r="E6796">
        <v>8.75</v>
      </c>
    </row>
    <row r="6797" spans="1:5">
      <c r="A6797" s="193" t="s">
        <v>28129</v>
      </c>
      <c r="B6797" t="s">
        <v>5424</v>
      </c>
      <c r="C6797" s="198">
        <v>44823</v>
      </c>
      <c r="D6797" t="s">
        <v>38522</v>
      </c>
      <c r="E6797">
        <v>31.28</v>
      </c>
    </row>
    <row r="6798" spans="1:5">
      <c r="A6798" s="193" t="s">
        <v>28864</v>
      </c>
      <c r="B6798" t="s">
        <v>5423</v>
      </c>
      <c r="C6798" s="198">
        <v>44823</v>
      </c>
      <c r="D6798" t="s">
        <v>38644</v>
      </c>
      <c r="E6798">
        <v>10.46</v>
      </c>
    </row>
    <row r="6799" spans="1:5">
      <c r="A6799" s="193" t="s">
        <v>28864</v>
      </c>
      <c r="B6799" t="s">
        <v>5423</v>
      </c>
      <c r="C6799" s="198">
        <v>44823</v>
      </c>
      <c r="D6799" t="s">
        <v>38522</v>
      </c>
      <c r="E6799">
        <v>23.64</v>
      </c>
    </row>
    <row r="6800" spans="1:5">
      <c r="A6800" s="193" t="s">
        <v>27842</v>
      </c>
      <c r="B6800" t="s">
        <v>5375</v>
      </c>
      <c r="C6800" s="198">
        <v>44823</v>
      </c>
      <c r="D6800" t="s">
        <v>38376</v>
      </c>
      <c r="E6800">
        <v>9.9499999999999993</v>
      </c>
    </row>
    <row r="6801" spans="1:5">
      <c r="A6801" s="193" t="s">
        <v>28864</v>
      </c>
      <c r="B6801" t="s">
        <v>5423</v>
      </c>
      <c r="C6801" s="198">
        <v>44823</v>
      </c>
      <c r="D6801" t="s">
        <v>38522</v>
      </c>
      <c r="E6801">
        <v>5.04</v>
      </c>
    </row>
    <row r="6802" spans="1:5">
      <c r="A6802" s="193" t="s">
        <v>28129</v>
      </c>
      <c r="B6802" t="s">
        <v>5424</v>
      </c>
      <c r="C6802" s="198">
        <v>44823</v>
      </c>
      <c r="D6802" t="s">
        <v>38522</v>
      </c>
      <c r="E6802">
        <v>0.57999999999999996</v>
      </c>
    </row>
    <row r="6803" spans="1:5">
      <c r="A6803" s="193" t="s">
        <v>27844</v>
      </c>
      <c r="B6803" t="s">
        <v>5452</v>
      </c>
      <c r="C6803" s="198">
        <v>44823</v>
      </c>
      <c r="D6803" t="s">
        <v>38376</v>
      </c>
      <c r="E6803">
        <v>5.94</v>
      </c>
    </row>
    <row r="6804" spans="1:5">
      <c r="A6804" s="193" t="s">
        <v>28129</v>
      </c>
      <c r="B6804" t="s">
        <v>5424</v>
      </c>
      <c r="C6804" s="198">
        <v>44823</v>
      </c>
      <c r="D6804" t="s">
        <v>38643</v>
      </c>
      <c r="E6804">
        <v>0.88</v>
      </c>
    </row>
    <row r="6805" spans="1:5">
      <c r="A6805" s="193" t="s">
        <v>22416</v>
      </c>
      <c r="B6805" t="s">
        <v>5429</v>
      </c>
      <c r="C6805" s="198">
        <v>44823</v>
      </c>
      <c r="D6805" t="s">
        <v>38522</v>
      </c>
      <c r="E6805">
        <v>6.99</v>
      </c>
    </row>
    <row r="6806" spans="1:5">
      <c r="A6806" s="193" t="s">
        <v>28081</v>
      </c>
      <c r="B6806" t="s">
        <v>8269</v>
      </c>
      <c r="C6806" s="198">
        <v>44823</v>
      </c>
      <c r="D6806" t="s">
        <v>38415</v>
      </c>
      <c r="E6806">
        <v>16</v>
      </c>
    </row>
    <row r="6807" spans="1:5">
      <c r="A6807" s="193" t="s">
        <v>28535</v>
      </c>
      <c r="B6807" t="s">
        <v>5037</v>
      </c>
      <c r="C6807" s="198">
        <v>44820</v>
      </c>
      <c r="D6807" t="s">
        <v>38506</v>
      </c>
      <c r="E6807">
        <v>47.58</v>
      </c>
    </row>
    <row r="6808" spans="1:5">
      <c r="A6808" s="193" t="s">
        <v>29498</v>
      </c>
      <c r="B6808" t="s">
        <v>5438</v>
      </c>
      <c r="C6808" s="198">
        <v>44820</v>
      </c>
      <c r="D6808" t="s">
        <v>38650</v>
      </c>
      <c r="E6808">
        <v>14.96</v>
      </c>
    </row>
    <row r="6809" spans="1:5">
      <c r="A6809" s="193" t="s">
        <v>28129</v>
      </c>
      <c r="B6809" t="s">
        <v>5424</v>
      </c>
      <c r="C6809" s="198">
        <v>44820</v>
      </c>
      <c r="D6809" t="s">
        <v>38378</v>
      </c>
      <c r="E6809">
        <v>0</v>
      </c>
    </row>
    <row r="6810" spans="1:5">
      <c r="A6810" s="193" t="s">
        <v>28864</v>
      </c>
      <c r="B6810" t="s">
        <v>5423</v>
      </c>
      <c r="C6810" s="198">
        <v>44820</v>
      </c>
      <c r="D6810" t="s">
        <v>38650</v>
      </c>
      <c r="E6810">
        <v>37.9</v>
      </c>
    </row>
    <row r="6811" spans="1:5">
      <c r="A6811" s="193" t="s">
        <v>27804</v>
      </c>
      <c r="B6811" t="s">
        <v>5036</v>
      </c>
      <c r="C6811" s="198">
        <v>44820</v>
      </c>
      <c r="D6811" t="s">
        <v>38506</v>
      </c>
      <c r="E6811">
        <v>7.31</v>
      </c>
    </row>
    <row r="6812" spans="1:5">
      <c r="A6812" s="193" t="s">
        <v>29328</v>
      </c>
      <c r="B6812" t="s">
        <v>5422</v>
      </c>
      <c r="C6812" s="198">
        <v>44820</v>
      </c>
      <c r="D6812" t="s">
        <v>38650</v>
      </c>
      <c r="E6812">
        <v>406.56</v>
      </c>
    </row>
    <row r="6813" spans="1:5">
      <c r="A6813" s="193" t="s">
        <v>27809</v>
      </c>
      <c r="B6813" t="s">
        <v>5046</v>
      </c>
      <c r="C6813" s="198">
        <v>44820</v>
      </c>
      <c r="D6813" t="s">
        <v>38506</v>
      </c>
      <c r="E6813">
        <v>0.16</v>
      </c>
    </row>
    <row r="6814" spans="1:5">
      <c r="A6814" s="193" t="s">
        <v>29328</v>
      </c>
      <c r="B6814" t="s">
        <v>5422</v>
      </c>
      <c r="C6814" s="198">
        <v>44820</v>
      </c>
      <c r="D6814" t="s">
        <v>38650</v>
      </c>
      <c r="E6814">
        <v>12.97</v>
      </c>
    </row>
    <row r="6815" spans="1:5">
      <c r="A6815" s="193" t="s">
        <v>29501</v>
      </c>
      <c r="B6815" t="s">
        <v>27544</v>
      </c>
      <c r="C6815" s="198">
        <v>44820</v>
      </c>
      <c r="D6815" t="s">
        <v>38426</v>
      </c>
      <c r="E6815">
        <v>27.13</v>
      </c>
    </row>
    <row r="6816" spans="1:5">
      <c r="A6816" s="193" t="s">
        <v>29328</v>
      </c>
      <c r="B6816" t="s">
        <v>5422</v>
      </c>
      <c r="C6816" s="198">
        <v>44819</v>
      </c>
      <c r="D6816" t="s">
        <v>38625</v>
      </c>
      <c r="E6816">
        <v>8.7200000000000006</v>
      </c>
    </row>
    <row r="6817" spans="1:5">
      <c r="A6817" s="193" t="s">
        <v>22416</v>
      </c>
      <c r="B6817" t="s">
        <v>5429</v>
      </c>
      <c r="C6817" s="198">
        <v>44819</v>
      </c>
      <c r="D6817" t="s">
        <v>38359</v>
      </c>
      <c r="E6817">
        <v>16.149999999999999</v>
      </c>
    </row>
    <row r="6818" spans="1:5">
      <c r="A6818" s="193" t="s">
        <v>29327</v>
      </c>
      <c r="B6818" t="s">
        <v>5785</v>
      </c>
      <c r="C6818" s="198">
        <v>44819</v>
      </c>
      <c r="D6818" t="s">
        <v>38359</v>
      </c>
      <c r="E6818">
        <v>114.75</v>
      </c>
    </row>
    <row r="6819" spans="1:5">
      <c r="A6819" s="193" t="s">
        <v>29333</v>
      </c>
      <c r="B6819" t="s">
        <v>5431</v>
      </c>
      <c r="C6819" s="198">
        <v>44819</v>
      </c>
      <c r="D6819" t="s">
        <v>38359</v>
      </c>
      <c r="E6819">
        <v>32.299999999999997</v>
      </c>
    </row>
    <row r="6820" spans="1:5">
      <c r="A6820" s="193" t="s">
        <v>28085</v>
      </c>
      <c r="B6820" t="s">
        <v>5025</v>
      </c>
      <c r="C6820" s="198">
        <v>44819</v>
      </c>
      <c r="D6820" t="s">
        <v>38388</v>
      </c>
      <c r="E6820">
        <v>0.72</v>
      </c>
    </row>
    <row r="6821" spans="1:5">
      <c r="A6821" s="193" t="s">
        <v>27932</v>
      </c>
      <c r="B6821" t="s">
        <v>5028</v>
      </c>
      <c r="C6821" s="198">
        <v>44819</v>
      </c>
      <c r="D6821" t="s">
        <v>38388</v>
      </c>
      <c r="E6821">
        <v>198.14</v>
      </c>
    </row>
    <row r="6822" spans="1:5">
      <c r="A6822" s="193" t="s">
        <v>29328</v>
      </c>
      <c r="B6822" t="s">
        <v>5422</v>
      </c>
      <c r="C6822" s="198">
        <v>44819</v>
      </c>
      <c r="D6822" t="s">
        <v>38625</v>
      </c>
      <c r="E6822">
        <v>62.18</v>
      </c>
    </row>
    <row r="6823" spans="1:5">
      <c r="A6823" s="193" t="s">
        <v>29328</v>
      </c>
      <c r="B6823" t="s">
        <v>5422</v>
      </c>
      <c r="C6823" s="198">
        <v>44819</v>
      </c>
      <c r="D6823" t="s">
        <v>38625</v>
      </c>
      <c r="E6823">
        <v>28.06</v>
      </c>
    </row>
    <row r="6824" spans="1:5">
      <c r="A6824" s="193" t="s">
        <v>28382</v>
      </c>
      <c r="B6824" t="s">
        <v>5033</v>
      </c>
      <c r="C6824" s="198">
        <v>44819</v>
      </c>
      <c r="D6824" t="s">
        <v>38388</v>
      </c>
      <c r="E6824">
        <v>37.9</v>
      </c>
    </row>
    <row r="6825" spans="1:5">
      <c r="A6825" s="193" t="s">
        <v>28864</v>
      </c>
      <c r="B6825" t="s">
        <v>5423</v>
      </c>
      <c r="C6825" s="198">
        <v>44819</v>
      </c>
      <c r="D6825" t="s">
        <v>38359</v>
      </c>
      <c r="E6825">
        <v>70.5</v>
      </c>
    </row>
    <row r="6826" spans="1:5">
      <c r="A6826" s="193" t="s">
        <v>29328</v>
      </c>
      <c r="B6826" t="s">
        <v>5422</v>
      </c>
      <c r="C6826" s="198">
        <v>44819</v>
      </c>
      <c r="D6826" t="s">
        <v>38625</v>
      </c>
      <c r="E6826">
        <v>9.68</v>
      </c>
    </row>
    <row r="6827" spans="1:5">
      <c r="A6827" s="193" t="s">
        <v>28129</v>
      </c>
      <c r="B6827" t="s">
        <v>5424</v>
      </c>
      <c r="C6827" s="198">
        <v>44819</v>
      </c>
      <c r="D6827" t="s">
        <v>38359</v>
      </c>
      <c r="E6827">
        <v>3.93</v>
      </c>
    </row>
    <row r="6828" spans="1:5">
      <c r="A6828" s="193" t="s">
        <v>28864</v>
      </c>
      <c r="B6828" t="s">
        <v>5423</v>
      </c>
      <c r="C6828" s="198">
        <v>44819</v>
      </c>
      <c r="D6828" t="s">
        <v>38359</v>
      </c>
      <c r="E6828">
        <v>32.9</v>
      </c>
    </row>
    <row r="6829" spans="1:5">
      <c r="A6829" s="193" t="s">
        <v>28935</v>
      </c>
      <c r="B6829" t="s">
        <v>7410</v>
      </c>
      <c r="C6829" s="198">
        <v>44819</v>
      </c>
      <c r="D6829" t="s">
        <v>38359</v>
      </c>
      <c r="E6829">
        <v>1.68</v>
      </c>
    </row>
    <row r="6830" spans="1:5">
      <c r="A6830" s="193" t="s">
        <v>29330</v>
      </c>
      <c r="B6830" t="s">
        <v>9912</v>
      </c>
      <c r="C6830" s="198">
        <v>44819</v>
      </c>
      <c r="D6830" t="s">
        <v>38359</v>
      </c>
      <c r="E6830">
        <v>12.15</v>
      </c>
    </row>
    <row r="6831" spans="1:5">
      <c r="A6831" s="193" t="s">
        <v>28129</v>
      </c>
      <c r="B6831" t="s">
        <v>5424</v>
      </c>
      <c r="C6831" s="198">
        <v>44818</v>
      </c>
      <c r="D6831" t="s">
        <v>38359</v>
      </c>
      <c r="E6831">
        <v>14.89</v>
      </c>
    </row>
    <row r="6832" spans="1:5">
      <c r="A6832" s="193" t="s">
        <v>29333</v>
      </c>
      <c r="B6832" t="s">
        <v>5431</v>
      </c>
      <c r="C6832" s="198">
        <v>44817</v>
      </c>
      <c r="D6832" t="s">
        <v>38557</v>
      </c>
      <c r="E6832">
        <v>0.86</v>
      </c>
    </row>
    <row r="6833" spans="1:5">
      <c r="A6833" s="193" t="s">
        <v>27882</v>
      </c>
      <c r="B6833" t="s">
        <v>5041</v>
      </c>
      <c r="C6833" s="198">
        <v>44817</v>
      </c>
      <c r="D6833" t="s">
        <v>38363</v>
      </c>
      <c r="E6833">
        <v>39.04</v>
      </c>
    </row>
    <row r="6834" spans="1:5">
      <c r="A6834" s="193" t="s">
        <v>27782</v>
      </c>
      <c r="B6834" t="s">
        <v>5040</v>
      </c>
      <c r="C6834" s="198">
        <v>44817</v>
      </c>
      <c r="D6834" t="s">
        <v>38363</v>
      </c>
      <c r="E6834">
        <v>7.65</v>
      </c>
    </row>
    <row r="6835" spans="1:5">
      <c r="A6835" s="193" t="s">
        <v>22416</v>
      </c>
      <c r="B6835" t="s">
        <v>5429</v>
      </c>
      <c r="C6835" s="198">
        <v>44817</v>
      </c>
      <c r="D6835" t="s">
        <v>38557</v>
      </c>
      <c r="E6835">
        <v>3.1</v>
      </c>
    </row>
    <row r="6836" spans="1:5">
      <c r="A6836" s="193" t="s">
        <v>27881</v>
      </c>
      <c r="B6836" t="s">
        <v>5043</v>
      </c>
      <c r="C6836" s="198">
        <v>44817</v>
      </c>
      <c r="D6836" t="s">
        <v>38363</v>
      </c>
      <c r="E6836">
        <v>32.9</v>
      </c>
    </row>
    <row r="6837" spans="1:5">
      <c r="A6837" s="193" t="s">
        <v>29333</v>
      </c>
      <c r="B6837" t="s">
        <v>5431</v>
      </c>
      <c r="C6837" s="198">
        <v>44817</v>
      </c>
      <c r="D6837" t="s">
        <v>38359</v>
      </c>
      <c r="E6837">
        <v>1.28</v>
      </c>
    </row>
    <row r="6838" spans="1:5">
      <c r="A6838" s="193" t="s">
        <v>29333</v>
      </c>
      <c r="B6838" t="s">
        <v>5431</v>
      </c>
      <c r="C6838" s="198">
        <v>44817</v>
      </c>
      <c r="D6838" t="s">
        <v>38557</v>
      </c>
      <c r="E6838">
        <v>12.33</v>
      </c>
    </row>
    <row r="6839" spans="1:5">
      <c r="A6839" s="193" t="s">
        <v>22416</v>
      </c>
      <c r="B6839" t="s">
        <v>5429</v>
      </c>
      <c r="C6839" s="198">
        <v>44817</v>
      </c>
      <c r="D6839" t="s">
        <v>38557</v>
      </c>
      <c r="E6839">
        <v>5.83</v>
      </c>
    </row>
    <row r="6840" spans="1:5">
      <c r="A6840" s="193" t="s">
        <v>29333</v>
      </c>
      <c r="B6840" t="s">
        <v>5431</v>
      </c>
      <c r="C6840" s="198">
        <v>44817</v>
      </c>
      <c r="D6840" t="s">
        <v>38359</v>
      </c>
      <c r="E6840">
        <v>86.4</v>
      </c>
    </row>
    <row r="6841" spans="1:5">
      <c r="A6841" s="193" t="s">
        <v>28864</v>
      </c>
      <c r="B6841" t="s">
        <v>5423</v>
      </c>
      <c r="C6841" s="198">
        <v>44817</v>
      </c>
      <c r="D6841" t="s">
        <v>38359</v>
      </c>
      <c r="E6841">
        <v>17.7</v>
      </c>
    </row>
    <row r="6842" spans="1:5">
      <c r="A6842" s="193" t="s">
        <v>29327</v>
      </c>
      <c r="B6842" t="s">
        <v>5785</v>
      </c>
      <c r="C6842" s="198">
        <v>44817</v>
      </c>
      <c r="D6842" t="s">
        <v>38359</v>
      </c>
      <c r="E6842">
        <v>65</v>
      </c>
    </row>
    <row r="6843" spans="1:5">
      <c r="A6843" s="193" t="s">
        <v>28935</v>
      </c>
      <c r="B6843" t="s">
        <v>7410</v>
      </c>
      <c r="C6843" s="198">
        <v>44817</v>
      </c>
      <c r="D6843" t="s">
        <v>38557</v>
      </c>
      <c r="E6843">
        <v>6.18</v>
      </c>
    </row>
    <row r="6844" spans="1:5">
      <c r="A6844" s="193" t="s">
        <v>28129</v>
      </c>
      <c r="B6844" t="s">
        <v>5424</v>
      </c>
      <c r="C6844" s="198">
        <v>44817</v>
      </c>
      <c r="D6844" t="s">
        <v>38522</v>
      </c>
      <c r="E6844">
        <v>0.69</v>
      </c>
    </row>
    <row r="6845" spans="1:5">
      <c r="A6845" s="193" t="s">
        <v>28129</v>
      </c>
      <c r="B6845" t="s">
        <v>5424</v>
      </c>
      <c r="C6845" s="198">
        <v>44817</v>
      </c>
      <c r="D6845" t="s">
        <v>38359</v>
      </c>
      <c r="E6845">
        <v>19.5</v>
      </c>
    </row>
    <row r="6846" spans="1:5">
      <c r="A6846" s="193" t="s">
        <v>22416</v>
      </c>
      <c r="B6846" t="s">
        <v>5429</v>
      </c>
      <c r="C6846" s="198">
        <v>44817</v>
      </c>
      <c r="D6846" t="s">
        <v>38359</v>
      </c>
      <c r="E6846">
        <v>7.75</v>
      </c>
    </row>
    <row r="6847" spans="1:5">
      <c r="A6847" s="193" t="s">
        <v>22416</v>
      </c>
      <c r="B6847" t="s">
        <v>5429</v>
      </c>
      <c r="C6847" s="198">
        <v>44817</v>
      </c>
      <c r="D6847" t="s">
        <v>38359</v>
      </c>
      <c r="E6847">
        <v>8.2799999999999994</v>
      </c>
    </row>
    <row r="6848" spans="1:5">
      <c r="A6848" s="193" t="s">
        <v>28935</v>
      </c>
      <c r="B6848" t="s">
        <v>7410</v>
      </c>
      <c r="C6848" s="198">
        <v>44817</v>
      </c>
      <c r="D6848" t="s">
        <v>38359</v>
      </c>
      <c r="E6848">
        <v>11</v>
      </c>
    </row>
    <row r="6849" spans="1:5">
      <c r="A6849" s="193" t="s">
        <v>28864</v>
      </c>
      <c r="B6849" t="s">
        <v>5423</v>
      </c>
      <c r="C6849" s="198">
        <v>44817</v>
      </c>
      <c r="D6849" t="s">
        <v>38522</v>
      </c>
      <c r="E6849">
        <v>4</v>
      </c>
    </row>
    <row r="6850" spans="1:5">
      <c r="A6850" s="193" t="s">
        <v>28129</v>
      </c>
      <c r="B6850" t="s">
        <v>5424</v>
      </c>
      <c r="C6850" s="198">
        <v>44817</v>
      </c>
      <c r="D6850" t="s">
        <v>38522</v>
      </c>
      <c r="E6850">
        <v>7.64</v>
      </c>
    </row>
    <row r="6851" spans="1:5">
      <c r="A6851" s="193" t="s">
        <v>29328</v>
      </c>
      <c r="B6851" t="s">
        <v>5422</v>
      </c>
      <c r="C6851" s="198">
        <v>44817</v>
      </c>
      <c r="D6851" t="s">
        <v>38557</v>
      </c>
      <c r="E6851">
        <v>194</v>
      </c>
    </row>
    <row r="6852" spans="1:5">
      <c r="A6852" s="193" t="s">
        <v>28864</v>
      </c>
      <c r="B6852" t="s">
        <v>5423</v>
      </c>
      <c r="C6852" s="198">
        <v>44817</v>
      </c>
      <c r="D6852" t="s">
        <v>38359</v>
      </c>
      <c r="E6852">
        <v>16.75</v>
      </c>
    </row>
    <row r="6853" spans="1:5">
      <c r="A6853" s="193" t="s">
        <v>29501</v>
      </c>
      <c r="B6853" t="s">
        <v>27544</v>
      </c>
      <c r="C6853" s="198">
        <v>44817</v>
      </c>
      <c r="D6853" t="s">
        <v>38557</v>
      </c>
      <c r="E6853">
        <v>235.32</v>
      </c>
    </row>
    <row r="6854" spans="1:5">
      <c r="A6854" s="193" t="s">
        <v>29505</v>
      </c>
      <c r="B6854" t="s">
        <v>10764</v>
      </c>
      <c r="C6854" s="198">
        <v>44817</v>
      </c>
      <c r="D6854" t="s">
        <v>38557</v>
      </c>
      <c r="E6854">
        <v>10.91</v>
      </c>
    </row>
    <row r="6855" spans="1:5">
      <c r="A6855" s="193" t="s">
        <v>29505</v>
      </c>
      <c r="B6855" t="s">
        <v>10764</v>
      </c>
      <c r="C6855" s="198">
        <v>44817</v>
      </c>
      <c r="D6855" t="s">
        <v>38557</v>
      </c>
      <c r="E6855">
        <v>9.02</v>
      </c>
    </row>
    <row r="6856" spans="1:5">
      <c r="A6856" s="193" t="s">
        <v>28079</v>
      </c>
      <c r="B6856" t="s">
        <v>5055</v>
      </c>
      <c r="C6856" s="198">
        <v>44816</v>
      </c>
      <c r="D6856" t="s">
        <v>38506</v>
      </c>
      <c r="E6856">
        <v>32.67</v>
      </c>
    </row>
    <row r="6857" spans="1:5">
      <c r="A6857" s="193" t="s">
        <v>27828</v>
      </c>
      <c r="B6857" t="s">
        <v>27590</v>
      </c>
      <c r="C6857" s="198">
        <v>44816</v>
      </c>
      <c r="D6857" t="s">
        <v>38375</v>
      </c>
      <c r="E6857">
        <v>41.23</v>
      </c>
    </row>
    <row r="6858" spans="1:5">
      <c r="A6858" s="193" t="s">
        <v>28733</v>
      </c>
      <c r="B6858" t="s">
        <v>10753</v>
      </c>
      <c r="C6858" s="198">
        <v>44816</v>
      </c>
      <c r="D6858" t="s">
        <v>38493</v>
      </c>
      <c r="E6858">
        <v>23.39</v>
      </c>
    </row>
    <row r="6859" spans="1:5">
      <c r="A6859" s="193" t="s">
        <v>29034</v>
      </c>
      <c r="B6859" t="s">
        <v>10264</v>
      </c>
      <c r="C6859" s="198">
        <v>44816</v>
      </c>
      <c r="D6859" t="s">
        <v>38528</v>
      </c>
      <c r="E6859">
        <v>0.61</v>
      </c>
    </row>
    <row r="6860" spans="1:5">
      <c r="A6860" s="193" t="s">
        <v>29701</v>
      </c>
      <c r="B6860" t="s">
        <v>10302</v>
      </c>
      <c r="C6860" s="198">
        <v>44816</v>
      </c>
      <c r="D6860" t="s">
        <v>38493</v>
      </c>
      <c r="E6860">
        <v>11.5</v>
      </c>
    </row>
    <row r="6861" spans="1:5">
      <c r="A6861" s="193" t="s">
        <v>28864</v>
      </c>
      <c r="B6861" t="s">
        <v>5423</v>
      </c>
      <c r="C6861" s="198">
        <v>44815</v>
      </c>
      <c r="D6861" t="s">
        <v>38524</v>
      </c>
      <c r="E6861">
        <v>44.93</v>
      </c>
    </row>
    <row r="6862" spans="1:5">
      <c r="A6862" s="193" t="s">
        <v>28864</v>
      </c>
      <c r="B6862" t="s">
        <v>5423</v>
      </c>
      <c r="C6862" s="198">
        <v>44815</v>
      </c>
      <c r="D6862" t="s">
        <v>38524</v>
      </c>
      <c r="E6862">
        <v>7.84</v>
      </c>
    </row>
    <row r="6863" spans="1:5">
      <c r="A6863" s="193" t="s">
        <v>29033</v>
      </c>
      <c r="B6863" t="s">
        <v>5790</v>
      </c>
      <c r="C6863" s="198">
        <v>44815</v>
      </c>
      <c r="D6863" t="s">
        <v>38644</v>
      </c>
      <c r="E6863">
        <v>23</v>
      </c>
    </row>
    <row r="6864" spans="1:5">
      <c r="A6864" s="193" t="s">
        <v>29333</v>
      </c>
      <c r="B6864" t="s">
        <v>5431</v>
      </c>
      <c r="C6864" s="198">
        <v>44815</v>
      </c>
      <c r="D6864" t="s">
        <v>38644</v>
      </c>
      <c r="E6864">
        <v>25.91</v>
      </c>
    </row>
    <row r="6865" spans="1:5">
      <c r="A6865" s="193" t="s">
        <v>28129</v>
      </c>
      <c r="B6865" t="s">
        <v>5424</v>
      </c>
      <c r="C6865" s="198">
        <v>44815</v>
      </c>
      <c r="D6865" t="s">
        <v>38651</v>
      </c>
      <c r="E6865">
        <v>23.85</v>
      </c>
    </row>
    <row r="6866" spans="1:5">
      <c r="A6866" s="193" t="s">
        <v>28129</v>
      </c>
      <c r="B6866" t="s">
        <v>5424</v>
      </c>
      <c r="C6866" s="198">
        <v>44815</v>
      </c>
      <c r="D6866" t="s">
        <v>38644</v>
      </c>
      <c r="E6866">
        <v>17.350000000000001</v>
      </c>
    </row>
    <row r="6867" spans="1:5">
      <c r="A6867" s="193" t="s">
        <v>28129</v>
      </c>
      <c r="B6867" t="s">
        <v>5424</v>
      </c>
      <c r="C6867" s="198">
        <v>44815</v>
      </c>
      <c r="D6867" t="s">
        <v>38585</v>
      </c>
      <c r="E6867">
        <v>0.38</v>
      </c>
    </row>
    <row r="6868" spans="1:5">
      <c r="A6868" s="193" t="s">
        <v>27782</v>
      </c>
      <c r="B6868" t="s">
        <v>5040</v>
      </c>
      <c r="C6868" s="198">
        <v>44815</v>
      </c>
      <c r="D6868" t="s">
        <v>38363</v>
      </c>
      <c r="E6868">
        <v>7.49</v>
      </c>
    </row>
    <row r="6869" spans="1:5">
      <c r="A6869" s="193" t="s">
        <v>29498</v>
      </c>
      <c r="B6869" t="s">
        <v>5438</v>
      </c>
      <c r="C6869" s="198">
        <v>44815</v>
      </c>
      <c r="D6869" t="s">
        <v>38651</v>
      </c>
      <c r="E6869">
        <v>3.29</v>
      </c>
    </row>
    <row r="6870" spans="1:5">
      <c r="A6870" s="193" t="s">
        <v>22416</v>
      </c>
      <c r="B6870" t="s">
        <v>5429</v>
      </c>
      <c r="C6870" s="198">
        <v>44815</v>
      </c>
      <c r="D6870" t="s">
        <v>38644</v>
      </c>
      <c r="E6870">
        <v>13.3</v>
      </c>
    </row>
    <row r="6871" spans="1:5">
      <c r="A6871" s="193" t="s">
        <v>28129</v>
      </c>
      <c r="B6871" t="s">
        <v>5424</v>
      </c>
      <c r="C6871" s="198">
        <v>44815</v>
      </c>
      <c r="D6871" t="s">
        <v>38524</v>
      </c>
      <c r="E6871">
        <v>8.1999999999999993</v>
      </c>
    </row>
    <row r="6872" spans="1:5">
      <c r="A6872" s="193" t="s">
        <v>28864</v>
      </c>
      <c r="B6872" t="s">
        <v>5423</v>
      </c>
      <c r="C6872" s="198">
        <v>44815</v>
      </c>
      <c r="D6872" t="s">
        <v>38585</v>
      </c>
      <c r="E6872">
        <v>3.66</v>
      </c>
    </row>
    <row r="6873" spans="1:5">
      <c r="A6873" s="193" t="s">
        <v>28129</v>
      </c>
      <c r="B6873" t="s">
        <v>5424</v>
      </c>
      <c r="C6873" s="198">
        <v>44815</v>
      </c>
      <c r="D6873" t="s">
        <v>38524</v>
      </c>
      <c r="E6873">
        <v>0.65</v>
      </c>
    </row>
    <row r="6874" spans="1:5">
      <c r="A6874" s="193" t="s">
        <v>29328</v>
      </c>
      <c r="B6874" t="s">
        <v>5422</v>
      </c>
      <c r="C6874" s="198">
        <v>44815</v>
      </c>
      <c r="D6874" t="s">
        <v>38644</v>
      </c>
      <c r="E6874">
        <v>6.99</v>
      </c>
    </row>
    <row r="6875" spans="1:5">
      <c r="A6875" s="193" t="s">
        <v>28864</v>
      </c>
      <c r="B6875" t="s">
        <v>5423</v>
      </c>
      <c r="C6875" s="198">
        <v>44815</v>
      </c>
      <c r="D6875" t="s">
        <v>38585</v>
      </c>
      <c r="E6875">
        <v>9.4600000000000009</v>
      </c>
    </row>
    <row r="6876" spans="1:5">
      <c r="A6876" s="193" t="s">
        <v>28864</v>
      </c>
      <c r="B6876" t="s">
        <v>5423</v>
      </c>
      <c r="C6876" s="198">
        <v>44815</v>
      </c>
      <c r="D6876" t="s">
        <v>38651</v>
      </c>
      <c r="E6876">
        <v>1.7</v>
      </c>
    </row>
    <row r="6877" spans="1:5">
      <c r="A6877" s="193" t="s">
        <v>28864</v>
      </c>
      <c r="B6877" t="s">
        <v>5423</v>
      </c>
      <c r="C6877" s="198">
        <v>44815</v>
      </c>
      <c r="D6877" t="s">
        <v>38644</v>
      </c>
      <c r="E6877">
        <v>0.83</v>
      </c>
    </row>
    <row r="6878" spans="1:5">
      <c r="A6878" s="193" t="s">
        <v>27881</v>
      </c>
      <c r="B6878" t="s">
        <v>5043</v>
      </c>
      <c r="C6878" s="198">
        <v>44815</v>
      </c>
      <c r="D6878" t="s">
        <v>38363</v>
      </c>
      <c r="E6878">
        <v>2.37</v>
      </c>
    </row>
    <row r="6879" spans="1:5">
      <c r="A6879" s="193" t="s">
        <v>29330</v>
      </c>
      <c r="B6879" t="s">
        <v>9912</v>
      </c>
      <c r="C6879" s="198">
        <v>44815</v>
      </c>
      <c r="D6879" t="s">
        <v>38644</v>
      </c>
      <c r="E6879">
        <v>13.89</v>
      </c>
    </row>
    <row r="6880" spans="1:5">
      <c r="A6880" s="193" t="s">
        <v>29505</v>
      </c>
      <c r="B6880" t="s">
        <v>10764</v>
      </c>
      <c r="C6880" s="198">
        <v>44815</v>
      </c>
      <c r="D6880" t="s">
        <v>38585</v>
      </c>
      <c r="E6880">
        <v>39.71</v>
      </c>
    </row>
    <row r="6881" spans="1:5">
      <c r="A6881" s="193" t="s">
        <v>28759</v>
      </c>
      <c r="B6881" t="s">
        <v>6817</v>
      </c>
      <c r="C6881" s="198">
        <v>44813</v>
      </c>
      <c r="D6881" t="s">
        <v>38449</v>
      </c>
      <c r="E6881">
        <v>22.08</v>
      </c>
    </row>
    <row r="6882" spans="1:5">
      <c r="A6882" s="193" t="s">
        <v>27804</v>
      </c>
      <c r="B6882" t="s">
        <v>5036</v>
      </c>
      <c r="C6882" s="198">
        <v>44813</v>
      </c>
      <c r="D6882" t="s">
        <v>38506</v>
      </c>
      <c r="E6882">
        <v>0.66</v>
      </c>
    </row>
    <row r="6883" spans="1:5">
      <c r="A6883" s="193" t="s">
        <v>28535</v>
      </c>
      <c r="B6883" t="s">
        <v>5037</v>
      </c>
      <c r="C6883" s="198">
        <v>44813</v>
      </c>
      <c r="D6883" t="s">
        <v>38506</v>
      </c>
      <c r="E6883">
        <v>11.31</v>
      </c>
    </row>
    <row r="6884" spans="1:5">
      <c r="A6884" s="193" t="s">
        <v>28364</v>
      </c>
      <c r="B6884" t="s">
        <v>6818</v>
      </c>
      <c r="C6884" s="198">
        <v>44813</v>
      </c>
      <c r="D6884" t="s">
        <v>38449</v>
      </c>
      <c r="E6884">
        <v>53</v>
      </c>
    </row>
    <row r="6885" spans="1:5">
      <c r="A6885" s="193" t="s">
        <v>27809</v>
      </c>
      <c r="B6885" t="s">
        <v>5046</v>
      </c>
      <c r="C6885" s="198">
        <v>44813</v>
      </c>
      <c r="D6885" t="s">
        <v>38506</v>
      </c>
      <c r="E6885">
        <v>15.98</v>
      </c>
    </row>
    <row r="6886" spans="1:5">
      <c r="A6886" s="193" t="s">
        <v>15616</v>
      </c>
      <c r="B6886" t="s">
        <v>5053</v>
      </c>
      <c r="C6886" s="198">
        <v>44813</v>
      </c>
      <c r="D6886" t="s">
        <v>38506</v>
      </c>
      <c r="E6886">
        <v>5.58</v>
      </c>
    </row>
    <row r="6887" spans="1:5">
      <c r="A6887" s="193" t="s">
        <v>28362</v>
      </c>
      <c r="B6887" t="s">
        <v>6819</v>
      </c>
      <c r="C6887" s="198">
        <v>44813</v>
      </c>
      <c r="D6887" t="s">
        <v>38449</v>
      </c>
      <c r="E6887">
        <v>8.6999999999999993</v>
      </c>
    </row>
    <row r="6888" spans="1:5">
      <c r="A6888" s="193" t="s">
        <v>27775</v>
      </c>
      <c r="B6888" t="s">
        <v>10865</v>
      </c>
      <c r="C6888" s="198">
        <v>44813</v>
      </c>
      <c r="D6888" t="s">
        <v>38361</v>
      </c>
      <c r="E6888">
        <v>32.99</v>
      </c>
    </row>
    <row r="6889" spans="1:5">
      <c r="A6889" s="193" t="s">
        <v>29513</v>
      </c>
      <c r="B6889" t="s">
        <v>7609</v>
      </c>
      <c r="C6889" s="198">
        <v>44812</v>
      </c>
      <c r="D6889" t="s">
        <v>38512</v>
      </c>
      <c r="E6889">
        <v>43.72</v>
      </c>
    </row>
    <row r="6890" spans="1:5">
      <c r="A6890" s="193" t="s">
        <v>28077</v>
      </c>
      <c r="B6890" t="s">
        <v>6904</v>
      </c>
      <c r="C6890" s="198">
        <v>44811</v>
      </c>
      <c r="D6890" t="s">
        <v>38410</v>
      </c>
      <c r="E6890">
        <v>19.5</v>
      </c>
    </row>
    <row r="6891" spans="1:5">
      <c r="A6891" s="193" t="s">
        <v>28857</v>
      </c>
      <c r="B6891" t="s">
        <v>6784</v>
      </c>
      <c r="C6891" s="198">
        <v>44811</v>
      </c>
      <c r="D6891" t="s">
        <v>38410</v>
      </c>
      <c r="E6891">
        <v>31.76</v>
      </c>
    </row>
    <row r="6892" spans="1:5">
      <c r="A6892" s="193" t="s">
        <v>28060</v>
      </c>
      <c r="B6892" t="s">
        <v>6787</v>
      </c>
      <c r="C6892" s="198">
        <v>44811</v>
      </c>
      <c r="D6892" t="s">
        <v>38410</v>
      </c>
      <c r="E6892">
        <v>12.62</v>
      </c>
    </row>
    <row r="6893" spans="1:5">
      <c r="A6893" s="193" t="s">
        <v>28076</v>
      </c>
      <c r="B6893" t="s">
        <v>6906</v>
      </c>
      <c r="C6893" s="198">
        <v>44811</v>
      </c>
      <c r="D6893" t="s">
        <v>38410</v>
      </c>
      <c r="E6893">
        <v>5.29</v>
      </c>
    </row>
    <row r="6894" spans="1:5">
      <c r="A6894" s="193" t="s">
        <v>28018</v>
      </c>
      <c r="B6894" t="s">
        <v>6310</v>
      </c>
      <c r="C6894" s="198">
        <v>44809</v>
      </c>
      <c r="D6894" t="s">
        <v>38400</v>
      </c>
      <c r="E6894">
        <v>45.5</v>
      </c>
    </row>
    <row r="6895" spans="1:5">
      <c r="A6895" s="193" t="s">
        <v>28041</v>
      </c>
      <c r="B6895" t="s">
        <v>4982</v>
      </c>
      <c r="C6895" s="198">
        <v>44809</v>
      </c>
      <c r="D6895" t="s">
        <v>38367</v>
      </c>
      <c r="E6895">
        <v>22.63</v>
      </c>
    </row>
    <row r="6896" spans="1:5">
      <c r="A6896" s="193" t="s">
        <v>28534</v>
      </c>
      <c r="B6896" t="s">
        <v>6212</v>
      </c>
      <c r="C6896" s="198">
        <v>44809</v>
      </c>
      <c r="D6896" t="s">
        <v>38400</v>
      </c>
      <c r="E6896">
        <v>0.89</v>
      </c>
    </row>
    <row r="6897" spans="1:5">
      <c r="A6897" s="193" t="s">
        <v>29704</v>
      </c>
      <c r="B6897" t="s">
        <v>10166</v>
      </c>
      <c r="C6897" s="198">
        <v>44809</v>
      </c>
      <c r="D6897" t="s">
        <v>38501</v>
      </c>
      <c r="E6897">
        <v>10.82</v>
      </c>
    </row>
    <row r="6898" spans="1:5">
      <c r="A6898" s="193" t="s">
        <v>29707</v>
      </c>
      <c r="B6898" t="s">
        <v>10173</v>
      </c>
      <c r="C6898" s="198">
        <v>44809</v>
      </c>
      <c r="D6898" t="s">
        <v>38501</v>
      </c>
      <c r="E6898">
        <v>19.8</v>
      </c>
    </row>
    <row r="6899" spans="1:5">
      <c r="A6899" s="193" t="s">
        <v>28796</v>
      </c>
      <c r="B6899" t="s">
        <v>10169</v>
      </c>
      <c r="C6899" s="198">
        <v>44809</v>
      </c>
      <c r="D6899" t="s">
        <v>38501</v>
      </c>
      <c r="E6899">
        <v>13.55</v>
      </c>
    </row>
    <row r="6900" spans="1:5">
      <c r="A6900" s="193" t="s">
        <v>29705</v>
      </c>
      <c r="B6900" t="s">
        <v>10168</v>
      </c>
      <c r="C6900" s="198">
        <v>44809</v>
      </c>
      <c r="D6900" t="s">
        <v>38501</v>
      </c>
      <c r="E6900">
        <v>0.43</v>
      </c>
    </row>
    <row r="6901" spans="1:5">
      <c r="A6901" s="193" t="s">
        <v>28797</v>
      </c>
      <c r="B6901" t="s">
        <v>10167</v>
      </c>
      <c r="C6901" s="198">
        <v>44809</v>
      </c>
      <c r="D6901" t="s">
        <v>38501</v>
      </c>
      <c r="E6901">
        <v>5.98</v>
      </c>
    </row>
    <row r="6902" spans="1:5">
      <c r="A6902" s="193" t="s">
        <v>29702</v>
      </c>
      <c r="B6902" t="s">
        <v>10650</v>
      </c>
      <c r="C6902" s="198">
        <v>44809</v>
      </c>
      <c r="D6902" t="s">
        <v>38375</v>
      </c>
      <c r="E6902">
        <v>9.69</v>
      </c>
    </row>
    <row r="6903" spans="1:5">
      <c r="A6903" s="193" t="s">
        <v>29703</v>
      </c>
      <c r="B6903" t="s">
        <v>10165</v>
      </c>
      <c r="C6903" s="198">
        <v>44809</v>
      </c>
      <c r="D6903" t="s">
        <v>38501</v>
      </c>
      <c r="E6903">
        <v>16.48</v>
      </c>
    </row>
    <row r="6904" spans="1:5">
      <c r="A6904" s="193" t="s">
        <v>29706</v>
      </c>
      <c r="B6904" t="s">
        <v>10172</v>
      </c>
      <c r="C6904" s="198">
        <v>44809</v>
      </c>
      <c r="D6904" t="s">
        <v>38501</v>
      </c>
      <c r="E6904">
        <v>52.25</v>
      </c>
    </row>
    <row r="6905" spans="1:5">
      <c r="A6905" s="193" t="s">
        <v>29696</v>
      </c>
      <c r="B6905" t="s">
        <v>27591</v>
      </c>
      <c r="C6905" s="198">
        <v>44809</v>
      </c>
      <c r="D6905" t="s">
        <v>38375</v>
      </c>
      <c r="E6905">
        <v>17.7</v>
      </c>
    </row>
    <row r="6906" spans="1:5">
      <c r="A6906" s="193" t="s">
        <v>28544</v>
      </c>
      <c r="B6906" t="s">
        <v>6873</v>
      </c>
      <c r="C6906" s="198">
        <v>44807</v>
      </c>
      <c r="D6906" t="s">
        <v>38478</v>
      </c>
      <c r="E6906">
        <v>41.45</v>
      </c>
    </row>
    <row r="6907" spans="1:5">
      <c r="A6907" s="193" t="s">
        <v>28414</v>
      </c>
      <c r="B6907" t="s">
        <v>5771</v>
      </c>
      <c r="C6907" s="198">
        <v>44807</v>
      </c>
      <c r="D6907" t="s">
        <v>38388</v>
      </c>
      <c r="E6907">
        <v>0.47</v>
      </c>
    </row>
    <row r="6908" spans="1:5">
      <c r="A6908" s="193" t="s">
        <v>29075</v>
      </c>
      <c r="B6908" t="s">
        <v>5730</v>
      </c>
      <c r="C6908" s="198">
        <v>44807</v>
      </c>
      <c r="D6908" t="s">
        <v>38359</v>
      </c>
      <c r="E6908">
        <v>61.48</v>
      </c>
    </row>
    <row r="6909" spans="1:5">
      <c r="A6909" s="193" t="s">
        <v>28098</v>
      </c>
      <c r="B6909" t="s">
        <v>6843</v>
      </c>
      <c r="C6909" s="198">
        <v>44807</v>
      </c>
      <c r="D6909" t="s">
        <v>38397</v>
      </c>
      <c r="E6909">
        <v>38.1</v>
      </c>
    </row>
    <row r="6910" spans="1:5">
      <c r="A6910" s="193" t="s">
        <v>13031</v>
      </c>
      <c r="B6910" t="s">
        <v>5695</v>
      </c>
      <c r="C6910" s="198">
        <v>44807</v>
      </c>
      <c r="D6910" t="s">
        <v>38386</v>
      </c>
      <c r="E6910">
        <v>19.899999999999999</v>
      </c>
    </row>
    <row r="6911" spans="1:5">
      <c r="A6911" s="193" t="s">
        <v>28671</v>
      </c>
      <c r="B6911" t="s">
        <v>5361</v>
      </c>
      <c r="C6911" s="198">
        <v>44807</v>
      </c>
      <c r="D6911" t="s">
        <v>38388</v>
      </c>
      <c r="E6911">
        <v>9.07</v>
      </c>
    </row>
    <row r="6912" spans="1:5">
      <c r="A6912" s="193" t="s">
        <v>28864</v>
      </c>
      <c r="B6912" t="s">
        <v>5423</v>
      </c>
      <c r="C6912" s="198">
        <v>44807</v>
      </c>
      <c r="D6912" t="s">
        <v>38587</v>
      </c>
      <c r="E6912">
        <v>5.63</v>
      </c>
    </row>
    <row r="6913" spans="1:5">
      <c r="A6913" s="193" t="s">
        <v>28632</v>
      </c>
      <c r="B6913" t="s">
        <v>5929</v>
      </c>
      <c r="C6913" s="198">
        <v>44807</v>
      </c>
      <c r="D6913" t="s">
        <v>38524</v>
      </c>
      <c r="E6913">
        <v>13.78</v>
      </c>
    </row>
    <row r="6914" spans="1:5">
      <c r="A6914" s="193" t="s">
        <v>28973</v>
      </c>
      <c r="B6914" t="s">
        <v>8568</v>
      </c>
      <c r="C6914" s="198">
        <v>44807</v>
      </c>
      <c r="D6914" t="s">
        <v>38388</v>
      </c>
      <c r="E6914">
        <v>19.22</v>
      </c>
    </row>
    <row r="6915" spans="1:5">
      <c r="A6915" s="193" t="s">
        <v>27854</v>
      </c>
      <c r="B6915" t="s">
        <v>5396</v>
      </c>
      <c r="C6915" s="198">
        <v>44807</v>
      </c>
      <c r="D6915" t="s">
        <v>38388</v>
      </c>
      <c r="E6915">
        <v>8.85</v>
      </c>
    </row>
    <row r="6916" spans="1:5">
      <c r="A6916" s="193" t="s">
        <v>28426</v>
      </c>
      <c r="B6916" t="s">
        <v>5395</v>
      </c>
      <c r="C6916" s="198">
        <v>44807</v>
      </c>
      <c r="D6916" t="s">
        <v>38388</v>
      </c>
      <c r="E6916">
        <v>7.2</v>
      </c>
    </row>
    <row r="6917" spans="1:5">
      <c r="A6917" s="193" t="s">
        <v>28538</v>
      </c>
      <c r="B6917" t="s">
        <v>5967</v>
      </c>
      <c r="C6917" s="198">
        <v>44807</v>
      </c>
      <c r="D6917" t="s">
        <v>38388</v>
      </c>
      <c r="E6917">
        <v>34.9</v>
      </c>
    </row>
    <row r="6918" spans="1:5">
      <c r="A6918" s="193" t="s">
        <v>29708</v>
      </c>
      <c r="B6918" t="s">
        <v>6558</v>
      </c>
      <c r="C6918" s="198">
        <v>44807</v>
      </c>
      <c r="D6918" t="s">
        <v>38359</v>
      </c>
      <c r="E6918">
        <v>19.97</v>
      </c>
    </row>
    <row r="6919" spans="1:5">
      <c r="A6919" s="193" t="s">
        <v>28773</v>
      </c>
      <c r="B6919" t="s">
        <v>27593</v>
      </c>
      <c r="C6919" s="198">
        <v>44807</v>
      </c>
      <c r="D6919" t="s">
        <v>38359</v>
      </c>
      <c r="E6919">
        <v>40.99</v>
      </c>
    </row>
    <row r="6920" spans="1:5">
      <c r="A6920" s="193" t="s">
        <v>28984</v>
      </c>
      <c r="B6920" t="s">
        <v>5201</v>
      </c>
      <c r="C6920" s="198">
        <v>44807</v>
      </c>
      <c r="D6920" t="s">
        <v>38359</v>
      </c>
      <c r="E6920">
        <v>9.5</v>
      </c>
    </row>
    <row r="6921" spans="1:5">
      <c r="A6921" s="193" t="s">
        <v>28773</v>
      </c>
      <c r="B6921" t="s">
        <v>27593</v>
      </c>
      <c r="C6921" s="198">
        <v>44807</v>
      </c>
      <c r="D6921" t="s">
        <v>38388</v>
      </c>
      <c r="E6921">
        <v>30</v>
      </c>
    </row>
    <row r="6922" spans="1:5">
      <c r="A6922" s="193" t="s">
        <v>28383</v>
      </c>
      <c r="B6922" t="s">
        <v>4975</v>
      </c>
      <c r="C6922" s="198">
        <v>44807</v>
      </c>
      <c r="D6922" t="s">
        <v>38502</v>
      </c>
      <c r="E6922">
        <v>23.09</v>
      </c>
    </row>
    <row r="6923" spans="1:5">
      <c r="A6923" s="193" t="s">
        <v>27875</v>
      </c>
      <c r="B6923" t="s">
        <v>27592</v>
      </c>
      <c r="C6923" s="198">
        <v>44807</v>
      </c>
      <c r="D6923" t="s">
        <v>38381</v>
      </c>
      <c r="E6923">
        <v>15.63</v>
      </c>
    </row>
    <row r="6924" spans="1:5">
      <c r="A6924" s="193" t="s">
        <v>28040</v>
      </c>
      <c r="B6924" t="s">
        <v>10585</v>
      </c>
      <c r="C6924" s="198">
        <v>44807</v>
      </c>
      <c r="D6924" t="s">
        <v>38381</v>
      </c>
      <c r="E6924">
        <v>14</v>
      </c>
    </row>
    <row r="6925" spans="1:5">
      <c r="A6925" s="193" t="s">
        <v>28545</v>
      </c>
      <c r="B6925" t="s">
        <v>10463</v>
      </c>
      <c r="C6925" s="198">
        <v>44807</v>
      </c>
      <c r="D6925" t="s">
        <v>38478</v>
      </c>
      <c r="E6925">
        <v>0.75</v>
      </c>
    </row>
    <row r="6926" spans="1:5">
      <c r="A6926" s="193" t="s">
        <v>28546</v>
      </c>
      <c r="B6926" t="s">
        <v>10285</v>
      </c>
      <c r="C6926" s="198">
        <v>44807</v>
      </c>
      <c r="D6926" t="s">
        <v>38478</v>
      </c>
      <c r="E6926">
        <v>32.950000000000003</v>
      </c>
    </row>
    <row r="6927" spans="1:5">
      <c r="A6927" s="193" t="s">
        <v>29709</v>
      </c>
      <c r="B6927" t="s">
        <v>10584</v>
      </c>
      <c r="C6927" s="198">
        <v>44807</v>
      </c>
      <c r="D6927" t="s">
        <v>38381</v>
      </c>
      <c r="E6927">
        <v>204.92</v>
      </c>
    </row>
    <row r="6928" spans="1:5">
      <c r="A6928" s="193" t="s">
        <v>29285</v>
      </c>
      <c r="B6928" t="s">
        <v>8735</v>
      </c>
      <c r="C6928" s="198">
        <v>44806</v>
      </c>
      <c r="D6928" t="s">
        <v>38442</v>
      </c>
      <c r="E6928">
        <v>0.37</v>
      </c>
    </row>
    <row r="6929" spans="1:5">
      <c r="A6929" s="193" t="s">
        <v>27813</v>
      </c>
      <c r="B6929" t="s">
        <v>8247</v>
      </c>
      <c r="C6929" s="198">
        <v>44806</v>
      </c>
      <c r="D6929" t="s">
        <v>38372</v>
      </c>
      <c r="E6929">
        <v>6.86</v>
      </c>
    </row>
    <row r="6930" spans="1:5">
      <c r="A6930" s="193" t="s">
        <v>29711</v>
      </c>
      <c r="B6930" t="s">
        <v>8249</v>
      </c>
      <c r="C6930" s="198">
        <v>44806</v>
      </c>
      <c r="D6930" t="s">
        <v>38372</v>
      </c>
      <c r="E6930">
        <v>6.73</v>
      </c>
    </row>
    <row r="6931" spans="1:5">
      <c r="A6931" s="193" t="s">
        <v>27815</v>
      </c>
      <c r="B6931" t="s">
        <v>8283</v>
      </c>
      <c r="C6931" s="198">
        <v>44806</v>
      </c>
      <c r="D6931" t="s">
        <v>38372</v>
      </c>
      <c r="E6931">
        <v>177.6</v>
      </c>
    </row>
    <row r="6932" spans="1:5">
      <c r="A6932" s="193" t="s">
        <v>28578</v>
      </c>
      <c r="B6932" t="s">
        <v>9192</v>
      </c>
      <c r="C6932" s="198">
        <v>44806</v>
      </c>
      <c r="D6932" t="s">
        <v>38442</v>
      </c>
      <c r="E6932">
        <v>10.4</v>
      </c>
    </row>
    <row r="6933" spans="1:5">
      <c r="A6933" s="193" t="s">
        <v>28327</v>
      </c>
      <c r="B6933" t="s">
        <v>27454</v>
      </c>
      <c r="C6933" s="198">
        <v>44806</v>
      </c>
      <c r="D6933" t="s">
        <v>38442</v>
      </c>
      <c r="E6933">
        <v>0.51</v>
      </c>
    </row>
    <row r="6934" spans="1:5">
      <c r="A6934" s="193" t="s">
        <v>28325</v>
      </c>
      <c r="B6934" t="s">
        <v>8730</v>
      </c>
      <c r="C6934" s="198">
        <v>44806</v>
      </c>
      <c r="D6934" t="s">
        <v>38442</v>
      </c>
      <c r="E6934">
        <v>6.74</v>
      </c>
    </row>
    <row r="6935" spans="1:5">
      <c r="A6935" s="193" t="s">
        <v>28328</v>
      </c>
      <c r="B6935" t="s">
        <v>8731</v>
      </c>
      <c r="C6935" s="198">
        <v>44806</v>
      </c>
      <c r="D6935" t="s">
        <v>38442</v>
      </c>
      <c r="E6935">
        <v>6.2</v>
      </c>
    </row>
    <row r="6936" spans="1:5">
      <c r="A6936" s="193" t="s">
        <v>28331</v>
      </c>
      <c r="B6936" t="s">
        <v>8734</v>
      </c>
      <c r="C6936" s="198">
        <v>44806</v>
      </c>
      <c r="D6936" t="s">
        <v>38442</v>
      </c>
      <c r="E6936">
        <v>4.3499999999999996</v>
      </c>
    </row>
    <row r="6937" spans="1:5">
      <c r="A6937" s="193" t="s">
        <v>28326</v>
      </c>
      <c r="B6937" t="s">
        <v>9182</v>
      </c>
      <c r="C6937" s="198">
        <v>44806</v>
      </c>
      <c r="D6937" t="s">
        <v>38442</v>
      </c>
      <c r="E6937">
        <v>32.86</v>
      </c>
    </row>
    <row r="6938" spans="1:5">
      <c r="A6938" s="193" t="s">
        <v>28330</v>
      </c>
      <c r="B6938" t="s">
        <v>9191</v>
      </c>
      <c r="C6938" s="198">
        <v>44806</v>
      </c>
      <c r="D6938" t="s">
        <v>38442</v>
      </c>
      <c r="E6938">
        <v>12.5</v>
      </c>
    </row>
    <row r="6939" spans="1:5">
      <c r="A6939" s="193" t="s">
        <v>28332</v>
      </c>
      <c r="B6939" t="s">
        <v>8732</v>
      </c>
      <c r="C6939" s="198">
        <v>44806</v>
      </c>
      <c r="D6939" t="s">
        <v>38442</v>
      </c>
      <c r="E6939">
        <v>11.47</v>
      </c>
    </row>
    <row r="6940" spans="1:5">
      <c r="A6940" s="193" t="s">
        <v>17874</v>
      </c>
      <c r="B6940" t="s">
        <v>5459</v>
      </c>
      <c r="C6940" s="198">
        <v>44806</v>
      </c>
      <c r="D6940" t="s">
        <v>38374</v>
      </c>
      <c r="E6940">
        <v>0.43</v>
      </c>
    </row>
    <row r="6941" spans="1:5">
      <c r="A6941" s="193" t="s">
        <v>29712</v>
      </c>
      <c r="B6941" t="s">
        <v>10412</v>
      </c>
      <c r="C6941" s="198">
        <v>44806</v>
      </c>
      <c r="D6941" t="s">
        <v>38372</v>
      </c>
      <c r="E6941">
        <v>3.15</v>
      </c>
    </row>
    <row r="6942" spans="1:5">
      <c r="A6942" s="193" t="s">
        <v>28772</v>
      </c>
      <c r="B6942" t="s">
        <v>10378</v>
      </c>
      <c r="C6942" s="198">
        <v>44806</v>
      </c>
      <c r="D6942" t="s">
        <v>38374</v>
      </c>
      <c r="E6942">
        <v>195.9</v>
      </c>
    </row>
    <row r="6943" spans="1:5">
      <c r="A6943" s="193" t="s">
        <v>29710</v>
      </c>
      <c r="B6943" t="s">
        <v>10544</v>
      </c>
      <c r="C6943" s="198">
        <v>44806</v>
      </c>
      <c r="D6943" t="s">
        <v>38442</v>
      </c>
      <c r="E6943">
        <v>31.3</v>
      </c>
    </row>
    <row r="6944" spans="1:5">
      <c r="A6944" s="193" t="s">
        <v>29509</v>
      </c>
      <c r="B6944" t="s">
        <v>5426</v>
      </c>
      <c r="C6944" s="198">
        <v>44804</v>
      </c>
      <c r="D6944" t="s">
        <v>38652</v>
      </c>
      <c r="E6944">
        <v>7.3</v>
      </c>
    </row>
    <row r="6945" spans="1:5">
      <c r="A6945" s="193" t="s">
        <v>29333</v>
      </c>
      <c r="B6945" t="s">
        <v>5431</v>
      </c>
      <c r="C6945" s="198">
        <v>44804</v>
      </c>
      <c r="D6945" t="s">
        <v>38652</v>
      </c>
      <c r="E6945">
        <v>221.4</v>
      </c>
    </row>
    <row r="6946" spans="1:5">
      <c r="A6946" s="193" t="s">
        <v>29333</v>
      </c>
      <c r="B6946" t="s">
        <v>5431</v>
      </c>
      <c r="C6946" s="198">
        <v>44804</v>
      </c>
      <c r="D6946" t="s">
        <v>38554</v>
      </c>
      <c r="E6946">
        <v>42</v>
      </c>
    </row>
    <row r="6947" spans="1:5">
      <c r="A6947" s="193" t="s">
        <v>28018</v>
      </c>
      <c r="B6947" t="s">
        <v>6310</v>
      </c>
      <c r="C6947" s="198">
        <v>44804</v>
      </c>
      <c r="D6947" t="s">
        <v>38400</v>
      </c>
      <c r="E6947">
        <v>0.11</v>
      </c>
    </row>
    <row r="6948" spans="1:5">
      <c r="A6948" s="193" t="s">
        <v>28536</v>
      </c>
      <c r="B6948" t="s">
        <v>5745</v>
      </c>
      <c r="C6948" s="198">
        <v>44804</v>
      </c>
      <c r="D6948" t="s">
        <v>38400</v>
      </c>
      <c r="E6948">
        <v>0.35</v>
      </c>
    </row>
    <row r="6949" spans="1:5">
      <c r="A6949" s="193" t="s">
        <v>28071</v>
      </c>
      <c r="B6949" t="s">
        <v>6309</v>
      </c>
      <c r="C6949" s="198">
        <v>44804</v>
      </c>
      <c r="D6949" t="s">
        <v>38400</v>
      </c>
      <c r="E6949">
        <v>0.46</v>
      </c>
    </row>
    <row r="6950" spans="1:5">
      <c r="A6950" s="193" t="s">
        <v>29498</v>
      </c>
      <c r="B6950" t="s">
        <v>5438</v>
      </c>
      <c r="C6950" s="198">
        <v>44804</v>
      </c>
      <c r="D6950" t="s">
        <v>38554</v>
      </c>
      <c r="E6950">
        <v>21.5</v>
      </c>
    </row>
    <row r="6951" spans="1:5">
      <c r="A6951" s="193" t="s">
        <v>28042</v>
      </c>
      <c r="B6951" t="s">
        <v>5744</v>
      </c>
      <c r="C6951" s="198">
        <v>44804</v>
      </c>
      <c r="D6951" t="s">
        <v>38400</v>
      </c>
      <c r="E6951">
        <v>6.26</v>
      </c>
    </row>
    <row r="6952" spans="1:5">
      <c r="A6952" s="193" t="s">
        <v>28864</v>
      </c>
      <c r="B6952" t="s">
        <v>5423</v>
      </c>
      <c r="C6952" s="198">
        <v>44804</v>
      </c>
      <c r="D6952" t="s">
        <v>38643</v>
      </c>
      <c r="E6952">
        <v>24.21</v>
      </c>
    </row>
    <row r="6953" spans="1:5">
      <c r="A6953" s="193" t="s">
        <v>27898</v>
      </c>
      <c r="B6953" t="s">
        <v>5182</v>
      </c>
      <c r="C6953" s="198">
        <v>44804</v>
      </c>
      <c r="D6953" t="s">
        <v>38400</v>
      </c>
      <c r="E6953">
        <v>0.99</v>
      </c>
    </row>
    <row r="6954" spans="1:5">
      <c r="A6954" s="193" t="s">
        <v>28542</v>
      </c>
      <c r="B6954" t="s">
        <v>6391</v>
      </c>
      <c r="C6954" s="198">
        <v>44804</v>
      </c>
      <c r="D6954" t="s">
        <v>38400</v>
      </c>
      <c r="E6954">
        <v>23.15</v>
      </c>
    </row>
    <row r="6955" spans="1:5">
      <c r="A6955" s="193" t="s">
        <v>28185</v>
      </c>
      <c r="B6955" t="s">
        <v>6213</v>
      </c>
      <c r="C6955" s="198">
        <v>44804</v>
      </c>
      <c r="D6955" t="s">
        <v>38400</v>
      </c>
      <c r="E6955">
        <v>5.54</v>
      </c>
    </row>
    <row r="6956" spans="1:5">
      <c r="A6956" s="193" t="s">
        <v>22416</v>
      </c>
      <c r="B6956" t="s">
        <v>5429</v>
      </c>
      <c r="C6956" s="198">
        <v>44804</v>
      </c>
      <c r="D6956" t="s">
        <v>38652</v>
      </c>
      <c r="E6956">
        <v>1.65</v>
      </c>
    </row>
    <row r="6957" spans="1:5">
      <c r="A6957" s="193" t="s">
        <v>28534</v>
      </c>
      <c r="B6957" t="s">
        <v>6212</v>
      </c>
      <c r="C6957" s="198">
        <v>44804</v>
      </c>
      <c r="D6957" t="s">
        <v>38400</v>
      </c>
      <c r="E6957">
        <v>57.38</v>
      </c>
    </row>
    <row r="6958" spans="1:5">
      <c r="A6958" s="193" t="s">
        <v>29499</v>
      </c>
      <c r="B6958" t="s">
        <v>7019</v>
      </c>
      <c r="C6958" s="198">
        <v>44804</v>
      </c>
      <c r="D6958" t="s">
        <v>38652</v>
      </c>
      <c r="E6958">
        <v>49.18</v>
      </c>
    </row>
    <row r="6959" spans="1:5">
      <c r="A6959" s="193" t="s">
        <v>22416</v>
      </c>
      <c r="B6959" t="s">
        <v>5429</v>
      </c>
      <c r="C6959" s="198">
        <v>44804</v>
      </c>
      <c r="D6959" t="s">
        <v>38643</v>
      </c>
      <c r="E6959">
        <v>0.83</v>
      </c>
    </row>
    <row r="6960" spans="1:5">
      <c r="A6960" s="193" t="s">
        <v>29498</v>
      </c>
      <c r="B6960" t="s">
        <v>5438</v>
      </c>
      <c r="C6960" s="198">
        <v>44804</v>
      </c>
      <c r="D6960" t="s">
        <v>38643</v>
      </c>
      <c r="E6960">
        <v>11.5</v>
      </c>
    </row>
    <row r="6961" spans="1:5">
      <c r="A6961" s="193" t="s">
        <v>29498</v>
      </c>
      <c r="B6961" t="s">
        <v>5438</v>
      </c>
      <c r="C6961" s="198">
        <v>44804</v>
      </c>
      <c r="D6961" t="s">
        <v>38618</v>
      </c>
      <c r="E6961">
        <v>53.33</v>
      </c>
    </row>
    <row r="6962" spans="1:5">
      <c r="A6962" s="193" t="s">
        <v>28074</v>
      </c>
      <c r="B6962" t="s">
        <v>8415</v>
      </c>
      <c r="C6962" s="198">
        <v>44804</v>
      </c>
      <c r="D6962" t="s">
        <v>38400</v>
      </c>
      <c r="E6962">
        <v>44.62</v>
      </c>
    </row>
    <row r="6963" spans="1:5">
      <c r="A6963" s="193" t="s">
        <v>28129</v>
      </c>
      <c r="B6963" t="s">
        <v>5424</v>
      </c>
      <c r="C6963" s="198">
        <v>44804</v>
      </c>
      <c r="D6963" t="s">
        <v>38643</v>
      </c>
      <c r="E6963">
        <v>15.73</v>
      </c>
    </row>
    <row r="6964" spans="1:5">
      <c r="A6964" s="193" t="s">
        <v>28864</v>
      </c>
      <c r="B6964" t="s">
        <v>5423</v>
      </c>
      <c r="C6964" s="198">
        <v>44804</v>
      </c>
      <c r="D6964" t="s">
        <v>38626</v>
      </c>
      <c r="E6964">
        <v>4.01</v>
      </c>
    </row>
    <row r="6965" spans="1:5">
      <c r="A6965" s="193" t="s">
        <v>28632</v>
      </c>
      <c r="B6965" t="s">
        <v>5929</v>
      </c>
      <c r="C6965" s="198">
        <v>44804</v>
      </c>
      <c r="D6965" t="s">
        <v>38399</v>
      </c>
      <c r="E6965">
        <v>0.67</v>
      </c>
    </row>
    <row r="6966" spans="1:5">
      <c r="A6966" s="193" t="s">
        <v>28083</v>
      </c>
      <c r="B6966" t="s">
        <v>5918</v>
      </c>
      <c r="C6966" s="198">
        <v>44804</v>
      </c>
      <c r="D6966" t="s">
        <v>38399</v>
      </c>
      <c r="E6966">
        <v>44.06</v>
      </c>
    </row>
    <row r="6967" spans="1:5">
      <c r="A6967" s="193" t="s">
        <v>29397</v>
      </c>
      <c r="B6967" t="s">
        <v>5927</v>
      </c>
      <c r="C6967" s="198">
        <v>44804</v>
      </c>
      <c r="D6967" t="s">
        <v>38400</v>
      </c>
      <c r="E6967">
        <v>7.8</v>
      </c>
    </row>
    <row r="6968" spans="1:5">
      <c r="A6968" s="193" t="s">
        <v>28129</v>
      </c>
      <c r="B6968" t="s">
        <v>5424</v>
      </c>
      <c r="C6968" s="198">
        <v>44804</v>
      </c>
      <c r="D6968" t="s">
        <v>38626</v>
      </c>
      <c r="E6968">
        <v>8.64</v>
      </c>
    </row>
    <row r="6969" spans="1:5">
      <c r="A6969" s="193" t="s">
        <v>28176</v>
      </c>
      <c r="B6969" t="s">
        <v>5877</v>
      </c>
      <c r="C6969" s="198">
        <v>44804</v>
      </c>
      <c r="D6969" t="s">
        <v>38400</v>
      </c>
      <c r="E6969">
        <v>12.65</v>
      </c>
    </row>
    <row r="6970" spans="1:5">
      <c r="A6970" s="193" t="s">
        <v>29327</v>
      </c>
      <c r="B6970" t="s">
        <v>5785</v>
      </c>
      <c r="C6970" s="198">
        <v>44804</v>
      </c>
      <c r="D6970" t="s">
        <v>38643</v>
      </c>
      <c r="E6970">
        <v>29.59</v>
      </c>
    </row>
    <row r="6971" spans="1:5">
      <c r="A6971" s="193" t="s">
        <v>29326</v>
      </c>
      <c r="B6971" t="s">
        <v>10340</v>
      </c>
      <c r="C6971" s="198">
        <v>44804</v>
      </c>
      <c r="D6971" t="s">
        <v>38643</v>
      </c>
      <c r="E6971">
        <v>39.76</v>
      </c>
    </row>
    <row r="6972" spans="1:5">
      <c r="A6972" s="193" t="s">
        <v>29713</v>
      </c>
      <c r="B6972" t="s">
        <v>10864</v>
      </c>
      <c r="C6972" s="198">
        <v>44804</v>
      </c>
      <c r="D6972" t="s">
        <v>38652</v>
      </c>
      <c r="E6972">
        <v>10.6</v>
      </c>
    </row>
    <row r="6973" spans="1:5">
      <c r="A6973" s="193" t="s">
        <v>29501</v>
      </c>
      <c r="B6973" t="s">
        <v>27544</v>
      </c>
      <c r="C6973" s="198">
        <v>44804</v>
      </c>
      <c r="D6973" t="s">
        <v>38652</v>
      </c>
      <c r="E6973">
        <v>9.5</v>
      </c>
    </row>
    <row r="6974" spans="1:5">
      <c r="A6974" s="193" t="s">
        <v>29501</v>
      </c>
      <c r="B6974" t="s">
        <v>27544</v>
      </c>
      <c r="C6974" s="198">
        <v>44804</v>
      </c>
      <c r="D6974" t="s">
        <v>38554</v>
      </c>
      <c r="E6974">
        <v>1.41</v>
      </c>
    </row>
    <row r="6975" spans="1:5">
      <c r="A6975" s="193" t="s">
        <v>29501</v>
      </c>
      <c r="B6975" t="s">
        <v>27544</v>
      </c>
      <c r="C6975" s="198">
        <v>44804</v>
      </c>
      <c r="D6975" t="s">
        <v>38554</v>
      </c>
      <c r="E6975">
        <v>5.58</v>
      </c>
    </row>
    <row r="6976" spans="1:5">
      <c r="A6976" s="193" t="s">
        <v>29730</v>
      </c>
      <c r="B6976" t="s">
        <v>7454</v>
      </c>
      <c r="C6976" s="198">
        <v>44803</v>
      </c>
      <c r="D6976" t="s">
        <v>38653</v>
      </c>
      <c r="E6976">
        <v>13.86</v>
      </c>
    </row>
    <row r="6977" spans="1:5">
      <c r="A6977" s="193" t="s">
        <v>29725</v>
      </c>
      <c r="B6977" t="s">
        <v>7671</v>
      </c>
      <c r="C6977" s="198">
        <v>44803</v>
      </c>
      <c r="D6977" t="s">
        <v>38653</v>
      </c>
      <c r="E6977">
        <v>2.8</v>
      </c>
    </row>
    <row r="6978" spans="1:5">
      <c r="A6978" s="193" t="s">
        <v>29333</v>
      </c>
      <c r="B6978" t="s">
        <v>5431</v>
      </c>
      <c r="C6978" s="198">
        <v>44803</v>
      </c>
      <c r="D6978" t="s">
        <v>38557</v>
      </c>
      <c r="E6978">
        <v>12.29</v>
      </c>
    </row>
    <row r="6979" spans="1:5">
      <c r="A6979" s="193" t="s">
        <v>29333</v>
      </c>
      <c r="B6979" t="s">
        <v>5431</v>
      </c>
      <c r="C6979" s="198">
        <v>44803</v>
      </c>
      <c r="D6979" t="s">
        <v>38557</v>
      </c>
      <c r="E6979">
        <v>8.75</v>
      </c>
    </row>
    <row r="6980" spans="1:5">
      <c r="A6980" s="193" t="s">
        <v>28935</v>
      </c>
      <c r="B6980" t="s">
        <v>7410</v>
      </c>
      <c r="C6980" s="198">
        <v>44803</v>
      </c>
      <c r="D6980" t="s">
        <v>38557</v>
      </c>
      <c r="E6980">
        <v>8.9499999999999993</v>
      </c>
    </row>
    <row r="6981" spans="1:5">
      <c r="A6981" s="193" t="s">
        <v>29727</v>
      </c>
      <c r="B6981" t="s">
        <v>7689</v>
      </c>
      <c r="C6981" s="198">
        <v>44803</v>
      </c>
      <c r="D6981" t="s">
        <v>38653</v>
      </c>
      <c r="E6981">
        <v>4.75</v>
      </c>
    </row>
    <row r="6982" spans="1:5">
      <c r="A6982" s="193" t="s">
        <v>29714</v>
      </c>
      <c r="B6982" t="s">
        <v>5964</v>
      </c>
      <c r="C6982" s="198">
        <v>44803</v>
      </c>
      <c r="D6982" t="s">
        <v>38557</v>
      </c>
      <c r="E6982">
        <v>0.99</v>
      </c>
    </row>
    <row r="6983" spans="1:5">
      <c r="A6983" s="193" t="s">
        <v>29728</v>
      </c>
      <c r="B6983" t="s">
        <v>7457</v>
      </c>
      <c r="C6983" s="198">
        <v>44803</v>
      </c>
      <c r="D6983" t="s">
        <v>38653</v>
      </c>
      <c r="E6983">
        <v>0.76</v>
      </c>
    </row>
    <row r="6984" spans="1:5">
      <c r="A6984" s="193" t="s">
        <v>22416</v>
      </c>
      <c r="B6984" t="s">
        <v>5429</v>
      </c>
      <c r="C6984" s="198">
        <v>44803</v>
      </c>
      <c r="D6984" t="s">
        <v>38557</v>
      </c>
      <c r="E6984">
        <v>36.5</v>
      </c>
    </row>
    <row r="6985" spans="1:5">
      <c r="A6985" s="193" t="s">
        <v>29714</v>
      </c>
      <c r="B6985" t="s">
        <v>5964</v>
      </c>
      <c r="C6985" s="198">
        <v>44803</v>
      </c>
      <c r="D6985" t="s">
        <v>38557</v>
      </c>
      <c r="E6985">
        <v>38.1</v>
      </c>
    </row>
    <row r="6986" spans="1:5">
      <c r="A6986" s="193" t="s">
        <v>29724</v>
      </c>
      <c r="B6986" t="s">
        <v>9196</v>
      </c>
      <c r="C6986" s="198">
        <v>44803</v>
      </c>
      <c r="D6986" t="s">
        <v>38653</v>
      </c>
      <c r="E6986">
        <v>0.19</v>
      </c>
    </row>
    <row r="6987" spans="1:5">
      <c r="A6987" s="193" t="s">
        <v>29734</v>
      </c>
      <c r="B6987" t="s">
        <v>10135</v>
      </c>
      <c r="C6987" s="198">
        <v>44803</v>
      </c>
      <c r="D6987" t="s">
        <v>38653</v>
      </c>
      <c r="E6987">
        <v>28.9</v>
      </c>
    </row>
    <row r="6988" spans="1:5">
      <c r="A6988" s="193" t="s">
        <v>29732</v>
      </c>
      <c r="B6988" t="s">
        <v>10134</v>
      </c>
      <c r="C6988" s="198">
        <v>44803</v>
      </c>
      <c r="D6988" t="s">
        <v>38653</v>
      </c>
      <c r="E6988">
        <v>36.89</v>
      </c>
    </row>
    <row r="6989" spans="1:5">
      <c r="A6989" s="193" t="s">
        <v>29715</v>
      </c>
      <c r="B6989" t="s">
        <v>10850</v>
      </c>
      <c r="C6989" s="198">
        <v>44803</v>
      </c>
      <c r="D6989" t="s">
        <v>38653</v>
      </c>
      <c r="E6989">
        <v>107.68</v>
      </c>
    </row>
    <row r="6990" spans="1:5">
      <c r="A6990" s="193" t="s">
        <v>29737</v>
      </c>
      <c r="B6990" t="s">
        <v>10132</v>
      </c>
      <c r="C6990" s="198">
        <v>44803</v>
      </c>
      <c r="D6990" t="s">
        <v>38653</v>
      </c>
      <c r="E6990">
        <v>37.68</v>
      </c>
    </row>
    <row r="6991" spans="1:5">
      <c r="A6991" s="193" t="s">
        <v>29720</v>
      </c>
      <c r="B6991" t="s">
        <v>10858</v>
      </c>
      <c r="C6991" s="198">
        <v>44803</v>
      </c>
      <c r="D6991" t="s">
        <v>38653</v>
      </c>
      <c r="E6991">
        <v>6.66</v>
      </c>
    </row>
    <row r="6992" spans="1:5">
      <c r="A6992" s="193" t="s">
        <v>29735</v>
      </c>
      <c r="B6992" t="s">
        <v>10131</v>
      </c>
      <c r="C6992" s="198">
        <v>44803</v>
      </c>
      <c r="D6992" t="s">
        <v>38653</v>
      </c>
      <c r="E6992">
        <v>0</v>
      </c>
    </row>
    <row r="6993" spans="1:5">
      <c r="A6993" s="193" t="s">
        <v>29501</v>
      </c>
      <c r="B6993" t="s">
        <v>27544</v>
      </c>
      <c r="C6993" s="198">
        <v>44803</v>
      </c>
      <c r="D6993" t="s">
        <v>38557</v>
      </c>
      <c r="E6993">
        <v>10.65</v>
      </c>
    </row>
    <row r="6994" spans="1:5">
      <c r="A6994" s="193" t="s">
        <v>29501</v>
      </c>
      <c r="B6994" t="s">
        <v>27544</v>
      </c>
      <c r="C6994" s="198">
        <v>44803</v>
      </c>
      <c r="D6994" t="s">
        <v>38586</v>
      </c>
      <c r="E6994">
        <v>7.79</v>
      </c>
    </row>
    <row r="6995" spans="1:5">
      <c r="A6995" s="193" t="s">
        <v>29326</v>
      </c>
      <c r="B6995" t="s">
        <v>10340</v>
      </c>
      <c r="C6995" s="198">
        <v>44803</v>
      </c>
      <c r="D6995" t="s">
        <v>38586</v>
      </c>
      <c r="E6995">
        <v>37.979999999999997</v>
      </c>
    </row>
    <row r="6996" spans="1:5">
      <c r="A6996" s="193" t="s">
        <v>29736</v>
      </c>
      <c r="B6996" t="s">
        <v>10133</v>
      </c>
      <c r="C6996" s="198">
        <v>44803</v>
      </c>
      <c r="D6996" t="s">
        <v>38653</v>
      </c>
      <c r="E6996">
        <v>3.1</v>
      </c>
    </row>
    <row r="6997" spans="1:5">
      <c r="A6997" s="193" t="s">
        <v>29731</v>
      </c>
      <c r="B6997" t="s">
        <v>10862</v>
      </c>
      <c r="C6997" s="198">
        <v>44803</v>
      </c>
      <c r="D6997" t="s">
        <v>38653</v>
      </c>
      <c r="E6997">
        <v>19.87</v>
      </c>
    </row>
    <row r="6998" spans="1:5">
      <c r="A6998" s="193" t="s">
        <v>29723</v>
      </c>
      <c r="B6998" t="s">
        <v>10141</v>
      </c>
      <c r="C6998" s="198">
        <v>44803</v>
      </c>
      <c r="D6998" t="s">
        <v>38653</v>
      </c>
      <c r="E6998">
        <v>0.46</v>
      </c>
    </row>
    <row r="6999" spans="1:5">
      <c r="A6999" s="193" t="s">
        <v>29721</v>
      </c>
      <c r="B6999" t="s">
        <v>10138</v>
      </c>
      <c r="C6999" s="198">
        <v>44803</v>
      </c>
      <c r="D6999" t="s">
        <v>38653</v>
      </c>
      <c r="E6999">
        <v>17.100000000000001</v>
      </c>
    </row>
    <row r="7000" spans="1:5">
      <c r="A7000" s="193" t="s">
        <v>29713</v>
      </c>
      <c r="B7000" t="s">
        <v>10864</v>
      </c>
      <c r="C7000" s="198">
        <v>44803</v>
      </c>
      <c r="D7000" t="s">
        <v>38557</v>
      </c>
      <c r="E7000">
        <v>11.52</v>
      </c>
    </row>
    <row r="7001" spans="1:5">
      <c r="A7001" s="193" t="s">
        <v>29729</v>
      </c>
      <c r="B7001" t="s">
        <v>10863</v>
      </c>
      <c r="C7001" s="198">
        <v>44803</v>
      </c>
      <c r="D7001" t="s">
        <v>38653</v>
      </c>
      <c r="E7001">
        <v>69.19</v>
      </c>
    </row>
    <row r="7002" spans="1:5">
      <c r="A7002" s="193" t="s">
        <v>29717</v>
      </c>
      <c r="B7002" t="s">
        <v>10861</v>
      </c>
      <c r="C7002" s="198">
        <v>44803</v>
      </c>
      <c r="D7002" t="s">
        <v>38653</v>
      </c>
      <c r="E7002">
        <v>16.45</v>
      </c>
    </row>
    <row r="7003" spans="1:5">
      <c r="A7003" s="193" t="s">
        <v>29733</v>
      </c>
      <c r="B7003" t="s">
        <v>10137</v>
      </c>
      <c r="C7003" s="198">
        <v>44803</v>
      </c>
      <c r="D7003" t="s">
        <v>38653</v>
      </c>
      <c r="E7003">
        <v>34.5</v>
      </c>
    </row>
    <row r="7004" spans="1:5">
      <c r="A7004" s="193" t="s">
        <v>29718</v>
      </c>
      <c r="B7004" t="s">
        <v>10860</v>
      </c>
      <c r="C7004" s="198">
        <v>44803</v>
      </c>
      <c r="D7004" t="s">
        <v>38653</v>
      </c>
      <c r="E7004">
        <v>10.9</v>
      </c>
    </row>
    <row r="7005" spans="1:5">
      <c r="A7005" s="193" t="s">
        <v>29719</v>
      </c>
      <c r="B7005" t="s">
        <v>10859</v>
      </c>
      <c r="C7005" s="198">
        <v>44803</v>
      </c>
      <c r="D7005" t="s">
        <v>38653</v>
      </c>
      <c r="E7005">
        <v>30.69</v>
      </c>
    </row>
    <row r="7006" spans="1:5">
      <c r="A7006" s="193" t="s">
        <v>29738</v>
      </c>
      <c r="B7006" t="s">
        <v>10136</v>
      </c>
      <c r="C7006" s="198">
        <v>44803</v>
      </c>
      <c r="D7006" t="s">
        <v>38653</v>
      </c>
      <c r="E7006">
        <v>9.1300000000000008</v>
      </c>
    </row>
    <row r="7007" spans="1:5">
      <c r="A7007" s="193" t="s">
        <v>29716</v>
      </c>
      <c r="B7007" t="s">
        <v>10142</v>
      </c>
      <c r="C7007" s="198">
        <v>44803</v>
      </c>
      <c r="D7007" t="s">
        <v>38653</v>
      </c>
      <c r="E7007">
        <v>12.7</v>
      </c>
    </row>
    <row r="7008" spans="1:5">
      <c r="A7008" s="193" t="s">
        <v>29722</v>
      </c>
      <c r="B7008" t="s">
        <v>10851</v>
      </c>
      <c r="C7008" s="198">
        <v>44803</v>
      </c>
      <c r="D7008" t="s">
        <v>38653</v>
      </c>
      <c r="E7008">
        <v>23.4</v>
      </c>
    </row>
    <row r="7009" spans="1:5">
      <c r="A7009" s="193" t="s">
        <v>29713</v>
      </c>
      <c r="B7009" t="s">
        <v>10864</v>
      </c>
      <c r="C7009" s="198">
        <v>44803</v>
      </c>
      <c r="D7009" t="s">
        <v>38586</v>
      </c>
      <c r="E7009">
        <v>16.5</v>
      </c>
    </row>
    <row r="7010" spans="1:5">
      <c r="A7010" s="193" t="s">
        <v>29498</v>
      </c>
      <c r="B7010" t="s">
        <v>5438</v>
      </c>
      <c r="C7010" s="198">
        <v>44802</v>
      </c>
      <c r="D7010" t="s">
        <v>38654</v>
      </c>
      <c r="E7010">
        <v>6.97</v>
      </c>
    </row>
    <row r="7011" spans="1:5">
      <c r="A7011" s="193" t="s">
        <v>28864</v>
      </c>
      <c r="B7011" t="s">
        <v>5423</v>
      </c>
      <c r="C7011" s="198">
        <v>44802</v>
      </c>
      <c r="D7011" t="s">
        <v>38551</v>
      </c>
      <c r="E7011">
        <v>32.9</v>
      </c>
    </row>
    <row r="7012" spans="1:5">
      <c r="A7012" s="193" t="s">
        <v>28864</v>
      </c>
      <c r="B7012" t="s">
        <v>5423</v>
      </c>
      <c r="C7012" s="198">
        <v>44802</v>
      </c>
      <c r="D7012" t="s">
        <v>38556</v>
      </c>
      <c r="E7012">
        <v>257.05</v>
      </c>
    </row>
    <row r="7013" spans="1:5">
      <c r="A7013" s="193" t="s">
        <v>29499</v>
      </c>
      <c r="B7013" t="s">
        <v>7019</v>
      </c>
      <c r="C7013" s="198">
        <v>44802</v>
      </c>
      <c r="D7013" t="s">
        <v>38551</v>
      </c>
      <c r="E7013">
        <v>32.9</v>
      </c>
    </row>
    <row r="7014" spans="1:5">
      <c r="A7014" s="193" t="s">
        <v>29497</v>
      </c>
      <c r="B7014" t="s">
        <v>6098</v>
      </c>
      <c r="C7014" s="198">
        <v>44802</v>
      </c>
      <c r="D7014" t="s">
        <v>38654</v>
      </c>
      <c r="E7014">
        <v>10.57</v>
      </c>
    </row>
    <row r="7015" spans="1:5">
      <c r="A7015" s="193" t="s">
        <v>29654</v>
      </c>
      <c r="B7015" t="s">
        <v>5433</v>
      </c>
      <c r="C7015" s="198">
        <v>44802</v>
      </c>
      <c r="D7015" t="s">
        <v>38577</v>
      </c>
      <c r="E7015">
        <v>5.7</v>
      </c>
    </row>
    <row r="7016" spans="1:5">
      <c r="A7016" s="193" t="s">
        <v>29505</v>
      </c>
      <c r="B7016" t="s">
        <v>10764</v>
      </c>
      <c r="C7016" s="198">
        <v>44802</v>
      </c>
      <c r="D7016" t="s">
        <v>38556</v>
      </c>
      <c r="E7016">
        <v>8.7200000000000006</v>
      </c>
    </row>
    <row r="7017" spans="1:5">
      <c r="A7017" s="193" t="s">
        <v>29739</v>
      </c>
      <c r="B7017" t="s">
        <v>10853</v>
      </c>
      <c r="C7017" s="198">
        <v>44802</v>
      </c>
      <c r="D7017" t="s">
        <v>38551</v>
      </c>
      <c r="E7017">
        <v>0.46</v>
      </c>
    </row>
    <row r="7018" spans="1:5">
      <c r="A7018" s="193" t="s">
        <v>29500</v>
      </c>
      <c r="B7018" t="s">
        <v>10763</v>
      </c>
      <c r="C7018" s="198">
        <v>44802</v>
      </c>
      <c r="D7018" t="s">
        <v>38551</v>
      </c>
      <c r="E7018">
        <v>9.07</v>
      </c>
    </row>
    <row r="7019" spans="1:5">
      <c r="A7019" s="193" t="s">
        <v>29501</v>
      </c>
      <c r="B7019" t="s">
        <v>27544</v>
      </c>
      <c r="C7019" s="198">
        <v>44802</v>
      </c>
      <c r="D7019" t="s">
        <v>38556</v>
      </c>
      <c r="E7019">
        <v>0.56000000000000005</v>
      </c>
    </row>
    <row r="7020" spans="1:5">
      <c r="A7020" s="193" t="s">
        <v>27809</v>
      </c>
      <c r="B7020" t="s">
        <v>5046</v>
      </c>
      <c r="C7020" s="198">
        <v>44800</v>
      </c>
      <c r="D7020" t="s">
        <v>38368</v>
      </c>
      <c r="E7020">
        <v>61.73</v>
      </c>
    </row>
    <row r="7021" spans="1:5">
      <c r="A7021" s="193" t="s">
        <v>27809</v>
      </c>
      <c r="B7021" t="s">
        <v>5046</v>
      </c>
      <c r="C7021" s="198">
        <v>44800</v>
      </c>
      <c r="D7021" t="s">
        <v>38368</v>
      </c>
      <c r="E7021">
        <v>64.75</v>
      </c>
    </row>
    <row r="7022" spans="1:5">
      <c r="A7022" s="193" t="s">
        <v>27809</v>
      </c>
      <c r="B7022" t="s">
        <v>5046</v>
      </c>
      <c r="C7022" s="198">
        <v>44800</v>
      </c>
      <c r="D7022" t="s">
        <v>38368</v>
      </c>
      <c r="E7022">
        <v>24.7</v>
      </c>
    </row>
    <row r="7023" spans="1:5">
      <c r="A7023" s="193" t="s">
        <v>27810</v>
      </c>
      <c r="B7023" t="s">
        <v>5045</v>
      </c>
      <c r="C7023" s="198">
        <v>44800</v>
      </c>
      <c r="D7023" t="s">
        <v>38368</v>
      </c>
      <c r="E7023">
        <v>15.68</v>
      </c>
    </row>
    <row r="7024" spans="1:5">
      <c r="A7024" s="193" t="s">
        <v>27810</v>
      </c>
      <c r="B7024" t="s">
        <v>5045</v>
      </c>
      <c r="C7024" s="198">
        <v>44800</v>
      </c>
      <c r="D7024" t="s">
        <v>38368</v>
      </c>
      <c r="E7024">
        <v>25.61</v>
      </c>
    </row>
    <row r="7025" spans="1:5">
      <c r="A7025" s="193" t="s">
        <v>28129</v>
      </c>
      <c r="B7025" t="s">
        <v>5424</v>
      </c>
      <c r="C7025" s="198">
        <v>44800</v>
      </c>
      <c r="D7025" t="s">
        <v>38607</v>
      </c>
      <c r="E7025">
        <v>57.37</v>
      </c>
    </row>
    <row r="7026" spans="1:5">
      <c r="A7026" s="193" t="s">
        <v>29498</v>
      </c>
      <c r="B7026" t="s">
        <v>5438</v>
      </c>
      <c r="C7026" s="198">
        <v>44800</v>
      </c>
      <c r="D7026" t="s">
        <v>38607</v>
      </c>
      <c r="E7026">
        <v>16.75</v>
      </c>
    </row>
    <row r="7027" spans="1:5">
      <c r="A7027" s="193" t="s">
        <v>15616</v>
      </c>
      <c r="B7027" t="s">
        <v>5053</v>
      </c>
      <c r="C7027" s="198">
        <v>44800</v>
      </c>
      <c r="D7027" t="s">
        <v>38368</v>
      </c>
      <c r="E7027">
        <v>5.4</v>
      </c>
    </row>
    <row r="7028" spans="1:5">
      <c r="A7028" s="193" t="s">
        <v>27804</v>
      </c>
      <c r="B7028" t="s">
        <v>5036</v>
      </c>
      <c r="C7028" s="198">
        <v>44800</v>
      </c>
      <c r="D7028" t="s">
        <v>38368</v>
      </c>
      <c r="E7028">
        <v>15.06</v>
      </c>
    </row>
    <row r="7029" spans="1:5">
      <c r="A7029" s="193" t="s">
        <v>29333</v>
      </c>
      <c r="B7029" t="s">
        <v>5431</v>
      </c>
      <c r="C7029" s="198">
        <v>44800</v>
      </c>
      <c r="D7029" t="s">
        <v>38607</v>
      </c>
      <c r="E7029">
        <v>6.38</v>
      </c>
    </row>
    <row r="7030" spans="1:5">
      <c r="A7030" s="193" t="s">
        <v>27805</v>
      </c>
      <c r="B7030" t="s">
        <v>5008</v>
      </c>
      <c r="C7030" s="198">
        <v>44800</v>
      </c>
      <c r="D7030" t="s">
        <v>38368</v>
      </c>
      <c r="E7030">
        <v>7.35</v>
      </c>
    </row>
    <row r="7031" spans="1:5">
      <c r="A7031" s="193" t="s">
        <v>27811</v>
      </c>
      <c r="B7031" t="s">
        <v>5044</v>
      </c>
      <c r="C7031" s="198">
        <v>44800</v>
      </c>
      <c r="D7031" t="s">
        <v>38368</v>
      </c>
      <c r="E7031">
        <v>19.079999999999998</v>
      </c>
    </row>
    <row r="7032" spans="1:5">
      <c r="A7032" s="193" t="s">
        <v>29501</v>
      </c>
      <c r="B7032" t="s">
        <v>27544</v>
      </c>
      <c r="C7032" s="198">
        <v>44800</v>
      </c>
      <c r="D7032" t="s">
        <v>38607</v>
      </c>
      <c r="E7032">
        <v>39</v>
      </c>
    </row>
    <row r="7033" spans="1:5">
      <c r="A7033" s="193" t="s">
        <v>15601</v>
      </c>
      <c r="B7033" t="s">
        <v>5047</v>
      </c>
      <c r="C7033" s="198">
        <v>44799</v>
      </c>
      <c r="D7033" t="s">
        <v>38368</v>
      </c>
      <c r="E7033">
        <v>6.9</v>
      </c>
    </row>
    <row r="7034" spans="1:5">
      <c r="A7034" s="193" t="s">
        <v>27809</v>
      </c>
      <c r="B7034" t="s">
        <v>5046</v>
      </c>
      <c r="C7034" s="198">
        <v>44799</v>
      </c>
      <c r="D7034" t="s">
        <v>38368</v>
      </c>
      <c r="E7034">
        <v>4.9800000000000004</v>
      </c>
    </row>
    <row r="7035" spans="1:5">
      <c r="A7035" s="193" t="s">
        <v>27810</v>
      </c>
      <c r="B7035" t="s">
        <v>5045</v>
      </c>
      <c r="C7035" s="198">
        <v>44799</v>
      </c>
      <c r="D7035" t="s">
        <v>38368</v>
      </c>
      <c r="E7035">
        <v>9.6999999999999993</v>
      </c>
    </row>
    <row r="7036" spans="1:5">
      <c r="A7036" s="193" t="s">
        <v>29333</v>
      </c>
      <c r="B7036" t="s">
        <v>5431</v>
      </c>
      <c r="C7036" s="198">
        <v>44799</v>
      </c>
      <c r="D7036" t="s">
        <v>38560</v>
      </c>
      <c r="E7036">
        <v>3.72</v>
      </c>
    </row>
    <row r="7037" spans="1:5">
      <c r="A7037" s="193" t="s">
        <v>29498</v>
      </c>
      <c r="B7037" t="s">
        <v>5438</v>
      </c>
      <c r="C7037" s="198">
        <v>44799</v>
      </c>
      <c r="D7037" t="s">
        <v>38593</v>
      </c>
      <c r="E7037">
        <v>7.3</v>
      </c>
    </row>
    <row r="7038" spans="1:5">
      <c r="A7038" s="193" t="s">
        <v>29498</v>
      </c>
      <c r="B7038" t="s">
        <v>5438</v>
      </c>
      <c r="C7038" s="198">
        <v>44799</v>
      </c>
      <c r="D7038" t="s">
        <v>38555</v>
      </c>
      <c r="E7038">
        <v>4.76</v>
      </c>
    </row>
    <row r="7039" spans="1:5">
      <c r="A7039" s="193" t="s">
        <v>29498</v>
      </c>
      <c r="B7039" t="s">
        <v>5438</v>
      </c>
      <c r="C7039" s="198">
        <v>44799</v>
      </c>
      <c r="D7039" t="s">
        <v>38560</v>
      </c>
      <c r="E7039">
        <v>6.16</v>
      </c>
    </row>
    <row r="7040" spans="1:5">
      <c r="A7040" s="193" t="s">
        <v>29498</v>
      </c>
      <c r="B7040" t="s">
        <v>5438</v>
      </c>
      <c r="C7040" s="198">
        <v>44799</v>
      </c>
      <c r="D7040" t="s">
        <v>38560</v>
      </c>
      <c r="E7040">
        <v>10.130000000000001</v>
      </c>
    </row>
    <row r="7041" spans="1:5">
      <c r="A7041" s="193" t="s">
        <v>28129</v>
      </c>
      <c r="B7041" t="s">
        <v>5424</v>
      </c>
      <c r="C7041" s="198">
        <v>44799</v>
      </c>
      <c r="D7041" t="s">
        <v>38560</v>
      </c>
      <c r="E7041">
        <v>6.52</v>
      </c>
    </row>
    <row r="7042" spans="1:5">
      <c r="A7042" s="193" t="s">
        <v>28747</v>
      </c>
      <c r="B7042" t="s">
        <v>4981</v>
      </c>
      <c r="C7042" s="198">
        <v>44799</v>
      </c>
      <c r="D7042" t="s">
        <v>38368</v>
      </c>
      <c r="E7042">
        <v>2.85</v>
      </c>
    </row>
    <row r="7043" spans="1:5">
      <c r="A7043" s="193" t="s">
        <v>29333</v>
      </c>
      <c r="B7043" t="s">
        <v>5431</v>
      </c>
      <c r="C7043" s="198">
        <v>44799</v>
      </c>
      <c r="D7043" t="s">
        <v>38560</v>
      </c>
      <c r="E7043">
        <v>44.26</v>
      </c>
    </row>
    <row r="7044" spans="1:5">
      <c r="A7044" s="193" t="s">
        <v>28864</v>
      </c>
      <c r="B7044" t="s">
        <v>5423</v>
      </c>
      <c r="C7044" s="198">
        <v>44799</v>
      </c>
      <c r="D7044" t="s">
        <v>38560</v>
      </c>
      <c r="E7044">
        <v>12.82</v>
      </c>
    </row>
    <row r="7045" spans="1:5">
      <c r="A7045" s="193" t="s">
        <v>29714</v>
      </c>
      <c r="B7045" t="s">
        <v>5964</v>
      </c>
      <c r="C7045" s="198">
        <v>44799</v>
      </c>
      <c r="D7045" t="s">
        <v>38560</v>
      </c>
      <c r="E7045">
        <v>20.25</v>
      </c>
    </row>
    <row r="7046" spans="1:5">
      <c r="A7046" s="193" t="s">
        <v>29509</v>
      </c>
      <c r="B7046" t="s">
        <v>5426</v>
      </c>
      <c r="C7046" s="198">
        <v>44799</v>
      </c>
      <c r="D7046" t="s">
        <v>38560</v>
      </c>
      <c r="E7046">
        <v>8.4600000000000009</v>
      </c>
    </row>
    <row r="7047" spans="1:5">
      <c r="A7047" s="193" t="s">
        <v>29497</v>
      </c>
      <c r="B7047" t="s">
        <v>6098</v>
      </c>
      <c r="C7047" s="198">
        <v>44799</v>
      </c>
      <c r="D7047" t="s">
        <v>38560</v>
      </c>
      <c r="E7047">
        <v>17.96</v>
      </c>
    </row>
    <row r="7048" spans="1:5">
      <c r="A7048" s="193" t="s">
        <v>29497</v>
      </c>
      <c r="B7048" t="s">
        <v>6098</v>
      </c>
      <c r="C7048" s="198">
        <v>44799</v>
      </c>
      <c r="D7048" t="s">
        <v>38593</v>
      </c>
      <c r="E7048">
        <v>6.33</v>
      </c>
    </row>
    <row r="7049" spans="1:5">
      <c r="A7049" s="193" t="s">
        <v>28864</v>
      </c>
      <c r="B7049" t="s">
        <v>5423</v>
      </c>
      <c r="C7049" s="198">
        <v>44799</v>
      </c>
      <c r="D7049" t="s">
        <v>38560</v>
      </c>
      <c r="E7049">
        <v>0.19</v>
      </c>
    </row>
    <row r="7050" spans="1:5">
      <c r="A7050" s="193" t="s">
        <v>29501</v>
      </c>
      <c r="B7050" t="s">
        <v>27544</v>
      </c>
      <c r="C7050" s="198">
        <v>44799</v>
      </c>
      <c r="D7050" t="s">
        <v>38560</v>
      </c>
      <c r="E7050">
        <v>21.53</v>
      </c>
    </row>
    <row r="7051" spans="1:5">
      <c r="A7051" s="193" t="s">
        <v>29501</v>
      </c>
      <c r="B7051" t="s">
        <v>27544</v>
      </c>
      <c r="C7051" s="198">
        <v>44799</v>
      </c>
      <c r="D7051" t="s">
        <v>38593</v>
      </c>
      <c r="E7051">
        <v>26.82</v>
      </c>
    </row>
    <row r="7052" spans="1:5">
      <c r="A7052" s="193" t="s">
        <v>27875</v>
      </c>
      <c r="B7052" t="s">
        <v>27592</v>
      </c>
      <c r="C7052" s="198">
        <v>44798</v>
      </c>
      <c r="D7052" t="s">
        <v>38381</v>
      </c>
      <c r="E7052">
        <v>0.25</v>
      </c>
    </row>
    <row r="7053" spans="1:5">
      <c r="A7053" s="193" t="s">
        <v>29740</v>
      </c>
      <c r="B7053" t="s">
        <v>5435</v>
      </c>
      <c r="C7053" s="198">
        <v>44798</v>
      </c>
      <c r="D7053" t="s">
        <v>38524</v>
      </c>
      <c r="E7053">
        <v>10.25</v>
      </c>
    </row>
    <row r="7054" spans="1:5">
      <c r="A7054" s="193" t="s">
        <v>29744</v>
      </c>
      <c r="B7054" t="s">
        <v>9169</v>
      </c>
      <c r="C7054" s="198">
        <v>44798</v>
      </c>
      <c r="D7054" t="s">
        <v>38524</v>
      </c>
      <c r="E7054">
        <v>37.71</v>
      </c>
    </row>
    <row r="7055" spans="1:5">
      <c r="A7055" s="193" t="s">
        <v>29510</v>
      </c>
      <c r="B7055" t="s">
        <v>7606</v>
      </c>
      <c r="C7055" s="198">
        <v>44798</v>
      </c>
      <c r="D7055" t="s">
        <v>38524</v>
      </c>
      <c r="E7055">
        <v>39.9</v>
      </c>
    </row>
    <row r="7056" spans="1:5">
      <c r="A7056" s="193" t="s">
        <v>29371</v>
      </c>
      <c r="B7056" t="s">
        <v>9169</v>
      </c>
      <c r="C7056" s="198">
        <v>44798</v>
      </c>
      <c r="D7056" t="s">
        <v>38524</v>
      </c>
      <c r="E7056">
        <v>0.69</v>
      </c>
    </row>
    <row r="7057" spans="1:5">
      <c r="A7057" s="193" t="s">
        <v>29333</v>
      </c>
      <c r="B7057" t="s">
        <v>5431</v>
      </c>
      <c r="C7057" s="198">
        <v>44798</v>
      </c>
      <c r="D7057" t="s">
        <v>38524</v>
      </c>
      <c r="E7057">
        <v>7.47</v>
      </c>
    </row>
    <row r="7058" spans="1:5">
      <c r="A7058" s="193" t="s">
        <v>29033</v>
      </c>
      <c r="B7058" t="s">
        <v>5790</v>
      </c>
      <c r="C7058" s="198">
        <v>44798</v>
      </c>
      <c r="D7058" t="s">
        <v>38524</v>
      </c>
      <c r="E7058">
        <v>8.9</v>
      </c>
    </row>
    <row r="7059" spans="1:5">
      <c r="A7059" s="193" t="s">
        <v>29509</v>
      </c>
      <c r="B7059" t="s">
        <v>5426</v>
      </c>
      <c r="C7059" s="198">
        <v>44798</v>
      </c>
      <c r="D7059" t="s">
        <v>38524</v>
      </c>
      <c r="E7059">
        <v>5.0599999999999996</v>
      </c>
    </row>
    <row r="7060" spans="1:5">
      <c r="A7060" s="193" t="s">
        <v>28936</v>
      </c>
      <c r="B7060" t="s">
        <v>8826</v>
      </c>
      <c r="C7060" s="198">
        <v>44798</v>
      </c>
      <c r="D7060" t="s">
        <v>38524</v>
      </c>
      <c r="E7060">
        <v>20.49</v>
      </c>
    </row>
    <row r="7061" spans="1:5">
      <c r="A7061" s="193" t="s">
        <v>27936</v>
      </c>
      <c r="B7061" t="s">
        <v>5836</v>
      </c>
      <c r="C7061" s="198">
        <v>44798</v>
      </c>
      <c r="D7061" t="s">
        <v>38414</v>
      </c>
      <c r="E7061">
        <v>26.64</v>
      </c>
    </row>
    <row r="7062" spans="1:5">
      <c r="A7062" s="193" t="s">
        <v>29741</v>
      </c>
      <c r="B7062" t="s">
        <v>5509</v>
      </c>
      <c r="C7062" s="198">
        <v>44798</v>
      </c>
      <c r="D7062" t="s">
        <v>38524</v>
      </c>
      <c r="E7062">
        <v>8.3000000000000007</v>
      </c>
    </row>
    <row r="7063" spans="1:5">
      <c r="A7063" s="193" t="s">
        <v>29498</v>
      </c>
      <c r="B7063" t="s">
        <v>5438</v>
      </c>
      <c r="C7063" s="198">
        <v>44798</v>
      </c>
      <c r="D7063" t="s">
        <v>38524</v>
      </c>
      <c r="E7063">
        <v>6.18</v>
      </c>
    </row>
    <row r="7064" spans="1:5">
      <c r="A7064" s="193" t="s">
        <v>29749</v>
      </c>
      <c r="B7064" t="s">
        <v>7411</v>
      </c>
      <c r="C7064" s="198">
        <v>44798</v>
      </c>
      <c r="D7064" t="s">
        <v>38524</v>
      </c>
      <c r="E7064">
        <v>22.61</v>
      </c>
    </row>
    <row r="7065" spans="1:5">
      <c r="A7065" s="193" t="s">
        <v>29328</v>
      </c>
      <c r="B7065" t="s">
        <v>5422</v>
      </c>
      <c r="C7065" s="198">
        <v>44798</v>
      </c>
      <c r="D7065" t="s">
        <v>38524</v>
      </c>
      <c r="E7065">
        <v>1.0900000000000001</v>
      </c>
    </row>
    <row r="7066" spans="1:5">
      <c r="A7066" s="193" t="s">
        <v>22416</v>
      </c>
      <c r="B7066" t="s">
        <v>5429</v>
      </c>
      <c r="C7066" s="198">
        <v>44798</v>
      </c>
      <c r="D7066" t="s">
        <v>38524</v>
      </c>
      <c r="E7066">
        <v>7.9</v>
      </c>
    </row>
    <row r="7067" spans="1:5">
      <c r="A7067" s="193" t="s">
        <v>29726</v>
      </c>
      <c r="B7067" t="s">
        <v>10762</v>
      </c>
      <c r="C7067" s="198">
        <v>44798</v>
      </c>
      <c r="D7067" t="s">
        <v>38524</v>
      </c>
      <c r="E7067">
        <v>25.94</v>
      </c>
    </row>
    <row r="7068" spans="1:5">
      <c r="A7068" s="193" t="s">
        <v>27938</v>
      </c>
      <c r="B7068" t="s">
        <v>10630</v>
      </c>
      <c r="C7068" s="198">
        <v>44798</v>
      </c>
      <c r="D7068" t="s">
        <v>38390</v>
      </c>
      <c r="E7068">
        <v>12.58</v>
      </c>
    </row>
    <row r="7069" spans="1:5">
      <c r="A7069" s="193" t="s">
        <v>29505</v>
      </c>
      <c r="B7069" t="s">
        <v>10764</v>
      </c>
      <c r="C7069" s="198">
        <v>44798</v>
      </c>
      <c r="D7069" t="s">
        <v>38524</v>
      </c>
      <c r="E7069">
        <v>18.600000000000001</v>
      </c>
    </row>
    <row r="7070" spans="1:5">
      <c r="A7070" s="193" t="s">
        <v>29326</v>
      </c>
      <c r="B7070" t="s">
        <v>10340</v>
      </c>
      <c r="C7070" s="198">
        <v>44798</v>
      </c>
      <c r="D7070" t="s">
        <v>38524</v>
      </c>
      <c r="E7070">
        <v>10.82</v>
      </c>
    </row>
    <row r="7071" spans="1:5">
      <c r="A7071" s="193" t="s">
        <v>29748</v>
      </c>
      <c r="B7071" t="s">
        <v>10845</v>
      </c>
      <c r="C7071" s="198">
        <v>44798</v>
      </c>
      <c r="D7071" t="s">
        <v>38524</v>
      </c>
      <c r="E7071">
        <v>21.83</v>
      </c>
    </row>
    <row r="7072" spans="1:5">
      <c r="A7072" s="193" t="s">
        <v>29748</v>
      </c>
      <c r="B7072" t="s">
        <v>10845</v>
      </c>
      <c r="C7072" s="198">
        <v>44798</v>
      </c>
      <c r="D7072" t="s">
        <v>38524</v>
      </c>
      <c r="E7072">
        <v>8.49</v>
      </c>
    </row>
    <row r="7073" spans="1:5">
      <c r="A7073" s="193" t="s">
        <v>29330</v>
      </c>
      <c r="B7073" t="s">
        <v>9912</v>
      </c>
      <c r="C7073" s="198">
        <v>44798</v>
      </c>
      <c r="D7073" t="s">
        <v>38524</v>
      </c>
      <c r="E7073">
        <v>45</v>
      </c>
    </row>
    <row r="7074" spans="1:5">
      <c r="A7074" s="193" t="s">
        <v>28129</v>
      </c>
      <c r="B7074" t="s">
        <v>5424</v>
      </c>
      <c r="C7074" s="198">
        <v>44797</v>
      </c>
      <c r="D7074" t="s">
        <v>38378</v>
      </c>
      <c r="E7074">
        <v>15.93</v>
      </c>
    </row>
    <row r="7075" spans="1:5">
      <c r="A7075" s="193" t="s">
        <v>15651</v>
      </c>
      <c r="B7075" t="s">
        <v>8186</v>
      </c>
      <c r="C7075" s="198">
        <v>44797</v>
      </c>
      <c r="D7075" t="s">
        <v>38582</v>
      </c>
      <c r="E7075">
        <v>12.5</v>
      </c>
    </row>
    <row r="7076" spans="1:5">
      <c r="A7076" s="193" t="s">
        <v>28773</v>
      </c>
      <c r="B7076" t="s">
        <v>27593</v>
      </c>
      <c r="C7076" s="198">
        <v>44797</v>
      </c>
      <c r="D7076" t="s">
        <v>38388</v>
      </c>
      <c r="E7076">
        <v>0.37</v>
      </c>
    </row>
    <row r="7077" spans="1:5">
      <c r="A7077" s="193" t="s">
        <v>27774</v>
      </c>
      <c r="B7077" t="s">
        <v>4989</v>
      </c>
      <c r="C7077" s="198">
        <v>44797</v>
      </c>
      <c r="D7077" t="s">
        <v>38522</v>
      </c>
      <c r="E7077">
        <v>33.6</v>
      </c>
    </row>
    <row r="7078" spans="1:5">
      <c r="A7078" s="193" t="s">
        <v>29750</v>
      </c>
      <c r="B7078" t="s">
        <v>4991</v>
      </c>
      <c r="C7078" s="198">
        <v>44797</v>
      </c>
      <c r="D7078" t="s">
        <v>38388</v>
      </c>
      <c r="E7078">
        <v>40.99</v>
      </c>
    </row>
    <row r="7079" spans="1:5">
      <c r="A7079" s="193" t="s">
        <v>29333</v>
      </c>
      <c r="B7079" t="s">
        <v>5431</v>
      </c>
      <c r="C7079" s="198">
        <v>44797</v>
      </c>
      <c r="D7079" t="s">
        <v>38582</v>
      </c>
      <c r="E7079">
        <v>42.9</v>
      </c>
    </row>
    <row r="7080" spans="1:5">
      <c r="A7080" s="193" t="s">
        <v>27795</v>
      </c>
      <c r="B7080" t="s">
        <v>5030</v>
      </c>
      <c r="C7080" s="198">
        <v>44797</v>
      </c>
      <c r="D7080" t="s">
        <v>38388</v>
      </c>
      <c r="E7080">
        <v>0.39</v>
      </c>
    </row>
    <row r="7081" spans="1:5">
      <c r="A7081" s="193" t="s">
        <v>29333</v>
      </c>
      <c r="B7081" t="s">
        <v>5431</v>
      </c>
      <c r="C7081" s="198">
        <v>44797</v>
      </c>
      <c r="D7081" t="s">
        <v>38605</v>
      </c>
      <c r="E7081">
        <v>41</v>
      </c>
    </row>
    <row r="7082" spans="1:5">
      <c r="A7082" s="193" t="s">
        <v>27806</v>
      </c>
      <c r="B7082" t="s">
        <v>5002</v>
      </c>
      <c r="C7082" s="198">
        <v>44797</v>
      </c>
      <c r="D7082" t="s">
        <v>38388</v>
      </c>
      <c r="E7082">
        <v>13.75</v>
      </c>
    </row>
    <row r="7083" spans="1:5">
      <c r="A7083" s="193" t="s">
        <v>28414</v>
      </c>
      <c r="B7083" t="s">
        <v>5771</v>
      </c>
      <c r="C7083" s="198">
        <v>44797</v>
      </c>
      <c r="D7083" t="s">
        <v>38388</v>
      </c>
      <c r="E7083">
        <v>10.35</v>
      </c>
    </row>
    <row r="7084" spans="1:5">
      <c r="A7084" s="193" t="s">
        <v>29328</v>
      </c>
      <c r="B7084" t="s">
        <v>5422</v>
      </c>
      <c r="C7084" s="198">
        <v>44797</v>
      </c>
      <c r="D7084" t="s">
        <v>38582</v>
      </c>
      <c r="E7084">
        <v>3.66</v>
      </c>
    </row>
    <row r="7085" spans="1:5">
      <c r="A7085" s="193" t="s">
        <v>28984</v>
      </c>
      <c r="B7085" t="s">
        <v>5201</v>
      </c>
      <c r="C7085" s="198">
        <v>44797</v>
      </c>
      <c r="D7085" t="s">
        <v>38388</v>
      </c>
      <c r="E7085">
        <v>36.5</v>
      </c>
    </row>
    <row r="7086" spans="1:5">
      <c r="A7086" s="193" t="s">
        <v>27774</v>
      </c>
      <c r="B7086" t="s">
        <v>4989</v>
      </c>
      <c r="C7086" s="198">
        <v>44797</v>
      </c>
      <c r="D7086" t="s">
        <v>38388</v>
      </c>
      <c r="E7086">
        <v>21.12</v>
      </c>
    </row>
    <row r="7087" spans="1:5">
      <c r="A7087" s="193" t="s">
        <v>28221</v>
      </c>
      <c r="B7087" t="s">
        <v>4984</v>
      </c>
      <c r="C7087" s="198">
        <v>44797</v>
      </c>
      <c r="D7087" t="s">
        <v>38522</v>
      </c>
      <c r="E7087">
        <v>8.0299999999999994</v>
      </c>
    </row>
    <row r="7088" spans="1:5">
      <c r="A7088" s="193" t="s">
        <v>29328</v>
      </c>
      <c r="B7088" t="s">
        <v>5422</v>
      </c>
      <c r="C7088" s="198">
        <v>44797</v>
      </c>
      <c r="D7088" t="s">
        <v>38582</v>
      </c>
      <c r="E7088">
        <v>1.95</v>
      </c>
    </row>
    <row r="7089" spans="1:5">
      <c r="A7089" s="193" t="s">
        <v>26652</v>
      </c>
      <c r="B7089" t="s">
        <v>5006</v>
      </c>
      <c r="C7089" s="198">
        <v>44797</v>
      </c>
      <c r="D7089" t="s">
        <v>38388</v>
      </c>
      <c r="E7089">
        <v>10.37</v>
      </c>
    </row>
    <row r="7090" spans="1:5">
      <c r="A7090" s="193" t="s">
        <v>28864</v>
      </c>
      <c r="B7090" t="s">
        <v>5423</v>
      </c>
      <c r="C7090" s="198">
        <v>44797</v>
      </c>
      <c r="D7090" t="s">
        <v>38582</v>
      </c>
      <c r="E7090">
        <v>34.25</v>
      </c>
    </row>
    <row r="7091" spans="1:5">
      <c r="A7091" s="193" t="s">
        <v>26652</v>
      </c>
      <c r="B7091" t="s">
        <v>5006</v>
      </c>
      <c r="C7091" s="198">
        <v>44797</v>
      </c>
      <c r="D7091" t="s">
        <v>38388</v>
      </c>
      <c r="E7091">
        <v>12.11</v>
      </c>
    </row>
    <row r="7092" spans="1:5">
      <c r="A7092" s="193" t="s">
        <v>22416</v>
      </c>
      <c r="B7092" t="s">
        <v>5429</v>
      </c>
      <c r="C7092" s="198">
        <v>44797</v>
      </c>
      <c r="D7092" t="s">
        <v>38582</v>
      </c>
      <c r="E7092">
        <v>0</v>
      </c>
    </row>
    <row r="7093" spans="1:5">
      <c r="A7093" s="193" t="s">
        <v>22416</v>
      </c>
      <c r="B7093" t="s">
        <v>5429</v>
      </c>
      <c r="C7093" s="198">
        <v>44797</v>
      </c>
      <c r="D7093" t="s">
        <v>38605</v>
      </c>
      <c r="E7093">
        <v>13.45</v>
      </c>
    </row>
    <row r="7094" spans="1:5">
      <c r="A7094" s="193" t="s">
        <v>28776</v>
      </c>
      <c r="B7094" t="s">
        <v>5009</v>
      </c>
      <c r="C7094" s="198">
        <v>44797</v>
      </c>
      <c r="D7094" t="s">
        <v>38388</v>
      </c>
      <c r="E7094">
        <v>11.85</v>
      </c>
    </row>
    <row r="7095" spans="1:5">
      <c r="A7095" s="193" t="s">
        <v>28129</v>
      </c>
      <c r="B7095" t="s">
        <v>5424</v>
      </c>
      <c r="C7095" s="198">
        <v>44797</v>
      </c>
      <c r="D7095" t="s">
        <v>38522</v>
      </c>
      <c r="E7095">
        <v>5.84</v>
      </c>
    </row>
    <row r="7096" spans="1:5">
      <c r="A7096" s="193" t="s">
        <v>29498</v>
      </c>
      <c r="B7096" t="s">
        <v>5438</v>
      </c>
      <c r="C7096" s="198">
        <v>44797</v>
      </c>
      <c r="D7096" t="s">
        <v>38582</v>
      </c>
      <c r="E7096">
        <v>7.5</v>
      </c>
    </row>
    <row r="7097" spans="1:5">
      <c r="A7097" s="193" t="s">
        <v>27790</v>
      </c>
      <c r="B7097" t="s">
        <v>5032</v>
      </c>
      <c r="C7097" s="198">
        <v>44797</v>
      </c>
      <c r="D7097" t="s">
        <v>38388</v>
      </c>
      <c r="E7097">
        <v>69.91</v>
      </c>
    </row>
    <row r="7098" spans="1:5">
      <c r="A7098" s="193" t="s">
        <v>29498</v>
      </c>
      <c r="B7098" t="s">
        <v>5438</v>
      </c>
      <c r="C7098" s="198">
        <v>44797</v>
      </c>
      <c r="D7098" t="s">
        <v>38582</v>
      </c>
      <c r="E7098">
        <v>175</v>
      </c>
    </row>
    <row r="7099" spans="1:5">
      <c r="A7099" s="193" t="s">
        <v>27804</v>
      </c>
      <c r="B7099" t="s">
        <v>5036</v>
      </c>
      <c r="C7099" s="198">
        <v>44797</v>
      </c>
      <c r="D7099" t="s">
        <v>38522</v>
      </c>
      <c r="E7099">
        <v>4.91</v>
      </c>
    </row>
    <row r="7100" spans="1:5">
      <c r="A7100" s="193" t="s">
        <v>28864</v>
      </c>
      <c r="B7100" t="s">
        <v>5423</v>
      </c>
      <c r="C7100" s="198">
        <v>44797</v>
      </c>
      <c r="D7100" t="s">
        <v>38522</v>
      </c>
      <c r="E7100">
        <v>209.02</v>
      </c>
    </row>
    <row r="7101" spans="1:5">
      <c r="A7101" s="193" t="s">
        <v>27932</v>
      </c>
      <c r="B7101" t="s">
        <v>5028</v>
      </c>
      <c r="C7101" s="198">
        <v>44797</v>
      </c>
      <c r="D7101" t="s">
        <v>38388</v>
      </c>
      <c r="E7101">
        <v>12.2</v>
      </c>
    </row>
    <row r="7102" spans="1:5">
      <c r="A7102" s="193" t="s">
        <v>28011</v>
      </c>
      <c r="B7102" t="s">
        <v>8755</v>
      </c>
      <c r="C7102" s="198">
        <v>44797</v>
      </c>
      <c r="D7102" t="s">
        <v>38361</v>
      </c>
      <c r="E7102">
        <v>92.34</v>
      </c>
    </row>
    <row r="7103" spans="1:5">
      <c r="A7103" s="193" t="s">
        <v>27790</v>
      </c>
      <c r="B7103" t="s">
        <v>5032</v>
      </c>
      <c r="C7103" s="198">
        <v>44797</v>
      </c>
      <c r="D7103" t="s">
        <v>38522</v>
      </c>
      <c r="E7103">
        <v>47.46</v>
      </c>
    </row>
    <row r="7104" spans="1:5">
      <c r="A7104" s="193" t="s">
        <v>27930</v>
      </c>
      <c r="B7104" t="s">
        <v>5003</v>
      </c>
      <c r="C7104" s="198">
        <v>44797</v>
      </c>
      <c r="D7104" t="s">
        <v>38522</v>
      </c>
      <c r="E7104">
        <v>18.91</v>
      </c>
    </row>
    <row r="7105" spans="1:5">
      <c r="A7105" s="193" t="s">
        <v>28629</v>
      </c>
      <c r="B7105" t="s">
        <v>5278</v>
      </c>
      <c r="C7105" s="198">
        <v>44797</v>
      </c>
      <c r="D7105" t="s">
        <v>38388</v>
      </c>
      <c r="E7105">
        <v>30.96</v>
      </c>
    </row>
    <row r="7106" spans="1:5">
      <c r="A7106" s="193" t="s">
        <v>27790</v>
      </c>
      <c r="B7106" t="s">
        <v>5032</v>
      </c>
      <c r="C7106" s="198">
        <v>44797</v>
      </c>
      <c r="D7106" t="s">
        <v>38388</v>
      </c>
      <c r="E7106">
        <v>220.49</v>
      </c>
    </row>
    <row r="7107" spans="1:5">
      <c r="A7107" s="193" t="s">
        <v>27931</v>
      </c>
      <c r="B7107" t="s">
        <v>5016</v>
      </c>
      <c r="C7107" s="198">
        <v>44797</v>
      </c>
      <c r="D7107" t="s">
        <v>38522</v>
      </c>
      <c r="E7107">
        <v>6.58</v>
      </c>
    </row>
    <row r="7108" spans="1:5">
      <c r="A7108" s="193" t="s">
        <v>28958</v>
      </c>
      <c r="B7108" t="s">
        <v>10775</v>
      </c>
      <c r="C7108" s="198">
        <v>44797</v>
      </c>
      <c r="D7108" t="s">
        <v>38450</v>
      </c>
      <c r="E7108">
        <v>40.9</v>
      </c>
    </row>
    <row r="7109" spans="1:5">
      <c r="A7109" s="193" t="s">
        <v>29754</v>
      </c>
      <c r="B7109" t="s">
        <v>10849</v>
      </c>
      <c r="C7109" s="198">
        <v>44797</v>
      </c>
      <c r="D7109" t="s">
        <v>38361</v>
      </c>
      <c r="E7109">
        <v>0.4</v>
      </c>
    </row>
    <row r="7110" spans="1:5">
      <c r="A7110" s="193" t="s">
        <v>27779</v>
      </c>
      <c r="B7110" t="s">
        <v>10751</v>
      </c>
      <c r="C7110" s="198">
        <v>44797</v>
      </c>
      <c r="D7110" t="s">
        <v>38361</v>
      </c>
      <c r="E7110">
        <v>3.39</v>
      </c>
    </row>
    <row r="7111" spans="1:5">
      <c r="A7111" s="193" t="s">
        <v>29752</v>
      </c>
      <c r="B7111" t="s">
        <v>10848</v>
      </c>
      <c r="C7111" s="198">
        <v>44797</v>
      </c>
      <c r="D7111" t="s">
        <v>38361</v>
      </c>
      <c r="E7111">
        <v>285</v>
      </c>
    </row>
    <row r="7112" spans="1:5">
      <c r="A7112" s="193" t="s">
        <v>29753</v>
      </c>
      <c r="B7112" t="s">
        <v>10847</v>
      </c>
      <c r="C7112" s="198">
        <v>44797</v>
      </c>
      <c r="D7112" t="s">
        <v>38361</v>
      </c>
      <c r="E7112">
        <v>9.6300000000000008</v>
      </c>
    </row>
    <row r="7113" spans="1:5">
      <c r="A7113" s="193" t="s">
        <v>29751</v>
      </c>
      <c r="B7113" t="s">
        <v>10844</v>
      </c>
      <c r="C7113" s="198">
        <v>44797</v>
      </c>
      <c r="D7113" t="s">
        <v>38582</v>
      </c>
      <c r="E7113">
        <v>9.17</v>
      </c>
    </row>
    <row r="7114" spans="1:5">
      <c r="A7114" s="193" t="s">
        <v>29755</v>
      </c>
      <c r="B7114" t="s">
        <v>27544</v>
      </c>
      <c r="C7114" s="198">
        <v>44797</v>
      </c>
      <c r="D7114" t="s">
        <v>38582</v>
      </c>
      <c r="E7114">
        <v>0.62</v>
      </c>
    </row>
    <row r="7115" spans="1:5">
      <c r="A7115" s="193" t="s">
        <v>29505</v>
      </c>
      <c r="B7115" t="s">
        <v>10764</v>
      </c>
      <c r="C7115" s="198">
        <v>44797</v>
      </c>
      <c r="D7115" t="s">
        <v>38582</v>
      </c>
      <c r="E7115">
        <v>13.8</v>
      </c>
    </row>
    <row r="7116" spans="1:5">
      <c r="A7116" s="193" t="s">
        <v>29654</v>
      </c>
      <c r="B7116" t="s">
        <v>5433</v>
      </c>
      <c r="C7116" s="198">
        <v>44796</v>
      </c>
      <c r="D7116" t="s">
        <v>38655</v>
      </c>
      <c r="E7116">
        <v>6.45</v>
      </c>
    </row>
    <row r="7117" spans="1:5">
      <c r="A7117" s="193" t="s">
        <v>29223</v>
      </c>
      <c r="B7117" t="s">
        <v>5050</v>
      </c>
      <c r="C7117" s="198">
        <v>44796</v>
      </c>
      <c r="D7117" t="s">
        <v>38656</v>
      </c>
      <c r="E7117">
        <v>20.81</v>
      </c>
    </row>
    <row r="7118" spans="1:5">
      <c r="A7118" s="193" t="s">
        <v>27861</v>
      </c>
      <c r="B7118" t="s">
        <v>8673</v>
      </c>
      <c r="C7118" s="198">
        <v>44796</v>
      </c>
      <c r="D7118" t="s">
        <v>38400</v>
      </c>
      <c r="E7118">
        <v>3.6</v>
      </c>
    </row>
    <row r="7119" spans="1:5">
      <c r="A7119" s="193" t="s">
        <v>27881</v>
      </c>
      <c r="B7119" t="s">
        <v>5043</v>
      </c>
      <c r="C7119" s="198">
        <v>44796</v>
      </c>
      <c r="D7119" t="s">
        <v>38656</v>
      </c>
      <c r="E7119">
        <v>30.45</v>
      </c>
    </row>
    <row r="7120" spans="1:5">
      <c r="A7120" s="193" t="s">
        <v>27861</v>
      </c>
      <c r="B7120" t="s">
        <v>8673</v>
      </c>
      <c r="C7120" s="198">
        <v>44796</v>
      </c>
      <c r="D7120" t="s">
        <v>38400</v>
      </c>
      <c r="E7120">
        <v>42</v>
      </c>
    </row>
    <row r="7121" spans="1:5">
      <c r="A7121" s="193" t="s">
        <v>28538</v>
      </c>
      <c r="B7121" t="s">
        <v>5967</v>
      </c>
      <c r="C7121" s="198">
        <v>44796</v>
      </c>
      <c r="D7121" t="s">
        <v>38400</v>
      </c>
      <c r="E7121">
        <v>8.34</v>
      </c>
    </row>
    <row r="7122" spans="1:5">
      <c r="A7122" s="193" t="s">
        <v>27815</v>
      </c>
      <c r="B7122" t="s">
        <v>8283</v>
      </c>
      <c r="C7122" s="198">
        <v>44796</v>
      </c>
      <c r="D7122" t="s">
        <v>38372</v>
      </c>
      <c r="E7122">
        <v>11.19</v>
      </c>
    </row>
    <row r="7123" spans="1:5">
      <c r="A7123" s="193" t="s">
        <v>27861</v>
      </c>
      <c r="B7123" t="s">
        <v>8673</v>
      </c>
      <c r="C7123" s="198">
        <v>44796</v>
      </c>
      <c r="D7123" t="s">
        <v>38400</v>
      </c>
      <c r="E7123">
        <v>8.3800000000000008</v>
      </c>
    </row>
    <row r="7124" spans="1:5">
      <c r="A7124" s="193" t="s">
        <v>29654</v>
      </c>
      <c r="B7124" t="s">
        <v>5433</v>
      </c>
      <c r="C7124" s="198">
        <v>44795</v>
      </c>
      <c r="D7124" t="s">
        <v>38629</v>
      </c>
      <c r="E7124">
        <v>36.07</v>
      </c>
    </row>
    <row r="7125" spans="1:5">
      <c r="A7125" s="193" t="s">
        <v>29654</v>
      </c>
      <c r="B7125" t="s">
        <v>5433</v>
      </c>
      <c r="C7125" s="198">
        <v>44795</v>
      </c>
      <c r="D7125" t="s">
        <v>38629</v>
      </c>
      <c r="E7125">
        <v>12.68</v>
      </c>
    </row>
    <row r="7126" spans="1:5">
      <c r="A7126" s="193" t="s">
        <v>29654</v>
      </c>
      <c r="B7126" t="s">
        <v>5433</v>
      </c>
      <c r="C7126" s="198">
        <v>44795</v>
      </c>
      <c r="D7126" t="s">
        <v>38629</v>
      </c>
      <c r="E7126">
        <v>50.92</v>
      </c>
    </row>
    <row r="7127" spans="1:5">
      <c r="A7127" s="193" t="s">
        <v>17109</v>
      </c>
      <c r="B7127" t="s">
        <v>5437</v>
      </c>
      <c r="C7127" s="198">
        <v>44795</v>
      </c>
      <c r="D7127" t="s">
        <v>38629</v>
      </c>
      <c r="E7127">
        <v>0.8</v>
      </c>
    </row>
    <row r="7128" spans="1:5">
      <c r="A7128" s="193" t="s">
        <v>27882</v>
      </c>
      <c r="B7128" t="s">
        <v>5041</v>
      </c>
      <c r="C7128" s="198">
        <v>44795</v>
      </c>
      <c r="D7128" t="s">
        <v>38363</v>
      </c>
      <c r="E7128">
        <v>8.49</v>
      </c>
    </row>
    <row r="7129" spans="1:5">
      <c r="A7129" s="193" t="s">
        <v>29033</v>
      </c>
      <c r="B7129" t="s">
        <v>5790</v>
      </c>
      <c r="C7129" s="198">
        <v>44795</v>
      </c>
      <c r="D7129" t="s">
        <v>38575</v>
      </c>
      <c r="E7129">
        <v>4.91</v>
      </c>
    </row>
    <row r="7130" spans="1:5">
      <c r="A7130" s="193" t="s">
        <v>27782</v>
      </c>
      <c r="B7130" t="s">
        <v>5040</v>
      </c>
      <c r="C7130" s="198">
        <v>44795</v>
      </c>
      <c r="D7130" t="s">
        <v>38363</v>
      </c>
      <c r="E7130">
        <v>1.65</v>
      </c>
    </row>
    <row r="7131" spans="1:5">
      <c r="A7131" s="193" t="s">
        <v>27782</v>
      </c>
      <c r="B7131" t="s">
        <v>5040</v>
      </c>
      <c r="C7131" s="198">
        <v>44795</v>
      </c>
      <c r="D7131" t="s">
        <v>38363</v>
      </c>
      <c r="E7131">
        <v>9.07</v>
      </c>
    </row>
    <row r="7132" spans="1:5">
      <c r="A7132" s="193" t="s">
        <v>29756</v>
      </c>
      <c r="B7132" t="s">
        <v>5421</v>
      </c>
      <c r="C7132" s="198">
        <v>44795</v>
      </c>
      <c r="D7132" t="s">
        <v>38629</v>
      </c>
      <c r="E7132">
        <v>16.55</v>
      </c>
    </row>
    <row r="7133" spans="1:5">
      <c r="A7133" s="193" t="s">
        <v>27881</v>
      </c>
      <c r="B7133" t="s">
        <v>5043</v>
      </c>
      <c r="C7133" s="198">
        <v>44795</v>
      </c>
      <c r="D7133" t="s">
        <v>38363</v>
      </c>
      <c r="E7133">
        <v>18.809999999999999</v>
      </c>
    </row>
    <row r="7134" spans="1:5">
      <c r="A7134" s="193" t="s">
        <v>27882</v>
      </c>
      <c r="B7134" t="s">
        <v>5041</v>
      </c>
      <c r="C7134" s="198">
        <v>44795</v>
      </c>
      <c r="D7134" t="s">
        <v>38363</v>
      </c>
      <c r="E7134">
        <v>25.18</v>
      </c>
    </row>
    <row r="7135" spans="1:5">
      <c r="A7135" s="193" t="s">
        <v>29757</v>
      </c>
      <c r="B7135" t="s">
        <v>10380</v>
      </c>
      <c r="C7135" s="198">
        <v>44795</v>
      </c>
      <c r="D7135" t="s">
        <v>38629</v>
      </c>
      <c r="E7135">
        <v>3.47</v>
      </c>
    </row>
    <row r="7136" spans="1:5">
      <c r="A7136" s="193" t="s">
        <v>29759</v>
      </c>
      <c r="B7136" t="s">
        <v>10874</v>
      </c>
      <c r="C7136" s="198">
        <v>44795</v>
      </c>
      <c r="D7136" t="s">
        <v>38629</v>
      </c>
      <c r="E7136">
        <v>19.54</v>
      </c>
    </row>
    <row r="7137" spans="1:5">
      <c r="A7137" s="193" t="s">
        <v>29758</v>
      </c>
      <c r="B7137" t="s">
        <v>10873</v>
      </c>
      <c r="C7137" s="198">
        <v>44795</v>
      </c>
      <c r="D7137" t="s">
        <v>38629</v>
      </c>
      <c r="E7137">
        <v>23.31</v>
      </c>
    </row>
    <row r="7138" spans="1:5">
      <c r="A7138" s="193" t="s">
        <v>29761</v>
      </c>
      <c r="B7138" t="s">
        <v>27595</v>
      </c>
      <c r="C7138" s="198">
        <v>44795</v>
      </c>
      <c r="D7138" t="s">
        <v>38629</v>
      </c>
      <c r="E7138">
        <v>22.56</v>
      </c>
    </row>
    <row r="7139" spans="1:5">
      <c r="A7139" s="193" t="s">
        <v>29655</v>
      </c>
      <c r="B7139" t="s">
        <v>9724</v>
      </c>
      <c r="C7139" s="198">
        <v>44795</v>
      </c>
      <c r="D7139" t="s">
        <v>38629</v>
      </c>
      <c r="E7139">
        <v>31.15</v>
      </c>
    </row>
    <row r="7140" spans="1:5">
      <c r="A7140" s="193" t="s">
        <v>29669</v>
      </c>
      <c r="B7140" t="s">
        <v>10389</v>
      </c>
      <c r="C7140" s="198">
        <v>44795</v>
      </c>
      <c r="D7140" t="s">
        <v>38629</v>
      </c>
      <c r="E7140">
        <v>29.99</v>
      </c>
    </row>
    <row r="7141" spans="1:5">
      <c r="A7141" s="193" t="s">
        <v>29667</v>
      </c>
      <c r="B7141" t="s">
        <v>10381</v>
      </c>
      <c r="C7141" s="198">
        <v>44795</v>
      </c>
      <c r="D7141" t="s">
        <v>38629</v>
      </c>
      <c r="E7141">
        <v>63</v>
      </c>
    </row>
    <row r="7142" spans="1:5">
      <c r="A7142" s="193" t="s">
        <v>29760</v>
      </c>
      <c r="B7142" t="s">
        <v>10875</v>
      </c>
      <c r="C7142" s="198">
        <v>44795</v>
      </c>
      <c r="D7142" t="s">
        <v>38629</v>
      </c>
      <c r="E7142">
        <v>3.69</v>
      </c>
    </row>
    <row r="7143" spans="1:5">
      <c r="A7143" s="193" t="s">
        <v>29663</v>
      </c>
      <c r="B7143" t="s">
        <v>10843</v>
      </c>
      <c r="C7143" s="198">
        <v>44795</v>
      </c>
      <c r="D7143" t="s">
        <v>38629</v>
      </c>
      <c r="E7143">
        <v>3.2</v>
      </c>
    </row>
    <row r="7144" spans="1:5">
      <c r="A7144" s="193" t="s">
        <v>29666</v>
      </c>
      <c r="B7144" t="s">
        <v>10380</v>
      </c>
      <c r="C7144" s="198">
        <v>44795</v>
      </c>
      <c r="D7144" t="s">
        <v>38629</v>
      </c>
      <c r="E7144">
        <v>0.61</v>
      </c>
    </row>
    <row r="7145" spans="1:5">
      <c r="A7145" s="193" t="s">
        <v>29743</v>
      </c>
      <c r="B7145" t="s">
        <v>10832</v>
      </c>
      <c r="C7145" s="198">
        <v>44795</v>
      </c>
      <c r="D7145" t="s">
        <v>38629</v>
      </c>
      <c r="E7145">
        <v>211.06</v>
      </c>
    </row>
    <row r="7146" spans="1:5">
      <c r="A7146" s="193" t="s">
        <v>29665</v>
      </c>
      <c r="B7146" t="s">
        <v>10841</v>
      </c>
      <c r="C7146" s="198">
        <v>44795</v>
      </c>
      <c r="D7146" t="s">
        <v>38629</v>
      </c>
      <c r="E7146">
        <v>46.5</v>
      </c>
    </row>
    <row r="7147" spans="1:5">
      <c r="A7147" s="193" t="s">
        <v>29664</v>
      </c>
      <c r="B7147" t="s">
        <v>10842</v>
      </c>
      <c r="C7147" s="198">
        <v>44795</v>
      </c>
      <c r="D7147" t="s">
        <v>38629</v>
      </c>
      <c r="E7147">
        <v>12.92</v>
      </c>
    </row>
    <row r="7148" spans="1:5">
      <c r="A7148" s="193" t="s">
        <v>29757</v>
      </c>
      <c r="B7148" t="s">
        <v>10380</v>
      </c>
      <c r="C7148" s="198">
        <v>44795</v>
      </c>
      <c r="D7148" t="s">
        <v>38629</v>
      </c>
      <c r="E7148">
        <v>6.25</v>
      </c>
    </row>
    <row r="7149" spans="1:5">
      <c r="A7149" s="193" t="s">
        <v>29667</v>
      </c>
      <c r="B7149" t="s">
        <v>10381</v>
      </c>
      <c r="C7149" s="198">
        <v>44795</v>
      </c>
      <c r="D7149" t="s">
        <v>38629</v>
      </c>
      <c r="E7149">
        <v>12.26</v>
      </c>
    </row>
    <row r="7150" spans="1:5">
      <c r="A7150" s="193" t="s">
        <v>29762</v>
      </c>
      <c r="B7150" t="s">
        <v>4990</v>
      </c>
      <c r="C7150" s="198">
        <v>44792</v>
      </c>
      <c r="D7150" t="s">
        <v>38367</v>
      </c>
      <c r="E7150">
        <v>40.9</v>
      </c>
    </row>
    <row r="7151" spans="1:5">
      <c r="A7151" s="193" t="s">
        <v>28079</v>
      </c>
      <c r="B7151" t="s">
        <v>5055</v>
      </c>
      <c r="C7151" s="198">
        <v>44790</v>
      </c>
      <c r="D7151" t="s">
        <v>38497</v>
      </c>
      <c r="E7151">
        <v>100.41</v>
      </c>
    </row>
    <row r="7152" spans="1:5">
      <c r="A7152" s="193" t="s">
        <v>28843</v>
      </c>
      <c r="B7152" t="s">
        <v>6410</v>
      </c>
      <c r="C7152" s="198">
        <v>44790</v>
      </c>
      <c r="D7152" t="s">
        <v>38385</v>
      </c>
      <c r="E7152">
        <v>4.88</v>
      </c>
    </row>
    <row r="7153" spans="1:5">
      <c r="A7153" s="193" t="s">
        <v>28188</v>
      </c>
      <c r="B7153" t="s">
        <v>7481</v>
      </c>
      <c r="C7153" s="198">
        <v>44790</v>
      </c>
      <c r="D7153" t="s">
        <v>38385</v>
      </c>
      <c r="E7153">
        <v>14.29</v>
      </c>
    </row>
    <row r="7154" spans="1:5">
      <c r="A7154" s="193" t="s">
        <v>11518</v>
      </c>
      <c r="B7154" t="s">
        <v>8014</v>
      </c>
      <c r="C7154" s="198">
        <v>44790</v>
      </c>
      <c r="D7154" t="s">
        <v>38385</v>
      </c>
      <c r="E7154">
        <v>12.58</v>
      </c>
    </row>
    <row r="7155" spans="1:5">
      <c r="A7155" s="193" t="s">
        <v>29763</v>
      </c>
      <c r="B7155" t="s">
        <v>10840</v>
      </c>
      <c r="C7155" s="198">
        <v>44790</v>
      </c>
      <c r="D7155" t="s">
        <v>38385</v>
      </c>
      <c r="E7155">
        <v>44.08</v>
      </c>
    </row>
    <row r="7156" spans="1:5">
      <c r="A7156" s="193" t="s">
        <v>29513</v>
      </c>
      <c r="B7156" t="s">
        <v>7609</v>
      </c>
      <c r="C7156" s="198">
        <v>44789</v>
      </c>
      <c r="D7156" t="s">
        <v>38551</v>
      </c>
      <c r="E7156">
        <v>0.59</v>
      </c>
    </row>
    <row r="7157" spans="1:5">
      <c r="A7157" s="193" t="s">
        <v>29510</v>
      </c>
      <c r="B7157" t="s">
        <v>7606</v>
      </c>
      <c r="C7157" s="198">
        <v>44789</v>
      </c>
      <c r="D7157" t="s">
        <v>38551</v>
      </c>
      <c r="E7157">
        <v>10.130000000000001</v>
      </c>
    </row>
    <row r="7158" spans="1:5">
      <c r="A7158" s="193" t="s">
        <v>29498</v>
      </c>
      <c r="B7158" t="s">
        <v>5438</v>
      </c>
      <c r="C7158" s="198">
        <v>44784</v>
      </c>
      <c r="D7158" t="s">
        <v>38657</v>
      </c>
      <c r="E7158">
        <v>0.64</v>
      </c>
    </row>
    <row r="7159" spans="1:5">
      <c r="A7159" s="193" t="s">
        <v>28864</v>
      </c>
      <c r="B7159" t="s">
        <v>5423</v>
      </c>
      <c r="C7159" s="198">
        <v>44784</v>
      </c>
      <c r="D7159" t="s">
        <v>38359</v>
      </c>
      <c r="E7159">
        <v>0.82</v>
      </c>
    </row>
    <row r="7160" spans="1:5">
      <c r="A7160" s="193" t="s">
        <v>28864</v>
      </c>
      <c r="B7160" t="s">
        <v>5423</v>
      </c>
      <c r="C7160" s="198">
        <v>44784</v>
      </c>
      <c r="D7160" t="s">
        <v>38367</v>
      </c>
      <c r="E7160">
        <v>1.34</v>
      </c>
    </row>
    <row r="7161" spans="1:5">
      <c r="A7161" s="193" t="s">
        <v>28864</v>
      </c>
      <c r="B7161" t="s">
        <v>5423</v>
      </c>
      <c r="C7161" s="198">
        <v>44784</v>
      </c>
      <c r="D7161" t="s">
        <v>38367</v>
      </c>
      <c r="E7161">
        <v>8.31</v>
      </c>
    </row>
    <row r="7162" spans="1:5">
      <c r="A7162" s="193" t="s">
        <v>22416</v>
      </c>
      <c r="B7162" t="s">
        <v>5429</v>
      </c>
      <c r="C7162" s="198">
        <v>44784</v>
      </c>
      <c r="D7162" t="s">
        <v>38551</v>
      </c>
      <c r="E7162">
        <v>5.55</v>
      </c>
    </row>
    <row r="7163" spans="1:5">
      <c r="A7163" s="193" t="s">
        <v>28864</v>
      </c>
      <c r="B7163" t="s">
        <v>5423</v>
      </c>
      <c r="C7163" s="198">
        <v>44784</v>
      </c>
      <c r="D7163" t="s">
        <v>38359</v>
      </c>
      <c r="E7163">
        <v>50.58</v>
      </c>
    </row>
    <row r="7164" spans="1:5">
      <c r="A7164" s="193" t="s">
        <v>29499</v>
      </c>
      <c r="B7164" t="s">
        <v>7019</v>
      </c>
      <c r="C7164" s="198">
        <v>44784</v>
      </c>
      <c r="D7164" t="s">
        <v>38569</v>
      </c>
      <c r="E7164">
        <v>14.25</v>
      </c>
    </row>
    <row r="7165" spans="1:5">
      <c r="A7165" s="193" t="s">
        <v>28129</v>
      </c>
      <c r="B7165" t="s">
        <v>5424</v>
      </c>
      <c r="C7165" s="198">
        <v>44784</v>
      </c>
      <c r="D7165" t="s">
        <v>38367</v>
      </c>
      <c r="E7165">
        <v>9.56</v>
      </c>
    </row>
    <row r="7166" spans="1:5">
      <c r="A7166" s="193" t="s">
        <v>27934</v>
      </c>
      <c r="B7166" t="s">
        <v>7886</v>
      </c>
      <c r="C7166" s="198">
        <v>44784</v>
      </c>
      <c r="D7166" t="s">
        <v>38382</v>
      </c>
      <c r="E7166">
        <v>4.5</v>
      </c>
    </row>
    <row r="7167" spans="1:5">
      <c r="A7167" s="193" t="s">
        <v>29499</v>
      </c>
      <c r="B7167" t="s">
        <v>7019</v>
      </c>
      <c r="C7167" s="198">
        <v>44784</v>
      </c>
      <c r="D7167" t="s">
        <v>38551</v>
      </c>
      <c r="E7167">
        <v>188.52</v>
      </c>
    </row>
    <row r="7168" spans="1:5">
      <c r="A7168" s="193" t="s">
        <v>22416</v>
      </c>
      <c r="B7168" t="s">
        <v>5429</v>
      </c>
      <c r="C7168" s="198">
        <v>44784</v>
      </c>
      <c r="D7168" t="s">
        <v>38367</v>
      </c>
      <c r="E7168">
        <v>7.9</v>
      </c>
    </row>
    <row r="7169" spans="1:5">
      <c r="A7169" s="193" t="s">
        <v>22416</v>
      </c>
      <c r="B7169" t="s">
        <v>5429</v>
      </c>
      <c r="C7169" s="198">
        <v>44784</v>
      </c>
      <c r="D7169" t="s">
        <v>38569</v>
      </c>
      <c r="E7169">
        <v>450</v>
      </c>
    </row>
    <row r="7170" spans="1:5">
      <c r="A7170" s="193" t="s">
        <v>27806</v>
      </c>
      <c r="B7170" t="s">
        <v>5002</v>
      </c>
      <c r="C7170" s="198">
        <v>44784</v>
      </c>
      <c r="D7170" t="s">
        <v>38359</v>
      </c>
      <c r="E7170">
        <v>7.04</v>
      </c>
    </row>
    <row r="7171" spans="1:5">
      <c r="A7171" s="193" t="s">
        <v>29498</v>
      </c>
      <c r="B7171" t="s">
        <v>5438</v>
      </c>
      <c r="C7171" s="198">
        <v>44784</v>
      </c>
      <c r="D7171" t="s">
        <v>38657</v>
      </c>
      <c r="E7171">
        <v>40.21</v>
      </c>
    </row>
    <row r="7172" spans="1:5">
      <c r="A7172" s="193" t="s">
        <v>28129</v>
      </c>
      <c r="B7172" t="s">
        <v>5424</v>
      </c>
      <c r="C7172" s="198">
        <v>44784</v>
      </c>
      <c r="D7172" t="s">
        <v>38359</v>
      </c>
      <c r="E7172">
        <v>27.63</v>
      </c>
    </row>
    <row r="7173" spans="1:5">
      <c r="A7173" s="193" t="s">
        <v>28129</v>
      </c>
      <c r="B7173" t="s">
        <v>5424</v>
      </c>
      <c r="C7173" s="198">
        <v>44784</v>
      </c>
      <c r="D7173" t="s">
        <v>38359</v>
      </c>
      <c r="E7173">
        <v>43</v>
      </c>
    </row>
    <row r="7174" spans="1:5">
      <c r="A7174" s="193" t="s">
        <v>28129</v>
      </c>
      <c r="B7174" t="s">
        <v>5424</v>
      </c>
      <c r="C7174" s="198">
        <v>44784</v>
      </c>
      <c r="D7174" t="s">
        <v>38359</v>
      </c>
      <c r="E7174">
        <v>8.6</v>
      </c>
    </row>
    <row r="7175" spans="1:5">
      <c r="A7175" s="193" t="s">
        <v>28129</v>
      </c>
      <c r="B7175" t="s">
        <v>5424</v>
      </c>
      <c r="C7175" s="198">
        <v>44784</v>
      </c>
      <c r="D7175" t="s">
        <v>38569</v>
      </c>
      <c r="E7175">
        <v>24</v>
      </c>
    </row>
    <row r="7176" spans="1:5">
      <c r="A7176" s="193" t="s">
        <v>28864</v>
      </c>
      <c r="B7176" t="s">
        <v>5423</v>
      </c>
      <c r="C7176" s="198">
        <v>44784</v>
      </c>
      <c r="D7176" t="s">
        <v>38657</v>
      </c>
      <c r="E7176">
        <v>0.99</v>
      </c>
    </row>
    <row r="7177" spans="1:5">
      <c r="A7177" s="193" t="s">
        <v>28129</v>
      </c>
      <c r="B7177" t="s">
        <v>5424</v>
      </c>
      <c r="C7177" s="198">
        <v>44784</v>
      </c>
      <c r="D7177" t="s">
        <v>38359</v>
      </c>
      <c r="E7177">
        <v>11.5</v>
      </c>
    </row>
    <row r="7178" spans="1:5">
      <c r="A7178" s="193" t="s">
        <v>29328</v>
      </c>
      <c r="B7178" t="s">
        <v>5422</v>
      </c>
      <c r="C7178" s="198">
        <v>44784</v>
      </c>
      <c r="D7178" t="s">
        <v>38359</v>
      </c>
      <c r="E7178">
        <v>34.020000000000003</v>
      </c>
    </row>
    <row r="7179" spans="1:5">
      <c r="A7179" s="193" t="s">
        <v>28129</v>
      </c>
      <c r="B7179" t="s">
        <v>5424</v>
      </c>
      <c r="C7179" s="198">
        <v>44784</v>
      </c>
      <c r="D7179" t="s">
        <v>38367</v>
      </c>
      <c r="E7179">
        <v>3.64</v>
      </c>
    </row>
    <row r="7180" spans="1:5">
      <c r="A7180" s="193" t="s">
        <v>28864</v>
      </c>
      <c r="B7180" t="s">
        <v>5423</v>
      </c>
      <c r="C7180" s="198">
        <v>44784</v>
      </c>
      <c r="D7180" t="s">
        <v>38359</v>
      </c>
      <c r="E7180">
        <v>34.9</v>
      </c>
    </row>
    <row r="7181" spans="1:5">
      <c r="A7181" s="193" t="s">
        <v>28864</v>
      </c>
      <c r="B7181" t="s">
        <v>5423</v>
      </c>
      <c r="C7181" s="198">
        <v>44784</v>
      </c>
      <c r="D7181" t="s">
        <v>38359</v>
      </c>
      <c r="E7181">
        <v>15.35</v>
      </c>
    </row>
    <row r="7182" spans="1:5">
      <c r="A7182" s="193" t="s">
        <v>28935</v>
      </c>
      <c r="B7182" t="s">
        <v>7410</v>
      </c>
      <c r="C7182" s="198">
        <v>44784</v>
      </c>
      <c r="D7182" t="s">
        <v>38359</v>
      </c>
      <c r="E7182">
        <v>0.2</v>
      </c>
    </row>
    <row r="7183" spans="1:5">
      <c r="A7183" s="193" t="s">
        <v>28129</v>
      </c>
      <c r="B7183" t="s">
        <v>5424</v>
      </c>
      <c r="C7183" s="198">
        <v>44784</v>
      </c>
      <c r="D7183" t="s">
        <v>38657</v>
      </c>
      <c r="E7183">
        <v>0.41</v>
      </c>
    </row>
    <row r="7184" spans="1:5">
      <c r="A7184" s="193" t="s">
        <v>29328</v>
      </c>
      <c r="B7184" t="s">
        <v>5422</v>
      </c>
      <c r="C7184" s="198">
        <v>44784</v>
      </c>
      <c r="D7184" t="s">
        <v>38359</v>
      </c>
      <c r="E7184">
        <v>3.98</v>
      </c>
    </row>
    <row r="7185" spans="1:5">
      <c r="A7185" s="193" t="s">
        <v>28864</v>
      </c>
      <c r="B7185" t="s">
        <v>5423</v>
      </c>
      <c r="C7185" s="198">
        <v>44784</v>
      </c>
      <c r="D7185" t="s">
        <v>38569</v>
      </c>
      <c r="E7185">
        <v>14.25</v>
      </c>
    </row>
    <row r="7186" spans="1:5">
      <c r="A7186" s="193" t="s">
        <v>28129</v>
      </c>
      <c r="B7186" t="s">
        <v>5424</v>
      </c>
      <c r="C7186" s="198">
        <v>44784</v>
      </c>
      <c r="D7186" t="s">
        <v>38569</v>
      </c>
      <c r="E7186">
        <v>19.5</v>
      </c>
    </row>
    <row r="7187" spans="1:5">
      <c r="A7187" s="193" t="s">
        <v>29206</v>
      </c>
      <c r="B7187" t="s">
        <v>11004</v>
      </c>
      <c r="C7187" s="198">
        <v>44784</v>
      </c>
      <c r="D7187" t="s">
        <v>38466</v>
      </c>
      <c r="E7187">
        <v>3.45</v>
      </c>
    </row>
    <row r="7188" spans="1:5">
      <c r="A7188" s="193" t="s">
        <v>28017</v>
      </c>
      <c r="B7188" t="s">
        <v>11002</v>
      </c>
      <c r="C7188" s="198">
        <v>44784</v>
      </c>
      <c r="D7188" t="s">
        <v>38405</v>
      </c>
      <c r="E7188">
        <v>22.95</v>
      </c>
    </row>
    <row r="7189" spans="1:5">
      <c r="A7189" s="193" t="s">
        <v>29501</v>
      </c>
      <c r="B7189" t="s">
        <v>27544</v>
      </c>
      <c r="C7189" s="198">
        <v>44784</v>
      </c>
      <c r="D7189" t="s">
        <v>38657</v>
      </c>
      <c r="E7189">
        <v>20</v>
      </c>
    </row>
    <row r="7190" spans="1:5">
      <c r="A7190" s="193" t="s">
        <v>29500</v>
      </c>
      <c r="B7190" t="s">
        <v>10763</v>
      </c>
      <c r="C7190" s="198">
        <v>44784</v>
      </c>
      <c r="D7190" t="s">
        <v>38551</v>
      </c>
      <c r="E7190">
        <v>15.05</v>
      </c>
    </row>
    <row r="7191" spans="1:5">
      <c r="A7191" s="193" t="s">
        <v>29500</v>
      </c>
      <c r="B7191" t="s">
        <v>10763</v>
      </c>
      <c r="C7191" s="198">
        <v>44784</v>
      </c>
      <c r="D7191" t="s">
        <v>38551</v>
      </c>
      <c r="E7191">
        <v>100.11</v>
      </c>
    </row>
    <row r="7192" spans="1:5">
      <c r="A7192" s="193" t="s">
        <v>28166</v>
      </c>
      <c r="B7192" t="s">
        <v>8998</v>
      </c>
      <c r="C7192" s="198">
        <v>44783</v>
      </c>
      <c r="D7192" t="s">
        <v>38425</v>
      </c>
      <c r="E7192">
        <v>55.2</v>
      </c>
    </row>
    <row r="7193" spans="1:5">
      <c r="A7193" s="193" t="s">
        <v>11652</v>
      </c>
      <c r="B7193" t="s">
        <v>27448</v>
      </c>
      <c r="C7193" s="198">
        <v>44783</v>
      </c>
      <c r="D7193" t="s">
        <v>38425</v>
      </c>
      <c r="E7193">
        <v>2.19</v>
      </c>
    </row>
    <row r="7194" spans="1:5">
      <c r="A7194" s="193" t="s">
        <v>28174</v>
      </c>
      <c r="B7194" t="s">
        <v>7617</v>
      </c>
      <c r="C7194" s="198">
        <v>44783</v>
      </c>
      <c r="D7194" t="s">
        <v>38425</v>
      </c>
      <c r="E7194">
        <v>12.09</v>
      </c>
    </row>
    <row r="7195" spans="1:5">
      <c r="A7195" s="193" t="s">
        <v>28165</v>
      </c>
      <c r="B7195" t="s">
        <v>8215</v>
      </c>
      <c r="C7195" s="198">
        <v>44783</v>
      </c>
      <c r="D7195" t="s">
        <v>38425</v>
      </c>
      <c r="E7195">
        <v>3.93</v>
      </c>
    </row>
    <row r="7196" spans="1:5">
      <c r="A7196" s="193" t="s">
        <v>28164</v>
      </c>
      <c r="B7196" t="s">
        <v>8216</v>
      </c>
      <c r="C7196" s="198">
        <v>44783</v>
      </c>
      <c r="D7196" t="s">
        <v>38425</v>
      </c>
      <c r="E7196">
        <v>7.41</v>
      </c>
    </row>
    <row r="7197" spans="1:5">
      <c r="A7197" s="193" t="s">
        <v>28867</v>
      </c>
      <c r="B7197" t="s">
        <v>8217</v>
      </c>
      <c r="C7197" s="198">
        <v>44783</v>
      </c>
      <c r="D7197" t="s">
        <v>38425</v>
      </c>
      <c r="E7197">
        <v>42.9</v>
      </c>
    </row>
    <row r="7198" spans="1:5">
      <c r="A7198" s="193" t="s">
        <v>28619</v>
      </c>
      <c r="B7198" t="s">
        <v>8390</v>
      </c>
      <c r="C7198" s="198">
        <v>44783</v>
      </c>
      <c r="D7198" t="s">
        <v>38425</v>
      </c>
      <c r="E7198">
        <v>213.11</v>
      </c>
    </row>
    <row r="7199" spans="1:5">
      <c r="A7199" s="193" t="s">
        <v>28171</v>
      </c>
      <c r="B7199" t="s">
        <v>7619</v>
      </c>
      <c r="C7199" s="198">
        <v>44783</v>
      </c>
      <c r="D7199" t="s">
        <v>38425</v>
      </c>
      <c r="E7199">
        <v>10.34</v>
      </c>
    </row>
    <row r="7200" spans="1:5">
      <c r="A7200" s="193" t="s">
        <v>28157</v>
      </c>
      <c r="B7200" t="s">
        <v>8212</v>
      </c>
      <c r="C7200" s="198">
        <v>44783</v>
      </c>
      <c r="D7200" t="s">
        <v>38425</v>
      </c>
      <c r="E7200">
        <v>1.02</v>
      </c>
    </row>
    <row r="7201" spans="1:5">
      <c r="A7201" s="193" t="s">
        <v>28161</v>
      </c>
      <c r="B7201" t="s">
        <v>7622</v>
      </c>
      <c r="C7201" s="198">
        <v>44783</v>
      </c>
      <c r="D7201" t="s">
        <v>38425</v>
      </c>
      <c r="E7201">
        <v>2.19</v>
      </c>
    </row>
    <row r="7202" spans="1:5">
      <c r="A7202" s="193" t="s">
        <v>29483</v>
      </c>
      <c r="B7202" t="s">
        <v>9294</v>
      </c>
      <c r="C7202" s="198">
        <v>44783</v>
      </c>
      <c r="D7202" t="s">
        <v>38425</v>
      </c>
      <c r="E7202">
        <v>10.67</v>
      </c>
    </row>
    <row r="7203" spans="1:5">
      <c r="A7203" s="193" t="s">
        <v>29485</v>
      </c>
      <c r="B7203" t="s">
        <v>10929</v>
      </c>
      <c r="C7203" s="198">
        <v>44783</v>
      </c>
      <c r="D7203" t="s">
        <v>38425</v>
      </c>
      <c r="E7203">
        <v>12.19</v>
      </c>
    </row>
    <row r="7204" spans="1:5">
      <c r="A7204" s="193" t="s">
        <v>28156</v>
      </c>
      <c r="B7204" t="s">
        <v>10157</v>
      </c>
      <c r="C7204" s="198">
        <v>44783</v>
      </c>
      <c r="D7204" t="s">
        <v>38425</v>
      </c>
      <c r="E7204">
        <v>9</v>
      </c>
    </row>
    <row r="7205" spans="1:5">
      <c r="A7205" s="193" t="s">
        <v>28153</v>
      </c>
      <c r="B7205" t="s">
        <v>9769</v>
      </c>
      <c r="C7205" s="198">
        <v>44783</v>
      </c>
      <c r="D7205" t="s">
        <v>38425</v>
      </c>
      <c r="E7205">
        <v>16.25</v>
      </c>
    </row>
    <row r="7206" spans="1:5">
      <c r="A7206" s="193" t="s">
        <v>29510</v>
      </c>
      <c r="B7206" t="s">
        <v>7606</v>
      </c>
      <c r="C7206" s="198">
        <v>44782</v>
      </c>
      <c r="D7206" t="s">
        <v>38359</v>
      </c>
      <c r="E7206">
        <v>3.24</v>
      </c>
    </row>
    <row r="7207" spans="1:5">
      <c r="A7207" s="193" t="s">
        <v>28129</v>
      </c>
      <c r="B7207" t="s">
        <v>5424</v>
      </c>
      <c r="C7207" s="198">
        <v>44782</v>
      </c>
      <c r="D7207" t="s">
        <v>38359</v>
      </c>
      <c r="E7207">
        <v>10.97</v>
      </c>
    </row>
    <row r="7208" spans="1:5">
      <c r="A7208" s="193" t="s">
        <v>28129</v>
      </c>
      <c r="B7208" t="s">
        <v>5424</v>
      </c>
      <c r="C7208" s="198">
        <v>44782</v>
      </c>
      <c r="D7208" t="s">
        <v>38359</v>
      </c>
      <c r="E7208">
        <v>6.77</v>
      </c>
    </row>
    <row r="7209" spans="1:5">
      <c r="A7209" s="193" t="s">
        <v>28935</v>
      </c>
      <c r="B7209" t="s">
        <v>7410</v>
      </c>
      <c r="C7209" s="198">
        <v>44782</v>
      </c>
      <c r="D7209" t="s">
        <v>38359</v>
      </c>
      <c r="E7209">
        <v>4</v>
      </c>
    </row>
    <row r="7210" spans="1:5">
      <c r="A7210" s="193" t="s">
        <v>29048</v>
      </c>
      <c r="B7210" t="s">
        <v>7669</v>
      </c>
      <c r="C7210" s="198">
        <v>44782</v>
      </c>
      <c r="D7210" t="s">
        <v>38391</v>
      </c>
      <c r="E7210">
        <v>6.17</v>
      </c>
    </row>
    <row r="7211" spans="1:5">
      <c r="A7211" s="193" t="s">
        <v>28864</v>
      </c>
      <c r="B7211" t="s">
        <v>5423</v>
      </c>
      <c r="C7211" s="198">
        <v>44782</v>
      </c>
      <c r="D7211" t="s">
        <v>38359</v>
      </c>
      <c r="E7211">
        <v>22.04</v>
      </c>
    </row>
    <row r="7212" spans="1:5">
      <c r="A7212" s="193" t="s">
        <v>29509</v>
      </c>
      <c r="B7212" t="s">
        <v>5426</v>
      </c>
      <c r="C7212" s="198">
        <v>44782</v>
      </c>
      <c r="D7212" t="s">
        <v>38359</v>
      </c>
      <c r="E7212">
        <v>39</v>
      </c>
    </row>
    <row r="7213" spans="1:5">
      <c r="A7213" s="193" t="s">
        <v>28864</v>
      </c>
      <c r="B7213" t="s">
        <v>5423</v>
      </c>
      <c r="C7213" s="198">
        <v>44782</v>
      </c>
      <c r="D7213" t="s">
        <v>38359</v>
      </c>
      <c r="E7213">
        <v>7.22</v>
      </c>
    </row>
    <row r="7214" spans="1:5">
      <c r="A7214" s="193" t="s">
        <v>29509</v>
      </c>
      <c r="B7214" t="s">
        <v>5426</v>
      </c>
      <c r="C7214" s="198">
        <v>44782</v>
      </c>
      <c r="D7214" t="s">
        <v>38359</v>
      </c>
      <c r="E7214">
        <v>18.91</v>
      </c>
    </row>
    <row r="7215" spans="1:5">
      <c r="A7215" s="193" t="s">
        <v>28864</v>
      </c>
      <c r="B7215" t="s">
        <v>5423</v>
      </c>
      <c r="C7215" s="198">
        <v>44782</v>
      </c>
      <c r="D7215" t="s">
        <v>38359</v>
      </c>
      <c r="E7215">
        <v>10.45</v>
      </c>
    </row>
    <row r="7216" spans="1:5">
      <c r="A7216" s="193" t="s">
        <v>28848</v>
      </c>
      <c r="B7216" t="s">
        <v>6831</v>
      </c>
      <c r="C7216" s="198">
        <v>44782</v>
      </c>
      <c r="D7216" t="s">
        <v>38359</v>
      </c>
      <c r="E7216">
        <v>6.86</v>
      </c>
    </row>
    <row r="7217" spans="1:5">
      <c r="A7217" s="193" t="s">
        <v>28850</v>
      </c>
      <c r="B7217" t="s">
        <v>6830</v>
      </c>
      <c r="C7217" s="198">
        <v>44782</v>
      </c>
      <c r="D7217" t="s">
        <v>38359</v>
      </c>
      <c r="E7217">
        <v>31.98</v>
      </c>
    </row>
    <row r="7218" spans="1:5">
      <c r="A7218" s="193" t="s">
        <v>28852</v>
      </c>
      <c r="B7218" t="s">
        <v>6829</v>
      </c>
      <c r="C7218" s="198">
        <v>44782</v>
      </c>
      <c r="D7218" t="s">
        <v>38359</v>
      </c>
      <c r="E7218">
        <v>40.380000000000003</v>
      </c>
    </row>
    <row r="7219" spans="1:5">
      <c r="A7219" s="193" t="s">
        <v>28129</v>
      </c>
      <c r="B7219" t="s">
        <v>5424</v>
      </c>
      <c r="C7219" s="198">
        <v>44782</v>
      </c>
      <c r="D7219" t="s">
        <v>38359</v>
      </c>
      <c r="E7219">
        <v>10.82</v>
      </c>
    </row>
    <row r="7220" spans="1:5">
      <c r="A7220" s="193" t="s">
        <v>29327</v>
      </c>
      <c r="B7220" t="s">
        <v>5785</v>
      </c>
      <c r="C7220" s="198">
        <v>44782</v>
      </c>
      <c r="D7220" t="s">
        <v>38359</v>
      </c>
      <c r="E7220">
        <v>0.75</v>
      </c>
    </row>
    <row r="7221" spans="1:5">
      <c r="A7221" s="193" t="s">
        <v>28854</v>
      </c>
      <c r="B7221" t="s">
        <v>6834</v>
      </c>
      <c r="C7221" s="198">
        <v>44782</v>
      </c>
      <c r="D7221" t="s">
        <v>38359</v>
      </c>
      <c r="E7221">
        <v>4.75</v>
      </c>
    </row>
    <row r="7222" spans="1:5">
      <c r="A7222" s="193" t="s">
        <v>29767</v>
      </c>
      <c r="B7222" t="s">
        <v>10115</v>
      </c>
      <c r="C7222" s="198">
        <v>44782</v>
      </c>
      <c r="D7222" t="s">
        <v>38658</v>
      </c>
      <c r="E7222">
        <v>8.4</v>
      </c>
    </row>
    <row r="7223" spans="1:5">
      <c r="A7223" s="193" t="s">
        <v>29764</v>
      </c>
      <c r="B7223" t="s">
        <v>10118</v>
      </c>
      <c r="C7223" s="198">
        <v>44782</v>
      </c>
      <c r="D7223" t="s">
        <v>38658</v>
      </c>
      <c r="E7223">
        <v>8.5500000000000007</v>
      </c>
    </row>
    <row r="7224" spans="1:5">
      <c r="A7224" s="193" t="s">
        <v>29765</v>
      </c>
      <c r="B7224" t="s">
        <v>10117</v>
      </c>
      <c r="C7224" s="198">
        <v>44782</v>
      </c>
      <c r="D7224" t="s">
        <v>38658</v>
      </c>
      <c r="E7224">
        <v>34.9</v>
      </c>
    </row>
    <row r="7225" spans="1:5">
      <c r="A7225" s="193" t="s">
        <v>29768</v>
      </c>
      <c r="B7225" t="s">
        <v>10116</v>
      </c>
      <c r="C7225" s="198">
        <v>44782</v>
      </c>
      <c r="D7225" t="s">
        <v>38658</v>
      </c>
      <c r="E7225">
        <v>12.45</v>
      </c>
    </row>
    <row r="7226" spans="1:5">
      <c r="A7226" s="193" t="s">
        <v>29766</v>
      </c>
      <c r="B7226" t="s">
        <v>10114</v>
      </c>
      <c r="C7226" s="198">
        <v>44782</v>
      </c>
      <c r="D7226" t="s">
        <v>38658</v>
      </c>
      <c r="E7226">
        <v>24.7</v>
      </c>
    </row>
    <row r="7227" spans="1:5">
      <c r="A7227" s="193" t="s">
        <v>27882</v>
      </c>
      <c r="B7227" t="s">
        <v>5041</v>
      </c>
      <c r="C7227" s="198">
        <v>44781</v>
      </c>
      <c r="D7227" t="s">
        <v>38363</v>
      </c>
      <c r="E7227">
        <v>32.9</v>
      </c>
    </row>
    <row r="7228" spans="1:5">
      <c r="A7228" s="193" t="s">
        <v>27782</v>
      </c>
      <c r="B7228" t="s">
        <v>5040</v>
      </c>
      <c r="C7228" s="198">
        <v>44781</v>
      </c>
      <c r="D7228" t="s">
        <v>38363</v>
      </c>
      <c r="E7228">
        <v>46.45</v>
      </c>
    </row>
    <row r="7229" spans="1:5">
      <c r="A7229" s="193" t="s">
        <v>27782</v>
      </c>
      <c r="B7229" t="s">
        <v>5040</v>
      </c>
      <c r="C7229" s="198">
        <v>44781</v>
      </c>
      <c r="D7229" t="s">
        <v>38363</v>
      </c>
      <c r="E7229">
        <v>3.57</v>
      </c>
    </row>
    <row r="7230" spans="1:5">
      <c r="A7230" s="193" t="s">
        <v>27881</v>
      </c>
      <c r="B7230" t="s">
        <v>5043</v>
      </c>
      <c r="C7230" s="198">
        <v>44781</v>
      </c>
      <c r="D7230" t="s">
        <v>38363</v>
      </c>
      <c r="E7230">
        <v>23.32</v>
      </c>
    </row>
    <row r="7231" spans="1:5">
      <c r="A7231" s="193" t="s">
        <v>27881</v>
      </c>
      <c r="B7231" t="s">
        <v>5043</v>
      </c>
      <c r="C7231" s="198">
        <v>44781</v>
      </c>
      <c r="D7231" t="s">
        <v>38363</v>
      </c>
      <c r="E7231">
        <v>2.94</v>
      </c>
    </row>
    <row r="7232" spans="1:5">
      <c r="A7232" s="193" t="s">
        <v>28018</v>
      </c>
      <c r="B7232" t="s">
        <v>6310</v>
      </c>
      <c r="C7232" s="198">
        <v>44781</v>
      </c>
      <c r="D7232" t="s">
        <v>38400</v>
      </c>
      <c r="E7232">
        <v>41.78</v>
      </c>
    </row>
    <row r="7233" spans="1:5">
      <c r="A7233" s="193" t="s">
        <v>28016</v>
      </c>
      <c r="B7233" t="s">
        <v>6276</v>
      </c>
      <c r="C7233" s="198">
        <v>44781</v>
      </c>
      <c r="D7233" t="s">
        <v>38400</v>
      </c>
      <c r="E7233">
        <v>17.55</v>
      </c>
    </row>
    <row r="7234" spans="1:5">
      <c r="A7234" s="193" t="s">
        <v>27882</v>
      </c>
      <c r="B7234" t="s">
        <v>5041</v>
      </c>
      <c r="C7234" s="198">
        <v>44781</v>
      </c>
      <c r="D7234" t="s">
        <v>38363</v>
      </c>
      <c r="E7234">
        <v>33.36</v>
      </c>
    </row>
    <row r="7235" spans="1:5">
      <c r="A7235" s="193" t="s">
        <v>29223</v>
      </c>
      <c r="B7235" t="s">
        <v>5050</v>
      </c>
      <c r="C7235" s="198">
        <v>44780</v>
      </c>
      <c r="D7235" t="s">
        <v>38506</v>
      </c>
      <c r="E7235">
        <v>13.09</v>
      </c>
    </row>
    <row r="7236" spans="1:5">
      <c r="A7236" s="193" t="s">
        <v>28079</v>
      </c>
      <c r="B7236" t="s">
        <v>5055</v>
      </c>
      <c r="C7236" s="198">
        <v>44780</v>
      </c>
      <c r="D7236" t="s">
        <v>38506</v>
      </c>
      <c r="E7236">
        <v>37.9</v>
      </c>
    </row>
    <row r="7237" spans="1:5">
      <c r="A7237" s="193" t="s">
        <v>27803</v>
      </c>
      <c r="B7237" t="s">
        <v>27542</v>
      </c>
      <c r="C7237" s="198">
        <v>44780</v>
      </c>
      <c r="D7237" t="s">
        <v>38377</v>
      </c>
      <c r="E7237">
        <v>2.0699999999999998</v>
      </c>
    </row>
    <row r="7238" spans="1:5">
      <c r="A7238" s="193" t="s">
        <v>29514</v>
      </c>
      <c r="B7238" t="s">
        <v>6181</v>
      </c>
      <c r="C7238" s="198">
        <v>44779</v>
      </c>
      <c r="D7238" t="s">
        <v>38378</v>
      </c>
      <c r="E7238">
        <v>9.25</v>
      </c>
    </row>
    <row r="7239" spans="1:5">
      <c r="A7239" s="193" t="s">
        <v>28127</v>
      </c>
      <c r="B7239" t="s">
        <v>5156</v>
      </c>
      <c r="C7239" s="198">
        <v>44779</v>
      </c>
      <c r="D7239" t="s">
        <v>38378</v>
      </c>
      <c r="E7239">
        <v>32.89</v>
      </c>
    </row>
    <row r="7240" spans="1:5">
      <c r="A7240" s="193" t="s">
        <v>28185</v>
      </c>
      <c r="B7240" t="s">
        <v>6213</v>
      </c>
      <c r="C7240" s="198">
        <v>44777</v>
      </c>
      <c r="D7240" t="s">
        <v>38400</v>
      </c>
      <c r="E7240">
        <v>1.1000000000000001</v>
      </c>
    </row>
    <row r="7241" spans="1:5">
      <c r="A7241" s="193" t="s">
        <v>26652</v>
      </c>
      <c r="B7241" t="s">
        <v>5006</v>
      </c>
      <c r="C7241" s="198">
        <v>44777</v>
      </c>
      <c r="D7241" t="s">
        <v>38368</v>
      </c>
      <c r="E7241">
        <v>9.8000000000000007</v>
      </c>
    </row>
    <row r="7242" spans="1:5">
      <c r="A7242" s="193" t="s">
        <v>27810</v>
      </c>
      <c r="B7242" t="s">
        <v>5045</v>
      </c>
      <c r="C7242" s="198">
        <v>44777</v>
      </c>
      <c r="D7242" t="s">
        <v>38368</v>
      </c>
      <c r="E7242">
        <v>8.73</v>
      </c>
    </row>
    <row r="7243" spans="1:5">
      <c r="A7243" s="193" t="s">
        <v>27811</v>
      </c>
      <c r="B7243" t="s">
        <v>5044</v>
      </c>
      <c r="C7243" s="198">
        <v>44777</v>
      </c>
      <c r="D7243" t="s">
        <v>38368</v>
      </c>
      <c r="E7243">
        <v>12.5</v>
      </c>
    </row>
    <row r="7244" spans="1:5">
      <c r="A7244" s="193" t="s">
        <v>27804</v>
      </c>
      <c r="B7244" t="s">
        <v>5036</v>
      </c>
      <c r="C7244" s="198">
        <v>44777</v>
      </c>
      <c r="D7244" t="s">
        <v>38368</v>
      </c>
      <c r="E7244">
        <v>6.41</v>
      </c>
    </row>
    <row r="7245" spans="1:5">
      <c r="A7245" s="193" t="s">
        <v>27807</v>
      </c>
      <c r="B7245" t="s">
        <v>5056</v>
      </c>
      <c r="C7245" s="198">
        <v>44777</v>
      </c>
      <c r="D7245" t="s">
        <v>38368</v>
      </c>
      <c r="E7245">
        <v>12.23</v>
      </c>
    </row>
    <row r="7246" spans="1:5">
      <c r="A7246" s="193" t="s">
        <v>27805</v>
      </c>
      <c r="B7246" t="s">
        <v>5008</v>
      </c>
      <c r="C7246" s="198">
        <v>44777</v>
      </c>
      <c r="D7246" t="s">
        <v>38368</v>
      </c>
      <c r="E7246">
        <v>6.95</v>
      </c>
    </row>
    <row r="7247" spans="1:5">
      <c r="A7247" s="193" t="s">
        <v>27809</v>
      </c>
      <c r="B7247" t="s">
        <v>5046</v>
      </c>
      <c r="C7247" s="198">
        <v>44777</v>
      </c>
      <c r="D7247" t="s">
        <v>38368</v>
      </c>
      <c r="E7247">
        <v>4.18</v>
      </c>
    </row>
    <row r="7248" spans="1:5">
      <c r="A7248" s="193" t="s">
        <v>27809</v>
      </c>
      <c r="B7248" t="s">
        <v>5046</v>
      </c>
      <c r="C7248" s="198">
        <v>44777</v>
      </c>
      <c r="D7248" t="s">
        <v>38368</v>
      </c>
      <c r="E7248">
        <v>67.62</v>
      </c>
    </row>
    <row r="7249" spans="1:5">
      <c r="A7249" s="193" t="s">
        <v>27809</v>
      </c>
      <c r="B7249" t="s">
        <v>5046</v>
      </c>
      <c r="C7249" s="198">
        <v>44777</v>
      </c>
      <c r="D7249" t="s">
        <v>38368</v>
      </c>
      <c r="E7249">
        <v>37</v>
      </c>
    </row>
    <row r="7250" spans="1:5">
      <c r="A7250" s="193" t="s">
        <v>27809</v>
      </c>
      <c r="B7250" t="s">
        <v>5046</v>
      </c>
      <c r="C7250" s="198">
        <v>44777</v>
      </c>
      <c r="D7250" t="s">
        <v>38368</v>
      </c>
      <c r="E7250">
        <v>6.68</v>
      </c>
    </row>
    <row r="7251" spans="1:5">
      <c r="A7251" s="193" t="s">
        <v>15616</v>
      </c>
      <c r="B7251" t="s">
        <v>5053</v>
      </c>
      <c r="C7251" s="198">
        <v>44777</v>
      </c>
      <c r="D7251" t="s">
        <v>38368</v>
      </c>
      <c r="E7251">
        <v>3.75</v>
      </c>
    </row>
    <row r="7252" spans="1:5">
      <c r="A7252" s="193" t="s">
        <v>28018</v>
      </c>
      <c r="B7252" t="s">
        <v>6310</v>
      </c>
      <c r="C7252" s="198">
        <v>44777</v>
      </c>
      <c r="D7252" t="s">
        <v>38400</v>
      </c>
      <c r="E7252">
        <v>33.9</v>
      </c>
    </row>
    <row r="7253" spans="1:5">
      <c r="A7253" s="193" t="s">
        <v>28467</v>
      </c>
      <c r="B7253" t="s">
        <v>27463</v>
      </c>
      <c r="C7253" s="198">
        <v>44777</v>
      </c>
      <c r="D7253" t="s">
        <v>38468</v>
      </c>
      <c r="E7253">
        <v>20.99</v>
      </c>
    </row>
    <row r="7254" spans="1:5">
      <c r="A7254" s="193" t="s">
        <v>28470</v>
      </c>
      <c r="B7254" t="s">
        <v>9945</v>
      </c>
      <c r="C7254" s="198">
        <v>44777</v>
      </c>
      <c r="D7254" t="s">
        <v>38468</v>
      </c>
      <c r="E7254">
        <v>23.33</v>
      </c>
    </row>
    <row r="7255" spans="1:5">
      <c r="A7255" s="193" t="s">
        <v>28088</v>
      </c>
      <c r="B7255" t="s">
        <v>7389</v>
      </c>
      <c r="C7255" s="198">
        <v>44775</v>
      </c>
      <c r="D7255" t="s">
        <v>38418</v>
      </c>
      <c r="E7255">
        <v>27.52</v>
      </c>
    </row>
    <row r="7256" spans="1:5">
      <c r="A7256" s="193" t="s">
        <v>29116</v>
      </c>
      <c r="B7256" t="s">
        <v>8999</v>
      </c>
      <c r="C7256" s="198">
        <v>44775</v>
      </c>
      <c r="D7256" t="s">
        <v>38418</v>
      </c>
      <c r="E7256">
        <v>0.28999999999999998</v>
      </c>
    </row>
    <row r="7257" spans="1:5">
      <c r="A7257" s="193" t="s">
        <v>28261</v>
      </c>
      <c r="B7257" t="s">
        <v>8813</v>
      </c>
      <c r="C7257" s="198">
        <v>44775</v>
      </c>
      <c r="D7257" t="s">
        <v>38435</v>
      </c>
      <c r="E7257">
        <v>5.51</v>
      </c>
    </row>
    <row r="7258" spans="1:5">
      <c r="A7258" s="193" t="s">
        <v>28260</v>
      </c>
      <c r="B7258" t="s">
        <v>8814</v>
      </c>
      <c r="C7258" s="198">
        <v>44775</v>
      </c>
      <c r="D7258" t="s">
        <v>38435</v>
      </c>
      <c r="E7258">
        <v>19.95</v>
      </c>
    </row>
    <row r="7259" spans="1:5">
      <c r="A7259" s="193" t="s">
        <v>28262</v>
      </c>
      <c r="B7259" t="s">
        <v>8816</v>
      </c>
      <c r="C7259" s="198">
        <v>44775</v>
      </c>
      <c r="D7259" t="s">
        <v>38435</v>
      </c>
      <c r="E7259">
        <v>8.5399999999999991</v>
      </c>
    </row>
    <row r="7260" spans="1:5">
      <c r="A7260" s="193" t="s">
        <v>29262</v>
      </c>
      <c r="B7260" t="s">
        <v>7385</v>
      </c>
      <c r="C7260" s="198">
        <v>44775</v>
      </c>
      <c r="D7260" t="s">
        <v>38418</v>
      </c>
      <c r="E7260">
        <v>14.25</v>
      </c>
    </row>
    <row r="7261" spans="1:5">
      <c r="A7261" s="193" t="s">
        <v>29259</v>
      </c>
      <c r="B7261" t="s">
        <v>8563</v>
      </c>
      <c r="C7261" s="198">
        <v>44775</v>
      </c>
      <c r="D7261" t="s">
        <v>38418</v>
      </c>
      <c r="E7261">
        <v>43.03</v>
      </c>
    </row>
    <row r="7262" spans="1:5">
      <c r="A7262" s="193" t="s">
        <v>29117</v>
      </c>
      <c r="B7262" t="s">
        <v>7388</v>
      </c>
      <c r="C7262" s="198">
        <v>44775</v>
      </c>
      <c r="D7262" t="s">
        <v>38418</v>
      </c>
      <c r="E7262">
        <v>2.76</v>
      </c>
    </row>
    <row r="7263" spans="1:5">
      <c r="A7263" s="193" t="s">
        <v>29498</v>
      </c>
      <c r="B7263" t="s">
        <v>5438</v>
      </c>
      <c r="C7263" s="198">
        <v>44775</v>
      </c>
      <c r="D7263" t="s">
        <v>38576</v>
      </c>
      <c r="E7263">
        <v>10.01</v>
      </c>
    </row>
    <row r="7264" spans="1:5">
      <c r="A7264" s="193" t="s">
        <v>29498</v>
      </c>
      <c r="B7264" t="s">
        <v>5438</v>
      </c>
      <c r="C7264" s="198">
        <v>44775</v>
      </c>
      <c r="D7264" t="s">
        <v>38576</v>
      </c>
      <c r="E7264">
        <v>10.5</v>
      </c>
    </row>
    <row r="7265" spans="1:5">
      <c r="A7265" s="193" t="s">
        <v>29769</v>
      </c>
      <c r="B7265" t="s">
        <v>8815</v>
      </c>
      <c r="C7265" s="198">
        <v>44775</v>
      </c>
      <c r="D7265" t="s">
        <v>38435</v>
      </c>
      <c r="E7265">
        <v>8.27</v>
      </c>
    </row>
    <row r="7266" spans="1:5">
      <c r="A7266" s="193" t="s">
        <v>28266</v>
      </c>
      <c r="B7266" t="s">
        <v>8818</v>
      </c>
      <c r="C7266" s="198">
        <v>44775</v>
      </c>
      <c r="D7266" t="s">
        <v>38435</v>
      </c>
      <c r="E7266">
        <v>4.47</v>
      </c>
    </row>
    <row r="7267" spans="1:5">
      <c r="A7267" s="193" t="s">
        <v>28516</v>
      </c>
      <c r="B7267" t="s">
        <v>9188</v>
      </c>
      <c r="C7267" s="198">
        <v>44773</v>
      </c>
      <c r="D7267" t="s">
        <v>38475</v>
      </c>
      <c r="E7267">
        <v>0.12</v>
      </c>
    </row>
    <row r="7268" spans="1:5">
      <c r="A7268" s="193" t="s">
        <v>28515</v>
      </c>
      <c r="B7268" t="s">
        <v>27543</v>
      </c>
      <c r="C7268" s="198">
        <v>44773</v>
      </c>
      <c r="D7268" t="s">
        <v>38475</v>
      </c>
      <c r="E7268">
        <v>32.57</v>
      </c>
    </row>
    <row r="7269" spans="1:5">
      <c r="A7269" s="193" t="s">
        <v>17109</v>
      </c>
      <c r="B7269" t="s">
        <v>5437</v>
      </c>
      <c r="C7269" s="198">
        <v>44773</v>
      </c>
      <c r="D7269" t="s">
        <v>38504</v>
      </c>
      <c r="E7269">
        <v>204.92</v>
      </c>
    </row>
    <row r="7270" spans="1:5">
      <c r="A7270" s="193" t="s">
        <v>28805</v>
      </c>
      <c r="B7270" t="s">
        <v>27596</v>
      </c>
      <c r="C7270" s="198">
        <v>44773</v>
      </c>
      <c r="D7270" t="s">
        <v>38475</v>
      </c>
      <c r="E7270">
        <v>6.17</v>
      </c>
    </row>
    <row r="7271" spans="1:5">
      <c r="A7271" s="193" t="s">
        <v>28809</v>
      </c>
      <c r="B7271" t="s">
        <v>9019</v>
      </c>
      <c r="C7271" s="198">
        <v>44773</v>
      </c>
      <c r="D7271" t="s">
        <v>38475</v>
      </c>
      <c r="E7271">
        <v>6.23</v>
      </c>
    </row>
    <row r="7272" spans="1:5">
      <c r="A7272" s="193" t="s">
        <v>28806</v>
      </c>
      <c r="B7272" t="s">
        <v>7602</v>
      </c>
      <c r="C7272" s="198">
        <v>44773</v>
      </c>
      <c r="D7272" t="s">
        <v>38504</v>
      </c>
      <c r="E7272">
        <v>0.72</v>
      </c>
    </row>
    <row r="7273" spans="1:5">
      <c r="A7273" s="193" t="s">
        <v>15575</v>
      </c>
      <c r="B7273" t="s">
        <v>9296</v>
      </c>
      <c r="C7273" s="198">
        <v>44773</v>
      </c>
      <c r="D7273" t="s">
        <v>38475</v>
      </c>
      <c r="E7273">
        <v>30.3</v>
      </c>
    </row>
    <row r="7274" spans="1:5">
      <c r="A7274" s="193" t="s">
        <v>27810</v>
      </c>
      <c r="B7274" t="s">
        <v>5045</v>
      </c>
      <c r="C7274" s="198">
        <v>44772</v>
      </c>
      <c r="D7274" t="s">
        <v>38368</v>
      </c>
      <c r="E7274">
        <v>3.45</v>
      </c>
    </row>
    <row r="7275" spans="1:5">
      <c r="A7275" s="193" t="s">
        <v>27804</v>
      </c>
      <c r="B7275" t="s">
        <v>5036</v>
      </c>
      <c r="C7275" s="198">
        <v>44772</v>
      </c>
      <c r="D7275" t="s">
        <v>38368</v>
      </c>
      <c r="E7275">
        <v>1.28</v>
      </c>
    </row>
    <row r="7276" spans="1:5">
      <c r="A7276" s="193" t="s">
        <v>27809</v>
      </c>
      <c r="B7276" t="s">
        <v>5046</v>
      </c>
      <c r="C7276" s="198">
        <v>44772</v>
      </c>
      <c r="D7276" t="s">
        <v>38368</v>
      </c>
      <c r="E7276">
        <v>10.01</v>
      </c>
    </row>
    <row r="7277" spans="1:5">
      <c r="A7277" s="193" t="s">
        <v>15616</v>
      </c>
      <c r="B7277" t="s">
        <v>5053</v>
      </c>
      <c r="C7277" s="198">
        <v>44772</v>
      </c>
      <c r="D7277" t="s">
        <v>38368</v>
      </c>
      <c r="E7277">
        <v>0.65</v>
      </c>
    </row>
    <row r="7278" spans="1:5">
      <c r="A7278" s="193" t="s">
        <v>27805</v>
      </c>
      <c r="B7278" t="s">
        <v>5008</v>
      </c>
      <c r="C7278" s="198">
        <v>44772</v>
      </c>
      <c r="D7278" t="s">
        <v>38368</v>
      </c>
      <c r="E7278">
        <v>6.32</v>
      </c>
    </row>
    <row r="7279" spans="1:5">
      <c r="A7279" s="193" t="s">
        <v>28747</v>
      </c>
      <c r="B7279" t="s">
        <v>4981</v>
      </c>
      <c r="C7279" s="198">
        <v>44772</v>
      </c>
      <c r="D7279" t="s">
        <v>38368</v>
      </c>
      <c r="E7279">
        <v>13.89</v>
      </c>
    </row>
    <row r="7280" spans="1:5">
      <c r="A7280" s="193" t="s">
        <v>28974</v>
      </c>
      <c r="B7280" t="s">
        <v>5272</v>
      </c>
      <c r="C7280" s="198">
        <v>44771</v>
      </c>
      <c r="D7280" t="s">
        <v>38377</v>
      </c>
      <c r="E7280">
        <v>0.51</v>
      </c>
    </row>
    <row r="7281" spans="1:5">
      <c r="A7281" s="193" t="s">
        <v>27998</v>
      </c>
      <c r="B7281" t="s">
        <v>9012</v>
      </c>
      <c r="C7281" s="198">
        <v>44771</v>
      </c>
      <c r="D7281" t="s">
        <v>38361</v>
      </c>
      <c r="E7281">
        <v>31</v>
      </c>
    </row>
    <row r="7282" spans="1:5">
      <c r="A7282" s="193" t="s">
        <v>27828</v>
      </c>
      <c r="B7282" t="s">
        <v>27590</v>
      </c>
      <c r="C7282" s="198">
        <v>44771</v>
      </c>
      <c r="D7282" t="s">
        <v>38375</v>
      </c>
      <c r="E7282">
        <v>11.5</v>
      </c>
    </row>
    <row r="7283" spans="1:5">
      <c r="A7283" s="193" t="s">
        <v>27929</v>
      </c>
      <c r="B7283" t="s">
        <v>5487</v>
      </c>
      <c r="C7283" s="198">
        <v>44771</v>
      </c>
      <c r="D7283" t="s">
        <v>38377</v>
      </c>
      <c r="E7283">
        <v>3.25</v>
      </c>
    </row>
    <row r="7284" spans="1:5">
      <c r="A7284" s="193" t="s">
        <v>28184</v>
      </c>
      <c r="B7284" t="s">
        <v>5123</v>
      </c>
      <c r="C7284" s="198">
        <v>44771</v>
      </c>
      <c r="D7284" t="s">
        <v>38377</v>
      </c>
      <c r="E7284">
        <v>3.1</v>
      </c>
    </row>
    <row r="7285" spans="1:5">
      <c r="A7285" s="193" t="s">
        <v>28961</v>
      </c>
      <c r="B7285" t="s">
        <v>27497</v>
      </c>
      <c r="C7285" s="198">
        <v>44771</v>
      </c>
      <c r="D7285" t="s">
        <v>38482</v>
      </c>
      <c r="E7285">
        <v>6.11</v>
      </c>
    </row>
    <row r="7286" spans="1:5">
      <c r="A7286" s="193" t="s">
        <v>29770</v>
      </c>
      <c r="B7286" t="s">
        <v>6593</v>
      </c>
      <c r="C7286" s="198">
        <v>44771</v>
      </c>
      <c r="D7286" t="s">
        <v>38377</v>
      </c>
      <c r="E7286">
        <v>42</v>
      </c>
    </row>
    <row r="7287" spans="1:5">
      <c r="A7287" s="193" t="s">
        <v>28071</v>
      </c>
      <c r="B7287" t="s">
        <v>6309</v>
      </c>
      <c r="C7287" s="198">
        <v>44771</v>
      </c>
      <c r="D7287" t="s">
        <v>38578</v>
      </c>
      <c r="E7287">
        <v>13.25</v>
      </c>
    </row>
    <row r="7288" spans="1:5">
      <c r="A7288" s="193" t="s">
        <v>28315</v>
      </c>
      <c r="B7288" t="s">
        <v>5840</v>
      </c>
      <c r="C7288" s="198">
        <v>44771</v>
      </c>
      <c r="D7288" t="s">
        <v>38377</v>
      </c>
      <c r="E7288">
        <v>6.68</v>
      </c>
    </row>
    <row r="7289" spans="1:5">
      <c r="A7289" s="193" t="s">
        <v>28590</v>
      </c>
      <c r="B7289" t="s">
        <v>6978</v>
      </c>
      <c r="C7289" s="198">
        <v>44771</v>
      </c>
      <c r="D7289" t="s">
        <v>38482</v>
      </c>
      <c r="E7289">
        <v>67.209999999999994</v>
      </c>
    </row>
    <row r="7290" spans="1:5">
      <c r="A7290" s="193" t="s">
        <v>29134</v>
      </c>
      <c r="B7290" t="s">
        <v>6979</v>
      </c>
      <c r="C7290" s="198">
        <v>44771</v>
      </c>
      <c r="D7290" t="s">
        <v>38482</v>
      </c>
      <c r="E7290">
        <v>1.25</v>
      </c>
    </row>
    <row r="7291" spans="1:5">
      <c r="A7291" s="193" t="s">
        <v>25167</v>
      </c>
      <c r="B7291" t="s">
        <v>5456</v>
      </c>
      <c r="C7291" s="198">
        <v>44771</v>
      </c>
      <c r="D7291" t="s">
        <v>38377</v>
      </c>
      <c r="E7291">
        <v>19.53</v>
      </c>
    </row>
    <row r="7292" spans="1:5">
      <c r="A7292" s="193" t="s">
        <v>28585</v>
      </c>
      <c r="B7292" t="s">
        <v>6981</v>
      </c>
      <c r="C7292" s="198">
        <v>44771</v>
      </c>
      <c r="D7292" t="s">
        <v>38482</v>
      </c>
      <c r="E7292">
        <v>33.9</v>
      </c>
    </row>
    <row r="7293" spans="1:5">
      <c r="A7293" s="193" t="s">
        <v>29133</v>
      </c>
      <c r="B7293" t="s">
        <v>27599</v>
      </c>
      <c r="C7293" s="198">
        <v>44771</v>
      </c>
      <c r="D7293" t="s">
        <v>38482</v>
      </c>
      <c r="E7293">
        <v>19.95</v>
      </c>
    </row>
    <row r="7294" spans="1:5">
      <c r="A7294" s="193" t="s">
        <v>29774</v>
      </c>
      <c r="B7294" t="s">
        <v>27598</v>
      </c>
      <c r="C7294" s="198">
        <v>44771</v>
      </c>
      <c r="D7294" t="s">
        <v>38482</v>
      </c>
      <c r="E7294">
        <v>0.41</v>
      </c>
    </row>
    <row r="7295" spans="1:5">
      <c r="A7295" s="193" t="s">
        <v>28344</v>
      </c>
      <c r="B7295" t="s">
        <v>10712</v>
      </c>
      <c r="C7295" s="198">
        <v>44771</v>
      </c>
      <c r="D7295" t="s">
        <v>38616</v>
      </c>
      <c r="E7295">
        <v>70.42</v>
      </c>
    </row>
    <row r="7296" spans="1:5">
      <c r="A7296" s="193" t="s">
        <v>28333</v>
      </c>
      <c r="B7296" t="s">
        <v>10711</v>
      </c>
      <c r="C7296" s="198">
        <v>44771</v>
      </c>
      <c r="D7296" t="s">
        <v>38616</v>
      </c>
      <c r="E7296">
        <v>1.4</v>
      </c>
    </row>
    <row r="7297" spans="1:5">
      <c r="A7297" s="193" t="s">
        <v>29324</v>
      </c>
      <c r="B7297" t="s">
        <v>10710</v>
      </c>
      <c r="C7297" s="198">
        <v>44771</v>
      </c>
      <c r="D7297" t="s">
        <v>38616</v>
      </c>
      <c r="E7297">
        <v>26.5</v>
      </c>
    </row>
    <row r="7298" spans="1:5">
      <c r="A7298" s="193" t="s">
        <v>28078</v>
      </c>
      <c r="B7298" t="s">
        <v>9965</v>
      </c>
      <c r="C7298" s="198">
        <v>44771</v>
      </c>
      <c r="D7298" t="s">
        <v>38409</v>
      </c>
      <c r="E7298">
        <v>20.72</v>
      </c>
    </row>
    <row r="7299" spans="1:5">
      <c r="A7299" s="193" t="s">
        <v>29776</v>
      </c>
      <c r="B7299" t="s">
        <v>27597</v>
      </c>
      <c r="C7299" s="198">
        <v>44771</v>
      </c>
      <c r="D7299" t="s">
        <v>38542</v>
      </c>
      <c r="E7299">
        <v>217.21</v>
      </c>
    </row>
    <row r="7300" spans="1:5">
      <c r="A7300" s="193" t="s">
        <v>29771</v>
      </c>
      <c r="B7300" t="s">
        <v>10767</v>
      </c>
      <c r="C7300" s="198">
        <v>44771</v>
      </c>
      <c r="D7300" t="s">
        <v>38542</v>
      </c>
      <c r="E7300">
        <v>3.62</v>
      </c>
    </row>
    <row r="7301" spans="1:5">
      <c r="A7301" s="193" t="s">
        <v>28061</v>
      </c>
      <c r="B7301" t="s">
        <v>9964</v>
      </c>
      <c r="C7301" s="198">
        <v>44771</v>
      </c>
      <c r="D7301" t="s">
        <v>38409</v>
      </c>
      <c r="E7301">
        <v>6.97</v>
      </c>
    </row>
    <row r="7302" spans="1:5">
      <c r="A7302" s="193" t="s">
        <v>28073</v>
      </c>
      <c r="B7302" t="s">
        <v>9963</v>
      </c>
      <c r="C7302" s="198">
        <v>44771</v>
      </c>
      <c r="D7302" t="s">
        <v>38409</v>
      </c>
      <c r="E7302">
        <v>21.88</v>
      </c>
    </row>
    <row r="7303" spans="1:5">
      <c r="A7303" s="193" t="s">
        <v>28336</v>
      </c>
      <c r="B7303" t="s">
        <v>10709</v>
      </c>
      <c r="C7303" s="198">
        <v>44771</v>
      </c>
      <c r="D7303" t="s">
        <v>38616</v>
      </c>
      <c r="E7303">
        <v>32.9</v>
      </c>
    </row>
    <row r="7304" spans="1:5">
      <c r="A7304" s="193" t="s">
        <v>29772</v>
      </c>
      <c r="B7304" t="s">
        <v>10766</v>
      </c>
      <c r="C7304" s="198">
        <v>44771</v>
      </c>
      <c r="D7304" t="s">
        <v>38542</v>
      </c>
      <c r="E7304">
        <v>8.35</v>
      </c>
    </row>
    <row r="7305" spans="1:5">
      <c r="A7305" s="193" t="s">
        <v>29773</v>
      </c>
      <c r="B7305" t="s">
        <v>10147</v>
      </c>
      <c r="C7305" s="198">
        <v>44771</v>
      </c>
      <c r="D7305" t="s">
        <v>38482</v>
      </c>
      <c r="E7305">
        <v>0.38</v>
      </c>
    </row>
    <row r="7306" spans="1:5">
      <c r="A7306" s="193" t="s">
        <v>27779</v>
      </c>
      <c r="B7306" t="s">
        <v>10751</v>
      </c>
      <c r="C7306" s="198">
        <v>44771</v>
      </c>
      <c r="D7306" t="s">
        <v>38361</v>
      </c>
      <c r="E7306">
        <v>3.52</v>
      </c>
    </row>
    <row r="7307" spans="1:5">
      <c r="A7307" s="193" t="s">
        <v>28962</v>
      </c>
      <c r="B7307" t="s">
        <v>10818</v>
      </c>
      <c r="C7307" s="198">
        <v>44771</v>
      </c>
      <c r="D7307" t="s">
        <v>38482</v>
      </c>
      <c r="E7307">
        <v>27.04</v>
      </c>
    </row>
    <row r="7308" spans="1:5">
      <c r="A7308" s="193" t="s">
        <v>29777</v>
      </c>
      <c r="B7308" t="s">
        <v>10683</v>
      </c>
      <c r="C7308" s="198">
        <v>44771</v>
      </c>
      <c r="D7308" t="s">
        <v>38542</v>
      </c>
      <c r="E7308">
        <v>11.61</v>
      </c>
    </row>
    <row r="7309" spans="1:5">
      <c r="A7309" s="193" t="s">
        <v>29775</v>
      </c>
      <c r="B7309" t="s">
        <v>10597</v>
      </c>
      <c r="C7309" s="198">
        <v>44771</v>
      </c>
      <c r="D7309" t="s">
        <v>38409</v>
      </c>
      <c r="E7309">
        <v>7.13</v>
      </c>
    </row>
    <row r="7310" spans="1:5">
      <c r="A7310" s="193" t="s">
        <v>29466</v>
      </c>
      <c r="B7310" t="s">
        <v>27541</v>
      </c>
      <c r="C7310" s="198">
        <v>44771</v>
      </c>
      <c r="D7310" t="s">
        <v>38616</v>
      </c>
      <c r="E7310">
        <v>1.55</v>
      </c>
    </row>
    <row r="7311" spans="1:5">
      <c r="A7311" s="193" t="s">
        <v>28342</v>
      </c>
      <c r="B7311" t="s">
        <v>10713</v>
      </c>
      <c r="C7311" s="198">
        <v>44771</v>
      </c>
      <c r="D7311" t="s">
        <v>38616</v>
      </c>
      <c r="E7311">
        <v>21.95</v>
      </c>
    </row>
    <row r="7312" spans="1:5">
      <c r="A7312" s="193" t="s">
        <v>27855</v>
      </c>
      <c r="B7312" t="s">
        <v>5279</v>
      </c>
      <c r="C7312" s="198">
        <v>44770</v>
      </c>
      <c r="D7312" t="s">
        <v>38377</v>
      </c>
      <c r="E7312">
        <v>4.5</v>
      </c>
    </row>
    <row r="7313" spans="1:5">
      <c r="A7313" s="193" t="s">
        <v>28679</v>
      </c>
      <c r="B7313" t="s">
        <v>5536</v>
      </c>
      <c r="C7313" s="198">
        <v>44770</v>
      </c>
      <c r="D7313" t="s">
        <v>38377</v>
      </c>
      <c r="E7313">
        <v>225.41</v>
      </c>
    </row>
    <row r="7314" spans="1:5">
      <c r="A7314" s="193" t="s">
        <v>28773</v>
      </c>
      <c r="B7314" t="s">
        <v>27593</v>
      </c>
      <c r="C7314" s="198">
        <v>44770</v>
      </c>
      <c r="D7314" t="s">
        <v>38377</v>
      </c>
      <c r="E7314">
        <v>5.99</v>
      </c>
    </row>
    <row r="7315" spans="1:5">
      <c r="A7315" s="193" t="s">
        <v>27870</v>
      </c>
      <c r="B7315" t="s">
        <v>6134</v>
      </c>
      <c r="C7315" s="198">
        <v>44770</v>
      </c>
      <c r="D7315" t="s">
        <v>38377</v>
      </c>
      <c r="E7315">
        <v>196.72</v>
      </c>
    </row>
    <row r="7316" spans="1:5">
      <c r="A7316" s="193" t="s">
        <v>29406</v>
      </c>
      <c r="B7316" t="s">
        <v>7167</v>
      </c>
      <c r="C7316" s="198">
        <v>44770</v>
      </c>
      <c r="D7316" t="s">
        <v>38377</v>
      </c>
      <c r="E7316">
        <v>12.09</v>
      </c>
    </row>
    <row r="7317" spans="1:5">
      <c r="A7317" s="193" t="s">
        <v>28083</v>
      </c>
      <c r="B7317" t="s">
        <v>5918</v>
      </c>
      <c r="C7317" s="198">
        <v>44770</v>
      </c>
      <c r="D7317" t="s">
        <v>38399</v>
      </c>
      <c r="E7317">
        <v>44</v>
      </c>
    </row>
    <row r="7318" spans="1:5">
      <c r="A7318" s="193" t="s">
        <v>29129</v>
      </c>
      <c r="B7318" t="s">
        <v>6575</v>
      </c>
      <c r="C7318" s="198">
        <v>44770</v>
      </c>
      <c r="D7318" t="s">
        <v>38377</v>
      </c>
      <c r="E7318">
        <v>23.96</v>
      </c>
    </row>
    <row r="7319" spans="1:5">
      <c r="A7319" s="193" t="s">
        <v>28977</v>
      </c>
      <c r="B7319" t="s">
        <v>7455</v>
      </c>
      <c r="C7319" s="198">
        <v>44770</v>
      </c>
      <c r="D7319" t="s">
        <v>38377</v>
      </c>
      <c r="E7319">
        <v>5.41</v>
      </c>
    </row>
    <row r="7320" spans="1:5">
      <c r="A7320" s="193" t="s">
        <v>28752</v>
      </c>
      <c r="B7320" t="s">
        <v>6620</v>
      </c>
      <c r="C7320" s="198">
        <v>44770</v>
      </c>
      <c r="D7320" t="s">
        <v>38377</v>
      </c>
      <c r="E7320">
        <v>3.69</v>
      </c>
    </row>
    <row r="7321" spans="1:5">
      <c r="A7321" s="193" t="s">
        <v>28041</v>
      </c>
      <c r="B7321" t="s">
        <v>4982</v>
      </c>
      <c r="C7321" s="198">
        <v>44770</v>
      </c>
      <c r="D7321" t="s">
        <v>38367</v>
      </c>
      <c r="E7321">
        <v>12.45</v>
      </c>
    </row>
    <row r="7322" spans="1:5">
      <c r="A7322" s="193" t="s">
        <v>28672</v>
      </c>
      <c r="B7322" t="s">
        <v>6205</v>
      </c>
      <c r="C7322" s="198">
        <v>44770</v>
      </c>
      <c r="D7322" t="s">
        <v>38377</v>
      </c>
      <c r="E7322">
        <v>7.07</v>
      </c>
    </row>
    <row r="7323" spans="1:5">
      <c r="A7323" s="193" t="s">
        <v>28447</v>
      </c>
      <c r="B7323" t="s">
        <v>6423</v>
      </c>
      <c r="C7323" s="198">
        <v>44770</v>
      </c>
      <c r="D7323" t="s">
        <v>38377</v>
      </c>
      <c r="E7323">
        <v>46.5</v>
      </c>
    </row>
    <row r="7324" spans="1:5">
      <c r="A7324" s="193" t="s">
        <v>29781</v>
      </c>
      <c r="B7324" t="s">
        <v>8906</v>
      </c>
      <c r="C7324" s="198">
        <v>44770</v>
      </c>
      <c r="D7324" t="s">
        <v>38659</v>
      </c>
      <c r="E7324">
        <v>18.579999999999998</v>
      </c>
    </row>
    <row r="7325" spans="1:5">
      <c r="A7325" s="193" t="s">
        <v>29783</v>
      </c>
      <c r="B7325" t="s">
        <v>10822</v>
      </c>
      <c r="C7325" s="198">
        <v>44770</v>
      </c>
      <c r="D7325" t="s">
        <v>38659</v>
      </c>
      <c r="E7325">
        <v>0.68</v>
      </c>
    </row>
    <row r="7326" spans="1:5">
      <c r="A7326" s="193" t="s">
        <v>29782</v>
      </c>
      <c r="B7326" t="s">
        <v>10701</v>
      </c>
      <c r="C7326" s="198">
        <v>44770</v>
      </c>
      <c r="D7326" t="s">
        <v>38659</v>
      </c>
      <c r="E7326">
        <v>35.9</v>
      </c>
    </row>
    <row r="7327" spans="1:5">
      <c r="A7327" s="193" t="s">
        <v>29780</v>
      </c>
      <c r="B7327" t="s">
        <v>10820</v>
      </c>
      <c r="C7327" s="198">
        <v>44770</v>
      </c>
      <c r="D7327" t="s">
        <v>38659</v>
      </c>
      <c r="E7327">
        <v>18.5</v>
      </c>
    </row>
    <row r="7328" spans="1:5">
      <c r="A7328" s="193" t="s">
        <v>29779</v>
      </c>
      <c r="B7328" t="s">
        <v>10819</v>
      </c>
      <c r="C7328" s="198">
        <v>44770</v>
      </c>
      <c r="D7328" t="s">
        <v>38659</v>
      </c>
      <c r="E7328">
        <v>21.75</v>
      </c>
    </row>
    <row r="7329" spans="1:5">
      <c r="A7329" s="193" t="s">
        <v>29778</v>
      </c>
      <c r="B7329" t="s">
        <v>10821</v>
      </c>
      <c r="C7329" s="198">
        <v>44770</v>
      </c>
      <c r="D7329" t="s">
        <v>38659</v>
      </c>
      <c r="E7329">
        <v>0.47</v>
      </c>
    </row>
    <row r="7330" spans="1:5">
      <c r="A7330" s="193" t="s">
        <v>28085</v>
      </c>
      <c r="B7330" t="s">
        <v>5025</v>
      </c>
      <c r="C7330" s="198">
        <v>44769</v>
      </c>
      <c r="D7330" t="s">
        <v>38388</v>
      </c>
      <c r="E7330">
        <v>11.22</v>
      </c>
    </row>
    <row r="7331" spans="1:5">
      <c r="A7331" s="193" t="s">
        <v>27931</v>
      </c>
      <c r="B7331" t="s">
        <v>5016</v>
      </c>
      <c r="C7331" s="198">
        <v>44769</v>
      </c>
      <c r="D7331" t="s">
        <v>38388</v>
      </c>
      <c r="E7331">
        <v>204.1</v>
      </c>
    </row>
    <row r="7332" spans="1:5">
      <c r="A7332" s="193" t="s">
        <v>27774</v>
      </c>
      <c r="B7332" t="s">
        <v>4989</v>
      </c>
      <c r="C7332" s="198">
        <v>44769</v>
      </c>
      <c r="D7332" t="s">
        <v>38388</v>
      </c>
      <c r="E7332">
        <v>328.32</v>
      </c>
    </row>
    <row r="7333" spans="1:5">
      <c r="A7333" s="193" t="s">
        <v>27790</v>
      </c>
      <c r="B7333" t="s">
        <v>5032</v>
      </c>
      <c r="C7333" s="198">
        <v>44769</v>
      </c>
      <c r="D7333" t="s">
        <v>38388</v>
      </c>
      <c r="E7333">
        <v>38.78</v>
      </c>
    </row>
    <row r="7334" spans="1:5">
      <c r="A7334" s="193" t="s">
        <v>27932</v>
      </c>
      <c r="B7334" t="s">
        <v>5028</v>
      </c>
      <c r="C7334" s="198">
        <v>44769</v>
      </c>
      <c r="D7334" t="s">
        <v>38388</v>
      </c>
      <c r="E7334">
        <v>10.52</v>
      </c>
    </row>
    <row r="7335" spans="1:5">
      <c r="A7335" s="193" t="s">
        <v>29514</v>
      </c>
      <c r="B7335" t="s">
        <v>6181</v>
      </c>
      <c r="C7335" s="198">
        <v>44769</v>
      </c>
      <c r="D7335" t="s">
        <v>38378</v>
      </c>
      <c r="E7335">
        <v>14.23</v>
      </c>
    </row>
    <row r="7336" spans="1:5">
      <c r="A7336" s="193" t="s">
        <v>28109</v>
      </c>
      <c r="B7336" t="s">
        <v>4983</v>
      </c>
      <c r="C7336" s="198">
        <v>44769</v>
      </c>
      <c r="D7336" t="s">
        <v>38388</v>
      </c>
      <c r="E7336">
        <v>10.4</v>
      </c>
    </row>
    <row r="7337" spans="1:5">
      <c r="A7337" s="193" t="s">
        <v>27799</v>
      </c>
      <c r="B7337" t="s">
        <v>27556</v>
      </c>
      <c r="C7337" s="198">
        <v>44769</v>
      </c>
      <c r="D7337" t="s">
        <v>38373</v>
      </c>
      <c r="E7337">
        <v>36.799999999999997</v>
      </c>
    </row>
    <row r="7338" spans="1:5">
      <c r="A7338" s="193" t="s">
        <v>29056</v>
      </c>
      <c r="B7338" t="s">
        <v>6941</v>
      </c>
      <c r="C7338" s="198">
        <v>44768</v>
      </c>
      <c r="D7338" t="s">
        <v>38532</v>
      </c>
      <c r="E7338">
        <v>5.59</v>
      </c>
    </row>
    <row r="7339" spans="1:5">
      <c r="A7339" s="193" t="s">
        <v>28873</v>
      </c>
      <c r="B7339" t="s">
        <v>5558</v>
      </c>
      <c r="C7339" s="198">
        <v>44768</v>
      </c>
      <c r="D7339" t="s">
        <v>38515</v>
      </c>
      <c r="E7339">
        <v>1.82</v>
      </c>
    </row>
    <row r="7340" spans="1:5">
      <c r="A7340" s="193" t="s">
        <v>28877</v>
      </c>
      <c r="B7340" t="s">
        <v>5559</v>
      </c>
      <c r="C7340" s="198">
        <v>44768</v>
      </c>
      <c r="D7340" t="s">
        <v>38515</v>
      </c>
      <c r="E7340">
        <v>11.8</v>
      </c>
    </row>
    <row r="7341" spans="1:5">
      <c r="A7341" s="193" t="s">
        <v>28043</v>
      </c>
      <c r="B7341" t="s">
        <v>8169</v>
      </c>
      <c r="C7341" s="198">
        <v>44768</v>
      </c>
      <c r="D7341" t="s">
        <v>38406</v>
      </c>
      <c r="E7341">
        <v>38.67</v>
      </c>
    </row>
    <row r="7342" spans="1:5">
      <c r="A7342" s="193" t="s">
        <v>11673</v>
      </c>
      <c r="B7342" t="s">
        <v>5571</v>
      </c>
      <c r="C7342" s="198">
        <v>44768</v>
      </c>
      <c r="D7342" t="s">
        <v>38515</v>
      </c>
      <c r="E7342">
        <v>1.25</v>
      </c>
    </row>
    <row r="7343" spans="1:5">
      <c r="A7343" s="193" t="s">
        <v>28046</v>
      </c>
      <c r="B7343" t="s">
        <v>6217</v>
      </c>
      <c r="C7343" s="198">
        <v>44768</v>
      </c>
      <c r="D7343" t="s">
        <v>38406</v>
      </c>
      <c r="E7343">
        <v>12.8</v>
      </c>
    </row>
    <row r="7344" spans="1:5">
      <c r="A7344" s="193" t="s">
        <v>28045</v>
      </c>
      <c r="B7344" t="s">
        <v>8168</v>
      </c>
      <c r="C7344" s="198">
        <v>44768</v>
      </c>
      <c r="D7344" t="s">
        <v>38406</v>
      </c>
      <c r="E7344">
        <v>124</v>
      </c>
    </row>
    <row r="7345" spans="1:5">
      <c r="A7345" s="193" t="s">
        <v>29032</v>
      </c>
      <c r="B7345" t="s">
        <v>8167</v>
      </c>
      <c r="C7345" s="198">
        <v>44768</v>
      </c>
      <c r="D7345" t="s">
        <v>38406</v>
      </c>
      <c r="E7345">
        <v>4.57</v>
      </c>
    </row>
    <row r="7346" spans="1:5">
      <c r="A7346" s="193" t="s">
        <v>28879</v>
      </c>
      <c r="B7346" t="s">
        <v>5560</v>
      </c>
      <c r="C7346" s="198">
        <v>44768</v>
      </c>
      <c r="D7346" t="s">
        <v>38515</v>
      </c>
      <c r="E7346">
        <v>51.25</v>
      </c>
    </row>
    <row r="7347" spans="1:5">
      <c r="A7347" s="193" t="s">
        <v>28876</v>
      </c>
      <c r="B7347" t="s">
        <v>5554</v>
      </c>
      <c r="C7347" s="198">
        <v>44768</v>
      </c>
      <c r="D7347" t="s">
        <v>38515</v>
      </c>
      <c r="E7347">
        <v>87.42</v>
      </c>
    </row>
    <row r="7348" spans="1:5">
      <c r="A7348" s="193" t="s">
        <v>29784</v>
      </c>
      <c r="B7348" t="s">
        <v>5592</v>
      </c>
      <c r="C7348" s="198">
        <v>44768</v>
      </c>
      <c r="D7348" t="s">
        <v>38515</v>
      </c>
      <c r="E7348">
        <v>32.9</v>
      </c>
    </row>
    <row r="7349" spans="1:5">
      <c r="A7349" s="193" t="s">
        <v>28880</v>
      </c>
      <c r="B7349" t="s">
        <v>5552</v>
      </c>
      <c r="C7349" s="198">
        <v>44768</v>
      </c>
      <c r="D7349" t="s">
        <v>38515</v>
      </c>
      <c r="E7349">
        <v>28.9</v>
      </c>
    </row>
    <row r="7350" spans="1:5">
      <c r="A7350" s="193" t="s">
        <v>28381</v>
      </c>
      <c r="B7350" t="s">
        <v>6901</v>
      </c>
      <c r="C7350" s="198">
        <v>44768</v>
      </c>
      <c r="D7350" t="s">
        <v>38451</v>
      </c>
      <c r="E7350">
        <v>8.4</v>
      </c>
    </row>
    <row r="7351" spans="1:5">
      <c r="A7351" s="193" t="s">
        <v>28874</v>
      </c>
      <c r="B7351" t="s">
        <v>5528</v>
      </c>
      <c r="C7351" s="198">
        <v>44768</v>
      </c>
      <c r="D7351" t="s">
        <v>38515</v>
      </c>
      <c r="E7351">
        <v>34.43</v>
      </c>
    </row>
    <row r="7352" spans="1:5">
      <c r="A7352" s="193" t="s">
        <v>13031</v>
      </c>
      <c r="B7352" t="s">
        <v>5695</v>
      </c>
      <c r="C7352" s="198">
        <v>44768</v>
      </c>
      <c r="D7352" t="s">
        <v>38386</v>
      </c>
      <c r="E7352">
        <v>12.62</v>
      </c>
    </row>
    <row r="7353" spans="1:5">
      <c r="A7353" s="193" t="s">
        <v>28044</v>
      </c>
      <c r="B7353" t="s">
        <v>5079</v>
      </c>
      <c r="C7353" s="198">
        <v>44768</v>
      </c>
      <c r="D7353" t="s">
        <v>38406</v>
      </c>
      <c r="E7353">
        <v>4.92</v>
      </c>
    </row>
    <row r="7354" spans="1:5">
      <c r="A7354" s="193" t="s">
        <v>29263</v>
      </c>
      <c r="B7354" t="s">
        <v>6871</v>
      </c>
      <c r="C7354" s="198">
        <v>44768</v>
      </c>
      <c r="D7354" t="s">
        <v>38478</v>
      </c>
      <c r="E7354">
        <v>51.64</v>
      </c>
    </row>
    <row r="7355" spans="1:5">
      <c r="A7355" s="193" t="s">
        <v>28047</v>
      </c>
      <c r="B7355" t="s">
        <v>5080</v>
      </c>
      <c r="C7355" s="198">
        <v>44768</v>
      </c>
      <c r="D7355" t="s">
        <v>38406</v>
      </c>
      <c r="E7355">
        <v>34.25</v>
      </c>
    </row>
    <row r="7356" spans="1:5">
      <c r="A7356" s="193" t="s">
        <v>28878</v>
      </c>
      <c r="B7356" t="s">
        <v>5594</v>
      </c>
      <c r="C7356" s="198">
        <v>44768</v>
      </c>
      <c r="D7356" t="s">
        <v>38515</v>
      </c>
      <c r="E7356">
        <v>19.09</v>
      </c>
    </row>
    <row r="7357" spans="1:5">
      <c r="A7357" s="193" t="s">
        <v>28875</v>
      </c>
      <c r="B7357" t="s">
        <v>27600</v>
      </c>
      <c r="C7357" s="198">
        <v>44768</v>
      </c>
      <c r="D7357" t="s">
        <v>38515</v>
      </c>
      <c r="E7357">
        <v>433.2</v>
      </c>
    </row>
    <row r="7358" spans="1:5">
      <c r="A7358" s="193" t="s">
        <v>28544</v>
      </c>
      <c r="B7358" t="s">
        <v>6873</v>
      </c>
      <c r="C7358" s="198">
        <v>44768</v>
      </c>
      <c r="D7358" t="s">
        <v>38478</v>
      </c>
      <c r="E7358">
        <v>95</v>
      </c>
    </row>
    <row r="7359" spans="1:5">
      <c r="A7359" s="193" t="s">
        <v>28543</v>
      </c>
      <c r="B7359" t="s">
        <v>27465</v>
      </c>
      <c r="C7359" s="198">
        <v>44768</v>
      </c>
      <c r="D7359" t="s">
        <v>38478</v>
      </c>
      <c r="E7359">
        <v>7.11</v>
      </c>
    </row>
    <row r="7360" spans="1:5">
      <c r="A7360" s="193" t="s">
        <v>28378</v>
      </c>
      <c r="B7360" t="s">
        <v>6902</v>
      </c>
      <c r="C7360" s="198">
        <v>44768</v>
      </c>
      <c r="D7360" t="s">
        <v>38451</v>
      </c>
      <c r="E7360">
        <v>0.75</v>
      </c>
    </row>
    <row r="7361" spans="1:5">
      <c r="A7361" s="193" t="s">
        <v>28377</v>
      </c>
      <c r="B7361" t="s">
        <v>10811</v>
      </c>
      <c r="C7361" s="198">
        <v>44768</v>
      </c>
      <c r="D7361" t="s">
        <v>38451</v>
      </c>
      <c r="E7361">
        <v>4.42</v>
      </c>
    </row>
    <row r="7362" spans="1:5">
      <c r="A7362" s="193" t="s">
        <v>28921</v>
      </c>
      <c r="B7362" t="s">
        <v>10462</v>
      </c>
      <c r="C7362" s="198">
        <v>44768</v>
      </c>
      <c r="D7362" t="s">
        <v>38478</v>
      </c>
      <c r="E7362">
        <v>24.21</v>
      </c>
    </row>
    <row r="7363" spans="1:5">
      <c r="A7363" s="193" t="s">
        <v>29054</v>
      </c>
      <c r="B7363" t="s">
        <v>9767</v>
      </c>
      <c r="C7363" s="198">
        <v>44768</v>
      </c>
      <c r="D7363" t="s">
        <v>38532</v>
      </c>
      <c r="E7363">
        <v>1.25</v>
      </c>
    </row>
    <row r="7364" spans="1:5">
      <c r="A7364" s="193" t="s">
        <v>28380</v>
      </c>
      <c r="B7364" t="s">
        <v>9734</v>
      </c>
      <c r="C7364" s="198">
        <v>44768</v>
      </c>
      <c r="D7364" t="s">
        <v>38451</v>
      </c>
      <c r="E7364">
        <v>5.31</v>
      </c>
    </row>
    <row r="7365" spans="1:5">
      <c r="A7365" s="193" t="s">
        <v>29017</v>
      </c>
      <c r="B7365" t="s">
        <v>27504</v>
      </c>
      <c r="C7365" s="198">
        <v>44768</v>
      </c>
      <c r="D7365" t="s">
        <v>38451</v>
      </c>
      <c r="E7365">
        <v>21.66</v>
      </c>
    </row>
    <row r="7366" spans="1:5">
      <c r="A7366" s="193" t="s">
        <v>28328</v>
      </c>
      <c r="B7366" t="s">
        <v>8731</v>
      </c>
      <c r="C7366" s="198">
        <v>44767</v>
      </c>
      <c r="D7366" t="s">
        <v>38442</v>
      </c>
      <c r="E7366">
        <v>6.74</v>
      </c>
    </row>
    <row r="7367" spans="1:5">
      <c r="A7367" s="193" t="s">
        <v>28326</v>
      </c>
      <c r="B7367" t="s">
        <v>9182</v>
      </c>
      <c r="C7367" s="198">
        <v>44767</v>
      </c>
      <c r="D7367" t="s">
        <v>38442</v>
      </c>
      <c r="E7367">
        <v>0.61</v>
      </c>
    </row>
    <row r="7368" spans="1:5">
      <c r="A7368" s="193" t="s">
        <v>28074</v>
      </c>
      <c r="B7368" t="s">
        <v>8415</v>
      </c>
      <c r="C7368" s="198">
        <v>44767</v>
      </c>
      <c r="D7368" t="s">
        <v>38400</v>
      </c>
      <c r="E7368">
        <v>3.29</v>
      </c>
    </row>
    <row r="7369" spans="1:5">
      <c r="A7369" s="193" t="s">
        <v>28018</v>
      </c>
      <c r="B7369" t="s">
        <v>6310</v>
      </c>
      <c r="C7369" s="198">
        <v>44767</v>
      </c>
      <c r="D7369" t="s">
        <v>38400</v>
      </c>
      <c r="E7369">
        <v>4.3600000000000003</v>
      </c>
    </row>
    <row r="7370" spans="1:5">
      <c r="A7370" s="193" t="s">
        <v>28185</v>
      </c>
      <c r="B7370" t="s">
        <v>6213</v>
      </c>
      <c r="C7370" s="198">
        <v>44767</v>
      </c>
      <c r="D7370" t="s">
        <v>38400</v>
      </c>
      <c r="E7370">
        <v>28.5</v>
      </c>
    </row>
    <row r="7371" spans="1:5">
      <c r="A7371" s="193" t="s">
        <v>28348</v>
      </c>
      <c r="B7371" t="s">
        <v>5858</v>
      </c>
      <c r="C7371" s="198">
        <v>44767</v>
      </c>
      <c r="D7371" t="s">
        <v>38496</v>
      </c>
      <c r="E7371">
        <v>49.5</v>
      </c>
    </row>
    <row r="7372" spans="1:5">
      <c r="A7372" s="193" t="s">
        <v>28349</v>
      </c>
      <c r="B7372" t="s">
        <v>5857</v>
      </c>
      <c r="C7372" s="198">
        <v>44767</v>
      </c>
      <c r="D7372" t="s">
        <v>38496</v>
      </c>
      <c r="E7372">
        <v>7.13</v>
      </c>
    </row>
    <row r="7373" spans="1:5">
      <c r="A7373" s="193" t="s">
        <v>28534</v>
      </c>
      <c r="B7373" t="s">
        <v>6212</v>
      </c>
      <c r="C7373" s="198">
        <v>44767</v>
      </c>
      <c r="D7373" t="s">
        <v>38400</v>
      </c>
      <c r="E7373">
        <v>6.22</v>
      </c>
    </row>
    <row r="7374" spans="1:5">
      <c r="A7374" s="193" t="s">
        <v>28351</v>
      </c>
      <c r="B7374" t="s">
        <v>5720</v>
      </c>
      <c r="C7374" s="198">
        <v>44767</v>
      </c>
      <c r="D7374" t="s">
        <v>38496</v>
      </c>
      <c r="E7374">
        <v>34.25</v>
      </c>
    </row>
    <row r="7375" spans="1:5">
      <c r="A7375" s="193" t="s">
        <v>28330</v>
      </c>
      <c r="B7375" t="s">
        <v>9191</v>
      </c>
      <c r="C7375" s="198">
        <v>44767</v>
      </c>
      <c r="D7375" t="s">
        <v>38442</v>
      </c>
      <c r="E7375">
        <v>0.61</v>
      </c>
    </row>
    <row r="7376" spans="1:5">
      <c r="A7376" s="193" t="s">
        <v>29785</v>
      </c>
      <c r="B7376" t="s">
        <v>5406</v>
      </c>
      <c r="C7376" s="198">
        <v>44767</v>
      </c>
      <c r="D7376" t="s">
        <v>38496</v>
      </c>
      <c r="E7376">
        <v>7.7</v>
      </c>
    </row>
    <row r="7377" spans="1:5">
      <c r="A7377" s="193" t="s">
        <v>28136</v>
      </c>
      <c r="B7377" t="s">
        <v>7660</v>
      </c>
      <c r="C7377" s="198">
        <v>44767</v>
      </c>
      <c r="D7377" t="s">
        <v>38360</v>
      </c>
      <c r="E7377">
        <v>2.5099999999999998</v>
      </c>
    </row>
    <row r="7378" spans="1:5">
      <c r="A7378" s="193" t="s">
        <v>28331</v>
      </c>
      <c r="B7378" t="s">
        <v>8734</v>
      </c>
      <c r="C7378" s="198">
        <v>44767</v>
      </c>
      <c r="D7378" t="s">
        <v>38442</v>
      </c>
      <c r="E7378">
        <v>0.54</v>
      </c>
    </row>
    <row r="7379" spans="1:5">
      <c r="A7379" s="193" t="s">
        <v>28143</v>
      </c>
      <c r="B7379" t="s">
        <v>10595</v>
      </c>
      <c r="C7379" s="198">
        <v>44767</v>
      </c>
      <c r="D7379" t="s">
        <v>38574</v>
      </c>
      <c r="E7379">
        <v>3.19</v>
      </c>
    </row>
    <row r="7380" spans="1:5">
      <c r="A7380" s="193" t="s">
        <v>27773</v>
      </c>
      <c r="B7380" t="s">
        <v>9858</v>
      </c>
      <c r="C7380" s="198">
        <v>44767</v>
      </c>
      <c r="D7380" t="s">
        <v>38360</v>
      </c>
      <c r="E7380">
        <v>205.37</v>
      </c>
    </row>
    <row r="7381" spans="1:5">
      <c r="A7381" s="193" t="s">
        <v>29178</v>
      </c>
      <c r="B7381" t="s">
        <v>9862</v>
      </c>
      <c r="C7381" s="198">
        <v>44767</v>
      </c>
      <c r="D7381" t="s">
        <v>38360</v>
      </c>
      <c r="E7381">
        <v>0.55000000000000004</v>
      </c>
    </row>
    <row r="7382" spans="1:5">
      <c r="A7382" s="193" t="s">
        <v>29786</v>
      </c>
      <c r="B7382" t="s">
        <v>27601</v>
      </c>
      <c r="C7382" s="198">
        <v>44767</v>
      </c>
      <c r="D7382" t="s">
        <v>38360</v>
      </c>
      <c r="E7382">
        <v>6.07</v>
      </c>
    </row>
    <row r="7383" spans="1:5">
      <c r="A7383" s="193" t="s">
        <v>29176</v>
      </c>
      <c r="B7383" t="s">
        <v>10460</v>
      </c>
      <c r="C7383" s="198">
        <v>44767</v>
      </c>
      <c r="D7383" t="s">
        <v>38360</v>
      </c>
      <c r="E7383">
        <v>11.31</v>
      </c>
    </row>
    <row r="7384" spans="1:5">
      <c r="A7384" s="193" t="s">
        <v>29656</v>
      </c>
      <c r="B7384" t="s">
        <v>9857</v>
      </c>
      <c r="C7384" s="198">
        <v>44767</v>
      </c>
      <c r="D7384" t="s">
        <v>38360</v>
      </c>
      <c r="E7384">
        <v>5.09</v>
      </c>
    </row>
    <row r="7385" spans="1:5">
      <c r="A7385" s="193" t="s">
        <v>29790</v>
      </c>
      <c r="B7385" t="s">
        <v>9856</v>
      </c>
      <c r="C7385" s="198">
        <v>44767</v>
      </c>
      <c r="D7385" t="s">
        <v>38360</v>
      </c>
      <c r="E7385">
        <v>23.3</v>
      </c>
    </row>
    <row r="7386" spans="1:5">
      <c r="A7386" s="193" t="s">
        <v>29789</v>
      </c>
      <c r="B7386" t="s">
        <v>10238</v>
      </c>
      <c r="C7386" s="198">
        <v>44767</v>
      </c>
      <c r="D7386" t="s">
        <v>38360</v>
      </c>
      <c r="E7386">
        <v>7.41</v>
      </c>
    </row>
    <row r="7387" spans="1:5">
      <c r="A7387" s="193" t="s">
        <v>29786</v>
      </c>
      <c r="B7387" t="s">
        <v>27601</v>
      </c>
      <c r="C7387" s="198">
        <v>44767</v>
      </c>
      <c r="D7387" t="s">
        <v>38360</v>
      </c>
      <c r="E7387">
        <v>18.489999999999998</v>
      </c>
    </row>
    <row r="7388" spans="1:5">
      <c r="A7388" s="193" t="s">
        <v>29788</v>
      </c>
      <c r="B7388" t="s">
        <v>10809</v>
      </c>
      <c r="C7388" s="198">
        <v>44767</v>
      </c>
      <c r="D7388" t="s">
        <v>38360</v>
      </c>
      <c r="E7388">
        <v>1.31</v>
      </c>
    </row>
    <row r="7389" spans="1:5">
      <c r="A7389" s="193" t="s">
        <v>29787</v>
      </c>
      <c r="B7389" t="s">
        <v>10667</v>
      </c>
      <c r="C7389" s="198">
        <v>44767</v>
      </c>
      <c r="D7389" t="s">
        <v>38360</v>
      </c>
      <c r="E7389">
        <v>0.95</v>
      </c>
    </row>
    <row r="7390" spans="1:5">
      <c r="A7390" s="193" t="s">
        <v>29177</v>
      </c>
      <c r="B7390" t="s">
        <v>10666</v>
      </c>
      <c r="C7390" s="198">
        <v>44767</v>
      </c>
      <c r="D7390" t="s">
        <v>38360</v>
      </c>
      <c r="E7390">
        <v>12.3</v>
      </c>
    </row>
    <row r="7391" spans="1:5">
      <c r="A7391" s="193" t="s">
        <v>29171</v>
      </c>
      <c r="B7391" t="s">
        <v>10662</v>
      </c>
      <c r="C7391" s="198">
        <v>44767</v>
      </c>
      <c r="D7391" t="s">
        <v>38360</v>
      </c>
      <c r="E7391">
        <v>3.44</v>
      </c>
    </row>
    <row r="7392" spans="1:5">
      <c r="A7392" s="193" t="s">
        <v>28985</v>
      </c>
      <c r="B7392" t="s">
        <v>9676</v>
      </c>
      <c r="C7392" s="198">
        <v>44767</v>
      </c>
      <c r="D7392" t="s">
        <v>38574</v>
      </c>
      <c r="E7392">
        <v>25.65</v>
      </c>
    </row>
    <row r="7393" spans="1:5">
      <c r="A7393" s="193" t="s">
        <v>26652</v>
      </c>
      <c r="B7393" t="s">
        <v>5006</v>
      </c>
      <c r="C7393" s="198">
        <v>44765</v>
      </c>
      <c r="D7393" t="s">
        <v>38368</v>
      </c>
      <c r="E7393">
        <v>0.59</v>
      </c>
    </row>
    <row r="7394" spans="1:5">
      <c r="A7394" s="193" t="s">
        <v>15601</v>
      </c>
      <c r="B7394" t="s">
        <v>5047</v>
      </c>
      <c r="C7394" s="198">
        <v>44765</v>
      </c>
      <c r="D7394" t="s">
        <v>38368</v>
      </c>
      <c r="E7394">
        <v>21.85</v>
      </c>
    </row>
    <row r="7395" spans="1:5">
      <c r="A7395" s="193" t="s">
        <v>27809</v>
      </c>
      <c r="B7395" t="s">
        <v>5046</v>
      </c>
      <c r="C7395" s="198">
        <v>44765</v>
      </c>
      <c r="D7395" t="s">
        <v>38368</v>
      </c>
      <c r="E7395">
        <v>12.35</v>
      </c>
    </row>
    <row r="7396" spans="1:5">
      <c r="A7396" s="193" t="s">
        <v>29048</v>
      </c>
      <c r="B7396" t="s">
        <v>7669</v>
      </c>
      <c r="C7396" s="198">
        <v>44764</v>
      </c>
      <c r="D7396" t="s">
        <v>38391</v>
      </c>
      <c r="E7396">
        <v>15.95</v>
      </c>
    </row>
    <row r="7397" spans="1:5">
      <c r="A7397" s="193" t="s">
        <v>28278</v>
      </c>
      <c r="B7397" t="s">
        <v>5407</v>
      </c>
      <c r="C7397" s="198">
        <v>44764</v>
      </c>
      <c r="D7397" t="s">
        <v>38391</v>
      </c>
      <c r="E7397">
        <v>23.95</v>
      </c>
    </row>
    <row r="7398" spans="1:5">
      <c r="A7398" s="193" t="s">
        <v>12574</v>
      </c>
      <c r="B7398" t="s">
        <v>5185</v>
      </c>
      <c r="C7398" s="198">
        <v>44764</v>
      </c>
      <c r="D7398" t="s">
        <v>38391</v>
      </c>
      <c r="E7398">
        <v>17.66</v>
      </c>
    </row>
    <row r="7399" spans="1:5">
      <c r="A7399" s="193" t="s">
        <v>28270</v>
      </c>
      <c r="B7399" t="s">
        <v>6047</v>
      </c>
      <c r="C7399" s="198">
        <v>44764</v>
      </c>
      <c r="D7399" t="s">
        <v>38391</v>
      </c>
      <c r="E7399">
        <v>6.38</v>
      </c>
    </row>
    <row r="7400" spans="1:5">
      <c r="A7400" s="193" t="s">
        <v>28006</v>
      </c>
      <c r="B7400" t="s">
        <v>6935</v>
      </c>
      <c r="C7400" s="198">
        <v>44764</v>
      </c>
      <c r="D7400" t="s">
        <v>38391</v>
      </c>
      <c r="E7400">
        <v>7.58</v>
      </c>
    </row>
    <row r="7401" spans="1:5">
      <c r="A7401" s="193" t="s">
        <v>26712</v>
      </c>
      <c r="B7401" t="s">
        <v>5451</v>
      </c>
      <c r="C7401" s="198">
        <v>44764</v>
      </c>
      <c r="D7401" t="s">
        <v>38391</v>
      </c>
      <c r="E7401">
        <v>10.87</v>
      </c>
    </row>
    <row r="7402" spans="1:5">
      <c r="A7402" s="193" t="s">
        <v>28079</v>
      </c>
      <c r="B7402" t="s">
        <v>5055</v>
      </c>
      <c r="C7402" s="198">
        <v>44764</v>
      </c>
      <c r="D7402" t="s">
        <v>38497</v>
      </c>
      <c r="E7402">
        <v>74.099999999999994</v>
      </c>
    </row>
    <row r="7403" spans="1:5">
      <c r="A7403" s="193" t="s">
        <v>28271</v>
      </c>
      <c r="B7403" t="s">
        <v>5296</v>
      </c>
      <c r="C7403" s="198">
        <v>44764</v>
      </c>
      <c r="D7403" t="s">
        <v>38391</v>
      </c>
      <c r="E7403">
        <v>41.29</v>
      </c>
    </row>
    <row r="7404" spans="1:5">
      <c r="A7404" s="193" t="s">
        <v>28631</v>
      </c>
      <c r="B7404" t="s">
        <v>7069</v>
      </c>
      <c r="C7404" s="198">
        <v>44764</v>
      </c>
      <c r="D7404" t="s">
        <v>38391</v>
      </c>
      <c r="E7404">
        <v>17.100000000000001</v>
      </c>
    </row>
    <row r="7405" spans="1:5">
      <c r="A7405" s="193" t="s">
        <v>28279</v>
      </c>
      <c r="B7405" t="s">
        <v>5408</v>
      </c>
      <c r="C7405" s="198">
        <v>44764</v>
      </c>
      <c r="D7405" t="s">
        <v>38391</v>
      </c>
      <c r="E7405">
        <v>49.1</v>
      </c>
    </row>
    <row r="7406" spans="1:5">
      <c r="A7406" s="193" t="s">
        <v>29791</v>
      </c>
      <c r="B7406" t="s">
        <v>10657</v>
      </c>
      <c r="C7406" s="198">
        <v>44764</v>
      </c>
      <c r="D7406" t="s">
        <v>38660</v>
      </c>
      <c r="E7406">
        <v>152</v>
      </c>
    </row>
    <row r="7407" spans="1:5">
      <c r="A7407" s="193" t="s">
        <v>28818</v>
      </c>
      <c r="B7407" t="s">
        <v>7853</v>
      </c>
      <c r="C7407" s="198">
        <v>44763</v>
      </c>
      <c r="D7407" t="s">
        <v>38394</v>
      </c>
      <c r="E7407">
        <v>10.97</v>
      </c>
    </row>
    <row r="7408" spans="1:5">
      <c r="A7408" s="193" t="s">
        <v>28817</v>
      </c>
      <c r="B7408" t="s">
        <v>7849</v>
      </c>
      <c r="C7408" s="198">
        <v>44763</v>
      </c>
      <c r="D7408" t="s">
        <v>38394</v>
      </c>
      <c r="E7408">
        <v>20</v>
      </c>
    </row>
    <row r="7409" spans="1:5">
      <c r="A7409" s="193" t="s">
        <v>27980</v>
      </c>
      <c r="B7409" t="s">
        <v>8914</v>
      </c>
      <c r="C7409" s="198">
        <v>44763</v>
      </c>
      <c r="D7409" t="s">
        <v>38394</v>
      </c>
      <c r="E7409">
        <v>0.6</v>
      </c>
    </row>
    <row r="7410" spans="1:5">
      <c r="A7410" s="193" t="s">
        <v>27950</v>
      </c>
      <c r="B7410" t="s">
        <v>7852</v>
      </c>
      <c r="C7410" s="198">
        <v>44763</v>
      </c>
      <c r="D7410" t="s">
        <v>38394</v>
      </c>
      <c r="E7410">
        <v>20.21</v>
      </c>
    </row>
    <row r="7411" spans="1:5">
      <c r="A7411" s="193" t="s">
        <v>28292</v>
      </c>
      <c r="B7411" t="s">
        <v>6057</v>
      </c>
      <c r="C7411" s="198">
        <v>44763</v>
      </c>
      <c r="D7411" t="s">
        <v>38525</v>
      </c>
      <c r="E7411">
        <v>22.23</v>
      </c>
    </row>
    <row r="7412" spans="1:5">
      <c r="A7412" s="193" t="s">
        <v>28820</v>
      </c>
      <c r="B7412" t="s">
        <v>9204</v>
      </c>
      <c r="C7412" s="198">
        <v>44763</v>
      </c>
      <c r="D7412" t="s">
        <v>38394</v>
      </c>
      <c r="E7412">
        <v>18.16</v>
      </c>
    </row>
    <row r="7413" spans="1:5">
      <c r="A7413" s="193" t="s">
        <v>27910</v>
      </c>
      <c r="B7413" t="s">
        <v>5382</v>
      </c>
      <c r="C7413" s="198">
        <v>44763</v>
      </c>
      <c r="D7413" t="s">
        <v>38388</v>
      </c>
      <c r="E7413">
        <v>28.57</v>
      </c>
    </row>
    <row r="7414" spans="1:5">
      <c r="A7414" s="193" t="s">
        <v>29529</v>
      </c>
      <c r="B7414" t="s">
        <v>8479</v>
      </c>
      <c r="C7414" s="198">
        <v>44763</v>
      </c>
      <c r="D7414" t="s">
        <v>38398</v>
      </c>
      <c r="E7414">
        <v>14.81</v>
      </c>
    </row>
    <row r="7415" spans="1:5">
      <c r="A7415" s="193" t="s">
        <v>29160</v>
      </c>
      <c r="B7415" t="s">
        <v>6058</v>
      </c>
      <c r="C7415" s="198">
        <v>44763</v>
      </c>
      <c r="D7415" t="s">
        <v>38525</v>
      </c>
      <c r="E7415">
        <v>9.5</v>
      </c>
    </row>
    <row r="7416" spans="1:5">
      <c r="A7416" s="193" t="s">
        <v>27867</v>
      </c>
      <c r="B7416" t="s">
        <v>5310</v>
      </c>
      <c r="C7416" s="198">
        <v>44763</v>
      </c>
      <c r="D7416" t="s">
        <v>38525</v>
      </c>
      <c r="E7416">
        <v>24.2</v>
      </c>
    </row>
    <row r="7417" spans="1:5">
      <c r="A7417" s="193" t="s">
        <v>27868</v>
      </c>
      <c r="B7417" t="s">
        <v>6056</v>
      </c>
      <c r="C7417" s="198">
        <v>44763</v>
      </c>
      <c r="D7417" t="s">
        <v>38525</v>
      </c>
      <c r="E7417">
        <v>39.9</v>
      </c>
    </row>
    <row r="7418" spans="1:5">
      <c r="A7418" s="193" t="s">
        <v>29129</v>
      </c>
      <c r="B7418" t="s">
        <v>6575</v>
      </c>
      <c r="C7418" s="198">
        <v>44763</v>
      </c>
      <c r="D7418" t="s">
        <v>38525</v>
      </c>
      <c r="E7418">
        <v>18.399999999999999</v>
      </c>
    </row>
    <row r="7419" spans="1:5">
      <c r="A7419" s="193" t="s">
        <v>29189</v>
      </c>
      <c r="B7419" t="s">
        <v>6053</v>
      </c>
      <c r="C7419" s="198">
        <v>44763</v>
      </c>
      <c r="D7419" t="s">
        <v>38525</v>
      </c>
      <c r="E7419">
        <v>33.369999999999997</v>
      </c>
    </row>
    <row r="7420" spans="1:5">
      <c r="A7420" s="193" t="s">
        <v>28357</v>
      </c>
      <c r="B7420" t="s">
        <v>27455</v>
      </c>
      <c r="C7420" s="198">
        <v>44763</v>
      </c>
      <c r="D7420" t="s">
        <v>38387</v>
      </c>
      <c r="E7420">
        <v>4.21</v>
      </c>
    </row>
    <row r="7421" spans="1:5">
      <c r="A7421" s="193" t="s">
        <v>29514</v>
      </c>
      <c r="B7421" t="s">
        <v>6181</v>
      </c>
      <c r="C7421" s="198">
        <v>44763</v>
      </c>
      <c r="D7421" t="s">
        <v>38576</v>
      </c>
      <c r="E7421">
        <v>12.9</v>
      </c>
    </row>
    <row r="7422" spans="1:5">
      <c r="A7422" s="193" t="s">
        <v>28219</v>
      </c>
      <c r="B7422" t="s">
        <v>6055</v>
      </c>
      <c r="C7422" s="198">
        <v>44763</v>
      </c>
      <c r="D7422" t="s">
        <v>38525</v>
      </c>
      <c r="E7422">
        <v>29.9</v>
      </c>
    </row>
    <row r="7423" spans="1:5">
      <c r="A7423" s="193" t="s">
        <v>28773</v>
      </c>
      <c r="B7423" t="s">
        <v>27593</v>
      </c>
      <c r="C7423" s="198">
        <v>44763</v>
      </c>
      <c r="D7423" t="s">
        <v>38388</v>
      </c>
      <c r="E7423">
        <v>1.17</v>
      </c>
    </row>
    <row r="7424" spans="1:5">
      <c r="A7424" s="193" t="s">
        <v>28959</v>
      </c>
      <c r="B7424" t="s">
        <v>5292</v>
      </c>
      <c r="C7424" s="198">
        <v>44763</v>
      </c>
      <c r="D7424" t="s">
        <v>38525</v>
      </c>
      <c r="E7424">
        <v>15.73</v>
      </c>
    </row>
    <row r="7425" spans="1:5">
      <c r="A7425" s="193" t="s">
        <v>29798</v>
      </c>
      <c r="B7425" t="s">
        <v>10459</v>
      </c>
      <c r="C7425" s="198">
        <v>44763</v>
      </c>
      <c r="D7425" t="s">
        <v>38398</v>
      </c>
      <c r="E7425">
        <v>1.65</v>
      </c>
    </row>
    <row r="7426" spans="1:5">
      <c r="A7426" s="193" t="s">
        <v>29799</v>
      </c>
      <c r="B7426" t="s">
        <v>10315</v>
      </c>
      <c r="C7426" s="198">
        <v>44763</v>
      </c>
      <c r="D7426" t="s">
        <v>38398</v>
      </c>
      <c r="E7426">
        <v>5.68</v>
      </c>
    </row>
    <row r="7427" spans="1:5">
      <c r="A7427" s="193" t="s">
        <v>29524</v>
      </c>
      <c r="B7427" t="s">
        <v>9776</v>
      </c>
      <c r="C7427" s="198">
        <v>44763</v>
      </c>
      <c r="D7427" t="s">
        <v>38394</v>
      </c>
      <c r="E7427">
        <v>12.62</v>
      </c>
    </row>
    <row r="7428" spans="1:5">
      <c r="A7428" s="193" t="s">
        <v>29036</v>
      </c>
      <c r="B7428" t="s">
        <v>27508</v>
      </c>
      <c r="C7428" s="198">
        <v>44763</v>
      </c>
      <c r="D7428" t="s">
        <v>38394</v>
      </c>
      <c r="E7428">
        <v>10.37</v>
      </c>
    </row>
    <row r="7429" spans="1:5">
      <c r="A7429" s="193" t="s">
        <v>29793</v>
      </c>
      <c r="B7429" t="s">
        <v>10314</v>
      </c>
      <c r="C7429" s="198">
        <v>44763</v>
      </c>
      <c r="D7429" t="s">
        <v>38398</v>
      </c>
      <c r="E7429">
        <v>43.36</v>
      </c>
    </row>
    <row r="7430" spans="1:5">
      <c r="A7430" s="193" t="s">
        <v>29800</v>
      </c>
      <c r="B7430" t="s">
        <v>27602</v>
      </c>
      <c r="C7430" s="198">
        <v>44763</v>
      </c>
      <c r="D7430" t="s">
        <v>38387</v>
      </c>
      <c r="E7430">
        <v>9.51</v>
      </c>
    </row>
    <row r="7431" spans="1:5">
      <c r="A7431" s="193" t="s">
        <v>29797</v>
      </c>
      <c r="B7431" t="s">
        <v>10791</v>
      </c>
      <c r="C7431" s="198">
        <v>44763</v>
      </c>
      <c r="D7431" t="s">
        <v>38387</v>
      </c>
      <c r="E7431">
        <v>2.4300000000000002</v>
      </c>
    </row>
    <row r="7432" spans="1:5">
      <c r="A7432" s="193" t="s">
        <v>29230</v>
      </c>
      <c r="B7432" t="s">
        <v>10156</v>
      </c>
      <c r="C7432" s="198">
        <v>44763</v>
      </c>
      <c r="D7432" t="s">
        <v>38394</v>
      </c>
      <c r="E7432">
        <v>12.65</v>
      </c>
    </row>
    <row r="7433" spans="1:5">
      <c r="A7433" s="193" t="s">
        <v>28007</v>
      </c>
      <c r="B7433" t="s">
        <v>27604</v>
      </c>
      <c r="C7433" s="198">
        <v>44763</v>
      </c>
      <c r="D7433" t="s">
        <v>38398</v>
      </c>
      <c r="E7433">
        <v>15.93</v>
      </c>
    </row>
    <row r="7434" spans="1:5">
      <c r="A7434" s="193" t="s">
        <v>28940</v>
      </c>
      <c r="B7434" t="s">
        <v>27605</v>
      </c>
      <c r="C7434" s="198">
        <v>44763</v>
      </c>
      <c r="D7434" t="s">
        <v>38398</v>
      </c>
      <c r="E7434">
        <v>22</v>
      </c>
    </row>
    <row r="7435" spans="1:5">
      <c r="A7435" s="193" t="s">
        <v>29796</v>
      </c>
      <c r="B7435" t="s">
        <v>10780</v>
      </c>
      <c r="C7435" s="198">
        <v>44763</v>
      </c>
      <c r="D7435" t="s">
        <v>38398</v>
      </c>
      <c r="E7435">
        <v>6.23</v>
      </c>
    </row>
    <row r="7436" spans="1:5">
      <c r="A7436" s="193" t="s">
        <v>29792</v>
      </c>
      <c r="B7436" t="s">
        <v>10779</v>
      </c>
      <c r="C7436" s="198">
        <v>44763</v>
      </c>
      <c r="D7436" t="s">
        <v>38398</v>
      </c>
      <c r="E7436">
        <v>7.35</v>
      </c>
    </row>
    <row r="7437" spans="1:5">
      <c r="A7437" s="193" t="s">
        <v>29794</v>
      </c>
      <c r="B7437" t="s">
        <v>10778</v>
      </c>
      <c r="C7437" s="198">
        <v>44763</v>
      </c>
      <c r="D7437" t="s">
        <v>38398</v>
      </c>
      <c r="E7437">
        <v>0.43</v>
      </c>
    </row>
    <row r="7438" spans="1:5">
      <c r="A7438" s="193" t="s">
        <v>29795</v>
      </c>
      <c r="B7438" t="s">
        <v>10777</v>
      </c>
      <c r="C7438" s="198">
        <v>44763</v>
      </c>
      <c r="D7438" t="s">
        <v>38398</v>
      </c>
      <c r="E7438">
        <v>14.87</v>
      </c>
    </row>
    <row r="7439" spans="1:5">
      <c r="A7439" s="193" t="s">
        <v>27995</v>
      </c>
      <c r="B7439" t="s">
        <v>27603</v>
      </c>
      <c r="C7439" s="198">
        <v>44763</v>
      </c>
      <c r="D7439" t="s">
        <v>38398</v>
      </c>
      <c r="E7439">
        <v>6.33</v>
      </c>
    </row>
    <row r="7440" spans="1:5">
      <c r="A7440" s="193" t="s">
        <v>29204</v>
      </c>
      <c r="B7440" t="s">
        <v>5816</v>
      </c>
      <c r="C7440" s="198">
        <v>44762</v>
      </c>
      <c r="D7440" t="s">
        <v>38573</v>
      </c>
      <c r="E7440">
        <v>6.83</v>
      </c>
    </row>
    <row r="7441" spans="1:5">
      <c r="A7441" s="193" t="s">
        <v>29236</v>
      </c>
      <c r="B7441" t="s">
        <v>5809</v>
      </c>
      <c r="C7441" s="198">
        <v>44762</v>
      </c>
      <c r="D7441" t="s">
        <v>38573</v>
      </c>
      <c r="E7441">
        <v>213.11</v>
      </c>
    </row>
    <row r="7442" spans="1:5">
      <c r="A7442" s="193" t="s">
        <v>29192</v>
      </c>
      <c r="B7442" t="s">
        <v>6735</v>
      </c>
      <c r="C7442" s="198">
        <v>44762</v>
      </c>
      <c r="D7442" t="s">
        <v>38444</v>
      </c>
      <c r="E7442">
        <v>1</v>
      </c>
    </row>
    <row r="7443" spans="1:5">
      <c r="A7443" s="193" t="s">
        <v>29327</v>
      </c>
      <c r="B7443" t="s">
        <v>5785</v>
      </c>
      <c r="C7443" s="198">
        <v>44762</v>
      </c>
      <c r="D7443" t="s">
        <v>38573</v>
      </c>
      <c r="E7443">
        <v>69.91</v>
      </c>
    </row>
    <row r="7444" spans="1:5">
      <c r="A7444" s="193" t="s">
        <v>29801</v>
      </c>
      <c r="B7444" t="s">
        <v>6738</v>
      </c>
      <c r="C7444" s="198">
        <v>44762</v>
      </c>
      <c r="D7444" t="s">
        <v>38444</v>
      </c>
      <c r="E7444">
        <v>34.9</v>
      </c>
    </row>
    <row r="7445" spans="1:5">
      <c r="A7445" s="193" t="s">
        <v>29079</v>
      </c>
      <c r="B7445" t="s">
        <v>6522</v>
      </c>
      <c r="C7445" s="198">
        <v>44762</v>
      </c>
      <c r="D7445" t="s">
        <v>38573</v>
      </c>
      <c r="E7445">
        <v>14.87</v>
      </c>
    </row>
    <row r="7446" spans="1:5">
      <c r="A7446" s="193" t="s">
        <v>29039</v>
      </c>
      <c r="B7446" t="s">
        <v>7509</v>
      </c>
      <c r="C7446" s="198">
        <v>44762</v>
      </c>
      <c r="D7446" t="s">
        <v>38573</v>
      </c>
      <c r="E7446">
        <v>6.68</v>
      </c>
    </row>
    <row r="7447" spans="1:5">
      <c r="A7447" s="193" t="s">
        <v>28343</v>
      </c>
      <c r="B7447" t="s">
        <v>7766</v>
      </c>
      <c r="C7447" s="198">
        <v>44762</v>
      </c>
      <c r="D7447" t="s">
        <v>38444</v>
      </c>
      <c r="E7447">
        <v>36.5</v>
      </c>
    </row>
    <row r="7448" spans="1:5">
      <c r="A7448" s="193" t="s">
        <v>28375</v>
      </c>
      <c r="B7448" t="s">
        <v>5741</v>
      </c>
      <c r="C7448" s="198">
        <v>44762</v>
      </c>
      <c r="D7448" t="s">
        <v>38573</v>
      </c>
      <c r="E7448">
        <v>7.68</v>
      </c>
    </row>
    <row r="7449" spans="1:5">
      <c r="A7449" s="193" t="s">
        <v>28649</v>
      </c>
      <c r="B7449" t="s">
        <v>7756</v>
      </c>
      <c r="C7449" s="198">
        <v>44762</v>
      </c>
      <c r="D7449" t="s">
        <v>38444</v>
      </c>
      <c r="E7449">
        <v>92.15</v>
      </c>
    </row>
    <row r="7450" spans="1:5">
      <c r="A7450" s="193" t="s">
        <v>27804</v>
      </c>
      <c r="B7450" t="s">
        <v>5036</v>
      </c>
      <c r="C7450" s="198">
        <v>44762</v>
      </c>
      <c r="D7450" t="s">
        <v>38368</v>
      </c>
      <c r="E7450">
        <v>29.9</v>
      </c>
    </row>
    <row r="7451" spans="1:5">
      <c r="A7451" s="193" t="s">
        <v>28340</v>
      </c>
      <c r="B7451" t="s">
        <v>6739</v>
      </c>
      <c r="C7451" s="198">
        <v>44762</v>
      </c>
      <c r="D7451" t="s">
        <v>38444</v>
      </c>
      <c r="E7451">
        <v>23.5</v>
      </c>
    </row>
    <row r="7452" spans="1:5">
      <c r="A7452" s="193" t="s">
        <v>28129</v>
      </c>
      <c r="B7452" t="s">
        <v>5424</v>
      </c>
      <c r="C7452" s="198">
        <v>44762</v>
      </c>
      <c r="D7452" t="s">
        <v>38573</v>
      </c>
      <c r="E7452">
        <v>12.78</v>
      </c>
    </row>
    <row r="7453" spans="1:5">
      <c r="A7453" s="193" t="s">
        <v>27936</v>
      </c>
      <c r="B7453" t="s">
        <v>5836</v>
      </c>
      <c r="C7453" s="198">
        <v>44762</v>
      </c>
      <c r="D7453" t="s">
        <v>38573</v>
      </c>
      <c r="E7453">
        <v>48.09</v>
      </c>
    </row>
    <row r="7454" spans="1:5">
      <c r="A7454" s="193" t="s">
        <v>28037</v>
      </c>
      <c r="B7454" t="s">
        <v>5013</v>
      </c>
      <c r="C7454" s="198">
        <v>44762</v>
      </c>
      <c r="D7454" t="s">
        <v>38404</v>
      </c>
      <c r="E7454">
        <v>7.02</v>
      </c>
    </row>
    <row r="7455" spans="1:5">
      <c r="A7455" s="193" t="s">
        <v>27936</v>
      </c>
      <c r="B7455" t="s">
        <v>5836</v>
      </c>
      <c r="C7455" s="198">
        <v>44762</v>
      </c>
      <c r="D7455" t="s">
        <v>38573</v>
      </c>
      <c r="E7455">
        <v>0.67</v>
      </c>
    </row>
    <row r="7456" spans="1:5">
      <c r="A7456" s="193" t="s">
        <v>27810</v>
      </c>
      <c r="B7456" t="s">
        <v>5045</v>
      </c>
      <c r="C7456" s="198">
        <v>44762</v>
      </c>
      <c r="D7456" t="s">
        <v>38368</v>
      </c>
      <c r="E7456">
        <v>69.12</v>
      </c>
    </row>
    <row r="7457" spans="1:5">
      <c r="A7457" s="193" t="s">
        <v>28315</v>
      </c>
      <c r="B7457" t="s">
        <v>5840</v>
      </c>
      <c r="C7457" s="198">
        <v>44762</v>
      </c>
      <c r="D7457" t="s">
        <v>38573</v>
      </c>
      <c r="E7457">
        <v>53.82</v>
      </c>
    </row>
    <row r="7458" spans="1:5">
      <c r="A7458" s="193" t="s">
        <v>28203</v>
      </c>
      <c r="B7458" t="s">
        <v>5832</v>
      </c>
      <c r="C7458" s="198">
        <v>44762</v>
      </c>
      <c r="D7458" t="s">
        <v>38573</v>
      </c>
      <c r="E7458">
        <v>8.5299999999999994</v>
      </c>
    </row>
    <row r="7459" spans="1:5">
      <c r="A7459" s="193" t="s">
        <v>28129</v>
      </c>
      <c r="B7459" t="s">
        <v>5424</v>
      </c>
      <c r="C7459" s="198">
        <v>44762</v>
      </c>
      <c r="D7459" t="s">
        <v>38573</v>
      </c>
      <c r="E7459">
        <v>0.98</v>
      </c>
    </row>
    <row r="7460" spans="1:5">
      <c r="A7460" s="193" t="s">
        <v>29807</v>
      </c>
      <c r="B7460" t="s">
        <v>7569</v>
      </c>
      <c r="C7460" s="198">
        <v>44762</v>
      </c>
      <c r="D7460" t="s">
        <v>38573</v>
      </c>
      <c r="E7460">
        <v>9.6</v>
      </c>
    </row>
    <row r="7461" spans="1:5">
      <c r="A7461" s="193" t="s">
        <v>28129</v>
      </c>
      <c r="B7461" t="s">
        <v>5424</v>
      </c>
      <c r="C7461" s="198">
        <v>44762</v>
      </c>
      <c r="D7461" t="s">
        <v>38573</v>
      </c>
      <c r="E7461">
        <v>0.5</v>
      </c>
    </row>
    <row r="7462" spans="1:5">
      <c r="A7462" s="193" t="s">
        <v>22416</v>
      </c>
      <c r="B7462" t="s">
        <v>5429</v>
      </c>
      <c r="C7462" s="198">
        <v>44762</v>
      </c>
      <c r="D7462" t="s">
        <v>38573</v>
      </c>
      <c r="E7462">
        <v>5.58</v>
      </c>
    </row>
    <row r="7463" spans="1:5">
      <c r="A7463" s="193" t="s">
        <v>29803</v>
      </c>
      <c r="B7463" t="s">
        <v>5888</v>
      </c>
      <c r="C7463" s="198">
        <v>44762</v>
      </c>
      <c r="D7463" t="s">
        <v>38573</v>
      </c>
      <c r="E7463">
        <v>0.45</v>
      </c>
    </row>
    <row r="7464" spans="1:5">
      <c r="A7464" s="193" t="s">
        <v>28205</v>
      </c>
      <c r="B7464" t="s">
        <v>5642</v>
      </c>
      <c r="C7464" s="198">
        <v>44762</v>
      </c>
      <c r="D7464" t="s">
        <v>38573</v>
      </c>
      <c r="E7464">
        <v>195.9</v>
      </c>
    </row>
    <row r="7465" spans="1:5">
      <c r="A7465" s="193" t="s">
        <v>27809</v>
      </c>
      <c r="B7465" t="s">
        <v>5046</v>
      </c>
      <c r="C7465" s="198">
        <v>44762</v>
      </c>
      <c r="D7465" t="s">
        <v>38368</v>
      </c>
      <c r="E7465">
        <v>11.25</v>
      </c>
    </row>
    <row r="7466" spans="1:5">
      <c r="A7466" s="193" t="s">
        <v>27915</v>
      </c>
      <c r="B7466" t="s">
        <v>7582</v>
      </c>
      <c r="C7466" s="198">
        <v>44762</v>
      </c>
      <c r="D7466" t="s">
        <v>38573</v>
      </c>
      <c r="E7466">
        <v>13.86</v>
      </c>
    </row>
    <row r="7467" spans="1:5">
      <c r="A7467" s="193" t="s">
        <v>29011</v>
      </c>
      <c r="B7467" t="s">
        <v>5819</v>
      </c>
      <c r="C7467" s="198">
        <v>44762</v>
      </c>
      <c r="D7467" t="s">
        <v>38573</v>
      </c>
      <c r="E7467">
        <v>28.69</v>
      </c>
    </row>
    <row r="7468" spans="1:5">
      <c r="A7468" s="193" t="s">
        <v>22416</v>
      </c>
      <c r="B7468" t="s">
        <v>5429</v>
      </c>
      <c r="C7468" s="198">
        <v>44762</v>
      </c>
      <c r="D7468" t="s">
        <v>38573</v>
      </c>
      <c r="E7468">
        <v>51.84</v>
      </c>
    </row>
    <row r="7469" spans="1:5">
      <c r="A7469" s="193" t="s">
        <v>22416</v>
      </c>
      <c r="B7469" t="s">
        <v>5429</v>
      </c>
      <c r="C7469" s="198">
        <v>44762</v>
      </c>
      <c r="D7469" t="s">
        <v>38573</v>
      </c>
      <c r="E7469">
        <v>38.03</v>
      </c>
    </row>
    <row r="7470" spans="1:5">
      <c r="A7470" s="193" t="s">
        <v>28129</v>
      </c>
      <c r="B7470" t="s">
        <v>5424</v>
      </c>
      <c r="C7470" s="198">
        <v>44762</v>
      </c>
      <c r="D7470" t="s">
        <v>38573</v>
      </c>
      <c r="E7470">
        <v>81.11</v>
      </c>
    </row>
    <row r="7471" spans="1:5">
      <c r="A7471" s="193" t="s">
        <v>29805</v>
      </c>
      <c r="B7471" t="s">
        <v>5639</v>
      </c>
      <c r="C7471" s="198">
        <v>44762</v>
      </c>
      <c r="D7471" t="s">
        <v>38573</v>
      </c>
      <c r="E7471">
        <v>8.09</v>
      </c>
    </row>
    <row r="7472" spans="1:5">
      <c r="A7472" s="193" t="s">
        <v>28864</v>
      </c>
      <c r="B7472" t="s">
        <v>5423</v>
      </c>
      <c r="C7472" s="198">
        <v>44762</v>
      </c>
      <c r="D7472" t="s">
        <v>38573</v>
      </c>
      <c r="E7472">
        <v>12.61</v>
      </c>
    </row>
    <row r="7473" spans="1:5">
      <c r="A7473" s="193" t="s">
        <v>28127</v>
      </c>
      <c r="B7473" t="s">
        <v>5156</v>
      </c>
      <c r="C7473" s="198">
        <v>44762</v>
      </c>
      <c r="D7473" t="s">
        <v>38573</v>
      </c>
      <c r="E7473">
        <v>1.67</v>
      </c>
    </row>
    <row r="7474" spans="1:5">
      <c r="A7474" s="193" t="s">
        <v>28452</v>
      </c>
      <c r="B7474" t="s">
        <v>5165</v>
      </c>
      <c r="C7474" s="198">
        <v>44762</v>
      </c>
      <c r="D7474" t="s">
        <v>38573</v>
      </c>
      <c r="E7474">
        <v>2.69</v>
      </c>
    </row>
    <row r="7475" spans="1:5">
      <c r="A7475" s="193" t="s">
        <v>28334</v>
      </c>
      <c r="B7475" t="s">
        <v>7093</v>
      </c>
      <c r="C7475" s="198">
        <v>44762</v>
      </c>
      <c r="D7475" t="s">
        <v>38444</v>
      </c>
      <c r="E7475">
        <v>2.38</v>
      </c>
    </row>
    <row r="7476" spans="1:5">
      <c r="A7476" s="193" t="s">
        <v>28642</v>
      </c>
      <c r="B7476" t="s">
        <v>8007</v>
      </c>
      <c r="C7476" s="198">
        <v>44762</v>
      </c>
      <c r="D7476" t="s">
        <v>38466</v>
      </c>
      <c r="E7476">
        <v>8.75</v>
      </c>
    </row>
    <row r="7477" spans="1:5">
      <c r="A7477" s="193" t="s">
        <v>29802</v>
      </c>
      <c r="B7477" t="s">
        <v>6886</v>
      </c>
      <c r="C7477" s="198">
        <v>44762</v>
      </c>
      <c r="D7477" t="s">
        <v>38573</v>
      </c>
      <c r="E7477">
        <v>61.9</v>
      </c>
    </row>
    <row r="7478" spans="1:5">
      <c r="A7478" s="193" t="s">
        <v>17109</v>
      </c>
      <c r="B7478" t="s">
        <v>5437</v>
      </c>
      <c r="C7478" s="198">
        <v>44762</v>
      </c>
      <c r="D7478" t="s">
        <v>38573</v>
      </c>
      <c r="E7478">
        <v>9.0299999999999994</v>
      </c>
    </row>
    <row r="7479" spans="1:5">
      <c r="A7479" s="193" t="s">
        <v>17109</v>
      </c>
      <c r="B7479" t="s">
        <v>5437</v>
      </c>
      <c r="C7479" s="198">
        <v>44762</v>
      </c>
      <c r="D7479" t="s">
        <v>38573</v>
      </c>
      <c r="E7479">
        <v>1.3</v>
      </c>
    </row>
    <row r="7480" spans="1:5">
      <c r="A7480" s="193" t="s">
        <v>29804</v>
      </c>
      <c r="B7480" t="s">
        <v>6240</v>
      </c>
      <c r="C7480" s="198">
        <v>44762</v>
      </c>
      <c r="D7480" t="s">
        <v>38573</v>
      </c>
      <c r="E7480">
        <v>5.99</v>
      </c>
    </row>
    <row r="7481" spans="1:5">
      <c r="A7481" s="193" t="s">
        <v>28864</v>
      </c>
      <c r="B7481" t="s">
        <v>5423</v>
      </c>
      <c r="C7481" s="198">
        <v>44762</v>
      </c>
      <c r="D7481" t="s">
        <v>38573</v>
      </c>
      <c r="E7481">
        <v>57.38</v>
      </c>
    </row>
    <row r="7482" spans="1:5">
      <c r="A7482" s="193" t="s">
        <v>29809</v>
      </c>
      <c r="B7482" t="s">
        <v>8463</v>
      </c>
      <c r="C7482" s="198">
        <v>44762</v>
      </c>
      <c r="D7482" t="s">
        <v>38573</v>
      </c>
      <c r="E7482">
        <v>0.61</v>
      </c>
    </row>
    <row r="7483" spans="1:5">
      <c r="A7483" s="193" t="s">
        <v>17111</v>
      </c>
      <c r="B7483" t="s">
        <v>5436</v>
      </c>
      <c r="C7483" s="198">
        <v>44762</v>
      </c>
      <c r="D7483" t="s">
        <v>38573</v>
      </c>
      <c r="E7483">
        <v>0.36</v>
      </c>
    </row>
    <row r="7484" spans="1:5">
      <c r="A7484" s="193" t="s">
        <v>29808</v>
      </c>
      <c r="B7484" t="s">
        <v>8957</v>
      </c>
      <c r="C7484" s="198">
        <v>44762</v>
      </c>
      <c r="D7484" t="s">
        <v>38573</v>
      </c>
      <c r="E7484">
        <v>5.91</v>
      </c>
    </row>
    <row r="7485" spans="1:5">
      <c r="A7485" s="193" t="s">
        <v>22133</v>
      </c>
      <c r="B7485" t="s">
        <v>5632</v>
      </c>
      <c r="C7485" s="198">
        <v>44762</v>
      </c>
      <c r="D7485" t="s">
        <v>38573</v>
      </c>
      <c r="E7485">
        <v>10.95</v>
      </c>
    </row>
    <row r="7486" spans="1:5">
      <c r="A7486" s="193" t="s">
        <v>28959</v>
      </c>
      <c r="B7486" t="s">
        <v>5292</v>
      </c>
      <c r="C7486" s="198">
        <v>44762</v>
      </c>
      <c r="D7486" t="s">
        <v>38573</v>
      </c>
      <c r="E7486">
        <v>12.01</v>
      </c>
    </row>
    <row r="7487" spans="1:5">
      <c r="A7487" s="193" t="s">
        <v>13940</v>
      </c>
      <c r="B7487" t="s">
        <v>5628</v>
      </c>
      <c r="C7487" s="198">
        <v>44762</v>
      </c>
      <c r="D7487" t="s">
        <v>38573</v>
      </c>
      <c r="E7487">
        <v>195.9</v>
      </c>
    </row>
    <row r="7488" spans="1:5">
      <c r="A7488" s="193" t="s">
        <v>29742</v>
      </c>
      <c r="B7488" t="s">
        <v>5515</v>
      </c>
      <c r="C7488" s="198">
        <v>44762</v>
      </c>
      <c r="D7488" t="s">
        <v>38573</v>
      </c>
      <c r="E7488">
        <v>17.66</v>
      </c>
    </row>
    <row r="7489" spans="1:5">
      <c r="A7489" s="193" t="s">
        <v>27928</v>
      </c>
      <c r="B7489" t="s">
        <v>5631</v>
      </c>
      <c r="C7489" s="198">
        <v>44762</v>
      </c>
      <c r="D7489" t="s">
        <v>38573</v>
      </c>
      <c r="E7489">
        <v>71.5</v>
      </c>
    </row>
    <row r="7490" spans="1:5">
      <c r="A7490" s="193" t="s">
        <v>29809</v>
      </c>
      <c r="B7490" t="s">
        <v>8463</v>
      </c>
      <c r="C7490" s="198">
        <v>44762</v>
      </c>
      <c r="D7490" t="s">
        <v>38573</v>
      </c>
      <c r="E7490">
        <v>94.91</v>
      </c>
    </row>
    <row r="7491" spans="1:5">
      <c r="A7491" s="193" t="s">
        <v>29812</v>
      </c>
      <c r="B7491" t="s">
        <v>10814</v>
      </c>
      <c r="C7491" s="198">
        <v>44762</v>
      </c>
      <c r="D7491" t="s">
        <v>38573</v>
      </c>
      <c r="E7491">
        <v>11.69</v>
      </c>
    </row>
    <row r="7492" spans="1:5">
      <c r="A7492" s="193" t="s">
        <v>29680</v>
      </c>
      <c r="B7492" t="s">
        <v>10810</v>
      </c>
      <c r="C7492" s="198">
        <v>44762</v>
      </c>
      <c r="D7492" t="s">
        <v>38466</v>
      </c>
      <c r="E7492">
        <v>16.25</v>
      </c>
    </row>
    <row r="7493" spans="1:5">
      <c r="A7493" s="193" t="s">
        <v>29813</v>
      </c>
      <c r="B7493" t="s">
        <v>10813</v>
      </c>
      <c r="C7493" s="198">
        <v>44762</v>
      </c>
      <c r="D7493" t="s">
        <v>38573</v>
      </c>
      <c r="E7493">
        <v>51.84</v>
      </c>
    </row>
    <row r="7494" spans="1:5">
      <c r="A7494" s="193" t="s">
        <v>29806</v>
      </c>
      <c r="B7494" t="s">
        <v>27606</v>
      </c>
      <c r="C7494" s="198">
        <v>44762</v>
      </c>
      <c r="D7494" t="s">
        <v>38573</v>
      </c>
      <c r="E7494">
        <v>23.33</v>
      </c>
    </row>
    <row r="7495" spans="1:5">
      <c r="A7495" s="193" t="s">
        <v>29810</v>
      </c>
      <c r="B7495" t="s">
        <v>10812</v>
      </c>
      <c r="C7495" s="198">
        <v>44762</v>
      </c>
      <c r="D7495" t="s">
        <v>38573</v>
      </c>
      <c r="E7495">
        <v>6.94</v>
      </c>
    </row>
    <row r="7496" spans="1:5">
      <c r="A7496" s="193" t="s">
        <v>29554</v>
      </c>
      <c r="B7496" t="s">
        <v>10508</v>
      </c>
      <c r="C7496" s="198">
        <v>44762</v>
      </c>
      <c r="D7496" t="s">
        <v>38573</v>
      </c>
      <c r="E7496">
        <v>0.69</v>
      </c>
    </row>
    <row r="7497" spans="1:5">
      <c r="A7497" s="193" t="s">
        <v>29811</v>
      </c>
      <c r="B7497" t="s">
        <v>10817</v>
      </c>
      <c r="C7497" s="198">
        <v>44762</v>
      </c>
      <c r="D7497" t="s">
        <v>38573</v>
      </c>
      <c r="E7497">
        <v>33.99</v>
      </c>
    </row>
    <row r="7498" spans="1:5">
      <c r="A7498" s="193" t="s">
        <v>29381</v>
      </c>
      <c r="B7498" t="s">
        <v>10815</v>
      </c>
      <c r="C7498" s="198">
        <v>44762</v>
      </c>
      <c r="D7498" t="s">
        <v>38573</v>
      </c>
      <c r="E7498">
        <v>11.62</v>
      </c>
    </row>
    <row r="7499" spans="1:5">
      <c r="A7499" s="193" t="s">
        <v>27782</v>
      </c>
      <c r="B7499" t="s">
        <v>5040</v>
      </c>
      <c r="C7499" s="198">
        <v>44761</v>
      </c>
      <c r="D7499" t="s">
        <v>38363</v>
      </c>
      <c r="E7499">
        <v>13.85</v>
      </c>
    </row>
    <row r="7500" spans="1:5">
      <c r="A7500" s="193" t="s">
        <v>27996</v>
      </c>
      <c r="B7500" t="s">
        <v>5042</v>
      </c>
      <c r="C7500" s="198">
        <v>44761</v>
      </c>
      <c r="D7500" t="s">
        <v>38363</v>
      </c>
      <c r="E7500">
        <v>12.13</v>
      </c>
    </row>
    <row r="7501" spans="1:5">
      <c r="A7501" s="193" t="s">
        <v>12102</v>
      </c>
      <c r="B7501" t="s">
        <v>8005</v>
      </c>
      <c r="C7501" s="198">
        <v>44761</v>
      </c>
      <c r="D7501" t="s">
        <v>38433</v>
      </c>
      <c r="E7501">
        <v>56.26</v>
      </c>
    </row>
    <row r="7502" spans="1:5">
      <c r="A7502" s="193" t="s">
        <v>29814</v>
      </c>
      <c r="B7502" t="s">
        <v>8499</v>
      </c>
      <c r="C7502" s="198">
        <v>44761</v>
      </c>
      <c r="D7502" t="s">
        <v>38489</v>
      </c>
      <c r="E7502">
        <v>9.9499999999999993</v>
      </c>
    </row>
    <row r="7503" spans="1:5">
      <c r="A7503" s="193" t="s">
        <v>27788</v>
      </c>
      <c r="B7503" t="s">
        <v>7330</v>
      </c>
      <c r="C7503" s="198">
        <v>44761</v>
      </c>
      <c r="D7503" t="s">
        <v>38364</v>
      </c>
      <c r="E7503">
        <v>3.25</v>
      </c>
    </row>
    <row r="7504" spans="1:5">
      <c r="A7504" s="193" t="s">
        <v>27881</v>
      </c>
      <c r="B7504" t="s">
        <v>5043</v>
      </c>
      <c r="C7504" s="198">
        <v>44761</v>
      </c>
      <c r="D7504" t="s">
        <v>38363</v>
      </c>
      <c r="E7504">
        <v>40.700000000000003</v>
      </c>
    </row>
    <row r="7505" spans="1:5">
      <c r="A7505" s="193" t="s">
        <v>27882</v>
      </c>
      <c r="B7505" t="s">
        <v>5041</v>
      </c>
      <c r="C7505" s="198">
        <v>44761</v>
      </c>
      <c r="D7505" t="s">
        <v>38363</v>
      </c>
      <c r="E7505">
        <v>9</v>
      </c>
    </row>
    <row r="7506" spans="1:5">
      <c r="A7506" s="193" t="s">
        <v>29243</v>
      </c>
      <c r="B7506" t="s">
        <v>8996</v>
      </c>
      <c r="C7506" s="198">
        <v>44761</v>
      </c>
      <c r="D7506" t="s">
        <v>38489</v>
      </c>
      <c r="E7506">
        <v>9.3800000000000008</v>
      </c>
    </row>
    <row r="7507" spans="1:5">
      <c r="A7507" s="193" t="s">
        <v>28021</v>
      </c>
      <c r="B7507" t="s">
        <v>9848</v>
      </c>
      <c r="C7507" s="198">
        <v>44761</v>
      </c>
      <c r="D7507" t="s">
        <v>38401</v>
      </c>
      <c r="E7507">
        <v>0.69</v>
      </c>
    </row>
    <row r="7508" spans="1:5">
      <c r="A7508" s="193" t="s">
        <v>29815</v>
      </c>
      <c r="B7508" t="s">
        <v>10626</v>
      </c>
      <c r="C7508" s="198">
        <v>44761</v>
      </c>
      <c r="D7508" t="s">
        <v>38661</v>
      </c>
      <c r="E7508">
        <v>0.46</v>
      </c>
    </row>
    <row r="7509" spans="1:5">
      <c r="A7509" s="193" t="s">
        <v>28656</v>
      </c>
      <c r="B7509" t="s">
        <v>10774</v>
      </c>
      <c r="C7509" s="198">
        <v>44761</v>
      </c>
      <c r="D7509" t="s">
        <v>38489</v>
      </c>
      <c r="E7509">
        <v>25.84</v>
      </c>
    </row>
    <row r="7510" spans="1:5">
      <c r="A7510" s="193" t="s">
        <v>28958</v>
      </c>
      <c r="B7510" t="s">
        <v>10775</v>
      </c>
      <c r="C7510" s="198">
        <v>44761</v>
      </c>
      <c r="D7510" t="s">
        <v>38450</v>
      </c>
      <c r="E7510">
        <v>4.43</v>
      </c>
    </row>
    <row r="7511" spans="1:5">
      <c r="A7511" s="193" t="s">
        <v>28653</v>
      </c>
      <c r="B7511" t="s">
        <v>27607</v>
      </c>
      <c r="C7511" s="198">
        <v>44761</v>
      </c>
      <c r="D7511" t="s">
        <v>38489</v>
      </c>
      <c r="E7511">
        <v>4.2</v>
      </c>
    </row>
    <row r="7512" spans="1:5">
      <c r="A7512" s="193" t="s">
        <v>28864</v>
      </c>
      <c r="B7512" t="s">
        <v>5423</v>
      </c>
      <c r="C7512" s="198">
        <v>44760</v>
      </c>
      <c r="D7512" t="s">
        <v>38359</v>
      </c>
      <c r="E7512">
        <v>0.52</v>
      </c>
    </row>
    <row r="7513" spans="1:5">
      <c r="A7513" s="193" t="s">
        <v>27996</v>
      </c>
      <c r="B7513" t="s">
        <v>5042</v>
      </c>
      <c r="C7513" s="198">
        <v>44760</v>
      </c>
      <c r="D7513" t="s">
        <v>38363</v>
      </c>
      <c r="E7513">
        <v>17.5</v>
      </c>
    </row>
    <row r="7514" spans="1:5">
      <c r="A7514" s="193" t="s">
        <v>27881</v>
      </c>
      <c r="B7514" t="s">
        <v>5043</v>
      </c>
      <c r="C7514" s="198">
        <v>44760</v>
      </c>
      <c r="D7514" t="s">
        <v>38363</v>
      </c>
      <c r="E7514">
        <v>10.35</v>
      </c>
    </row>
    <row r="7515" spans="1:5">
      <c r="A7515" s="193" t="s">
        <v>27882</v>
      </c>
      <c r="B7515" t="s">
        <v>5041</v>
      </c>
      <c r="C7515" s="198">
        <v>44760</v>
      </c>
      <c r="D7515" t="s">
        <v>38363</v>
      </c>
      <c r="E7515">
        <v>16.91</v>
      </c>
    </row>
    <row r="7516" spans="1:5">
      <c r="A7516" s="193" t="s">
        <v>29044</v>
      </c>
      <c r="B7516" t="s">
        <v>4998</v>
      </c>
      <c r="C7516" s="198">
        <v>44760</v>
      </c>
      <c r="D7516" t="s">
        <v>38662</v>
      </c>
      <c r="E7516">
        <v>11.2</v>
      </c>
    </row>
    <row r="7517" spans="1:5">
      <c r="A7517" s="193" t="s">
        <v>27989</v>
      </c>
      <c r="B7517" t="s">
        <v>7775</v>
      </c>
      <c r="C7517" s="198">
        <v>44760</v>
      </c>
      <c r="D7517" t="s">
        <v>38396</v>
      </c>
      <c r="E7517">
        <v>5.42</v>
      </c>
    </row>
    <row r="7518" spans="1:5">
      <c r="A7518" s="193" t="s">
        <v>28114</v>
      </c>
      <c r="B7518" t="s">
        <v>7180</v>
      </c>
      <c r="C7518" s="198">
        <v>44760</v>
      </c>
      <c r="D7518" t="s">
        <v>38375</v>
      </c>
      <c r="E7518">
        <v>10.33</v>
      </c>
    </row>
    <row r="7519" spans="1:5">
      <c r="A7519" s="193" t="s">
        <v>27782</v>
      </c>
      <c r="B7519" t="s">
        <v>5040</v>
      </c>
      <c r="C7519" s="198">
        <v>44760</v>
      </c>
      <c r="D7519" t="s">
        <v>38363</v>
      </c>
      <c r="E7519">
        <v>0.35</v>
      </c>
    </row>
    <row r="7520" spans="1:5">
      <c r="A7520" s="193" t="s">
        <v>27930</v>
      </c>
      <c r="B7520" t="s">
        <v>5003</v>
      </c>
      <c r="C7520" s="198">
        <v>44760</v>
      </c>
      <c r="D7520" t="s">
        <v>38359</v>
      </c>
      <c r="E7520">
        <v>34.25</v>
      </c>
    </row>
    <row r="7521" spans="1:5">
      <c r="A7521" s="193" t="s">
        <v>27828</v>
      </c>
      <c r="B7521" t="s">
        <v>27590</v>
      </c>
      <c r="C7521" s="198">
        <v>44760</v>
      </c>
      <c r="D7521" t="s">
        <v>38375</v>
      </c>
      <c r="E7521">
        <v>34.9</v>
      </c>
    </row>
    <row r="7522" spans="1:5">
      <c r="A7522" s="193" t="s">
        <v>28111</v>
      </c>
      <c r="B7522" t="s">
        <v>5004</v>
      </c>
      <c r="C7522" s="198">
        <v>44760</v>
      </c>
      <c r="D7522" t="s">
        <v>38359</v>
      </c>
      <c r="E7522">
        <v>7.03</v>
      </c>
    </row>
    <row r="7523" spans="1:5">
      <c r="A7523" s="193" t="s">
        <v>29818</v>
      </c>
      <c r="B7523" t="s">
        <v>9763</v>
      </c>
      <c r="C7523" s="198">
        <v>44760</v>
      </c>
      <c r="D7523" t="s">
        <v>38396</v>
      </c>
      <c r="E7523">
        <v>23.85</v>
      </c>
    </row>
    <row r="7524" spans="1:5">
      <c r="A7524" s="193" t="s">
        <v>29821</v>
      </c>
      <c r="B7524" t="s">
        <v>10788</v>
      </c>
      <c r="C7524" s="198">
        <v>44760</v>
      </c>
      <c r="D7524" t="s">
        <v>38396</v>
      </c>
      <c r="E7524">
        <v>21.25</v>
      </c>
    </row>
    <row r="7525" spans="1:5">
      <c r="A7525" s="193" t="s">
        <v>29824</v>
      </c>
      <c r="B7525" t="s">
        <v>10787</v>
      </c>
      <c r="C7525" s="198">
        <v>44760</v>
      </c>
      <c r="D7525" t="s">
        <v>38396</v>
      </c>
      <c r="E7525">
        <v>34.9</v>
      </c>
    </row>
    <row r="7526" spans="1:5">
      <c r="A7526" s="193" t="s">
        <v>15682</v>
      </c>
      <c r="B7526" t="s">
        <v>9277</v>
      </c>
      <c r="C7526" s="198">
        <v>44760</v>
      </c>
      <c r="D7526" t="s">
        <v>38375</v>
      </c>
      <c r="E7526">
        <v>43.44</v>
      </c>
    </row>
    <row r="7527" spans="1:5">
      <c r="A7527" s="193" t="s">
        <v>29825</v>
      </c>
      <c r="B7527" t="s">
        <v>10781</v>
      </c>
      <c r="C7527" s="198">
        <v>44760</v>
      </c>
      <c r="D7527" t="s">
        <v>38396</v>
      </c>
      <c r="E7527">
        <v>20.54</v>
      </c>
    </row>
    <row r="7528" spans="1:5">
      <c r="A7528" s="193" t="s">
        <v>29826</v>
      </c>
      <c r="B7528" t="s">
        <v>10789</v>
      </c>
      <c r="C7528" s="198">
        <v>44760</v>
      </c>
      <c r="D7528" t="s">
        <v>38396</v>
      </c>
      <c r="E7528">
        <v>4.8499999999999996</v>
      </c>
    </row>
    <row r="7529" spans="1:5">
      <c r="A7529" s="193" t="s">
        <v>29817</v>
      </c>
      <c r="B7529" t="s">
        <v>10786</v>
      </c>
      <c r="C7529" s="198">
        <v>44760</v>
      </c>
      <c r="D7529" t="s">
        <v>38396</v>
      </c>
      <c r="E7529">
        <v>9.0299999999999994</v>
      </c>
    </row>
    <row r="7530" spans="1:5">
      <c r="A7530" s="193" t="s">
        <v>28966</v>
      </c>
      <c r="B7530" t="s">
        <v>10785</v>
      </c>
      <c r="C7530" s="198">
        <v>44760</v>
      </c>
      <c r="D7530" t="s">
        <v>38396</v>
      </c>
      <c r="E7530">
        <v>26.6</v>
      </c>
    </row>
    <row r="7531" spans="1:5">
      <c r="A7531" s="193" t="s">
        <v>29819</v>
      </c>
      <c r="B7531" t="s">
        <v>10784</v>
      </c>
      <c r="C7531" s="198">
        <v>44760</v>
      </c>
      <c r="D7531" t="s">
        <v>38396</v>
      </c>
      <c r="E7531">
        <v>5.96</v>
      </c>
    </row>
    <row r="7532" spans="1:5">
      <c r="A7532" s="193" t="s">
        <v>29820</v>
      </c>
      <c r="B7532" t="s">
        <v>10783</v>
      </c>
      <c r="C7532" s="198">
        <v>44760</v>
      </c>
      <c r="D7532" t="s">
        <v>38396</v>
      </c>
      <c r="E7532">
        <v>0.39</v>
      </c>
    </row>
    <row r="7533" spans="1:5">
      <c r="A7533" s="193" t="s">
        <v>29822</v>
      </c>
      <c r="B7533" t="s">
        <v>27608</v>
      </c>
      <c r="C7533" s="198">
        <v>44760</v>
      </c>
      <c r="D7533" t="s">
        <v>38381</v>
      </c>
      <c r="E7533">
        <v>0.8</v>
      </c>
    </row>
    <row r="7534" spans="1:5">
      <c r="A7534" s="193" t="s">
        <v>29816</v>
      </c>
      <c r="B7534" t="s">
        <v>10782</v>
      </c>
      <c r="C7534" s="198">
        <v>44760</v>
      </c>
      <c r="D7534" t="s">
        <v>38396</v>
      </c>
      <c r="E7534">
        <v>7.58</v>
      </c>
    </row>
    <row r="7535" spans="1:5">
      <c r="A7535" s="193" t="s">
        <v>29823</v>
      </c>
      <c r="B7535" t="s">
        <v>10790</v>
      </c>
      <c r="C7535" s="198">
        <v>44760</v>
      </c>
      <c r="D7535" t="s">
        <v>38396</v>
      </c>
      <c r="E7535">
        <v>0.59</v>
      </c>
    </row>
    <row r="7536" spans="1:5">
      <c r="A7536" s="193" t="s">
        <v>28948</v>
      </c>
      <c r="B7536" t="s">
        <v>10610</v>
      </c>
      <c r="C7536" s="198">
        <v>44760</v>
      </c>
      <c r="D7536" t="s">
        <v>38375</v>
      </c>
      <c r="E7536">
        <v>33.96</v>
      </c>
    </row>
    <row r="7537" spans="1:5">
      <c r="A7537" s="193" t="s">
        <v>28600</v>
      </c>
      <c r="B7537" t="s">
        <v>10611</v>
      </c>
      <c r="C7537" s="198">
        <v>44760</v>
      </c>
      <c r="D7537" t="s">
        <v>38375</v>
      </c>
      <c r="E7537">
        <v>3.7</v>
      </c>
    </row>
    <row r="7538" spans="1:5">
      <c r="A7538" s="193" t="s">
        <v>27825</v>
      </c>
      <c r="B7538" t="s">
        <v>10609</v>
      </c>
      <c r="C7538" s="198">
        <v>44760</v>
      </c>
      <c r="D7538" t="s">
        <v>38375</v>
      </c>
      <c r="E7538">
        <v>16.57</v>
      </c>
    </row>
    <row r="7539" spans="1:5">
      <c r="A7539" s="193" t="s">
        <v>27804</v>
      </c>
      <c r="B7539" t="s">
        <v>5036</v>
      </c>
      <c r="C7539" s="198">
        <v>44757</v>
      </c>
      <c r="D7539" t="s">
        <v>38368</v>
      </c>
      <c r="E7539">
        <v>6.95</v>
      </c>
    </row>
    <row r="7540" spans="1:5">
      <c r="A7540" s="193" t="s">
        <v>15601</v>
      </c>
      <c r="B7540" t="s">
        <v>5047</v>
      </c>
      <c r="C7540" s="198">
        <v>44757</v>
      </c>
      <c r="D7540" t="s">
        <v>38368</v>
      </c>
      <c r="E7540">
        <v>4.97</v>
      </c>
    </row>
    <row r="7541" spans="1:5">
      <c r="A7541" s="193" t="s">
        <v>15601</v>
      </c>
      <c r="B7541" t="s">
        <v>5047</v>
      </c>
      <c r="C7541" s="198">
        <v>44757</v>
      </c>
      <c r="D7541" t="s">
        <v>38368</v>
      </c>
      <c r="E7541">
        <v>2.02</v>
      </c>
    </row>
    <row r="7542" spans="1:5">
      <c r="A7542" s="193" t="s">
        <v>27810</v>
      </c>
      <c r="B7542" t="s">
        <v>5045</v>
      </c>
      <c r="C7542" s="198">
        <v>44757</v>
      </c>
      <c r="D7542" t="s">
        <v>38368</v>
      </c>
      <c r="E7542">
        <v>9.86</v>
      </c>
    </row>
    <row r="7543" spans="1:5">
      <c r="A7543" s="193" t="s">
        <v>27810</v>
      </c>
      <c r="B7543" t="s">
        <v>5045</v>
      </c>
      <c r="C7543" s="198">
        <v>44757</v>
      </c>
      <c r="D7543" t="s">
        <v>38368</v>
      </c>
      <c r="E7543">
        <v>40.9</v>
      </c>
    </row>
    <row r="7544" spans="1:5">
      <c r="A7544" s="193" t="s">
        <v>27804</v>
      </c>
      <c r="B7544" t="s">
        <v>5036</v>
      </c>
      <c r="C7544" s="198">
        <v>44757</v>
      </c>
      <c r="D7544" t="s">
        <v>38368</v>
      </c>
      <c r="E7544">
        <v>2</v>
      </c>
    </row>
    <row r="7545" spans="1:5">
      <c r="A7545" s="193" t="s">
        <v>29514</v>
      </c>
      <c r="B7545" t="s">
        <v>6181</v>
      </c>
      <c r="C7545" s="198">
        <v>44757</v>
      </c>
      <c r="D7545" t="s">
        <v>38583</v>
      </c>
      <c r="E7545">
        <v>24.5</v>
      </c>
    </row>
    <row r="7546" spans="1:5">
      <c r="A7546" s="193" t="s">
        <v>28059</v>
      </c>
      <c r="B7546" t="s">
        <v>6692</v>
      </c>
      <c r="C7546" s="198">
        <v>44757</v>
      </c>
      <c r="D7546" t="s">
        <v>38407</v>
      </c>
      <c r="E7546">
        <v>32.74</v>
      </c>
    </row>
    <row r="7547" spans="1:5">
      <c r="A7547" s="193" t="s">
        <v>27809</v>
      </c>
      <c r="B7547" t="s">
        <v>5046</v>
      </c>
      <c r="C7547" s="198">
        <v>44757</v>
      </c>
      <c r="D7547" t="s">
        <v>38368</v>
      </c>
      <c r="E7547">
        <v>0.65</v>
      </c>
    </row>
    <row r="7548" spans="1:5">
      <c r="A7548" s="193" t="s">
        <v>27809</v>
      </c>
      <c r="B7548" t="s">
        <v>5046</v>
      </c>
      <c r="C7548" s="198">
        <v>44757</v>
      </c>
      <c r="D7548" t="s">
        <v>38368</v>
      </c>
      <c r="E7548">
        <v>12.89</v>
      </c>
    </row>
    <row r="7549" spans="1:5">
      <c r="A7549" s="193" t="s">
        <v>15616</v>
      </c>
      <c r="B7549" t="s">
        <v>5053</v>
      </c>
      <c r="C7549" s="198">
        <v>44757</v>
      </c>
      <c r="D7549" t="s">
        <v>38368</v>
      </c>
      <c r="E7549">
        <v>221.31</v>
      </c>
    </row>
    <row r="7550" spans="1:5">
      <c r="A7550" s="193" t="s">
        <v>27809</v>
      </c>
      <c r="B7550" t="s">
        <v>5046</v>
      </c>
      <c r="C7550" s="198">
        <v>44757</v>
      </c>
      <c r="D7550" t="s">
        <v>38368</v>
      </c>
      <c r="E7550">
        <v>0.56000000000000005</v>
      </c>
    </row>
    <row r="7551" spans="1:5">
      <c r="A7551" s="193" t="s">
        <v>27809</v>
      </c>
      <c r="B7551" t="s">
        <v>5046</v>
      </c>
      <c r="C7551" s="198">
        <v>44757</v>
      </c>
      <c r="D7551" t="s">
        <v>38368</v>
      </c>
      <c r="E7551">
        <v>4.5199999999999996</v>
      </c>
    </row>
    <row r="7552" spans="1:5">
      <c r="A7552" s="193" t="s">
        <v>28442</v>
      </c>
      <c r="B7552" t="s">
        <v>10689</v>
      </c>
      <c r="C7552" s="198">
        <v>44757</v>
      </c>
      <c r="D7552" t="s">
        <v>38463</v>
      </c>
      <c r="E7552">
        <v>42</v>
      </c>
    </row>
    <row r="7553" spans="1:5">
      <c r="A7553" s="193" t="s">
        <v>28901</v>
      </c>
      <c r="B7553" t="s">
        <v>10690</v>
      </c>
      <c r="C7553" s="198">
        <v>44757</v>
      </c>
      <c r="D7553" t="s">
        <v>38463</v>
      </c>
      <c r="E7553">
        <v>33.159999999999997</v>
      </c>
    </row>
    <row r="7554" spans="1:5">
      <c r="A7554" s="193" t="s">
        <v>28439</v>
      </c>
      <c r="B7554" t="s">
        <v>10687</v>
      </c>
      <c r="C7554" s="198">
        <v>44757</v>
      </c>
      <c r="D7554" t="s">
        <v>38463</v>
      </c>
      <c r="E7554">
        <v>42.54</v>
      </c>
    </row>
    <row r="7555" spans="1:5">
      <c r="A7555" s="193" t="s">
        <v>28438</v>
      </c>
      <c r="B7555" t="s">
        <v>10773</v>
      </c>
      <c r="C7555" s="198">
        <v>44757</v>
      </c>
      <c r="D7555" t="s">
        <v>38463</v>
      </c>
      <c r="E7555">
        <v>13.9</v>
      </c>
    </row>
    <row r="7556" spans="1:5">
      <c r="A7556" s="193" t="s">
        <v>28899</v>
      </c>
      <c r="B7556" t="s">
        <v>10686</v>
      </c>
      <c r="C7556" s="198">
        <v>44757</v>
      </c>
      <c r="D7556" t="s">
        <v>38463</v>
      </c>
      <c r="E7556">
        <v>19.28</v>
      </c>
    </row>
    <row r="7557" spans="1:5">
      <c r="A7557" s="193" t="s">
        <v>29526</v>
      </c>
      <c r="B7557" t="s">
        <v>10692</v>
      </c>
      <c r="C7557" s="198">
        <v>44757</v>
      </c>
      <c r="D7557" t="s">
        <v>38463</v>
      </c>
      <c r="E7557">
        <v>0.53</v>
      </c>
    </row>
    <row r="7558" spans="1:5">
      <c r="A7558" s="193" t="s">
        <v>29065</v>
      </c>
      <c r="B7558" t="s">
        <v>10765</v>
      </c>
      <c r="C7558" s="198">
        <v>44757</v>
      </c>
      <c r="D7558" t="s">
        <v>38511</v>
      </c>
      <c r="E7558">
        <v>39.450000000000003</v>
      </c>
    </row>
    <row r="7559" spans="1:5">
      <c r="A7559" s="193" t="s">
        <v>29827</v>
      </c>
      <c r="B7559" t="s">
        <v>10768</v>
      </c>
      <c r="C7559" s="198">
        <v>44757</v>
      </c>
      <c r="D7559" t="s">
        <v>38463</v>
      </c>
      <c r="E7559">
        <v>17.239999999999998</v>
      </c>
    </row>
    <row r="7560" spans="1:5">
      <c r="A7560" s="193" t="s">
        <v>28902</v>
      </c>
      <c r="B7560" t="s">
        <v>10846</v>
      </c>
      <c r="C7560" s="198">
        <v>44757</v>
      </c>
      <c r="D7560" t="s">
        <v>38463</v>
      </c>
      <c r="E7560">
        <v>8.8000000000000007</v>
      </c>
    </row>
    <row r="7561" spans="1:5">
      <c r="A7561" s="193" t="s">
        <v>28445</v>
      </c>
      <c r="B7561" t="s">
        <v>10684</v>
      </c>
      <c r="C7561" s="198">
        <v>44757</v>
      </c>
      <c r="D7561" t="s">
        <v>38463</v>
      </c>
      <c r="E7561">
        <v>45.9</v>
      </c>
    </row>
    <row r="7562" spans="1:5">
      <c r="A7562" s="193" t="s">
        <v>28444</v>
      </c>
      <c r="B7562" t="s">
        <v>10685</v>
      </c>
      <c r="C7562" s="198">
        <v>44757</v>
      </c>
      <c r="D7562" t="s">
        <v>38463</v>
      </c>
      <c r="E7562">
        <v>25.65</v>
      </c>
    </row>
    <row r="7563" spans="1:5">
      <c r="A7563" s="193" t="s">
        <v>27993</v>
      </c>
      <c r="B7563" t="s">
        <v>5340</v>
      </c>
      <c r="C7563" s="198">
        <v>44756</v>
      </c>
      <c r="D7563" t="s">
        <v>38400</v>
      </c>
      <c r="E7563">
        <v>7.85</v>
      </c>
    </row>
    <row r="7564" spans="1:5">
      <c r="A7564" s="193" t="s">
        <v>28289</v>
      </c>
      <c r="B7564" t="s">
        <v>9201</v>
      </c>
      <c r="C7564" s="198">
        <v>44756</v>
      </c>
      <c r="D7564" t="s">
        <v>38388</v>
      </c>
      <c r="E7564">
        <v>16.18</v>
      </c>
    </row>
    <row r="7565" spans="1:5">
      <c r="A7565" s="193" t="s">
        <v>28018</v>
      </c>
      <c r="B7565" t="s">
        <v>6310</v>
      </c>
      <c r="C7565" s="198">
        <v>44756</v>
      </c>
      <c r="D7565" t="s">
        <v>38400</v>
      </c>
      <c r="E7565">
        <v>4.0199999999999996</v>
      </c>
    </row>
    <row r="7566" spans="1:5">
      <c r="A7566" s="193" t="s">
        <v>25167</v>
      </c>
      <c r="B7566" t="s">
        <v>5456</v>
      </c>
      <c r="C7566" s="198">
        <v>44756</v>
      </c>
      <c r="D7566" t="s">
        <v>38388</v>
      </c>
      <c r="E7566">
        <v>0.5</v>
      </c>
    </row>
    <row r="7567" spans="1:5">
      <c r="A7567" s="193" t="s">
        <v>28534</v>
      </c>
      <c r="B7567" t="s">
        <v>6212</v>
      </c>
      <c r="C7567" s="198">
        <v>44756</v>
      </c>
      <c r="D7567" t="s">
        <v>38400</v>
      </c>
      <c r="E7567">
        <v>6.55</v>
      </c>
    </row>
    <row r="7568" spans="1:5">
      <c r="A7568" s="193" t="s">
        <v>28072</v>
      </c>
      <c r="B7568" t="s">
        <v>5246</v>
      </c>
      <c r="C7568" s="198">
        <v>44756</v>
      </c>
      <c r="D7568" t="s">
        <v>38400</v>
      </c>
      <c r="E7568">
        <v>21.89</v>
      </c>
    </row>
    <row r="7569" spans="1:5">
      <c r="A7569" s="193" t="s">
        <v>27932</v>
      </c>
      <c r="B7569" t="s">
        <v>5028</v>
      </c>
      <c r="C7569" s="198">
        <v>44756</v>
      </c>
      <c r="D7569" t="s">
        <v>38388</v>
      </c>
      <c r="E7569">
        <v>218.42</v>
      </c>
    </row>
    <row r="7570" spans="1:5">
      <c r="A7570" s="193" t="s">
        <v>12986</v>
      </c>
      <c r="B7570" t="s">
        <v>5355</v>
      </c>
      <c r="C7570" s="198">
        <v>44756</v>
      </c>
      <c r="D7570" t="s">
        <v>38400</v>
      </c>
      <c r="E7570">
        <v>3.17</v>
      </c>
    </row>
    <row r="7571" spans="1:5">
      <c r="A7571" s="193" t="s">
        <v>28150</v>
      </c>
      <c r="B7571" t="s">
        <v>27449</v>
      </c>
      <c r="C7571" s="198">
        <v>44756</v>
      </c>
      <c r="D7571" t="s">
        <v>38425</v>
      </c>
      <c r="E7571">
        <v>10.15</v>
      </c>
    </row>
    <row r="7572" spans="1:5">
      <c r="A7572" s="193" t="s">
        <v>28414</v>
      </c>
      <c r="B7572" t="s">
        <v>5771</v>
      </c>
      <c r="C7572" s="198">
        <v>44756</v>
      </c>
      <c r="D7572" t="s">
        <v>38388</v>
      </c>
      <c r="E7572">
        <v>4.58</v>
      </c>
    </row>
    <row r="7573" spans="1:5">
      <c r="A7573" s="193" t="s">
        <v>29281</v>
      </c>
      <c r="B7573" t="s">
        <v>6215</v>
      </c>
      <c r="C7573" s="198">
        <v>44756</v>
      </c>
      <c r="D7573" t="s">
        <v>38400</v>
      </c>
      <c r="E7573">
        <v>0.37</v>
      </c>
    </row>
    <row r="7574" spans="1:5">
      <c r="A7574" s="193" t="s">
        <v>28109</v>
      </c>
      <c r="B7574" t="s">
        <v>4983</v>
      </c>
      <c r="C7574" s="198">
        <v>44756</v>
      </c>
      <c r="D7574" t="s">
        <v>38388</v>
      </c>
      <c r="E7574">
        <v>25.36</v>
      </c>
    </row>
    <row r="7575" spans="1:5">
      <c r="A7575" s="193" t="s">
        <v>27795</v>
      </c>
      <c r="B7575" t="s">
        <v>5030</v>
      </c>
      <c r="C7575" s="198">
        <v>44756</v>
      </c>
      <c r="D7575" t="s">
        <v>38388</v>
      </c>
      <c r="E7575">
        <v>10.94</v>
      </c>
    </row>
    <row r="7576" spans="1:5">
      <c r="A7576" s="193" t="s">
        <v>27790</v>
      </c>
      <c r="B7576" t="s">
        <v>5032</v>
      </c>
      <c r="C7576" s="198">
        <v>44756</v>
      </c>
      <c r="D7576" t="s">
        <v>38388</v>
      </c>
      <c r="E7576">
        <v>10.5</v>
      </c>
    </row>
    <row r="7577" spans="1:5">
      <c r="A7577" s="193" t="s">
        <v>28174</v>
      </c>
      <c r="B7577" t="s">
        <v>7617</v>
      </c>
      <c r="C7577" s="198">
        <v>44756</v>
      </c>
      <c r="D7577" t="s">
        <v>38425</v>
      </c>
      <c r="E7577">
        <v>8.4</v>
      </c>
    </row>
    <row r="7578" spans="1:5">
      <c r="A7578" s="193" t="s">
        <v>27790</v>
      </c>
      <c r="B7578" t="s">
        <v>5032</v>
      </c>
      <c r="C7578" s="198">
        <v>44756</v>
      </c>
      <c r="D7578" t="s">
        <v>38388</v>
      </c>
      <c r="E7578">
        <v>22.37</v>
      </c>
    </row>
    <row r="7579" spans="1:5">
      <c r="A7579" s="193" t="s">
        <v>29077</v>
      </c>
      <c r="B7579" t="s">
        <v>5914</v>
      </c>
      <c r="C7579" s="198">
        <v>44756</v>
      </c>
      <c r="D7579" t="s">
        <v>38400</v>
      </c>
      <c r="E7579">
        <v>55.73</v>
      </c>
    </row>
    <row r="7580" spans="1:5">
      <c r="A7580" s="193" t="s">
        <v>28185</v>
      </c>
      <c r="B7580" t="s">
        <v>6213</v>
      </c>
      <c r="C7580" s="198">
        <v>44756</v>
      </c>
      <c r="D7580" t="s">
        <v>38400</v>
      </c>
      <c r="E7580">
        <v>7.28</v>
      </c>
    </row>
    <row r="7581" spans="1:5">
      <c r="A7581" s="193" t="s">
        <v>28165</v>
      </c>
      <c r="B7581" t="s">
        <v>8215</v>
      </c>
      <c r="C7581" s="198">
        <v>44756</v>
      </c>
      <c r="D7581" t="s">
        <v>38425</v>
      </c>
      <c r="E7581">
        <v>34.770000000000003</v>
      </c>
    </row>
    <row r="7582" spans="1:5">
      <c r="A7582" s="193" t="s">
        <v>28533</v>
      </c>
      <c r="B7582" t="s">
        <v>5344</v>
      </c>
      <c r="C7582" s="198">
        <v>44756</v>
      </c>
      <c r="D7582" t="s">
        <v>38400</v>
      </c>
      <c r="E7582">
        <v>44</v>
      </c>
    </row>
    <row r="7583" spans="1:5">
      <c r="A7583" s="193" t="s">
        <v>28185</v>
      </c>
      <c r="B7583" t="s">
        <v>6213</v>
      </c>
      <c r="C7583" s="198">
        <v>44756</v>
      </c>
      <c r="D7583" t="s">
        <v>38400</v>
      </c>
      <c r="E7583">
        <v>5.15</v>
      </c>
    </row>
    <row r="7584" spans="1:5">
      <c r="A7584" s="193" t="s">
        <v>28071</v>
      </c>
      <c r="B7584" t="s">
        <v>6309</v>
      </c>
      <c r="C7584" s="198">
        <v>44756</v>
      </c>
      <c r="D7584" t="s">
        <v>38400</v>
      </c>
      <c r="E7584">
        <v>29.36</v>
      </c>
    </row>
    <row r="7585" spans="1:5">
      <c r="A7585" s="193" t="s">
        <v>28200</v>
      </c>
      <c r="B7585" t="s">
        <v>7140</v>
      </c>
      <c r="C7585" s="198">
        <v>44756</v>
      </c>
      <c r="D7585" t="s">
        <v>38388</v>
      </c>
      <c r="E7585">
        <v>17.02</v>
      </c>
    </row>
    <row r="7586" spans="1:5">
      <c r="A7586" s="193" t="s">
        <v>28291</v>
      </c>
      <c r="B7586" t="s">
        <v>8852</v>
      </c>
      <c r="C7586" s="198">
        <v>44756</v>
      </c>
      <c r="D7586" t="s">
        <v>38439</v>
      </c>
      <c r="E7586">
        <v>16.34</v>
      </c>
    </row>
    <row r="7587" spans="1:5">
      <c r="A7587" s="193" t="s">
        <v>28539</v>
      </c>
      <c r="B7587" t="s">
        <v>6034</v>
      </c>
      <c r="C7587" s="198">
        <v>44756</v>
      </c>
      <c r="D7587" t="s">
        <v>38400</v>
      </c>
      <c r="E7587">
        <v>21.76</v>
      </c>
    </row>
    <row r="7588" spans="1:5">
      <c r="A7588" s="193" t="s">
        <v>28286</v>
      </c>
      <c r="B7588" t="s">
        <v>8851</v>
      </c>
      <c r="C7588" s="198">
        <v>44756</v>
      </c>
      <c r="D7588" t="s">
        <v>38439</v>
      </c>
      <c r="E7588">
        <v>16.75</v>
      </c>
    </row>
    <row r="7589" spans="1:5">
      <c r="A7589" s="193" t="s">
        <v>28182</v>
      </c>
      <c r="B7589" t="s">
        <v>27567</v>
      </c>
      <c r="C7589" s="198">
        <v>44756</v>
      </c>
      <c r="D7589" t="s">
        <v>38400</v>
      </c>
      <c r="E7589">
        <v>31.32</v>
      </c>
    </row>
    <row r="7590" spans="1:5">
      <c r="A7590" s="193" t="s">
        <v>28254</v>
      </c>
      <c r="B7590" t="s">
        <v>5012</v>
      </c>
      <c r="C7590" s="198">
        <v>44756</v>
      </c>
      <c r="D7590" t="s">
        <v>38388</v>
      </c>
      <c r="E7590">
        <v>854.77</v>
      </c>
    </row>
    <row r="7591" spans="1:5">
      <c r="A7591" s="193" t="s">
        <v>17813</v>
      </c>
      <c r="B7591" t="s">
        <v>5540</v>
      </c>
      <c r="C7591" s="198">
        <v>44756</v>
      </c>
      <c r="D7591" t="s">
        <v>38400</v>
      </c>
      <c r="E7591">
        <v>7.48</v>
      </c>
    </row>
    <row r="7592" spans="1:5">
      <c r="A7592" s="193" t="s">
        <v>28540</v>
      </c>
      <c r="B7592" t="s">
        <v>6311</v>
      </c>
      <c r="C7592" s="198">
        <v>44756</v>
      </c>
      <c r="D7592" t="s">
        <v>38400</v>
      </c>
      <c r="E7592">
        <v>12.75</v>
      </c>
    </row>
    <row r="7593" spans="1:5">
      <c r="A7593" s="193" t="s">
        <v>28541</v>
      </c>
      <c r="B7593" t="s">
        <v>6313</v>
      </c>
      <c r="C7593" s="198">
        <v>44756</v>
      </c>
      <c r="D7593" t="s">
        <v>38400</v>
      </c>
      <c r="E7593">
        <v>5</v>
      </c>
    </row>
    <row r="7594" spans="1:5">
      <c r="A7594" s="193" t="s">
        <v>28294</v>
      </c>
      <c r="B7594" t="s">
        <v>8850</v>
      </c>
      <c r="C7594" s="198">
        <v>44756</v>
      </c>
      <c r="D7594" t="s">
        <v>38439</v>
      </c>
      <c r="E7594">
        <v>4.8</v>
      </c>
    </row>
    <row r="7595" spans="1:5">
      <c r="A7595" s="193" t="s">
        <v>27806</v>
      </c>
      <c r="B7595" t="s">
        <v>5002</v>
      </c>
      <c r="C7595" s="198">
        <v>44756</v>
      </c>
      <c r="D7595" t="s">
        <v>38388</v>
      </c>
      <c r="E7595">
        <v>38.76</v>
      </c>
    </row>
    <row r="7596" spans="1:5">
      <c r="A7596" s="193" t="s">
        <v>29644</v>
      </c>
      <c r="B7596" t="s">
        <v>4979</v>
      </c>
      <c r="C7596" s="198">
        <v>44756</v>
      </c>
      <c r="D7596" t="s">
        <v>38388</v>
      </c>
      <c r="E7596">
        <v>7.09</v>
      </c>
    </row>
    <row r="7597" spans="1:5">
      <c r="A7597" s="193" t="s">
        <v>11652</v>
      </c>
      <c r="B7597" t="s">
        <v>27448</v>
      </c>
      <c r="C7597" s="198">
        <v>44756</v>
      </c>
      <c r="D7597" t="s">
        <v>38425</v>
      </c>
      <c r="E7597">
        <v>16</v>
      </c>
    </row>
    <row r="7598" spans="1:5">
      <c r="A7598" s="193" t="s">
        <v>28018</v>
      </c>
      <c r="B7598" t="s">
        <v>6310</v>
      </c>
      <c r="C7598" s="198">
        <v>44756</v>
      </c>
      <c r="D7598" t="s">
        <v>38400</v>
      </c>
      <c r="E7598">
        <v>15.68</v>
      </c>
    </row>
    <row r="7599" spans="1:5">
      <c r="A7599" s="193" t="s">
        <v>28531</v>
      </c>
      <c r="B7599" t="s">
        <v>5240</v>
      </c>
      <c r="C7599" s="198">
        <v>44756</v>
      </c>
      <c r="D7599" t="s">
        <v>38400</v>
      </c>
      <c r="E7599">
        <v>1.19</v>
      </c>
    </row>
    <row r="7600" spans="1:5">
      <c r="A7600" s="193" t="s">
        <v>29397</v>
      </c>
      <c r="B7600" t="s">
        <v>5927</v>
      </c>
      <c r="C7600" s="198">
        <v>44756</v>
      </c>
      <c r="D7600" t="s">
        <v>38400</v>
      </c>
      <c r="E7600">
        <v>42.75</v>
      </c>
    </row>
    <row r="7601" spans="1:5">
      <c r="A7601" s="193" t="s">
        <v>28382</v>
      </c>
      <c r="B7601" t="s">
        <v>5033</v>
      </c>
      <c r="C7601" s="198">
        <v>44756</v>
      </c>
      <c r="D7601" t="s">
        <v>38388</v>
      </c>
      <c r="E7601">
        <v>17.68</v>
      </c>
    </row>
    <row r="7602" spans="1:5">
      <c r="A7602" s="193" t="s">
        <v>28157</v>
      </c>
      <c r="B7602" t="s">
        <v>8212</v>
      </c>
      <c r="C7602" s="198">
        <v>44756</v>
      </c>
      <c r="D7602" t="s">
        <v>38425</v>
      </c>
      <c r="E7602">
        <v>0.56000000000000005</v>
      </c>
    </row>
    <row r="7603" spans="1:5">
      <c r="A7603" s="193" t="s">
        <v>28776</v>
      </c>
      <c r="B7603" t="s">
        <v>5009</v>
      </c>
      <c r="C7603" s="198">
        <v>44756</v>
      </c>
      <c r="D7603" t="s">
        <v>38388</v>
      </c>
      <c r="E7603">
        <v>46.82</v>
      </c>
    </row>
    <row r="7604" spans="1:5">
      <c r="A7604" s="193" t="s">
        <v>28161</v>
      </c>
      <c r="B7604" t="s">
        <v>7622</v>
      </c>
      <c r="C7604" s="198">
        <v>44756</v>
      </c>
      <c r="D7604" t="s">
        <v>38425</v>
      </c>
      <c r="E7604">
        <v>4.55</v>
      </c>
    </row>
    <row r="7605" spans="1:5">
      <c r="A7605" s="193" t="s">
        <v>27859</v>
      </c>
      <c r="B7605" t="s">
        <v>5826</v>
      </c>
      <c r="C7605" s="198">
        <v>44756</v>
      </c>
      <c r="D7605" t="s">
        <v>38400</v>
      </c>
      <c r="E7605">
        <v>9.14</v>
      </c>
    </row>
    <row r="7606" spans="1:5">
      <c r="A7606" s="193" t="s">
        <v>28014</v>
      </c>
      <c r="B7606" t="s">
        <v>6216</v>
      </c>
      <c r="C7606" s="198">
        <v>44756</v>
      </c>
      <c r="D7606" t="s">
        <v>38400</v>
      </c>
      <c r="E7606">
        <v>40.9</v>
      </c>
    </row>
    <row r="7607" spans="1:5">
      <c r="A7607" s="193" t="s">
        <v>28542</v>
      </c>
      <c r="B7607" t="s">
        <v>6391</v>
      </c>
      <c r="C7607" s="198">
        <v>44756</v>
      </c>
      <c r="D7607" t="s">
        <v>38400</v>
      </c>
      <c r="E7607">
        <v>13.07</v>
      </c>
    </row>
    <row r="7608" spans="1:5">
      <c r="A7608" s="193" t="s">
        <v>28085</v>
      </c>
      <c r="B7608" t="s">
        <v>5025</v>
      </c>
      <c r="C7608" s="198">
        <v>44756</v>
      </c>
      <c r="D7608" t="s">
        <v>38388</v>
      </c>
      <c r="E7608">
        <v>12.25</v>
      </c>
    </row>
    <row r="7609" spans="1:5">
      <c r="A7609" s="193" t="s">
        <v>28299</v>
      </c>
      <c r="B7609" t="s">
        <v>5066</v>
      </c>
      <c r="C7609" s="198">
        <v>44756</v>
      </c>
      <c r="D7609" t="s">
        <v>38388</v>
      </c>
      <c r="E7609">
        <v>11.52</v>
      </c>
    </row>
    <row r="7610" spans="1:5">
      <c r="A7610" s="193" t="s">
        <v>28170</v>
      </c>
      <c r="B7610" t="s">
        <v>7664</v>
      </c>
      <c r="C7610" s="198">
        <v>44756</v>
      </c>
      <c r="D7610" t="s">
        <v>38425</v>
      </c>
      <c r="E7610">
        <v>66.64</v>
      </c>
    </row>
    <row r="7611" spans="1:5">
      <c r="A7611" s="193" t="s">
        <v>28153</v>
      </c>
      <c r="B7611" t="s">
        <v>9769</v>
      </c>
      <c r="C7611" s="198">
        <v>44756</v>
      </c>
      <c r="D7611" t="s">
        <v>38425</v>
      </c>
      <c r="E7611">
        <v>43.76</v>
      </c>
    </row>
    <row r="7612" spans="1:5">
      <c r="A7612" s="193" t="s">
        <v>28621</v>
      </c>
      <c r="B7612" t="s">
        <v>9291</v>
      </c>
      <c r="C7612" s="198">
        <v>44756</v>
      </c>
      <c r="D7612" t="s">
        <v>38425</v>
      </c>
      <c r="E7612">
        <v>0.72</v>
      </c>
    </row>
    <row r="7613" spans="1:5">
      <c r="A7613" s="193" t="s">
        <v>27875</v>
      </c>
      <c r="B7613" t="s">
        <v>27592</v>
      </c>
      <c r="C7613" s="198">
        <v>44755</v>
      </c>
      <c r="D7613" t="s">
        <v>38381</v>
      </c>
      <c r="E7613">
        <v>3</v>
      </c>
    </row>
    <row r="7614" spans="1:5">
      <c r="A7614" s="193" t="s">
        <v>29277</v>
      </c>
      <c r="B7614" t="s">
        <v>6923</v>
      </c>
      <c r="C7614" s="198">
        <v>44755</v>
      </c>
      <c r="D7614" t="s">
        <v>38447</v>
      </c>
      <c r="E7614">
        <v>7.61</v>
      </c>
    </row>
    <row r="7615" spans="1:5">
      <c r="A7615" s="193" t="s">
        <v>28223</v>
      </c>
      <c r="B7615" t="s">
        <v>7062</v>
      </c>
      <c r="C7615" s="198">
        <v>44755</v>
      </c>
      <c r="D7615" t="s">
        <v>38381</v>
      </c>
      <c r="E7615">
        <v>8.43</v>
      </c>
    </row>
    <row r="7616" spans="1:5">
      <c r="A7616" s="193" t="s">
        <v>28534</v>
      </c>
      <c r="B7616" t="s">
        <v>6212</v>
      </c>
      <c r="C7616" s="198">
        <v>44755</v>
      </c>
      <c r="D7616" t="s">
        <v>38518</v>
      </c>
      <c r="E7616">
        <v>4.04</v>
      </c>
    </row>
    <row r="7617" spans="1:5">
      <c r="A7617" s="193" t="s">
        <v>28352</v>
      </c>
      <c r="B7617" t="s">
        <v>6760</v>
      </c>
      <c r="C7617" s="198">
        <v>44755</v>
      </c>
      <c r="D7617" t="s">
        <v>38447</v>
      </c>
      <c r="E7617">
        <v>28.88</v>
      </c>
    </row>
    <row r="7618" spans="1:5">
      <c r="A7618" s="193" t="s">
        <v>28353</v>
      </c>
      <c r="B7618" t="s">
        <v>6761</v>
      </c>
      <c r="C7618" s="198">
        <v>44755</v>
      </c>
      <c r="D7618" t="s">
        <v>38447</v>
      </c>
      <c r="E7618">
        <v>0.62</v>
      </c>
    </row>
    <row r="7619" spans="1:5">
      <c r="A7619" s="193" t="s">
        <v>29498</v>
      </c>
      <c r="B7619" t="s">
        <v>5438</v>
      </c>
      <c r="C7619" s="198">
        <v>44754</v>
      </c>
      <c r="D7619" t="s">
        <v>38576</v>
      </c>
      <c r="E7619">
        <v>22.95</v>
      </c>
    </row>
    <row r="7620" spans="1:5">
      <c r="A7620" s="193" t="s">
        <v>29499</v>
      </c>
      <c r="B7620" t="s">
        <v>7019</v>
      </c>
      <c r="C7620" s="198">
        <v>44754</v>
      </c>
      <c r="D7620" t="s">
        <v>38576</v>
      </c>
      <c r="E7620">
        <v>175</v>
      </c>
    </row>
    <row r="7621" spans="1:5">
      <c r="A7621" s="193" t="s">
        <v>29498</v>
      </c>
      <c r="B7621" t="s">
        <v>5438</v>
      </c>
      <c r="C7621" s="198">
        <v>44754</v>
      </c>
      <c r="D7621" t="s">
        <v>38576</v>
      </c>
      <c r="E7621">
        <v>3.87</v>
      </c>
    </row>
    <row r="7622" spans="1:5">
      <c r="A7622" s="193" t="s">
        <v>29498</v>
      </c>
      <c r="B7622" t="s">
        <v>5438</v>
      </c>
      <c r="C7622" s="198">
        <v>44754</v>
      </c>
      <c r="D7622" t="s">
        <v>38576</v>
      </c>
      <c r="E7622">
        <v>39.69</v>
      </c>
    </row>
    <row r="7623" spans="1:5">
      <c r="A7623" s="193" t="s">
        <v>27875</v>
      </c>
      <c r="B7623" t="s">
        <v>27592</v>
      </c>
      <c r="C7623" s="198">
        <v>44754</v>
      </c>
      <c r="D7623" t="s">
        <v>38381</v>
      </c>
      <c r="E7623">
        <v>11.81</v>
      </c>
    </row>
    <row r="7624" spans="1:5">
      <c r="A7624" s="193" t="s">
        <v>28348</v>
      </c>
      <c r="B7624" t="s">
        <v>5858</v>
      </c>
      <c r="C7624" s="198">
        <v>44754</v>
      </c>
      <c r="D7624" t="s">
        <v>38496</v>
      </c>
      <c r="E7624">
        <v>8.1199999999999992</v>
      </c>
    </row>
    <row r="7625" spans="1:5">
      <c r="A7625" s="193" t="s">
        <v>29498</v>
      </c>
      <c r="B7625" t="s">
        <v>5438</v>
      </c>
      <c r="C7625" s="198">
        <v>44753</v>
      </c>
      <c r="D7625" t="s">
        <v>38621</v>
      </c>
      <c r="E7625">
        <v>13.46</v>
      </c>
    </row>
    <row r="7626" spans="1:5">
      <c r="A7626" s="193" t="s">
        <v>28129</v>
      </c>
      <c r="B7626" t="s">
        <v>5424</v>
      </c>
      <c r="C7626" s="198">
        <v>44753</v>
      </c>
      <c r="D7626" t="s">
        <v>38621</v>
      </c>
      <c r="E7626">
        <v>31.35</v>
      </c>
    </row>
    <row r="7627" spans="1:5">
      <c r="A7627" s="193" t="s">
        <v>28935</v>
      </c>
      <c r="B7627" t="s">
        <v>7410</v>
      </c>
      <c r="C7627" s="198">
        <v>44753</v>
      </c>
      <c r="D7627" t="s">
        <v>38359</v>
      </c>
      <c r="E7627">
        <v>0.48</v>
      </c>
    </row>
    <row r="7628" spans="1:5">
      <c r="A7628" s="193" t="s">
        <v>28864</v>
      </c>
      <c r="B7628" t="s">
        <v>5423</v>
      </c>
      <c r="C7628" s="198">
        <v>44753</v>
      </c>
      <c r="D7628" t="s">
        <v>38359</v>
      </c>
      <c r="E7628">
        <v>20.71</v>
      </c>
    </row>
    <row r="7629" spans="1:5">
      <c r="A7629" s="193" t="s">
        <v>27790</v>
      </c>
      <c r="B7629" t="s">
        <v>5032</v>
      </c>
      <c r="C7629" s="198">
        <v>44753</v>
      </c>
      <c r="D7629" t="s">
        <v>38359</v>
      </c>
      <c r="E7629">
        <v>10.9</v>
      </c>
    </row>
    <row r="7630" spans="1:5">
      <c r="A7630" s="193" t="s">
        <v>29328</v>
      </c>
      <c r="B7630" t="s">
        <v>5422</v>
      </c>
      <c r="C7630" s="198">
        <v>44753</v>
      </c>
      <c r="D7630" t="s">
        <v>38555</v>
      </c>
      <c r="E7630">
        <v>18.57</v>
      </c>
    </row>
    <row r="7631" spans="1:5">
      <c r="A7631" s="193" t="s">
        <v>29498</v>
      </c>
      <c r="B7631" t="s">
        <v>5438</v>
      </c>
      <c r="C7631" s="198">
        <v>44753</v>
      </c>
      <c r="D7631" t="s">
        <v>38621</v>
      </c>
      <c r="E7631">
        <v>0</v>
      </c>
    </row>
    <row r="7632" spans="1:5">
      <c r="A7632" s="193" t="s">
        <v>27806</v>
      </c>
      <c r="B7632" t="s">
        <v>5002</v>
      </c>
      <c r="C7632" s="198">
        <v>44753</v>
      </c>
      <c r="D7632" t="s">
        <v>38359</v>
      </c>
      <c r="E7632">
        <v>45.99</v>
      </c>
    </row>
    <row r="7633" spans="1:5">
      <c r="A7633" s="193" t="s">
        <v>29328</v>
      </c>
      <c r="B7633" t="s">
        <v>5422</v>
      </c>
      <c r="C7633" s="198">
        <v>44753</v>
      </c>
      <c r="D7633" t="s">
        <v>38359</v>
      </c>
      <c r="E7633">
        <v>36.92</v>
      </c>
    </row>
    <row r="7634" spans="1:5">
      <c r="A7634" s="193" t="s">
        <v>28129</v>
      </c>
      <c r="B7634" t="s">
        <v>5424</v>
      </c>
      <c r="C7634" s="198">
        <v>44753</v>
      </c>
      <c r="D7634" t="s">
        <v>38359</v>
      </c>
      <c r="E7634">
        <v>13.99</v>
      </c>
    </row>
    <row r="7635" spans="1:5">
      <c r="A7635" s="193" t="s">
        <v>28928</v>
      </c>
      <c r="B7635" t="s">
        <v>4902</v>
      </c>
      <c r="C7635" s="198">
        <v>44753</v>
      </c>
      <c r="D7635" t="s">
        <v>38385</v>
      </c>
      <c r="E7635">
        <v>0.55000000000000004</v>
      </c>
    </row>
    <row r="7636" spans="1:5">
      <c r="A7636" s="193" t="s">
        <v>28129</v>
      </c>
      <c r="B7636" t="s">
        <v>5424</v>
      </c>
      <c r="C7636" s="198">
        <v>44753</v>
      </c>
      <c r="D7636" t="s">
        <v>38560</v>
      </c>
      <c r="E7636">
        <v>34.43</v>
      </c>
    </row>
    <row r="7637" spans="1:5">
      <c r="A7637" s="193" t="s">
        <v>29498</v>
      </c>
      <c r="B7637" t="s">
        <v>5438</v>
      </c>
      <c r="C7637" s="198">
        <v>44753</v>
      </c>
      <c r="D7637" t="s">
        <v>38560</v>
      </c>
      <c r="E7637">
        <v>48.23</v>
      </c>
    </row>
    <row r="7638" spans="1:5">
      <c r="A7638" s="193" t="s">
        <v>22416</v>
      </c>
      <c r="B7638" t="s">
        <v>5429</v>
      </c>
      <c r="C7638" s="198">
        <v>44753</v>
      </c>
      <c r="D7638" t="s">
        <v>38359</v>
      </c>
      <c r="E7638">
        <v>21.66</v>
      </c>
    </row>
    <row r="7639" spans="1:5">
      <c r="A7639" s="193" t="s">
        <v>29498</v>
      </c>
      <c r="B7639" t="s">
        <v>5438</v>
      </c>
      <c r="C7639" s="198">
        <v>44753</v>
      </c>
      <c r="D7639" t="s">
        <v>38586</v>
      </c>
      <c r="E7639">
        <v>21.1</v>
      </c>
    </row>
    <row r="7640" spans="1:5">
      <c r="A7640" s="193" t="s">
        <v>26838</v>
      </c>
      <c r="B7640" t="s">
        <v>4899</v>
      </c>
      <c r="C7640" s="198">
        <v>44753</v>
      </c>
      <c r="D7640" t="s">
        <v>38385</v>
      </c>
      <c r="E7640">
        <v>58.56</v>
      </c>
    </row>
    <row r="7641" spans="1:5">
      <c r="A7641" s="193" t="s">
        <v>22416</v>
      </c>
      <c r="B7641" t="s">
        <v>5429</v>
      </c>
      <c r="C7641" s="198">
        <v>44753</v>
      </c>
      <c r="D7641" t="s">
        <v>38560</v>
      </c>
      <c r="E7641">
        <v>10.11</v>
      </c>
    </row>
    <row r="7642" spans="1:5">
      <c r="A7642" s="193" t="s">
        <v>28129</v>
      </c>
      <c r="B7642" t="s">
        <v>5424</v>
      </c>
      <c r="C7642" s="198">
        <v>44753</v>
      </c>
      <c r="D7642" t="s">
        <v>38560</v>
      </c>
      <c r="E7642">
        <v>4.45</v>
      </c>
    </row>
    <row r="7643" spans="1:5">
      <c r="A7643" s="193" t="s">
        <v>29505</v>
      </c>
      <c r="B7643" t="s">
        <v>10764</v>
      </c>
      <c r="C7643" s="198">
        <v>44753</v>
      </c>
      <c r="D7643" t="s">
        <v>38560</v>
      </c>
      <c r="E7643">
        <v>12.93</v>
      </c>
    </row>
    <row r="7644" spans="1:5">
      <c r="A7644" s="193" t="s">
        <v>29505</v>
      </c>
      <c r="B7644" t="s">
        <v>10764</v>
      </c>
      <c r="C7644" s="198">
        <v>44753</v>
      </c>
      <c r="D7644" t="s">
        <v>38621</v>
      </c>
      <c r="E7644">
        <v>49.74</v>
      </c>
    </row>
    <row r="7645" spans="1:5">
      <c r="A7645" s="193" t="s">
        <v>29505</v>
      </c>
      <c r="B7645" t="s">
        <v>10764</v>
      </c>
      <c r="C7645" s="198">
        <v>44753</v>
      </c>
      <c r="D7645" t="s">
        <v>38560</v>
      </c>
      <c r="E7645">
        <v>0.79</v>
      </c>
    </row>
    <row r="7646" spans="1:5">
      <c r="A7646" s="193" t="s">
        <v>27809</v>
      </c>
      <c r="B7646" t="s">
        <v>5046</v>
      </c>
      <c r="C7646" s="198">
        <v>44752</v>
      </c>
      <c r="D7646" t="s">
        <v>38368</v>
      </c>
      <c r="E7646">
        <v>10.95</v>
      </c>
    </row>
    <row r="7647" spans="1:5">
      <c r="A7647" s="193" t="s">
        <v>28864</v>
      </c>
      <c r="B7647" t="s">
        <v>5423</v>
      </c>
      <c r="C7647" s="198">
        <v>44752</v>
      </c>
      <c r="D7647" t="s">
        <v>38582</v>
      </c>
      <c r="E7647">
        <v>1.46</v>
      </c>
    </row>
    <row r="7648" spans="1:5">
      <c r="A7648" s="193" t="s">
        <v>15616</v>
      </c>
      <c r="B7648" t="s">
        <v>5053</v>
      </c>
      <c r="C7648" s="198">
        <v>44752</v>
      </c>
      <c r="D7648" t="s">
        <v>38368</v>
      </c>
      <c r="E7648">
        <v>4.7300000000000004</v>
      </c>
    </row>
    <row r="7649" spans="1:5">
      <c r="A7649" s="193" t="s">
        <v>28864</v>
      </c>
      <c r="B7649" t="s">
        <v>5423</v>
      </c>
      <c r="C7649" s="198">
        <v>44752</v>
      </c>
      <c r="D7649" t="s">
        <v>38582</v>
      </c>
      <c r="E7649">
        <v>1.24</v>
      </c>
    </row>
    <row r="7650" spans="1:5">
      <c r="A7650" s="193" t="s">
        <v>28864</v>
      </c>
      <c r="B7650" t="s">
        <v>5423</v>
      </c>
      <c r="C7650" s="198">
        <v>44752</v>
      </c>
      <c r="D7650" t="s">
        <v>38582</v>
      </c>
      <c r="E7650">
        <v>25.07</v>
      </c>
    </row>
    <row r="7651" spans="1:5">
      <c r="A7651" s="193" t="s">
        <v>27804</v>
      </c>
      <c r="B7651" t="s">
        <v>5036</v>
      </c>
      <c r="C7651" s="198">
        <v>44752</v>
      </c>
      <c r="D7651" t="s">
        <v>38368</v>
      </c>
      <c r="E7651">
        <v>7.52</v>
      </c>
    </row>
    <row r="7652" spans="1:5">
      <c r="A7652" s="193" t="s">
        <v>28864</v>
      </c>
      <c r="B7652" t="s">
        <v>5423</v>
      </c>
      <c r="C7652" s="198">
        <v>44752</v>
      </c>
      <c r="D7652" t="s">
        <v>38582</v>
      </c>
      <c r="E7652">
        <v>4.5999999999999996</v>
      </c>
    </row>
    <row r="7653" spans="1:5">
      <c r="A7653" s="193" t="s">
        <v>28864</v>
      </c>
      <c r="B7653" t="s">
        <v>5423</v>
      </c>
      <c r="C7653" s="198">
        <v>44752</v>
      </c>
      <c r="D7653" t="s">
        <v>38582</v>
      </c>
      <c r="E7653">
        <v>34.9</v>
      </c>
    </row>
    <row r="7654" spans="1:5">
      <c r="A7654" s="193" t="s">
        <v>27809</v>
      </c>
      <c r="B7654" t="s">
        <v>5046</v>
      </c>
      <c r="C7654" s="198">
        <v>44752</v>
      </c>
      <c r="D7654" t="s">
        <v>38368</v>
      </c>
      <c r="E7654">
        <v>1.24</v>
      </c>
    </row>
    <row r="7655" spans="1:5">
      <c r="A7655" s="193" t="s">
        <v>27809</v>
      </c>
      <c r="B7655" t="s">
        <v>5046</v>
      </c>
      <c r="C7655" s="198">
        <v>44752</v>
      </c>
      <c r="D7655" t="s">
        <v>38368</v>
      </c>
      <c r="E7655">
        <v>9.0399999999999991</v>
      </c>
    </row>
    <row r="7656" spans="1:5">
      <c r="A7656" s="193" t="s">
        <v>29328</v>
      </c>
      <c r="B7656" t="s">
        <v>5422</v>
      </c>
      <c r="C7656" s="198">
        <v>44752</v>
      </c>
      <c r="D7656" t="s">
        <v>38663</v>
      </c>
      <c r="E7656">
        <v>6.67</v>
      </c>
    </row>
    <row r="7657" spans="1:5">
      <c r="A7657" s="193" t="s">
        <v>29327</v>
      </c>
      <c r="B7657" t="s">
        <v>5785</v>
      </c>
      <c r="C7657" s="198">
        <v>44752</v>
      </c>
      <c r="D7657" t="s">
        <v>38582</v>
      </c>
      <c r="E7657">
        <v>8.35</v>
      </c>
    </row>
    <row r="7658" spans="1:5">
      <c r="A7658" s="193" t="s">
        <v>28975</v>
      </c>
      <c r="B7658" t="s">
        <v>8805</v>
      </c>
      <c r="C7658" s="198">
        <v>44752</v>
      </c>
      <c r="D7658" t="s">
        <v>38462</v>
      </c>
      <c r="E7658">
        <v>6.35</v>
      </c>
    </row>
    <row r="7659" spans="1:5">
      <c r="A7659" s="193" t="s">
        <v>28435</v>
      </c>
      <c r="B7659" t="s">
        <v>8807</v>
      </c>
      <c r="C7659" s="198">
        <v>44752</v>
      </c>
      <c r="D7659" t="s">
        <v>38462</v>
      </c>
      <c r="E7659">
        <v>3.04</v>
      </c>
    </row>
    <row r="7660" spans="1:5">
      <c r="A7660" s="193" t="s">
        <v>28129</v>
      </c>
      <c r="B7660" t="s">
        <v>5424</v>
      </c>
      <c r="C7660" s="198">
        <v>44752</v>
      </c>
      <c r="D7660" t="s">
        <v>38582</v>
      </c>
      <c r="E7660">
        <v>3.37</v>
      </c>
    </row>
    <row r="7661" spans="1:5">
      <c r="A7661" s="193" t="s">
        <v>28129</v>
      </c>
      <c r="B7661" t="s">
        <v>5424</v>
      </c>
      <c r="C7661" s="198">
        <v>44752</v>
      </c>
      <c r="D7661" t="s">
        <v>38582</v>
      </c>
      <c r="E7661">
        <v>7.8</v>
      </c>
    </row>
    <row r="7662" spans="1:5">
      <c r="A7662" s="193" t="s">
        <v>29328</v>
      </c>
      <c r="B7662" t="s">
        <v>5422</v>
      </c>
      <c r="C7662" s="198">
        <v>44752</v>
      </c>
      <c r="D7662" t="s">
        <v>38547</v>
      </c>
      <c r="E7662">
        <v>6.94</v>
      </c>
    </row>
    <row r="7663" spans="1:5">
      <c r="A7663" s="193" t="s">
        <v>28079</v>
      </c>
      <c r="B7663" t="s">
        <v>5055</v>
      </c>
      <c r="C7663" s="198">
        <v>44752</v>
      </c>
      <c r="D7663" t="s">
        <v>38497</v>
      </c>
      <c r="E7663">
        <v>0.8</v>
      </c>
    </row>
    <row r="7664" spans="1:5">
      <c r="A7664" s="193" t="s">
        <v>27810</v>
      </c>
      <c r="B7664" t="s">
        <v>5045</v>
      </c>
      <c r="C7664" s="198">
        <v>44752</v>
      </c>
      <c r="D7664" t="s">
        <v>38368</v>
      </c>
      <c r="E7664">
        <v>0.34</v>
      </c>
    </row>
    <row r="7665" spans="1:5">
      <c r="A7665" s="193" t="s">
        <v>29328</v>
      </c>
      <c r="B7665" t="s">
        <v>5422</v>
      </c>
      <c r="C7665" s="198">
        <v>44752</v>
      </c>
      <c r="D7665" t="s">
        <v>38663</v>
      </c>
      <c r="E7665">
        <v>4.76</v>
      </c>
    </row>
    <row r="7666" spans="1:5">
      <c r="A7666" s="193" t="s">
        <v>28433</v>
      </c>
      <c r="B7666" t="s">
        <v>9043</v>
      </c>
      <c r="C7666" s="198">
        <v>44752</v>
      </c>
      <c r="D7666" t="s">
        <v>38462</v>
      </c>
      <c r="E7666">
        <v>0</v>
      </c>
    </row>
    <row r="7667" spans="1:5">
      <c r="A7667" s="193" t="s">
        <v>27811</v>
      </c>
      <c r="B7667" t="s">
        <v>5044</v>
      </c>
      <c r="C7667" s="198">
        <v>44752</v>
      </c>
      <c r="D7667" t="s">
        <v>38368</v>
      </c>
      <c r="E7667">
        <v>13.7</v>
      </c>
    </row>
    <row r="7668" spans="1:5">
      <c r="A7668" s="193" t="s">
        <v>28129</v>
      </c>
      <c r="B7668" t="s">
        <v>5424</v>
      </c>
      <c r="C7668" s="198">
        <v>44752</v>
      </c>
      <c r="D7668" t="s">
        <v>38663</v>
      </c>
      <c r="E7668">
        <v>9.0399999999999991</v>
      </c>
    </row>
    <row r="7669" spans="1:5">
      <c r="A7669" s="193" t="s">
        <v>28436</v>
      </c>
      <c r="B7669" t="s">
        <v>8804</v>
      </c>
      <c r="C7669" s="198">
        <v>44752</v>
      </c>
      <c r="D7669" t="s">
        <v>38462</v>
      </c>
      <c r="E7669">
        <v>12.75</v>
      </c>
    </row>
    <row r="7670" spans="1:5">
      <c r="A7670" s="193" t="s">
        <v>28935</v>
      </c>
      <c r="B7670" t="s">
        <v>7410</v>
      </c>
      <c r="C7670" s="198">
        <v>44752</v>
      </c>
      <c r="D7670" t="s">
        <v>38582</v>
      </c>
      <c r="E7670">
        <v>5.37</v>
      </c>
    </row>
    <row r="7671" spans="1:5">
      <c r="A7671" s="193" t="s">
        <v>28430</v>
      </c>
      <c r="B7671" t="s">
        <v>8808</v>
      </c>
      <c r="C7671" s="198">
        <v>44752</v>
      </c>
      <c r="D7671" t="s">
        <v>38462</v>
      </c>
      <c r="E7671">
        <v>44.26</v>
      </c>
    </row>
    <row r="7672" spans="1:5">
      <c r="A7672" s="193" t="s">
        <v>29498</v>
      </c>
      <c r="B7672" t="s">
        <v>5438</v>
      </c>
      <c r="C7672" s="198">
        <v>44752</v>
      </c>
      <c r="D7672" t="s">
        <v>38582</v>
      </c>
      <c r="E7672">
        <v>0.68</v>
      </c>
    </row>
    <row r="7673" spans="1:5">
      <c r="A7673" s="193" t="s">
        <v>28747</v>
      </c>
      <c r="B7673" t="s">
        <v>4981</v>
      </c>
      <c r="C7673" s="198">
        <v>44752</v>
      </c>
      <c r="D7673" t="s">
        <v>38368</v>
      </c>
      <c r="E7673">
        <v>16.600000000000001</v>
      </c>
    </row>
    <row r="7674" spans="1:5">
      <c r="A7674" s="193" t="s">
        <v>29333</v>
      </c>
      <c r="B7674" t="s">
        <v>5431</v>
      </c>
      <c r="C7674" s="198">
        <v>44752</v>
      </c>
      <c r="D7674" t="s">
        <v>38663</v>
      </c>
      <c r="E7674">
        <v>6.6</v>
      </c>
    </row>
    <row r="7675" spans="1:5">
      <c r="A7675" s="193" t="s">
        <v>22416</v>
      </c>
      <c r="B7675" t="s">
        <v>5429</v>
      </c>
      <c r="C7675" s="198">
        <v>44752</v>
      </c>
      <c r="D7675" t="s">
        <v>38582</v>
      </c>
      <c r="E7675">
        <v>9.57</v>
      </c>
    </row>
    <row r="7676" spans="1:5">
      <c r="A7676" s="193" t="s">
        <v>22416</v>
      </c>
      <c r="B7676" t="s">
        <v>5429</v>
      </c>
      <c r="C7676" s="198">
        <v>44752</v>
      </c>
      <c r="D7676" t="s">
        <v>38663</v>
      </c>
      <c r="E7676">
        <v>24.11</v>
      </c>
    </row>
    <row r="7677" spans="1:5">
      <c r="A7677" s="193" t="s">
        <v>29333</v>
      </c>
      <c r="B7677" t="s">
        <v>5431</v>
      </c>
      <c r="C7677" s="198">
        <v>44752</v>
      </c>
      <c r="D7677" t="s">
        <v>38582</v>
      </c>
      <c r="E7677">
        <v>5.81</v>
      </c>
    </row>
    <row r="7678" spans="1:5">
      <c r="A7678" s="193" t="s">
        <v>29498</v>
      </c>
      <c r="B7678" t="s">
        <v>5438</v>
      </c>
      <c r="C7678" s="198">
        <v>44752</v>
      </c>
      <c r="D7678" t="s">
        <v>38582</v>
      </c>
      <c r="E7678">
        <v>2.93</v>
      </c>
    </row>
    <row r="7679" spans="1:5">
      <c r="A7679" s="193" t="s">
        <v>29498</v>
      </c>
      <c r="B7679" t="s">
        <v>5438</v>
      </c>
      <c r="C7679" s="198">
        <v>44752</v>
      </c>
      <c r="D7679" t="s">
        <v>38582</v>
      </c>
      <c r="E7679">
        <v>19.260000000000002</v>
      </c>
    </row>
    <row r="7680" spans="1:5">
      <c r="A7680" s="193" t="s">
        <v>29498</v>
      </c>
      <c r="B7680" t="s">
        <v>5438</v>
      </c>
      <c r="C7680" s="198">
        <v>44752</v>
      </c>
      <c r="D7680" t="s">
        <v>38582</v>
      </c>
      <c r="E7680">
        <v>8.41</v>
      </c>
    </row>
    <row r="7681" spans="1:5">
      <c r="A7681" s="193" t="s">
        <v>29499</v>
      </c>
      <c r="B7681" t="s">
        <v>7019</v>
      </c>
      <c r="C7681" s="198">
        <v>44752</v>
      </c>
      <c r="D7681" t="s">
        <v>38663</v>
      </c>
      <c r="E7681">
        <v>7.8</v>
      </c>
    </row>
    <row r="7682" spans="1:5">
      <c r="A7682" s="193" t="s">
        <v>28980</v>
      </c>
      <c r="B7682" t="s">
        <v>10652</v>
      </c>
      <c r="C7682" s="198">
        <v>44752</v>
      </c>
      <c r="D7682" t="s">
        <v>38462</v>
      </c>
      <c r="E7682">
        <v>495.41</v>
      </c>
    </row>
    <row r="7683" spans="1:5">
      <c r="A7683" s="193" t="s">
        <v>28979</v>
      </c>
      <c r="B7683" t="s">
        <v>10924</v>
      </c>
      <c r="C7683" s="198">
        <v>44752</v>
      </c>
      <c r="D7683" t="s">
        <v>38462</v>
      </c>
      <c r="E7683">
        <v>7.77</v>
      </c>
    </row>
    <row r="7684" spans="1:5">
      <c r="A7684" s="193" t="s">
        <v>29828</v>
      </c>
      <c r="B7684" t="s">
        <v>10925</v>
      </c>
      <c r="C7684" s="198">
        <v>44752</v>
      </c>
      <c r="D7684" t="s">
        <v>38462</v>
      </c>
      <c r="E7684">
        <v>0.61</v>
      </c>
    </row>
    <row r="7685" spans="1:5">
      <c r="A7685" s="193" t="s">
        <v>29470</v>
      </c>
      <c r="B7685" t="s">
        <v>10251</v>
      </c>
      <c r="C7685" s="198">
        <v>44752</v>
      </c>
      <c r="D7685" t="s">
        <v>38398</v>
      </c>
      <c r="E7685">
        <v>1.47</v>
      </c>
    </row>
    <row r="7686" spans="1:5">
      <c r="A7686" s="193" t="s">
        <v>28432</v>
      </c>
      <c r="B7686" t="s">
        <v>10923</v>
      </c>
      <c r="C7686" s="198">
        <v>44752</v>
      </c>
      <c r="D7686" t="s">
        <v>38462</v>
      </c>
      <c r="E7686">
        <v>6.65</v>
      </c>
    </row>
    <row r="7687" spans="1:5">
      <c r="A7687" s="193" t="s">
        <v>29829</v>
      </c>
      <c r="B7687" t="s">
        <v>10922</v>
      </c>
      <c r="C7687" s="198">
        <v>44752</v>
      </c>
      <c r="D7687" t="s">
        <v>38462</v>
      </c>
      <c r="E7687">
        <v>50.36</v>
      </c>
    </row>
    <row r="7688" spans="1:5">
      <c r="A7688" s="193" t="s">
        <v>29798</v>
      </c>
      <c r="B7688" t="s">
        <v>10459</v>
      </c>
      <c r="C7688" s="198">
        <v>44752</v>
      </c>
      <c r="D7688" t="s">
        <v>38398</v>
      </c>
      <c r="E7688">
        <v>1.65</v>
      </c>
    </row>
    <row r="7689" spans="1:5">
      <c r="A7689" s="193" t="s">
        <v>29330</v>
      </c>
      <c r="B7689" t="s">
        <v>9912</v>
      </c>
      <c r="C7689" s="198">
        <v>44752</v>
      </c>
      <c r="D7689" t="s">
        <v>38663</v>
      </c>
      <c r="E7689">
        <v>2.38</v>
      </c>
    </row>
    <row r="7690" spans="1:5">
      <c r="A7690" s="193" t="s">
        <v>28981</v>
      </c>
      <c r="B7690" t="s">
        <v>10926</v>
      </c>
      <c r="C7690" s="198">
        <v>44752</v>
      </c>
      <c r="D7690" t="s">
        <v>38462</v>
      </c>
      <c r="E7690">
        <v>21.5</v>
      </c>
    </row>
    <row r="7691" spans="1:5">
      <c r="A7691" s="193" t="s">
        <v>27991</v>
      </c>
      <c r="B7691" t="s">
        <v>10971</v>
      </c>
      <c r="C7691" s="198">
        <v>44752</v>
      </c>
      <c r="D7691" t="s">
        <v>38398</v>
      </c>
      <c r="E7691">
        <v>8.2100000000000009</v>
      </c>
    </row>
    <row r="7692" spans="1:5">
      <c r="A7692" s="193" t="s">
        <v>28939</v>
      </c>
      <c r="B7692" t="s">
        <v>10972</v>
      </c>
      <c r="C7692" s="198">
        <v>44752</v>
      </c>
      <c r="D7692" t="s">
        <v>38398</v>
      </c>
      <c r="E7692">
        <v>11.5</v>
      </c>
    </row>
    <row r="7693" spans="1:5">
      <c r="A7693" s="193" t="s">
        <v>29830</v>
      </c>
      <c r="B7693" t="s">
        <v>10189</v>
      </c>
      <c r="C7693" s="198">
        <v>44752</v>
      </c>
      <c r="D7693" t="s">
        <v>38398</v>
      </c>
      <c r="E7693">
        <v>49.5</v>
      </c>
    </row>
    <row r="7694" spans="1:5">
      <c r="A7694" s="193" t="s">
        <v>28189</v>
      </c>
      <c r="B7694" t="s">
        <v>8003</v>
      </c>
      <c r="C7694" s="198">
        <v>44749</v>
      </c>
      <c r="D7694" t="s">
        <v>38385</v>
      </c>
      <c r="E7694">
        <v>17.59</v>
      </c>
    </row>
    <row r="7695" spans="1:5">
      <c r="A7695" s="193" t="s">
        <v>28371</v>
      </c>
      <c r="B7695" t="s">
        <v>5674</v>
      </c>
      <c r="C7695" s="198">
        <v>44749</v>
      </c>
      <c r="D7695" t="s">
        <v>38385</v>
      </c>
      <c r="E7695">
        <v>9.9600000000000009</v>
      </c>
    </row>
    <row r="7696" spans="1:5">
      <c r="A7696" s="193" t="s">
        <v>29834</v>
      </c>
      <c r="B7696" t="s">
        <v>8772</v>
      </c>
      <c r="C7696" s="198">
        <v>44749</v>
      </c>
      <c r="D7696" t="s">
        <v>38653</v>
      </c>
      <c r="E7696">
        <v>6.1</v>
      </c>
    </row>
    <row r="7697" spans="1:5">
      <c r="A7697" s="193" t="s">
        <v>27427</v>
      </c>
      <c r="B7697" t="s">
        <v>4897</v>
      </c>
      <c r="C7697" s="198">
        <v>44749</v>
      </c>
      <c r="D7697" t="s">
        <v>38385</v>
      </c>
      <c r="E7697">
        <v>15.68</v>
      </c>
    </row>
    <row r="7698" spans="1:5">
      <c r="A7698" s="193" t="s">
        <v>11518</v>
      </c>
      <c r="B7698" t="s">
        <v>8014</v>
      </c>
      <c r="C7698" s="198">
        <v>44749</v>
      </c>
      <c r="D7698" t="s">
        <v>38385</v>
      </c>
      <c r="E7698">
        <v>0.69</v>
      </c>
    </row>
    <row r="7699" spans="1:5">
      <c r="A7699" s="193" t="s">
        <v>29212</v>
      </c>
      <c r="B7699" t="s">
        <v>8224</v>
      </c>
      <c r="C7699" s="198">
        <v>44749</v>
      </c>
      <c r="D7699" t="s">
        <v>38385</v>
      </c>
      <c r="E7699">
        <v>90.25</v>
      </c>
    </row>
    <row r="7700" spans="1:5">
      <c r="A7700" s="193" t="s">
        <v>29833</v>
      </c>
      <c r="B7700" t="s">
        <v>7680</v>
      </c>
      <c r="C7700" s="198">
        <v>44749</v>
      </c>
      <c r="D7700" t="s">
        <v>38653</v>
      </c>
      <c r="E7700">
        <v>1.28</v>
      </c>
    </row>
    <row r="7701" spans="1:5">
      <c r="A7701" s="193" t="s">
        <v>29832</v>
      </c>
      <c r="B7701" t="s">
        <v>7683</v>
      </c>
      <c r="C7701" s="198">
        <v>44749</v>
      </c>
      <c r="D7701" t="s">
        <v>38653</v>
      </c>
      <c r="E7701">
        <v>20.8</v>
      </c>
    </row>
    <row r="7702" spans="1:5">
      <c r="A7702" s="193" t="s">
        <v>27886</v>
      </c>
      <c r="B7702" t="s">
        <v>4898</v>
      </c>
      <c r="C7702" s="198">
        <v>44749</v>
      </c>
      <c r="D7702" t="s">
        <v>38385</v>
      </c>
      <c r="E7702">
        <v>9.52</v>
      </c>
    </row>
    <row r="7703" spans="1:5">
      <c r="A7703" s="193" t="s">
        <v>29831</v>
      </c>
      <c r="B7703" t="s">
        <v>7839</v>
      </c>
      <c r="C7703" s="198">
        <v>44749</v>
      </c>
      <c r="D7703" t="s">
        <v>38653</v>
      </c>
      <c r="E7703">
        <v>38</v>
      </c>
    </row>
    <row r="7704" spans="1:5">
      <c r="A7704" s="193" t="s">
        <v>27886</v>
      </c>
      <c r="B7704" t="s">
        <v>4898</v>
      </c>
      <c r="C7704" s="198">
        <v>44749</v>
      </c>
      <c r="D7704" t="s">
        <v>38385</v>
      </c>
      <c r="E7704">
        <v>38.5</v>
      </c>
    </row>
    <row r="7705" spans="1:5">
      <c r="A7705" s="193" t="s">
        <v>26838</v>
      </c>
      <c r="B7705" t="s">
        <v>4899</v>
      </c>
      <c r="C7705" s="198">
        <v>44749</v>
      </c>
      <c r="D7705" t="s">
        <v>38385</v>
      </c>
      <c r="E7705">
        <v>23.2</v>
      </c>
    </row>
    <row r="7706" spans="1:5">
      <c r="A7706" s="193" t="s">
        <v>29217</v>
      </c>
      <c r="B7706" t="s">
        <v>5673</v>
      </c>
      <c r="C7706" s="198">
        <v>44749</v>
      </c>
      <c r="D7706" t="s">
        <v>38385</v>
      </c>
      <c r="E7706">
        <v>0.7</v>
      </c>
    </row>
    <row r="7707" spans="1:5">
      <c r="A7707" s="193" t="s">
        <v>28329</v>
      </c>
      <c r="B7707" t="s">
        <v>8733</v>
      </c>
      <c r="C7707" s="198">
        <v>44748</v>
      </c>
      <c r="D7707" t="s">
        <v>38442</v>
      </c>
      <c r="E7707">
        <v>4.75</v>
      </c>
    </row>
    <row r="7708" spans="1:5">
      <c r="A7708" s="193" t="s">
        <v>29285</v>
      </c>
      <c r="B7708" t="s">
        <v>8735</v>
      </c>
      <c r="C7708" s="198">
        <v>44748</v>
      </c>
      <c r="D7708" t="s">
        <v>38442</v>
      </c>
      <c r="E7708">
        <v>4.47</v>
      </c>
    </row>
    <row r="7709" spans="1:5">
      <c r="A7709" s="193" t="s">
        <v>28330</v>
      </c>
      <c r="B7709" t="s">
        <v>9191</v>
      </c>
      <c r="C7709" s="198">
        <v>44748</v>
      </c>
      <c r="D7709" t="s">
        <v>38442</v>
      </c>
      <c r="E7709">
        <v>3.99</v>
      </c>
    </row>
    <row r="7710" spans="1:5">
      <c r="A7710" s="193" t="s">
        <v>28326</v>
      </c>
      <c r="B7710" t="s">
        <v>9182</v>
      </c>
      <c r="C7710" s="198">
        <v>44748</v>
      </c>
      <c r="D7710" t="s">
        <v>38442</v>
      </c>
      <c r="E7710">
        <v>5.18</v>
      </c>
    </row>
    <row r="7711" spans="1:5">
      <c r="A7711" s="193" t="s">
        <v>28332</v>
      </c>
      <c r="B7711" t="s">
        <v>8732</v>
      </c>
      <c r="C7711" s="198">
        <v>44748</v>
      </c>
      <c r="D7711" t="s">
        <v>38442</v>
      </c>
      <c r="E7711">
        <v>14.44</v>
      </c>
    </row>
    <row r="7712" spans="1:5">
      <c r="A7712" s="193" t="s">
        <v>28578</v>
      </c>
      <c r="B7712" t="s">
        <v>9192</v>
      </c>
      <c r="C7712" s="198">
        <v>44748</v>
      </c>
      <c r="D7712" t="s">
        <v>38442</v>
      </c>
      <c r="E7712">
        <v>7.2</v>
      </c>
    </row>
    <row r="7713" spans="1:5">
      <c r="A7713" s="193" t="s">
        <v>29272</v>
      </c>
      <c r="B7713" t="s">
        <v>9887</v>
      </c>
      <c r="C7713" s="198">
        <v>44748</v>
      </c>
      <c r="D7713" t="s">
        <v>38545</v>
      </c>
      <c r="E7713">
        <v>0.37</v>
      </c>
    </row>
    <row r="7714" spans="1:5">
      <c r="A7714" s="193" t="s">
        <v>29093</v>
      </c>
      <c r="B7714" t="s">
        <v>10026</v>
      </c>
      <c r="C7714" s="198">
        <v>44748</v>
      </c>
      <c r="D7714" t="s">
        <v>38442</v>
      </c>
      <c r="E7714">
        <v>10.18</v>
      </c>
    </row>
    <row r="7715" spans="1:5">
      <c r="A7715" s="193" t="s">
        <v>29274</v>
      </c>
      <c r="B7715" t="s">
        <v>9886</v>
      </c>
      <c r="C7715" s="198">
        <v>44748</v>
      </c>
      <c r="D7715" t="s">
        <v>38545</v>
      </c>
      <c r="E7715">
        <v>7.6</v>
      </c>
    </row>
    <row r="7716" spans="1:5">
      <c r="A7716" s="193" t="s">
        <v>29267</v>
      </c>
      <c r="B7716" t="s">
        <v>27609</v>
      </c>
      <c r="C7716" s="198">
        <v>44748</v>
      </c>
      <c r="D7716" t="s">
        <v>38545</v>
      </c>
      <c r="E7716">
        <v>20.36</v>
      </c>
    </row>
    <row r="7717" spans="1:5">
      <c r="A7717" s="193" t="s">
        <v>29269</v>
      </c>
      <c r="B7717" t="s">
        <v>9893</v>
      </c>
      <c r="C7717" s="198">
        <v>44748</v>
      </c>
      <c r="D7717" t="s">
        <v>38545</v>
      </c>
      <c r="E7717">
        <v>4.97</v>
      </c>
    </row>
    <row r="7718" spans="1:5">
      <c r="A7718" s="193" t="s">
        <v>29034</v>
      </c>
      <c r="B7718" t="s">
        <v>10264</v>
      </c>
      <c r="C7718" s="198">
        <v>44748</v>
      </c>
      <c r="D7718" t="s">
        <v>38528</v>
      </c>
      <c r="E7718">
        <v>11.31</v>
      </c>
    </row>
    <row r="7719" spans="1:5">
      <c r="A7719" s="193" t="s">
        <v>29270</v>
      </c>
      <c r="B7719" t="s">
        <v>9888</v>
      </c>
      <c r="C7719" s="198">
        <v>44748</v>
      </c>
      <c r="D7719" t="s">
        <v>38545</v>
      </c>
      <c r="E7719">
        <v>16.329999999999998</v>
      </c>
    </row>
    <row r="7720" spans="1:5">
      <c r="A7720" s="193" t="s">
        <v>29268</v>
      </c>
      <c r="B7720" t="s">
        <v>9890</v>
      </c>
      <c r="C7720" s="198">
        <v>44748</v>
      </c>
      <c r="D7720" t="s">
        <v>38545</v>
      </c>
      <c r="E7720">
        <v>11.9</v>
      </c>
    </row>
    <row r="7721" spans="1:5">
      <c r="A7721" s="193" t="s">
        <v>27810</v>
      </c>
      <c r="B7721" t="s">
        <v>5045</v>
      </c>
      <c r="C7721" s="198">
        <v>44747</v>
      </c>
      <c r="D7721" t="s">
        <v>38368</v>
      </c>
      <c r="E7721">
        <v>34.25</v>
      </c>
    </row>
    <row r="7722" spans="1:5">
      <c r="A7722" s="193" t="s">
        <v>28860</v>
      </c>
      <c r="B7722" t="s">
        <v>27488</v>
      </c>
      <c r="C7722" s="198">
        <v>44747</v>
      </c>
      <c r="D7722" t="s">
        <v>38368</v>
      </c>
      <c r="E7722">
        <v>4.91</v>
      </c>
    </row>
    <row r="7723" spans="1:5">
      <c r="A7723" s="193" t="s">
        <v>27811</v>
      </c>
      <c r="B7723" t="s">
        <v>5044</v>
      </c>
      <c r="C7723" s="198">
        <v>44747</v>
      </c>
      <c r="D7723" t="s">
        <v>38368</v>
      </c>
      <c r="E7723">
        <v>0.55000000000000004</v>
      </c>
    </row>
    <row r="7724" spans="1:5">
      <c r="A7724" s="193" t="s">
        <v>15616</v>
      </c>
      <c r="B7724" t="s">
        <v>5053</v>
      </c>
      <c r="C7724" s="198">
        <v>44747</v>
      </c>
      <c r="D7724" t="s">
        <v>38368</v>
      </c>
      <c r="E7724">
        <v>3.37</v>
      </c>
    </row>
    <row r="7725" spans="1:5">
      <c r="A7725" s="193" t="s">
        <v>27810</v>
      </c>
      <c r="B7725" t="s">
        <v>5045</v>
      </c>
      <c r="C7725" s="198">
        <v>44747</v>
      </c>
      <c r="D7725" t="s">
        <v>38368</v>
      </c>
      <c r="E7725">
        <v>40.99</v>
      </c>
    </row>
    <row r="7726" spans="1:5">
      <c r="A7726" s="193" t="s">
        <v>27805</v>
      </c>
      <c r="B7726" t="s">
        <v>5008</v>
      </c>
      <c r="C7726" s="198">
        <v>44747</v>
      </c>
      <c r="D7726" t="s">
        <v>38368</v>
      </c>
      <c r="E7726">
        <v>190</v>
      </c>
    </row>
    <row r="7727" spans="1:5">
      <c r="A7727" s="193" t="s">
        <v>27809</v>
      </c>
      <c r="B7727" t="s">
        <v>5046</v>
      </c>
      <c r="C7727" s="198">
        <v>44747</v>
      </c>
      <c r="D7727" t="s">
        <v>38368</v>
      </c>
      <c r="E7727">
        <v>7.74</v>
      </c>
    </row>
    <row r="7728" spans="1:5">
      <c r="A7728" s="193" t="s">
        <v>28747</v>
      </c>
      <c r="B7728" t="s">
        <v>4981</v>
      </c>
      <c r="C7728" s="198">
        <v>44747</v>
      </c>
      <c r="D7728" t="s">
        <v>38368</v>
      </c>
      <c r="E7728">
        <v>7.65</v>
      </c>
    </row>
    <row r="7729" spans="1:5">
      <c r="A7729" s="193" t="s">
        <v>27804</v>
      </c>
      <c r="B7729" t="s">
        <v>5036</v>
      </c>
      <c r="C7729" s="198">
        <v>44747</v>
      </c>
      <c r="D7729" t="s">
        <v>38368</v>
      </c>
      <c r="E7729">
        <v>56.39</v>
      </c>
    </row>
    <row r="7730" spans="1:5">
      <c r="A7730" s="193" t="s">
        <v>28806</v>
      </c>
      <c r="B7730" t="s">
        <v>7602</v>
      </c>
      <c r="C7730" s="198">
        <v>44746</v>
      </c>
      <c r="D7730" t="s">
        <v>38504</v>
      </c>
      <c r="E7730">
        <v>7.86</v>
      </c>
    </row>
    <row r="7731" spans="1:5">
      <c r="A7731" s="193" t="s">
        <v>28533</v>
      </c>
      <c r="B7731" t="s">
        <v>5344</v>
      </c>
      <c r="C7731" s="198">
        <v>44746</v>
      </c>
      <c r="D7731" t="s">
        <v>38400</v>
      </c>
      <c r="E7731">
        <v>10.8</v>
      </c>
    </row>
    <row r="7732" spans="1:5">
      <c r="A7732" s="193" t="s">
        <v>28292</v>
      </c>
      <c r="B7732" t="s">
        <v>6057</v>
      </c>
      <c r="C7732" s="198">
        <v>44746</v>
      </c>
      <c r="D7732" t="s">
        <v>38525</v>
      </c>
      <c r="E7732">
        <v>29.04</v>
      </c>
    </row>
    <row r="7733" spans="1:5">
      <c r="A7733" s="193" t="s">
        <v>29397</v>
      </c>
      <c r="B7733" t="s">
        <v>5927</v>
      </c>
      <c r="C7733" s="198">
        <v>44746</v>
      </c>
      <c r="D7733" t="s">
        <v>38400</v>
      </c>
      <c r="E7733">
        <v>2.16</v>
      </c>
    </row>
    <row r="7734" spans="1:5">
      <c r="A7734" s="193" t="s">
        <v>27929</v>
      </c>
      <c r="B7734" t="s">
        <v>5487</v>
      </c>
      <c r="C7734" s="198">
        <v>44746</v>
      </c>
      <c r="D7734" t="s">
        <v>38525</v>
      </c>
      <c r="E7734">
        <v>315.25</v>
      </c>
    </row>
    <row r="7735" spans="1:5">
      <c r="A7735" s="193" t="s">
        <v>27867</v>
      </c>
      <c r="B7735" t="s">
        <v>5310</v>
      </c>
      <c r="C7735" s="198">
        <v>44746</v>
      </c>
      <c r="D7735" t="s">
        <v>38525</v>
      </c>
      <c r="E7735">
        <v>15.2</v>
      </c>
    </row>
    <row r="7736" spans="1:5">
      <c r="A7736" s="193" t="s">
        <v>28083</v>
      </c>
      <c r="B7736" t="s">
        <v>5918</v>
      </c>
      <c r="C7736" s="198">
        <v>44746</v>
      </c>
      <c r="D7736" t="s">
        <v>38399</v>
      </c>
      <c r="E7736">
        <v>0.8</v>
      </c>
    </row>
    <row r="7737" spans="1:5">
      <c r="A7737" s="193" t="s">
        <v>28540</v>
      </c>
      <c r="B7737" t="s">
        <v>6311</v>
      </c>
      <c r="C7737" s="198">
        <v>44746</v>
      </c>
      <c r="D7737" t="s">
        <v>38400</v>
      </c>
      <c r="E7737">
        <v>6.83</v>
      </c>
    </row>
    <row r="7738" spans="1:5">
      <c r="A7738" s="193" t="s">
        <v>28284</v>
      </c>
      <c r="B7738" t="s">
        <v>5976</v>
      </c>
      <c r="C7738" s="198">
        <v>44746</v>
      </c>
      <c r="D7738" t="s">
        <v>38525</v>
      </c>
      <c r="E7738">
        <v>8.4</v>
      </c>
    </row>
    <row r="7739" spans="1:5">
      <c r="A7739" s="193" t="s">
        <v>17109</v>
      </c>
      <c r="B7739" t="s">
        <v>5437</v>
      </c>
      <c r="C7739" s="198">
        <v>44746</v>
      </c>
      <c r="D7739" t="s">
        <v>38504</v>
      </c>
      <c r="E7739">
        <v>8.49</v>
      </c>
    </row>
    <row r="7740" spans="1:5">
      <c r="A7740" s="193" t="s">
        <v>28539</v>
      </c>
      <c r="B7740" t="s">
        <v>6034</v>
      </c>
      <c r="C7740" s="198">
        <v>44746</v>
      </c>
      <c r="D7740" t="s">
        <v>38400</v>
      </c>
      <c r="E7740">
        <v>19</v>
      </c>
    </row>
    <row r="7741" spans="1:5">
      <c r="A7741" s="193" t="s">
        <v>28072</v>
      </c>
      <c r="B7741" t="s">
        <v>5246</v>
      </c>
      <c r="C7741" s="198">
        <v>44746</v>
      </c>
      <c r="D7741" t="s">
        <v>38400</v>
      </c>
      <c r="E7741">
        <v>1.67</v>
      </c>
    </row>
    <row r="7742" spans="1:5">
      <c r="A7742" s="193" t="s">
        <v>28219</v>
      </c>
      <c r="B7742" t="s">
        <v>6055</v>
      </c>
      <c r="C7742" s="198">
        <v>44746</v>
      </c>
      <c r="D7742" t="s">
        <v>38525</v>
      </c>
      <c r="E7742">
        <v>6.53</v>
      </c>
    </row>
    <row r="7743" spans="1:5">
      <c r="A7743" s="193" t="s">
        <v>29835</v>
      </c>
      <c r="B7743" t="s">
        <v>6399</v>
      </c>
      <c r="C7743" s="198">
        <v>44746</v>
      </c>
      <c r="D7743" t="s">
        <v>38399</v>
      </c>
      <c r="E7743">
        <v>6.2</v>
      </c>
    </row>
    <row r="7744" spans="1:5">
      <c r="A7744" s="193" t="s">
        <v>28632</v>
      </c>
      <c r="B7744" t="s">
        <v>5929</v>
      </c>
      <c r="C7744" s="198">
        <v>44746</v>
      </c>
      <c r="D7744" t="s">
        <v>38399</v>
      </c>
      <c r="E7744">
        <v>3.25</v>
      </c>
    </row>
    <row r="7745" spans="1:5">
      <c r="A7745" s="193" t="s">
        <v>28959</v>
      </c>
      <c r="B7745" t="s">
        <v>5292</v>
      </c>
      <c r="C7745" s="198">
        <v>44746</v>
      </c>
      <c r="D7745" t="s">
        <v>38525</v>
      </c>
      <c r="E7745">
        <v>12.78</v>
      </c>
    </row>
    <row r="7746" spans="1:5">
      <c r="A7746" s="193" t="s">
        <v>16826</v>
      </c>
      <c r="B7746" t="s">
        <v>5669</v>
      </c>
      <c r="C7746" s="198">
        <v>44746</v>
      </c>
      <c r="D7746" t="s">
        <v>38399</v>
      </c>
      <c r="E7746">
        <v>6.18</v>
      </c>
    </row>
    <row r="7747" spans="1:5">
      <c r="A7747" s="193" t="s">
        <v>29189</v>
      </c>
      <c r="B7747" t="s">
        <v>6053</v>
      </c>
      <c r="C7747" s="198">
        <v>44746</v>
      </c>
      <c r="D7747" t="s">
        <v>38525</v>
      </c>
      <c r="E7747">
        <v>13.5</v>
      </c>
    </row>
    <row r="7748" spans="1:5">
      <c r="A7748" s="193" t="s">
        <v>27868</v>
      </c>
      <c r="B7748" t="s">
        <v>6056</v>
      </c>
      <c r="C7748" s="198">
        <v>44746</v>
      </c>
      <c r="D7748" t="s">
        <v>38525</v>
      </c>
      <c r="E7748">
        <v>40.99</v>
      </c>
    </row>
    <row r="7749" spans="1:5">
      <c r="A7749" s="193" t="s">
        <v>29160</v>
      </c>
      <c r="B7749" t="s">
        <v>6058</v>
      </c>
      <c r="C7749" s="198">
        <v>44746</v>
      </c>
      <c r="D7749" t="s">
        <v>38525</v>
      </c>
      <c r="E7749">
        <v>0.52</v>
      </c>
    </row>
    <row r="7750" spans="1:5">
      <c r="A7750" s="193" t="s">
        <v>28673</v>
      </c>
      <c r="B7750" t="s">
        <v>5824</v>
      </c>
      <c r="C7750" s="198">
        <v>44745</v>
      </c>
      <c r="D7750" t="s">
        <v>38576</v>
      </c>
      <c r="E7750">
        <v>0.3</v>
      </c>
    </row>
    <row r="7751" spans="1:5">
      <c r="A7751" s="193" t="s">
        <v>28552</v>
      </c>
      <c r="B7751" t="s">
        <v>27582</v>
      </c>
      <c r="C7751" s="198">
        <v>44745</v>
      </c>
      <c r="D7751" t="s">
        <v>38428</v>
      </c>
      <c r="E7751">
        <v>0.65</v>
      </c>
    </row>
    <row r="7752" spans="1:5">
      <c r="A7752" s="193" t="s">
        <v>28201</v>
      </c>
      <c r="B7752" t="s">
        <v>27547</v>
      </c>
      <c r="C7752" s="198">
        <v>44745</v>
      </c>
      <c r="D7752" t="s">
        <v>38428</v>
      </c>
      <c r="E7752">
        <v>262.29000000000002</v>
      </c>
    </row>
    <row r="7753" spans="1:5">
      <c r="A7753" s="193" t="s">
        <v>29836</v>
      </c>
      <c r="B7753" t="s">
        <v>10582</v>
      </c>
      <c r="C7753" s="198">
        <v>44745</v>
      </c>
      <c r="D7753" t="s">
        <v>38428</v>
      </c>
      <c r="E7753">
        <v>9.1199999999999992</v>
      </c>
    </row>
    <row r="7754" spans="1:5">
      <c r="A7754" s="193" t="s">
        <v>28748</v>
      </c>
      <c r="B7754" t="s">
        <v>27549</v>
      </c>
      <c r="C7754" s="198">
        <v>44745</v>
      </c>
      <c r="D7754" t="s">
        <v>38428</v>
      </c>
      <c r="E7754">
        <v>7.18</v>
      </c>
    </row>
    <row r="7755" spans="1:5">
      <c r="A7755" s="193" t="s">
        <v>29838</v>
      </c>
      <c r="B7755" t="s">
        <v>10580</v>
      </c>
      <c r="C7755" s="198">
        <v>44745</v>
      </c>
      <c r="D7755" t="s">
        <v>38428</v>
      </c>
      <c r="E7755">
        <v>118.75</v>
      </c>
    </row>
    <row r="7756" spans="1:5">
      <c r="A7756" s="193" t="s">
        <v>28553</v>
      </c>
      <c r="B7756" t="s">
        <v>27546</v>
      </c>
      <c r="C7756" s="198">
        <v>44745</v>
      </c>
      <c r="D7756" t="s">
        <v>38428</v>
      </c>
      <c r="E7756">
        <v>14.87</v>
      </c>
    </row>
    <row r="7757" spans="1:5">
      <c r="A7757" s="193" t="s">
        <v>29241</v>
      </c>
      <c r="B7757" t="s">
        <v>27529</v>
      </c>
      <c r="C7757" s="198">
        <v>44745</v>
      </c>
      <c r="D7757" t="s">
        <v>38428</v>
      </c>
      <c r="E7757">
        <v>40.159999999999997</v>
      </c>
    </row>
    <row r="7758" spans="1:5">
      <c r="A7758" s="193" t="s">
        <v>28199</v>
      </c>
      <c r="B7758" t="s">
        <v>27548</v>
      </c>
      <c r="C7758" s="198">
        <v>44745</v>
      </c>
      <c r="D7758" t="s">
        <v>38428</v>
      </c>
      <c r="E7758">
        <v>209</v>
      </c>
    </row>
    <row r="7759" spans="1:5">
      <c r="A7759" s="193" t="s">
        <v>29837</v>
      </c>
      <c r="B7759" t="s">
        <v>10581</v>
      </c>
      <c r="C7759" s="198">
        <v>44745</v>
      </c>
      <c r="D7759" t="s">
        <v>38428</v>
      </c>
      <c r="E7759">
        <v>1.28</v>
      </c>
    </row>
    <row r="7760" spans="1:5">
      <c r="A7760" s="193" t="s">
        <v>28197</v>
      </c>
      <c r="B7760" t="s">
        <v>10583</v>
      </c>
      <c r="C7760" s="198">
        <v>44745</v>
      </c>
      <c r="D7760" t="s">
        <v>38428</v>
      </c>
      <c r="E7760">
        <v>12.55</v>
      </c>
    </row>
    <row r="7761" spans="1:5">
      <c r="A7761" s="193" t="s">
        <v>29235</v>
      </c>
      <c r="B7761" t="s">
        <v>5550</v>
      </c>
      <c r="C7761" s="198">
        <v>44744</v>
      </c>
      <c r="D7761" t="s">
        <v>38629</v>
      </c>
      <c r="E7761">
        <v>6.73</v>
      </c>
    </row>
    <row r="7762" spans="1:5">
      <c r="A7762" s="193" t="s">
        <v>29839</v>
      </c>
      <c r="B7762" t="s">
        <v>6080</v>
      </c>
      <c r="C7762" s="198">
        <v>44744</v>
      </c>
      <c r="D7762" t="s">
        <v>38664</v>
      </c>
      <c r="E7762">
        <v>0.59</v>
      </c>
    </row>
    <row r="7763" spans="1:5">
      <c r="A7763" s="193" t="s">
        <v>29160</v>
      </c>
      <c r="B7763" t="s">
        <v>6058</v>
      </c>
      <c r="C7763" s="198">
        <v>44744</v>
      </c>
      <c r="D7763" t="s">
        <v>38525</v>
      </c>
      <c r="E7763">
        <v>2.19</v>
      </c>
    </row>
    <row r="7764" spans="1:5">
      <c r="A7764" s="193" t="s">
        <v>28959</v>
      </c>
      <c r="B7764" t="s">
        <v>5292</v>
      </c>
      <c r="C7764" s="198">
        <v>44744</v>
      </c>
      <c r="D7764" t="s">
        <v>38525</v>
      </c>
      <c r="E7764">
        <v>9.3000000000000007</v>
      </c>
    </row>
    <row r="7765" spans="1:5">
      <c r="A7765" s="193" t="s">
        <v>29841</v>
      </c>
      <c r="B7765" t="s">
        <v>10154</v>
      </c>
      <c r="C7765" s="198">
        <v>44744</v>
      </c>
      <c r="D7765" t="s">
        <v>38664</v>
      </c>
      <c r="E7765">
        <v>6.17</v>
      </c>
    </row>
    <row r="7766" spans="1:5">
      <c r="A7766" s="193" t="s">
        <v>29840</v>
      </c>
      <c r="B7766" t="s">
        <v>10357</v>
      </c>
      <c r="C7766" s="198">
        <v>44744</v>
      </c>
      <c r="D7766" t="s">
        <v>38664</v>
      </c>
      <c r="E7766">
        <v>7.57</v>
      </c>
    </row>
    <row r="7767" spans="1:5">
      <c r="A7767" s="193" t="s">
        <v>28779</v>
      </c>
      <c r="B7767" t="s">
        <v>8656</v>
      </c>
      <c r="C7767" s="198">
        <v>44742</v>
      </c>
      <c r="D7767" t="s">
        <v>38500</v>
      </c>
      <c r="E7767">
        <v>4</v>
      </c>
    </row>
    <row r="7768" spans="1:5">
      <c r="A7768" s="193" t="s">
        <v>29498</v>
      </c>
      <c r="B7768" t="s">
        <v>5438</v>
      </c>
      <c r="C7768" s="198">
        <v>44742</v>
      </c>
      <c r="D7768" t="s">
        <v>38576</v>
      </c>
      <c r="E7768">
        <v>43.11</v>
      </c>
    </row>
    <row r="7769" spans="1:5">
      <c r="A7769" s="193" t="s">
        <v>29427</v>
      </c>
      <c r="B7769" t="s">
        <v>7387</v>
      </c>
      <c r="C7769" s="198">
        <v>44742</v>
      </c>
      <c r="D7769" t="s">
        <v>38418</v>
      </c>
      <c r="E7769">
        <v>0</v>
      </c>
    </row>
    <row r="7770" spans="1:5">
      <c r="A7770" s="193" t="s">
        <v>29498</v>
      </c>
      <c r="B7770" t="s">
        <v>5438</v>
      </c>
      <c r="C7770" s="198">
        <v>44742</v>
      </c>
      <c r="D7770" t="s">
        <v>38576</v>
      </c>
      <c r="E7770">
        <v>4.92</v>
      </c>
    </row>
    <row r="7771" spans="1:5">
      <c r="A7771" s="193" t="s">
        <v>22416</v>
      </c>
      <c r="B7771" t="s">
        <v>5429</v>
      </c>
      <c r="C7771" s="198">
        <v>44742</v>
      </c>
      <c r="D7771" t="s">
        <v>38576</v>
      </c>
      <c r="E7771">
        <v>12.15</v>
      </c>
    </row>
    <row r="7772" spans="1:5">
      <c r="A7772" s="193" t="s">
        <v>28088</v>
      </c>
      <c r="B7772" t="s">
        <v>7389</v>
      </c>
      <c r="C7772" s="198">
        <v>44742</v>
      </c>
      <c r="D7772" t="s">
        <v>38418</v>
      </c>
      <c r="E7772">
        <v>12.31</v>
      </c>
    </row>
    <row r="7773" spans="1:5">
      <c r="A7773" s="193" t="s">
        <v>27811</v>
      </c>
      <c r="B7773" t="s">
        <v>5044</v>
      </c>
      <c r="C7773" s="198">
        <v>44742</v>
      </c>
      <c r="D7773" t="s">
        <v>38665</v>
      </c>
      <c r="E7773">
        <v>7.17</v>
      </c>
    </row>
    <row r="7774" spans="1:5">
      <c r="A7774" s="193" t="s">
        <v>28011</v>
      </c>
      <c r="B7774" t="s">
        <v>8755</v>
      </c>
      <c r="C7774" s="198">
        <v>44742</v>
      </c>
      <c r="D7774" t="s">
        <v>38361</v>
      </c>
      <c r="E7774">
        <v>9.25</v>
      </c>
    </row>
    <row r="7775" spans="1:5">
      <c r="A7775" s="193" t="s">
        <v>29844</v>
      </c>
      <c r="B7775" t="s">
        <v>7443</v>
      </c>
      <c r="C7775" s="198">
        <v>44742</v>
      </c>
      <c r="D7775" t="s">
        <v>38576</v>
      </c>
      <c r="E7775">
        <v>0.83</v>
      </c>
    </row>
    <row r="7776" spans="1:5">
      <c r="A7776" s="193" t="s">
        <v>28864</v>
      </c>
      <c r="B7776" t="s">
        <v>5423</v>
      </c>
      <c r="C7776" s="198">
        <v>44742</v>
      </c>
      <c r="D7776" t="s">
        <v>38576</v>
      </c>
      <c r="E7776">
        <v>0.6</v>
      </c>
    </row>
    <row r="7777" spans="1:5">
      <c r="A7777" s="193" t="s">
        <v>28864</v>
      </c>
      <c r="B7777" t="s">
        <v>5423</v>
      </c>
      <c r="C7777" s="198">
        <v>44742</v>
      </c>
      <c r="D7777" t="s">
        <v>38576</v>
      </c>
      <c r="E7777">
        <v>18.309999999999999</v>
      </c>
    </row>
    <row r="7778" spans="1:5">
      <c r="A7778" s="193" t="s">
        <v>27931</v>
      </c>
      <c r="B7778" t="s">
        <v>5016</v>
      </c>
      <c r="C7778" s="198">
        <v>44742</v>
      </c>
      <c r="D7778" t="s">
        <v>38388</v>
      </c>
      <c r="E7778">
        <v>0</v>
      </c>
    </row>
    <row r="7779" spans="1:5">
      <c r="A7779" s="193" t="s">
        <v>27854</v>
      </c>
      <c r="B7779" t="s">
        <v>5396</v>
      </c>
      <c r="C7779" s="198">
        <v>44742</v>
      </c>
      <c r="D7779" t="s">
        <v>38388</v>
      </c>
      <c r="E7779">
        <v>9.44</v>
      </c>
    </row>
    <row r="7780" spans="1:5">
      <c r="A7780" s="193" t="s">
        <v>29498</v>
      </c>
      <c r="B7780" t="s">
        <v>5438</v>
      </c>
      <c r="C7780" s="198">
        <v>44742</v>
      </c>
      <c r="D7780" t="s">
        <v>38576</v>
      </c>
      <c r="E7780">
        <v>33</v>
      </c>
    </row>
    <row r="7781" spans="1:5">
      <c r="A7781" s="193" t="s">
        <v>28086</v>
      </c>
      <c r="B7781" t="s">
        <v>7383</v>
      </c>
      <c r="C7781" s="198">
        <v>44742</v>
      </c>
      <c r="D7781" t="s">
        <v>38418</v>
      </c>
      <c r="E7781">
        <v>7.19</v>
      </c>
    </row>
    <row r="7782" spans="1:5">
      <c r="A7782" s="193" t="s">
        <v>29498</v>
      </c>
      <c r="B7782" t="s">
        <v>5438</v>
      </c>
      <c r="C7782" s="198">
        <v>44742</v>
      </c>
      <c r="D7782" t="s">
        <v>38576</v>
      </c>
      <c r="E7782">
        <v>11.66</v>
      </c>
    </row>
    <row r="7783" spans="1:5">
      <c r="A7783" s="193" t="s">
        <v>29261</v>
      </c>
      <c r="B7783" t="s">
        <v>7084</v>
      </c>
      <c r="C7783" s="198">
        <v>44742</v>
      </c>
      <c r="D7783" t="s">
        <v>38418</v>
      </c>
      <c r="E7783">
        <v>36.5</v>
      </c>
    </row>
    <row r="7784" spans="1:5">
      <c r="A7784" s="193" t="s">
        <v>12220</v>
      </c>
      <c r="B7784" t="s">
        <v>8501</v>
      </c>
      <c r="C7784" s="198">
        <v>44742</v>
      </c>
      <c r="D7784" t="s">
        <v>38629</v>
      </c>
      <c r="E7784">
        <v>3.7</v>
      </c>
    </row>
    <row r="7785" spans="1:5">
      <c r="A7785" s="193" t="s">
        <v>27892</v>
      </c>
      <c r="B7785" t="s">
        <v>7610</v>
      </c>
      <c r="C7785" s="198">
        <v>44742</v>
      </c>
      <c r="D7785" t="s">
        <v>38576</v>
      </c>
      <c r="E7785">
        <v>26.13</v>
      </c>
    </row>
    <row r="7786" spans="1:5">
      <c r="A7786" s="193" t="s">
        <v>27998</v>
      </c>
      <c r="B7786" t="s">
        <v>9012</v>
      </c>
      <c r="C7786" s="198">
        <v>44742</v>
      </c>
      <c r="D7786" t="s">
        <v>38361</v>
      </c>
      <c r="E7786">
        <v>401.64</v>
      </c>
    </row>
    <row r="7787" spans="1:5">
      <c r="A7787" s="193" t="s">
        <v>28785</v>
      </c>
      <c r="B7787" t="s">
        <v>8659</v>
      </c>
      <c r="C7787" s="198">
        <v>44742</v>
      </c>
      <c r="D7787" t="s">
        <v>38500</v>
      </c>
      <c r="E7787">
        <v>14.98</v>
      </c>
    </row>
    <row r="7788" spans="1:5">
      <c r="A7788" s="193" t="s">
        <v>28129</v>
      </c>
      <c r="B7788" t="s">
        <v>5424</v>
      </c>
      <c r="C7788" s="198">
        <v>44742</v>
      </c>
      <c r="D7788" t="s">
        <v>38359</v>
      </c>
      <c r="E7788">
        <v>17.95</v>
      </c>
    </row>
    <row r="7789" spans="1:5">
      <c r="A7789" s="193" t="s">
        <v>28782</v>
      </c>
      <c r="B7789" t="s">
        <v>8658</v>
      </c>
      <c r="C7789" s="198">
        <v>44742</v>
      </c>
      <c r="D7789" t="s">
        <v>38500</v>
      </c>
      <c r="E7789">
        <v>11.67</v>
      </c>
    </row>
    <row r="7790" spans="1:5">
      <c r="A7790" s="193" t="s">
        <v>29208</v>
      </c>
      <c r="B7790" t="s">
        <v>8952</v>
      </c>
      <c r="C7790" s="198">
        <v>44742</v>
      </c>
      <c r="D7790" t="s">
        <v>38629</v>
      </c>
      <c r="E7790">
        <v>9.65</v>
      </c>
    </row>
    <row r="7791" spans="1:5">
      <c r="A7791" s="193" t="s">
        <v>29262</v>
      </c>
      <c r="B7791" t="s">
        <v>7385</v>
      </c>
      <c r="C7791" s="198">
        <v>44742</v>
      </c>
      <c r="D7791" t="s">
        <v>38418</v>
      </c>
      <c r="E7791">
        <v>6.8</v>
      </c>
    </row>
    <row r="7792" spans="1:5">
      <c r="A7792" s="193" t="s">
        <v>29726</v>
      </c>
      <c r="B7792" t="s">
        <v>10762</v>
      </c>
      <c r="C7792" s="198">
        <v>44742</v>
      </c>
      <c r="D7792" t="s">
        <v>38576</v>
      </c>
      <c r="E7792">
        <v>7.89</v>
      </c>
    </row>
    <row r="7793" spans="1:5">
      <c r="A7793" s="193" t="s">
        <v>29698</v>
      </c>
      <c r="B7793" t="s">
        <v>10758</v>
      </c>
      <c r="C7793" s="198">
        <v>44742</v>
      </c>
      <c r="D7793" t="s">
        <v>38648</v>
      </c>
      <c r="E7793">
        <v>36.5</v>
      </c>
    </row>
    <row r="7794" spans="1:5">
      <c r="A7794" s="193" t="s">
        <v>29700</v>
      </c>
      <c r="B7794" t="s">
        <v>10756</v>
      </c>
      <c r="C7794" s="198">
        <v>44742</v>
      </c>
      <c r="D7794" t="s">
        <v>38648</v>
      </c>
      <c r="E7794">
        <v>1.45</v>
      </c>
    </row>
    <row r="7795" spans="1:5">
      <c r="A7795" s="193" t="s">
        <v>27779</v>
      </c>
      <c r="B7795" t="s">
        <v>10751</v>
      </c>
      <c r="C7795" s="198">
        <v>44742</v>
      </c>
      <c r="D7795" t="s">
        <v>38361</v>
      </c>
      <c r="E7795">
        <v>20.52</v>
      </c>
    </row>
    <row r="7796" spans="1:5">
      <c r="A7796" s="193" t="s">
        <v>29843</v>
      </c>
      <c r="B7796" t="s">
        <v>10757</v>
      </c>
      <c r="C7796" s="198">
        <v>44742</v>
      </c>
      <c r="D7796" t="s">
        <v>38648</v>
      </c>
      <c r="E7796">
        <v>3.99</v>
      </c>
    </row>
    <row r="7797" spans="1:5">
      <c r="A7797" s="193" t="s">
        <v>29842</v>
      </c>
      <c r="B7797" t="s">
        <v>10735</v>
      </c>
      <c r="C7797" s="198">
        <v>44742</v>
      </c>
      <c r="D7797" t="s">
        <v>38500</v>
      </c>
      <c r="E7797">
        <v>25</v>
      </c>
    </row>
    <row r="7798" spans="1:5">
      <c r="A7798" s="193" t="s">
        <v>27775</v>
      </c>
      <c r="B7798" t="s">
        <v>10865</v>
      </c>
      <c r="C7798" s="198">
        <v>44742</v>
      </c>
      <c r="D7798" t="s">
        <v>38361</v>
      </c>
      <c r="E7798">
        <v>7.36</v>
      </c>
    </row>
    <row r="7799" spans="1:5">
      <c r="A7799" s="193" t="s">
        <v>28780</v>
      </c>
      <c r="B7799" t="s">
        <v>10737</v>
      </c>
      <c r="C7799" s="198">
        <v>44742</v>
      </c>
      <c r="D7799" t="s">
        <v>38500</v>
      </c>
      <c r="E7799">
        <v>0.53</v>
      </c>
    </row>
    <row r="7800" spans="1:5">
      <c r="A7800" s="193" t="s">
        <v>29505</v>
      </c>
      <c r="B7800" t="s">
        <v>10764</v>
      </c>
      <c r="C7800" s="198">
        <v>44742</v>
      </c>
      <c r="D7800" t="s">
        <v>38576</v>
      </c>
      <c r="E7800">
        <v>33.76</v>
      </c>
    </row>
    <row r="7801" spans="1:5">
      <c r="A7801" s="193" t="s">
        <v>28791</v>
      </c>
      <c r="B7801" t="s">
        <v>9930</v>
      </c>
      <c r="C7801" s="198">
        <v>44742</v>
      </c>
      <c r="D7801" t="s">
        <v>38500</v>
      </c>
      <c r="E7801">
        <v>4.91</v>
      </c>
    </row>
    <row r="7802" spans="1:5">
      <c r="A7802" s="193" t="s">
        <v>28792</v>
      </c>
      <c r="B7802" t="s">
        <v>9931</v>
      </c>
      <c r="C7802" s="198">
        <v>44742</v>
      </c>
      <c r="D7802" t="s">
        <v>38500</v>
      </c>
      <c r="E7802">
        <v>11.23</v>
      </c>
    </row>
    <row r="7803" spans="1:5">
      <c r="A7803" s="193" t="s">
        <v>28781</v>
      </c>
      <c r="B7803" t="s">
        <v>10736</v>
      </c>
      <c r="C7803" s="198">
        <v>44742</v>
      </c>
      <c r="D7803" t="s">
        <v>38500</v>
      </c>
      <c r="E7803">
        <v>43.5</v>
      </c>
    </row>
    <row r="7804" spans="1:5">
      <c r="A7804" s="193" t="s">
        <v>28793</v>
      </c>
      <c r="B7804" t="s">
        <v>9942</v>
      </c>
      <c r="C7804" s="198">
        <v>44742</v>
      </c>
      <c r="D7804" t="s">
        <v>38500</v>
      </c>
      <c r="E7804">
        <v>25.99</v>
      </c>
    </row>
    <row r="7805" spans="1:5">
      <c r="A7805" s="193" t="s">
        <v>28788</v>
      </c>
      <c r="B7805" t="s">
        <v>9943</v>
      </c>
      <c r="C7805" s="198">
        <v>44742</v>
      </c>
      <c r="D7805" t="s">
        <v>38500</v>
      </c>
      <c r="E7805">
        <v>27.03</v>
      </c>
    </row>
    <row r="7806" spans="1:5">
      <c r="A7806" s="193" t="s">
        <v>29484</v>
      </c>
      <c r="B7806" t="s">
        <v>9944</v>
      </c>
      <c r="C7806" s="198">
        <v>44742</v>
      </c>
      <c r="D7806" t="s">
        <v>38500</v>
      </c>
      <c r="E7806">
        <v>33.520000000000003</v>
      </c>
    </row>
    <row r="7807" spans="1:5">
      <c r="A7807" s="193" t="s">
        <v>29500</v>
      </c>
      <c r="B7807" t="s">
        <v>10763</v>
      </c>
      <c r="C7807" s="198">
        <v>44742</v>
      </c>
      <c r="D7807" t="s">
        <v>38576</v>
      </c>
      <c r="E7807">
        <v>0.35</v>
      </c>
    </row>
    <row r="7808" spans="1:5">
      <c r="A7808" s="193" t="s">
        <v>29530</v>
      </c>
      <c r="B7808" t="s">
        <v>8892</v>
      </c>
      <c r="C7808" s="198">
        <v>44741</v>
      </c>
      <c r="D7808" t="s">
        <v>38373</v>
      </c>
      <c r="E7808">
        <v>5.77</v>
      </c>
    </row>
    <row r="7809" spans="1:5">
      <c r="A7809" s="193" t="s">
        <v>28084</v>
      </c>
      <c r="B7809" t="s">
        <v>8891</v>
      </c>
      <c r="C7809" s="198">
        <v>44741</v>
      </c>
      <c r="D7809" t="s">
        <v>38373</v>
      </c>
      <c r="E7809">
        <v>10.119999999999999</v>
      </c>
    </row>
    <row r="7810" spans="1:5">
      <c r="A7810" s="193" t="s">
        <v>29209</v>
      </c>
      <c r="B7810" t="s">
        <v>8676</v>
      </c>
      <c r="C7810" s="198">
        <v>44741</v>
      </c>
      <c r="D7810" t="s">
        <v>38664</v>
      </c>
      <c r="E7810">
        <v>44.16</v>
      </c>
    </row>
    <row r="7811" spans="1:5">
      <c r="A7811" s="193" t="s">
        <v>29446</v>
      </c>
      <c r="B7811" t="s">
        <v>7214</v>
      </c>
      <c r="C7811" s="198">
        <v>44741</v>
      </c>
      <c r="D7811" t="s">
        <v>38664</v>
      </c>
      <c r="E7811">
        <v>47.79</v>
      </c>
    </row>
    <row r="7812" spans="1:5">
      <c r="A7812" s="193" t="s">
        <v>28486</v>
      </c>
      <c r="B7812" t="s">
        <v>6539</v>
      </c>
      <c r="C7812" s="198">
        <v>44741</v>
      </c>
      <c r="D7812" t="s">
        <v>38373</v>
      </c>
      <c r="E7812">
        <v>0.76</v>
      </c>
    </row>
    <row r="7813" spans="1:5">
      <c r="A7813" s="193" t="s">
        <v>27909</v>
      </c>
      <c r="B7813" t="s">
        <v>8529</v>
      </c>
      <c r="C7813" s="198">
        <v>44741</v>
      </c>
      <c r="D7813" t="s">
        <v>38664</v>
      </c>
      <c r="E7813">
        <v>36.76</v>
      </c>
    </row>
    <row r="7814" spans="1:5">
      <c r="A7814" s="193" t="s">
        <v>29689</v>
      </c>
      <c r="B7814" t="s">
        <v>6196</v>
      </c>
      <c r="C7814" s="198">
        <v>44741</v>
      </c>
      <c r="D7814" t="s">
        <v>38664</v>
      </c>
      <c r="E7814">
        <v>4.49</v>
      </c>
    </row>
    <row r="7815" spans="1:5">
      <c r="A7815" s="193" t="s">
        <v>28221</v>
      </c>
      <c r="B7815" t="s">
        <v>4984</v>
      </c>
      <c r="C7815" s="198">
        <v>44741</v>
      </c>
      <c r="D7815" t="s">
        <v>38522</v>
      </c>
      <c r="E7815">
        <v>12.83</v>
      </c>
    </row>
    <row r="7816" spans="1:5">
      <c r="A7816" s="193" t="s">
        <v>27920</v>
      </c>
      <c r="B7816" t="s">
        <v>6386</v>
      </c>
      <c r="C7816" s="198">
        <v>44741</v>
      </c>
      <c r="D7816" t="s">
        <v>38664</v>
      </c>
      <c r="E7816">
        <v>1.99</v>
      </c>
    </row>
    <row r="7817" spans="1:5">
      <c r="A7817" s="193" t="s">
        <v>28848</v>
      </c>
      <c r="B7817" t="s">
        <v>6831</v>
      </c>
      <c r="C7817" s="198">
        <v>44741</v>
      </c>
      <c r="D7817" t="s">
        <v>38359</v>
      </c>
      <c r="E7817">
        <v>6.07</v>
      </c>
    </row>
    <row r="7818" spans="1:5">
      <c r="A7818" s="193" t="s">
        <v>29388</v>
      </c>
      <c r="B7818" t="s">
        <v>5851</v>
      </c>
      <c r="C7818" s="198">
        <v>44741</v>
      </c>
      <c r="D7818" t="s">
        <v>38664</v>
      </c>
      <c r="E7818">
        <v>16.53</v>
      </c>
    </row>
    <row r="7819" spans="1:5">
      <c r="A7819" s="193" t="s">
        <v>28482</v>
      </c>
      <c r="B7819" t="s">
        <v>6525</v>
      </c>
      <c r="C7819" s="198">
        <v>44741</v>
      </c>
      <c r="D7819" t="s">
        <v>38373</v>
      </c>
      <c r="E7819">
        <v>0.35</v>
      </c>
    </row>
    <row r="7820" spans="1:5">
      <c r="A7820" s="193" t="s">
        <v>28850</v>
      </c>
      <c r="B7820" t="s">
        <v>6830</v>
      </c>
      <c r="C7820" s="198">
        <v>44741</v>
      </c>
      <c r="D7820" t="s">
        <v>38359</v>
      </c>
      <c r="E7820">
        <v>22.5</v>
      </c>
    </row>
    <row r="7821" spans="1:5">
      <c r="A7821" s="193" t="s">
        <v>29428</v>
      </c>
      <c r="B7821" t="s">
        <v>7096</v>
      </c>
      <c r="C7821" s="198">
        <v>44741</v>
      </c>
      <c r="D7821" t="s">
        <v>38493</v>
      </c>
      <c r="E7821">
        <v>11.05</v>
      </c>
    </row>
    <row r="7822" spans="1:5">
      <c r="A7822" s="193" t="s">
        <v>28584</v>
      </c>
      <c r="B7822" t="s">
        <v>5617</v>
      </c>
      <c r="C7822" s="198">
        <v>44741</v>
      </c>
      <c r="D7822" t="s">
        <v>38664</v>
      </c>
      <c r="E7822">
        <v>50.88</v>
      </c>
    </row>
    <row r="7823" spans="1:5">
      <c r="A7823" s="193" t="s">
        <v>27822</v>
      </c>
      <c r="B7823" t="s">
        <v>27428</v>
      </c>
      <c r="C7823" s="198">
        <v>44741</v>
      </c>
      <c r="D7823" t="s">
        <v>38373</v>
      </c>
      <c r="E7823">
        <v>3.15</v>
      </c>
    </row>
    <row r="7824" spans="1:5">
      <c r="A7824" s="193" t="s">
        <v>28871</v>
      </c>
      <c r="B7824" t="s">
        <v>27555</v>
      </c>
      <c r="C7824" s="198">
        <v>44741</v>
      </c>
      <c r="D7824" t="s">
        <v>38373</v>
      </c>
      <c r="E7824">
        <v>30.02</v>
      </c>
    </row>
    <row r="7825" spans="1:5">
      <c r="A7825" s="193" t="s">
        <v>27795</v>
      </c>
      <c r="B7825" t="s">
        <v>5030</v>
      </c>
      <c r="C7825" s="198">
        <v>44741</v>
      </c>
      <c r="D7825" t="s">
        <v>38359</v>
      </c>
      <c r="E7825">
        <v>45.99</v>
      </c>
    </row>
    <row r="7826" spans="1:5">
      <c r="A7826" s="193" t="s">
        <v>28082</v>
      </c>
      <c r="B7826" t="s">
        <v>7475</v>
      </c>
      <c r="C7826" s="198">
        <v>44741</v>
      </c>
      <c r="D7826" t="s">
        <v>38373</v>
      </c>
      <c r="E7826">
        <v>5.4</v>
      </c>
    </row>
    <row r="7827" spans="1:5">
      <c r="A7827" s="193" t="s">
        <v>28489</v>
      </c>
      <c r="B7827" t="s">
        <v>10749</v>
      </c>
      <c r="C7827" s="198">
        <v>44741</v>
      </c>
      <c r="D7827" t="s">
        <v>38373</v>
      </c>
      <c r="E7827">
        <v>1.49</v>
      </c>
    </row>
    <row r="7828" spans="1:5">
      <c r="A7828" s="193" t="s">
        <v>29845</v>
      </c>
      <c r="B7828" t="s">
        <v>10293</v>
      </c>
      <c r="C7828" s="198">
        <v>44741</v>
      </c>
      <c r="D7828" t="s">
        <v>38493</v>
      </c>
      <c r="E7828">
        <v>8.4</v>
      </c>
    </row>
    <row r="7829" spans="1:5">
      <c r="A7829" s="193" t="s">
        <v>29849</v>
      </c>
      <c r="B7829" t="s">
        <v>10296</v>
      </c>
      <c r="C7829" s="198">
        <v>44741</v>
      </c>
      <c r="D7829" t="s">
        <v>38493</v>
      </c>
      <c r="E7829">
        <v>5.04</v>
      </c>
    </row>
    <row r="7830" spans="1:5">
      <c r="A7830" s="193" t="s">
        <v>29854</v>
      </c>
      <c r="B7830" t="s">
        <v>10303</v>
      </c>
      <c r="C7830" s="198">
        <v>44741</v>
      </c>
      <c r="D7830" t="s">
        <v>38493</v>
      </c>
      <c r="E7830">
        <v>13.75</v>
      </c>
    </row>
    <row r="7831" spans="1:5">
      <c r="A7831" s="193" t="s">
        <v>27799</v>
      </c>
      <c r="B7831" t="s">
        <v>27556</v>
      </c>
      <c r="C7831" s="198">
        <v>44741</v>
      </c>
      <c r="D7831" t="s">
        <v>38373</v>
      </c>
      <c r="E7831">
        <v>9.75</v>
      </c>
    </row>
    <row r="7832" spans="1:5">
      <c r="A7832" s="193" t="s">
        <v>29433</v>
      </c>
      <c r="B7832" t="s">
        <v>10755</v>
      </c>
      <c r="C7832" s="198">
        <v>44741</v>
      </c>
      <c r="D7832" t="s">
        <v>38493</v>
      </c>
      <c r="E7832">
        <v>0.8</v>
      </c>
    </row>
    <row r="7833" spans="1:5">
      <c r="A7833" s="193" t="s">
        <v>28582</v>
      </c>
      <c r="B7833" t="s">
        <v>10770</v>
      </c>
      <c r="C7833" s="198">
        <v>44741</v>
      </c>
      <c r="D7833" t="s">
        <v>38664</v>
      </c>
      <c r="E7833">
        <v>24.89</v>
      </c>
    </row>
    <row r="7834" spans="1:5">
      <c r="A7834" s="193" t="s">
        <v>28733</v>
      </c>
      <c r="B7834" t="s">
        <v>10753</v>
      </c>
      <c r="C7834" s="198">
        <v>44741</v>
      </c>
      <c r="D7834" t="s">
        <v>38493</v>
      </c>
      <c r="E7834">
        <v>40.99</v>
      </c>
    </row>
    <row r="7835" spans="1:5">
      <c r="A7835" s="193" t="s">
        <v>29847</v>
      </c>
      <c r="B7835" t="s">
        <v>10411</v>
      </c>
      <c r="C7835" s="198">
        <v>44741</v>
      </c>
      <c r="D7835" t="s">
        <v>38493</v>
      </c>
      <c r="E7835">
        <v>0.77</v>
      </c>
    </row>
    <row r="7836" spans="1:5">
      <c r="A7836" s="193" t="s">
        <v>29438</v>
      </c>
      <c r="B7836" t="s">
        <v>10752</v>
      </c>
      <c r="C7836" s="198">
        <v>44741</v>
      </c>
      <c r="D7836" t="s">
        <v>38493</v>
      </c>
      <c r="E7836">
        <v>16.34</v>
      </c>
    </row>
    <row r="7837" spans="1:5">
      <c r="A7837" s="193" t="s">
        <v>29857</v>
      </c>
      <c r="B7837" t="s">
        <v>10064</v>
      </c>
      <c r="C7837" s="198">
        <v>44741</v>
      </c>
      <c r="D7837" t="s">
        <v>38664</v>
      </c>
      <c r="E7837">
        <v>10.97</v>
      </c>
    </row>
    <row r="7838" spans="1:5">
      <c r="A7838" s="193" t="s">
        <v>29846</v>
      </c>
      <c r="B7838" t="s">
        <v>9673</v>
      </c>
      <c r="C7838" s="198">
        <v>44741</v>
      </c>
      <c r="D7838" t="s">
        <v>38664</v>
      </c>
      <c r="E7838">
        <v>0.19</v>
      </c>
    </row>
    <row r="7839" spans="1:5">
      <c r="A7839" s="193" t="s">
        <v>29853</v>
      </c>
      <c r="B7839" t="s">
        <v>27610</v>
      </c>
      <c r="C7839" s="198">
        <v>44741</v>
      </c>
      <c r="D7839" t="s">
        <v>38493</v>
      </c>
      <c r="E7839">
        <v>10.52</v>
      </c>
    </row>
    <row r="7840" spans="1:5">
      <c r="A7840" s="193" t="s">
        <v>29851</v>
      </c>
      <c r="B7840" t="s">
        <v>10771</v>
      </c>
      <c r="C7840" s="198">
        <v>44741</v>
      </c>
      <c r="D7840" t="s">
        <v>38664</v>
      </c>
      <c r="E7840">
        <v>24.65</v>
      </c>
    </row>
    <row r="7841" spans="1:5">
      <c r="A7841" s="193" t="s">
        <v>29850</v>
      </c>
      <c r="B7841" t="s">
        <v>10754</v>
      </c>
      <c r="C7841" s="198">
        <v>44741</v>
      </c>
      <c r="D7841" t="s">
        <v>38493</v>
      </c>
      <c r="E7841">
        <v>11.96</v>
      </c>
    </row>
    <row r="7842" spans="1:5">
      <c r="A7842" s="193" t="s">
        <v>29852</v>
      </c>
      <c r="B7842" t="s">
        <v>10772</v>
      </c>
      <c r="C7842" s="198">
        <v>44741</v>
      </c>
      <c r="D7842" t="s">
        <v>38664</v>
      </c>
      <c r="E7842">
        <v>13.22</v>
      </c>
    </row>
    <row r="7843" spans="1:5">
      <c r="A7843" s="193" t="s">
        <v>29848</v>
      </c>
      <c r="B7843" t="s">
        <v>10769</v>
      </c>
      <c r="C7843" s="198">
        <v>44741</v>
      </c>
      <c r="D7843" t="s">
        <v>38664</v>
      </c>
      <c r="E7843">
        <v>214</v>
      </c>
    </row>
    <row r="7844" spans="1:5">
      <c r="A7844" s="193" t="s">
        <v>29855</v>
      </c>
      <c r="B7844" t="s">
        <v>10406</v>
      </c>
      <c r="C7844" s="198">
        <v>44741</v>
      </c>
      <c r="D7844" t="s">
        <v>38493</v>
      </c>
      <c r="E7844">
        <v>34.25</v>
      </c>
    </row>
    <row r="7845" spans="1:5">
      <c r="A7845" s="193" t="s">
        <v>29858</v>
      </c>
      <c r="B7845" t="s">
        <v>10405</v>
      </c>
      <c r="C7845" s="198">
        <v>44741</v>
      </c>
      <c r="D7845" t="s">
        <v>38493</v>
      </c>
      <c r="E7845">
        <v>25.84</v>
      </c>
    </row>
    <row r="7846" spans="1:5">
      <c r="A7846" s="193" t="s">
        <v>29856</v>
      </c>
      <c r="B7846" t="s">
        <v>10403</v>
      </c>
      <c r="C7846" s="198">
        <v>44741</v>
      </c>
      <c r="D7846" t="s">
        <v>38493</v>
      </c>
      <c r="E7846">
        <v>0.75</v>
      </c>
    </row>
    <row r="7847" spans="1:5">
      <c r="A7847" s="193" t="s">
        <v>28613</v>
      </c>
      <c r="B7847" t="s">
        <v>9212</v>
      </c>
      <c r="C7847" s="198">
        <v>44740</v>
      </c>
      <c r="D7847" t="s">
        <v>38636</v>
      </c>
      <c r="E7847">
        <v>35.159999999999997</v>
      </c>
    </row>
    <row r="7848" spans="1:5">
      <c r="A7848" s="193" t="s">
        <v>29859</v>
      </c>
      <c r="B7848" t="s">
        <v>6559</v>
      </c>
      <c r="C7848" s="198">
        <v>44740</v>
      </c>
      <c r="D7848" t="s">
        <v>38381</v>
      </c>
      <c r="E7848">
        <v>3.56</v>
      </c>
    </row>
    <row r="7849" spans="1:5">
      <c r="A7849" s="193" t="s">
        <v>28674</v>
      </c>
      <c r="B7849" t="s">
        <v>8778</v>
      </c>
      <c r="C7849" s="198">
        <v>44740</v>
      </c>
      <c r="D7849" t="s">
        <v>38381</v>
      </c>
      <c r="E7849">
        <v>79</v>
      </c>
    </row>
    <row r="7850" spans="1:5">
      <c r="A7850" s="193" t="s">
        <v>28024</v>
      </c>
      <c r="B7850" t="s">
        <v>9185</v>
      </c>
      <c r="C7850" s="198">
        <v>44740</v>
      </c>
      <c r="D7850" t="s">
        <v>38381</v>
      </c>
      <c r="E7850">
        <v>0.32</v>
      </c>
    </row>
    <row r="7851" spans="1:5">
      <c r="A7851" s="193" t="s">
        <v>28851</v>
      </c>
      <c r="B7851" t="s">
        <v>7959</v>
      </c>
      <c r="C7851" s="198">
        <v>44740</v>
      </c>
      <c r="D7851" t="s">
        <v>38511</v>
      </c>
      <c r="E7851">
        <v>5.99</v>
      </c>
    </row>
    <row r="7852" spans="1:5">
      <c r="A7852" s="193" t="s">
        <v>27879</v>
      </c>
      <c r="B7852" t="s">
        <v>5363</v>
      </c>
      <c r="C7852" s="198">
        <v>44740</v>
      </c>
      <c r="D7852" t="s">
        <v>38381</v>
      </c>
      <c r="E7852">
        <v>19.95</v>
      </c>
    </row>
    <row r="7853" spans="1:5">
      <c r="A7853" s="193" t="s">
        <v>27904</v>
      </c>
      <c r="B7853" t="s">
        <v>9170</v>
      </c>
      <c r="C7853" s="198">
        <v>44740</v>
      </c>
      <c r="D7853" t="s">
        <v>38381</v>
      </c>
      <c r="E7853">
        <v>0.56000000000000005</v>
      </c>
    </row>
    <row r="7854" spans="1:5">
      <c r="A7854" s="193" t="s">
        <v>29860</v>
      </c>
      <c r="B7854" t="s">
        <v>5900</v>
      </c>
      <c r="C7854" s="198">
        <v>44740</v>
      </c>
      <c r="D7854" t="s">
        <v>38381</v>
      </c>
      <c r="E7854">
        <v>1.39</v>
      </c>
    </row>
    <row r="7855" spans="1:5">
      <c r="A7855" s="193" t="s">
        <v>27878</v>
      </c>
      <c r="B7855" t="s">
        <v>9184</v>
      </c>
      <c r="C7855" s="198">
        <v>44740</v>
      </c>
      <c r="D7855" t="s">
        <v>38381</v>
      </c>
      <c r="E7855">
        <v>5.82</v>
      </c>
    </row>
    <row r="7856" spans="1:5">
      <c r="A7856" s="193" t="s">
        <v>28222</v>
      </c>
      <c r="B7856" t="s">
        <v>6210</v>
      </c>
      <c r="C7856" s="198">
        <v>44740</v>
      </c>
      <c r="D7856" t="s">
        <v>38502</v>
      </c>
      <c r="E7856">
        <v>17.87</v>
      </c>
    </row>
    <row r="7857" spans="1:5">
      <c r="A7857" s="193" t="s">
        <v>28783</v>
      </c>
      <c r="B7857" t="s">
        <v>5542</v>
      </c>
      <c r="C7857" s="198">
        <v>44740</v>
      </c>
      <c r="D7857" t="s">
        <v>38502</v>
      </c>
      <c r="E7857">
        <v>22.18</v>
      </c>
    </row>
    <row r="7858" spans="1:5">
      <c r="A7858" s="193" t="s">
        <v>28614</v>
      </c>
      <c r="B7858" t="s">
        <v>9058</v>
      </c>
      <c r="C7858" s="198">
        <v>44740</v>
      </c>
      <c r="D7858" t="s">
        <v>38636</v>
      </c>
      <c r="E7858">
        <v>10.69</v>
      </c>
    </row>
    <row r="7859" spans="1:5">
      <c r="A7859" s="193" t="s">
        <v>28811</v>
      </c>
      <c r="B7859" t="s">
        <v>5886</v>
      </c>
      <c r="C7859" s="198">
        <v>44740</v>
      </c>
      <c r="D7859" t="s">
        <v>38381</v>
      </c>
      <c r="E7859">
        <v>4.37</v>
      </c>
    </row>
    <row r="7860" spans="1:5">
      <c r="A7860" s="193" t="s">
        <v>20600</v>
      </c>
      <c r="B7860" t="s">
        <v>5595</v>
      </c>
      <c r="C7860" s="198">
        <v>44740</v>
      </c>
      <c r="D7860" t="s">
        <v>38381</v>
      </c>
      <c r="E7860">
        <v>22</v>
      </c>
    </row>
    <row r="7861" spans="1:5">
      <c r="A7861" s="193" t="s">
        <v>29490</v>
      </c>
      <c r="B7861" t="s">
        <v>8883</v>
      </c>
      <c r="C7861" s="198">
        <v>44740</v>
      </c>
      <c r="D7861" t="s">
        <v>38381</v>
      </c>
      <c r="E7861">
        <v>10.65</v>
      </c>
    </row>
    <row r="7862" spans="1:5">
      <c r="A7862" s="193" t="s">
        <v>28594</v>
      </c>
      <c r="B7862" t="s">
        <v>9213</v>
      </c>
      <c r="C7862" s="198">
        <v>44740</v>
      </c>
      <c r="D7862" t="s">
        <v>38636</v>
      </c>
      <c r="E7862">
        <v>20.97</v>
      </c>
    </row>
    <row r="7863" spans="1:5">
      <c r="A7863" s="193" t="s">
        <v>29214</v>
      </c>
      <c r="B7863" t="s">
        <v>7863</v>
      </c>
      <c r="C7863" s="198">
        <v>44740</v>
      </c>
      <c r="D7863" t="s">
        <v>38511</v>
      </c>
      <c r="E7863">
        <v>4.8600000000000003</v>
      </c>
    </row>
    <row r="7864" spans="1:5">
      <c r="A7864" s="193" t="s">
        <v>29864</v>
      </c>
      <c r="B7864" t="s">
        <v>7962</v>
      </c>
      <c r="C7864" s="198">
        <v>44740</v>
      </c>
      <c r="D7864" t="s">
        <v>38511</v>
      </c>
      <c r="E7864">
        <v>6.29</v>
      </c>
    </row>
    <row r="7865" spans="1:5">
      <c r="A7865" s="193" t="s">
        <v>29862</v>
      </c>
      <c r="B7865" t="s">
        <v>9015</v>
      </c>
      <c r="C7865" s="198">
        <v>44740</v>
      </c>
      <c r="D7865" t="s">
        <v>38666</v>
      </c>
      <c r="E7865">
        <v>46.56</v>
      </c>
    </row>
    <row r="7866" spans="1:5">
      <c r="A7866" s="193" t="s">
        <v>16514</v>
      </c>
      <c r="B7866" t="s">
        <v>5629</v>
      </c>
      <c r="C7866" s="198">
        <v>44740</v>
      </c>
      <c r="D7866" t="s">
        <v>38381</v>
      </c>
      <c r="E7866">
        <v>20.5</v>
      </c>
    </row>
    <row r="7867" spans="1:5">
      <c r="A7867" s="193" t="s">
        <v>29870</v>
      </c>
      <c r="B7867" t="s">
        <v>9721</v>
      </c>
      <c r="C7867" s="198">
        <v>44740</v>
      </c>
      <c r="D7867" t="s">
        <v>38636</v>
      </c>
      <c r="E7867">
        <v>44.99</v>
      </c>
    </row>
    <row r="7868" spans="1:5">
      <c r="A7868" s="193" t="s">
        <v>28612</v>
      </c>
      <c r="B7868" t="s">
        <v>9274</v>
      </c>
      <c r="C7868" s="198">
        <v>44740</v>
      </c>
      <c r="D7868" t="s">
        <v>38636</v>
      </c>
      <c r="E7868">
        <v>0.65</v>
      </c>
    </row>
    <row r="7869" spans="1:5">
      <c r="A7869" s="193" t="s">
        <v>28789</v>
      </c>
      <c r="B7869" t="s">
        <v>9726</v>
      </c>
      <c r="C7869" s="198">
        <v>44740</v>
      </c>
      <c r="D7869" t="s">
        <v>38502</v>
      </c>
      <c r="E7869">
        <v>9.6300000000000008</v>
      </c>
    </row>
    <row r="7870" spans="1:5">
      <c r="A7870" s="193" t="s">
        <v>27874</v>
      </c>
      <c r="B7870" t="s">
        <v>10327</v>
      </c>
      <c r="C7870" s="198">
        <v>44740</v>
      </c>
      <c r="D7870" t="s">
        <v>38382</v>
      </c>
      <c r="E7870">
        <v>4.8899999999999997</v>
      </c>
    </row>
    <row r="7871" spans="1:5">
      <c r="A7871" s="193" t="s">
        <v>29867</v>
      </c>
      <c r="B7871" t="s">
        <v>9728</v>
      </c>
      <c r="C7871" s="198">
        <v>44740</v>
      </c>
      <c r="D7871" t="s">
        <v>38502</v>
      </c>
      <c r="E7871">
        <v>15.2</v>
      </c>
    </row>
    <row r="7872" spans="1:5">
      <c r="A7872" s="193" t="s">
        <v>27933</v>
      </c>
      <c r="B7872" t="s">
        <v>9779</v>
      </c>
      <c r="C7872" s="198">
        <v>44740</v>
      </c>
      <c r="D7872" t="s">
        <v>38382</v>
      </c>
      <c r="E7872">
        <v>8.75</v>
      </c>
    </row>
    <row r="7873" spans="1:5">
      <c r="A7873" s="193" t="s">
        <v>28596</v>
      </c>
      <c r="B7873" t="s">
        <v>9795</v>
      </c>
      <c r="C7873" s="198">
        <v>44740</v>
      </c>
      <c r="D7873" t="s">
        <v>38636</v>
      </c>
      <c r="E7873">
        <v>1.0900000000000001</v>
      </c>
    </row>
    <row r="7874" spans="1:5">
      <c r="A7874" s="193" t="s">
        <v>28599</v>
      </c>
      <c r="B7874" t="s">
        <v>9796</v>
      </c>
      <c r="C7874" s="198">
        <v>44740</v>
      </c>
      <c r="D7874" t="s">
        <v>38636</v>
      </c>
      <c r="E7874">
        <v>16.86</v>
      </c>
    </row>
    <row r="7875" spans="1:5">
      <c r="A7875" s="193" t="s">
        <v>28787</v>
      </c>
      <c r="B7875" t="s">
        <v>10727</v>
      </c>
      <c r="C7875" s="198">
        <v>44740</v>
      </c>
      <c r="D7875" t="s">
        <v>38502</v>
      </c>
      <c r="E7875">
        <v>10.5</v>
      </c>
    </row>
    <row r="7876" spans="1:5">
      <c r="A7876" s="193" t="s">
        <v>29869</v>
      </c>
      <c r="B7876" t="s">
        <v>9899</v>
      </c>
      <c r="C7876" s="198">
        <v>44740</v>
      </c>
      <c r="D7876" t="s">
        <v>38381</v>
      </c>
      <c r="E7876">
        <v>47.52</v>
      </c>
    </row>
    <row r="7877" spans="1:5">
      <c r="A7877" s="193" t="s">
        <v>29865</v>
      </c>
      <c r="B7877" t="s">
        <v>10734</v>
      </c>
      <c r="C7877" s="198">
        <v>44740</v>
      </c>
      <c r="D7877" t="s">
        <v>38666</v>
      </c>
      <c r="E7877">
        <v>142.4</v>
      </c>
    </row>
    <row r="7878" spans="1:5">
      <c r="A7878" s="193" t="s">
        <v>29868</v>
      </c>
      <c r="B7878" t="s">
        <v>10748</v>
      </c>
      <c r="C7878" s="198">
        <v>44740</v>
      </c>
      <c r="D7878" t="s">
        <v>38381</v>
      </c>
      <c r="E7878">
        <v>3.1</v>
      </c>
    </row>
    <row r="7879" spans="1:5">
      <c r="A7879" s="193" t="s">
        <v>29390</v>
      </c>
      <c r="B7879" t="s">
        <v>10747</v>
      </c>
      <c r="C7879" s="198">
        <v>44740</v>
      </c>
      <c r="D7879" t="s">
        <v>38381</v>
      </c>
      <c r="E7879">
        <v>11.65</v>
      </c>
    </row>
    <row r="7880" spans="1:5">
      <c r="A7880" s="193" t="s">
        <v>29863</v>
      </c>
      <c r="B7880" t="s">
        <v>10746</v>
      </c>
      <c r="C7880" s="198">
        <v>44740</v>
      </c>
      <c r="D7880" t="s">
        <v>38381</v>
      </c>
      <c r="E7880">
        <v>4.8499999999999996</v>
      </c>
    </row>
    <row r="7881" spans="1:5">
      <c r="A7881" s="193" t="s">
        <v>28971</v>
      </c>
      <c r="B7881" t="s">
        <v>10745</v>
      </c>
      <c r="C7881" s="198">
        <v>44740</v>
      </c>
      <c r="D7881" t="s">
        <v>38381</v>
      </c>
      <c r="E7881">
        <v>14.95</v>
      </c>
    </row>
    <row r="7882" spans="1:5">
      <c r="A7882" s="193" t="s">
        <v>29861</v>
      </c>
      <c r="B7882" t="s">
        <v>10744</v>
      </c>
      <c r="C7882" s="198">
        <v>44740</v>
      </c>
      <c r="D7882" t="s">
        <v>38381</v>
      </c>
      <c r="E7882">
        <v>31.9</v>
      </c>
    </row>
    <row r="7883" spans="1:5">
      <c r="A7883" s="193" t="s">
        <v>29866</v>
      </c>
      <c r="B7883" t="s">
        <v>10743</v>
      </c>
      <c r="C7883" s="198">
        <v>44740</v>
      </c>
      <c r="D7883" t="s">
        <v>38381</v>
      </c>
      <c r="E7883">
        <v>71.5</v>
      </c>
    </row>
    <row r="7884" spans="1:5">
      <c r="A7884" s="193" t="s">
        <v>29528</v>
      </c>
      <c r="B7884" t="s">
        <v>10179</v>
      </c>
      <c r="C7884" s="198">
        <v>44740</v>
      </c>
      <c r="D7884" t="s">
        <v>38381</v>
      </c>
      <c r="E7884">
        <v>332.5</v>
      </c>
    </row>
    <row r="7885" spans="1:5">
      <c r="A7885" s="193" t="s">
        <v>28181</v>
      </c>
      <c r="B7885" t="s">
        <v>8016</v>
      </c>
      <c r="C7885" s="198">
        <v>44739</v>
      </c>
      <c r="D7885" t="s">
        <v>38377</v>
      </c>
      <c r="E7885">
        <v>15.06</v>
      </c>
    </row>
    <row r="7886" spans="1:5">
      <c r="A7886" s="193" t="s">
        <v>29627</v>
      </c>
      <c r="B7886" t="s">
        <v>8354</v>
      </c>
      <c r="C7886" s="198">
        <v>44739</v>
      </c>
      <c r="D7886" t="s">
        <v>38377</v>
      </c>
      <c r="E7886">
        <v>27.75</v>
      </c>
    </row>
    <row r="7887" spans="1:5">
      <c r="A7887" s="193" t="s">
        <v>29631</v>
      </c>
      <c r="B7887" t="s">
        <v>8353</v>
      </c>
      <c r="C7887" s="198">
        <v>44739</v>
      </c>
      <c r="D7887" t="s">
        <v>38377</v>
      </c>
      <c r="E7887">
        <v>32.9</v>
      </c>
    </row>
    <row r="7888" spans="1:5">
      <c r="A7888" s="193" t="s">
        <v>29229</v>
      </c>
      <c r="B7888" t="s">
        <v>8309</v>
      </c>
      <c r="C7888" s="198">
        <v>44739</v>
      </c>
      <c r="D7888" t="s">
        <v>38377</v>
      </c>
      <c r="E7888">
        <v>9.4499999999999993</v>
      </c>
    </row>
    <row r="7889" spans="1:5">
      <c r="A7889" s="193" t="s">
        <v>29207</v>
      </c>
      <c r="B7889" t="s">
        <v>8064</v>
      </c>
      <c r="C7889" s="198">
        <v>44739</v>
      </c>
      <c r="D7889" t="s">
        <v>38377</v>
      </c>
      <c r="E7889">
        <v>10.08</v>
      </c>
    </row>
    <row r="7890" spans="1:5">
      <c r="A7890" s="193" t="s">
        <v>27935</v>
      </c>
      <c r="B7890" t="s">
        <v>7000</v>
      </c>
      <c r="C7890" s="198">
        <v>44739</v>
      </c>
      <c r="D7890" t="s">
        <v>38377</v>
      </c>
      <c r="E7890">
        <v>38.6</v>
      </c>
    </row>
    <row r="7891" spans="1:5">
      <c r="A7891" s="193" t="s">
        <v>29747</v>
      </c>
      <c r="B7891" t="s">
        <v>7941</v>
      </c>
      <c r="C7891" s="198">
        <v>44739</v>
      </c>
      <c r="D7891" t="s">
        <v>38377</v>
      </c>
      <c r="E7891">
        <v>7.06</v>
      </c>
    </row>
    <row r="7892" spans="1:5">
      <c r="A7892" s="193" t="s">
        <v>27929</v>
      </c>
      <c r="B7892" t="s">
        <v>5487</v>
      </c>
      <c r="C7892" s="198">
        <v>44739</v>
      </c>
      <c r="D7892" t="s">
        <v>38377</v>
      </c>
      <c r="E7892">
        <v>5.13</v>
      </c>
    </row>
    <row r="7893" spans="1:5">
      <c r="A7893" s="193" t="s">
        <v>29876</v>
      </c>
      <c r="B7893" t="s">
        <v>8036</v>
      </c>
      <c r="C7893" s="198">
        <v>44739</v>
      </c>
      <c r="D7893" t="s">
        <v>38377</v>
      </c>
      <c r="E7893">
        <v>15.34</v>
      </c>
    </row>
    <row r="7894" spans="1:5">
      <c r="A7894" s="193" t="s">
        <v>28937</v>
      </c>
      <c r="B7894" t="s">
        <v>6523</v>
      </c>
      <c r="C7894" s="198">
        <v>44739</v>
      </c>
      <c r="D7894" t="s">
        <v>38377</v>
      </c>
      <c r="E7894">
        <v>43.65</v>
      </c>
    </row>
    <row r="7895" spans="1:5">
      <c r="A7895" s="193" t="s">
        <v>29877</v>
      </c>
      <c r="B7895" t="s">
        <v>10592</v>
      </c>
      <c r="C7895" s="198">
        <v>44739</v>
      </c>
      <c r="D7895" t="s">
        <v>38377</v>
      </c>
      <c r="E7895">
        <v>21.79</v>
      </c>
    </row>
    <row r="7896" spans="1:5">
      <c r="A7896" s="193" t="s">
        <v>29873</v>
      </c>
      <c r="B7896" t="s">
        <v>27611</v>
      </c>
      <c r="C7896" s="198">
        <v>44739</v>
      </c>
      <c r="D7896" t="s">
        <v>38377</v>
      </c>
      <c r="E7896">
        <v>9.68</v>
      </c>
    </row>
    <row r="7897" spans="1:5">
      <c r="A7897" s="193" t="s">
        <v>27911</v>
      </c>
      <c r="B7897" t="s">
        <v>10060</v>
      </c>
      <c r="C7897" s="198">
        <v>44739</v>
      </c>
      <c r="D7897" t="s">
        <v>38377</v>
      </c>
      <c r="E7897">
        <v>2.85</v>
      </c>
    </row>
    <row r="7898" spans="1:5">
      <c r="A7898" s="193" t="s">
        <v>29872</v>
      </c>
      <c r="B7898" t="s">
        <v>10741</v>
      </c>
      <c r="C7898" s="198">
        <v>44739</v>
      </c>
      <c r="D7898" t="s">
        <v>38377</v>
      </c>
      <c r="E7898">
        <v>4.5999999999999996</v>
      </c>
    </row>
    <row r="7899" spans="1:5">
      <c r="A7899" s="193" t="s">
        <v>29879</v>
      </c>
      <c r="B7899" t="s">
        <v>10740</v>
      </c>
      <c r="C7899" s="198">
        <v>44739</v>
      </c>
      <c r="D7899" t="s">
        <v>38377</v>
      </c>
      <c r="E7899">
        <v>10.52</v>
      </c>
    </row>
    <row r="7900" spans="1:5">
      <c r="A7900" s="193" t="s">
        <v>29871</v>
      </c>
      <c r="B7900" t="s">
        <v>10739</v>
      </c>
      <c r="C7900" s="198">
        <v>44739</v>
      </c>
      <c r="D7900" t="s">
        <v>38377</v>
      </c>
      <c r="E7900">
        <v>11.52</v>
      </c>
    </row>
    <row r="7901" spans="1:5">
      <c r="A7901" s="193" t="s">
        <v>29878</v>
      </c>
      <c r="B7901" t="s">
        <v>10207</v>
      </c>
      <c r="C7901" s="198">
        <v>44739</v>
      </c>
      <c r="D7901" t="s">
        <v>38377</v>
      </c>
      <c r="E7901">
        <v>0.86</v>
      </c>
    </row>
    <row r="7902" spans="1:5">
      <c r="A7902" s="193" t="s">
        <v>29311</v>
      </c>
      <c r="B7902" t="s">
        <v>10738</v>
      </c>
      <c r="C7902" s="198">
        <v>44739</v>
      </c>
      <c r="D7902" t="s">
        <v>38377</v>
      </c>
      <c r="E7902">
        <v>0.31</v>
      </c>
    </row>
    <row r="7903" spans="1:5">
      <c r="A7903" s="193" t="s">
        <v>29875</v>
      </c>
      <c r="B7903" t="s">
        <v>9917</v>
      </c>
      <c r="C7903" s="198">
        <v>44739</v>
      </c>
      <c r="D7903" t="s">
        <v>38377</v>
      </c>
      <c r="E7903">
        <v>28.13</v>
      </c>
    </row>
    <row r="7904" spans="1:5">
      <c r="A7904" s="193" t="s">
        <v>29874</v>
      </c>
      <c r="B7904" t="s">
        <v>10742</v>
      </c>
      <c r="C7904" s="198">
        <v>44739</v>
      </c>
      <c r="D7904" t="s">
        <v>38377</v>
      </c>
      <c r="E7904">
        <v>0.53</v>
      </c>
    </row>
    <row r="7905" spans="1:5">
      <c r="A7905" s="193" t="s">
        <v>26652</v>
      </c>
      <c r="B7905" t="s">
        <v>5006</v>
      </c>
      <c r="C7905" s="198">
        <v>44736</v>
      </c>
      <c r="D7905" t="s">
        <v>38372</v>
      </c>
      <c r="E7905">
        <v>6.1</v>
      </c>
    </row>
    <row r="7906" spans="1:5">
      <c r="A7906" s="193" t="s">
        <v>28560</v>
      </c>
      <c r="B7906" t="s">
        <v>6178</v>
      </c>
      <c r="C7906" s="198">
        <v>44736</v>
      </c>
      <c r="D7906" t="s">
        <v>38479</v>
      </c>
      <c r="E7906">
        <v>9.9</v>
      </c>
    </row>
    <row r="7907" spans="1:5">
      <c r="A7907" s="193" t="s">
        <v>27815</v>
      </c>
      <c r="B7907" t="s">
        <v>8283</v>
      </c>
      <c r="C7907" s="198">
        <v>44736</v>
      </c>
      <c r="D7907" t="s">
        <v>38372</v>
      </c>
      <c r="E7907">
        <v>1.26</v>
      </c>
    </row>
    <row r="7908" spans="1:5">
      <c r="A7908" s="193" t="s">
        <v>28566</v>
      </c>
      <c r="B7908" t="s">
        <v>6397</v>
      </c>
      <c r="C7908" s="198">
        <v>44736</v>
      </c>
      <c r="D7908" t="s">
        <v>38479</v>
      </c>
      <c r="E7908">
        <v>15.06</v>
      </c>
    </row>
    <row r="7909" spans="1:5">
      <c r="A7909" s="193" t="s">
        <v>28565</v>
      </c>
      <c r="B7909" t="s">
        <v>5738</v>
      </c>
      <c r="C7909" s="198">
        <v>44736</v>
      </c>
      <c r="D7909" t="s">
        <v>38479</v>
      </c>
      <c r="E7909">
        <v>4.49</v>
      </c>
    </row>
    <row r="7910" spans="1:5">
      <c r="A7910" s="193" t="s">
        <v>29288</v>
      </c>
      <c r="B7910" t="s">
        <v>6401</v>
      </c>
      <c r="C7910" s="198">
        <v>44736</v>
      </c>
      <c r="D7910" t="s">
        <v>38479</v>
      </c>
      <c r="E7910">
        <v>13.9</v>
      </c>
    </row>
    <row r="7911" spans="1:5">
      <c r="A7911" s="193" t="s">
        <v>28860</v>
      </c>
      <c r="B7911" t="s">
        <v>27488</v>
      </c>
      <c r="C7911" s="198">
        <v>44736</v>
      </c>
      <c r="D7911" t="s">
        <v>38372</v>
      </c>
      <c r="E7911">
        <v>16.75</v>
      </c>
    </row>
    <row r="7912" spans="1:5">
      <c r="A7912" s="193" t="s">
        <v>28957</v>
      </c>
      <c r="B7912" t="s">
        <v>6065</v>
      </c>
      <c r="C7912" s="198">
        <v>44736</v>
      </c>
      <c r="D7912" t="s">
        <v>38479</v>
      </c>
      <c r="E7912">
        <v>13.8</v>
      </c>
    </row>
    <row r="7913" spans="1:5">
      <c r="A7913" s="193" t="s">
        <v>28558</v>
      </c>
      <c r="B7913" t="s">
        <v>6179</v>
      </c>
      <c r="C7913" s="198">
        <v>44736</v>
      </c>
      <c r="D7913" t="s">
        <v>38479</v>
      </c>
      <c r="E7913">
        <v>29.38</v>
      </c>
    </row>
    <row r="7914" spans="1:5">
      <c r="A7914" s="193" t="s">
        <v>27813</v>
      </c>
      <c r="B7914" t="s">
        <v>8247</v>
      </c>
      <c r="C7914" s="198">
        <v>44736</v>
      </c>
      <c r="D7914" t="s">
        <v>38372</v>
      </c>
      <c r="E7914">
        <v>9.25</v>
      </c>
    </row>
    <row r="7915" spans="1:5">
      <c r="A7915" s="193" t="s">
        <v>28564</v>
      </c>
      <c r="B7915" t="s">
        <v>4945</v>
      </c>
      <c r="C7915" s="198">
        <v>44736</v>
      </c>
      <c r="D7915" t="s">
        <v>38479</v>
      </c>
      <c r="E7915">
        <v>23.59</v>
      </c>
    </row>
    <row r="7916" spans="1:5">
      <c r="A7916" s="193" t="s">
        <v>29486</v>
      </c>
      <c r="B7916" t="s">
        <v>4944</v>
      </c>
      <c r="C7916" s="198">
        <v>44736</v>
      </c>
      <c r="D7916" t="s">
        <v>38479</v>
      </c>
      <c r="E7916">
        <v>10.95</v>
      </c>
    </row>
    <row r="7917" spans="1:5">
      <c r="A7917" s="193" t="s">
        <v>28563</v>
      </c>
      <c r="B7917" t="s">
        <v>6170</v>
      </c>
      <c r="C7917" s="198">
        <v>44736</v>
      </c>
      <c r="D7917" t="s">
        <v>38479</v>
      </c>
      <c r="E7917">
        <v>4.79</v>
      </c>
    </row>
    <row r="7918" spans="1:5">
      <c r="A7918" s="193" t="s">
        <v>28738</v>
      </c>
      <c r="B7918" t="s">
        <v>10593</v>
      </c>
      <c r="C7918" s="198">
        <v>44736</v>
      </c>
      <c r="D7918" t="s">
        <v>38372</v>
      </c>
      <c r="E7918">
        <v>19.739999999999998</v>
      </c>
    </row>
    <row r="7919" spans="1:5">
      <c r="A7919" s="193" t="s">
        <v>28864</v>
      </c>
      <c r="B7919" t="s">
        <v>5423</v>
      </c>
      <c r="C7919" s="198">
        <v>44735</v>
      </c>
      <c r="D7919" t="s">
        <v>38359</v>
      </c>
      <c r="E7919">
        <v>51.2</v>
      </c>
    </row>
    <row r="7920" spans="1:5">
      <c r="A7920" s="193" t="s">
        <v>28538</v>
      </c>
      <c r="B7920" t="s">
        <v>5967</v>
      </c>
      <c r="C7920" s="198">
        <v>44735</v>
      </c>
      <c r="D7920" t="s">
        <v>38400</v>
      </c>
      <c r="E7920">
        <v>4.18</v>
      </c>
    </row>
    <row r="7921" spans="1:5">
      <c r="A7921" s="193" t="s">
        <v>27861</v>
      </c>
      <c r="B7921" t="s">
        <v>8673</v>
      </c>
      <c r="C7921" s="198">
        <v>44735</v>
      </c>
      <c r="D7921" t="s">
        <v>38400</v>
      </c>
      <c r="E7921">
        <v>10.34</v>
      </c>
    </row>
    <row r="7922" spans="1:5">
      <c r="A7922" s="193" t="s">
        <v>28322</v>
      </c>
      <c r="B7922" t="s">
        <v>5405</v>
      </c>
      <c r="C7922" s="198">
        <v>44734</v>
      </c>
      <c r="D7922" t="s">
        <v>38391</v>
      </c>
      <c r="E7922">
        <v>40.9</v>
      </c>
    </row>
    <row r="7923" spans="1:5">
      <c r="A7923" s="193" t="s">
        <v>28915</v>
      </c>
      <c r="B7923" t="s">
        <v>6446</v>
      </c>
      <c r="C7923" s="198">
        <v>44733</v>
      </c>
      <c r="D7923" t="s">
        <v>38518</v>
      </c>
      <c r="E7923">
        <v>0.2</v>
      </c>
    </row>
    <row r="7924" spans="1:5">
      <c r="A7924" s="193" t="s">
        <v>28099</v>
      </c>
      <c r="B7924" t="s">
        <v>5891</v>
      </c>
      <c r="C7924" s="198">
        <v>44733</v>
      </c>
      <c r="D7924" t="s">
        <v>38417</v>
      </c>
      <c r="E7924">
        <v>34.92</v>
      </c>
    </row>
    <row r="7925" spans="1:5">
      <c r="A7925" s="193" t="s">
        <v>27882</v>
      </c>
      <c r="B7925" t="s">
        <v>5041</v>
      </c>
      <c r="C7925" s="198">
        <v>44733</v>
      </c>
      <c r="D7925" t="s">
        <v>38363</v>
      </c>
      <c r="E7925">
        <v>11.55</v>
      </c>
    </row>
    <row r="7926" spans="1:5">
      <c r="A7926" s="193" t="s">
        <v>29880</v>
      </c>
      <c r="B7926" t="s">
        <v>5643</v>
      </c>
      <c r="C7926" s="198">
        <v>44733</v>
      </c>
      <c r="D7926" t="s">
        <v>38518</v>
      </c>
      <c r="E7926">
        <v>3.93</v>
      </c>
    </row>
    <row r="7927" spans="1:5">
      <c r="A7927" s="193" t="s">
        <v>27881</v>
      </c>
      <c r="B7927" t="s">
        <v>5043</v>
      </c>
      <c r="C7927" s="198">
        <v>44733</v>
      </c>
      <c r="D7927" t="s">
        <v>38363</v>
      </c>
      <c r="E7927">
        <v>6.77</v>
      </c>
    </row>
    <row r="7928" spans="1:5">
      <c r="A7928" s="193" t="s">
        <v>27782</v>
      </c>
      <c r="B7928" t="s">
        <v>5040</v>
      </c>
      <c r="C7928" s="198">
        <v>44733</v>
      </c>
      <c r="D7928" t="s">
        <v>38363</v>
      </c>
      <c r="E7928">
        <v>0.46</v>
      </c>
    </row>
    <row r="7929" spans="1:5">
      <c r="A7929" s="193" t="s">
        <v>28913</v>
      </c>
      <c r="B7929" t="s">
        <v>10733</v>
      </c>
      <c r="C7929" s="198">
        <v>44733</v>
      </c>
      <c r="D7929" t="s">
        <v>38518</v>
      </c>
      <c r="E7929">
        <v>4.99</v>
      </c>
    </row>
    <row r="7930" spans="1:5">
      <c r="A7930" s="193" t="s">
        <v>28909</v>
      </c>
      <c r="B7930" t="s">
        <v>10624</v>
      </c>
      <c r="C7930" s="198">
        <v>44733</v>
      </c>
      <c r="D7930" t="s">
        <v>38518</v>
      </c>
      <c r="E7930">
        <v>8.6999999999999993</v>
      </c>
    </row>
    <row r="7931" spans="1:5">
      <c r="A7931" s="193" t="s">
        <v>28346</v>
      </c>
      <c r="B7931" t="s">
        <v>7915</v>
      </c>
      <c r="C7931" s="198">
        <v>44732</v>
      </c>
      <c r="D7931" t="s">
        <v>38446</v>
      </c>
      <c r="E7931">
        <v>34.43</v>
      </c>
    </row>
    <row r="7932" spans="1:5">
      <c r="A7932" s="193" t="s">
        <v>28512</v>
      </c>
      <c r="B7932" t="s">
        <v>9017</v>
      </c>
      <c r="C7932" s="198">
        <v>44732</v>
      </c>
      <c r="D7932" t="s">
        <v>38475</v>
      </c>
      <c r="E7932">
        <v>16.75</v>
      </c>
    </row>
    <row r="7933" spans="1:5">
      <c r="A7933" s="193" t="s">
        <v>16406</v>
      </c>
      <c r="B7933" t="s">
        <v>7913</v>
      </c>
      <c r="C7933" s="198">
        <v>44732</v>
      </c>
      <c r="D7933" t="s">
        <v>38446</v>
      </c>
      <c r="E7933">
        <v>5.71</v>
      </c>
    </row>
    <row r="7934" spans="1:5">
      <c r="A7934" s="193" t="s">
        <v>28518</v>
      </c>
      <c r="B7934" t="s">
        <v>9020</v>
      </c>
      <c r="C7934" s="198">
        <v>44732</v>
      </c>
      <c r="D7934" t="s">
        <v>38475</v>
      </c>
      <c r="E7934">
        <v>15.73</v>
      </c>
    </row>
    <row r="7935" spans="1:5">
      <c r="A7935" s="193" t="s">
        <v>29881</v>
      </c>
      <c r="B7935" t="s">
        <v>10732</v>
      </c>
      <c r="C7935" s="198">
        <v>44732</v>
      </c>
      <c r="D7935" t="s">
        <v>38466</v>
      </c>
      <c r="E7935">
        <v>16.75</v>
      </c>
    </row>
    <row r="7936" spans="1:5">
      <c r="A7936" s="193" t="s">
        <v>29882</v>
      </c>
      <c r="B7936" t="s">
        <v>10436</v>
      </c>
      <c r="C7936" s="198">
        <v>44732</v>
      </c>
      <c r="D7936" t="s">
        <v>38466</v>
      </c>
      <c r="E7936">
        <v>5.0599999999999996</v>
      </c>
    </row>
    <row r="7937" spans="1:5">
      <c r="A7937" s="193" t="s">
        <v>15575</v>
      </c>
      <c r="B7937" t="s">
        <v>9296</v>
      </c>
      <c r="C7937" s="198">
        <v>44732</v>
      </c>
      <c r="D7937" t="s">
        <v>38475</v>
      </c>
      <c r="E7937">
        <v>26.75</v>
      </c>
    </row>
    <row r="7938" spans="1:5">
      <c r="A7938" s="193" t="s">
        <v>28524</v>
      </c>
      <c r="B7938" t="s">
        <v>9969</v>
      </c>
      <c r="C7938" s="198">
        <v>44732</v>
      </c>
      <c r="D7938" t="s">
        <v>38475</v>
      </c>
      <c r="E7938">
        <v>3.75</v>
      </c>
    </row>
    <row r="7939" spans="1:5">
      <c r="A7939" s="193" t="s">
        <v>26652</v>
      </c>
      <c r="B7939" t="s">
        <v>5006</v>
      </c>
      <c r="C7939" s="198">
        <v>44729</v>
      </c>
      <c r="D7939" t="s">
        <v>38368</v>
      </c>
      <c r="E7939">
        <v>40.9</v>
      </c>
    </row>
    <row r="7940" spans="1:5">
      <c r="A7940" s="193" t="s">
        <v>15616</v>
      </c>
      <c r="B7940" t="s">
        <v>5053</v>
      </c>
      <c r="C7940" s="198">
        <v>44729</v>
      </c>
      <c r="D7940" t="s">
        <v>38368</v>
      </c>
      <c r="E7940">
        <v>8.34</v>
      </c>
    </row>
    <row r="7941" spans="1:5">
      <c r="A7941" s="193" t="s">
        <v>26652</v>
      </c>
      <c r="B7941" t="s">
        <v>5006</v>
      </c>
      <c r="C7941" s="198">
        <v>44729</v>
      </c>
      <c r="D7941" t="s">
        <v>38368</v>
      </c>
      <c r="E7941">
        <v>8.5500000000000007</v>
      </c>
    </row>
    <row r="7942" spans="1:5">
      <c r="A7942" s="193" t="s">
        <v>15616</v>
      </c>
      <c r="B7942" t="s">
        <v>5053</v>
      </c>
      <c r="C7942" s="198">
        <v>44729</v>
      </c>
      <c r="D7942" t="s">
        <v>38368</v>
      </c>
      <c r="E7942">
        <v>33.31</v>
      </c>
    </row>
    <row r="7943" spans="1:5">
      <c r="A7943" s="193" t="s">
        <v>27809</v>
      </c>
      <c r="B7943" t="s">
        <v>5046</v>
      </c>
      <c r="C7943" s="198">
        <v>44729</v>
      </c>
      <c r="D7943" t="s">
        <v>38368</v>
      </c>
      <c r="E7943">
        <v>6.27</v>
      </c>
    </row>
    <row r="7944" spans="1:5">
      <c r="A7944" s="193" t="s">
        <v>29883</v>
      </c>
      <c r="B7944" t="s">
        <v>9183</v>
      </c>
      <c r="C7944" s="198">
        <v>44729</v>
      </c>
      <c r="D7944" t="s">
        <v>38379</v>
      </c>
      <c r="E7944">
        <v>49.51</v>
      </c>
    </row>
    <row r="7945" spans="1:5">
      <c r="A7945" s="193" t="s">
        <v>27872</v>
      </c>
      <c r="B7945" t="s">
        <v>8984</v>
      </c>
      <c r="C7945" s="198">
        <v>44729</v>
      </c>
      <c r="D7945" t="s">
        <v>38379</v>
      </c>
      <c r="E7945">
        <v>25.75</v>
      </c>
    </row>
    <row r="7946" spans="1:5">
      <c r="A7946" s="193" t="s">
        <v>15601</v>
      </c>
      <c r="B7946" t="s">
        <v>5047</v>
      </c>
      <c r="C7946" s="198">
        <v>44729</v>
      </c>
      <c r="D7946" t="s">
        <v>38368</v>
      </c>
      <c r="E7946">
        <v>17.53</v>
      </c>
    </row>
    <row r="7947" spans="1:5">
      <c r="A7947" s="193" t="s">
        <v>29256</v>
      </c>
      <c r="B7947" t="s">
        <v>7719</v>
      </c>
      <c r="C7947" s="198">
        <v>44729</v>
      </c>
      <c r="D7947" t="s">
        <v>38667</v>
      </c>
      <c r="E7947">
        <v>4.82</v>
      </c>
    </row>
    <row r="7948" spans="1:5">
      <c r="A7948" s="193" t="s">
        <v>28213</v>
      </c>
      <c r="B7948" t="s">
        <v>7091</v>
      </c>
      <c r="C7948" s="198">
        <v>44729</v>
      </c>
      <c r="D7948" t="s">
        <v>38379</v>
      </c>
      <c r="E7948">
        <v>9.9600000000000009</v>
      </c>
    </row>
    <row r="7949" spans="1:5">
      <c r="A7949" s="193" t="s">
        <v>28217</v>
      </c>
      <c r="B7949" t="s">
        <v>7879</v>
      </c>
      <c r="C7949" s="198">
        <v>44729</v>
      </c>
      <c r="D7949" t="s">
        <v>38379</v>
      </c>
      <c r="E7949">
        <v>0.34</v>
      </c>
    </row>
    <row r="7950" spans="1:5">
      <c r="A7950" s="193" t="s">
        <v>27810</v>
      </c>
      <c r="B7950" t="s">
        <v>5045</v>
      </c>
      <c r="C7950" s="198">
        <v>44729</v>
      </c>
      <c r="D7950" t="s">
        <v>38368</v>
      </c>
      <c r="E7950">
        <v>4.2</v>
      </c>
    </row>
    <row r="7951" spans="1:5">
      <c r="A7951" s="193" t="s">
        <v>27804</v>
      </c>
      <c r="B7951" t="s">
        <v>5036</v>
      </c>
      <c r="C7951" s="198">
        <v>44729</v>
      </c>
      <c r="D7951" t="s">
        <v>38368</v>
      </c>
      <c r="E7951">
        <v>17.29</v>
      </c>
    </row>
    <row r="7952" spans="1:5">
      <c r="A7952" s="193" t="s">
        <v>27809</v>
      </c>
      <c r="B7952" t="s">
        <v>5046</v>
      </c>
      <c r="C7952" s="198">
        <v>44729</v>
      </c>
      <c r="D7952" t="s">
        <v>38368</v>
      </c>
      <c r="E7952">
        <v>47.4</v>
      </c>
    </row>
    <row r="7953" spans="1:5">
      <c r="A7953" s="193" t="s">
        <v>27857</v>
      </c>
      <c r="B7953" t="s">
        <v>7882</v>
      </c>
      <c r="C7953" s="198">
        <v>44729</v>
      </c>
      <c r="D7953" t="s">
        <v>38379</v>
      </c>
      <c r="E7953">
        <v>9.75</v>
      </c>
    </row>
    <row r="7954" spans="1:5">
      <c r="A7954" s="193" t="s">
        <v>27811</v>
      </c>
      <c r="B7954" t="s">
        <v>5044</v>
      </c>
      <c r="C7954" s="198">
        <v>44729</v>
      </c>
      <c r="D7954" t="s">
        <v>38368</v>
      </c>
      <c r="E7954">
        <v>5.58</v>
      </c>
    </row>
    <row r="7955" spans="1:5">
      <c r="A7955" s="193" t="s">
        <v>27809</v>
      </c>
      <c r="B7955" t="s">
        <v>5046</v>
      </c>
      <c r="C7955" s="198">
        <v>44729</v>
      </c>
      <c r="D7955" t="s">
        <v>38368</v>
      </c>
      <c r="E7955">
        <v>18.98</v>
      </c>
    </row>
    <row r="7956" spans="1:5">
      <c r="A7956" s="193" t="s">
        <v>28605</v>
      </c>
      <c r="B7956" t="s">
        <v>6695</v>
      </c>
      <c r="C7956" s="198">
        <v>44729</v>
      </c>
      <c r="D7956" t="s">
        <v>38379</v>
      </c>
      <c r="E7956">
        <v>5.18</v>
      </c>
    </row>
    <row r="7957" spans="1:5">
      <c r="A7957" s="193" t="s">
        <v>27807</v>
      </c>
      <c r="B7957" t="s">
        <v>5056</v>
      </c>
      <c r="C7957" s="198">
        <v>44729</v>
      </c>
      <c r="D7957" t="s">
        <v>38368</v>
      </c>
      <c r="E7957">
        <v>5.32</v>
      </c>
    </row>
    <row r="7958" spans="1:5">
      <c r="A7958" s="193" t="s">
        <v>27810</v>
      </c>
      <c r="B7958" t="s">
        <v>5045</v>
      </c>
      <c r="C7958" s="198">
        <v>44729</v>
      </c>
      <c r="D7958" t="s">
        <v>38368</v>
      </c>
      <c r="E7958">
        <v>221.72</v>
      </c>
    </row>
    <row r="7959" spans="1:5">
      <c r="A7959" s="193" t="s">
        <v>28587</v>
      </c>
      <c r="B7959" t="s">
        <v>7103</v>
      </c>
      <c r="C7959" s="198">
        <v>44729</v>
      </c>
      <c r="D7959" t="s">
        <v>38667</v>
      </c>
      <c r="E7959">
        <v>82</v>
      </c>
    </row>
    <row r="7960" spans="1:5">
      <c r="A7960" s="193" t="s">
        <v>28226</v>
      </c>
      <c r="B7960" t="s">
        <v>8182</v>
      </c>
      <c r="C7960" s="198">
        <v>44729</v>
      </c>
      <c r="D7960" t="s">
        <v>38379</v>
      </c>
      <c r="E7960">
        <v>0.45</v>
      </c>
    </row>
    <row r="7961" spans="1:5">
      <c r="A7961" s="193" t="s">
        <v>29487</v>
      </c>
      <c r="B7961" t="s">
        <v>7102</v>
      </c>
      <c r="C7961" s="198">
        <v>44729</v>
      </c>
      <c r="D7961" t="s">
        <v>38667</v>
      </c>
      <c r="E7961">
        <v>4.09</v>
      </c>
    </row>
    <row r="7962" spans="1:5">
      <c r="A7962" s="193" t="s">
        <v>28211</v>
      </c>
      <c r="B7962" t="s">
        <v>6694</v>
      </c>
      <c r="C7962" s="198">
        <v>44729</v>
      </c>
      <c r="D7962" t="s">
        <v>38379</v>
      </c>
      <c r="E7962">
        <v>46.5</v>
      </c>
    </row>
    <row r="7963" spans="1:5">
      <c r="A7963" s="193" t="s">
        <v>27866</v>
      </c>
      <c r="B7963" t="s">
        <v>7881</v>
      </c>
      <c r="C7963" s="198">
        <v>44729</v>
      </c>
      <c r="D7963" t="s">
        <v>38379</v>
      </c>
      <c r="E7963">
        <v>7.52</v>
      </c>
    </row>
    <row r="7964" spans="1:5">
      <c r="A7964" s="193" t="s">
        <v>28747</v>
      </c>
      <c r="B7964" t="s">
        <v>4981</v>
      </c>
      <c r="C7964" s="198">
        <v>44729</v>
      </c>
      <c r="D7964" t="s">
        <v>38368</v>
      </c>
      <c r="E7964">
        <v>6.06</v>
      </c>
    </row>
    <row r="7965" spans="1:5">
      <c r="A7965" s="193" t="s">
        <v>27810</v>
      </c>
      <c r="B7965" t="s">
        <v>5045</v>
      </c>
      <c r="C7965" s="198">
        <v>44729</v>
      </c>
      <c r="D7965" t="s">
        <v>38368</v>
      </c>
      <c r="E7965">
        <v>9.3000000000000007</v>
      </c>
    </row>
    <row r="7966" spans="1:5">
      <c r="A7966" s="193" t="s">
        <v>27809</v>
      </c>
      <c r="B7966" t="s">
        <v>5046</v>
      </c>
      <c r="C7966" s="198">
        <v>44729</v>
      </c>
      <c r="D7966" t="s">
        <v>38368</v>
      </c>
      <c r="E7966">
        <v>3.45</v>
      </c>
    </row>
    <row r="7967" spans="1:5">
      <c r="A7967" s="193" t="s">
        <v>27809</v>
      </c>
      <c r="B7967" t="s">
        <v>5046</v>
      </c>
      <c r="C7967" s="198">
        <v>44729</v>
      </c>
      <c r="D7967" t="s">
        <v>38368</v>
      </c>
      <c r="E7967">
        <v>221.74</v>
      </c>
    </row>
    <row r="7968" spans="1:5">
      <c r="A7968" s="193" t="s">
        <v>29257</v>
      </c>
      <c r="B7968" t="s">
        <v>7104</v>
      </c>
      <c r="C7968" s="198">
        <v>44729</v>
      </c>
      <c r="D7968" t="s">
        <v>38667</v>
      </c>
      <c r="E7968">
        <v>3.45</v>
      </c>
    </row>
    <row r="7969" spans="1:5">
      <c r="A7969" s="193" t="s">
        <v>28083</v>
      </c>
      <c r="B7969" t="s">
        <v>5918</v>
      </c>
      <c r="C7969" s="198">
        <v>44728</v>
      </c>
      <c r="D7969" t="s">
        <v>38399</v>
      </c>
      <c r="E7969">
        <v>85.5</v>
      </c>
    </row>
    <row r="7970" spans="1:5">
      <c r="A7970" s="193" t="s">
        <v>27892</v>
      </c>
      <c r="B7970" t="s">
        <v>7610</v>
      </c>
      <c r="C7970" s="198">
        <v>44728</v>
      </c>
      <c r="D7970" t="s">
        <v>38387</v>
      </c>
      <c r="E7970">
        <v>3.48</v>
      </c>
    </row>
    <row r="7971" spans="1:5">
      <c r="A7971" s="193" t="s">
        <v>14170</v>
      </c>
      <c r="B7971" t="s">
        <v>27440</v>
      </c>
      <c r="C7971" s="198">
        <v>44728</v>
      </c>
      <c r="D7971" t="s">
        <v>38387</v>
      </c>
      <c r="E7971">
        <v>20.190000000000001</v>
      </c>
    </row>
    <row r="7972" spans="1:5">
      <c r="A7972" s="193" t="s">
        <v>29835</v>
      </c>
      <c r="B7972" t="s">
        <v>6399</v>
      </c>
      <c r="C7972" s="198">
        <v>44728</v>
      </c>
      <c r="D7972" t="s">
        <v>38367</v>
      </c>
      <c r="E7972">
        <v>34.9</v>
      </c>
    </row>
    <row r="7973" spans="1:5">
      <c r="A7973" s="193" t="s">
        <v>29835</v>
      </c>
      <c r="B7973" t="s">
        <v>6399</v>
      </c>
      <c r="C7973" s="198">
        <v>44728</v>
      </c>
      <c r="D7973" t="s">
        <v>38399</v>
      </c>
      <c r="E7973">
        <v>7.61</v>
      </c>
    </row>
    <row r="7974" spans="1:5">
      <c r="A7974" s="193" t="s">
        <v>29469</v>
      </c>
      <c r="B7974" t="s">
        <v>7875</v>
      </c>
      <c r="C7974" s="198">
        <v>44728</v>
      </c>
      <c r="D7974" t="s">
        <v>38387</v>
      </c>
      <c r="E7974">
        <v>7.81</v>
      </c>
    </row>
    <row r="7975" spans="1:5">
      <c r="A7975" s="193" t="s">
        <v>29885</v>
      </c>
      <c r="B7975" t="s">
        <v>10729</v>
      </c>
      <c r="C7975" s="198">
        <v>44728</v>
      </c>
      <c r="D7975" t="s">
        <v>38367</v>
      </c>
      <c r="E7975">
        <v>33.4</v>
      </c>
    </row>
    <row r="7976" spans="1:5">
      <c r="A7976" s="193" t="s">
        <v>29895</v>
      </c>
      <c r="B7976" t="s">
        <v>10723</v>
      </c>
      <c r="C7976" s="198">
        <v>44728</v>
      </c>
      <c r="D7976" t="s">
        <v>38668</v>
      </c>
      <c r="E7976">
        <v>32.9</v>
      </c>
    </row>
    <row r="7977" spans="1:5">
      <c r="A7977" s="193" t="s">
        <v>29891</v>
      </c>
      <c r="B7977" t="s">
        <v>10722</v>
      </c>
      <c r="C7977" s="198">
        <v>44728</v>
      </c>
      <c r="D7977" t="s">
        <v>38668</v>
      </c>
      <c r="E7977">
        <v>12.39</v>
      </c>
    </row>
    <row r="7978" spans="1:5">
      <c r="A7978" s="193" t="s">
        <v>29894</v>
      </c>
      <c r="B7978" t="s">
        <v>27612</v>
      </c>
      <c r="C7978" s="198">
        <v>44728</v>
      </c>
      <c r="D7978" t="s">
        <v>38380</v>
      </c>
      <c r="E7978">
        <v>6.58</v>
      </c>
    </row>
    <row r="7979" spans="1:5">
      <c r="A7979" s="193" t="s">
        <v>29887</v>
      </c>
      <c r="B7979" t="s">
        <v>10731</v>
      </c>
      <c r="C7979" s="198">
        <v>44728</v>
      </c>
      <c r="D7979" t="s">
        <v>38466</v>
      </c>
      <c r="E7979">
        <v>0.79</v>
      </c>
    </row>
    <row r="7980" spans="1:5">
      <c r="A7980" s="193" t="s">
        <v>29888</v>
      </c>
      <c r="B7980" t="s">
        <v>10721</v>
      </c>
      <c r="C7980" s="198">
        <v>44728</v>
      </c>
      <c r="D7980" t="s">
        <v>38668</v>
      </c>
      <c r="E7980">
        <v>21.95</v>
      </c>
    </row>
    <row r="7981" spans="1:5">
      <c r="A7981" s="193" t="s">
        <v>27860</v>
      </c>
      <c r="B7981" t="s">
        <v>27429</v>
      </c>
      <c r="C7981" s="198">
        <v>44728</v>
      </c>
      <c r="D7981" t="s">
        <v>38380</v>
      </c>
      <c r="E7981">
        <v>6.48</v>
      </c>
    </row>
    <row r="7982" spans="1:5">
      <c r="A7982" s="193" t="s">
        <v>29693</v>
      </c>
      <c r="B7982" t="s">
        <v>10197</v>
      </c>
      <c r="C7982" s="198">
        <v>44728</v>
      </c>
      <c r="D7982" t="s">
        <v>38466</v>
      </c>
      <c r="E7982">
        <v>5.58</v>
      </c>
    </row>
    <row r="7983" spans="1:5">
      <c r="A7983" s="193" t="s">
        <v>29886</v>
      </c>
      <c r="B7983" t="s">
        <v>10718</v>
      </c>
      <c r="C7983" s="198">
        <v>44728</v>
      </c>
      <c r="D7983" t="s">
        <v>38668</v>
      </c>
      <c r="E7983">
        <v>1.65</v>
      </c>
    </row>
    <row r="7984" spans="1:5">
      <c r="A7984" s="193" t="s">
        <v>29892</v>
      </c>
      <c r="B7984" t="s">
        <v>10724</v>
      </c>
      <c r="C7984" s="198">
        <v>44728</v>
      </c>
      <c r="D7984" t="s">
        <v>38668</v>
      </c>
      <c r="E7984">
        <v>9.5399999999999991</v>
      </c>
    </row>
    <row r="7985" spans="1:5">
      <c r="A7985" s="193" t="s">
        <v>29884</v>
      </c>
      <c r="B7985" t="s">
        <v>10719</v>
      </c>
      <c r="C7985" s="198">
        <v>44728</v>
      </c>
      <c r="D7985" t="s">
        <v>38668</v>
      </c>
      <c r="E7985">
        <v>5.61</v>
      </c>
    </row>
    <row r="7986" spans="1:5">
      <c r="A7986" s="193" t="s">
        <v>29889</v>
      </c>
      <c r="B7986" t="s">
        <v>10726</v>
      </c>
      <c r="C7986" s="198">
        <v>44728</v>
      </c>
      <c r="D7986" t="s">
        <v>38466</v>
      </c>
      <c r="E7986">
        <v>31</v>
      </c>
    </row>
    <row r="7987" spans="1:5">
      <c r="A7987" s="193" t="s">
        <v>29890</v>
      </c>
      <c r="B7987" t="s">
        <v>10720</v>
      </c>
      <c r="C7987" s="198">
        <v>44728</v>
      </c>
      <c r="D7987" t="s">
        <v>38668</v>
      </c>
      <c r="E7987">
        <v>8.77</v>
      </c>
    </row>
    <row r="7988" spans="1:5">
      <c r="A7988" s="193" t="s">
        <v>29893</v>
      </c>
      <c r="B7988" t="s">
        <v>10725</v>
      </c>
      <c r="C7988" s="198">
        <v>44728</v>
      </c>
      <c r="D7988" t="s">
        <v>38668</v>
      </c>
      <c r="E7988">
        <v>12.96</v>
      </c>
    </row>
    <row r="7989" spans="1:5">
      <c r="A7989" s="193" t="s">
        <v>28542</v>
      </c>
      <c r="B7989" t="s">
        <v>6391</v>
      </c>
      <c r="C7989" s="198">
        <v>44727</v>
      </c>
      <c r="D7989" t="s">
        <v>38400</v>
      </c>
      <c r="E7989">
        <v>21.66</v>
      </c>
    </row>
    <row r="7990" spans="1:5">
      <c r="A7990" s="193" t="s">
        <v>28041</v>
      </c>
      <c r="B7990" t="s">
        <v>4982</v>
      </c>
      <c r="C7990" s="198">
        <v>44727</v>
      </c>
      <c r="D7990" t="s">
        <v>38367</v>
      </c>
      <c r="E7990">
        <v>1.17</v>
      </c>
    </row>
    <row r="7991" spans="1:5">
      <c r="A7991" s="193" t="s">
        <v>29255</v>
      </c>
      <c r="B7991" t="s">
        <v>27613</v>
      </c>
      <c r="C7991" s="198">
        <v>44727</v>
      </c>
      <c r="D7991" t="s">
        <v>38538</v>
      </c>
      <c r="E7991">
        <v>13.5</v>
      </c>
    </row>
    <row r="7992" spans="1:5">
      <c r="A7992" s="193" t="s">
        <v>28534</v>
      </c>
      <c r="B7992" t="s">
        <v>6212</v>
      </c>
      <c r="C7992" s="198">
        <v>44727</v>
      </c>
      <c r="D7992" t="s">
        <v>38400</v>
      </c>
      <c r="E7992">
        <v>32.19</v>
      </c>
    </row>
    <row r="7993" spans="1:5">
      <c r="A7993" s="193" t="s">
        <v>28531</v>
      </c>
      <c r="B7993" t="s">
        <v>5240</v>
      </c>
      <c r="C7993" s="198">
        <v>44727</v>
      </c>
      <c r="D7993" t="s">
        <v>38400</v>
      </c>
      <c r="E7993">
        <v>41.49</v>
      </c>
    </row>
    <row r="7994" spans="1:5">
      <c r="A7994" s="193" t="s">
        <v>29077</v>
      </c>
      <c r="B7994" t="s">
        <v>5914</v>
      </c>
      <c r="C7994" s="198">
        <v>44727</v>
      </c>
      <c r="D7994" t="s">
        <v>38400</v>
      </c>
      <c r="E7994">
        <v>0.55000000000000004</v>
      </c>
    </row>
    <row r="7995" spans="1:5">
      <c r="A7995" s="193" t="s">
        <v>28155</v>
      </c>
      <c r="B7995" t="s">
        <v>6308</v>
      </c>
      <c r="C7995" s="198">
        <v>44727</v>
      </c>
      <c r="D7995" t="s">
        <v>38367</v>
      </c>
      <c r="E7995">
        <v>3.22</v>
      </c>
    </row>
    <row r="7996" spans="1:5">
      <c r="A7996" s="193" t="s">
        <v>12986</v>
      </c>
      <c r="B7996" t="s">
        <v>5355</v>
      </c>
      <c r="C7996" s="198">
        <v>44727</v>
      </c>
      <c r="D7996" t="s">
        <v>38400</v>
      </c>
      <c r="E7996">
        <v>9.75</v>
      </c>
    </row>
    <row r="7997" spans="1:5">
      <c r="A7997" s="193" t="s">
        <v>29898</v>
      </c>
      <c r="B7997" t="s">
        <v>8273</v>
      </c>
      <c r="C7997" s="198">
        <v>44727</v>
      </c>
      <c r="D7997" t="s">
        <v>38415</v>
      </c>
      <c r="E7997">
        <v>4.95</v>
      </c>
    </row>
    <row r="7998" spans="1:5">
      <c r="A7998" s="193" t="s">
        <v>29899</v>
      </c>
      <c r="B7998" t="s">
        <v>8530</v>
      </c>
      <c r="C7998" s="198">
        <v>44727</v>
      </c>
      <c r="D7998" t="s">
        <v>38415</v>
      </c>
      <c r="E7998">
        <v>7.58</v>
      </c>
    </row>
    <row r="7999" spans="1:5">
      <c r="A7999" s="193" t="s">
        <v>28306</v>
      </c>
      <c r="B7999" t="s">
        <v>6639</v>
      </c>
      <c r="C7999" s="198">
        <v>44727</v>
      </c>
      <c r="D7999" t="s">
        <v>38369</v>
      </c>
      <c r="E7999">
        <v>5.4</v>
      </c>
    </row>
    <row r="8000" spans="1:5">
      <c r="A8000" s="193" t="s">
        <v>28081</v>
      </c>
      <c r="B8000" t="s">
        <v>8269</v>
      </c>
      <c r="C8000" s="198">
        <v>44727</v>
      </c>
      <c r="D8000" t="s">
        <v>38415</v>
      </c>
      <c r="E8000">
        <v>11.84</v>
      </c>
    </row>
    <row r="8001" spans="1:5">
      <c r="A8001" s="193" t="s">
        <v>28072</v>
      </c>
      <c r="B8001" t="s">
        <v>5246</v>
      </c>
      <c r="C8001" s="198">
        <v>44727</v>
      </c>
      <c r="D8001" t="s">
        <v>38400</v>
      </c>
      <c r="E8001">
        <v>9.57</v>
      </c>
    </row>
    <row r="8002" spans="1:5">
      <c r="A8002" s="193" t="s">
        <v>28350</v>
      </c>
      <c r="B8002" t="s">
        <v>5348</v>
      </c>
      <c r="C8002" s="198">
        <v>44727</v>
      </c>
      <c r="D8002" t="s">
        <v>38367</v>
      </c>
      <c r="E8002">
        <v>9.6999999999999993</v>
      </c>
    </row>
    <row r="8003" spans="1:5">
      <c r="A8003" s="193" t="s">
        <v>28016</v>
      </c>
      <c r="B8003" t="s">
        <v>6276</v>
      </c>
      <c r="C8003" s="198">
        <v>44727</v>
      </c>
      <c r="D8003" t="s">
        <v>38400</v>
      </c>
      <c r="E8003">
        <v>36.25</v>
      </c>
    </row>
    <row r="8004" spans="1:5">
      <c r="A8004" s="193" t="s">
        <v>29397</v>
      </c>
      <c r="B8004" t="s">
        <v>5927</v>
      </c>
      <c r="C8004" s="198">
        <v>44727</v>
      </c>
      <c r="D8004" t="s">
        <v>38400</v>
      </c>
      <c r="E8004">
        <v>7.3</v>
      </c>
    </row>
    <row r="8005" spans="1:5">
      <c r="A8005" s="193" t="s">
        <v>28533</v>
      </c>
      <c r="B8005" t="s">
        <v>5344</v>
      </c>
      <c r="C8005" s="198">
        <v>44727</v>
      </c>
      <c r="D8005" t="s">
        <v>38400</v>
      </c>
      <c r="E8005">
        <v>1.4</v>
      </c>
    </row>
    <row r="8006" spans="1:5">
      <c r="A8006" s="193" t="s">
        <v>27993</v>
      </c>
      <c r="B8006" t="s">
        <v>5340</v>
      </c>
      <c r="C8006" s="198">
        <v>44727</v>
      </c>
      <c r="D8006" t="s">
        <v>38400</v>
      </c>
      <c r="E8006">
        <v>5.67</v>
      </c>
    </row>
    <row r="8007" spans="1:5">
      <c r="A8007" s="193" t="s">
        <v>29785</v>
      </c>
      <c r="B8007" t="s">
        <v>5406</v>
      </c>
      <c r="C8007" s="198">
        <v>44727</v>
      </c>
      <c r="D8007" t="s">
        <v>38496</v>
      </c>
      <c r="E8007">
        <v>45.99</v>
      </c>
    </row>
    <row r="8008" spans="1:5">
      <c r="A8008" s="193" t="s">
        <v>28014</v>
      </c>
      <c r="B8008" t="s">
        <v>6216</v>
      </c>
      <c r="C8008" s="198">
        <v>44727</v>
      </c>
      <c r="D8008" t="s">
        <v>38400</v>
      </c>
      <c r="E8008">
        <v>12</v>
      </c>
    </row>
    <row r="8009" spans="1:5">
      <c r="A8009" s="193" t="s">
        <v>28351</v>
      </c>
      <c r="B8009" t="s">
        <v>5720</v>
      </c>
      <c r="C8009" s="198">
        <v>44727</v>
      </c>
      <c r="D8009" t="s">
        <v>38496</v>
      </c>
      <c r="E8009">
        <v>9.4</v>
      </c>
    </row>
    <row r="8010" spans="1:5">
      <c r="A8010" s="193" t="s">
        <v>28540</v>
      </c>
      <c r="B8010" t="s">
        <v>6311</v>
      </c>
      <c r="C8010" s="198">
        <v>44727</v>
      </c>
      <c r="D8010" t="s">
        <v>38400</v>
      </c>
      <c r="E8010">
        <v>8.8000000000000007</v>
      </c>
    </row>
    <row r="8011" spans="1:5">
      <c r="A8011" s="193" t="s">
        <v>29897</v>
      </c>
      <c r="B8011" t="s">
        <v>5688</v>
      </c>
      <c r="C8011" s="198">
        <v>44727</v>
      </c>
      <c r="D8011" t="s">
        <v>38538</v>
      </c>
      <c r="E8011">
        <v>28.65</v>
      </c>
    </row>
    <row r="8012" spans="1:5">
      <c r="A8012" s="193" t="s">
        <v>28042</v>
      </c>
      <c r="B8012" t="s">
        <v>5744</v>
      </c>
      <c r="C8012" s="198">
        <v>44727</v>
      </c>
      <c r="D8012" t="s">
        <v>38400</v>
      </c>
      <c r="E8012">
        <v>10.32</v>
      </c>
    </row>
    <row r="8013" spans="1:5">
      <c r="A8013" s="193" t="s">
        <v>28182</v>
      </c>
      <c r="B8013" t="s">
        <v>27567</v>
      </c>
      <c r="C8013" s="198">
        <v>44727</v>
      </c>
      <c r="D8013" t="s">
        <v>38400</v>
      </c>
      <c r="E8013">
        <v>1.26</v>
      </c>
    </row>
    <row r="8014" spans="1:5">
      <c r="A8014" s="193" t="s">
        <v>28541</v>
      </c>
      <c r="B8014" t="s">
        <v>6313</v>
      </c>
      <c r="C8014" s="198">
        <v>44727</v>
      </c>
      <c r="D8014" t="s">
        <v>38400</v>
      </c>
      <c r="E8014">
        <v>8.83</v>
      </c>
    </row>
    <row r="8015" spans="1:5">
      <c r="A8015" s="193" t="s">
        <v>29203</v>
      </c>
      <c r="B8015" t="s">
        <v>5686</v>
      </c>
      <c r="C8015" s="198">
        <v>44727</v>
      </c>
      <c r="D8015" t="s">
        <v>38538</v>
      </c>
      <c r="E8015">
        <v>175</v>
      </c>
    </row>
    <row r="8016" spans="1:5">
      <c r="A8016" s="193" t="s">
        <v>28348</v>
      </c>
      <c r="B8016" t="s">
        <v>5858</v>
      </c>
      <c r="C8016" s="198">
        <v>44727</v>
      </c>
      <c r="D8016" t="s">
        <v>38496</v>
      </c>
      <c r="E8016">
        <v>383.61</v>
      </c>
    </row>
    <row r="8017" spans="1:5">
      <c r="A8017" s="193" t="s">
        <v>28349</v>
      </c>
      <c r="B8017" t="s">
        <v>5857</v>
      </c>
      <c r="C8017" s="198">
        <v>44727</v>
      </c>
      <c r="D8017" t="s">
        <v>38496</v>
      </c>
      <c r="E8017">
        <v>175</v>
      </c>
    </row>
    <row r="8018" spans="1:5">
      <c r="A8018" s="193" t="s">
        <v>28018</v>
      </c>
      <c r="B8018" t="s">
        <v>6310</v>
      </c>
      <c r="C8018" s="198">
        <v>44727</v>
      </c>
      <c r="D8018" t="s">
        <v>38400</v>
      </c>
      <c r="E8018">
        <v>37.619999999999997</v>
      </c>
    </row>
    <row r="8019" spans="1:5">
      <c r="A8019" s="193" t="s">
        <v>28386</v>
      </c>
      <c r="B8019" t="s">
        <v>7187</v>
      </c>
      <c r="C8019" s="198">
        <v>44727</v>
      </c>
      <c r="D8019" t="s">
        <v>38369</v>
      </c>
      <c r="E8019">
        <v>15.2</v>
      </c>
    </row>
    <row r="8020" spans="1:5">
      <c r="A8020" s="193" t="s">
        <v>28071</v>
      </c>
      <c r="B8020" t="s">
        <v>6309</v>
      </c>
      <c r="C8020" s="198">
        <v>44727</v>
      </c>
      <c r="D8020" t="s">
        <v>38400</v>
      </c>
      <c r="E8020">
        <v>2.78</v>
      </c>
    </row>
    <row r="8021" spans="1:5">
      <c r="A8021" s="193" t="s">
        <v>12691</v>
      </c>
      <c r="B8021" t="s">
        <v>5683</v>
      </c>
      <c r="C8021" s="198">
        <v>44727</v>
      </c>
      <c r="D8021" t="s">
        <v>38538</v>
      </c>
      <c r="E8021">
        <v>15.35</v>
      </c>
    </row>
    <row r="8022" spans="1:5">
      <c r="A8022" s="193" t="s">
        <v>16966</v>
      </c>
      <c r="B8022" t="s">
        <v>5681</v>
      </c>
      <c r="C8022" s="198">
        <v>44727</v>
      </c>
      <c r="D8022" t="s">
        <v>38538</v>
      </c>
      <c r="E8022">
        <v>0.81</v>
      </c>
    </row>
    <row r="8023" spans="1:5">
      <c r="A8023" s="193" t="s">
        <v>12690</v>
      </c>
      <c r="B8023" t="s">
        <v>5682</v>
      </c>
      <c r="C8023" s="198">
        <v>44727</v>
      </c>
      <c r="D8023" t="s">
        <v>38538</v>
      </c>
      <c r="E8023">
        <v>0.5</v>
      </c>
    </row>
    <row r="8024" spans="1:5">
      <c r="A8024" s="193" t="s">
        <v>29896</v>
      </c>
      <c r="B8024" t="s">
        <v>5668</v>
      </c>
      <c r="C8024" s="198">
        <v>44727</v>
      </c>
      <c r="D8024" t="s">
        <v>38538</v>
      </c>
      <c r="E8024">
        <v>0.77</v>
      </c>
    </row>
    <row r="8025" spans="1:5">
      <c r="A8025" s="193" t="s">
        <v>29201</v>
      </c>
      <c r="B8025" t="s">
        <v>5667</v>
      </c>
      <c r="C8025" s="198">
        <v>44727</v>
      </c>
      <c r="D8025" t="s">
        <v>38538</v>
      </c>
      <c r="E8025">
        <v>71.91</v>
      </c>
    </row>
    <row r="8026" spans="1:5">
      <c r="A8026" s="193" t="s">
        <v>12690</v>
      </c>
      <c r="B8026" t="s">
        <v>5682</v>
      </c>
      <c r="C8026" s="198">
        <v>44727</v>
      </c>
      <c r="D8026" t="s">
        <v>38538</v>
      </c>
      <c r="E8026">
        <v>10.87</v>
      </c>
    </row>
    <row r="8027" spans="1:5">
      <c r="A8027" s="193" t="s">
        <v>28536</v>
      </c>
      <c r="B8027" t="s">
        <v>5745</v>
      </c>
      <c r="C8027" s="198">
        <v>44727</v>
      </c>
      <c r="D8027" t="s">
        <v>38400</v>
      </c>
      <c r="E8027">
        <v>7.33</v>
      </c>
    </row>
    <row r="8028" spans="1:5">
      <c r="A8028" s="193" t="s">
        <v>29900</v>
      </c>
      <c r="B8028" t="s">
        <v>9804</v>
      </c>
      <c r="C8028" s="198">
        <v>44727</v>
      </c>
      <c r="D8028" t="s">
        <v>38369</v>
      </c>
      <c r="E8028">
        <v>30.85</v>
      </c>
    </row>
    <row r="8029" spans="1:5">
      <c r="A8029" s="193" t="s">
        <v>27799</v>
      </c>
      <c r="B8029" t="s">
        <v>27556</v>
      </c>
      <c r="C8029" s="198">
        <v>44727</v>
      </c>
      <c r="D8029" t="s">
        <v>38367</v>
      </c>
      <c r="E8029">
        <v>11.2</v>
      </c>
    </row>
    <row r="8030" spans="1:5">
      <c r="A8030" s="193" t="s">
        <v>27794</v>
      </c>
      <c r="B8030" t="s">
        <v>7333</v>
      </c>
      <c r="C8030" s="198">
        <v>44726</v>
      </c>
      <c r="D8030" t="s">
        <v>38364</v>
      </c>
      <c r="E8030">
        <v>12.65</v>
      </c>
    </row>
    <row r="8031" spans="1:5">
      <c r="A8031" s="193" t="s">
        <v>22820</v>
      </c>
      <c r="B8031" t="s">
        <v>7259</v>
      </c>
      <c r="C8031" s="198">
        <v>44726</v>
      </c>
      <c r="D8031" t="s">
        <v>38364</v>
      </c>
      <c r="E8031">
        <v>22.1</v>
      </c>
    </row>
    <row r="8032" spans="1:5">
      <c r="A8032" s="193" t="s">
        <v>27793</v>
      </c>
      <c r="B8032" t="s">
        <v>8871</v>
      </c>
      <c r="C8032" s="198">
        <v>44726</v>
      </c>
      <c r="D8032" t="s">
        <v>38364</v>
      </c>
      <c r="E8032">
        <v>43.93</v>
      </c>
    </row>
    <row r="8033" spans="1:5">
      <c r="A8033" s="193" t="s">
        <v>28544</v>
      </c>
      <c r="B8033" t="s">
        <v>6873</v>
      </c>
      <c r="C8033" s="198">
        <v>44726</v>
      </c>
      <c r="D8033" t="s">
        <v>38478</v>
      </c>
      <c r="E8033">
        <v>65.8</v>
      </c>
    </row>
    <row r="8034" spans="1:5">
      <c r="A8034" s="193" t="s">
        <v>29902</v>
      </c>
      <c r="B8034" t="s">
        <v>7262</v>
      </c>
      <c r="C8034" s="198">
        <v>44726</v>
      </c>
      <c r="D8034" t="s">
        <v>38364</v>
      </c>
      <c r="E8034">
        <v>18.5</v>
      </c>
    </row>
    <row r="8035" spans="1:5">
      <c r="A8035" s="193" t="s">
        <v>27782</v>
      </c>
      <c r="B8035" t="s">
        <v>5040</v>
      </c>
      <c r="C8035" s="198">
        <v>44726</v>
      </c>
      <c r="D8035" t="s">
        <v>38363</v>
      </c>
      <c r="E8035">
        <v>14.61</v>
      </c>
    </row>
    <row r="8036" spans="1:5">
      <c r="A8036" s="193" t="s">
        <v>27783</v>
      </c>
      <c r="B8036" t="s">
        <v>7323</v>
      </c>
      <c r="C8036" s="198">
        <v>44726</v>
      </c>
      <c r="D8036" t="s">
        <v>38364</v>
      </c>
      <c r="E8036">
        <v>42</v>
      </c>
    </row>
    <row r="8037" spans="1:5">
      <c r="A8037" s="193" t="s">
        <v>27882</v>
      </c>
      <c r="B8037" t="s">
        <v>5041</v>
      </c>
      <c r="C8037" s="198">
        <v>44726</v>
      </c>
      <c r="D8037" t="s">
        <v>38363</v>
      </c>
      <c r="E8037">
        <v>12.4</v>
      </c>
    </row>
    <row r="8038" spans="1:5">
      <c r="A8038" s="193" t="s">
        <v>27789</v>
      </c>
      <c r="B8038" t="s">
        <v>7258</v>
      </c>
      <c r="C8038" s="198">
        <v>44726</v>
      </c>
      <c r="D8038" t="s">
        <v>38364</v>
      </c>
      <c r="E8038">
        <v>18.47</v>
      </c>
    </row>
    <row r="8039" spans="1:5">
      <c r="A8039" s="193" t="s">
        <v>29901</v>
      </c>
      <c r="B8039" t="s">
        <v>27614</v>
      </c>
      <c r="C8039" s="198">
        <v>44726</v>
      </c>
      <c r="D8039" t="s">
        <v>38478</v>
      </c>
      <c r="E8039">
        <v>8.74</v>
      </c>
    </row>
    <row r="8040" spans="1:5">
      <c r="A8040" s="193" t="s">
        <v>28248</v>
      </c>
      <c r="B8040" t="s">
        <v>7325</v>
      </c>
      <c r="C8040" s="198">
        <v>44726</v>
      </c>
      <c r="D8040" t="s">
        <v>38364</v>
      </c>
      <c r="E8040">
        <v>12.91</v>
      </c>
    </row>
    <row r="8041" spans="1:5">
      <c r="A8041" s="193" t="s">
        <v>27788</v>
      </c>
      <c r="B8041" t="s">
        <v>7330</v>
      </c>
      <c r="C8041" s="198">
        <v>44726</v>
      </c>
      <c r="D8041" t="s">
        <v>38364</v>
      </c>
      <c r="E8041">
        <v>9.3000000000000007</v>
      </c>
    </row>
    <row r="8042" spans="1:5">
      <c r="A8042" s="193" t="s">
        <v>27881</v>
      </c>
      <c r="B8042" t="s">
        <v>5043</v>
      </c>
      <c r="C8042" s="198">
        <v>44726</v>
      </c>
      <c r="D8042" t="s">
        <v>38363</v>
      </c>
      <c r="E8042">
        <v>6.27</v>
      </c>
    </row>
    <row r="8043" spans="1:5">
      <c r="A8043" s="193" t="s">
        <v>28253</v>
      </c>
      <c r="B8043" t="s">
        <v>7328</v>
      </c>
      <c r="C8043" s="198">
        <v>44726</v>
      </c>
      <c r="D8043" t="s">
        <v>38364</v>
      </c>
      <c r="E8043">
        <v>0.65</v>
      </c>
    </row>
    <row r="8044" spans="1:5">
      <c r="A8044" s="193" t="s">
        <v>28548</v>
      </c>
      <c r="B8044" t="s">
        <v>6866</v>
      </c>
      <c r="C8044" s="198">
        <v>44726</v>
      </c>
      <c r="D8044" t="s">
        <v>38478</v>
      </c>
      <c r="E8044">
        <v>14.8</v>
      </c>
    </row>
    <row r="8045" spans="1:5">
      <c r="A8045" s="193" t="s">
        <v>27784</v>
      </c>
      <c r="B8045" t="s">
        <v>8296</v>
      </c>
      <c r="C8045" s="198">
        <v>44726</v>
      </c>
      <c r="D8045" t="s">
        <v>38364</v>
      </c>
      <c r="E8045">
        <v>5.43</v>
      </c>
    </row>
    <row r="8046" spans="1:5">
      <c r="A8046" s="193" t="s">
        <v>28321</v>
      </c>
      <c r="B8046" t="s">
        <v>6893</v>
      </c>
      <c r="C8046" s="198">
        <v>44726</v>
      </c>
      <c r="D8046" t="s">
        <v>38440</v>
      </c>
      <c r="E8046">
        <v>93.34</v>
      </c>
    </row>
    <row r="8047" spans="1:5">
      <c r="A8047" s="193" t="s">
        <v>27791</v>
      </c>
      <c r="B8047" t="s">
        <v>9266</v>
      </c>
      <c r="C8047" s="198">
        <v>44726</v>
      </c>
      <c r="D8047" t="s">
        <v>38364</v>
      </c>
      <c r="E8047">
        <v>37.619999999999997</v>
      </c>
    </row>
    <row r="8048" spans="1:5">
      <c r="A8048" s="193" t="s">
        <v>28320</v>
      </c>
      <c r="B8048" t="s">
        <v>10541</v>
      </c>
      <c r="C8048" s="198">
        <v>44726</v>
      </c>
      <c r="D8048" t="s">
        <v>38440</v>
      </c>
      <c r="E8048">
        <v>8.7200000000000006</v>
      </c>
    </row>
    <row r="8049" spans="1:5">
      <c r="A8049" s="193" t="s">
        <v>29903</v>
      </c>
      <c r="B8049" t="s">
        <v>10717</v>
      </c>
      <c r="C8049" s="198">
        <v>44726</v>
      </c>
      <c r="D8049" t="s">
        <v>38478</v>
      </c>
      <c r="E8049">
        <v>34.94</v>
      </c>
    </row>
    <row r="8050" spans="1:5">
      <c r="A8050" s="193" t="s">
        <v>28324</v>
      </c>
      <c r="B8050" t="s">
        <v>10540</v>
      </c>
      <c r="C8050" s="198">
        <v>44726</v>
      </c>
      <c r="D8050" t="s">
        <v>38440</v>
      </c>
      <c r="E8050">
        <v>4.68</v>
      </c>
    </row>
    <row r="8051" spans="1:5">
      <c r="A8051" s="193" t="s">
        <v>27797</v>
      </c>
      <c r="B8051" t="s">
        <v>9701</v>
      </c>
      <c r="C8051" s="198">
        <v>44726</v>
      </c>
      <c r="D8051" t="s">
        <v>38364</v>
      </c>
      <c r="E8051">
        <v>4.91</v>
      </c>
    </row>
    <row r="8052" spans="1:5">
      <c r="A8052" s="193" t="s">
        <v>28921</v>
      </c>
      <c r="B8052" t="s">
        <v>10462</v>
      </c>
      <c r="C8052" s="198">
        <v>44726</v>
      </c>
      <c r="D8052" t="s">
        <v>38478</v>
      </c>
      <c r="E8052">
        <v>7.83</v>
      </c>
    </row>
    <row r="8053" spans="1:5">
      <c r="A8053" s="193" t="s">
        <v>29904</v>
      </c>
      <c r="B8053" t="s">
        <v>10284</v>
      </c>
      <c r="C8053" s="198">
        <v>44726</v>
      </c>
      <c r="D8053" t="s">
        <v>38478</v>
      </c>
      <c r="E8053">
        <v>59.13</v>
      </c>
    </row>
    <row r="8054" spans="1:5">
      <c r="A8054" s="193" t="s">
        <v>29592</v>
      </c>
      <c r="B8054" t="s">
        <v>10288</v>
      </c>
      <c r="C8054" s="198">
        <v>44726</v>
      </c>
      <c r="D8054" t="s">
        <v>38478</v>
      </c>
      <c r="E8054">
        <v>22.1</v>
      </c>
    </row>
    <row r="8055" spans="1:5">
      <c r="A8055" s="193" t="s">
        <v>28236</v>
      </c>
      <c r="B8055" t="s">
        <v>10728</v>
      </c>
      <c r="C8055" s="198">
        <v>44726</v>
      </c>
      <c r="D8055" t="s">
        <v>38364</v>
      </c>
      <c r="E8055">
        <v>23.47</v>
      </c>
    </row>
    <row r="8056" spans="1:5">
      <c r="A8056" s="193" t="s">
        <v>28339</v>
      </c>
      <c r="B8056" t="s">
        <v>7219</v>
      </c>
      <c r="C8056" s="198">
        <v>44725</v>
      </c>
      <c r="D8056" t="s">
        <v>38370</v>
      </c>
      <c r="E8056">
        <v>14.06</v>
      </c>
    </row>
    <row r="8057" spans="1:5">
      <c r="A8057" s="193" t="s">
        <v>27891</v>
      </c>
      <c r="B8057" t="s">
        <v>6297</v>
      </c>
      <c r="C8057" s="198">
        <v>44725</v>
      </c>
      <c r="D8057" t="s">
        <v>38386</v>
      </c>
      <c r="E8057">
        <v>187.2</v>
      </c>
    </row>
    <row r="8058" spans="1:5">
      <c r="A8058" s="193" t="s">
        <v>27817</v>
      </c>
      <c r="B8058" t="s">
        <v>7220</v>
      </c>
      <c r="C8058" s="198">
        <v>44725</v>
      </c>
      <c r="D8058" t="s">
        <v>38370</v>
      </c>
      <c r="E8058">
        <v>15.78</v>
      </c>
    </row>
    <row r="8059" spans="1:5">
      <c r="A8059" s="193" t="s">
        <v>27882</v>
      </c>
      <c r="B8059" t="s">
        <v>5041</v>
      </c>
      <c r="C8059" s="198">
        <v>44725</v>
      </c>
      <c r="D8059" t="s">
        <v>38363</v>
      </c>
      <c r="E8059">
        <v>0.38</v>
      </c>
    </row>
    <row r="8060" spans="1:5">
      <c r="A8060" s="193" t="s">
        <v>28393</v>
      </c>
      <c r="B8060" t="s">
        <v>8796</v>
      </c>
      <c r="C8060" s="198">
        <v>44725</v>
      </c>
      <c r="D8060" t="s">
        <v>38370</v>
      </c>
      <c r="E8060">
        <v>1.08</v>
      </c>
    </row>
    <row r="8061" spans="1:5">
      <c r="A8061" s="193" t="s">
        <v>27881</v>
      </c>
      <c r="B8061" t="s">
        <v>5043</v>
      </c>
      <c r="C8061" s="198">
        <v>44725</v>
      </c>
      <c r="D8061" t="s">
        <v>38363</v>
      </c>
      <c r="E8061">
        <v>4.91</v>
      </c>
    </row>
    <row r="8062" spans="1:5">
      <c r="A8062" s="193" t="s">
        <v>28497</v>
      </c>
      <c r="B8062" t="s">
        <v>10707</v>
      </c>
      <c r="C8062" s="198">
        <v>44725</v>
      </c>
      <c r="D8062" t="s">
        <v>38474</v>
      </c>
      <c r="E8062">
        <v>12.95</v>
      </c>
    </row>
    <row r="8063" spans="1:5">
      <c r="A8063" s="193" t="s">
        <v>29905</v>
      </c>
      <c r="B8063" t="s">
        <v>10708</v>
      </c>
      <c r="C8063" s="198">
        <v>44725</v>
      </c>
      <c r="D8063" t="s">
        <v>38474</v>
      </c>
      <c r="E8063">
        <v>33.9</v>
      </c>
    </row>
    <row r="8064" spans="1:5">
      <c r="A8064" s="193" t="s">
        <v>29906</v>
      </c>
      <c r="B8064" t="s">
        <v>10706</v>
      </c>
      <c r="C8064" s="198">
        <v>44725</v>
      </c>
      <c r="D8064" t="s">
        <v>38474</v>
      </c>
      <c r="E8064">
        <v>1.24</v>
      </c>
    </row>
    <row r="8065" spans="1:5">
      <c r="A8065" s="193" t="s">
        <v>29149</v>
      </c>
      <c r="B8065" t="s">
        <v>10716</v>
      </c>
      <c r="C8065" s="198">
        <v>44725</v>
      </c>
      <c r="D8065" t="s">
        <v>38474</v>
      </c>
      <c r="E8065">
        <v>0.64</v>
      </c>
    </row>
    <row r="8066" spans="1:5">
      <c r="A8066" s="193" t="s">
        <v>28496</v>
      </c>
      <c r="B8066" t="s">
        <v>10705</v>
      </c>
      <c r="C8066" s="198">
        <v>44725</v>
      </c>
      <c r="D8066" t="s">
        <v>38474</v>
      </c>
      <c r="E8066">
        <v>10.029999999999999</v>
      </c>
    </row>
    <row r="8067" spans="1:5">
      <c r="A8067" s="193" t="s">
        <v>28503</v>
      </c>
      <c r="B8067" t="s">
        <v>10612</v>
      </c>
      <c r="C8067" s="198">
        <v>44725</v>
      </c>
      <c r="D8067" t="s">
        <v>38474</v>
      </c>
      <c r="E8067">
        <v>13.6</v>
      </c>
    </row>
    <row r="8068" spans="1:5">
      <c r="A8068" s="193" t="s">
        <v>29374</v>
      </c>
      <c r="B8068" t="s">
        <v>10613</v>
      </c>
      <c r="C8068" s="198">
        <v>44725</v>
      </c>
      <c r="D8068" t="s">
        <v>38474</v>
      </c>
      <c r="E8068">
        <v>2.89</v>
      </c>
    </row>
    <row r="8069" spans="1:5">
      <c r="A8069" s="193" t="s">
        <v>28864</v>
      </c>
      <c r="B8069" t="s">
        <v>5423</v>
      </c>
      <c r="C8069" s="198">
        <v>44724</v>
      </c>
      <c r="D8069" t="s">
        <v>38556</v>
      </c>
      <c r="E8069">
        <v>15.65</v>
      </c>
    </row>
    <row r="8070" spans="1:5">
      <c r="A8070" s="193" t="s">
        <v>28129</v>
      </c>
      <c r="B8070" t="s">
        <v>5424</v>
      </c>
      <c r="C8070" s="198">
        <v>44724</v>
      </c>
      <c r="D8070" t="s">
        <v>38556</v>
      </c>
      <c r="E8070">
        <v>3.9</v>
      </c>
    </row>
    <row r="8071" spans="1:5">
      <c r="A8071" s="193" t="s">
        <v>29333</v>
      </c>
      <c r="B8071" t="s">
        <v>5431</v>
      </c>
      <c r="C8071" s="198">
        <v>44722</v>
      </c>
      <c r="D8071" t="s">
        <v>38642</v>
      </c>
      <c r="E8071">
        <v>11.4</v>
      </c>
    </row>
    <row r="8072" spans="1:5">
      <c r="A8072" s="193" t="s">
        <v>27932</v>
      </c>
      <c r="B8072" t="s">
        <v>5028</v>
      </c>
      <c r="C8072" s="198">
        <v>44722</v>
      </c>
      <c r="D8072" t="s">
        <v>38388</v>
      </c>
      <c r="E8072">
        <v>61.1</v>
      </c>
    </row>
    <row r="8073" spans="1:5">
      <c r="A8073" s="193" t="s">
        <v>27930</v>
      </c>
      <c r="B8073" t="s">
        <v>5003</v>
      </c>
      <c r="C8073" s="198">
        <v>44722</v>
      </c>
      <c r="D8073" t="s">
        <v>38388</v>
      </c>
      <c r="E8073">
        <v>4.91</v>
      </c>
    </row>
    <row r="8074" spans="1:5">
      <c r="A8074" s="193" t="s">
        <v>27790</v>
      </c>
      <c r="B8074" t="s">
        <v>5032</v>
      </c>
      <c r="C8074" s="198">
        <v>44722</v>
      </c>
      <c r="D8074" t="s">
        <v>38388</v>
      </c>
      <c r="E8074">
        <v>8.35</v>
      </c>
    </row>
    <row r="8075" spans="1:5">
      <c r="A8075" s="193" t="s">
        <v>27790</v>
      </c>
      <c r="B8075" t="s">
        <v>5032</v>
      </c>
      <c r="C8075" s="198">
        <v>44722</v>
      </c>
      <c r="D8075" t="s">
        <v>38388</v>
      </c>
      <c r="E8075">
        <v>20.7</v>
      </c>
    </row>
    <row r="8076" spans="1:5">
      <c r="A8076" s="193" t="s">
        <v>29497</v>
      </c>
      <c r="B8076" t="s">
        <v>6098</v>
      </c>
      <c r="C8076" s="198">
        <v>44722</v>
      </c>
      <c r="D8076" t="s">
        <v>38642</v>
      </c>
      <c r="E8076">
        <v>6.26</v>
      </c>
    </row>
    <row r="8077" spans="1:5">
      <c r="A8077" s="193" t="s">
        <v>27806</v>
      </c>
      <c r="B8077" t="s">
        <v>5002</v>
      </c>
      <c r="C8077" s="198">
        <v>44722</v>
      </c>
      <c r="D8077" t="s">
        <v>38388</v>
      </c>
      <c r="E8077">
        <v>8.56</v>
      </c>
    </row>
    <row r="8078" spans="1:5">
      <c r="A8078" s="193" t="s">
        <v>29501</v>
      </c>
      <c r="B8078" t="s">
        <v>27544</v>
      </c>
      <c r="C8078" s="198">
        <v>44722</v>
      </c>
      <c r="D8078" t="s">
        <v>38642</v>
      </c>
      <c r="E8078">
        <v>0.95</v>
      </c>
    </row>
    <row r="8079" spans="1:5">
      <c r="A8079" s="193" t="s">
        <v>28864</v>
      </c>
      <c r="B8079" t="s">
        <v>5423</v>
      </c>
      <c r="C8079" s="198">
        <v>44721</v>
      </c>
      <c r="D8079" t="s">
        <v>38626</v>
      </c>
      <c r="E8079">
        <v>0.8</v>
      </c>
    </row>
    <row r="8080" spans="1:5">
      <c r="A8080" s="193" t="s">
        <v>28129</v>
      </c>
      <c r="B8080" t="s">
        <v>5424</v>
      </c>
      <c r="C8080" s="198">
        <v>44721</v>
      </c>
      <c r="D8080" t="s">
        <v>38626</v>
      </c>
      <c r="E8080">
        <v>6.84</v>
      </c>
    </row>
    <row r="8081" spans="1:5">
      <c r="A8081" s="193" t="s">
        <v>29501</v>
      </c>
      <c r="B8081" t="s">
        <v>27544</v>
      </c>
      <c r="C8081" s="198">
        <v>44721</v>
      </c>
      <c r="D8081" t="s">
        <v>38626</v>
      </c>
      <c r="E8081">
        <v>2</v>
      </c>
    </row>
    <row r="8082" spans="1:5">
      <c r="A8082" s="193" t="s">
        <v>29505</v>
      </c>
      <c r="B8082" t="s">
        <v>10764</v>
      </c>
      <c r="C8082" s="198">
        <v>44721</v>
      </c>
      <c r="D8082" t="s">
        <v>38626</v>
      </c>
      <c r="E8082">
        <v>6.77</v>
      </c>
    </row>
    <row r="8083" spans="1:5">
      <c r="A8083" s="193" t="s">
        <v>28018</v>
      </c>
      <c r="B8083" t="s">
        <v>6310</v>
      </c>
      <c r="C8083" s="198">
        <v>44719</v>
      </c>
      <c r="D8083" t="s">
        <v>38400</v>
      </c>
      <c r="E8083">
        <v>8.2100000000000009</v>
      </c>
    </row>
    <row r="8084" spans="1:5">
      <c r="A8084" s="193" t="s">
        <v>12986</v>
      </c>
      <c r="B8084" t="s">
        <v>5355</v>
      </c>
      <c r="C8084" s="198">
        <v>44719</v>
      </c>
      <c r="D8084" t="s">
        <v>38400</v>
      </c>
      <c r="E8084">
        <v>43.29</v>
      </c>
    </row>
    <row r="8085" spans="1:5">
      <c r="A8085" s="193" t="s">
        <v>26652</v>
      </c>
      <c r="B8085" t="s">
        <v>5006</v>
      </c>
      <c r="C8085" s="198">
        <v>44719</v>
      </c>
      <c r="D8085" t="s">
        <v>38359</v>
      </c>
      <c r="E8085">
        <v>29.66</v>
      </c>
    </row>
    <row r="8086" spans="1:5">
      <c r="A8086" s="193" t="s">
        <v>28375</v>
      </c>
      <c r="B8086" t="s">
        <v>5741</v>
      </c>
      <c r="C8086" s="198">
        <v>44719</v>
      </c>
      <c r="D8086" t="s">
        <v>38400</v>
      </c>
      <c r="E8086">
        <v>9.75</v>
      </c>
    </row>
    <row r="8087" spans="1:5">
      <c r="A8087" s="193" t="s">
        <v>29077</v>
      </c>
      <c r="B8087" t="s">
        <v>5914</v>
      </c>
      <c r="C8087" s="198">
        <v>44719</v>
      </c>
      <c r="D8087" t="s">
        <v>38400</v>
      </c>
      <c r="E8087">
        <v>2.93</v>
      </c>
    </row>
    <row r="8088" spans="1:5">
      <c r="A8088" s="193" t="s">
        <v>27993</v>
      </c>
      <c r="B8088" t="s">
        <v>5340</v>
      </c>
      <c r="C8088" s="198">
        <v>44719</v>
      </c>
      <c r="D8088" t="s">
        <v>38400</v>
      </c>
      <c r="E8088">
        <v>6.57</v>
      </c>
    </row>
    <row r="8089" spans="1:5">
      <c r="A8089" s="193" t="s">
        <v>28347</v>
      </c>
      <c r="B8089" t="s">
        <v>5136</v>
      </c>
      <c r="C8089" s="198">
        <v>44719</v>
      </c>
      <c r="D8089" t="s">
        <v>38400</v>
      </c>
      <c r="E8089">
        <v>38.869999999999997</v>
      </c>
    </row>
    <row r="8090" spans="1:5">
      <c r="A8090" s="193" t="s">
        <v>28533</v>
      </c>
      <c r="B8090" t="s">
        <v>5344</v>
      </c>
      <c r="C8090" s="198">
        <v>44719</v>
      </c>
      <c r="D8090" t="s">
        <v>38400</v>
      </c>
      <c r="E8090">
        <v>4</v>
      </c>
    </row>
    <row r="8091" spans="1:5">
      <c r="A8091" s="193" t="s">
        <v>28531</v>
      </c>
      <c r="B8091" t="s">
        <v>5240</v>
      </c>
      <c r="C8091" s="198">
        <v>44719</v>
      </c>
      <c r="D8091" t="s">
        <v>38400</v>
      </c>
      <c r="E8091">
        <v>13.28</v>
      </c>
    </row>
    <row r="8092" spans="1:5">
      <c r="A8092" s="193" t="s">
        <v>28536</v>
      </c>
      <c r="B8092" t="s">
        <v>5745</v>
      </c>
      <c r="C8092" s="198">
        <v>44719</v>
      </c>
      <c r="D8092" t="s">
        <v>38400</v>
      </c>
      <c r="E8092">
        <v>6.12</v>
      </c>
    </row>
    <row r="8093" spans="1:5">
      <c r="A8093" s="193" t="s">
        <v>28536</v>
      </c>
      <c r="B8093" t="s">
        <v>5745</v>
      </c>
      <c r="C8093" s="198">
        <v>44719</v>
      </c>
      <c r="D8093" t="s">
        <v>38400</v>
      </c>
      <c r="E8093">
        <v>6.25</v>
      </c>
    </row>
    <row r="8094" spans="1:5">
      <c r="A8094" s="193" t="s">
        <v>28185</v>
      </c>
      <c r="B8094" t="s">
        <v>6213</v>
      </c>
      <c r="C8094" s="198">
        <v>44719</v>
      </c>
      <c r="D8094" t="s">
        <v>38400</v>
      </c>
      <c r="E8094">
        <v>8.0299999999999994</v>
      </c>
    </row>
    <row r="8095" spans="1:5">
      <c r="A8095" s="193" t="s">
        <v>28042</v>
      </c>
      <c r="B8095" t="s">
        <v>5744</v>
      </c>
      <c r="C8095" s="198">
        <v>44719</v>
      </c>
      <c r="D8095" t="s">
        <v>38400</v>
      </c>
      <c r="E8095">
        <v>47</v>
      </c>
    </row>
    <row r="8096" spans="1:5">
      <c r="A8096" s="193" t="s">
        <v>28534</v>
      </c>
      <c r="B8096" t="s">
        <v>6212</v>
      </c>
      <c r="C8096" s="198">
        <v>44719</v>
      </c>
      <c r="D8096" t="s">
        <v>38400</v>
      </c>
      <c r="E8096">
        <v>7.44</v>
      </c>
    </row>
    <row r="8097" spans="1:5">
      <c r="A8097" s="193" t="s">
        <v>28042</v>
      </c>
      <c r="B8097" t="s">
        <v>5744</v>
      </c>
      <c r="C8097" s="198">
        <v>44719</v>
      </c>
      <c r="D8097" t="s">
        <v>38400</v>
      </c>
      <c r="E8097">
        <v>3.06</v>
      </c>
    </row>
    <row r="8098" spans="1:5">
      <c r="A8098" s="193" t="s">
        <v>28540</v>
      </c>
      <c r="B8098" t="s">
        <v>6311</v>
      </c>
      <c r="C8098" s="198">
        <v>44719</v>
      </c>
      <c r="D8098" t="s">
        <v>38400</v>
      </c>
      <c r="E8098">
        <v>10.88</v>
      </c>
    </row>
    <row r="8099" spans="1:5">
      <c r="A8099" s="193" t="s">
        <v>28018</v>
      </c>
      <c r="B8099" t="s">
        <v>6310</v>
      </c>
      <c r="C8099" s="198">
        <v>44719</v>
      </c>
      <c r="D8099" t="s">
        <v>38400</v>
      </c>
      <c r="E8099">
        <v>0.6</v>
      </c>
    </row>
    <row r="8100" spans="1:5">
      <c r="A8100" s="193" t="s">
        <v>26652</v>
      </c>
      <c r="B8100" t="s">
        <v>5006</v>
      </c>
      <c r="C8100" s="198">
        <v>44719</v>
      </c>
      <c r="D8100" t="s">
        <v>38359</v>
      </c>
      <c r="E8100">
        <v>7.67</v>
      </c>
    </row>
    <row r="8101" spans="1:5">
      <c r="A8101" s="193" t="s">
        <v>28541</v>
      </c>
      <c r="B8101" t="s">
        <v>6313</v>
      </c>
      <c r="C8101" s="198">
        <v>44719</v>
      </c>
      <c r="D8101" t="s">
        <v>38400</v>
      </c>
      <c r="E8101">
        <v>36.5</v>
      </c>
    </row>
    <row r="8102" spans="1:5">
      <c r="A8102" s="193" t="s">
        <v>28129</v>
      </c>
      <c r="B8102" t="s">
        <v>5424</v>
      </c>
      <c r="C8102" s="198">
        <v>44719</v>
      </c>
      <c r="D8102" t="s">
        <v>38359</v>
      </c>
      <c r="E8102">
        <v>0.68</v>
      </c>
    </row>
    <row r="8103" spans="1:5">
      <c r="A8103" s="193" t="s">
        <v>29397</v>
      </c>
      <c r="B8103" t="s">
        <v>5927</v>
      </c>
      <c r="C8103" s="198">
        <v>44719</v>
      </c>
      <c r="D8103" t="s">
        <v>38400</v>
      </c>
      <c r="E8103">
        <v>5.58</v>
      </c>
    </row>
    <row r="8104" spans="1:5">
      <c r="A8104" s="193" t="s">
        <v>28072</v>
      </c>
      <c r="B8104" t="s">
        <v>5246</v>
      </c>
      <c r="C8104" s="198">
        <v>44719</v>
      </c>
      <c r="D8104" t="s">
        <v>38400</v>
      </c>
      <c r="E8104">
        <v>14.86</v>
      </c>
    </row>
    <row r="8105" spans="1:5">
      <c r="A8105" s="193" t="s">
        <v>28534</v>
      </c>
      <c r="B8105" t="s">
        <v>6212</v>
      </c>
      <c r="C8105" s="198">
        <v>44719</v>
      </c>
      <c r="D8105" t="s">
        <v>38400</v>
      </c>
      <c r="E8105">
        <v>16.329999999999998</v>
      </c>
    </row>
    <row r="8106" spans="1:5">
      <c r="A8106" s="193" t="s">
        <v>28059</v>
      </c>
      <c r="B8106" t="s">
        <v>6692</v>
      </c>
      <c r="C8106" s="198">
        <v>44718</v>
      </c>
      <c r="D8106" t="s">
        <v>38407</v>
      </c>
      <c r="E8106">
        <v>3.37</v>
      </c>
    </row>
    <row r="8107" spans="1:5">
      <c r="A8107" s="193" t="s">
        <v>29908</v>
      </c>
      <c r="B8107" t="s">
        <v>10715</v>
      </c>
      <c r="C8107" s="198">
        <v>44718</v>
      </c>
      <c r="D8107" t="s">
        <v>38616</v>
      </c>
      <c r="E8107">
        <v>6.84</v>
      </c>
    </row>
    <row r="8108" spans="1:5">
      <c r="A8108" s="193" t="s">
        <v>28336</v>
      </c>
      <c r="B8108" t="s">
        <v>10709</v>
      </c>
      <c r="C8108" s="198">
        <v>44718</v>
      </c>
      <c r="D8108" t="s">
        <v>38616</v>
      </c>
      <c r="E8108">
        <v>6.95</v>
      </c>
    </row>
    <row r="8109" spans="1:5">
      <c r="A8109" s="193" t="s">
        <v>29324</v>
      </c>
      <c r="B8109" t="s">
        <v>10710</v>
      </c>
      <c r="C8109" s="198">
        <v>44718</v>
      </c>
      <c r="D8109" t="s">
        <v>38616</v>
      </c>
      <c r="E8109">
        <v>210.98</v>
      </c>
    </row>
    <row r="8110" spans="1:5">
      <c r="A8110" s="193" t="s">
        <v>29907</v>
      </c>
      <c r="B8110" t="s">
        <v>10714</v>
      </c>
      <c r="C8110" s="198">
        <v>44718</v>
      </c>
      <c r="D8110" t="s">
        <v>38616</v>
      </c>
      <c r="E8110">
        <v>6.51</v>
      </c>
    </row>
    <row r="8111" spans="1:5">
      <c r="A8111" s="193" t="s">
        <v>29466</v>
      </c>
      <c r="B8111" t="s">
        <v>27541</v>
      </c>
      <c r="C8111" s="198">
        <v>44718</v>
      </c>
      <c r="D8111" t="s">
        <v>38616</v>
      </c>
      <c r="E8111">
        <v>0.5</v>
      </c>
    </row>
    <row r="8112" spans="1:5">
      <c r="A8112" s="193" t="s">
        <v>28333</v>
      </c>
      <c r="B8112" t="s">
        <v>10711</v>
      </c>
      <c r="C8112" s="198">
        <v>44718</v>
      </c>
      <c r="D8112" t="s">
        <v>38616</v>
      </c>
      <c r="E8112">
        <v>7.02</v>
      </c>
    </row>
    <row r="8113" spans="1:5">
      <c r="A8113" s="193" t="s">
        <v>28342</v>
      </c>
      <c r="B8113" t="s">
        <v>10713</v>
      </c>
      <c r="C8113" s="198">
        <v>44718</v>
      </c>
      <c r="D8113" t="s">
        <v>38616</v>
      </c>
      <c r="E8113">
        <v>6.51</v>
      </c>
    </row>
    <row r="8114" spans="1:5">
      <c r="A8114" s="193" t="s">
        <v>28344</v>
      </c>
      <c r="B8114" t="s">
        <v>10712</v>
      </c>
      <c r="C8114" s="198">
        <v>44718</v>
      </c>
      <c r="D8114" t="s">
        <v>38616</v>
      </c>
      <c r="E8114">
        <v>14.21</v>
      </c>
    </row>
    <row r="8115" spans="1:5">
      <c r="A8115" s="193" t="s">
        <v>28773</v>
      </c>
      <c r="B8115" t="s">
        <v>27593</v>
      </c>
      <c r="C8115" s="198">
        <v>44717</v>
      </c>
      <c r="D8115" t="s">
        <v>38414</v>
      </c>
      <c r="E8115">
        <v>35.200000000000003</v>
      </c>
    </row>
    <row r="8116" spans="1:5">
      <c r="A8116" s="193" t="s">
        <v>28773</v>
      </c>
      <c r="B8116" t="s">
        <v>27593</v>
      </c>
      <c r="C8116" s="198">
        <v>44717</v>
      </c>
      <c r="D8116" t="s">
        <v>38414</v>
      </c>
      <c r="E8116">
        <v>11.5</v>
      </c>
    </row>
    <row r="8117" spans="1:5">
      <c r="A8117" s="193" t="s">
        <v>28433</v>
      </c>
      <c r="B8117" t="s">
        <v>9043</v>
      </c>
      <c r="C8117" s="198">
        <v>44717</v>
      </c>
      <c r="D8117" t="s">
        <v>38462</v>
      </c>
      <c r="E8117">
        <v>9.9499999999999993</v>
      </c>
    </row>
    <row r="8118" spans="1:5">
      <c r="A8118" s="193" t="s">
        <v>28430</v>
      </c>
      <c r="B8118" t="s">
        <v>8808</v>
      </c>
      <c r="C8118" s="198">
        <v>44717</v>
      </c>
      <c r="D8118" t="s">
        <v>38462</v>
      </c>
      <c r="E8118">
        <v>7.02</v>
      </c>
    </row>
    <row r="8119" spans="1:5">
      <c r="A8119" s="193" t="s">
        <v>29404</v>
      </c>
      <c r="B8119" t="s">
        <v>5830</v>
      </c>
      <c r="C8119" s="198">
        <v>44717</v>
      </c>
      <c r="D8119" t="s">
        <v>38414</v>
      </c>
      <c r="E8119">
        <v>3.25</v>
      </c>
    </row>
    <row r="8120" spans="1:5">
      <c r="A8120" s="193" t="s">
        <v>28435</v>
      </c>
      <c r="B8120" t="s">
        <v>8807</v>
      </c>
      <c r="C8120" s="198">
        <v>44717</v>
      </c>
      <c r="D8120" t="s">
        <v>38462</v>
      </c>
      <c r="E8120">
        <v>10.32</v>
      </c>
    </row>
    <row r="8121" spans="1:5">
      <c r="A8121" s="193" t="s">
        <v>28436</v>
      </c>
      <c r="B8121" t="s">
        <v>8804</v>
      </c>
      <c r="C8121" s="198">
        <v>44717</v>
      </c>
      <c r="D8121" t="s">
        <v>38462</v>
      </c>
      <c r="E8121">
        <v>7.92</v>
      </c>
    </row>
    <row r="8122" spans="1:5">
      <c r="A8122" s="193" t="s">
        <v>28015</v>
      </c>
      <c r="B8122" t="s">
        <v>27615</v>
      </c>
      <c r="C8122" s="198">
        <v>44717</v>
      </c>
      <c r="D8122" t="s">
        <v>38414</v>
      </c>
      <c r="E8122">
        <v>8.64</v>
      </c>
    </row>
    <row r="8123" spans="1:5">
      <c r="A8123" s="193" t="s">
        <v>28975</v>
      </c>
      <c r="B8123" t="s">
        <v>8805</v>
      </c>
      <c r="C8123" s="198">
        <v>44717</v>
      </c>
      <c r="D8123" t="s">
        <v>38462</v>
      </c>
      <c r="E8123">
        <v>1.67</v>
      </c>
    </row>
    <row r="8124" spans="1:5">
      <c r="A8124" s="193" t="s">
        <v>29223</v>
      </c>
      <c r="B8124" t="s">
        <v>5050</v>
      </c>
      <c r="C8124" s="198">
        <v>44717</v>
      </c>
      <c r="D8124" t="s">
        <v>38368</v>
      </c>
      <c r="E8124">
        <v>11.92</v>
      </c>
    </row>
    <row r="8125" spans="1:5">
      <c r="A8125" s="193" t="s">
        <v>27810</v>
      </c>
      <c r="B8125" t="s">
        <v>5045</v>
      </c>
      <c r="C8125" s="198">
        <v>44717</v>
      </c>
      <c r="D8125" t="s">
        <v>38368</v>
      </c>
      <c r="E8125">
        <v>40.840000000000003</v>
      </c>
    </row>
    <row r="8126" spans="1:5">
      <c r="A8126" s="193" t="s">
        <v>28980</v>
      </c>
      <c r="B8126" t="s">
        <v>10652</v>
      </c>
      <c r="C8126" s="198">
        <v>44717</v>
      </c>
      <c r="D8126" t="s">
        <v>38462</v>
      </c>
      <c r="E8126">
        <v>42</v>
      </c>
    </row>
    <row r="8127" spans="1:5">
      <c r="A8127" s="193" t="s">
        <v>28386</v>
      </c>
      <c r="B8127" t="s">
        <v>7187</v>
      </c>
      <c r="C8127" s="198">
        <v>44716</v>
      </c>
      <c r="D8127" t="s">
        <v>38369</v>
      </c>
      <c r="E8127">
        <v>9.27</v>
      </c>
    </row>
    <row r="8128" spans="1:5">
      <c r="A8128" s="193" t="s">
        <v>28658</v>
      </c>
      <c r="B8128" t="s">
        <v>5160</v>
      </c>
      <c r="C8128" s="198">
        <v>44716</v>
      </c>
      <c r="D8128" t="s">
        <v>38377</v>
      </c>
      <c r="E8128">
        <v>7.13</v>
      </c>
    </row>
    <row r="8129" spans="1:5">
      <c r="A8129" s="193" t="s">
        <v>28317</v>
      </c>
      <c r="B8129" t="s">
        <v>6731</v>
      </c>
      <c r="C8129" s="198">
        <v>44716</v>
      </c>
      <c r="D8129" t="s">
        <v>38369</v>
      </c>
      <c r="E8129">
        <v>19.5</v>
      </c>
    </row>
    <row r="8130" spans="1:5">
      <c r="A8130" s="193" t="s">
        <v>28085</v>
      </c>
      <c r="B8130" t="s">
        <v>5025</v>
      </c>
      <c r="C8130" s="198">
        <v>44716</v>
      </c>
      <c r="D8130" t="s">
        <v>38388</v>
      </c>
      <c r="E8130">
        <v>23.77</v>
      </c>
    </row>
    <row r="8131" spans="1:5">
      <c r="A8131" s="193" t="s">
        <v>28604</v>
      </c>
      <c r="B8131" t="s">
        <v>7703</v>
      </c>
      <c r="C8131" s="198">
        <v>44716</v>
      </c>
      <c r="D8131" t="s">
        <v>38369</v>
      </c>
      <c r="E8131">
        <v>8.25</v>
      </c>
    </row>
    <row r="8132" spans="1:5">
      <c r="A8132" s="193" t="s">
        <v>28610</v>
      </c>
      <c r="B8132" t="s">
        <v>7709</v>
      </c>
      <c r="C8132" s="198">
        <v>44716</v>
      </c>
      <c r="D8132" t="s">
        <v>38369</v>
      </c>
      <c r="E8132">
        <v>19.39</v>
      </c>
    </row>
    <row r="8133" spans="1:5">
      <c r="A8133" s="193" t="s">
        <v>28747</v>
      </c>
      <c r="B8133" t="s">
        <v>4981</v>
      </c>
      <c r="C8133" s="198">
        <v>44716</v>
      </c>
      <c r="D8133" t="s">
        <v>38388</v>
      </c>
      <c r="E8133">
        <v>25</v>
      </c>
    </row>
    <row r="8134" spans="1:5">
      <c r="A8134" s="193" t="s">
        <v>28302</v>
      </c>
      <c r="B8134" t="s">
        <v>27453</v>
      </c>
      <c r="C8134" s="198">
        <v>44716</v>
      </c>
      <c r="D8134" t="s">
        <v>38369</v>
      </c>
      <c r="E8134">
        <v>9.65</v>
      </c>
    </row>
    <row r="8135" spans="1:5">
      <c r="A8135" s="193" t="s">
        <v>27862</v>
      </c>
      <c r="B8135" t="s">
        <v>5648</v>
      </c>
      <c r="C8135" s="198">
        <v>44716</v>
      </c>
      <c r="D8135" t="s">
        <v>38388</v>
      </c>
      <c r="E8135">
        <v>0.43</v>
      </c>
    </row>
    <row r="8136" spans="1:5">
      <c r="A8136" s="193" t="s">
        <v>28616</v>
      </c>
      <c r="B8136" t="s">
        <v>7157</v>
      </c>
      <c r="C8136" s="198">
        <v>44716</v>
      </c>
      <c r="D8136" t="s">
        <v>38369</v>
      </c>
      <c r="E8136">
        <v>1.65</v>
      </c>
    </row>
    <row r="8137" spans="1:5">
      <c r="A8137" s="193" t="s">
        <v>27932</v>
      </c>
      <c r="B8137" t="s">
        <v>5028</v>
      </c>
      <c r="C8137" s="198">
        <v>44716</v>
      </c>
      <c r="D8137" t="s">
        <v>38388</v>
      </c>
      <c r="E8137">
        <v>4.5</v>
      </c>
    </row>
    <row r="8138" spans="1:5">
      <c r="A8138" s="193" t="s">
        <v>27913</v>
      </c>
      <c r="B8138" t="s">
        <v>5280</v>
      </c>
      <c r="C8138" s="198">
        <v>44716</v>
      </c>
      <c r="D8138" t="s">
        <v>38388</v>
      </c>
      <c r="E8138">
        <v>40.53</v>
      </c>
    </row>
    <row r="8139" spans="1:5">
      <c r="A8139" s="193" t="s">
        <v>29079</v>
      </c>
      <c r="B8139" t="s">
        <v>6522</v>
      </c>
      <c r="C8139" s="198">
        <v>44716</v>
      </c>
      <c r="D8139" t="s">
        <v>38388</v>
      </c>
      <c r="E8139">
        <v>3.45</v>
      </c>
    </row>
    <row r="8140" spans="1:5">
      <c r="A8140" s="193" t="s">
        <v>27806</v>
      </c>
      <c r="B8140" t="s">
        <v>5002</v>
      </c>
      <c r="C8140" s="198">
        <v>44716</v>
      </c>
      <c r="D8140" t="s">
        <v>38388</v>
      </c>
      <c r="E8140">
        <v>34.43</v>
      </c>
    </row>
    <row r="8141" spans="1:5">
      <c r="A8141" s="193" t="s">
        <v>28301</v>
      </c>
      <c r="B8141" t="s">
        <v>27583</v>
      </c>
      <c r="C8141" s="198">
        <v>44716</v>
      </c>
      <c r="D8141" t="s">
        <v>38369</v>
      </c>
      <c r="E8141">
        <v>10.97</v>
      </c>
    </row>
    <row r="8142" spans="1:5">
      <c r="A8142" s="193" t="s">
        <v>27875</v>
      </c>
      <c r="B8142" t="s">
        <v>27592</v>
      </c>
      <c r="C8142" s="198">
        <v>44716</v>
      </c>
      <c r="D8142" t="s">
        <v>38381</v>
      </c>
      <c r="E8142">
        <v>0.2</v>
      </c>
    </row>
    <row r="8143" spans="1:5">
      <c r="A8143" s="193" t="s">
        <v>29909</v>
      </c>
      <c r="B8143" t="s">
        <v>7706</v>
      </c>
      <c r="C8143" s="198">
        <v>44716</v>
      </c>
      <c r="D8143" t="s">
        <v>38369</v>
      </c>
      <c r="E8143">
        <v>52.35</v>
      </c>
    </row>
    <row r="8144" spans="1:5">
      <c r="A8144" s="193" t="s">
        <v>28210</v>
      </c>
      <c r="B8144" t="s">
        <v>6073</v>
      </c>
      <c r="C8144" s="198">
        <v>44716</v>
      </c>
      <c r="D8144" t="s">
        <v>38388</v>
      </c>
      <c r="E8144">
        <v>254</v>
      </c>
    </row>
    <row r="8145" spans="1:5">
      <c r="A8145" s="193" t="s">
        <v>28293</v>
      </c>
      <c r="B8145" t="s">
        <v>6103</v>
      </c>
      <c r="C8145" s="198">
        <v>44716</v>
      </c>
      <c r="D8145" t="s">
        <v>38388</v>
      </c>
      <c r="E8145">
        <v>72</v>
      </c>
    </row>
    <row r="8146" spans="1:5">
      <c r="A8146" s="193" t="s">
        <v>28424</v>
      </c>
      <c r="B8146" t="s">
        <v>27552</v>
      </c>
      <c r="C8146" s="198">
        <v>44716</v>
      </c>
      <c r="D8146" t="s">
        <v>38377</v>
      </c>
      <c r="E8146">
        <v>23.47</v>
      </c>
    </row>
    <row r="8147" spans="1:5">
      <c r="A8147" s="193" t="s">
        <v>29770</v>
      </c>
      <c r="B8147" t="s">
        <v>6593</v>
      </c>
      <c r="C8147" s="198">
        <v>44716</v>
      </c>
      <c r="D8147" t="s">
        <v>38377</v>
      </c>
      <c r="E8147">
        <v>2.31</v>
      </c>
    </row>
    <row r="8148" spans="1:5">
      <c r="A8148" s="193" t="s">
        <v>27879</v>
      </c>
      <c r="B8148" t="s">
        <v>5363</v>
      </c>
      <c r="C8148" s="198">
        <v>44716</v>
      </c>
      <c r="D8148" t="s">
        <v>38377</v>
      </c>
      <c r="E8148">
        <v>34.9</v>
      </c>
    </row>
    <row r="8149" spans="1:5">
      <c r="A8149" s="193" t="s">
        <v>27910</v>
      </c>
      <c r="B8149" t="s">
        <v>5382</v>
      </c>
      <c r="C8149" s="198">
        <v>44716</v>
      </c>
      <c r="D8149" t="s">
        <v>38377</v>
      </c>
      <c r="E8149">
        <v>0.51</v>
      </c>
    </row>
    <row r="8150" spans="1:5">
      <c r="A8150" s="193" t="s">
        <v>28109</v>
      </c>
      <c r="B8150" t="s">
        <v>4983</v>
      </c>
      <c r="C8150" s="198">
        <v>44716</v>
      </c>
      <c r="D8150" t="s">
        <v>38388</v>
      </c>
      <c r="E8150">
        <v>7.8</v>
      </c>
    </row>
    <row r="8151" spans="1:5">
      <c r="A8151" s="193" t="s">
        <v>29910</v>
      </c>
      <c r="B8151" t="s">
        <v>9805</v>
      </c>
      <c r="C8151" s="198">
        <v>44716</v>
      </c>
      <c r="D8151" t="s">
        <v>38369</v>
      </c>
      <c r="E8151">
        <v>0.36</v>
      </c>
    </row>
    <row r="8152" spans="1:5">
      <c r="A8152" s="193" t="s">
        <v>29528</v>
      </c>
      <c r="B8152" t="s">
        <v>10179</v>
      </c>
      <c r="C8152" s="198">
        <v>44716</v>
      </c>
      <c r="D8152" t="s">
        <v>38381</v>
      </c>
      <c r="E8152">
        <v>40.21</v>
      </c>
    </row>
    <row r="8153" spans="1:5">
      <c r="A8153" s="193" t="s">
        <v>15601</v>
      </c>
      <c r="B8153" t="s">
        <v>5047</v>
      </c>
      <c r="C8153" s="198">
        <v>44712</v>
      </c>
      <c r="D8153" t="s">
        <v>38368</v>
      </c>
      <c r="E8153">
        <v>33.9</v>
      </c>
    </row>
    <row r="8154" spans="1:5">
      <c r="A8154" s="193" t="s">
        <v>28018</v>
      </c>
      <c r="B8154" t="s">
        <v>6310</v>
      </c>
      <c r="C8154" s="198">
        <v>44712</v>
      </c>
      <c r="D8154" t="s">
        <v>38400</v>
      </c>
      <c r="E8154">
        <v>24.7</v>
      </c>
    </row>
    <row r="8155" spans="1:5">
      <c r="A8155" s="193" t="s">
        <v>29498</v>
      </c>
      <c r="B8155" t="s">
        <v>5438</v>
      </c>
      <c r="C8155" s="198">
        <v>44712</v>
      </c>
      <c r="D8155" t="s">
        <v>38659</v>
      </c>
      <c r="E8155">
        <v>3.2</v>
      </c>
    </row>
    <row r="8156" spans="1:5">
      <c r="A8156" s="193" t="s">
        <v>28102</v>
      </c>
      <c r="B8156" t="s">
        <v>7999</v>
      </c>
      <c r="C8156" s="198">
        <v>44712</v>
      </c>
      <c r="D8156" t="s">
        <v>38419</v>
      </c>
      <c r="E8156">
        <v>9.23</v>
      </c>
    </row>
    <row r="8157" spans="1:5">
      <c r="A8157" s="193" t="s">
        <v>27811</v>
      </c>
      <c r="B8157" t="s">
        <v>5044</v>
      </c>
      <c r="C8157" s="198">
        <v>44712</v>
      </c>
      <c r="D8157" t="s">
        <v>38368</v>
      </c>
      <c r="E8157">
        <v>0.55000000000000004</v>
      </c>
    </row>
    <row r="8158" spans="1:5">
      <c r="A8158" s="193" t="s">
        <v>15616</v>
      </c>
      <c r="B8158" t="s">
        <v>5053</v>
      </c>
      <c r="C8158" s="198">
        <v>44712</v>
      </c>
      <c r="D8158" t="s">
        <v>38368</v>
      </c>
      <c r="E8158">
        <v>7.05</v>
      </c>
    </row>
    <row r="8159" spans="1:5">
      <c r="A8159" s="193" t="s">
        <v>28361</v>
      </c>
      <c r="B8159" t="s">
        <v>7998</v>
      </c>
      <c r="C8159" s="198">
        <v>44712</v>
      </c>
      <c r="D8159" t="s">
        <v>38419</v>
      </c>
      <c r="E8159">
        <v>7.63</v>
      </c>
    </row>
    <row r="8160" spans="1:5">
      <c r="A8160" s="193" t="s">
        <v>27810</v>
      </c>
      <c r="B8160" t="s">
        <v>5045</v>
      </c>
      <c r="C8160" s="198">
        <v>44712</v>
      </c>
      <c r="D8160" t="s">
        <v>38368</v>
      </c>
      <c r="E8160">
        <v>25.55</v>
      </c>
    </row>
    <row r="8161" spans="1:5">
      <c r="A8161" s="193" t="s">
        <v>27804</v>
      </c>
      <c r="B8161" t="s">
        <v>5036</v>
      </c>
      <c r="C8161" s="198">
        <v>44712</v>
      </c>
      <c r="D8161" t="s">
        <v>38368</v>
      </c>
      <c r="E8161">
        <v>16.63</v>
      </c>
    </row>
    <row r="8162" spans="1:5">
      <c r="A8162" s="193" t="s">
        <v>28747</v>
      </c>
      <c r="B8162" t="s">
        <v>4981</v>
      </c>
      <c r="C8162" s="198">
        <v>44712</v>
      </c>
      <c r="D8162" t="s">
        <v>38388</v>
      </c>
      <c r="E8162">
        <v>0.65</v>
      </c>
    </row>
    <row r="8163" spans="1:5">
      <c r="A8163" s="193" t="s">
        <v>28310</v>
      </c>
      <c r="B8163" t="s">
        <v>6642</v>
      </c>
      <c r="C8163" s="198">
        <v>44712</v>
      </c>
      <c r="D8163" t="s">
        <v>38369</v>
      </c>
      <c r="E8163">
        <v>60</v>
      </c>
    </row>
    <row r="8164" spans="1:5">
      <c r="A8164" s="193" t="s">
        <v>28604</v>
      </c>
      <c r="B8164" t="s">
        <v>7703</v>
      </c>
      <c r="C8164" s="198">
        <v>44712</v>
      </c>
      <c r="D8164" t="s">
        <v>38369</v>
      </c>
      <c r="E8164">
        <v>0.73</v>
      </c>
    </row>
    <row r="8165" spans="1:5">
      <c r="A8165" s="193" t="s">
        <v>27809</v>
      </c>
      <c r="B8165" t="s">
        <v>5046</v>
      </c>
      <c r="C8165" s="198">
        <v>44712</v>
      </c>
      <c r="D8165" t="s">
        <v>38368</v>
      </c>
      <c r="E8165">
        <v>0.52</v>
      </c>
    </row>
    <row r="8166" spans="1:5">
      <c r="A8166" s="193" t="s">
        <v>28534</v>
      </c>
      <c r="B8166" t="s">
        <v>6212</v>
      </c>
      <c r="C8166" s="198">
        <v>44712</v>
      </c>
      <c r="D8166" t="s">
        <v>38400</v>
      </c>
      <c r="E8166">
        <v>7.61</v>
      </c>
    </row>
    <row r="8167" spans="1:5">
      <c r="A8167" s="193" t="s">
        <v>28185</v>
      </c>
      <c r="B8167" t="s">
        <v>6213</v>
      </c>
      <c r="C8167" s="198">
        <v>44712</v>
      </c>
      <c r="D8167" t="s">
        <v>38400</v>
      </c>
      <c r="E8167">
        <v>34.9</v>
      </c>
    </row>
    <row r="8168" spans="1:5">
      <c r="A8168" s="193" t="s">
        <v>27805</v>
      </c>
      <c r="B8168" t="s">
        <v>5008</v>
      </c>
      <c r="C8168" s="198">
        <v>44712</v>
      </c>
      <c r="D8168" t="s">
        <v>38368</v>
      </c>
      <c r="E8168">
        <v>0.34</v>
      </c>
    </row>
    <row r="8169" spans="1:5">
      <c r="A8169" s="193" t="s">
        <v>26652</v>
      </c>
      <c r="B8169" t="s">
        <v>5006</v>
      </c>
      <c r="C8169" s="198">
        <v>44712</v>
      </c>
      <c r="D8169" t="s">
        <v>38368</v>
      </c>
      <c r="E8169">
        <v>3.53</v>
      </c>
    </row>
    <row r="8170" spans="1:5">
      <c r="A8170" s="193" t="s">
        <v>28310</v>
      </c>
      <c r="B8170" t="s">
        <v>6642</v>
      </c>
      <c r="C8170" s="198">
        <v>44712</v>
      </c>
      <c r="D8170" t="s">
        <v>38369</v>
      </c>
      <c r="E8170">
        <v>33.74</v>
      </c>
    </row>
    <row r="8171" spans="1:5">
      <c r="A8171" s="193" t="s">
        <v>28747</v>
      </c>
      <c r="B8171" t="s">
        <v>4981</v>
      </c>
      <c r="C8171" s="198">
        <v>44712</v>
      </c>
      <c r="D8171" t="s">
        <v>38368</v>
      </c>
      <c r="E8171">
        <v>210.48</v>
      </c>
    </row>
    <row r="8172" spans="1:5">
      <c r="A8172" s="193" t="s">
        <v>28773</v>
      </c>
      <c r="B8172" t="s">
        <v>27593</v>
      </c>
      <c r="C8172" s="198">
        <v>44712</v>
      </c>
      <c r="D8172" t="s">
        <v>38388</v>
      </c>
      <c r="E8172">
        <v>20</v>
      </c>
    </row>
    <row r="8173" spans="1:5">
      <c r="A8173" s="193" t="s">
        <v>11899</v>
      </c>
      <c r="B8173" t="s">
        <v>27616</v>
      </c>
      <c r="C8173" s="198">
        <v>44712</v>
      </c>
      <c r="D8173" t="s">
        <v>38542</v>
      </c>
      <c r="E8173">
        <v>9.0299999999999994</v>
      </c>
    </row>
    <row r="8174" spans="1:5">
      <c r="A8174" s="193" t="s">
        <v>29464</v>
      </c>
      <c r="B8174" t="s">
        <v>10464</v>
      </c>
      <c r="C8174" s="198">
        <v>44712</v>
      </c>
      <c r="D8174" t="s">
        <v>38509</v>
      </c>
      <c r="E8174">
        <v>9.0500000000000007</v>
      </c>
    </row>
    <row r="8175" spans="1:5">
      <c r="A8175" s="193" t="s">
        <v>28445</v>
      </c>
      <c r="B8175" t="s">
        <v>10684</v>
      </c>
      <c r="C8175" s="198">
        <v>44712</v>
      </c>
      <c r="D8175" t="s">
        <v>38463</v>
      </c>
      <c r="E8175">
        <v>0.86</v>
      </c>
    </row>
    <row r="8176" spans="1:5">
      <c r="A8176" s="193" t="s">
        <v>29917</v>
      </c>
      <c r="B8176" t="s">
        <v>10680</v>
      </c>
      <c r="C8176" s="198">
        <v>44712</v>
      </c>
      <c r="D8176" t="s">
        <v>38542</v>
      </c>
      <c r="E8176">
        <v>8.25</v>
      </c>
    </row>
    <row r="8177" spans="1:5">
      <c r="A8177" s="193" t="s">
        <v>29916</v>
      </c>
      <c r="B8177" t="s">
        <v>10682</v>
      </c>
      <c r="C8177" s="198">
        <v>44712</v>
      </c>
      <c r="D8177" t="s">
        <v>38542</v>
      </c>
      <c r="E8177">
        <v>1.41</v>
      </c>
    </row>
    <row r="8178" spans="1:5">
      <c r="A8178" s="193" t="s">
        <v>29918</v>
      </c>
      <c r="B8178" t="s">
        <v>10679</v>
      </c>
      <c r="C8178" s="198">
        <v>44712</v>
      </c>
      <c r="D8178" t="s">
        <v>38542</v>
      </c>
      <c r="E8178">
        <v>20.5</v>
      </c>
    </row>
    <row r="8179" spans="1:5">
      <c r="A8179" s="193" t="s">
        <v>29919</v>
      </c>
      <c r="B8179" t="s">
        <v>9773</v>
      </c>
      <c r="C8179" s="198">
        <v>44712</v>
      </c>
      <c r="D8179" t="s">
        <v>38542</v>
      </c>
      <c r="E8179">
        <v>0.54</v>
      </c>
    </row>
    <row r="8180" spans="1:5">
      <c r="A8180" s="193" t="s">
        <v>29776</v>
      </c>
      <c r="B8180" t="s">
        <v>27597</v>
      </c>
      <c r="C8180" s="198">
        <v>44712</v>
      </c>
      <c r="D8180" t="s">
        <v>38542</v>
      </c>
      <c r="E8180">
        <v>6.18</v>
      </c>
    </row>
    <row r="8181" spans="1:5">
      <c r="A8181" s="193" t="s">
        <v>29915</v>
      </c>
      <c r="B8181" t="s">
        <v>10681</v>
      </c>
      <c r="C8181" s="198">
        <v>44712</v>
      </c>
      <c r="D8181" t="s">
        <v>38542</v>
      </c>
      <c r="E8181">
        <v>7.04</v>
      </c>
    </row>
    <row r="8182" spans="1:5">
      <c r="A8182" s="193" t="s">
        <v>29088</v>
      </c>
      <c r="B8182" t="s">
        <v>9920</v>
      </c>
      <c r="C8182" s="198">
        <v>44712</v>
      </c>
      <c r="D8182" t="s">
        <v>38509</v>
      </c>
      <c r="E8182">
        <v>12.3</v>
      </c>
    </row>
    <row r="8183" spans="1:5">
      <c r="A8183" s="193" t="s">
        <v>28442</v>
      </c>
      <c r="B8183" t="s">
        <v>10689</v>
      </c>
      <c r="C8183" s="198">
        <v>44712</v>
      </c>
      <c r="D8183" t="s">
        <v>38463</v>
      </c>
      <c r="E8183">
        <v>10.95</v>
      </c>
    </row>
    <row r="8184" spans="1:5">
      <c r="A8184" s="193" t="s">
        <v>28446</v>
      </c>
      <c r="B8184" t="s">
        <v>10691</v>
      </c>
      <c r="C8184" s="198">
        <v>44712</v>
      </c>
      <c r="D8184" t="s">
        <v>38463</v>
      </c>
      <c r="E8184">
        <v>12.97</v>
      </c>
    </row>
    <row r="8185" spans="1:5">
      <c r="A8185" s="193" t="s">
        <v>29526</v>
      </c>
      <c r="B8185" t="s">
        <v>10692</v>
      </c>
      <c r="C8185" s="198">
        <v>44712</v>
      </c>
      <c r="D8185" t="s">
        <v>38463</v>
      </c>
      <c r="E8185">
        <v>37.700000000000003</v>
      </c>
    </row>
    <row r="8186" spans="1:5">
      <c r="A8186" s="193" t="s">
        <v>28440</v>
      </c>
      <c r="B8186" t="s">
        <v>10695</v>
      </c>
      <c r="C8186" s="198">
        <v>44712</v>
      </c>
      <c r="D8186" t="s">
        <v>38463</v>
      </c>
      <c r="E8186">
        <v>5.71</v>
      </c>
    </row>
    <row r="8187" spans="1:5">
      <c r="A8187" s="193" t="s">
        <v>29777</v>
      </c>
      <c r="B8187" t="s">
        <v>10683</v>
      </c>
      <c r="C8187" s="198">
        <v>44712</v>
      </c>
      <c r="D8187" t="s">
        <v>38542</v>
      </c>
      <c r="E8187">
        <v>12.45</v>
      </c>
    </row>
    <row r="8188" spans="1:5">
      <c r="A8188" s="193" t="s">
        <v>28901</v>
      </c>
      <c r="B8188" t="s">
        <v>10690</v>
      </c>
      <c r="C8188" s="198">
        <v>44712</v>
      </c>
      <c r="D8188" t="s">
        <v>38463</v>
      </c>
      <c r="E8188">
        <v>9.6999999999999993</v>
      </c>
    </row>
    <row r="8189" spans="1:5">
      <c r="A8189" s="193" t="s">
        <v>29782</v>
      </c>
      <c r="B8189" t="s">
        <v>10701</v>
      </c>
      <c r="C8189" s="198">
        <v>44712</v>
      </c>
      <c r="D8189" t="s">
        <v>38659</v>
      </c>
      <c r="E8189">
        <v>13.7</v>
      </c>
    </row>
    <row r="8190" spans="1:5">
      <c r="A8190" s="193" t="s">
        <v>28443</v>
      </c>
      <c r="B8190" t="s">
        <v>10688</v>
      </c>
      <c r="C8190" s="198">
        <v>44712</v>
      </c>
      <c r="D8190" t="s">
        <v>38463</v>
      </c>
      <c r="E8190">
        <v>0.6</v>
      </c>
    </row>
    <row r="8191" spans="1:5">
      <c r="A8191" s="193" t="s">
        <v>29912</v>
      </c>
      <c r="B8191" t="s">
        <v>10694</v>
      </c>
      <c r="C8191" s="198">
        <v>44712</v>
      </c>
      <c r="D8191" t="s">
        <v>38463</v>
      </c>
      <c r="E8191">
        <v>11.47</v>
      </c>
    </row>
    <row r="8192" spans="1:5">
      <c r="A8192" s="193" t="s">
        <v>29913</v>
      </c>
      <c r="B8192" t="s">
        <v>10693</v>
      </c>
      <c r="C8192" s="198">
        <v>44712</v>
      </c>
      <c r="D8192" t="s">
        <v>38463</v>
      </c>
      <c r="E8192">
        <v>0.4</v>
      </c>
    </row>
    <row r="8193" spans="1:5">
      <c r="A8193" s="193" t="s">
        <v>29914</v>
      </c>
      <c r="B8193" t="s">
        <v>10148</v>
      </c>
      <c r="C8193" s="198">
        <v>44712</v>
      </c>
      <c r="D8193" t="s">
        <v>38542</v>
      </c>
      <c r="E8193">
        <v>6.5</v>
      </c>
    </row>
    <row r="8194" spans="1:5">
      <c r="A8194" s="193" t="s">
        <v>28444</v>
      </c>
      <c r="B8194" t="s">
        <v>10685</v>
      </c>
      <c r="C8194" s="198">
        <v>44712</v>
      </c>
      <c r="D8194" t="s">
        <v>38463</v>
      </c>
      <c r="E8194">
        <v>213.12</v>
      </c>
    </row>
    <row r="8195" spans="1:5">
      <c r="A8195" s="193" t="s">
        <v>28844</v>
      </c>
      <c r="B8195" t="s">
        <v>9922</v>
      </c>
      <c r="C8195" s="198">
        <v>44712</v>
      </c>
      <c r="D8195" t="s">
        <v>38509</v>
      </c>
      <c r="E8195">
        <v>3.51</v>
      </c>
    </row>
    <row r="8196" spans="1:5">
      <c r="A8196" s="193" t="s">
        <v>29911</v>
      </c>
      <c r="B8196" t="s">
        <v>9842</v>
      </c>
      <c r="C8196" s="198">
        <v>44712</v>
      </c>
      <c r="D8196" t="s">
        <v>38542</v>
      </c>
      <c r="E8196">
        <v>7.05</v>
      </c>
    </row>
    <row r="8197" spans="1:5">
      <c r="A8197" s="193" t="s">
        <v>28842</v>
      </c>
      <c r="B8197" t="s">
        <v>9924</v>
      </c>
      <c r="C8197" s="198">
        <v>44712</v>
      </c>
      <c r="D8197" t="s">
        <v>38509</v>
      </c>
      <c r="E8197">
        <v>32.9</v>
      </c>
    </row>
    <row r="8198" spans="1:5">
      <c r="A8198" s="193" t="s">
        <v>28899</v>
      </c>
      <c r="B8198" t="s">
        <v>10686</v>
      </c>
      <c r="C8198" s="198">
        <v>44712</v>
      </c>
      <c r="D8198" t="s">
        <v>38463</v>
      </c>
      <c r="E8198">
        <v>34.25</v>
      </c>
    </row>
    <row r="8199" spans="1:5">
      <c r="A8199" s="193" t="s">
        <v>28439</v>
      </c>
      <c r="B8199" t="s">
        <v>10687</v>
      </c>
      <c r="C8199" s="198">
        <v>44712</v>
      </c>
      <c r="D8199" t="s">
        <v>38463</v>
      </c>
      <c r="E8199">
        <v>23.95</v>
      </c>
    </row>
    <row r="8200" spans="1:5">
      <c r="A8200" s="193" t="s">
        <v>28840</v>
      </c>
      <c r="B8200" t="s">
        <v>9928</v>
      </c>
      <c r="C8200" s="198">
        <v>44712</v>
      </c>
      <c r="D8200" t="s">
        <v>38509</v>
      </c>
      <c r="E8200">
        <v>29.9</v>
      </c>
    </row>
    <row r="8201" spans="1:5">
      <c r="A8201" s="193" t="s">
        <v>28831</v>
      </c>
      <c r="B8201" t="s">
        <v>8767</v>
      </c>
      <c r="C8201" s="198">
        <v>44711</v>
      </c>
      <c r="D8201" t="s">
        <v>38476</v>
      </c>
      <c r="E8201">
        <v>33.5</v>
      </c>
    </row>
    <row r="8202" spans="1:5">
      <c r="A8202" s="193" t="s">
        <v>26652</v>
      </c>
      <c r="B8202" t="s">
        <v>5006</v>
      </c>
      <c r="C8202" s="198">
        <v>44711</v>
      </c>
      <c r="D8202" t="s">
        <v>38546</v>
      </c>
      <c r="E8202">
        <v>7.3</v>
      </c>
    </row>
    <row r="8203" spans="1:5">
      <c r="A8203" s="193" t="s">
        <v>28521</v>
      </c>
      <c r="B8203" t="s">
        <v>27464</v>
      </c>
      <c r="C8203" s="198">
        <v>44711</v>
      </c>
      <c r="D8203" t="s">
        <v>38476</v>
      </c>
      <c r="E8203">
        <v>95.18</v>
      </c>
    </row>
    <row r="8204" spans="1:5">
      <c r="A8204" s="193" t="s">
        <v>28835</v>
      </c>
      <c r="B8204" t="s">
        <v>7315</v>
      </c>
      <c r="C8204" s="198">
        <v>44711</v>
      </c>
      <c r="D8204" t="s">
        <v>38476</v>
      </c>
      <c r="E8204">
        <v>9.57</v>
      </c>
    </row>
    <row r="8205" spans="1:5">
      <c r="A8205" s="193" t="s">
        <v>28528</v>
      </c>
      <c r="B8205" t="s">
        <v>7317</v>
      </c>
      <c r="C8205" s="198">
        <v>44711</v>
      </c>
      <c r="D8205" t="s">
        <v>38476</v>
      </c>
      <c r="E8205">
        <v>8.08</v>
      </c>
    </row>
    <row r="8206" spans="1:5">
      <c r="A8206" s="193" t="s">
        <v>28468</v>
      </c>
      <c r="B8206" t="s">
        <v>9946</v>
      </c>
      <c r="C8206" s="198">
        <v>44711</v>
      </c>
      <c r="D8206" t="s">
        <v>38468</v>
      </c>
      <c r="E8206">
        <v>8.01</v>
      </c>
    </row>
    <row r="8207" spans="1:5">
      <c r="A8207" s="193" t="s">
        <v>28857</v>
      </c>
      <c r="B8207" t="s">
        <v>6784</v>
      </c>
      <c r="C8207" s="198">
        <v>44709</v>
      </c>
      <c r="D8207" t="s">
        <v>38410</v>
      </c>
      <c r="E8207">
        <v>0.79</v>
      </c>
    </row>
    <row r="8208" spans="1:5">
      <c r="A8208" s="193" t="s">
        <v>28068</v>
      </c>
      <c r="B8208" t="s">
        <v>9295</v>
      </c>
      <c r="C8208" s="198">
        <v>44709</v>
      </c>
      <c r="D8208" t="s">
        <v>38410</v>
      </c>
      <c r="E8208">
        <v>8.1</v>
      </c>
    </row>
    <row r="8209" spans="1:5">
      <c r="A8209" s="193" t="s">
        <v>29920</v>
      </c>
      <c r="B8209" t="s">
        <v>27617</v>
      </c>
      <c r="C8209" s="198">
        <v>44708</v>
      </c>
      <c r="D8209" t="s">
        <v>38659</v>
      </c>
      <c r="E8209">
        <v>9.44</v>
      </c>
    </row>
    <row r="8210" spans="1:5">
      <c r="A8210" s="193" t="s">
        <v>27844</v>
      </c>
      <c r="B8210" t="s">
        <v>5452</v>
      </c>
      <c r="C8210" s="198">
        <v>44708</v>
      </c>
      <c r="D8210" t="s">
        <v>38376</v>
      </c>
      <c r="E8210">
        <v>36.5</v>
      </c>
    </row>
    <row r="8211" spans="1:5">
      <c r="A8211" s="193" t="s">
        <v>27864</v>
      </c>
      <c r="B8211" t="s">
        <v>5281</v>
      </c>
      <c r="C8211" s="198">
        <v>44707</v>
      </c>
      <c r="D8211" t="s">
        <v>38377</v>
      </c>
      <c r="E8211">
        <v>24.2</v>
      </c>
    </row>
    <row r="8212" spans="1:5">
      <c r="A8212" s="193" t="s">
        <v>28670</v>
      </c>
      <c r="B8212" t="s">
        <v>6428</v>
      </c>
      <c r="C8212" s="198">
        <v>44707</v>
      </c>
      <c r="D8212" t="s">
        <v>38377</v>
      </c>
      <c r="E8212">
        <v>36.78</v>
      </c>
    </row>
    <row r="8213" spans="1:5">
      <c r="A8213" s="193" t="s">
        <v>28414</v>
      </c>
      <c r="B8213" t="s">
        <v>5771</v>
      </c>
      <c r="C8213" s="198">
        <v>44707</v>
      </c>
      <c r="D8213" t="s">
        <v>38377</v>
      </c>
      <c r="E8213">
        <v>8.19</v>
      </c>
    </row>
    <row r="8214" spans="1:5">
      <c r="A8214" s="193" t="s">
        <v>28130</v>
      </c>
      <c r="B8214" t="s">
        <v>6723</v>
      </c>
      <c r="C8214" s="198">
        <v>44707</v>
      </c>
      <c r="D8214" t="s">
        <v>38407</v>
      </c>
      <c r="E8214">
        <v>29.9</v>
      </c>
    </row>
    <row r="8215" spans="1:5">
      <c r="A8215" s="193" t="s">
        <v>28428</v>
      </c>
      <c r="B8215" t="s">
        <v>5454</v>
      </c>
      <c r="C8215" s="198">
        <v>44707</v>
      </c>
      <c r="D8215" t="s">
        <v>38377</v>
      </c>
      <c r="E8215">
        <v>16.91</v>
      </c>
    </row>
    <row r="8216" spans="1:5">
      <c r="A8216" s="193" t="s">
        <v>28632</v>
      </c>
      <c r="B8216" t="s">
        <v>5929</v>
      </c>
      <c r="C8216" s="198">
        <v>44707</v>
      </c>
      <c r="D8216" t="s">
        <v>38377</v>
      </c>
      <c r="E8216">
        <v>0.4</v>
      </c>
    </row>
    <row r="8217" spans="1:5">
      <c r="A8217" s="193" t="s">
        <v>29050</v>
      </c>
      <c r="B8217" t="s">
        <v>6028</v>
      </c>
      <c r="C8217" s="198">
        <v>44707</v>
      </c>
      <c r="D8217" t="s">
        <v>38377</v>
      </c>
      <c r="E8217">
        <v>6.84</v>
      </c>
    </row>
    <row r="8218" spans="1:5">
      <c r="A8218" s="193" t="s">
        <v>28132</v>
      </c>
      <c r="B8218" t="s">
        <v>8994</v>
      </c>
      <c r="C8218" s="198">
        <v>44707</v>
      </c>
      <c r="D8218" t="s">
        <v>38407</v>
      </c>
      <c r="E8218">
        <v>0.67</v>
      </c>
    </row>
    <row r="8219" spans="1:5">
      <c r="A8219" s="193" t="s">
        <v>28677</v>
      </c>
      <c r="B8219" t="s">
        <v>6431</v>
      </c>
      <c r="C8219" s="198">
        <v>44707</v>
      </c>
      <c r="D8219" t="s">
        <v>38377</v>
      </c>
      <c r="E8219">
        <v>8.77</v>
      </c>
    </row>
    <row r="8220" spans="1:5">
      <c r="A8220" s="193" t="s">
        <v>28423</v>
      </c>
      <c r="B8220" t="s">
        <v>6021</v>
      </c>
      <c r="C8220" s="198">
        <v>44707</v>
      </c>
      <c r="D8220" t="s">
        <v>38377</v>
      </c>
      <c r="E8220">
        <v>1.18</v>
      </c>
    </row>
    <row r="8221" spans="1:5">
      <c r="A8221" s="193" t="s">
        <v>28050</v>
      </c>
      <c r="B8221" t="s">
        <v>9022</v>
      </c>
      <c r="C8221" s="198">
        <v>44707</v>
      </c>
      <c r="D8221" t="s">
        <v>38407</v>
      </c>
      <c r="E8221">
        <v>8.2200000000000006</v>
      </c>
    </row>
    <row r="8222" spans="1:5">
      <c r="A8222" s="193" t="s">
        <v>28671</v>
      </c>
      <c r="B8222" t="s">
        <v>5361</v>
      </c>
      <c r="C8222" s="198">
        <v>44706</v>
      </c>
      <c r="D8222" t="s">
        <v>38388</v>
      </c>
      <c r="E8222">
        <v>5.33</v>
      </c>
    </row>
    <row r="8223" spans="1:5">
      <c r="A8223" s="193" t="s">
        <v>27790</v>
      </c>
      <c r="B8223" t="s">
        <v>5032</v>
      </c>
      <c r="C8223" s="198">
        <v>44706</v>
      </c>
      <c r="D8223" t="s">
        <v>38388</v>
      </c>
      <c r="E8223">
        <v>0.4</v>
      </c>
    </row>
    <row r="8224" spans="1:5">
      <c r="A8224" s="193" t="s">
        <v>28109</v>
      </c>
      <c r="B8224" t="s">
        <v>4983</v>
      </c>
      <c r="C8224" s="198">
        <v>44706</v>
      </c>
      <c r="D8224" t="s">
        <v>38388</v>
      </c>
      <c r="E8224">
        <v>9.6</v>
      </c>
    </row>
    <row r="8225" spans="1:5">
      <c r="A8225" s="193" t="s">
        <v>27932</v>
      </c>
      <c r="B8225" t="s">
        <v>5028</v>
      </c>
      <c r="C8225" s="198">
        <v>44706</v>
      </c>
      <c r="D8225" t="s">
        <v>38388</v>
      </c>
      <c r="E8225">
        <v>9.5</v>
      </c>
    </row>
    <row r="8226" spans="1:5">
      <c r="A8226" s="193" t="s">
        <v>12298</v>
      </c>
      <c r="B8226" t="s">
        <v>5607</v>
      </c>
      <c r="C8226" s="198">
        <v>44706</v>
      </c>
      <c r="D8226" t="s">
        <v>38388</v>
      </c>
      <c r="E8226">
        <v>24.57</v>
      </c>
    </row>
    <row r="8227" spans="1:5">
      <c r="A8227" s="193" t="s">
        <v>27790</v>
      </c>
      <c r="B8227" t="s">
        <v>5032</v>
      </c>
      <c r="C8227" s="198">
        <v>44706</v>
      </c>
      <c r="D8227" t="s">
        <v>38388</v>
      </c>
      <c r="E8227">
        <v>18.600000000000001</v>
      </c>
    </row>
    <row r="8228" spans="1:5">
      <c r="A8228" s="193" t="s">
        <v>28419</v>
      </c>
      <c r="B8228" t="s">
        <v>5605</v>
      </c>
      <c r="C8228" s="198">
        <v>44706</v>
      </c>
      <c r="D8228" t="s">
        <v>38388</v>
      </c>
      <c r="E8228">
        <v>3.4</v>
      </c>
    </row>
    <row r="8229" spans="1:5">
      <c r="A8229" s="193" t="s">
        <v>28254</v>
      </c>
      <c r="B8229" t="s">
        <v>5012</v>
      </c>
      <c r="C8229" s="198">
        <v>44706</v>
      </c>
      <c r="D8229" t="s">
        <v>38388</v>
      </c>
      <c r="E8229">
        <v>20.73</v>
      </c>
    </row>
    <row r="8230" spans="1:5">
      <c r="A8230" s="193" t="s">
        <v>27930</v>
      </c>
      <c r="B8230" t="s">
        <v>5003</v>
      </c>
      <c r="C8230" s="198">
        <v>44706</v>
      </c>
      <c r="D8230" t="s">
        <v>38388</v>
      </c>
      <c r="E8230">
        <v>9.14</v>
      </c>
    </row>
    <row r="8231" spans="1:5">
      <c r="A8231" s="193" t="s">
        <v>28085</v>
      </c>
      <c r="B8231" t="s">
        <v>5025</v>
      </c>
      <c r="C8231" s="198">
        <v>44706</v>
      </c>
      <c r="D8231" t="s">
        <v>38388</v>
      </c>
      <c r="E8231">
        <v>8.61</v>
      </c>
    </row>
    <row r="8232" spans="1:5">
      <c r="A8232" s="193" t="s">
        <v>29075</v>
      </c>
      <c r="B8232" t="s">
        <v>5730</v>
      </c>
      <c r="C8232" s="198">
        <v>44706</v>
      </c>
      <c r="D8232" t="s">
        <v>38388</v>
      </c>
      <c r="E8232">
        <v>23.85</v>
      </c>
    </row>
    <row r="8233" spans="1:5">
      <c r="A8233" s="193" t="s">
        <v>28299</v>
      </c>
      <c r="B8233" t="s">
        <v>5066</v>
      </c>
      <c r="C8233" s="198">
        <v>44706</v>
      </c>
      <c r="D8233" t="s">
        <v>38388</v>
      </c>
      <c r="E8233">
        <v>5.75</v>
      </c>
    </row>
    <row r="8234" spans="1:5">
      <c r="A8234" s="193" t="s">
        <v>29087</v>
      </c>
      <c r="B8234" t="s">
        <v>5216</v>
      </c>
      <c r="C8234" s="198">
        <v>44706</v>
      </c>
      <c r="D8234" t="s">
        <v>38388</v>
      </c>
      <c r="E8234">
        <v>19.8</v>
      </c>
    </row>
    <row r="8235" spans="1:5">
      <c r="A8235" s="193" t="s">
        <v>27920</v>
      </c>
      <c r="B8235" t="s">
        <v>6386</v>
      </c>
      <c r="C8235" s="198">
        <v>44706</v>
      </c>
      <c r="D8235" t="s">
        <v>38388</v>
      </c>
      <c r="E8235">
        <v>0.38</v>
      </c>
    </row>
    <row r="8236" spans="1:5">
      <c r="A8236" s="193" t="s">
        <v>28222</v>
      </c>
      <c r="B8236" t="s">
        <v>6210</v>
      </c>
      <c r="C8236" s="198">
        <v>44706</v>
      </c>
      <c r="D8236" t="s">
        <v>38388</v>
      </c>
      <c r="E8236">
        <v>32.299999999999997</v>
      </c>
    </row>
    <row r="8237" spans="1:5">
      <c r="A8237" s="193" t="s">
        <v>28382</v>
      </c>
      <c r="B8237" t="s">
        <v>5033</v>
      </c>
      <c r="C8237" s="198">
        <v>44706</v>
      </c>
      <c r="D8237" t="s">
        <v>38388</v>
      </c>
      <c r="E8237">
        <v>42.75</v>
      </c>
    </row>
    <row r="8238" spans="1:5">
      <c r="A8238" s="193" t="s">
        <v>28773</v>
      </c>
      <c r="B8238" t="s">
        <v>27593</v>
      </c>
      <c r="C8238" s="198">
        <v>44706</v>
      </c>
      <c r="D8238" t="s">
        <v>38388</v>
      </c>
      <c r="E8238">
        <v>21.5</v>
      </c>
    </row>
    <row r="8239" spans="1:5">
      <c r="A8239" s="193" t="s">
        <v>27854</v>
      </c>
      <c r="B8239" t="s">
        <v>5396</v>
      </c>
      <c r="C8239" s="198">
        <v>44706</v>
      </c>
      <c r="D8239" t="s">
        <v>38388</v>
      </c>
      <c r="E8239">
        <v>40.99</v>
      </c>
    </row>
    <row r="8240" spans="1:5">
      <c r="A8240" s="193" t="s">
        <v>27806</v>
      </c>
      <c r="B8240" t="s">
        <v>5002</v>
      </c>
      <c r="C8240" s="198">
        <v>44706</v>
      </c>
      <c r="D8240" t="s">
        <v>38388</v>
      </c>
      <c r="E8240">
        <v>46.11</v>
      </c>
    </row>
    <row r="8241" spans="1:5">
      <c r="A8241" s="193" t="s">
        <v>27847</v>
      </c>
      <c r="B8241" t="s">
        <v>5520</v>
      </c>
      <c r="C8241" s="198">
        <v>44705</v>
      </c>
      <c r="D8241" t="s">
        <v>38376</v>
      </c>
      <c r="E8241">
        <v>46.5</v>
      </c>
    </row>
    <row r="8242" spans="1:5">
      <c r="A8242" s="193" t="s">
        <v>27838</v>
      </c>
      <c r="B8242" t="s">
        <v>7154</v>
      </c>
      <c r="C8242" s="198">
        <v>44705</v>
      </c>
      <c r="D8242" t="s">
        <v>38376</v>
      </c>
      <c r="E8242">
        <v>9.4</v>
      </c>
    </row>
    <row r="8243" spans="1:5">
      <c r="A8243" s="193" t="s">
        <v>27837</v>
      </c>
      <c r="B8243" t="s">
        <v>6158</v>
      </c>
      <c r="C8243" s="198">
        <v>44705</v>
      </c>
      <c r="D8243" t="s">
        <v>38376</v>
      </c>
      <c r="E8243">
        <v>10.85</v>
      </c>
    </row>
    <row r="8244" spans="1:5">
      <c r="A8244" s="193" t="s">
        <v>27830</v>
      </c>
      <c r="B8244" t="s">
        <v>6421</v>
      </c>
      <c r="C8244" s="198">
        <v>44705</v>
      </c>
      <c r="D8244" t="s">
        <v>38376</v>
      </c>
      <c r="E8244">
        <v>28.8</v>
      </c>
    </row>
    <row r="8245" spans="1:5">
      <c r="A8245" s="193" t="s">
        <v>27842</v>
      </c>
      <c r="B8245" t="s">
        <v>5375</v>
      </c>
      <c r="C8245" s="198">
        <v>44705</v>
      </c>
      <c r="D8245" t="s">
        <v>38376</v>
      </c>
      <c r="E8245">
        <v>10.5</v>
      </c>
    </row>
    <row r="8246" spans="1:5">
      <c r="A8246" s="193" t="s">
        <v>22824</v>
      </c>
      <c r="B8246" t="s">
        <v>5660</v>
      </c>
      <c r="C8246" s="198">
        <v>44705</v>
      </c>
      <c r="D8246" t="s">
        <v>38376</v>
      </c>
      <c r="E8246">
        <v>8.39</v>
      </c>
    </row>
    <row r="8247" spans="1:5">
      <c r="A8247" s="193" t="s">
        <v>27851</v>
      </c>
      <c r="B8247" t="s">
        <v>5388</v>
      </c>
      <c r="C8247" s="198">
        <v>44705</v>
      </c>
      <c r="D8247" t="s">
        <v>38376</v>
      </c>
      <c r="E8247">
        <v>0.42</v>
      </c>
    </row>
    <row r="8248" spans="1:5">
      <c r="A8248" s="193" t="s">
        <v>27849</v>
      </c>
      <c r="B8248" t="s">
        <v>6112</v>
      </c>
      <c r="C8248" s="198">
        <v>44705</v>
      </c>
      <c r="D8248" t="s">
        <v>38376</v>
      </c>
      <c r="E8248">
        <v>19</v>
      </c>
    </row>
    <row r="8249" spans="1:5">
      <c r="A8249" s="193" t="s">
        <v>27833</v>
      </c>
      <c r="B8249" t="s">
        <v>27553</v>
      </c>
      <c r="C8249" s="198">
        <v>44705</v>
      </c>
      <c r="D8249" t="s">
        <v>38376</v>
      </c>
      <c r="E8249">
        <v>6.07</v>
      </c>
    </row>
    <row r="8250" spans="1:5">
      <c r="A8250" s="193" t="s">
        <v>27832</v>
      </c>
      <c r="B8250" t="s">
        <v>5926</v>
      </c>
      <c r="C8250" s="198">
        <v>44705</v>
      </c>
      <c r="D8250" t="s">
        <v>38376</v>
      </c>
      <c r="E8250">
        <v>29.5</v>
      </c>
    </row>
    <row r="8251" spans="1:5">
      <c r="A8251" s="193" t="s">
        <v>27835</v>
      </c>
      <c r="B8251" t="s">
        <v>5392</v>
      </c>
      <c r="C8251" s="198">
        <v>44705</v>
      </c>
      <c r="D8251" t="s">
        <v>38376</v>
      </c>
      <c r="E8251">
        <v>37.9</v>
      </c>
    </row>
    <row r="8252" spans="1:5">
      <c r="A8252" s="193" t="s">
        <v>27845</v>
      </c>
      <c r="B8252" t="s">
        <v>5374</v>
      </c>
      <c r="C8252" s="198">
        <v>44705</v>
      </c>
      <c r="D8252" t="s">
        <v>38376</v>
      </c>
      <c r="E8252">
        <v>17.86</v>
      </c>
    </row>
    <row r="8253" spans="1:5">
      <c r="A8253" s="193" t="s">
        <v>27850</v>
      </c>
      <c r="B8253" t="s">
        <v>5521</v>
      </c>
      <c r="C8253" s="198">
        <v>44705</v>
      </c>
      <c r="D8253" t="s">
        <v>38376</v>
      </c>
      <c r="E8253">
        <v>0.61</v>
      </c>
    </row>
    <row r="8254" spans="1:5">
      <c r="A8254" s="193" t="s">
        <v>29185</v>
      </c>
      <c r="B8254" t="s">
        <v>5391</v>
      </c>
      <c r="C8254" s="198">
        <v>44705</v>
      </c>
      <c r="D8254" t="s">
        <v>38376</v>
      </c>
      <c r="E8254">
        <v>1.32</v>
      </c>
    </row>
    <row r="8255" spans="1:5">
      <c r="A8255" s="193" t="s">
        <v>27840</v>
      </c>
      <c r="B8255" t="s">
        <v>5922</v>
      </c>
      <c r="C8255" s="198">
        <v>44705</v>
      </c>
      <c r="D8255" t="s">
        <v>38376</v>
      </c>
      <c r="E8255">
        <v>10.95</v>
      </c>
    </row>
    <row r="8256" spans="1:5">
      <c r="A8256" s="193" t="s">
        <v>27834</v>
      </c>
      <c r="B8256" t="s">
        <v>5921</v>
      </c>
      <c r="C8256" s="198">
        <v>44705</v>
      </c>
      <c r="D8256" t="s">
        <v>38376</v>
      </c>
      <c r="E8256">
        <v>1.65</v>
      </c>
    </row>
    <row r="8257" spans="1:5">
      <c r="A8257" s="193" t="s">
        <v>27848</v>
      </c>
      <c r="B8257" t="s">
        <v>6244</v>
      </c>
      <c r="C8257" s="198">
        <v>44705</v>
      </c>
      <c r="D8257" t="s">
        <v>38376</v>
      </c>
      <c r="E8257">
        <v>18.02</v>
      </c>
    </row>
    <row r="8258" spans="1:5">
      <c r="A8258" s="193" t="s">
        <v>27841</v>
      </c>
      <c r="B8258" t="s">
        <v>6246</v>
      </c>
      <c r="C8258" s="198">
        <v>44705</v>
      </c>
      <c r="D8258" t="s">
        <v>38376</v>
      </c>
      <c r="E8258">
        <v>22.64</v>
      </c>
    </row>
    <row r="8259" spans="1:5">
      <c r="A8259" s="193" t="s">
        <v>27843</v>
      </c>
      <c r="B8259" t="s">
        <v>6394</v>
      </c>
      <c r="C8259" s="198">
        <v>44705</v>
      </c>
      <c r="D8259" t="s">
        <v>38376</v>
      </c>
      <c r="E8259">
        <v>18.05</v>
      </c>
    </row>
    <row r="8260" spans="1:5">
      <c r="A8260" s="193" t="s">
        <v>28019</v>
      </c>
      <c r="B8260" t="s">
        <v>6275</v>
      </c>
      <c r="C8260" s="198">
        <v>44705</v>
      </c>
      <c r="D8260" t="s">
        <v>38376</v>
      </c>
      <c r="E8260">
        <v>5.53</v>
      </c>
    </row>
    <row r="8261" spans="1:5">
      <c r="A8261" s="193" t="s">
        <v>27836</v>
      </c>
      <c r="B8261" t="s">
        <v>6398</v>
      </c>
      <c r="C8261" s="198">
        <v>44705</v>
      </c>
      <c r="D8261" t="s">
        <v>38376</v>
      </c>
      <c r="E8261">
        <v>9.17</v>
      </c>
    </row>
    <row r="8262" spans="1:5">
      <c r="A8262" s="193" t="s">
        <v>27846</v>
      </c>
      <c r="B8262" t="s">
        <v>27554</v>
      </c>
      <c r="C8262" s="198">
        <v>44705</v>
      </c>
      <c r="D8262" t="s">
        <v>38376</v>
      </c>
      <c r="E8262">
        <v>13.88</v>
      </c>
    </row>
    <row r="8263" spans="1:5">
      <c r="A8263" s="193" t="s">
        <v>22777</v>
      </c>
      <c r="B8263" t="s">
        <v>5652</v>
      </c>
      <c r="C8263" s="198">
        <v>44704</v>
      </c>
      <c r="D8263" t="s">
        <v>38405</v>
      </c>
      <c r="E8263">
        <v>28.06</v>
      </c>
    </row>
    <row r="8264" spans="1:5">
      <c r="A8264" s="193" t="s">
        <v>29071</v>
      </c>
      <c r="B8264" t="s">
        <v>6366</v>
      </c>
      <c r="C8264" s="198">
        <v>44701</v>
      </c>
      <c r="D8264" t="s">
        <v>38511</v>
      </c>
      <c r="E8264">
        <v>77.900000000000006</v>
      </c>
    </row>
    <row r="8265" spans="1:5">
      <c r="A8265" s="193" t="s">
        <v>29066</v>
      </c>
      <c r="B8265" t="s">
        <v>7912</v>
      </c>
      <c r="C8265" s="198">
        <v>44701</v>
      </c>
      <c r="D8265" t="s">
        <v>38511</v>
      </c>
      <c r="E8265">
        <v>7.71</v>
      </c>
    </row>
    <row r="8266" spans="1:5">
      <c r="A8266" s="193" t="s">
        <v>29066</v>
      </c>
      <c r="B8266" t="s">
        <v>7912</v>
      </c>
      <c r="C8266" s="198">
        <v>44701</v>
      </c>
      <c r="D8266" t="s">
        <v>38511</v>
      </c>
      <c r="E8266">
        <v>15.93</v>
      </c>
    </row>
    <row r="8267" spans="1:5">
      <c r="A8267" s="193" t="s">
        <v>27875</v>
      </c>
      <c r="B8267" t="s">
        <v>27592</v>
      </c>
      <c r="C8267" s="198">
        <v>44701</v>
      </c>
      <c r="D8267" t="s">
        <v>38381</v>
      </c>
      <c r="E8267">
        <v>32.299999999999997</v>
      </c>
    </row>
    <row r="8268" spans="1:5">
      <c r="A8268" s="193" t="s">
        <v>27902</v>
      </c>
      <c r="B8268" t="s">
        <v>27619</v>
      </c>
      <c r="C8268" s="198">
        <v>44701</v>
      </c>
      <c r="D8268" t="s">
        <v>38422</v>
      </c>
      <c r="E8268">
        <v>68.53</v>
      </c>
    </row>
    <row r="8269" spans="1:5">
      <c r="A8269" s="193" t="s">
        <v>29068</v>
      </c>
      <c r="B8269" t="s">
        <v>6364</v>
      </c>
      <c r="C8269" s="198">
        <v>44701</v>
      </c>
      <c r="D8269" t="s">
        <v>38511</v>
      </c>
      <c r="E8269">
        <v>34.9</v>
      </c>
    </row>
    <row r="8270" spans="1:5">
      <c r="A8270" s="193" t="s">
        <v>29921</v>
      </c>
      <c r="B8270" t="s">
        <v>9175</v>
      </c>
      <c r="C8270" s="198">
        <v>44701</v>
      </c>
      <c r="D8270" t="s">
        <v>38422</v>
      </c>
      <c r="E8270">
        <v>4.1500000000000004</v>
      </c>
    </row>
    <row r="8271" spans="1:5">
      <c r="A8271" s="193" t="s">
        <v>29922</v>
      </c>
      <c r="B8271" t="s">
        <v>10075</v>
      </c>
      <c r="C8271" s="198">
        <v>44701</v>
      </c>
      <c r="D8271" t="s">
        <v>38511</v>
      </c>
      <c r="E8271">
        <v>31.9</v>
      </c>
    </row>
    <row r="8272" spans="1:5">
      <c r="A8272" s="193" t="s">
        <v>27908</v>
      </c>
      <c r="B8272" t="s">
        <v>27618</v>
      </c>
      <c r="C8272" s="198">
        <v>44701</v>
      </c>
      <c r="D8272" t="s">
        <v>38422</v>
      </c>
      <c r="E8272">
        <v>10.9</v>
      </c>
    </row>
    <row r="8273" spans="1:5">
      <c r="A8273" s="193" t="s">
        <v>29439</v>
      </c>
      <c r="B8273" t="s">
        <v>10074</v>
      </c>
      <c r="C8273" s="198">
        <v>44701</v>
      </c>
      <c r="D8273" t="s">
        <v>38381</v>
      </c>
      <c r="E8273">
        <v>6.66</v>
      </c>
    </row>
    <row r="8274" spans="1:5">
      <c r="A8274" s="193" t="s">
        <v>28306</v>
      </c>
      <c r="B8274" t="s">
        <v>6639</v>
      </c>
      <c r="C8274" s="198">
        <v>44700</v>
      </c>
      <c r="D8274" t="s">
        <v>38369</v>
      </c>
      <c r="E8274">
        <v>25</v>
      </c>
    </row>
    <row r="8275" spans="1:5">
      <c r="A8275" s="193" t="s">
        <v>28037</v>
      </c>
      <c r="B8275" t="s">
        <v>5013</v>
      </c>
      <c r="C8275" s="198">
        <v>44700</v>
      </c>
      <c r="D8275" t="s">
        <v>38404</v>
      </c>
      <c r="E8275">
        <v>6.85</v>
      </c>
    </row>
    <row r="8276" spans="1:5">
      <c r="A8276" s="193" t="s">
        <v>28127</v>
      </c>
      <c r="B8276" t="s">
        <v>5156</v>
      </c>
      <c r="C8276" s="198">
        <v>44700</v>
      </c>
      <c r="D8276" t="s">
        <v>38388</v>
      </c>
      <c r="E8276">
        <v>0.35</v>
      </c>
    </row>
    <row r="8277" spans="1:5">
      <c r="A8277" s="193" t="s">
        <v>27901</v>
      </c>
      <c r="B8277" t="s">
        <v>5245</v>
      </c>
      <c r="C8277" s="198">
        <v>44699</v>
      </c>
      <c r="D8277" t="s">
        <v>38378</v>
      </c>
      <c r="E8277">
        <v>12.79</v>
      </c>
    </row>
    <row r="8278" spans="1:5">
      <c r="A8278" s="193" t="s">
        <v>29514</v>
      </c>
      <c r="B8278" t="s">
        <v>6181</v>
      </c>
      <c r="C8278" s="198">
        <v>44699</v>
      </c>
      <c r="D8278" t="s">
        <v>38378</v>
      </c>
      <c r="E8278">
        <v>45.57</v>
      </c>
    </row>
    <row r="8279" spans="1:5">
      <c r="A8279" s="193" t="s">
        <v>27863</v>
      </c>
      <c r="B8279" t="s">
        <v>6305</v>
      </c>
      <c r="C8279" s="198">
        <v>44699</v>
      </c>
      <c r="D8279" t="s">
        <v>38378</v>
      </c>
      <c r="E8279">
        <v>0.86</v>
      </c>
    </row>
    <row r="8280" spans="1:5">
      <c r="A8280" s="193" t="s">
        <v>27882</v>
      </c>
      <c r="B8280" t="s">
        <v>5041</v>
      </c>
      <c r="C8280" s="198">
        <v>44698</v>
      </c>
      <c r="D8280" t="s">
        <v>38363</v>
      </c>
      <c r="E8280">
        <v>5.71</v>
      </c>
    </row>
    <row r="8281" spans="1:5">
      <c r="A8281" s="193" t="s">
        <v>27996</v>
      </c>
      <c r="B8281" t="s">
        <v>5042</v>
      </c>
      <c r="C8281" s="198">
        <v>44698</v>
      </c>
      <c r="D8281" t="s">
        <v>38363</v>
      </c>
      <c r="E8281">
        <v>25.2</v>
      </c>
    </row>
    <row r="8282" spans="1:5">
      <c r="A8282" s="193" t="s">
        <v>28136</v>
      </c>
      <c r="B8282" t="s">
        <v>7660</v>
      </c>
      <c r="C8282" s="198">
        <v>44698</v>
      </c>
      <c r="D8282" t="s">
        <v>38360</v>
      </c>
      <c r="E8282">
        <v>8.0299999999999994</v>
      </c>
    </row>
    <row r="8283" spans="1:5">
      <c r="A8283" s="193" t="s">
        <v>27782</v>
      </c>
      <c r="B8283" t="s">
        <v>5040</v>
      </c>
      <c r="C8283" s="198">
        <v>44698</v>
      </c>
      <c r="D8283" t="s">
        <v>38363</v>
      </c>
      <c r="E8283">
        <v>3.03</v>
      </c>
    </row>
    <row r="8284" spans="1:5">
      <c r="A8284" s="193" t="s">
        <v>28136</v>
      </c>
      <c r="B8284" t="s">
        <v>7660</v>
      </c>
      <c r="C8284" s="198">
        <v>44698</v>
      </c>
      <c r="D8284" t="s">
        <v>38360</v>
      </c>
      <c r="E8284">
        <v>5.35</v>
      </c>
    </row>
    <row r="8285" spans="1:5">
      <c r="A8285" s="193" t="s">
        <v>27881</v>
      </c>
      <c r="B8285" t="s">
        <v>5043</v>
      </c>
      <c r="C8285" s="198">
        <v>44698</v>
      </c>
      <c r="D8285" t="s">
        <v>38363</v>
      </c>
      <c r="E8285">
        <v>128.47999999999999</v>
      </c>
    </row>
    <row r="8286" spans="1:5">
      <c r="A8286" s="193" t="s">
        <v>29172</v>
      </c>
      <c r="B8286" t="s">
        <v>10661</v>
      </c>
      <c r="C8286" s="198">
        <v>44698</v>
      </c>
      <c r="D8286" t="s">
        <v>38360</v>
      </c>
      <c r="E8286">
        <v>8.9</v>
      </c>
    </row>
    <row r="8287" spans="1:5">
      <c r="A8287" s="193" t="s">
        <v>29172</v>
      </c>
      <c r="B8287" t="s">
        <v>10661</v>
      </c>
      <c r="C8287" s="198">
        <v>44698</v>
      </c>
      <c r="D8287" t="s">
        <v>38360</v>
      </c>
      <c r="E8287">
        <v>0.19</v>
      </c>
    </row>
    <row r="8288" spans="1:5">
      <c r="A8288" s="193" t="s">
        <v>29170</v>
      </c>
      <c r="B8288" t="s">
        <v>10664</v>
      </c>
      <c r="C8288" s="198">
        <v>44698</v>
      </c>
      <c r="D8288" t="s">
        <v>38360</v>
      </c>
      <c r="E8288">
        <v>47.54</v>
      </c>
    </row>
    <row r="8289" spans="1:5">
      <c r="A8289" s="193" t="s">
        <v>29171</v>
      </c>
      <c r="B8289" t="s">
        <v>10662</v>
      </c>
      <c r="C8289" s="198">
        <v>44698</v>
      </c>
      <c r="D8289" t="s">
        <v>38360</v>
      </c>
      <c r="E8289">
        <v>36.53</v>
      </c>
    </row>
    <row r="8290" spans="1:5">
      <c r="A8290" s="193" t="s">
        <v>29923</v>
      </c>
      <c r="B8290" t="s">
        <v>10663</v>
      </c>
      <c r="C8290" s="198">
        <v>44698</v>
      </c>
      <c r="D8290" t="s">
        <v>38360</v>
      </c>
      <c r="E8290">
        <v>17.600000000000001</v>
      </c>
    </row>
    <row r="8291" spans="1:5">
      <c r="A8291" s="193" t="s">
        <v>29169</v>
      </c>
      <c r="B8291" t="s">
        <v>10665</v>
      </c>
      <c r="C8291" s="198">
        <v>44698</v>
      </c>
      <c r="D8291" t="s">
        <v>38360</v>
      </c>
      <c r="E8291">
        <v>13.2</v>
      </c>
    </row>
    <row r="8292" spans="1:5">
      <c r="A8292" s="193" t="s">
        <v>29177</v>
      </c>
      <c r="B8292" t="s">
        <v>10666</v>
      </c>
      <c r="C8292" s="198">
        <v>44698</v>
      </c>
      <c r="D8292" t="s">
        <v>38360</v>
      </c>
      <c r="E8292">
        <v>4</v>
      </c>
    </row>
    <row r="8293" spans="1:5">
      <c r="A8293" s="193" t="s">
        <v>29787</v>
      </c>
      <c r="B8293" t="s">
        <v>10667</v>
      </c>
      <c r="C8293" s="198">
        <v>44698</v>
      </c>
      <c r="D8293" t="s">
        <v>38360</v>
      </c>
      <c r="E8293">
        <v>13.4</v>
      </c>
    </row>
    <row r="8294" spans="1:5">
      <c r="A8294" s="193" t="s">
        <v>29178</v>
      </c>
      <c r="B8294" t="s">
        <v>9862</v>
      </c>
      <c r="C8294" s="198">
        <v>44698</v>
      </c>
      <c r="D8294" t="s">
        <v>38360</v>
      </c>
      <c r="E8294">
        <v>5.0599999999999996</v>
      </c>
    </row>
    <row r="8295" spans="1:5">
      <c r="A8295" s="193" t="s">
        <v>27773</v>
      </c>
      <c r="B8295" t="s">
        <v>9858</v>
      </c>
      <c r="C8295" s="198">
        <v>44698</v>
      </c>
      <c r="D8295" t="s">
        <v>38360</v>
      </c>
      <c r="E8295">
        <v>12.25</v>
      </c>
    </row>
    <row r="8296" spans="1:5">
      <c r="A8296" s="193" t="s">
        <v>29656</v>
      </c>
      <c r="B8296" t="s">
        <v>9857</v>
      </c>
      <c r="C8296" s="198">
        <v>44698</v>
      </c>
      <c r="D8296" t="s">
        <v>38360</v>
      </c>
      <c r="E8296">
        <v>35.659999999999997</v>
      </c>
    </row>
    <row r="8297" spans="1:5">
      <c r="A8297" s="193" t="s">
        <v>29656</v>
      </c>
      <c r="B8297" t="s">
        <v>9857</v>
      </c>
      <c r="C8297" s="198">
        <v>44698</v>
      </c>
      <c r="D8297" t="s">
        <v>38360</v>
      </c>
      <c r="E8297">
        <v>41.07</v>
      </c>
    </row>
    <row r="8298" spans="1:5">
      <c r="A8298" s="193" t="s">
        <v>27881</v>
      </c>
      <c r="B8298" t="s">
        <v>5043</v>
      </c>
      <c r="C8298" s="198">
        <v>44697</v>
      </c>
      <c r="D8298" t="s">
        <v>38363</v>
      </c>
      <c r="E8298">
        <v>24.88</v>
      </c>
    </row>
    <row r="8299" spans="1:5">
      <c r="A8299" s="193" t="s">
        <v>28502</v>
      </c>
      <c r="B8299" t="s">
        <v>8103</v>
      </c>
      <c r="C8299" s="198">
        <v>44697</v>
      </c>
      <c r="D8299" t="s">
        <v>38477</v>
      </c>
      <c r="E8299">
        <v>32.9</v>
      </c>
    </row>
    <row r="8300" spans="1:5">
      <c r="A8300" s="193" t="s">
        <v>27782</v>
      </c>
      <c r="B8300" t="s">
        <v>5040</v>
      </c>
      <c r="C8300" s="198">
        <v>44697</v>
      </c>
      <c r="D8300" t="s">
        <v>38363</v>
      </c>
      <c r="E8300">
        <v>2.94</v>
      </c>
    </row>
    <row r="8301" spans="1:5">
      <c r="A8301" s="193" t="s">
        <v>27996</v>
      </c>
      <c r="B8301" t="s">
        <v>5042</v>
      </c>
      <c r="C8301" s="198">
        <v>44697</v>
      </c>
      <c r="D8301" t="s">
        <v>38363</v>
      </c>
      <c r="E8301">
        <v>40.9</v>
      </c>
    </row>
    <row r="8302" spans="1:5">
      <c r="A8302" s="193" t="s">
        <v>27828</v>
      </c>
      <c r="B8302" t="s">
        <v>27590</v>
      </c>
      <c r="C8302" s="198">
        <v>44694</v>
      </c>
      <c r="D8302" t="s">
        <v>38375</v>
      </c>
      <c r="E8302">
        <v>0.39</v>
      </c>
    </row>
    <row r="8303" spans="1:5">
      <c r="A8303" s="193" t="s">
        <v>29931</v>
      </c>
      <c r="B8303" t="s">
        <v>8141</v>
      </c>
      <c r="C8303" s="198">
        <v>44694</v>
      </c>
      <c r="D8303" t="s">
        <v>38659</v>
      </c>
      <c r="E8303">
        <v>43</v>
      </c>
    </row>
    <row r="8304" spans="1:5">
      <c r="A8304" s="193" t="s">
        <v>29930</v>
      </c>
      <c r="B8304" t="s">
        <v>27620</v>
      </c>
      <c r="C8304" s="198">
        <v>44694</v>
      </c>
      <c r="D8304" t="s">
        <v>38659</v>
      </c>
      <c r="E8304">
        <v>33.369999999999997</v>
      </c>
    </row>
    <row r="8305" spans="1:5">
      <c r="A8305" s="193" t="s">
        <v>29926</v>
      </c>
      <c r="B8305" t="s">
        <v>8905</v>
      </c>
      <c r="C8305" s="198">
        <v>44694</v>
      </c>
      <c r="D8305" t="s">
        <v>38659</v>
      </c>
      <c r="E8305">
        <v>72.88</v>
      </c>
    </row>
    <row r="8306" spans="1:5">
      <c r="A8306" s="193" t="s">
        <v>29926</v>
      </c>
      <c r="B8306" t="s">
        <v>8905</v>
      </c>
      <c r="C8306" s="198">
        <v>44694</v>
      </c>
      <c r="D8306" t="s">
        <v>38659</v>
      </c>
      <c r="E8306">
        <v>39.76</v>
      </c>
    </row>
    <row r="8307" spans="1:5">
      <c r="A8307" s="193" t="s">
        <v>29929</v>
      </c>
      <c r="B8307" t="s">
        <v>10672</v>
      </c>
      <c r="C8307" s="198">
        <v>44694</v>
      </c>
      <c r="D8307" t="s">
        <v>38659</v>
      </c>
      <c r="E8307">
        <v>16.7</v>
      </c>
    </row>
    <row r="8308" spans="1:5">
      <c r="A8308" s="193" t="s">
        <v>29924</v>
      </c>
      <c r="B8308" t="s">
        <v>10675</v>
      </c>
      <c r="C8308" s="198">
        <v>44694</v>
      </c>
      <c r="D8308" t="s">
        <v>38659</v>
      </c>
      <c r="E8308">
        <v>15.32</v>
      </c>
    </row>
    <row r="8309" spans="1:5">
      <c r="A8309" s="193" t="s">
        <v>29927</v>
      </c>
      <c r="B8309" t="s">
        <v>10676</v>
      </c>
      <c r="C8309" s="198">
        <v>44694</v>
      </c>
      <c r="D8309" t="s">
        <v>38659</v>
      </c>
      <c r="E8309">
        <v>214.5</v>
      </c>
    </row>
    <row r="8310" spans="1:5">
      <c r="A8310" s="193" t="s">
        <v>29928</v>
      </c>
      <c r="B8310" t="s">
        <v>10677</v>
      </c>
      <c r="C8310" s="198">
        <v>44694</v>
      </c>
      <c r="D8310" t="s">
        <v>38659</v>
      </c>
      <c r="E8310">
        <v>22.56</v>
      </c>
    </row>
    <row r="8311" spans="1:5">
      <c r="A8311" s="193" t="s">
        <v>29932</v>
      </c>
      <c r="B8311" t="s">
        <v>10673</v>
      </c>
      <c r="C8311" s="198">
        <v>44694</v>
      </c>
      <c r="D8311" t="s">
        <v>38659</v>
      </c>
      <c r="E8311">
        <v>12.65</v>
      </c>
    </row>
    <row r="8312" spans="1:5">
      <c r="A8312" s="193" t="s">
        <v>29925</v>
      </c>
      <c r="B8312" t="s">
        <v>10674</v>
      </c>
      <c r="C8312" s="198">
        <v>44694</v>
      </c>
      <c r="D8312" t="s">
        <v>38659</v>
      </c>
      <c r="E8312">
        <v>45.99</v>
      </c>
    </row>
    <row r="8313" spans="1:5">
      <c r="A8313" s="193" t="s">
        <v>28099</v>
      </c>
      <c r="B8313" t="s">
        <v>5891</v>
      </c>
      <c r="C8313" s="198">
        <v>44693</v>
      </c>
      <c r="D8313" t="s">
        <v>38417</v>
      </c>
      <c r="E8313">
        <v>10.67</v>
      </c>
    </row>
    <row r="8314" spans="1:5">
      <c r="A8314" s="193" t="s">
        <v>26652</v>
      </c>
      <c r="B8314" t="s">
        <v>5006</v>
      </c>
      <c r="C8314" s="198">
        <v>44693</v>
      </c>
      <c r="D8314" t="s">
        <v>38359</v>
      </c>
      <c r="E8314">
        <v>4.72</v>
      </c>
    </row>
    <row r="8315" spans="1:5">
      <c r="A8315" s="193" t="s">
        <v>27806</v>
      </c>
      <c r="B8315" t="s">
        <v>5002</v>
      </c>
      <c r="C8315" s="198">
        <v>44693</v>
      </c>
      <c r="D8315" t="s">
        <v>38359</v>
      </c>
      <c r="E8315">
        <v>3.45</v>
      </c>
    </row>
    <row r="8316" spans="1:5">
      <c r="A8316" s="193" t="s">
        <v>29328</v>
      </c>
      <c r="B8316" t="s">
        <v>5422</v>
      </c>
      <c r="C8316" s="198">
        <v>44691</v>
      </c>
      <c r="D8316" t="s">
        <v>38359</v>
      </c>
      <c r="E8316">
        <v>0.31</v>
      </c>
    </row>
    <row r="8317" spans="1:5">
      <c r="A8317" s="193" t="s">
        <v>28246</v>
      </c>
      <c r="B8317" t="s">
        <v>8295</v>
      </c>
      <c r="C8317" s="198">
        <v>44691</v>
      </c>
      <c r="D8317" t="s">
        <v>38364</v>
      </c>
      <c r="E8317">
        <v>2.95</v>
      </c>
    </row>
    <row r="8318" spans="1:5">
      <c r="A8318" s="193" t="s">
        <v>28864</v>
      </c>
      <c r="B8318" t="s">
        <v>5423</v>
      </c>
      <c r="C8318" s="198">
        <v>44691</v>
      </c>
      <c r="D8318" t="s">
        <v>38359</v>
      </c>
      <c r="E8318">
        <v>29.27</v>
      </c>
    </row>
    <row r="8319" spans="1:5">
      <c r="A8319" s="193" t="s">
        <v>22416</v>
      </c>
      <c r="B8319" t="s">
        <v>5429</v>
      </c>
      <c r="C8319" s="198">
        <v>44691</v>
      </c>
      <c r="D8319" t="s">
        <v>38524</v>
      </c>
      <c r="E8319">
        <v>0.64</v>
      </c>
    </row>
    <row r="8320" spans="1:5">
      <c r="A8320" s="193" t="s">
        <v>28391</v>
      </c>
      <c r="B8320" t="s">
        <v>27621</v>
      </c>
      <c r="C8320" s="198">
        <v>44691</v>
      </c>
      <c r="D8320" t="s">
        <v>38370</v>
      </c>
      <c r="E8320">
        <v>18.05</v>
      </c>
    </row>
    <row r="8321" spans="1:5">
      <c r="A8321" s="193" t="s">
        <v>28392</v>
      </c>
      <c r="B8321" t="s">
        <v>8797</v>
      </c>
      <c r="C8321" s="198">
        <v>44691</v>
      </c>
      <c r="D8321" t="s">
        <v>38370</v>
      </c>
      <c r="E8321">
        <v>24.21</v>
      </c>
    </row>
    <row r="8322" spans="1:5">
      <c r="A8322" s="193" t="s">
        <v>28864</v>
      </c>
      <c r="B8322" t="s">
        <v>5423</v>
      </c>
      <c r="C8322" s="198">
        <v>44691</v>
      </c>
      <c r="D8322" t="s">
        <v>38359</v>
      </c>
      <c r="E8322">
        <v>92.12</v>
      </c>
    </row>
    <row r="8323" spans="1:5">
      <c r="A8323" s="193" t="s">
        <v>29333</v>
      </c>
      <c r="B8323" t="s">
        <v>5431</v>
      </c>
      <c r="C8323" s="198">
        <v>44691</v>
      </c>
      <c r="D8323" t="s">
        <v>38359</v>
      </c>
      <c r="E8323">
        <v>10.25</v>
      </c>
    </row>
    <row r="8324" spans="1:5">
      <c r="A8324" s="193" t="s">
        <v>29333</v>
      </c>
      <c r="B8324" t="s">
        <v>5431</v>
      </c>
      <c r="C8324" s="198">
        <v>44691</v>
      </c>
      <c r="D8324" t="s">
        <v>38524</v>
      </c>
      <c r="E8324">
        <v>0.52</v>
      </c>
    </row>
    <row r="8325" spans="1:5">
      <c r="A8325" s="193" t="s">
        <v>28129</v>
      </c>
      <c r="B8325" t="s">
        <v>5424</v>
      </c>
      <c r="C8325" s="198">
        <v>44691</v>
      </c>
      <c r="D8325" t="s">
        <v>38359</v>
      </c>
      <c r="E8325">
        <v>16.5</v>
      </c>
    </row>
    <row r="8326" spans="1:5">
      <c r="A8326" s="193" t="s">
        <v>28393</v>
      </c>
      <c r="B8326" t="s">
        <v>8796</v>
      </c>
      <c r="C8326" s="198">
        <v>44691</v>
      </c>
      <c r="D8326" t="s">
        <v>38370</v>
      </c>
      <c r="E8326">
        <v>3.56</v>
      </c>
    </row>
    <row r="8327" spans="1:5">
      <c r="A8327" s="193" t="s">
        <v>22416</v>
      </c>
      <c r="B8327" t="s">
        <v>5429</v>
      </c>
      <c r="C8327" s="198">
        <v>44691</v>
      </c>
      <c r="D8327" t="s">
        <v>38359</v>
      </c>
      <c r="E8327">
        <v>0.61</v>
      </c>
    </row>
    <row r="8328" spans="1:5">
      <c r="A8328" s="193" t="s">
        <v>28234</v>
      </c>
      <c r="B8328" t="s">
        <v>7334</v>
      </c>
      <c r="C8328" s="198">
        <v>44691</v>
      </c>
      <c r="D8328" t="s">
        <v>38364</v>
      </c>
      <c r="E8328">
        <v>12.15</v>
      </c>
    </row>
    <row r="8329" spans="1:5">
      <c r="A8329" s="193" t="s">
        <v>27817</v>
      </c>
      <c r="B8329" t="s">
        <v>7220</v>
      </c>
      <c r="C8329" s="198">
        <v>44691</v>
      </c>
      <c r="D8329" t="s">
        <v>38370</v>
      </c>
      <c r="E8329">
        <v>180</v>
      </c>
    </row>
    <row r="8330" spans="1:5">
      <c r="A8330" s="193" t="s">
        <v>28232</v>
      </c>
      <c r="B8330" t="s">
        <v>8299</v>
      </c>
      <c r="C8330" s="198">
        <v>44691</v>
      </c>
      <c r="D8330" t="s">
        <v>38364</v>
      </c>
      <c r="E8330">
        <v>2.95</v>
      </c>
    </row>
    <row r="8331" spans="1:5">
      <c r="A8331" s="193" t="s">
        <v>28339</v>
      </c>
      <c r="B8331" t="s">
        <v>7219</v>
      </c>
      <c r="C8331" s="198">
        <v>44691</v>
      </c>
      <c r="D8331" t="s">
        <v>38370</v>
      </c>
      <c r="E8331">
        <v>6.06</v>
      </c>
    </row>
    <row r="8332" spans="1:5">
      <c r="A8332" s="193" t="s">
        <v>28935</v>
      </c>
      <c r="B8332" t="s">
        <v>7410</v>
      </c>
      <c r="C8332" s="198">
        <v>44691</v>
      </c>
      <c r="D8332" t="s">
        <v>38359</v>
      </c>
      <c r="E8332">
        <v>12.9</v>
      </c>
    </row>
    <row r="8333" spans="1:5">
      <c r="A8333" s="193" t="s">
        <v>28129</v>
      </c>
      <c r="B8333" t="s">
        <v>5424</v>
      </c>
      <c r="C8333" s="198">
        <v>44691</v>
      </c>
      <c r="D8333" t="s">
        <v>38359</v>
      </c>
      <c r="E8333">
        <v>38.549999999999997</v>
      </c>
    </row>
    <row r="8334" spans="1:5">
      <c r="A8334" s="193" t="s">
        <v>28402</v>
      </c>
      <c r="B8334" t="s">
        <v>7224</v>
      </c>
      <c r="C8334" s="198">
        <v>44691</v>
      </c>
      <c r="D8334" t="s">
        <v>38370</v>
      </c>
      <c r="E8334">
        <v>5.53</v>
      </c>
    </row>
    <row r="8335" spans="1:5">
      <c r="A8335" s="193" t="s">
        <v>28387</v>
      </c>
      <c r="B8335" t="s">
        <v>9807</v>
      </c>
      <c r="C8335" s="198">
        <v>44691</v>
      </c>
      <c r="D8335" t="s">
        <v>38370</v>
      </c>
      <c r="E8335">
        <v>0.4</v>
      </c>
    </row>
    <row r="8336" spans="1:5">
      <c r="A8336" s="193" t="s">
        <v>28129</v>
      </c>
      <c r="B8336" t="s">
        <v>5424</v>
      </c>
      <c r="C8336" s="198">
        <v>44690</v>
      </c>
      <c r="D8336" t="s">
        <v>38359</v>
      </c>
      <c r="E8336">
        <v>0.75</v>
      </c>
    </row>
    <row r="8337" spans="1:5">
      <c r="A8337" s="193" t="s">
        <v>27892</v>
      </c>
      <c r="B8337" t="s">
        <v>7610</v>
      </c>
      <c r="C8337" s="198">
        <v>44690</v>
      </c>
      <c r="D8337" t="s">
        <v>38524</v>
      </c>
      <c r="E8337">
        <v>19.57</v>
      </c>
    </row>
    <row r="8338" spans="1:5">
      <c r="A8338" s="193" t="s">
        <v>27774</v>
      </c>
      <c r="B8338" t="s">
        <v>4989</v>
      </c>
      <c r="C8338" s="198">
        <v>44690</v>
      </c>
      <c r="D8338" t="s">
        <v>38388</v>
      </c>
      <c r="E8338">
        <v>0.71</v>
      </c>
    </row>
    <row r="8339" spans="1:5">
      <c r="A8339" s="193" t="s">
        <v>17109</v>
      </c>
      <c r="B8339" t="s">
        <v>5437</v>
      </c>
      <c r="C8339" s="198">
        <v>44690</v>
      </c>
      <c r="D8339" t="s">
        <v>38524</v>
      </c>
      <c r="E8339">
        <v>5.0999999999999996</v>
      </c>
    </row>
    <row r="8340" spans="1:5">
      <c r="A8340" s="193" t="s">
        <v>29933</v>
      </c>
      <c r="B8340" t="s">
        <v>5434</v>
      </c>
      <c r="C8340" s="198">
        <v>44690</v>
      </c>
      <c r="D8340" t="s">
        <v>38524</v>
      </c>
      <c r="E8340">
        <v>8.6199999999999992</v>
      </c>
    </row>
    <row r="8341" spans="1:5">
      <c r="A8341" s="193" t="s">
        <v>28299</v>
      </c>
      <c r="B8341" t="s">
        <v>5066</v>
      </c>
      <c r="C8341" s="198">
        <v>44690</v>
      </c>
      <c r="D8341" t="s">
        <v>38388</v>
      </c>
      <c r="E8341">
        <v>0.59</v>
      </c>
    </row>
    <row r="8342" spans="1:5">
      <c r="A8342" s="193" t="s">
        <v>28109</v>
      </c>
      <c r="B8342" t="s">
        <v>4983</v>
      </c>
      <c r="C8342" s="198">
        <v>44690</v>
      </c>
      <c r="D8342" t="s">
        <v>38388</v>
      </c>
      <c r="E8342">
        <v>17.809999999999999</v>
      </c>
    </row>
    <row r="8343" spans="1:5">
      <c r="A8343" s="193" t="s">
        <v>28382</v>
      </c>
      <c r="B8343" t="s">
        <v>5033</v>
      </c>
      <c r="C8343" s="198">
        <v>44690</v>
      </c>
      <c r="D8343" t="s">
        <v>38388</v>
      </c>
      <c r="E8343">
        <v>9.24</v>
      </c>
    </row>
    <row r="8344" spans="1:5">
      <c r="A8344" s="193" t="s">
        <v>28806</v>
      </c>
      <c r="B8344" t="s">
        <v>7602</v>
      </c>
      <c r="C8344" s="198">
        <v>44690</v>
      </c>
      <c r="D8344" t="s">
        <v>38524</v>
      </c>
      <c r="E8344">
        <v>8.92</v>
      </c>
    </row>
    <row r="8345" spans="1:5">
      <c r="A8345" s="193" t="s">
        <v>29934</v>
      </c>
      <c r="B8345" t="s">
        <v>10852</v>
      </c>
      <c r="C8345" s="198">
        <v>44690</v>
      </c>
      <c r="D8345" t="s">
        <v>38524</v>
      </c>
      <c r="E8345">
        <v>9.7200000000000006</v>
      </c>
    </row>
    <row r="8346" spans="1:5">
      <c r="A8346" s="193" t="s">
        <v>26652</v>
      </c>
      <c r="B8346" t="s">
        <v>5006</v>
      </c>
      <c r="C8346" s="198">
        <v>44689</v>
      </c>
      <c r="D8346" t="s">
        <v>38388</v>
      </c>
      <c r="E8346">
        <v>0.61</v>
      </c>
    </row>
    <row r="8347" spans="1:5">
      <c r="A8347" s="193" t="s">
        <v>27932</v>
      </c>
      <c r="B8347" t="s">
        <v>5028</v>
      </c>
      <c r="C8347" s="198">
        <v>44689</v>
      </c>
      <c r="D8347" t="s">
        <v>38388</v>
      </c>
      <c r="E8347">
        <v>45.9</v>
      </c>
    </row>
    <row r="8348" spans="1:5">
      <c r="A8348" s="193" t="s">
        <v>27806</v>
      </c>
      <c r="B8348" t="s">
        <v>5002</v>
      </c>
      <c r="C8348" s="198">
        <v>44689</v>
      </c>
      <c r="D8348" t="s">
        <v>38388</v>
      </c>
      <c r="E8348">
        <v>8.25</v>
      </c>
    </row>
    <row r="8349" spans="1:5">
      <c r="A8349" s="193" t="s">
        <v>27774</v>
      </c>
      <c r="B8349" t="s">
        <v>4989</v>
      </c>
      <c r="C8349" s="198">
        <v>44689</v>
      </c>
      <c r="D8349" t="s">
        <v>38388</v>
      </c>
      <c r="E8349">
        <v>3.42</v>
      </c>
    </row>
    <row r="8350" spans="1:5">
      <c r="A8350" s="193" t="s">
        <v>27790</v>
      </c>
      <c r="B8350" t="s">
        <v>5032</v>
      </c>
      <c r="C8350" s="198">
        <v>44689</v>
      </c>
      <c r="D8350" t="s">
        <v>38388</v>
      </c>
      <c r="E8350">
        <v>4.5</v>
      </c>
    </row>
    <row r="8351" spans="1:5">
      <c r="A8351" s="193" t="s">
        <v>28776</v>
      </c>
      <c r="B8351" t="s">
        <v>5009</v>
      </c>
      <c r="C8351" s="198">
        <v>44689</v>
      </c>
      <c r="D8351" t="s">
        <v>38388</v>
      </c>
      <c r="E8351">
        <v>46.5</v>
      </c>
    </row>
    <row r="8352" spans="1:5">
      <c r="A8352" s="193" t="s">
        <v>27881</v>
      </c>
      <c r="B8352" t="s">
        <v>5043</v>
      </c>
      <c r="C8352" s="198">
        <v>44689</v>
      </c>
      <c r="D8352" t="s">
        <v>38506</v>
      </c>
      <c r="E8352">
        <v>4.5999999999999996</v>
      </c>
    </row>
    <row r="8353" spans="1:5">
      <c r="A8353" s="193" t="s">
        <v>26652</v>
      </c>
      <c r="B8353" t="s">
        <v>5006</v>
      </c>
      <c r="C8353" s="198">
        <v>44689</v>
      </c>
      <c r="D8353" t="s">
        <v>38388</v>
      </c>
      <c r="E8353">
        <v>65.8</v>
      </c>
    </row>
    <row r="8354" spans="1:5">
      <c r="A8354" s="193" t="s">
        <v>29223</v>
      </c>
      <c r="B8354" t="s">
        <v>5050</v>
      </c>
      <c r="C8354" s="198">
        <v>44689</v>
      </c>
      <c r="D8354" t="s">
        <v>38506</v>
      </c>
      <c r="E8354">
        <v>8.9600000000000009</v>
      </c>
    </row>
    <row r="8355" spans="1:5">
      <c r="A8355" s="193" t="s">
        <v>27865</v>
      </c>
      <c r="B8355" t="s">
        <v>27622</v>
      </c>
      <c r="C8355" s="198">
        <v>44689</v>
      </c>
      <c r="D8355" t="s">
        <v>38388</v>
      </c>
      <c r="E8355">
        <v>0.35</v>
      </c>
    </row>
    <row r="8356" spans="1:5">
      <c r="A8356" s="193" t="s">
        <v>29935</v>
      </c>
      <c r="B8356" t="s">
        <v>5298</v>
      </c>
      <c r="C8356" s="198">
        <v>44689</v>
      </c>
      <c r="D8356" t="s">
        <v>38388</v>
      </c>
      <c r="E8356">
        <v>2.5499999999999998</v>
      </c>
    </row>
    <row r="8357" spans="1:5">
      <c r="A8357" s="193" t="s">
        <v>28494</v>
      </c>
      <c r="B8357" t="s">
        <v>7286</v>
      </c>
      <c r="C8357" s="198">
        <v>44689</v>
      </c>
      <c r="D8357" t="s">
        <v>38474</v>
      </c>
      <c r="E8357">
        <v>8.5299999999999994</v>
      </c>
    </row>
    <row r="8358" spans="1:5">
      <c r="A8358" s="193" t="s">
        <v>27790</v>
      </c>
      <c r="B8358" t="s">
        <v>5032</v>
      </c>
      <c r="C8358" s="198">
        <v>44689</v>
      </c>
      <c r="D8358" t="s">
        <v>38388</v>
      </c>
      <c r="E8358">
        <v>7.79</v>
      </c>
    </row>
    <row r="8359" spans="1:5">
      <c r="A8359" s="193" t="s">
        <v>28210</v>
      </c>
      <c r="B8359" t="s">
        <v>6073</v>
      </c>
      <c r="C8359" s="198">
        <v>44689</v>
      </c>
      <c r="D8359" t="s">
        <v>38388</v>
      </c>
      <c r="E8359">
        <v>17.95</v>
      </c>
    </row>
    <row r="8360" spans="1:5">
      <c r="A8360" s="193" t="s">
        <v>27852</v>
      </c>
      <c r="B8360" t="s">
        <v>5273</v>
      </c>
      <c r="C8360" s="198">
        <v>44689</v>
      </c>
      <c r="D8360" t="s">
        <v>38388</v>
      </c>
      <c r="E8360">
        <v>7.83</v>
      </c>
    </row>
    <row r="8361" spans="1:5">
      <c r="A8361" s="193" t="s">
        <v>29048</v>
      </c>
      <c r="B8361" t="s">
        <v>7669</v>
      </c>
      <c r="C8361" s="198">
        <v>44689</v>
      </c>
      <c r="D8361" t="s">
        <v>38391</v>
      </c>
      <c r="E8361">
        <v>37.9</v>
      </c>
    </row>
    <row r="8362" spans="1:5">
      <c r="A8362" s="193" t="s">
        <v>28414</v>
      </c>
      <c r="B8362" t="s">
        <v>5771</v>
      </c>
      <c r="C8362" s="198">
        <v>44689</v>
      </c>
      <c r="D8362" t="s">
        <v>38388</v>
      </c>
      <c r="E8362">
        <v>12.1</v>
      </c>
    </row>
    <row r="8363" spans="1:5">
      <c r="A8363" s="193" t="s">
        <v>27795</v>
      </c>
      <c r="B8363" t="s">
        <v>5030</v>
      </c>
      <c r="C8363" s="198">
        <v>44689</v>
      </c>
      <c r="D8363" t="s">
        <v>38388</v>
      </c>
      <c r="E8363">
        <v>0.71</v>
      </c>
    </row>
    <row r="8364" spans="1:5">
      <c r="A8364" s="193" t="s">
        <v>29439</v>
      </c>
      <c r="B8364" t="s">
        <v>10074</v>
      </c>
      <c r="C8364" s="198">
        <v>44689</v>
      </c>
      <c r="D8364" t="s">
        <v>38388</v>
      </c>
      <c r="E8364">
        <v>11.43</v>
      </c>
    </row>
    <row r="8365" spans="1:5">
      <c r="A8365" s="193" t="s">
        <v>28496</v>
      </c>
      <c r="B8365" t="s">
        <v>10705</v>
      </c>
      <c r="C8365" s="198">
        <v>44689</v>
      </c>
      <c r="D8365" t="s">
        <v>38474</v>
      </c>
      <c r="E8365">
        <v>10.67</v>
      </c>
    </row>
    <row r="8366" spans="1:5">
      <c r="A8366" s="193" t="s">
        <v>27806</v>
      </c>
      <c r="B8366" t="s">
        <v>5002</v>
      </c>
      <c r="C8366" s="198">
        <v>44686</v>
      </c>
      <c r="D8366" t="s">
        <v>38388</v>
      </c>
      <c r="E8366">
        <v>12.19</v>
      </c>
    </row>
    <row r="8367" spans="1:5">
      <c r="A8367" s="193" t="s">
        <v>28747</v>
      </c>
      <c r="B8367" t="s">
        <v>4981</v>
      </c>
      <c r="C8367" s="198">
        <v>44686</v>
      </c>
      <c r="D8367" t="s">
        <v>38388</v>
      </c>
      <c r="E8367">
        <v>4.04</v>
      </c>
    </row>
    <row r="8368" spans="1:5">
      <c r="A8368" s="193" t="s">
        <v>28083</v>
      </c>
      <c r="B8368" t="s">
        <v>5918</v>
      </c>
      <c r="C8368" s="198">
        <v>44686</v>
      </c>
      <c r="D8368" t="s">
        <v>38399</v>
      </c>
      <c r="E8368">
        <v>1.1499999999999999</v>
      </c>
    </row>
    <row r="8369" spans="1:5">
      <c r="A8369" s="193" t="s">
        <v>27932</v>
      </c>
      <c r="B8369" t="s">
        <v>5028</v>
      </c>
      <c r="C8369" s="198">
        <v>44686</v>
      </c>
      <c r="D8369" t="s">
        <v>38388</v>
      </c>
      <c r="E8369">
        <v>0.48</v>
      </c>
    </row>
    <row r="8370" spans="1:5">
      <c r="A8370" s="193" t="s">
        <v>27790</v>
      </c>
      <c r="B8370" t="s">
        <v>5032</v>
      </c>
      <c r="C8370" s="198">
        <v>44686</v>
      </c>
      <c r="D8370" t="s">
        <v>38388</v>
      </c>
      <c r="E8370">
        <v>0.5</v>
      </c>
    </row>
    <row r="8371" spans="1:5">
      <c r="A8371" s="193" t="s">
        <v>28109</v>
      </c>
      <c r="B8371" t="s">
        <v>4983</v>
      </c>
      <c r="C8371" s="198">
        <v>44686</v>
      </c>
      <c r="D8371" t="s">
        <v>38388</v>
      </c>
      <c r="E8371">
        <v>7.1</v>
      </c>
    </row>
    <row r="8372" spans="1:5">
      <c r="A8372" s="193" t="s">
        <v>28085</v>
      </c>
      <c r="B8372" t="s">
        <v>5025</v>
      </c>
      <c r="C8372" s="198">
        <v>44686</v>
      </c>
      <c r="D8372" t="s">
        <v>38388</v>
      </c>
      <c r="E8372">
        <v>61.42</v>
      </c>
    </row>
    <row r="8373" spans="1:5">
      <c r="A8373" s="193" t="s">
        <v>27790</v>
      </c>
      <c r="B8373" t="s">
        <v>5032</v>
      </c>
      <c r="C8373" s="198">
        <v>44686</v>
      </c>
      <c r="D8373" t="s">
        <v>38388</v>
      </c>
      <c r="E8373">
        <v>5.42</v>
      </c>
    </row>
    <row r="8374" spans="1:5">
      <c r="A8374" s="193" t="s">
        <v>28037</v>
      </c>
      <c r="B8374" t="s">
        <v>5013</v>
      </c>
      <c r="C8374" s="198">
        <v>44685</v>
      </c>
      <c r="D8374" t="s">
        <v>38404</v>
      </c>
      <c r="E8374">
        <v>34.26</v>
      </c>
    </row>
    <row r="8375" spans="1:5">
      <c r="A8375" s="193" t="s">
        <v>28747</v>
      </c>
      <c r="B8375" t="s">
        <v>4981</v>
      </c>
      <c r="C8375" s="198">
        <v>44682</v>
      </c>
      <c r="D8375" t="s">
        <v>38388</v>
      </c>
      <c r="E8375">
        <v>5.62</v>
      </c>
    </row>
    <row r="8376" spans="1:5">
      <c r="A8376" s="193" t="s">
        <v>28109</v>
      </c>
      <c r="B8376" t="s">
        <v>4983</v>
      </c>
      <c r="C8376" s="198">
        <v>44682</v>
      </c>
      <c r="D8376" t="s">
        <v>38388</v>
      </c>
      <c r="E8376">
        <v>7.77</v>
      </c>
    </row>
    <row r="8377" spans="1:5">
      <c r="A8377" s="193" t="s">
        <v>29937</v>
      </c>
      <c r="B8377" t="s">
        <v>8970</v>
      </c>
      <c r="C8377" s="198">
        <v>44681</v>
      </c>
      <c r="D8377" t="s">
        <v>38661</v>
      </c>
      <c r="E8377">
        <v>179.51</v>
      </c>
    </row>
    <row r="8378" spans="1:5">
      <c r="A8378" s="193" t="s">
        <v>29815</v>
      </c>
      <c r="B8378" t="s">
        <v>10626</v>
      </c>
      <c r="C8378" s="198">
        <v>44681</v>
      </c>
      <c r="D8378" t="s">
        <v>38661</v>
      </c>
      <c r="E8378">
        <v>23.17</v>
      </c>
    </row>
    <row r="8379" spans="1:5">
      <c r="A8379" s="193" t="s">
        <v>29936</v>
      </c>
      <c r="B8379" t="s">
        <v>10625</v>
      </c>
      <c r="C8379" s="198">
        <v>44681</v>
      </c>
      <c r="D8379" t="s">
        <v>38661</v>
      </c>
      <c r="E8379">
        <v>89.6</v>
      </c>
    </row>
    <row r="8380" spans="1:5">
      <c r="A8380" s="193" t="s">
        <v>29938</v>
      </c>
      <c r="B8380" t="s">
        <v>10627</v>
      </c>
      <c r="C8380" s="198">
        <v>44681</v>
      </c>
      <c r="D8380" t="s">
        <v>38661</v>
      </c>
      <c r="E8380">
        <v>0.83</v>
      </c>
    </row>
    <row r="8381" spans="1:5">
      <c r="A8381" s="193" t="s">
        <v>29941</v>
      </c>
      <c r="B8381" t="s">
        <v>7761</v>
      </c>
      <c r="C8381" s="198">
        <v>44680</v>
      </c>
      <c r="D8381" t="s">
        <v>38430</v>
      </c>
      <c r="E8381">
        <v>8.81</v>
      </c>
    </row>
    <row r="8382" spans="1:5">
      <c r="A8382" s="193" t="s">
        <v>28213</v>
      </c>
      <c r="B8382" t="s">
        <v>7091</v>
      </c>
      <c r="C8382" s="198">
        <v>44680</v>
      </c>
      <c r="D8382" t="s">
        <v>38379</v>
      </c>
      <c r="E8382">
        <v>39.340000000000003</v>
      </c>
    </row>
    <row r="8383" spans="1:5">
      <c r="A8383" s="193" t="s">
        <v>28209</v>
      </c>
      <c r="B8383" t="s">
        <v>7764</v>
      </c>
      <c r="C8383" s="198">
        <v>44680</v>
      </c>
      <c r="D8383" t="s">
        <v>38430</v>
      </c>
      <c r="E8383">
        <v>7.31</v>
      </c>
    </row>
    <row r="8384" spans="1:5">
      <c r="A8384" s="193" t="s">
        <v>28283</v>
      </c>
      <c r="B8384" t="s">
        <v>7943</v>
      </c>
      <c r="C8384" s="198">
        <v>44680</v>
      </c>
      <c r="D8384" t="s">
        <v>38631</v>
      </c>
      <c r="E8384">
        <v>4.38</v>
      </c>
    </row>
    <row r="8385" spans="1:5">
      <c r="A8385" s="193" t="s">
        <v>28226</v>
      </c>
      <c r="B8385" t="s">
        <v>8182</v>
      </c>
      <c r="C8385" s="198">
        <v>44680</v>
      </c>
      <c r="D8385" t="s">
        <v>38379</v>
      </c>
      <c r="E8385">
        <v>34.9</v>
      </c>
    </row>
    <row r="8386" spans="1:5">
      <c r="A8386" s="193" t="s">
        <v>28217</v>
      </c>
      <c r="B8386" t="s">
        <v>7879</v>
      </c>
      <c r="C8386" s="198">
        <v>44680</v>
      </c>
      <c r="D8386" t="s">
        <v>38379</v>
      </c>
      <c r="E8386">
        <v>17.3</v>
      </c>
    </row>
    <row r="8387" spans="1:5">
      <c r="A8387" s="193" t="s">
        <v>29144</v>
      </c>
      <c r="B8387" t="s">
        <v>7763</v>
      </c>
      <c r="C8387" s="198">
        <v>44680</v>
      </c>
      <c r="D8387" t="s">
        <v>38430</v>
      </c>
      <c r="E8387">
        <v>1</v>
      </c>
    </row>
    <row r="8388" spans="1:5">
      <c r="A8388" s="193" t="s">
        <v>29791</v>
      </c>
      <c r="B8388" t="s">
        <v>10657</v>
      </c>
      <c r="C8388" s="198">
        <v>44680</v>
      </c>
      <c r="D8388" t="s">
        <v>38660</v>
      </c>
      <c r="E8388">
        <v>31.88</v>
      </c>
    </row>
    <row r="8389" spans="1:5">
      <c r="A8389" s="193" t="s">
        <v>29940</v>
      </c>
      <c r="B8389" t="s">
        <v>10382</v>
      </c>
      <c r="C8389" s="198">
        <v>44680</v>
      </c>
      <c r="D8389" t="s">
        <v>38503</v>
      </c>
      <c r="E8389">
        <v>375</v>
      </c>
    </row>
    <row r="8390" spans="1:5">
      <c r="A8390" s="193" t="s">
        <v>29943</v>
      </c>
      <c r="B8390" t="s">
        <v>10632</v>
      </c>
      <c r="C8390" s="198">
        <v>44680</v>
      </c>
      <c r="D8390" t="s">
        <v>38430</v>
      </c>
      <c r="E8390">
        <v>10.88</v>
      </c>
    </row>
    <row r="8391" spans="1:5">
      <c r="A8391" s="193" t="s">
        <v>28807</v>
      </c>
      <c r="B8391" t="s">
        <v>10110</v>
      </c>
      <c r="C8391" s="198">
        <v>44680</v>
      </c>
      <c r="D8391" t="s">
        <v>38503</v>
      </c>
      <c r="E8391">
        <v>29.9</v>
      </c>
    </row>
    <row r="8392" spans="1:5">
      <c r="A8392" s="193" t="s">
        <v>29942</v>
      </c>
      <c r="B8392" t="s">
        <v>10660</v>
      </c>
      <c r="C8392" s="198">
        <v>44680</v>
      </c>
      <c r="D8392" t="s">
        <v>38660</v>
      </c>
      <c r="E8392">
        <v>6.17</v>
      </c>
    </row>
    <row r="8393" spans="1:5">
      <c r="A8393" s="193" t="s">
        <v>29746</v>
      </c>
      <c r="B8393" t="s">
        <v>10658</v>
      </c>
      <c r="C8393" s="198">
        <v>44680</v>
      </c>
      <c r="D8393" t="s">
        <v>38660</v>
      </c>
      <c r="E8393">
        <v>13.55</v>
      </c>
    </row>
    <row r="8394" spans="1:5">
      <c r="A8394" s="193" t="s">
        <v>29150</v>
      </c>
      <c r="B8394" t="s">
        <v>27525</v>
      </c>
      <c r="C8394" s="198">
        <v>44680</v>
      </c>
      <c r="D8394" t="s">
        <v>38430</v>
      </c>
      <c r="E8394">
        <v>0.52</v>
      </c>
    </row>
    <row r="8395" spans="1:5">
      <c r="A8395" s="193" t="s">
        <v>29745</v>
      </c>
      <c r="B8395" t="s">
        <v>10659</v>
      </c>
      <c r="C8395" s="198">
        <v>44680</v>
      </c>
      <c r="D8395" t="s">
        <v>38660</v>
      </c>
      <c r="E8395">
        <v>41.3</v>
      </c>
    </row>
    <row r="8396" spans="1:5">
      <c r="A8396" s="193" t="s">
        <v>29074</v>
      </c>
      <c r="B8396" t="s">
        <v>9775</v>
      </c>
      <c r="C8396" s="198">
        <v>44680</v>
      </c>
      <c r="D8396" t="s">
        <v>38631</v>
      </c>
      <c r="E8396">
        <v>55.56</v>
      </c>
    </row>
    <row r="8397" spans="1:5">
      <c r="A8397" s="193" t="s">
        <v>28267</v>
      </c>
      <c r="B8397" t="s">
        <v>27450</v>
      </c>
      <c r="C8397" s="198">
        <v>44680</v>
      </c>
      <c r="D8397" t="s">
        <v>38631</v>
      </c>
      <c r="E8397">
        <v>12.25</v>
      </c>
    </row>
    <row r="8398" spans="1:5">
      <c r="A8398" s="193" t="s">
        <v>29939</v>
      </c>
      <c r="B8398" t="s">
        <v>10416</v>
      </c>
      <c r="C8398" s="198">
        <v>44680</v>
      </c>
      <c r="D8398" t="s">
        <v>38503</v>
      </c>
      <c r="E8398">
        <v>25.56</v>
      </c>
    </row>
    <row r="8399" spans="1:5">
      <c r="A8399" s="193" t="s">
        <v>28221</v>
      </c>
      <c r="B8399" t="s">
        <v>4984</v>
      </c>
      <c r="C8399" s="198">
        <v>44679</v>
      </c>
      <c r="D8399" t="s">
        <v>38367</v>
      </c>
      <c r="E8399">
        <v>13.8</v>
      </c>
    </row>
    <row r="8400" spans="1:5">
      <c r="A8400" s="193" t="s">
        <v>28697</v>
      </c>
      <c r="B8400" t="s">
        <v>6349</v>
      </c>
      <c r="C8400" s="198">
        <v>44679</v>
      </c>
      <c r="D8400" t="s">
        <v>38492</v>
      </c>
      <c r="E8400">
        <v>0.38</v>
      </c>
    </row>
    <row r="8401" spans="1:5">
      <c r="A8401" s="193" t="s">
        <v>28775</v>
      </c>
      <c r="B8401" t="s">
        <v>5101</v>
      </c>
      <c r="C8401" s="198">
        <v>44679</v>
      </c>
      <c r="D8401" t="s">
        <v>38374</v>
      </c>
      <c r="E8401">
        <v>7.04</v>
      </c>
    </row>
    <row r="8402" spans="1:5">
      <c r="A8402" s="193" t="s">
        <v>29152</v>
      </c>
      <c r="B8402" t="s">
        <v>6124</v>
      </c>
      <c r="C8402" s="198">
        <v>44679</v>
      </c>
      <c r="D8402" t="s">
        <v>38492</v>
      </c>
      <c r="E8402">
        <v>9.15</v>
      </c>
    </row>
    <row r="8403" spans="1:5">
      <c r="A8403" s="193" t="s">
        <v>28686</v>
      </c>
      <c r="B8403" t="s">
        <v>6350</v>
      </c>
      <c r="C8403" s="198">
        <v>44679</v>
      </c>
      <c r="D8403" t="s">
        <v>38492</v>
      </c>
      <c r="E8403">
        <v>48.77</v>
      </c>
    </row>
    <row r="8404" spans="1:5">
      <c r="A8404" s="193" t="s">
        <v>28700</v>
      </c>
      <c r="B8404" t="s">
        <v>6127</v>
      </c>
      <c r="C8404" s="198">
        <v>44679</v>
      </c>
      <c r="D8404" t="s">
        <v>38492</v>
      </c>
      <c r="E8404">
        <v>27.62</v>
      </c>
    </row>
    <row r="8405" spans="1:5">
      <c r="A8405" s="193" t="s">
        <v>28732</v>
      </c>
      <c r="B8405" t="s">
        <v>6117</v>
      </c>
      <c r="C8405" s="198">
        <v>44679</v>
      </c>
      <c r="D8405" t="s">
        <v>38492</v>
      </c>
      <c r="E8405">
        <v>31.1</v>
      </c>
    </row>
    <row r="8406" spans="1:5">
      <c r="A8406" s="193" t="s">
        <v>29948</v>
      </c>
      <c r="B8406" t="s">
        <v>8329</v>
      </c>
      <c r="C8406" s="198">
        <v>44679</v>
      </c>
      <c r="D8406" t="s">
        <v>38374</v>
      </c>
      <c r="E8406">
        <v>12.7</v>
      </c>
    </row>
    <row r="8407" spans="1:5">
      <c r="A8407" s="193" t="s">
        <v>28998</v>
      </c>
      <c r="B8407" t="s">
        <v>8626</v>
      </c>
      <c r="C8407" s="198">
        <v>44679</v>
      </c>
      <c r="D8407" t="s">
        <v>38492</v>
      </c>
      <c r="E8407">
        <v>22.67</v>
      </c>
    </row>
    <row r="8408" spans="1:5">
      <c r="A8408" s="193" t="s">
        <v>28723</v>
      </c>
      <c r="B8408" t="s">
        <v>6121</v>
      </c>
      <c r="C8408" s="198">
        <v>44679</v>
      </c>
      <c r="D8408" t="s">
        <v>38492</v>
      </c>
      <c r="E8408">
        <v>3.19</v>
      </c>
    </row>
    <row r="8409" spans="1:5">
      <c r="A8409" s="193" t="s">
        <v>29945</v>
      </c>
      <c r="B8409" t="s">
        <v>6122</v>
      </c>
      <c r="C8409" s="198">
        <v>44679</v>
      </c>
      <c r="D8409" t="s">
        <v>38492</v>
      </c>
      <c r="E8409">
        <v>23.5</v>
      </c>
    </row>
    <row r="8410" spans="1:5">
      <c r="A8410" s="193" t="s">
        <v>28727</v>
      </c>
      <c r="B8410" t="s">
        <v>6118</v>
      </c>
      <c r="C8410" s="198">
        <v>44679</v>
      </c>
      <c r="D8410" t="s">
        <v>38492</v>
      </c>
      <c r="E8410">
        <v>17</v>
      </c>
    </row>
    <row r="8411" spans="1:5">
      <c r="A8411" s="193" t="s">
        <v>28722</v>
      </c>
      <c r="B8411" t="s">
        <v>6120</v>
      </c>
      <c r="C8411" s="198">
        <v>44679</v>
      </c>
      <c r="D8411" t="s">
        <v>38492</v>
      </c>
      <c r="E8411">
        <v>12.89</v>
      </c>
    </row>
    <row r="8412" spans="1:5">
      <c r="A8412" s="193" t="s">
        <v>29005</v>
      </c>
      <c r="B8412" t="s">
        <v>6125</v>
      </c>
      <c r="C8412" s="198">
        <v>44679</v>
      </c>
      <c r="D8412" t="s">
        <v>38492</v>
      </c>
      <c r="E8412">
        <v>217.21</v>
      </c>
    </row>
    <row r="8413" spans="1:5">
      <c r="A8413" s="193" t="s">
        <v>29004</v>
      </c>
      <c r="B8413" t="s">
        <v>6119</v>
      </c>
      <c r="C8413" s="198">
        <v>44679</v>
      </c>
      <c r="D8413" t="s">
        <v>38492</v>
      </c>
      <c r="E8413">
        <v>0.47</v>
      </c>
    </row>
    <row r="8414" spans="1:5">
      <c r="A8414" s="193" t="s">
        <v>28999</v>
      </c>
      <c r="B8414" t="s">
        <v>6360</v>
      </c>
      <c r="C8414" s="198">
        <v>44679</v>
      </c>
      <c r="D8414" t="s">
        <v>38492</v>
      </c>
      <c r="E8414">
        <v>32.9</v>
      </c>
    </row>
    <row r="8415" spans="1:5">
      <c r="A8415" s="193" t="s">
        <v>29148</v>
      </c>
      <c r="B8415" t="s">
        <v>6358</v>
      </c>
      <c r="C8415" s="198">
        <v>44679</v>
      </c>
      <c r="D8415" t="s">
        <v>38492</v>
      </c>
      <c r="E8415">
        <v>194.83</v>
      </c>
    </row>
    <row r="8416" spans="1:5">
      <c r="A8416" s="193" t="s">
        <v>29944</v>
      </c>
      <c r="B8416" t="s">
        <v>6126</v>
      </c>
      <c r="C8416" s="198">
        <v>44679</v>
      </c>
      <c r="D8416" t="s">
        <v>38492</v>
      </c>
      <c r="E8416">
        <v>1.28</v>
      </c>
    </row>
    <row r="8417" spans="1:5">
      <c r="A8417" s="193" t="s">
        <v>27823</v>
      </c>
      <c r="B8417" t="s">
        <v>9687</v>
      </c>
      <c r="C8417" s="198">
        <v>44679</v>
      </c>
      <c r="D8417" t="s">
        <v>38374</v>
      </c>
      <c r="E8417">
        <v>2.66</v>
      </c>
    </row>
    <row r="8418" spans="1:5">
      <c r="A8418" s="193" t="s">
        <v>29947</v>
      </c>
      <c r="B8418" t="s">
        <v>9987</v>
      </c>
      <c r="C8418" s="198">
        <v>44679</v>
      </c>
      <c r="D8418" t="s">
        <v>38374</v>
      </c>
      <c r="E8418">
        <v>47.9</v>
      </c>
    </row>
    <row r="8419" spans="1:5">
      <c r="A8419" s="193" t="s">
        <v>29949</v>
      </c>
      <c r="B8419" t="s">
        <v>9988</v>
      </c>
      <c r="C8419" s="198">
        <v>44679</v>
      </c>
      <c r="D8419" t="s">
        <v>38374</v>
      </c>
      <c r="E8419">
        <v>6.95</v>
      </c>
    </row>
    <row r="8420" spans="1:5">
      <c r="A8420" s="193" t="s">
        <v>29946</v>
      </c>
      <c r="B8420" t="s">
        <v>9688</v>
      </c>
      <c r="C8420" s="198">
        <v>44679</v>
      </c>
      <c r="D8420" t="s">
        <v>38374</v>
      </c>
      <c r="E8420">
        <v>37.9</v>
      </c>
    </row>
    <row r="8421" spans="1:5">
      <c r="A8421" s="193" t="s">
        <v>27789</v>
      </c>
      <c r="B8421" t="s">
        <v>7258</v>
      </c>
      <c r="C8421" s="198">
        <v>44678</v>
      </c>
      <c r="D8421" t="s">
        <v>38364</v>
      </c>
      <c r="E8421">
        <v>3.26</v>
      </c>
    </row>
    <row r="8422" spans="1:5">
      <c r="A8422" s="193" t="s">
        <v>27788</v>
      </c>
      <c r="B8422" t="s">
        <v>7330</v>
      </c>
      <c r="C8422" s="198">
        <v>44678</v>
      </c>
      <c r="D8422" t="s">
        <v>38364</v>
      </c>
      <c r="E8422">
        <v>34.04</v>
      </c>
    </row>
    <row r="8423" spans="1:5">
      <c r="A8423" s="193" t="s">
        <v>26864</v>
      </c>
      <c r="B8423" t="s">
        <v>8662</v>
      </c>
      <c r="C8423" s="198">
        <v>44678</v>
      </c>
      <c r="D8423" t="s">
        <v>38388</v>
      </c>
      <c r="E8423">
        <v>8.1199999999999992</v>
      </c>
    </row>
    <row r="8424" spans="1:5">
      <c r="A8424" s="193" t="s">
        <v>27793</v>
      </c>
      <c r="B8424" t="s">
        <v>8871</v>
      </c>
      <c r="C8424" s="198">
        <v>44678</v>
      </c>
      <c r="D8424" t="s">
        <v>38364</v>
      </c>
      <c r="E8424">
        <v>0.76</v>
      </c>
    </row>
    <row r="8425" spans="1:5">
      <c r="A8425" s="193" t="s">
        <v>28448</v>
      </c>
      <c r="B8425" t="s">
        <v>10206</v>
      </c>
      <c r="C8425" s="198">
        <v>44678</v>
      </c>
      <c r="D8425" t="s">
        <v>38388</v>
      </c>
      <c r="E8425">
        <v>21.95</v>
      </c>
    </row>
    <row r="8426" spans="1:5">
      <c r="A8426" s="193" t="s">
        <v>28194</v>
      </c>
      <c r="B8426" t="s">
        <v>10079</v>
      </c>
      <c r="C8426" s="198">
        <v>44678</v>
      </c>
      <c r="D8426" t="s">
        <v>38388</v>
      </c>
      <c r="E8426">
        <v>8.6</v>
      </c>
    </row>
    <row r="8427" spans="1:5">
      <c r="A8427" s="193" t="s">
        <v>28748</v>
      </c>
      <c r="B8427" t="s">
        <v>27549</v>
      </c>
      <c r="C8427" s="198">
        <v>44678</v>
      </c>
      <c r="D8427" t="s">
        <v>38428</v>
      </c>
      <c r="E8427">
        <v>16.95</v>
      </c>
    </row>
    <row r="8428" spans="1:5">
      <c r="A8428" s="193" t="s">
        <v>28450</v>
      </c>
      <c r="B8428" t="s">
        <v>9662</v>
      </c>
      <c r="C8428" s="198">
        <v>44678</v>
      </c>
      <c r="D8428" t="s">
        <v>38388</v>
      </c>
      <c r="E8428">
        <v>3.73</v>
      </c>
    </row>
    <row r="8429" spans="1:5">
      <c r="A8429" s="193" t="s">
        <v>28553</v>
      </c>
      <c r="B8429" t="s">
        <v>27546</v>
      </c>
      <c r="C8429" s="198">
        <v>44678</v>
      </c>
      <c r="D8429" t="s">
        <v>38428</v>
      </c>
      <c r="E8429">
        <v>233.03</v>
      </c>
    </row>
    <row r="8430" spans="1:5">
      <c r="A8430" s="193" t="s">
        <v>29241</v>
      </c>
      <c r="B8430" t="s">
        <v>27529</v>
      </c>
      <c r="C8430" s="198">
        <v>44678</v>
      </c>
      <c r="D8430" t="s">
        <v>38428</v>
      </c>
      <c r="E8430">
        <v>13.45</v>
      </c>
    </row>
    <row r="8431" spans="1:5">
      <c r="A8431" s="193" t="s">
        <v>28201</v>
      </c>
      <c r="B8431" t="s">
        <v>27547</v>
      </c>
      <c r="C8431" s="198">
        <v>44678</v>
      </c>
      <c r="D8431" t="s">
        <v>38428</v>
      </c>
      <c r="E8431">
        <v>8.3000000000000007</v>
      </c>
    </row>
    <row r="8432" spans="1:5">
      <c r="A8432" s="193" t="s">
        <v>27938</v>
      </c>
      <c r="B8432" t="s">
        <v>10630</v>
      </c>
      <c r="C8432" s="198">
        <v>44678</v>
      </c>
      <c r="D8432" t="s">
        <v>38390</v>
      </c>
      <c r="E8432">
        <v>80.33</v>
      </c>
    </row>
    <row r="8433" spans="1:5">
      <c r="A8433" s="193" t="s">
        <v>29951</v>
      </c>
      <c r="B8433" t="s">
        <v>10395</v>
      </c>
      <c r="C8433" s="198">
        <v>44678</v>
      </c>
      <c r="D8433" t="s">
        <v>38428</v>
      </c>
      <c r="E8433">
        <v>0</v>
      </c>
    </row>
    <row r="8434" spans="1:5">
      <c r="A8434" s="193" t="s">
        <v>29950</v>
      </c>
      <c r="B8434" t="s">
        <v>10633</v>
      </c>
      <c r="C8434" s="198">
        <v>44678</v>
      </c>
      <c r="D8434" t="s">
        <v>38428</v>
      </c>
      <c r="E8434">
        <v>7.89</v>
      </c>
    </row>
    <row r="8435" spans="1:5">
      <c r="A8435" s="193" t="s">
        <v>29527</v>
      </c>
      <c r="B8435" t="s">
        <v>6676</v>
      </c>
      <c r="C8435" s="198">
        <v>44677</v>
      </c>
      <c r="D8435" t="s">
        <v>38407</v>
      </c>
      <c r="E8435">
        <v>12.29</v>
      </c>
    </row>
    <row r="8436" spans="1:5">
      <c r="A8436" s="193" t="s">
        <v>28400</v>
      </c>
      <c r="B8436" t="s">
        <v>27458</v>
      </c>
      <c r="C8436" s="198">
        <v>44677</v>
      </c>
      <c r="D8436" t="s">
        <v>38407</v>
      </c>
      <c r="E8436">
        <v>44</v>
      </c>
    </row>
    <row r="8437" spans="1:5">
      <c r="A8437" s="193" t="s">
        <v>28928</v>
      </c>
      <c r="B8437" t="s">
        <v>4902</v>
      </c>
      <c r="C8437" s="198">
        <v>44677</v>
      </c>
      <c r="D8437" t="s">
        <v>38385</v>
      </c>
      <c r="E8437">
        <v>3.69</v>
      </c>
    </row>
    <row r="8438" spans="1:5">
      <c r="A8438" s="193" t="s">
        <v>28223</v>
      </c>
      <c r="B8438" t="s">
        <v>7062</v>
      </c>
      <c r="C8438" s="198">
        <v>44677</v>
      </c>
      <c r="D8438" t="s">
        <v>38381</v>
      </c>
      <c r="E8438">
        <v>0.78</v>
      </c>
    </row>
    <row r="8439" spans="1:5">
      <c r="A8439" s="193" t="s">
        <v>27881</v>
      </c>
      <c r="B8439" t="s">
        <v>5043</v>
      </c>
      <c r="C8439" s="198">
        <v>44677</v>
      </c>
      <c r="D8439" t="s">
        <v>38363</v>
      </c>
      <c r="E8439">
        <v>0.41</v>
      </c>
    </row>
    <row r="8440" spans="1:5">
      <c r="A8440" s="193" t="s">
        <v>28325</v>
      </c>
      <c r="B8440" t="s">
        <v>8730</v>
      </c>
      <c r="C8440" s="198">
        <v>44677</v>
      </c>
      <c r="D8440" t="s">
        <v>38442</v>
      </c>
      <c r="E8440">
        <v>11.4</v>
      </c>
    </row>
    <row r="8441" spans="1:5">
      <c r="A8441" s="193" t="s">
        <v>27782</v>
      </c>
      <c r="B8441" t="s">
        <v>5040</v>
      </c>
      <c r="C8441" s="198">
        <v>44677</v>
      </c>
      <c r="D8441" t="s">
        <v>38363</v>
      </c>
      <c r="E8441">
        <v>0.72</v>
      </c>
    </row>
    <row r="8442" spans="1:5">
      <c r="A8442" s="193" t="s">
        <v>27881</v>
      </c>
      <c r="B8442" t="s">
        <v>5043</v>
      </c>
      <c r="C8442" s="198">
        <v>44677</v>
      </c>
      <c r="D8442" t="s">
        <v>38363</v>
      </c>
      <c r="E8442">
        <v>8.23</v>
      </c>
    </row>
    <row r="8443" spans="1:5">
      <c r="A8443" s="193" t="s">
        <v>28327</v>
      </c>
      <c r="B8443" t="s">
        <v>27454</v>
      </c>
      <c r="C8443" s="198">
        <v>44677</v>
      </c>
      <c r="D8443" t="s">
        <v>38442</v>
      </c>
      <c r="E8443">
        <v>20.11</v>
      </c>
    </row>
    <row r="8444" spans="1:5">
      <c r="A8444" s="193" t="s">
        <v>28330</v>
      </c>
      <c r="B8444" t="s">
        <v>9191</v>
      </c>
      <c r="C8444" s="198">
        <v>44677</v>
      </c>
      <c r="D8444" t="s">
        <v>38442</v>
      </c>
      <c r="E8444">
        <v>8.93</v>
      </c>
    </row>
    <row r="8445" spans="1:5">
      <c r="A8445" s="193" t="s">
        <v>29492</v>
      </c>
      <c r="B8445" t="s">
        <v>6691</v>
      </c>
      <c r="C8445" s="198">
        <v>44677</v>
      </c>
      <c r="D8445" t="s">
        <v>38407</v>
      </c>
      <c r="E8445">
        <v>118</v>
      </c>
    </row>
    <row r="8446" spans="1:5">
      <c r="A8446" s="193" t="s">
        <v>27882</v>
      </c>
      <c r="B8446" t="s">
        <v>5041</v>
      </c>
      <c r="C8446" s="198">
        <v>44677</v>
      </c>
      <c r="D8446" t="s">
        <v>38363</v>
      </c>
      <c r="E8446">
        <v>4.43</v>
      </c>
    </row>
    <row r="8447" spans="1:5">
      <c r="A8447" s="193" t="s">
        <v>28056</v>
      </c>
      <c r="B8447" t="s">
        <v>8000</v>
      </c>
      <c r="C8447" s="198">
        <v>44677</v>
      </c>
      <c r="D8447" t="s">
        <v>38407</v>
      </c>
      <c r="E8447">
        <v>15.4</v>
      </c>
    </row>
    <row r="8448" spans="1:5">
      <c r="A8448" s="193" t="s">
        <v>28195</v>
      </c>
      <c r="B8448" t="s">
        <v>8308</v>
      </c>
      <c r="C8448" s="198">
        <v>44677</v>
      </c>
      <c r="D8448" t="s">
        <v>38427</v>
      </c>
      <c r="E8448">
        <v>5.13</v>
      </c>
    </row>
    <row r="8449" spans="1:5">
      <c r="A8449" s="193" t="s">
        <v>28326</v>
      </c>
      <c r="B8449" t="s">
        <v>9182</v>
      </c>
      <c r="C8449" s="198">
        <v>44677</v>
      </c>
      <c r="D8449" t="s">
        <v>38442</v>
      </c>
      <c r="E8449">
        <v>11.71</v>
      </c>
    </row>
    <row r="8450" spans="1:5">
      <c r="A8450" s="193" t="s">
        <v>28196</v>
      </c>
      <c r="B8450" t="s">
        <v>8424</v>
      </c>
      <c r="C8450" s="198">
        <v>44677</v>
      </c>
      <c r="D8450" t="s">
        <v>38427</v>
      </c>
      <c r="E8450">
        <v>0.65</v>
      </c>
    </row>
    <row r="8451" spans="1:5">
      <c r="A8451" s="193" t="s">
        <v>27882</v>
      </c>
      <c r="B8451" t="s">
        <v>5041</v>
      </c>
      <c r="C8451" s="198">
        <v>44677</v>
      </c>
      <c r="D8451" t="s">
        <v>38363</v>
      </c>
      <c r="E8451">
        <v>23.39</v>
      </c>
    </row>
    <row r="8452" spans="1:5">
      <c r="A8452" s="193" t="s">
        <v>27996</v>
      </c>
      <c r="B8452" t="s">
        <v>5042</v>
      </c>
      <c r="C8452" s="198">
        <v>44677</v>
      </c>
      <c r="D8452" t="s">
        <v>38363</v>
      </c>
      <c r="E8452">
        <v>16.73</v>
      </c>
    </row>
    <row r="8453" spans="1:5">
      <c r="A8453" s="193" t="s">
        <v>28053</v>
      </c>
      <c r="B8453" t="s">
        <v>8265</v>
      </c>
      <c r="C8453" s="198">
        <v>44677</v>
      </c>
      <c r="D8453" t="s">
        <v>38407</v>
      </c>
      <c r="E8453">
        <v>12.35</v>
      </c>
    </row>
    <row r="8454" spans="1:5">
      <c r="A8454" s="193" t="s">
        <v>28198</v>
      </c>
      <c r="B8454" t="s">
        <v>8986</v>
      </c>
      <c r="C8454" s="198">
        <v>44677</v>
      </c>
      <c r="D8454" t="s">
        <v>38427</v>
      </c>
      <c r="E8454">
        <v>0.83</v>
      </c>
    </row>
    <row r="8455" spans="1:5">
      <c r="A8455" s="193" t="s">
        <v>27996</v>
      </c>
      <c r="B8455" t="s">
        <v>5042</v>
      </c>
      <c r="C8455" s="198">
        <v>44677</v>
      </c>
      <c r="D8455" t="s">
        <v>38363</v>
      </c>
      <c r="E8455">
        <v>1.65</v>
      </c>
    </row>
    <row r="8456" spans="1:5">
      <c r="A8456" s="193" t="s">
        <v>29952</v>
      </c>
      <c r="B8456" t="s">
        <v>9078</v>
      </c>
      <c r="C8456" s="198">
        <v>44677</v>
      </c>
      <c r="D8456" t="s">
        <v>38427</v>
      </c>
      <c r="E8456">
        <v>8.9499999999999993</v>
      </c>
    </row>
    <row r="8457" spans="1:5">
      <c r="A8457" s="193" t="s">
        <v>28331</v>
      </c>
      <c r="B8457" t="s">
        <v>8734</v>
      </c>
      <c r="C8457" s="198">
        <v>44677</v>
      </c>
      <c r="D8457" t="s">
        <v>38442</v>
      </c>
      <c r="E8457">
        <v>6.96</v>
      </c>
    </row>
    <row r="8458" spans="1:5">
      <c r="A8458" s="193" t="s">
        <v>29009</v>
      </c>
      <c r="B8458" t="s">
        <v>8857</v>
      </c>
      <c r="C8458" s="198">
        <v>44677</v>
      </c>
      <c r="D8458" t="s">
        <v>38427</v>
      </c>
      <c r="E8458">
        <v>4.4400000000000004</v>
      </c>
    </row>
    <row r="8459" spans="1:5">
      <c r="A8459" s="193" t="s">
        <v>29956</v>
      </c>
      <c r="B8459" t="s">
        <v>27624</v>
      </c>
      <c r="C8459" s="198">
        <v>44677</v>
      </c>
      <c r="D8459" t="s">
        <v>38442</v>
      </c>
      <c r="E8459">
        <v>128.08000000000001</v>
      </c>
    </row>
    <row r="8460" spans="1:5">
      <c r="A8460" s="193" t="s">
        <v>28108</v>
      </c>
      <c r="B8460" t="s">
        <v>9242</v>
      </c>
      <c r="C8460" s="198">
        <v>44677</v>
      </c>
      <c r="D8460" t="s">
        <v>38420</v>
      </c>
      <c r="E8460">
        <v>15.46</v>
      </c>
    </row>
    <row r="8461" spans="1:5">
      <c r="A8461" s="193" t="s">
        <v>28058</v>
      </c>
      <c r="B8461" t="s">
        <v>9802</v>
      </c>
      <c r="C8461" s="198">
        <v>44677</v>
      </c>
      <c r="D8461" t="s">
        <v>38407</v>
      </c>
      <c r="E8461">
        <v>5.32</v>
      </c>
    </row>
    <row r="8462" spans="1:5">
      <c r="A8462" s="193" t="s">
        <v>29954</v>
      </c>
      <c r="B8462" t="s">
        <v>10634</v>
      </c>
      <c r="C8462" s="198">
        <v>44677</v>
      </c>
      <c r="D8462" t="s">
        <v>38442</v>
      </c>
      <c r="E8462">
        <v>264.76</v>
      </c>
    </row>
    <row r="8463" spans="1:5">
      <c r="A8463" s="193" t="s">
        <v>28039</v>
      </c>
      <c r="B8463" t="s">
        <v>10631</v>
      </c>
      <c r="C8463" s="198">
        <v>44677</v>
      </c>
      <c r="D8463" t="s">
        <v>38381</v>
      </c>
      <c r="E8463">
        <v>29.9</v>
      </c>
    </row>
    <row r="8464" spans="1:5">
      <c r="A8464" s="193" t="s">
        <v>29953</v>
      </c>
      <c r="B8464" t="s">
        <v>9252</v>
      </c>
      <c r="C8464" s="198">
        <v>44677</v>
      </c>
      <c r="D8464" t="s">
        <v>38427</v>
      </c>
      <c r="E8464">
        <v>1.39</v>
      </c>
    </row>
    <row r="8465" spans="1:5">
      <c r="A8465" s="193" t="s">
        <v>28133</v>
      </c>
      <c r="B8465" t="s">
        <v>10496</v>
      </c>
      <c r="C8465" s="198">
        <v>44677</v>
      </c>
      <c r="D8465" t="s">
        <v>38407</v>
      </c>
      <c r="E8465">
        <v>5.84</v>
      </c>
    </row>
    <row r="8466" spans="1:5">
      <c r="A8466" s="193" t="s">
        <v>28243</v>
      </c>
      <c r="B8466" t="s">
        <v>10145</v>
      </c>
      <c r="C8466" s="198">
        <v>44677</v>
      </c>
      <c r="D8466" t="s">
        <v>38420</v>
      </c>
      <c r="E8466">
        <v>5.53</v>
      </c>
    </row>
    <row r="8467" spans="1:5">
      <c r="A8467" s="193" t="s">
        <v>28251</v>
      </c>
      <c r="B8467" t="s">
        <v>9247</v>
      </c>
      <c r="C8467" s="198">
        <v>44677</v>
      </c>
      <c r="D8467" t="s">
        <v>38420</v>
      </c>
      <c r="E8467">
        <v>10.5</v>
      </c>
    </row>
    <row r="8468" spans="1:5">
      <c r="A8468" s="193" t="s">
        <v>28557</v>
      </c>
      <c r="B8468" t="s">
        <v>9246</v>
      </c>
      <c r="C8468" s="198">
        <v>44677</v>
      </c>
      <c r="D8468" t="s">
        <v>38420</v>
      </c>
      <c r="E8468">
        <v>8.74</v>
      </c>
    </row>
    <row r="8469" spans="1:5">
      <c r="A8469" s="193" t="s">
        <v>29955</v>
      </c>
      <c r="B8469" t="s">
        <v>27623</v>
      </c>
      <c r="C8469" s="198">
        <v>44677</v>
      </c>
      <c r="D8469" t="s">
        <v>38442</v>
      </c>
      <c r="E8469">
        <v>10.55</v>
      </c>
    </row>
    <row r="8470" spans="1:5">
      <c r="A8470" s="193" t="s">
        <v>28747</v>
      </c>
      <c r="B8470" t="s">
        <v>4981</v>
      </c>
      <c r="C8470" s="198">
        <v>44674</v>
      </c>
      <c r="D8470" t="s">
        <v>38368</v>
      </c>
      <c r="E8470">
        <v>0.55000000000000004</v>
      </c>
    </row>
    <row r="8471" spans="1:5">
      <c r="A8471" s="193" t="s">
        <v>27809</v>
      </c>
      <c r="B8471" t="s">
        <v>5046</v>
      </c>
      <c r="C8471" s="198">
        <v>44674</v>
      </c>
      <c r="D8471" t="s">
        <v>38368</v>
      </c>
      <c r="E8471">
        <v>44.58</v>
      </c>
    </row>
    <row r="8472" spans="1:5">
      <c r="A8472" s="193" t="s">
        <v>26652</v>
      </c>
      <c r="B8472" t="s">
        <v>5006</v>
      </c>
      <c r="C8472" s="198">
        <v>44674</v>
      </c>
      <c r="D8472" t="s">
        <v>38368</v>
      </c>
      <c r="E8472">
        <v>0.88</v>
      </c>
    </row>
    <row r="8473" spans="1:5">
      <c r="A8473" s="193" t="s">
        <v>27805</v>
      </c>
      <c r="B8473" t="s">
        <v>5008</v>
      </c>
      <c r="C8473" s="198">
        <v>44674</v>
      </c>
      <c r="D8473" t="s">
        <v>38368</v>
      </c>
      <c r="E8473">
        <v>3.79</v>
      </c>
    </row>
    <row r="8474" spans="1:5">
      <c r="A8474" s="193" t="s">
        <v>27810</v>
      </c>
      <c r="B8474" t="s">
        <v>5045</v>
      </c>
      <c r="C8474" s="198">
        <v>44674</v>
      </c>
      <c r="D8474" t="s">
        <v>38368</v>
      </c>
      <c r="E8474">
        <v>18.239999999999998</v>
      </c>
    </row>
    <row r="8475" spans="1:5">
      <c r="A8475" s="193" t="s">
        <v>15601</v>
      </c>
      <c r="B8475" t="s">
        <v>5047</v>
      </c>
      <c r="C8475" s="198">
        <v>44674</v>
      </c>
      <c r="D8475" t="s">
        <v>38368</v>
      </c>
      <c r="E8475">
        <v>9.31</v>
      </c>
    </row>
    <row r="8476" spans="1:5">
      <c r="A8476" s="193" t="s">
        <v>15616</v>
      </c>
      <c r="B8476" t="s">
        <v>5053</v>
      </c>
      <c r="C8476" s="198">
        <v>44674</v>
      </c>
      <c r="D8476" t="s">
        <v>38368</v>
      </c>
      <c r="E8476">
        <v>40.22</v>
      </c>
    </row>
    <row r="8477" spans="1:5">
      <c r="A8477" s="193" t="s">
        <v>27811</v>
      </c>
      <c r="B8477" t="s">
        <v>5044</v>
      </c>
      <c r="C8477" s="198">
        <v>44674</v>
      </c>
      <c r="D8477" t="s">
        <v>38368</v>
      </c>
      <c r="E8477">
        <v>1.1599999999999999</v>
      </c>
    </row>
    <row r="8478" spans="1:5">
      <c r="A8478" s="193" t="s">
        <v>27804</v>
      </c>
      <c r="B8478" t="s">
        <v>5036</v>
      </c>
      <c r="C8478" s="198">
        <v>44674</v>
      </c>
      <c r="D8478" t="s">
        <v>38368</v>
      </c>
      <c r="E8478">
        <v>87.56</v>
      </c>
    </row>
    <row r="8479" spans="1:5">
      <c r="A8479" s="193" t="s">
        <v>27809</v>
      </c>
      <c r="B8479" t="s">
        <v>5046</v>
      </c>
      <c r="C8479" s="198">
        <v>44674</v>
      </c>
      <c r="D8479" t="s">
        <v>38368</v>
      </c>
      <c r="E8479">
        <v>0.84</v>
      </c>
    </row>
    <row r="8480" spans="1:5">
      <c r="A8480" s="193" t="s">
        <v>28018</v>
      </c>
      <c r="B8480" t="s">
        <v>6310</v>
      </c>
      <c r="C8480" s="198">
        <v>44673</v>
      </c>
      <c r="D8480" t="s">
        <v>38400</v>
      </c>
      <c r="E8480">
        <v>0.86</v>
      </c>
    </row>
    <row r="8481" spans="1:5">
      <c r="A8481" s="193" t="s">
        <v>27934</v>
      </c>
      <c r="B8481" t="s">
        <v>7886</v>
      </c>
      <c r="C8481" s="198">
        <v>44673</v>
      </c>
      <c r="D8481" t="s">
        <v>38382</v>
      </c>
      <c r="E8481">
        <v>8.4700000000000006</v>
      </c>
    </row>
    <row r="8482" spans="1:5">
      <c r="A8482" s="193" t="s">
        <v>28534</v>
      </c>
      <c r="B8482" t="s">
        <v>6212</v>
      </c>
      <c r="C8482" s="198">
        <v>44673</v>
      </c>
      <c r="D8482" t="s">
        <v>38400</v>
      </c>
      <c r="E8482">
        <v>240</v>
      </c>
    </row>
    <row r="8483" spans="1:5">
      <c r="A8483" s="193" t="s">
        <v>28097</v>
      </c>
      <c r="B8483" t="s">
        <v>7645</v>
      </c>
      <c r="C8483" s="198">
        <v>44673</v>
      </c>
      <c r="D8483" t="s">
        <v>38392</v>
      </c>
      <c r="E8483">
        <v>11.69</v>
      </c>
    </row>
    <row r="8484" spans="1:5">
      <c r="A8484" s="193" t="s">
        <v>28177</v>
      </c>
      <c r="B8484" t="s">
        <v>5349</v>
      </c>
      <c r="C8484" s="198">
        <v>44673</v>
      </c>
      <c r="D8484" t="s">
        <v>38400</v>
      </c>
      <c r="E8484">
        <v>17.239999999999998</v>
      </c>
    </row>
    <row r="8485" spans="1:5">
      <c r="A8485" s="193" t="s">
        <v>28185</v>
      </c>
      <c r="B8485" t="s">
        <v>6213</v>
      </c>
      <c r="C8485" s="198">
        <v>44673</v>
      </c>
      <c r="D8485" t="s">
        <v>38400</v>
      </c>
      <c r="E8485">
        <v>34.25</v>
      </c>
    </row>
    <row r="8486" spans="1:5">
      <c r="A8486" s="193" t="s">
        <v>17813</v>
      </c>
      <c r="B8486" t="s">
        <v>5540</v>
      </c>
      <c r="C8486" s="198">
        <v>44673</v>
      </c>
      <c r="D8486" t="s">
        <v>38400</v>
      </c>
      <c r="E8486">
        <v>3.6</v>
      </c>
    </row>
    <row r="8487" spans="1:5">
      <c r="A8487" s="193" t="s">
        <v>28530</v>
      </c>
      <c r="B8487" t="s">
        <v>5181</v>
      </c>
      <c r="C8487" s="198">
        <v>44673</v>
      </c>
      <c r="D8487" t="s">
        <v>38400</v>
      </c>
      <c r="E8487">
        <v>3.72</v>
      </c>
    </row>
    <row r="8488" spans="1:5">
      <c r="A8488" s="193" t="s">
        <v>27898</v>
      </c>
      <c r="B8488" t="s">
        <v>5182</v>
      </c>
      <c r="C8488" s="198">
        <v>44673</v>
      </c>
      <c r="D8488" t="s">
        <v>38400</v>
      </c>
      <c r="E8488">
        <v>0.38</v>
      </c>
    </row>
    <row r="8489" spans="1:5">
      <c r="A8489" s="193" t="s">
        <v>28105</v>
      </c>
      <c r="B8489" t="s">
        <v>9280</v>
      </c>
      <c r="C8489" s="198">
        <v>44673</v>
      </c>
      <c r="D8489" t="s">
        <v>38392</v>
      </c>
      <c r="E8489">
        <v>3.37</v>
      </c>
    </row>
    <row r="8490" spans="1:5">
      <c r="A8490" s="193" t="s">
        <v>27945</v>
      </c>
      <c r="B8490" t="s">
        <v>9283</v>
      </c>
      <c r="C8490" s="198">
        <v>44673</v>
      </c>
      <c r="D8490" t="s">
        <v>38392</v>
      </c>
      <c r="E8490">
        <v>4.2300000000000004</v>
      </c>
    </row>
    <row r="8491" spans="1:5">
      <c r="A8491" s="193" t="s">
        <v>27947</v>
      </c>
      <c r="B8491" t="s">
        <v>10030</v>
      </c>
      <c r="C8491" s="198">
        <v>44673</v>
      </c>
      <c r="D8491" t="s">
        <v>38392</v>
      </c>
      <c r="E8491">
        <v>38.53</v>
      </c>
    </row>
    <row r="8492" spans="1:5">
      <c r="A8492" s="193" t="s">
        <v>27956</v>
      </c>
      <c r="B8492" t="s">
        <v>27625</v>
      </c>
      <c r="C8492" s="198">
        <v>44673</v>
      </c>
      <c r="D8492" t="s">
        <v>38392</v>
      </c>
      <c r="E8492">
        <v>59</v>
      </c>
    </row>
    <row r="8493" spans="1:5">
      <c r="A8493" s="193" t="s">
        <v>27954</v>
      </c>
      <c r="B8493" t="s">
        <v>27436</v>
      </c>
      <c r="C8493" s="198">
        <v>44673</v>
      </c>
      <c r="D8493" t="s">
        <v>38392</v>
      </c>
      <c r="E8493">
        <v>12.64</v>
      </c>
    </row>
    <row r="8494" spans="1:5">
      <c r="A8494" s="193" t="s">
        <v>27877</v>
      </c>
      <c r="B8494" t="s">
        <v>10325</v>
      </c>
      <c r="C8494" s="198">
        <v>44673</v>
      </c>
      <c r="D8494" t="s">
        <v>38382</v>
      </c>
      <c r="E8494">
        <v>5.07</v>
      </c>
    </row>
    <row r="8495" spans="1:5">
      <c r="A8495" s="193" t="s">
        <v>28298</v>
      </c>
      <c r="B8495" t="s">
        <v>10326</v>
      </c>
      <c r="C8495" s="198">
        <v>44673</v>
      </c>
      <c r="D8495" t="s">
        <v>38382</v>
      </c>
      <c r="E8495">
        <v>21.62</v>
      </c>
    </row>
    <row r="8496" spans="1:5">
      <c r="A8496" s="193" t="s">
        <v>28318</v>
      </c>
      <c r="B8496" t="s">
        <v>9259</v>
      </c>
      <c r="C8496" s="198">
        <v>44673</v>
      </c>
      <c r="D8496" t="s">
        <v>38382</v>
      </c>
      <c r="E8496">
        <v>84.6</v>
      </c>
    </row>
    <row r="8497" spans="1:5">
      <c r="A8497" s="193" t="s">
        <v>28311</v>
      </c>
      <c r="B8497" t="s">
        <v>9258</v>
      </c>
      <c r="C8497" s="198">
        <v>44673</v>
      </c>
      <c r="D8497" t="s">
        <v>38382</v>
      </c>
      <c r="E8497">
        <v>17.05</v>
      </c>
    </row>
    <row r="8498" spans="1:5">
      <c r="A8498" s="193" t="s">
        <v>27933</v>
      </c>
      <c r="B8498" t="s">
        <v>9779</v>
      </c>
      <c r="C8498" s="198">
        <v>44673</v>
      </c>
      <c r="D8498" t="s">
        <v>38382</v>
      </c>
      <c r="E8498">
        <v>22.06</v>
      </c>
    </row>
    <row r="8499" spans="1:5">
      <c r="A8499" s="193" t="s">
        <v>28104</v>
      </c>
      <c r="B8499" t="s">
        <v>27588</v>
      </c>
      <c r="C8499" s="198">
        <v>44673</v>
      </c>
      <c r="D8499" t="s">
        <v>38392</v>
      </c>
      <c r="E8499">
        <v>260</v>
      </c>
    </row>
    <row r="8500" spans="1:5">
      <c r="A8500" s="193" t="s">
        <v>27805</v>
      </c>
      <c r="B8500" t="s">
        <v>5008</v>
      </c>
      <c r="C8500" s="198">
        <v>44672</v>
      </c>
      <c r="D8500" t="s">
        <v>38368</v>
      </c>
      <c r="E8500">
        <v>0.56999999999999995</v>
      </c>
    </row>
    <row r="8501" spans="1:5">
      <c r="A8501" s="193" t="s">
        <v>28864</v>
      </c>
      <c r="B8501" t="s">
        <v>5423</v>
      </c>
      <c r="C8501" s="198">
        <v>44672</v>
      </c>
      <c r="D8501" t="s">
        <v>38426</v>
      </c>
      <c r="E8501">
        <v>12.5</v>
      </c>
    </row>
    <row r="8502" spans="1:5">
      <c r="A8502" s="193" t="s">
        <v>28747</v>
      </c>
      <c r="B8502" t="s">
        <v>4981</v>
      </c>
      <c r="C8502" s="198">
        <v>44672</v>
      </c>
      <c r="D8502" t="s">
        <v>38368</v>
      </c>
      <c r="E8502">
        <v>12.75</v>
      </c>
    </row>
    <row r="8503" spans="1:5">
      <c r="A8503" s="193" t="s">
        <v>27809</v>
      </c>
      <c r="B8503" t="s">
        <v>5046</v>
      </c>
      <c r="C8503" s="198">
        <v>44672</v>
      </c>
      <c r="D8503" t="s">
        <v>38368</v>
      </c>
      <c r="E8503">
        <v>0.33</v>
      </c>
    </row>
    <row r="8504" spans="1:5">
      <c r="A8504" s="193" t="s">
        <v>26652</v>
      </c>
      <c r="B8504" t="s">
        <v>5006</v>
      </c>
      <c r="C8504" s="198">
        <v>44672</v>
      </c>
      <c r="D8504" t="s">
        <v>38368</v>
      </c>
      <c r="E8504">
        <v>2.74</v>
      </c>
    </row>
    <row r="8505" spans="1:5">
      <c r="A8505" s="193" t="s">
        <v>28778</v>
      </c>
      <c r="B8505" t="s">
        <v>8657</v>
      </c>
      <c r="C8505" s="198">
        <v>44672</v>
      </c>
      <c r="D8505" t="s">
        <v>38500</v>
      </c>
      <c r="E8505">
        <v>11.8</v>
      </c>
    </row>
    <row r="8506" spans="1:5">
      <c r="A8506" s="193" t="s">
        <v>27804</v>
      </c>
      <c r="B8506" t="s">
        <v>5036</v>
      </c>
      <c r="C8506" s="198">
        <v>44672</v>
      </c>
      <c r="D8506" t="s">
        <v>38368</v>
      </c>
      <c r="E8506">
        <v>5.51</v>
      </c>
    </row>
    <row r="8507" spans="1:5">
      <c r="A8507" s="193" t="s">
        <v>29484</v>
      </c>
      <c r="B8507" t="s">
        <v>9944</v>
      </c>
      <c r="C8507" s="198">
        <v>44672</v>
      </c>
      <c r="D8507" t="s">
        <v>38500</v>
      </c>
      <c r="E8507">
        <v>20.92</v>
      </c>
    </row>
    <row r="8508" spans="1:5">
      <c r="A8508" s="193" t="s">
        <v>28788</v>
      </c>
      <c r="B8508" t="s">
        <v>9943</v>
      </c>
      <c r="C8508" s="198">
        <v>44672</v>
      </c>
      <c r="D8508" t="s">
        <v>38500</v>
      </c>
      <c r="E8508">
        <v>12.16</v>
      </c>
    </row>
    <row r="8509" spans="1:5">
      <c r="A8509" s="193" t="s">
        <v>28793</v>
      </c>
      <c r="B8509" t="s">
        <v>9942</v>
      </c>
      <c r="C8509" s="198">
        <v>44672</v>
      </c>
      <c r="D8509" t="s">
        <v>38500</v>
      </c>
      <c r="E8509">
        <v>16.760000000000002</v>
      </c>
    </row>
    <row r="8510" spans="1:5">
      <c r="A8510" s="193" t="s">
        <v>28791</v>
      </c>
      <c r="B8510" t="s">
        <v>9930</v>
      </c>
      <c r="C8510" s="198">
        <v>44672</v>
      </c>
      <c r="D8510" t="s">
        <v>38500</v>
      </c>
      <c r="E8510">
        <v>0.95</v>
      </c>
    </row>
    <row r="8511" spans="1:5">
      <c r="A8511" s="193" t="s">
        <v>28129</v>
      </c>
      <c r="B8511" t="s">
        <v>5424</v>
      </c>
      <c r="C8511" s="198">
        <v>44670</v>
      </c>
      <c r="D8511" t="s">
        <v>38583</v>
      </c>
      <c r="E8511">
        <v>0.71</v>
      </c>
    </row>
    <row r="8512" spans="1:5">
      <c r="A8512" s="193" t="s">
        <v>28305</v>
      </c>
      <c r="B8512" t="s">
        <v>8557</v>
      </c>
      <c r="C8512" s="198">
        <v>44670</v>
      </c>
      <c r="D8512" t="s">
        <v>38369</v>
      </c>
      <c r="E8512">
        <v>28.1</v>
      </c>
    </row>
    <row r="8513" spans="1:5">
      <c r="A8513" s="193" t="s">
        <v>17102</v>
      </c>
      <c r="B8513" t="s">
        <v>8524</v>
      </c>
      <c r="C8513" s="198">
        <v>44670</v>
      </c>
      <c r="D8513" t="s">
        <v>38664</v>
      </c>
      <c r="E8513">
        <v>23.5</v>
      </c>
    </row>
    <row r="8514" spans="1:5">
      <c r="A8514" s="193" t="s">
        <v>29689</v>
      </c>
      <c r="B8514" t="s">
        <v>6196</v>
      </c>
      <c r="C8514" s="198">
        <v>44670</v>
      </c>
      <c r="D8514" t="s">
        <v>38664</v>
      </c>
      <c r="E8514">
        <v>14.23</v>
      </c>
    </row>
    <row r="8515" spans="1:5">
      <c r="A8515" s="193" t="s">
        <v>28864</v>
      </c>
      <c r="B8515" t="s">
        <v>5423</v>
      </c>
      <c r="C8515" s="198">
        <v>44670</v>
      </c>
      <c r="D8515" t="s">
        <v>38583</v>
      </c>
      <c r="E8515">
        <v>9.07</v>
      </c>
    </row>
    <row r="8516" spans="1:5">
      <c r="A8516" s="193" t="s">
        <v>28864</v>
      </c>
      <c r="B8516" t="s">
        <v>5423</v>
      </c>
      <c r="C8516" s="198">
        <v>44670</v>
      </c>
      <c r="D8516" t="s">
        <v>38583</v>
      </c>
      <c r="E8516">
        <v>11.83</v>
      </c>
    </row>
    <row r="8517" spans="1:5">
      <c r="A8517" s="193" t="s">
        <v>29264</v>
      </c>
      <c r="B8517" t="s">
        <v>7459</v>
      </c>
      <c r="C8517" s="198">
        <v>44670</v>
      </c>
      <c r="D8517" t="s">
        <v>38544</v>
      </c>
      <c r="E8517">
        <v>46.5</v>
      </c>
    </row>
    <row r="8518" spans="1:5">
      <c r="A8518" s="193" t="s">
        <v>29957</v>
      </c>
      <c r="B8518" t="s">
        <v>9903</v>
      </c>
      <c r="C8518" s="198">
        <v>44670</v>
      </c>
      <c r="D8518" t="s">
        <v>38544</v>
      </c>
      <c r="E8518">
        <v>217.21</v>
      </c>
    </row>
    <row r="8519" spans="1:5">
      <c r="A8519" s="193" t="s">
        <v>29958</v>
      </c>
      <c r="B8519" t="s">
        <v>10629</v>
      </c>
      <c r="C8519" s="198">
        <v>44670</v>
      </c>
      <c r="D8519" t="s">
        <v>38544</v>
      </c>
      <c r="E8519">
        <v>32.9</v>
      </c>
    </row>
    <row r="8520" spans="1:5">
      <c r="A8520" s="193" t="s">
        <v>29426</v>
      </c>
      <c r="B8520" t="s">
        <v>9907</v>
      </c>
      <c r="C8520" s="198">
        <v>44670</v>
      </c>
      <c r="D8520" t="s">
        <v>38544</v>
      </c>
      <c r="E8520">
        <v>5.14</v>
      </c>
    </row>
    <row r="8521" spans="1:5">
      <c r="A8521" s="193" t="s">
        <v>27838</v>
      </c>
      <c r="B8521" t="s">
        <v>7154</v>
      </c>
      <c r="C8521" s="198">
        <v>44666</v>
      </c>
      <c r="D8521" t="s">
        <v>38376</v>
      </c>
      <c r="E8521">
        <v>5.4</v>
      </c>
    </row>
    <row r="8522" spans="1:5">
      <c r="A8522" s="193" t="s">
        <v>28013</v>
      </c>
      <c r="B8522" t="s">
        <v>6507</v>
      </c>
      <c r="C8522" s="198">
        <v>44666</v>
      </c>
      <c r="D8522" t="s">
        <v>38629</v>
      </c>
      <c r="E8522">
        <v>196.72</v>
      </c>
    </row>
    <row r="8523" spans="1:5">
      <c r="A8523" s="193" t="s">
        <v>27849</v>
      </c>
      <c r="B8523" t="s">
        <v>6112</v>
      </c>
      <c r="C8523" s="198">
        <v>44666</v>
      </c>
      <c r="D8523" t="s">
        <v>38376</v>
      </c>
      <c r="E8523">
        <v>4.91</v>
      </c>
    </row>
    <row r="8524" spans="1:5">
      <c r="A8524" s="193" t="s">
        <v>27840</v>
      </c>
      <c r="B8524" t="s">
        <v>5922</v>
      </c>
      <c r="C8524" s="198">
        <v>44666</v>
      </c>
      <c r="D8524" t="s">
        <v>38376</v>
      </c>
      <c r="E8524">
        <v>16.05</v>
      </c>
    </row>
    <row r="8525" spans="1:5">
      <c r="A8525" s="193" t="s">
        <v>27848</v>
      </c>
      <c r="B8525" t="s">
        <v>6244</v>
      </c>
      <c r="C8525" s="198">
        <v>44666</v>
      </c>
      <c r="D8525" t="s">
        <v>38376</v>
      </c>
      <c r="E8525">
        <v>5.45</v>
      </c>
    </row>
    <row r="8526" spans="1:5">
      <c r="A8526" s="193" t="s">
        <v>27837</v>
      </c>
      <c r="B8526" t="s">
        <v>6158</v>
      </c>
      <c r="C8526" s="198">
        <v>44666</v>
      </c>
      <c r="D8526" t="s">
        <v>38376</v>
      </c>
      <c r="E8526">
        <v>0.42</v>
      </c>
    </row>
    <row r="8527" spans="1:5">
      <c r="A8527" s="193" t="s">
        <v>14022</v>
      </c>
      <c r="B8527" t="s">
        <v>5432</v>
      </c>
      <c r="C8527" s="198">
        <v>44666</v>
      </c>
      <c r="D8527" t="s">
        <v>38576</v>
      </c>
      <c r="E8527">
        <v>0.8</v>
      </c>
    </row>
    <row r="8528" spans="1:5">
      <c r="A8528" s="193" t="s">
        <v>29200</v>
      </c>
      <c r="B8528" t="s">
        <v>7630</v>
      </c>
      <c r="C8528" s="198">
        <v>44666</v>
      </c>
      <c r="D8528" t="s">
        <v>38629</v>
      </c>
      <c r="E8528">
        <v>27</v>
      </c>
    </row>
    <row r="8529" spans="1:5">
      <c r="A8529" s="193" t="s">
        <v>27834</v>
      </c>
      <c r="B8529" t="s">
        <v>5921</v>
      </c>
      <c r="C8529" s="198">
        <v>44666</v>
      </c>
      <c r="D8529" t="s">
        <v>38376</v>
      </c>
      <c r="E8529">
        <v>5.41</v>
      </c>
    </row>
    <row r="8530" spans="1:5">
      <c r="A8530" s="193" t="s">
        <v>27835</v>
      </c>
      <c r="B8530" t="s">
        <v>5392</v>
      </c>
      <c r="C8530" s="198">
        <v>44666</v>
      </c>
      <c r="D8530" t="s">
        <v>38376</v>
      </c>
      <c r="E8530">
        <v>0.43</v>
      </c>
    </row>
    <row r="8531" spans="1:5">
      <c r="A8531" s="193" t="s">
        <v>27835</v>
      </c>
      <c r="B8531" t="s">
        <v>5392</v>
      </c>
      <c r="C8531" s="198">
        <v>44666</v>
      </c>
      <c r="D8531" t="s">
        <v>38376</v>
      </c>
      <c r="E8531">
        <v>6.57</v>
      </c>
    </row>
    <row r="8532" spans="1:5">
      <c r="A8532" s="193" t="s">
        <v>27851</v>
      </c>
      <c r="B8532" t="s">
        <v>5388</v>
      </c>
      <c r="C8532" s="198">
        <v>44666</v>
      </c>
      <c r="D8532" t="s">
        <v>38376</v>
      </c>
      <c r="E8532">
        <v>19.600000000000001</v>
      </c>
    </row>
    <row r="8533" spans="1:5">
      <c r="A8533" s="193" t="s">
        <v>29185</v>
      </c>
      <c r="B8533" t="s">
        <v>5391</v>
      </c>
      <c r="C8533" s="198">
        <v>44666</v>
      </c>
      <c r="D8533" t="s">
        <v>38376</v>
      </c>
      <c r="E8533">
        <v>7.02</v>
      </c>
    </row>
    <row r="8534" spans="1:5">
      <c r="A8534" s="193" t="s">
        <v>29960</v>
      </c>
      <c r="B8534" t="s">
        <v>10628</v>
      </c>
      <c r="C8534" s="198">
        <v>44666</v>
      </c>
      <c r="D8534" t="s">
        <v>38629</v>
      </c>
      <c r="E8534">
        <v>35.89</v>
      </c>
    </row>
    <row r="8535" spans="1:5">
      <c r="A8535" s="193" t="s">
        <v>29031</v>
      </c>
      <c r="B8535" t="s">
        <v>10554</v>
      </c>
      <c r="C8535" s="198">
        <v>44666</v>
      </c>
      <c r="D8535" t="s">
        <v>38629</v>
      </c>
      <c r="E8535">
        <v>11.8</v>
      </c>
    </row>
    <row r="8536" spans="1:5">
      <c r="A8536" s="193" t="s">
        <v>27846</v>
      </c>
      <c r="B8536" t="s">
        <v>27554</v>
      </c>
      <c r="C8536" s="198">
        <v>44666</v>
      </c>
      <c r="D8536" t="s">
        <v>38376</v>
      </c>
      <c r="E8536">
        <v>13.5</v>
      </c>
    </row>
    <row r="8537" spans="1:5">
      <c r="A8537" s="193" t="s">
        <v>29959</v>
      </c>
      <c r="B8537" t="s">
        <v>9839</v>
      </c>
      <c r="C8537" s="198">
        <v>44666</v>
      </c>
      <c r="D8537" t="s">
        <v>38629</v>
      </c>
      <c r="E8537">
        <v>16.57</v>
      </c>
    </row>
    <row r="8538" spans="1:5">
      <c r="A8538" s="193" t="s">
        <v>28843</v>
      </c>
      <c r="B8538" t="s">
        <v>6410</v>
      </c>
      <c r="C8538" s="198">
        <v>44665</v>
      </c>
      <c r="D8538" t="s">
        <v>38385</v>
      </c>
      <c r="E8538">
        <v>5.77</v>
      </c>
    </row>
    <row r="8539" spans="1:5">
      <c r="A8539" s="193" t="s">
        <v>28188</v>
      </c>
      <c r="B8539" t="s">
        <v>7481</v>
      </c>
      <c r="C8539" s="198">
        <v>44665</v>
      </c>
      <c r="D8539" t="s">
        <v>38385</v>
      </c>
      <c r="E8539">
        <v>22.42</v>
      </c>
    </row>
    <row r="8540" spans="1:5">
      <c r="A8540" s="193" t="s">
        <v>12800</v>
      </c>
      <c r="B8540" t="s">
        <v>4951</v>
      </c>
      <c r="C8540" s="198">
        <v>44665</v>
      </c>
      <c r="D8540" t="s">
        <v>38385</v>
      </c>
      <c r="E8540">
        <v>0.71</v>
      </c>
    </row>
    <row r="8541" spans="1:5">
      <c r="A8541" s="193" t="s">
        <v>28841</v>
      </c>
      <c r="B8541" t="s">
        <v>6413</v>
      </c>
      <c r="C8541" s="198">
        <v>44665</v>
      </c>
      <c r="D8541" t="s">
        <v>38385</v>
      </c>
      <c r="E8541">
        <v>0.37</v>
      </c>
    </row>
    <row r="8542" spans="1:5">
      <c r="A8542" s="193" t="s">
        <v>28367</v>
      </c>
      <c r="B8542" t="s">
        <v>27585</v>
      </c>
      <c r="C8542" s="198">
        <v>44665</v>
      </c>
      <c r="D8542" t="s">
        <v>38385</v>
      </c>
      <c r="E8542">
        <v>0.65</v>
      </c>
    </row>
    <row r="8543" spans="1:5">
      <c r="A8543" s="193" t="s">
        <v>28370</v>
      </c>
      <c r="B8543" t="s">
        <v>6357</v>
      </c>
      <c r="C8543" s="198">
        <v>44665</v>
      </c>
      <c r="D8543" t="s">
        <v>38385</v>
      </c>
      <c r="E8543">
        <v>37.9</v>
      </c>
    </row>
    <row r="8544" spans="1:5">
      <c r="A8544" s="193" t="s">
        <v>29212</v>
      </c>
      <c r="B8544" t="s">
        <v>8224</v>
      </c>
      <c r="C8544" s="198">
        <v>44665</v>
      </c>
      <c r="D8544" t="s">
        <v>38385</v>
      </c>
      <c r="E8544">
        <v>0.62</v>
      </c>
    </row>
    <row r="8545" spans="1:5">
      <c r="A8545" s="193" t="s">
        <v>28186</v>
      </c>
      <c r="B8545" t="s">
        <v>6408</v>
      </c>
      <c r="C8545" s="198">
        <v>44665</v>
      </c>
      <c r="D8545" t="s">
        <v>38385</v>
      </c>
      <c r="E8545">
        <v>16.88</v>
      </c>
    </row>
    <row r="8546" spans="1:5">
      <c r="A8546" s="193" t="s">
        <v>28187</v>
      </c>
      <c r="B8546" t="s">
        <v>5085</v>
      </c>
      <c r="C8546" s="198">
        <v>44665</v>
      </c>
      <c r="D8546" t="s">
        <v>38385</v>
      </c>
      <c r="E8546">
        <v>7.83</v>
      </c>
    </row>
    <row r="8547" spans="1:5">
      <c r="A8547" s="193" t="s">
        <v>29048</v>
      </c>
      <c r="B8547" t="s">
        <v>7669</v>
      </c>
      <c r="C8547" s="198">
        <v>44664</v>
      </c>
      <c r="D8547" t="s">
        <v>38391</v>
      </c>
      <c r="E8547">
        <v>0.65</v>
      </c>
    </row>
    <row r="8548" spans="1:5">
      <c r="A8548" s="193" t="s">
        <v>12574</v>
      </c>
      <c r="B8548" t="s">
        <v>5185</v>
      </c>
      <c r="C8548" s="198">
        <v>44664</v>
      </c>
      <c r="D8548" t="s">
        <v>38391</v>
      </c>
      <c r="E8548">
        <v>8.74</v>
      </c>
    </row>
    <row r="8549" spans="1:5">
      <c r="A8549" s="193" t="s">
        <v>28085</v>
      </c>
      <c r="B8549" t="s">
        <v>5025</v>
      </c>
      <c r="C8549" s="198">
        <v>44664</v>
      </c>
      <c r="D8549" t="s">
        <v>38662</v>
      </c>
      <c r="E8549">
        <v>2.95</v>
      </c>
    </row>
    <row r="8550" spans="1:5">
      <c r="A8550" s="193" t="s">
        <v>12499</v>
      </c>
      <c r="B8550" t="s">
        <v>5646</v>
      </c>
      <c r="C8550" s="198">
        <v>44664</v>
      </c>
      <c r="D8550" t="s">
        <v>38391</v>
      </c>
      <c r="E8550">
        <v>0.52</v>
      </c>
    </row>
    <row r="8551" spans="1:5">
      <c r="A8551" s="193" t="s">
        <v>29498</v>
      </c>
      <c r="B8551" t="s">
        <v>5438</v>
      </c>
      <c r="C8551" s="198">
        <v>44664</v>
      </c>
      <c r="D8551" t="s">
        <v>38576</v>
      </c>
      <c r="E8551">
        <v>33.9</v>
      </c>
    </row>
    <row r="8552" spans="1:5">
      <c r="A8552" s="193" t="s">
        <v>12102</v>
      </c>
      <c r="B8552" t="s">
        <v>8005</v>
      </c>
      <c r="C8552" s="198">
        <v>44664</v>
      </c>
      <c r="D8552" t="s">
        <v>38433</v>
      </c>
      <c r="E8552">
        <v>175</v>
      </c>
    </row>
    <row r="8553" spans="1:5">
      <c r="A8553" s="193" t="s">
        <v>28864</v>
      </c>
      <c r="B8553" t="s">
        <v>5423</v>
      </c>
      <c r="C8553" s="198">
        <v>44662</v>
      </c>
      <c r="D8553" t="s">
        <v>38601</v>
      </c>
      <c r="E8553">
        <v>20.45</v>
      </c>
    </row>
    <row r="8554" spans="1:5">
      <c r="A8554" s="193" t="s">
        <v>29498</v>
      </c>
      <c r="B8554" t="s">
        <v>5438</v>
      </c>
      <c r="C8554" s="198">
        <v>44662</v>
      </c>
      <c r="D8554" t="s">
        <v>38562</v>
      </c>
      <c r="E8554">
        <v>2.93</v>
      </c>
    </row>
    <row r="8555" spans="1:5">
      <c r="A8555" s="193" t="s">
        <v>28864</v>
      </c>
      <c r="B8555" t="s">
        <v>5423</v>
      </c>
      <c r="C8555" s="198">
        <v>44662</v>
      </c>
      <c r="D8555" t="s">
        <v>38367</v>
      </c>
      <c r="E8555">
        <v>17.28</v>
      </c>
    </row>
    <row r="8556" spans="1:5">
      <c r="A8556" s="193" t="s">
        <v>29498</v>
      </c>
      <c r="B8556" t="s">
        <v>5438</v>
      </c>
      <c r="C8556" s="198">
        <v>44662</v>
      </c>
      <c r="D8556" t="s">
        <v>38576</v>
      </c>
      <c r="E8556">
        <v>28.9</v>
      </c>
    </row>
    <row r="8557" spans="1:5">
      <c r="A8557" s="193" t="s">
        <v>27809</v>
      </c>
      <c r="B8557" t="s">
        <v>5046</v>
      </c>
      <c r="C8557" s="198">
        <v>44662</v>
      </c>
      <c r="D8557" t="s">
        <v>38368</v>
      </c>
      <c r="E8557">
        <v>46.5</v>
      </c>
    </row>
    <row r="8558" spans="1:5">
      <c r="A8558" s="193" t="s">
        <v>29033</v>
      </c>
      <c r="B8558" t="s">
        <v>5790</v>
      </c>
      <c r="C8558" s="198">
        <v>44662</v>
      </c>
      <c r="D8558" t="s">
        <v>38576</v>
      </c>
      <c r="E8558">
        <v>12.46</v>
      </c>
    </row>
    <row r="8559" spans="1:5">
      <c r="A8559" s="193" t="s">
        <v>27810</v>
      </c>
      <c r="B8559" t="s">
        <v>5045</v>
      </c>
      <c r="C8559" s="198">
        <v>44662</v>
      </c>
      <c r="D8559" t="s">
        <v>38368</v>
      </c>
      <c r="E8559">
        <v>36.53</v>
      </c>
    </row>
    <row r="8560" spans="1:5">
      <c r="A8560" s="193" t="s">
        <v>27810</v>
      </c>
      <c r="B8560" t="s">
        <v>5045</v>
      </c>
      <c r="C8560" s="198">
        <v>44662</v>
      </c>
      <c r="D8560" t="s">
        <v>38368</v>
      </c>
      <c r="E8560">
        <v>6.48</v>
      </c>
    </row>
    <row r="8561" spans="1:5">
      <c r="A8561" s="193" t="s">
        <v>15616</v>
      </c>
      <c r="B8561" t="s">
        <v>5053</v>
      </c>
      <c r="C8561" s="198">
        <v>44662</v>
      </c>
      <c r="D8561" t="s">
        <v>38368</v>
      </c>
      <c r="E8561">
        <v>0.35</v>
      </c>
    </row>
    <row r="8562" spans="1:5">
      <c r="A8562" s="193" t="s">
        <v>29328</v>
      </c>
      <c r="B8562" t="s">
        <v>5422</v>
      </c>
      <c r="C8562" s="198">
        <v>44662</v>
      </c>
      <c r="D8562" t="s">
        <v>38562</v>
      </c>
      <c r="E8562">
        <v>10.44</v>
      </c>
    </row>
    <row r="8563" spans="1:5">
      <c r="A8563" s="193" t="s">
        <v>28129</v>
      </c>
      <c r="B8563" t="s">
        <v>5424</v>
      </c>
      <c r="C8563" s="198">
        <v>44662</v>
      </c>
      <c r="D8563" t="s">
        <v>38615</v>
      </c>
      <c r="E8563">
        <v>4.01</v>
      </c>
    </row>
    <row r="8564" spans="1:5">
      <c r="A8564" s="193" t="s">
        <v>29327</v>
      </c>
      <c r="B8564" t="s">
        <v>5785</v>
      </c>
      <c r="C8564" s="198">
        <v>44662</v>
      </c>
      <c r="D8564" t="s">
        <v>38615</v>
      </c>
      <c r="E8564">
        <v>34.840000000000003</v>
      </c>
    </row>
    <row r="8565" spans="1:5">
      <c r="A8565" s="193" t="s">
        <v>22416</v>
      </c>
      <c r="B8565" t="s">
        <v>5429</v>
      </c>
      <c r="C8565" s="198">
        <v>44662</v>
      </c>
      <c r="D8565" t="s">
        <v>38367</v>
      </c>
      <c r="E8565">
        <v>12.82</v>
      </c>
    </row>
    <row r="8566" spans="1:5">
      <c r="A8566" s="193" t="s">
        <v>29333</v>
      </c>
      <c r="B8566" t="s">
        <v>5431</v>
      </c>
      <c r="C8566" s="198">
        <v>44662</v>
      </c>
      <c r="D8566" t="s">
        <v>38367</v>
      </c>
      <c r="E8566">
        <v>16.38</v>
      </c>
    </row>
    <row r="8567" spans="1:5">
      <c r="A8567" s="193" t="s">
        <v>27805</v>
      </c>
      <c r="B8567" t="s">
        <v>5008</v>
      </c>
      <c r="C8567" s="198">
        <v>44662</v>
      </c>
      <c r="D8567" t="s">
        <v>38368</v>
      </c>
      <c r="E8567">
        <v>35.25</v>
      </c>
    </row>
    <row r="8568" spans="1:5">
      <c r="A8568" s="193" t="s">
        <v>29333</v>
      </c>
      <c r="B8568" t="s">
        <v>5431</v>
      </c>
      <c r="C8568" s="198">
        <v>44662</v>
      </c>
      <c r="D8568" t="s">
        <v>38601</v>
      </c>
      <c r="E8568">
        <v>42.43</v>
      </c>
    </row>
    <row r="8569" spans="1:5">
      <c r="A8569" s="193" t="s">
        <v>29961</v>
      </c>
      <c r="B8569" t="s">
        <v>6896</v>
      </c>
      <c r="C8569" s="198">
        <v>44662</v>
      </c>
      <c r="D8569" t="s">
        <v>38664</v>
      </c>
      <c r="E8569">
        <v>43.37</v>
      </c>
    </row>
    <row r="8570" spans="1:5">
      <c r="A8570" s="193" t="s">
        <v>28984</v>
      </c>
      <c r="B8570" t="s">
        <v>5201</v>
      </c>
      <c r="C8570" s="198">
        <v>44662</v>
      </c>
      <c r="D8570" t="s">
        <v>38576</v>
      </c>
      <c r="E8570">
        <v>17.64</v>
      </c>
    </row>
    <row r="8571" spans="1:5">
      <c r="A8571" s="193" t="s">
        <v>29967</v>
      </c>
      <c r="B8571" t="s">
        <v>9066</v>
      </c>
      <c r="C8571" s="198">
        <v>44662</v>
      </c>
      <c r="D8571" t="s">
        <v>38664</v>
      </c>
      <c r="E8571">
        <v>13.14</v>
      </c>
    </row>
    <row r="8572" spans="1:5">
      <c r="A8572" s="193" t="s">
        <v>28129</v>
      </c>
      <c r="B8572" t="s">
        <v>5424</v>
      </c>
      <c r="C8572" s="198">
        <v>44662</v>
      </c>
      <c r="D8572" t="s">
        <v>38615</v>
      </c>
      <c r="E8572">
        <v>13</v>
      </c>
    </row>
    <row r="8573" spans="1:5">
      <c r="A8573" s="193" t="s">
        <v>27809</v>
      </c>
      <c r="B8573" t="s">
        <v>5046</v>
      </c>
      <c r="C8573" s="198">
        <v>44662</v>
      </c>
      <c r="D8573" t="s">
        <v>38368</v>
      </c>
      <c r="E8573">
        <v>32.9</v>
      </c>
    </row>
    <row r="8574" spans="1:5">
      <c r="A8574" s="193" t="s">
        <v>28155</v>
      </c>
      <c r="B8574" t="s">
        <v>6308</v>
      </c>
      <c r="C8574" s="198">
        <v>44662</v>
      </c>
      <c r="D8574" t="s">
        <v>38367</v>
      </c>
      <c r="E8574">
        <v>3.69</v>
      </c>
    </row>
    <row r="8575" spans="1:5">
      <c r="A8575" s="193" t="s">
        <v>27807</v>
      </c>
      <c r="B8575" t="s">
        <v>5056</v>
      </c>
      <c r="C8575" s="198">
        <v>44662</v>
      </c>
      <c r="D8575" t="s">
        <v>38368</v>
      </c>
      <c r="E8575">
        <v>14.23</v>
      </c>
    </row>
    <row r="8576" spans="1:5">
      <c r="A8576" s="193" t="s">
        <v>22416</v>
      </c>
      <c r="B8576" t="s">
        <v>5429</v>
      </c>
      <c r="C8576" s="198">
        <v>44662</v>
      </c>
      <c r="D8576" t="s">
        <v>38601</v>
      </c>
      <c r="E8576">
        <v>21.8</v>
      </c>
    </row>
    <row r="8577" spans="1:5">
      <c r="A8577" s="193" t="s">
        <v>28129</v>
      </c>
      <c r="B8577" t="s">
        <v>5424</v>
      </c>
      <c r="C8577" s="198">
        <v>44662</v>
      </c>
      <c r="D8577" t="s">
        <v>38601</v>
      </c>
      <c r="E8577">
        <v>26.6</v>
      </c>
    </row>
    <row r="8578" spans="1:5">
      <c r="A8578" s="193" t="s">
        <v>29499</v>
      </c>
      <c r="B8578" t="s">
        <v>7019</v>
      </c>
      <c r="C8578" s="198">
        <v>44662</v>
      </c>
      <c r="D8578" t="s">
        <v>38601</v>
      </c>
      <c r="E8578">
        <v>5.5</v>
      </c>
    </row>
    <row r="8579" spans="1:5">
      <c r="A8579" s="193" t="s">
        <v>28350</v>
      </c>
      <c r="B8579" t="s">
        <v>5348</v>
      </c>
      <c r="C8579" s="198">
        <v>44662</v>
      </c>
      <c r="D8579" t="s">
        <v>38367</v>
      </c>
      <c r="E8579">
        <v>34.43</v>
      </c>
    </row>
    <row r="8580" spans="1:5">
      <c r="A8580" s="193" t="s">
        <v>29499</v>
      </c>
      <c r="B8580" t="s">
        <v>7019</v>
      </c>
      <c r="C8580" s="198">
        <v>44662</v>
      </c>
      <c r="D8580" t="s">
        <v>38562</v>
      </c>
      <c r="E8580">
        <v>31.14</v>
      </c>
    </row>
    <row r="8581" spans="1:5">
      <c r="A8581" s="193" t="s">
        <v>29962</v>
      </c>
      <c r="B8581" t="s">
        <v>11125</v>
      </c>
      <c r="C8581" s="198">
        <v>44662</v>
      </c>
      <c r="D8581" t="s">
        <v>38669</v>
      </c>
      <c r="E8581">
        <v>6.3</v>
      </c>
    </row>
    <row r="8582" spans="1:5">
      <c r="A8582" s="193" t="s">
        <v>29970</v>
      </c>
      <c r="B8582" t="s">
        <v>11120</v>
      </c>
      <c r="C8582" s="198">
        <v>44662</v>
      </c>
      <c r="D8582" t="s">
        <v>38669</v>
      </c>
      <c r="E8582">
        <v>8.89</v>
      </c>
    </row>
    <row r="8583" spans="1:5">
      <c r="A8583" s="193" t="s">
        <v>29968</v>
      </c>
      <c r="B8583" t="s">
        <v>10066</v>
      </c>
      <c r="C8583" s="198">
        <v>44662</v>
      </c>
      <c r="D8583" t="s">
        <v>38664</v>
      </c>
      <c r="E8583">
        <v>23.51</v>
      </c>
    </row>
    <row r="8584" spans="1:5">
      <c r="A8584" s="193" t="s">
        <v>29963</v>
      </c>
      <c r="B8584" t="s">
        <v>11121</v>
      </c>
      <c r="C8584" s="198">
        <v>44662</v>
      </c>
      <c r="D8584" t="s">
        <v>38669</v>
      </c>
      <c r="E8584">
        <v>15.47</v>
      </c>
    </row>
    <row r="8585" spans="1:5">
      <c r="A8585" s="193" t="s">
        <v>29964</v>
      </c>
      <c r="B8585" t="s">
        <v>11122</v>
      </c>
      <c r="C8585" s="198">
        <v>44662</v>
      </c>
      <c r="D8585" t="s">
        <v>38669</v>
      </c>
      <c r="E8585">
        <v>6.51</v>
      </c>
    </row>
    <row r="8586" spans="1:5">
      <c r="A8586" s="193" t="s">
        <v>29965</v>
      </c>
      <c r="B8586" t="s">
        <v>27626</v>
      </c>
      <c r="C8586" s="198">
        <v>44662</v>
      </c>
      <c r="D8586" t="s">
        <v>38478</v>
      </c>
      <c r="E8586">
        <v>53</v>
      </c>
    </row>
    <row r="8587" spans="1:5">
      <c r="A8587" s="193" t="s">
        <v>29971</v>
      </c>
      <c r="B8587" t="s">
        <v>11124</v>
      </c>
      <c r="C8587" s="198">
        <v>44662</v>
      </c>
      <c r="D8587" t="s">
        <v>38669</v>
      </c>
      <c r="E8587">
        <v>10.82</v>
      </c>
    </row>
    <row r="8588" spans="1:5">
      <c r="A8588" s="193" t="s">
        <v>29501</v>
      </c>
      <c r="B8588" t="s">
        <v>27544</v>
      </c>
      <c r="C8588" s="198">
        <v>44662</v>
      </c>
      <c r="D8588" t="s">
        <v>38615</v>
      </c>
      <c r="E8588">
        <v>30.9</v>
      </c>
    </row>
    <row r="8589" spans="1:5">
      <c r="A8589" s="193" t="s">
        <v>29501</v>
      </c>
      <c r="B8589" t="s">
        <v>27544</v>
      </c>
      <c r="C8589" s="198">
        <v>44662</v>
      </c>
      <c r="D8589" t="s">
        <v>38615</v>
      </c>
      <c r="E8589">
        <v>31.9</v>
      </c>
    </row>
    <row r="8590" spans="1:5">
      <c r="A8590" s="193" t="s">
        <v>29969</v>
      </c>
      <c r="B8590" t="s">
        <v>11123</v>
      </c>
      <c r="C8590" s="198">
        <v>44662</v>
      </c>
      <c r="D8590" t="s">
        <v>38669</v>
      </c>
      <c r="E8590">
        <v>4.25</v>
      </c>
    </row>
    <row r="8591" spans="1:5">
      <c r="A8591" s="193" t="s">
        <v>29505</v>
      </c>
      <c r="B8591" t="s">
        <v>10764</v>
      </c>
      <c r="C8591" s="198">
        <v>44662</v>
      </c>
      <c r="D8591" t="s">
        <v>38615</v>
      </c>
      <c r="E8591">
        <v>69.67</v>
      </c>
    </row>
    <row r="8592" spans="1:5">
      <c r="A8592" s="193" t="s">
        <v>29966</v>
      </c>
      <c r="B8592" t="s">
        <v>11000</v>
      </c>
      <c r="C8592" s="198">
        <v>44662</v>
      </c>
      <c r="D8592" t="s">
        <v>38664</v>
      </c>
      <c r="E8592">
        <v>3.95</v>
      </c>
    </row>
    <row r="8593" spans="1:5">
      <c r="A8593" s="193" t="s">
        <v>29327</v>
      </c>
      <c r="B8593" t="s">
        <v>5785</v>
      </c>
      <c r="C8593" s="198">
        <v>44661</v>
      </c>
      <c r="D8593" t="s">
        <v>38359</v>
      </c>
      <c r="E8593">
        <v>7.58</v>
      </c>
    </row>
    <row r="8594" spans="1:5">
      <c r="A8594" s="193" t="s">
        <v>28129</v>
      </c>
      <c r="B8594" t="s">
        <v>5424</v>
      </c>
      <c r="C8594" s="198">
        <v>44661</v>
      </c>
      <c r="D8594" t="s">
        <v>38359</v>
      </c>
      <c r="E8594">
        <v>34.9</v>
      </c>
    </row>
    <row r="8595" spans="1:5">
      <c r="A8595" s="193" t="s">
        <v>28578</v>
      </c>
      <c r="B8595" t="s">
        <v>9192</v>
      </c>
      <c r="C8595" s="198">
        <v>44661</v>
      </c>
      <c r="D8595" t="s">
        <v>38442</v>
      </c>
      <c r="E8595">
        <v>8.4499999999999993</v>
      </c>
    </row>
    <row r="8596" spans="1:5">
      <c r="A8596" s="193" t="s">
        <v>28864</v>
      </c>
      <c r="B8596" t="s">
        <v>5423</v>
      </c>
      <c r="C8596" s="198">
        <v>44661</v>
      </c>
      <c r="D8596" t="s">
        <v>38359</v>
      </c>
      <c r="E8596">
        <v>2.56</v>
      </c>
    </row>
    <row r="8597" spans="1:5">
      <c r="A8597" s="193" t="s">
        <v>22416</v>
      </c>
      <c r="B8597" t="s">
        <v>5429</v>
      </c>
      <c r="C8597" s="198">
        <v>44661</v>
      </c>
      <c r="D8597" t="s">
        <v>38359</v>
      </c>
      <c r="E8597">
        <v>11.8</v>
      </c>
    </row>
    <row r="8598" spans="1:5">
      <c r="A8598" s="193" t="s">
        <v>29327</v>
      </c>
      <c r="B8598" t="s">
        <v>5785</v>
      </c>
      <c r="C8598" s="198">
        <v>44661</v>
      </c>
      <c r="D8598" t="s">
        <v>38359</v>
      </c>
      <c r="E8598">
        <v>52.9</v>
      </c>
    </row>
    <row r="8599" spans="1:5">
      <c r="A8599" s="193" t="s">
        <v>22416</v>
      </c>
      <c r="B8599" t="s">
        <v>5429</v>
      </c>
      <c r="C8599" s="198">
        <v>44661</v>
      </c>
      <c r="D8599" t="s">
        <v>38359</v>
      </c>
      <c r="E8599">
        <v>40.99</v>
      </c>
    </row>
    <row r="8600" spans="1:5">
      <c r="A8600" s="193" t="s">
        <v>28129</v>
      </c>
      <c r="B8600" t="s">
        <v>5424</v>
      </c>
      <c r="C8600" s="198">
        <v>44661</v>
      </c>
      <c r="D8600" t="s">
        <v>38359</v>
      </c>
      <c r="E8600">
        <v>7.47</v>
      </c>
    </row>
    <row r="8601" spans="1:5">
      <c r="A8601" s="193" t="s">
        <v>28864</v>
      </c>
      <c r="B8601" t="s">
        <v>5423</v>
      </c>
      <c r="C8601" s="198">
        <v>44661</v>
      </c>
      <c r="D8601" t="s">
        <v>38359</v>
      </c>
      <c r="E8601">
        <v>42</v>
      </c>
    </row>
    <row r="8602" spans="1:5">
      <c r="A8602" s="193" t="s">
        <v>28935</v>
      </c>
      <c r="B8602" t="s">
        <v>7410</v>
      </c>
      <c r="C8602" s="198">
        <v>44661</v>
      </c>
      <c r="D8602" t="s">
        <v>38359</v>
      </c>
      <c r="E8602">
        <v>24.57</v>
      </c>
    </row>
    <row r="8603" spans="1:5">
      <c r="A8603" s="193" t="s">
        <v>29327</v>
      </c>
      <c r="B8603" t="s">
        <v>5785</v>
      </c>
      <c r="C8603" s="198">
        <v>44661</v>
      </c>
      <c r="D8603" t="s">
        <v>38359</v>
      </c>
      <c r="E8603">
        <v>212.5</v>
      </c>
    </row>
    <row r="8604" spans="1:5">
      <c r="A8604" s="193" t="s">
        <v>28864</v>
      </c>
      <c r="B8604" t="s">
        <v>5423</v>
      </c>
      <c r="C8604" s="198">
        <v>44661</v>
      </c>
      <c r="D8604" t="s">
        <v>38522</v>
      </c>
      <c r="E8604">
        <v>32.9</v>
      </c>
    </row>
    <row r="8605" spans="1:5">
      <c r="A8605" s="193" t="s">
        <v>28129</v>
      </c>
      <c r="B8605" t="s">
        <v>5424</v>
      </c>
      <c r="C8605" s="198">
        <v>44661</v>
      </c>
      <c r="D8605" t="s">
        <v>38359</v>
      </c>
      <c r="E8605">
        <v>5.09</v>
      </c>
    </row>
    <row r="8606" spans="1:5">
      <c r="A8606" s="193" t="s">
        <v>28935</v>
      </c>
      <c r="B8606" t="s">
        <v>7410</v>
      </c>
      <c r="C8606" s="198">
        <v>44661</v>
      </c>
      <c r="D8606" t="s">
        <v>38359</v>
      </c>
      <c r="E8606">
        <v>268.5</v>
      </c>
    </row>
    <row r="8607" spans="1:5">
      <c r="A8607" s="193" t="s">
        <v>28864</v>
      </c>
      <c r="B8607" t="s">
        <v>5423</v>
      </c>
      <c r="C8607" s="198">
        <v>44661</v>
      </c>
      <c r="D8607" t="s">
        <v>38359</v>
      </c>
      <c r="E8607">
        <v>21.2</v>
      </c>
    </row>
    <row r="8608" spans="1:5">
      <c r="A8608" s="193" t="s">
        <v>28864</v>
      </c>
      <c r="B8608" t="s">
        <v>5423</v>
      </c>
      <c r="C8608" s="198">
        <v>44661</v>
      </c>
      <c r="D8608" t="s">
        <v>38610</v>
      </c>
      <c r="E8608">
        <v>0.74</v>
      </c>
    </row>
    <row r="8609" spans="1:5">
      <c r="A8609" s="193" t="s">
        <v>28129</v>
      </c>
      <c r="B8609" t="s">
        <v>5424</v>
      </c>
      <c r="C8609" s="198">
        <v>44661</v>
      </c>
      <c r="D8609" t="s">
        <v>38359</v>
      </c>
      <c r="E8609">
        <v>21.38</v>
      </c>
    </row>
    <row r="8610" spans="1:5">
      <c r="A8610" s="193" t="s">
        <v>28935</v>
      </c>
      <c r="B8610" t="s">
        <v>7410</v>
      </c>
      <c r="C8610" s="198">
        <v>44661</v>
      </c>
      <c r="D8610" t="s">
        <v>38359</v>
      </c>
      <c r="E8610">
        <v>32.64</v>
      </c>
    </row>
    <row r="8611" spans="1:5">
      <c r="A8611" s="193" t="s">
        <v>22416</v>
      </c>
      <c r="B8611" t="s">
        <v>5429</v>
      </c>
      <c r="C8611" s="198">
        <v>44661</v>
      </c>
      <c r="D8611" t="s">
        <v>38359</v>
      </c>
      <c r="E8611">
        <v>27.55</v>
      </c>
    </row>
    <row r="8612" spans="1:5">
      <c r="A8612" s="193" t="s">
        <v>22416</v>
      </c>
      <c r="B8612" t="s">
        <v>5429</v>
      </c>
      <c r="C8612" s="198">
        <v>44661</v>
      </c>
      <c r="D8612" t="s">
        <v>38359</v>
      </c>
      <c r="E8612">
        <v>31</v>
      </c>
    </row>
    <row r="8613" spans="1:5">
      <c r="A8613" s="193" t="s">
        <v>28129</v>
      </c>
      <c r="B8613" t="s">
        <v>5424</v>
      </c>
      <c r="C8613" s="198">
        <v>44661</v>
      </c>
      <c r="D8613" t="s">
        <v>38359</v>
      </c>
      <c r="E8613">
        <v>0.65</v>
      </c>
    </row>
    <row r="8614" spans="1:5">
      <c r="A8614" s="193" t="s">
        <v>29327</v>
      </c>
      <c r="B8614" t="s">
        <v>5785</v>
      </c>
      <c r="C8614" s="198">
        <v>44661</v>
      </c>
      <c r="D8614" t="s">
        <v>38359</v>
      </c>
      <c r="E8614">
        <v>4.71</v>
      </c>
    </row>
    <row r="8615" spans="1:5">
      <c r="A8615" s="193" t="s">
        <v>28414</v>
      </c>
      <c r="B8615" t="s">
        <v>5771</v>
      </c>
      <c r="C8615" s="198">
        <v>44661</v>
      </c>
      <c r="D8615" t="s">
        <v>38359</v>
      </c>
      <c r="E8615">
        <v>47</v>
      </c>
    </row>
    <row r="8616" spans="1:5">
      <c r="A8616" s="193" t="s">
        <v>28129</v>
      </c>
      <c r="B8616" t="s">
        <v>5424</v>
      </c>
      <c r="C8616" s="198">
        <v>44661</v>
      </c>
      <c r="D8616" t="s">
        <v>38359</v>
      </c>
      <c r="E8616">
        <v>6.78</v>
      </c>
    </row>
    <row r="8617" spans="1:5">
      <c r="A8617" s="193" t="s">
        <v>28935</v>
      </c>
      <c r="B8617" t="s">
        <v>7410</v>
      </c>
      <c r="C8617" s="198">
        <v>44661</v>
      </c>
      <c r="D8617" t="s">
        <v>38359</v>
      </c>
      <c r="E8617">
        <v>5.48</v>
      </c>
    </row>
    <row r="8618" spans="1:5">
      <c r="A8618" s="193" t="s">
        <v>29333</v>
      </c>
      <c r="B8618" t="s">
        <v>5431</v>
      </c>
      <c r="C8618" s="198">
        <v>44661</v>
      </c>
      <c r="D8618" t="s">
        <v>38359</v>
      </c>
      <c r="E8618">
        <v>0.76</v>
      </c>
    </row>
    <row r="8619" spans="1:5">
      <c r="A8619" s="193" t="s">
        <v>29333</v>
      </c>
      <c r="B8619" t="s">
        <v>5431</v>
      </c>
      <c r="C8619" s="198">
        <v>44661</v>
      </c>
      <c r="D8619" t="s">
        <v>38359</v>
      </c>
      <c r="E8619">
        <v>6.84</v>
      </c>
    </row>
    <row r="8620" spans="1:5">
      <c r="A8620" s="193" t="s">
        <v>28330</v>
      </c>
      <c r="B8620" t="s">
        <v>9191</v>
      </c>
      <c r="C8620" s="198">
        <v>44661</v>
      </c>
      <c r="D8620" t="s">
        <v>38442</v>
      </c>
      <c r="E8620">
        <v>13</v>
      </c>
    </row>
    <row r="8621" spans="1:5">
      <c r="A8621" s="193" t="s">
        <v>28327</v>
      </c>
      <c r="B8621" t="s">
        <v>27454</v>
      </c>
      <c r="C8621" s="198">
        <v>44661</v>
      </c>
      <c r="D8621" t="s">
        <v>38442</v>
      </c>
      <c r="E8621">
        <v>1.34</v>
      </c>
    </row>
    <row r="8622" spans="1:5">
      <c r="A8622" s="193" t="s">
        <v>28328</v>
      </c>
      <c r="B8622" t="s">
        <v>8731</v>
      </c>
      <c r="C8622" s="198">
        <v>44661</v>
      </c>
      <c r="D8622" t="s">
        <v>38442</v>
      </c>
      <c r="E8622">
        <v>25.9</v>
      </c>
    </row>
    <row r="8623" spans="1:5">
      <c r="A8623" s="193" t="s">
        <v>28332</v>
      </c>
      <c r="B8623" t="s">
        <v>8732</v>
      </c>
      <c r="C8623" s="198">
        <v>44661</v>
      </c>
      <c r="D8623" t="s">
        <v>38442</v>
      </c>
      <c r="E8623">
        <v>3.41</v>
      </c>
    </row>
    <row r="8624" spans="1:5">
      <c r="A8624" s="193" t="s">
        <v>29328</v>
      </c>
      <c r="B8624" t="s">
        <v>5422</v>
      </c>
      <c r="C8624" s="198">
        <v>44661</v>
      </c>
      <c r="D8624" t="s">
        <v>38359</v>
      </c>
      <c r="E8624">
        <v>40.9</v>
      </c>
    </row>
    <row r="8625" spans="1:5">
      <c r="A8625" s="193" t="s">
        <v>29328</v>
      </c>
      <c r="B8625" t="s">
        <v>5422</v>
      </c>
      <c r="C8625" s="198">
        <v>44661</v>
      </c>
      <c r="D8625" t="s">
        <v>38359</v>
      </c>
      <c r="E8625">
        <v>47.54</v>
      </c>
    </row>
    <row r="8626" spans="1:5">
      <c r="A8626" s="193" t="s">
        <v>28326</v>
      </c>
      <c r="B8626" t="s">
        <v>9182</v>
      </c>
      <c r="C8626" s="198">
        <v>44661</v>
      </c>
      <c r="D8626" t="s">
        <v>38442</v>
      </c>
      <c r="E8626">
        <v>4.5</v>
      </c>
    </row>
    <row r="8627" spans="1:5">
      <c r="A8627" s="193" t="s">
        <v>29328</v>
      </c>
      <c r="B8627" t="s">
        <v>5422</v>
      </c>
      <c r="C8627" s="198">
        <v>44661</v>
      </c>
      <c r="D8627" t="s">
        <v>38359</v>
      </c>
      <c r="E8627">
        <v>4.8499999999999996</v>
      </c>
    </row>
    <row r="8628" spans="1:5">
      <c r="A8628" s="193" t="s">
        <v>28331</v>
      </c>
      <c r="B8628" t="s">
        <v>8734</v>
      </c>
      <c r="C8628" s="198">
        <v>44661</v>
      </c>
      <c r="D8628" t="s">
        <v>38442</v>
      </c>
      <c r="E8628">
        <v>16.670000000000002</v>
      </c>
    </row>
    <row r="8629" spans="1:5">
      <c r="A8629" s="193" t="s">
        <v>22416</v>
      </c>
      <c r="B8629" t="s">
        <v>5429</v>
      </c>
      <c r="C8629" s="198">
        <v>44661</v>
      </c>
      <c r="D8629" t="s">
        <v>38359</v>
      </c>
      <c r="E8629">
        <v>41.41</v>
      </c>
    </row>
    <row r="8630" spans="1:5">
      <c r="A8630" s="193" t="s">
        <v>29328</v>
      </c>
      <c r="B8630" t="s">
        <v>5422</v>
      </c>
      <c r="C8630" s="198">
        <v>44661</v>
      </c>
      <c r="D8630" t="s">
        <v>38610</v>
      </c>
      <c r="E8630">
        <v>0.79</v>
      </c>
    </row>
    <row r="8631" spans="1:5">
      <c r="A8631" s="193" t="s">
        <v>28304</v>
      </c>
      <c r="B8631" t="s">
        <v>5599</v>
      </c>
      <c r="C8631" s="198">
        <v>44661</v>
      </c>
      <c r="D8631" t="s">
        <v>38382</v>
      </c>
      <c r="E8631">
        <v>93.36</v>
      </c>
    </row>
    <row r="8632" spans="1:5">
      <c r="A8632" s="193" t="s">
        <v>29333</v>
      </c>
      <c r="B8632" t="s">
        <v>5431</v>
      </c>
      <c r="C8632" s="198">
        <v>44661</v>
      </c>
      <c r="D8632" t="s">
        <v>38359</v>
      </c>
      <c r="E8632">
        <v>10.5</v>
      </c>
    </row>
    <row r="8633" spans="1:5">
      <c r="A8633" s="193" t="s">
        <v>22416</v>
      </c>
      <c r="B8633" t="s">
        <v>5429</v>
      </c>
      <c r="C8633" s="198">
        <v>44661</v>
      </c>
      <c r="D8633" t="s">
        <v>38359</v>
      </c>
      <c r="E8633">
        <v>3.06</v>
      </c>
    </row>
    <row r="8634" spans="1:5">
      <c r="A8634" s="193" t="s">
        <v>22416</v>
      </c>
      <c r="B8634" t="s">
        <v>5429</v>
      </c>
      <c r="C8634" s="198">
        <v>44661</v>
      </c>
      <c r="D8634" t="s">
        <v>38359</v>
      </c>
      <c r="E8634">
        <v>45</v>
      </c>
    </row>
    <row r="8635" spans="1:5">
      <c r="A8635" s="193" t="s">
        <v>28864</v>
      </c>
      <c r="B8635" t="s">
        <v>5423</v>
      </c>
      <c r="C8635" s="198">
        <v>44661</v>
      </c>
      <c r="D8635" t="s">
        <v>38359</v>
      </c>
      <c r="E8635">
        <v>15.9</v>
      </c>
    </row>
    <row r="8636" spans="1:5">
      <c r="A8636" s="193" t="s">
        <v>28864</v>
      </c>
      <c r="B8636" t="s">
        <v>5423</v>
      </c>
      <c r="C8636" s="198">
        <v>44661</v>
      </c>
      <c r="D8636" t="s">
        <v>38359</v>
      </c>
      <c r="E8636">
        <v>5.62</v>
      </c>
    </row>
    <row r="8637" spans="1:5">
      <c r="A8637" s="193" t="s">
        <v>28864</v>
      </c>
      <c r="B8637" t="s">
        <v>5423</v>
      </c>
      <c r="C8637" s="198">
        <v>44661</v>
      </c>
      <c r="D8637" t="s">
        <v>38359</v>
      </c>
      <c r="E8637">
        <v>27.88</v>
      </c>
    </row>
    <row r="8638" spans="1:5">
      <c r="A8638" s="193" t="s">
        <v>22416</v>
      </c>
      <c r="B8638" t="s">
        <v>5429</v>
      </c>
      <c r="C8638" s="198">
        <v>44661</v>
      </c>
      <c r="D8638" t="s">
        <v>38610</v>
      </c>
      <c r="E8638">
        <v>8.85</v>
      </c>
    </row>
    <row r="8639" spans="1:5">
      <c r="A8639" s="193" t="s">
        <v>28864</v>
      </c>
      <c r="B8639" t="s">
        <v>5423</v>
      </c>
      <c r="C8639" s="198">
        <v>44661</v>
      </c>
      <c r="D8639" t="s">
        <v>38359</v>
      </c>
      <c r="E8639">
        <v>0.31</v>
      </c>
    </row>
    <row r="8640" spans="1:5">
      <c r="A8640" s="193" t="s">
        <v>28864</v>
      </c>
      <c r="B8640" t="s">
        <v>5423</v>
      </c>
      <c r="C8640" s="198">
        <v>44661</v>
      </c>
      <c r="D8640" t="s">
        <v>38359</v>
      </c>
      <c r="E8640">
        <v>6.79</v>
      </c>
    </row>
    <row r="8641" spans="1:5">
      <c r="A8641" s="193" t="s">
        <v>28129</v>
      </c>
      <c r="B8641" t="s">
        <v>5424</v>
      </c>
      <c r="C8641" s="198">
        <v>44661</v>
      </c>
      <c r="D8641" t="s">
        <v>38359</v>
      </c>
      <c r="E8641">
        <v>6.56</v>
      </c>
    </row>
    <row r="8642" spans="1:5">
      <c r="A8642" s="193" t="s">
        <v>28864</v>
      </c>
      <c r="B8642" t="s">
        <v>5423</v>
      </c>
      <c r="C8642" s="198">
        <v>44661</v>
      </c>
      <c r="D8642" t="s">
        <v>38359</v>
      </c>
      <c r="E8642">
        <v>0.72</v>
      </c>
    </row>
    <row r="8643" spans="1:5">
      <c r="A8643" s="193" t="s">
        <v>27877</v>
      </c>
      <c r="B8643" t="s">
        <v>10325</v>
      </c>
      <c r="C8643" s="198">
        <v>44661</v>
      </c>
      <c r="D8643" t="s">
        <v>38382</v>
      </c>
      <c r="E8643">
        <v>218</v>
      </c>
    </row>
    <row r="8644" spans="1:5">
      <c r="A8644" s="193" t="s">
        <v>29973</v>
      </c>
      <c r="B8644" t="s">
        <v>10163</v>
      </c>
      <c r="C8644" s="198">
        <v>44661</v>
      </c>
      <c r="D8644" t="s">
        <v>38501</v>
      </c>
      <c r="E8644">
        <v>9.31</v>
      </c>
    </row>
    <row r="8645" spans="1:5">
      <c r="A8645" s="193" t="s">
        <v>28311</v>
      </c>
      <c r="B8645" t="s">
        <v>9258</v>
      </c>
      <c r="C8645" s="198">
        <v>44661</v>
      </c>
      <c r="D8645" t="s">
        <v>38382</v>
      </c>
      <c r="E8645">
        <v>4.9000000000000004</v>
      </c>
    </row>
    <row r="8646" spans="1:5">
      <c r="A8646" s="193" t="s">
        <v>29301</v>
      </c>
      <c r="B8646" t="s">
        <v>10920</v>
      </c>
      <c r="C8646" s="198">
        <v>44661</v>
      </c>
      <c r="D8646" t="s">
        <v>38382</v>
      </c>
      <c r="E8646">
        <v>6.28</v>
      </c>
    </row>
    <row r="8647" spans="1:5">
      <c r="A8647" s="193" t="s">
        <v>28318</v>
      </c>
      <c r="B8647" t="s">
        <v>9259</v>
      </c>
      <c r="C8647" s="198">
        <v>44661</v>
      </c>
      <c r="D8647" t="s">
        <v>38382</v>
      </c>
      <c r="E8647">
        <v>2.96</v>
      </c>
    </row>
    <row r="8648" spans="1:5">
      <c r="A8648" s="193" t="s">
        <v>29975</v>
      </c>
      <c r="B8648" t="s">
        <v>9257</v>
      </c>
      <c r="C8648" s="198">
        <v>44661</v>
      </c>
      <c r="D8648" t="s">
        <v>38382</v>
      </c>
      <c r="E8648">
        <v>0.74</v>
      </c>
    </row>
    <row r="8649" spans="1:5">
      <c r="A8649" s="193" t="s">
        <v>28798</v>
      </c>
      <c r="B8649" t="s">
        <v>10160</v>
      </c>
      <c r="C8649" s="198">
        <v>44661</v>
      </c>
      <c r="D8649" t="s">
        <v>38501</v>
      </c>
      <c r="E8649">
        <v>7.31</v>
      </c>
    </row>
    <row r="8650" spans="1:5">
      <c r="A8650" s="193" t="s">
        <v>29972</v>
      </c>
      <c r="B8650" t="s">
        <v>10916</v>
      </c>
      <c r="C8650" s="198">
        <v>44661</v>
      </c>
      <c r="D8650" t="s">
        <v>38501</v>
      </c>
      <c r="E8650">
        <v>16.05</v>
      </c>
    </row>
    <row r="8651" spans="1:5">
      <c r="A8651" s="193" t="s">
        <v>28796</v>
      </c>
      <c r="B8651" t="s">
        <v>10169</v>
      </c>
      <c r="C8651" s="198">
        <v>44661</v>
      </c>
      <c r="D8651" t="s">
        <v>38501</v>
      </c>
      <c r="E8651">
        <v>15.68</v>
      </c>
    </row>
    <row r="8652" spans="1:5">
      <c r="A8652" s="193" t="s">
        <v>28298</v>
      </c>
      <c r="B8652" t="s">
        <v>10326</v>
      </c>
      <c r="C8652" s="198">
        <v>44661</v>
      </c>
      <c r="D8652" t="s">
        <v>38382</v>
      </c>
      <c r="E8652">
        <v>29.61</v>
      </c>
    </row>
    <row r="8653" spans="1:5">
      <c r="A8653" s="193" t="s">
        <v>28786</v>
      </c>
      <c r="B8653" t="s">
        <v>10914</v>
      </c>
      <c r="C8653" s="198">
        <v>44661</v>
      </c>
      <c r="D8653" t="s">
        <v>38501</v>
      </c>
      <c r="E8653">
        <v>7.61</v>
      </c>
    </row>
    <row r="8654" spans="1:5">
      <c r="A8654" s="193" t="s">
        <v>29703</v>
      </c>
      <c r="B8654" t="s">
        <v>10165</v>
      </c>
      <c r="C8654" s="198">
        <v>44661</v>
      </c>
      <c r="D8654" t="s">
        <v>38501</v>
      </c>
      <c r="E8654">
        <v>8.74</v>
      </c>
    </row>
    <row r="8655" spans="1:5">
      <c r="A8655" s="193" t="s">
        <v>28797</v>
      </c>
      <c r="B8655" t="s">
        <v>10167</v>
      </c>
      <c r="C8655" s="198">
        <v>44661</v>
      </c>
      <c r="D8655" t="s">
        <v>38501</v>
      </c>
      <c r="E8655">
        <v>9.57</v>
      </c>
    </row>
    <row r="8656" spans="1:5">
      <c r="A8656" s="193" t="s">
        <v>29505</v>
      </c>
      <c r="B8656" t="s">
        <v>10764</v>
      </c>
      <c r="C8656" s="198">
        <v>44661</v>
      </c>
      <c r="D8656" t="s">
        <v>38610</v>
      </c>
      <c r="E8656">
        <v>147.9</v>
      </c>
    </row>
    <row r="8657" spans="1:5">
      <c r="A8657" s="193" t="s">
        <v>29705</v>
      </c>
      <c r="B8657" t="s">
        <v>10168</v>
      </c>
      <c r="C8657" s="198">
        <v>44661</v>
      </c>
      <c r="D8657" t="s">
        <v>38501</v>
      </c>
      <c r="E8657">
        <v>0.69</v>
      </c>
    </row>
    <row r="8658" spans="1:5">
      <c r="A8658" s="193" t="s">
        <v>28784</v>
      </c>
      <c r="B8658" t="s">
        <v>10915</v>
      </c>
      <c r="C8658" s="198">
        <v>44661</v>
      </c>
      <c r="D8658" t="s">
        <v>38501</v>
      </c>
      <c r="E8658">
        <v>30.15</v>
      </c>
    </row>
    <row r="8659" spans="1:5">
      <c r="A8659" s="193" t="s">
        <v>29707</v>
      </c>
      <c r="B8659" t="s">
        <v>10173</v>
      </c>
      <c r="C8659" s="198">
        <v>44661</v>
      </c>
      <c r="D8659" t="s">
        <v>38501</v>
      </c>
      <c r="E8659">
        <v>54.27</v>
      </c>
    </row>
    <row r="8660" spans="1:5">
      <c r="A8660" s="193" t="s">
        <v>29974</v>
      </c>
      <c r="B8660" t="s">
        <v>10174</v>
      </c>
      <c r="C8660" s="198">
        <v>44661</v>
      </c>
      <c r="D8660" t="s">
        <v>38501</v>
      </c>
      <c r="E8660">
        <v>2.08</v>
      </c>
    </row>
    <row r="8661" spans="1:5">
      <c r="A8661" s="193" t="s">
        <v>29706</v>
      </c>
      <c r="B8661" t="s">
        <v>10172</v>
      </c>
      <c r="C8661" s="198">
        <v>44661</v>
      </c>
      <c r="D8661" t="s">
        <v>38501</v>
      </c>
      <c r="E8661">
        <v>9.98</v>
      </c>
    </row>
    <row r="8662" spans="1:5">
      <c r="A8662" s="193" t="s">
        <v>27874</v>
      </c>
      <c r="B8662" t="s">
        <v>10327</v>
      </c>
      <c r="C8662" s="198">
        <v>44661</v>
      </c>
      <c r="D8662" t="s">
        <v>38382</v>
      </c>
      <c r="E8662">
        <v>35.5</v>
      </c>
    </row>
    <row r="8663" spans="1:5">
      <c r="A8663" s="193" t="s">
        <v>28777</v>
      </c>
      <c r="B8663" t="s">
        <v>10919</v>
      </c>
      <c r="C8663" s="198">
        <v>44661</v>
      </c>
      <c r="D8663" t="s">
        <v>38501</v>
      </c>
      <c r="E8663">
        <v>16.34</v>
      </c>
    </row>
    <row r="8664" spans="1:5">
      <c r="A8664" s="193" t="s">
        <v>29704</v>
      </c>
      <c r="B8664" t="s">
        <v>10166</v>
      </c>
      <c r="C8664" s="198">
        <v>44661</v>
      </c>
      <c r="D8664" t="s">
        <v>38501</v>
      </c>
      <c r="E8664">
        <v>1.19</v>
      </c>
    </row>
    <row r="8665" spans="1:5">
      <c r="A8665" s="193" t="s">
        <v>12574</v>
      </c>
      <c r="B8665" t="s">
        <v>5185</v>
      </c>
      <c r="C8665" s="198">
        <v>44659</v>
      </c>
      <c r="D8665" t="s">
        <v>38391</v>
      </c>
      <c r="E8665">
        <v>5.25</v>
      </c>
    </row>
    <row r="8666" spans="1:5">
      <c r="A8666" s="193" t="s">
        <v>28864</v>
      </c>
      <c r="B8666" t="s">
        <v>5423</v>
      </c>
      <c r="C8666" s="198">
        <v>44659</v>
      </c>
      <c r="D8666" t="s">
        <v>38378</v>
      </c>
      <c r="E8666">
        <v>40.9</v>
      </c>
    </row>
    <row r="8667" spans="1:5">
      <c r="A8667" s="193" t="s">
        <v>12574</v>
      </c>
      <c r="B8667" t="s">
        <v>5185</v>
      </c>
      <c r="C8667" s="198">
        <v>44659</v>
      </c>
      <c r="D8667" t="s">
        <v>38522</v>
      </c>
      <c r="E8667">
        <v>13.3</v>
      </c>
    </row>
    <row r="8668" spans="1:5">
      <c r="A8668" s="193" t="s">
        <v>28221</v>
      </c>
      <c r="B8668" t="s">
        <v>4984</v>
      </c>
      <c r="C8668" s="198">
        <v>44659</v>
      </c>
      <c r="D8668" t="s">
        <v>38522</v>
      </c>
      <c r="E8668">
        <v>2.85</v>
      </c>
    </row>
    <row r="8669" spans="1:5">
      <c r="A8669" s="193" t="s">
        <v>28129</v>
      </c>
      <c r="B8669" t="s">
        <v>5424</v>
      </c>
      <c r="C8669" s="198">
        <v>44659</v>
      </c>
      <c r="D8669" t="s">
        <v>38378</v>
      </c>
      <c r="E8669">
        <v>11.96</v>
      </c>
    </row>
    <row r="8670" spans="1:5">
      <c r="A8670" s="193" t="s">
        <v>28470</v>
      </c>
      <c r="B8670" t="s">
        <v>9945</v>
      </c>
      <c r="C8670" s="198">
        <v>44659</v>
      </c>
      <c r="D8670" t="s">
        <v>38468</v>
      </c>
      <c r="E8670">
        <v>40.49</v>
      </c>
    </row>
    <row r="8671" spans="1:5">
      <c r="A8671" s="193" t="s">
        <v>28595</v>
      </c>
      <c r="B8671" t="s">
        <v>6644</v>
      </c>
      <c r="C8671" s="198">
        <v>44658</v>
      </c>
      <c r="D8671" t="s">
        <v>38369</v>
      </c>
      <c r="E8671">
        <v>14.88</v>
      </c>
    </row>
    <row r="8672" spans="1:5">
      <c r="A8672" s="193" t="s">
        <v>28048</v>
      </c>
      <c r="B8672" t="s">
        <v>27447</v>
      </c>
      <c r="C8672" s="198">
        <v>44658</v>
      </c>
      <c r="D8672" t="s">
        <v>38369</v>
      </c>
      <c r="E8672">
        <v>19.29</v>
      </c>
    </row>
    <row r="8673" spans="1:5">
      <c r="A8673" s="193" t="s">
        <v>28301</v>
      </c>
      <c r="B8673" t="s">
        <v>27583</v>
      </c>
      <c r="C8673" s="198">
        <v>44658</v>
      </c>
      <c r="D8673" t="s">
        <v>38369</v>
      </c>
      <c r="E8673">
        <v>34.74</v>
      </c>
    </row>
    <row r="8674" spans="1:5">
      <c r="A8674" s="193" t="s">
        <v>28384</v>
      </c>
      <c r="B8674" t="s">
        <v>6641</v>
      </c>
      <c r="C8674" s="198">
        <v>44658</v>
      </c>
      <c r="D8674" t="s">
        <v>38369</v>
      </c>
      <c r="E8674">
        <v>11.49</v>
      </c>
    </row>
    <row r="8675" spans="1:5">
      <c r="A8675" s="193" t="s">
        <v>28616</v>
      </c>
      <c r="B8675" t="s">
        <v>7157</v>
      </c>
      <c r="C8675" s="198">
        <v>44658</v>
      </c>
      <c r="D8675" t="s">
        <v>38369</v>
      </c>
      <c r="E8675">
        <v>6.79</v>
      </c>
    </row>
    <row r="8676" spans="1:5">
      <c r="A8676" s="193" t="s">
        <v>28398</v>
      </c>
      <c r="B8676" t="s">
        <v>6733</v>
      </c>
      <c r="C8676" s="198">
        <v>44658</v>
      </c>
      <c r="D8676" t="s">
        <v>38369</v>
      </c>
      <c r="E8676">
        <v>22.63</v>
      </c>
    </row>
    <row r="8677" spans="1:5">
      <c r="A8677" s="193" t="s">
        <v>28849</v>
      </c>
      <c r="B8677" t="s">
        <v>27487</v>
      </c>
      <c r="C8677" s="198">
        <v>44658</v>
      </c>
      <c r="D8677" t="s">
        <v>38369</v>
      </c>
      <c r="E8677">
        <v>4.5</v>
      </c>
    </row>
    <row r="8678" spans="1:5">
      <c r="A8678" s="193" t="s">
        <v>29976</v>
      </c>
      <c r="B8678" t="s">
        <v>27627</v>
      </c>
      <c r="C8678" s="198">
        <v>44658</v>
      </c>
      <c r="D8678" t="s">
        <v>38369</v>
      </c>
      <c r="E8678">
        <v>1.56</v>
      </c>
    </row>
    <row r="8679" spans="1:5">
      <c r="A8679" s="193" t="s">
        <v>29909</v>
      </c>
      <c r="B8679" t="s">
        <v>7706</v>
      </c>
      <c r="C8679" s="198">
        <v>44658</v>
      </c>
      <c r="D8679" t="s">
        <v>38369</v>
      </c>
      <c r="E8679">
        <v>14</v>
      </c>
    </row>
    <row r="8680" spans="1:5">
      <c r="A8680" s="193" t="s">
        <v>28300</v>
      </c>
      <c r="B8680" t="s">
        <v>8161</v>
      </c>
      <c r="C8680" s="198">
        <v>44658</v>
      </c>
      <c r="D8680" t="s">
        <v>38369</v>
      </c>
      <c r="E8680">
        <v>7.12</v>
      </c>
    </row>
    <row r="8681" spans="1:5">
      <c r="A8681" s="193" t="s">
        <v>26652</v>
      </c>
      <c r="B8681" t="s">
        <v>5006</v>
      </c>
      <c r="C8681" s="198">
        <v>44658</v>
      </c>
      <c r="D8681" t="s">
        <v>38546</v>
      </c>
      <c r="E8681">
        <v>7.6</v>
      </c>
    </row>
    <row r="8682" spans="1:5">
      <c r="A8682" s="193" t="s">
        <v>29699</v>
      </c>
      <c r="B8682" t="s">
        <v>27594</v>
      </c>
      <c r="C8682" s="198">
        <v>44658</v>
      </c>
      <c r="D8682" t="s">
        <v>38369</v>
      </c>
      <c r="E8682">
        <v>3.93</v>
      </c>
    </row>
    <row r="8683" spans="1:5">
      <c r="A8683" s="193" t="s">
        <v>27812</v>
      </c>
      <c r="B8683" t="s">
        <v>6640</v>
      </c>
      <c r="C8683" s="198">
        <v>44658</v>
      </c>
      <c r="D8683" t="s">
        <v>38369</v>
      </c>
      <c r="E8683">
        <v>28.6</v>
      </c>
    </row>
    <row r="8684" spans="1:5">
      <c r="A8684" s="193" t="s">
        <v>28395</v>
      </c>
      <c r="B8684" t="s">
        <v>6645</v>
      </c>
      <c r="C8684" s="198">
        <v>44658</v>
      </c>
      <c r="D8684" t="s">
        <v>38369</v>
      </c>
      <c r="E8684">
        <v>10.88</v>
      </c>
    </row>
    <row r="8685" spans="1:5">
      <c r="A8685" s="193" t="s">
        <v>28394</v>
      </c>
      <c r="B8685" t="s">
        <v>7712</v>
      </c>
      <c r="C8685" s="198">
        <v>44658</v>
      </c>
      <c r="D8685" t="s">
        <v>38369</v>
      </c>
      <c r="E8685">
        <v>2.84</v>
      </c>
    </row>
    <row r="8686" spans="1:5">
      <c r="A8686" s="193" t="s">
        <v>28610</v>
      </c>
      <c r="B8686" t="s">
        <v>7709</v>
      </c>
      <c r="C8686" s="198">
        <v>44658</v>
      </c>
      <c r="D8686" t="s">
        <v>38369</v>
      </c>
      <c r="E8686">
        <v>5.91</v>
      </c>
    </row>
    <row r="8687" spans="1:5">
      <c r="A8687" s="193" t="s">
        <v>28058</v>
      </c>
      <c r="B8687" t="s">
        <v>9802</v>
      </c>
      <c r="C8687" s="198">
        <v>44658</v>
      </c>
      <c r="D8687" t="s">
        <v>38407</v>
      </c>
      <c r="E8687">
        <v>1.45</v>
      </c>
    </row>
    <row r="8688" spans="1:5">
      <c r="A8688" s="193" t="s">
        <v>29910</v>
      </c>
      <c r="B8688" t="s">
        <v>9805</v>
      </c>
      <c r="C8688" s="198">
        <v>44658</v>
      </c>
      <c r="D8688" t="s">
        <v>38369</v>
      </c>
      <c r="E8688">
        <v>40.200000000000003</v>
      </c>
    </row>
    <row r="8689" spans="1:5">
      <c r="A8689" s="193" t="s">
        <v>28893</v>
      </c>
      <c r="B8689" t="s">
        <v>10498</v>
      </c>
      <c r="C8689" s="198">
        <v>44658</v>
      </c>
      <c r="D8689" t="s">
        <v>38369</v>
      </c>
      <c r="E8689">
        <v>4.9000000000000004</v>
      </c>
    </row>
    <row r="8690" spans="1:5">
      <c r="A8690" s="193" t="s">
        <v>28592</v>
      </c>
      <c r="B8690" t="s">
        <v>10150</v>
      </c>
      <c r="C8690" s="198">
        <v>44658</v>
      </c>
      <c r="D8690" t="s">
        <v>38369</v>
      </c>
      <c r="E8690">
        <v>22.42</v>
      </c>
    </row>
    <row r="8691" spans="1:5">
      <c r="A8691" s="193" t="s">
        <v>28313</v>
      </c>
      <c r="B8691" t="s">
        <v>10350</v>
      </c>
      <c r="C8691" s="198">
        <v>44658</v>
      </c>
      <c r="D8691" t="s">
        <v>38369</v>
      </c>
      <c r="E8691">
        <v>15.2</v>
      </c>
    </row>
    <row r="8692" spans="1:5">
      <c r="A8692" s="193" t="s">
        <v>29978</v>
      </c>
      <c r="B8692" t="s">
        <v>4966</v>
      </c>
      <c r="C8692" s="198">
        <v>44656</v>
      </c>
      <c r="D8692" t="s">
        <v>38670</v>
      </c>
      <c r="E8692">
        <v>6.17</v>
      </c>
    </row>
    <row r="8693" spans="1:5">
      <c r="A8693" s="193" t="s">
        <v>29494</v>
      </c>
      <c r="B8693" t="s">
        <v>6879</v>
      </c>
      <c r="C8693" s="198">
        <v>44656</v>
      </c>
      <c r="D8693" t="s">
        <v>38407</v>
      </c>
      <c r="E8693">
        <v>22.95</v>
      </c>
    </row>
    <row r="8694" spans="1:5">
      <c r="A8694" s="193" t="s">
        <v>29514</v>
      </c>
      <c r="B8694" t="s">
        <v>6181</v>
      </c>
      <c r="C8694" s="198">
        <v>44656</v>
      </c>
      <c r="D8694" t="s">
        <v>38378</v>
      </c>
      <c r="E8694">
        <v>16.07</v>
      </c>
    </row>
    <row r="8695" spans="1:5">
      <c r="A8695" s="193" t="s">
        <v>29977</v>
      </c>
      <c r="B8695" t="s">
        <v>4934</v>
      </c>
      <c r="C8695" s="198">
        <v>44656</v>
      </c>
      <c r="D8695" t="s">
        <v>38670</v>
      </c>
      <c r="E8695">
        <v>10.44</v>
      </c>
    </row>
    <row r="8696" spans="1:5">
      <c r="A8696" s="193" t="s">
        <v>28079</v>
      </c>
      <c r="B8696" t="s">
        <v>5055</v>
      </c>
      <c r="C8696" s="198">
        <v>44656</v>
      </c>
      <c r="D8696" t="s">
        <v>38497</v>
      </c>
      <c r="E8696">
        <v>0.82</v>
      </c>
    </row>
    <row r="8697" spans="1:5">
      <c r="A8697" s="193" t="s">
        <v>28864</v>
      </c>
      <c r="B8697" t="s">
        <v>5423</v>
      </c>
      <c r="C8697" s="198">
        <v>44656</v>
      </c>
      <c r="D8697" t="s">
        <v>38378</v>
      </c>
      <c r="E8697">
        <v>26.6</v>
      </c>
    </row>
    <row r="8698" spans="1:5">
      <c r="A8698" s="193" t="s">
        <v>28059</v>
      </c>
      <c r="B8698" t="s">
        <v>6692</v>
      </c>
      <c r="C8698" s="198">
        <v>44656</v>
      </c>
      <c r="D8698" t="s">
        <v>38407</v>
      </c>
      <c r="E8698">
        <v>8.0299999999999994</v>
      </c>
    </row>
    <row r="8699" spans="1:5">
      <c r="A8699" s="193" t="s">
        <v>28866</v>
      </c>
      <c r="B8699" t="s">
        <v>6416</v>
      </c>
      <c r="C8699" s="198">
        <v>44654</v>
      </c>
      <c r="D8699" t="s">
        <v>38514</v>
      </c>
      <c r="E8699">
        <v>6.17</v>
      </c>
    </row>
    <row r="8700" spans="1:5">
      <c r="A8700" s="193" t="s">
        <v>28275</v>
      </c>
      <c r="B8700" t="s">
        <v>5297</v>
      </c>
      <c r="C8700" s="198">
        <v>44654</v>
      </c>
      <c r="D8700" t="s">
        <v>38391</v>
      </c>
      <c r="E8700">
        <v>0.99</v>
      </c>
    </row>
    <row r="8701" spans="1:5">
      <c r="A8701" s="193" t="s">
        <v>29979</v>
      </c>
      <c r="B8701" t="s">
        <v>6574</v>
      </c>
      <c r="C8701" s="198">
        <v>44654</v>
      </c>
      <c r="D8701" t="s">
        <v>38525</v>
      </c>
      <c r="E8701">
        <v>8.4</v>
      </c>
    </row>
    <row r="8702" spans="1:5">
      <c r="A8702" s="193" t="s">
        <v>28006</v>
      </c>
      <c r="B8702" t="s">
        <v>6935</v>
      </c>
      <c r="C8702" s="198">
        <v>44654</v>
      </c>
      <c r="D8702" t="s">
        <v>38391</v>
      </c>
      <c r="E8702">
        <v>76</v>
      </c>
    </row>
    <row r="8703" spans="1:5">
      <c r="A8703" s="193" t="s">
        <v>13745</v>
      </c>
      <c r="B8703" t="s">
        <v>8195</v>
      </c>
      <c r="C8703" s="198">
        <v>44653</v>
      </c>
      <c r="D8703" t="s">
        <v>38407</v>
      </c>
      <c r="E8703">
        <v>0.67</v>
      </c>
    </row>
    <row r="8704" spans="1:5">
      <c r="A8704" s="193" t="s">
        <v>29048</v>
      </c>
      <c r="B8704" t="s">
        <v>7669</v>
      </c>
      <c r="C8704" s="198">
        <v>44653</v>
      </c>
      <c r="D8704" t="s">
        <v>38391</v>
      </c>
      <c r="E8704">
        <v>6.07</v>
      </c>
    </row>
    <row r="8705" spans="1:5">
      <c r="A8705" s="193" t="s">
        <v>28085</v>
      </c>
      <c r="B8705" t="s">
        <v>5025</v>
      </c>
      <c r="C8705" s="198">
        <v>44651</v>
      </c>
      <c r="D8705" t="s">
        <v>38665</v>
      </c>
      <c r="E8705">
        <v>6.99</v>
      </c>
    </row>
    <row r="8706" spans="1:5">
      <c r="A8706" s="193" t="s">
        <v>27932</v>
      </c>
      <c r="B8706" t="s">
        <v>5028</v>
      </c>
      <c r="C8706" s="198">
        <v>44651</v>
      </c>
      <c r="D8706" t="s">
        <v>38665</v>
      </c>
      <c r="E8706">
        <v>265</v>
      </c>
    </row>
    <row r="8707" spans="1:5">
      <c r="A8707" s="193" t="s">
        <v>27795</v>
      </c>
      <c r="B8707" t="s">
        <v>5030</v>
      </c>
      <c r="C8707" s="198">
        <v>44651</v>
      </c>
      <c r="D8707" t="s">
        <v>38665</v>
      </c>
      <c r="E8707">
        <v>26</v>
      </c>
    </row>
    <row r="8708" spans="1:5">
      <c r="A8708" s="193" t="s">
        <v>29980</v>
      </c>
      <c r="B8708" t="s">
        <v>6900</v>
      </c>
      <c r="C8708" s="198">
        <v>44651</v>
      </c>
      <c r="D8708" t="s">
        <v>38451</v>
      </c>
      <c r="E8708">
        <v>0.35</v>
      </c>
    </row>
    <row r="8709" spans="1:5">
      <c r="A8709" s="193" t="s">
        <v>27930</v>
      </c>
      <c r="B8709" t="s">
        <v>5003</v>
      </c>
      <c r="C8709" s="198">
        <v>44651</v>
      </c>
      <c r="D8709" t="s">
        <v>38665</v>
      </c>
      <c r="E8709">
        <v>0.68</v>
      </c>
    </row>
    <row r="8710" spans="1:5">
      <c r="A8710" s="193" t="s">
        <v>28378</v>
      </c>
      <c r="B8710" t="s">
        <v>6902</v>
      </c>
      <c r="C8710" s="198">
        <v>44651</v>
      </c>
      <c r="D8710" t="s">
        <v>38451</v>
      </c>
      <c r="E8710">
        <v>2.96</v>
      </c>
    </row>
    <row r="8711" spans="1:5">
      <c r="A8711" s="193" t="s">
        <v>28494</v>
      </c>
      <c r="B8711" t="s">
        <v>7286</v>
      </c>
      <c r="C8711" s="198">
        <v>44651</v>
      </c>
      <c r="D8711" t="s">
        <v>38474</v>
      </c>
      <c r="E8711">
        <v>8.84</v>
      </c>
    </row>
    <row r="8712" spans="1:5">
      <c r="A8712" s="193" t="s">
        <v>27790</v>
      </c>
      <c r="B8712" t="s">
        <v>5032</v>
      </c>
      <c r="C8712" s="198">
        <v>44651</v>
      </c>
      <c r="D8712" t="s">
        <v>38665</v>
      </c>
      <c r="E8712">
        <v>11.85</v>
      </c>
    </row>
    <row r="8713" spans="1:5">
      <c r="A8713" s="193" t="s">
        <v>27790</v>
      </c>
      <c r="B8713" t="s">
        <v>5032</v>
      </c>
      <c r="C8713" s="198">
        <v>44651</v>
      </c>
      <c r="D8713" t="s">
        <v>38665</v>
      </c>
      <c r="E8713">
        <v>13.89</v>
      </c>
    </row>
    <row r="8714" spans="1:5">
      <c r="A8714" s="193" t="s">
        <v>29049</v>
      </c>
      <c r="B8714" t="s">
        <v>10606</v>
      </c>
      <c r="C8714" s="198">
        <v>44651</v>
      </c>
      <c r="D8714" t="s">
        <v>38531</v>
      </c>
      <c r="E8714">
        <v>51</v>
      </c>
    </row>
    <row r="8715" spans="1:5">
      <c r="A8715" s="193" t="s">
        <v>29047</v>
      </c>
      <c r="B8715" t="s">
        <v>10607</v>
      </c>
      <c r="C8715" s="198">
        <v>44651</v>
      </c>
      <c r="D8715" t="s">
        <v>38531</v>
      </c>
      <c r="E8715">
        <v>30.9</v>
      </c>
    </row>
    <row r="8716" spans="1:5">
      <c r="A8716" s="193" t="s">
        <v>29151</v>
      </c>
      <c r="B8716" t="s">
        <v>10614</v>
      </c>
      <c r="C8716" s="198">
        <v>44651</v>
      </c>
      <c r="D8716" t="s">
        <v>38474</v>
      </c>
      <c r="E8716">
        <v>7.11</v>
      </c>
    </row>
    <row r="8717" spans="1:5">
      <c r="A8717" s="193" t="s">
        <v>29055</v>
      </c>
      <c r="B8717" t="s">
        <v>10605</v>
      </c>
      <c r="C8717" s="198">
        <v>44651</v>
      </c>
      <c r="D8717" t="s">
        <v>38531</v>
      </c>
      <c r="E8717">
        <v>29.88</v>
      </c>
    </row>
    <row r="8718" spans="1:5">
      <c r="A8718" s="193" t="s">
        <v>28073</v>
      </c>
      <c r="B8718" t="s">
        <v>9963</v>
      </c>
      <c r="C8718" s="198">
        <v>44651</v>
      </c>
      <c r="D8718" t="s">
        <v>38409</v>
      </c>
      <c r="E8718">
        <v>21.5</v>
      </c>
    </row>
    <row r="8719" spans="1:5">
      <c r="A8719" s="193" t="s">
        <v>29597</v>
      </c>
      <c r="B8719" t="s">
        <v>9822</v>
      </c>
      <c r="C8719" s="198">
        <v>44651</v>
      </c>
      <c r="D8719" t="s">
        <v>38451</v>
      </c>
      <c r="E8719">
        <v>13.2</v>
      </c>
    </row>
    <row r="8720" spans="1:5">
      <c r="A8720" s="193" t="s">
        <v>28501</v>
      </c>
      <c r="B8720" t="s">
        <v>10615</v>
      </c>
      <c r="C8720" s="198">
        <v>44651</v>
      </c>
      <c r="D8720" t="s">
        <v>38474</v>
      </c>
      <c r="E8720">
        <v>16.059999999999999</v>
      </c>
    </row>
    <row r="8721" spans="1:5">
      <c r="A8721" s="193" t="s">
        <v>28078</v>
      </c>
      <c r="B8721" t="s">
        <v>9965</v>
      </c>
      <c r="C8721" s="198">
        <v>44651</v>
      </c>
      <c r="D8721" t="s">
        <v>38409</v>
      </c>
      <c r="E8721">
        <v>3.15</v>
      </c>
    </row>
    <row r="8722" spans="1:5">
      <c r="A8722" s="193" t="s">
        <v>28380</v>
      </c>
      <c r="B8722" t="s">
        <v>9734</v>
      </c>
      <c r="C8722" s="198">
        <v>44651</v>
      </c>
      <c r="D8722" t="s">
        <v>38451</v>
      </c>
      <c r="E8722">
        <v>33</v>
      </c>
    </row>
    <row r="8723" spans="1:5">
      <c r="A8723" s="193" t="s">
        <v>28061</v>
      </c>
      <c r="B8723" t="s">
        <v>9964</v>
      </c>
      <c r="C8723" s="198">
        <v>44651</v>
      </c>
      <c r="D8723" t="s">
        <v>38409</v>
      </c>
      <c r="E8723">
        <v>3.75</v>
      </c>
    </row>
    <row r="8724" spans="1:5">
      <c r="A8724" s="193" t="s">
        <v>29374</v>
      </c>
      <c r="B8724" t="s">
        <v>10613</v>
      </c>
      <c r="C8724" s="198">
        <v>44651</v>
      </c>
      <c r="D8724" t="s">
        <v>38474</v>
      </c>
      <c r="E8724">
        <v>15.32</v>
      </c>
    </row>
    <row r="8725" spans="1:5">
      <c r="A8725" s="193" t="s">
        <v>28503</v>
      </c>
      <c r="B8725" t="s">
        <v>10612</v>
      </c>
      <c r="C8725" s="198">
        <v>44651</v>
      </c>
      <c r="D8725" t="s">
        <v>38474</v>
      </c>
      <c r="E8725">
        <v>41.25</v>
      </c>
    </row>
    <row r="8726" spans="1:5">
      <c r="A8726" s="193" t="s">
        <v>28240</v>
      </c>
      <c r="B8726" t="s">
        <v>9275</v>
      </c>
      <c r="C8726" s="198">
        <v>44651</v>
      </c>
      <c r="D8726" t="s">
        <v>38420</v>
      </c>
      <c r="E8726">
        <v>22.57</v>
      </c>
    </row>
    <row r="8727" spans="1:5">
      <c r="A8727" s="193" t="s">
        <v>28251</v>
      </c>
      <c r="B8727" t="s">
        <v>9247</v>
      </c>
      <c r="C8727" s="198">
        <v>44651</v>
      </c>
      <c r="D8727" t="s">
        <v>38420</v>
      </c>
      <c r="E8727">
        <v>3.37</v>
      </c>
    </row>
    <row r="8728" spans="1:5">
      <c r="A8728" s="193" t="s">
        <v>29775</v>
      </c>
      <c r="B8728" t="s">
        <v>10597</v>
      </c>
      <c r="C8728" s="198">
        <v>44651</v>
      </c>
      <c r="D8728" t="s">
        <v>38409</v>
      </c>
      <c r="E8728">
        <v>16</v>
      </c>
    </row>
    <row r="8729" spans="1:5">
      <c r="A8729" s="193" t="s">
        <v>28864</v>
      </c>
      <c r="B8729" t="s">
        <v>5423</v>
      </c>
      <c r="C8729" s="198">
        <v>44650</v>
      </c>
      <c r="D8729" t="s">
        <v>38583</v>
      </c>
      <c r="E8729">
        <v>9.99</v>
      </c>
    </row>
    <row r="8730" spans="1:5">
      <c r="A8730" s="193" t="s">
        <v>28633</v>
      </c>
      <c r="B8730" t="s">
        <v>5300</v>
      </c>
      <c r="C8730" s="198">
        <v>44650</v>
      </c>
      <c r="D8730" t="s">
        <v>38487</v>
      </c>
      <c r="E8730">
        <v>401.64</v>
      </c>
    </row>
    <row r="8731" spans="1:5">
      <c r="A8731" s="193" t="s">
        <v>29981</v>
      </c>
      <c r="B8731" t="s">
        <v>10620</v>
      </c>
      <c r="C8731" s="198">
        <v>44650</v>
      </c>
      <c r="D8731" t="s">
        <v>38381</v>
      </c>
      <c r="E8731">
        <v>31.61</v>
      </c>
    </row>
    <row r="8732" spans="1:5">
      <c r="A8732" s="193" t="s">
        <v>27799</v>
      </c>
      <c r="B8732" t="s">
        <v>27556</v>
      </c>
      <c r="C8732" s="198">
        <v>44650</v>
      </c>
      <c r="D8732" t="s">
        <v>38373</v>
      </c>
      <c r="E8732">
        <v>34.9</v>
      </c>
    </row>
    <row r="8733" spans="1:5">
      <c r="A8733" s="193" t="s">
        <v>27881</v>
      </c>
      <c r="B8733" t="s">
        <v>5043</v>
      </c>
      <c r="C8733" s="198">
        <v>44649</v>
      </c>
      <c r="D8733" t="s">
        <v>38363</v>
      </c>
      <c r="E8733">
        <v>40</v>
      </c>
    </row>
    <row r="8734" spans="1:5">
      <c r="A8734" s="193" t="s">
        <v>28294</v>
      </c>
      <c r="B8734" t="s">
        <v>8850</v>
      </c>
      <c r="C8734" s="198">
        <v>44649</v>
      </c>
      <c r="D8734" t="s">
        <v>38439</v>
      </c>
      <c r="E8734">
        <v>3.29</v>
      </c>
    </row>
    <row r="8735" spans="1:5">
      <c r="A8735" s="193" t="s">
        <v>28294</v>
      </c>
      <c r="B8735" t="s">
        <v>8850</v>
      </c>
      <c r="C8735" s="198">
        <v>44649</v>
      </c>
      <c r="D8735" t="s">
        <v>38439</v>
      </c>
      <c r="E8735">
        <v>43.2</v>
      </c>
    </row>
    <row r="8736" spans="1:5">
      <c r="A8736" s="193" t="s">
        <v>28286</v>
      </c>
      <c r="B8736" t="s">
        <v>8851</v>
      </c>
      <c r="C8736" s="198">
        <v>44649</v>
      </c>
      <c r="D8736" t="s">
        <v>38439</v>
      </c>
      <c r="E8736">
        <v>200.85</v>
      </c>
    </row>
    <row r="8737" spans="1:5">
      <c r="A8737" s="193" t="s">
        <v>28114</v>
      </c>
      <c r="B8737" t="s">
        <v>7180</v>
      </c>
      <c r="C8737" s="198">
        <v>44649</v>
      </c>
      <c r="D8737" t="s">
        <v>38375</v>
      </c>
      <c r="E8737">
        <v>21.01</v>
      </c>
    </row>
    <row r="8738" spans="1:5">
      <c r="A8738" s="193" t="s">
        <v>28291</v>
      </c>
      <c r="B8738" t="s">
        <v>8852</v>
      </c>
      <c r="C8738" s="198">
        <v>44649</v>
      </c>
      <c r="D8738" t="s">
        <v>38439</v>
      </c>
      <c r="E8738">
        <v>37.79</v>
      </c>
    </row>
    <row r="8739" spans="1:5">
      <c r="A8739" s="193" t="s">
        <v>28291</v>
      </c>
      <c r="B8739" t="s">
        <v>8852</v>
      </c>
      <c r="C8739" s="198">
        <v>44649</v>
      </c>
      <c r="D8739" t="s">
        <v>38439</v>
      </c>
      <c r="E8739">
        <v>0</v>
      </c>
    </row>
    <row r="8740" spans="1:5">
      <c r="A8740" s="193" t="s">
        <v>27782</v>
      </c>
      <c r="B8740" t="s">
        <v>5040</v>
      </c>
      <c r="C8740" s="198">
        <v>44649</v>
      </c>
      <c r="D8740" t="s">
        <v>38363</v>
      </c>
      <c r="E8740">
        <v>7.41</v>
      </c>
    </row>
    <row r="8741" spans="1:5">
      <c r="A8741" s="193" t="s">
        <v>28286</v>
      </c>
      <c r="B8741" t="s">
        <v>8851</v>
      </c>
      <c r="C8741" s="198">
        <v>44649</v>
      </c>
      <c r="D8741" t="s">
        <v>38439</v>
      </c>
      <c r="E8741">
        <v>88.07</v>
      </c>
    </row>
    <row r="8742" spans="1:5">
      <c r="A8742" s="193" t="s">
        <v>27828</v>
      </c>
      <c r="B8742" t="s">
        <v>27590</v>
      </c>
      <c r="C8742" s="198">
        <v>44649</v>
      </c>
      <c r="D8742" t="s">
        <v>38375</v>
      </c>
      <c r="E8742">
        <v>22.5</v>
      </c>
    </row>
    <row r="8743" spans="1:5">
      <c r="A8743" s="193" t="s">
        <v>28948</v>
      </c>
      <c r="B8743" t="s">
        <v>10610</v>
      </c>
      <c r="C8743" s="198">
        <v>44649</v>
      </c>
      <c r="D8743" t="s">
        <v>38375</v>
      </c>
      <c r="E8743">
        <v>159.41</v>
      </c>
    </row>
    <row r="8744" spans="1:5">
      <c r="A8744" s="193" t="s">
        <v>28600</v>
      </c>
      <c r="B8744" t="s">
        <v>10611</v>
      </c>
      <c r="C8744" s="198">
        <v>44649</v>
      </c>
      <c r="D8744" t="s">
        <v>38375</v>
      </c>
      <c r="E8744">
        <v>7.77</v>
      </c>
    </row>
    <row r="8745" spans="1:5">
      <c r="A8745" s="193" t="s">
        <v>28107</v>
      </c>
      <c r="B8745" t="s">
        <v>10608</v>
      </c>
      <c r="C8745" s="198">
        <v>44649</v>
      </c>
      <c r="D8745" t="s">
        <v>38375</v>
      </c>
      <c r="E8745">
        <v>34.25</v>
      </c>
    </row>
    <row r="8746" spans="1:5">
      <c r="A8746" s="193" t="s">
        <v>27825</v>
      </c>
      <c r="B8746" t="s">
        <v>10609</v>
      </c>
      <c r="C8746" s="198">
        <v>44649</v>
      </c>
      <c r="D8746" t="s">
        <v>38375</v>
      </c>
      <c r="E8746">
        <v>19.7</v>
      </c>
    </row>
    <row r="8747" spans="1:5">
      <c r="A8747" s="193" t="s">
        <v>29979</v>
      </c>
      <c r="B8747" t="s">
        <v>6574</v>
      </c>
      <c r="C8747" s="198">
        <v>44648</v>
      </c>
      <c r="D8747" t="s">
        <v>38525</v>
      </c>
      <c r="E8747">
        <v>5.52</v>
      </c>
    </row>
    <row r="8748" spans="1:5">
      <c r="A8748" s="193" t="s">
        <v>29064</v>
      </c>
      <c r="B8748" t="s">
        <v>7026</v>
      </c>
      <c r="C8748" s="198">
        <v>44646</v>
      </c>
      <c r="D8748" t="s">
        <v>38410</v>
      </c>
      <c r="E8748">
        <v>221.89</v>
      </c>
    </row>
    <row r="8749" spans="1:5">
      <c r="A8749" s="193" t="s">
        <v>28060</v>
      </c>
      <c r="B8749" t="s">
        <v>6787</v>
      </c>
      <c r="C8749" s="198">
        <v>44646</v>
      </c>
      <c r="D8749" t="s">
        <v>38410</v>
      </c>
      <c r="E8749">
        <v>85</v>
      </c>
    </row>
    <row r="8750" spans="1:5">
      <c r="A8750" s="193" t="s">
        <v>28857</v>
      </c>
      <c r="B8750" t="s">
        <v>6784</v>
      </c>
      <c r="C8750" s="198">
        <v>44646</v>
      </c>
      <c r="D8750" t="s">
        <v>38410</v>
      </c>
      <c r="E8750">
        <v>4.99</v>
      </c>
    </row>
    <row r="8751" spans="1:5">
      <c r="A8751" s="193" t="s">
        <v>28165</v>
      </c>
      <c r="B8751" t="s">
        <v>8215</v>
      </c>
      <c r="C8751" s="198">
        <v>44645</v>
      </c>
      <c r="D8751" t="s">
        <v>38425</v>
      </c>
      <c r="E8751">
        <v>7.5</v>
      </c>
    </row>
    <row r="8752" spans="1:5">
      <c r="A8752" s="193" t="s">
        <v>11652</v>
      </c>
      <c r="B8752" t="s">
        <v>27448</v>
      </c>
      <c r="C8752" s="198">
        <v>44645</v>
      </c>
      <c r="D8752" t="s">
        <v>38425</v>
      </c>
      <c r="E8752">
        <v>6.3</v>
      </c>
    </row>
    <row r="8753" spans="1:5">
      <c r="A8753" s="193" t="s">
        <v>27811</v>
      </c>
      <c r="B8753" t="s">
        <v>5044</v>
      </c>
      <c r="C8753" s="198">
        <v>44645</v>
      </c>
      <c r="D8753" t="s">
        <v>38368</v>
      </c>
      <c r="E8753">
        <v>0.42</v>
      </c>
    </row>
    <row r="8754" spans="1:5">
      <c r="A8754" s="193" t="s">
        <v>28170</v>
      </c>
      <c r="B8754" t="s">
        <v>7664</v>
      </c>
      <c r="C8754" s="198">
        <v>44645</v>
      </c>
      <c r="D8754" t="s">
        <v>38425</v>
      </c>
      <c r="E8754">
        <v>0</v>
      </c>
    </row>
    <row r="8755" spans="1:5">
      <c r="A8755" s="193" t="s">
        <v>28174</v>
      </c>
      <c r="B8755" t="s">
        <v>7617</v>
      </c>
      <c r="C8755" s="198">
        <v>44645</v>
      </c>
      <c r="D8755" t="s">
        <v>38425</v>
      </c>
      <c r="E8755">
        <v>2.4300000000000002</v>
      </c>
    </row>
    <row r="8756" spans="1:5">
      <c r="A8756" s="193" t="s">
        <v>28172</v>
      </c>
      <c r="B8756" t="s">
        <v>7618</v>
      </c>
      <c r="C8756" s="198">
        <v>44645</v>
      </c>
      <c r="D8756" t="s">
        <v>38425</v>
      </c>
      <c r="E8756">
        <v>8.56</v>
      </c>
    </row>
    <row r="8757" spans="1:5">
      <c r="A8757" s="193" t="s">
        <v>28171</v>
      </c>
      <c r="B8757" t="s">
        <v>7619</v>
      </c>
      <c r="C8757" s="198">
        <v>44645</v>
      </c>
      <c r="D8757" t="s">
        <v>38425</v>
      </c>
      <c r="E8757">
        <v>2.69</v>
      </c>
    </row>
    <row r="8758" spans="1:5">
      <c r="A8758" s="193" t="s">
        <v>27810</v>
      </c>
      <c r="B8758" t="s">
        <v>5045</v>
      </c>
      <c r="C8758" s="198">
        <v>44645</v>
      </c>
      <c r="D8758" t="s">
        <v>38368</v>
      </c>
      <c r="E8758">
        <v>8.83</v>
      </c>
    </row>
    <row r="8759" spans="1:5">
      <c r="A8759" s="193" t="s">
        <v>28154</v>
      </c>
      <c r="B8759" t="s">
        <v>7624</v>
      </c>
      <c r="C8759" s="198">
        <v>44645</v>
      </c>
      <c r="D8759" t="s">
        <v>38425</v>
      </c>
      <c r="E8759">
        <v>34.9</v>
      </c>
    </row>
    <row r="8760" spans="1:5">
      <c r="A8760" s="193" t="s">
        <v>15616</v>
      </c>
      <c r="B8760" t="s">
        <v>5053</v>
      </c>
      <c r="C8760" s="198">
        <v>44645</v>
      </c>
      <c r="D8760" t="s">
        <v>38368</v>
      </c>
      <c r="E8760">
        <v>10.65</v>
      </c>
    </row>
    <row r="8761" spans="1:5">
      <c r="A8761" s="193" t="s">
        <v>27809</v>
      </c>
      <c r="B8761" t="s">
        <v>5046</v>
      </c>
      <c r="C8761" s="198">
        <v>44645</v>
      </c>
      <c r="D8761" t="s">
        <v>38368</v>
      </c>
      <c r="E8761">
        <v>15.06</v>
      </c>
    </row>
    <row r="8762" spans="1:5">
      <c r="A8762" s="193" t="s">
        <v>27809</v>
      </c>
      <c r="B8762" t="s">
        <v>5046</v>
      </c>
      <c r="C8762" s="198">
        <v>44645</v>
      </c>
      <c r="D8762" t="s">
        <v>38368</v>
      </c>
      <c r="E8762">
        <v>22.69</v>
      </c>
    </row>
    <row r="8763" spans="1:5">
      <c r="A8763" s="193" t="s">
        <v>28161</v>
      </c>
      <c r="B8763" t="s">
        <v>7622</v>
      </c>
      <c r="C8763" s="198">
        <v>44645</v>
      </c>
      <c r="D8763" t="s">
        <v>38425</v>
      </c>
      <c r="E8763">
        <v>0.56000000000000005</v>
      </c>
    </row>
    <row r="8764" spans="1:5">
      <c r="A8764" s="193" t="s">
        <v>28619</v>
      </c>
      <c r="B8764" t="s">
        <v>8390</v>
      </c>
      <c r="C8764" s="198">
        <v>44645</v>
      </c>
      <c r="D8764" t="s">
        <v>38425</v>
      </c>
      <c r="E8764">
        <v>6.4</v>
      </c>
    </row>
    <row r="8765" spans="1:5">
      <c r="A8765" s="193" t="s">
        <v>26652</v>
      </c>
      <c r="B8765" t="s">
        <v>5006</v>
      </c>
      <c r="C8765" s="198">
        <v>44645</v>
      </c>
      <c r="D8765" t="s">
        <v>38368</v>
      </c>
      <c r="E8765">
        <v>11.88</v>
      </c>
    </row>
    <row r="8766" spans="1:5">
      <c r="A8766" s="193" t="s">
        <v>27804</v>
      </c>
      <c r="B8766" t="s">
        <v>5036</v>
      </c>
      <c r="C8766" s="198">
        <v>44645</v>
      </c>
      <c r="D8766" t="s">
        <v>38368</v>
      </c>
      <c r="E8766">
        <v>12.31</v>
      </c>
    </row>
    <row r="8767" spans="1:5">
      <c r="A8767" s="193" t="s">
        <v>28353</v>
      </c>
      <c r="B8767" t="s">
        <v>6761</v>
      </c>
      <c r="C8767" s="198">
        <v>44645</v>
      </c>
      <c r="D8767" t="s">
        <v>38447</v>
      </c>
      <c r="E8767">
        <v>7.3</v>
      </c>
    </row>
    <row r="8768" spans="1:5">
      <c r="A8768" s="193" t="s">
        <v>28352</v>
      </c>
      <c r="B8768" t="s">
        <v>6760</v>
      </c>
      <c r="C8768" s="198">
        <v>44645</v>
      </c>
      <c r="D8768" t="s">
        <v>38447</v>
      </c>
      <c r="E8768">
        <v>17.77</v>
      </c>
    </row>
    <row r="8769" spans="1:5">
      <c r="A8769" s="193" t="s">
        <v>29139</v>
      </c>
      <c r="B8769" t="s">
        <v>6759</v>
      </c>
      <c r="C8769" s="198">
        <v>44645</v>
      </c>
      <c r="D8769" t="s">
        <v>38447</v>
      </c>
      <c r="E8769">
        <v>12.95</v>
      </c>
    </row>
    <row r="8770" spans="1:5">
      <c r="A8770" s="193" t="s">
        <v>29982</v>
      </c>
      <c r="B8770" t="s">
        <v>6758</v>
      </c>
      <c r="C8770" s="198">
        <v>44645</v>
      </c>
      <c r="D8770" t="s">
        <v>38447</v>
      </c>
      <c r="E8770">
        <v>30.91</v>
      </c>
    </row>
    <row r="8771" spans="1:5">
      <c r="A8771" s="193" t="s">
        <v>27804</v>
      </c>
      <c r="B8771" t="s">
        <v>5036</v>
      </c>
      <c r="C8771" s="198">
        <v>44645</v>
      </c>
      <c r="D8771" t="s">
        <v>38368</v>
      </c>
      <c r="E8771">
        <v>7.83</v>
      </c>
    </row>
    <row r="8772" spans="1:5">
      <c r="A8772" s="193" t="s">
        <v>29986</v>
      </c>
      <c r="B8772" t="s">
        <v>10598</v>
      </c>
      <c r="C8772" s="198">
        <v>44645</v>
      </c>
      <c r="D8772" t="s">
        <v>38447</v>
      </c>
      <c r="E8772">
        <v>7.77</v>
      </c>
    </row>
    <row r="8773" spans="1:5">
      <c r="A8773" s="193" t="s">
        <v>29987</v>
      </c>
      <c r="B8773" t="s">
        <v>10599</v>
      </c>
      <c r="C8773" s="198">
        <v>44645</v>
      </c>
      <c r="D8773" t="s">
        <v>38447</v>
      </c>
      <c r="E8773">
        <v>1.95</v>
      </c>
    </row>
    <row r="8774" spans="1:5">
      <c r="A8774" s="193" t="s">
        <v>29141</v>
      </c>
      <c r="B8774" t="s">
        <v>10600</v>
      </c>
      <c r="C8774" s="198">
        <v>44645</v>
      </c>
      <c r="D8774" t="s">
        <v>38447</v>
      </c>
      <c r="E8774">
        <v>43</v>
      </c>
    </row>
    <row r="8775" spans="1:5">
      <c r="A8775" s="193" t="s">
        <v>29985</v>
      </c>
      <c r="B8775" t="s">
        <v>10601</v>
      </c>
      <c r="C8775" s="198">
        <v>44645</v>
      </c>
      <c r="D8775" t="s">
        <v>38447</v>
      </c>
      <c r="E8775">
        <v>5.31</v>
      </c>
    </row>
    <row r="8776" spans="1:5">
      <c r="A8776" s="193" t="s">
        <v>29984</v>
      </c>
      <c r="B8776" t="s">
        <v>10602</v>
      </c>
      <c r="C8776" s="198">
        <v>44645</v>
      </c>
      <c r="D8776" t="s">
        <v>38447</v>
      </c>
      <c r="E8776">
        <v>0.88</v>
      </c>
    </row>
    <row r="8777" spans="1:5">
      <c r="A8777" s="193" t="s">
        <v>29983</v>
      </c>
      <c r="B8777" t="s">
        <v>10603</v>
      </c>
      <c r="C8777" s="198">
        <v>44645</v>
      </c>
      <c r="D8777" t="s">
        <v>38447</v>
      </c>
      <c r="E8777">
        <v>10.119999999999999</v>
      </c>
    </row>
    <row r="8778" spans="1:5">
      <c r="A8778" s="193" t="s">
        <v>28153</v>
      </c>
      <c r="B8778" t="s">
        <v>9769</v>
      </c>
      <c r="C8778" s="198">
        <v>44645</v>
      </c>
      <c r="D8778" t="s">
        <v>38425</v>
      </c>
      <c r="E8778">
        <v>17</v>
      </c>
    </row>
    <row r="8779" spans="1:5">
      <c r="A8779" s="193" t="s">
        <v>29140</v>
      </c>
      <c r="B8779" t="s">
        <v>10604</v>
      </c>
      <c r="C8779" s="198">
        <v>44645</v>
      </c>
      <c r="D8779" t="s">
        <v>38447</v>
      </c>
      <c r="E8779">
        <v>4.71</v>
      </c>
    </row>
    <row r="8780" spans="1:5">
      <c r="A8780" s="193" t="s">
        <v>29048</v>
      </c>
      <c r="B8780" t="s">
        <v>7669</v>
      </c>
      <c r="C8780" s="198">
        <v>44644</v>
      </c>
      <c r="D8780" t="s">
        <v>38391</v>
      </c>
      <c r="E8780">
        <v>1</v>
      </c>
    </row>
    <row r="8781" spans="1:5">
      <c r="A8781" s="193" t="s">
        <v>27861</v>
      </c>
      <c r="B8781" t="s">
        <v>8673</v>
      </c>
      <c r="C8781" s="198">
        <v>44642</v>
      </c>
      <c r="D8781" t="s">
        <v>38400</v>
      </c>
      <c r="E8781">
        <v>1.55</v>
      </c>
    </row>
    <row r="8782" spans="1:5">
      <c r="A8782" s="193" t="s">
        <v>27861</v>
      </c>
      <c r="B8782" t="s">
        <v>8673</v>
      </c>
      <c r="C8782" s="198">
        <v>44642</v>
      </c>
      <c r="D8782" t="s">
        <v>38400</v>
      </c>
      <c r="E8782">
        <v>7.61</v>
      </c>
    </row>
    <row r="8783" spans="1:5">
      <c r="A8783" s="193" t="s">
        <v>29472</v>
      </c>
      <c r="B8783" t="s">
        <v>10596</v>
      </c>
      <c r="C8783" s="198">
        <v>44642</v>
      </c>
      <c r="D8783" t="s">
        <v>38574</v>
      </c>
      <c r="E8783">
        <v>3.8</v>
      </c>
    </row>
    <row r="8784" spans="1:5">
      <c r="A8784" s="193" t="s">
        <v>28143</v>
      </c>
      <c r="B8784" t="s">
        <v>10595</v>
      </c>
      <c r="C8784" s="198">
        <v>44642</v>
      </c>
      <c r="D8784" t="s">
        <v>38574</v>
      </c>
      <c r="E8784">
        <v>7.33</v>
      </c>
    </row>
    <row r="8785" spans="1:5">
      <c r="A8785" s="193" t="s">
        <v>29988</v>
      </c>
      <c r="B8785" t="s">
        <v>10594</v>
      </c>
      <c r="C8785" s="198">
        <v>44642</v>
      </c>
      <c r="D8785" t="s">
        <v>38574</v>
      </c>
      <c r="E8785">
        <v>10.64</v>
      </c>
    </row>
    <row r="8786" spans="1:5">
      <c r="A8786" s="193" t="s">
        <v>28986</v>
      </c>
      <c r="B8786" t="s">
        <v>9677</v>
      </c>
      <c r="C8786" s="198">
        <v>44642</v>
      </c>
      <c r="D8786" t="s">
        <v>38574</v>
      </c>
      <c r="E8786">
        <v>7.65</v>
      </c>
    </row>
    <row r="8787" spans="1:5">
      <c r="A8787" s="193" t="s">
        <v>29990</v>
      </c>
      <c r="B8787" t="s">
        <v>10453</v>
      </c>
      <c r="C8787" s="198">
        <v>44642</v>
      </c>
      <c r="D8787" t="s">
        <v>38574</v>
      </c>
      <c r="E8787">
        <v>0.56000000000000005</v>
      </c>
    </row>
    <row r="8788" spans="1:5">
      <c r="A8788" s="193" t="s">
        <v>28985</v>
      </c>
      <c r="B8788" t="s">
        <v>9676</v>
      </c>
      <c r="C8788" s="198">
        <v>44642</v>
      </c>
      <c r="D8788" t="s">
        <v>38574</v>
      </c>
      <c r="E8788">
        <v>33.15</v>
      </c>
    </row>
    <row r="8789" spans="1:5">
      <c r="A8789" s="193" t="s">
        <v>29989</v>
      </c>
      <c r="B8789" t="s">
        <v>27628</v>
      </c>
      <c r="C8789" s="198">
        <v>44642</v>
      </c>
      <c r="D8789" t="s">
        <v>38574</v>
      </c>
      <c r="E8789">
        <v>10.08</v>
      </c>
    </row>
    <row r="8790" spans="1:5">
      <c r="A8790" s="193" t="s">
        <v>27815</v>
      </c>
      <c r="B8790" t="s">
        <v>8283</v>
      </c>
      <c r="C8790" s="198">
        <v>44641</v>
      </c>
      <c r="D8790" t="s">
        <v>38372</v>
      </c>
      <c r="E8790">
        <v>27.86</v>
      </c>
    </row>
    <row r="8791" spans="1:5">
      <c r="A8791" s="193" t="s">
        <v>27794</v>
      </c>
      <c r="B8791" t="s">
        <v>7333</v>
      </c>
      <c r="C8791" s="198">
        <v>44641</v>
      </c>
      <c r="D8791" t="s">
        <v>38364</v>
      </c>
      <c r="E8791">
        <v>9.31</v>
      </c>
    </row>
    <row r="8792" spans="1:5">
      <c r="A8792" s="193" t="s">
        <v>28249</v>
      </c>
      <c r="B8792" t="s">
        <v>7329</v>
      </c>
      <c r="C8792" s="198">
        <v>44641</v>
      </c>
      <c r="D8792" t="s">
        <v>38364</v>
      </c>
      <c r="E8792">
        <v>467.21</v>
      </c>
    </row>
    <row r="8793" spans="1:5">
      <c r="A8793" s="193" t="s">
        <v>27789</v>
      </c>
      <c r="B8793" t="s">
        <v>7258</v>
      </c>
      <c r="C8793" s="198">
        <v>44641</v>
      </c>
      <c r="D8793" t="s">
        <v>38364</v>
      </c>
      <c r="E8793">
        <v>8.9600000000000009</v>
      </c>
    </row>
    <row r="8794" spans="1:5">
      <c r="A8794" s="193" t="s">
        <v>27813</v>
      </c>
      <c r="B8794" t="s">
        <v>8247</v>
      </c>
      <c r="C8794" s="198">
        <v>44641</v>
      </c>
      <c r="D8794" t="s">
        <v>38372</v>
      </c>
      <c r="E8794">
        <v>4.75</v>
      </c>
    </row>
    <row r="8795" spans="1:5">
      <c r="A8795" s="193" t="s">
        <v>27793</v>
      </c>
      <c r="B8795" t="s">
        <v>8871</v>
      </c>
      <c r="C8795" s="198">
        <v>44641</v>
      </c>
      <c r="D8795" t="s">
        <v>38364</v>
      </c>
      <c r="E8795">
        <v>406.42</v>
      </c>
    </row>
    <row r="8796" spans="1:5">
      <c r="A8796" s="193" t="s">
        <v>28738</v>
      </c>
      <c r="B8796" t="s">
        <v>10593</v>
      </c>
      <c r="C8796" s="198">
        <v>44641</v>
      </c>
      <c r="D8796" t="s">
        <v>38372</v>
      </c>
      <c r="E8796">
        <v>16.149999999999999</v>
      </c>
    </row>
    <row r="8797" spans="1:5">
      <c r="A8797" s="193" t="s">
        <v>29712</v>
      </c>
      <c r="B8797" t="s">
        <v>10412</v>
      </c>
      <c r="C8797" s="198">
        <v>44641</v>
      </c>
      <c r="D8797" t="s">
        <v>38372</v>
      </c>
      <c r="E8797">
        <v>3.33</v>
      </c>
    </row>
    <row r="8798" spans="1:5">
      <c r="A8798" s="193" t="s">
        <v>29992</v>
      </c>
      <c r="B8798" t="s">
        <v>10589</v>
      </c>
      <c r="C8798" s="198">
        <v>44638</v>
      </c>
      <c r="D8798" t="s">
        <v>38377</v>
      </c>
      <c r="E8798">
        <v>236.89</v>
      </c>
    </row>
    <row r="8799" spans="1:5">
      <c r="A8799" s="193" t="s">
        <v>29877</v>
      </c>
      <c r="B8799" t="s">
        <v>10592</v>
      </c>
      <c r="C8799" s="198">
        <v>44638</v>
      </c>
      <c r="D8799" t="s">
        <v>38377</v>
      </c>
      <c r="E8799">
        <v>5.23</v>
      </c>
    </row>
    <row r="8800" spans="1:5">
      <c r="A8800" s="193" t="s">
        <v>29991</v>
      </c>
      <c r="B8800" t="s">
        <v>10591</v>
      </c>
      <c r="C8800" s="198">
        <v>44638</v>
      </c>
      <c r="D8800" t="s">
        <v>38377</v>
      </c>
      <c r="E8800">
        <v>18.25</v>
      </c>
    </row>
    <row r="8801" spans="1:5">
      <c r="A8801" s="193" t="s">
        <v>29993</v>
      </c>
      <c r="B8801" t="s">
        <v>10590</v>
      </c>
      <c r="C8801" s="198">
        <v>44638</v>
      </c>
      <c r="D8801" t="s">
        <v>38377</v>
      </c>
      <c r="E8801">
        <v>199</v>
      </c>
    </row>
    <row r="8802" spans="1:5">
      <c r="A8802" s="193" t="s">
        <v>28283</v>
      </c>
      <c r="B8802" t="s">
        <v>7943</v>
      </c>
      <c r="C8802" s="198">
        <v>44637</v>
      </c>
      <c r="D8802" t="s">
        <v>38631</v>
      </c>
      <c r="E8802">
        <v>28.4</v>
      </c>
    </row>
    <row r="8803" spans="1:5">
      <c r="A8803" s="193" t="s">
        <v>29328</v>
      </c>
      <c r="B8803" t="s">
        <v>5422</v>
      </c>
      <c r="C8803" s="198">
        <v>44637</v>
      </c>
      <c r="D8803" t="s">
        <v>38576</v>
      </c>
      <c r="E8803">
        <v>7.46</v>
      </c>
    </row>
    <row r="8804" spans="1:5">
      <c r="A8804" s="193" t="s">
        <v>29994</v>
      </c>
      <c r="B8804" t="s">
        <v>8549</v>
      </c>
      <c r="C8804" s="198">
        <v>44637</v>
      </c>
      <c r="D8804" t="s">
        <v>38387</v>
      </c>
      <c r="E8804">
        <v>8.3000000000000007</v>
      </c>
    </row>
    <row r="8805" spans="1:5">
      <c r="A8805" s="193" t="s">
        <v>27958</v>
      </c>
      <c r="B8805" t="s">
        <v>27441</v>
      </c>
      <c r="C8805" s="198">
        <v>44637</v>
      </c>
      <c r="D8805" t="s">
        <v>38387</v>
      </c>
      <c r="E8805">
        <v>4.49</v>
      </c>
    </row>
    <row r="8806" spans="1:5">
      <c r="A8806" s="193" t="s">
        <v>29074</v>
      </c>
      <c r="B8806" t="s">
        <v>9775</v>
      </c>
      <c r="C8806" s="198">
        <v>44637</v>
      </c>
      <c r="D8806" t="s">
        <v>38631</v>
      </c>
      <c r="E8806">
        <v>5.09</v>
      </c>
    </row>
    <row r="8807" spans="1:5">
      <c r="A8807" s="193" t="s">
        <v>28267</v>
      </c>
      <c r="B8807" t="s">
        <v>27450</v>
      </c>
      <c r="C8807" s="198">
        <v>44637</v>
      </c>
      <c r="D8807" t="s">
        <v>38631</v>
      </c>
      <c r="E8807">
        <v>0.56000000000000005</v>
      </c>
    </row>
    <row r="8808" spans="1:5">
      <c r="A8808" s="193" t="s">
        <v>27790</v>
      </c>
      <c r="B8808" t="s">
        <v>5032</v>
      </c>
      <c r="C8808" s="198">
        <v>44636</v>
      </c>
      <c r="D8808" t="s">
        <v>38388</v>
      </c>
      <c r="E8808">
        <v>44</v>
      </c>
    </row>
    <row r="8809" spans="1:5">
      <c r="A8809" s="193" t="s">
        <v>11806</v>
      </c>
      <c r="B8809" t="s">
        <v>5048</v>
      </c>
      <c r="C8809" s="198">
        <v>44636</v>
      </c>
      <c r="D8809" t="s">
        <v>38388</v>
      </c>
      <c r="E8809">
        <v>33.33</v>
      </c>
    </row>
    <row r="8810" spans="1:5">
      <c r="A8810" s="193" t="s">
        <v>27930</v>
      </c>
      <c r="B8810" t="s">
        <v>5003</v>
      </c>
      <c r="C8810" s="198">
        <v>44636</v>
      </c>
      <c r="D8810" t="s">
        <v>38388</v>
      </c>
      <c r="E8810">
        <v>8.1199999999999992</v>
      </c>
    </row>
    <row r="8811" spans="1:5">
      <c r="A8811" s="193" t="s">
        <v>27932</v>
      </c>
      <c r="B8811" t="s">
        <v>5028</v>
      </c>
      <c r="C8811" s="198">
        <v>44636</v>
      </c>
      <c r="D8811" t="s">
        <v>38388</v>
      </c>
      <c r="E8811">
        <v>72.760000000000005</v>
      </c>
    </row>
    <row r="8812" spans="1:5">
      <c r="A8812" s="193" t="s">
        <v>28937</v>
      </c>
      <c r="B8812" t="s">
        <v>6523</v>
      </c>
      <c r="C8812" s="198">
        <v>44636</v>
      </c>
      <c r="D8812" t="s">
        <v>38377</v>
      </c>
      <c r="E8812">
        <v>6.16</v>
      </c>
    </row>
    <row r="8813" spans="1:5">
      <c r="A8813" s="193" t="s">
        <v>29038</v>
      </c>
      <c r="B8813" t="s">
        <v>5767</v>
      </c>
      <c r="C8813" s="198">
        <v>44636</v>
      </c>
      <c r="D8813" t="s">
        <v>38377</v>
      </c>
      <c r="E8813">
        <v>1.39</v>
      </c>
    </row>
    <row r="8814" spans="1:5">
      <c r="A8814" s="193" t="s">
        <v>28085</v>
      </c>
      <c r="B8814" t="s">
        <v>5025</v>
      </c>
      <c r="C8814" s="198">
        <v>44636</v>
      </c>
      <c r="D8814" t="s">
        <v>38388</v>
      </c>
      <c r="E8814">
        <v>6.9</v>
      </c>
    </row>
    <row r="8815" spans="1:5">
      <c r="A8815" s="193" t="s">
        <v>28413</v>
      </c>
      <c r="B8815" t="s">
        <v>5266</v>
      </c>
      <c r="C8815" s="198">
        <v>44636</v>
      </c>
      <c r="D8815" t="s">
        <v>38377</v>
      </c>
      <c r="E8815">
        <v>1.55</v>
      </c>
    </row>
    <row r="8816" spans="1:5">
      <c r="A8816" s="193" t="s">
        <v>28747</v>
      </c>
      <c r="B8816" t="s">
        <v>4981</v>
      </c>
      <c r="C8816" s="198">
        <v>44636</v>
      </c>
      <c r="D8816" t="s">
        <v>38388</v>
      </c>
      <c r="E8816">
        <v>28.8</v>
      </c>
    </row>
    <row r="8817" spans="1:5">
      <c r="A8817" s="193" t="s">
        <v>28382</v>
      </c>
      <c r="B8817" t="s">
        <v>5033</v>
      </c>
      <c r="C8817" s="198">
        <v>44636</v>
      </c>
      <c r="D8817" t="s">
        <v>38388</v>
      </c>
      <c r="E8817">
        <v>0.56000000000000005</v>
      </c>
    </row>
    <row r="8818" spans="1:5">
      <c r="A8818" s="193" t="s">
        <v>27795</v>
      </c>
      <c r="B8818" t="s">
        <v>5030</v>
      </c>
      <c r="C8818" s="198">
        <v>44636</v>
      </c>
      <c r="D8818" t="s">
        <v>38388</v>
      </c>
      <c r="E8818">
        <v>8.1999999999999993</v>
      </c>
    </row>
    <row r="8819" spans="1:5">
      <c r="A8819" s="193" t="s">
        <v>28776</v>
      </c>
      <c r="B8819" t="s">
        <v>5009</v>
      </c>
      <c r="C8819" s="198">
        <v>44636</v>
      </c>
      <c r="D8819" t="s">
        <v>38377</v>
      </c>
      <c r="E8819">
        <v>6.7</v>
      </c>
    </row>
    <row r="8820" spans="1:5">
      <c r="A8820" s="193" t="s">
        <v>27806</v>
      </c>
      <c r="B8820" t="s">
        <v>5002</v>
      </c>
      <c r="C8820" s="198">
        <v>44636</v>
      </c>
      <c r="D8820" t="s">
        <v>38388</v>
      </c>
      <c r="E8820">
        <v>7.49</v>
      </c>
    </row>
    <row r="8821" spans="1:5">
      <c r="A8821" s="193" t="s">
        <v>28041</v>
      </c>
      <c r="B8821" t="s">
        <v>4982</v>
      </c>
      <c r="C8821" s="198">
        <v>44636</v>
      </c>
      <c r="D8821" t="s">
        <v>38367</v>
      </c>
      <c r="E8821">
        <v>10.24</v>
      </c>
    </row>
    <row r="8822" spans="1:5">
      <c r="A8822" s="193" t="s">
        <v>28299</v>
      </c>
      <c r="B8822" t="s">
        <v>5066</v>
      </c>
      <c r="C8822" s="198">
        <v>44636</v>
      </c>
      <c r="D8822" t="s">
        <v>38388</v>
      </c>
      <c r="E8822">
        <v>9.76</v>
      </c>
    </row>
    <row r="8823" spans="1:5">
      <c r="A8823" s="193" t="s">
        <v>29303</v>
      </c>
      <c r="B8823" t="s">
        <v>6601</v>
      </c>
      <c r="C8823" s="198">
        <v>44636</v>
      </c>
      <c r="D8823" t="s">
        <v>38377</v>
      </c>
      <c r="E8823">
        <v>0.88</v>
      </c>
    </row>
    <row r="8824" spans="1:5">
      <c r="A8824" s="193" t="s">
        <v>28254</v>
      </c>
      <c r="B8824" t="s">
        <v>5012</v>
      </c>
      <c r="C8824" s="198">
        <v>44636</v>
      </c>
      <c r="D8824" t="s">
        <v>38388</v>
      </c>
      <c r="E8824">
        <v>0.53</v>
      </c>
    </row>
    <row r="8825" spans="1:5">
      <c r="A8825" s="193" t="s">
        <v>28221</v>
      </c>
      <c r="B8825" t="s">
        <v>4984</v>
      </c>
      <c r="C8825" s="198">
        <v>44636</v>
      </c>
      <c r="D8825" t="s">
        <v>38522</v>
      </c>
      <c r="E8825">
        <v>12.28</v>
      </c>
    </row>
    <row r="8826" spans="1:5">
      <c r="A8826" s="193" t="s">
        <v>28673</v>
      </c>
      <c r="B8826" t="s">
        <v>5824</v>
      </c>
      <c r="C8826" s="198">
        <v>44636</v>
      </c>
      <c r="D8826" t="s">
        <v>38377</v>
      </c>
      <c r="E8826">
        <v>0.79</v>
      </c>
    </row>
    <row r="8827" spans="1:5">
      <c r="A8827" s="193" t="s">
        <v>28109</v>
      </c>
      <c r="B8827" t="s">
        <v>4983</v>
      </c>
      <c r="C8827" s="198">
        <v>44636</v>
      </c>
      <c r="D8827" t="s">
        <v>38388</v>
      </c>
      <c r="E8827">
        <v>9.6999999999999993</v>
      </c>
    </row>
    <row r="8828" spans="1:5">
      <c r="A8828" s="193" t="s">
        <v>27881</v>
      </c>
      <c r="B8828" t="s">
        <v>5043</v>
      </c>
      <c r="C8828" s="198">
        <v>44635</v>
      </c>
      <c r="D8828" t="s">
        <v>38363</v>
      </c>
      <c r="E8828">
        <v>3.88</v>
      </c>
    </row>
    <row r="8829" spans="1:5">
      <c r="A8829" s="193" t="s">
        <v>27782</v>
      </c>
      <c r="B8829" t="s">
        <v>5040</v>
      </c>
      <c r="C8829" s="198">
        <v>44635</v>
      </c>
      <c r="D8829" t="s">
        <v>38363</v>
      </c>
      <c r="E8829">
        <v>35.99</v>
      </c>
    </row>
    <row r="8830" spans="1:5">
      <c r="A8830" s="193" t="s">
        <v>27805</v>
      </c>
      <c r="B8830" t="s">
        <v>5008</v>
      </c>
      <c r="C8830" s="198">
        <v>44634</v>
      </c>
      <c r="D8830" t="s">
        <v>38368</v>
      </c>
      <c r="E8830">
        <v>8.3000000000000007</v>
      </c>
    </row>
    <row r="8831" spans="1:5">
      <c r="A8831" s="193" t="s">
        <v>27809</v>
      </c>
      <c r="B8831" t="s">
        <v>5046</v>
      </c>
      <c r="C8831" s="198">
        <v>44634</v>
      </c>
      <c r="D8831" t="s">
        <v>38368</v>
      </c>
      <c r="E8831">
        <v>10.5</v>
      </c>
    </row>
    <row r="8832" spans="1:5">
      <c r="A8832" s="193" t="s">
        <v>28217</v>
      </c>
      <c r="B8832" t="s">
        <v>7879</v>
      </c>
      <c r="C8832" s="198">
        <v>44634</v>
      </c>
      <c r="D8832" t="s">
        <v>38379</v>
      </c>
      <c r="E8832">
        <v>12.86</v>
      </c>
    </row>
    <row r="8833" spans="1:5">
      <c r="A8833" s="193" t="s">
        <v>28229</v>
      </c>
      <c r="B8833" t="s">
        <v>8566</v>
      </c>
      <c r="C8833" s="198">
        <v>44634</v>
      </c>
      <c r="D8833" t="s">
        <v>38379</v>
      </c>
      <c r="E8833">
        <v>50.32</v>
      </c>
    </row>
    <row r="8834" spans="1:5">
      <c r="A8834" s="193" t="s">
        <v>27809</v>
      </c>
      <c r="B8834" t="s">
        <v>5046</v>
      </c>
      <c r="C8834" s="198">
        <v>44634</v>
      </c>
      <c r="D8834" t="s">
        <v>38368</v>
      </c>
      <c r="E8834">
        <v>5.27</v>
      </c>
    </row>
    <row r="8835" spans="1:5">
      <c r="A8835" s="193" t="s">
        <v>28747</v>
      </c>
      <c r="B8835" t="s">
        <v>4981</v>
      </c>
      <c r="C8835" s="198">
        <v>44634</v>
      </c>
      <c r="D8835" t="s">
        <v>38368</v>
      </c>
      <c r="E8835">
        <v>8.17</v>
      </c>
    </row>
    <row r="8836" spans="1:5">
      <c r="A8836" s="193" t="s">
        <v>29147</v>
      </c>
      <c r="B8836" t="s">
        <v>8983</v>
      </c>
      <c r="C8836" s="198">
        <v>44634</v>
      </c>
      <c r="D8836" t="s">
        <v>38379</v>
      </c>
      <c r="E8836">
        <v>14.23</v>
      </c>
    </row>
    <row r="8837" spans="1:5">
      <c r="A8837" s="193" t="s">
        <v>29883</v>
      </c>
      <c r="B8837" t="s">
        <v>9183</v>
      </c>
      <c r="C8837" s="198">
        <v>44634</v>
      </c>
      <c r="D8837" t="s">
        <v>38379</v>
      </c>
      <c r="E8837">
        <v>45.08</v>
      </c>
    </row>
    <row r="8838" spans="1:5">
      <c r="A8838" s="193" t="s">
        <v>29809</v>
      </c>
      <c r="B8838" t="s">
        <v>8463</v>
      </c>
      <c r="C8838" s="198">
        <v>44634</v>
      </c>
      <c r="D8838" t="s">
        <v>38400</v>
      </c>
      <c r="E8838">
        <v>10.58</v>
      </c>
    </row>
    <row r="8839" spans="1:5">
      <c r="A8839" s="193" t="s">
        <v>28605</v>
      </c>
      <c r="B8839" t="s">
        <v>6695</v>
      </c>
      <c r="C8839" s="198">
        <v>44634</v>
      </c>
      <c r="D8839" t="s">
        <v>38379</v>
      </c>
      <c r="E8839">
        <v>18.989999999999998</v>
      </c>
    </row>
    <row r="8840" spans="1:5">
      <c r="A8840" s="193" t="s">
        <v>27811</v>
      </c>
      <c r="B8840" t="s">
        <v>5044</v>
      </c>
      <c r="C8840" s="198">
        <v>44634</v>
      </c>
      <c r="D8840" t="s">
        <v>38368</v>
      </c>
      <c r="E8840">
        <v>17.72</v>
      </c>
    </row>
    <row r="8841" spans="1:5">
      <c r="A8841" s="193" t="s">
        <v>27857</v>
      </c>
      <c r="B8841" t="s">
        <v>7882</v>
      </c>
      <c r="C8841" s="198">
        <v>44634</v>
      </c>
      <c r="D8841" t="s">
        <v>38379</v>
      </c>
      <c r="E8841">
        <v>8.44</v>
      </c>
    </row>
    <row r="8842" spans="1:5">
      <c r="A8842" s="193" t="s">
        <v>28860</v>
      </c>
      <c r="B8842" t="s">
        <v>27488</v>
      </c>
      <c r="C8842" s="198">
        <v>44634</v>
      </c>
      <c r="D8842" t="s">
        <v>38368</v>
      </c>
      <c r="E8842">
        <v>281.08999999999997</v>
      </c>
    </row>
    <row r="8843" spans="1:5">
      <c r="A8843" s="193" t="s">
        <v>26652</v>
      </c>
      <c r="B8843" t="s">
        <v>5006</v>
      </c>
      <c r="C8843" s="198">
        <v>44634</v>
      </c>
      <c r="D8843" t="s">
        <v>38368</v>
      </c>
      <c r="E8843">
        <v>0.61</v>
      </c>
    </row>
    <row r="8844" spans="1:5">
      <c r="A8844" s="193" t="s">
        <v>27810</v>
      </c>
      <c r="B8844" t="s">
        <v>5045</v>
      </c>
      <c r="C8844" s="198">
        <v>44634</v>
      </c>
      <c r="D8844" t="s">
        <v>38368</v>
      </c>
      <c r="E8844">
        <v>39.950000000000003</v>
      </c>
    </row>
    <row r="8845" spans="1:5">
      <c r="A8845" s="193" t="s">
        <v>28228</v>
      </c>
      <c r="B8845" t="s">
        <v>8565</v>
      </c>
      <c r="C8845" s="198">
        <v>44634</v>
      </c>
      <c r="D8845" t="s">
        <v>38379</v>
      </c>
      <c r="E8845">
        <v>7.2</v>
      </c>
    </row>
    <row r="8846" spans="1:5">
      <c r="A8846" s="193" t="s">
        <v>15616</v>
      </c>
      <c r="B8846" t="s">
        <v>5053</v>
      </c>
      <c r="C8846" s="198">
        <v>44634</v>
      </c>
      <c r="D8846" t="s">
        <v>38368</v>
      </c>
      <c r="E8846">
        <v>0.65</v>
      </c>
    </row>
    <row r="8847" spans="1:5">
      <c r="A8847" s="193" t="s">
        <v>15601</v>
      </c>
      <c r="B8847" t="s">
        <v>5047</v>
      </c>
      <c r="C8847" s="198">
        <v>44634</v>
      </c>
      <c r="D8847" t="s">
        <v>38368</v>
      </c>
      <c r="E8847">
        <v>0.59</v>
      </c>
    </row>
    <row r="8848" spans="1:5">
      <c r="A8848" s="193" t="s">
        <v>27929</v>
      </c>
      <c r="B8848" t="s">
        <v>5487</v>
      </c>
      <c r="C8848" s="198">
        <v>44631</v>
      </c>
      <c r="D8848" t="s">
        <v>38377</v>
      </c>
      <c r="E8848">
        <v>36.5</v>
      </c>
    </row>
    <row r="8849" spans="1:5">
      <c r="A8849" s="193" t="s">
        <v>29498</v>
      </c>
      <c r="B8849" t="s">
        <v>5438</v>
      </c>
      <c r="C8849" s="198">
        <v>44631</v>
      </c>
      <c r="D8849" t="s">
        <v>38557</v>
      </c>
      <c r="E8849">
        <v>23.34</v>
      </c>
    </row>
    <row r="8850" spans="1:5">
      <c r="A8850" s="193" t="s">
        <v>28679</v>
      </c>
      <c r="B8850" t="s">
        <v>5536</v>
      </c>
      <c r="C8850" s="198">
        <v>44631</v>
      </c>
      <c r="D8850" t="s">
        <v>38377</v>
      </c>
      <c r="E8850">
        <v>11.25</v>
      </c>
    </row>
    <row r="8851" spans="1:5">
      <c r="A8851" s="193" t="s">
        <v>29498</v>
      </c>
      <c r="B8851" t="s">
        <v>5438</v>
      </c>
      <c r="C8851" s="198">
        <v>44631</v>
      </c>
      <c r="D8851" t="s">
        <v>38557</v>
      </c>
      <c r="E8851">
        <v>33.659999999999997</v>
      </c>
    </row>
    <row r="8852" spans="1:5">
      <c r="A8852" s="193" t="s">
        <v>28670</v>
      </c>
      <c r="B8852" t="s">
        <v>6428</v>
      </c>
      <c r="C8852" s="198">
        <v>44631</v>
      </c>
      <c r="D8852" t="s">
        <v>38377</v>
      </c>
      <c r="E8852">
        <v>1.33</v>
      </c>
    </row>
    <row r="8853" spans="1:5">
      <c r="A8853" s="193" t="s">
        <v>27863</v>
      </c>
      <c r="B8853" t="s">
        <v>6305</v>
      </c>
      <c r="C8853" s="198">
        <v>44631</v>
      </c>
      <c r="D8853" t="s">
        <v>38377</v>
      </c>
      <c r="E8853">
        <v>34.17</v>
      </c>
    </row>
    <row r="8854" spans="1:5">
      <c r="A8854" s="193" t="s">
        <v>29328</v>
      </c>
      <c r="B8854" t="s">
        <v>5422</v>
      </c>
      <c r="C8854" s="198">
        <v>44631</v>
      </c>
      <c r="D8854" t="s">
        <v>38625</v>
      </c>
      <c r="E8854">
        <v>4.9000000000000004</v>
      </c>
    </row>
    <row r="8855" spans="1:5">
      <c r="A8855" s="193" t="s">
        <v>29075</v>
      </c>
      <c r="B8855" t="s">
        <v>5730</v>
      </c>
      <c r="C8855" s="198">
        <v>44631</v>
      </c>
      <c r="D8855" t="s">
        <v>38377</v>
      </c>
      <c r="E8855">
        <v>16.34</v>
      </c>
    </row>
    <row r="8856" spans="1:5">
      <c r="A8856" s="193" t="s">
        <v>22416</v>
      </c>
      <c r="B8856" t="s">
        <v>5429</v>
      </c>
      <c r="C8856" s="198">
        <v>44631</v>
      </c>
      <c r="D8856" t="s">
        <v>38557</v>
      </c>
      <c r="E8856">
        <v>14.95</v>
      </c>
    </row>
    <row r="8857" spans="1:5">
      <c r="A8857" s="193" t="s">
        <v>29995</v>
      </c>
      <c r="B8857" t="s">
        <v>8757</v>
      </c>
      <c r="C8857" s="198">
        <v>44631</v>
      </c>
      <c r="D8857" t="s">
        <v>38427</v>
      </c>
      <c r="E8857">
        <v>31.54</v>
      </c>
    </row>
    <row r="8858" spans="1:5">
      <c r="A8858" s="193" t="s">
        <v>28959</v>
      </c>
      <c r="B8858" t="s">
        <v>5292</v>
      </c>
      <c r="C8858" s="198">
        <v>44631</v>
      </c>
      <c r="D8858" t="s">
        <v>38377</v>
      </c>
      <c r="E8858">
        <v>6.27</v>
      </c>
    </row>
    <row r="8859" spans="1:5">
      <c r="A8859" s="193" t="s">
        <v>22416</v>
      </c>
      <c r="B8859" t="s">
        <v>5429</v>
      </c>
      <c r="C8859" s="198">
        <v>44631</v>
      </c>
      <c r="D8859" t="s">
        <v>38557</v>
      </c>
      <c r="E8859">
        <v>36.14</v>
      </c>
    </row>
    <row r="8860" spans="1:5">
      <c r="A8860" s="193" t="s">
        <v>25167</v>
      </c>
      <c r="B8860" t="s">
        <v>5456</v>
      </c>
      <c r="C8860" s="198">
        <v>44631</v>
      </c>
      <c r="D8860" t="s">
        <v>38377</v>
      </c>
      <c r="E8860">
        <v>0.64</v>
      </c>
    </row>
    <row r="8861" spans="1:5">
      <c r="A8861" s="193" t="s">
        <v>28677</v>
      </c>
      <c r="B8861" t="s">
        <v>6431</v>
      </c>
      <c r="C8861" s="198">
        <v>44631</v>
      </c>
      <c r="D8861" t="s">
        <v>38377</v>
      </c>
      <c r="E8861">
        <v>0.83</v>
      </c>
    </row>
    <row r="8862" spans="1:5">
      <c r="A8862" s="193" t="s">
        <v>27870</v>
      </c>
      <c r="B8862" t="s">
        <v>6134</v>
      </c>
      <c r="C8862" s="198">
        <v>44631</v>
      </c>
      <c r="D8862" t="s">
        <v>38377</v>
      </c>
      <c r="E8862">
        <v>3.61</v>
      </c>
    </row>
    <row r="8863" spans="1:5">
      <c r="A8863" s="193" t="s">
        <v>16826</v>
      </c>
      <c r="B8863" t="s">
        <v>5669</v>
      </c>
      <c r="C8863" s="198">
        <v>44631</v>
      </c>
      <c r="D8863" t="s">
        <v>38377</v>
      </c>
      <c r="E8863">
        <v>254</v>
      </c>
    </row>
    <row r="8864" spans="1:5">
      <c r="A8864" s="193" t="s">
        <v>28195</v>
      </c>
      <c r="B8864" t="s">
        <v>8308</v>
      </c>
      <c r="C8864" s="198">
        <v>44631</v>
      </c>
      <c r="D8864" t="s">
        <v>38427</v>
      </c>
      <c r="E8864">
        <v>5.18</v>
      </c>
    </row>
    <row r="8865" spans="1:5">
      <c r="A8865" s="193" t="s">
        <v>28672</v>
      </c>
      <c r="B8865" t="s">
        <v>6205</v>
      </c>
      <c r="C8865" s="198">
        <v>44631</v>
      </c>
      <c r="D8865" t="s">
        <v>38377</v>
      </c>
      <c r="E8865">
        <v>0.55000000000000004</v>
      </c>
    </row>
    <row r="8866" spans="1:5">
      <c r="A8866" s="193" t="s">
        <v>27919</v>
      </c>
      <c r="B8866" t="s">
        <v>6419</v>
      </c>
      <c r="C8866" s="198">
        <v>44631</v>
      </c>
      <c r="D8866" t="s">
        <v>38377</v>
      </c>
      <c r="E8866">
        <v>38.1</v>
      </c>
    </row>
    <row r="8867" spans="1:5">
      <c r="A8867" s="193" t="s">
        <v>16070</v>
      </c>
      <c r="B8867" t="s">
        <v>5342</v>
      </c>
      <c r="C8867" s="198">
        <v>44631</v>
      </c>
      <c r="D8867" t="s">
        <v>38377</v>
      </c>
      <c r="E8867">
        <v>29.76</v>
      </c>
    </row>
    <row r="8868" spans="1:5">
      <c r="A8868" s="193" t="s">
        <v>29328</v>
      </c>
      <c r="B8868" t="s">
        <v>5422</v>
      </c>
      <c r="C8868" s="198">
        <v>44631</v>
      </c>
      <c r="D8868" t="s">
        <v>38625</v>
      </c>
      <c r="E8868">
        <v>30.9</v>
      </c>
    </row>
    <row r="8869" spans="1:5">
      <c r="A8869" s="193" t="s">
        <v>29328</v>
      </c>
      <c r="B8869" t="s">
        <v>5422</v>
      </c>
      <c r="C8869" s="198">
        <v>44631</v>
      </c>
      <c r="D8869" t="s">
        <v>38625</v>
      </c>
      <c r="E8869">
        <v>69.12</v>
      </c>
    </row>
    <row r="8870" spans="1:5">
      <c r="A8870" s="193" t="s">
        <v>29498</v>
      </c>
      <c r="B8870" t="s">
        <v>5438</v>
      </c>
      <c r="C8870" s="198">
        <v>44631</v>
      </c>
      <c r="D8870" t="s">
        <v>38625</v>
      </c>
      <c r="E8870">
        <v>8.6300000000000008</v>
      </c>
    </row>
    <row r="8871" spans="1:5">
      <c r="A8871" s="193" t="s">
        <v>28673</v>
      </c>
      <c r="B8871" t="s">
        <v>5824</v>
      </c>
      <c r="C8871" s="198">
        <v>44631</v>
      </c>
      <c r="D8871" t="s">
        <v>38377</v>
      </c>
      <c r="E8871">
        <v>0.82</v>
      </c>
    </row>
    <row r="8872" spans="1:5">
      <c r="A8872" s="193" t="s">
        <v>28977</v>
      </c>
      <c r="B8872" t="s">
        <v>7455</v>
      </c>
      <c r="C8872" s="198">
        <v>44631</v>
      </c>
      <c r="D8872" t="s">
        <v>38377</v>
      </c>
      <c r="E8872">
        <v>37.46</v>
      </c>
    </row>
    <row r="8873" spans="1:5">
      <c r="A8873" s="193" t="s">
        <v>27806</v>
      </c>
      <c r="B8873" t="s">
        <v>5002</v>
      </c>
      <c r="C8873" s="198">
        <v>44631</v>
      </c>
      <c r="D8873" t="s">
        <v>38367</v>
      </c>
      <c r="E8873">
        <v>0.95</v>
      </c>
    </row>
    <row r="8874" spans="1:5">
      <c r="A8874" s="193" t="s">
        <v>28750</v>
      </c>
      <c r="B8874" t="s">
        <v>5820</v>
      </c>
      <c r="C8874" s="198">
        <v>44631</v>
      </c>
      <c r="D8874" t="s">
        <v>38377</v>
      </c>
      <c r="E8874">
        <v>17.59</v>
      </c>
    </row>
    <row r="8875" spans="1:5">
      <c r="A8875" s="193" t="s">
        <v>27806</v>
      </c>
      <c r="B8875" t="s">
        <v>5002</v>
      </c>
      <c r="C8875" s="198">
        <v>44631</v>
      </c>
      <c r="D8875" t="s">
        <v>38367</v>
      </c>
      <c r="E8875">
        <v>0.76</v>
      </c>
    </row>
    <row r="8876" spans="1:5">
      <c r="A8876" s="193" t="s">
        <v>29328</v>
      </c>
      <c r="B8876" t="s">
        <v>5422</v>
      </c>
      <c r="C8876" s="198">
        <v>44631</v>
      </c>
      <c r="D8876" t="s">
        <v>38625</v>
      </c>
      <c r="E8876">
        <v>6.61</v>
      </c>
    </row>
    <row r="8877" spans="1:5">
      <c r="A8877" s="193" t="s">
        <v>28666</v>
      </c>
      <c r="B8877" t="s">
        <v>5277</v>
      </c>
      <c r="C8877" s="198">
        <v>44631</v>
      </c>
      <c r="D8877" t="s">
        <v>38377</v>
      </c>
      <c r="E8877">
        <v>10.65</v>
      </c>
    </row>
    <row r="8878" spans="1:5">
      <c r="A8878" s="193" t="s">
        <v>29505</v>
      </c>
      <c r="B8878" t="s">
        <v>10764</v>
      </c>
      <c r="C8878" s="198">
        <v>44631</v>
      </c>
      <c r="D8878" t="s">
        <v>38625</v>
      </c>
      <c r="E8878">
        <v>7.54</v>
      </c>
    </row>
    <row r="8879" spans="1:5">
      <c r="A8879" s="193" t="s">
        <v>29501</v>
      </c>
      <c r="B8879" t="s">
        <v>27544</v>
      </c>
      <c r="C8879" s="198">
        <v>44631</v>
      </c>
      <c r="D8879" t="s">
        <v>38557</v>
      </c>
      <c r="E8879">
        <v>111.05</v>
      </c>
    </row>
    <row r="8880" spans="1:5">
      <c r="A8880" s="193" t="s">
        <v>29501</v>
      </c>
      <c r="B8880" t="s">
        <v>27544</v>
      </c>
      <c r="C8880" s="198">
        <v>44631</v>
      </c>
      <c r="D8880" t="s">
        <v>38557</v>
      </c>
      <c r="E8880">
        <v>21.18</v>
      </c>
    </row>
    <row r="8881" spans="1:5">
      <c r="A8881" s="193" t="s">
        <v>29501</v>
      </c>
      <c r="B8881" t="s">
        <v>27544</v>
      </c>
      <c r="C8881" s="198">
        <v>44631</v>
      </c>
      <c r="D8881" t="s">
        <v>38557</v>
      </c>
      <c r="E8881">
        <v>32.700000000000003</v>
      </c>
    </row>
    <row r="8882" spans="1:5">
      <c r="A8882" s="193" t="s">
        <v>29009</v>
      </c>
      <c r="B8882" t="s">
        <v>8857</v>
      </c>
      <c r="C8882" s="198">
        <v>44631</v>
      </c>
      <c r="D8882" t="s">
        <v>38427</v>
      </c>
      <c r="E8882">
        <v>32.9</v>
      </c>
    </row>
    <row r="8883" spans="1:5">
      <c r="A8883" s="193" t="s">
        <v>29505</v>
      </c>
      <c r="B8883" t="s">
        <v>10764</v>
      </c>
      <c r="C8883" s="198">
        <v>44631</v>
      </c>
      <c r="D8883" t="s">
        <v>38557</v>
      </c>
      <c r="E8883">
        <v>4.57</v>
      </c>
    </row>
    <row r="8884" spans="1:5">
      <c r="A8884" s="193" t="s">
        <v>29505</v>
      </c>
      <c r="B8884" t="s">
        <v>10764</v>
      </c>
      <c r="C8884" s="198">
        <v>44631</v>
      </c>
      <c r="D8884" t="s">
        <v>38557</v>
      </c>
      <c r="E8884">
        <v>24.58</v>
      </c>
    </row>
    <row r="8885" spans="1:5">
      <c r="A8885" s="193" t="s">
        <v>29333</v>
      </c>
      <c r="B8885" t="s">
        <v>5431</v>
      </c>
      <c r="C8885" s="198">
        <v>44630</v>
      </c>
      <c r="D8885" t="s">
        <v>38359</v>
      </c>
      <c r="E8885">
        <v>47</v>
      </c>
    </row>
    <row r="8886" spans="1:5">
      <c r="A8886" s="193" t="s">
        <v>28129</v>
      </c>
      <c r="B8886" t="s">
        <v>5424</v>
      </c>
      <c r="C8886" s="198">
        <v>44630</v>
      </c>
      <c r="D8886" t="s">
        <v>38522</v>
      </c>
      <c r="E8886">
        <v>0.98</v>
      </c>
    </row>
    <row r="8887" spans="1:5">
      <c r="A8887" s="193" t="s">
        <v>29333</v>
      </c>
      <c r="B8887" t="s">
        <v>5431</v>
      </c>
      <c r="C8887" s="198">
        <v>44630</v>
      </c>
      <c r="D8887" t="s">
        <v>38359</v>
      </c>
      <c r="E8887">
        <v>11.56</v>
      </c>
    </row>
    <row r="8888" spans="1:5">
      <c r="A8888" s="193" t="s">
        <v>22416</v>
      </c>
      <c r="B8888" t="s">
        <v>5429</v>
      </c>
      <c r="C8888" s="198">
        <v>44630</v>
      </c>
      <c r="D8888" t="s">
        <v>38671</v>
      </c>
      <c r="E8888">
        <v>1.44</v>
      </c>
    </row>
    <row r="8889" spans="1:5">
      <c r="A8889" s="193" t="s">
        <v>29333</v>
      </c>
      <c r="B8889" t="s">
        <v>5431</v>
      </c>
      <c r="C8889" s="198">
        <v>44630</v>
      </c>
      <c r="D8889" t="s">
        <v>38359</v>
      </c>
      <c r="E8889">
        <v>10.95</v>
      </c>
    </row>
    <row r="8890" spans="1:5">
      <c r="A8890" s="193" t="s">
        <v>29333</v>
      </c>
      <c r="B8890" t="s">
        <v>5431</v>
      </c>
      <c r="C8890" s="198">
        <v>44630</v>
      </c>
      <c r="D8890" t="s">
        <v>38359</v>
      </c>
      <c r="E8890">
        <v>10.28</v>
      </c>
    </row>
    <row r="8891" spans="1:5">
      <c r="A8891" s="193" t="s">
        <v>29333</v>
      </c>
      <c r="B8891" t="s">
        <v>5431</v>
      </c>
      <c r="C8891" s="198">
        <v>44630</v>
      </c>
      <c r="D8891" t="s">
        <v>38359</v>
      </c>
      <c r="E8891">
        <v>2.19</v>
      </c>
    </row>
    <row r="8892" spans="1:5">
      <c r="A8892" s="193" t="s">
        <v>29498</v>
      </c>
      <c r="B8892" t="s">
        <v>5438</v>
      </c>
      <c r="C8892" s="198">
        <v>44630</v>
      </c>
      <c r="D8892" t="s">
        <v>38576</v>
      </c>
      <c r="E8892">
        <v>0.7</v>
      </c>
    </row>
    <row r="8893" spans="1:5">
      <c r="A8893" s="193" t="s">
        <v>29333</v>
      </c>
      <c r="B8893" t="s">
        <v>5431</v>
      </c>
      <c r="C8893" s="198">
        <v>44630</v>
      </c>
      <c r="D8893" t="s">
        <v>38359</v>
      </c>
      <c r="E8893">
        <v>5.62</v>
      </c>
    </row>
    <row r="8894" spans="1:5">
      <c r="A8894" s="193" t="s">
        <v>29333</v>
      </c>
      <c r="B8894" t="s">
        <v>5431</v>
      </c>
      <c r="C8894" s="198">
        <v>44630</v>
      </c>
      <c r="D8894" t="s">
        <v>38522</v>
      </c>
      <c r="E8894">
        <v>16.739999999999998</v>
      </c>
    </row>
    <row r="8895" spans="1:5">
      <c r="A8895" s="193" t="s">
        <v>28129</v>
      </c>
      <c r="B8895" t="s">
        <v>5424</v>
      </c>
      <c r="C8895" s="198">
        <v>44630</v>
      </c>
      <c r="D8895" t="s">
        <v>38522</v>
      </c>
      <c r="E8895">
        <v>6.83</v>
      </c>
    </row>
    <row r="8896" spans="1:5">
      <c r="A8896" s="193" t="s">
        <v>28129</v>
      </c>
      <c r="B8896" t="s">
        <v>5424</v>
      </c>
      <c r="C8896" s="198">
        <v>44630</v>
      </c>
      <c r="D8896" t="s">
        <v>38359</v>
      </c>
      <c r="E8896">
        <v>5.21</v>
      </c>
    </row>
    <row r="8897" spans="1:5">
      <c r="A8897" s="193" t="s">
        <v>29333</v>
      </c>
      <c r="B8897" t="s">
        <v>5431</v>
      </c>
      <c r="C8897" s="198">
        <v>44630</v>
      </c>
      <c r="D8897" t="s">
        <v>38359</v>
      </c>
      <c r="E8897">
        <v>32.9</v>
      </c>
    </row>
    <row r="8898" spans="1:5">
      <c r="A8898" s="193" t="s">
        <v>29333</v>
      </c>
      <c r="B8898" t="s">
        <v>5431</v>
      </c>
      <c r="C8898" s="198">
        <v>44630</v>
      </c>
      <c r="D8898" t="s">
        <v>38359</v>
      </c>
      <c r="E8898">
        <v>14.16</v>
      </c>
    </row>
    <row r="8899" spans="1:5">
      <c r="A8899" s="193" t="s">
        <v>28129</v>
      </c>
      <c r="B8899" t="s">
        <v>5424</v>
      </c>
      <c r="C8899" s="198">
        <v>44630</v>
      </c>
      <c r="D8899" t="s">
        <v>38359</v>
      </c>
      <c r="E8899">
        <v>0.86</v>
      </c>
    </row>
    <row r="8900" spans="1:5">
      <c r="A8900" s="193" t="s">
        <v>29328</v>
      </c>
      <c r="B8900" t="s">
        <v>5422</v>
      </c>
      <c r="C8900" s="198">
        <v>44630</v>
      </c>
      <c r="D8900" t="s">
        <v>38671</v>
      </c>
      <c r="E8900">
        <v>12.38</v>
      </c>
    </row>
    <row r="8901" spans="1:5">
      <c r="A8901" s="193" t="s">
        <v>29033</v>
      </c>
      <c r="B8901" t="s">
        <v>5790</v>
      </c>
      <c r="C8901" s="198">
        <v>44630</v>
      </c>
      <c r="D8901" t="s">
        <v>38576</v>
      </c>
      <c r="E8901">
        <v>20.27</v>
      </c>
    </row>
    <row r="8902" spans="1:5">
      <c r="A8902" s="193" t="s">
        <v>28129</v>
      </c>
      <c r="B8902" t="s">
        <v>5424</v>
      </c>
      <c r="C8902" s="198">
        <v>44630</v>
      </c>
      <c r="D8902" t="s">
        <v>38522</v>
      </c>
      <c r="E8902">
        <v>7.55</v>
      </c>
    </row>
    <row r="8903" spans="1:5">
      <c r="A8903" s="193" t="s">
        <v>29327</v>
      </c>
      <c r="B8903" t="s">
        <v>5785</v>
      </c>
      <c r="C8903" s="198">
        <v>44630</v>
      </c>
      <c r="D8903" t="s">
        <v>38359</v>
      </c>
      <c r="E8903">
        <v>77.5</v>
      </c>
    </row>
    <row r="8904" spans="1:5">
      <c r="A8904" s="193" t="s">
        <v>29327</v>
      </c>
      <c r="B8904" t="s">
        <v>5785</v>
      </c>
      <c r="C8904" s="198">
        <v>44630</v>
      </c>
      <c r="D8904" t="s">
        <v>38359</v>
      </c>
      <c r="E8904">
        <v>3</v>
      </c>
    </row>
    <row r="8905" spans="1:5">
      <c r="A8905" s="193" t="s">
        <v>28935</v>
      </c>
      <c r="B8905" t="s">
        <v>7410</v>
      </c>
      <c r="C8905" s="198">
        <v>44630</v>
      </c>
      <c r="D8905" t="s">
        <v>38359</v>
      </c>
      <c r="E8905">
        <v>9.0399999999999991</v>
      </c>
    </row>
    <row r="8906" spans="1:5">
      <c r="A8906" s="193" t="s">
        <v>28935</v>
      </c>
      <c r="B8906" t="s">
        <v>7410</v>
      </c>
      <c r="C8906" s="198">
        <v>44630</v>
      </c>
      <c r="D8906" t="s">
        <v>38359</v>
      </c>
      <c r="E8906">
        <v>0.79</v>
      </c>
    </row>
    <row r="8907" spans="1:5">
      <c r="A8907" s="193" t="s">
        <v>29327</v>
      </c>
      <c r="B8907" t="s">
        <v>5785</v>
      </c>
      <c r="C8907" s="198">
        <v>44630</v>
      </c>
      <c r="D8907" t="s">
        <v>38359</v>
      </c>
      <c r="E8907">
        <v>28</v>
      </c>
    </row>
    <row r="8908" spans="1:5">
      <c r="A8908" s="193" t="s">
        <v>28935</v>
      </c>
      <c r="B8908" t="s">
        <v>7410</v>
      </c>
      <c r="C8908" s="198">
        <v>44630</v>
      </c>
      <c r="D8908" t="s">
        <v>38359</v>
      </c>
      <c r="E8908">
        <v>7.45</v>
      </c>
    </row>
    <row r="8909" spans="1:5">
      <c r="A8909" s="193" t="s">
        <v>28935</v>
      </c>
      <c r="B8909" t="s">
        <v>7410</v>
      </c>
      <c r="C8909" s="198">
        <v>44630</v>
      </c>
      <c r="D8909" t="s">
        <v>38359</v>
      </c>
      <c r="E8909">
        <v>17.079999999999998</v>
      </c>
    </row>
    <row r="8910" spans="1:5">
      <c r="A8910" s="193" t="s">
        <v>28129</v>
      </c>
      <c r="B8910" t="s">
        <v>5424</v>
      </c>
      <c r="C8910" s="198">
        <v>44630</v>
      </c>
      <c r="D8910" t="s">
        <v>38359</v>
      </c>
      <c r="E8910">
        <v>37.9</v>
      </c>
    </row>
    <row r="8911" spans="1:5">
      <c r="A8911" s="193" t="s">
        <v>22416</v>
      </c>
      <c r="B8911" t="s">
        <v>5429</v>
      </c>
      <c r="C8911" s="198">
        <v>44630</v>
      </c>
      <c r="D8911" t="s">
        <v>38359</v>
      </c>
      <c r="E8911">
        <v>34.9</v>
      </c>
    </row>
    <row r="8912" spans="1:5">
      <c r="A8912" s="193" t="s">
        <v>28129</v>
      </c>
      <c r="B8912" t="s">
        <v>5424</v>
      </c>
      <c r="C8912" s="198">
        <v>44630</v>
      </c>
      <c r="D8912" t="s">
        <v>38359</v>
      </c>
      <c r="E8912">
        <v>3.52</v>
      </c>
    </row>
    <row r="8913" spans="1:5">
      <c r="A8913" s="193" t="s">
        <v>22416</v>
      </c>
      <c r="B8913" t="s">
        <v>5429</v>
      </c>
      <c r="C8913" s="198">
        <v>44630</v>
      </c>
      <c r="D8913" t="s">
        <v>38359</v>
      </c>
      <c r="E8913">
        <v>0.44</v>
      </c>
    </row>
    <row r="8914" spans="1:5">
      <c r="A8914" s="193" t="s">
        <v>28554</v>
      </c>
      <c r="B8914" t="s">
        <v>27466</v>
      </c>
      <c r="C8914" s="198">
        <v>44630</v>
      </c>
      <c r="D8914" t="s">
        <v>38422</v>
      </c>
      <c r="E8914">
        <v>12.3</v>
      </c>
    </row>
    <row r="8915" spans="1:5">
      <c r="A8915" s="193" t="s">
        <v>29327</v>
      </c>
      <c r="B8915" t="s">
        <v>5785</v>
      </c>
      <c r="C8915" s="198">
        <v>44630</v>
      </c>
      <c r="D8915" t="s">
        <v>38359</v>
      </c>
      <c r="E8915">
        <v>11.25</v>
      </c>
    </row>
    <row r="8916" spans="1:5">
      <c r="A8916" s="193" t="s">
        <v>28129</v>
      </c>
      <c r="B8916" t="s">
        <v>5424</v>
      </c>
      <c r="C8916" s="198">
        <v>44630</v>
      </c>
      <c r="D8916" t="s">
        <v>38359</v>
      </c>
      <c r="E8916">
        <v>12.45</v>
      </c>
    </row>
    <row r="8917" spans="1:5">
      <c r="A8917" s="193" t="s">
        <v>28129</v>
      </c>
      <c r="B8917" t="s">
        <v>5424</v>
      </c>
      <c r="C8917" s="198">
        <v>44630</v>
      </c>
      <c r="D8917" t="s">
        <v>38359</v>
      </c>
      <c r="E8917">
        <v>0.67</v>
      </c>
    </row>
    <row r="8918" spans="1:5">
      <c r="A8918" s="193" t="s">
        <v>29327</v>
      </c>
      <c r="B8918" t="s">
        <v>5785</v>
      </c>
      <c r="C8918" s="198">
        <v>44630</v>
      </c>
      <c r="D8918" t="s">
        <v>38359</v>
      </c>
      <c r="E8918">
        <v>4.4000000000000004</v>
      </c>
    </row>
    <row r="8919" spans="1:5">
      <c r="A8919" s="193" t="s">
        <v>28129</v>
      </c>
      <c r="B8919" t="s">
        <v>5424</v>
      </c>
      <c r="C8919" s="198">
        <v>44630</v>
      </c>
      <c r="D8919" t="s">
        <v>38359</v>
      </c>
      <c r="E8919">
        <v>22.76</v>
      </c>
    </row>
    <row r="8920" spans="1:5">
      <c r="A8920" s="193" t="s">
        <v>22416</v>
      </c>
      <c r="B8920" t="s">
        <v>5429</v>
      </c>
      <c r="C8920" s="198">
        <v>44630</v>
      </c>
      <c r="D8920" t="s">
        <v>38522</v>
      </c>
      <c r="E8920">
        <v>9.74</v>
      </c>
    </row>
    <row r="8921" spans="1:5">
      <c r="A8921" s="193" t="s">
        <v>22416</v>
      </c>
      <c r="B8921" t="s">
        <v>5429</v>
      </c>
      <c r="C8921" s="198">
        <v>44630</v>
      </c>
      <c r="D8921" t="s">
        <v>38359</v>
      </c>
      <c r="E8921">
        <v>10.97</v>
      </c>
    </row>
    <row r="8922" spans="1:5">
      <c r="A8922" s="193" t="s">
        <v>28129</v>
      </c>
      <c r="B8922" t="s">
        <v>5424</v>
      </c>
      <c r="C8922" s="198">
        <v>44630</v>
      </c>
      <c r="D8922" t="s">
        <v>38359</v>
      </c>
      <c r="E8922">
        <v>8.6300000000000008</v>
      </c>
    </row>
    <row r="8923" spans="1:5">
      <c r="A8923" s="193" t="s">
        <v>22416</v>
      </c>
      <c r="B8923" t="s">
        <v>5429</v>
      </c>
      <c r="C8923" s="198">
        <v>44630</v>
      </c>
      <c r="D8923" t="s">
        <v>38359</v>
      </c>
      <c r="E8923">
        <v>0.68</v>
      </c>
    </row>
    <row r="8924" spans="1:5">
      <c r="A8924" s="193" t="s">
        <v>22416</v>
      </c>
      <c r="B8924" t="s">
        <v>5429</v>
      </c>
      <c r="C8924" s="198">
        <v>44630</v>
      </c>
      <c r="D8924" t="s">
        <v>38359</v>
      </c>
      <c r="E8924">
        <v>0.72</v>
      </c>
    </row>
    <row r="8925" spans="1:5">
      <c r="A8925" s="193" t="s">
        <v>28935</v>
      </c>
      <c r="B8925" t="s">
        <v>7410</v>
      </c>
      <c r="C8925" s="198">
        <v>44630</v>
      </c>
      <c r="D8925" t="s">
        <v>38359</v>
      </c>
      <c r="E8925">
        <v>7.17</v>
      </c>
    </row>
    <row r="8926" spans="1:5">
      <c r="A8926" s="193" t="s">
        <v>28864</v>
      </c>
      <c r="B8926" t="s">
        <v>5423</v>
      </c>
      <c r="C8926" s="198">
        <v>44630</v>
      </c>
      <c r="D8926" t="s">
        <v>38359</v>
      </c>
      <c r="E8926">
        <v>1.61</v>
      </c>
    </row>
    <row r="8927" spans="1:5">
      <c r="A8927" s="193" t="s">
        <v>28864</v>
      </c>
      <c r="B8927" t="s">
        <v>5423</v>
      </c>
      <c r="C8927" s="198">
        <v>44630</v>
      </c>
      <c r="D8927" t="s">
        <v>38359</v>
      </c>
      <c r="E8927">
        <v>34.869999999999997</v>
      </c>
    </row>
    <row r="8928" spans="1:5">
      <c r="A8928" s="193" t="s">
        <v>28864</v>
      </c>
      <c r="B8928" t="s">
        <v>5423</v>
      </c>
      <c r="C8928" s="198">
        <v>44630</v>
      </c>
      <c r="D8928" t="s">
        <v>38359</v>
      </c>
      <c r="E8928">
        <v>175</v>
      </c>
    </row>
    <row r="8929" spans="1:5">
      <c r="A8929" s="193" t="s">
        <v>28864</v>
      </c>
      <c r="B8929" t="s">
        <v>5423</v>
      </c>
      <c r="C8929" s="198">
        <v>44630</v>
      </c>
      <c r="D8929" t="s">
        <v>38359</v>
      </c>
      <c r="E8929">
        <v>2.08</v>
      </c>
    </row>
    <row r="8930" spans="1:5">
      <c r="A8930" s="193" t="s">
        <v>29498</v>
      </c>
      <c r="B8930" t="s">
        <v>5438</v>
      </c>
      <c r="C8930" s="198">
        <v>44630</v>
      </c>
      <c r="D8930" t="s">
        <v>38563</v>
      </c>
      <c r="E8930">
        <v>3.22</v>
      </c>
    </row>
    <row r="8931" spans="1:5">
      <c r="A8931" s="193" t="s">
        <v>29498</v>
      </c>
      <c r="B8931" t="s">
        <v>5438</v>
      </c>
      <c r="C8931" s="198">
        <v>44630</v>
      </c>
      <c r="D8931" t="s">
        <v>38671</v>
      </c>
      <c r="E8931">
        <v>29</v>
      </c>
    </row>
    <row r="8932" spans="1:5">
      <c r="A8932" s="193" t="s">
        <v>28864</v>
      </c>
      <c r="B8932" t="s">
        <v>5423</v>
      </c>
      <c r="C8932" s="198">
        <v>44630</v>
      </c>
      <c r="D8932" t="s">
        <v>38563</v>
      </c>
      <c r="E8932">
        <v>44</v>
      </c>
    </row>
    <row r="8933" spans="1:5">
      <c r="A8933" s="193" t="s">
        <v>28864</v>
      </c>
      <c r="B8933" t="s">
        <v>5423</v>
      </c>
      <c r="C8933" s="198">
        <v>44630</v>
      </c>
      <c r="D8933" t="s">
        <v>38359</v>
      </c>
      <c r="E8933">
        <v>3.73</v>
      </c>
    </row>
    <row r="8934" spans="1:5">
      <c r="A8934" s="193" t="s">
        <v>28864</v>
      </c>
      <c r="B8934" t="s">
        <v>5423</v>
      </c>
      <c r="C8934" s="198">
        <v>44630</v>
      </c>
      <c r="D8934" t="s">
        <v>38359</v>
      </c>
      <c r="E8934">
        <v>9.36</v>
      </c>
    </row>
    <row r="8935" spans="1:5">
      <c r="A8935" s="193" t="s">
        <v>28864</v>
      </c>
      <c r="B8935" t="s">
        <v>5423</v>
      </c>
      <c r="C8935" s="198">
        <v>44630</v>
      </c>
      <c r="D8935" t="s">
        <v>38359</v>
      </c>
      <c r="E8935">
        <v>207.79</v>
      </c>
    </row>
    <row r="8936" spans="1:5">
      <c r="A8936" s="193" t="s">
        <v>28864</v>
      </c>
      <c r="B8936" t="s">
        <v>5423</v>
      </c>
      <c r="C8936" s="198">
        <v>44630</v>
      </c>
      <c r="D8936" t="s">
        <v>38359</v>
      </c>
      <c r="E8936">
        <v>73.36</v>
      </c>
    </row>
    <row r="8937" spans="1:5">
      <c r="A8937" s="193" t="s">
        <v>29328</v>
      </c>
      <c r="B8937" t="s">
        <v>5422</v>
      </c>
      <c r="C8937" s="198">
        <v>44630</v>
      </c>
      <c r="D8937" t="s">
        <v>38563</v>
      </c>
      <c r="E8937">
        <v>7.3</v>
      </c>
    </row>
    <row r="8938" spans="1:5">
      <c r="A8938" s="193" t="s">
        <v>28864</v>
      </c>
      <c r="B8938" t="s">
        <v>5423</v>
      </c>
      <c r="C8938" s="198">
        <v>44630</v>
      </c>
      <c r="D8938" t="s">
        <v>38359</v>
      </c>
      <c r="E8938">
        <v>26.81</v>
      </c>
    </row>
    <row r="8939" spans="1:5">
      <c r="A8939" s="193" t="s">
        <v>29328</v>
      </c>
      <c r="B8939" t="s">
        <v>5422</v>
      </c>
      <c r="C8939" s="198">
        <v>44630</v>
      </c>
      <c r="D8939" t="s">
        <v>38563</v>
      </c>
      <c r="E8939">
        <v>5.51</v>
      </c>
    </row>
    <row r="8940" spans="1:5">
      <c r="A8940" s="193" t="s">
        <v>28864</v>
      </c>
      <c r="B8940" t="s">
        <v>5423</v>
      </c>
      <c r="C8940" s="198">
        <v>44630</v>
      </c>
      <c r="D8940" t="s">
        <v>38522</v>
      </c>
      <c r="E8940">
        <v>10.39</v>
      </c>
    </row>
    <row r="8941" spans="1:5">
      <c r="A8941" s="193" t="s">
        <v>28864</v>
      </c>
      <c r="B8941" t="s">
        <v>5423</v>
      </c>
      <c r="C8941" s="198">
        <v>44630</v>
      </c>
      <c r="D8941" t="s">
        <v>38359</v>
      </c>
      <c r="E8941">
        <v>40.9</v>
      </c>
    </row>
    <row r="8942" spans="1:5">
      <c r="A8942" s="193" t="s">
        <v>28773</v>
      </c>
      <c r="B8942" t="s">
        <v>27593</v>
      </c>
      <c r="C8942" s="198">
        <v>44630</v>
      </c>
      <c r="D8942" t="s">
        <v>38576</v>
      </c>
      <c r="E8942">
        <v>12.65</v>
      </c>
    </row>
    <row r="8943" spans="1:5">
      <c r="A8943" s="193" t="s">
        <v>28864</v>
      </c>
      <c r="B8943" t="s">
        <v>5423</v>
      </c>
      <c r="C8943" s="198">
        <v>44630</v>
      </c>
      <c r="D8943" t="s">
        <v>38522</v>
      </c>
      <c r="E8943">
        <v>14.94</v>
      </c>
    </row>
    <row r="8944" spans="1:5">
      <c r="A8944" s="193" t="s">
        <v>29328</v>
      </c>
      <c r="B8944" t="s">
        <v>5422</v>
      </c>
      <c r="C8944" s="198">
        <v>44630</v>
      </c>
      <c r="D8944" t="s">
        <v>38522</v>
      </c>
      <c r="E8944">
        <v>16.440000000000001</v>
      </c>
    </row>
    <row r="8945" spans="1:5">
      <c r="A8945" s="193" t="s">
        <v>28864</v>
      </c>
      <c r="B8945" t="s">
        <v>5423</v>
      </c>
      <c r="C8945" s="198">
        <v>44630</v>
      </c>
      <c r="D8945" t="s">
        <v>38522</v>
      </c>
      <c r="E8945">
        <v>230</v>
      </c>
    </row>
    <row r="8946" spans="1:5">
      <c r="A8946" s="193" t="s">
        <v>28864</v>
      </c>
      <c r="B8946" t="s">
        <v>5423</v>
      </c>
      <c r="C8946" s="198">
        <v>44630</v>
      </c>
      <c r="D8946" t="s">
        <v>38522</v>
      </c>
      <c r="E8946">
        <v>0.44</v>
      </c>
    </row>
    <row r="8947" spans="1:5">
      <c r="A8947" s="193" t="s">
        <v>29328</v>
      </c>
      <c r="B8947" t="s">
        <v>5422</v>
      </c>
      <c r="C8947" s="198">
        <v>44630</v>
      </c>
      <c r="D8947" t="s">
        <v>38359</v>
      </c>
      <c r="E8947">
        <v>7.91</v>
      </c>
    </row>
    <row r="8948" spans="1:5">
      <c r="A8948" s="193" t="s">
        <v>28629</v>
      </c>
      <c r="B8948" t="s">
        <v>5278</v>
      </c>
      <c r="C8948" s="198">
        <v>44630</v>
      </c>
      <c r="D8948" t="s">
        <v>38576</v>
      </c>
      <c r="E8948">
        <v>0.83</v>
      </c>
    </row>
    <row r="8949" spans="1:5">
      <c r="A8949" s="193" t="s">
        <v>28864</v>
      </c>
      <c r="B8949" t="s">
        <v>5423</v>
      </c>
      <c r="C8949" s="198">
        <v>44630</v>
      </c>
      <c r="D8949" t="s">
        <v>38359</v>
      </c>
      <c r="E8949">
        <v>34.9</v>
      </c>
    </row>
    <row r="8950" spans="1:5">
      <c r="A8950" s="193" t="s">
        <v>28864</v>
      </c>
      <c r="B8950" t="s">
        <v>5423</v>
      </c>
      <c r="C8950" s="198">
        <v>44630</v>
      </c>
      <c r="D8950" t="s">
        <v>38359</v>
      </c>
      <c r="E8950">
        <v>8.6300000000000008</v>
      </c>
    </row>
    <row r="8951" spans="1:5">
      <c r="A8951" s="193" t="s">
        <v>29328</v>
      </c>
      <c r="B8951" t="s">
        <v>5422</v>
      </c>
      <c r="C8951" s="198">
        <v>44630</v>
      </c>
      <c r="D8951" t="s">
        <v>38359</v>
      </c>
      <c r="E8951">
        <v>17.649999999999999</v>
      </c>
    </row>
    <row r="8952" spans="1:5">
      <c r="A8952" s="193" t="s">
        <v>28864</v>
      </c>
      <c r="B8952" t="s">
        <v>5423</v>
      </c>
      <c r="C8952" s="198">
        <v>44630</v>
      </c>
      <c r="D8952" t="s">
        <v>38522</v>
      </c>
      <c r="E8952">
        <v>18.25</v>
      </c>
    </row>
    <row r="8953" spans="1:5">
      <c r="A8953" s="193" t="s">
        <v>28864</v>
      </c>
      <c r="B8953" t="s">
        <v>5423</v>
      </c>
      <c r="C8953" s="198">
        <v>44630</v>
      </c>
      <c r="D8953" t="s">
        <v>38522</v>
      </c>
      <c r="E8953">
        <v>9.1</v>
      </c>
    </row>
    <row r="8954" spans="1:5">
      <c r="A8954" s="193" t="s">
        <v>28864</v>
      </c>
      <c r="B8954" t="s">
        <v>5423</v>
      </c>
      <c r="C8954" s="198">
        <v>44630</v>
      </c>
      <c r="D8954" t="s">
        <v>38359</v>
      </c>
      <c r="E8954">
        <v>0</v>
      </c>
    </row>
    <row r="8955" spans="1:5">
      <c r="A8955" s="193" t="s">
        <v>29997</v>
      </c>
      <c r="B8955" t="s">
        <v>10906</v>
      </c>
      <c r="C8955" s="198">
        <v>44630</v>
      </c>
      <c r="D8955" t="s">
        <v>38422</v>
      </c>
      <c r="E8955">
        <v>1</v>
      </c>
    </row>
    <row r="8956" spans="1:5">
      <c r="A8956" s="193" t="s">
        <v>28663</v>
      </c>
      <c r="B8956" t="s">
        <v>10901</v>
      </c>
      <c r="C8956" s="198">
        <v>44630</v>
      </c>
      <c r="D8956" t="s">
        <v>38490</v>
      </c>
      <c r="E8956">
        <v>0.63</v>
      </c>
    </row>
    <row r="8957" spans="1:5">
      <c r="A8957" s="193" t="s">
        <v>28662</v>
      </c>
      <c r="B8957" t="s">
        <v>10902</v>
      </c>
      <c r="C8957" s="198">
        <v>44630</v>
      </c>
      <c r="D8957" t="s">
        <v>38490</v>
      </c>
      <c r="E8957">
        <v>37.24</v>
      </c>
    </row>
    <row r="8958" spans="1:5">
      <c r="A8958" s="193" t="s">
        <v>28995</v>
      </c>
      <c r="B8958" t="s">
        <v>10904</v>
      </c>
      <c r="C8958" s="198">
        <v>44630</v>
      </c>
      <c r="D8958" t="s">
        <v>38490</v>
      </c>
      <c r="E8958">
        <v>12.54</v>
      </c>
    </row>
    <row r="8959" spans="1:5">
      <c r="A8959" s="193" t="s">
        <v>28733</v>
      </c>
      <c r="B8959" t="s">
        <v>10753</v>
      </c>
      <c r="C8959" s="198">
        <v>44630</v>
      </c>
      <c r="D8959" t="s">
        <v>38493</v>
      </c>
      <c r="E8959">
        <v>4.55</v>
      </c>
    </row>
    <row r="8960" spans="1:5">
      <c r="A8960" s="193" t="s">
        <v>29999</v>
      </c>
      <c r="B8960" t="s">
        <v>10035</v>
      </c>
      <c r="C8960" s="198">
        <v>44630</v>
      </c>
      <c r="D8960" t="s">
        <v>38422</v>
      </c>
      <c r="E8960">
        <v>16.32</v>
      </c>
    </row>
    <row r="8961" spans="1:5">
      <c r="A8961" s="193" t="s">
        <v>29505</v>
      </c>
      <c r="B8961" t="s">
        <v>10764</v>
      </c>
      <c r="C8961" s="198">
        <v>44630</v>
      </c>
      <c r="D8961" t="s">
        <v>38671</v>
      </c>
      <c r="E8961">
        <v>3.44</v>
      </c>
    </row>
    <row r="8962" spans="1:5">
      <c r="A8962" s="193" t="s">
        <v>29431</v>
      </c>
      <c r="B8962" t="s">
        <v>10903</v>
      </c>
      <c r="C8962" s="198">
        <v>44630</v>
      </c>
      <c r="D8962" t="s">
        <v>38490</v>
      </c>
      <c r="E8962">
        <v>7.85</v>
      </c>
    </row>
    <row r="8963" spans="1:5">
      <c r="A8963" s="193" t="s">
        <v>29432</v>
      </c>
      <c r="B8963" t="s">
        <v>10900</v>
      </c>
      <c r="C8963" s="198">
        <v>44630</v>
      </c>
      <c r="D8963" t="s">
        <v>38490</v>
      </c>
      <c r="E8963">
        <v>71.3</v>
      </c>
    </row>
    <row r="8964" spans="1:5">
      <c r="A8964" s="193" t="s">
        <v>29996</v>
      </c>
      <c r="B8964" t="s">
        <v>10905</v>
      </c>
      <c r="C8964" s="198">
        <v>44630</v>
      </c>
      <c r="D8964" t="s">
        <v>38422</v>
      </c>
      <c r="E8964">
        <v>0</v>
      </c>
    </row>
    <row r="8965" spans="1:5">
      <c r="A8965" s="193" t="s">
        <v>29998</v>
      </c>
      <c r="B8965" t="s">
        <v>10037</v>
      </c>
      <c r="C8965" s="198">
        <v>44630</v>
      </c>
      <c r="D8965" t="s">
        <v>38422</v>
      </c>
      <c r="E8965">
        <v>0.34</v>
      </c>
    </row>
    <row r="8966" spans="1:5">
      <c r="A8966" s="193" t="s">
        <v>28864</v>
      </c>
      <c r="B8966" t="s">
        <v>5423</v>
      </c>
      <c r="C8966" s="198">
        <v>44628</v>
      </c>
      <c r="D8966" t="s">
        <v>38578</v>
      </c>
      <c r="E8966">
        <v>17.86</v>
      </c>
    </row>
    <row r="8967" spans="1:5">
      <c r="A8967" s="193" t="s">
        <v>28545</v>
      </c>
      <c r="B8967" t="s">
        <v>10463</v>
      </c>
      <c r="C8967" s="198">
        <v>44628</v>
      </c>
      <c r="D8967" t="s">
        <v>38478</v>
      </c>
      <c r="E8967">
        <v>2.4300000000000002</v>
      </c>
    </row>
    <row r="8968" spans="1:5">
      <c r="A8968" s="193" t="s">
        <v>27809</v>
      </c>
      <c r="B8968" t="s">
        <v>5046</v>
      </c>
      <c r="C8968" s="198">
        <v>44626</v>
      </c>
      <c r="D8968" t="s">
        <v>38368</v>
      </c>
      <c r="E8968">
        <v>28.9</v>
      </c>
    </row>
    <row r="8969" spans="1:5">
      <c r="A8969" s="193" t="s">
        <v>27810</v>
      </c>
      <c r="B8969" t="s">
        <v>5045</v>
      </c>
      <c r="C8969" s="198">
        <v>44626</v>
      </c>
      <c r="D8969" t="s">
        <v>38368</v>
      </c>
      <c r="E8969">
        <v>12.7</v>
      </c>
    </row>
    <row r="8970" spans="1:5">
      <c r="A8970" s="193" t="s">
        <v>27810</v>
      </c>
      <c r="B8970" t="s">
        <v>5045</v>
      </c>
      <c r="C8970" s="198">
        <v>44626</v>
      </c>
      <c r="D8970" t="s">
        <v>38368</v>
      </c>
      <c r="E8970">
        <v>7.2</v>
      </c>
    </row>
    <row r="8971" spans="1:5">
      <c r="A8971" s="193" t="s">
        <v>27809</v>
      </c>
      <c r="B8971" t="s">
        <v>5046</v>
      </c>
      <c r="C8971" s="198">
        <v>44626</v>
      </c>
      <c r="D8971" t="s">
        <v>38368</v>
      </c>
      <c r="E8971">
        <v>11.73</v>
      </c>
    </row>
    <row r="8972" spans="1:5">
      <c r="A8972" s="193" t="s">
        <v>27804</v>
      </c>
      <c r="B8972" t="s">
        <v>5036</v>
      </c>
      <c r="C8972" s="198">
        <v>44626</v>
      </c>
      <c r="D8972" t="s">
        <v>38368</v>
      </c>
      <c r="E8972">
        <v>3.39</v>
      </c>
    </row>
    <row r="8973" spans="1:5">
      <c r="A8973" s="193" t="s">
        <v>15616</v>
      </c>
      <c r="B8973" t="s">
        <v>5053</v>
      </c>
      <c r="C8973" s="198">
        <v>44626</v>
      </c>
      <c r="D8973" t="s">
        <v>38368</v>
      </c>
      <c r="E8973">
        <v>7.76</v>
      </c>
    </row>
    <row r="8974" spans="1:5">
      <c r="A8974" s="193" t="s">
        <v>28860</v>
      </c>
      <c r="B8974" t="s">
        <v>27488</v>
      </c>
      <c r="C8974" s="198">
        <v>44626</v>
      </c>
      <c r="D8974" t="s">
        <v>38368</v>
      </c>
      <c r="E8974">
        <v>0.43</v>
      </c>
    </row>
    <row r="8975" spans="1:5">
      <c r="A8975" s="193" t="s">
        <v>30001</v>
      </c>
      <c r="B8975" t="s">
        <v>10703</v>
      </c>
      <c r="C8975" s="198">
        <v>44626</v>
      </c>
      <c r="D8975" t="s">
        <v>38672</v>
      </c>
      <c r="E8975">
        <v>2.72</v>
      </c>
    </row>
    <row r="8976" spans="1:5">
      <c r="A8976" s="193" t="s">
        <v>30000</v>
      </c>
      <c r="B8976" t="s">
        <v>10704</v>
      </c>
      <c r="C8976" s="198">
        <v>44626</v>
      </c>
      <c r="D8976" t="s">
        <v>38672</v>
      </c>
      <c r="E8976">
        <v>11.24</v>
      </c>
    </row>
    <row r="8977" spans="1:5">
      <c r="A8977" s="193" t="s">
        <v>28447</v>
      </c>
      <c r="B8977" t="s">
        <v>6423</v>
      </c>
      <c r="C8977" s="198">
        <v>44623</v>
      </c>
      <c r="D8977" t="s">
        <v>38381</v>
      </c>
      <c r="E8977">
        <v>6.26</v>
      </c>
    </row>
    <row r="8978" spans="1:5">
      <c r="A8978" s="193" t="s">
        <v>28024</v>
      </c>
      <c r="B8978" t="s">
        <v>9185</v>
      </c>
      <c r="C8978" s="198">
        <v>44623</v>
      </c>
      <c r="D8978" t="s">
        <v>38381</v>
      </c>
      <c r="E8978">
        <v>15.68</v>
      </c>
    </row>
    <row r="8979" spans="1:5">
      <c r="A8979" s="193" t="s">
        <v>29382</v>
      </c>
      <c r="B8979" t="s">
        <v>10039</v>
      </c>
      <c r="C8979" s="198">
        <v>44623</v>
      </c>
      <c r="D8979" t="s">
        <v>38381</v>
      </c>
      <c r="E8979">
        <v>0.46</v>
      </c>
    </row>
    <row r="8980" spans="1:5">
      <c r="A8980" s="193" t="s">
        <v>30006</v>
      </c>
      <c r="B8980" t="s">
        <v>10390</v>
      </c>
      <c r="C8980" s="198">
        <v>44623</v>
      </c>
      <c r="D8980" t="s">
        <v>38673</v>
      </c>
      <c r="E8980">
        <v>12.9</v>
      </c>
    </row>
    <row r="8981" spans="1:5">
      <c r="A8981" s="193" t="s">
        <v>30007</v>
      </c>
      <c r="B8981" t="s">
        <v>10575</v>
      </c>
      <c r="C8981" s="198">
        <v>44623</v>
      </c>
      <c r="D8981" t="s">
        <v>38381</v>
      </c>
      <c r="E8981">
        <v>2.99</v>
      </c>
    </row>
    <row r="8982" spans="1:5">
      <c r="A8982" s="193" t="s">
        <v>30005</v>
      </c>
      <c r="B8982" t="s">
        <v>10577</v>
      </c>
      <c r="C8982" s="198">
        <v>44623</v>
      </c>
      <c r="D8982" t="s">
        <v>38381</v>
      </c>
      <c r="E8982">
        <v>5.35</v>
      </c>
    </row>
    <row r="8983" spans="1:5">
      <c r="A8983" s="193" t="s">
        <v>30004</v>
      </c>
      <c r="B8983" t="s">
        <v>10392</v>
      </c>
      <c r="C8983" s="198">
        <v>44623</v>
      </c>
      <c r="D8983" t="s">
        <v>38673</v>
      </c>
      <c r="E8983">
        <v>3.1</v>
      </c>
    </row>
    <row r="8984" spans="1:5">
      <c r="A8984" s="193" t="s">
        <v>30002</v>
      </c>
      <c r="B8984" t="s">
        <v>9233</v>
      </c>
      <c r="C8984" s="198">
        <v>44623</v>
      </c>
      <c r="D8984" t="s">
        <v>38381</v>
      </c>
      <c r="E8984">
        <v>4.28</v>
      </c>
    </row>
    <row r="8985" spans="1:5">
      <c r="A8985" s="193" t="s">
        <v>30003</v>
      </c>
      <c r="B8985" t="s">
        <v>10576</v>
      </c>
      <c r="C8985" s="198">
        <v>44623</v>
      </c>
      <c r="D8985" t="s">
        <v>38381</v>
      </c>
      <c r="E8985">
        <v>10.1</v>
      </c>
    </row>
    <row r="8986" spans="1:5">
      <c r="A8986" s="193" t="s">
        <v>28048</v>
      </c>
      <c r="B8986" t="s">
        <v>27447</v>
      </c>
      <c r="C8986" s="198">
        <v>44622</v>
      </c>
      <c r="D8986" t="s">
        <v>38369</v>
      </c>
      <c r="E8986">
        <v>1.95</v>
      </c>
    </row>
    <row r="8987" spans="1:5">
      <c r="A8987" s="193" t="s">
        <v>28314</v>
      </c>
      <c r="B8987" t="s">
        <v>8398</v>
      </c>
      <c r="C8987" s="198">
        <v>44622</v>
      </c>
      <c r="D8987" t="s">
        <v>38369</v>
      </c>
      <c r="E8987">
        <v>37.85</v>
      </c>
    </row>
    <row r="8988" spans="1:5">
      <c r="A8988" s="193" t="s">
        <v>29976</v>
      </c>
      <c r="B8988" t="s">
        <v>27627</v>
      </c>
      <c r="C8988" s="198">
        <v>44622</v>
      </c>
      <c r="D8988" t="s">
        <v>38369</v>
      </c>
      <c r="E8988">
        <v>32.9</v>
      </c>
    </row>
    <row r="8989" spans="1:5">
      <c r="A8989" s="193" t="s">
        <v>28597</v>
      </c>
      <c r="B8989" t="s">
        <v>6647</v>
      </c>
      <c r="C8989" s="198">
        <v>44622</v>
      </c>
      <c r="D8989" t="s">
        <v>38369</v>
      </c>
      <c r="E8989">
        <v>11.91</v>
      </c>
    </row>
    <row r="8990" spans="1:5">
      <c r="A8990" s="193" t="s">
        <v>29909</v>
      </c>
      <c r="B8990" t="s">
        <v>7706</v>
      </c>
      <c r="C8990" s="198">
        <v>44622</v>
      </c>
      <c r="D8990" t="s">
        <v>38369</v>
      </c>
      <c r="E8990">
        <v>31.99</v>
      </c>
    </row>
    <row r="8991" spans="1:5">
      <c r="A8991" s="193" t="s">
        <v>28310</v>
      </c>
      <c r="B8991" t="s">
        <v>6642</v>
      </c>
      <c r="C8991" s="198">
        <v>44622</v>
      </c>
      <c r="D8991" t="s">
        <v>38369</v>
      </c>
      <c r="E8991">
        <v>45.99</v>
      </c>
    </row>
    <row r="8992" spans="1:5">
      <c r="A8992" s="193" t="s">
        <v>28306</v>
      </c>
      <c r="B8992" t="s">
        <v>6639</v>
      </c>
      <c r="C8992" s="198">
        <v>44622</v>
      </c>
      <c r="D8992" t="s">
        <v>38369</v>
      </c>
      <c r="E8992">
        <v>17.239999999999998</v>
      </c>
    </row>
    <row r="8993" spans="1:5">
      <c r="A8993" s="193" t="s">
        <v>28397</v>
      </c>
      <c r="B8993" t="s">
        <v>27461</v>
      </c>
      <c r="C8993" s="198">
        <v>44622</v>
      </c>
      <c r="D8993" t="s">
        <v>38369</v>
      </c>
      <c r="E8993">
        <v>10.67</v>
      </c>
    </row>
    <row r="8994" spans="1:5">
      <c r="A8994" s="193" t="s">
        <v>28893</v>
      </c>
      <c r="B8994" t="s">
        <v>10498</v>
      </c>
      <c r="C8994" s="198">
        <v>44622</v>
      </c>
      <c r="D8994" t="s">
        <v>38369</v>
      </c>
      <c r="E8994">
        <v>10.23</v>
      </c>
    </row>
    <row r="8995" spans="1:5">
      <c r="A8995" s="193" t="s">
        <v>28303</v>
      </c>
      <c r="B8995" t="s">
        <v>9806</v>
      </c>
      <c r="C8995" s="198">
        <v>44622</v>
      </c>
      <c r="D8995" t="s">
        <v>38369</v>
      </c>
      <c r="E8995">
        <v>20.45</v>
      </c>
    </row>
    <row r="8996" spans="1:5">
      <c r="A8996" s="193" t="s">
        <v>28598</v>
      </c>
      <c r="B8996" t="s">
        <v>10497</v>
      </c>
      <c r="C8996" s="198">
        <v>44622</v>
      </c>
      <c r="D8996" t="s">
        <v>38369</v>
      </c>
      <c r="E8996">
        <v>48.21</v>
      </c>
    </row>
    <row r="8997" spans="1:5">
      <c r="A8997" s="193" t="s">
        <v>30009</v>
      </c>
      <c r="B8997" t="s">
        <v>10499</v>
      </c>
      <c r="C8997" s="198">
        <v>44622</v>
      </c>
      <c r="D8997" t="s">
        <v>38369</v>
      </c>
      <c r="E8997">
        <v>0.89</v>
      </c>
    </row>
    <row r="8998" spans="1:5">
      <c r="A8998" s="193" t="s">
        <v>30008</v>
      </c>
      <c r="B8998" t="s">
        <v>10500</v>
      </c>
      <c r="C8998" s="198">
        <v>44622</v>
      </c>
      <c r="D8998" t="s">
        <v>38369</v>
      </c>
      <c r="E8998">
        <v>7.68</v>
      </c>
    </row>
    <row r="8999" spans="1:5">
      <c r="A8999" s="193" t="s">
        <v>27795</v>
      </c>
      <c r="B8999" t="s">
        <v>5030</v>
      </c>
      <c r="C8999" s="198">
        <v>44620</v>
      </c>
      <c r="D8999" t="s">
        <v>38665</v>
      </c>
      <c r="E8999">
        <v>60</v>
      </c>
    </row>
    <row r="9000" spans="1:5">
      <c r="A9000" s="193" t="s">
        <v>28534</v>
      </c>
      <c r="B9000" t="s">
        <v>6212</v>
      </c>
      <c r="C9000" s="198">
        <v>44620</v>
      </c>
      <c r="D9000" t="s">
        <v>38400</v>
      </c>
      <c r="E9000">
        <v>9.0299999999999994</v>
      </c>
    </row>
    <row r="9001" spans="1:5">
      <c r="A9001" s="193" t="s">
        <v>28085</v>
      </c>
      <c r="B9001" t="s">
        <v>5025</v>
      </c>
      <c r="C9001" s="198">
        <v>44620</v>
      </c>
      <c r="D9001" t="s">
        <v>38665</v>
      </c>
      <c r="E9001">
        <v>28.19</v>
      </c>
    </row>
    <row r="9002" spans="1:5">
      <c r="A9002" s="193" t="s">
        <v>28018</v>
      </c>
      <c r="B9002" t="s">
        <v>6310</v>
      </c>
      <c r="C9002" s="198">
        <v>44620</v>
      </c>
      <c r="D9002" t="s">
        <v>38400</v>
      </c>
      <c r="E9002">
        <v>6.1</v>
      </c>
    </row>
    <row r="9003" spans="1:5">
      <c r="A9003" s="193" t="s">
        <v>28102</v>
      </c>
      <c r="B9003" t="s">
        <v>7999</v>
      </c>
      <c r="C9003" s="198">
        <v>44620</v>
      </c>
      <c r="D9003" t="s">
        <v>38419</v>
      </c>
      <c r="E9003">
        <v>21.8</v>
      </c>
    </row>
    <row r="9004" spans="1:5">
      <c r="A9004" s="193" t="s">
        <v>28185</v>
      </c>
      <c r="B9004" t="s">
        <v>6213</v>
      </c>
      <c r="C9004" s="198">
        <v>44620</v>
      </c>
      <c r="D9004" t="s">
        <v>38400</v>
      </c>
      <c r="E9004">
        <v>6.73</v>
      </c>
    </row>
    <row r="9005" spans="1:5">
      <c r="A9005" s="193" t="s">
        <v>27790</v>
      </c>
      <c r="B9005" t="s">
        <v>5032</v>
      </c>
      <c r="C9005" s="198">
        <v>44620</v>
      </c>
      <c r="D9005" t="s">
        <v>38665</v>
      </c>
      <c r="E9005">
        <v>3.51</v>
      </c>
    </row>
    <row r="9006" spans="1:5">
      <c r="A9006" s="193" t="s">
        <v>27932</v>
      </c>
      <c r="B9006" t="s">
        <v>5028</v>
      </c>
      <c r="C9006" s="198">
        <v>44620</v>
      </c>
      <c r="D9006" t="s">
        <v>38665</v>
      </c>
      <c r="E9006">
        <v>45.9</v>
      </c>
    </row>
    <row r="9007" spans="1:5">
      <c r="A9007" s="193" t="s">
        <v>30010</v>
      </c>
      <c r="B9007" t="s">
        <v>9002</v>
      </c>
      <c r="C9007" s="198">
        <v>44620</v>
      </c>
      <c r="D9007" t="s">
        <v>38674</v>
      </c>
      <c r="E9007">
        <v>192.5</v>
      </c>
    </row>
    <row r="9008" spans="1:5">
      <c r="A9008" s="193" t="s">
        <v>29005</v>
      </c>
      <c r="B9008" t="s">
        <v>6125</v>
      </c>
      <c r="C9008" s="198">
        <v>44617</v>
      </c>
      <c r="D9008" t="s">
        <v>38492</v>
      </c>
      <c r="E9008">
        <v>14.61</v>
      </c>
    </row>
    <row r="9009" spans="1:5">
      <c r="A9009" s="193" t="s">
        <v>15616</v>
      </c>
      <c r="B9009" t="s">
        <v>5053</v>
      </c>
      <c r="C9009" s="198">
        <v>44617</v>
      </c>
      <c r="D9009" t="s">
        <v>38368</v>
      </c>
      <c r="E9009">
        <v>3.73</v>
      </c>
    </row>
    <row r="9010" spans="1:5">
      <c r="A9010" s="193" t="s">
        <v>28697</v>
      </c>
      <c r="B9010" t="s">
        <v>6349</v>
      </c>
      <c r="C9010" s="198">
        <v>44617</v>
      </c>
      <c r="D9010" t="s">
        <v>38492</v>
      </c>
      <c r="E9010">
        <v>23.85</v>
      </c>
    </row>
    <row r="9011" spans="1:5">
      <c r="A9011" s="193" t="s">
        <v>22526</v>
      </c>
      <c r="B9011" t="s">
        <v>8605</v>
      </c>
      <c r="C9011" s="198">
        <v>44617</v>
      </c>
      <c r="D9011" t="s">
        <v>38675</v>
      </c>
      <c r="E9011">
        <v>105</v>
      </c>
    </row>
    <row r="9012" spans="1:5">
      <c r="A9012" s="193" t="s">
        <v>27809</v>
      </c>
      <c r="B9012" t="s">
        <v>5046</v>
      </c>
      <c r="C9012" s="198">
        <v>44617</v>
      </c>
      <c r="D9012" t="s">
        <v>38368</v>
      </c>
      <c r="E9012">
        <v>68.400000000000006</v>
      </c>
    </row>
    <row r="9013" spans="1:5">
      <c r="A9013" s="193" t="s">
        <v>27809</v>
      </c>
      <c r="B9013" t="s">
        <v>5046</v>
      </c>
      <c r="C9013" s="198">
        <v>44617</v>
      </c>
      <c r="D9013" t="s">
        <v>38368</v>
      </c>
      <c r="E9013">
        <v>8</v>
      </c>
    </row>
    <row r="9014" spans="1:5">
      <c r="A9014" s="193" t="s">
        <v>29148</v>
      </c>
      <c r="B9014" t="s">
        <v>6358</v>
      </c>
      <c r="C9014" s="198">
        <v>44617</v>
      </c>
      <c r="D9014" t="s">
        <v>38492</v>
      </c>
      <c r="E9014">
        <v>28.13</v>
      </c>
    </row>
    <row r="9015" spans="1:5">
      <c r="A9015" s="193" t="s">
        <v>22537</v>
      </c>
      <c r="B9015" t="s">
        <v>8601</v>
      </c>
      <c r="C9015" s="198">
        <v>44617</v>
      </c>
      <c r="D9015" t="s">
        <v>38675</v>
      </c>
      <c r="E9015">
        <v>0.63</v>
      </c>
    </row>
    <row r="9016" spans="1:5">
      <c r="A9016" s="193" t="s">
        <v>28999</v>
      </c>
      <c r="B9016" t="s">
        <v>6360</v>
      </c>
      <c r="C9016" s="198">
        <v>44617</v>
      </c>
      <c r="D9016" t="s">
        <v>38492</v>
      </c>
      <c r="E9016">
        <v>18.46</v>
      </c>
    </row>
    <row r="9017" spans="1:5">
      <c r="A9017" s="193" t="s">
        <v>29152</v>
      </c>
      <c r="B9017" t="s">
        <v>6124</v>
      </c>
      <c r="C9017" s="198">
        <v>44617</v>
      </c>
      <c r="D9017" t="s">
        <v>38492</v>
      </c>
      <c r="E9017">
        <v>0.42</v>
      </c>
    </row>
    <row r="9018" spans="1:5">
      <c r="A9018" s="193" t="s">
        <v>30014</v>
      </c>
      <c r="B9018" t="s">
        <v>8604</v>
      </c>
      <c r="C9018" s="198">
        <v>44617</v>
      </c>
      <c r="D9018" t="s">
        <v>38675</v>
      </c>
      <c r="E9018">
        <v>0.68</v>
      </c>
    </row>
    <row r="9019" spans="1:5">
      <c r="A9019" s="193" t="s">
        <v>30016</v>
      </c>
      <c r="B9019" t="s">
        <v>8603</v>
      </c>
      <c r="C9019" s="198">
        <v>44617</v>
      </c>
      <c r="D9019" t="s">
        <v>38675</v>
      </c>
      <c r="E9019">
        <v>19.010000000000002</v>
      </c>
    </row>
    <row r="9020" spans="1:5">
      <c r="A9020" s="193" t="s">
        <v>26652</v>
      </c>
      <c r="B9020" t="s">
        <v>5006</v>
      </c>
      <c r="C9020" s="198">
        <v>44617</v>
      </c>
      <c r="D9020" t="s">
        <v>38368</v>
      </c>
      <c r="E9020">
        <v>28.09</v>
      </c>
    </row>
    <row r="9021" spans="1:5">
      <c r="A9021" s="193" t="s">
        <v>28686</v>
      </c>
      <c r="B9021" t="s">
        <v>6350</v>
      </c>
      <c r="C9021" s="198">
        <v>44617</v>
      </c>
      <c r="D9021" t="s">
        <v>38492</v>
      </c>
      <c r="E9021">
        <v>8.09</v>
      </c>
    </row>
    <row r="9022" spans="1:5">
      <c r="A9022" s="193" t="s">
        <v>27810</v>
      </c>
      <c r="B9022" t="s">
        <v>5045</v>
      </c>
      <c r="C9022" s="198">
        <v>44617</v>
      </c>
      <c r="D9022" t="s">
        <v>38368</v>
      </c>
      <c r="E9022">
        <v>2.93</v>
      </c>
    </row>
    <row r="9023" spans="1:5">
      <c r="A9023" s="193" t="s">
        <v>28860</v>
      </c>
      <c r="B9023" t="s">
        <v>27488</v>
      </c>
      <c r="C9023" s="198">
        <v>44617</v>
      </c>
      <c r="D9023" t="s">
        <v>38368</v>
      </c>
      <c r="E9023">
        <v>0.56000000000000005</v>
      </c>
    </row>
    <row r="9024" spans="1:5">
      <c r="A9024" s="193" t="s">
        <v>27810</v>
      </c>
      <c r="B9024" t="s">
        <v>5045</v>
      </c>
      <c r="C9024" s="198">
        <v>44617</v>
      </c>
      <c r="D9024" t="s">
        <v>38368</v>
      </c>
      <c r="E9024">
        <v>2.95</v>
      </c>
    </row>
    <row r="9025" spans="1:5">
      <c r="A9025" s="193" t="s">
        <v>28722</v>
      </c>
      <c r="B9025" t="s">
        <v>6120</v>
      </c>
      <c r="C9025" s="198">
        <v>44617</v>
      </c>
      <c r="D9025" t="s">
        <v>38492</v>
      </c>
      <c r="E9025">
        <v>4.42</v>
      </c>
    </row>
    <row r="9026" spans="1:5">
      <c r="A9026" s="193" t="s">
        <v>28727</v>
      </c>
      <c r="B9026" t="s">
        <v>6118</v>
      </c>
      <c r="C9026" s="198">
        <v>44617</v>
      </c>
      <c r="D9026" t="s">
        <v>38492</v>
      </c>
      <c r="E9026">
        <v>34.42</v>
      </c>
    </row>
    <row r="9027" spans="1:5">
      <c r="A9027" s="193" t="s">
        <v>29945</v>
      </c>
      <c r="B9027" t="s">
        <v>6122</v>
      </c>
      <c r="C9027" s="198">
        <v>44617</v>
      </c>
      <c r="D9027" t="s">
        <v>38492</v>
      </c>
      <c r="E9027">
        <v>0.84</v>
      </c>
    </row>
    <row r="9028" spans="1:5">
      <c r="A9028" s="193" t="s">
        <v>27811</v>
      </c>
      <c r="B9028" t="s">
        <v>5044</v>
      </c>
      <c r="C9028" s="198">
        <v>44617</v>
      </c>
      <c r="D9028" t="s">
        <v>38368</v>
      </c>
      <c r="E9028">
        <v>57.6</v>
      </c>
    </row>
    <row r="9029" spans="1:5">
      <c r="A9029" s="193" t="s">
        <v>28700</v>
      </c>
      <c r="B9029" t="s">
        <v>6127</v>
      </c>
      <c r="C9029" s="198">
        <v>44617</v>
      </c>
      <c r="D9029" t="s">
        <v>38492</v>
      </c>
      <c r="E9029">
        <v>52.84</v>
      </c>
    </row>
    <row r="9030" spans="1:5">
      <c r="A9030" s="193" t="s">
        <v>30012</v>
      </c>
      <c r="B9030" t="s">
        <v>10556</v>
      </c>
      <c r="C9030" s="198">
        <v>44617</v>
      </c>
      <c r="D9030" t="s">
        <v>38676</v>
      </c>
      <c r="E9030">
        <v>2.94</v>
      </c>
    </row>
    <row r="9031" spans="1:5">
      <c r="A9031" s="193" t="s">
        <v>30015</v>
      </c>
      <c r="B9031" t="s">
        <v>10555</v>
      </c>
      <c r="C9031" s="198">
        <v>44617</v>
      </c>
      <c r="D9031" t="s">
        <v>38676</v>
      </c>
      <c r="E9031">
        <v>36.76</v>
      </c>
    </row>
    <row r="9032" spans="1:5">
      <c r="A9032" s="193" t="s">
        <v>30011</v>
      </c>
      <c r="B9032" t="s">
        <v>10558</v>
      </c>
      <c r="C9032" s="198">
        <v>44617</v>
      </c>
      <c r="D9032" t="s">
        <v>38676</v>
      </c>
      <c r="E9032">
        <v>118</v>
      </c>
    </row>
    <row r="9033" spans="1:5">
      <c r="A9033" s="193" t="s">
        <v>30013</v>
      </c>
      <c r="B9033" t="s">
        <v>10557</v>
      </c>
      <c r="C9033" s="198">
        <v>44617</v>
      </c>
      <c r="D9033" t="s">
        <v>38676</v>
      </c>
      <c r="E9033">
        <v>3</v>
      </c>
    </row>
    <row r="9034" spans="1:5">
      <c r="A9034" s="193" t="s">
        <v>28534</v>
      </c>
      <c r="B9034" t="s">
        <v>6212</v>
      </c>
      <c r="C9034" s="198">
        <v>44616</v>
      </c>
      <c r="D9034" t="s">
        <v>38400</v>
      </c>
      <c r="E9034">
        <v>0.79</v>
      </c>
    </row>
    <row r="9035" spans="1:5">
      <c r="A9035" s="193" t="s">
        <v>28472</v>
      </c>
      <c r="B9035" t="s">
        <v>7700</v>
      </c>
      <c r="C9035" s="198">
        <v>44616</v>
      </c>
      <c r="D9035" t="s">
        <v>38467</v>
      </c>
      <c r="E9035">
        <v>0.56000000000000005</v>
      </c>
    </row>
    <row r="9036" spans="1:5">
      <c r="A9036" s="193" t="s">
        <v>30017</v>
      </c>
      <c r="B9036" t="s">
        <v>6214</v>
      </c>
      <c r="C9036" s="198">
        <v>44616</v>
      </c>
      <c r="D9036" t="s">
        <v>38400</v>
      </c>
      <c r="E9036">
        <v>41.5</v>
      </c>
    </row>
    <row r="9037" spans="1:5">
      <c r="A9037" s="193" t="s">
        <v>27898</v>
      </c>
      <c r="B9037" t="s">
        <v>5182</v>
      </c>
      <c r="C9037" s="198">
        <v>44616</v>
      </c>
      <c r="D9037" t="s">
        <v>38400</v>
      </c>
      <c r="E9037">
        <v>29.6</v>
      </c>
    </row>
    <row r="9038" spans="1:5">
      <c r="A9038" s="193" t="s">
        <v>28018</v>
      </c>
      <c r="B9038" t="s">
        <v>6310</v>
      </c>
      <c r="C9038" s="198">
        <v>44616</v>
      </c>
      <c r="D9038" t="s">
        <v>38400</v>
      </c>
      <c r="E9038">
        <v>1.37</v>
      </c>
    </row>
    <row r="9039" spans="1:5">
      <c r="A9039" s="193" t="s">
        <v>28185</v>
      </c>
      <c r="B9039" t="s">
        <v>6213</v>
      </c>
      <c r="C9039" s="198">
        <v>44616</v>
      </c>
      <c r="D9039" t="s">
        <v>38400</v>
      </c>
      <c r="E9039">
        <v>23.5</v>
      </c>
    </row>
    <row r="9040" spans="1:5">
      <c r="A9040" s="193" t="s">
        <v>27993</v>
      </c>
      <c r="B9040" t="s">
        <v>5340</v>
      </c>
      <c r="C9040" s="198">
        <v>44616</v>
      </c>
      <c r="D9040" t="s">
        <v>38400</v>
      </c>
      <c r="E9040">
        <v>0.38</v>
      </c>
    </row>
    <row r="9041" spans="1:5">
      <c r="A9041" s="193" t="s">
        <v>28531</v>
      </c>
      <c r="B9041" t="s">
        <v>5240</v>
      </c>
      <c r="C9041" s="198">
        <v>44616</v>
      </c>
      <c r="D9041" t="s">
        <v>38400</v>
      </c>
      <c r="E9041">
        <v>63.11</v>
      </c>
    </row>
    <row r="9042" spans="1:5">
      <c r="A9042" s="193" t="s">
        <v>28014</v>
      </c>
      <c r="B9042" t="s">
        <v>6216</v>
      </c>
      <c r="C9042" s="198">
        <v>44616</v>
      </c>
      <c r="D9042" t="s">
        <v>38400</v>
      </c>
      <c r="E9042">
        <v>3.8</v>
      </c>
    </row>
    <row r="9043" spans="1:5">
      <c r="A9043" s="193" t="s">
        <v>28016</v>
      </c>
      <c r="B9043" t="s">
        <v>6276</v>
      </c>
      <c r="C9043" s="198">
        <v>44616</v>
      </c>
      <c r="D9043" t="s">
        <v>38400</v>
      </c>
      <c r="E9043">
        <v>4.3899999999999997</v>
      </c>
    </row>
    <row r="9044" spans="1:5">
      <c r="A9044" s="193" t="s">
        <v>28533</v>
      </c>
      <c r="B9044" t="s">
        <v>5344</v>
      </c>
      <c r="C9044" s="198">
        <v>44616</v>
      </c>
      <c r="D9044" t="s">
        <v>38400</v>
      </c>
      <c r="E9044">
        <v>17.64</v>
      </c>
    </row>
    <row r="9045" spans="1:5">
      <c r="A9045" s="193" t="s">
        <v>28542</v>
      </c>
      <c r="B9045" t="s">
        <v>6391</v>
      </c>
      <c r="C9045" s="198">
        <v>44616</v>
      </c>
      <c r="D9045" t="s">
        <v>38400</v>
      </c>
      <c r="E9045">
        <v>8.32</v>
      </c>
    </row>
    <row r="9046" spans="1:5">
      <c r="A9046" s="193" t="s">
        <v>28474</v>
      </c>
      <c r="B9046" t="s">
        <v>6849</v>
      </c>
      <c r="C9046" s="198">
        <v>44616</v>
      </c>
      <c r="D9046" t="s">
        <v>38467</v>
      </c>
      <c r="E9046">
        <v>5.31</v>
      </c>
    </row>
    <row r="9047" spans="1:5">
      <c r="A9047" s="193" t="s">
        <v>29397</v>
      </c>
      <c r="B9047" t="s">
        <v>5927</v>
      </c>
      <c r="C9047" s="198">
        <v>44616</v>
      </c>
      <c r="D9047" t="s">
        <v>38400</v>
      </c>
      <c r="E9047">
        <v>31.99</v>
      </c>
    </row>
    <row r="9048" spans="1:5">
      <c r="A9048" s="193" t="s">
        <v>30018</v>
      </c>
      <c r="B9048" t="s">
        <v>5370</v>
      </c>
      <c r="C9048" s="198">
        <v>44616</v>
      </c>
      <c r="D9048" t="s">
        <v>38400</v>
      </c>
      <c r="E9048">
        <v>13.01</v>
      </c>
    </row>
    <row r="9049" spans="1:5">
      <c r="A9049" s="193" t="s">
        <v>28532</v>
      </c>
      <c r="B9049" t="s">
        <v>5275</v>
      </c>
      <c r="C9049" s="198">
        <v>44616</v>
      </c>
      <c r="D9049" t="s">
        <v>38400</v>
      </c>
      <c r="E9049">
        <v>42.9</v>
      </c>
    </row>
    <row r="9050" spans="1:5">
      <c r="A9050" s="193" t="s">
        <v>28540</v>
      </c>
      <c r="B9050" t="s">
        <v>6311</v>
      </c>
      <c r="C9050" s="198">
        <v>44616</v>
      </c>
      <c r="D9050" t="s">
        <v>38400</v>
      </c>
      <c r="E9050">
        <v>21.15</v>
      </c>
    </row>
    <row r="9051" spans="1:5">
      <c r="A9051" s="193" t="s">
        <v>28071</v>
      </c>
      <c r="B9051" t="s">
        <v>6309</v>
      </c>
      <c r="C9051" s="198">
        <v>44616</v>
      </c>
      <c r="D9051" t="s">
        <v>38400</v>
      </c>
      <c r="E9051">
        <v>6.17</v>
      </c>
    </row>
    <row r="9052" spans="1:5">
      <c r="A9052" s="193" t="s">
        <v>12986</v>
      </c>
      <c r="B9052" t="s">
        <v>5355</v>
      </c>
      <c r="C9052" s="198">
        <v>44616</v>
      </c>
      <c r="D9052" t="s">
        <v>38400</v>
      </c>
      <c r="E9052">
        <v>1.95</v>
      </c>
    </row>
    <row r="9053" spans="1:5">
      <c r="A9053" s="193" t="s">
        <v>28071</v>
      </c>
      <c r="B9053" t="s">
        <v>6309</v>
      </c>
      <c r="C9053" s="198">
        <v>44616</v>
      </c>
      <c r="D9053" t="s">
        <v>38400</v>
      </c>
      <c r="E9053">
        <v>30.36</v>
      </c>
    </row>
    <row r="9054" spans="1:5">
      <c r="A9054" s="193" t="s">
        <v>30020</v>
      </c>
      <c r="B9054" t="s">
        <v>10553</v>
      </c>
      <c r="C9054" s="198">
        <v>44616</v>
      </c>
      <c r="D9054" t="s">
        <v>38677</v>
      </c>
      <c r="E9054">
        <v>0.89</v>
      </c>
    </row>
    <row r="9055" spans="1:5">
      <c r="A9055" s="193" t="s">
        <v>30019</v>
      </c>
      <c r="B9055" t="s">
        <v>9868</v>
      </c>
      <c r="C9055" s="198">
        <v>44616</v>
      </c>
      <c r="D9055" t="s">
        <v>38438</v>
      </c>
      <c r="E9055">
        <v>3.57</v>
      </c>
    </row>
    <row r="9056" spans="1:5">
      <c r="A9056" s="193" t="s">
        <v>29935</v>
      </c>
      <c r="B9056" t="s">
        <v>5298</v>
      </c>
      <c r="C9056" s="198">
        <v>44615</v>
      </c>
      <c r="D9056" t="s">
        <v>38388</v>
      </c>
      <c r="E9056">
        <v>34.9</v>
      </c>
    </row>
    <row r="9057" spans="1:5">
      <c r="A9057" s="193" t="s">
        <v>28635</v>
      </c>
      <c r="B9057" t="s">
        <v>8486</v>
      </c>
      <c r="C9057" s="198">
        <v>44615</v>
      </c>
      <c r="D9057" t="s">
        <v>38388</v>
      </c>
      <c r="E9057">
        <v>43.2</v>
      </c>
    </row>
    <row r="9058" spans="1:5">
      <c r="A9058" s="193" t="s">
        <v>12499</v>
      </c>
      <c r="B9058" t="s">
        <v>5646</v>
      </c>
      <c r="C9058" s="198">
        <v>44615</v>
      </c>
      <c r="D9058" t="s">
        <v>38388</v>
      </c>
      <c r="E9058">
        <v>1.07</v>
      </c>
    </row>
    <row r="9059" spans="1:5">
      <c r="A9059" s="193" t="s">
        <v>28530</v>
      </c>
      <c r="B9059" t="s">
        <v>5181</v>
      </c>
      <c r="C9059" s="198">
        <v>44615</v>
      </c>
      <c r="D9059" t="s">
        <v>38388</v>
      </c>
      <c r="E9059">
        <v>10.3</v>
      </c>
    </row>
    <row r="9060" spans="1:5">
      <c r="A9060" s="193" t="s">
        <v>29058</v>
      </c>
      <c r="B9060" t="s">
        <v>27550</v>
      </c>
      <c r="C9060" s="198">
        <v>44615</v>
      </c>
      <c r="D9060" t="s">
        <v>38388</v>
      </c>
      <c r="E9060">
        <v>46.5</v>
      </c>
    </row>
    <row r="9061" spans="1:5">
      <c r="A9061" s="193" t="s">
        <v>28671</v>
      </c>
      <c r="B9061" t="s">
        <v>5361</v>
      </c>
      <c r="C9061" s="198">
        <v>44615</v>
      </c>
      <c r="D9061" t="s">
        <v>38388</v>
      </c>
      <c r="E9061">
        <v>6.5</v>
      </c>
    </row>
    <row r="9062" spans="1:5">
      <c r="A9062" s="193" t="s">
        <v>28659</v>
      </c>
      <c r="B9062" t="s">
        <v>5644</v>
      </c>
      <c r="C9062" s="198">
        <v>44615</v>
      </c>
      <c r="D9062" t="s">
        <v>38388</v>
      </c>
      <c r="E9062">
        <v>22.23</v>
      </c>
    </row>
    <row r="9063" spans="1:5">
      <c r="A9063" s="193" t="s">
        <v>30022</v>
      </c>
      <c r="B9063" t="s">
        <v>10565</v>
      </c>
      <c r="C9063" s="198">
        <v>44615</v>
      </c>
      <c r="D9063" t="s">
        <v>38678</v>
      </c>
      <c r="E9063">
        <v>6.73</v>
      </c>
    </row>
    <row r="9064" spans="1:5">
      <c r="A9064" s="193" t="s">
        <v>30024</v>
      </c>
      <c r="B9064" t="s">
        <v>10564</v>
      </c>
      <c r="C9064" s="198">
        <v>44615</v>
      </c>
      <c r="D9064" t="s">
        <v>38678</v>
      </c>
      <c r="E9064">
        <v>30</v>
      </c>
    </row>
    <row r="9065" spans="1:5">
      <c r="A9065" s="193" t="s">
        <v>30025</v>
      </c>
      <c r="B9065" t="s">
        <v>10488</v>
      </c>
      <c r="C9065" s="198">
        <v>44615</v>
      </c>
      <c r="D9065" t="s">
        <v>38388</v>
      </c>
      <c r="E9065">
        <v>36.5</v>
      </c>
    </row>
    <row r="9066" spans="1:5">
      <c r="A9066" s="193" t="s">
        <v>30023</v>
      </c>
      <c r="B9066" t="s">
        <v>10563</v>
      </c>
      <c r="C9066" s="198">
        <v>44615</v>
      </c>
      <c r="D9066" t="s">
        <v>38678</v>
      </c>
      <c r="E9066">
        <v>10.94</v>
      </c>
    </row>
    <row r="9067" spans="1:5">
      <c r="A9067" s="193" t="s">
        <v>28448</v>
      </c>
      <c r="B9067" t="s">
        <v>10206</v>
      </c>
      <c r="C9067" s="198">
        <v>44615</v>
      </c>
      <c r="D9067" t="s">
        <v>38388</v>
      </c>
      <c r="E9067">
        <v>6.21</v>
      </c>
    </row>
    <row r="9068" spans="1:5">
      <c r="A9068" s="193" t="s">
        <v>30021</v>
      </c>
      <c r="B9068" t="s">
        <v>10566</v>
      </c>
      <c r="C9068" s="198">
        <v>44615</v>
      </c>
      <c r="D9068" t="s">
        <v>38678</v>
      </c>
      <c r="E9068">
        <v>6.11</v>
      </c>
    </row>
    <row r="9069" spans="1:5">
      <c r="A9069" s="193" t="s">
        <v>29048</v>
      </c>
      <c r="B9069" t="s">
        <v>7669</v>
      </c>
      <c r="C9069" s="198">
        <v>44614</v>
      </c>
      <c r="D9069" t="s">
        <v>38391</v>
      </c>
      <c r="E9069">
        <v>13.74</v>
      </c>
    </row>
    <row r="9070" spans="1:5">
      <c r="A9070" s="193" t="s">
        <v>29198</v>
      </c>
      <c r="B9070" t="s">
        <v>7158</v>
      </c>
      <c r="C9070" s="198">
        <v>44614</v>
      </c>
      <c r="D9070" t="s">
        <v>38519</v>
      </c>
      <c r="E9070">
        <v>13.85</v>
      </c>
    </row>
    <row r="9071" spans="1:5">
      <c r="A9071" s="193" t="s">
        <v>28272</v>
      </c>
      <c r="B9071" t="s">
        <v>6934</v>
      </c>
      <c r="C9071" s="198">
        <v>44614</v>
      </c>
      <c r="D9071" t="s">
        <v>38391</v>
      </c>
      <c r="E9071">
        <v>49.5</v>
      </c>
    </row>
    <row r="9072" spans="1:5">
      <c r="A9072" s="193" t="s">
        <v>28270</v>
      </c>
      <c r="B9072" t="s">
        <v>6047</v>
      </c>
      <c r="C9072" s="198">
        <v>44614</v>
      </c>
      <c r="D9072" t="s">
        <v>38391</v>
      </c>
      <c r="E9072">
        <v>5.4</v>
      </c>
    </row>
    <row r="9073" spans="1:5">
      <c r="A9073" s="193" t="s">
        <v>28925</v>
      </c>
      <c r="B9073" t="s">
        <v>6498</v>
      </c>
      <c r="C9073" s="198">
        <v>44614</v>
      </c>
      <c r="D9073" t="s">
        <v>38519</v>
      </c>
      <c r="E9073">
        <v>3.37</v>
      </c>
    </row>
    <row r="9074" spans="1:5">
      <c r="A9074" s="193" t="s">
        <v>28926</v>
      </c>
      <c r="B9074" t="s">
        <v>6519</v>
      </c>
      <c r="C9074" s="198">
        <v>44614</v>
      </c>
      <c r="D9074" t="s">
        <v>38519</v>
      </c>
      <c r="E9074">
        <v>8.2100000000000009</v>
      </c>
    </row>
    <row r="9075" spans="1:5">
      <c r="A9075" s="193" t="s">
        <v>12574</v>
      </c>
      <c r="B9075" t="s">
        <v>5185</v>
      </c>
      <c r="C9075" s="198">
        <v>44614</v>
      </c>
      <c r="D9075" t="s">
        <v>38391</v>
      </c>
      <c r="E9075">
        <v>4.26</v>
      </c>
    </row>
    <row r="9076" spans="1:5">
      <c r="A9076" s="193" t="s">
        <v>30026</v>
      </c>
      <c r="B9076" t="s">
        <v>7064</v>
      </c>
      <c r="C9076" s="198">
        <v>44614</v>
      </c>
      <c r="D9076" t="s">
        <v>38391</v>
      </c>
      <c r="E9076">
        <v>5.48</v>
      </c>
    </row>
    <row r="9077" spans="1:5">
      <c r="A9077" s="193" t="s">
        <v>28006</v>
      </c>
      <c r="B9077" t="s">
        <v>6935</v>
      </c>
      <c r="C9077" s="198">
        <v>44614</v>
      </c>
      <c r="D9077" t="s">
        <v>38391</v>
      </c>
      <c r="E9077">
        <v>7.46</v>
      </c>
    </row>
    <row r="9078" spans="1:5">
      <c r="A9078" s="193" t="s">
        <v>28322</v>
      </c>
      <c r="B9078" t="s">
        <v>5405</v>
      </c>
      <c r="C9078" s="198">
        <v>44614</v>
      </c>
      <c r="D9078" t="s">
        <v>38391</v>
      </c>
      <c r="E9078">
        <v>8.31</v>
      </c>
    </row>
    <row r="9079" spans="1:5">
      <c r="A9079" s="193" t="s">
        <v>30027</v>
      </c>
      <c r="B9079" t="s">
        <v>10552</v>
      </c>
      <c r="C9079" s="198">
        <v>44614</v>
      </c>
      <c r="D9079" t="s">
        <v>38391</v>
      </c>
      <c r="E9079">
        <v>11.88</v>
      </c>
    </row>
    <row r="9080" spans="1:5">
      <c r="A9080" s="193" t="s">
        <v>29189</v>
      </c>
      <c r="B9080" t="s">
        <v>6053</v>
      </c>
      <c r="C9080" s="198">
        <v>44613</v>
      </c>
      <c r="D9080" t="s">
        <v>38377</v>
      </c>
      <c r="E9080">
        <v>2.81</v>
      </c>
    </row>
    <row r="9081" spans="1:5">
      <c r="A9081" s="193" t="s">
        <v>29051</v>
      </c>
      <c r="B9081" t="s">
        <v>27509</v>
      </c>
      <c r="C9081" s="198">
        <v>44613</v>
      </c>
      <c r="D9081" t="s">
        <v>38377</v>
      </c>
      <c r="E9081">
        <v>9.35</v>
      </c>
    </row>
    <row r="9082" spans="1:5">
      <c r="A9082" s="193" t="s">
        <v>28350</v>
      </c>
      <c r="B9082" t="s">
        <v>5348</v>
      </c>
      <c r="C9082" s="198">
        <v>44613</v>
      </c>
      <c r="D9082" t="s">
        <v>38367</v>
      </c>
      <c r="E9082">
        <v>12.36</v>
      </c>
    </row>
    <row r="9083" spans="1:5">
      <c r="A9083" s="193" t="s">
        <v>28515</v>
      </c>
      <c r="B9083" t="s">
        <v>27543</v>
      </c>
      <c r="C9083" s="198">
        <v>44613</v>
      </c>
      <c r="D9083" t="s">
        <v>38475</v>
      </c>
      <c r="E9083">
        <v>2.93</v>
      </c>
    </row>
    <row r="9084" spans="1:5">
      <c r="A9084" s="193" t="s">
        <v>27903</v>
      </c>
      <c r="B9084" t="s">
        <v>5303</v>
      </c>
      <c r="C9084" s="198">
        <v>44613</v>
      </c>
      <c r="D9084" t="s">
        <v>38381</v>
      </c>
      <c r="E9084">
        <v>7.61</v>
      </c>
    </row>
    <row r="9085" spans="1:5">
      <c r="A9085" s="193" t="s">
        <v>28041</v>
      </c>
      <c r="B9085" t="s">
        <v>4982</v>
      </c>
      <c r="C9085" s="198">
        <v>44613</v>
      </c>
      <c r="D9085" t="s">
        <v>38367</v>
      </c>
      <c r="E9085">
        <v>43.5</v>
      </c>
    </row>
    <row r="9086" spans="1:5">
      <c r="A9086" s="193" t="s">
        <v>28412</v>
      </c>
      <c r="B9086" t="s">
        <v>5371</v>
      </c>
      <c r="C9086" s="198">
        <v>44613</v>
      </c>
      <c r="D9086" t="s">
        <v>38377</v>
      </c>
      <c r="E9086">
        <v>39.979999999999997</v>
      </c>
    </row>
    <row r="9087" spans="1:5">
      <c r="A9087" s="193" t="s">
        <v>28512</v>
      </c>
      <c r="B9087" t="s">
        <v>9017</v>
      </c>
      <c r="C9087" s="198">
        <v>44613</v>
      </c>
      <c r="D9087" t="s">
        <v>38475</v>
      </c>
      <c r="E9087">
        <v>4.47</v>
      </c>
    </row>
    <row r="9088" spans="1:5">
      <c r="A9088" s="193" t="s">
        <v>28127</v>
      </c>
      <c r="B9088" t="s">
        <v>5156</v>
      </c>
      <c r="C9088" s="198">
        <v>44613</v>
      </c>
      <c r="D9088" t="s">
        <v>38377</v>
      </c>
      <c r="E9088">
        <v>3.86</v>
      </c>
    </row>
    <row r="9089" spans="1:5">
      <c r="A9089" s="193" t="s">
        <v>28809</v>
      </c>
      <c r="B9089" t="s">
        <v>9019</v>
      </c>
      <c r="C9089" s="198">
        <v>44613</v>
      </c>
      <c r="D9089" t="s">
        <v>38475</v>
      </c>
      <c r="E9089">
        <v>28.03</v>
      </c>
    </row>
    <row r="9090" spans="1:5">
      <c r="A9090" s="193" t="s">
        <v>28808</v>
      </c>
      <c r="B9090" t="s">
        <v>9018</v>
      </c>
      <c r="C9090" s="198">
        <v>44613</v>
      </c>
      <c r="D9090" t="s">
        <v>38475</v>
      </c>
      <c r="E9090">
        <v>8.25</v>
      </c>
    </row>
    <row r="9091" spans="1:5">
      <c r="A9091" s="193" t="s">
        <v>28518</v>
      </c>
      <c r="B9091" t="s">
        <v>9020</v>
      </c>
      <c r="C9091" s="198">
        <v>44613</v>
      </c>
      <c r="D9091" t="s">
        <v>38475</v>
      </c>
      <c r="E9091">
        <v>8.18</v>
      </c>
    </row>
    <row r="9092" spans="1:5">
      <c r="A9092" s="193" t="s">
        <v>28632</v>
      </c>
      <c r="B9092" t="s">
        <v>5929</v>
      </c>
      <c r="C9092" s="198">
        <v>44613</v>
      </c>
      <c r="D9092" t="s">
        <v>38399</v>
      </c>
      <c r="E9092">
        <v>7.19</v>
      </c>
    </row>
    <row r="9093" spans="1:5">
      <c r="A9093" s="193" t="s">
        <v>28679</v>
      </c>
      <c r="B9093" t="s">
        <v>5536</v>
      </c>
      <c r="C9093" s="198">
        <v>44613</v>
      </c>
      <c r="D9093" t="s">
        <v>38377</v>
      </c>
      <c r="E9093">
        <v>3.45</v>
      </c>
    </row>
    <row r="9094" spans="1:5">
      <c r="A9094" s="193" t="s">
        <v>28805</v>
      </c>
      <c r="B9094" t="s">
        <v>27596</v>
      </c>
      <c r="C9094" s="198">
        <v>44613</v>
      </c>
      <c r="D9094" t="s">
        <v>38475</v>
      </c>
      <c r="E9094">
        <v>51.64</v>
      </c>
    </row>
    <row r="9095" spans="1:5">
      <c r="A9095" s="193" t="s">
        <v>28083</v>
      </c>
      <c r="B9095" t="s">
        <v>5918</v>
      </c>
      <c r="C9095" s="198">
        <v>44613</v>
      </c>
      <c r="D9095" t="s">
        <v>38399</v>
      </c>
      <c r="E9095">
        <v>13.8</v>
      </c>
    </row>
    <row r="9096" spans="1:5">
      <c r="A9096" s="193" t="s">
        <v>28074</v>
      </c>
      <c r="B9096" t="s">
        <v>8415</v>
      </c>
      <c r="C9096" s="198">
        <v>44613</v>
      </c>
      <c r="D9096" t="s">
        <v>38377</v>
      </c>
      <c r="E9096">
        <v>34.340000000000003</v>
      </c>
    </row>
    <row r="9097" spans="1:5">
      <c r="A9097" s="193" t="s">
        <v>28155</v>
      </c>
      <c r="B9097" t="s">
        <v>6308</v>
      </c>
      <c r="C9097" s="198">
        <v>44613</v>
      </c>
      <c r="D9097" t="s">
        <v>38367</v>
      </c>
      <c r="E9097">
        <v>7.05</v>
      </c>
    </row>
    <row r="9098" spans="1:5">
      <c r="A9098" s="193" t="s">
        <v>30028</v>
      </c>
      <c r="B9098" t="s">
        <v>6590</v>
      </c>
      <c r="C9098" s="198">
        <v>44613</v>
      </c>
      <c r="D9098" t="s">
        <v>38377</v>
      </c>
      <c r="E9098">
        <v>13.86</v>
      </c>
    </row>
    <row r="9099" spans="1:5">
      <c r="A9099" s="193" t="s">
        <v>28524</v>
      </c>
      <c r="B9099" t="s">
        <v>9969</v>
      </c>
      <c r="C9099" s="198">
        <v>44613</v>
      </c>
      <c r="D9099" t="s">
        <v>38475</v>
      </c>
      <c r="E9099">
        <v>4.67</v>
      </c>
    </row>
    <row r="9100" spans="1:5">
      <c r="A9100" s="193" t="s">
        <v>15575</v>
      </c>
      <c r="B9100" t="s">
        <v>9296</v>
      </c>
      <c r="C9100" s="198">
        <v>44613</v>
      </c>
      <c r="D9100" t="s">
        <v>38475</v>
      </c>
      <c r="E9100">
        <v>9.07</v>
      </c>
    </row>
    <row r="9101" spans="1:5">
      <c r="A9101" s="193" t="s">
        <v>29212</v>
      </c>
      <c r="B9101" t="s">
        <v>8224</v>
      </c>
      <c r="C9101" s="198">
        <v>44609</v>
      </c>
      <c r="D9101" t="s">
        <v>38385</v>
      </c>
      <c r="E9101">
        <v>34.9</v>
      </c>
    </row>
    <row r="9102" spans="1:5">
      <c r="A9102" s="193" t="s">
        <v>28188</v>
      </c>
      <c r="B9102" t="s">
        <v>7481</v>
      </c>
      <c r="C9102" s="198">
        <v>44609</v>
      </c>
      <c r="D9102" t="s">
        <v>38385</v>
      </c>
      <c r="E9102">
        <v>43.09</v>
      </c>
    </row>
    <row r="9103" spans="1:5">
      <c r="A9103" s="193" t="s">
        <v>27886</v>
      </c>
      <c r="B9103" t="s">
        <v>4898</v>
      </c>
      <c r="C9103" s="198">
        <v>44609</v>
      </c>
      <c r="D9103" t="s">
        <v>38385</v>
      </c>
      <c r="E9103">
        <v>1.61</v>
      </c>
    </row>
    <row r="9104" spans="1:5">
      <c r="A9104" s="193" t="s">
        <v>28370</v>
      </c>
      <c r="B9104" t="s">
        <v>6357</v>
      </c>
      <c r="C9104" s="198">
        <v>44609</v>
      </c>
      <c r="D9104" t="s">
        <v>38385</v>
      </c>
      <c r="E9104">
        <v>6.54</v>
      </c>
    </row>
    <row r="9105" spans="1:5">
      <c r="A9105" s="193" t="s">
        <v>28186</v>
      </c>
      <c r="B9105" t="s">
        <v>6408</v>
      </c>
      <c r="C9105" s="198">
        <v>44609</v>
      </c>
      <c r="D9105" t="s">
        <v>38385</v>
      </c>
      <c r="E9105">
        <v>1.28</v>
      </c>
    </row>
    <row r="9106" spans="1:5">
      <c r="A9106" s="193" t="s">
        <v>28187</v>
      </c>
      <c r="B9106" t="s">
        <v>5085</v>
      </c>
      <c r="C9106" s="198">
        <v>44609</v>
      </c>
      <c r="D9106" t="s">
        <v>38385</v>
      </c>
      <c r="E9106">
        <v>53.5</v>
      </c>
    </row>
    <row r="9107" spans="1:5">
      <c r="A9107" s="193" t="s">
        <v>28187</v>
      </c>
      <c r="B9107" t="s">
        <v>5085</v>
      </c>
      <c r="C9107" s="198">
        <v>44609</v>
      </c>
      <c r="D9107" t="s">
        <v>38385</v>
      </c>
      <c r="E9107">
        <v>14.25</v>
      </c>
    </row>
    <row r="9108" spans="1:5">
      <c r="A9108" s="193" t="s">
        <v>28186</v>
      </c>
      <c r="B9108" t="s">
        <v>6408</v>
      </c>
      <c r="C9108" s="198">
        <v>44609</v>
      </c>
      <c r="D9108" t="s">
        <v>38385</v>
      </c>
      <c r="E9108">
        <v>0.6</v>
      </c>
    </row>
    <row r="9109" spans="1:5">
      <c r="A9109" s="193" t="s">
        <v>30030</v>
      </c>
      <c r="B9109" t="s">
        <v>10547</v>
      </c>
      <c r="C9109" s="198">
        <v>44609</v>
      </c>
      <c r="D9109" t="s">
        <v>38394</v>
      </c>
      <c r="E9109">
        <v>4.3499999999999996</v>
      </c>
    </row>
    <row r="9110" spans="1:5">
      <c r="A9110" s="193" t="s">
        <v>30031</v>
      </c>
      <c r="B9110" t="s">
        <v>10549</v>
      </c>
      <c r="C9110" s="198">
        <v>44609</v>
      </c>
      <c r="D9110" t="s">
        <v>38394</v>
      </c>
      <c r="E9110">
        <v>12.5</v>
      </c>
    </row>
    <row r="9111" spans="1:5">
      <c r="A9111" s="193" t="s">
        <v>30032</v>
      </c>
      <c r="B9111" t="s">
        <v>10545</v>
      </c>
      <c r="C9111" s="198">
        <v>44609</v>
      </c>
      <c r="D9111" t="s">
        <v>38394</v>
      </c>
      <c r="E9111">
        <v>0.27</v>
      </c>
    </row>
    <row r="9112" spans="1:5">
      <c r="A9112" s="193" t="s">
        <v>30029</v>
      </c>
      <c r="B9112" t="s">
        <v>10548</v>
      </c>
      <c r="C9112" s="198">
        <v>44609</v>
      </c>
      <c r="D9112" t="s">
        <v>38394</v>
      </c>
      <c r="E9112">
        <v>15.35</v>
      </c>
    </row>
    <row r="9113" spans="1:5">
      <c r="A9113" s="193" t="s">
        <v>29358</v>
      </c>
      <c r="B9113" t="s">
        <v>10546</v>
      </c>
      <c r="C9113" s="198">
        <v>44609</v>
      </c>
      <c r="D9113" t="s">
        <v>38394</v>
      </c>
      <c r="E9113">
        <v>1.32</v>
      </c>
    </row>
    <row r="9114" spans="1:5">
      <c r="A9114" s="193" t="s">
        <v>30035</v>
      </c>
      <c r="B9114" t="s">
        <v>4935</v>
      </c>
      <c r="C9114" s="198">
        <v>44608</v>
      </c>
      <c r="D9114" t="s">
        <v>38670</v>
      </c>
      <c r="E9114">
        <v>16.920000000000002</v>
      </c>
    </row>
    <row r="9115" spans="1:5">
      <c r="A9115" s="193" t="s">
        <v>28109</v>
      </c>
      <c r="B9115" t="s">
        <v>4983</v>
      </c>
      <c r="C9115" s="198">
        <v>44608</v>
      </c>
      <c r="D9115" t="s">
        <v>38388</v>
      </c>
      <c r="E9115">
        <v>49.17</v>
      </c>
    </row>
    <row r="9116" spans="1:5">
      <c r="A9116" s="193" t="s">
        <v>28254</v>
      </c>
      <c r="B9116" t="s">
        <v>5012</v>
      </c>
      <c r="C9116" s="198">
        <v>44608</v>
      </c>
      <c r="D9116" t="s">
        <v>38388</v>
      </c>
      <c r="E9116">
        <v>8.5</v>
      </c>
    </row>
    <row r="9117" spans="1:5">
      <c r="A9117" s="193" t="s">
        <v>29978</v>
      </c>
      <c r="B9117" t="s">
        <v>4966</v>
      </c>
      <c r="C9117" s="198">
        <v>44608</v>
      </c>
      <c r="D9117" t="s">
        <v>38670</v>
      </c>
      <c r="E9117">
        <v>8.75</v>
      </c>
    </row>
    <row r="9118" spans="1:5">
      <c r="A9118" s="193" t="s">
        <v>30034</v>
      </c>
      <c r="B9118" t="s">
        <v>4939</v>
      </c>
      <c r="C9118" s="198">
        <v>44608</v>
      </c>
      <c r="D9118" t="s">
        <v>38670</v>
      </c>
      <c r="E9118">
        <v>57.6</v>
      </c>
    </row>
    <row r="9119" spans="1:5">
      <c r="A9119" s="193" t="s">
        <v>30033</v>
      </c>
      <c r="B9119" t="s">
        <v>4941</v>
      </c>
      <c r="C9119" s="198">
        <v>44608</v>
      </c>
      <c r="D9119" t="s">
        <v>38670</v>
      </c>
      <c r="E9119">
        <v>9.6300000000000008</v>
      </c>
    </row>
    <row r="9120" spans="1:5">
      <c r="A9120" s="193" t="s">
        <v>29692</v>
      </c>
      <c r="B9120" t="s">
        <v>9059</v>
      </c>
      <c r="C9120" s="198">
        <v>44608</v>
      </c>
      <c r="D9120" t="s">
        <v>38636</v>
      </c>
      <c r="E9120">
        <v>9.5</v>
      </c>
    </row>
    <row r="9121" spans="1:5">
      <c r="A9121" s="193" t="s">
        <v>28747</v>
      </c>
      <c r="B9121" t="s">
        <v>4981</v>
      </c>
      <c r="C9121" s="198">
        <v>44608</v>
      </c>
      <c r="D9121" t="s">
        <v>38388</v>
      </c>
      <c r="E9121">
        <v>45.82</v>
      </c>
    </row>
    <row r="9122" spans="1:5">
      <c r="A9122" s="193" t="s">
        <v>29977</v>
      </c>
      <c r="B9122" t="s">
        <v>4934</v>
      </c>
      <c r="C9122" s="198">
        <v>44608</v>
      </c>
      <c r="D9122" t="s">
        <v>38670</v>
      </c>
      <c r="E9122">
        <v>15.58</v>
      </c>
    </row>
    <row r="9123" spans="1:5">
      <c r="A9123" s="193" t="s">
        <v>28596</v>
      </c>
      <c r="B9123" t="s">
        <v>9795</v>
      </c>
      <c r="C9123" s="198">
        <v>44608</v>
      </c>
      <c r="D9123" t="s">
        <v>38636</v>
      </c>
      <c r="E9123">
        <v>73.599999999999994</v>
      </c>
    </row>
    <row r="9124" spans="1:5">
      <c r="A9124" s="193" t="s">
        <v>27881</v>
      </c>
      <c r="B9124" t="s">
        <v>5043</v>
      </c>
      <c r="C9124" s="198">
        <v>44607</v>
      </c>
      <c r="D9124" t="s">
        <v>38363</v>
      </c>
      <c r="E9124">
        <v>10.85</v>
      </c>
    </row>
    <row r="9125" spans="1:5">
      <c r="A9125" s="193" t="s">
        <v>27782</v>
      </c>
      <c r="B9125" t="s">
        <v>5040</v>
      </c>
      <c r="C9125" s="198">
        <v>44607</v>
      </c>
      <c r="D9125" t="s">
        <v>38363</v>
      </c>
      <c r="E9125">
        <v>15.95</v>
      </c>
    </row>
    <row r="9126" spans="1:5">
      <c r="A9126" s="193" t="s">
        <v>28029</v>
      </c>
      <c r="B9126" t="s">
        <v>10144</v>
      </c>
      <c r="C9126" s="198">
        <v>44607</v>
      </c>
      <c r="D9126" t="s">
        <v>38402</v>
      </c>
      <c r="E9126">
        <v>0.43</v>
      </c>
    </row>
    <row r="9127" spans="1:5">
      <c r="A9127" s="193" t="s">
        <v>28065</v>
      </c>
      <c r="B9127" t="s">
        <v>9938</v>
      </c>
      <c r="C9127" s="198">
        <v>44607</v>
      </c>
      <c r="D9127" t="s">
        <v>38411</v>
      </c>
      <c r="E9127">
        <v>7.06</v>
      </c>
    </row>
    <row r="9128" spans="1:5">
      <c r="A9128" s="193" t="s">
        <v>28063</v>
      </c>
      <c r="B9128" t="s">
        <v>9937</v>
      </c>
      <c r="C9128" s="198">
        <v>44607</v>
      </c>
      <c r="D9128" t="s">
        <v>38411</v>
      </c>
      <c r="E9128">
        <v>0.6</v>
      </c>
    </row>
    <row r="9129" spans="1:5">
      <c r="A9129" s="193" t="s">
        <v>28069</v>
      </c>
      <c r="B9129" t="s">
        <v>9940</v>
      </c>
      <c r="C9129" s="198">
        <v>44607</v>
      </c>
      <c r="D9129" t="s">
        <v>38411</v>
      </c>
      <c r="E9129">
        <v>0.28999999999999998</v>
      </c>
    </row>
    <row r="9130" spans="1:5">
      <c r="A9130" s="193" t="s">
        <v>30036</v>
      </c>
      <c r="B9130" t="s">
        <v>10202</v>
      </c>
      <c r="C9130" s="198">
        <v>44607</v>
      </c>
      <c r="D9130" t="s">
        <v>38411</v>
      </c>
      <c r="E9130">
        <v>18.5</v>
      </c>
    </row>
    <row r="9131" spans="1:5">
      <c r="A9131" s="193" t="s">
        <v>28487</v>
      </c>
      <c r="B9131" t="s">
        <v>10201</v>
      </c>
      <c r="C9131" s="198">
        <v>44607</v>
      </c>
      <c r="D9131" t="s">
        <v>38411</v>
      </c>
      <c r="E9131">
        <v>1.37</v>
      </c>
    </row>
    <row r="9132" spans="1:5">
      <c r="A9132" s="193" t="s">
        <v>27805</v>
      </c>
      <c r="B9132" t="s">
        <v>5008</v>
      </c>
      <c r="C9132" s="198">
        <v>44606</v>
      </c>
      <c r="D9132" t="s">
        <v>38368</v>
      </c>
      <c r="E9132">
        <v>24.95</v>
      </c>
    </row>
    <row r="9133" spans="1:5">
      <c r="A9133" s="193" t="s">
        <v>29180</v>
      </c>
      <c r="B9133" t="s">
        <v>8553</v>
      </c>
      <c r="C9133" s="198">
        <v>44606</v>
      </c>
      <c r="D9133" t="s">
        <v>38481</v>
      </c>
      <c r="E9133">
        <v>5.0599999999999996</v>
      </c>
    </row>
    <row r="9134" spans="1:5">
      <c r="A9134" s="193" t="s">
        <v>29244</v>
      </c>
      <c r="B9134" t="s">
        <v>7448</v>
      </c>
      <c r="C9134" s="198">
        <v>44606</v>
      </c>
      <c r="D9134" t="s">
        <v>38422</v>
      </c>
      <c r="E9134">
        <v>46.5</v>
      </c>
    </row>
    <row r="9135" spans="1:5">
      <c r="A9135" s="193" t="s">
        <v>30037</v>
      </c>
      <c r="B9135" t="s">
        <v>5627</v>
      </c>
      <c r="C9135" s="198">
        <v>44606</v>
      </c>
      <c r="D9135" t="s">
        <v>38422</v>
      </c>
      <c r="E9135">
        <v>8.73</v>
      </c>
    </row>
    <row r="9136" spans="1:5">
      <c r="A9136" s="193" t="s">
        <v>27811</v>
      </c>
      <c r="B9136" t="s">
        <v>5044</v>
      </c>
      <c r="C9136" s="198">
        <v>44606</v>
      </c>
      <c r="D9136" t="s">
        <v>38368</v>
      </c>
      <c r="E9136">
        <v>27.38</v>
      </c>
    </row>
    <row r="9137" spans="1:5">
      <c r="A9137" s="193" t="s">
        <v>28572</v>
      </c>
      <c r="B9137" t="s">
        <v>8555</v>
      </c>
      <c r="C9137" s="198">
        <v>44606</v>
      </c>
      <c r="D9137" t="s">
        <v>38481</v>
      </c>
      <c r="E9137">
        <v>5.35</v>
      </c>
    </row>
    <row r="9138" spans="1:5">
      <c r="A9138" s="193" t="s">
        <v>28573</v>
      </c>
      <c r="B9138" t="s">
        <v>8554</v>
      </c>
      <c r="C9138" s="198">
        <v>44606</v>
      </c>
      <c r="D9138" t="s">
        <v>38481</v>
      </c>
      <c r="E9138">
        <v>23.45</v>
      </c>
    </row>
    <row r="9139" spans="1:5">
      <c r="A9139" s="193" t="s">
        <v>30039</v>
      </c>
      <c r="B9139" t="s">
        <v>10533</v>
      </c>
      <c r="C9139" s="198">
        <v>44606</v>
      </c>
      <c r="D9139" t="s">
        <v>38422</v>
      </c>
      <c r="E9139">
        <v>8.49</v>
      </c>
    </row>
    <row r="9140" spans="1:5">
      <c r="A9140" s="193" t="s">
        <v>29181</v>
      </c>
      <c r="B9140" t="s">
        <v>9985</v>
      </c>
      <c r="C9140" s="198">
        <v>44606</v>
      </c>
      <c r="D9140" t="s">
        <v>38481</v>
      </c>
      <c r="E9140">
        <v>22.25</v>
      </c>
    </row>
    <row r="9141" spans="1:5">
      <c r="A9141" s="193" t="s">
        <v>28567</v>
      </c>
      <c r="B9141" t="s">
        <v>9254</v>
      </c>
      <c r="C9141" s="198">
        <v>44606</v>
      </c>
      <c r="D9141" t="s">
        <v>38481</v>
      </c>
      <c r="E9141">
        <v>5.55</v>
      </c>
    </row>
    <row r="9142" spans="1:5">
      <c r="A9142" s="193" t="s">
        <v>29042</v>
      </c>
      <c r="B9142" t="s">
        <v>10279</v>
      </c>
      <c r="C9142" s="198">
        <v>44606</v>
      </c>
      <c r="D9142" t="s">
        <v>38422</v>
      </c>
      <c r="E9142">
        <v>9.85</v>
      </c>
    </row>
    <row r="9143" spans="1:5">
      <c r="A9143" s="193" t="s">
        <v>30041</v>
      </c>
      <c r="B9143" t="s">
        <v>10512</v>
      </c>
      <c r="C9143" s="198">
        <v>44606</v>
      </c>
      <c r="D9143" t="s">
        <v>38422</v>
      </c>
      <c r="E9143">
        <v>7.35</v>
      </c>
    </row>
    <row r="9144" spans="1:5">
      <c r="A9144" s="193" t="s">
        <v>30040</v>
      </c>
      <c r="B9144" t="s">
        <v>10532</v>
      </c>
      <c r="C9144" s="198">
        <v>44606</v>
      </c>
      <c r="D9144" t="s">
        <v>38422</v>
      </c>
      <c r="E9144">
        <v>66</v>
      </c>
    </row>
    <row r="9145" spans="1:5">
      <c r="A9145" s="193" t="s">
        <v>30038</v>
      </c>
      <c r="B9145" t="s">
        <v>10534</v>
      </c>
      <c r="C9145" s="198">
        <v>44606</v>
      </c>
      <c r="D9145" t="s">
        <v>38422</v>
      </c>
      <c r="E9145">
        <v>49.74</v>
      </c>
    </row>
    <row r="9146" spans="1:5">
      <c r="A9146" s="193" t="s">
        <v>27805</v>
      </c>
      <c r="B9146" t="s">
        <v>5008</v>
      </c>
      <c r="C9146" s="198">
        <v>44604</v>
      </c>
      <c r="D9146" t="s">
        <v>38368</v>
      </c>
      <c r="E9146">
        <v>7.13</v>
      </c>
    </row>
    <row r="9147" spans="1:5">
      <c r="A9147" s="193" t="s">
        <v>27809</v>
      </c>
      <c r="B9147" t="s">
        <v>5046</v>
      </c>
      <c r="C9147" s="198">
        <v>44604</v>
      </c>
      <c r="D9147" t="s">
        <v>38368</v>
      </c>
      <c r="E9147">
        <v>8.1199999999999992</v>
      </c>
    </row>
    <row r="9148" spans="1:5">
      <c r="A9148" s="193" t="s">
        <v>27810</v>
      </c>
      <c r="B9148" t="s">
        <v>5045</v>
      </c>
      <c r="C9148" s="198">
        <v>44604</v>
      </c>
      <c r="D9148" t="s">
        <v>38368</v>
      </c>
      <c r="E9148">
        <v>23.22</v>
      </c>
    </row>
    <row r="9149" spans="1:5">
      <c r="A9149" s="193" t="s">
        <v>27810</v>
      </c>
      <c r="B9149" t="s">
        <v>5045</v>
      </c>
      <c r="C9149" s="198">
        <v>44604</v>
      </c>
      <c r="D9149" t="s">
        <v>38368</v>
      </c>
      <c r="E9149">
        <v>5.53</v>
      </c>
    </row>
    <row r="9150" spans="1:5">
      <c r="A9150" s="193" t="s">
        <v>28747</v>
      </c>
      <c r="B9150" t="s">
        <v>4981</v>
      </c>
      <c r="C9150" s="198">
        <v>44604</v>
      </c>
      <c r="D9150" t="s">
        <v>38368</v>
      </c>
      <c r="E9150">
        <v>9.4600000000000009</v>
      </c>
    </row>
    <row r="9151" spans="1:5">
      <c r="A9151" s="193" t="s">
        <v>27807</v>
      </c>
      <c r="B9151" t="s">
        <v>5056</v>
      </c>
      <c r="C9151" s="198">
        <v>44604</v>
      </c>
      <c r="D9151" t="s">
        <v>38368</v>
      </c>
      <c r="E9151">
        <v>32.6</v>
      </c>
    </row>
    <row r="9152" spans="1:5">
      <c r="A9152" s="193" t="s">
        <v>15616</v>
      </c>
      <c r="B9152" t="s">
        <v>5053</v>
      </c>
      <c r="C9152" s="198">
        <v>44604</v>
      </c>
      <c r="D9152" t="s">
        <v>38368</v>
      </c>
      <c r="E9152">
        <v>9.66</v>
      </c>
    </row>
    <row r="9153" spans="1:5">
      <c r="A9153" s="193" t="s">
        <v>27811</v>
      </c>
      <c r="B9153" t="s">
        <v>5044</v>
      </c>
      <c r="C9153" s="198">
        <v>44604</v>
      </c>
      <c r="D9153" t="s">
        <v>38368</v>
      </c>
      <c r="E9153">
        <v>41.55</v>
      </c>
    </row>
    <row r="9154" spans="1:5">
      <c r="A9154" s="193" t="s">
        <v>28854</v>
      </c>
      <c r="B9154" t="s">
        <v>6834</v>
      </c>
      <c r="C9154" s="198">
        <v>44603</v>
      </c>
      <c r="D9154" t="s">
        <v>38359</v>
      </c>
      <c r="E9154">
        <v>4.18</v>
      </c>
    </row>
    <row r="9155" spans="1:5">
      <c r="A9155" s="193" t="s">
        <v>28182</v>
      </c>
      <c r="B9155" t="s">
        <v>27567</v>
      </c>
      <c r="C9155" s="198">
        <v>44603</v>
      </c>
      <c r="D9155" t="s">
        <v>38359</v>
      </c>
      <c r="E9155">
        <v>6.53</v>
      </c>
    </row>
    <row r="9156" spans="1:5">
      <c r="A9156" s="193" t="s">
        <v>27931</v>
      </c>
      <c r="B9156" t="s">
        <v>5016</v>
      </c>
      <c r="C9156" s="198">
        <v>44603</v>
      </c>
      <c r="D9156" t="s">
        <v>38359</v>
      </c>
      <c r="E9156">
        <v>21.58</v>
      </c>
    </row>
    <row r="9157" spans="1:5">
      <c r="A9157" s="193" t="s">
        <v>29199</v>
      </c>
      <c r="B9157" t="s">
        <v>5512</v>
      </c>
      <c r="C9157" s="198">
        <v>44603</v>
      </c>
      <c r="D9157" t="s">
        <v>38629</v>
      </c>
      <c r="E9157">
        <v>0.38</v>
      </c>
    </row>
    <row r="9158" spans="1:5">
      <c r="A9158" s="193" t="s">
        <v>30042</v>
      </c>
      <c r="B9158" t="s">
        <v>6851</v>
      </c>
      <c r="C9158" s="198">
        <v>44603</v>
      </c>
      <c r="D9158" t="s">
        <v>38629</v>
      </c>
      <c r="E9158">
        <v>7.72</v>
      </c>
    </row>
    <row r="9159" spans="1:5">
      <c r="A9159" s="193" t="s">
        <v>28852</v>
      </c>
      <c r="B9159" t="s">
        <v>6829</v>
      </c>
      <c r="C9159" s="198">
        <v>44603</v>
      </c>
      <c r="D9159" t="s">
        <v>38359</v>
      </c>
      <c r="E9159">
        <v>7.6</v>
      </c>
    </row>
    <row r="9160" spans="1:5">
      <c r="A9160" s="193" t="s">
        <v>29979</v>
      </c>
      <c r="B9160" t="s">
        <v>6574</v>
      </c>
      <c r="C9160" s="198">
        <v>44603</v>
      </c>
      <c r="D9160" t="s">
        <v>38629</v>
      </c>
      <c r="E9160">
        <v>0.86</v>
      </c>
    </row>
    <row r="9161" spans="1:5">
      <c r="A9161" s="193" t="s">
        <v>26652</v>
      </c>
      <c r="B9161" t="s">
        <v>5006</v>
      </c>
      <c r="C9161" s="198">
        <v>44603</v>
      </c>
      <c r="D9161" t="s">
        <v>38359</v>
      </c>
      <c r="E9161">
        <v>42</v>
      </c>
    </row>
    <row r="9162" spans="1:5">
      <c r="A9162" s="193" t="s">
        <v>30043</v>
      </c>
      <c r="B9162" t="s">
        <v>10415</v>
      </c>
      <c r="C9162" s="198">
        <v>44603</v>
      </c>
      <c r="D9162" t="s">
        <v>38679</v>
      </c>
      <c r="E9162">
        <v>49.9</v>
      </c>
    </row>
    <row r="9163" spans="1:5">
      <c r="A9163" s="193" t="s">
        <v>30044</v>
      </c>
      <c r="B9163" t="s">
        <v>10986</v>
      </c>
      <c r="C9163" s="198">
        <v>44603</v>
      </c>
      <c r="D9163" t="s">
        <v>38629</v>
      </c>
      <c r="E9163">
        <v>14.42</v>
      </c>
    </row>
    <row r="9164" spans="1:5">
      <c r="A9164" s="193" t="s">
        <v>30045</v>
      </c>
      <c r="B9164" t="s">
        <v>10985</v>
      </c>
      <c r="C9164" s="198">
        <v>44603</v>
      </c>
      <c r="D9164" t="s">
        <v>38629</v>
      </c>
      <c r="E9164">
        <v>16.149999999999999</v>
      </c>
    </row>
    <row r="9165" spans="1:5">
      <c r="A9165" s="193" t="s">
        <v>30043</v>
      </c>
      <c r="B9165" t="s">
        <v>10415</v>
      </c>
      <c r="C9165" s="198">
        <v>44603</v>
      </c>
      <c r="D9165" t="s">
        <v>38679</v>
      </c>
      <c r="E9165">
        <v>38.520000000000003</v>
      </c>
    </row>
    <row r="9166" spans="1:5">
      <c r="A9166" s="193" t="s">
        <v>29940</v>
      </c>
      <c r="B9166" t="s">
        <v>10382</v>
      </c>
      <c r="C9166" s="198">
        <v>44603</v>
      </c>
      <c r="D9166" t="s">
        <v>38679</v>
      </c>
      <c r="E9166">
        <v>34.25</v>
      </c>
    </row>
    <row r="9167" spans="1:5">
      <c r="A9167" s="193" t="s">
        <v>29940</v>
      </c>
      <c r="B9167" t="s">
        <v>10382</v>
      </c>
      <c r="C9167" s="198">
        <v>44603</v>
      </c>
      <c r="D9167" t="s">
        <v>38679</v>
      </c>
      <c r="E9167">
        <v>41.82</v>
      </c>
    </row>
    <row r="9168" spans="1:5">
      <c r="A9168" s="193" t="s">
        <v>29939</v>
      </c>
      <c r="B9168" t="s">
        <v>10416</v>
      </c>
      <c r="C9168" s="198">
        <v>44603</v>
      </c>
      <c r="D9168" t="s">
        <v>38679</v>
      </c>
      <c r="E9168">
        <v>0</v>
      </c>
    </row>
    <row r="9169" spans="1:5">
      <c r="A9169" s="193" t="s">
        <v>29939</v>
      </c>
      <c r="B9169" t="s">
        <v>10416</v>
      </c>
      <c r="C9169" s="198">
        <v>44603</v>
      </c>
      <c r="D9169" t="s">
        <v>38679</v>
      </c>
      <c r="E9169">
        <v>8.91</v>
      </c>
    </row>
    <row r="9170" spans="1:5">
      <c r="A9170" s="193" t="s">
        <v>29497</v>
      </c>
      <c r="B9170" t="s">
        <v>6098</v>
      </c>
      <c r="C9170" s="198">
        <v>44601</v>
      </c>
      <c r="D9170" t="s">
        <v>38657</v>
      </c>
      <c r="E9170">
        <v>21.5</v>
      </c>
    </row>
    <row r="9171" spans="1:5">
      <c r="A9171" s="193" t="s">
        <v>29498</v>
      </c>
      <c r="B9171" t="s">
        <v>5438</v>
      </c>
      <c r="C9171" s="198">
        <v>44601</v>
      </c>
      <c r="D9171" t="s">
        <v>38657</v>
      </c>
      <c r="E9171">
        <v>31.9</v>
      </c>
    </row>
    <row r="9172" spans="1:5">
      <c r="A9172" s="193" t="s">
        <v>28129</v>
      </c>
      <c r="B9172" t="s">
        <v>5424</v>
      </c>
      <c r="C9172" s="198">
        <v>44601</v>
      </c>
      <c r="D9172" t="s">
        <v>38657</v>
      </c>
      <c r="E9172">
        <v>17.88</v>
      </c>
    </row>
    <row r="9173" spans="1:5">
      <c r="A9173" s="193" t="s">
        <v>29498</v>
      </c>
      <c r="B9173" t="s">
        <v>5438</v>
      </c>
      <c r="C9173" s="198">
        <v>44601</v>
      </c>
      <c r="D9173" t="s">
        <v>38657</v>
      </c>
      <c r="E9173">
        <v>0.6</v>
      </c>
    </row>
    <row r="9174" spans="1:5">
      <c r="A9174" s="193" t="s">
        <v>29498</v>
      </c>
      <c r="B9174" t="s">
        <v>5438</v>
      </c>
      <c r="C9174" s="198">
        <v>44601</v>
      </c>
      <c r="D9174" t="s">
        <v>38657</v>
      </c>
      <c r="E9174">
        <v>0.45</v>
      </c>
    </row>
    <row r="9175" spans="1:5">
      <c r="A9175" s="193" t="s">
        <v>28864</v>
      </c>
      <c r="B9175" t="s">
        <v>5423</v>
      </c>
      <c r="C9175" s="198">
        <v>44601</v>
      </c>
      <c r="D9175" t="s">
        <v>38657</v>
      </c>
      <c r="E9175">
        <v>1.4</v>
      </c>
    </row>
    <row r="9176" spans="1:5">
      <c r="A9176" s="193" t="s">
        <v>28129</v>
      </c>
      <c r="B9176" t="s">
        <v>5424</v>
      </c>
      <c r="C9176" s="198">
        <v>44601</v>
      </c>
      <c r="D9176" t="s">
        <v>38657</v>
      </c>
      <c r="E9176">
        <v>7.7</v>
      </c>
    </row>
    <row r="9177" spans="1:5">
      <c r="A9177" s="193" t="s">
        <v>28864</v>
      </c>
      <c r="B9177" t="s">
        <v>5423</v>
      </c>
      <c r="C9177" s="198">
        <v>44601</v>
      </c>
      <c r="D9177" t="s">
        <v>38657</v>
      </c>
      <c r="E9177">
        <v>0.19</v>
      </c>
    </row>
    <row r="9178" spans="1:5">
      <c r="A9178" s="193" t="s">
        <v>29501</v>
      </c>
      <c r="B9178" t="s">
        <v>27544</v>
      </c>
      <c r="C9178" s="198">
        <v>44601</v>
      </c>
      <c r="D9178" t="s">
        <v>38657</v>
      </c>
      <c r="E9178">
        <v>0.65</v>
      </c>
    </row>
    <row r="9179" spans="1:5">
      <c r="A9179" s="193" t="s">
        <v>28597</v>
      </c>
      <c r="B9179" t="s">
        <v>6647</v>
      </c>
      <c r="C9179" s="198">
        <v>44600</v>
      </c>
      <c r="D9179" t="s">
        <v>38369</v>
      </c>
      <c r="E9179">
        <v>9.8800000000000008</v>
      </c>
    </row>
    <row r="9180" spans="1:5">
      <c r="A9180" s="193" t="s">
        <v>28050</v>
      </c>
      <c r="B9180" t="s">
        <v>9022</v>
      </c>
      <c r="C9180" s="198">
        <v>44600</v>
      </c>
      <c r="D9180" t="s">
        <v>38407</v>
      </c>
      <c r="E9180">
        <v>0.14000000000000001</v>
      </c>
    </row>
    <row r="9181" spans="1:5">
      <c r="A9181" s="193" t="s">
        <v>28610</v>
      </c>
      <c r="B9181" t="s">
        <v>7709</v>
      </c>
      <c r="C9181" s="198">
        <v>44600</v>
      </c>
      <c r="D9181" t="s">
        <v>38369</v>
      </c>
      <c r="E9181">
        <v>21.33</v>
      </c>
    </row>
    <row r="9182" spans="1:5">
      <c r="A9182" s="193" t="s">
        <v>27833</v>
      </c>
      <c r="B9182" t="s">
        <v>27553</v>
      </c>
      <c r="C9182" s="198">
        <v>44600</v>
      </c>
      <c r="D9182" t="s">
        <v>38376</v>
      </c>
      <c r="E9182">
        <v>19</v>
      </c>
    </row>
    <row r="9183" spans="1:5">
      <c r="A9183" s="193" t="s">
        <v>28394</v>
      </c>
      <c r="B9183" t="s">
        <v>7712</v>
      </c>
      <c r="C9183" s="198">
        <v>44600</v>
      </c>
      <c r="D9183" t="s">
        <v>38369</v>
      </c>
      <c r="E9183">
        <v>13.7</v>
      </c>
    </row>
    <row r="9184" spans="1:5">
      <c r="A9184" s="193" t="s">
        <v>27839</v>
      </c>
      <c r="B9184" t="s">
        <v>6113</v>
      </c>
      <c r="C9184" s="198">
        <v>44600</v>
      </c>
      <c r="D9184" t="s">
        <v>38376</v>
      </c>
      <c r="E9184">
        <v>5.32</v>
      </c>
    </row>
    <row r="9185" spans="1:5">
      <c r="A9185" s="193" t="s">
        <v>27812</v>
      </c>
      <c r="B9185" t="s">
        <v>6640</v>
      </c>
      <c r="C9185" s="198">
        <v>44600</v>
      </c>
      <c r="D9185" t="s">
        <v>38369</v>
      </c>
      <c r="E9185">
        <v>9.39</v>
      </c>
    </row>
    <row r="9186" spans="1:5">
      <c r="A9186" s="193" t="s">
        <v>27850</v>
      </c>
      <c r="B9186" t="s">
        <v>5521</v>
      </c>
      <c r="C9186" s="198">
        <v>44600</v>
      </c>
      <c r="D9186" t="s">
        <v>38376</v>
      </c>
      <c r="E9186">
        <v>20.67</v>
      </c>
    </row>
    <row r="9187" spans="1:5">
      <c r="A9187" s="193" t="s">
        <v>29183</v>
      </c>
      <c r="B9187" t="s">
        <v>9023</v>
      </c>
      <c r="C9187" s="198">
        <v>44600</v>
      </c>
      <c r="D9187" t="s">
        <v>38407</v>
      </c>
      <c r="E9187">
        <v>16.809999999999999</v>
      </c>
    </row>
    <row r="9188" spans="1:5">
      <c r="A9188" s="193" t="s">
        <v>27849</v>
      </c>
      <c r="B9188" t="s">
        <v>6112</v>
      </c>
      <c r="C9188" s="198">
        <v>44600</v>
      </c>
      <c r="D9188" t="s">
        <v>38376</v>
      </c>
      <c r="E9188">
        <v>34.4</v>
      </c>
    </row>
    <row r="9189" spans="1:5">
      <c r="A9189" s="193" t="s">
        <v>27838</v>
      </c>
      <c r="B9189" t="s">
        <v>7154</v>
      </c>
      <c r="C9189" s="198">
        <v>44600</v>
      </c>
      <c r="D9189" t="s">
        <v>38376</v>
      </c>
      <c r="E9189">
        <v>5.16</v>
      </c>
    </row>
    <row r="9190" spans="1:5">
      <c r="A9190" s="193" t="s">
        <v>28056</v>
      </c>
      <c r="B9190" t="s">
        <v>8000</v>
      </c>
      <c r="C9190" s="198">
        <v>44600</v>
      </c>
      <c r="D9190" t="s">
        <v>38407</v>
      </c>
      <c r="E9190">
        <v>10.67</v>
      </c>
    </row>
    <row r="9191" spans="1:5">
      <c r="A9191" s="193" t="s">
        <v>28306</v>
      </c>
      <c r="B9191" t="s">
        <v>6639</v>
      </c>
      <c r="C9191" s="198">
        <v>44600</v>
      </c>
      <c r="D9191" t="s">
        <v>38369</v>
      </c>
      <c r="E9191">
        <v>0</v>
      </c>
    </row>
    <row r="9192" spans="1:5">
      <c r="A9192" s="193" t="s">
        <v>27836</v>
      </c>
      <c r="B9192" t="s">
        <v>6398</v>
      </c>
      <c r="C9192" s="198">
        <v>44600</v>
      </c>
      <c r="D9192" t="s">
        <v>38376</v>
      </c>
      <c r="E9192">
        <v>8.2100000000000009</v>
      </c>
    </row>
    <row r="9193" spans="1:5">
      <c r="A9193" s="193" t="s">
        <v>28400</v>
      </c>
      <c r="B9193" t="s">
        <v>27458</v>
      </c>
      <c r="C9193" s="198">
        <v>44600</v>
      </c>
      <c r="D9193" t="s">
        <v>38407</v>
      </c>
      <c r="E9193">
        <v>11.12</v>
      </c>
    </row>
    <row r="9194" spans="1:5">
      <c r="A9194" s="193" t="s">
        <v>27842</v>
      </c>
      <c r="B9194" t="s">
        <v>5375</v>
      </c>
      <c r="C9194" s="198">
        <v>44600</v>
      </c>
      <c r="D9194" t="s">
        <v>38376</v>
      </c>
      <c r="E9194">
        <v>18.64</v>
      </c>
    </row>
    <row r="9195" spans="1:5">
      <c r="A9195" s="193" t="s">
        <v>28059</v>
      </c>
      <c r="B9195" t="s">
        <v>6692</v>
      </c>
      <c r="C9195" s="198">
        <v>44600</v>
      </c>
      <c r="D9195" t="s">
        <v>38407</v>
      </c>
      <c r="E9195">
        <v>4.91</v>
      </c>
    </row>
    <row r="9196" spans="1:5">
      <c r="A9196" s="193" t="s">
        <v>28609</v>
      </c>
      <c r="B9196" t="s">
        <v>7708</v>
      </c>
      <c r="C9196" s="198">
        <v>44600</v>
      </c>
      <c r="D9196" t="s">
        <v>38369</v>
      </c>
      <c r="E9196">
        <v>9.9499999999999993</v>
      </c>
    </row>
    <row r="9197" spans="1:5">
      <c r="A9197" s="193" t="s">
        <v>30046</v>
      </c>
      <c r="B9197" t="s">
        <v>27629</v>
      </c>
      <c r="C9197" s="198">
        <v>44600</v>
      </c>
      <c r="D9197" t="s">
        <v>38376</v>
      </c>
      <c r="E9197">
        <v>39.950000000000003</v>
      </c>
    </row>
    <row r="9198" spans="1:5">
      <c r="A9198" s="193" t="s">
        <v>28301</v>
      </c>
      <c r="B9198" t="s">
        <v>27583</v>
      </c>
      <c r="C9198" s="198">
        <v>44600</v>
      </c>
      <c r="D9198" t="s">
        <v>38369</v>
      </c>
      <c r="E9198">
        <v>18.489999999999998</v>
      </c>
    </row>
    <row r="9199" spans="1:5">
      <c r="A9199" s="193" t="s">
        <v>28577</v>
      </c>
      <c r="B9199" t="s">
        <v>5455</v>
      </c>
      <c r="C9199" s="198">
        <v>44600</v>
      </c>
      <c r="D9199" t="s">
        <v>38376</v>
      </c>
      <c r="E9199">
        <v>0.98</v>
      </c>
    </row>
    <row r="9200" spans="1:5">
      <c r="A9200" s="193" t="s">
        <v>27841</v>
      </c>
      <c r="B9200" t="s">
        <v>6246</v>
      </c>
      <c r="C9200" s="198">
        <v>44600</v>
      </c>
      <c r="D9200" t="s">
        <v>38376</v>
      </c>
      <c r="E9200">
        <v>32.79</v>
      </c>
    </row>
    <row r="9201" spans="1:5">
      <c r="A9201" s="193" t="s">
        <v>27843</v>
      </c>
      <c r="B9201" t="s">
        <v>6394</v>
      </c>
      <c r="C9201" s="198">
        <v>44600</v>
      </c>
      <c r="D9201" t="s">
        <v>38376</v>
      </c>
      <c r="E9201">
        <v>66.73</v>
      </c>
    </row>
    <row r="9202" spans="1:5">
      <c r="A9202" s="193" t="s">
        <v>27844</v>
      </c>
      <c r="B9202" t="s">
        <v>5452</v>
      </c>
      <c r="C9202" s="198">
        <v>44600</v>
      </c>
      <c r="D9202" t="s">
        <v>38376</v>
      </c>
      <c r="E9202">
        <v>10.25</v>
      </c>
    </row>
    <row r="9203" spans="1:5">
      <c r="A9203" s="193" t="s">
        <v>27851</v>
      </c>
      <c r="B9203" t="s">
        <v>5388</v>
      </c>
      <c r="C9203" s="198">
        <v>44600</v>
      </c>
      <c r="D9203" t="s">
        <v>38376</v>
      </c>
      <c r="E9203">
        <v>3.22</v>
      </c>
    </row>
    <row r="9204" spans="1:5">
      <c r="A9204" s="193" t="s">
        <v>28302</v>
      </c>
      <c r="B9204" t="s">
        <v>27453</v>
      </c>
      <c r="C9204" s="198">
        <v>44600</v>
      </c>
      <c r="D9204" t="s">
        <v>38369</v>
      </c>
      <c r="E9204">
        <v>9.3000000000000007</v>
      </c>
    </row>
    <row r="9205" spans="1:5">
      <c r="A9205" s="193" t="s">
        <v>27830</v>
      </c>
      <c r="B9205" t="s">
        <v>6421</v>
      </c>
      <c r="C9205" s="198">
        <v>44600</v>
      </c>
      <c r="D9205" t="s">
        <v>38376</v>
      </c>
      <c r="E9205">
        <v>9.01</v>
      </c>
    </row>
    <row r="9206" spans="1:5">
      <c r="A9206" s="193" t="s">
        <v>28019</v>
      </c>
      <c r="B9206" t="s">
        <v>6275</v>
      </c>
      <c r="C9206" s="198">
        <v>44600</v>
      </c>
      <c r="D9206" t="s">
        <v>38376</v>
      </c>
      <c r="E9206">
        <v>9.2899999999999991</v>
      </c>
    </row>
    <row r="9207" spans="1:5">
      <c r="A9207" s="193" t="s">
        <v>27840</v>
      </c>
      <c r="B9207" t="s">
        <v>5922</v>
      </c>
      <c r="C9207" s="198">
        <v>44600</v>
      </c>
      <c r="D9207" t="s">
        <v>38376</v>
      </c>
      <c r="E9207">
        <v>10.67</v>
      </c>
    </row>
    <row r="9208" spans="1:5">
      <c r="A9208" s="193" t="s">
        <v>29494</v>
      </c>
      <c r="B9208" t="s">
        <v>6879</v>
      </c>
      <c r="C9208" s="198">
        <v>44600</v>
      </c>
      <c r="D9208" t="s">
        <v>38407</v>
      </c>
      <c r="E9208">
        <v>34.9</v>
      </c>
    </row>
    <row r="9209" spans="1:5">
      <c r="A9209" s="193" t="s">
        <v>29185</v>
      </c>
      <c r="B9209" t="s">
        <v>5391</v>
      </c>
      <c r="C9209" s="198">
        <v>44600</v>
      </c>
      <c r="D9209" t="s">
        <v>38376</v>
      </c>
      <c r="E9209">
        <v>37.979999999999997</v>
      </c>
    </row>
    <row r="9210" spans="1:5">
      <c r="A9210" s="193" t="s">
        <v>29744</v>
      </c>
      <c r="B9210" t="s">
        <v>9169</v>
      </c>
      <c r="C9210" s="198">
        <v>44600</v>
      </c>
      <c r="D9210" t="s">
        <v>38369</v>
      </c>
      <c r="E9210">
        <v>27.08</v>
      </c>
    </row>
    <row r="9211" spans="1:5">
      <c r="A9211" s="193" t="s">
        <v>27837</v>
      </c>
      <c r="B9211" t="s">
        <v>6158</v>
      </c>
      <c r="C9211" s="198">
        <v>44600</v>
      </c>
      <c r="D9211" t="s">
        <v>38376</v>
      </c>
      <c r="E9211">
        <v>188.53</v>
      </c>
    </row>
    <row r="9212" spans="1:5">
      <c r="A9212" s="193" t="s">
        <v>27845</v>
      </c>
      <c r="B9212" t="s">
        <v>5374</v>
      </c>
      <c r="C9212" s="198">
        <v>44600</v>
      </c>
      <c r="D9212" t="s">
        <v>38376</v>
      </c>
      <c r="E9212">
        <v>4.4000000000000004</v>
      </c>
    </row>
    <row r="9213" spans="1:5">
      <c r="A9213" s="193" t="s">
        <v>27832</v>
      </c>
      <c r="B9213" t="s">
        <v>5926</v>
      </c>
      <c r="C9213" s="198">
        <v>44600</v>
      </c>
      <c r="D9213" t="s">
        <v>38376</v>
      </c>
      <c r="E9213">
        <v>12.64</v>
      </c>
    </row>
    <row r="9214" spans="1:5">
      <c r="A9214" s="193" t="s">
        <v>27924</v>
      </c>
      <c r="B9214" t="s">
        <v>6029</v>
      </c>
      <c r="C9214" s="198">
        <v>44600</v>
      </c>
      <c r="D9214" t="s">
        <v>38376</v>
      </c>
      <c r="E9214">
        <v>18.66</v>
      </c>
    </row>
    <row r="9215" spans="1:5">
      <c r="A9215" s="193" t="s">
        <v>27835</v>
      </c>
      <c r="B9215" t="s">
        <v>5392</v>
      </c>
      <c r="C9215" s="198">
        <v>44600</v>
      </c>
      <c r="D9215" t="s">
        <v>38376</v>
      </c>
      <c r="E9215">
        <v>12.31</v>
      </c>
    </row>
    <row r="9216" spans="1:5">
      <c r="A9216" s="193" t="s">
        <v>27848</v>
      </c>
      <c r="B9216" t="s">
        <v>6244</v>
      </c>
      <c r="C9216" s="198">
        <v>44600</v>
      </c>
      <c r="D9216" t="s">
        <v>38376</v>
      </c>
      <c r="E9216">
        <v>0.99</v>
      </c>
    </row>
    <row r="9217" spans="1:5">
      <c r="A9217" s="193" t="s">
        <v>27834</v>
      </c>
      <c r="B9217" t="s">
        <v>5921</v>
      </c>
      <c r="C9217" s="198">
        <v>44600</v>
      </c>
      <c r="D9217" t="s">
        <v>38376</v>
      </c>
      <c r="E9217">
        <v>45.6</v>
      </c>
    </row>
    <row r="9218" spans="1:5">
      <c r="A9218" s="193" t="s">
        <v>28384</v>
      </c>
      <c r="B9218" t="s">
        <v>6641</v>
      </c>
      <c r="C9218" s="198">
        <v>44600</v>
      </c>
      <c r="D9218" t="s">
        <v>38369</v>
      </c>
      <c r="E9218">
        <v>28.8</v>
      </c>
    </row>
    <row r="9219" spans="1:5">
      <c r="A9219" s="193" t="s">
        <v>28592</v>
      </c>
      <c r="B9219" t="s">
        <v>10150</v>
      </c>
      <c r="C9219" s="198">
        <v>44600</v>
      </c>
      <c r="D9219" t="s">
        <v>38369</v>
      </c>
      <c r="E9219">
        <v>6.68</v>
      </c>
    </row>
    <row r="9220" spans="1:5">
      <c r="A9220" s="193" t="s">
        <v>28598</v>
      </c>
      <c r="B9220" t="s">
        <v>10497</v>
      </c>
      <c r="C9220" s="198">
        <v>44600</v>
      </c>
      <c r="D9220" t="s">
        <v>38369</v>
      </c>
      <c r="E9220">
        <v>26.79</v>
      </c>
    </row>
    <row r="9221" spans="1:5">
      <c r="A9221" s="193" t="s">
        <v>28129</v>
      </c>
      <c r="B9221" t="s">
        <v>5424</v>
      </c>
      <c r="C9221" s="198">
        <v>44597</v>
      </c>
      <c r="D9221" t="s">
        <v>38583</v>
      </c>
      <c r="E9221">
        <v>16.690000000000001</v>
      </c>
    </row>
    <row r="9222" spans="1:5">
      <c r="A9222" s="193" t="s">
        <v>28092</v>
      </c>
      <c r="B9222" t="s">
        <v>6841</v>
      </c>
      <c r="C9222" s="198">
        <v>44597</v>
      </c>
      <c r="D9222" t="s">
        <v>38397</v>
      </c>
      <c r="E9222">
        <v>11.03</v>
      </c>
    </row>
    <row r="9223" spans="1:5">
      <c r="A9223" s="193" t="s">
        <v>28095</v>
      </c>
      <c r="B9223" t="s">
        <v>6838</v>
      </c>
      <c r="C9223" s="198">
        <v>44597</v>
      </c>
      <c r="D9223" t="s">
        <v>38397</v>
      </c>
      <c r="E9223">
        <v>39.9</v>
      </c>
    </row>
    <row r="9224" spans="1:5">
      <c r="A9224" s="193" t="s">
        <v>28087</v>
      </c>
      <c r="B9224" t="s">
        <v>6839</v>
      </c>
      <c r="C9224" s="198">
        <v>44597</v>
      </c>
      <c r="D9224" t="s">
        <v>38397</v>
      </c>
      <c r="E9224">
        <v>7.49</v>
      </c>
    </row>
    <row r="9225" spans="1:5">
      <c r="A9225" s="193" t="s">
        <v>28096</v>
      </c>
      <c r="B9225" t="s">
        <v>6842</v>
      </c>
      <c r="C9225" s="198">
        <v>44597</v>
      </c>
      <c r="D9225" t="s">
        <v>38397</v>
      </c>
      <c r="E9225">
        <v>5.92</v>
      </c>
    </row>
    <row r="9226" spans="1:5">
      <c r="A9226" s="193" t="s">
        <v>28129</v>
      </c>
      <c r="B9226" t="s">
        <v>5424</v>
      </c>
      <c r="C9226" s="198">
        <v>44597</v>
      </c>
      <c r="D9226" t="s">
        <v>38583</v>
      </c>
      <c r="E9226">
        <v>18.239999999999998</v>
      </c>
    </row>
    <row r="9227" spans="1:5">
      <c r="A9227" s="193" t="s">
        <v>28129</v>
      </c>
      <c r="B9227" t="s">
        <v>5424</v>
      </c>
      <c r="C9227" s="198">
        <v>44597</v>
      </c>
      <c r="D9227" t="s">
        <v>38426</v>
      </c>
      <c r="E9227">
        <v>2.19</v>
      </c>
    </row>
    <row r="9228" spans="1:5">
      <c r="A9228" s="193" t="s">
        <v>29072</v>
      </c>
      <c r="B9228" t="s">
        <v>9736</v>
      </c>
      <c r="C9228" s="198">
        <v>44597</v>
      </c>
      <c r="D9228" t="s">
        <v>38397</v>
      </c>
      <c r="E9228">
        <v>26.82</v>
      </c>
    </row>
    <row r="9229" spans="1:5">
      <c r="A9229" s="193" t="s">
        <v>28079</v>
      </c>
      <c r="B9229" t="s">
        <v>5055</v>
      </c>
      <c r="C9229" s="198">
        <v>44595</v>
      </c>
      <c r="D9229" t="s">
        <v>38497</v>
      </c>
      <c r="E9229">
        <v>9.3000000000000007</v>
      </c>
    </row>
    <row r="9230" spans="1:5">
      <c r="A9230" s="193" t="s">
        <v>27777</v>
      </c>
      <c r="B9230" t="s">
        <v>6693</v>
      </c>
      <c r="C9230" s="198">
        <v>44592</v>
      </c>
      <c r="D9230" t="s">
        <v>38362</v>
      </c>
      <c r="E9230">
        <v>5.21</v>
      </c>
    </row>
    <row r="9231" spans="1:5">
      <c r="A9231" s="193" t="s">
        <v>28178</v>
      </c>
      <c r="B9231" t="s">
        <v>5823</v>
      </c>
      <c r="C9231" s="198">
        <v>44592</v>
      </c>
      <c r="D9231" t="s">
        <v>38378</v>
      </c>
      <c r="E9231">
        <v>26.4</v>
      </c>
    </row>
    <row r="9232" spans="1:5">
      <c r="A9232" s="193" t="s">
        <v>28687</v>
      </c>
      <c r="B9232" t="s">
        <v>5889</v>
      </c>
      <c r="C9232" s="198">
        <v>44592</v>
      </c>
      <c r="D9232" t="s">
        <v>38399</v>
      </c>
      <c r="E9232">
        <v>1.0900000000000001</v>
      </c>
    </row>
    <row r="9233" spans="1:5">
      <c r="A9233" s="193" t="s">
        <v>26652</v>
      </c>
      <c r="B9233" t="s">
        <v>5006</v>
      </c>
      <c r="C9233" s="198">
        <v>44592</v>
      </c>
      <c r="D9233" t="s">
        <v>38665</v>
      </c>
      <c r="E9233">
        <v>27.26</v>
      </c>
    </row>
    <row r="9234" spans="1:5">
      <c r="A9234" s="193" t="s">
        <v>30051</v>
      </c>
      <c r="B9234" t="s">
        <v>7773</v>
      </c>
      <c r="C9234" s="198">
        <v>44592</v>
      </c>
      <c r="D9234" t="s">
        <v>38395</v>
      </c>
      <c r="E9234">
        <v>3.52</v>
      </c>
    </row>
    <row r="9235" spans="1:5">
      <c r="A9235" s="193" t="s">
        <v>27810</v>
      </c>
      <c r="B9235" t="s">
        <v>5045</v>
      </c>
      <c r="C9235" s="198">
        <v>44592</v>
      </c>
      <c r="D9235" t="s">
        <v>38368</v>
      </c>
      <c r="E9235">
        <v>7.01</v>
      </c>
    </row>
    <row r="9236" spans="1:5">
      <c r="A9236" s="193" t="s">
        <v>27809</v>
      </c>
      <c r="B9236" t="s">
        <v>5046</v>
      </c>
      <c r="C9236" s="198">
        <v>44592</v>
      </c>
      <c r="D9236" t="s">
        <v>38368</v>
      </c>
      <c r="E9236">
        <v>44.67</v>
      </c>
    </row>
    <row r="9237" spans="1:5">
      <c r="A9237" s="193" t="s">
        <v>17813</v>
      </c>
      <c r="B9237" t="s">
        <v>5540</v>
      </c>
      <c r="C9237" s="198">
        <v>44592</v>
      </c>
      <c r="D9237" t="s">
        <v>38400</v>
      </c>
      <c r="E9237">
        <v>6.73</v>
      </c>
    </row>
    <row r="9238" spans="1:5">
      <c r="A9238" s="193" t="s">
        <v>27932</v>
      </c>
      <c r="B9238" t="s">
        <v>5028</v>
      </c>
      <c r="C9238" s="198">
        <v>44592</v>
      </c>
      <c r="D9238" t="s">
        <v>38665</v>
      </c>
      <c r="E9238">
        <v>1.67</v>
      </c>
    </row>
    <row r="9239" spans="1:5">
      <c r="A9239" s="193" t="s">
        <v>30047</v>
      </c>
      <c r="B9239" t="s">
        <v>6406</v>
      </c>
      <c r="C9239" s="198">
        <v>44592</v>
      </c>
      <c r="D9239" t="s">
        <v>38399</v>
      </c>
      <c r="E9239">
        <v>36.99</v>
      </c>
    </row>
    <row r="9240" spans="1:5">
      <c r="A9240" s="193" t="s">
        <v>28632</v>
      </c>
      <c r="B9240" t="s">
        <v>5929</v>
      </c>
      <c r="C9240" s="198">
        <v>44592</v>
      </c>
      <c r="D9240" t="s">
        <v>38399</v>
      </c>
      <c r="E9240">
        <v>6.51</v>
      </c>
    </row>
    <row r="9241" spans="1:5">
      <c r="A9241" s="193" t="s">
        <v>28018</v>
      </c>
      <c r="B9241" t="s">
        <v>6310</v>
      </c>
      <c r="C9241" s="198">
        <v>44592</v>
      </c>
      <c r="D9241" t="s">
        <v>38400</v>
      </c>
      <c r="E9241">
        <v>60.89</v>
      </c>
    </row>
    <row r="9242" spans="1:5">
      <c r="A9242" s="193" t="s">
        <v>27961</v>
      </c>
      <c r="B9242" t="s">
        <v>6718</v>
      </c>
      <c r="C9242" s="198">
        <v>44592</v>
      </c>
      <c r="D9242" t="s">
        <v>38395</v>
      </c>
      <c r="E9242">
        <v>64.39</v>
      </c>
    </row>
    <row r="9243" spans="1:5">
      <c r="A9243" s="193" t="s">
        <v>30048</v>
      </c>
      <c r="B9243" t="s">
        <v>6725</v>
      </c>
      <c r="C9243" s="198">
        <v>44592</v>
      </c>
      <c r="D9243" t="s">
        <v>38396</v>
      </c>
      <c r="E9243">
        <v>26.91</v>
      </c>
    </row>
    <row r="9244" spans="1:5">
      <c r="A9244" s="193" t="s">
        <v>27811</v>
      </c>
      <c r="B9244" t="s">
        <v>5044</v>
      </c>
      <c r="C9244" s="198">
        <v>44592</v>
      </c>
      <c r="D9244" t="s">
        <v>38368</v>
      </c>
      <c r="E9244">
        <v>16.5</v>
      </c>
    </row>
    <row r="9245" spans="1:5">
      <c r="A9245" s="193" t="s">
        <v>27930</v>
      </c>
      <c r="B9245" t="s">
        <v>5003</v>
      </c>
      <c r="C9245" s="198">
        <v>44592</v>
      </c>
      <c r="D9245" t="s">
        <v>38665</v>
      </c>
      <c r="E9245">
        <v>6.86</v>
      </c>
    </row>
    <row r="9246" spans="1:5">
      <c r="A9246" s="193" t="s">
        <v>28534</v>
      </c>
      <c r="B9246" t="s">
        <v>6212</v>
      </c>
      <c r="C9246" s="198">
        <v>44592</v>
      </c>
      <c r="D9246" t="s">
        <v>38400</v>
      </c>
      <c r="E9246">
        <v>42.9</v>
      </c>
    </row>
    <row r="9247" spans="1:5">
      <c r="A9247" s="193" t="s">
        <v>29835</v>
      </c>
      <c r="B9247" t="s">
        <v>6399</v>
      </c>
      <c r="C9247" s="198">
        <v>44592</v>
      </c>
      <c r="D9247" t="s">
        <v>38399</v>
      </c>
      <c r="E9247">
        <v>0.12</v>
      </c>
    </row>
    <row r="9248" spans="1:5">
      <c r="A9248" s="193" t="s">
        <v>27901</v>
      </c>
      <c r="B9248" t="s">
        <v>5245</v>
      </c>
      <c r="C9248" s="198">
        <v>44592</v>
      </c>
      <c r="D9248" t="s">
        <v>38378</v>
      </c>
      <c r="E9248">
        <v>63.16</v>
      </c>
    </row>
    <row r="9249" spans="1:5">
      <c r="A9249" s="193" t="s">
        <v>28750</v>
      </c>
      <c r="B9249" t="s">
        <v>5820</v>
      </c>
      <c r="C9249" s="198">
        <v>44592</v>
      </c>
      <c r="D9249" t="s">
        <v>38378</v>
      </c>
      <c r="E9249">
        <v>10.74</v>
      </c>
    </row>
    <row r="9250" spans="1:5">
      <c r="A9250" s="193" t="s">
        <v>28083</v>
      </c>
      <c r="B9250" t="s">
        <v>5918</v>
      </c>
      <c r="C9250" s="198">
        <v>44592</v>
      </c>
      <c r="D9250" t="s">
        <v>38399</v>
      </c>
      <c r="E9250">
        <v>10.58</v>
      </c>
    </row>
    <row r="9251" spans="1:5">
      <c r="A9251" s="193" t="s">
        <v>28559</v>
      </c>
      <c r="B9251" t="s">
        <v>9243</v>
      </c>
      <c r="C9251" s="198">
        <v>44592</v>
      </c>
      <c r="D9251" t="s">
        <v>38420</v>
      </c>
      <c r="E9251">
        <v>3.38</v>
      </c>
    </row>
    <row r="9252" spans="1:5">
      <c r="A9252" s="193" t="s">
        <v>28241</v>
      </c>
      <c r="B9252" t="s">
        <v>9244</v>
      </c>
      <c r="C9252" s="198">
        <v>44592</v>
      </c>
      <c r="D9252" t="s">
        <v>38420</v>
      </c>
      <c r="E9252">
        <v>8.64</v>
      </c>
    </row>
    <row r="9253" spans="1:5">
      <c r="A9253" s="193" t="s">
        <v>30049</v>
      </c>
      <c r="B9253" t="s">
        <v>9290</v>
      </c>
      <c r="C9253" s="198">
        <v>44592</v>
      </c>
      <c r="D9253" t="s">
        <v>38396</v>
      </c>
      <c r="E9253">
        <v>41.86</v>
      </c>
    </row>
    <row r="9254" spans="1:5">
      <c r="A9254" s="193" t="s">
        <v>28240</v>
      </c>
      <c r="B9254" t="s">
        <v>9275</v>
      </c>
      <c r="C9254" s="198">
        <v>44592</v>
      </c>
      <c r="D9254" t="s">
        <v>38420</v>
      </c>
      <c r="E9254">
        <v>16.45</v>
      </c>
    </row>
    <row r="9255" spans="1:5">
      <c r="A9255" s="193" t="s">
        <v>28557</v>
      </c>
      <c r="B9255" t="s">
        <v>9246</v>
      </c>
      <c r="C9255" s="198">
        <v>44592</v>
      </c>
      <c r="D9255" t="s">
        <v>38420</v>
      </c>
      <c r="E9255">
        <v>3.31</v>
      </c>
    </row>
    <row r="9256" spans="1:5">
      <c r="A9256" s="193" t="s">
        <v>28108</v>
      </c>
      <c r="B9256" t="s">
        <v>9242</v>
      </c>
      <c r="C9256" s="198">
        <v>44592</v>
      </c>
      <c r="D9256" t="s">
        <v>38420</v>
      </c>
      <c r="E9256">
        <v>5.4</v>
      </c>
    </row>
    <row r="9257" spans="1:5">
      <c r="A9257" s="193" t="s">
        <v>28790</v>
      </c>
      <c r="B9257" t="s">
        <v>9727</v>
      </c>
      <c r="C9257" s="198">
        <v>44592</v>
      </c>
      <c r="D9257" t="s">
        <v>38502</v>
      </c>
      <c r="E9257">
        <v>42.96</v>
      </c>
    </row>
    <row r="9258" spans="1:5">
      <c r="A9258" s="193" t="s">
        <v>28251</v>
      </c>
      <c r="B9258" t="s">
        <v>9247</v>
      </c>
      <c r="C9258" s="198">
        <v>44592</v>
      </c>
      <c r="D9258" t="s">
        <v>38420</v>
      </c>
      <c r="E9258">
        <v>3.24</v>
      </c>
    </row>
    <row r="9259" spans="1:5">
      <c r="A9259" s="193" t="s">
        <v>29096</v>
      </c>
      <c r="B9259" t="s">
        <v>9245</v>
      </c>
      <c r="C9259" s="198">
        <v>44592</v>
      </c>
      <c r="D9259" t="s">
        <v>38420</v>
      </c>
      <c r="E9259">
        <v>4.99</v>
      </c>
    </row>
    <row r="9260" spans="1:5">
      <c r="A9260" s="193" t="s">
        <v>29090</v>
      </c>
      <c r="B9260" t="s">
        <v>9925</v>
      </c>
      <c r="C9260" s="198">
        <v>44592</v>
      </c>
      <c r="D9260" t="s">
        <v>38509</v>
      </c>
      <c r="E9260">
        <v>204.92</v>
      </c>
    </row>
    <row r="9261" spans="1:5">
      <c r="A9261" s="193" t="s">
        <v>29464</v>
      </c>
      <c r="B9261" t="s">
        <v>10464</v>
      </c>
      <c r="C9261" s="198">
        <v>44592</v>
      </c>
      <c r="D9261" t="s">
        <v>38509</v>
      </c>
      <c r="E9261">
        <v>48.36</v>
      </c>
    </row>
    <row r="9262" spans="1:5">
      <c r="A9262" s="193" t="s">
        <v>28468</v>
      </c>
      <c r="B9262" t="s">
        <v>9946</v>
      </c>
      <c r="C9262" s="198">
        <v>44592</v>
      </c>
      <c r="D9262" t="s">
        <v>38468</v>
      </c>
      <c r="E9262">
        <v>0</v>
      </c>
    </row>
    <row r="9263" spans="1:5">
      <c r="A9263" s="193" t="s">
        <v>28467</v>
      </c>
      <c r="B9263" t="s">
        <v>27463</v>
      </c>
      <c r="C9263" s="198">
        <v>44592</v>
      </c>
      <c r="D9263" t="s">
        <v>38468</v>
      </c>
      <c r="E9263">
        <v>11.75</v>
      </c>
    </row>
    <row r="9264" spans="1:5">
      <c r="A9264" s="193" t="s">
        <v>28845</v>
      </c>
      <c r="B9264" t="s">
        <v>9927</v>
      </c>
      <c r="C9264" s="198">
        <v>44592</v>
      </c>
      <c r="D9264" t="s">
        <v>38509</v>
      </c>
      <c r="E9264">
        <v>1.1499999999999999</v>
      </c>
    </row>
    <row r="9265" spans="1:5">
      <c r="A9265" s="193" t="s">
        <v>28470</v>
      </c>
      <c r="B9265" t="s">
        <v>9945</v>
      </c>
      <c r="C9265" s="198">
        <v>44592</v>
      </c>
      <c r="D9265" t="s">
        <v>38468</v>
      </c>
      <c r="E9265">
        <v>9.24</v>
      </c>
    </row>
    <row r="9266" spans="1:5">
      <c r="A9266" s="193" t="s">
        <v>28842</v>
      </c>
      <c r="B9266" t="s">
        <v>9924</v>
      </c>
      <c r="C9266" s="198">
        <v>44592</v>
      </c>
      <c r="D9266" t="s">
        <v>38509</v>
      </c>
      <c r="E9266">
        <v>26.17</v>
      </c>
    </row>
    <row r="9267" spans="1:5">
      <c r="A9267" s="193" t="s">
        <v>29089</v>
      </c>
      <c r="B9267" t="s">
        <v>9923</v>
      </c>
      <c r="C9267" s="198">
        <v>44592</v>
      </c>
      <c r="D9267" t="s">
        <v>38509</v>
      </c>
      <c r="E9267">
        <v>21</v>
      </c>
    </row>
    <row r="9268" spans="1:5">
      <c r="A9268" s="193" t="s">
        <v>28844</v>
      </c>
      <c r="B9268" t="s">
        <v>9922</v>
      </c>
      <c r="C9268" s="198">
        <v>44592</v>
      </c>
      <c r="D9268" t="s">
        <v>38509</v>
      </c>
      <c r="E9268">
        <v>2.08</v>
      </c>
    </row>
    <row r="9269" spans="1:5">
      <c r="A9269" s="193" t="s">
        <v>29088</v>
      </c>
      <c r="B9269" t="s">
        <v>9920</v>
      </c>
      <c r="C9269" s="198">
        <v>44592</v>
      </c>
      <c r="D9269" t="s">
        <v>38509</v>
      </c>
      <c r="E9269">
        <v>6.97</v>
      </c>
    </row>
    <row r="9270" spans="1:5">
      <c r="A9270" s="193" t="s">
        <v>30050</v>
      </c>
      <c r="B9270" t="s">
        <v>10501</v>
      </c>
      <c r="C9270" s="198">
        <v>44592</v>
      </c>
      <c r="D9270" t="s">
        <v>38396</v>
      </c>
      <c r="E9270">
        <v>10.58</v>
      </c>
    </row>
    <row r="9271" spans="1:5">
      <c r="A9271" s="193" t="s">
        <v>27932</v>
      </c>
      <c r="B9271" t="s">
        <v>5028</v>
      </c>
      <c r="C9271" s="198">
        <v>44589</v>
      </c>
      <c r="D9271" t="s">
        <v>38368</v>
      </c>
      <c r="E9271">
        <v>6.96</v>
      </c>
    </row>
    <row r="9272" spans="1:5">
      <c r="A9272" s="193" t="s">
        <v>29142</v>
      </c>
      <c r="B9272" t="s">
        <v>7322</v>
      </c>
      <c r="C9272" s="198">
        <v>44589</v>
      </c>
      <c r="D9272" t="s">
        <v>38476</v>
      </c>
      <c r="E9272">
        <v>7.41</v>
      </c>
    </row>
    <row r="9273" spans="1:5">
      <c r="A9273" s="193" t="s">
        <v>28110</v>
      </c>
      <c r="B9273" t="s">
        <v>5291</v>
      </c>
      <c r="C9273" s="198">
        <v>44589</v>
      </c>
      <c r="D9273" t="s">
        <v>38375</v>
      </c>
      <c r="E9273">
        <v>25.41</v>
      </c>
    </row>
    <row r="9274" spans="1:5">
      <c r="A9274" s="193" t="s">
        <v>15601</v>
      </c>
      <c r="B9274" t="s">
        <v>5047</v>
      </c>
      <c r="C9274" s="198">
        <v>44589</v>
      </c>
      <c r="D9274" t="s">
        <v>38368</v>
      </c>
      <c r="E9274">
        <v>221.89</v>
      </c>
    </row>
    <row r="9275" spans="1:5">
      <c r="A9275" s="193" t="s">
        <v>27809</v>
      </c>
      <c r="B9275" t="s">
        <v>5046</v>
      </c>
      <c r="C9275" s="198">
        <v>44589</v>
      </c>
      <c r="D9275" t="s">
        <v>38368</v>
      </c>
      <c r="E9275">
        <v>7.35</v>
      </c>
    </row>
    <row r="9276" spans="1:5">
      <c r="A9276" s="193" t="s">
        <v>30054</v>
      </c>
      <c r="B9276" t="s">
        <v>27631</v>
      </c>
      <c r="C9276" s="198">
        <v>44589</v>
      </c>
      <c r="D9276" t="s">
        <v>38375</v>
      </c>
      <c r="E9276">
        <v>6.84</v>
      </c>
    </row>
    <row r="9277" spans="1:5">
      <c r="A9277" s="193" t="s">
        <v>28615</v>
      </c>
      <c r="B9277" t="s">
        <v>7218</v>
      </c>
      <c r="C9277" s="198">
        <v>44589</v>
      </c>
      <c r="D9277" t="s">
        <v>38375</v>
      </c>
      <c r="E9277">
        <v>17.21</v>
      </c>
    </row>
    <row r="9278" spans="1:5">
      <c r="A9278" s="193" t="s">
        <v>28521</v>
      </c>
      <c r="B9278" t="s">
        <v>27464</v>
      </c>
      <c r="C9278" s="198">
        <v>44589</v>
      </c>
      <c r="D9278" t="s">
        <v>38476</v>
      </c>
      <c r="E9278">
        <v>19.600000000000001</v>
      </c>
    </row>
    <row r="9279" spans="1:5">
      <c r="A9279" s="193" t="s">
        <v>28114</v>
      </c>
      <c r="B9279" t="s">
        <v>7180</v>
      </c>
      <c r="C9279" s="198">
        <v>44589</v>
      </c>
      <c r="D9279" t="s">
        <v>38375</v>
      </c>
      <c r="E9279">
        <v>10.85</v>
      </c>
    </row>
    <row r="9280" spans="1:5">
      <c r="A9280" s="193" t="s">
        <v>27790</v>
      </c>
      <c r="B9280" t="s">
        <v>5032</v>
      </c>
      <c r="C9280" s="198">
        <v>44589</v>
      </c>
      <c r="D9280" t="s">
        <v>38368</v>
      </c>
      <c r="E9280">
        <v>9.9600000000000009</v>
      </c>
    </row>
    <row r="9281" spans="1:5">
      <c r="A9281" s="193" t="s">
        <v>28521</v>
      </c>
      <c r="B9281" t="s">
        <v>27464</v>
      </c>
      <c r="C9281" s="198">
        <v>44589</v>
      </c>
      <c r="D9281" t="s">
        <v>38476</v>
      </c>
      <c r="E9281">
        <v>21.52</v>
      </c>
    </row>
    <row r="9282" spans="1:5">
      <c r="A9282" s="193" t="s">
        <v>27930</v>
      </c>
      <c r="B9282" t="s">
        <v>5003</v>
      </c>
      <c r="C9282" s="198">
        <v>44589</v>
      </c>
      <c r="D9282" t="s">
        <v>38368</v>
      </c>
      <c r="E9282">
        <v>39.340000000000003</v>
      </c>
    </row>
    <row r="9283" spans="1:5">
      <c r="A9283" s="193" t="s">
        <v>27810</v>
      </c>
      <c r="B9283" t="s">
        <v>5045</v>
      </c>
      <c r="C9283" s="198">
        <v>44589</v>
      </c>
      <c r="D9283" t="s">
        <v>38368</v>
      </c>
      <c r="E9283">
        <v>7.28</v>
      </c>
    </row>
    <row r="9284" spans="1:5">
      <c r="A9284" s="193" t="s">
        <v>28747</v>
      </c>
      <c r="B9284" t="s">
        <v>4981</v>
      </c>
      <c r="C9284" s="198">
        <v>44589</v>
      </c>
      <c r="D9284" t="s">
        <v>38368</v>
      </c>
      <c r="E9284">
        <v>16.72</v>
      </c>
    </row>
    <row r="9285" spans="1:5">
      <c r="A9285" s="193" t="s">
        <v>29145</v>
      </c>
      <c r="B9285" t="s">
        <v>7341</v>
      </c>
      <c r="C9285" s="198">
        <v>44589</v>
      </c>
      <c r="D9285" t="s">
        <v>38476</v>
      </c>
      <c r="E9285">
        <v>0.77</v>
      </c>
    </row>
    <row r="9286" spans="1:5">
      <c r="A9286" s="193" t="s">
        <v>29143</v>
      </c>
      <c r="B9286" t="s">
        <v>7318</v>
      </c>
      <c r="C9286" s="198">
        <v>44589</v>
      </c>
      <c r="D9286" t="s">
        <v>38476</v>
      </c>
      <c r="E9286">
        <v>42</v>
      </c>
    </row>
    <row r="9287" spans="1:5">
      <c r="A9287" s="193" t="s">
        <v>30052</v>
      </c>
      <c r="B9287" t="s">
        <v>27630</v>
      </c>
      <c r="C9287" s="198">
        <v>44589</v>
      </c>
      <c r="D9287" t="s">
        <v>38375</v>
      </c>
      <c r="E9287">
        <v>15.96</v>
      </c>
    </row>
    <row r="9288" spans="1:5">
      <c r="A9288" s="193" t="s">
        <v>28115</v>
      </c>
      <c r="B9288" t="s">
        <v>7290</v>
      </c>
      <c r="C9288" s="198">
        <v>44589</v>
      </c>
      <c r="D9288" t="s">
        <v>38375</v>
      </c>
      <c r="E9288">
        <v>6.27</v>
      </c>
    </row>
    <row r="9289" spans="1:5">
      <c r="A9289" s="193" t="s">
        <v>27804</v>
      </c>
      <c r="B9289" t="s">
        <v>5036</v>
      </c>
      <c r="C9289" s="198">
        <v>44589</v>
      </c>
      <c r="D9289" t="s">
        <v>38368</v>
      </c>
      <c r="E9289">
        <v>7.6</v>
      </c>
    </row>
    <row r="9290" spans="1:5">
      <c r="A9290" s="193" t="s">
        <v>28113</v>
      </c>
      <c r="B9290" t="s">
        <v>7184</v>
      </c>
      <c r="C9290" s="198">
        <v>44589</v>
      </c>
      <c r="D9290" t="s">
        <v>38375</v>
      </c>
      <c r="E9290">
        <v>0.83</v>
      </c>
    </row>
    <row r="9291" spans="1:5">
      <c r="A9291" s="193" t="s">
        <v>28835</v>
      </c>
      <c r="B9291" t="s">
        <v>7315</v>
      </c>
      <c r="C9291" s="198">
        <v>44589</v>
      </c>
      <c r="D9291" t="s">
        <v>38476</v>
      </c>
      <c r="E9291">
        <v>7.62</v>
      </c>
    </row>
    <row r="9292" spans="1:5">
      <c r="A9292" s="193" t="s">
        <v>28115</v>
      </c>
      <c r="B9292" t="s">
        <v>7290</v>
      </c>
      <c r="C9292" s="198">
        <v>44589</v>
      </c>
      <c r="D9292" t="s">
        <v>38375</v>
      </c>
      <c r="E9292">
        <v>11.45</v>
      </c>
    </row>
    <row r="9293" spans="1:5">
      <c r="A9293" s="193" t="s">
        <v>30053</v>
      </c>
      <c r="B9293" t="s">
        <v>8993</v>
      </c>
      <c r="C9293" s="198">
        <v>44589</v>
      </c>
      <c r="D9293" t="s">
        <v>38476</v>
      </c>
      <c r="E9293">
        <v>9.85</v>
      </c>
    </row>
    <row r="9294" spans="1:5">
      <c r="A9294" s="193" t="s">
        <v>30054</v>
      </c>
      <c r="B9294" t="s">
        <v>27631</v>
      </c>
      <c r="C9294" s="198">
        <v>44589</v>
      </c>
      <c r="D9294" t="s">
        <v>38375</v>
      </c>
      <c r="E9294">
        <v>10.97</v>
      </c>
    </row>
    <row r="9295" spans="1:5">
      <c r="A9295" s="193" t="s">
        <v>28791</v>
      </c>
      <c r="B9295" t="s">
        <v>9930</v>
      </c>
      <c r="C9295" s="198">
        <v>44589</v>
      </c>
      <c r="D9295" t="s">
        <v>38500</v>
      </c>
      <c r="E9295">
        <v>15.07</v>
      </c>
    </row>
    <row r="9296" spans="1:5">
      <c r="A9296" s="193" t="s">
        <v>15682</v>
      </c>
      <c r="B9296" t="s">
        <v>9277</v>
      </c>
      <c r="C9296" s="198">
        <v>44589</v>
      </c>
      <c r="D9296" t="s">
        <v>38375</v>
      </c>
      <c r="E9296">
        <v>7.06</v>
      </c>
    </row>
    <row r="9297" spans="1:5">
      <c r="A9297" s="193" t="s">
        <v>30055</v>
      </c>
      <c r="B9297" t="s">
        <v>10492</v>
      </c>
      <c r="C9297" s="198">
        <v>44589</v>
      </c>
      <c r="D9297" t="s">
        <v>38375</v>
      </c>
      <c r="E9297">
        <v>14.88</v>
      </c>
    </row>
    <row r="9298" spans="1:5">
      <c r="A9298" s="193" t="s">
        <v>28788</v>
      </c>
      <c r="B9298" t="s">
        <v>9943</v>
      </c>
      <c r="C9298" s="198">
        <v>44589</v>
      </c>
      <c r="D9298" t="s">
        <v>38500</v>
      </c>
      <c r="E9298">
        <v>11.85</v>
      </c>
    </row>
    <row r="9299" spans="1:5">
      <c r="A9299" s="193" t="s">
        <v>28793</v>
      </c>
      <c r="B9299" t="s">
        <v>9942</v>
      </c>
      <c r="C9299" s="198">
        <v>44589</v>
      </c>
      <c r="D9299" t="s">
        <v>38500</v>
      </c>
      <c r="E9299">
        <v>36.9</v>
      </c>
    </row>
    <row r="9300" spans="1:5">
      <c r="A9300" s="193" t="s">
        <v>28603</v>
      </c>
      <c r="B9300" t="s">
        <v>10338</v>
      </c>
      <c r="C9300" s="198">
        <v>44589</v>
      </c>
      <c r="D9300" t="s">
        <v>38375</v>
      </c>
      <c r="E9300">
        <v>7.41</v>
      </c>
    </row>
    <row r="9301" spans="1:5">
      <c r="A9301" s="193" t="s">
        <v>30060</v>
      </c>
      <c r="B9301" t="s">
        <v>8835</v>
      </c>
      <c r="C9301" s="198">
        <v>44588</v>
      </c>
      <c r="D9301" t="s">
        <v>38680</v>
      </c>
      <c r="E9301">
        <v>10.85</v>
      </c>
    </row>
    <row r="9302" spans="1:5">
      <c r="A9302" s="193" t="s">
        <v>30056</v>
      </c>
      <c r="B9302" t="s">
        <v>7195</v>
      </c>
      <c r="C9302" s="198">
        <v>44588</v>
      </c>
      <c r="D9302" t="s">
        <v>38680</v>
      </c>
      <c r="E9302">
        <v>14.57</v>
      </c>
    </row>
    <row r="9303" spans="1:5">
      <c r="A9303" s="193" t="s">
        <v>27783</v>
      </c>
      <c r="B9303" t="s">
        <v>7323</v>
      </c>
      <c r="C9303" s="198">
        <v>44588</v>
      </c>
      <c r="D9303" t="s">
        <v>38364</v>
      </c>
      <c r="E9303">
        <v>3</v>
      </c>
    </row>
    <row r="9304" spans="1:5">
      <c r="A9304" s="193" t="s">
        <v>28252</v>
      </c>
      <c r="B9304" t="s">
        <v>8872</v>
      </c>
      <c r="C9304" s="198">
        <v>44588</v>
      </c>
      <c r="D9304" t="s">
        <v>38364</v>
      </c>
      <c r="E9304">
        <v>0.94</v>
      </c>
    </row>
    <row r="9305" spans="1:5">
      <c r="A9305" s="193" t="s">
        <v>27794</v>
      </c>
      <c r="B9305" t="s">
        <v>7333</v>
      </c>
      <c r="C9305" s="198">
        <v>44588</v>
      </c>
      <c r="D9305" t="s">
        <v>38364</v>
      </c>
      <c r="E9305">
        <v>0.61</v>
      </c>
    </row>
    <row r="9306" spans="1:5">
      <c r="A9306" s="193" t="s">
        <v>27789</v>
      </c>
      <c r="B9306" t="s">
        <v>7258</v>
      </c>
      <c r="C9306" s="198">
        <v>44588</v>
      </c>
      <c r="D9306" t="s">
        <v>38364</v>
      </c>
      <c r="E9306">
        <v>9.2799999999999994</v>
      </c>
    </row>
    <row r="9307" spans="1:5">
      <c r="A9307" s="193" t="s">
        <v>28729</v>
      </c>
      <c r="B9307" t="s">
        <v>8425</v>
      </c>
      <c r="C9307" s="198">
        <v>44588</v>
      </c>
      <c r="D9307" t="s">
        <v>38364</v>
      </c>
      <c r="E9307">
        <v>21.2</v>
      </c>
    </row>
    <row r="9308" spans="1:5">
      <c r="A9308" s="193" t="s">
        <v>28383</v>
      </c>
      <c r="B9308" t="s">
        <v>4975</v>
      </c>
      <c r="C9308" s="198">
        <v>44588</v>
      </c>
      <c r="D9308" t="s">
        <v>38502</v>
      </c>
      <c r="E9308">
        <v>37.9</v>
      </c>
    </row>
    <row r="9309" spans="1:5">
      <c r="A9309" s="193" t="s">
        <v>27788</v>
      </c>
      <c r="B9309" t="s">
        <v>7330</v>
      </c>
      <c r="C9309" s="198">
        <v>44588</v>
      </c>
      <c r="D9309" t="s">
        <v>38364</v>
      </c>
      <c r="E9309">
        <v>32.9</v>
      </c>
    </row>
    <row r="9310" spans="1:5">
      <c r="A9310" s="193" t="s">
        <v>30057</v>
      </c>
      <c r="B9310" t="s">
        <v>8834</v>
      </c>
      <c r="C9310" s="198">
        <v>44588</v>
      </c>
      <c r="D9310" t="s">
        <v>38680</v>
      </c>
      <c r="E9310">
        <v>0.47</v>
      </c>
    </row>
    <row r="9311" spans="1:5">
      <c r="A9311" s="193" t="s">
        <v>30059</v>
      </c>
      <c r="B9311" t="s">
        <v>8833</v>
      </c>
      <c r="C9311" s="198">
        <v>44588</v>
      </c>
      <c r="D9311" t="s">
        <v>38680</v>
      </c>
      <c r="E9311">
        <v>12.75</v>
      </c>
    </row>
    <row r="9312" spans="1:5">
      <c r="A9312" s="193" t="s">
        <v>28789</v>
      </c>
      <c r="B9312" t="s">
        <v>9726</v>
      </c>
      <c r="C9312" s="198">
        <v>44588</v>
      </c>
      <c r="D9312" t="s">
        <v>38502</v>
      </c>
      <c r="E9312">
        <v>2.35</v>
      </c>
    </row>
    <row r="9313" spans="1:5">
      <c r="A9313" s="193" t="s">
        <v>29436</v>
      </c>
      <c r="B9313" t="s">
        <v>9725</v>
      </c>
      <c r="C9313" s="198">
        <v>44588</v>
      </c>
      <c r="D9313" t="s">
        <v>38502</v>
      </c>
      <c r="E9313">
        <v>46.5</v>
      </c>
    </row>
    <row r="9314" spans="1:5">
      <c r="A9314" s="193" t="s">
        <v>30058</v>
      </c>
      <c r="B9314" t="s">
        <v>10493</v>
      </c>
      <c r="C9314" s="198">
        <v>44588</v>
      </c>
      <c r="D9314" t="s">
        <v>38680</v>
      </c>
      <c r="E9314">
        <v>12.91</v>
      </c>
    </row>
    <row r="9315" spans="1:5">
      <c r="A9315" s="193" t="s">
        <v>28345</v>
      </c>
      <c r="B9315" t="s">
        <v>7288</v>
      </c>
      <c r="C9315" s="198">
        <v>44587</v>
      </c>
      <c r="D9315" t="s">
        <v>38444</v>
      </c>
      <c r="E9315">
        <v>192.62</v>
      </c>
    </row>
    <row r="9316" spans="1:5">
      <c r="A9316" s="193" t="s">
        <v>28222</v>
      </c>
      <c r="B9316" t="s">
        <v>6210</v>
      </c>
      <c r="C9316" s="198">
        <v>44587</v>
      </c>
      <c r="D9316" t="s">
        <v>38388</v>
      </c>
      <c r="E9316">
        <v>21</v>
      </c>
    </row>
    <row r="9317" spans="1:5">
      <c r="A9317" s="193" t="s">
        <v>27862</v>
      </c>
      <c r="B9317" t="s">
        <v>5648</v>
      </c>
      <c r="C9317" s="198">
        <v>44587</v>
      </c>
      <c r="D9317" t="s">
        <v>38388</v>
      </c>
      <c r="E9317">
        <v>2.31</v>
      </c>
    </row>
    <row r="9318" spans="1:5">
      <c r="A9318" s="193" t="s">
        <v>28630</v>
      </c>
      <c r="B9318" t="s">
        <v>6207</v>
      </c>
      <c r="C9318" s="198">
        <v>44587</v>
      </c>
      <c r="D9318" t="s">
        <v>38377</v>
      </c>
      <c r="E9318">
        <v>15.9</v>
      </c>
    </row>
    <row r="9319" spans="1:5">
      <c r="A9319" s="193" t="s">
        <v>28672</v>
      </c>
      <c r="B9319" t="s">
        <v>6205</v>
      </c>
      <c r="C9319" s="198">
        <v>44587</v>
      </c>
      <c r="D9319" t="s">
        <v>38377</v>
      </c>
      <c r="E9319">
        <v>14.23</v>
      </c>
    </row>
    <row r="9320" spans="1:5">
      <c r="A9320" s="193" t="s">
        <v>26712</v>
      </c>
      <c r="B9320" t="s">
        <v>5451</v>
      </c>
      <c r="C9320" s="198">
        <v>44587</v>
      </c>
      <c r="D9320" t="s">
        <v>38391</v>
      </c>
      <c r="E9320">
        <v>0.65</v>
      </c>
    </row>
    <row r="9321" spans="1:5">
      <c r="A9321" s="193" t="s">
        <v>29050</v>
      </c>
      <c r="B9321" t="s">
        <v>6028</v>
      </c>
      <c r="C9321" s="198">
        <v>44587</v>
      </c>
      <c r="D9321" t="s">
        <v>38377</v>
      </c>
      <c r="E9321">
        <v>22.95</v>
      </c>
    </row>
    <row r="9322" spans="1:5">
      <c r="A9322" s="193" t="s">
        <v>28419</v>
      </c>
      <c r="B9322" t="s">
        <v>5605</v>
      </c>
      <c r="C9322" s="198">
        <v>44587</v>
      </c>
      <c r="D9322" t="s">
        <v>38388</v>
      </c>
      <c r="E9322">
        <v>0.28999999999999998</v>
      </c>
    </row>
    <row r="9323" spans="1:5">
      <c r="A9323" s="193" t="s">
        <v>28082</v>
      </c>
      <c r="B9323" t="s">
        <v>7475</v>
      </c>
      <c r="C9323" s="198">
        <v>44587</v>
      </c>
      <c r="D9323" t="s">
        <v>38373</v>
      </c>
      <c r="E9323">
        <v>0.89</v>
      </c>
    </row>
    <row r="9324" spans="1:5">
      <c r="A9324" s="193" t="s">
        <v>28640</v>
      </c>
      <c r="B9324" t="s">
        <v>6734</v>
      </c>
      <c r="C9324" s="198">
        <v>44587</v>
      </c>
      <c r="D9324" t="s">
        <v>38444</v>
      </c>
      <c r="E9324">
        <v>24.7</v>
      </c>
    </row>
    <row r="9325" spans="1:5">
      <c r="A9325" s="193" t="s">
        <v>29011</v>
      </c>
      <c r="B9325" t="s">
        <v>5819</v>
      </c>
      <c r="C9325" s="198">
        <v>44587</v>
      </c>
      <c r="D9325" t="s">
        <v>38388</v>
      </c>
      <c r="E9325">
        <v>7.34</v>
      </c>
    </row>
    <row r="9326" spans="1:5">
      <c r="A9326" s="193" t="s">
        <v>28179</v>
      </c>
      <c r="B9326" t="s">
        <v>5821</v>
      </c>
      <c r="C9326" s="198">
        <v>44587</v>
      </c>
      <c r="D9326" t="s">
        <v>38388</v>
      </c>
      <c r="E9326">
        <v>10.91</v>
      </c>
    </row>
    <row r="9327" spans="1:5">
      <c r="A9327" s="193" t="s">
        <v>28677</v>
      </c>
      <c r="B9327" t="s">
        <v>6431</v>
      </c>
      <c r="C9327" s="198">
        <v>44587</v>
      </c>
      <c r="D9327" t="s">
        <v>38377</v>
      </c>
      <c r="E9327">
        <v>22.04</v>
      </c>
    </row>
    <row r="9328" spans="1:5">
      <c r="A9328" s="193" t="s">
        <v>28161</v>
      </c>
      <c r="B9328" t="s">
        <v>7622</v>
      </c>
      <c r="C9328" s="198">
        <v>44587</v>
      </c>
      <c r="D9328" t="s">
        <v>38425</v>
      </c>
      <c r="E9328">
        <v>7.49</v>
      </c>
    </row>
    <row r="9329" spans="1:5">
      <c r="A9329" s="193" t="s">
        <v>28527</v>
      </c>
      <c r="B9329" t="s">
        <v>7007</v>
      </c>
      <c r="C9329" s="198">
        <v>44587</v>
      </c>
      <c r="D9329" t="s">
        <v>38388</v>
      </c>
      <c r="E9329">
        <v>5.35</v>
      </c>
    </row>
    <row r="9330" spans="1:5">
      <c r="A9330" s="193" t="s">
        <v>12298</v>
      </c>
      <c r="B9330" t="s">
        <v>5607</v>
      </c>
      <c r="C9330" s="198">
        <v>44587</v>
      </c>
      <c r="D9330" t="s">
        <v>38388</v>
      </c>
      <c r="E9330">
        <v>32.979999999999997</v>
      </c>
    </row>
    <row r="9331" spans="1:5">
      <c r="A9331" s="193" t="s">
        <v>27869</v>
      </c>
      <c r="B9331" t="s">
        <v>6045</v>
      </c>
      <c r="C9331" s="198">
        <v>44587</v>
      </c>
      <c r="D9331" t="s">
        <v>38377</v>
      </c>
      <c r="E9331">
        <v>45.6</v>
      </c>
    </row>
    <row r="9332" spans="1:5">
      <c r="A9332" s="193" t="s">
        <v>28413</v>
      </c>
      <c r="B9332" t="s">
        <v>5266</v>
      </c>
      <c r="C9332" s="198">
        <v>44587</v>
      </c>
      <c r="D9332" t="s">
        <v>38388</v>
      </c>
      <c r="E9332">
        <v>8.74</v>
      </c>
    </row>
    <row r="9333" spans="1:5">
      <c r="A9333" s="193" t="s">
        <v>28423</v>
      </c>
      <c r="B9333" t="s">
        <v>6021</v>
      </c>
      <c r="C9333" s="198">
        <v>44587</v>
      </c>
      <c r="D9333" t="s">
        <v>38377</v>
      </c>
      <c r="E9333">
        <v>23.08</v>
      </c>
    </row>
    <row r="9334" spans="1:5">
      <c r="A9334" s="193" t="s">
        <v>28315</v>
      </c>
      <c r="B9334" t="s">
        <v>5840</v>
      </c>
      <c r="C9334" s="198">
        <v>44587</v>
      </c>
      <c r="D9334" t="s">
        <v>38377</v>
      </c>
      <c r="E9334">
        <v>20.52</v>
      </c>
    </row>
    <row r="9335" spans="1:5">
      <c r="A9335" s="193" t="s">
        <v>28334</v>
      </c>
      <c r="B9335" t="s">
        <v>7093</v>
      </c>
      <c r="C9335" s="198">
        <v>44587</v>
      </c>
      <c r="D9335" t="s">
        <v>38444</v>
      </c>
      <c r="E9335">
        <v>14.21</v>
      </c>
    </row>
    <row r="9336" spans="1:5">
      <c r="A9336" s="193" t="s">
        <v>29530</v>
      </c>
      <c r="B9336" t="s">
        <v>8892</v>
      </c>
      <c r="C9336" s="198">
        <v>44587</v>
      </c>
      <c r="D9336" t="s">
        <v>38373</v>
      </c>
      <c r="E9336">
        <v>0.8</v>
      </c>
    </row>
    <row r="9337" spans="1:5">
      <c r="A9337" s="193" t="s">
        <v>28482</v>
      </c>
      <c r="B9337" t="s">
        <v>6525</v>
      </c>
      <c r="C9337" s="198">
        <v>44587</v>
      </c>
      <c r="D9337" t="s">
        <v>38373</v>
      </c>
      <c r="E9337">
        <v>8.31</v>
      </c>
    </row>
    <row r="9338" spans="1:5">
      <c r="A9338" s="193" t="s">
        <v>27929</v>
      </c>
      <c r="B9338" t="s">
        <v>5487</v>
      </c>
      <c r="C9338" s="198">
        <v>44587</v>
      </c>
      <c r="D9338" t="s">
        <v>38377</v>
      </c>
      <c r="E9338">
        <v>0.39</v>
      </c>
    </row>
    <row r="9339" spans="1:5">
      <c r="A9339" s="193" t="s">
        <v>28343</v>
      </c>
      <c r="B9339" t="s">
        <v>7766</v>
      </c>
      <c r="C9339" s="198">
        <v>44587</v>
      </c>
      <c r="D9339" t="s">
        <v>38444</v>
      </c>
      <c r="E9339">
        <v>34.35</v>
      </c>
    </row>
    <row r="9340" spans="1:5">
      <c r="A9340" s="193" t="s">
        <v>29161</v>
      </c>
      <c r="B9340" t="s">
        <v>7045</v>
      </c>
      <c r="C9340" s="198">
        <v>44587</v>
      </c>
      <c r="D9340" t="s">
        <v>38377</v>
      </c>
      <c r="E9340">
        <v>12.33</v>
      </c>
    </row>
    <row r="9341" spans="1:5">
      <c r="A9341" s="193" t="s">
        <v>28270</v>
      </c>
      <c r="B9341" t="s">
        <v>6047</v>
      </c>
      <c r="C9341" s="198">
        <v>44587</v>
      </c>
      <c r="D9341" t="s">
        <v>38391</v>
      </c>
      <c r="E9341">
        <v>14.68</v>
      </c>
    </row>
    <row r="9342" spans="1:5">
      <c r="A9342" s="193" t="s">
        <v>28977</v>
      </c>
      <c r="B9342" t="s">
        <v>7455</v>
      </c>
      <c r="C9342" s="198">
        <v>44587</v>
      </c>
      <c r="D9342" t="s">
        <v>38377</v>
      </c>
      <c r="E9342">
        <v>18.239999999999998</v>
      </c>
    </row>
    <row r="9343" spans="1:5">
      <c r="A9343" s="193" t="s">
        <v>28486</v>
      </c>
      <c r="B9343" t="s">
        <v>6539</v>
      </c>
      <c r="C9343" s="198">
        <v>44587</v>
      </c>
      <c r="D9343" t="s">
        <v>38373</v>
      </c>
      <c r="E9343">
        <v>8.91</v>
      </c>
    </row>
    <row r="9344" spans="1:5">
      <c r="A9344" s="193" t="s">
        <v>27910</v>
      </c>
      <c r="B9344" t="s">
        <v>5382</v>
      </c>
      <c r="C9344" s="198">
        <v>44587</v>
      </c>
      <c r="D9344" t="s">
        <v>38377</v>
      </c>
      <c r="E9344">
        <v>13.66</v>
      </c>
    </row>
    <row r="9345" spans="1:5">
      <c r="A9345" s="193" t="s">
        <v>28670</v>
      </c>
      <c r="B9345" t="s">
        <v>6428</v>
      </c>
      <c r="C9345" s="198">
        <v>44587</v>
      </c>
      <c r="D9345" t="s">
        <v>38377</v>
      </c>
      <c r="E9345">
        <v>6.68</v>
      </c>
    </row>
    <row r="9346" spans="1:5">
      <c r="A9346" s="193" t="s">
        <v>27922</v>
      </c>
      <c r="B9346" t="s">
        <v>6325</v>
      </c>
      <c r="C9346" s="198">
        <v>44587</v>
      </c>
      <c r="D9346" t="s">
        <v>38377</v>
      </c>
      <c r="E9346">
        <v>6.1</v>
      </c>
    </row>
    <row r="9347" spans="1:5">
      <c r="A9347" s="193" t="s">
        <v>28210</v>
      </c>
      <c r="B9347" t="s">
        <v>6073</v>
      </c>
      <c r="C9347" s="198">
        <v>44587</v>
      </c>
      <c r="D9347" t="s">
        <v>38388</v>
      </c>
      <c r="E9347">
        <v>45.08</v>
      </c>
    </row>
    <row r="9348" spans="1:5">
      <c r="A9348" s="193" t="s">
        <v>28271</v>
      </c>
      <c r="B9348" t="s">
        <v>5296</v>
      </c>
      <c r="C9348" s="198">
        <v>44587</v>
      </c>
      <c r="D9348" t="s">
        <v>38391</v>
      </c>
      <c r="E9348">
        <v>33.72</v>
      </c>
    </row>
    <row r="9349" spans="1:5">
      <c r="A9349" s="193" t="s">
        <v>28666</v>
      </c>
      <c r="B9349" t="s">
        <v>5277</v>
      </c>
      <c r="C9349" s="198">
        <v>44587</v>
      </c>
      <c r="D9349" t="s">
        <v>38377</v>
      </c>
      <c r="E9349">
        <v>3.22</v>
      </c>
    </row>
    <row r="9350" spans="1:5">
      <c r="A9350" s="193" t="s">
        <v>29801</v>
      </c>
      <c r="B9350" t="s">
        <v>6738</v>
      </c>
      <c r="C9350" s="198">
        <v>44587</v>
      </c>
      <c r="D9350" t="s">
        <v>38444</v>
      </c>
      <c r="E9350">
        <v>43.37</v>
      </c>
    </row>
    <row r="9351" spans="1:5">
      <c r="A9351" s="193" t="s">
        <v>27864</v>
      </c>
      <c r="B9351" t="s">
        <v>5281</v>
      </c>
      <c r="C9351" s="198">
        <v>44587</v>
      </c>
      <c r="D9351" t="s">
        <v>38388</v>
      </c>
      <c r="E9351">
        <v>8.7200000000000006</v>
      </c>
    </row>
    <row r="9352" spans="1:5">
      <c r="A9352" s="193" t="s">
        <v>28629</v>
      </c>
      <c r="B9352" t="s">
        <v>5278</v>
      </c>
      <c r="C9352" s="198">
        <v>44587</v>
      </c>
      <c r="D9352" t="s">
        <v>38388</v>
      </c>
      <c r="E9352">
        <v>34.9</v>
      </c>
    </row>
    <row r="9353" spans="1:5">
      <c r="A9353" s="193" t="s">
        <v>27855</v>
      </c>
      <c r="B9353" t="s">
        <v>5279</v>
      </c>
      <c r="C9353" s="198">
        <v>44587</v>
      </c>
      <c r="D9353" t="s">
        <v>38391</v>
      </c>
      <c r="E9353">
        <v>16.46</v>
      </c>
    </row>
    <row r="9354" spans="1:5">
      <c r="A9354" s="193" t="s">
        <v>28099</v>
      </c>
      <c r="B9354" t="s">
        <v>5891</v>
      </c>
      <c r="C9354" s="198">
        <v>44587</v>
      </c>
      <c r="D9354" t="s">
        <v>38417</v>
      </c>
      <c r="E9354">
        <v>3.92</v>
      </c>
    </row>
    <row r="9355" spans="1:5">
      <c r="A9355" s="193" t="s">
        <v>28643</v>
      </c>
      <c r="B9355" t="s">
        <v>7462</v>
      </c>
      <c r="C9355" s="198">
        <v>44587</v>
      </c>
      <c r="D9355" t="s">
        <v>38444</v>
      </c>
      <c r="E9355">
        <v>2.19</v>
      </c>
    </row>
    <row r="9356" spans="1:5">
      <c r="A9356" s="193" t="s">
        <v>29191</v>
      </c>
      <c r="B9356" t="s">
        <v>6736</v>
      </c>
      <c r="C9356" s="198">
        <v>44587</v>
      </c>
      <c r="D9356" t="s">
        <v>38444</v>
      </c>
      <c r="E9356">
        <v>8.09</v>
      </c>
    </row>
    <row r="9357" spans="1:5">
      <c r="A9357" s="193" t="s">
        <v>28428</v>
      </c>
      <c r="B9357" t="s">
        <v>5454</v>
      </c>
      <c r="C9357" s="198">
        <v>44587</v>
      </c>
      <c r="D9357" t="s">
        <v>38377</v>
      </c>
      <c r="E9357">
        <v>22.29</v>
      </c>
    </row>
    <row r="9358" spans="1:5">
      <c r="A9358" s="193" t="s">
        <v>28448</v>
      </c>
      <c r="B9358" t="s">
        <v>10206</v>
      </c>
      <c r="C9358" s="198">
        <v>44587</v>
      </c>
      <c r="D9358" t="s">
        <v>38388</v>
      </c>
      <c r="E9358">
        <v>15.46</v>
      </c>
    </row>
    <row r="9359" spans="1:5">
      <c r="A9359" s="193" t="s">
        <v>28450</v>
      </c>
      <c r="B9359" t="s">
        <v>9662</v>
      </c>
      <c r="C9359" s="198">
        <v>44587</v>
      </c>
      <c r="D9359" t="s">
        <v>38388</v>
      </c>
      <c r="E9359">
        <v>14.44</v>
      </c>
    </row>
    <row r="9360" spans="1:5">
      <c r="A9360" s="193" t="s">
        <v>30025</v>
      </c>
      <c r="B9360" t="s">
        <v>10488</v>
      </c>
      <c r="C9360" s="198">
        <v>44587</v>
      </c>
      <c r="D9360" t="s">
        <v>38388</v>
      </c>
      <c r="E9360">
        <v>1</v>
      </c>
    </row>
    <row r="9361" spans="1:5">
      <c r="A9361" s="193" t="s">
        <v>27799</v>
      </c>
      <c r="B9361" t="s">
        <v>27556</v>
      </c>
      <c r="C9361" s="198">
        <v>44587</v>
      </c>
      <c r="D9361" t="s">
        <v>38373</v>
      </c>
      <c r="E9361">
        <v>36.64</v>
      </c>
    </row>
    <row r="9362" spans="1:5">
      <c r="A9362" s="193" t="s">
        <v>28223</v>
      </c>
      <c r="B9362" t="s">
        <v>7062</v>
      </c>
      <c r="C9362" s="198">
        <v>44586</v>
      </c>
      <c r="D9362" t="s">
        <v>38381</v>
      </c>
      <c r="E9362">
        <v>7.24</v>
      </c>
    </row>
    <row r="9363" spans="1:5">
      <c r="A9363" s="193" t="s">
        <v>27875</v>
      </c>
      <c r="B9363" t="s">
        <v>27592</v>
      </c>
      <c r="C9363" s="198">
        <v>44586</v>
      </c>
      <c r="D9363" t="s">
        <v>38381</v>
      </c>
      <c r="E9363">
        <v>4.46</v>
      </c>
    </row>
    <row r="9364" spans="1:5">
      <c r="A9364" s="193" t="s">
        <v>29267</v>
      </c>
      <c r="B9364" t="s">
        <v>27609</v>
      </c>
      <c r="C9364" s="198">
        <v>44586</v>
      </c>
      <c r="D9364" t="s">
        <v>38545</v>
      </c>
      <c r="E9364">
        <v>8.4</v>
      </c>
    </row>
    <row r="9365" spans="1:5">
      <c r="A9365" s="193" t="s">
        <v>29637</v>
      </c>
      <c r="B9365" t="s">
        <v>10550</v>
      </c>
      <c r="C9365" s="198">
        <v>44586</v>
      </c>
      <c r="D9365" t="s">
        <v>38545</v>
      </c>
      <c r="E9365">
        <v>2.4700000000000002</v>
      </c>
    </row>
    <row r="9366" spans="1:5">
      <c r="A9366" s="193" t="s">
        <v>29269</v>
      </c>
      <c r="B9366" t="s">
        <v>9893</v>
      </c>
      <c r="C9366" s="198">
        <v>44586</v>
      </c>
      <c r="D9366" t="s">
        <v>38545</v>
      </c>
      <c r="E9366">
        <v>9.33</v>
      </c>
    </row>
    <row r="9367" spans="1:5">
      <c r="A9367" s="193" t="s">
        <v>29642</v>
      </c>
      <c r="B9367" t="s">
        <v>9892</v>
      </c>
      <c r="C9367" s="198">
        <v>44586</v>
      </c>
      <c r="D9367" t="s">
        <v>38545</v>
      </c>
      <c r="E9367">
        <v>6.4</v>
      </c>
    </row>
    <row r="9368" spans="1:5">
      <c r="A9368" s="193" t="s">
        <v>29270</v>
      </c>
      <c r="B9368" t="s">
        <v>9888</v>
      </c>
      <c r="C9368" s="198">
        <v>44586</v>
      </c>
      <c r="D9368" t="s">
        <v>38545</v>
      </c>
      <c r="E9368">
        <v>9.6</v>
      </c>
    </row>
    <row r="9369" spans="1:5">
      <c r="A9369" s="193" t="s">
        <v>28087</v>
      </c>
      <c r="B9369" t="s">
        <v>6839</v>
      </c>
      <c r="C9369" s="198">
        <v>44585</v>
      </c>
      <c r="D9369" t="s">
        <v>38397</v>
      </c>
      <c r="E9369">
        <v>11.67</v>
      </c>
    </row>
    <row r="9370" spans="1:5">
      <c r="A9370" s="193" t="s">
        <v>29069</v>
      </c>
      <c r="B9370" t="s">
        <v>6845</v>
      </c>
      <c r="C9370" s="198">
        <v>44585</v>
      </c>
      <c r="D9370" t="s">
        <v>38397</v>
      </c>
      <c r="E9370">
        <v>5.65</v>
      </c>
    </row>
    <row r="9371" spans="1:5">
      <c r="A9371" s="193" t="s">
        <v>28092</v>
      </c>
      <c r="B9371" t="s">
        <v>6841</v>
      </c>
      <c r="C9371" s="198">
        <v>44585</v>
      </c>
      <c r="D9371" t="s">
        <v>38397</v>
      </c>
      <c r="E9371">
        <v>1.28</v>
      </c>
    </row>
    <row r="9372" spans="1:5">
      <c r="A9372" s="193" t="s">
        <v>27790</v>
      </c>
      <c r="B9372" t="s">
        <v>5032</v>
      </c>
      <c r="C9372" s="198">
        <v>44585</v>
      </c>
      <c r="D9372" t="s">
        <v>38359</v>
      </c>
      <c r="E9372">
        <v>36.44</v>
      </c>
    </row>
    <row r="9373" spans="1:5">
      <c r="A9373" s="193" t="s">
        <v>26589</v>
      </c>
      <c r="B9373" t="s">
        <v>5261</v>
      </c>
      <c r="C9373" s="198">
        <v>44585</v>
      </c>
      <c r="D9373" t="s">
        <v>38461</v>
      </c>
      <c r="E9373">
        <v>42</v>
      </c>
    </row>
    <row r="9374" spans="1:5">
      <c r="A9374" s="193" t="s">
        <v>28437</v>
      </c>
      <c r="B9374" t="s">
        <v>5260</v>
      </c>
      <c r="C9374" s="198">
        <v>44585</v>
      </c>
      <c r="D9374" t="s">
        <v>38461</v>
      </c>
      <c r="E9374">
        <v>33.9</v>
      </c>
    </row>
    <row r="9375" spans="1:5">
      <c r="A9375" s="193" t="s">
        <v>27806</v>
      </c>
      <c r="B9375" t="s">
        <v>5002</v>
      </c>
      <c r="C9375" s="198">
        <v>44585</v>
      </c>
      <c r="D9375" t="s">
        <v>38359</v>
      </c>
      <c r="E9375">
        <v>18.97</v>
      </c>
    </row>
    <row r="9376" spans="1:5">
      <c r="A9376" s="193" t="s">
        <v>27806</v>
      </c>
      <c r="B9376" t="s">
        <v>5002</v>
      </c>
      <c r="C9376" s="198">
        <v>44585</v>
      </c>
      <c r="D9376" t="s">
        <v>38359</v>
      </c>
      <c r="E9376">
        <v>0.49</v>
      </c>
    </row>
    <row r="9377" spans="1:5">
      <c r="A9377" s="193" t="s">
        <v>30061</v>
      </c>
      <c r="B9377" t="s">
        <v>5268</v>
      </c>
      <c r="C9377" s="198">
        <v>44585</v>
      </c>
      <c r="D9377" t="s">
        <v>38461</v>
      </c>
      <c r="E9377">
        <v>8.02</v>
      </c>
    </row>
    <row r="9378" spans="1:5">
      <c r="A9378" s="193" t="s">
        <v>28106</v>
      </c>
      <c r="B9378" t="s">
        <v>10018</v>
      </c>
      <c r="C9378" s="198">
        <v>44585</v>
      </c>
      <c r="D9378" t="s">
        <v>38397</v>
      </c>
      <c r="E9378">
        <v>34.340000000000003</v>
      </c>
    </row>
    <row r="9379" spans="1:5">
      <c r="A9379" s="193" t="s">
        <v>27799</v>
      </c>
      <c r="B9379" t="s">
        <v>27556</v>
      </c>
      <c r="C9379" s="198">
        <v>44585</v>
      </c>
      <c r="D9379" t="s">
        <v>38367</v>
      </c>
      <c r="E9379">
        <v>29.36</v>
      </c>
    </row>
    <row r="9380" spans="1:5">
      <c r="A9380" s="193" t="s">
        <v>29072</v>
      </c>
      <c r="B9380" t="s">
        <v>9736</v>
      </c>
      <c r="C9380" s="198">
        <v>44585</v>
      </c>
      <c r="D9380" t="s">
        <v>38397</v>
      </c>
      <c r="E9380">
        <v>0.69</v>
      </c>
    </row>
    <row r="9381" spans="1:5">
      <c r="A9381" s="193" t="s">
        <v>30062</v>
      </c>
      <c r="B9381" t="s">
        <v>10487</v>
      </c>
      <c r="C9381" s="198">
        <v>44585</v>
      </c>
      <c r="D9381" t="s">
        <v>38397</v>
      </c>
      <c r="E9381">
        <v>13.11</v>
      </c>
    </row>
    <row r="9382" spans="1:5">
      <c r="A9382" s="193" t="s">
        <v>28864</v>
      </c>
      <c r="B9382" t="s">
        <v>5423</v>
      </c>
      <c r="C9382" s="198">
        <v>44583</v>
      </c>
      <c r="D9382" t="s">
        <v>38587</v>
      </c>
      <c r="E9382">
        <v>8.75</v>
      </c>
    </row>
    <row r="9383" spans="1:5">
      <c r="A9383" s="193" t="s">
        <v>27847</v>
      </c>
      <c r="B9383" t="s">
        <v>5520</v>
      </c>
      <c r="C9383" s="198">
        <v>44583</v>
      </c>
      <c r="D9383" t="s">
        <v>38587</v>
      </c>
      <c r="E9383">
        <v>13.22</v>
      </c>
    </row>
    <row r="9384" spans="1:5">
      <c r="A9384" s="193" t="s">
        <v>28155</v>
      </c>
      <c r="B9384" t="s">
        <v>6308</v>
      </c>
      <c r="C9384" s="198">
        <v>44582</v>
      </c>
      <c r="D9384" t="s">
        <v>38367</v>
      </c>
      <c r="E9384">
        <v>1.32</v>
      </c>
    </row>
    <row r="9385" spans="1:5">
      <c r="A9385" s="193" t="s">
        <v>28136</v>
      </c>
      <c r="B9385" t="s">
        <v>7660</v>
      </c>
      <c r="C9385" s="198">
        <v>44582</v>
      </c>
      <c r="D9385" t="s">
        <v>38360</v>
      </c>
      <c r="E9385">
        <v>6.16</v>
      </c>
    </row>
    <row r="9386" spans="1:5">
      <c r="A9386" s="193" t="s">
        <v>30063</v>
      </c>
      <c r="B9386" t="s">
        <v>10432</v>
      </c>
      <c r="C9386" s="198">
        <v>44582</v>
      </c>
      <c r="D9386" t="s">
        <v>38381</v>
      </c>
      <c r="E9386">
        <v>17.600000000000001</v>
      </c>
    </row>
    <row r="9387" spans="1:5">
      <c r="A9387" s="193" t="s">
        <v>28104</v>
      </c>
      <c r="B9387" t="s">
        <v>27588</v>
      </c>
      <c r="C9387" s="198">
        <v>44582</v>
      </c>
      <c r="D9387" t="s">
        <v>38392</v>
      </c>
      <c r="E9387">
        <v>20.9</v>
      </c>
    </row>
    <row r="9388" spans="1:5">
      <c r="A9388" s="193" t="s">
        <v>29410</v>
      </c>
      <c r="B9388" t="s">
        <v>9801</v>
      </c>
      <c r="C9388" s="198">
        <v>44582</v>
      </c>
      <c r="D9388" t="s">
        <v>38392</v>
      </c>
      <c r="E9388">
        <v>58.09</v>
      </c>
    </row>
    <row r="9389" spans="1:5">
      <c r="A9389" s="193" t="s">
        <v>27966</v>
      </c>
      <c r="B9389" t="s">
        <v>27632</v>
      </c>
      <c r="C9389" s="198">
        <v>44582</v>
      </c>
      <c r="D9389" t="s">
        <v>38392</v>
      </c>
      <c r="E9389">
        <v>180.33</v>
      </c>
    </row>
    <row r="9390" spans="1:5">
      <c r="A9390" s="193" t="s">
        <v>28105</v>
      </c>
      <c r="B9390" t="s">
        <v>9280</v>
      </c>
      <c r="C9390" s="198">
        <v>44582</v>
      </c>
      <c r="D9390" t="s">
        <v>38392</v>
      </c>
      <c r="E9390">
        <v>9.85</v>
      </c>
    </row>
    <row r="9391" spans="1:5">
      <c r="A9391" s="193" t="s">
        <v>27947</v>
      </c>
      <c r="B9391" t="s">
        <v>10030</v>
      </c>
      <c r="C9391" s="198">
        <v>44582</v>
      </c>
      <c r="D9391" t="s">
        <v>38392</v>
      </c>
      <c r="E9391">
        <v>25</v>
      </c>
    </row>
    <row r="9392" spans="1:5">
      <c r="A9392" s="193" t="s">
        <v>29176</v>
      </c>
      <c r="B9392" t="s">
        <v>10460</v>
      </c>
      <c r="C9392" s="198">
        <v>44582</v>
      </c>
      <c r="D9392" t="s">
        <v>38360</v>
      </c>
      <c r="E9392">
        <v>19.809999999999999</v>
      </c>
    </row>
    <row r="9393" spans="1:5">
      <c r="A9393" s="193" t="s">
        <v>29786</v>
      </c>
      <c r="B9393" t="s">
        <v>27601</v>
      </c>
      <c r="C9393" s="198">
        <v>44582</v>
      </c>
      <c r="D9393" t="s">
        <v>38360</v>
      </c>
      <c r="E9393">
        <v>52.09</v>
      </c>
    </row>
    <row r="9394" spans="1:5">
      <c r="A9394" s="193" t="s">
        <v>29400</v>
      </c>
      <c r="B9394" t="s">
        <v>27539</v>
      </c>
      <c r="C9394" s="198">
        <v>44582</v>
      </c>
      <c r="D9394" t="s">
        <v>38360</v>
      </c>
      <c r="E9394">
        <v>32.19</v>
      </c>
    </row>
    <row r="9395" spans="1:5">
      <c r="A9395" s="193" t="s">
        <v>29656</v>
      </c>
      <c r="B9395" t="s">
        <v>9857</v>
      </c>
      <c r="C9395" s="198">
        <v>44582</v>
      </c>
      <c r="D9395" t="s">
        <v>38360</v>
      </c>
      <c r="E9395">
        <v>6.95</v>
      </c>
    </row>
    <row r="9396" spans="1:5">
      <c r="A9396" s="193" t="s">
        <v>29790</v>
      </c>
      <c r="B9396" t="s">
        <v>9856</v>
      </c>
      <c r="C9396" s="198">
        <v>44582</v>
      </c>
      <c r="D9396" t="s">
        <v>38360</v>
      </c>
      <c r="E9396">
        <v>26.45</v>
      </c>
    </row>
    <row r="9397" spans="1:5">
      <c r="A9397" s="193" t="s">
        <v>29695</v>
      </c>
      <c r="B9397" t="s">
        <v>9211</v>
      </c>
      <c r="C9397" s="198">
        <v>44581</v>
      </c>
      <c r="D9397" t="s">
        <v>38636</v>
      </c>
      <c r="E9397">
        <v>8.09</v>
      </c>
    </row>
    <row r="9398" spans="1:5">
      <c r="A9398" s="193" t="s">
        <v>28544</v>
      </c>
      <c r="B9398" t="s">
        <v>6873</v>
      </c>
      <c r="C9398" s="198">
        <v>44581</v>
      </c>
      <c r="D9398" t="s">
        <v>38478</v>
      </c>
      <c r="E9398">
        <v>5.09</v>
      </c>
    </row>
    <row r="9399" spans="1:5">
      <c r="A9399" s="193" t="s">
        <v>29394</v>
      </c>
      <c r="B9399" t="s">
        <v>9073</v>
      </c>
      <c r="C9399" s="198">
        <v>44581</v>
      </c>
      <c r="D9399" t="s">
        <v>38636</v>
      </c>
      <c r="E9399">
        <v>175</v>
      </c>
    </row>
    <row r="9400" spans="1:5">
      <c r="A9400" s="193" t="s">
        <v>28072</v>
      </c>
      <c r="B9400" t="s">
        <v>5246</v>
      </c>
      <c r="C9400" s="198">
        <v>44581</v>
      </c>
      <c r="D9400" t="s">
        <v>38400</v>
      </c>
      <c r="E9400">
        <v>17.29</v>
      </c>
    </row>
    <row r="9401" spans="1:5">
      <c r="A9401" s="193" t="s">
        <v>28177</v>
      </c>
      <c r="B9401" t="s">
        <v>5349</v>
      </c>
      <c r="C9401" s="198">
        <v>44581</v>
      </c>
      <c r="D9401" t="s">
        <v>38400</v>
      </c>
      <c r="E9401">
        <v>0.65</v>
      </c>
    </row>
    <row r="9402" spans="1:5">
      <c r="A9402" s="193" t="s">
        <v>28359</v>
      </c>
      <c r="B9402" t="s">
        <v>27456</v>
      </c>
      <c r="C9402" s="198">
        <v>44581</v>
      </c>
      <c r="D9402" t="s">
        <v>38387</v>
      </c>
      <c r="E9402">
        <v>40.9</v>
      </c>
    </row>
    <row r="9403" spans="1:5">
      <c r="A9403" s="193" t="s">
        <v>30064</v>
      </c>
      <c r="B9403" t="s">
        <v>7827</v>
      </c>
      <c r="C9403" s="198">
        <v>44581</v>
      </c>
      <c r="D9403" t="s">
        <v>38387</v>
      </c>
      <c r="E9403">
        <v>29.87</v>
      </c>
    </row>
    <row r="9404" spans="1:5">
      <c r="A9404" s="193" t="s">
        <v>29263</v>
      </c>
      <c r="B9404" t="s">
        <v>6871</v>
      </c>
      <c r="C9404" s="198">
        <v>44581</v>
      </c>
      <c r="D9404" t="s">
        <v>38478</v>
      </c>
      <c r="E9404">
        <v>11</v>
      </c>
    </row>
    <row r="9405" spans="1:5">
      <c r="A9405" s="193" t="s">
        <v>14170</v>
      </c>
      <c r="B9405" t="s">
        <v>27440</v>
      </c>
      <c r="C9405" s="198">
        <v>44581</v>
      </c>
      <c r="D9405" t="s">
        <v>38387</v>
      </c>
      <c r="E9405">
        <v>32.659999999999997</v>
      </c>
    </row>
    <row r="9406" spans="1:5">
      <c r="A9406" s="193" t="s">
        <v>28613</v>
      </c>
      <c r="B9406" t="s">
        <v>9212</v>
      </c>
      <c r="C9406" s="198">
        <v>44581</v>
      </c>
      <c r="D9406" t="s">
        <v>38636</v>
      </c>
      <c r="E9406">
        <v>0.89</v>
      </c>
    </row>
    <row r="9407" spans="1:5">
      <c r="A9407" s="193" t="s">
        <v>27898</v>
      </c>
      <c r="B9407" t="s">
        <v>5182</v>
      </c>
      <c r="C9407" s="198">
        <v>44581</v>
      </c>
      <c r="D9407" t="s">
        <v>38400</v>
      </c>
      <c r="E9407">
        <v>21.8</v>
      </c>
    </row>
    <row r="9408" spans="1:5">
      <c r="A9408" s="193" t="s">
        <v>29131</v>
      </c>
      <c r="B9408" t="s">
        <v>27521</v>
      </c>
      <c r="C9408" s="198">
        <v>44581</v>
      </c>
      <c r="D9408" t="s">
        <v>38387</v>
      </c>
      <c r="E9408">
        <v>14.25</v>
      </c>
    </row>
    <row r="9409" spans="1:5">
      <c r="A9409" s="193" t="s">
        <v>28614</v>
      </c>
      <c r="B9409" t="s">
        <v>9058</v>
      </c>
      <c r="C9409" s="198">
        <v>44581</v>
      </c>
      <c r="D9409" t="s">
        <v>38636</v>
      </c>
      <c r="E9409">
        <v>8.75</v>
      </c>
    </row>
    <row r="9410" spans="1:5">
      <c r="A9410" s="193" t="s">
        <v>28543</v>
      </c>
      <c r="B9410" t="s">
        <v>27465</v>
      </c>
      <c r="C9410" s="198">
        <v>44581</v>
      </c>
      <c r="D9410" t="s">
        <v>38478</v>
      </c>
      <c r="E9410">
        <v>19.600000000000001</v>
      </c>
    </row>
    <row r="9411" spans="1:5">
      <c r="A9411" s="193" t="s">
        <v>27859</v>
      </c>
      <c r="B9411" t="s">
        <v>5826</v>
      </c>
      <c r="C9411" s="198">
        <v>44581</v>
      </c>
      <c r="D9411" t="s">
        <v>38400</v>
      </c>
      <c r="E9411">
        <v>2.5</v>
      </c>
    </row>
    <row r="9412" spans="1:5">
      <c r="A9412" s="193" t="s">
        <v>30070</v>
      </c>
      <c r="B9412" t="s">
        <v>8548</v>
      </c>
      <c r="C9412" s="198">
        <v>44581</v>
      </c>
      <c r="D9412" t="s">
        <v>38387</v>
      </c>
      <c r="E9412">
        <v>0.41</v>
      </c>
    </row>
    <row r="9413" spans="1:5">
      <c r="A9413" s="193" t="s">
        <v>30071</v>
      </c>
      <c r="B9413" t="s">
        <v>27635</v>
      </c>
      <c r="C9413" s="198">
        <v>44581</v>
      </c>
      <c r="D9413" t="s">
        <v>38387</v>
      </c>
      <c r="E9413">
        <v>10.82</v>
      </c>
    </row>
    <row r="9414" spans="1:5">
      <c r="A9414" s="193" t="s">
        <v>28357</v>
      </c>
      <c r="B9414" t="s">
        <v>27455</v>
      </c>
      <c r="C9414" s="198">
        <v>44581</v>
      </c>
      <c r="D9414" t="s">
        <v>38387</v>
      </c>
      <c r="E9414">
        <v>46.5</v>
      </c>
    </row>
    <row r="9415" spans="1:5">
      <c r="A9415" s="193" t="s">
        <v>30067</v>
      </c>
      <c r="B9415" t="s">
        <v>9060</v>
      </c>
      <c r="C9415" s="198">
        <v>44581</v>
      </c>
      <c r="D9415" t="s">
        <v>38636</v>
      </c>
      <c r="E9415">
        <v>36</v>
      </c>
    </row>
    <row r="9416" spans="1:5">
      <c r="A9416" s="193" t="s">
        <v>30068</v>
      </c>
      <c r="B9416" t="s">
        <v>27634</v>
      </c>
      <c r="C9416" s="198">
        <v>44581</v>
      </c>
      <c r="D9416" t="s">
        <v>38387</v>
      </c>
      <c r="E9416">
        <v>6.35</v>
      </c>
    </row>
    <row r="9417" spans="1:5">
      <c r="A9417" s="193" t="s">
        <v>28547</v>
      </c>
      <c r="B9417" t="s">
        <v>6864</v>
      </c>
      <c r="C9417" s="198">
        <v>44581</v>
      </c>
      <c r="D9417" t="s">
        <v>38478</v>
      </c>
      <c r="E9417">
        <v>14.58</v>
      </c>
    </row>
    <row r="9418" spans="1:5">
      <c r="A9418" s="193" t="s">
        <v>12444</v>
      </c>
      <c r="B9418" t="s">
        <v>7806</v>
      </c>
      <c r="C9418" s="198">
        <v>44581</v>
      </c>
      <c r="D9418" t="s">
        <v>38387</v>
      </c>
      <c r="E9418">
        <v>24.5</v>
      </c>
    </row>
    <row r="9419" spans="1:5">
      <c r="A9419" s="193" t="s">
        <v>30065</v>
      </c>
      <c r="B9419" t="s">
        <v>7807</v>
      </c>
      <c r="C9419" s="198">
        <v>44581</v>
      </c>
      <c r="D9419" t="s">
        <v>38387</v>
      </c>
      <c r="E9419">
        <v>7.43</v>
      </c>
    </row>
    <row r="9420" spans="1:5">
      <c r="A9420" s="193" t="s">
        <v>28612</v>
      </c>
      <c r="B9420" t="s">
        <v>9274</v>
      </c>
      <c r="C9420" s="198">
        <v>44581</v>
      </c>
      <c r="D9420" t="s">
        <v>38636</v>
      </c>
      <c r="E9420">
        <v>35</v>
      </c>
    </row>
    <row r="9421" spans="1:5">
      <c r="A9421" s="193" t="s">
        <v>28599</v>
      </c>
      <c r="B9421" t="s">
        <v>9796</v>
      </c>
      <c r="C9421" s="198">
        <v>44581</v>
      </c>
      <c r="D9421" t="s">
        <v>38636</v>
      </c>
      <c r="E9421">
        <v>14.21</v>
      </c>
    </row>
    <row r="9422" spans="1:5">
      <c r="A9422" s="193" t="s">
        <v>28545</v>
      </c>
      <c r="B9422" t="s">
        <v>10463</v>
      </c>
      <c r="C9422" s="198">
        <v>44581</v>
      </c>
      <c r="D9422" t="s">
        <v>38478</v>
      </c>
      <c r="E9422">
        <v>3.76</v>
      </c>
    </row>
    <row r="9423" spans="1:5">
      <c r="A9423" s="193" t="s">
        <v>29424</v>
      </c>
      <c r="B9423" t="s">
        <v>9735</v>
      </c>
      <c r="C9423" s="198">
        <v>44581</v>
      </c>
      <c r="D9423" t="s">
        <v>38636</v>
      </c>
      <c r="E9423">
        <v>0.51</v>
      </c>
    </row>
    <row r="9424" spans="1:5">
      <c r="A9424" s="193" t="s">
        <v>28921</v>
      </c>
      <c r="B9424" t="s">
        <v>10462</v>
      </c>
      <c r="C9424" s="198">
        <v>44581</v>
      </c>
      <c r="D9424" t="s">
        <v>38478</v>
      </c>
      <c r="E9424">
        <v>38.9</v>
      </c>
    </row>
    <row r="9425" spans="1:5">
      <c r="A9425" s="193" t="s">
        <v>30069</v>
      </c>
      <c r="B9425" t="s">
        <v>10198</v>
      </c>
      <c r="C9425" s="198">
        <v>44581</v>
      </c>
      <c r="D9425" t="s">
        <v>38401</v>
      </c>
      <c r="E9425">
        <v>42.21</v>
      </c>
    </row>
    <row r="9426" spans="1:5">
      <c r="A9426" s="193" t="s">
        <v>28028</v>
      </c>
      <c r="B9426" t="s">
        <v>10059</v>
      </c>
      <c r="C9426" s="198">
        <v>44581</v>
      </c>
      <c r="D9426" t="s">
        <v>38401</v>
      </c>
      <c r="E9426">
        <v>12.6</v>
      </c>
    </row>
    <row r="9427" spans="1:5">
      <c r="A9427" s="193" t="s">
        <v>28162</v>
      </c>
      <c r="B9427" t="s">
        <v>27633</v>
      </c>
      <c r="C9427" s="198">
        <v>44581</v>
      </c>
      <c r="D9427" t="s">
        <v>38401</v>
      </c>
      <c r="E9427">
        <v>10.19</v>
      </c>
    </row>
    <row r="9428" spans="1:5">
      <c r="A9428" s="193" t="s">
        <v>30066</v>
      </c>
      <c r="B9428" t="s">
        <v>9901</v>
      </c>
      <c r="C9428" s="198">
        <v>44581</v>
      </c>
      <c r="D9428" t="s">
        <v>38387</v>
      </c>
      <c r="E9428">
        <v>26.09</v>
      </c>
    </row>
    <row r="9429" spans="1:5">
      <c r="A9429" s="193" t="s">
        <v>29393</v>
      </c>
      <c r="B9429" t="s">
        <v>9815</v>
      </c>
      <c r="C9429" s="198">
        <v>44581</v>
      </c>
      <c r="D9429" t="s">
        <v>38636</v>
      </c>
      <c r="E9429">
        <v>63.8</v>
      </c>
    </row>
    <row r="9430" spans="1:5">
      <c r="A9430" s="193" t="s">
        <v>28021</v>
      </c>
      <c r="B9430" t="s">
        <v>9848</v>
      </c>
      <c r="C9430" s="198">
        <v>44581</v>
      </c>
      <c r="D9430" t="s">
        <v>38401</v>
      </c>
      <c r="E9430">
        <v>2</v>
      </c>
    </row>
    <row r="9431" spans="1:5">
      <c r="A9431" s="193" t="s">
        <v>28020</v>
      </c>
      <c r="B9431" t="s">
        <v>9846</v>
      </c>
      <c r="C9431" s="198">
        <v>44581</v>
      </c>
      <c r="D9431" t="s">
        <v>38401</v>
      </c>
      <c r="E9431">
        <v>0.8</v>
      </c>
    </row>
    <row r="9432" spans="1:5">
      <c r="A9432" s="193" t="s">
        <v>28546</v>
      </c>
      <c r="B9432" t="s">
        <v>10285</v>
      </c>
      <c r="C9432" s="198">
        <v>44581</v>
      </c>
      <c r="D9432" t="s">
        <v>38478</v>
      </c>
      <c r="E9432">
        <v>12.93</v>
      </c>
    </row>
    <row r="9433" spans="1:5">
      <c r="A9433" s="193" t="s">
        <v>29870</v>
      </c>
      <c r="B9433" t="s">
        <v>9721</v>
      </c>
      <c r="C9433" s="198">
        <v>44581</v>
      </c>
      <c r="D9433" t="s">
        <v>38636</v>
      </c>
      <c r="E9433">
        <v>1.24</v>
      </c>
    </row>
    <row r="9434" spans="1:5">
      <c r="A9434" s="193" t="s">
        <v>28595</v>
      </c>
      <c r="B9434" t="s">
        <v>6644</v>
      </c>
      <c r="C9434" s="198">
        <v>44580</v>
      </c>
      <c r="D9434" t="s">
        <v>38369</v>
      </c>
      <c r="E9434">
        <v>0.33</v>
      </c>
    </row>
    <row r="9435" spans="1:5">
      <c r="A9435" s="193" t="s">
        <v>28048</v>
      </c>
      <c r="B9435" t="s">
        <v>27447</v>
      </c>
      <c r="C9435" s="198">
        <v>44580</v>
      </c>
      <c r="D9435" t="s">
        <v>38369</v>
      </c>
      <c r="E9435">
        <v>47.38</v>
      </c>
    </row>
    <row r="9436" spans="1:5">
      <c r="A9436" s="193" t="s">
        <v>28302</v>
      </c>
      <c r="B9436" t="s">
        <v>27453</v>
      </c>
      <c r="C9436" s="198">
        <v>44580</v>
      </c>
      <c r="D9436" t="s">
        <v>38369</v>
      </c>
      <c r="E9436">
        <v>1.19</v>
      </c>
    </row>
    <row r="9437" spans="1:5">
      <c r="A9437" s="193" t="s">
        <v>28221</v>
      </c>
      <c r="B9437" t="s">
        <v>4984</v>
      </c>
      <c r="C9437" s="198">
        <v>44580</v>
      </c>
      <c r="D9437" t="s">
        <v>38367</v>
      </c>
      <c r="E9437">
        <v>26.52</v>
      </c>
    </row>
    <row r="9438" spans="1:5">
      <c r="A9438" s="193" t="s">
        <v>28609</v>
      </c>
      <c r="B9438" t="s">
        <v>7708</v>
      </c>
      <c r="C9438" s="198">
        <v>44580</v>
      </c>
      <c r="D9438" t="s">
        <v>38369</v>
      </c>
      <c r="E9438">
        <v>42.75</v>
      </c>
    </row>
    <row r="9439" spans="1:5">
      <c r="A9439" s="193" t="s">
        <v>29289</v>
      </c>
      <c r="B9439" t="s">
        <v>27535</v>
      </c>
      <c r="C9439" s="198">
        <v>44580</v>
      </c>
      <c r="D9439" t="s">
        <v>38369</v>
      </c>
      <c r="E9439">
        <v>18.36</v>
      </c>
    </row>
    <row r="9440" spans="1:5">
      <c r="A9440" s="193" t="s">
        <v>28399</v>
      </c>
      <c r="B9440" t="s">
        <v>18204</v>
      </c>
      <c r="C9440" s="198">
        <v>44580</v>
      </c>
      <c r="D9440" t="s">
        <v>38369</v>
      </c>
      <c r="E9440">
        <v>0.59</v>
      </c>
    </row>
    <row r="9441" spans="1:5">
      <c r="A9441" s="193" t="s">
        <v>28300</v>
      </c>
      <c r="B9441" t="s">
        <v>8161</v>
      </c>
      <c r="C9441" s="198">
        <v>44580</v>
      </c>
      <c r="D9441" t="s">
        <v>38369</v>
      </c>
      <c r="E9441">
        <v>10.9</v>
      </c>
    </row>
    <row r="9442" spans="1:5">
      <c r="A9442" s="193" t="s">
        <v>27833</v>
      </c>
      <c r="B9442" t="s">
        <v>27553</v>
      </c>
      <c r="C9442" s="198">
        <v>44580</v>
      </c>
      <c r="D9442" t="s">
        <v>38376</v>
      </c>
      <c r="E9442">
        <v>8.74</v>
      </c>
    </row>
    <row r="9443" spans="1:5">
      <c r="A9443" s="193" t="s">
        <v>27833</v>
      </c>
      <c r="B9443" t="s">
        <v>27553</v>
      </c>
      <c r="C9443" s="198">
        <v>44580</v>
      </c>
      <c r="D9443" t="s">
        <v>38376</v>
      </c>
      <c r="E9443">
        <v>38.9</v>
      </c>
    </row>
    <row r="9444" spans="1:5">
      <c r="A9444" s="193" t="s">
        <v>27881</v>
      </c>
      <c r="B9444" t="s">
        <v>5043</v>
      </c>
      <c r="C9444" s="198">
        <v>44580</v>
      </c>
      <c r="D9444" t="s">
        <v>38363</v>
      </c>
      <c r="E9444">
        <v>10.130000000000001</v>
      </c>
    </row>
    <row r="9445" spans="1:5">
      <c r="A9445" s="193" t="s">
        <v>28611</v>
      </c>
      <c r="B9445" t="s">
        <v>7716</v>
      </c>
      <c r="C9445" s="198">
        <v>44580</v>
      </c>
      <c r="D9445" t="s">
        <v>38369</v>
      </c>
      <c r="E9445">
        <v>42.45</v>
      </c>
    </row>
    <row r="9446" spans="1:5">
      <c r="A9446" s="193" t="s">
        <v>27845</v>
      </c>
      <c r="B9446" t="s">
        <v>5374</v>
      </c>
      <c r="C9446" s="198">
        <v>44580</v>
      </c>
      <c r="D9446" t="s">
        <v>38376</v>
      </c>
      <c r="E9446">
        <v>0.93</v>
      </c>
    </row>
    <row r="9447" spans="1:5">
      <c r="A9447" s="193" t="s">
        <v>27844</v>
      </c>
      <c r="B9447" t="s">
        <v>5452</v>
      </c>
      <c r="C9447" s="198">
        <v>44580</v>
      </c>
      <c r="D9447" t="s">
        <v>38376</v>
      </c>
      <c r="E9447">
        <v>214.61</v>
      </c>
    </row>
    <row r="9448" spans="1:5">
      <c r="A9448" s="193" t="s">
        <v>29201</v>
      </c>
      <c r="B9448" t="s">
        <v>5667</v>
      </c>
      <c r="C9448" s="198">
        <v>44580</v>
      </c>
      <c r="D9448" t="s">
        <v>38538</v>
      </c>
      <c r="E9448">
        <v>39.130000000000003</v>
      </c>
    </row>
    <row r="9449" spans="1:5">
      <c r="A9449" s="193" t="s">
        <v>28037</v>
      </c>
      <c r="B9449" t="s">
        <v>5013</v>
      </c>
      <c r="C9449" s="198">
        <v>44580</v>
      </c>
      <c r="D9449" t="s">
        <v>38404</v>
      </c>
      <c r="E9449">
        <v>44.1</v>
      </c>
    </row>
    <row r="9450" spans="1:5">
      <c r="A9450" s="193" t="s">
        <v>16966</v>
      </c>
      <c r="B9450" t="s">
        <v>5681</v>
      </c>
      <c r="C9450" s="198">
        <v>44580</v>
      </c>
      <c r="D9450" t="s">
        <v>38538</v>
      </c>
      <c r="E9450">
        <v>13.66</v>
      </c>
    </row>
    <row r="9451" spans="1:5">
      <c r="A9451" s="193" t="s">
        <v>27844</v>
      </c>
      <c r="B9451" t="s">
        <v>5452</v>
      </c>
      <c r="C9451" s="198">
        <v>44580</v>
      </c>
      <c r="D9451" t="s">
        <v>38376</v>
      </c>
      <c r="E9451">
        <v>35.5</v>
      </c>
    </row>
    <row r="9452" spans="1:5">
      <c r="A9452" s="193" t="s">
        <v>29203</v>
      </c>
      <c r="B9452" t="s">
        <v>5686</v>
      </c>
      <c r="C9452" s="198">
        <v>44580</v>
      </c>
      <c r="D9452" t="s">
        <v>38538</v>
      </c>
      <c r="E9452">
        <v>6.57</v>
      </c>
    </row>
    <row r="9453" spans="1:5">
      <c r="A9453" s="193" t="s">
        <v>27842</v>
      </c>
      <c r="B9453" t="s">
        <v>5375</v>
      </c>
      <c r="C9453" s="198">
        <v>44580</v>
      </c>
      <c r="D9453" t="s">
        <v>38376</v>
      </c>
      <c r="E9453">
        <v>5.31</v>
      </c>
    </row>
    <row r="9454" spans="1:5">
      <c r="A9454" s="193" t="s">
        <v>27842</v>
      </c>
      <c r="B9454" t="s">
        <v>5375</v>
      </c>
      <c r="C9454" s="198">
        <v>44580</v>
      </c>
      <c r="D9454" t="s">
        <v>38376</v>
      </c>
      <c r="E9454">
        <v>16.850000000000001</v>
      </c>
    </row>
    <row r="9455" spans="1:5">
      <c r="A9455" s="193" t="s">
        <v>28306</v>
      </c>
      <c r="B9455" t="s">
        <v>6639</v>
      </c>
      <c r="C9455" s="198">
        <v>44580</v>
      </c>
      <c r="D9455" t="s">
        <v>38369</v>
      </c>
      <c r="E9455">
        <v>3.85</v>
      </c>
    </row>
    <row r="9456" spans="1:5">
      <c r="A9456" s="193" t="s">
        <v>27845</v>
      </c>
      <c r="B9456" t="s">
        <v>5374</v>
      </c>
      <c r="C9456" s="198">
        <v>44580</v>
      </c>
      <c r="D9456" t="s">
        <v>38376</v>
      </c>
      <c r="E9456">
        <v>7.45</v>
      </c>
    </row>
    <row r="9457" spans="1:5">
      <c r="A9457" s="193" t="s">
        <v>27881</v>
      </c>
      <c r="B9457" t="s">
        <v>5043</v>
      </c>
      <c r="C9457" s="198">
        <v>44580</v>
      </c>
      <c r="D9457" t="s">
        <v>38363</v>
      </c>
      <c r="E9457">
        <v>8.24</v>
      </c>
    </row>
    <row r="9458" spans="1:5">
      <c r="A9458" s="193" t="s">
        <v>28306</v>
      </c>
      <c r="B9458" t="s">
        <v>6639</v>
      </c>
      <c r="C9458" s="198">
        <v>44580</v>
      </c>
      <c r="D9458" t="s">
        <v>38369</v>
      </c>
      <c r="E9458">
        <v>8.64</v>
      </c>
    </row>
    <row r="9459" spans="1:5">
      <c r="A9459" s="193" t="s">
        <v>28316</v>
      </c>
      <c r="B9459" t="s">
        <v>6732</v>
      </c>
      <c r="C9459" s="198">
        <v>44580</v>
      </c>
      <c r="D9459" t="s">
        <v>38369</v>
      </c>
      <c r="E9459">
        <v>36</v>
      </c>
    </row>
    <row r="9460" spans="1:5">
      <c r="A9460" s="193" t="s">
        <v>27782</v>
      </c>
      <c r="B9460" t="s">
        <v>5040</v>
      </c>
      <c r="C9460" s="198">
        <v>44580</v>
      </c>
      <c r="D9460" t="s">
        <v>38363</v>
      </c>
      <c r="E9460">
        <v>0.69</v>
      </c>
    </row>
    <row r="9461" spans="1:5">
      <c r="A9461" s="193" t="s">
        <v>28297</v>
      </c>
      <c r="B9461" t="s">
        <v>27451</v>
      </c>
      <c r="C9461" s="198">
        <v>44580</v>
      </c>
      <c r="D9461" t="s">
        <v>38369</v>
      </c>
      <c r="E9461">
        <v>1.61</v>
      </c>
    </row>
    <row r="9462" spans="1:5">
      <c r="A9462" s="193" t="s">
        <v>28301</v>
      </c>
      <c r="B9462" t="s">
        <v>27583</v>
      </c>
      <c r="C9462" s="198">
        <v>44580</v>
      </c>
      <c r="D9462" t="s">
        <v>38369</v>
      </c>
      <c r="E9462">
        <v>92.34</v>
      </c>
    </row>
    <row r="9463" spans="1:5">
      <c r="A9463" s="193" t="s">
        <v>29699</v>
      </c>
      <c r="B9463" t="s">
        <v>27594</v>
      </c>
      <c r="C9463" s="198">
        <v>44580</v>
      </c>
      <c r="D9463" t="s">
        <v>38369</v>
      </c>
      <c r="E9463">
        <v>6.36</v>
      </c>
    </row>
    <row r="9464" spans="1:5">
      <c r="A9464" s="193" t="s">
        <v>30072</v>
      </c>
      <c r="B9464" t="s">
        <v>27636</v>
      </c>
      <c r="C9464" s="198">
        <v>44580</v>
      </c>
      <c r="D9464" t="s">
        <v>38369</v>
      </c>
      <c r="E9464">
        <v>9.75</v>
      </c>
    </row>
    <row r="9465" spans="1:5">
      <c r="A9465" s="193" t="s">
        <v>28849</v>
      </c>
      <c r="B9465" t="s">
        <v>27487</v>
      </c>
      <c r="C9465" s="198">
        <v>44580</v>
      </c>
      <c r="D9465" t="s">
        <v>38369</v>
      </c>
      <c r="E9465">
        <v>5.71</v>
      </c>
    </row>
    <row r="9466" spans="1:5">
      <c r="A9466" s="193" t="s">
        <v>27812</v>
      </c>
      <c r="B9466" t="s">
        <v>6640</v>
      </c>
      <c r="C9466" s="198">
        <v>44580</v>
      </c>
      <c r="D9466" t="s">
        <v>38369</v>
      </c>
      <c r="E9466">
        <v>7.24</v>
      </c>
    </row>
    <row r="9467" spans="1:5">
      <c r="A9467" s="193" t="s">
        <v>27917</v>
      </c>
      <c r="B9467" t="s">
        <v>7372</v>
      </c>
      <c r="C9467" s="198">
        <v>44580</v>
      </c>
      <c r="D9467" t="s">
        <v>38381</v>
      </c>
      <c r="E9467">
        <v>28.5</v>
      </c>
    </row>
    <row r="9468" spans="1:5">
      <c r="A9468" s="193" t="s">
        <v>28317</v>
      </c>
      <c r="B9468" t="s">
        <v>6731</v>
      </c>
      <c r="C9468" s="198">
        <v>44580</v>
      </c>
      <c r="D9468" t="s">
        <v>38369</v>
      </c>
      <c r="E9468">
        <v>52</v>
      </c>
    </row>
    <row r="9469" spans="1:5">
      <c r="A9469" s="193" t="s">
        <v>28592</v>
      </c>
      <c r="B9469" t="s">
        <v>10150</v>
      </c>
      <c r="C9469" s="198">
        <v>44580</v>
      </c>
      <c r="D9469" t="s">
        <v>38369</v>
      </c>
      <c r="E9469">
        <v>47.13</v>
      </c>
    </row>
    <row r="9470" spans="1:5">
      <c r="A9470" s="193" t="s">
        <v>28691</v>
      </c>
      <c r="B9470" t="s">
        <v>9713</v>
      </c>
      <c r="C9470" s="198">
        <v>44580</v>
      </c>
      <c r="D9470" t="s">
        <v>38381</v>
      </c>
      <c r="E9470">
        <v>7.99</v>
      </c>
    </row>
    <row r="9471" spans="1:5">
      <c r="A9471" s="193" t="s">
        <v>30073</v>
      </c>
      <c r="B9471" t="s">
        <v>10024</v>
      </c>
      <c r="C9471" s="198">
        <v>44580</v>
      </c>
      <c r="D9471" t="s">
        <v>38538</v>
      </c>
      <c r="E9471">
        <v>0.74</v>
      </c>
    </row>
    <row r="9472" spans="1:5">
      <c r="A9472" s="193" t="s">
        <v>30004</v>
      </c>
      <c r="B9472" t="s">
        <v>10392</v>
      </c>
      <c r="C9472" s="198">
        <v>44580</v>
      </c>
      <c r="D9472" t="s">
        <v>38673</v>
      </c>
      <c r="E9472">
        <v>0.64</v>
      </c>
    </row>
    <row r="9473" spans="1:5">
      <c r="A9473" s="193" t="s">
        <v>29078</v>
      </c>
      <c r="B9473" t="s">
        <v>7733</v>
      </c>
      <c r="C9473" s="198">
        <v>44579</v>
      </c>
      <c r="D9473" t="s">
        <v>38436</v>
      </c>
      <c r="E9473">
        <v>5.92</v>
      </c>
    </row>
    <row r="9474" spans="1:5">
      <c r="A9474" s="193" t="s">
        <v>28268</v>
      </c>
      <c r="B9474" t="s">
        <v>7735</v>
      </c>
      <c r="C9474" s="198">
        <v>44579</v>
      </c>
      <c r="D9474" t="s">
        <v>38436</v>
      </c>
      <c r="E9474">
        <v>9.73</v>
      </c>
    </row>
    <row r="9475" spans="1:5">
      <c r="A9475" s="193" t="s">
        <v>30076</v>
      </c>
      <c r="B9475" t="s">
        <v>7748</v>
      </c>
      <c r="C9475" s="198">
        <v>44579</v>
      </c>
      <c r="D9475" t="s">
        <v>38681</v>
      </c>
      <c r="E9475">
        <v>5.61</v>
      </c>
    </row>
    <row r="9476" spans="1:5">
      <c r="A9476" s="193" t="s">
        <v>30074</v>
      </c>
      <c r="B9476" t="s">
        <v>7751</v>
      </c>
      <c r="C9476" s="198">
        <v>44579</v>
      </c>
      <c r="D9476" t="s">
        <v>38681</v>
      </c>
      <c r="E9476">
        <v>1.01</v>
      </c>
    </row>
    <row r="9477" spans="1:5">
      <c r="A9477" s="193" t="s">
        <v>17872</v>
      </c>
      <c r="B9477" t="s">
        <v>8006</v>
      </c>
      <c r="C9477" s="198">
        <v>44579</v>
      </c>
      <c r="D9477" t="s">
        <v>38458</v>
      </c>
      <c r="E9477">
        <v>3.85</v>
      </c>
    </row>
    <row r="9478" spans="1:5">
      <c r="A9478" s="193" t="s">
        <v>30077</v>
      </c>
      <c r="B9478" t="s">
        <v>8242</v>
      </c>
      <c r="C9478" s="198">
        <v>44579</v>
      </c>
      <c r="D9478" t="s">
        <v>38436</v>
      </c>
      <c r="E9478">
        <v>13.57</v>
      </c>
    </row>
    <row r="9479" spans="1:5">
      <c r="A9479" s="193" t="s">
        <v>27925</v>
      </c>
      <c r="B9479" t="s">
        <v>6078</v>
      </c>
      <c r="C9479" s="198">
        <v>44579</v>
      </c>
      <c r="D9479" t="s">
        <v>38458</v>
      </c>
      <c r="E9479">
        <v>0.63</v>
      </c>
    </row>
    <row r="9480" spans="1:5">
      <c r="A9480" s="193" t="s">
        <v>28862</v>
      </c>
      <c r="B9480" t="s">
        <v>8240</v>
      </c>
      <c r="C9480" s="198">
        <v>44579</v>
      </c>
      <c r="D9480" t="s">
        <v>38436</v>
      </c>
      <c r="E9480">
        <v>0.15</v>
      </c>
    </row>
    <row r="9481" spans="1:5">
      <c r="A9481" s="193" t="s">
        <v>28276</v>
      </c>
      <c r="B9481" t="s">
        <v>8241</v>
      </c>
      <c r="C9481" s="198">
        <v>44579</v>
      </c>
      <c r="D9481" t="s">
        <v>38436</v>
      </c>
      <c r="E9481">
        <v>25</v>
      </c>
    </row>
    <row r="9482" spans="1:5">
      <c r="A9482" s="193" t="s">
        <v>30075</v>
      </c>
      <c r="B9482" t="s">
        <v>7749</v>
      </c>
      <c r="C9482" s="198">
        <v>44579</v>
      </c>
      <c r="D9482" t="s">
        <v>38681</v>
      </c>
      <c r="E9482">
        <v>6.84</v>
      </c>
    </row>
    <row r="9483" spans="1:5">
      <c r="A9483" s="193" t="s">
        <v>29035</v>
      </c>
      <c r="B9483" t="s">
        <v>10263</v>
      </c>
      <c r="C9483" s="198">
        <v>44579</v>
      </c>
      <c r="D9483" t="s">
        <v>38528</v>
      </c>
      <c r="E9483">
        <v>0.52</v>
      </c>
    </row>
    <row r="9484" spans="1:5">
      <c r="A9484" s="193" t="s">
        <v>29034</v>
      </c>
      <c r="B9484" t="s">
        <v>10264</v>
      </c>
      <c r="C9484" s="198">
        <v>44579</v>
      </c>
      <c r="D9484" t="s">
        <v>38528</v>
      </c>
      <c r="E9484">
        <v>80.87</v>
      </c>
    </row>
    <row r="9485" spans="1:5">
      <c r="A9485" s="193" t="s">
        <v>28563</v>
      </c>
      <c r="B9485" t="s">
        <v>6170</v>
      </c>
      <c r="C9485" s="198">
        <v>44578</v>
      </c>
      <c r="D9485" t="s">
        <v>38479</v>
      </c>
      <c r="E9485">
        <v>0.37</v>
      </c>
    </row>
    <row r="9486" spans="1:5">
      <c r="A9486" s="193" t="s">
        <v>27810</v>
      </c>
      <c r="B9486" t="s">
        <v>5045</v>
      </c>
      <c r="C9486" s="198">
        <v>44578</v>
      </c>
      <c r="D9486" t="s">
        <v>38368</v>
      </c>
      <c r="E9486">
        <v>1.95</v>
      </c>
    </row>
    <row r="9487" spans="1:5">
      <c r="A9487" s="193" t="s">
        <v>29202</v>
      </c>
      <c r="B9487" t="s">
        <v>6282</v>
      </c>
      <c r="C9487" s="198">
        <v>44578</v>
      </c>
      <c r="D9487" t="s">
        <v>38398</v>
      </c>
      <c r="E9487">
        <v>7.23</v>
      </c>
    </row>
    <row r="9488" spans="1:5">
      <c r="A9488" s="193" t="s">
        <v>27809</v>
      </c>
      <c r="B9488" t="s">
        <v>5046</v>
      </c>
      <c r="C9488" s="198">
        <v>44578</v>
      </c>
      <c r="D9488" t="s">
        <v>38368</v>
      </c>
      <c r="E9488">
        <v>7.13</v>
      </c>
    </row>
    <row r="9489" spans="1:5">
      <c r="A9489" s="193" t="s">
        <v>29529</v>
      </c>
      <c r="B9489" t="s">
        <v>8479</v>
      </c>
      <c r="C9489" s="198">
        <v>44578</v>
      </c>
      <c r="D9489" t="s">
        <v>38398</v>
      </c>
      <c r="E9489">
        <v>40.51</v>
      </c>
    </row>
    <row r="9490" spans="1:5">
      <c r="A9490" s="193" t="s">
        <v>28590</v>
      </c>
      <c r="B9490" t="s">
        <v>6978</v>
      </c>
      <c r="C9490" s="198">
        <v>44578</v>
      </c>
      <c r="D9490" t="s">
        <v>38482</v>
      </c>
      <c r="E9490">
        <v>11.83</v>
      </c>
    </row>
    <row r="9491" spans="1:5">
      <c r="A9491" s="193" t="s">
        <v>28566</v>
      </c>
      <c r="B9491" t="s">
        <v>6397</v>
      </c>
      <c r="C9491" s="198">
        <v>44578</v>
      </c>
      <c r="D9491" t="s">
        <v>38479</v>
      </c>
      <c r="E9491">
        <v>12.2</v>
      </c>
    </row>
    <row r="9492" spans="1:5">
      <c r="A9492" s="193" t="s">
        <v>28565</v>
      </c>
      <c r="B9492" t="s">
        <v>5738</v>
      </c>
      <c r="C9492" s="198">
        <v>44578</v>
      </c>
      <c r="D9492" t="s">
        <v>38479</v>
      </c>
      <c r="E9492">
        <v>1.45</v>
      </c>
    </row>
    <row r="9493" spans="1:5">
      <c r="A9493" s="193" t="s">
        <v>27994</v>
      </c>
      <c r="B9493" t="s">
        <v>18200</v>
      </c>
      <c r="C9493" s="198">
        <v>44578</v>
      </c>
      <c r="D9493" t="s">
        <v>38398</v>
      </c>
      <c r="E9493">
        <v>409.84</v>
      </c>
    </row>
    <row r="9494" spans="1:5">
      <c r="A9494" s="193" t="s">
        <v>28564</v>
      </c>
      <c r="B9494" t="s">
        <v>4945</v>
      </c>
      <c r="C9494" s="198">
        <v>44578</v>
      </c>
      <c r="D9494" t="s">
        <v>38479</v>
      </c>
      <c r="E9494">
        <v>26.5</v>
      </c>
    </row>
    <row r="9495" spans="1:5">
      <c r="A9495" s="193" t="s">
        <v>27811</v>
      </c>
      <c r="B9495" t="s">
        <v>5044</v>
      </c>
      <c r="C9495" s="198">
        <v>44578</v>
      </c>
      <c r="D9495" t="s">
        <v>38368</v>
      </c>
      <c r="E9495">
        <v>7.9</v>
      </c>
    </row>
    <row r="9496" spans="1:5">
      <c r="A9496" s="193" t="s">
        <v>29135</v>
      </c>
      <c r="B9496" t="s">
        <v>27637</v>
      </c>
      <c r="C9496" s="198">
        <v>44578</v>
      </c>
      <c r="D9496" t="s">
        <v>38482</v>
      </c>
      <c r="E9496">
        <v>24.05</v>
      </c>
    </row>
    <row r="9497" spans="1:5">
      <c r="A9497" s="193" t="s">
        <v>28560</v>
      </c>
      <c r="B9497" t="s">
        <v>6178</v>
      </c>
      <c r="C9497" s="198">
        <v>44578</v>
      </c>
      <c r="D9497" t="s">
        <v>38479</v>
      </c>
      <c r="E9497">
        <v>0.56000000000000005</v>
      </c>
    </row>
    <row r="9498" spans="1:5">
      <c r="A9498" s="193" t="s">
        <v>28860</v>
      </c>
      <c r="B9498" t="s">
        <v>27488</v>
      </c>
      <c r="C9498" s="198">
        <v>44578</v>
      </c>
      <c r="D9498" t="s">
        <v>38368</v>
      </c>
      <c r="E9498">
        <v>17.21</v>
      </c>
    </row>
    <row r="9499" spans="1:5">
      <c r="A9499" s="193" t="s">
        <v>28961</v>
      </c>
      <c r="B9499" t="s">
        <v>27497</v>
      </c>
      <c r="C9499" s="198">
        <v>44578</v>
      </c>
      <c r="D9499" t="s">
        <v>38482</v>
      </c>
      <c r="E9499">
        <v>9.4</v>
      </c>
    </row>
    <row r="9500" spans="1:5">
      <c r="A9500" s="193" t="s">
        <v>12555</v>
      </c>
      <c r="B9500" t="s">
        <v>5651</v>
      </c>
      <c r="C9500" s="198">
        <v>44578</v>
      </c>
      <c r="D9500" t="s">
        <v>38400</v>
      </c>
      <c r="E9500">
        <v>40.9</v>
      </c>
    </row>
    <row r="9501" spans="1:5">
      <c r="A9501" s="193" t="s">
        <v>28957</v>
      </c>
      <c r="B9501" t="s">
        <v>6065</v>
      </c>
      <c r="C9501" s="198">
        <v>44578</v>
      </c>
      <c r="D9501" t="s">
        <v>38479</v>
      </c>
      <c r="E9501">
        <v>62.67</v>
      </c>
    </row>
    <row r="9502" spans="1:5">
      <c r="A9502" s="193" t="s">
        <v>28585</v>
      </c>
      <c r="B9502" t="s">
        <v>6981</v>
      </c>
      <c r="C9502" s="198">
        <v>44578</v>
      </c>
      <c r="D9502" t="s">
        <v>38482</v>
      </c>
      <c r="E9502">
        <v>10.25</v>
      </c>
    </row>
    <row r="9503" spans="1:5">
      <c r="A9503" s="193" t="s">
        <v>28960</v>
      </c>
      <c r="B9503" t="s">
        <v>6982</v>
      </c>
      <c r="C9503" s="198">
        <v>44578</v>
      </c>
      <c r="D9503" t="s">
        <v>38482</v>
      </c>
      <c r="E9503">
        <v>7.07</v>
      </c>
    </row>
    <row r="9504" spans="1:5">
      <c r="A9504" s="193" t="s">
        <v>30078</v>
      </c>
      <c r="B9504" t="s">
        <v>5526</v>
      </c>
      <c r="C9504" s="198">
        <v>44578</v>
      </c>
      <c r="D9504" t="s">
        <v>38574</v>
      </c>
      <c r="E9504">
        <v>19.16</v>
      </c>
    </row>
    <row r="9505" spans="1:5">
      <c r="A9505" s="193" t="s">
        <v>15616</v>
      </c>
      <c r="B9505" t="s">
        <v>5053</v>
      </c>
      <c r="C9505" s="198">
        <v>44578</v>
      </c>
      <c r="D9505" t="s">
        <v>38368</v>
      </c>
      <c r="E9505">
        <v>15.99</v>
      </c>
    </row>
    <row r="9506" spans="1:5">
      <c r="A9506" s="193" t="s">
        <v>30080</v>
      </c>
      <c r="B9506" t="s">
        <v>10458</v>
      </c>
      <c r="C9506" s="198">
        <v>44578</v>
      </c>
      <c r="D9506" t="s">
        <v>38398</v>
      </c>
      <c r="E9506">
        <v>10.4</v>
      </c>
    </row>
    <row r="9507" spans="1:5">
      <c r="A9507" s="193" t="s">
        <v>30081</v>
      </c>
      <c r="B9507" t="s">
        <v>10457</v>
      </c>
      <c r="C9507" s="198">
        <v>44578</v>
      </c>
      <c r="D9507" t="s">
        <v>38398</v>
      </c>
      <c r="E9507">
        <v>9.65</v>
      </c>
    </row>
    <row r="9508" spans="1:5">
      <c r="A9508" s="193" t="s">
        <v>29798</v>
      </c>
      <c r="B9508" t="s">
        <v>10459</v>
      </c>
      <c r="C9508" s="198">
        <v>44578</v>
      </c>
      <c r="D9508" t="s">
        <v>38398</v>
      </c>
      <c r="E9508">
        <v>0.86</v>
      </c>
    </row>
    <row r="9509" spans="1:5">
      <c r="A9509" s="193" t="s">
        <v>29651</v>
      </c>
      <c r="B9509" t="s">
        <v>10452</v>
      </c>
      <c r="C9509" s="198">
        <v>44578</v>
      </c>
      <c r="D9509" t="s">
        <v>38574</v>
      </c>
      <c r="E9509">
        <v>1.75</v>
      </c>
    </row>
    <row r="9510" spans="1:5">
      <c r="A9510" s="193" t="s">
        <v>30082</v>
      </c>
      <c r="B9510" t="s">
        <v>10455</v>
      </c>
      <c r="C9510" s="198">
        <v>44578</v>
      </c>
      <c r="D9510" t="s">
        <v>38398</v>
      </c>
      <c r="E9510">
        <v>4.43</v>
      </c>
    </row>
    <row r="9511" spans="1:5">
      <c r="A9511" s="193" t="s">
        <v>30079</v>
      </c>
      <c r="B9511" t="s">
        <v>10451</v>
      </c>
      <c r="C9511" s="198">
        <v>44578</v>
      </c>
      <c r="D9511" t="s">
        <v>38398</v>
      </c>
      <c r="E9511">
        <v>10.55</v>
      </c>
    </row>
    <row r="9512" spans="1:5">
      <c r="A9512" s="193" t="s">
        <v>27990</v>
      </c>
      <c r="B9512" t="s">
        <v>10456</v>
      </c>
      <c r="C9512" s="198">
        <v>44578</v>
      </c>
      <c r="D9512" t="s">
        <v>38398</v>
      </c>
      <c r="E9512">
        <v>51.07</v>
      </c>
    </row>
    <row r="9513" spans="1:5">
      <c r="A9513" s="193" t="s">
        <v>27992</v>
      </c>
      <c r="B9513" t="s">
        <v>10454</v>
      </c>
      <c r="C9513" s="198">
        <v>44578</v>
      </c>
      <c r="D9513" t="s">
        <v>38398</v>
      </c>
      <c r="E9513">
        <v>4.93</v>
      </c>
    </row>
    <row r="9514" spans="1:5">
      <c r="A9514" s="193" t="s">
        <v>29990</v>
      </c>
      <c r="B9514" t="s">
        <v>10453</v>
      </c>
      <c r="C9514" s="198">
        <v>44578</v>
      </c>
      <c r="D9514" t="s">
        <v>38574</v>
      </c>
      <c r="E9514">
        <v>3.38</v>
      </c>
    </row>
    <row r="9515" spans="1:5">
      <c r="A9515" s="193" t="s">
        <v>28941</v>
      </c>
      <c r="B9515" t="s">
        <v>10011</v>
      </c>
      <c r="C9515" s="198">
        <v>44578</v>
      </c>
      <c r="D9515" t="s">
        <v>38398</v>
      </c>
      <c r="E9515">
        <v>12.53</v>
      </c>
    </row>
    <row r="9516" spans="1:5">
      <c r="A9516" s="193" t="s">
        <v>28867</v>
      </c>
      <c r="B9516" t="s">
        <v>8217</v>
      </c>
      <c r="C9516" s="198">
        <v>44576</v>
      </c>
      <c r="D9516" t="s">
        <v>38425</v>
      </c>
      <c r="E9516">
        <v>13.36</v>
      </c>
    </row>
    <row r="9517" spans="1:5">
      <c r="A9517" s="193" t="s">
        <v>28165</v>
      </c>
      <c r="B9517" t="s">
        <v>8215</v>
      </c>
      <c r="C9517" s="198">
        <v>44576</v>
      </c>
      <c r="D9517" t="s">
        <v>38425</v>
      </c>
      <c r="E9517">
        <v>7.58</v>
      </c>
    </row>
    <row r="9518" spans="1:5">
      <c r="A9518" s="193" t="s">
        <v>28619</v>
      </c>
      <c r="B9518" t="s">
        <v>8390</v>
      </c>
      <c r="C9518" s="198">
        <v>44576</v>
      </c>
      <c r="D9518" t="s">
        <v>38425</v>
      </c>
      <c r="E9518">
        <v>32</v>
      </c>
    </row>
    <row r="9519" spans="1:5">
      <c r="A9519" s="193" t="s">
        <v>28167</v>
      </c>
      <c r="B9519" t="s">
        <v>7644</v>
      </c>
      <c r="C9519" s="198">
        <v>44576</v>
      </c>
      <c r="D9519" t="s">
        <v>38425</v>
      </c>
      <c r="E9519">
        <v>1.91</v>
      </c>
    </row>
    <row r="9520" spans="1:5">
      <c r="A9520" s="193" t="s">
        <v>28619</v>
      </c>
      <c r="B9520" t="s">
        <v>8390</v>
      </c>
      <c r="C9520" s="198">
        <v>44576</v>
      </c>
      <c r="D9520" t="s">
        <v>38425</v>
      </c>
      <c r="E9520">
        <v>3.6</v>
      </c>
    </row>
    <row r="9521" spans="1:5">
      <c r="A9521" s="193" t="s">
        <v>28161</v>
      </c>
      <c r="B9521" t="s">
        <v>7622</v>
      </c>
      <c r="C9521" s="198">
        <v>44576</v>
      </c>
      <c r="D9521" t="s">
        <v>38425</v>
      </c>
      <c r="E9521">
        <v>7.69</v>
      </c>
    </row>
    <row r="9522" spans="1:5">
      <c r="A9522" s="193" t="s">
        <v>28157</v>
      </c>
      <c r="B9522" t="s">
        <v>8212</v>
      </c>
      <c r="C9522" s="198">
        <v>44576</v>
      </c>
      <c r="D9522" t="s">
        <v>38425</v>
      </c>
      <c r="E9522">
        <v>7.13</v>
      </c>
    </row>
    <row r="9523" spans="1:5">
      <c r="A9523" s="193" t="s">
        <v>28150</v>
      </c>
      <c r="B9523" t="s">
        <v>27449</v>
      </c>
      <c r="C9523" s="198">
        <v>44576</v>
      </c>
      <c r="D9523" t="s">
        <v>38425</v>
      </c>
      <c r="E9523">
        <v>4.3899999999999997</v>
      </c>
    </row>
    <row r="9524" spans="1:5">
      <c r="A9524" s="193" t="s">
        <v>28152</v>
      </c>
      <c r="B9524" t="s">
        <v>9766</v>
      </c>
      <c r="C9524" s="198">
        <v>44576</v>
      </c>
      <c r="D9524" t="s">
        <v>38425</v>
      </c>
      <c r="E9524">
        <v>150</v>
      </c>
    </row>
    <row r="9525" spans="1:5">
      <c r="A9525" s="193" t="s">
        <v>28617</v>
      </c>
      <c r="B9525" t="s">
        <v>9248</v>
      </c>
      <c r="C9525" s="198">
        <v>44576</v>
      </c>
      <c r="D9525" t="s">
        <v>38425</v>
      </c>
      <c r="E9525">
        <v>25.54</v>
      </c>
    </row>
    <row r="9526" spans="1:5">
      <c r="A9526" s="193" t="s">
        <v>28153</v>
      </c>
      <c r="B9526" t="s">
        <v>9769</v>
      </c>
      <c r="C9526" s="198">
        <v>44576</v>
      </c>
      <c r="D9526" t="s">
        <v>38425</v>
      </c>
      <c r="E9526">
        <v>17.72</v>
      </c>
    </row>
    <row r="9527" spans="1:5">
      <c r="A9527" s="193" t="s">
        <v>27790</v>
      </c>
      <c r="B9527" t="s">
        <v>5032</v>
      </c>
      <c r="C9527" s="198">
        <v>44575</v>
      </c>
      <c r="D9527" t="s">
        <v>38368</v>
      </c>
      <c r="E9527">
        <v>1.85</v>
      </c>
    </row>
    <row r="9528" spans="1:5">
      <c r="A9528" s="193" t="s">
        <v>27810</v>
      </c>
      <c r="B9528" t="s">
        <v>5045</v>
      </c>
      <c r="C9528" s="198">
        <v>44575</v>
      </c>
      <c r="D9528" t="s">
        <v>38368</v>
      </c>
      <c r="E9528">
        <v>26.9</v>
      </c>
    </row>
    <row r="9529" spans="1:5">
      <c r="A9529" s="193" t="s">
        <v>27932</v>
      </c>
      <c r="B9529" t="s">
        <v>5028</v>
      </c>
      <c r="C9529" s="198">
        <v>44575</v>
      </c>
      <c r="D9529" t="s">
        <v>38368</v>
      </c>
      <c r="E9529">
        <v>9.0500000000000007</v>
      </c>
    </row>
    <row r="9530" spans="1:5">
      <c r="A9530" s="193" t="s">
        <v>28018</v>
      </c>
      <c r="B9530" t="s">
        <v>6310</v>
      </c>
      <c r="C9530" s="198">
        <v>44575</v>
      </c>
      <c r="D9530" t="s">
        <v>38400</v>
      </c>
      <c r="E9530">
        <v>6.45</v>
      </c>
    </row>
    <row r="9531" spans="1:5">
      <c r="A9531" s="193" t="s">
        <v>24419</v>
      </c>
      <c r="B9531" t="s">
        <v>8196</v>
      </c>
      <c r="C9531" s="198">
        <v>44574</v>
      </c>
      <c r="D9531" t="s">
        <v>38400</v>
      </c>
      <c r="E9531">
        <v>0.42</v>
      </c>
    </row>
    <row r="9532" spans="1:5">
      <c r="A9532" s="193" t="s">
        <v>28185</v>
      </c>
      <c r="B9532" t="s">
        <v>6213</v>
      </c>
      <c r="C9532" s="198">
        <v>44574</v>
      </c>
      <c r="D9532" t="s">
        <v>38400</v>
      </c>
      <c r="E9532">
        <v>9.4</v>
      </c>
    </row>
    <row r="9533" spans="1:5">
      <c r="A9533" s="193" t="s">
        <v>28534</v>
      </c>
      <c r="B9533" t="s">
        <v>6212</v>
      </c>
      <c r="C9533" s="198">
        <v>44574</v>
      </c>
      <c r="D9533" t="s">
        <v>38400</v>
      </c>
      <c r="E9533">
        <v>1.61</v>
      </c>
    </row>
    <row r="9534" spans="1:5">
      <c r="A9534" s="193" t="s">
        <v>28176</v>
      </c>
      <c r="B9534" t="s">
        <v>5877</v>
      </c>
      <c r="C9534" s="198">
        <v>44574</v>
      </c>
      <c r="D9534" t="s">
        <v>38400</v>
      </c>
      <c r="E9534">
        <v>15.43</v>
      </c>
    </row>
    <row r="9535" spans="1:5">
      <c r="A9535" s="193" t="s">
        <v>29940</v>
      </c>
      <c r="B9535" t="s">
        <v>10382</v>
      </c>
      <c r="C9535" s="198">
        <v>44574</v>
      </c>
      <c r="D9535" t="s">
        <v>38679</v>
      </c>
      <c r="E9535">
        <v>40.04</v>
      </c>
    </row>
    <row r="9536" spans="1:5">
      <c r="A9536" s="193" t="s">
        <v>30043</v>
      </c>
      <c r="B9536" t="s">
        <v>10415</v>
      </c>
      <c r="C9536" s="198">
        <v>44574</v>
      </c>
      <c r="D9536" t="s">
        <v>38679</v>
      </c>
      <c r="E9536">
        <v>17.93</v>
      </c>
    </row>
    <row r="9537" spans="1:5">
      <c r="A9537" s="193" t="s">
        <v>29939</v>
      </c>
      <c r="B9537" t="s">
        <v>10416</v>
      </c>
      <c r="C9537" s="198">
        <v>44574</v>
      </c>
      <c r="D9537" t="s">
        <v>38679</v>
      </c>
      <c r="E9537">
        <v>7.5</v>
      </c>
    </row>
    <row r="9538" spans="1:5">
      <c r="A9538" s="193" t="s">
        <v>30085</v>
      </c>
      <c r="B9538" t="s">
        <v>10008</v>
      </c>
      <c r="C9538" s="198">
        <v>44574</v>
      </c>
      <c r="D9538" t="s">
        <v>38679</v>
      </c>
      <c r="E9538">
        <v>47.04</v>
      </c>
    </row>
    <row r="9539" spans="1:5">
      <c r="A9539" s="193" t="s">
        <v>30084</v>
      </c>
      <c r="B9539" t="s">
        <v>9913</v>
      </c>
      <c r="C9539" s="198">
        <v>44574</v>
      </c>
      <c r="D9539" t="s">
        <v>38679</v>
      </c>
      <c r="E9539">
        <v>5.36</v>
      </c>
    </row>
    <row r="9540" spans="1:5">
      <c r="A9540" s="193" t="s">
        <v>30083</v>
      </c>
      <c r="B9540" t="s">
        <v>9292</v>
      </c>
      <c r="C9540" s="198">
        <v>44574</v>
      </c>
      <c r="D9540" t="s">
        <v>38679</v>
      </c>
      <c r="E9540">
        <v>31.88</v>
      </c>
    </row>
    <row r="9541" spans="1:5">
      <c r="A9541" s="193" t="s">
        <v>28283</v>
      </c>
      <c r="B9541" t="s">
        <v>7943</v>
      </c>
      <c r="C9541" s="198">
        <v>44573</v>
      </c>
      <c r="D9541" t="s">
        <v>38631</v>
      </c>
      <c r="E9541">
        <v>38.700000000000003</v>
      </c>
    </row>
    <row r="9542" spans="1:5">
      <c r="A9542" s="193" t="s">
        <v>27996</v>
      </c>
      <c r="B9542" t="s">
        <v>5042</v>
      </c>
      <c r="C9542" s="198">
        <v>44570</v>
      </c>
      <c r="D9542" t="s">
        <v>38363</v>
      </c>
      <c r="E9542">
        <v>8.64</v>
      </c>
    </row>
    <row r="9543" spans="1:5">
      <c r="A9543" s="193" t="s">
        <v>29498</v>
      </c>
      <c r="B9543" t="s">
        <v>5438</v>
      </c>
      <c r="C9543" s="198">
        <v>44570</v>
      </c>
      <c r="D9543" t="s">
        <v>38576</v>
      </c>
      <c r="E9543">
        <v>42</v>
      </c>
    </row>
    <row r="9544" spans="1:5">
      <c r="A9544" s="193" t="s">
        <v>27882</v>
      </c>
      <c r="B9544" t="s">
        <v>5041</v>
      </c>
      <c r="C9544" s="198">
        <v>44570</v>
      </c>
      <c r="D9544" t="s">
        <v>38363</v>
      </c>
      <c r="E9544">
        <v>11.63</v>
      </c>
    </row>
    <row r="9545" spans="1:5">
      <c r="A9545" s="193" t="s">
        <v>17109</v>
      </c>
      <c r="B9545" t="s">
        <v>5437</v>
      </c>
      <c r="C9545" s="198">
        <v>44570</v>
      </c>
      <c r="D9545" t="s">
        <v>38576</v>
      </c>
      <c r="E9545">
        <v>19.88</v>
      </c>
    </row>
    <row r="9546" spans="1:5">
      <c r="A9546" s="193" t="s">
        <v>27882</v>
      </c>
      <c r="B9546" t="s">
        <v>5041</v>
      </c>
      <c r="C9546" s="198">
        <v>44570</v>
      </c>
      <c r="D9546" t="s">
        <v>38363</v>
      </c>
      <c r="E9546">
        <v>78.14</v>
      </c>
    </row>
    <row r="9547" spans="1:5">
      <c r="A9547" s="193" t="s">
        <v>27782</v>
      </c>
      <c r="B9547" t="s">
        <v>5040</v>
      </c>
      <c r="C9547" s="198">
        <v>44570</v>
      </c>
      <c r="D9547" t="s">
        <v>38363</v>
      </c>
      <c r="E9547">
        <v>10.119999999999999</v>
      </c>
    </row>
    <row r="9548" spans="1:5">
      <c r="A9548" s="193" t="s">
        <v>28864</v>
      </c>
      <c r="B9548" t="s">
        <v>5423</v>
      </c>
      <c r="C9548" s="198">
        <v>44570</v>
      </c>
      <c r="D9548" t="s">
        <v>38359</v>
      </c>
      <c r="E9548">
        <v>3.6</v>
      </c>
    </row>
    <row r="9549" spans="1:5">
      <c r="A9549" s="193" t="s">
        <v>28129</v>
      </c>
      <c r="B9549" t="s">
        <v>5424</v>
      </c>
      <c r="C9549" s="198">
        <v>44570</v>
      </c>
      <c r="D9549" t="s">
        <v>38576</v>
      </c>
      <c r="E9549">
        <v>11.5</v>
      </c>
    </row>
    <row r="9550" spans="1:5">
      <c r="A9550" s="193" t="s">
        <v>27881</v>
      </c>
      <c r="B9550" t="s">
        <v>5043</v>
      </c>
      <c r="C9550" s="198">
        <v>44570</v>
      </c>
      <c r="D9550" t="s">
        <v>38363</v>
      </c>
      <c r="E9550">
        <v>5.25</v>
      </c>
    </row>
    <row r="9551" spans="1:5">
      <c r="A9551" s="193" t="s">
        <v>28984</v>
      </c>
      <c r="B9551" t="s">
        <v>5201</v>
      </c>
      <c r="C9551" s="198">
        <v>44570</v>
      </c>
      <c r="D9551" t="s">
        <v>38576</v>
      </c>
      <c r="E9551">
        <v>16.09</v>
      </c>
    </row>
    <row r="9552" spans="1:5">
      <c r="A9552" s="193" t="s">
        <v>28129</v>
      </c>
      <c r="B9552" t="s">
        <v>5424</v>
      </c>
      <c r="C9552" s="198">
        <v>44570</v>
      </c>
      <c r="D9552" t="s">
        <v>38359</v>
      </c>
      <c r="E9552">
        <v>13.39</v>
      </c>
    </row>
    <row r="9553" spans="1:5">
      <c r="A9553" s="193" t="s">
        <v>29498</v>
      </c>
      <c r="B9553" t="s">
        <v>5438</v>
      </c>
      <c r="C9553" s="198">
        <v>44570</v>
      </c>
      <c r="D9553" t="s">
        <v>38576</v>
      </c>
      <c r="E9553">
        <v>16.2</v>
      </c>
    </row>
    <row r="9554" spans="1:5">
      <c r="A9554" s="193" t="s">
        <v>27782</v>
      </c>
      <c r="B9554" t="s">
        <v>5040</v>
      </c>
      <c r="C9554" s="198">
        <v>44570</v>
      </c>
      <c r="D9554" t="s">
        <v>38363</v>
      </c>
      <c r="E9554">
        <v>0.32</v>
      </c>
    </row>
    <row r="9555" spans="1:5">
      <c r="A9555" s="193" t="s">
        <v>28840</v>
      </c>
      <c r="B9555" t="s">
        <v>9928</v>
      </c>
      <c r="C9555" s="198">
        <v>44570</v>
      </c>
      <c r="D9555" t="s">
        <v>38509</v>
      </c>
      <c r="E9555">
        <v>54.43</v>
      </c>
    </row>
    <row r="9556" spans="1:5">
      <c r="A9556" s="193" t="s">
        <v>29500</v>
      </c>
      <c r="B9556" t="s">
        <v>10763</v>
      </c>
      <c r="C9556" s="198">
        <v>44570</v>
      </c>
      <c r="D9556" t="s">
        <v>38576</v>
      </c>
      <c r="E9556">
        <v>7.58</v>
      </c>
    </row>
    <row r="9557" spans="1:5">
      <c r="A9557" s="193" t="s">
        <v>28844</v>
      </c>
      <c r="B9557" t="s">
        <v>9922</v>
      </c>
      <c r="C9557" s="198">
        <v>44570</v>
      </c>
      <c r="D9557" t="s">
        <v>38509</v>
      </c>
      <c r="E9557">
        <v>14.63</v>
      </c>
    </row>
    <row r="9558" spans="1:5">
      <c r="A9558" s="193" t="s">
        <v>29088</v>
      </c>
      <c r="B9558" t="s">
        <v>9920</v>
      </c>
      <c r="C9558" s="198">
        <v>44570</v>
      </c>
      <c r="D9558" t="s">
        <v>38509</v>
      </c>
      <c r="E9558">
        <v>4.18</v>
      </c>
    </row>
    <row r="9559" spans="1:5">
      <c r="A9559" s="193" t="s">
        <v>29089</v>
      </c>
      <c r="B9559" t="s">
        <v>9923</v>
      </c>
      <c r="C9559" s="198">
        <v>44570</v>
      </c>
      <c r="D9559" t="s">
        <v>38509</v>
      </c>
      <c r="E9559">
        <v>8.31</v>
      </c>
    </row>
    <row r="9560" spans="1:5">
      <c r="A9560" s="193" t="s">
        <v>28269</v>
      </c>
      <c r="B9560" t="s">
        <v>7731</v>
      </c>
      <c r="C9560" s="198">
        <v>44569</v>
      </c>
      <c r="D9560" t="s">
        <v>38436</v>
      </c>
      <c r="E9560">
        <v>9.98</v>
      </c>
    </row>
    <row r="9561" spans="1:5">
      <c r="A9561" s="193" t="s">
        <v>28926</v>
      </c>
      <c r="B9561" t="s">
        <v>6519</v>
      </c>
      <c r="C9561" s="198">
        <v>44569</v>
      </c>
      <c r="D9561" t="s">
        <v>38519</v>
      </c>
      <c r="E9561">
        <v>3.33</v>
      </c>
    </row>
    <row r="9562" spans="1:5">
      <c r="A9562" s="193" t="s">
        <v>29497</v>
      </c>
      <c r="B9562" t="s">
        <v>6098</v>
      </c>
      <c r="C9562" s="198">
        <v>44569</v>
      </c>
      <c r="D9562" t="s">
        <v>38576</v>
      </c>
      <c r="E9562">
        <v>46.42</v>
      </c>
    </row>
    <row r="9563" spans="1:5">
      <c r="A9563" s="193" t="s">
        <v>29198</v>
      </c>
      <c r="B9563" t="s">
        <v>7158</v>
      </c>
      <c r="C9563" s="198">
        <v>44569</v>
      </c>
      <c r="D9563" t="s">
        <v>38519</v>
      </c>
      <c r="E9563">
        <v>96.29</v>
      </c>
    </row>
    <row r="9564" spans="1:5">
      <c r="A9564" s="193" t="s">
        <v>28277</v>
      </c>
      <c r="B9564" t="s">
        <v>7736</v>
      </c>
      <c r="C9564" s="198">
        <v>44569</v>
      </c>
      <c r="D9564" t="s">
        <v>38436</v>
      </c>
      <c r="E9564">
        <v>5.94</v>
      </c>
    </row>
    <row r="9565" spans="1:5">
      <c r="A9565" s="193" t="s">
        <v>27793</v>
      </c>
      <c r="B9565" t="s">
        <v>8871</v>
      </c>
      <c r="C9565" s="198">
        <v>44569</v>
      </c>
      <c r="D9565" t="s">
        <v>38364</v>
      </c>
      <c r="E9565">
        <v>4.8899999999999997</v>
      </c>
    </row>
    <row r="9566" spans="1:5">
      <c r="A9566" s="193" t="s">
        <v>27789</v>
      </c>
      <c r="B9566" t="s">
        <v>7258</v>
      </c>
      <c r="C9566" s="198">
        <v>44569</v>
      </c>
      <c r="D9566" t="s">
        <v>38364</v>
      </c>
      <c r="E9566">
        <v>0.37</v>
      </c>
    </row>
    <row r="9567" spans="1:5">
      <c r="A9567" s="193" t="s">
        <v>27788</v>
      </c>
      <c r="B9567" t="s">
        <v>7330</v>
      </c>
      <c r="C9567" s="198">
        <v>44569</v>
      </c>
      <c r="D9567" t="s">
        <v>38364</v>
      </c>
      <c r="E9567">
        <v>8.9</v>
      </c>
    </row>
    <row r="9568" spans="1:5">
      <c r="A9568" s="193" t="s">
        <v>28925</v>
      </c>
      <c r="B9568" t="s">
        <v>6498</v>
      </c>
      <c r="C9568" s="198">
        <v>44569</v>
      </c>
      <c r="D9568" t="s">
        <v>38519</v>
      </c>
      <c r="E9568">
        <v>14.14</v>
      </c>
    </row>
    <row r="9569" spans="1:5">
      <c r="A9569" s="193" t="s">
        <v>26652</v>
      </c>
      <c r="B9569" t="s">
        <v>5006</v>
      </c>
      <c r="C9569" s="198">
        <v>44568</v>
      </c>
      <c r="D9569" t="s">
        <v>38368</v>
      </c>
      <c r="E9569">
        <v>0.31</v>
      </c>
    </row>
    <row r="9570" spans="1:5">
      <c r="A9570" s="193" t="s">
        <v>26652</v>
      </c>
      <c r="B9570" t="s">
        <v>5006</v>
      </c>
      <c r="C9570" s="198">
        <v>44568</v>
      </c>
      <c r="D9570" t="s">
        <v>38368</v>
      </c>
      <c r="E9570">
        <v>17.39</v>
      </c>
    </row>
    <row r="9571" spans="1:5">
      <c r="A9571" s="193" t="s">
        <v>26652</v>
      </c>
      <c r="B9571" t="s">
        <v>5006</v>
      </c>
      <c r="C9571" s="198">
        <v>44568</v>
      </c>
      <c r="D9571" t="s">
        <v>38368</v>
      </c>
      <c r="E9571">
        <v>36.9</v>
      </c>
    </row>
    <row r="9572" spans="1:5">
      <c r="A9572" s="193" t="s">
        <v>15616</v>
      </c>
      <c r="B9572" t="s">
        <v>5053</v>
      </c>
      <c r="C9572" s="198">
        <v>44568</v>
      </c>
      <c r="D9572" t="s">
        <v>38368</v>
      </c>
      <c r="E9572">
        <v>32.9</v>
      </c>
    </row>
    <row r="9573" spans="1:5">
      <c r="A9573" s="193" t="s">
        <v>15601</v>
      </c>
      <c r="B9573" t="s">
        <v>5047</v>
      </c>
      <c r="C9573" s="198">
        <v>44568</v>
      </c>
      <c r="D9573" t="s">
        <v>38368</v>
      </c>
      <c r="E9573">
        <v>8.31</v>
      </c>
    </row>
    <row r="9574" spans="1:5">
      <c r="A9574" s="193" t="s">
        <v>27810</v>
      </c>
      <c r="B9574" t="s">
        <v>5045</v>
      </c>
      <c r="C9574" s="198">
        <v>44568</v>
      </c>
      <c r="D9574" t="s">
        <v>38368</v>
      </c>
      <c r="E9574">
        <v>10.37</v>
      </c>
    </row>
    <row r="9575" spans="1:5">
      <c r="A9575" s="193" t="s">
        <v>15616</v>
      </c>
      <c r="B9575" t="s">
        <v>5053</v>
      </c>
      <c r="C9575" s="198">
        <v>44568</v>
      </c>
      <c r="D9575" t="s">
        <v>38368</v>
      </c>
      <c r="E9575">
        <v>9.36</v>
      </c>
    </row>
    <row r="9576" spans="1:5">
      <c r="A9576" s="193" t="s">
        <v>27809</v>
      </c>
      <c r="B9576" t="s">
        <v>5046</v>
      </c>
      <c r="C9576" s="198">
        <v>44568</v>
      </c>
      <c r="D9576" t="s">
        <v>38368</v>
      </c>
      <c r="E9576">
        <v>7.84</v>
      </c>
    </row>
    <row r="9577" spans="1:5">
      <c r="A9577" s="193" t="s">
        <v>27881</v>
      </c>
      <c r="B9577" t="s">
        <v>5043</v>
      </c>
      <c r="C9577" s="198">
        <v>44568</v>
      </c>
      <c r="D9577" t="s">
        <v>38368</v>
      </c>
      <c r="E9577">
        <v>1.53</v>
      </c>
    </row>
    <row r="9578" spans="1:5">
      <c r="A9578" s="193" t="s">
        <v>15601</v>
      </c>
      <c r="B9578" t="s">
        <v>5047</v>
      </c>
      <c r="C9578" s="198">
        <v>44568</v>
      </c>
      <c r="D9578" t="s">
        <v>38368</v>
      </c>
      <c r="E9578">
        <v>20.97</v>
      </c>
    </row>
    <row r="9579" spans="1:5">
      <c r="A9579" s="193" t="s">
        <v>28747</v>
      </c>
      <c r="B9579" t="s">
        <v>4981</v>
      </c>
      <c r="C9579" s="198">
        <v>44567</v>
      </c>
      <c r="D9579" t="s">
        <v>38359</v>
      </c>
      <c r="E9579">
        <v>19.97</v>
      </c>
    </row>
    <row r="9580" spans="1:5">
      <c r="A9580" s="193" t="s">
        <v>12574</v>
      </c>
      <c r="B9580" t="s">
        <v>5185</v>
      </c>
      <c r="C9580" s="198">
        <v>44567</v>
      </c>
      <c r="D9580" t="s">
        <v>38391</v>
      </c>
      <c r="E9580">
        <v>0.55000000000000004</v>
      </c>
    </row>
    <row r="9581" spans="1:5">
      <c r="A9581" s="193" t="s">
        <v>28006</v>
      </c>
      <c r="B9581" t="s">
        <v>6935</v>
      </c>
      <c r="C9581" s="198">
        <v>44567</v>
      </c>
      <c r="D9581" t="s">
        <v>38391</v>
      </c>
      <c r="E9581">
        <v>16.23</v>
      </c>
    </row>
    <row r="9582" spans="1:5">
      <c r="A9582" s="193" t="s">
        <v>27816</v>
      </c>
      <c r="B9582" t="s">
        <v>8305</v>
      </c>
      <c r="C9582" s="198">
        <v>44565</v>
      </c>
      <c r="D9582" t="s">
        <v>38370</v>
      </c>
      <c r="E9582">
        <v>40.17</v>
      </c>
    </row>
    <row r="9583" spans="1:5">
      <c r="A9583" s="193" t="s">
        <v>28392</v>
      </c>
      <c r="B9583" t="s">
        <v>8797</v>
      </c>
      <c r="C9583" s="198">
        <v>44565</v>
      </c>
      <c r="D9583" t="s">
        <v>38370</v>
      </c>
      <c r="E9583">
        <v>1.5</v>
      </c>
    </row>
    <row r="9584" spans="1:5">
      <c r="A9584" s="193" t="s">
        <v>22133</v>
      </c>
      <c r="B9584" t="s">
        <v>5632</v>
      </c>
      <c r="C9584" s="198">
        <v>44565</v>
      </c>
      <c r="D9584" t="s">
        <v>38381</v>
      </c>
      <c r="E9584">
        <v>106.59</v>
      </c>
    </row>
    <row r="9585" spans="1:5">
      <c r="A9585" s="193" t="s">
        <v>28175</v>
      </c>
      <c r="B9585" t="s">
        <v>6306</v>
      </c>
      <c r="C9585" s="198">
        <v>44565</v>
      </c>
      <c r="D9585" t="s">
        <v>38414</v>
      </c>
      <c r="E9585">
        <v>1.37</v>
      </c>
    </row>
    <row r="9586" spans="1:5">
      <c r="A9586" s="193" t="s">
        <v>28388</v>
      </c>
      <c r="B9586" t="s">
        <v>7221</v>
      </c>
      <c r="C9586" s="198">
        <v>44565</v>
      </c>
      <c r="D9586" t="s">
        <v>38370</v>
      </c>
      <c r="E9586">
        <v>43.99</v>
      </c>
    </row>
    <row r="9587" spans="1:5">
      <c r="A9587" s="193" t="s">
        <v>27817</v>
      </c>
      <c r="B9587" t="s">
        <v>7220</v>
      </c>
      <c r="C9587" s="198">
        <v>44565</v>
      </c>
      <c r="D9587" t="s">
        <v>38370</v>
      </c>
      <c r="E9587">
        <v>3.03</v>
      </c>
    </row>
    <row r="9588" spans="1:5">
      <c r="A9588" s="193" t="s">
        <v>29236</v>
      </c>
      <c r="B9588" t="s">
        <v>5809</v>
      </c>
      <c r="C9588" s="198">
        <v>44565</v>
      </c>
      <c r="D9588" t="s">
        <v>38414</v>
      </c>
      <c r="E9588">
        <v>5.35</v>
      </c>
    </row>
    <row r="9589" spans="1:5">
      <c r="A9589" s="193" t="s">
        <v>28387</v>
      </c>
      <c r="B9589" t="s">
        <v>9807</v>
      </c>
      <c r="C9589" s="198">
        <v>44565</v>
      </c>
      <c r="D9589" t="s">
        <v>38370</v>
      </c>
      <c r="E9589">
        <v>7.55</v>
      </c>
    </row>
    <row r="9590" spans="1:5">
      <c r="A9590" s="193" t="s">
        <v>30086</v>
      </c>
      <c r="B9590" t="s">
        <v>10266</v>
      </c>
      <c r="C9590" s="198">
        <v>44565</v>
      </c>
      <c r="D9590" t="s">
        <v>38528</v>
      </c>
      <c r="E9590">
        <v>0.48</v>
      </c>
    </row>
    <row r="9591" spans="1:5">
      <c r="A9591" s="193" t="s">
        <v>29034</v>
      </c>
      <c r="B9591" t="s">
        <v>10264</v>
      </c>
      <c r="C9591" s="198">
        <v>44565</v>
      </c>
      <c r="D9591" t="s">
        <v>38528</v>
      </c>
      <c r="E9591">
        <v>14.75</v>
      </c>
    </row>
    <row r="9592" spans="1:5">
      <c r="A9592" s="193" t="s">
        <v>27875</v>
      </c>
      <c r="B9592" t="s">
        <v>27592</v>
      </c>
      <c r="C9592" s="198">
        <v>44564</v>
      </c>
      <c r="D9592" t="s">
        <v>38381</v>
      </c>
      <c r="E9592">
        <v>0.55000000000000004</v>
      </c>
    </row>
    <row r="9593" spans="1:5">
      <c r="A9593" s="193" t="s">
        <v>22133</v>
      </c>
      <c r="B9593" t="s">
        <v>5632</v>
      </c>
      <c r="C9593" s="198">
        <v>44564</v>
      </c>
      <c r="D9593" t="s">
        <v>38381</v>
      </c>
      <c r="E9593">
        <v>50.76</v>
      </c>
    </row>
    <row r="9594" spans="1:5">
      <c r="A9594" s="193" t="s">
        <v>28056</v>
      </c>
      <c r="B9594" t="s">
        <v>8000</v>
      </c>
      <c r="C9594" s="198">
        <v>44564</v>
      </c>
      <c r="D9594" t="s">
        <v>38407</v>
      </c>
      <c r="E9594">
        <v>6.3</v>
      </c>
    </row>
    <row r="9595" spans="1:5">
      <c r="A9595" s="193" t="s">
        <v>27806</v>
      </c>
      <c r="B9595" t="s">
        <v>5002</v>
      </c>
      <c r="C9595" s="198">
        <v>44564</v>
      </c>
      <c r="D9595" t="s">
        <v>38359</v>
      </c>
      <c r="E9595">
        <v>5.91</v>
      </c>
    </row>
    <row r="9596" spans="1:5">
      <c r="A9596" s="193" t="s">
        <v>28050</v>
      </c>
      <c r="B9596" t="s">
        <v>9022</v>
      </c>
      <c r="C9596" s="198">
        <v>44564</v>
      </c>
      <c r="D9596" t="s">
        <v>38407</v>
      </c>
      <c r="E9596">
        <v>8.8699999999999992</v>
      </c>
    </row>
    <row r="9597" spans="1:5">
      <c r="A9597" s="193" t="s">
        <v>28130</v>
      </c>
      <c r="B9597" t="s">
        <v>6723</v>
      </c>
      <c r="C9597" s="198">
        <v>44564</v>
      </c>
      <c r="D9597" t="s">
        <v>38407</v>
      </c>
      <c r="E9597">
        <v>200</v>
      </c>
    </row>
    <row r="9598" spans="1:5">
      <c r="A9598" s="193" t="s">
        <v>28471</v>
      </c>
      <c r="B9598" t="s">
        <v>8280</v>
      </c>
      <c r="C9598" s="198">
        <v>44564</v>
      </c>
      <c r="D9598" t="s">
        <v>38469</v>
      </c>
      <c r="E9598">
        <v>37.9</v>
      </c>
    </row>
    <row r="9599" spans="1:5">
      <c r="A9599" s="193" t="s">
        <v>27930</v>
      </c>
      <c r="B9599" t="s">
        <v>5003</v>
      </c>
      <c r="C9599" s="198">
        <v>44564</v>
      </c>
      <c r="D9599" t="s">
        <v>38359</v>
      </c>
      <c r="E9599">
        <v>8.25</v>
      </c>
    </row>
    <row r="9600" spans="1:5">
      <c r="A9600" s="193" t="s">
        <v>28052</v>
      </c>
      <c r="B9600" t="s">
        <v>8575</v>
      </c>
      <c r="C9600" s="198">
        <v>44564</v>
      </c>
      <c r="D9600" t="s">
        <v>38407</v>
      </c>
      <c r="E9600">
        <v>13.11</v>
      </c>
    </row>
    <row r="9601" spans="1:5">
      <c r="A9601" s="193" t="s">
        <v>30089</v>
      </c>
      <c r="B9601" t="s">
        <v>10572</v>
      </c>
      <c r="C9601" s="198">
        <v>44564</v>
      </c>
      <c r="D9601" t="s">
        <v>38682</v>
      </c>
      <c r="E9601">
        <v>11.76</v>
      </c>
    </row>
    <row r="9602" spans="1:5">
      <c r="A9602" s="193" t="s">
        <v>30087</v>
      </c>
      <c r="B9602" t="s">
        <v>10434</v>
      </c>
      <c r="C9602" s="198">
        <v>44564</v>
      </c>
      <c r="D9602" t="s">
        <v>38407</v>
      </c>
      <c r="E9602">
        <v>221.31</v>
      </c>
    </row>
    <row r="9603" spans="1:5">
      <c r="A9603" s="193" t="s">
        <v>30090</v>
      </c>
      <c r="B9603" t="s">
        <v>10573</v>
      </c>
      <c r="C9603" s="198">
        <v>44564</v>
      </c>
      <c r="D9603" t="s">
        <v>38682</v>
      </c>
      <c r="E9603">
        <v>8.0399999999999991</v>
      </c>
    </row>
    <row r="9604" spans="1:5">
      <c r="A9604" s="193" t="s">
        <v>29531</v>
      </c>
      <c r="B9604" t="s">
        <v>9760</v>
      </c>
      <c r="C9604" s="198">
        <v>44564</v>
      </c>
      <c r="D9604" t="s">
        <v>38407</v>
      </c>
      <c r="E9604">
        <v>2</v>
      </c>
    </row>
    <row r="9605" spans="1:5">
      <c r="A9605" s="193" t="s">
        <v>30088</v>
      </c>
      <c r="B9605" t="s">
        <v>10571</v>
      </c>
      <c r="C9605" s="198">
        <v>44564</v>
      </c>
      <c r="D9605" t="s">
        <v>38682</v>
      </c>
      <c r="E9605">
        <v>19.95</v>
      </c>
    </row>
    <row r="9606" spans="1:5">
      <c r="A9606" s="193" t="s">
        <v>28466</v>
      </c>
      <c r="B9606" t="s">
        <v>9768</v>
      </c>
      <c r="C9606" s="198">
        <v>44564</v>
      </c>
      <c r="D9606" t="s">
        <v>38469</v>
      </c>
      <c r="E9606">
        <v>48</v>
      </c>
    </row>
    <row r="9607" spans="1:5">
      <c r="A9607" s="193" t="s">
        <v>30091</v>
      </c>
      <c r="B9607" t="s">
        <v>10574</v>
      </c>
      <c r="C9607" s="198">
        <v>44564</v>
      </c>
      <c r="D9607" t="s">
        <v>38682</v>
      </c>
      <c r="E9607">
        <v>3.58</v>
      </c>
    </row>
    <row r="9608" spans="1:5">
      <c r="A9608" s="193" t="s">
        <v>29492</v>
      </c>
      <c r="B9608" t="s">
        <v>6691</v>
      </c>
      <c r="C9608" s="198">
        <v>44563</v>
      </c>
      <c r="D9608" t="s">
        <v>38407</v>
      </c>
      <c r="E9608">
        <v>12.62</v>
      </c>
    </row>
    <row r="9609" spans="1:5">
      <c r="A9609" s="193" t="s">
        <v>29494</v>
      </c>
      <c r="B9609" t="s">
        <v>6879</v>
      </c>
      <c r="C9609" s="198">
        <v>44563</v>
      </c>
      <c r="D9609" t="s">
        <v>38407</v>
      </c>
      <c r="E9609">
        <v>45</v>
      </c>
    </row>
    <row r="9610" spans="1:5">
      <c r="A9610" s="193" t="s">
        <v>28059</v>
      </c>
      <c r="B9610" t="s">
        <v>6692</v>
      </c>
      <c r="C9610" s="198">
        <v>44563</v>
      </c>
      <c r="D9610" t="s">
        <v>38407</v>
      </c>
      <c r="E9610">
        <v>438.77</v>
      </c>
    </row>
    <row r="9611" spans="1:5">
      <c r="A9611" s="193" t="s">
        <v>28283</v>
      </c>
      <c r="B9611" t="s">
        <v>7943</v>
      </c>
      <c r="C9611" s="198">
        <v>44563</v>
      </c>
      <c r="D9611" t="s">
        <v>38631</v>
      </c>
      <c r="E9611">
        <v>10.45</v>
      </c>
    </row>
    <row r="9612" spans="1:5">
      <c r="A9612" s="193" t="s">
        <v>28056</v>
      </c>
      <c r="B9612" t="s">
        <v>8000</v>
      </c>
      <c r="C9612" s="198">
        <v>44563</v>
      </c>
      <c r="D9612" t="s">
        <v>38407</v>
      </c>
      <c r="E9612">
        <v>8.56</v>
      </c>
    </row>
    <row r="9613" spans="1:5">
      <c r="A9613" s="193" t="s">
        <v>27936</v>
      </c>
      <c r="B9613" t="s">
        <v>5836</v>
      </c>
      <c r="C9613" s="198">
        <v>44563</v>
      </c>
      <c r="D9613" t="s">
        <v>38414</v>
      </c>
      <c r="E9613">
        <v>0.44</v>
      </c>
    </row>
    <row r="9614" spans="1:5">
      <c r="A9614" s="193" t="s">
        <v>13505</v>
      </c>
      <c r="B9614" t="s">
        <v>27638</v>
      </c>
      <c r="C9614" s="198">
        <v>44563</v>
      </c>
      <c r="D9614" t="s">
        <v>38631</v>
      </c>
      <c r="E9614">
        <v>33.200000000000003</v>
      </c>
    </row>
    <row r="9615" spans="1:5">
      <c r="A9615" s="193" t="s">
        <v>28133</v>
      </c>
      <c r="B9615" t="s">
        <v>10496</v>
      </c>
      <c r="C9615" s="198">
        <v>44563</v>
      </c>
      <c r="D9615" t="s">
        <v>38407</v>
      </c>
      <c r="E9615">
        <v>0.68</v>
      </c>
    </row>
    <row r="9616" spans="1:5">
      <c r="A9616" s="193" t="s">
        <v>29184</v>
      </c>
      <c r="B9616" t="s">
        <v>10495</v>
      </c>
      <c r="C9616" s="198">
        <v>44563</v>
      </c>
      <c r="D9616" t="s">
        <v>38407</v>
      </c>
      <c r="E9616">
        <v>5.5</v>
      </c>
    </row>
    <row r="9617" spans="1:5">
      <c r="A9617" s="193" t="s">
        <v>28049</v>
      </c>
      <c r="B9617" t="s">
        <v>10494</v>
      </c>
      <c r="C9617" s="198">
        <v>44563</v>
      </c>
      <c r="D9617" t="s">
        <v>38407</v>
      </c>
      <c r="E9617">
        <v>7.3</v>
      </c>
    </row>
    <row r="9618" spans="1:5">
      <c r="A9618" s="193" t="s">
        <v>28058</v>
      </c>
      <c r="B9618" t="s">
        <v>9802</v>
      </c>
      <c r="C9618" s="198">
        <v>44563</v>
      </c>
      <c r="D9618" t="s">
        <v>38407</v>
      </c>
      <c r="E9618">
        <v>37.79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oglio5"/>
  <dimension ref="A1:J4317"/>
  <sheetViews>
    <sheetView zoomScaleNormal="100" workbookViewId="0">
      <selection activeCell="G7" sqref="G7"/>
    </sheetView>
  </sheetViews>
  <sheetFormatPr defaultRowHeight="14.5"/>
  <cols>
    <col min="1" max="1" width="15" bestFit="1" customWidth="1"/>
    <col min="2" max="2" width="81.1796875" bestFit="1" customWidth="1"/>
    <col min="3" max="3" width="9.54296875" bestFit="1" customWidth="1"/>
    <col min="4" max="4" width="6.7265625" bestFit="1" customWidth="1"/>
    <col min="5" max="5" width="5" bestFit="1" customWidth="1"/>
    <col min="6" max="6" width="7" bestFit="1" customWidth="1"/>
    <col min="7" max="7" width="14.81640625" bestFit="1" customWidth="1"/>
    <col min="8" max="8" width="70.26953125" bestFit="1" customWidth="1"/>
    <col min="9" max="9" width="81.1796875" bestFit="1" customWidth="1"/>
    <col min="10" max="10" width="14.81640625" bestFit="1" customWidth="1"/>
  </cols>
  <sheetData>
    <row r="1" spans="1:10">
      <c r="A1" t="s">
        <v>11475</v>
      </c>
      <c r="B1" t="s">
        <v>18358</v>
      </c>
      <c r="C1" t="s">
        <v>11476</v>
      </c>
      <c r="D1" t="s">
        <v>11477</v>
      </c>
      <c r="E1" t="s">
        <v>11478</v>
      </c>
      <c r="F1" t="s">
        <v>18359</v>
      </c>
      <c r="G1" t="s">
        <v>11479</v>
      </c>
      <c r="H1" t="s">
        <v>18360</v>
      </c>
      <c r="I1" t="s">
        <v>18361</v>
      </c>
      <c r="J1" t="s">
        <v>18362</v>
      </c>
    </row>
    <row r="2" spans="1:10">
      <c r="A2" t="s">
        <v>11480</v>
      </c>
      <c r="B2" t="s">
        <v>15117</v>
      </c>
      <c r="C2">
        <v>6</v>
      </c>
      <c r="D2">
        <v>37.5</v>
      </c>
      <c r="E2">
        <v>0.7</v>
      </c>
      <c r="G2">
        <v>6.15</v>
      </c>
      <c r="H2" t="s">
        <v>18363</v>
      </c>
      <c r="I2" t="s">
        <v>18364</v>
      </c>
      <c r="J2">
        <v>10.29</v>
      </c>
    </row>
    <row r="3" spans="1:10">
      <c r="A3" t="s">
        <v>18365</v>
      </c>
      <c r="B3" t="s">
        <v>18366</v>
      </c>
      <c r="C3">
        <v>6</v>
      </c>
      <c r="D3">
        <v>42</v>
      </c>
      <c r="E3">
        <v>0.7</v>
      </c>
      <c r="G3">
        <v>14</v>
      </c>
      <c r="H3" t="s">
        <v>18367</v>
      </c>
      <c r="I3" t="s">
        <v>18368</v>
      </c>
      <c r="J3">
        <v>7.7</v>
      </c>
    </row>
    <row r="4" spans="1:10">
      <c r="A4" t="s">
        <v>18369</v>
      </c>
      <c r="B4" t="s">
        <v>18370</v>
      </c>
      <c r="C4">
        <v>6</v>
      </c>
      <c r="D4">
        <v>40</v>
      </c>
      <c r="E4">
        <v>0.7</v>
      </c>
      <c r="G4">
        <v>7.15</v>
      </c>
      <c r="H4" t="s">
        <v>18371</v>
      </c>
      <c r="I4" t="s">
        <v>18372</v>
      </c>
      <c r="J4">
        <v>8.66</v>
      </c>
    </row>
    <row r="5" spans="1:10">
      <c r="A5" t="s">
        <v>18373</v>
      </c>
      <c r="B5" t="s">
        <v>18374</v>
      </c>
      <c r="C5">
        <v>6</v>
      </c>
      <c r="D5">
        <v>40</v>
      </c>
      <c r="E5">
        <v>0.7</v>
      </c>
      <c r="G5">
        <v>27.05</v>
      </c>
      <c r="H5" t="s">
        <v>18375</v>
      </c>
      <c r="I5" t="s">
        <v>18376</v>
      </c>
      <c r="J5">
        <v>8.6300000000000008</v>
      </c>
    </row>
    <row r="6" spans="1:10">
      <c r="A6" t="s">
        <v>11481</v>
      </c>
      <c r="B6" t="s">
        <v>15118</v>
      </c>
      <c r="C6">
        <v>6</v>
      </c>
      <c r="D6">
        <v>42</v>
      </c>
      <c r="E6">
        <v>0.7</v>
      </c>
      <c r="G6">
        <v>12.15</v>
      </c>
      <c r="H6" t="s">
        <v>18377</v>
      </c>
      <c r="I6" t="s">
        <v>18378</v>
      </c>
      <c r="J6">
        <v>8.66</v>
      </c>
    </row>
    <row r="7" spans="1:10">
      <c r="A7" t="s">
        <v>11482</v>
      </c>
      <c r="B7" t="s">
        <v>15119</v>
      </c>
      <c r="C7">
        <v>6</v>
      </c>
      <c r="D7">
        <v>38.5</v>
      </c>
      <c r="E7">
        <v>0.7</v>
      </c>
      <c r="G7">
        <v>11.05</v>
      </c>
      <c r="H7" t="s">
        <v>18379</v>
      </c>
      <c r="I7" t="s">
        <v>18380</v>
      </c>
      <c r="J7">
        <v>8.7799999999999994</v>
      </c>
    </row>
    <row r="8" spans="1:10">
      <c r="A8" t="s">
        <v>15120</v>
      </c>
      <c r="B8" t="s">
        <v>18381</v>
      </c>
      <c r="C8">
        <v>6</v>
      </c>
      <c r="D8">
        <v>46</v>
      </c>
      <c r="E8">
        <v>0.7</v>
      </c>
      <c r="F8" t="s">
        <v>18359</v>
      </c>
      <c r="G8">
        <v>7.15</v>
      </c>
      <c r="I8" t="s">
        <v>18382</v>
      </c>
      <c r="J8">
        <v>9.64</v>
      </c>
    </row>
    <row r="9" spans="1:10">
      <c r="A9" t="s">
        <v>15121</v>
      </c>
      <c r="B9" t="s">
        <v>15122</v>
      </c>
      <c r="C9">
        <v>6</v>
      </c>
      <c r="D9">
        <v>40</v>
      </c>
      <c r="E9">
        <v>1</v>
      </c>
      <c r="G9">
        <v>38.450000000000003</v>
      </c>
      <c r="I9" t="s">
        <v>18383</v>
      </c>
      <c r="J9">
        <v>12.47</v>
      </c>
    </row>
    <row r="10" spans="1:10">
      <c r="A10" t="s">
        <v>11483</v>
      </c>
      <c r="B10" t="s">
        <v>15123</v>
      </c>
      <c r="C10">
        <v>6</v>
      </c>
      <c r="D10">
        <v>38</v>
      </c>
      <c r="E10">
        <v>0.7</v>
      </c>
      <c r="G10">
        <v>12.45</v>
      </c>
      <c r="H10" t="s">
        <v>18384</v>
      </c>
      <c r="I10" t="s">
        <v>18385</v>
      </c>
      <c r="J10">
        <v>8.93</v>
      </c>
    </row>
    <row r="11" spans="1:10">
      <c r="A11" t="s">
        <v>18386</v>
      </c>
      <c r="B11" t="s">
        <v>18387</v>
      </c>
      <c r="C11">
        <v>6</v>
      </c>
      <c r="D11">
        <v>40</v>
      </c>
      <c r="E11">
        <v>1</v>
      </c>
      <c r="G11">
        <v>16.850000000000001</v>
      </c>
      <c r="I11" t="s">
        <v>18388</v>
      </c>
      <c r="J11">
        <v>12.63</v>
      </c>
    </row>
    <row r="12" spans="1:10">
      <c r="A12" t="s">
        <v>13708</v>
      </c>
      <c r="B12" t="s">
        <v>15124</v>
      </c>
      <c r="C12">
        <v>6</v>
      </c>
      <c r="D12">
        <v>42</v>
      </c>
      <c r="E12">
        <v>0.7</v>
      </c>
      <c r="G12">
        <v>26.45</v>
      </c>
      <c r="H12" t="s">
        <v>18389</v>
      </c>
      <c r="I12" t="s">
        <v>18390</v>
      </c>
      <c r="J12">
        <v>8.77</v>
      </c>
    </row>
    <row r="13" spans="1:10">
      <c r="A13" t="s">
        <v>18391</v>
      </c>
      <c r="B13" t="s">
        <v>18392</v>
      </c>
      <c r="C13">
        <v>6</v>
      </c>
      <c r="D13">
        <v>37.5</v>
      </c>
      <c r="E13">
        <v>0.7</v>
      </c>
      <c r="G13">
        <v>15.85</v>
      </c>
      <c r="H13" t="s">
        <v>18393</v>
      </c>
      <c r="I13" t="s">
        <v>18394</v>
      </c>
      <c r="J13">
        <v>8.83</v>
      </c>
    </row>
    <row r="14" spans="1:10">
      <c r="A14" t="s">
        <v>18395</v>
      </c>
      <c r="B14" t="s">
        <v>18396</v>
      </c>
      <c r="C14">
        <v>6</v>
      </c>
      <c r="D14">
        <v>43</v>
      </c>
      <c r="E14">
        <v>0.7</v>
      </c>
      <c r="G14">
        <v>6.85</v>
      </c>
      <c r="H14" t="s">
        <v>18397</v>
      </c>
      <c r="I14" t="s">
        <v>18398</v>
      </c>
      <c r="J14">
        <v>8.77</v>
      </c>
    </row>
    <row r="15" spans="1:10">
      <c r="A15" t="s">
        <v>13709</v>
      </c>
      <c r="B15" t="s">
        <v>15125</v>
      </c>
      <c r="C15">
        <v>6</v>
      </c>
      <c r="D15">
        <v>37.5</v>
      </c>
      <c r="E15">
        <v>0.7</v>
      </c>
      <c r="G15">
        <v>14.05</v>
      </c>
      <c r="H15" t="s">
        <v>18399</v>
      </c>
      <c r="I15" t="s">
        <v>18400</v>
      </c>
      <c r="J15">
        <v>8.7799999999999994</v>
      </c>
    </row>
    <row r="16" spans="1:10">
      <c r="A16" t="s">
        <v>11484</v>
      </c>
      <c r="B16" t="s">
        <v>15126</v>
      </c>
      <c r="C16">
        <v>6</v>
      </c>
      <c r="D16">
        <v>40</v>
      </c>
      <c r="E16">
        <v>0.7</v>
      </c>
      <c r="G16">
        <v>22.85</v>
      </c>
      <c r="H16" t="s">
        <v>18401</v>
      </c>
      <c r="I16" t="s">
        <v>18402</v>
      </c>
      <c r="J16">
        <v>8.9700000000000006</v>
      </c>
    </row>
    <row r="17" spans="1:10">
      <c r="A17" t="s">
        <v>18403</v>
      </c>
      <c r="B17" t="s">
        <v>18404</v>
      </c>
      <c r="C17">
        <v>6</v>
      </c>
      <c r="D17">
        <v>40</v>
      </c>
      <c r="E17">
        <v>0.7</v>
      </c>
      <c r="G17">
        <v>20.65</v>
      </c>
      <c r="H17" t="s">
        <v>18405</v>
      </c>
      <c r="I17" t="s">
        <v>18406</v>
      </c>
      <c r="J17">
        <v>8.77</v>
      </c>
    </row>
    <row r="18" spans="1:10">
      <c r="A18" t="s">
        <v>15127</v>
      </c>
      <c r="B18" t="s">
        <v>15128</v>
      </c>
      <c r="C18">
        <v>6</v>
      </c>
      <c r="D18">
        <v>37.5</v>
      </c>
      <c r="E18">
        <v>0.7</v>
      </c>
      <c r="G18">
        <v>6.75</v>
      </c>
      <c r="H18" t="s">
        <v>18407</v>
      </c>
      <c r="I18" t="s">
        <v>18408</v>
      </c>
      <c r="J18">
        <v>8.81</v>
      </c>
    </row>
    <row r="19" spans="1:10">
      <c r="A19" t="s">
        <v>15129</v>
      </c>
      <c r="B19" t="s">
        <v>26750</v>
      </c>
      <c r="C19">
        <v>6</v>
      </c>
      <c r="D19">
        <v>40</v>
      </c>
      <c r="E19">
        <v>0.7</v>
      </c>
      <c r="F19" t="s">
        <v>18359</v>
      </c>
      <c r="G19">
        <v>7.95</v>
      </c>
      <c r="H19" t="s">
        <v>30411</v>
      </c>
      <c r="I19" t="s">
        <v>30412</v>
      </c>
      <c r="J19">
        <v>9.7899999999999991</v>
      </c>
    </row>
    <row r="20" spans="1:10">
      <c r="A20" t="s">
        <v>11485</v>
      </c>
      <c r="B20" t="s">
        <v>18409</v>
      </c>
      <c r="C20">
        <v>6</v>
      </c>
      <c r="D20">
        <v>41.3</v>
      </c>
      <c r="E20">
        <v>0.7</v>
      </c>
      <c r="F20" t="s">
        <v>18359</v>
      </c>
      <c r="G20">
        <v>248.75</v>
      </c>
      <c r="H20" t="s">
        <v>18410</v>
      </c>
      <c r="J20">
        <v>10</v>
      </c>
    </row>
    <row r="21" spans="1:10">
      <c r="A21" t="s">
        <v>11486</v>
      </c>
      <c r="B21" t="s">
        <v>15130</v>
      </c>
      <c r="C21">
        <v>6</v>
      </c>
      <c r="D21">
        <v>35</v>
      </c>
      <c r="E21">
        <v>1</v>
      </c>
      <c r="G21">
        <v>89.95</v>
      </c>
      <c r="I21" t="s">
        <v>18411</v>
      </c>
      <c r="J21">
        <v>10.09</v>
      </c>
    </row>
    <row r="22" spans="1:10">
      <c r="A22" t="s">
        <v>11487</v>
      </c>
      <c r="B22" t="s">
        <v>15131</v>
      </c>
      <c r="C22">
        <v>6</v>
      </c>
      <c r="D22">
        <v>35</v>
      </c>
      <c r="E22">
        <v>0.7</v>
      </c>
      <c r="G22">
        <v>25</v>
      </c>
      <c r="I22" t="s">
        <v>18412</v>
      </c>
      <c r="J22">
        <v>7.13</v>
      </c>
    </row>
    <row r="23" spans="1:10">
      <c r="A23" t="s">
        <v>11488</v>
      </c>
      <c r="B23" t="s">
        <v>18413</v>
      </c>
      <c r="C23">
        <v>6</v>
      </c>
      <c r="D23">
        <v>43.2</v>
      </c>
      <c r="E23">
        <v>0.48</v>
      </c>
      <c r="F23" t="s">
        <v>18359</v>
      </c>
      <c r="G23">
        <v>20.45</v>
      </c>
      <c r="H23" t="s">
        <v>18414</v>
      </c>
      <c r="I23" t="s">
        <v>18415</v>
      </c>
      <c r="J23">
        <v>14.25</v>
      </c>
    </row>
    <row r="24" spans="1:10">
      <c r="A24" t="s">
        <v>18416</v>
      </c>
      <c r="B24" t="s">
        <v>18417</v>
      </c>
      <c r="C24">
        <v>6</v>
      </c>
      <c r="D24">
        <v>42.5</v>
      </c>
      <c r="E24">
        <v>0.48</v>
      </c>
      <c r="F24" t="s">
        <v>18359</v>
      </c>
      <c r="G24">
        <v>9.15</v>
      </c>
      <c r="H24" t="s">
        <v>18418</v>
      </c>
      <c r="I24" t="s">
        <v>18419</v>
      </c>
      <c r="J24">
        <v>13.98</v>
      </c>
    </row>
    <row r="25" spans="1:10">
      <c r="A25" t="s">
        <v>11489</v>
      </c>
      <c r="B25" t="s">
        <v>18420</v>
      </c>
      <c r="C25">
        <v>6</v>
      </c>
      <c r="D25">
        <v>43.69</v>
      </c>
      <c r="E25">
        <v>0.48</v>
      </c>
      <c r="F25" t="s">
        <v>18359</v>
      </c>
      <c r="G25">
        <v>29.85</v>
      </c>
      <c r="H25" t="s">
        <v>18421</v>
      </c>
      <c r="I25" t="s">
        <v>18422</v>
      </c>
      <c r="J25">
        <v>14.22</v>
      </c>
    </row>
    <row r="26" spans="1:10">
      <c r="A26" t="s">
        <v>11490</v>
      </c>
      <c r="B26" t="s">
        <v>15132</v>
      </c>
      <c r="C26">
        <v>6</v>
      </c>
      <c r="D26">
        <v>40</v>
      </c>
      <c r="E26">
        <v>0.7</v>
      </c>
      <c r="G26">
        <v>12</v>
      </c>
      <c r="I26" t="s">
        <v>18423</v>
      </c>
      <c r="J26">
        <v>7.38</v>
      </c>
    </row>
    <row r="27" spans="1:10">
      <c r="A27" t="s">
        <v>15133</v>
      </c>
      <c r="B27" t="s">
        <v>15134</v>
      </c>
      <c r="C27">
        <v>6</v>
      </c>
      <c r="D27">
        <v>40</v>
      </c>
      <c r="E27">
        <v>0.7</v>
      </c>
      <c r="G27">
        <v>25.5</v>
      </c>
      <c r="H27" t="s">
        <v>18424</v>
      </c>
      <c r="I27" t="s">
        <v>18425</v>
      </c>
      <c r="J27">
        <v>7.53</v>
      </c>
    </row>
    <row r="28" spans="1:10">
      <c r="A28" t="s">
        <v>15135</v>
      </c>
      <c r="B28" t="s">
        <v>18426</v>
      </c>
      <c r="C28">
        <v>6</v>
      </c>
      <c r="D28">
        <v>44</v>
      </c>
      <c r="E28">
        <v>0.5</v>
      </c>
      <c r="F28" t="s">
        <v>18359</v>
      </c>
      <c r="G28">
        <v>6.05</v>
      </c>
      <c r="H28" t="s">
        <v>18427</v>
      </c>
      <c r="I28" t="s">
        <v>18428</v>
      </c>
      <c r="J28">
        <v>7.86</v>
      </c>
    </row>
    <row r="29" spans="1:10">
      <c r="A29" t="s">
        <v>11491</v>
      </c>
      <c r="B29" t="s">
        <v>15136</v>
      </c>
      <c r="C29">
        <v>6</v>
      </c>
      <c r="D29">
        <v>35</v>
      </c>
      <c r="E29">
        <v>0.7</v>
      </c>
      <c r="G29">
        <v>8.9499999999999993</v>
      </c>
      <c r="H29" t="s">
        <v>18429</v>
      </c>
      <c r="I29" t="s">
        <v>18430</v>
      </c>
      <c r="J29">
        <v>7.71</v>
      </c>
    </row>
    <row r="30" spans="1:10">
      <c r="A30" t="s">
        <v>15137</v>
      </c>
      <c r="B30" t="s">
        <v>18431</v>
      </c>
      <c r="C30">
        <v>4</v>
      </c>
      <c r="D30">
        <v>20</v>
      </c>
      <c r="E30">
        <v>0.5</v>
      </c>
      <c r="F30" t="s">
        <v>18359</v>
      </c>
      <c r="G30">
        <v>18.75</v>
      </c>
      <c r="H30" t="s">
        <v>18432</v>
      </c>
      <c r="I30" t="s">
        <v>18433</v>
      </c>
      <c r="J30">
        <v>8.6300000000000008</v>
      </c>
    </row>
    <row r="31" spans="1:10">
      <c r="A31" t="s">
        <v>11492</v>
      </c>
      <c r="B31" t="s">
        <v>15138</v>
      </c>
      <c r="C31">
        <v>6</v>
      </c>
      <c r="D31">
        <v>37.5</v>
      </c>
      <c r="E31">
        <v>0.7</v>
      </c>
      <c r="G31">
        <v>18.5</v>
      </c>
      <c r="H31" t="s">
        <v>18434</v>
      </c>
      <c r="I31" t="s">
        <v>18435</v>
      </c>
      <c r="J31">
        <v>7.82</v>
      </c>
    </row>
    <row r="32" spans="1:10">
      <c r="A32" t="s">
        <v>13710</v>
      </c>
      <c r="B32" t="s">
        <v>15139</v>
      </c>
      <c r="C32">
        <v>6</v>
      </c>
      <c r="D32">
        <v>37.5</v>
      </c>
      <c r="E32">
        <v>1</v>
      </c>
      <c r="G32">
        <v>3.45</v>
      </c>
      <c r="I32" t="s">
        <v>18436</v>
      </c>
      <c r="J32">
        <v>10</v>
      </c>
    </row>
    <row r="33" spans="1:10">
      <c r="A33" t="s">
        <v>11493</v>
      </c>
      <c r="B33" t="s">
        <v>15140</v>
      </c>
      <c r="C33">
        <v>6</v>
      </c>
      <c r="D33">
        <v>40</v>
      </c>
      <c r="E33">
        <v>0.7</v>
      </c>
      <c r="G33">
        <v>27.45</v>
      </c>
      <c r="H33" t="s">
        <v>18437</v>
      </c>
      <c r="I33" t="s">
        <v>18438</v>
      </c>
      <c r="J33">
        <v>8.8000000000000007</v>
      </c>
    </row>
    <row r="34" spans="1:10">
      <c r="A34" t="s">
        <v>15141</v>
      </c>
      <c r="B34" t="s">
        <v>18439</v>
      </c>
      <c r="C34">
        <v>10</v>
      </c>
      <c r="D34">
        <v>43.92</v>
      </c>
      <c r="E34">
        <v>0.48</v>
      </c>
      <c r="F34" t="s">
        <v>18359</v>
      </c>
      <c r="G34">
        <v>3.5</v>
      </c>
      <c r="H34" t="s">
        <v>18440</v>
      </c>
      <c r="I34" t="s">
        <v>18441</v>
      </c>
      <c r="J34">
        <v>18.36</v>
      </c>
    </row>
    <row r="35" spans="1:10">
      <c r="A35" t="s">
        <v>11494</v>
      </c>
      <c r="B35" t="s">
        <v>18442</v>
      </c>
      <c r="C35">
        <v>10</v>
      </c>
      <c r="D35">
        <v>41.92</v>
      </c>
      <c r="E35">
        <v>0.48</v>
      </c>
      <c r="F35" t="s">
        <v>18359</v>
      </c>
      <c r="G35">
        <v>15.45</v>
      </c>
      <c r="H35" t="s">
        <v>18443</v>
      </c>
      <c r="I35" t="s">
        <v>18444</v>
      </c>
      <c r="J35">
        <v>19.059999999999999</v>
      </c>
    </row>
    <row r="36" spans="1:10">
      <c r="A36" t="s">
        <v>13711</v>
      </c>
      <c r="B36" t="s">
        <v>18445</v>
      </c>
      <c r="C36">
        <v>6</v>
      </c>
      <c r="D36">
        <v>43.4</v>
      </c>
      <c r="E36">
        <v>0.7</v>
      </c>
      <c r="F36" t="s">
        <v>18359</v>
      </c>
      <c r="G36">
        <v>6.65</v>
      </c>
      <c r="H36" t="s">
        <v>18446</v>
      </c>
      <c r="I36" t="s">
        <v>18447</v>
      </c>
      <c r="J36">
        <v>10.35</v>
      </c>
    </row>
    <row r="37" spans="1:10">
      <c r="A37" t="s">
        <v>11495</v>
      </c>
      <c r="B37" t="s">
        <v>15142</v>
      </c>
      <c r="C37">
        <v>6</v>
      </c>
      <c r="D37">
        <v>18</v>
      </c>
      <c r="E37">
        <v>0.7</v>
      </c>
      <c r="G37">
        <v>13.25</v>
      </c>
      <c r="H37" t="s">
        <v>18448</v>
      </c>
      <c r="J37">
        <v>9.74</v>
      </c>
    </row>
    <row r="38" spans="1:10">
      <c r="A38" t="s">
        <v>30413</v>
      </c>
      <c r="B38" t="s">
        <v>30414</v>
      </c>
      <c r="C38">
        <v>6</v>
      </c>
      <c r="D38">
        <v>40</v>
      </c>
      <c r="E38">
        <v>0.7</v>
      </c>
      <c r="G38">
        <v>20.55</v>
      </c>
      <c r="H38" t="s">
        <v>30415</v>
      </c>
      <c r="I38" t="s">
        <v>18449</v>
      </c>
      <c r="J38">
        <v>9.8699999999999992</v>
      </c>
    </row>
    <row r="39" spans="1:10">
      <c r="A39" t="s">
        <v>11496</v>
      </c>
      <c r="B39" t="s">
        <v>15143</v>
      </c>
      <c r="C39">
        <v>6</v>
      </c>
      <c r="D39">
        <v>37.5</v>
      </c>
      <c r="E39">
        <v>0.7</v>
      </c>
      <c r="G39">
        <v>21.95</v>
      </c>
      <c r="H39" t="s">
        <v>18450</v>
      </c>
      <c r="J39">
        <v>7.22</v>
      </c>
    </row>
    <row r="40" spans="1:10">
      <c r="A40" t="s">
        <v>15144</v>
      </c>
      <c r="B40" t="s">
        <v>15145</v>
      </c>
      <c r="C40">
        <v>6</v>
      </c>
      <c r="D40">
        <v>40</v>
      </c>
      <c r="E40">
        <v>1</v>
      </c>
      <c r="G40">
        <v>22.45</v>
      </c>
      <c r="H40" t="s">
        <v>30416</v>
      </c>
      <c r="I40" t="s">
        <v>30417</v>
      </c>
      <c r="J40">
        <v>9.6</v>
      </c>
    </row>
    <row r="41" spans="1:10">
      <c r="A41" t="s">
        <v>11497</v>
      </c>
      <c r="B41" t="s">
        <v>18451</v>
      </c>
      <c r="C41">
        <v>6</v>
      </c>
      <c r="D41">
        <v>47</v>
      </c>
      <c r="E41">
        <v>0.7</v>
      </c>
      <c r="F41" t="s">
        <v>18359</v>
      </c>
      <c r="G41">
        <v>85.55</v>
      </c>
      <c r="H41" t="s">
        <v>18452</v>
      </c>
      <c r="J41">
        <v>10.54</v>
      </c>
    </row>
    <row r="42" spans="1:10">
      <c r="A42" t="s">
        <v>11498</v>
      </c>
      <c r="B42" t="s">
        <v>15146</v>
      </c>
      <c r="C42">
        <v>6</v>
      </c>
      <c r="D42">
        <v>40</v>
      </c>
      <c r="E42">
        <v>0.7</v>
      </c>
      <c r="G42">
        <v>23.25</v>
      </c>
      <c r="H42" t="s">
        <v>18453</v>
      </c>
      <c r="J42">
        <v>7.22</v>
      </c>
    </row>
    <row r="43" spans="1:10">
      <c r="A43" t="s">
        <v>13712</v>
      </c>
      <c r="B43" t="s">
        <v>15147</v>
      </c>
      <c r="C43">
        <v>6</v>
      </c>
      <c r="D43">
        <v>45</v>
      </c>
      <c r="E43">
        <v>1</v>
      </c>
      <c r="G43">
        <v>9.35</v>
      </c>
      <c r="H43" t="s">
        <v>18454</v>
      </c>
      <c r="J43">
        <v>9.42</v>
      </c>
    </row>
    <row r="44" spans="1:10">
      <c r="A44" t="s">
        <v>13713</v>
      </c>
      <c r="B44" t="s">
        <v>15148</v>
      </c>
      <c r="C44">
        <v>6</v>
      </c>
      <c r="D44">
        <v>43</v>
      </c>
      <c r="E44">
        <v>0.7</v>
      </c>
      <c r="G44">
        <v>35.549999999999997</v>
      </c>
      <c r="I44" t="s">
        <v>30418</v>
      </c>
      <c r="J44">
        <v>9.4700000000000006</v>
      </c>
    </row>
    <row r="45" spans="1:10">
      <c r="A45" t="s">
        <v>11499</v>
      </c>
      <c r="B45" t="s">
        <v>18455</v>
      </c>
      <c r="C45">
        <v>3</v>
      </c>
      <c r="D45">
        <v>40</v>
      </c>
      <c r="E45">
        <v>0.5</v>
      </c>
      <c r="F45" t="s">
        <v>18359</v>
      </c>
      <c r="G45">
        <v>1.75</v>
      </c>
      <c r="H45" t="s">
        <v>18456</v>
      </c>
      <c r="I45" t="s">
        <v>18457</v>
      </c>
      <c r="J45">
        <v>5.01</v>
      </c>
    </row>
    <row r="46" spans="1:10">
      <c r="A46" t="s">
        <v>15149</v>
      </c>
      <c r="B46" t="s">
        <v>15150</v>
      </c>
      <c r="C46">
        <v>6</v>
      </c>
      <c r="D46">
        <v>40</v>
      </c>
      <c r="E46">
        <v>0.5</v>
      </c>
      <c r="G46">
        <v>71.45</v>
      </c>
      <c r="H46" t="s">
        <v>30419</v>
      </c>
      <c r="I46" t="s">
        <v>30420</v>
      </c>
      <c r="J46">
        <v>5.25</v>
      </c>
    </row>
    <row r="47" spans="1:10">
      <c r="A47" t="s">
        <v>11500</v>
      </c>
      <c r="B47" t="s">
        <v>15151</v>
      </c>
      <c r="C47">
        <v>6</v>
      </c>
      <c r="D47">
        <v>40</v>
      </c>
      <c r="E47">
        <v>1</v>
      </c>
      <c r="G47">
        <v>19.05</v>
      </c>
      <c r="H47" t="s">
        <v>18458</v>
      </c>
      <c r="I47" t="s">
        <v>18459</v>
      </c>
      <c r="J47">
        <v>9.92</v>
      </c>
    </row>
    <row r="48" spans="1:10">
      <c r="A48" t="s">
        <v>13714</v>
      </c>
      <c r="B48" t="s">
        <v>15152</v>
      </c>
      <c r="C48">
        <v>6</v>
      </c>
      <c r="D48">
        <v>32</v>
      </c>
      <c r="E48">
        <v>0.5</v>
      </c>
      <c r="G48">
        <v>12.5</v>
      </c>
      <c r="H48" t="s">
        <v>18460</v>
      </c>
      <c r="I48" t="s">
        <v>18461</v>
      </c>
      <c r="J48">
        <v>5.59</v>
      </c>
    </row>
    <row r="49" spans="1:10">
      <c r="A49" t="s">
        <v>11501</v>
      </c>
      <c r="B49" t="s">
        <v>15153</v>
      </c>
      <c r="C49">
        <v>6</v>
      </c>
      <c r="D49">
        <v>32</v>
      </c>
      <c r="E49">
        <v>1</v>
      </c>
      <c r="G49">
        <v>13.95</v>
      </c>
      <c r="H49" t="s">
        <v>18462</v>
      </c>
      <c r="I49" t="s">
        <v>18463</v>
      </c>
      <c r="J49">
        <v>10.52</v>
      </c>
    </row>
    <row r="50" spans="1:10">
      <c r="A50" t="s">
        <v>11502</v>
      </c>
      <c r="B50" t="s">
        <v>18464</v>
      </c>
      <c r="C50">
        <v>3</v>
      </c>
      <c r="D50">
        <v>14</v>
      </c>
      <c r="E50">
        <v>0.5</v>
      </c>
      <c r="F50" t="s">
        <v>18359</v>
      </c>
      <c r="G50">
        <v>12.35</v>
      </c>
      <c r="H50" t="s">
        <v>18465</v>
      </c>
      <c r="I50" t="s">
        <v>18466</v>
      </c>
      <c r="J50">
        <v>5.17</v>
      </c>
    </row>
    <row r="51" spans="1:10">
      <c r="A51" t="s">
        <v>15154</v>
      </c>
      <c r="B51" t="s">
        <v>15155</v>
      </c>
      <c r="C51">
        <v>6</v>
      </c>
      <c r="D51">
        <v>14</v>
      </c>
      <c r="E51">
        <v>0.5</v>
      </c>
      <c r="G51">
        <v>20.5</v>
      </c>
      <c r="H51" t="s">
        <v>18467</v>
      </c>
      <c r="I51" t="s">
        <v>18468</v>
      </c>
      <c r="J51">
        <v>5.58</v>
      </c>
    </row>
    <row r="52" spans="1:10">
      <c r="A52" t="s">
        <v>11503</v>
      </c>
      <c r="B52" t="s">
        <v>15156</v>
      </c>
      <c r="C52">
        <v>6</v>
      </c>
      <c r="D52">
        <v>32</v>
      </c>
      <c r="E52">
        <v>0.5</v>
      </c>
      <c r="G52">
        <v>273.05</v>
      </c>
      <c r="H52" t="s">
        <v>18469</v>
      </c>
      <c r="I52" t="s">
        <v>18470</v>
      </c>
      <c r="J52">
        <v>5.58</v>
      </c>
    </row>
    <row r="53" spans="1:10">
      <c r="A53" t="s">
        <v>11504</v>
      </c>
      <c r="B53" t="s">
        <v>18471</v>
      </c>
      <c r="C53">
        <v>3</v>
      </c>
      <c r="D53">
        <v>40</v>
      </c>
      <c r="E53">
        <v>1.5</v>
      </c>
      <c r="F53" t="s">
        <v>18359</v>
      </c>
      <c r="G53">
        <v>19.350000000000001</v>
      </c>
      <c r="I53" t="s">
        <v>18472</v>
      </c>
      <c r="J53">
        <v>13.76</v>
      </c>
    </row>
    <row r="54" spans="1:10">
      <c r="A54" t="s">
        <v>11505</v>
      </c>
      <c r="B54" t="s">
        <v>18473</v>
      </c>
      <c r="C54">
        <v>3</v>
      </c>
      <c r="D54">
        <v>40</v>
      </c>
      <c r="E54">
        <v>0.5</v>
      </c>
      <c r="F54" t="s">
        <v>18359</v>
      </c>
      <c r="G54">
        <v>9.9499999999999993</v>
      </c>
      <c r="H54" t="s">
        <v>18474</v>
      </c>
      <c r="I54" t="s">
        <v>18475</v>
      </c>
      <c r="J54">
        <v>5.03</v>
      </c>
    </row>
    <row r="55" spans="1:10">
      <c r="A55" t="s">
        <v>13715</v>
      </c>
      <c r="B55" t="s">
        <v>15157</v>
      </c>
      <c r="C55">
        <v>6</v>
      </c>
      <c r="D55">
        <v>40</v>
      </c>
      <c r="E55">
        <v>0.5</v>
      </c>
      <c r="G55">
        <v>29.35</v>
      </c>
      <c r="H55" t="s">
        <v>30421</v>
      </c>
      <c r="I55" t="s">
        <v>30422</v>
      </c>
      <c r="J55">
        <v>5.25</v>
      </c>
    </row>
    <row r="56" spans="1:10">
      <c r="A56" t="s">
        <v>11506</v>
      </c>
      <c r="B56" t="s">
        <v>15158</v>
      </c>
      <c r="C56">
        <v>6</v>
      </c>
      <c r="D56">
        <v>40</v>
      </c>
      <c r="E56">
        <v>1</v>
      </c>
      <c r="G56">
        <v>17.850000000000001</v>
      </c>
      <c r="H56" t="s">
        <v>18476</v>
      </c>
      <c r="I56" t="s">
        <v>18477</v>
      </c>
      <c r="J56">
        <v>9.92</v>
      </c>
    </row>
    <row r="57" spans="1:10">
      <c r="A57" t="s">
        <v>11507</v>
      </c>
      <c r="B57" t="s">
        <v>15159</v>
      </c>
      <c r="C57">
        <v>6</v>
      </c>
      <c r="D57">
        <v>47</v>
      </c>
      <c r="E57">
        <v>0.5</v>
      </c>
      <c r="G57">
        <v>7.95</v>
      </c>
      <c r="H57" t="s">
        <v>18478</v>
      </c>
      <c r="I57" t="s">
        <v>18479</v>
      </c>
      <c r="J57">
        <v>5.2</v>
      </c>
    </row>
    <row r="58" spans="1:10">
      <c r="A58" t="s">
        <v>11508</v>
      </c>
      <c r="B58" t="s">
        <v>18480</v>
      </c>
      <c r="C58">
        <v>3</v>
      </c>
      <c r="D58">
        <v>40</v>
      </c>
      <c r="E58">
        <v>0.5</v>
      </c>
      <c r="F58" t="s">
        <v>18359</v>
      </c>
      <c r="G58">
        <v>16.95</v>
      </c>
      <c r="H58" t="s">
        <v>18481</v>
      </c>
      <c r="I58" t="s">
        <v>18482</v>
      </c>
      <c r="J58">
        <v>5.04</v>
      </c>
    </row>
    <row r="59" spans="1:10">
      <c r="A59" t="s">
        <v>11509</v>
      </c>
      <c r="B59" t="s">
        <v>15160</v>
      </c>
      <c r="C59">
        <v>6</v>
      </c>
      <c r="D59">
        <v>40</v>
      </c>
      <c r="E59">
        <v>0.5</v>
      </c>
      <c r="G59">
        <v>13.45</v>
      </c>
      <c r="H59" t="s">
        <v>18483</v>
      </c>
      <c r="I59" t="s">
        <v>18484</v>
      </c>
      <c r="J59">
        <v>5.23</v>
      </c>
    </row>
    <row r="60" spans="1:10">
      <c r="A60" t="s">
        <v>11510</v>
      </c>
      <c r="B60" t="s">
        <v>15161</v>
      </c>
      <c r="C60">
        <v>6</v>
      </c>
      <c r="D60">
        <v>40</v>
      </c>
      <c r="E60">
        <v>1</v>
      </c>
      <c r="G60">
        <v>7.05</v>
      </c>
      <c r="H60" t="s">
        <v>18485</v>
      </c>
      <c r="I60" t="s">
        <v>18486</v>
      </c>
      <c r="J60">
        <v>9.94</v>
      </c>
    </row>
    <row r="61" spans="1:10">
      <c r="A61" t="s">
        <v>11511</v>
      </c>
      <c r="B61" t="s">
        <v>15162</v>
      </c>
      <c r="C61">
        <v>6</v>
      </c>
      <c r="D61">
        <v>12</v>
      </c>
      <c r="E61">
        <v>0.75</v>
      </c>
      <c r="G61">
        <v>15.95</v>
      </c>
      <c r="H61" t="s">
        <v>18487</v>
      </c>
      <c r="I61" t="s">
        <v>18488</v>
      </c>
      <c r="J61">
        <v>9.99</v>
      </c>
    </row>
    <row r="62" spans="1:10">
      <c r="A62" t="s">
        <v>11512</v>
      </c>
      <c r="B62" t="s">
        <v>15163</v>
      </c>
      <c r="C62">
        <v>6</v>
      </c>
      <c r="D62">
        <v>12.5</v>
      </c>
      <c r="E62">
        <v>0.75</v>
      </c>
      <c r="G62">
        <v>41.75</v>
      </c>
      <c r="H62" t="s">
        <v>18489</v>
      </c>
      <c r="I62" t="s">
        <v>18490</v>
      </c>
      <c r="J62">
        <v>9.9700000000000006</v>
      </c>
    </row>
    <row r="63" spans="1:10">
      <c r="A63" t="s">
        <v>13716</v>
      </c>
      <c r="B63" t="s">
        <v>30423</v>
      </c>
      <c r="C63">
        <v>6</v>
      </c>
      <c r="D63">
        <v>12.5</v>
      </c>
      <c r="E63">
        <v>0.75</v>
      </c>
      <c r="G63">
        <v>21.55</v>
      </c>
      <c r="H63" t="s">
        <v>18491</v>
      </c>
      <c r="J63">
        <v>10.050000000000001</v>
      </c>
    </row>
    <row r="64" spans="1:10">
      <c r="A64" t="s">
        <v>18492</v>
      </c>
      <c r="B64" t="s">
        <v>18493</v>
      </c>
      <c r="C64">
        <v>6</v>
      </c>
      <c r="D64">
        <v>41.3</v>
      </c>
      <c r="E64">
        <v>0.7</v>
      </c>
      <c r="G64">
        <v>18.45</v>
      </c>
      <c r="H64" t="s">
        <v>18494</v>
      </c>
      <c r="I64" t="s">
        <v>18495</v>
      </c>
      <c r="J64">
        <v>8.3800000000000008</v>
      </c>
    </row>
    <row r="65" spans="1:10">
      <c r="A65" t="s">
        <v>18496</v>
      </c>
      <c r="B65" t="s">
        <v>18497</v>
      </c>
      <c r="C65">
        <v>6</v>
      </c>
      <c r="D65">
        <v>41.3</v>
      </c>
      <c r="E65">
        <v>0.7</v>
      </c>
      <c r="G65">
        <v>27.25</v>
      </c>
      <c r="H65" t="s">
        <v>18498</v>
      </c>
      <c r="I65" t="s">
        <v>18499</v>
      </c>
      <c r="J65">
        <v>8.84</v>
      </c>
    </row>
    <row r="66" spans="1:10">
      <c r="A66" t="s">
        <v>15164</v>
      </c>
      <c r="B66" t="s">
        <v>18500</v>
      </c>
      <c r="C66">
        <v>12</v>
      </c>
      <c r="D66">
        <v>40</v>
      </c>
      <c r="E66">
        <v>0.2</v>
      </c>
      <c r="F66" t="s">
        <v>18359</v>
      </c>
      <c r="G66">
        <v>10.95</v>
      </c>
      <c r="H66" t="s">
        <v>18501</v>
      </c>
      <c r="I66" t="s">
        <v>18502</v>
      </c>
      <c r="J66">
        <v>6.29</v>
      </c>
    </row>
    <row r="67" spans="1:10">
      <c r="A67" t="s">
        <v>13717</v>
      </c>
      <c r="B67" t="s">
        <v>26602</v>
      </c>
      <c r="C67">
        <v>6</v>
      </c>
      <c r="D67">
        <v>40</v>
      </c>
      <c r="E67">
        <v>0.7</v>
      </c>
      <c r="F67" t="s">
        <v>18359</v>
      </c>
      <c r="G67">
        <v>13.05</v>
      </c>
      <c r="H67" t="s">
        <v>18507</v>
      </c>
      <c r="I67" t="s">
        <v>30424</v>
      </c>
      <c r="J67">
        <v>8.31</v>
      </c>
    </row>
    <row r="68" spans="1:10">
      <c r="A68" t="s">
        <v>15165</v>
      </c>
      <c r="B68" t="s">
        <v>18503</v>
      </c>
      <c r="C68">
        <v>6</v>
      </c>
      <c r="D68">
        <v>40</v>
      </c>
      <c r="E68">
        <v>1</v>
      </c>
      <c r="F68" t="s">
        <v>18359</v>
      </c>
      <c r="G68">
        <v>9.25</v>
      </c>
      <c r="H68" t="s">
        <v>18504</v>
      </c>
      <c r="I68" t="s">
        <v>18505</v>
      </c>
      <c r="J68">
        <v>11.12</v>
      </c>
    </row>
    <row r="69" spans="1:10">
      <c r="A69" t="s">
        <v>11513</v>
      </c>
      <c r="B69" t="s">
        <v>26751</v>
      </c>
      <c r="C69">
        <v>6</v>
      </c>
      <c r="D69">
        <v>40</v>
      </c>
      <c r="E69">
        <v>0.7</v>
      </c>
      <c r="F69" t="s">
        <v>18359</v>
      </c>
      <c r="G69">
        <v>4.1500000000000004</v>
      </c>
      <c r="H69" t="s">
        <v>30425</v>
      </c>
      <c r="I69" t="s">
        <v>30426</v>
      </c>
      <c r="J69">
        <v>10.73</v>
      </c>
    </row>
    <row r="70" spans="1:10">
      <c r="A70" t="s">
        <v>15166</v>
      </c>
      <c r="B70" t="s">
        <v>18506</v>
      </c>
      <c r="C70">
        <v>6</v>
      </c>
      <c r="D70">
        <v>40</v>
      </c>
      <c r="E70">
        <v>0.7</v>
      </c>
      <c r="F70" t="s">
        <v>18359</v>
      </c>
      <c r="G70">
        <v>4.25</v>
      </c>
      <c r="H70" t="s">
        <v>18507</v>
      </c>
      <c r="I70" t="s">
        <v>18508</v>
      </c>
      <c r="J70">
        <v>8.39</v>
      </c>
    </row>
    <row r="71" spans="1:10">
      <c r="A71" t="s">
        <v>11514</v>
      </c>
      <c r="B71" t="s">
        <v>18509</v>
      </c>
      <c r="C71">
        <v>6</v>
      </c>
      <c r="D71">
        <v>43</v>
      </c>
      <c r="E71">
        <v>0.7</v>
      </c>
      <c r="F71" t="s">
        <v>18359</v>
      </c>
      <c r="G71">
        <v>84.25</v>
      </c>
      <c r="H71" t="s">
        <v>18510</v>
      </c>
      <c r="I71" t="s">
        <v>18511</v>
      </c>
      <c r="J71">
        <v>8.25</v>
      </c>
    </row>
    <row r="72" spans="1:10">
      <c r="A72" t="s">
        <v>11515</v>
      </c>
      <c r="B72" t="s">
        <v>18512</v>
      </c>
      <c r="C72">
        <v>6</v>
      </c>
      <c r="D72">
        <v>55.5</v>
      </c>
      <c r="E72">
        <v>0.7</v>
      </c>
      <c r="F72" t="s">
        <v>18359</v>
      </c>
      <c r="G72">
        <v>68.45</v>
      </c>
      <c r="I72" t="s">
        <v>18513</v>
      </c>
      <c r="J72">
        <v>8.15</v>
      </c>
    </row>
    <row r="73" spans="1:10">
      <c r="A73" t="s">
        <v>18514</v>
      </c>
      <c r="B73" t="s">
        <v>18515</v>
      </c>
      <c r="C73">
        <v>6</v>
      </c>
      <c r="D73">
        <v>40</v>
      </c>
      <c r="E73">
        <v>0.7</v>
      </c>
      <c r="F73" t="s">
        <v>18359</v>
      </c>
      <c r="G73">
        <v>19.95</v>
      </c>
      <c r="H73" t="s">
        <v>18516</v>
      </c>
      <c r="I73" t="s">
        <v>18517</v>
      </c>
      <c r="J73">
        <v>8.32</v>
      </c>
    </row>
    <row r="74" spans="1:10">
      <c r="A74" t="s">
        <v>13718</v>
      </c>
      <c r="B74" t="s">
        <v>18518</v>
      </c>
      <c r="C74">
        <v>6</v>
      </c>
      <c r="D74">
        <v>43</v>
      </c>
      <c r="E74">
        <v>0.7</v>
      </c>
      <c r="F74" t="s">
        <v>18359</v>
      </c>
      <c r="G74">
        <v>12.15</v>
      </c>
      <c r="I74" t="s">
        <v>18519</v>
      </c>
      <c r="J74">
        <v>8.3000000000000007</v>
      </c>
    </row>
    <row r="75" spans="1:10">
      <c r="A75" t="s">
        <v>11516</v>
      </c>
      <c r="B75" t="s">
        <v>18520</v>
      </c>
      <c r="C75">
        <v>6</v>
      </c>
      <c r="D75">
        <v>43</v>
      </c>
      <c r="E75">
        <v>0.7</v>
      </c>
      <c r="F75" t="s">
        <v>18359</v>
      </c>
      <c r="G75">
        <v>18.95</v>
      </c>
      <c r="H75" t="s">
        <v>18521</v>
      </c>
      <c r="I75" t="s">
        <v>18522</v>
      </c>
      <c r="J75">
        <v>8.24</v>
      </c>
    </row>
    <row r="76" spans="1:10">
      <c r="A76" t="s">
        <v>11517</v>
      </c>
      <c r="B76" t="s">
        <v>18523</v>
      </c>
      <c r="C76">
        <v>6</v>
      </c>
      <c r="D76">
        <v>43</v>
      </c>
      <c r="E76">
        <v>0.7</v>
      </c>
      <c r="F76" t="s">
        <v>18359</v>
      </c>
      <c r="G76">
        <v>0.55000000000000004</v>
      </c>
      <c r="I76" t="s">
        <v>18524</v>
      </c>
      <c r="J76">
        <v>8.26</v>
      </c>
    </row>
    <row r="77" spans="1:10">
      <c r="A77" t="s">
        <v>11518</v>
      </c>
      <c r="B77" t="s">
        <v>18525</v>
      </c>
      <c r="C77">
        <v>4</v>
      </c>
      <c r="D77">
        <v>40</v>
      </c>
      <c r="E77">
        <v>0.7</v>
      </c>
      <c r="F77" t="s">
        <v>18359</v>
      </c>
      <c r="G77">
        <v>16.95</v>
      </c>
      <c r="H77" t="s">
        <v>18526</v>
      </c>
      <c r="I77" t="s">
        <v>18527</v>
      </c>
      <c r="J77">
        <v>7.42</v>
      </c>
    </row>
    <row r="78" spans="1:10">
      <c r="A78" t="s">
        <v>13719</v>
      </c>
      <c r="B78" t="s">
        <v>18528</v>
      </c>
      <c r="C78">
        <v>6</v>
      </c>
      <c r="D78">
        <v>46</v>
      </c>
      <c r="E78">
        <v>0.7</v>
      </c>
      <c r="F78" t="s">
        <v>18359</v>
      </c>
      <c r="G78">
        <v>19.75</v>
      </c>
      <c r="H78" t="s">
        <v>18529</v>
      </c>
      <c r="I78" t="s">
        <v>18530</v>
      </c>
      <c r="J78">
        <v>12.28</v>
      </c>
    </row>
    <row r="79" spans="1:10">
      <c r="A79" t="s">
        <v>13720</v>
      </c>
      <c r="B79" t="s">
        <v>18531</v>
      </c>
      <c r="C79">
        <v>4</v>
      </c>
      <c r="D79">
        <v>46</v>
      </c>
      <c r="E79">
        <v>0.7</v>
      </c>
      <c r="F79" t="s">
        <v>18359</v>
      </c>
      <c r="G79">
        <v>39.75</v>
      </c>
      <c r="I79" t="s">
        <v>18532</v>
      </c>
      <c r="J79">
        <v>9.3699999999999992</v>
      </c>
    </row>
    <row r="80" spans="1:10">
      <c r="A80" t="s">
        <v>11519</v>
      </c>
      <c r="B80" t="s">
        <v>18533</v>
      </c>
      <c r="C80">
        <v>4</v>
      </c>
      <c r="D80">
        <v>46</v>
      </c>
      <c r="E80">
        <v>0.7</v>
      </c>
      <c r="F80" t="s">
        <v>18359</v>
      </c>
      <c r="G80">
        <v>12.85</v>
      </c>
      <c r="H80" t="s">
        <v>18534</v>
      </c>
      <c r="I80" t="s">
        <v>18535</v>
      </c>
      <c r="J80">
        <v>9.44</v>
      </c>
    </row>
    <row r="81" spans="1:10">
      <c r="A81" t="s">
        <v>11520</v>
      </c>
      <c r="B81" t="s">
        <v>18536</v>
      </c>
      <c r="C81">
        <v>6</v>
      </c>
      <c r="D81">
        <v>40</v>
      </c>
      <c r="E81">
        <v>0.15</v>
      </c>
      <c r="F81" t="s">
        <v>18359</v>
      </c>
      <c r="G81">
        <v>5.75</v>
      </c>
      <c r="H81" t="s">
        <v>18537</v>
      </c>
      <c r="I81" t="s">
        <v>18538</v>
      </c>
      <c r="J81">
        <v>3.25</v>
      </c>
    </row>
    <row r="82" spans="1:10">
      <c r="A82" t="s">
        <v>11521</v>
      </c>
      <c r="B82" t="s">
        <v>18539</v>
      </c>
      <c r="C82">
        <v>6</v>
      </c>
      <c r="D82">
        <v>40</v>
      </c>
      <c r="E82">
        <v>0.6</v>
      </c>
      <c r="F82" t="s">
        <v>18359</v>
      </c>
      <c r="G82">
        <v>19.45</v>
      </c>
      <c r="H82" t="s">
        <v>18540</v>
      </c>
      <c r="I82" t="s">
        <v>18541</v>
      </c>
      <c r="J82">
        <v>9.74</v>
      </c>
    </row>
    <row r="83" spans="1:10">
      <c r="A83" t="s">
        <v>13721</v>
      </c>
      <c r="B83" t="s">
        <v>15167</v>
      </c>
      <c r="C83">
        <v>3</v>
      </c>
      <c r="D83">
        <v>40</v>
      </c>
      <c r="E83">
        <v>0.7</v>
      </c>
      <c r="G83">
        <v>56.45</v>
      </c>
      <c r="H83" t="s">
        <v>18542</v>
      </c>
      <c r="I83" t="s">
        <v>18543</v>
      </c>
      <c r="J83">
        <v>4.08</v>
      </c>
    </row>
    <row r="84" spans="1:10">
      <c r="A84" t="s">
        <v>15168</v>
      </c>
      <c r="B84" t="s">
        <v>18544</v>
      </c>
      <c r="C84">
        <v>6</v>
      </c>
      <c r="D84">
        <v>40</v>
      </c>
      <c r="E84">
        <v>1</v>
      </c>
      <c r="F84" t="s">
        <v>18359</v>
      </c>
      <c r="G84">
        <v>26</v>
      </c>
      <c r="H84" t="s">
        <v>18545</v>
      </c>
      <c r="I84" t="s">
        <v>18546</v>
      </c>
      <c r="J84">
        <v>11.5</v>
      </c>
    </row>
    <row r="85" spans="1:10">
      <c r="A85" t="s">
        <v>11522</v>
      </c>
      <c r="B85" t="s">
        <v>18547</v>
      </c>
      <c r="C85">
        <v>6</v>
      </c>
      <c r="D85">
        <v>48</v>
      </c>
      <c r="E85">
        <v>0.7</v>
      </c>
      <c r="F85" t="s">
        <v>18359</v>
      </c>
      <c r="G85">
        <v>19.649999999999999</v>
      </c>
      <c r="H85" t="s">
        <v>18548</v>
      </c>
      <c r="I85" t="s">
        <v>18549</v>
      </c>
      <c r="J85">
        <v>8.7100000000000009</v>
      </c>
    </row>
    <row r="86" spans="1:10">
      <c r="A86" t="s">
        <v>13722</v>
      </c>
      <c r="B86" t="s">
        <v>15169</v>
      </c>
      <c r="C86">
        <v>3</v>
      </c>
      <c r="D86">
        <v>40</v>
      </c>
      <c r="E86">
        <v>0.7</v>
      </c>
      <c r="G86">
        <v>32.85</v>
      </c>
      <c r="I86" t="s">
        <v>18550</v>
      </c>
      <c r="J86">
        <v>4.08</v>
      </c>
    </row>
    <row r="87" spans="1:10">
      <c r="A87" t="s">
        <v>11523</v>
      </c>
      <c r="B87" t="s">
        <v>18551</v>
      </c>
      <c r="C87">
        <v>6</v>
      </c>
      <c r="D87">
        <v>40</v>
      </c>
      <c r="E87">
        <v>0.7</v>
      </c>
      <c r="F87" t="s">
        <v>18359</v>
      </c>
      <c r="G87">
        <v>14</v>
      </c>
      <c r="H87" t="s">
        <v>18552</v>
      </c>
      <c r="I87" t="s">
        <v>18553</v>
      </c>
      <c r="J87">
        <v>8.82</v>
      </c>
    </row>
    <row r="88" spans="1:10">
      <c r="A88" t="s">
        <v>15170</v>
      </c>
      <c r="B88" t="s">
        <v>18554</v>
      </c>
      <c r="C88">
        <v>6</v>
      </c>
      <c r="D88">
        <v>40</v>
      </c>
      <c r="E88">
        <v>1</v>
      </c>
      <c r="F88" t="s">
        <v>18359</v>
      </c>
      <c r="G88">
        <v>20.5</v>
      </c>
      <c r="I88" t="s">
        <v>18555</v>
      </c>
      <c r="J88">
        <v>11.61</v>
      </c>
    </row>
    <row r="89" spans="1:10">
      <c r="A89" t="s">
        <v>11524</v>
      </c>
      <c r="B89" t="s">
        <v>18556</v>
      </c>
      <c r="C89">
        <v>3</v>
      </c>
      <c r="D89">
        <v>43</v>
      </c>
      <c r="E89">
        <v>0.7</v>
      </c>
      <c r="F89" t="s">
        <v>18359</v>
      </c>
      <c r="G89">
        <v>27.45</v>
      </c>
      <c r="H89" t="s">
        <v>18557</v>
      </c>
      <c r="I89" t="s">
        <v>18558</v>
      </c>
      <c r="J89">
        <v>4.4400000000000004</v>
      </c>
    </row>
    <row r="90" spans="1:10">
      <c r="A90" t="s">
        <v>11525</v>
      </c>
      <c r="B90" t="s">
        <v>18559</v>
      </c>
      <c r="C90">
        <v>3</v>
      </c>
      <c r="D90">
        <v>40</v>
      </c>
      <c r="E90">
        <v>0.7</v>
      </c>
      <c r="F90" t="s">
        <v>18359</v>
      </c>
      <c r="G90">
        <v>23.45</v>
      </c>
      <c r="H90" t="s">
        <v>18557</v>
      </c>
      <c r="I90" t="s">
        <v>18560</v>
      </c>
      <c r="J90">
        <v>4.45</v>
      </c>
    </row>
    <row r="91" spans="1:10">
      <c r="A91" t="s">
        <v>11526</v>
      </c>
      <c r="B91" t="s">
        <v>18561</v>
      </c>
      <c r="C91">
        <v>6</v>
      </c>
      <c r="D91">
        <v>43</v>
      </c>
      <c r="E91">
        <v>0.7</v>
      </c>
      <c r="F91" t="s">
        <v>18359</v>
      </c>
      <c r="G91">
        <v>30.45</v>
      </c>
      <c r="H91" t="s">
        <v>18562</v>
      </c>
      <c r="I91" t="s">
        <v>18563</v>
      </c>
      <c r="J91">
        <v>8.82</v>
      </c>
    </row>
    <row r="92" spans="1:10">
      <c r="A92" t="s">
        <v>15171</v>
      </c>
      <c r="B92" t="s">
        <v>18564</v>
      </c>
      <c r="C92">
        <v>6</v>
      </c>
      <c r="D92">
        <v>60.7</v>
      </c>
      <c r="E92">
        <v>0.7</v>
      </c>
      <c r="F92" t="s">
        <v>18359</v>
      </c>
      <c r="G92">
        <v>17.95</v>
      </c>
      <c r="H92" t="s">
        <v>18565</v>
      </c>
      <c r="I92" t="s">
        <v>18566</v>
      </c>
      <c r="J92">
        <v>8.73</v>
      </c>
    </row>
    <row r="93" spans="1:10">
      <c r="A93" t="s">
        <v>15172</v>
      </c>
      <c r="B93" t="s">
        <v>18567</v>
      </c>
      <c r="C93">
        <v>6</v>
      </c>
      <c r="D93">
        <v>60.8</v>
      </c>
      <c r="E93">
        <v>0.7</v>
      </c>
      <c r="F93" t="s">
        <v>18359</v>
      </c>
      <c r="G93">
        <v>9.9499999999999993</v>
      </c>
      <c r="H93" t="s">
        <v>18568</v>
      </c>
      <c r="I93" t="s">
        <v>18569</v>
      </c>
      <c r="J93">
        <v>8.6999999999999993</v>
      </c>
    </row>
    <row r="94" spans="1:10">
      <c r="A94" t="s">
        <v>13723</v>
      </c>
      <c r="B94" t="s">
        <v>18570</v>
      </c>
      <c r="C94">
        <v>6</v>
      </c>
      <c r="D94">
        <v>61.3</v>
      </c>
      <c r="E94">
        <v>0.7</v>
      </c>
      <c r="F94" t="s">
        <v>18359</v>
      </c>
      <c r="G94">
        <v>19.649999999999999</v>
      </c>
      <c r="H94" t="s">
        <v>18565</v>
      </c>
      <c r="I94" t="s">
        <v>18571</v>
      </c>
      <c r="J94">
        <v>8.68</v>
      </c>
    </row>
    <row r="95" spans="1:10">
      <c r="A95" t="s">
        <v>13724</v>
      </c>
      <c r="B95" t="s">
        <v>18572</v>
      </c>
      <c r="C95">
        <v>6</v>
      </c>
      <c r="D95">
        <v>61</v>
      </c>
      <c r="E95">
        <v>0.7</v>
      </c>
      <c r="F95" t="s">
        <v>18359</v>
      </c>
      <c r="G95">
        <v>17.05</v>
      </c>
      <c r="H95" t="s">
        <v>18565</v>
      </c>
      <c r="I95" t="s">
        <v>18573</v>
      </c>
      <c r="J95">
        <v>8.77</v>
      </c>
    </row>
    <row r="96" spans="1:10">
      <c r="A96" t="s">
        <v>11527</v>
      </c>
      <c r="B96" t="s">
        <v>18574</v>
      </c>
      <c r="C96">
        <v>6</v>
      </c>
      <c r="D96">
        <v>58.9</v>
      </c>
      <c r="E96">
        <v>0.7</v>
      </c>
      <c r="F96" t="s">
        <v>18359</v>
      </c>
      <c r="G96">
        <v>34.950000000000003</v>
      </c>
      <c r="H96" t="s">
        <v>18575</v>
      </c>
      <c r="I96" t="s">
        <v>18576</v>
      </c>
      <c r="J96">
        <v>8.82</v>
      </c>
    </row>
    <row r="97" spans="1:10">
      <c r="A97" t="s">
        <v>18577</v>
      </c>
      <c r="B97" t="s">
        <v>18578</v>
      </c>
      <c r="C97">
        <v>6</v>
      </c>
      <c r="D97">
        <v>60.1</v>
      </c>
      <c r="E97">
        <v>0.7</v>
      </c>
      <c r="F97" t="s">
        <v>18359</v>
      </c>
      <c r="G97">
        <v>7.95</v>
      </c>
      <c r="H97" t="s">
        <v>18575</v>
      </c>
      <c r="I97" t="s">
        <v>18579</v>
      </c>
      <c r="J97">
        <v>8.83</v>
      </c>
    </row>
    <row r="98" spans="1:10">
      <c r="A98" t="s">
        <v>11528</v>
      </c>
      <c r="B98" t="s">
        <v>18580</v>
      </c>
      <c r="C98">
        <v>6</v>
      </c>
      <c r="D98">
        <v>48</v>
      </c>
      <c r="E98">
        <v>0.7</v>
      </c>
      <c r="F98" t="s">
        <v>18359</v>
      </c>
      <c r="G98">
        <v>5.45</v>
      </c>
      <c r="H98" t="s">
        <v>18581</v>
      </c>
      <c r="I98" t="s">
        <v>18582</v>
      </c>
      <c r="J98">
        <v>8.82</v>
      </c>
    </row>
    <row r="99" spans="1:10">
      <c r="A99" t="s">
        <v>11529</v>
      </c>
      <c r="B99" t="s">
        <v>18583</v>
      </c>
      <c r="C99">
        <v>6</v>
      </c>
      <c r="D99">
        <v>48</v>
      </c>
      <c r="E99">
        <v>1</v>
      </c>
      <c r="F99" t="s">
        <v>18359</v>
      </c>
      <c r="G99">
        <v>24.95</v>
      </c>
      <c r="I99" t="s">
        <v>18584</v>
      </c>
      <c r="J99">
        <v>11.55</v>
      </c>
    </row>
    <row r="100" spans="1:10">
      <c r="A100" t="s">
        <v>15174</v>
      </c>
      <c r="B100" t="s">
        <v>15173</v>
      </c>
      <c r="C100">
        <v>3</v>
      </c>
      <c r="D100">
        <v>40</v>
      </c>
      <c r="E100">
        <v>0.7</v>
      </c>
      <c r="G100">
        <v>20.350000000000001</v>
      </c>
      <c r="H100" t="s">
        <v>18585</v>
      </c>
      <c r="I100" t="s">
        <v>18586</v>
      </c>
      <c r="J100">
        <v>4.08</v>
      </c>
    </row>
    <row r="101" spans="1:10">
      <c r="A101" t="s">
        <v>11530</v>
      </c>
      <c r="B101" t="s">
        <v>15175</v>
      </c>
      <c r="C101">
        <v>6</v>
      </c>
      <c r="D101">
        <v>40</v>
      </c>
      <c r="E101">
        <v>0.7</v>
      </c>
      <c r="G101">
        <v>5.35</v>
      </c>
      <c r="I101" t="s">
        <v>30427</v>
      </c>
      <c r="J101">
        <v>7.34</v>
      </c>
    </row>
    <row r="102" spans="1:10">
      <c r="A102" t="s">
        <v>11531</v>
      </c>
      <c r="B102" t="s">
        <v>15176</v>
      </c>
      <c r="C102">
        <v>6</v>
      </c>
      <c r="D102">
        <v>27.8</v>
      </c>
      <c r="E102">
        <v>0.5</v>
      </c>
      <c r="G102">
        <v>24.15</v>
      </c>
      <c r="I102" t="s">
        <v>18587</v>
      </c>
      <c r="J102">
        <v>7.32</v>
      </c>
    </row>
    <row r="103" spans="1:10">
      <c r="A103" t="s">
        <v>11532</v>
      </c>
      <c r="B103" t="s">
        <v>15177</v>
      </c>
      <c r="C103">
        <v>6</v>
      </c>
      <c r="D103">
        <v>38.1</v>
      </c>
      <c r="E103">
        <v>0.5</v>
      </c>
      <c r="G103">
        <v>70.95</v>
      </c>
      <c r="I103" t="s">
        <v>18588</v>
      </c>
      <c r="J103">
        <v>6.94</v>
      </c>
    </row>
    <row r="104" spans="1:10">
      <c r="A104" t="s">
        <v>11533</v>
      </c>
      <c r="B104" t="s">
        <v>15178</v>
      </c>
      <c r="C104">
        <v>6</v>
      </c>
      <c r="D104">
        <v>31.2</v>
      </c>
      <c r="E104">
        <v>0.5</v>
      </c>
      <c r="G104">
        <v>17.75</v>
      </c>
      <c r="I104" t="s">
        <v>18589</v>
      </c>
      <c r="J104">
        <v>6.95</v>
      </c>
    </row>
    <row r="105" spans="1:10">
      <c r="A105" t="s">
        <v>15179</v>
      </c>
      <c r="B105" t="s">
        <v>30428</v>
      </c>
      <c r="C105">
        <v>6</v>
      </c>
      <c r="D105">
        <v>55</v>
      </c>
      <c r="E105">
        <v>0.7</v>
      </c>
      <c r="F105" t="s">
        <v>18359</v>
      </c>
      <c r="G105">
        <v>10.55</v>
      </c>
      <c r="H105" t="s">
        <v>18590</v>
      </c>
      <c r="I105" t="s">
        <v>18591</v>
      </c>
      <c r="J105">
        <v>9.3800000000000008</v>
      </c>
    </row>
    <row r="106" spans="1:10">
      <c r="A106" t="s">
        <v>15181</v>
      </c>
      <c r="B106" t="s">
        <v>15180</v>
      </c>
      <c r="C106">
        <v>6</v>
      </c>
      <c r="D106">
        <v>55</v>
      </c>
      <c r="E106">
        <v>0.7</v>
      </c>
      <c r="F106" t="s">
        <v>18359</v>
      </c>
      <c r="G106">
        <v>25.45</v>
      </c>
      <c r="H106" t="s">
        <v>18592</v>
      </c>
      <c r="I106" t="s">
        <v>18593</v>
      </c>
      <c r="J106">
        <v>9.18</v>
      </c>
    </row>
    <row r="107" spans="1:10">
      <c r="A107" t="s">
        <v>13725</v>
      </c>
      <c r="B107" t="s">
        <v>15180</v>
      </c>
      <c r="C107">
        <v>6</v>
      </c>
      <c r="D107">
        <v>55</v>
      </c>
      <c r="E107">
        <v>0.7</v>
      </c>
      <c r="G107">
        <v>18.75</v>
      </c>
      <c r="H107" t="s">
        <v>18592</v>
      </c>
      <c r="I107" t="s">
        <v>18594</v>
      </c>
      <c r="J107">
        <v>8.8000000000000007</v>
      </c>
    </row>
    <row r="108" spans="1:10">
      <c r="A108" t="s">
        <v>11534</v>
      </c>
      <c r="B108" t="s">
        <v>15182</v>
      </c>
      <c r="C108">
        <v>6</v>
      </c>
      <c r="D108">
        <v>26</v>
      </c>
      <c r="E108">
        <v>0.7</v>
      </c>
      <c r="G108">
        <v>11.65</v>
      </c>
      <c r="H108" t="s">
        <v>18595</v>
      </c>
      <c r="I108" t="s">
        <v>18596</v>
      </c>
      <c r="J108">
        <v>9.14</v>
      </c>
    </row>
    <row r="109" spans="1:10">
      <c r="A109" t="s">
        <v>18597</v>
      </c>
      <c r="B109" t="s">
        <v>18598</v>
      </c>
      <c r="C109">
        <v>6</v>
      </c>
      <c r="D109">
        <v>60</v>
      </c>
      <c r="E109">
        <v>0.7</v>
      </c>
      <c r="G109">
        <v>14.85</v>
      </c>
      <c r="H109" t="s">
        <v>18599</v>
      </c>
      <c r="J109">
        <v>6.94</v>
      </c>
    </row>
    <row r="110" spans="1:10">
      <c r="A110" t="s">
        <v>11535</v>
      </c>
      <c r="B110" t="s">
        <v>15183</v>
      </c>
      <c r="C110">
        <v>6</v>
      </c>
      <c r="D110">
        <v>55</v>
      </c>
      <c r="E110">
        <v>0.7</v>
      </c>
      <c r="G110">
        <v>8.5</v>
      </c>
      <c r="H110" t="s">
        <v>18600</v>
      </c>
      <c r="I110" t="s">
        <v>18601</v>
      </c>
      <c r="J110">
        <v>6.5</v>
      </c>
    </row>
    <row r="111" spans="1:10">
      <c r="A111" t="s">
        <v>15184</v>
      </c>
      <c r="B111" t="s">
        <v>15185</v>
      </c>
      <c r="C111">
        <v>12</v>
      </c>
      <c r="D111">
        <v>50</v>
      </c>
      <c r="E111">
        <v>1</v>
      </c>
      <c r="G111">
        <v>18.95</v>
      </c>
      <c r="H111" t="s">
        <v>18602</v>
      </c>
      <c r="I111" t="s">
        <v>18603</v>
      </c>
      <c r="J111">
        <v>19.61</v>
      </c>
    </row>
    <row r="112" spans="1:10">
      <c r="A112" t="s">
        <v>11536</v>
      </c>
      <c r="B112" t="s">
        <v>15186</v>
      </c>
      <c r="C112">
        <v>12</v>
      </c>
      <c r="D112">
        <v>40</v>
      </c>
      <c r="E112">
        <v>1</v>
      </c>
      <c r="G112">
        <v>18</v>
      </c>
      <c r="I112" t="s">
        <v>18604</v>
      </c>
      <c r="J112">
        <v>19.66</v>
      </c>
    </row>
    <row r="113" spans="1:10">
      <c r="A113" t="s">
        <v>18605</v>
      </c>
      <c r="B113" t="s">
        <v>18606</v>
      </c>
      <c r="C113">
        <v>24</v>
      </c>
      <c r="D113">
        <v>40</v>
      </c>
      <c r="E113">
        <v>0.2</v>
      </c>
      <c r="G113">
        <v>15.05</v>
      </c>
      <c r="H113" t="s">
        <v>18607</v>
      </c>
      <c r="I113" t="s">
        <v>18608</v>
      </c>
      <c r="J113">
        <v>9.51</v>
      </c>
    </row>
    <row r="114" spans="1:10">
      <c r="A114" t="s">
        <v>13726</v>
      </c>
      <c r="B114" t="s">
        <v>15187</v>
      </c>
      <c r="C114">
        <v>12</v>
      </c>
      <c r="D114">
        <v>40</v>
      </c>
      <c r="E114">
        <v>0.5</v>
      </c>
      <c r="G114">
        <v>9.85</v>
      </c>
      <c r="H114" t="s">
        <v>18609</v>
      </c>
      <c r="I114" t="s">
        <v>18610</v>
      </c>
      <c r="J114">
        <v>10.85</v>
      </c>
    </row>
    <row r="115" spans="1:10">
      <c r="A115" t="s">
        <v>11537</v>
      </c>
      <c r="B115" t="s">
        <v>15188</v>
      </c>
      <c r="C115">
        <v>6</v>
      </c>
      <c r="D115">
        <v>40</v>
      </c>
      <c r="E115">
        <v>0.7</v>
      </c>
      <c r="G115">
        <v>8.4499999999999993</v>
      </c>
      <c r="H115" t="s">
        <v>18611</v>
      </c>
      <c r="I115" t="s">
        <v>18612</v>
      </c>
      <c r="J115">
        <v>7.16</v>
      </c>
    </row>
    <row r="116" spans="1:10">
      <c r="A116" t="s">
        <v>13727</v>
      </c>
      <c r="B116" t="s">
        <v>15189</v>
      </c>
      <c r="C116">
        <v>6</v>
      </c>
      <c r="D116">
        <v>40</v>
      </c>
      <c r="E116">
        <v>1.75</v>
      </c>
      <c r="G116">
        <v>8.75</v>
      </c>
      <c r="H116" t="s">
        <v>18613</v>
      </c>
      <c r="I116" t="s">
        <v>18614</v>
      </c>
      <c r="J116">
        <v>16.149999999999999</v>
      </c>
    </row>
    <row r="117" spans="1:10">
      <c r="A117" t="s">
        <v>26853</v>
      </c>
      <c r="B117" t="s">
        <v>26854</v>
      </c>
      <c r="C117">
        <v>6</v>
      </c>
      <c r="D117">
        <v>40</v>
      </c>
      <c r="E117">
        <v>1</v>
      </c>
      <c r="G117">
        <v>12.95</v>
      </c>
      <c r="H117" t="s">
        <v>27157</v>
      </c>
      <c r="I117" t="s">
        <v>30429</v>
      </c>
      <c r="J117">
        <v>9.84</v>
      </c>
    </row>
    <row r="118" spans="1:10">
      <c r="A118" t="s">
        <v>11538</v>
      </c>
      <c r="B118" t="s">
        <v>15190</v>
      </c>
      <c r="C118">
        <v>1</v>
      </c>
      <c r="D118">
        <v>40</v>
      </c>
      <c r="E118">
        <v>4.5</v>
      </c>
      <c r="G118">
        <v>14.65</v>
      </c>
      <c r="I118" t="s">
        <v>18615</v>
      </c>
      <c r="J118">
        <v>7.64</v>
      </c>
    </row>
    <row r="119" spans="1:10">
      <c r="A119" t="s">
        <v>15191</v>
      </c>
      <c r="B119" t="s">
        <v>15192</v>
      </c>
      <c r="C119">
        <v>6</v>
      </c>
      <c r="D119">
        <v>40</v>
      </c>
      <c r="E119">
        <v>0.7</v>
      </c>
      <c r="G119">
        <v>15</v>
      </c>
      <c r="H119" t="s">
        <v>18616</v>
      </c>
      <c r="I119" t="s">
        <v>18617</v>
      </c>
      <c r="J119">
        <v>7.18</v>
      </c>
    </row>
    <row r="120" spans="1:10">
      <c r="A120" t="s">
        <v>11539</v>
      </c>
      <c r="B120" t="s">
        <v>15193</v>
      </c>
      <c r="C120">
        <v>6</v>
      </c>
      <c r="D120">
        <v>40</v>
      </c>
      <c r="E120">
        <v>0.7</v>
      </c>
      <c r="G120">
        <v>8.9499999999999993</v>
      </c>
      <c r="H120" t="s">
        <v>18618</v>
      </c>
      <c r="I120" t="s">
        <v>18619</v>
      </c>
      <c r="J120">
        <v>7.24</v>
      </c>
    </row>
    <row r="121" spans="1:10">
      <c r="A121" t="s">
        <v>11540</v>
      </c>
      <c r="B121" t="s">
        <v>15194</v>
      </c>
      <c r="C121">
        <v>6</v>
      </c>
      <c r="D121">
        <v>42.3</v>
      </c>
      <c r="E121">
        <v>0.7</v>
      </c>
      <c r="G121">
        <v>18</v>
      </c>
      <c r="I121" t="s">
        <v>18620</v>
      </c>
      <c r="J121">
        <v>8.73</v>
      </c>
    </row>
    <row r="122" spans="1:10">
      <c r="A122" t="s">
        <v>11541</v>
      </c>
      <c r="B122" t="s">
        <v>15195</v>
      </c>
      <c r="C122">
        <v>1</v>
      </c>
      <c r="D122">
        <v>42.3</v>
      </c>
      <c r="E122">
        <v>4.5</v>
      </c>
      <c r="G122">
        <v>15.95</v>
      </c>
      <c r="I122" t="s">
        <v>18621</v>
      </c>
      <c r="J122">
        <v>8.52</v>
      </c>
    </row>
    <row r="123" spans="1:10">
      <c r="A123" t="s">
        <v>11542</v>
      </c>
      <c r="B123" t="s">
        <v>18622</v>
      </c>
      <c r="C123">
        <v>20</v>
      </c>
      <c r="D123">
        <v>38.799999999999997</v>
      </c>
      <c r="E123">
        <v>0.25</v>
      </c>
      <c r="F123" t="s">
        <v>18359</v>
      </c>
      <c r="G123">
        <v>14.65</v>
      </c>
      <c r="I123" t="s">
        <v>18623</v>
      </c>
      <c r="J123">
        <v>11.51</v>
      </c>
    </row>
    <row r="124" spans="1:10">
      <c r="A124" t="s">
        <v>15196</v>
      </c>
      <c r="B124" t="s">
        <v>15197</v>
      </c>
      <c r="C124">
        <v>12</v>
      </c>
      <c r="D124">
        <v>40</v>
      </c>
      <c r="E124">
        <v>1</v>
      </c>
      <c r="G124">
        <v>62.15</v>
      </c>
      <c r="H124" t="s">
        <v>18624</v>
      </c>
      <c r="I124" t="s">
        <v>18625</v>
      </c>
      <c r="J124">
        <v>19.68</v>
      </c>
    </row>
    <row r="125" spans="1:10">
      <c r="A125" t="s">
        <v>11543</v>
      </c>
      <c r="B125" t="s">
        <v>15198</v>
      </c>
      <c r="C125">
        <v>6</v>
      </c>
      <c r="D125">
        <v>40</v>
      </c>
      <c r="E125">
        <v>0.7</v>
      </c>
      <c r="G125">
        <v>30</v>
      </c>
      <c r="H125" t="s">
        <v>18626</v>
      </c>
      <c r="I125" t="s">
        <v>18627</v>
      </c>
      <c r="J125">
        <v>7.23</v>
      </c>
    </row>
    <row r="126" spans="1:10">
      <c r="A126" t="s">
        <v>11544</v>
      </c>
      <c r="B126" t="s">
        <v>15199</v>
      </c>
      <c r="C126">
        <v>12</v>
      </c>
      <c r="D126">
        <v>40</v>
      </c>
      <c r="E126">
        <v>1</v>
      </c>
      <c r="G126">
        <v>18.649999999999999</v>
      </c>
      <c r="H126" t="s">
        <v>18628</v>
      </c>
      <c r="I126" t="s">
        <v>18629</v>
      </c>
      <c r="J126">
        <v>19.66</v>
      </c>
    </row>
    <row r="127" spans="1:10">
      <c r="A127" t="s">
        <v>11545</v>
      </c>
      <c r="B127" t="s">
        <v>15200</v>
      </c>
      <c r="C127">
        <v>6</v>
      </c>
      <c r="D127">
        <v>38</v>
      </c>
      <c r="E127">
        <v>0.7</v>
      </c>
      <c r="G127">
        <v>20.5</v>
      </c>
      <c r="H127" t="s">
        <v>27156</v>
      </c>
      <c r="I127" t="s">
        <v>30430</v>
      </c>
      <c r="J127">
        <v>7.21</v>
      </c>
    </row>
    <row r="128" spans="1:10">
      <c r="A128" t="s">
        <v>15201</v>
      </c>
      <c r="B128" t="s">
        <v>15202</v>
      </c>
      <c r="C128">
        <v>6</v>
      </c>
      <c r="D128">
        <v>38</v>
      </c>
      <c r="E128">
        <v>0.7</v>
      </c>
      <c r="G128">
        <v>17.850000000000001</v>
      </c>
      <c r="H128" t="s">
        <v>30431</v>
      </c>
      <c r="I128" t="s">
        <v>30432</v>
      </c>
      <c r="J128">
        <v>7.22</v>
      </c>
    </row>
    <row r="129" spans="1:10">
      <c r="A129" t="s">
        <v>18630</v>
      </c>
      <c r="B129" t="s">
        <v>18631</v>
      </c>
      <c r="C129">
        <v>6</v>
      </c>
      <c r="D129">
        <v>40</v>
      </c>
      <c r="E129">
        <v>0.7</v>
      </c>
      <c r="G129">
        <v>14</v>
      </c>
      <c r="H129" t="s">
        <v>18632</v>
      </c>
      <c r="I129" t="s">
        <v>18633</v>
      </c>
      <c r="J129">
        <v>7.28</v>
      </c>
    </row>
    <row r="130" spans="1:10">
      <c r="A130" t="s">
        <v>18635</v>
      </c>
      <c r="B130" t="s">
        <v>18636</v>
      </c>
      <c r="C130">
        <v>6</v>
      </c>
      <c r="D130">
        <v>40</v>
      </c>
      <c r="E130">
        <v>0.7</v>
      </c>
      <c r="F130" t="s">
        <v>18359</v>
      </c>
      <c r="G130">
        <v>14.85</v>
      </c>
      <c r="H130" t="s">
        <v>18637</v>
      </c>
      <c r="I130" t="s">
        <v>18638</v>
      </c>
      <c r="J130">
        <v>12.24</v>
      </c>
    </row>
    <row r="131" spans="1:10">
      <c r="A131" t="s">
        <v>18639</v>
      </c>
      <c r="B131" t="s">
        <v>18640</v>
      </c>
      <c r="C131">
        <v>6</v>
      </c>
      <c r="D131">
        <v>40</v>
      </c>
      <c r="E131">
        <v>0.7</v>
      </c>
      <c r="F131" t="s">
        <v>18359</v>
      </c>
      <c r="G131">
        <v>11.15</v>
      </c>
      <c r="H131" t="s">
        <v>18641</v>
      </c>
      <c r="I131" t="s">
        <v>18642</v>
      </c>
      <c r="J131">
        <v>12.25</v>
      </c>
    </row>
    <row r="132" spans="1:10">
      <c r="A132" t="s">
        <v>18643</v>
      </c>
      <c r="B132" t="s">
        <v>18644</v>
      </c>
      <c r="C132">
        <v>6</v>
      </c>
      <c r="D132">
        <v>40</v>
      </c>
      <c r="E132">
        <v>0.7</v>
      </c>
      <c r="F132" t="s">
        <v>18359</v>
      </c>
      <c r="G132">
        <v>5.35</v>
      </c>
      <c r="H132" t="s">
        <v>18645</v>
      </c>
      <c r="I132" t="s">
        <v>18646</v>
      </c>
      <c r="J132">
        <v>12.03</v>
      </c>
    </row>
    <row r="133" spans="1:10">
      <c r="A133" t="s">
        <v>13728</v>
      </c>
      <c r="B133" t="s">
        <v>18647</v>
      </c>
      <c r="C133">
        <v>6</v>
      </c>
      <c r="D133">
        <v>40</v>
      </c>
      <c r="E133">
        <v>0.7</v>
      </c>
      <c r="F133" t="s">
        <v>18359</v>
      </c>
      <c r="G133">
        <v>31.95</v>
      </c>
      <c r="H133" t="s">
        <v>18648</v>
      </c>
      <c r="I133" t="s">
        <v>18649</v>
      </c>
      <c r="J133">
        <v>15.15</v>
      </c>
    </row>
    <row r="134" spans="1:10">
      <c r="A134" t="s">
        <v>15203</v>
      </c>
      <c r="B134" t="s">
        <v>18650</v>
      </c>
      <c r="C134">
        <v>6</v>
      </c>
      <c r="D134">
        <v>40</v>
      </c>
      <c r="E134">
        <v>0.7</v>
      </c>
      <c r="F134" t="s">
        <v>18359</v>
      </c>
      <c r="G134">
        <v>19.95</v>
      </c>
      <c r="H134" t="s">
        <v>18651</v>
      </c>
      <c r="I134" t="s">
        <v>18652</v>
      </c>
      <c r="J134">
        <v>10.97</v>
      </c>
    </row>
    <row r="135" spans="1:10">
      <c r="A135" t="s">
        <v>11546</v>
      </c>
      <c r="B135" t="s">
        <v>18653</v>
      </c>
      <c r="C135">
        <v>6</v>
      </c>
      <c r="D135">
        <v>40</v>
      </c>
      <c r="E135">
        <v>0.6</v>
      </c>
      <c r="F135" t="s">
        <v>18359</v>
      </c>
      <c r="G135">
        <v>122.75</v>
      </c>
      <c r="H135" t="s">
        <v>18634</v>
      </c>
      <c r="I135" t="s">
        <v>18654</v>
      </c>
      <c r="J135">
        <v>12.81</v>
      </c>
    </row>
    <row r="136" spans="1:10">
      <c r="A136" t="s">
        <v>13729</v>
      </c>
      <c r="B136" t="s">
        <v>15204</v>
      </c>
      <c r="C136">
        <v>3</v>
      </c>
      <c r="D136">
        <v>40</v>
      </c>
      <c r="E136">
        <v>0.7</v>
      </c>
      <c r="G136">
        <v>8.4499999999999993</v>
      </c>
      <c r="H136" t="s">
        <v>18655</v>
      </c>
      <c r="I136" t="s">
        <v>18656</v>
      </c>
      <c r="J136">
        <v>3.62</v>
      </c>
    </row>
    <row r="137" spans="1:10">
      <c r="A137" t="s">
        <v>11547</v>
      </c>
      <c r="B137" t="s">
        <v>15205</v>
      </c>
      <c r="C137">
        <v>6</v>
      </c>
      <c r="D137">
        <v>44.4</v>
      </c>
      <c r="E137">
        <v>0.7</v>
      </c>
      <c r="G137">
        <v>8.85</v>
      </c>
      <c r="H137" t="s">
        <v>27641</v>
      </c>
      <c r="I137" t="s">
        <v>30433</v>
      </c>
      <c r="J137">
        <v>10.88</v>
      </c>
    </row>
    <row r="138" spans="1:10">
      <c r="A138" t="s">
        <v>15206</v>
      </c>
      <c r="B138" t="s">
        <v>18657</v>
      </c>
      <c r="C138">
        <v>6</v>
      </c>
      <c r="D138">
        <v>40</v>
      </c>
      <c r="E138">
        <v>0.7</v>
      </c>
      <c r="F138" t="s">
        <v>18359</v>
      </c>
      <c r="G138">
        <v>20.95</v>
      </c>
      <c r="I138" t="s">
        <v>18658</v>
      </c>
      <c r="J138">
        <v>11.86</v>
      </c>
    </row>
    <row r="139" spans="1:10">
      <c r="A139" t="s">
        <v>18659</v>
      </c>
      <c r="B139" t="s">
        <v>18660</v>
      </c>
      <c r="C139">
        <v>6</v>
      </c>
      <c r="D139">
        <v>40</v>
      </c>
      <c r="E139">
        <v>0.7</v>
      </c>
      <c r="F139" t="s">
        <v>18359</v>
      </c>
      <c r="G139">
        <v>20.95</v>
      </c>
      <c r="H139" t="s">
        <v>18661</v>
      </c>
      <c r="I139" t="s">
        <v>18662</v>
      </c>
      <c r="J139">
        <v>9.85</v>
      </c>
    </row>
    <row r="140" spans="1:10">
      <c r="A140" t="s">
        <v>15207</v>
      </c>
      <c r="B140" t="s">
        <v>26752</v>
      </c>
      <c r="C140">
        <v>6</v>
      </c>
      <c r="D140">
        <v>40</v>
      </c>
      <c r="E140">
        <v>0.7</v>
      </c>
      <c r="F140" t="s">
        <v>18359</v>
      </c>
      <c r="G140">
        <v>22.65</v>
      </c>
      <c r="H140" t="s">
        <v>30434</v>
      </c>
      <c r="I140" t="s">
        <v>30435</v>
      </c>
      <c r="J140">
        <v>9.83</v>
      </c>
    </row>
    <row r="141" spans="1:10">
      <c r="A141" t="s">
        <v>11548</v>
      </c>
      <c r="B141" t="s">
        <v>15208</v>
      </c>
      <c r="C141">
        <v>6</v>
      </c>
      <c r="D141">
        <v>40</v>
      </c>
      <c r="E141">
        <v>0.7</v>
      </c>
      <c r="G141">
        <v>5.45</v>
      </c>
      <c r="J141">
        <v>8.42</v>
      </c>
    </row>
    <row r="142" spans="1:10">
      <c r="A142" t="s">
        <v>18663</v>
      </c>
      <c r="B142" t="s">
        <v>18664</v>
      </c>
      <c r="C142">
        <v>6</v>
      </c>
      <c r="D142">
        <v>40</v>
      </c>
      <c r="E142">
        <v>0.7</v>
      </c>
      <c r="F142" t="s">
        <v>18359</v>
      </c>
      <c r="G142">
        <v>39.950000000000003</v>
      </c>
      <c r="H142" t="s">
        <v>18665</v>
      </c>
      <c r="I142" t="s">
        <v>18666</v>
      </c>
      <c r="J142">
        <v>10.19</v>
      </c>
    </row>
    <row r="143" spans="1:10">
      <c r="A143" t="s">
        <v>11549</v>
      </c>
      <c r="B143" t="s">
        <v>15209</v>
      </c>
      <c r="C143">
        <v>6</v>
      </c>
      <c r="D143">
        <v>48</v>
      </c>
      <c r="E143">
        <v>0.7</v>
      </c>
      <c r="G143">
        <v>18.55</v>
      </c>
      <c r="H143" t="s">
        <v>18667</v>
      </c>
      <c r="J143">
        <v>9.0299999999999994</v>
      </c>
    </row>
    <row r="144" spans="1:10">
      <c r="A144" t="s">
        <v>11550</v>
      </c>
      <c r="B144" t="s">
        <v>15210</v>
      </c>
      <c r="C144">
        <v>6</v>
      </c>
      <c r="D144">
        <v>43.5</v>
      </c>
      <c r="E144">
        <v>0.5</v>
      </c>
      <c r="G144">
        <v>44.75</v>
      </c>
      <c r="J144">
        <v>6.22</v>
      </c>
    </row>
    <row r="145" spans="1:10">
      <c r="A145" t="s">
        <v>18668</v>
      </c>
      <c r="B145" t="s">
        <v>18669</v>
      </c>
      <c r="C145">
        <v>6</v>
      </c>
      <c r="D145">
        <v>46</v>
      </c>
      <c r="E145">
        <v>0.7</v>
      </c>
      <c r="F145" t="s">
        <v>18359</v>
      </c>
      <c r="G145">
        <v>5.85</v>
      </c>
      <c r="H145" t="s">
        <v>18670</v>
      </c>
      <c r="I145" t="s">
        <v>18671</v>
      </c>
      <c r="J145">
        <v>7.87</v>
      </c>
    </row>
    <row r="146" spans="1:10">
      <c r="A146" t="s">
        <v>13730</v>
      </c>
      <c r="B146" t="s">
        <v>18672</v>
      </c>
      <c r="C146">
        <v>6</v>
      </c>
      <c r="D146">
        <v>40</v>
      </c>
      <c r="E146">
        <v>0.7</v>
      </c>
      <c r="F146" t="s">
        <v>18359</v>
      </c>
      <c r="G146">
        <v>36.950000000000003</v>
      </c>
      <c r="H146" t="s">
        <v>18673</v>
      </c>
      <c r="I146" t="s">
        <v>18674</v>
      </c>
      <c r="J146">
        <v>7.54</v>
      </c>
    </row>
    <row r="147" spans="1:10">
      <c r="A147" t="s">
        <v>13731</v>
      </c>
      <c r="B147" t="s">
        <v>18675</v>
      </c>
      <c r="C147">
        <v>6</v>
      </c>
      <c r="D147">
        <v>40</v>
      </c>
      <c r="E147">
        <v>0.7</v>
      </c>
      <c r="F147" t="s">
        <v>18359</v>
      </c>
      <c r="G147">
        <v>16.05</v>
      </c>
      <c r="H147" t="s">
        <v>18676</v>
      </c>
      <c r="I147" t="s">
        <v>18677</v>
      </c>
      <c r="J147">
        <v>7.54</v>
      </c>
    </row>
    <row r="148" spans="1:10">
      <c r="A148" t="s">
        <v>15211</v>
      </c>
      <c r="B148" t="s">
        <v>15212</v>
      </c>
      <c r="C148">
        <v>6</v>
      </c>
      <c r="D148">
        <v>30</v>
      </c>
      <c r="E148">
        <v>0.7</v>
      </c>
      <c r="G148">
        <v>62</v>
      </c>
      <c r="H148" t="s">
        <v>27160</v>
      </c>
      <c r="I148" t="s">
        <v>30436</v>
      </c>
      <c r="J148">
        <v>8.27</v>
      </c>
    </row>
    <row r="149" spans="1:10">
      <c r="A149" t="s">
        <v>15213</v>
      </c>
      <c r="B149" t="s">
        <v>15214</v>
      </c>
      <c r="C149">
        <v>6</v>
      </c>
      <c r="D149">
        <v>30</v>
      </c>
      <c r="E149">
        <v>0.7</v>
      </c>
      <c r="G149">
        <v>57</v>
      </c>
      <c r="H149" t="s">
        <v>30437</v>
      </c>
      <c r="I149" t="s">
        <v>30438</v>
      </c>
      <c r="J149">
        <v>8.32</v>
      </c>
    </row>
    <row r="150" spans="1:10">
      <c r="A150" t="s">
        <v>11551</v>
      </c>
      <c r="B150" t="s">
        <v>18678</v>
      </c>
      <c r="C150">
        <v>6</v>
      </c>
      <c r="D150">
        <v>43</v>
      </c>
      <c r="E150">
        <v>0.5</v>
      </c>
      <c r="F150" t="s">
        <v>18359</v>
      </c>
      <c r="G150">
        <v>7.15</v>
      </c>
      <c r="H150" t="s">
        <v>18679</v>
      </c>
      <c r="I150" t="s">
        <v>18680</v>
      </c>
      <c r="J150">
        <v>7.15</v>
      </c>
    </row>
    <row r="151" spans="1:10">
      <c r="A151" t="s">
        <v>30439</v>
      </c>
      <c r="B151" t="s">
        <v>30440</v>
      </c>
      <c r="C151">
        <v>6</v>
      </c>
      <c r="D151">
        <v>43</v>
      </c>
      <c r="E151">
        <v>0.5</v>
      </c>
      <c r="F151" t="s">
        <v>18359</v>
      </c>
      <c r="G151">
        <v>21.45</v>
      </c>
      <c r="H151" t="s">
        <v>18679</v>
      </c>
      <c r="I151" t="s">
        <v>18680</v>
      </c>
      <c r="J151">
        <v>7.16</v>
      </c>
    </row>
    <row r="152" spans="1:10">
      <c r="A152" t="s">
        <v>11552</v>
      </c>
      <c r="B152" t="s">
        <v>18681</v>
      </c>
      <c r="C152">
        <v>6</v>
      </c>
      <c r="D152">
        <v>43</v>
      </c>
      <c r="E152">
        <v>0.5</v>
      </c>
      <c r="F152" t="s">
        <v>18359</v>
      </c>
      <c r="G152">
        <v>6.25</v>
      </c>
      <c r="H152" t="s">
        <v>18682</v>
      </c>
      <c r="I152" t="s">
        <v>18683</v>
      </c>
      <c r="J152">
        <v>7.12</v>
      </c>
    </row>
    <row r="153" spans="1:10">
      <c r="A153" t="s">
        <v>11553</v>
      </c>
      <c r="B153" t="s">
        <v>18684</v>
      </c>
      <c r="C153">
        <v>6</v>
      </c>
      <c r="D153">
        <v>48.9</v>
      </c>
      <c r="E153">
        <v>0.7</v>
      </c>
      <c r="F153" t="s">
        <v>18359</v>
      </c>
      <c r="G153">
        <v>38.950000000000003</v>
      </c>
      <c r="H153" t="s">
        <v>18685</v>
      </c>
      <c r="I153" t="s">
        <v>18686</v>
      </c>
      <c r="J153">
        <v>11.63</v>
      </c>
    </row>
    <row r="154" spans="1:10">
      <c r="A154" t="s">
        <v>11554</v>
      </c>
      <c r="B154" t="s">
        <v>15215</v>
      </c>
      <c r="C154">
        <v>6</v>
      </c>
      <c r="D154">
        <v>48.9</v>
      </c>
      <c r="E154">
        <v>0.7</v>
      </c>
      <c r="G154">
        <v>28.25</v>
      </c>
      <c r="H154" t="s">
        <v>18687</v>
      </c>
      <c r="I154" t="s">
        <v>18688</v>
      </c>
      <c r="J154">
        <v>9.56</v>
      </c>
    </row>
    <row r="155" spans="1:10">
      <c r="A155" t="s">
        <v>11555</v>
      </c>
      <c r="B155" t="s">
        <v>15216</v>
      </c>
      <c r="C155">
        <v>6</v>
      </c>
      <c r="D155">
        <v>40</v>
      </c>
      <c r="E155">
        <v>0.7</v>
      </c>
      <c r="G155">
        <v>7.5</v>
      </c>
      <c r="H155" t="s">
        <v>18689</v>
      </c>
      <c r="J155">
        <v>7.58</v>
      </c>
    </row>
    <row r="156" spans="1:10">
      <c r="A156" t="s">
        <v>11556</v>
      </c>
      <c r="B156" t="s">
        <v>15217</v>
      </c>
      <c r="C156">
        <v>6</v>
      </c>
      <c r="D156">
        <v>40</v>
      </c>
      <c r="E156">
        <v>0.7</v>
      </c>
      <c r="G156">
        <v>23.15</v>
      </c>
      <c r="I156" t="s">
        <v>18690</v>
      </c>
      <c r="J156">
        <v>9.9</v>
      </c>
    </row>
    <row r="157" spans="1:10">
      <c r="A157" t="s">
        <v>30441</v>
      </c>
      <c r="B157" t="s">
        <v>30442</v>
      </c>
      <c r="C157">
        <v>6</v>
      </c>
      <c r="D157">
        <v>15</v>
      </c>
      <c r="E157">
        <v>0.72</v>
      </c>
      <c r="G157">
        <v>2.0499999999999998</v>
      </c>
      <c r="H157" t="s">
        <v>30443</v>
      </c>
      <c r="I157" t="s">
        <v>30444</v>
      </c>
      <c r="J157">
        <v>8.07</v>
      </c>
    </row>
    <row r="158" spans="1:10">
      <c r="A158" t="s">
        <v>13732</v>
      </c>
      <c r="B158" t="s">
        <v>18691</v>
      </c>
      <c r="C158">
        <v>6</v>
      </c>
      <c r="D158">
        <v>40</v>
      </c>
      <c r="E158">
        <v>0.5</v>
      </c>
      <c r="F158" t="s">
        <v>18359</v>
      </c>
      <c r="G158">
        <v>64.95</v>
      </c>
      <c r="H158" t="s">
        <v>18692</v>
      </c>
      <c r="I158" t="s">
        <v>18693</v>
      </c>
      <c r="J158">
        <v>5.63</v>
      </c>
    </row>
    <row r="159" spans="1:10">
      <c r="A159" t="s">
        <v>11557</v>
      </c>
      <c r="B159" t="s">
        <v>18694</v>
      </c>
      <c r="C159">
        <v>6</v>
      </c>
      <c r="D159">
        <v>50</v>
      </c>
      <c r="E159">
        <v>0.5</v>
      </c>
      <c r="F159" t="s">
        <v>18359</v>
      </c>
      <c r="G159">
        <v>18.45</v>
      </c>
      <c r="H159" t="s">
        <v>18695</v>
      </c>
      <c r="I159" t="s">
        <v>18696</v>
      </c>
      <c r="J159">
        <v>5.54</v>
      </c>
    </row>
    <row r="160" spans="1:10">
      <c r="A160" t="s">
        <v>11558</v>
      </c>
      <c r="B160" t="s">
        <v>18697</v>
      </c>
      <c r="C160">
        <v>6</v>
      </c>
      <c r="D160">
        <v>55.6</v>
      </c>
      <c r="E160">
        <v>0.5</v>
      </c>
      <c r="F160" t="s">
        <v>18359</v>
      </c>
      <c r="G160">
        <v>21.65</v>
      </c>
      <c r="I160" t="s">
        <v>18698</v>
      </c>
      <c r="J160">
        <v>5.53</v>
      </c>
    </row>
    <row r="161" spans="1:10">
      <c r="A161" t="s">
        <v>11559</v>
      </c>
      <c r="B161" t="s">
        <v>18699</v>
      </c>
      <c r="C161">
        <v>6</v>
      </c>
      <c r="D161">
        <v>60.7</v>
      </c>
      <c r="E161">
        <v>0.5</v>
      </c>
      <c r="F161" t="s">
        <v>18359</v>
      </c>
      <c r="G161">
        <v>64.75</v>
      </c>
      <c r="I161" t="s">
        <v>18700</v>
      </c>
      <c r="J161">
        <v>5.49</v>
      </c>
    </row>
    <row r="162" spans="1:10">
      <c r="A162" t="s">
        <v>11560</v>
      </c>
      <c r="B162" t="s">
        <v>18701</v>
      </c>
      <c r="C162">
        <v>6</v>
      </c>
      <c r="D162">
        <v>50</v>
      </c>
      <c r="E162">
        <v>0.5</v>
      </c>
      <c r="F162" t="s">
        <v>18359</v>
      </c>
      <c r="G162">
        <v>1.35</v>
      </c>
      <c r="H162" t="s">
        <v>18702</v>
      </c>
      <c r="J162">
        <v>5.55</v>
      </c>
    </row>
    <row r="163" spans="1:10">
      <c r="A163" t="s">
        <v>11561</v>
      </c>
      <c r="B163" t="s">
        <v>18703</v>
      </c>
      <c r="C163">
        <v>6</v>
      </c>
      <c r="D163">
        <v>50</v>
      </c>
      <c r="E163">
        <v>0.5</v>
      </c>
      <c r="F163" t="s">
        <v>18359</v>
      </c>
      <c r="G163">
        <v>493.25</v>
      </c>
      <c r="I163" t="s">
        <v>18704</v>
      </c>
      <c r="J163">
        <v>5.54</v>
      </c>
    </row>
    <row r="164" spans="1:10">
      <c r="A164" t="s">
        <v>11562</v>
      </c>
      <c r="B164" t="s">
        <v>18705</v>
      </c>
      <c r="C164">
        <v>6</v>
      </c>
      <c r="D164">
        <v>46</v>
      </c>
      <c r="E164">
        <v>0.5</v>
      </c>
      <c r="F164" t="s">
        <v>18359</v>
      </c>
      <c r="G164">
        <v>21.15</v>
      </c>
      <c r="H164" t="s">
        <v>18706</v>
      </c>
      <c r="I164" t="s">
        <v>18707</v>
      </c>
      <c r="J164">
        <v>5.52</v>
      </c>
    </row>
    <row r="165" spans="1:10">
      <c r="A165" t="s">
        <v>11563</v>
      </c>
      <c r="B165" t="s">
        <v>18708</v>
      </c>
      <c r="C165">
        <v>6</v>
      </c>
      <c r="D165">
        <v>50</v>
      </c>
      <c r="E165">
        <v>0.5</v>
      </c>
      <c r="F165" t="s">
        <v>18359</v>
      </c>
      <c r="G165">
        <v>4.25</v>
      </c>
      <c r="I165" t="s">
        <v>18709</v>
      </c>
      <c r="J165">
        <v>5.56</v>
      </c>
    </row>
    <row r="166" spans="1:10">
      <c r="A166" t="s">
        <v>11564</v>
      </c>
      <c r="B166" t="s">
        <v>18710</v>
      </c>
      <c r="C166">
        <v>6</v>
      </c>
      <c r="D166">
        <v>50</v>
      </c>
      <c r="E166">
        <v>0.5</v>
      </c>
      <c r="F166" t="s">
        <v>18359</v>
      </c>
      <c r="G166">
        <v>7.85</v>
      </c>
      <c r="H166" t="s">
        <v>18711</v>
      </c>
      <c r="I166" t="s">
        <v>18712</v>
      </c>
      <c r="J166">
        <v>5.58</v>
      </c>
    </row>
    <row r="167" spans="1:10">
      <c r="A167" t="s">
        <v>11565</v>
      </c>
      <c r="B167" t="s">
        <v>18713</v>
      </c>
      <c r="C167">
        <v>6</v>
      </c>
      <c r="D167">
        <v>50</v>
      </c>
      <c r="E167">
        <v>0.5</v>
      </c>
      <c r="F167" t="s">
        <v>18359</v>
      </c>
      <c r="G167">
        <v>24.85</v>
      </c>
      <c r="H167" t="s">
        <v>18714</v>
      </c>
      <c r="I167" t="s">
        <v>18715</v>
      </c>
      <c r="J167">
        <v>5.55</v>
      </c>
    </row>
    <row r="168" spans="1:10">
      <c r="A168" t="s">
        <v>11566</v>
      </c>
      <c r="B168" t="s">
        <v>18716</v>
      </c>
      <c r="C168">
        <v>6</v>
      </c>
      <c r="D168">
        <v>50</v>
      </c>
      <c r="E168">
        <v>0.5</v>
      </c>
      <c r="F168" t="s">
        <v>18359</v>
      </c>
      <c r="G168">
        <v>41.55</v>
      </c>
      <c r="I168" t="s">
        <v>18717</v>
      </c>
      <c r="J168">
        <v>5.54</v>
      </c>
    </row>
    <row r="169" spans="1:10">
      <c r="A169" t="s">
        <v>11567</v>
      </c>
      <c r="B169" t="s">
        <v>18718</v>
      </c>
      <c r="C169">
        <v>6</v>
      </c>
      <c r="D169">
        <v>50</v>
      </c>
      <c r="E169">
        <v>0.5</v>
      </c>
      <c r="F169" t="s">
        <v>18359</v>
      </c>
      <c r="G169">
        <v>26.95</v>
      </c>
      <c r="H169" t="s">
        <v>18719</v>
      </c>
      <c r="J169">
        <v>5.53</v>
      </c>
    </row>
    <row r="170" spans="1:10">
      <c r="A170" t="s">
        <v>30445</v>
      </c>
      <c r="B170" t="s">
        <v>30446</v>
      </c>
      <c r="C170">
        <v>6</v>
      </c>
      <c r="D170">
        <v>40</v>
      </c>
      <c r="E170">
        <v>0.7</v>
      </c>
      <c r="F170" t="s">
        <v>18359</v>
      </c>
      <c r="G170">
        <v>36.450000000000003</v>
      </c>
      <c r="H170" t="s">
        <v>30447</v>
      </c>
      <c r="I170" t="s">
        <v>30448</v>
      </c>
      <c r="J170">
        <v>7.56</v>
      </c>
    </row>
    <row r="171" spans="1:10">
      <c r="A171" t="s">
        <v>13733</v>
      </c>
      <c r="B171" t="s">
        <v>26781</v>
      </c>
      <c r="C171">
        <v>6</v>
      </c>
      <c r="D171">
        <v>40</v>
      </c>
      <c r="E171">
        <v>0.5</v>
      </c>
      <c r="F171" t="s">
        <v>18359</v>
      </c>
      <c r="G171">
        <v>2.4500000000000002</v>
      </c>
      <c r="H171" t="s">
        <v>30449</v>
      </c>
      <c r="I171" t="s">
        <v>30450</v>
      </c>
      <c r="J171">
        <v>5.61</v>
      </c>
    </row>
    <row r="172" spans="1:10">
      <c r="A172" t="s">
        <v>11568</v>
      </c>
      <c r="B172" t="s">
        <v>15218</v>
      </c>
      <c r="C172">
        <v>6</v>
      </c>
      <c r="D172">
        <v>40</v>
      </c>
      <c r="E172">
        <v>0.5</v>
      </c>
      <c r="G172">
        <v>20.149999999999999</v>
      </c>
      <c r="I172" t="s">
        <v>18720</v>
      </c>
      <c r="J172">
        <v>6.8</v>
      </c>
    </row>
    <row r="173" spans="1:10">
      <c r="A173" t="s">
        <v>18721</v>
      </c>
      <c r="B173" t="s">
        <v>18722</v>
      </c>
      <c r="C173">
        <v>6</v>
      </c>
      <c r="D173">
        <v>96.2</v>
      </c>
      <c r="E173">
        <v>0.7</v>
      </c>
      <c r="G173">
        <v>29.85</v>
      </c>
      <c r="H173" t="s">
        <v>18723</v>
      </c>
      <c r="I173" t="s">
        <v>18724</v>
      </c>
      <c r="J173">
        <v>7.17</v>
      </c>
    </row>
    <row r="174" spans="1:10">
      <c r="A174" t="s">
        <v>11569</v>
      </c>
      <c r="B174" t="s">
        <v>18725</v>
      </c>
      <c r="C174">
        <v>6</v>
      </c>
      <c r="D174">
        <v>42</v>
      </c>
      <c r="E174">
        <v>0.7</v>
      </c>
      <c r="F174" t="s">
        <v>18359</v>
      </c>
      <c r="G174">
        <v>98.35</v>
      </c>
      <c r="H174" t="s">
        <v>18726</v>
      </c>
      <c r="I174" t="s">
        <v>18727</v>
      </c>
      <c r="J174">
        <v>9.74</v>
      </c>
    </row>
    <row r="175" spans="1:10">
      <c r="A175" t="s">
        <v>15219</v>
      </c>
      <c r="B175" t="s">
        <v>15220</v>
      </c>
      <c r="C175">
        <v>6</v>
      </c>
      <c r="D175">
        <v>38</v>
      </c>
      <c r="E175">
        <v>0.7</v>
      </c>
      <c r="G175">
        <v>1.45</v>
      </c>
      <c r="H175" t="s">
        <v>18728</v>
      </c>
      <c r="I175" t="s">
        <v>18729</v>
      </c>
      <c r="J175">
        <v>9.99</v>
      </c>
    </row>
    <row r="176" spans="1:10">
      <c r="A176" t="s">
        <v>15221</v>
      </c>
      <c r="B176" t="s">
        <v>18730</v>
      </c>
      <c r="C176">
        <v>6</v>
      </c>
      <c r="D176">
        <v>38</v>
      </c>
      <c r="E176">
        <v>0.35</v>
      </c>
      <c r="F176" t="s">
        <v>18359</v>
      </c>
      <c r="G176">
        <v>33</v>
      </c>
      <c r="H176" t="s">
        <v>18731</v>
      </c>
      <c r="I176" t="s">
        <v>18732</v>
      </c>
      <c r="J176">
        <v>5.05</v>
      </c>
    </row>
    <row r="177" spans="1:10">
      <c r="A177" t="s">
        <v>11570</v>
      </c>
      <c r="B177" t="s">
        <v>18733</v>
      </c>
      <c r="C177">
        <v>3</v>
      </c>
      <c r="D177">
        <v>46.1</v>
      </c>
      <c r="E177">
        <v>0.7</v>
      </c>
      <c r="F177" t="s">
        <v>18359</v>
      </c>
      <c r="G177">
        <v>20.65</v>
      </c>
      <c r="H177" t="s">
        <v>18734</v>
      </c>
      <c r="I177" t="s">
        <v>18735</v>
      </c>
      <c r="J177">
        <v>5.73</v>
      </c>
    </row>
    <row r="178" spans="1:10">
      <c r="A178" t="s">
        <v>11571</v>
      </c>
      <c r="B178" t="s">
        <v>18736</v>
      </c>
      <c r="C178">
        <v>3</v>
      </c>
      <c r="D178">
        <v>45.9</v>
      </c>
      <c r="E178">
        <v>0.7</v>
      </c>
      <c r="F178" t="s">
        <v>18359</v>
      </c>
      <c r="G178">
        <v>21.25</v>
      </c>
      <c r="I178" t="s">
        <v>18737</v>
      </c>
      <c r="J178">
        <v>5.72</v>
      </c>
    </row>
    <row r="179" spans="1:10">
      <c r="A179" t="s">
        <v>13734</v>
      </c>
      <c r="B179" t="s">
        <v>15222</v>
      </c>
      <c r="C179">
        <v>6</v>
      </c>
      <c r="D179">
        <v>12.5</v>
      </c>
      <c r="E179">
        <v>0.75</v>
      </c>
      <c r="G179">
        <v>11.25</v>
      </c>
      <c r="H179" t="s">
        <v>18738</v>
      </c>
      <c r="I179" t="s">
        <v>18739</v>
      </c>
      <c r="J179">
        <v>9.7899999999999991</v>
      </c>
    </row>
    <row r="180" spans="1:10">
      <c r="A180" t="s">
        <v>11572</v>
      </c>
      <c r="B180" t="s">
        <v>15223</v>
      </c>
      <c r="C180">
        <v>6</v>
      </c>
      <c r="D180">
        <v>12</v>
      </c>
      <c r="E180">
        <v>0.75</v>
      </c>
      <c r="G180">
        <v>4.45</v>
      </c>
      <c r="I180" t="s">
        <v>18740</v>
      </c>
      <c r="J180">
        <v>9.8699999999999992</v>
      </c>
    </row>
    <row r="181" spans="1:10">
      <c r="A181" t="s">
        <v>15224</v>
      </c>
      <c r="B181" t="s">
        <v>15225</v>
      </c>
      <c r="C181">
        <v>6</v>
      </c>
      <c r="D181">
        <v>12.5</v>
      </c>
      <c r="E181">
        <v>0.75</v>
      </c>
      <c r="G181">
        <v>47.65</v>
      </c>
      <c r="H181" t="s">
        <v>18741</v>
      </c>
      <c r="I181" t="s">
        <v>18742</v>
      </c>
      <c r="J181">
        <v>9.98</v>
      </c>
    </row>
    <row r="182" spans="1:10">
      <c r="A182" t="s">
        <v>13735</v>
      </c>
      <c r="B182" t="s">
        <v>15226</v>
      </c>
      <c r="C182">
        <v>6</v>
      </c>
      <c r="D182">
        <v>12.5</v>
      </c>
      <c r="E182">
        <v>0.75</v>
      </c>
      <c r="G182">
        <v>28.65</v>
      </c>
      <c r="H182" t="s">
        <v>18743</v>
      </c>
      <c r="I182" t="s">
        <v>18744</v>
      </c>
      <c r="J182">
        <v>9.8699999999999992</v>
      </c>
    </row>
    <row r="183" spans="1:10">
      <c r="A183" t="s">
        <v>18745</v>
      </c>
      <c r="B183" t="s">
        <v>18746</v>
      </c>
      <c r="C183">
        <v>6</v>
      </c>
      <c r="D183">
        <v>16</v>
      </c>
      <c r="E183">
        <v>0.7</v>
      </c>
      <c r="G183">
        <v>18.95</v>
      </c>
      <c r="H183" t="s">
        <v>18747</v>
      </c>
      <c r="I183" t="s">
        <v>18748</v>
      </c>
      <c r="J183">
        <v>9</v>
      </c>
    </row>
    <row r="184" spans="1:10">
      <c r="A184" t="s">
        <v>11573</v>
      </c>
      <c r="B184" t="s">
        <v>15227</v>
      </c>
      <c r="C184">
        <v>6</v>
      </c>
      <c r="D184">
        <v>16</v>
      </c>
      <c r="E184">
        <v>0.7</v>
      </c>
      <c r="G184">
        <v>12.95</v>
      </c>
      <c r="H184" t="s">
        <v>18749</v>
      </c>
      <c r="I184" t="s">
        <v>18750</v>
      </c>
      <c r="J184">
        <v>9.08</v>
      </c>
    </row>
    <row r="185" spans="1:10">
      <c r="A185" t="s">
        <v>18751</v>
      </c>
      <c r="B185" t="s">
        <v>18752</v>
      </c>
      <c r="C185">
        <v>6</v>
      </c>
      <c r="D185">
        <v>16</v>
      </c>
      <c r="E185">
        <v>0.7</v>
      </c>
      <c r="G185">
        <v>4.1500000000000004</v>
      </c>
      <c r="H185" t="s">
        <v>18753</v>
      </c>
      <c r="I185" t="s">
        <v>18754</v>
      </c>
      <c r="J185">
        <v>9.0299999999999994</v>
      </c>
    </row>
    <row r="186" spans="1:10">
      <c r="A186" t="s">
        <v>11574</v>
      </c>
      <c r="B186" t="s">
        <v>15228</v>
      </c>
      <c r="C186">
        <v>6</v>
      </c>
      <c r="D186">
        <v>40</v>
      </c>
      <c r="E186">
        <v>0.7</v>
      </c>
      <c r="G186">
        <v>9.65</v>
      </c>
      <c r="I186" t="s">
        <v>18755</v>
      </c>
      <c r="J186">
        <v>9.5399999999999991</v>
      </c>
    </row>
    <row r="187" spans="1:10">
      <c r="A187" t="s">
        <v>11575</v>
      </c>
      <c r="B187" t="s">
        <v>15229</v>
      </c>
      <c r="C187">
        <v>6</v>
      </c>
      <c r="D187">
        <v>40</v>
      </c>
      <c r="E187">
        <v>0.7</v>
      </c>
      <c r="G187">
        <v>9.9499999999999993</v>
      </c>
      <c r="I187" t="s">
        <v>18756</v>
      </c>
      <c r="J187">
        <v>11.62</v>
      </c>
    </row>
    <row r="188" spans="1:10">
      <c r="A188" t="s">
        <v>15230</v>
      </c>
      <c r="B188" t="s">
        <v>15231</v>
      </c>
      <c r="C188">
        <v>6</v>
      </c>
      <c r="D188">
        <v>36</v>
      </c>
      <c r="E188">
        <v>0.7</v>
      </c>
      <c r="G188">
        <v>39</v>
      </c>
      <c r="I188" t="s">
        <v>18757</v>
      </c>
      <c r="J188">
        <v>7.41</v>
      </c>
    </row>
    <row r="189" spans="1:10">
      <c r="A189" t="s">
        <v>11576</v>
      </c>
      <c r="B189" t="s">
        <v>18758</v>
      </c>
      <c r="C189">
        <v>6</v>
      </c>
      <c r="D189">
        <v>47</v>
      </c>
      <c r="E189">
        <v>0.7</v>
      </c>
      <c r="F189" t="s">
        <v>18359</v>
      </c>
      <c r="G189">
        <v>10.25</v>
      </c>
      <c r="H189" t="s">
        <v>18759</v>
      </c>
      <c r="I189" t="s">
        <v>18760</v>
      </c>
      <c r="J189">
        <v>8.2200000000000006</v>
      </c>
    </row>
    <row r="190" spans="1:10">
      <c r="A190" t="s">
        <v>18761</v>
      </c>
      <c r="B190" t="s">
        <v>18762</v>
      </c>
      <c r="C190">
        <v>6</v>
      </c>
      <c r="D190">
        <v>47</v>
      </c>
      <c r="E190">
        <v>0.7</v>
      </c>
      <c r="F190" t="s">
        <v>18359</v>
      </c>
      <c r="G190">
        <v>14.25</v>
      </c>
      <c r="J190">
        <v>8.14</v>
      </c>
    </row>
    <row r="191" spans="1:10">
      <c r="A191" t="s">
        <v>11577</v>
      </c>
      <c r="B191" t="s">
        <v>18763</v>
      </c>
      <c r="C191">
        <v>6</v>
      </c>
      <c r="D191">
        <v>47</v>
      </c>
      <c r="E191">
        <v>0.7</v>
      </c>
      <c r="F191" t="s">
        <v>18359</v>
      </c>
      <c r="G191">
        <v>14.15</v>
      </c>
      <c r="I191" t="s">
        <v>18764</v>
      </c>
      <c r="J191">
        <v>8.1</v>
      </c>
    </row>
    <row r="192" spans="1:10">
      <c r="A192" t="s">
        <v>15232</v>
      </c>
      <c r="B192" t="s">
        <v>18765</v>
      </c>
      <c r="C192">
        <v>4</v>
      </c>
      <c r="D192">
        <v>40</v>
      </c>
      <c r="E192">
        <v>0.7</v>
      </c>
      <c r="F192" t="s">
        <v>18359</v>
      </c>
      <c r="G192">
        <v>8</v>
      </c>
      <c r="I192" t="s">
        <v>18766</v>
      </c>
      <c r="J192">
        <v>7.12</v>
      </c>
    </row>
    <row r="193" spans="1:10">
      <c r="A193" t="s">
        <v>15233</v>
      </c>
      <c r="B193" t="s">
        <v>18767</v>
      </c>
      <c r="C193">
        <v>4</v>
      </c>
      <c r="D193">
        <v>40</v>
      </c>
      <c r="E193">
        <v>0.7</v>
      </c>
      <c r="F193" t="s">
        <v>18359</v>
      </c>
      <c r="G193">
        <v>15</v>
      </c>
      <c r="I193" t="s">
        <v>18768</v>
      </c>
      <c r="J193">
        <v>7.14</v>
      </c>
    </row>
    <row r="194" spans="1:10">
      <c r="A194" t="s">
        <v>13737</v>
      </c>
      <c r="B194" t="s">
        <v>30451</v>
      </c>
      <c r="C194">
        <v>6</v>
      </c>
      <c r="D194">
        <v>41</v>
      </c>
      <c r="E194">
        <v>0.7</v>
      </c>
      <c r="G194">
        <v>5.45</v>
      </c>
      <c r="H194" t="s">
        <v>18812</v>
      </c>
      <c r="I194" t="s">
        <v>18813</v>
      </c>
      <c r="J194">
        <v>9.6199999999999992</v>
      </c>
    </row>
    <row r="195" spans="1:10">
      <c r="A195" t="s">
        <v>11589</v>
      </c>
      <c r="B195" t="s">
        <v>30452</v>
      </c>
      <c r="C195">
        <v>6</v>
      </c>
      <c r="D195">
        <v>37</v>
      </c>
      <c r="E195">
        <v>0.7</v>
      </c>
      <c r="G195">
        <v>13.35</v>
      </c>
      <c r="H195" t="s">
        <v>18814</v>
      </c>
      <c r="I195" t="s">
        <v>18815</v>
      </c>
      <c r="J195">
        <v>9.6199999999999992</v>
      </c>
    </row>
    <row r="196" spans="1:10">
      <c r="A196" t="s">
        <v>13736</v>
      </c>
      <c r="B196" t="s">
        <v>15234</v>
      </c>
      <c r="C196">
        <v>6</v>
      </c>
      <c r="D196">
        <v>20</v>
      </c>
      <c r="E196">
        <v>1</v>
      </c>
      <c r="G196">
        <v>24.25</v>
      </c>
      <c r="H196" t="s">
        <v>18769</v>
      </c>
      <c r="I196" t="s">
        <v>18770</v>
      </c>
      <c r="J196">
        <v>9.2100000000000009</v>
      </c>
    </row>
    <row r="197" spans="1:10">
      <c r="A197" t="s">
        <v>18771</v>
      </c>
      <c r="B197" t="s">
        <v>18772</v>
      </c>
      <c r="C197">
        <v>6</v>
      </c>
      <c r="D197">
        <v>21</v>
      </c>
      <c r="E197">
        <v>0.7</v>
      </c>
      <c r="G197">
        <v>19.25</v>
      </c>
      <c r="H197" t="s">
        <v>18773</v>
      </c>
      <c r="I197" t="s">
        <v>18774</v>
      </c>
      <c r="J197">
        <v>7.51</v>
      </c>
    </row>
    <row r="198" spans="1:10">
      <c r="A198" t="s">
        <v>11578</v>
      </c>
      <c r="B198" t="s">
        <v>15235</v>
      </c>
      <c r="C198">
        <v>6</v>
      </c>
      <c r="D198">
        <v>29</v>
      </c>
      <c r="E198">
        <v>0.7</v>
      </c>
      <c r="G198">
        <v>13.65</v>
      </c>
      <c r="H198" t="s">
        <v>27188</v>
      </c>
      <c r="I198" t="s">
        <v>30453</v>
      </c>
      <c r="J198">
        <v>7.86</v>
      </c>
    </row>
    <row r="199" spans="1:10">
      <c r="A199" t="s">
        <v>18775</v>
      </c>
      <c r="B199" t="s">
        <v>18776</v>
      </c>
      <c r="C199">
        <v>6</v>
      </c>
      <c r="D199">
        <v>29</v>
      </c>
      <c r="E199">
        <v>1</v>
      </c>
      <c r="G199">
        <v>38.950000000000003</v>
      </c>
      <c r="H199" t="s">
        <v>18777</v>
      </c>
      <c r="I199" t="s">
        <v>18778</v>
      </c>
      <c r="J199">
        <v>10.35</v>
      </c>
    </row>
    <row r="200" spans="1:10">
      <c r="A200" t="s">
        <v>11579</v>
      </c>
      <c r="B200" t="s">
        <v>15236</v>
      </c>
      <c r="C200">
        <v>6</v>
      </c>
      <c r="D200">
        <v>34</v>
      </c>
      <c r="E200">
        <v>0.7</v>
      </c>
      <c r="G200">
        <v>22</v>
      </c>
      <c r="H200" t="s">
        <v>18779</v>
      </c>
      <c r="I200" t="s">
        <v>18780</v>
      </c>
      <c r="J200">
        <v>7.65</v>
      </c>
    </row>
    <row r="201" spans="1:10">
      <c r="A201" t="s">
        <v>11580</v>
      </c>
      <c r="B201" t="s">
        <v>15237</v>
      </c>
      <c r="C201">
        <v>6</v>
      </c>
      <c r="D201">
        <v>70</v>
      </c>
      <c r="E201">
        <v>0.7</v>
      </c>
      <c r="G201">
        <v>7.25</v>
      </c>
      <c r="H201" t="s">
        <v>18781</v>
      </c>
      <c r="J201">
        <v>7.2</v>
      </c>
    </row>
    <row r="202" spans="1:10">
      <c r="A202" t="s">
        <v>15238</v>
      </c>
      <c r="B202" t="s">
        <v>15239</v>
      </c>
      <c r="C202">
        <v>6</v>
      </c>
      <c r="D202">
        <v>35</v>
      </c>
      <c r="E202">
        <v>0.7</v>
      </c>
      <c r="G202">
        <v>52</v>
      </c>
      <c r="H202" t="s">
        <v>18782</v>
      </c>
      <c r="I202" t="s">
        <v>18783</v>
      </c>
      <c r="J202">
        <v>7.9</v>
      </c>
    </row>
    <row r="203" spans="1:10">
      <c r="A203" t="s">
        <v>15240</v>
      </c>
      <c r="B203" t="s">
        <v>15241</v>
      </c>
      <c r="C203">
        <v>6</v>
      </c>
      <c r="D203">
        <v>28</v>
      </c>
      <c r="E203">
        <v>0.7</v>
      </c>
      <c r="G203">
        <v>24.85</v>
      </c>
      <c r="H203" t="s">
        <v>18784</v>
      </c>
      <c r="I203" t="s">
        <v>18785</v>
      </c>
      <c r="J203">
        <v>7.33</v>
      </c>
    </row>
    <row r="204" spans="1:10">
      <c r="A204" t="s">
        <v>26855</v>
      </c>
      <c r="B204" t="s">
        <v>26856</v>
      </c>
      <c r="C204">
        <v>6</v>
      </c>
      <c r="D204">
        <v>28</v>
      </c>
      <c r="E204">
        <v>1</v>
      </c>
      <c r="G204">
        <v>28.65</v>
      </c>
      <c r="H204" t="s">
        <v>30454</v>
      </c>
      <c r="I204" t="s">
        <v>30455</v>
      </c>
      <c r="J204">
        <v>9.6300000000000008</v>
      </c>
    </row>
    <row r="205" spans="1:10">
      <c r="A205" t="s">
        <v>15242</v>
      </c>
      <c r="B205" t="s">
        <v>15243</v>
      </c>
      <c r="C205">
        <v>6</v>
      </c>
      <c r="D205">
        <v>45</v>
      </c>
      <c r="E205">
        <v>0.5</v>
      </c>
      <c r="G205">
        <v>232</v>
      </c>
      <c r="I205" t="s">
        <v>18786</v>
      </c>
      <c r="J205">
        <v>5.52</v>
      </c>
    </row>
    <row r="206" spans="1:10">
      <c r="A206" t="s">
        <v>11581</v>
      </c>
      <c r="B206" t="s">
        <v>15244</v>
      </c>
      <c r="C206">
        <v>6</v>
      </c>
      <c r="D206">
        <v>23</v>
      </c>
      <c r="E206">
        <v>0.7</v>
      </c>
      <c r="G206">
        <v>80.349999999999994</v>
      </c>
      <c r="H206" t="s">
        <v>27166</v>
      </c>
      <c r="I206" t="s">
        <v>30456</v>
      </c>
      <c r="J206">
        <v>7.58</v>
      </c>
    </row>
    <row r="207" spans="1:10">
      <c r="A207" t="s">
        <v>15245</v>
      </c>
      <c r="B207" t="s">
        <v>15246</v>
      </c>
      <c r="C207">
        <v>6</v>
      </c>
      <c r="D207">
        <v>23</v>
      </c>
      <c r="E207">
        <v>1</v>
      </c>
      <c r="G207">
        <v>2.35</v>
      </c>
      <c r="H207" t="s">
        <v>18787</v>
      </c>
      <c r="I207" t="s">
        <v>18788</v>
      </c>
      <c r="J207">
        <v>10.45</v>
      </c>
    </row>
    <row r="208" spans="1:10">
      <c r="A208" t="s">
        <v>11582</v>
      </c>
      <c r="B208" t="s">
        <v>15247</v>
      </c>
      <c r="C208">
        <v>30</v>
      </c>
      <c r="D208">
        <v>30</v>
      </c>
      <c r="E208">
        <v>0.03</v>
      </c>
      <c r="G208">
        <v>10.45</v>
      </c>
      <c r="I208" t="s">
        <v>18789</v>
      </c>
      <c r="J208">
        <v>2.64</v>
      </c>
    </row>
    <row r="209" spans="1:10">
      <c r="A209" t="s">
        <v>11583</v>
      </c>
      <c r="B209" t="s">
        <v>15248</v>
      </c>
      <c r="C209">
        <v>6</v>
      </c>
      <c r="D209">
        <v>30</v>
      </c>
      <c r="E209">
        <v>0.7</v>
      </c>
      <c r="G209">
        <v>14.15</v>
      </c>
      <c r="H209" t="s">
        <v>18790</v>
      </c>
      <c r="I209" t="s">
        <v>18791</v>
      </c>
      <c r="J209">
        <v>7.54</v>
      </c>
    </row>
    <row r="210" spans="1:10">
      <c r="A210" t="s">
        <v>15249</v>
      </c>
      <c r="B210" t="s">
        <v>15250</v>
      </c>
      <c r="C210">
        <v>6</v>
      </c>
      <c r="D210">
        <v>30</v>
      </c>
      <c r="E210">
        <v>1</v>
      </c>
      <c r="G210">
        <v>5</v>
      </c>
      <c r="H210" t="s">
        <v>18792</v>
      </c>
      <c r="I210" t="s">
        <v>18793</v>
      </c>
      <c r="J210">
        <v>9.7200000000000006</v>
      </c>
    </row>
    <row r="211" spans="1:10">
      <c r="A211" t="s">
        <v>11584</v>
      </c>
      <c r="B211" t="s">
        <v>15251</v>
      </c>
      <c r="C211">
        <v>6</v>
      </c>
      <c r="D211">
        <v>35</v>
      </c>
      <c r="E211">
        <v>0.7</v>
      </c>
      <c r="G211">
        <v>67.45</v>
      </c>
      <c r="H211" t="s">
        <v>18794</v>
      </c>
      <c r="I211" t="s">
        <v>18795</v>
      </c>
      <c r="J211">
        <v>9.51</v>
      </c>
    </row>
    <row r="212" spans="1:10">
      <c r="A212" t="s">
        <v>18796</v>
      </c>
      <c r="B212" t="s">
        <v>18797</v>
      </c>
      <c r="C212">
        <v>6</v>
      </c>
      <c r="D212">
        <v>32</v>
      </c>
      <c r="E212">
        <v>0.7</v>
      </c>
      <c r="F212" t="s">
        <v>18359</v>
      </c>
      <c r="G212">
        <v>31.75</v>
      </c>
      <c r="H212" t="s">
        <v>18798</v>
      </c>
      <c r="I212" t="s">
        <v>18799</v>
      </c>
      <c r="J212">
        <v>9.48</v>
      </c>
    </row>
    <row r="213" spans="1:10">
      <c r="A213" t="s">
        <v>15252</v>
      </c>
      <c r="B213" t="s">
        <v>15253</v>
      </c>
      <c r="C213">
        <v>6</v>
      </c>
      <c r="D213">
        <v>15.5</v>
      </c>
      <c r="E213">
        <v>1</v>
      </c>
      <c r="G213">
        <v>20</v>
      </c>
      <c r="I213" t="s">
        <v>18800</v>
      </c>
      <c r="J213">
        <v>11.48</v>
      </c>
    </row>
    <row r="214" spans="1:10">
      <c r="A214" t="s">
        <v>18801</v>
      </c>
      <c r="B214" t="s">
        <v>18802</v>
      </c>
      <c r="C214">
        <v>6</v>
      </c>
      <c r="D214">
        <v>15.5</v>
      </c>
      <c r="E214">
        <v>1</v>
      </c>
      <c r="G214">
        <v>32.65</v>
      </c>
      <c r="H214" t="s">
        <v>18803</v>
      </c>
      <c r="I214" t="s">
        <v>18800</v>
      </c>
      <c r="J214">
        <v>11.43</v>
      </c>
    </row>
    <row r="215" spans="1:10">
      <c r="A215" t="s">
        <v>15254</v>
      </c>
      <c r="B215" t="s">
        <v>15255</v>
      </c>
      <c r="C215">
        <v>6</v>
      </c>
      <c r="D215">
        <v>17</v>
      </c>
      <c r="E215">
        <v>0.7</v>
      </c>
      <c r="G215">
        <v>20.65</v>
      </c>
      <c r="I215" t="s">
        <v>18804</v>
      </c>
      <c r="J215">
        <v>8.2899999999999991</v>
      </c>
    </row>
    <row r="216" spans="1:10">
      <c r="A216" t="s">
        <v>11585</v>
      </c>
      <c r="B216" t="s">
        <v>15256</v>
      </c>
      <c r="C216">
        <v>6</v>
      </c>
      <c r="D216">
        <v>15.5</v>
      </c>
      <c r="E216">
        <v>0.7</v>
      </c>
      <c r="G216">
        <v>18.05</v>
      </c>
      <c r="H216" t="s">
        <v>18805</v>
      </c>
      <c r="I216" t="s">
        <v>18806</v>
      </c>
      <c r="J216">
        <v>8.25</v>
      </c>
    </row>
    <row r="217" spans="1:10">
      <c r="A217" t="s">
        <v>11586</v>
      </c>
      <c r="B217" t="s">
        <v>15257</v>
      </c>
      <c r="C217">
        <v>6</v>
      </c>
      <c r="D217">
        <v>43</v>
      </c>
      <c r="E217">
        <v>0.7</v>
      </c>
      <c r="G217">
        <v>8.25</v>
      </c>
      <c r="H217" t="s">
        <v>18807</v>
      </c>
      <c r="I217" t="s">
        <v>18808</v>
      </c>
      <c r="J217">
        <v>9</v>
      </c>
    </row>
    <row r="218" spans="1:10">
      <c r="A218" t="s">
        <v>11587</v>
      </c>
      <c r="B218" t="s">
        <v>15258</v>
      </c>
      <c r="C218">
        <v>6</v>
      </c>
      <c r="D218">
        <v>15.5</v>
      </c>
      <c r="E218">
        <v>1</v>
      </c>
      <c r="G218">
        <v>63</v>
      </c>
      <c r="H218" t="s">
        <v>18809</v>
      </c>
      <c r="I218" t="s">
        <v>18810</v>
      </c>
      <c r="J218">
        <v>11.23</v>
      </c>
    </row>
    <row r="219" spans="1:10">
      <c r="A219" t="s">
        <v>15259</v>
      </c>
      <c r="B219" t="s">
        <v>15260</v>
      </c>
      <c r="C219">
        <v>6</v>
      </c>
      <c r="D219">
        <v>41</v>
      </c>
      <c r="E219">
        <v>0.7</v>
      </c>
      <c r="G219">
        <v>25.15</v>
      </c>
      <c r="H219" t="s">
        <v>30457</v>
      </c>
      <c r="I219" t="s">
        <v>30458</v>
      </c>
      <c r="J219">
        <v>8.33</v>
      </c>
    </row>
    <row r="220" spans="1:10">
      <c r="A220" t="s">
        <v>11588</v>
      </c>
      <c r="B220" t="s">
        <v>15261</v>
      </c>
      <c r="C220">
        <v>6</v>
      </c>
      <c r="D220">
        <v>40</v>
      </c>
      <c r="E220">
        <v>1</v>
      </c>
      <c r="G220">
        <v>59</v>
      </c>
      <c r="I220" t="s">
        <v>18811</v>
      </c>
      <c r="J220">
        <v>9.9499999999999993</v>
      </c>
    </row>
    <row r="221" spans="1:10">
      <c r="A221" t="s">
        <v>11590</v>
      </c>
      <c r="B221" t="s">
        <v>15262</v>
      </c>
      <c r="C221">
        <v>6</v>
      </c>
      <c r="D221">
        <v>40</v>
      </c>
      <c r="E221">
        <v>0.7</v>
      </c>
      <c r="G221">
        <v>3.85</v>
      </c>
      <c r="H221" t="s">
        <v>18816</v>
      </c>
      <c r="I221" t="s">
        <v>18817</v>
      </c>
      <c r="J221">
        <v>7.25</v>
      </c>
    </row>
    <row r="222" spans="1:10">
      <c r="A222" t="s">
        <v>26782</v>
      </c>
      <c r="B222" t="s">
        <v>26783</v>
      </c>
      <c r="C222">
        <v>6</v>
      </c>
      <c r="D222">
        <v>37.5</v>
      </c>
      <c r="E222">
        <v>0.7</v>
      </c>
      <c r="G222">
        <v>32</v>
      </c>
      <c r="H222" t="s">
        <v>30459</v>
      </c>
      <c r="I222" t="s">
        <v>30460</v>
      </c>
      <c r="J222">
        <v>7.35</v>
      </c>
    </row>
    <row r="223" spans="1:10">
      <c r="A223" t="s">
        <v>26784</v>
      </c>
      <c r="B223" t="s">
        <v>26785</v>
      </c>
      <c r="C223">
        <v>6</v>
      </c>
      <c r="D223">
        <v>37.5</v>
      </c>
      <c r="E223">
        <v>0.7</v>
      </c>
      <c r="G223">
        <v>33.5</v>
      </c>
      <c r="H223" t="s">
        <v>30461</v>
      </c>
      <c r="I223" t="s">
        <v>30462</v>
      </c>
      <c r="J223">
        <v>7.33</v>
      </c>
    </row>
    <row r="224" spans="1:10">
      <c r="A224" t="s">
        <v>18818</v>
      </c>
      <c r="B224" t="s">
        <v>18819</v>
      </c>
      <c r="C224">
        <v>6</v>
      </c>
      <c r="D224">
        <v>37.5</v>
      </c>
      <c r="E224">
        <v>0.7</v>
      </c>
      <c r="G224">
        <v>9.65</v>
      </c>
      <c r="H224" t="s">
        <v>18820</v>
      </c>
      <c r="I224" t="s">
        <v>18821</v>
      </c>
      <c r="J224">
        <v>7.28</v>
      </c>
    </row>
    <row r="225" spans="1:10">
      <c r="A225" t="s">
        <v>11591</v>
      </c>
      <c r="B225" t="s">
        <v>18822</v>
      </c>
      <c r="C225">
        <v>6</v>
      </c>
      <c r="D225">
        <v>60</v>
      </c>
      <c r="E225">
        <v>0.7</v>
      </c>
      <c r="F225" t="s">
        <v>18359</v>
      </c>
      <c r="G225">
        <v>31.95</v>
      </c>
      <c r="I225" t="s">
        <v>18823</v>
      </c>
      <c r="J225">
        <v>8.15</v>
      </c>
    </row>
    <row r="226" spans="1:10">
      <c r="A226" t="s">
        <v>11592</v>
      </c>
      <c r="B226" t="s">
        <v>18824</v>
      </c>
      <c r="C226">
        <v>6</v>
      </c>
      <c r="D226">
        <v>60</v>
      </c>
      <c r="E226">
        <v>0.7</v>
      </c>
      <c r="F226" t="s">
        <v>18359</v>
      </c>
      <c r="G226">
        <v>15.45</v>
      </c>
      <c r="J226">
        <v>8.1300000000000008</v>
      </c>
    </row>
    <row r="227" spans="1:10">
      <c r="A227" t="s">
        <v>11593</v>
      </c>
      <c r="B227" t="s">
        <v>18825</v>
      </c>
      <c r="C227">
        <v>6</v>
      </c>
      <c r="D227">
        <v>60</v>
      </c>
      <c r="E227">
        <v>0.7</v>
      </c>
      <c r="F227" t="s">
        <v>18359</v>
      </c>
      <c r="G227">
        <v>34.85</v>
      </c>
      <c r="J227">
        <v>8.1300000000000008</v>
      </c>
    </row>
    <row r="228" spans="1:10">
      <c r="A228" t="s">
        <v>18826</v>
      </c>
      <c r="B228" t="s">
        <v>18827</v>
      </c>
      <c r="C228">
        <v>6</v>
      </c>
      <c r="D228">
        <v>61.8</v>
      </c>
      <c r="E228">
        <v>0.7</v>
      </c>
      <c r="F228" t="s">
        <v>18359</v>
      </c>
      <c r="G228">
        <v>19.95</v>
      </c>
      <c r="H228" t="s">
        <v>18828</v>
      </c>
      <c r="I228" t="s">
        <v>18829</v>
      </c>
      <c r="J228">
        <v>9.17</v>
      </c>
    </row>
    <row r="229" spans="1:10">
      <c r="A229" t="s">
        <v>13738</v>
      </c>
      <c r="B229" t="s">
        <v>18830</v>
      </c>
      <c r="C229">
        <v>6</v>
      </c>
      <c r="D229">
        <v>50</v>
      </c>
      <c r="E229">
        <v>0.7</v>
      </c>
      <c r="F229" t="s">
        <v>18359</v>
      </c>
      <c r="G229">
        <v>13.75</v>
      </c>
      <c r="H229" t="s">
        <v>27171</v>
      </c>
      <c r="I229" t="s">
        <v>18831</v>
      </c>
      <c r="J229">
        <v>9.2799999999999994</v>
      </c>
    </row>
    <row r="230" spans="1:10">
      <c r="A230" t="s">
        <v>13739</v>
      </c>
      <c r="B230" t="s">
        <v>18832</v>
      </c>
      <c r="C230">
        <v>3</v>
      </c>
      <c r="D230">
        <v>46</v>
      </c>
      <c r="E230">
        <v>0.7</v>
      </c>
      <c r="F230" t="s">
        <v>18359</v>
      </c>
      <c r="G230">
        <v>14.05</v>
      </c>
      <c r="H230" t="s">
        <v>18833</v>
      </c>
      <c r="I230" t="s">
        <v>18834</v>
      </c>
      <c r="J230">
        <v>7.99</v>
      </c>
    </row>
    <row r="231" spans="1:10">
      <c r="A231" t="s">
        <v>11594</v>
      </c>
      <c r="B231" t="s">
        <v>18835</v>
      </c>
      <c r="C231">
        <v>6</v>
      </c>
      <c r="D231">
        <v>50</v>
      </c>
      <c r="E231">
        <v>0.7</v>
      </c>
      <c r="F231" t="s">
        <v>18359</v>
      </c>
      <c r="G231">
        <v>27</v>
      </c>
      <c r="H231" t="s">
        <v>18836</v>
      </c>
      <c r="I231" t="s">
        <v>18837</v>
      </c>
      <c r="J231">
        <v>9.4</v>
      </c>
    </row>
    <row r="232" spans="1:10">
      <c r="A232" t="s">
        <v>18838</v>
      </c>
      <c r="B232" t="s">
        <v>18839</v>
      </c>
      <c r="C232">
        <v>6</v>
      </c>
      <c r="D232">
        <v>46</v>
      </c>
      <c r="E232">
        <v>0.7</v>
      </c>
      <c r="F232" t="s">
        <v>18359</v>
      </c>
      <c r="G232">
        <v>7.45</v>
      </c>
      <c r="H232" t="s">
        <v>18840</v>
      </c>
      <c r="J232">
        <v>9.01</v>
      </c>
    </row>
    <row r="233" spans="1:10">
      <c r="A233" t="s">
        <v>11595</v>
      </c>
      <c r="B233" t="s">
        <v>15263</v>
      </c>
      <c r="C233">
        <v>6</v>
      </c>
      <c r="D233">
        <v>42.8</v>
      </c>
      <c r="E233">
        <v>0.7</v>
      </c>
      <c r="G233">
        <v>8.65</v>
      </c>
      <c r="I233" t="s">
        <v>18841</v>
      </c>
      <c r="J233">
        <v>8.31</v>
      </c>
    </row>
    <row r="234" spans="1:10">
      <c r="A234" t="s">
        <v>18842</v>
      </c>
      <c r="B234" t="s">
        <v>18843</v>
      </c>
      <c r="C234">
        <v>6</v>
      </c>
      <c r="D234">
        <v>46</v>
      </c>
      <c r="E234">
        <v>0.7</v>
      </c>
      <c r="F234" t="s">
        <v>18359</v>
      </c>
      <c r="G234">
        <v>12.25</v>
      </c>
      <c r="H234" t="s">
        <v>18844</v>
      </c>
      <c r="I234" t="s">
        <v>18845</v>
      </c>
      <c r="J234">
        <v>9.31</v>
      </c>
    </row>
    <row r="235" spans="1:10">
      <c r="A235" t="s">
        <v>11596</v>
      </c>
      <c r="B235" t="s">
        <v>18846</v>
      </c>
      <c r="C235">
        <v>6</v>
      </c>
      <c r="D235">
        <v>62.8</v>
      </c>
      <c r="E235">
        <v>0.7</v>
      </c>
      <c r="F235" t="s">
        <v>18359</v>
      </c>
      <c r="G235">
        <v>99.85</v>
      </c>
      <c r="H235" t="s">
        <v>18847</v>
      </c>
      <c r="I235" t="s">
        <v>18848</v>
      </c>
      <c r="J235">
        <v>9.23</v>
      </c>
    </row>
    <row r="236" spans="1:10">
      <c r="A236" t="s">
        <v>13740</v>
      </c>
      <c r="B236" t="s">
        <v>18849</v>
      </c>
      <c r="C236">
        <v>6</v>
      </c>
      <c r="D236">
        <v>40</v>
      </c>
      <c r="E236">
        <v>0.7</v>
      </c>
      <c r="F236" t="s">
        <v>18359</v>
      </c>
      <c r="G236">
        <v>19.149999999999999</v>
      </c>
      <c r="H236" t="s">
        <v>18850</v>
      </c>
      <c r="I236" t="s">
        <v>18851</v>
      </c>
      <c r="J236">
        <v>8.06</v>
      </c>
    </row>
    <row r="237" spans="1:10">
      <c r="A237" t="s">
        <v>15264</v>
      </c>
      <c r="B237" t="s">
        <v>18852</v>
      </c>
      <c r="C237">
        <v>6</v>
      </c>
      <c r="D237">
        <v>46</v>
      </c>
      <c r="E237">
        <v>0.7</v>
      </c>
      <c r="F237" t="s">
        <v>18359</v>
      </c>
      <c r="G237">
        <v>12.95</v>
      </c>
      <c r="H237" t="s">
        <v>18853</v>
      </c>
      <c r="I237" t="s">
        <v>18854</v>
      </c>
      <c r="J237">
        <v>9.32</v>
      </c>
    </row>
    <row r="238" spans="1:10">
      <c r="A238" t="s">
        <v>13741</v>
      </c>
      <c r="B238" t="s">
        <v>18855</v>
      </c>
      <c r="C238">
        <v>6</v>
      </c>
      <c r="D238">
        <v>50</v>
      </c>
      <c r="E238">
        <v>0.7</v>
      </c>
      <c r="F238" t="s">
        <v>18359</v>
      </c>
      <c r="G238">
        <v>6.5</v>
      </c>
      <c r="H238" t="s">
        <v>18856</v>
      </c>
      <c r="I238" t="s">
        <v>18857</v>
      </c>
      <c r="J238">
        <v>9.16</v>
      </c>
    </row>
    <row r="239" spans="1:10">
      <c r="A239" t="s">
        <v>18858</v>
      </c>
      <c r="B239" t="s">
        <v>18859</v>
      </c>
      <c r="C239">
        <v>6</v>
      </c>
      <c r="D239">
        <v>42.8</v>
      </c>
      <c r="E239">
        <v>0.7</v>
      </c>
      <c r="G239">
        <v>12.65</v>
      </c>
      <c r="H239" t="s">
        <v>18860</v>
      </c>
      <c r="J239">
        <v>8.89</v>
      </c>
    </row>
    <row r="240" spans="1:10">
      <c r="A240" t="s">
        <v>18861</v>
      </c>
      <c r="B240" t="s">
        <v>15265</v>
      </c>
      <c r="C240">
        <v>6</v>
      </c>
      <c r="D240">
        <v>42.8</v>
      </c>
      <c r="E240">
        <v>0.7</v>
      </c>
      <c r="G240">
        <v>23.45</v>
      </c>
      <c r="I240" t="s">
        <v>30463</v>
      </c>
      <c r="J240">
        <v>8.85</v>
      </c>
    </row>
    <row r="241" spans="1:10">
      <c r="A241" t="s">
        <v>18862</v>
      </c>
      <c r="B241" t="s">
        <v>18863</v>
      </c>
      <c r="C241">
        <v>6</v>
      </c>
      <c r="D241">
        <v>42.8</v>
      </c>
      <c r="E241">
        <v>0.7</v>
      </c>
      <c r="G241">
        <v>21.85</v>
      </c>
      <c r="I241" t="s">
        <v>18864</v>
      </c>
      <c r="J241">
        <v>8.85</v>
      </c>
    </row>
    <row r="242" spans="1:10">
      <c r="A242" t="s">
        <v>15266</v>
      </c>
      <c r="B242" t="s">
        <v>15267</v>
      </c>
      <c r="C242">
        <v>6</v>
      </c>
      <c r="D242">
        <v>43</v>
      </c>
      <c r="E242">
        <v>0.7</v>
      </c>
      <c r="G242">
        <v>61.35</v>
      </c>
      <c r="H242" t="s">
        <v>30464</v>
      </c>
      <c r="I242" t="s">
        <v>30465</v>
      </c>
      <c r="J242">
        <v>8.8000000000000007</v>
      </c>
    </row>
    <row r="243" spans="1:10">
      <c r="A243" t="s">
        <v>30466</v>
      </c>
      <c r="B243" t="s">
        <v>30467</v>
      </c>
      <c r="C243">
        <v>6</v>
      </c>
      <c r="D243">
        <v>43</v>
      </c>
      <c r="E243">
        <v>0.7</v>
      </c>
      <c r="G243">
        <v>5</v>
      </c>
      <c r="H243" t="s">
        <v>30468</v>
      </c>
      <c r="I243" t="s">
        <v>30469</v>
      </c>
      <c r="J243">
        <v>8.81</v>
      </c>
    </row>
    <row r="244" spans="1:10">
      <c r="A244" t="s">
        <v>30470</v>
      </c>
      <c r="B244" t="s">
        <v>30471</v>
      </c>
      <c r="C244">
        <v>6</v>
      </c>
      <c r="D244">
        <v>43</v>
      </c>
      <c r="E244">
        <v>0.7</v>
      </c>
      <c r="F244" t="s">
        <v>18359</v>
      </c>
      <c r="G244">
        <v>23.95</v>
      </c>
      <c r="H244" t="s">
        <v>30472</v>
      </c>
      <c r="I244" t="s">
        <v>30473</v>
      </c>
      <c r="J244">
        <v>15.53</v>
      </c>
    </row>
    <row r="245" spans="1:10">
      <c r="A245" t="s">
        <v>15268</v>
      </c>
      <c r="B245" t="s">
        <v>15269</v>
      </c>
      <c r="C245">
        <v>6</v>
      </c>
      <c r="D245">
        <v>43</v>
      </c>
      <c r="E245">
        <v>0.7</v>
      </c>
      <c r="G245">
        <v>10.5</v>
      </c>
      <c r="H245" t="s">
        <v>30474</v>
      </c>
      <c r="I245" t="s">
        <v>30475</v>
      </c>
      <c r="J245">
        <v>8.8000000000000007</v>
      </c>
    </row>
    <row r="246" spans="1:10">
      <c r="A246" t="s">
        <v>15270</v>
      </c>
      <c r="B246" t="s">
        <v>18865</v>
      </c>
      <c r="C246">
        <v>6</v>
      </c>
      <c r="D246">
        <v>43</v>
      </c>
      <c r="E246">
        <v>0.7</v>
      </c>
      <c r="F246" t="s">
        <v>18359</v>
      </c>
      <c r="G246">
        <v>6.75</v>
      </c>
      <c r="H246" t="s">
        <v>18866</v>
      </c>
      <c r="I246" t="s">
        <v>18867</v>
      </c>
      <c r="J246">
        <v>15.99</v>
      </c>
    </row>
    <row r="247" spans="1:10">
      <c r="A247" t="s">
        <v>15271</v>
      </c>
      <c r="B247" t="s">
        <v>15272</v>
      </c>
      <c r="C247">
        <v>6</v>
      </c>
      <c r="D247">
        <v>43</v>
      </c>
      <c r="E247">
        <v>0.7</v>
      </c>
      <c r="G247">
        <v>32.75</v>
      </c>
      <c r="H247" t="s">
        <v>18868</v>
      </c>
      <c r="I247" t="s">
        <v>18869</v>
      </c>
      <c r="J247">
        <v>8.4499999999999993</v>
      </c>
    </row>
    <row r="248" spans="1:10">
      <c r="A248" t="s">
        <v>11597</v>
      </c>
      <c r="B248" t="s">
        <v>18870</v>
      </c>
      <c r="C248">
        <v>6</v>
      </c>
      <c r="D248">
        <v>40</v>
      </c>
      <c r="E248">
        <v>0.7</v>
      </c>
      <c r="F248" t="s">
        <v>18359</v>
      </c>
      <c r="G248">
        <v>8.5</v>
      </c>
      <c r="H248" t="s">
        <v>18871</v>
      </c>
      <c r="I248" t="s">
        <v>18872</v>
      </c>
      <c r="J248">
        <v>8.17</v>
      </c>
    </row>
    <row r="249" spans="1:10">
      <c r="A249" t="s">
        <v>30476</v>
      </c>
      <c r="B249" t="s">
        <v>30477</v>
      </c>
      <c r="C249">
        <v>6</v>
      </c>
      <c r="D249">
        <v>46</v>
      </c>
      <c r="E249">
        <v>0.7</v>
      </c>
      <c r="F249" t="s">
        <v>18359</v>
      </c>
      <c r="G249">
        <v>55.85</v>
      </c>
      <c r="H249" t="s">
        <v>30478</v>
      </c>
      <c r="I249" t="s">
        <v>30479</v>
      </c>
      <c r="J249">
        <v>8.1</v>
      </c>
    </row>
    <row r="250" spans="1:10">
      <c r="A250" t="s">
        <v>30480</v>
      </c>
      <c r="B250" t="s">
        <v>30481</v>
      </c>
      <c r="C250">
        <v>6</v>
      </c>
      <c r="D250">
        <v>46</v>
      </c>
      <c r="E250">
        <v>0.7</v>
      </c>
      <c r="F250" t="s">
        <v>18359</v>
      </c>
      <c r="G250">
        <v>29.85</v>
      </c>
      <c r="H250" t="s">
        <v>30482</v>
      </c>
      <c r="I250" t="s">
        <v>30483</v>
      </c>
      <c r="J250">
        <v>8.1</v>
      </c>
    </row>
    <row r="251" spans="1:10">
      <c r="A251" t="s">
        <v>13742</v>
      </c>
      <c r="B251" t="s">
        <v>18873</v>
      </c>
      <c r="C251">
        <v>6</v>
      </c>
      <c r="D251">
        <v>46</v>
      </c>
      <c r="E251">
        <v>0.7</v>
      </c>
      <c r="F251" t="s">
        <v>18359</v>
      </c>
      <c r="G251">
        <v>21.45</v>
      </c>
      <c r="H251" t="s">
        <v>30484</v>
      </c>
      <c r="I251" t="s">
        <v>18874</v>
      </c>
      <c r="J251">
        <v>8.1199999999999992</v>
      </c>
    </row>
    <row r="252" spans="1:10">
      <c r="A252" t="s">
        <v>15273</v>
      </c>
      <c r="B252" t="s">
        <v>18875</v>
      </c>
      <c r="C252">
        <v>6</v>
      </c>
      <c r="D252">
        <v>46</v>
      </c>
      <c r="E252">
        <v>0.7</v>
      </c>
      <c r="F252" t="s">
        <v>18359</v>
      </c>
      <c r="G252">
        <v>18.95</v>
      </c>
      <c r="H252" t="s">
        <v>18876</v>
      </c>
      <c r="I252" t="s">
        <v>18877</v>
      </c>
      <c r="J252">
        <v>8.11</v>
      </c>
    </row>
    <row r="253" spans="1:10">
      <c r="A253" t="s">
        <v>15274</v>
      </c>
      <c r="B253" t="s">
        <v>18878</v>
      </c>
      <c r="C253">
        <v>6</v>
      </c>
      <c r="D253">
        <v>43</v>
      </c>
      <c r="E253">
        <v>0.7</v>
      </c>
      <c r="F253" t="s">
        <v>18359</v>
      </c>
      <c r="G253">
        <v>27</v>
      </c>
      <c r="H253" t="s">
        <v>27173</v>
      </c>
      <c r="I253" t="s">
        <v>18879</v>
      </c>
      <c r="J253">
        <v>8.1</v>
      </c>
    </row>
    <row r="254" spans="1:10">
      <c r="A254" t="s">
        <v>26603</v>
      </c>
      <c r="B254" t="s">
        <v>26604</v>
      </c>
      <c r="C254">
        <v>6</v>
      </c>
      <c r="D254">
        <v>43.2</v>
      </c>
      <c r="E254">
        <v>0.5</v>
      </c>
      <c r="G254">
        <v>7.65</v>
      </c>
      <c r="H254" t="s">
        <v>30485</v>
      </c>
      <c r="I254" t="s">
        <v>30486</v>
      </c>
      <c r="J254">
        <v>6.78</v>
      </c>
    </row>
    <row r="255" spans="1:10">
      <c r="A255" t="s">
        <v>11598</v>
      </c>
      <c r="B255" t="s">
        <v>18880</v>
      </c>
      <c r="C255">
        <v>6</v>
      </c>
      <c r="D255">
        <v>57</v>
      </c>
      <c r="E255">
        <v>0.5</v>
      </c>
      <c r="F255" t="s">
        <v>18359</v>
      </c>
      <c r="G255">
        <v>16.649999999999999</v>
      </c>
      <c r="H255" t="s">
        <v>18881</v>
      </c>
      <c r="I255" t="s">
        <v>18882</v>
      </c>
      <c r="J255">
        <v>7.49</v>
      </c>
    </row>
    <row r="256" spans="1:10">
      <c r="A256" t="s">
        <v>15275</v>
      </c>
      <c r="B256" t="s">
        <v>15276</v>
      </c>
      <c r="C256">
        <v>6</v>
      </c>
      <c r="D256">
        <v>40</v>
      </c>
      <c r="E256">
        <v>0.7</v>
      </c>
      <c r="G256">
        <v>17.45</v>
      </c>
      <c r="H256" t="s">
        <v>18883</v>
      </c>
      <c r="I256" t="s">
        <v>18884</v>
      </c>
      <c r="J256">
        <v>8.0299999999999994</v>
      </c>
    </row>
    <row r="257" spans="1:10">
      <c r="A257" t="s">
        <v>13743</v>
      </c>
      <c r="B257" t="s">
        <v>15277</v>
      </c>
      <c r="C257">
        <v>6</v>
      </c>
      <c r="D257">
        <v>40</v>
      </c>
      <c r="E257">
        <v>0.7</v>
      </c>
      <c r="G257">
        <v>3.5</v>
      </c>
      <c r="H257" t="s">
        <v>18885</v>
      </c>
      <c r="I257" t="s">
        <v>18886</v>
      </c>
      <c r="J257">
        <v>7.79</v>
      </c>
    </row>
    <row r="258" spans="1:10">
      <c r="A258" t="s">
        <v>26605</v>
      </c>
      <c r="B258" t="s">
        <v>15278</v>
      </c>
      <c r="C258">
        <v>6</v>
      </c>
      <c r="D258">
        <v>40</v>
      </c>
      <c r="E258">
        <v>0.7</v>
      </c>
      <c r="F258" t="s">
        <v>18359</v>
      </c>
      <c r="G258">
        <v>8.9499999999999993</v>
      </c>
      <c r="I258" t="s">
        <v>30487</v>
      </c>
      <c r="J258">
        <v>8.6</v>
      </c>
    </row>
    <row r="259" spans="1:10">
      <c r="A259" t="s">
        <v>18887</v>
      </c>
      <c r="B259" t="s">
        <v>18888</v>
      </c>
      <c r="C259">
        <v>6</v>
      </c>
      <c r="D259">
        <v>42</v>
      </c>
      <c r="E259">
        <v>0.7</v>
      </c>
      <c r="F259" t="s">
        <v>18359</v>
      </c>
      <c r="G259">
        <v>19.75</v>
      </c>
      <c r="H259" t="s">
        <v>18889</v>
      </c>
      <c r="I259" t="s">
        <v>18890</v>
      </c>
      <c r="J259">
        <v>8.49</v>
      </c>
    </row>
    <row r="260" spans="1:10">
      <c r="A260" t="s">
        <v>11599</v>
      </c>
      <c r="B260" t="s">
        <v>15279</v>
      </c>
      <c r="C260">
        <v>6</v>
      </c>
      <c r="D260">
        <v>43.3</v>
      </c>
      <c r="E260">
        <v>0.7</v>
      </c>
      <c r="G260">
        <v>29.95</v>
      </c>
      <c r="H260" t="s">
        <v>18891</v>
      </c>
      <c r="I260" t="s">
        <v>18892</v>
      </c>
      <c r="J260">
        <v>9.15</v>
      </c>
    </row>
    <row r="261" spans="1:10">
      <c r="A261" t="s">
        <v>11600</v>
      </c>
      <c r="B261" t="s">
        <v>15280</v>
      </c>
      <c r="C261">
        <v>6</v>
      </c>
      <c r="D261">
        <v>40</v>
      </c>
      <c r="E261">
        <v>0.7</v>
      </c>
      <c r="G261">
        <v>22.65</v>
      </c>
      <c r="I261" t="s">
        <v>18893</v>
      </c>
      <c r="J261">
        <v>7.63</v>
      </c>
    </row>
    <row r="262" spans="1:10">
      <c r="A262" t="s">
        <v>15281</v>
      </c>
      <c r="B262" t="s">
        <v>18894</v>
      </c>
      <c r="C262">
        <v>6</v>
      </c>
      <c r="D262">
        <v>40</v>
      </c>
      <c r="E262">
        <v>0.7</v>
      </c>
      <c r="F262" t="s">
        <v>18359</v>
      </c>
      <c r="G262">
        <v>24.35</v>
      </c>
      <c r="H262" t="s">
        <v>18895</v>
      </c>
      <c r="I262" t="s">
        <v>18896</v>
      </c>
      <c r="J262">
        <v>10.7</v>
      </c>
    </row>
    <row r="263" spans="1:10">
      <c r="A263" t="s">
        <v>15282</v>
      </c>
      <c r="B263" t="s">
        <v>18897</v>
      </c>
      <c r="C263">
        <v>6</v>
      </c>
      <c r="D263">
        <v>40</v>
      </c>
      <c r="E263">
        <v>0.7</v>
      </c>
      <c r="F263" t="s">
        <v>18359</v>
      </c>
      <c r="G263">
        <v>4.8499999999999996</v>
      </c>
      <c r="H263" t="s">
        <v>18898</v>
      </c>
      <c r="I263" t="s">
        <v>18899</v>
      </c>
      <c r="J263">
        <v>9.5500000000000007</v>
      </c>
    </row>
    <row r="264" spans="1:10">
      <c r="A264" t="s">
        <v>11601</v>
      </c>
      <c r="B264" t="s">
        <v>18900</v>
      </c>
      <c r="C264">
        <v>6</v>
      </c>
      <c r="D264">
        <v>40</v>
      </c>
      <c r="E264">
        <v>0.7</v>
      </c>
      <c r="F264" t="s">
        <v>18359</v>
      </c>
      <c r="G264">
        <v>20.45</v>
      </c>
      <c r="H264" t="s">
        <v>18901</v>
      </c>
      <c r="I264" t="s">
        <v>18902</v>
      </c>
      <c r="J264">
        <v>9.26</v>
      </c>
    </row>
    <row r="265" spans="1:10">
      <c r="A265" t="s">
        <v>11602</v>
      </c>
      <c r="B265" t="s">
        <v>15283</v>
      </c>
      <c r="C265">
        <v>12</v>
      </c>
      <c r="D265">
        <v>44.7</v>
      </c>
      <c r="E265">
        <v>0.2</v>
      </c>
      <c r="G265">
        <v>7.85</v>
      </c>
      <c r="H265" t="s">
        <v>18903</v>
      </c>
      <c r="I265" t="s">
        <v>18904</v>
      </c>
      <c r="J265">
        <v>5.31</v>
      </c>
    </row>
    <row r="266" spans="1:10">
      <c r="A266" t="s">
        <v>13744</v>
      </c>
      <c r="B266" t="s">
        <v>15284</v>
      </c>
      <c r="C266">
        <v>12</v>
      </c>
      <c r="D266">
        <v>48</v>
      </c>
      <c r="E266">
        <v>0.1</v>
      </c>
      <c r="G266">
        <v>12.35</v>
      </c>
      <c r="H266" t="s">
        <v>18905</v>
      </c>
      <c r="I266" t="s">
        <v>18906</v>
      </c>
      <c r="J266">
        <v>3.69</v>
      </c>
    </row>
    <row r="267" spans="1:10">
      <c r="A267" t="s">
        <v>11603</v>
      </c>
      <c r="B267" t="s">
        <v>15285</v>
      </c>
      <c r="C267">
        <v>6</v>
      </c>
      <c r="D267">
        <v>40</v>
      </c>
      <c r="E267">
        <v>0.7</v>
      </c>
      <c r="G267">
        <v>31</v>
      </c>
      <c r="H267" t="s">
        <v>18907</v>
      </c>
      <c r="I267" t="s">
        <v>18908</v>
      </c>
      <c r="J267">
        <v>9.01</v>
      </c>
    </row>
    <row r="268" spans="1:10">
      <c r="A268" t="s">
        <v>18909</v>
      </c>
      <c r="B268" t="s">
        <v>18910</v>
      </c>
      <c r="C268">
        <v>6</v>
      </c>
      <c r="D268">
        <v>40</v>
      </c>
      <c r="E268">
        <v>0.7</v>
      </c>
      <c r="G268">
        <v>17.850000000000001</v>
      </c>
      <c r="H268" t="s">
        <v>18911</v>
      </c>
      <c r="I268" t="s">
        <v>18912</v>
      </c>
      <c r="J268">
        <v>7.03</v>
      </c>
    </row>
    <row r="269" spans="1:10">
      <c r="A269" t="s">
        <v>15286</v>
      </c>
      <c r="B269" t="s">
        <v>18913</v>
      </c>
      <c r="C269">
        <v>6</v>
      </c>
      <c r="D269">
        <v>40</v>
      </c>
      <c r="E269">
        <v>0.7</v>
      </c>
      <c r="F269" t="s">
        <v>18359</v>
      </c>
      <c r="G269">
        <v>20.75</v>
      </c>
      <c r="H269" t="s">
        <v>18914</v>
      </c>
      <c r="I269" t="s">
        <v>18915</v>
      </c>
      <c r="J269">
        <v>9.6199999999999992</v>
      </c>
    </row>
    <row r="270" spans="1:10">
      <c r="A270" t="s">
        <v>11604</v>
      </c>
      <c r="B270" t="s">
        <v>15287</v>
      </c>
      <c r="C270">
        <v>12</v>
      </c>
      <c r="D270">
        <v>28</v>
      </c>
      <c r="E270">
        <v>0.1</v>
      </c>
      <c r="G270">
        <v>17.25</v>
      </c>
      <c r="H270" t="s">
        <v>18916</v>
      </c>
      <c r="I270" t="s">
        <v>18917</v>
      </c>
      <c r="J270">
        <v>3.79</v>
      </c>
    </row>
    <row r="271" spans="1:10">
      <c r="A271" t="s">
        <v>11605</v>
      </c>
      <c r="B271" t="s">
        <v>15288</v>
      </c>
      <c r="C271">
        <v>6</v>
      </c>
      <c r="D271">
        <v>37.5</v>
      </c>
      <c r="E271">
        <v>0.7</v>
      </c>
      <c r="G271">
        <v>20.95</v>
      </c>
      <c r="H271" t="s">
        <v>18918</v>
      </c>
      <c r="I271" t="s">
        <v>18919</v>
      </c>
      <c r="J271">
        <v>7</v>
      </c>
    </row>
    <row r="272" spans="1:10">
      <c r="A272" t="s">
        <v>15289</v>
      </c>
      <c r="B272" t="s">
        <v>15290</v>
      </c>
      <c r="C272">
        <v>6</v>
      </c>
      <c r="D272">
        <v>40</v>
      </c>
      <c r="E272">
        <v>0.7</v>
      </c>
      <c r="G272">
        <v>33.950000000000003</v>
      </c>
      <c r="I272" t="s">
        <v>18920</v>
      </c>
      <c r="J272">
        <v>9.2200000000000006</v>
      </c>
    </row>
    <row r="273" spans="1:10">
      <c r="A273" t="s">
        <v>11606</v>
      </c>
      <c r="B273" t="s">
        <v>15291</v>
      </c>
      <c r="C273">
        <v>6</v>
      </c>
      <c r="D273">
        <v>38</v>
      </c>
      <c r="E273">
        <v>0.7</v>
      </c>
      <c r="G273">
        <v>7.95</v>
      </c>
      <c r="I273" t="s">
        <v>18921</v>
      </c>
      <c r="J273">
        <v>7.95</v>
      </c>
    </row>
    <row r="274" spans="1:10">
      <c r="A274" t="s">
        <v>15292</v>
      </c>
      <c r="B274" t="s">
        <v>15293</v>
      </c>
      <c r="C274">
        <v>6</v>
      </c>
      <c r="D274">
        <v>40</v>
      </c>
      <c r="E274">
        <v>0.7</v>
      </c>
      <c r="G274">
        <v>1.1499999999999999</v>
      </c>
      <c r="H274" t="s">
        <v>18922</v>
      </c>
      <c r="I274" t="s">
        <v>18923</v>
      </c>
      <c r="J274">
        <v>8.76</v>
      </c>
    </row>
    <row r="275" spans="1:10">
      <c r="A275" t="s">
        <v>15294</v>
      </c>
      <c r="B275" t="s">
        <v>15295</v>
      </c>
      <c r="C275">
        <v>6</v>
      </c>
      <c r="D275">
        <v>40</v>
      </c>
      <c r="E275">
        <v>0.7</v>
      </c>
      <c r="G275">
        <v>6.35</v>
      </c>
      <c r="H275" t="s">
        <v>18924</v>
      </c>
      <c r="I275" t="s">
        <v>18925</v>
      </c>
      <c r="J275">
        <v>8.82</v>
      </c>
    </row>
    <row r="276" spans="1:10">
      <c r="A276" t="s">
        <v>11607</v>
      </c>
      <c r="B276" t="s">
        <v>15296</v>
      </c>
      <c r="C276">
        <v>6</v>
      </c>
      <c r="D276">
        <v>40</v>
      </c>
      <c r="E276">
        <v>0.7</v>
      </c>
      <c r="G276">
        <v>189.75</v>
      </c>
      <c r="H276" t="s">
        <v>18926</v>
      </c>
      <c r="I276" t="s">
        <v>18927</v>
      </c>
      <c r="J276">
        <v>9.1</v>
      </c>
    </row>
    <row r="277" spans="1:10">
      <c r="A277" t="s">
        <v>13745</v>
      </c>
      <c r="B277" t="s">
        <v>15297</v>
      </c>
      <c r="C277">
        <v>6</v>
      </c>
      <c r="D277">
        <v>11</v>
      </c>
      <c r="E277">
        <v>0.7</v>
      </c>
      <c r="G277">
        <v>35.950000000000003</v>
      </c>
      <c r="H277" t="s">
        <v>27177</v>
      </c>
      <c r="I277" t="s">
        <v>30488</v>
      </c>
      <c r="J277">
        <v>7.97</v>
      </c>
    </row>
    <row r="278" spans="1:10">
      <c r="A278" t="s">
        <v>11608</v>
      </c>
      <c r="B278" t="s">
        <v>15298</v>
      </c>
      <c r="C278">
        <v>1</v>
      </c>
      <c r="D278">
        <v>11</v>
      </c>
      <c r="E278">
        <v>3</v>
      </c>
      <c r="G278">
        <v>12.5</v>
      </c>
      <c r="I278" t="s">
        <v>18928</v>
      </c>
      <c r="J278">
        <v>5.83</v>
      </c>
    </row>
    <row r="279" spans="1:10">
      <c r="A279" t="s">
        <v>18929</v>
      </c>
      <c r="B279" t="s">
        <v>18930</v>
      </c>
      <c r="C279">
        <v>3</v>
      </c>
      <c r="D279">
        <v>43</v>
      </c>
      <c r="E279">
        <v>0.7</v>
      </c>
      <c r="F279" t="s">
        <v>18359</v>
      </c>
      <c r="G279">
        <v>37.15</v>
      </c>
      <c r="H279" t="s">
        <v>18931</v>
      </c>
      <c r="I279" t="s">
        <v>18932</v>
      </c>
      <c r="J279">
        <v>6.95</v>
      </c>
    </row>
    <row r="280" spans="1:10">
      <c r="A280" t="s">
        <v>11609</v>
      </c>
      <c r="B280" t="s">
        <v>15299</v>
      </c>
      <c r="C280">
        <v>6</v>
      </c>
      <c r="D280">
        <v>43</v>
      </c>
      <c r="E280">
        <v>0.7</v>
      </c>
      <c r="G280">
        <v>2.5499999999999998</v>
      </c>
      <c r="H280" t="s">
        <v>18933</v>
      </c>
      <c r="I280" t="s">
        <v>18934</v>
      </c>
      <c r="J280">
        <v>9.0500000000000007</v>
      </c>
    </row>
    <row r="281" spans="1:10">
      <c r="A281" t="s">
        <v>30489</v>
      </c>
      <c r="B281" t="s">
        <v>15299</v>
      </c>
      <c r="C281">
        <v>6</v>
      </c>
      <c r="D281">
        <v>43</v>
      </c>
      <c r="E281">
        <v>0.7</v>
      </c>
      <c r="F281" t="s">
        <v>18359</v>
      </c>
      <c r="G281">
        <v>15.5</v>
      </c>
      <c r="I281" t="s">
        <v>30490</v>
      </c>
      <c r="J281">
        <v>8.82</v>
      </c>
    </row>
    <row r="282" spans="1:10">
      <c r="A282" t="s">
        <v>11610</v>
      </c>
      <c r="B282" t="s">
        <v>18935</v>
      </c>
      <c r="C282">
        <v>6</v>
      </c>
      <c r="D282">
        <v>43</v>
      </c>
      <c r="E282">
        <v>0.7</v>
      </c>
      <c r="F282" t="s">
        <v>18359</v>
      </c>
      <c r="G282">
        <v>26.95</v>
      </c>
      <c r="H282" t="s">
        <v>18936</v>
      </c>
      <c r="I282" t="s">
        <v>18937</v>
      </c>
      <c r="J282">
        <v>9.65</v>
      </c>
    </row>
    <row r="283" spans="1:10">
      <c r="A283" t="s">
        <v>26606</v>
      </c>
      <c r="B283" t="s">
        <v>26607</v>
      </c>
      <c r="C283">
        <v>6</v>
      </c>
      <c r="D283">
        <v>43</v>
      </c>
      <c r="E283">
        <v>0.7</v>
      </c>
      <c r="G283">
        <v>6.45</v>
      </c>
      <c r="H283" t="s">
        <v>30491</v>
      </c>
      <c r="I283" t="s">
        <v>30492</v>
      </c>
      <c r="J283">
        <v>9.01</v>
      </c>
    </row>
    <row r="284" spans="1:10">
      <c r="A284" t="s">
        <v>18938</v>
      </c>
      <c r="B284" t="s">
        <v>18939</v>
      </c>
      <c r="C284">
        <v>6</v>
      </c>
      <c r="D284">
        <v>43</v>
      </c>
      <c r="E284">
        <v>0.7</v>
      </c>
      <c r="G284">
        <v>29.45</v>
      </c>
      <c r="I284" t="s">
        <v>18940</v>
      </c>
      <c r="J284">
        <v>9</v>
      </c>
    </row>
    <row r="285" spans="1:10">
      <c r="A285" t="s">
        <v>13746</v>
      </c>
      <c r="B285" t="s">
        <v>15300</v>
      </c>
      <c r="C285">
        <v>6</v>
      </c>
      <c r="D285">
        <v>40</v>
      </c>
      <c r="E285">
        <v>0.7</v>
      </c>
      <c r="G285">
        <v>3.55</v>
      </c>
      <c r="H285" t="s">
        <v>30493</v>
      </c>
      <c r="I285" t="s">
        <v>30494</v>
      </c>
      <c r="J285">
        <v>7.9</v>
      </c>
    </row>
    <row r="286" spans="1:10">
      <c r="A286" t="s">
        <v>11611</v>
      </c>
      <c r="B286" t="s">
        <v>26608</v>
      </c>
      <c r="C286">
        <v>3</v>
      </c>
      <c r="D286">
        <v>42</v>
      </c>
      <c r="E286">
        <v>0.6</v>
      </c>
      <c r="F286" t="s">
        <v>18359</v>
      </c>
      <c r="G286">
        <v>44.75</v>
      </c>
      <c r="H286" t="s">
        <v>30495</v>
      </c>
      <c r="I286" t="s">
        <v>30496</v>
      </c>
      <c r="J286">
        <v>5.03</v>
      </c>
    </row>
    <row r="287" spans="1:10">
      <c r="A287" t="s">
        <v>11612</v>
      </c>
      <c r="B287" t="s">
        <v>15301</v>
      </c>
      <c r="C287">
        <v>6</v>
      </c>
      <c r="D287">
        <v>42</v>
      </c>
      <c r="E287">
        <v>0.7</v>
      </c>
      <c r="G287">
        <v>19.95</v>
      </c>
      <c r="H287" t="s">
        <v>18941</v>
      </c>
      <c r="I287" t="s">
        <v>18942</v>
      </c>
      <c r="J287">
        <v>7.78</v>
      </c>
    </row>
    <row r="288" spans="1:10">
      <c r="A288" t="s">
        <v>11613</v>
      </c>
      <c r="B288" t="s">
        <v>15302</v>
      </c>
      <c r="C288">
        <v>6</v>
      </c>
      <c r="D288">
        <v>41.7</v>
      </c>
      <c r="E288">
        <v>0.7</v>
      </c>
      <c r="G288">
        <v>13.25</v>
      </c>
      <c r="H288" t="s">
        <v>18943</v>
      </c>
      <c r="I288" t="s">
        <v>18944</v>
      </c>
      <c r="J288">
        <v>7.79</v>
      </c>
    </row>
    <row r="289" spans="1:10">
      <c r="A289" t="s">
        <v>11614</v>
      </c>
      <c r="B289" t="s">
        <v>15303</v>
      </c>
      <c r="C289">
        <v>4</v>
      </c>
      <c r="D289">
        <v>47</v>
      </c>
      <c r="E289">
        <v>0.7</v>
      </c>
      <c r="G289">
        <v>8.65</v>
      </c>
      <c r="H289" t="s">
        <v>18945</v>
      </c>
      <c r="I289" t="s">
        <v>18946</v>
      </c>
      <c r="J289">
        <v>6.24</v>
      </c>
    </row>
    <row r="290" spans="1:10">
      <c r="A290" t="s">
        <v>11615</v>
      </c>
      <c r="B290" t="s">
        <v>15304</v>
      </c>
      <c r="C290">
        <v>4</v>
      </c>
      <c r="D290">
        <v>57</v>
      </c>
      <c r="E290">
        <v>0.7</v>
      </c>
      <c r="G290">
        <v>47.25</v>
      </c>
      <c r="I290" t="s">
        <v>18947</v>
      </c>
      <c r="J290">
        <v>6.41</v>
      </c>
    </row>
    <row r="291" spans="1:10">
      <c r="A291" t="s">
        <v>18948</v>
      </c>
      <c r="B291" t="s">
        <v>18949</v>
      </c>
      <c r="C291">
        <v>12</v>
      </c>
      <c r="D291">
        <v>40</v>
      </c>
      <c r="E291">
        <v>0.7</v>
      </c>
      <c r="F291" t="s">
        <v>18359</v>
      </c>
      <c r="G291">
        <v>5.45</v>
      </c>
      <c r="H291" t="s">
        <v>18950</v>
      </c>
      <c r="I291" t="s">
        <v>18951</v>
      </c>
      <c r="J291">
        <v>15.33</v>
      </c>
    </row>
    <row r="292" spans="1:10">
      <c r="A292" t="s">
        <v>11616</v>
      </c>
      <c r="B292" t="s">
        <v>15305</v>
      </c>
      <c r="C292">
        <v>24</v>
      </c>
      <c r="D292">
        <v>40</v>
      </c>
      <c r="E292">
        <v>0.25</v>
      </c>
      <c r="G292">
        <v>43.95</v>
      </c>
      <c r="H292" t="s">
        <v>18952</v>
      </c>
      <c r="J292">
        <v>11.8</v>
      </c>
    </row>
    <row r="293" spans="1:10">
      <c r="A293" t="s">
        <v>11617</v>
      </c>
      <c r="B293" t="s">
        <v>15306</v>
      </c>
      <c r="C293">
        <v>6</v>
      </c>
      <c r="D293">
        <v>43</v>
      </c>
      <c r="E293">
        <v>0.7</v>
      </c>
      <c r="G293">
        <v>12.25</v>
      </c>
      <c r="H293" t="s">
        <v>18953</v>
      </c>
      <c r="I293" t="s">
        <v>18954</v>
      </c>
      <c r="J293">
        <v>8.98</v>
      </c>
    </row>
    <row r="294" spans="1:10">
      <c r="A294" t="s">
        <v>11618</v>
      </c>
      <c r="B294" t="s">
        <v>15307</v>
      </c>
      <c r="C294">
        <v>6</v>
      </c>
      <c r="D294">
        <v>43</v>
      </c>
      <c r="E294">
        <v>0.7</v>
      </c>
      <c r="G294">
        <v>6.85</v>
      </c>
      <c r="H294" t="s">
        <v>18955</v>
      </c>
      <c r="I294" t="s">
        <v>18956</v>
      </c>
      <c r="J294">
        <v>8.99</v>
      </c>
    </row>
    <row r="295" spans="1:10">
      <c r="A295" t="s">
        <v>11619</v>
      </c>
      <c r="B295" t="s">
        <v>18957</v>
      </c>
      <c r="C295">
        <v>6</v>
      </c>
      <c r="D295">
        <v>48</v>
      </c>
      <c r="E295">
        <v>0.7</v>
      </c>
      <c r="F295" t="s">
        <v>18359</v>
      </c>
      <c r="G295">
        <v>8.65</v>
      </c>
      <c r="H295" t="s">
        <v>18958</v>
      </c>
      <c r="I295" t="s">
        <v>18959</v>
      </c>
      <c r="J295">
        <v>9.3699999999999992</v>
      </c>
    </row>
    <row r="296" spans="1:10">
      <c r="A296" t="s">
        <v>11620</v>
      </c>
      <c r="B296" t="s">
        <v>18960</v>
      </c>
      <c r="C296">
        <v>6</v>
      </c>
      <c r="D296">
        <v>46</v>
      </c>
      <c r="E296">
        <v>0.7</v>
      </c>
      <c r="F296" t="s">
        <v>18359</v>
      </c>
      <c r="G296">
        <v>5.35</v>
      </c>
      <c r="H296" t="s">
        <v>18961</v>
      </c>
      <c r="I296" t="s">
        <v>18962</v>
      </c>
      <c r="J296">
        <v>9.32</v>
      </c>
    </row>
    <row r="297" spans="1:10">
      <c r="A297" t="s">
        <v>11621</v>
      </c>
      <c r="B297" t="s">
        <v>15308</v>
      </c>
      <c r="C297">
        <v>6</v>
      </c>
      <c r="D297">
        <v>43</v>
      </c>
      <c r="E297">
        <v>0.7</v>
      </c>
      <c r="G297">
        <v>39</v>
      </c>
      <c r="H297" t="s">
        <v>18963</v>
      </c>
      <c r="I297" t="s">
        <v>18964</v>
      </c>
      <c r="J297">
        <v>8.98</v>
      </c>
    </row>
    <row r="298" spans="1:10">
      <c r="A298" t="s">
        <v>11622</v>
      </c>
      <c r="B298" t="s">
        <v>15309</v>
      </c>
      <c r="C298">
        <v>6</v>
      </c>
      <c r="D298">
        <v>50</v>
      </c>
      <c r="E298">
        <v>0.5</v>
      </c>
      <c r="G298">
        <v>11.95</v>
      </c>
      <c r="H298" t="s">
        <v>18965</v>
      </c>
      <c r="I298" t="s">
        <v>18966</v>
      </c>
      <c r="J298">
        <v>6.54</v>
      </c>
    </row>
    <row r="299" spans="1:10">
      <c r="A299" t="s">
        <v>15310</v>
      </c>
      <c r="B299" t="s">
        <v>15311</v>
      </c>
      <c r="C299">
        <v>6</v>
      </c>
      <c r="D299">
        <v>40</v>
      </c>
      <c r="E299">
        <v>0.7</v>
      </c>
      <c r="G299">
        <v>10</v>
      </c>
      <c r="H299" t="s">
        <v>18967</v>
      </c>
      <c r="I299" t="s">
        <v>18968</v>
      </c>
      <c r="J299">
        <v>8.02</v>
      </c>
    </row>
    <row r="300" spans="1:10">
      <c r="A300" t="s">
        <v>11623</v>
      </c>
      <c r="B300" t="s">
        <v>15312</v>
      </c>
      <c r="C300">
        <v>6</v>
      </c>
      <c r="D300">
        <v>43.8</v>
      </c>
      <c r="E300">
        <v>0.7</v>
      </c>
      <c r="G300">
        <v>367.55</v>
      </c>
      <c r="H300" t="s">
        <v>18969</v>
      </c>
      <c r="I300" t="s">
        <v>18970</v>
      </c>
      <c r="J300">
        <v>8.0299999999999994</v>
      </c>
    </row>
    <row r="301" spans="1:10">
      <c r="A301" t="s">
        <v>18971</v>
      </c>
      <c r="B301" t="s">
        <v>18972</v>
      </c>
      <c r="C301">
        <v>6</v>
      </c>
      <c r="D301">
        <v>40</v>
      </c>
      <c r="E301">
        <v>0.7</v>
      </c>
      <c r="F301" t="s">
        <v>18359</v>
      </c>
      <c r="G301">
        <v>1170.05</v>
      </c>
      <c r="H301" t="s">
        <v>18973</v>
      </c>
      <c r="I301" t="s">
        <v>18974</v>
      </c>
      <c r="J301">
        <v>7.93</v>
      </c>
    </row>
    <row r="302" spans="1:10">
      <c r="A302" t="s">
        <v>11624</v>
      </c>
      <c r="B302" t="s">
        <v>15313</v>
      </c>
      <c r="C302">
        <v>6</v>
      </c>
      <c r="D302">
        <v>58.5</v>
      </c>
      <c r="E302">
        <v>0.5</v>
      </c>
      <c r="G302">
        <v>26.95</v>
      </c>
      <c r="H302" t="s">
        <v>18975</v>
      </c>
      <c r="I302" t="s">
        <v>18976</v>
      </c>
      <c r="J302">
        <v>6.41</v>
      </c>
    </row>
    <row r="303" spans="1:10">
      <c r="A303" t="s">
        <v>13747</v>
      </c>
      <c r="B303" t="s">
        <v>18977</v>
      </c>
      <c r="C303">
        <v>6</v>
      </c>
      <c r="D303">
        <v>46</v>
      </c>
      <c r="E303">
        <v>0.7</v>
      </c>
      <c r="F303" t="s">
        <v>18359</v>
      </c>
      <c r="G303">
        <v>11.85</v>
      </c>
      <c r="H303" t="s">
        <v>18978</v>
      </c>
      <c r="I303" t="s">
        <v>18979</v>
      </c>
      <c r="J303">
        <v>8.4499999999999993</v>
      </c>
    </row>
    <row r="304" spans="1:10">
      <c r="A304" t="s">
        <v>11625</v>
      </c>
      <c r="B304" t="s">
        <v>18980</v>
      </c>
      <c r="C304">
        <v>1</v>
      </c>
      <c r="D304">
        <v>46</v>
      </c>
      <c r="E304">
        <v>0.7</v>
      </c>
      <c r="F304" t="s">
        <v>18359</v>
      </c>
      <c r="G304">
        <v>7.45</v>
      </c>
      <c r="I304" t="s">
        <v>18981</v>
      </c>
      <c r="J304">
        <v>3.83</v>
      </c>
    </row>
    <row r="305" spans="1:10">
      <c r="A305" t="s">
        <v>11626</v>
      </c>
      <c r="B305" t="s">
        <v>15314</v>
      </c>
      <c r="C305">
        <v>6</v>
      </c>
      <c r="D305">
        <v>47.4</v>
      </c>
      <c r="E305">
        <v>0.7</v>
      </c>
      <c r="G305">
        <v>8.9499999999999993</v>
      </c>
      <c r="H305" t="s">
        <v>18982</v>
      </c>
      <c r="I305" t="s">
        <v>18983</v>
      </c>
      <c r="J305">
        <v>7.93</v>
      </c>
    </row>
    <row r="306" spans="1:10">
      <c r="A306" t="s">
        <v>11627</v>
      </c>
      <c r="B306" t="s">
        <v>15315</v>
      </c>
      <c r="C306">
        <v>6</v>
      </c>
      <c r="D306">
        <v>50.8</v>
      </c>
      <c r="E306">
        <v>0.7</v>
      </c>
      <c r="G306">
        <v>17.45</v>
      </c>
      <c r="H306" t="s">
        <v>18984</v>
      </c>
      <c r="I306" t="s">
        <v>18985</v>
      </c>
      <c r="J306">
        <v>7.88</v>
      </c>
    </row>
    <row r="307" spans="1:10">
      <c r="A307" t="s">
        <v>15316</v>
      </c>
      <c r="B307" t="s">
        <v>18986</v>
      </c>
      <c r="C307">
        <v>6</v>
      </c>
      <c r="D307">
        <v>46.6</v>
      </c>
      <c r="E307">
        <v>0.7</v>
      </c>
      <c r="F307" t="s">
        <v>18359</v>
      </c>
      <c r="G307">
        <v>7.15</v>
      </c>
      <c r="H307" t="s">
        <v>18987</v>
      </c>
      <c r="I307" t="s">
        <v>18988</v>
      </c>
      <c r="J307">
        <v>8.4700000000000006</v>
      </c>
    </row>
    <row r="308" spans="1:10">
      <c r="A308" t="s">
        <v>30497</v>
      </c>
      <c r="B308" t="s">
        <v>30498</v>
      </c>
      <c r="C308">
        <v>6</v>
      </c>
      <c r="D308">
        <v>46.6</v>
      </c>
      <c r="E308">
        <v>1</v>
      </c>
      <c r="F308" t="s">
        <v>18359</v>
      </c>
      <c r="G308">
        <v>46.45</v>
      </c>
      <c r="H308" t="s">
        <v>27182</v>
      </c>
      <c r="I308" t="s">
        <v>30499</v>
      </c>
      <c r="J308">
        <v>11.23</v>
      </c>
    </row>
    <row r="309" spans="1:10">
      <c r="A309" t="s">
        <v>15317</v>
      </c>
      <c r="B309" t="s">
        <v>18989</v>
      </c>
      <c r="C309">
        <v>6</v>
      </c>
      <c r="D309">
        <v>57.1</v>
      </c>
      <c r="E309">
        <v>0.7</v>
      </c>
      <c r="F309" t="s">
        <v>18359</v>
      </c>
      <c r="G309">
        <v>133.75</v>
      </c>
      <c r="H309" t="s">
        <v>18990</v>
      </c>
      <c r="I309" t="s">
        <v>18991</v>
      </c>
      <c r="J309">
        <v>8.4</v>
      </c>
    </row>
    <row r="310" spans="1:10">
      <c r="A310" t="s">
        <v>15318</v>
      </c>
      <c r="B310" t="s">
        <v>15319</v>
      </c>
      <c r="C310">
        <v>6</v>
      </c>
      <c r="D310">
        <v>46</v>
      </c>
      <c r="E310">
        <v>1</v>
      </c>
      <c r="G310">
        <v>33</v>
      </c>
      <c r="I310" t="s">
        <v>18992</v>
      </c>
      <c r="J310">
        <v>10.7</v>
      </c>
    </row>
    <row r="311" spans="1:10">
      <c r="A311" t="s">
        <v>11628</v>
      </c>
      <c r="B311" t="s">
        <v>15320</v>
      </c>
      <c r="C311">
        <v>6</v>
      </c>
      <c r="D311">
        <v>46</v>
      </c>
      <c r="E311">
        <v>1</v>
      </c>
      <c r="G311">
        <v>8.4499999999999993</v>
      </c>
      <c r="I311" t="s">
        <v>18993</v>
      </c>
      <c r="J311">
        <v>10.76</v>
      </c>
    </row>
    <row r="312" spans="1:10">
      <c r="A312" t="s">
        <v>18994</v>
      </c>
      <c r="B312" t="s">
        <v>18995</v>
      </c>
      <c r="C312">
        <v>6</v>
      </c>
      <c r="D312">
        <v>46.67</v>
      </c>
      <c r="E312">
        <v>0.6</v>
      </c>
      <c r="G312">
        <v>12.25</v>
      </c>
      <c r="H312" t="s">
        <v>18996</v>
      </c>
      <c r="I312" t="s">
        <v>18997</v>
      </c>
      <c r="J312">
        <v>8.44</v>
      </c>
    </row>
    <row r="313" spans="1:10">
      <c r="A313" t="s">
        <v>15321</v>
      </c>
      <c r="B313" t="s">
        <v>18998</v>
      </c>
      <c r="C313">
        <v>6</v>
      </c>
      <c r="D313">
        <v>54.2</v>
      </c>
      <c r="E313">
        <v>0.7</v>
      </c>
      <c r="F313" t="s">
        <v>18359</v>
      </c>
      <c r="G313">
        <v>5.85</v>
      </c>
      <c r="H313" t="s">
        <v>18999</v>
      </c>
      <c r="I313" t="s">
        <v>19000</v>
      </c>
      <c r="J313">
        <v>8.4</v>
      </c>
    </row>
    <row r="314" spans="1:10">
      <c r="A314" t="s">
        <v>11629</v>
      </c>
      <c r="B314" t="s">
        <v>19001</v>
      </c>
      <c r="C314">
        <v>6</v>
      </c>
      <c r="D314">
        <v>46</v>
      </c>
      <c r="E314">
        <v>0.7</v>
      </c>
      <c r="F314" t="s">
        <v>18359</v>
      </c>
      <c r="G314">
        <v>14.75</v>
      </c>
      <c r="H314" t="s">
        <v>19002</v>
      </c>
      <c r="I314" t="s">
        <v>19003</v>
      </c>
      <c r="J314">
        <v>7.74</v>
      </c>
    </row>
    <row r="315" spans="1:10">
      <c r="A315" t="s">
        <v>11630</v>
      </c>
      <c r="B315" t="s">
        <v>19004</v>
      </c>
      <c r="C315">
        <v>6</v>
      </c>
      <c r="D315">
        <v>40</v>
      </c>
      <c r="E315">
        <v>0.7</v>
      </c>
      <c r="F315" t="s">
        <v>18359</v>
      </c>
      <c r="G315">
        <v>15.5</v>
      </c>
      <c r="H315" t="s">
        <v>19005</v>
      </c>
      <c r="I315" t="s">
        <v>19006</v>
      </c>
      <c r="J315">
        <v>7.8</v>
      </c>
    </row>
    <row r="316" spans="1:10">
      <c r="A316" t="s">
        <v>15322</v>
      </c>
      <c r="B316" t="s">
        <v>19007</v>
      </c>
      <c r="C316">
        <v>6</v>
      </c>
      <c r="D316">
        <v>46</v>
      </c>
      <c r="E316">
        <v>1</v>
      </c>
      <c r="F316" t="s">
        <v>18359</v>
      </c>
      <c r="G316">
        <v>13</v>
      </c>
      <c r="H316" t="s">
        <v>19008</v>
      </c>
      <c r="I316" t="s">
        <v>19009</v>
      </c>
      <c r="J316">
        <v>10.29</v>
      </c>
    </row>
    <row r="317" spans="1:10">
      <c r="A317" t="s">
        <v>11631</v>
      </c>
      <c r="B317" t="s">
        <v>26609</v>
      </c>
      <c r="C317">
        <v>4</v>
      </c>
      <c r="D317">
        <v>40</v>
      </c>
      <c r="E317">
        <v>0.5</v>
      </c>
      <c r="F317" t="s">
        <v>18359</v>
      </c>
      <c r="G317">
        <v>6.05</v>
      </c>
      <c r="H317" t="s">
        <v>30500</v>
      </c>
      <c r="I317" t="s">
        <v>30501</v>
      </c>
      <c r="J317">
        <v>8.1300000000000008</v>
      </c>
    </row>
    <row r="318" spans="1:10">
      <c r="A318" t="s">
        <v>19010</v>
      </c>
      <c r="B318" t="s">
        <v>19011</v>
      </c>
      <c r="C318">
        <v>6</v>
      </c>
      <c r="D318">
        <v>40</v>
      </c>
      <c r="E318">
        <v>1</v>
      </c>
      <c r="G318">
        <v>5.95</v>
      </c>
      <c r="H318" t="s">
        <v>19012</v>
      </c>
      <c r="I318" t="s">
        <v>19013</v>
      </c>
      <c r="J318">
        <v>10.53</v>
      </c>
    </row>
    <row r="319" spans="1:10">
      <c r="A319" t="s">
        <v>15323</v>
      </c>
      <c r="B319" t="s">
        <v>19014</v>
      </c>
      <c r="C319">
        <v>4</v>
      </c>
      <c r="D319">
        <v>40</v>
      </c>
      <c r="E319">
        <v>0.7</v>
      </c>
      <c r="F319" t="s">
        <v>18359</v>
      </c>
      <c r="G319">
        <v>25.65</v>
      </c>
      <c r="H319" t="s">
        <v>19015</v>
      </c>
      <c r="I319" t="s">
        <v>19016</v>
      </c>
      <c r="J319">
        <v>5.45</v>
      </c>
    </row>
    <row r="320" spans="1:10">
      <c r="A320" t="s">
        <v>15324</v>
      </c>
      <c r="B320" t="s">
        <v>19017</v>
      </c>
      <c r="C320">
        <v>4</v>
      </c>
      <c r="D320">
        <v>40</v>
      </c>
      <c r="E320">
        <v>0.7</v>
      </c>
      <c r="F320" t="s">
        <v>18359</v>
      </c>
      <c r="G320">
        <v>16.25</v>
      </c>
      <c r="H320" t="s">
        <v>19018</v>
      </c>
      <c r="I320" t="s">
        <v>19019</v>
      </c>
      <c r="J320">
        <v>5.43</v>
      </c>
    </row>
    <row r="321" spans="1:10">
      <c r="A321" t="s">
        <v>11632</v>
      </c>
      <c r="B321" t="s">
        <v>15325</v>
      </c>
      <c r="C321">
        <v>6</v>
      </c>
      <c r="D321">
        <v>40</v>
      </c>
      <c r="E321">
        <v>0.7</v>
      </c>
      <c r="G321">
        <v>1.85</v>
      </c>
      <c r="H321" t="s">
        <v>19020</v>
      </c>
      <c r="J321">
        <v>9.89</v>
      </c>
    </row>
    <row r="322" spans="1:10">
      <c r="A322" t="s">
        <v>11633</v>
      </c>
      <c r="B322" t="s">
        <v>15326</v>
      </c>
      <c r="C322">
        <v>6</v>
      </c>
      <c r="D322">
        <v>40</v>
      </c>
      <c r="E322">
        <v>0.7</v>
      </c>
      <c r="G322">
        <v>25.5</v>
      </c>
      <c r="H322" t="s">
        <v>19021</v>
      </c>
      <c r="J322">
        <v>9.93</v>
      </c>
    </row>
    <row r="323" spans="1:10">
      <c r="A323" t="s">
        <v>11634</v>
      </c>
      <c r="B323" t="s">
        <v>19022</v>
      </c>
      <c r="C323">
        <v>6</v>
      </c>
      <c r="D323">
        <v>40</v>
      </c>
      <c r="E323">
        <v>0.7</v>
      </c>
      <c r="F323" t="s">
        <v>18359</v>
      </c>
      <c r="G323">
        <v>18.95</v>
      </c>
      <c r="H323" t="s">
        <v>19023</v>
      </c>
      <c r="J323">
        <v>10.62</v>
      </c>
    </row>
    <row r="324" spans="1:10">
      <c r="A324" t="s">
        <v>15327</v>
      </c>
      <c r="B324" t="s">
        <v>19024</v>
      </c>
      <c r="C324">
        <v>6</v>
      </c>
      <c r="D324">
        <v>12.5</v>
      </c>
      <c r="E324">
        <v>0.75</v>
      </c>
      <c r="F324" t="s">
        <v>18359</v>
      </c>
      <c r="G324">
        <v>98.95</v>
      </c>
      <c r="H324" t="s">
        <v>19025</v>
      </c>
      <c r="I324" t="s">
        <v>19026</v>
      </c>
      <c r="J324">
        <v>11.05</v>
      </c>
    </row>
    <row r="325" spans="1:10">
      <c r="A325" t="s">
        <v>15328</v>
      </c>
      <c r="B325" t="s">
        <v>19027</v>
      </c>
      <c r="C325">
        <v>6</v>
      </c>
      <c r="D325">
        <v>12.5</v>
      </c>
      <c r="E325">
        <v>0.75</v>
      </c>
      <c r="F325" t="s">
        <v>18359</v>
      </c>
      <c r="G325">
        <v>15.25</v>
      </c>
      <c r="I325" t="s">
        <v>19028</v>
      </c>
      <c r="J325">
        <v>11.03</v>
      </c>
    </row>
    <row r="326" spans="1:10">
      <c r="A326" t="s">
        <v>11635</v>
      </c>
      <c r="B326" t="s">
        <v>15329</v>
      </c>
      <c r="C326">
        <v>6</v>
      </c>
      <c r="D326">
        <v>12.5</v>
      </c>
      <c r="E326">
        <v>0.75</v>
      </c>
      <c r="G326">
        <v>87.85</v>
      </c>
      <c r="I326" t="s">
        <v>19029</v>
      </c>
      <c r="J326">
        <v>10.79</v>
      </c>
    </row>
    <row r="327" spans="1:10">
      <c r="A327" t="s">
        <v>15330</v>
      </c>
      <c r="B327" t="s">
        <v>19030</v>
      </c>
      <c r="C327">
        <v>6</v>
      </c>
      <c r="D327">
        <v>40</v>
      </c>
      <c r="E327">
        <v>0.7</v>
      </c>
      <c r="F327" t="s">
        <v>18359</v>
      </c>
      <c r="G327">
        <v>17.45</v>
      </c>
      <c r="J327">
        <v>7.5</v>
      </c>
    </row>
    <row r="328" spans="1:10">
      <c r="A328" t="s">
        <v>11636</v>
      </c>
      <c r="B328" t="s">
        <v>19031</v>
      </c>
      <c r="C328">
        <v>6</v>
      </c>
      <c r="D328">
        <v>40</v>
      </c>
      <c r="E328">
        <v>0.7</v>
      </c>
      <c r="F328" t="s">
        <v>18359</v>
      </c>
      <c r="G328">
        <v>27.65</v>
      </c>
      <c r="I328" t="s">
        <v>19032</v>
      </c>
      <c r="J328">
        <v>7.5</v>
      </c>
    </row>
    <row r="329" spans="1:10">
      <c r="A329" t="s">
        <v>11637</v>
      </c>
      <c r="B329" t="s">
        <v>19033</v>
      </c>
      <c r="C329">
        <v>6</v>
      </c>
      <c r="D329">
        <v>40</v>
      </c>
      <c r="E329">
        <v>0.7</v>
      </c>
      <c r="F329" t="s">
        <v>18359</v>
      </c>
      <c r="G329">
        <v>15.55</v>
      </c>
      <c r="I329" t="s">
        <v>19034</v>
      </c>
      <c r="J329">
        <v>7.82</v>
      </c>
    </row>
    <row r="330" spans="1:10">
      <c r="A330" t="s">
        <v>13748</v>
      </c>
      <c r="B330" t="s">
        <v>19035</v>
      </c>
      <c r="C330">
        <v>6</v>
      </c>
      <c r="D330">
        <v>46</v>
      </c>
      <c r="E330">
        <v>0.7</v>
      </c>
      <c r="F330" t="s">
        <v>18359</v>
      </c>
      <c r="G330">
        <v>6.55</v>
      </c>
      <c r="H330" t="s">
        <v>19036</v>
      </c>
      <c r="J330">
        <v>8.69</v>
      </c>
    </row>
    <row r="331" spans="1:10">
      <c r="A331" t="s">
        <v>11638</v>
      </c>
      <c r="B331" t="s">
        <v>19037</v>
      </c>
      <c r="C331">
        <v>6</v>
      </c>
      <c r="D331">
        <v>46</v>
      </c>
      <c r="E331">
        <v>0.7</v>
      </c>
      <c r="F331" t="s">
        <v>18359</v>
      </c>
      <c r="G331">
        <v>13.15</v>
      </c>
      <c r="H331" t="s">
        <v>19038</v>
      </c>
      <c r="J331">
        <v>8.65</v>
      </c>
    </row>
    <row r="332" spans="1:10">
      <c r="A332" t="s">
        <v>11639</v>
      </c>
      <c r="B332" t="s">
        <v>19039</v>
      </c>
      <c r="C332">
        <v>6</v>
      </c>
      <c r="D332">
        <v>45.2</v>
      </c>
      <c r="E332">
        <v>0.7</v>
      </c>
      <c r="F332" t="s">
        <v>18359</v>
      </c>
      <c r="G332">
        <v>7.5</v>
      </c>
      <c r="H332" t="s">
        <v>19040</v>
      </c>
      <c r="J332">
        <v>8.6300000000000008</v>
      </c>
    </row>
    <row r="333" spans="1:10">
      <c r="A333" t="s">
        <v>13749</v>
      </c>
      <c r="B333" t="s">
        <v>19041</v>
      </c>
      <c r="C333">
        <v>6</v>
      </c>
      <c r="D333">
        <v>48.7</v>
      </c>
      <c r="E333">
        <v>0.7</v>
      </c>
      <c r="F333" t="s">
        <v>18359</v>
      </c>
      <c r="G333">
        <v>7.15</v>
      </c>
      <c r="H333" t="s">
        <v>19042</v>
      </c>
      <c r="I333" t="s">
        <v>11640</v>
      </c>
      <c r="J333">
        <v>8.58</v>
      </c>
    </row>
    <row r="334" spans="1:10">
      <c r="A334" t="s">
        <v>11641</v>
      </c>
      <c r="B334" t="s">
        <v>19043</v>
      </c>
      <c r="C334">
        <v>6</v>
      </c>
      <c r="D334">
        <v>46</v>
      </c>
      <c r="E334">
        <v>0.7</v>
      </c>
      <c r="F334" t="s">
        <v>18359</v>
      </c>
      <c r="G334">
        <v>29.75</v>
      </c>
      <c r="H334" t="s">
        <v>19044</v>
      </c>
      <c r="J334">
        <v>8.67</v>
      </c>
    </row>
    <row r="335" spans="1:10">
      <c r="A335" t="s">
        <v>13750</v>
      </c>
      <c r="B335" t="s">
        <v>19045</v>
      </c>
      <c r="C335">
        <v>6</v>
      </c>
      <c r="D335">
        <v>46</v>
      </c>
      <c r="E335">
        <v>0.7</v>
      </c>
      <c r="F335" t="s">
        <v>18359</v>
      </c>
      <c r="G335">
        <v>20.85</v>
      </c>
      <c r="H335" t="s">
        <v>19046</v>
      </c>
      <c r="J335">
        <v>8.68</v>
      </c>
    </row>
    <row r="336" spans="1:10">
      <c r="A336" t="s">
        <v>19047</v>
      </c>
      <c r="B336" t="s">
        <v>19048</v>
      </c>
      <c r="C336">
        <v>6</v>
      </c>
      <c r="D336">
        <v>50</v>
      </c>
      <c r="E336">
        <v>0.7</v>
      </c>
      <c r="F336" t="s">
        <v>18359</v>
      </c>
      <c r="G336">
        <v>2.95</v>
      </c>
      <c r="J336">
        <v>8.61</v>
      </c>
    </row>
    <row r="337" spans="1:10">
      <c r="A337" t="s">
        <v>13751</v>
      </c>
      <c r="B337" t="s">
        <v>19049</v>
      </c>
      <c r="C337">
        <v>6</v>
      </c>
      <c r="D337">
        <v>46</v>
      </c>
      <c r="E337">
        <v>0.7</v>
      </c>
      <c r="F337" t="s">
        <v>18359</v>
      </c>
      <c r="G337">
        <v>24.5</v>
      </c>
      <c r="H337" t="s">
        <v>19050</v>
      </c>
      <c r="J337">
        <v>8.66</v>
      </c>
    </row>
    <row r="338" spans="1:10">
      <c r="A338" t="s">
        <v>11642</v>
      </c>
      <c r="B338" t="s">
        <v>19051</v>
      </c>
      <c r="C338">
        <v>6</v>
      </c>
      <c r="D338">
        <v>46</v>
      </c>
      <c r="E338">
        <v>0.7</v>
      </c>
      <c r="F338" t="s">
        <v>18359</v>
      </c>
      <c r="G338">
        <v>9.9499999999999993</v>
      </c>
      <c r="H338" t="s">
        <v>19052</v>
      </c>
      <c r="J338">
        <v>8.66</v>
      </c>
    </row>
    <row r="339" spans="1:10">
      <c r="A339" t="s">
        <v>19053</v>
      </c>
      <c r="B339" t="s">
        <v>19054</v>
      </c>
      <c r="C339">
        <v>6</v>
      </c>
      <c r="D339">
        <v>46</v>
      </c>
      <c r="E339">
        <v>0.7</v>
      </c>
      <c r="F339" t="s">
        <v>18359</v>
      </c>
      <c r="G339">
        <v>190</v>
      </c>
      <c r="H339" t="s">
        <v>19055</v>
      </c>
      <c r="I339" t="s">
        <v>19056</v>
      </c>
      <c r="J339">
        <v>9.4</v>
      </c>
    </row>
    <row r="340" spans="1:10">
      <c r="A340" t="s">
        <v>30502</v>
      </c>
      <c r="B340" t="s">
        <v>30503</v>
      </c>
      <c r="C340">
        <v>6</v>
      </c>
      <c r="D340">
        <v>46</v>
      </c>
      <c r="E340">
        <v>0.7</v>
      </c>
      <c r="F340" t="s">
        <v>18359</v>
      </c>
      <c r="G340">
        <v>6.45</v>
      </c>
      <c r="I340" t="s">
        <v>30504</v>
      </c>
      <c r="J340">
        <v>17.27</v>
      </c>
    </row>
    <row r="341" spans="1:10">
      <c r="A341" t="s">
        <v>19057</v>
      </c>
      <c r="B341" t="s">
        <v>19058</v>
      </c>
      <c r="C341">
        <v>6</v>
      </c>
      <c r="D341">
        <v>50</v>
      </c>
      <c r="E341">
        <v>0.7</v>
      </c>
      <c r="F341" t="s">
        <v>18359</v>
      </c>
      <c r="G341">
        <v>43.85</v>
      </c>
      <c r="H341" t="s">
        <v>19059</v>
      </c>
      <c r="I341" t="s">
        <v>19060</v>
      </c>
      <c r="J341">
        <v>9.3699999999999992</v>
      </c>
    </row>
    <row r="342" spans="1:10">
      <c r="A342" t="s">
        <v>11643</v>
      </c>
      <c r="B342" t="s">
        <v>19061</v>
      </c>
      <c r="C342">
        <v>6</v>
      </c>
      <c r="D342">
        <v>43</v>
      </c>
      <c r="E342">
        <v>0.7</v>
      </c>
      <c r="F342" t="s">
        <v>18359</v>
      </c>
      <c r="G342">
        <v>12.95</v>
      </c>
      <c r="H342" t="s">
        <v>19062</v>
      </c>
      <c r="I342" t="s">
        <v>19063</v>
      </c>
      <c r="J342">
        <v>9.43</v>
      </c>
    </row>
    <row r="343" spans="1:10">
      <c r="A343" t="s">
        <v>11644</v>
      </c>
      <c r="B343" t="s">
        <v>15331</v>
      </c>
      <c r="C343">
        <v>6</v>
      </c>
      <c r="D343">
        <v>17</v>
      </c>
      <c r="E343">
        <v>0.7</v>
      </c>
      <c r="G343">
        <v>18.75</v>
      </c>
      <c r="H343" t="s">
        <v>19064</v>
      </c>
      <c r="I343" t="s">
        <v>19065</v>
      </c>
      <c r="J343">
        <v>7.73</v>
      </c>
    </row>
    <row r="344" spans="1:10">
      <c r="A344" t="s">
        <v>13752</v>
      </c>
      <c r="B344" t="s">
        <v>19066</v>
      </c>
      <c r="C344">
        <v>6</v>
      </c>
      <c r="D344">
        <v>56.2</v>
      </c>
      <c r="E344">
        <v>0.7</v>
      </c>
      <c r="F344" t="s">
        <v>18359</v>
      </c>
      <c r="G344">
        <v>36.75</v>
      </c>
      <c r="H344" t="s">
        <v>19067</v>
      </c>
      <c r="I344" t="s">
        <v>19068</v>
      </c>
      <c r="J344">
        <v>9.2899999999999991</v>
      </c>
    </row>
    <row r="345" spans="1:10">
      <c r="A345" t="s">
        <v>30505</v>
      </c>
      <c r="B345" t="s">
        <v>30506</v>
      </c>
      <c r="C345">
        <v>6</v>
      </c>
      <c r="D345">
        <v>50</v>
      </c>
      <c r="E345">
        <v>0.7</v>
      </c>
      <c r="F345" t="s">
        <v>18359</v>
      </c>
      <c r="G345">
        <v>13.25</v>
      </c>
      <c r="I345" t="s">
        <v>30507</v>
      </c>
      <c r="J345">
        <v>9.4</v>
      </c>
    </row>
    <row r="346" spans="1:10">
      <c r="A346" t="s">
        <v>30508</v>
      </c>
      <c r="B346" t="s">
        <v>30509</v>
      </c>
      <c r="C346">
        <v>6</v>
      </c>
      <c r="D346">
        <v>50</v>
      </c>
      <c r="E346">
        <v>0.7</v>
      </c>
      <c r="F346" t="s">
        <v>18359</v>
      </c>
      <c r="G346">
        <v>14</v>
      </c>
      <c r="H346" t="s">
        <v>27184</v>
      </c>
      <c r="I346" t="s">
        <v>30510</v>
      </c>
      <c r="J346">
        <v>9.3800000000000008</v>
      </c>
    </row>
    <row r="347" spans="1:10">
      <c r="A347" t="s">
        <v>11645</v>
      </c>
      <c r="B347" t="s">
        <v>15332</v>
      </c>
      <c r="C347">
        <v>6</v>
      </c>
      <c r="D347">
        <v>37.5</v>
      </c>
      <c r="E347">
        <v>1</v>
      </c>
      <c r="G347">
        <v>36.549999999999997</v>
      </c>
      <c r="I347" t="s">
        <v>19069</v>
      </c>
      <c r="J347">
        <v>10.14</v>
      </c>
    </row>
    <row r="348" spans="1:10">
      <c r="A348" t="s">
        <v>11646</v>
      </c>
      <c r="B348" t="s">
        <v>15333</v>
      </c>
      <c r="C348">
        <v>6</v>
      </c>
      <c r="D348">
        <v>40</v>
      </c>
      <c r="E348">
        <v>1</v>
      </c>
      <c r="G348">
        <v>9.5</v>
      </c>
      <c r="H348" t="s">
        <v>19070</v>
      </c>
      <c r="J348">
        <v>9.6300000000000008</v>
      </c>
    </row>
    <row r="349" spans="1:10">
      <c r="A349" t="s">
        <v>11647</v>
      </c>
      <c r="B349" t="s">
        <v>15334</v>
      </c>
      <c r="C349">
        <v>6</v>
      </c>
      <c r="D349">
        <v>38</v>
      </c>
      <c r="E349">
        <v>1</v>
      </c>
      <c r="G349">
        <v>28.75</v>
      </c>
      <c r="I349" t="s">
        <v>19071</v>
      </c>
      <c r="J349">
        <v>9.3699999999999992</v>
      </c>
    </row>
    <row r="350" spans="1:10">
      <c r="A350" t="s">
        <v>30511</v>
      </c>
      <c r="B350" t="s">
        <v>30512</v>
      </c>
      <c r="C350">
        <v>3</v>
      </c>
      <c r="D350">
        <v>40</v>
      </c>
      <c r="E350">
        <v>0.7</v>
      </c>
      <c r="F350" t="s">
        <v>18359</v>
      </c>
      <c r="G350">
        <v>46.75</v>
      </c>
      <c r="H350" t="s">
        <v>27185</v>
      </c>
      <c r="I350" t="s">
        <v>30513</v>
      </c>
      <c r="J350">
        <v>4.1900000000000004</v>
      </c>
    </row>
    <row r="351" spans="1:10">
      <c r="A351" t="s">
        <v>11648</v>
      </c>
      <c r="B351" t="s">
        <v>15335</v>
      </c>
      <c r="C351">
        <v>6</v>
      </c>
      <c r="D351">
        <v>15</v>
      </c>
      <c r="E351">
        <v>0.75</v>
      </c>
      <c r="G351">
        <v>23.65</v>
      </c>
      <c r="H351" t="s">
        <v>19072</v>
      </c>
      <c r="I351" t="s">
        <v>19073</v>
      </c>
      <c r="J351">
        <v>7.3</v>
      </c>
    </row>
    <row r="352" spans="1:10">
      <c r="A352" t="s">
        <v>15336</v>
      </c>
      <c r="B352" t="s">
        <v>19074</v>
      </c>
      <c r="C352">
        <v>3</v>
      </c>
      <c r="D352">
        <v>40</v>
      </c>
      <c r="E352">
        <v>0.6</v>
      </c>
      <c r="F352" t="s">
        <v>18359</v>
      </c>
      <c r="G352">
        <v>70.95</v>
      </c>
      <c r="I352" t="s">
        <v>19075</v>
      </c>
      <c r="J352">
        <v>4.55</v>
      </c>
    </row>
    <row r="353" spans="1:10">
      <c r="A353" t="s">
        <v>11649</v>
      </c>
      <c r="B353" t="s">
        <v>19076</v>
      </c>
      <c r="C353">
        <v>6</v>
      </c>
      <c r="D353">
        <v>48</v>
      </c>
      <c r="E353">
        <v>0.7</v>
      </c>
      <c r="F353" t="s">
        <v>18359</v>
      </c>
      <c r="G353">
        <v>51.45</v>
      </c>
      <c r="I353" t="s">
        <v>19077</v>
      </c>
      <c r="J353">
        <v>11.68</v>
      </c>
    </row>
    <row r="354" spans="1:10">
      <c r="A354" t="s">
        <v>11650</v>
      </c>
      <c r="B354" t="s">
        <v>19078</v>
      </c>
      <c r="C354">
        <v>6</v>
      </c>
      <c r="D354">
        <v>48</v>
      </c>
      <c r="E354">
        <v>0.7</v>
      </c>
      <c r="F354" t="s">
        <v>18359</v>
      </c>
      <c r="G354">
        <v>44.65</v>
      </c>
      <c r="I354" t="s">
        <v>19079</v>
      </c>
      <c r="J354">
        <v>11.5</v>
      </c>
    </row>
    <row r="355" spans="1:10">
      <c r="A355" t="s">
        <v>11651</v>
      </c>
      <c r="B355" t="s">
        <v>15337</v>
      </c>
      <c r="C355">
        <v>6</v>
      </c>
      <c r="D355">
        <v>35.200000000000003</v>
      </c>
      <c r="E355">
        <v>0.7</v>
      </c>
      <c r="G355">
        <v>13.65</v>
      </c>
      <c r="H355" t="s">
        <v>19080</v>
      </c>
      <c r="I355" t="s">
        <v>19081</v>
      </c>
      <c r="J355">
        <v>8.99</v>
      </c>
    </row>
    <row r="356" spans="1:10">
      <c r="A356" t="s">
        <v>15338</v>
      </c>
      <c r="B356" t="s">
        <v>26753</v>
      </c>
      <c r="C356">
        <v>12</v>
      </c>
      <c r="D356">
        <v>41</v>
      </c>
      <c r="E356">
        <v>0.15</v>
      </c>
      <c r="F356" t="s">
        <v>18359</v>
      </c>
      <c r="G356">
        <v>32.950000000000003</v>
      </c>
      <c r="H356" t="s">
        <v>30514</v>
      </c>
      <c r="I356" t="s">
        <v>30515</v>
      </c>
      <c r="J356">
        <v>5.2</v>
      </c>
    </row>
    <row r="357" spans="1:10">
      <c r="A357" t="s">
        <v>26610</v>
      </c>
      <c r="B357" t="s">
        <v>15339</v>
      </c>
      <c r="C357">
        <v>6</v>
      </c>
      <c r="D357">
        <v>40</v>
      </c>
      <c r="E357">
        <v>0.7</v>
      </c>
      <c r="F357" t="s">
        <v>18359</v>
      </c>
      <c r="G357">
        <v>4.95</v>
      </c>
      <c r="H357" t="s">
        <v>19082</v>
      </c>
      <c r="I357" t="s">
        <v>30516</v>
      </c>
      <c r="J357">
        <v>8.3699999999999992</v>
      </c>
    </row>
    <row r="358" spans="1:10">
      <c r="A358" t="s">
        <v>13753</v>
      </c>
      <c r="B358" t="s">
        <v>15339</v>
      </c>
      <c r="C358">
        <v>6</v>
      </c>
      <c r="D358">
        <v>40</v>
      </c>
      <c r="E358">
        <v>0.7</v>
      </c>
      <c r="G358">
        <v>15.95</v>
      </c>
      <c r="H358" t="s">
        <v>19082</v>
      </c>
      <c r="J358">
        <v>8.35</v>
      </c>
    </row>
    <row r="359" spans="1:10">
      <c r="A359" t="s">
        <v>11653</v>
      </c>
      <c r="B359" t="s">
        <v>19083</v>
      </c>
      <c r="C359">
        <v>6</v>
      </c>
      <c r="D359">
        <v>46</v>
      </c>
      <c r="E359">
        <v>1</v>
      </c>
      <c r="F359" t="s">
        <v>18359</v>
      </c>
      <c r="G359">
        <v>14.55</v>
      </c>
      <c r="H359" t="s">
        <v>19084</v>
      </c>
      <c r="I359" t="s">
        <v>19085</v>
      </c>
      <c r="J359">
        <v>13.69</v>
      </c>
    </row>
    <row r="360" spans="1:10">
      <c r="A360" t="s">
        <v>11654</v>
      </c>
      <c r="B360" t="s">
        <v>26611</v>
      </c>
      <c r="C360">
        <v>6</v>
      </c>
      <c r="D360">
        <v>43</v>
      </c>
      <c r="E360">
        <v>0.7</v>
      </c>
      <c r="F360" t="s">
        <v>18359</v>
      </c>
      <c r="G360">
        <v>18.45</v>
      </c>
      <c r="H360" t="s">
        <v>27187</v>
      </c>
      <c r="I360" t="s">
        <v>30517</v>
      </c>
      <c r="J360">
        <v>8.75</v>
      </c>
    </row>
    <row r="361" spans="1:10">
      <c r="A361" t="s">
        <v>13754</v>
      </c>
      <c r="B361" t="s">
        <v>15340</v>
      </c>
      <c r="C361">
        <v>6</v>
      </c>
      <c r="D361">
        <v>43</v>
      </c>
      <c r="E361">
        <v>0.7</v>
      </c>
      <c r="G361">
        <v>31.65</v>
      </c>
      <c r="I361" t="s">
        <v>19086</v>
      </c>
      <c r="J361">
        <v>7.54</v>
      </c>
    </row>
    <row r="362" spans="1:10">
      <c r="A362" t="s">
        <v>13755</v>
      </c>
      <c r="B362" t="s">
        <v>15341</v>
      </c>
      <c r="C362">
        <v>6</v>
      </c>
      <c r="D362">
        <v>40</v>
      </c>
      <c r="E362">
        <v>0.7</v>
      </c>
      <c r="G362">
        <v>37.85</v>
      </c>
      <c r="I362" t="s">
        <v>19087</v>
      </c>
      <c r="J362">
        <v>8.86</v>
      </c>
    </row>
    <row r="363" spans="1:10">
      <c r="A363" t="s">
        <v>11655</v>
      </c>
      <c r="B363" t="s">
        <v>19088</v>
      </c>
      <c r="C363">
        <v>6</v>
      </c>
      <c r="D363">
        <v>46.5</v>
      </c>
      <c r="E363">
        <v>0.7</v>
      </c>
      <c r="F363" t="s">
        <v>18359</v>
      </c>
      <c r="G363">
        <v>7.95</v>
      </c>
      <c r="H363" t="s">
        <v>19089</v>
      </c>
      <c r="J363">
        <v>9.1300000000000008</v>
      </c>
    </row>
    <row r="364" spans="1:10">
      <c r="A364" t="s">
        <v>15342</v>
      </c>
      <c r="B364" t="s">
        <v>26612</v>
      </c>
      <c r="C364">
        <v>6</v>
      </c>
      <c r="D364">
        <v>40</v>
      </c>
      <c r="E364">
        <v>0.7</v>
      </c>
      <c r="F364" t="s">
        <v>18359</v>
      </c>
      <c r="G364">
        <v>30.85</v>
      </c>
      <c r="H364" t="s">
        <v>30518</v>
      </c>
      <c r="I364" t="s">
        <v>30519</v>
      </c>
      <c r="J364">
        <v>9.25</v>
      </c>
    </row>
    <row r="365" spans="1:10">
      <c r="A365" t="s">
        <v>15343</v>
      </c>
      <c r="B365" t="s">
        <v>19090</v>
      </c>
      <c r="C365">
        <v>6</v>
      </c>
      <c r="D365">
        <v>49.5</v>
      </c>
      <c r="E365">
        <v>0.7</v>
      </c>
      <c r="F365" t="s">
        <v>18359</v>
      </c>
      <c r="G365">
        <v>19.45</v>
      </c>
      <c r="H365" t="s">
        <v>19091</v>
      </c>
      <c r="I365" t="s">
        <v>19092</v>
      </c>
      <c r="J365">
        <v>9.19</v>
      </c>
    </row>
    <row r="366" spans="1:10">
      <c r="A366" t="s">
        <v>15344</v>
      </c>
      <c r="B366" t="s">
        <v>19093</v>
      </c>
      <c r="C366">
        <v>6</v>
      </c>
      <c r="D366">
        <v>40</v>
      </c>
      <c r="E366">
        <v>0.7</v>
      </c>
      <c r="F366" t="s">
        <v>18359</v>
      </c>
      <c r="G366">
        <v>18</v>
      </c>
      <c r="H366" t="s">
        <v>19094</v>
      </c>
      <c r="I366" t="s">
        <v>19095</v>
      </c>
      <c r="J366">
        <v>9.2200000000000006</v>
      </c>
    </row>
    <row r="367" spans="1:10">
      <c r="A367" t="s">
        <v>11656</v>
      </c>
      <c r="B367" t="s">
        <v>19096</v>
      </c>
      <c r="C367">
        <v>6</v>
      </c>
      <c r="D367">
        <v>40</v>
      </c>
      <c r="E367">
        <v>0.7</v>
      </c>
      <c r="F367" t="s">
        <v>18359</v>
      </c>
      <c r="G367">
        <v>30</v>
      </c>
      <c r="H367" t="s">
        <v>19097</v>
      </c>
      <c r="J367">
        <v>8.83</v>
      </c>
    </row>
    <row r="368" spans="1:10">
      <c r="A368" t="s">
        <v>11657</v>
      </c>
      <c r="B368" t="s">
        <v>19098</v>
      </c>
      <c r="C368">
        <v>6</v>
      </c>
      <c r="D368">
        <v>40</v>
      </c>
      <c r="E368">
        <v>0.7</v>
      </c>
      <c r="F368" t="s">
        <v>18359</v>
      </c>
      <c r="G368">
        <v>32</v>
      </c>
      <c r="H368" t="s">
        <v>19099</v>
      </c>
      <c r="J368">
        <v>9.39</v>
      </c>
    </row>
    <row r="369" spans="1:10">
      <c r="A369" t="s">
        <v>11658</v>
      </c>
      <c r="B369" t="s">
        <v>15345</v>
      </c>
      <c r="C369">
        <v>6</v>
      </c>
      <c r="D369">
        <v>42</v>
      </c>
      <c r="E369">
        <v>0.7</v>
      </c>
      <c r="G369">
        <v>15</v>
      </c>
      <c r="H369" t="s">
        <v>19100</v>
      </c>
      <c r="I369" t="s">
        <v>19101</v>
      </c>
      <c r="J369">
        <v>9.51</v>
      </c>
    </row>
    <row r="370" spans="1:10">
      <c r="A370" t="s">
        <v>11659</v>
      </c>
      <c r="B370" t="s">
        <v>15346</v>
      </c>
      <c r="C370">
        <v>6</v>
      </c>
      <c r="D370">
        <v>40</v>
      </c>
      <c r="E370">
        <v>0.7</v>
      </c>
      <c r="G370">
        <v>26.05</v>
      </c>
      <c r="H370" t="s">
        <v>19102</v>
      </c>
      <c r="I370" t="s">
        <v>19103</v>
      </c>
      <c r="J370">
        <v>9.51</v>
      </c>
    </row>
    <row r="371" spans="1:10">
      <c r="A371" t="s">
        <v>19104</v>
      </c>
      <c r="B371" t="s">
        <v>19105</v>
      </c>
      <c r="C371">
        <v>6</v>
      </c>
      <c r="D371">
        <v>12</v>
      </c>
      <c r="E371">
        <v>0.75</v>
      </c>
      <c r="G371">
        <v>17.850000000000001</v>
      </c>
      <c r="H371" t="s">
        <v>19106</v>
      </c>
      <c r="I371" t="s">
        <v>19107</v>
      </c>
      <c r="J371">
        <v>10.25</v>
      </c>
    </row>
    <row r="372" spans="1:10">
      <c r="A372" t="s">
        <v>11660</v>
      </c>
      <c r="B372" t="s">
        <v>19108</v>
      </c>
      <c r="C372">
        <v>6</v>
      </c>
      <c r="D372">
        <v>12</v>
      </c>
      <c r="E372">
        <v>0.75</v>
      </c>
      <c r="F372" t="s">
        <v>18359</v>
      </c>
      <c r="G372">
        <v>11.65</v>
      </c>
      <c r="H372" t="s">
        <v>19109</v>
      </c>
      <c r="I372" t="s">
        <v>19110</v>
      </c>
      <c r="J372">
        <v>10.24</v>
      </c>
    </row>
    <row r="373" spans="1:10">
      <c r="A373" t="s">
        <v>11661</v>
      </c>
      <c r="B373" t="s">
        <v>19111</v>
      </c>
      <c r="C373">
        <v>6</v>
      </c>
      <c r="D373">
        <v>40</v>
      </c>
      <c r="E373">
        <v>0.7</v>
      </c>
      <c r="F373" t="s">
        <v>18359</v>
      </c>
      <c r="G373">
        <v>8.4499999999999993</v>
      </c>
      <c r="H373" t="s">
        <v>19112</v>
      </c>
      <c r="I373" t="s">
        <v>19113</v>
      </c>
      <c r="J373">
        <v>7.83</v>
      </c>
    </row>
    <row r="374" spans="1:10">
      <c r="A374" t="s">
        <v>13756</v>
      </c>
      <c r="B374" t="s">
        <v>15347</v>
      </c>
      <c r="C374">
        <v>6</v>
      </c>
      <c r="D374">
        <v>33</v>
      </c>
      <c r="E374">
        <v>0.7</v>
      </c>
      <c r="G374">
        <v>17.45</v>
      </c>
      <c r="H374" t="s">
        <v>19114</v>
      </c>
      <c r="J374">
        <v>8.93</v>
      </c>
    </row>
    <row r="375" spans="1:10">
      <c r="A375" t="s">
        <v>15348</v>
      </c>
      <c r="B375" t="s">
        <v>15349</v>
      </c>
      <c r="C375">
        <v>6</v>
      </c>
      <c r="D375">
        <v>40</v>
      </c>
      <c r="E375">
        <v>0.7</v>
      </c>
      <c r="G375">
        <v>27.95</v>
      </c>
      <c r="H375" t="s">
        <v>27190</v>
      </c>
      <c r="I375" t="s">
        <v>30520</v>
      </c>
      <c r="J375">
        <v>7.06</v>
      </c>
    </row>
    <row r="376" spans="1:10">
      <c r="A376" t="s">
        <v>11662</v>
      </c>
      <c r="B376" t="s">
        <v>15350</v>
      </c>
      <c r="C376">
        <v>60</v>
      </c>
      <c r="D376">
        <v>37.5</v>
      </c>
      <c r="E376">
        <v>0.05</v>
      </c>
      <c r="G376">
        <v>6.25</v>
      </c>
      <c r="H376" t="s">
        <v>19115</v>
      </c>
      <c r="I376" t="s">
        <v>19116</v>
      </c>
      <c r="J376">
        <v>3.82</v>
      </c>
    </row>
    <row r="377" spans="1:10">
      <c r="A377" t="s">
        <v>13757</v>
      </c>
      <c r="B377" t="s">
        <v>15351</v>
      </c>
      <c r="C377">
        <v>6</v>
      </c>
      <c r="D377">
        <v>40</v>
      </c>
      <c r="E377">
        <v>1</v>
      </c>
      <c r="G377">
        <v>59</v>
      </c>
      <c r="H377" t="s">
        <v>19117</v>
      </c>
      <c r="I377" t="s">
        <v>19118</v>
      </c>
      <c r="J377">
        <v>9.4</v>
      </c>
    </row>
    <row r="378" spans="1:10">
      <c r="A378" t="s">
        <v>13758</v>
      </c>
      <c r="B378" t="s">
        <v>15352</v>
      </c>
      <c r="C378">
        <v>6</v>
      </c>
      <c r="D378">
        <v>40</v>
      </c>
      <c r="E378">
        <v>1</v>
      </c>
      <c r="G378">
        <v>8.65</v>
      </c>
      <c r="H378" t="s">
        <v>19119</v>
      </c>
      <c r="I378" t="s">
        <v>19120</v>
      </c>
      <c r="J378">
        <v>11.26</v>
      </c>
    </row>
    <row r="379" spans="1:10">
      <c r="A379" t="s">
        <v>15353</v>
      </c>
      <c r="B379" t="s">
        <v>15354</v>
      </c>
      <c r="C379">
        <v>6</v>
      </c>
      <c r="D379">
        <v>44.5</v>
      </c>
      <c r="E379">
        <v>0.7</v>
      </c>
      <c r="G379">
        <v>6.95</v>
      </c>
      <c r="H379" t="s">
        <v>30521</v>
      </c>
      <c r="I379" t="s">
        <v>30522</v>
      </c>
      <c r="J379">
        <v>8.99</v>
      </c>
    </row>
    <row r="380" spans="1:10">
      <c r="A380" t="s">
        <v>11663</v>
      </c>
      <c r="B380" t="s">
        <v>15355</v>
      </c>
      <c r="C380">
        <v>6</v>
      </c>
      <c r="D380">
        <v>32</v>
      </c>
      <c r="E380">
        <v>1</v>
      </c>
      <c r="G380">
        <v>134.94999999999999</v>
      </c>
      <c r="H380" t="s">
        <v>19121</v>
      </c>
      <c r="I380" t="s">
        <v>19122</v>
      </c>
      <c r="J380">
        <v>9.5500000000000007</v>
      </c>
    </row>
    <row r="381" spans="1:10">
      <c r="A381" t="s">
        <v>13759</v>
      </c>
      <c r="B381" t="s">
        <v>26754</v>
      </c>
      <c r="C381">
        <v>6</v>
      </c>
      <c r="D381">
        <v>40</v>
      </c>
      <c r="E381">
        <v>1</v>
      </c>
      <c r="F381" t="s">
        <v>18359</v>
      </c>
      <c r="G381">
        <v>32.5</v>
      </c>
      <c r="H381" t="s">
        <v>27192</v>
      </c>
      <c r="I381" t="s">
        <v>30523</v>
      </c>
      <c r="J381">
        <v>12.97</v>
      </c>
    </row>
    <row r="382" spans="1:10">
      <c r="A382" t="s">
        <v>15356</v>
      </c>
      <c r="B382" t="s">
        <v>19123</v>
      </c>
      <c r="C382">
        <v>6</v>
      </c>
      <c r="D382">
        <v>40</v>
      </c>
      <c r="E382">
        <v>1</v>
      </c>
      <c r="F382" t="s">
        <v>18359</v>
      </c>
      <c r="G382">
        <v>10.25</v>
      </c>
      <c r="H382" t="s">
        <v>19124</v>
      </c>
      <c r="I382" t="s">
        <v>19125</v>
      </c>
      <c r="J382">
        <v>13.24</v>
      </c>
    </row>
    <row r="383" spans="1:10">
      <c r="A383" t="s">
        <v>15357</v>
      </c>
      <c r="B383" t="s">
        <v>15358</v>
      </c>
      <c r="C383">
        <v>6</v>
      </c>
      <c r="D383">
        <v>45</v>
      </c>
      <c r="E383">
        <v>0.7</v>
      </c>
      <c r="G383">
        <v>9</v>
      </c>
      <c r="H383" t="s">
        <v>19126</v>
      </c>
      <c r="I383" t="s">
        <v>19127</v>
      </c>
      <c r="J383">
        <v>8.3699999999999992</v>
      </c>
    </row>
    <row r="384" spans="1:10">
      <c r="A384" t="s">
        <v>15359</v>
      </c>
      <c r="B384" t="s">
        <v>15360</v>
      </c>
      <c r="C384">
        <v>6</v>
      </c>
      <c r="D384">
        <v>40</v>
      </c>
      <c r="E384">
        <v>1</v>
      </c>
      <c r="G384">
        <v>12.85</v>
      </c>
      <c r="I384" t="s">
        <v>19128</v>
      </c>
      <c r="J384">
        <v>12.2</v>
      </c>
    </row>
    <row r="385" spans="1:10">
      <c r="A385" t="s">
        <v>19129</v>
      </c>
      <c r="B385" t="s">
        <v>19130</v>
      </c>
      <c r="C385">
        <v>12</v>
      </c>
      <c r="D385">
        <v>40</v>
      </c>
      <c r="E385">
        <v>1</v>
      </c>
      <c r="G385">
        <v>8.4499999999999993</v>
      </c>
      <c r="H385" t="s">
        <v>19131</v>
      </c>
      <c r="I385" t="s">
        <v>19132</v>
      </c>
      <c r="J385">
        <v>19.88</v>
      </c>
    </row>
    <row r="386" spans="1:10">
      <c r="A386" t="s">
        <v>15361</v>
      </c>
      <c r="B386" t="s">
        <v>15362</v>
      </c>
      <c r="C386">
        <v>6</v>
      </c>
      <c r="D386">
        <v>40</v>
      </c>
      <c r="E386">
        <v>1</v>
      </c>
      <c r="G386">
        <v>8.35</v>
      </c>
      <c r="I386" t="s">
        <v>19133</v>
      </c>
      <c r="J386">
        <v>11.65</v>
      </c>
    </row>
    <row r="387" spans="1:10">
      <c r="A387" t="s">
        <v>11664</v>
      </c>
      <c r="B387" t="s">
        <v>15363</v>
      </c>
      <c r="C387">
        <v>6</v>
      </c>
      <c r="D387">
        <v>40</v>
      </c>
      <c r="E387">
        <v>1</v>
      </c>
      <c r="G387">
        <v>31.95</v>
      </c>
      <c r="H387" t="s">
        <v>30524</v>
      </c>
      <c r="I387" t="s">
        <v>30525</v>
      </c>
      <c r="J387">
        <v>10.48</v>
      </c>
    </row>
    <row r="388" spans="1:10">
      <c r="A388" t="s">
        <v>15364</v>
      </c>
      <c r="B388" t="s">
        <v>15365</v>
      </c>
      <c r="C388">
        <v>12</v>
      </c>
      <c r="D388">
        <v>40</v>
      </c>
      <c r="E388">
        <v>1</v>
      </c>
      <c r="G388">
        <v>17.95</v>
      </c>
      <c r="I388" t="s">
        <v>19132</v>
      </c>
      <c r="J388">
        <v>19.88</v>
      </c>
    </row>
    <row r="389" spans="1:10">
      <c r="A389" t="s">
        <v>11665</v>
      </c>
      <c r="B389" t="s">
        <v>15366</v>
      </c>
      <c r="C389">
        <v>6</v>
      </c>
      <c r="D389">
        <v>40</v>
      </c>
      <c r="E389">
        <v>1</v>
      </c>
      <c r="G389">
        <v>13.95</v>
      </c>
      <c r="H389" t="s">
        <v>19134</v>
      </c>
      <c r="I389" t="s">
        <v>19135</v>
      </c>
      <c r="J389">
        <v>11.63</v>
      </c>
    </row>
    <row r="390" spans="1:10">
      <c r="A390" t="s">
        <v>15367</v>
      </c>
      <c r="B390" t="s">
        <v>15366</v>
      </c>
      <c r="C390">
        <v>6</v>
      </c>
      <c r="D390">
        <v>40</v>
      </c>
      <c r="E390">
        <v>1</v>
      </c>
      <c r="F390" t="s">
        <v>18359</v>
      </c>
      <c r="G390">
        <v>7.35</v>
      </c>
      <c r="J390">
        <v>12.2</v>
      </c>
    </row>
    <row r="391" spans="1:10">
      <c r="A391" t="s">
        <v>11666</v>
      </c>
      <c r="B391" t="s">
        <v>15368</v>
      </c>
      <c r="C391">
        <v>6</v>
      </c>
      <c r="D391">
        <v>40</v>
      </c>
      <c r="E391">
        <v>0.7</v>
      </c>
      <c r="G391">
        <v>17.55</v>
      </c>
      <c r="H391" t="s">
        <v>19136</v>
      </c>
      <c r="I391" t="s">
        <v>19137</v>
      </c>
      <c r="J391">
        <v>8.76</v>
      </c>
    </row>
    <row r="392" spans="1:10">
      <c r="A392" t="s">
        <v>15369</v>
      </c>
      <c r="B392" t="s">
        <v>15370</v>
      </c>
      <c r="C392">
        <v>6</v>
      </c>
      <c r="D392">
        <v>31</v>
      </c>
      <c r="E392">
        <v>1</v>
      </c>
      <c r="G392">
        <v>0.45</v>
      </c>
      <c r="I392" t="s">
        <v>19138</v>
      </c>
      <c r="J392">
        <v>10.11</v>
      </c>
    </row>
    <row r="393" spans="1:10">
      <c r="A393" t="s">
        <v>15371</v>
      </c>
      <c r="B393" t="s">
        <v>19139</v>
      </c>
      <c r="C393">
        <v>80</v>
      </c>
      <c r="D393">
        <v>17</v>
      </c>
      <c r="E393">
        <v>0.05</v>
      </c>
      <c r="G393">
        <v>14.95</v>
      </c>
      <c r="H393" t="s">
        <v>19140</v>
      </c>
      <c r="I393" t="s">
        <v>19141</v>
      </c>
      <c r="J393">
        <v>5.74</v>
      </c>
    </row>
    <row r="394" spans="1:10">
      <c r="A394" t="s">
        <v>15372</v>
      </c>
      <c r="B394" t="s">
        <v>15373</v>
      </c>
      <c r="C394">
        <v>12</v>
      </c>
      <c r="D394">
        <v>17</v>
      </c>
      <c r="E394">
        <v>0.35</v>
      </c>
      <c r="G394">
        <v>36.35</v>
      </c>
      <c r="I394" t="s">
        <v>19142</v>
      </c>
      <c r="J394">
        <v>9.01</v>
      </c>
    </row>
    <row r="395" spans="1:10">
      <c r="A395" t="s">
        <v>13760</v>
      </c>
      <c r="B395" t="s">
        <v>15374</v>
      </c>
      <c r="C395">
        <v>6</v>
      </c>
      <c r="D395">
        <v>17</v>
      </c>
      <c r="E395">
        <v>0.7</v>
      </c>
      <c r="G395">
        <v>32.950000000000003</v>
      </c>
      <c r="H395" t="s">
        <v>19143</v>
      </c>
      <c r="I395" t="s">
        <v>19144</v>
      </c>
      <c r="J395">
        <v>7.42</v>
      </c>
    </row>
    <row r="396" spans="1:10">
      <c r="A396" t="s">
        <v>15375</v>
      </c>
      <c r="B396" t="s">
        <v>15376</v>
      </c>
      <c r="C396">
        <v>6</v>
      </c>
      <c r="D396">
        <v>17</v>
      </c>
      <c r="E396">
        <v>1.5</v>
      </c>
      <c r="G396">
        <v>27.5</v>
      </c>
      <c r="H396" t="s">
        <v>19145</v>
      </c>
      <c r="I396" t="s">
        <v>19146</v>
      </c>
      <c r="J396">
        <v>15.49</v>
      </c>
    </row>
    <row r="397" spans="1:10">
      <c r="A397" t="s">
        <v>15377</v>
      </c>
      <c r="B397" t="s">
        <v>15378</v>
      </c>
      <c r="C397">
        <v>6</v>
      </c>
      <c r="D397">
        <v>17</v>
      </c>
      <c r="E397">
        <v>1</v>
      </c>
      <c r="G397">
        <v>28.25</v>
      </c>
      <c r="H397" t="s">
        <v>27196</v>
      </c>
      <c r="I397" t="s">
        <v>30526</v>
      </c>
      <c r="J397">
        <v>10.46</v>
      </c>
    </row>
    <row r="398" spans="1:10">
      <c r="A398" t="s">
        <v>30527</v>
      </c>
      <c r="B398" t="s">
        <v>30528</v>
      </c>
      <c r="C398">
        <v>6</v>
      </c>
      <c r="D398">
        <v>17</v>
      </c>
      <c r="E398">
        <v>0.5</v>
      </c>
      <c r="G398">
        <v>23.95</v>
      </c>
      <c r="I398" t="s">
        <v>30529</v>
      </c>
      <c r="J398">
        <v>5.79</v>
      </c>
    </row>
    <row r="399" spans="1:10">
      <c r="A399" t="s">
        <v>15379</v>
      </c>
      <c r="B399" t="s">
        <v>15380</v>
      </c>
      <c r="C399">
        <v>6</v>
      </c>
      <c r="D399">
        <v>15.7</v>
      </c>
      <c r="E399">
        <v>0.5</v>
      </c>
      <c r="G399">
        <v>27.5</v>
      </c>
      <c r="H399" t="s">
        <v>19147</v>
      </c>
      <c r="I399" t="s">
        <v>19148</v>
      </c>
      <c r="J399">
        <v>5.86</v>
      </c>
    </row>
    <row r="400" spans="1:10">
      <c r="A400" t="s">
        <v>15381</v>
      </c>
      <c r="B400" t="s">
        <v>15382</v>
      </c>
      <c r="C400">
        <v>6</v>
      </c>
      <c r="D400">
        <v>43</v>
      </c>
      <c r="E400">
        <v>1</v>
      </c>
      <c r="G400">
        <v>23.45</v>
      </c>
      <c r="H400" t="s">
        <v>19149</v>
      </c>
      <c r="J400">
        <v>11.96</v>
      </c>
    </row>
    <row r="401" spans="1:10">
      <c r="A401" t="s">
        <v>19151</v>
      </c>
      <c r="B401" t="s">
        <v>15383</v>
      </c>
      <c r="C401">
        <v>6</v>
      </c>
      <c r="D401">
        <v>53.5</v>
      </c>
      <c r="E401">
        <v>0.7</v>
      </c>
      <c r="F401" t="s">
        <v>18359</v>
      </c>
      <c r="G401">
        <v>3.65</v>
      </c>
      <c r="H401" t="s">
        <v>19150</v>
      </c>
      <c r="I401" t="s">
        <v>19152</v>
      </c>
      <c r="J401">
        <v>8.4</v>
      </c>
    </row>
    <row r="402" spans="1:10">
      <c r="A402" t="s">
        <v>13761</v>
      </c>
      <c r="B402" t="s">
        <v>15384</v>
      </c>
      <c r="C402">
        <v>6</v>
      </c>
      <c r="D402">
        <v>46</v>
      </c>
      <c r="E402">
        <v>0.5</v>
      </c>
      <c r="G402">
        <v>18.850000000000001</v>
      </c>
      <c r="H402" t="s">
        <v>19153</v>
      </c>
      <c r="I402" t="s">
        <v>19154</v>
      </c>
      <c r="J402">
        <v>6.48</v>
      </c>
    </row>
    <row r="403" spans="1:10">
      <c r="A403" t="s">
        <v>11667</v>
      </c>
      <c r="B403" t="s">
        <v>19155</v>
      </c>
      <c r="C403">
        <v>12</v>
      </c>
      <c r="D403">
        <v>46</v>
      </c>
      <c r="E403">
        <v>0.5</v>
      </c>
      <c r="F403" t="s">
        <v>18359</v>
      </c>
      <c r="G403">
        <v>14.15</v>
      </c>
      <c r="H403" t="s">
        <v>19156</v>
      </c>
      <c r="J403">
        <v>13.29</v>
      </c>
    </row>
    <row r="404" spans="1:10">
      <c r="A404" t="s">
        <v>11668</v>
      </c>
      <c r="B404" t="s">
        <v>15385</v>
      </c>
      <c r="C404">
        <v>12</v>
      </c>
      <c r="D404">
        <v>46</v>
      </c>
      <c r="E404">
        <v>0.5</v>
      </c>
      <c r="G404">
        <v>22.95</v>
      </c>
      <c r="H404" t="s">
        <v>19157</v>
      </c>
      <c r="J404">
        <v>13.59</v>
      </c>
    </row>
    <row r="405" spans="1:10">
      <c r="A405" t="s">
        <v>11669</v>
      </c>
      <c r="B405" t="s">
        <v>19158</v>
      </c>
      <c r="C405">
        <v>6</v>
      </c>
      <c r="D405">
        <v>46</v>
      </c>
      <c r="E405">
        <v>0.7</v>
      </c>
      <c r="F405" t="s">
        <v>18359</v>
      </c>
      <c r="G405">
        <v>26.45</v>
      </c>
      <c r="H405" t="s">
        <v>19159</v>
      </c>
      <c r="I405" t="s">
        <v>19160</v>
      </c>
      <c r="J405">
        <v>9.09</v>
      </c>
    </row>
    <row r="406" spans="1:10">
      <c r="A406" t="s">
        <v>26786</v>
      </c>
      <c r="B406" t="s">
        <v>26787</v>
      </c>
      <c r="C406">
        <v>6</v>
      </c>
      <c r="D406">
        <v>46</v>
      </c>
      <c r="E406">
        <v>0.7</v>
      </c>
      <c r="F406" t="s">
        <v>18359</v>
      </c>
      <c r="G406">
        <v>5.95</v>
      </c>
      <c r="H406" t="s">
        <v>30530</v>
      </c>
      <c r="I406" t="s">
        <v>30531</v>
      </c>
      <c r="J406">
        <v>9.16</v>
      </c>
    </row>
    <row r="407" spans="1:10">
      <c r="A407" t="s">
        <v>15386</v>
      </c>
      <c r="B407" t="s">
        <v>19161</v>
      </c>
      <c r="C407">
        <v>3</v>
      </c>
      <c r="D407">
        <v>46</v>
      </c>
      <c r="E407">
        <v>0.7</v>
      </c>
      <c r="F407" t="s">
        <v>18359</v>
      </c>
      <c r="G407">
        <v>19.95</v>
      </c>
      <c r="I407" t="s">
        <v>19162</v>
      </c>
      <c r="J407">
        <v>12.9</v>
      </c>
    </row>
    <row r="408" spans="1:10">
      <c r="A408" t="s">
        <v>13762</v>
      </c>
      <c r="B408" t="s">
        <v>15387</v>
      </c>
      <c r="C408">
        <v>6</v>
      </c>
      <c r="D408">
        <v>40</v>
      </c>
      <c r="E408">
        <v>0.7</v>
      </c>
      <c r="G408">
        <v>49.95</v>
      </c>
      <c r="H408" t="s">
        <v>19163</v>
      </c>
      <c r="I408" t="s">
        <v>19164</v>
      </c>
      <c r="J408">
        <v>6.7</v>
      </c>
    </row>
    <row r="409" spans="1:10">
      <c r="A409" t="s">
        <v>19165</v>
      </c>
      <c r="B409" t="s">
        <v>19166</v>
      </c>
      <c r="C409">
        <v>6</v>
      </c>
      <c r="D409">
        <v>40</v>
      </c>
      <c r="E409">
        <v>0.7</v>
      </c>
      <c r="G409">
        <v>17.25</v>
      </c>
      <c r="I409" t="s">
        <v>19167</v>
      </c>
      <c r="J409">
        <v>6.65</v>
      </c>
    </row>
    <row r="410" spans="1:10">
      <c r="A410" t="s">
        <v>15388</v>
      </c>
      <c r="B410" t="s">
        <v>15389</v>
      </c>
      <c r="C410">
        <v>6</v>
      </c>
      <c r="D410">
        <v>35</v>
      </c>
      <c r="E410">
        <v>1</v>
      </c>
      <c r="G410">
        <v>25.95</v>
      </c>
      <c r="I410" t="s">
        <v>19168</v>
      </c>
      <c r="J410">
        <v>9.77</v>
      </c>
    </row>
    <row r="411" spans="1:10">
      <c r="A411" t="s">
        <v>19169</v>
      </c>
      <c r="B411" t="s">
        <v>19170</v>
      </c>
      <c r="C411">
        <v>12</v>
      </c>
      <c r="D411">
        <v>40</v>
      </c>
      <c r="E411">
        <v>1</v>
      </c>
      <c r="G411">
        <v>9.85</v>
      </c>
      <c r="H411" t="s">
        <v>19171</v>
      </c>
      <c r="I411" t="s">
        <v>19172</v>
      </c>
      <c r="J411">
        <v>18.93</v>
      </c>
    </row>
    <row r="412" spans="1:10">
      <c r="A412" t="s">
        <v>26788</v>
      </c>
      <c r="B412" t="s">
        <v>26789</v>
      </c>
      <c r="C412">
        <v>120</v>
      </c>
      <c r="D412">
        <v>40</v>
      </c>
      <c r="E412">
        <v>0.05</v>
      </c>
      <c r="G412">
        <v>17.45</v>
      </c>
      <c r="H412" t="s">
        <v>30532</v>
      </c>
      <c r="I412" t="s">
        <v>30533</v>
      </c>
      <c r="J412">
        <v>7.27</v>
      </c>
    </row>
    <row r="413" spans="1:10">
      <c r="A413" t="s">
        <v>15390</v>
      </c>
      <c r="B413" t="s">
        <v>15391</v>
      </c>
      <c r="C413">
        <v>6</v>
      </c>
      <c r="D413">
        <v>40</v>
      </c>
      <c r="E413">
        <v>1</v>
      </c>
      <c r="G413">
        <v>4.95</v>
      </c>
      <c r="H413" t="s">
        <v>19173</v>
      </c>
      <c r="I413" t="s">
        <v>19174</v>
      </c>
      <c r="J413">
        <v>9.41</v>
      </c>
    </row>
    <row r="414" spans="1:10">
      <c r="A414" t="s">
        <v>30534</v>
      </c>
      <c r="B414" t="s">
        <v>30535</v>
      </c>
      <c r="C414">
        <v>6</v>
      </c>
      <c r="D414">
        <v>40</v>
      </c>
      <c r="E414">
        <v>1</v>
      </c>
      <c r="G414">
        <v>22.65</v>
      </c>
      <c r="J414">
        <v>0</v>
      </c>
    </row>
    <row r="415" spans="1:10">
      <c r="A415" t="s">
        <v>15392</v>
      </c>
      <c r="B415" t="s">
        <v>15393</v>
      </c>
      <c r="C415">
        <v>6</v>
      </c>
      <c r="D415">
        <v>40</v>
      </c>
      <c r="E415">
        <v>0.7</v>
      </c>
      <c r="G415">
        <v>16.45</v>
      </c>
      <c r="H415" t="s">
        <v>19175</v>
      </c>
      <c r="I415" t="s">
        <v>19176</v>
      </c>
      <c r="J415">
        <v>6.66</v>
      </c>
    </row>
    <row r="416" spans="1:10">
      <c r="A416" t="s">
        <v>30536</v>
      </c>
      <c r="B416" t="s">
        <v>30537</v>
      </c>
      <c r="C416">
        <v>6</v>
      </c>
      <c r="D416">
        <v>40</v>
      </c>
      <c r="E416">
        <v>1</v>
      </c>
      <c r="G416">
        <v>19.95</v>
      </c>
      <c r="J416">
        <v>0</v>
      </c>
    </row>
    <row r="417" spans="1:10">
      <c r="A417" t="s">
        <v>19177</v>
      </c>
      <c r="B417" t="s">
        <v>19178</v>
      </c>
      <c r="C417">
        <v>6</v>
      </c>
      <c r="D417">
        <v>40</v>
      </c>
      <c r="E417">
        <v>0.7</v>
      </c>
      <c r="F417" t="s">
        <v>18359</v>
      </c>
      <c r="G417">
        <v>10.75</v>
      </c>
      <c r="H417" t="s">
        <v>19179</v>
      </c>
      <c r="I417" t="s">
        <v>19180</v>
      </c>
      <c r="J417">
        <v>7.87</v>
      </c>
    </row>
    <row r="418" spans="1:10">
      <c r="A418" t="s">
        <v>11670</v>
      </c>
      <c r="B418" t="s">
        <v>19181</v>
      </c>
      <c r="C418">
        <v>96</v>
      </c>
      <c r="D418">
        <v>46</v>
      </c>
      <c r="E418">
        <v>0.05</v>
      </c>
      <c r="F418" t="s">
        <v>18359</v>
      </c>
      <c r="G418">
        <v>20.45</v>
      </c>
      <c r="I418" t="s">
        <v>19182</v>
      </c>
      <c r="J418">
        <v>14.42</v>
      </c>
    </row>
    <row r="419" spans="1:10">
      <c r="A419" t="s">
        <v>11671</v>
      </c>
      <c r="B419" t="s">
        <v>19183</v>
      </c>
      <c r="C419">
        <v>6</v>
      </c>
      <c r="D419">
        <v>46</v>
      </c>
      <c r="E419">
        <v>0.7</v>
      </c>
      <c r="F419" t="s">
        <v>18359</v>
      </c>
      <c r="G419">
        <v>8.4499999999999993</v>
      </c>
      <c r="H419" t="s">
        <v>19184</v>
      </c>
      <c r="I419" t="s">
        <v>19185</v>
      </c>
      <c r="J419">
        <v>8.8800000000000008</v>
      </c>
    </row>
    <row r="420" spans="1:10">
      <c r="A420" t="s">
        <v>13763</v>
      </c>
      <c r="B420" t="s">
        <v>26613</v>
      </c>
      <c r="C420">
        <v>6</v>
      </c>
      <c r="D420">
        <v>45</v>
      </c>
      <c r="E420">
        <v>0.7</v>
      </c>
      <c r="F420" t="s">
        <v>18359</v>
      </c>
      <c r="G420">
        <v>22.95</v>
      </c>
      <c r="H420" t="s">
        <v>30538</v>
      </c>
      <c r="J420">
        <v>10.92</v>
      </c>
    </row>
    <row r="421" spans="1:10">
      <c r="A421" t="s">
        <v>19186</v>
      </c>
      <c r="B421" t="s">
        <v>19187</v>
      </c>
      <c r="C421">
        <v>6</v>
      </c>
      <c r="D421">
        <v>43</v>
      </c>
      <c r="E421">
        <v>0.7</v>
      </c>
      <c r="F421" t="s">
        <v>18359</v>
      </c>
      <c r="G421">
        <v>21.85</v>
      </c>
      <c r="H421" t="s">
        <v>19188</v>
      </c>
      <c r="J421">
        <v>8.94</v>
      </c>
    </row>
    <row r="422" spans="1:10">
      <c r="A422" t="s">
        <v>19189</v>
      </c>
      <c r="B422" t="s">
        <v>19190</v>
      </c>
      <c r="C422">
        <v>6</v>
      </c>
      <c r="D422">
        <v>50</v>
      </c>
      <c r="E422">
        <v>0.7</v>
      </c>
      <c r="G422">
        <v>2.15</v>
      </c>
      <c r="H422" t="s">
        <v>19191</v>
      </c>
      <c r="J422">
        <v>7.61</v>
      </c>
    </row>
    <row r="423" spans="1:10">
      <c r="A423" t="s">
        <v>19192</v>
      </c>
      <c r="B423" t="s">
        <v>19193</v>
      </c>
      <c r="C423">
        <v>6</v>
      </c>
      <c r="D423">
        <v>55</v>
      </c>
      <c r="E423">
        <v>1</v>
      </c>
      <c r="G423">
        <v>43.85</v>
      </c>
      <c r="H423" t="s">
        <v>19194</v>
      </c>
      <c r="J423">
        <v>9.9</v>
      </c>
    </row>
    <row r="424" spans="1:10">
      <c r="A424" t="s">
        <v>13764</v>
      </c>
      <c r="B424" t="s">
        <v>15394</v>
      </c>
      <c r="C424">
        <v>6</v>
      </c>
      <c r="D424">
        <v>43</v>
      </c>
      <c r="E424">
        <v>0.7</v>
      </c>
      <c r="G424">
        <v>21.35</v>
      </c>
      <c r="H424" t="s">
        <v>19195</v>
      </c>
      <c r="I424" t="s">
        <v>19196</v>
      </c>
      <c r="J424">
        <v>8.51</v>
      </c>
    </row>
    <row r="425" spans="1:10">
      <c r="A425" t="s">
        <v>11672</v>
      </c>
      <c r="B425" t="s">
        <v>19197</v>
      </c>
      <c r="C425">
        <v>6</v>
      </c>
      <c r="D425">
        <v>40</v>
      </c>
      <c r="E425">
        <v>0.7</v>
      </c>
      <c r="F425" t="s">
        <v>18359</v>
      </c>
      <c r="G425">
        <v>4</v>
      </c>
      <c r="H425" t="s">
        <v>19198</v>
      </c>
      <c r="I425" t="s">
        <v>19199</v>
      </c>
      <c r="J425">
        <v>15.04</v>
      </c>
    </row>
    <row r="426" spans="1:10">
      <c r="A426" t="s">
        <v>11673</v>
      </c>
      <c r="B426" t="s">
        <v>19200</v>
      </c>
      <c r="C426">
        <v>6</v>
      </c>
      <c r="D426">
        <v>40</v>
      </c>
      <c r="E426">
        <v>0.7</v>
      </c>
      <c r="F426" t="s">
        <v>18359</v>
      </c>
      <c r="G426">
        <v>20.5</v>
      </c>
      <c r="H426" t="s">
        <v>19201</v>
      </c>
      <c r="I426" t="s">
        <v>19202</v>
      </c>
      <c r="J426">
        <v>8.6999999999999993</v>
      </c>
    </row>
    <row r="427" spans="1:10">
      <c r="A427" t="s">
        <v>11674</v>
      </c>
      <c r="B427" t="s">
        <v>19203</v>
      </c>
      <c r="C427">
        <v>6</v>
      </c>
      <c r="D427">
        <v>43</v>
      </c>
      <c r="E427">
        <v>0.7</v>
      </c>
      <c r="F427" t="s">
        <v>18359</v>
      </c>
      <c r="G427">
        <v>24.85</v>
      </c>
      <c r="H427" t="s">
        <v>19204</v>
      </c>
      <c r="I427" t="s">
        <v>19205</v>
      </c>
      <c r="J427">
        <v>8.6199999999999992</v>
      </c>
    </row>
    <row r="428" spans="1:10">
      <c r="A428" t="s">
        <v>11675</v>
      </c>
      <c r="B428" t="s">
        <v>19206</v>
      </c>
      <c r="C428">
        <v>6</v>
      </c>
      <c r="D428">
        <v>43</v>
      </c>
      <c r="E428">
        <v>0.7</v>
      </c>
      <c r="F428" t="s">
        <v>18359</v>
      </c>
      <c r="G428">
        <v>41</v>
      </c>
      <c r="I428" t="s">
        <v>19207</v>
      </c>
      <c r="J428">
        <v>14.98</v>
      </c>
    </row>
    <row r="429" spans="1:10">
      <c r="A429" t="s">
        <v>11676</v>
      </c>
      <c r="B429" t="s">
        <v>19208</v>
      </c>
      <c r="C429">
        <v>6</v>
      </c>
      <c r="D429">
        <v>43</v>
      </c>
      <c r="E429">
        <v>0.7</v>
      </c>
      <c r="F429" t="s">
        <v>18359</v>
      </c>
      <c r="G429">
        <v>18.5</v>
      </c>
      <c r="H429" t="s">
        <v>19209</v>
      </c>
      <c r="I429" t="s">
        <v>19210</v>
      </c>
      <c r="J429">
        <v>8.58</v>
      </c>
    </row>
    <row r="430" spans="1:10">
      <c r="A430" t="s">
        <v>15395</v>
      </c>
      <c r="B430" t="s">
        <v>19211</v>
      </c>
      <c r="C430">
        <v>6</v>
      </c>
      <c r="D430">
        <v>48.3</v>
      </c>
      <c r="E430">
        <v>0.7</v>
      </c>
      <c r="F430" t="s">
        <v>18359</v>
      </c>
      <c r="G430">
        <v>19.45</v>
      </c>
      <c r="H430" t="s">
        <v>19212</v>
      </c>
      <c r="I430" t="s">
        <v>19213</v>
      </c>
      <c r="J430">
        <v>8.57</v>
      </c>
    </row>
    <row r="431" spans="1:10">
      <c r="A431" t="s">
        <v>15396</v>
      </c>
      <c r="B431" t="s">
        <v>19214</v>
      </c>
      <c r="C431">
        <v>6</v>
      </c>
      <c r="D431">
        <v>43</v>
      </c>
      <c r="E431">
        <v>0.7</v>
      </c>
      <c r="F431" t="s">
        <v>18359</v>
      </c>
      <c r="G431">
        <v>9.4499999999999993</v>
      </c>
      <c r="H431" t="s">
        <v>19215</v>
      </c>
      <c r="I431" t="s">
        <v>19216</v>
      </c>
      <c r="J431">
        <v>8.6</v>
      </c>
    </row>
    <row r="432" spans="1:10">
      <c r="A432" t="s">
        <v>11677</v>
      </c>
      <c r="B432" t="s">
        <v>19217</v>
      </c>
      <c r="C432">
        <v>6</v>
      </c>
      <c r="D432">
        <v>47.6</v>
      </c>
      <c r="E432">
        <v>0.7</v>
      </c>
      <c r="F432" t="s">
        <v>18359</v>
      </c>
      <c r="G432">
        <v>12.45</v>
      </c>
      <c r="H432" t="s">
        <v>19218</v>
      </c>
      <c r="I432" t="s">
        <v>19219</v>
      </c>
      <c r="J432">
        <v>8.52</v>
      </c>
    </row>
    <row r="433" spans="1:10">
      <c r="A433" t="s">
        <v>15397</v>
      </c>
      <c r="B433" t="s">
        <v>19220</v>
      </c>
      <c r="C433">
        <v>6</v>
      </c>
      <c r="D433">
        <v>48.7</v>
      </c>
      <c r="E433">
        <v>0.7</v>
      </c>
      <c r="F433" t="s">
        <v>18359</v>
      </c>
      <c r="G433">
        <v>10.25</v>
      </c>
      <c r="H433" t="s">
        <v>19221</v>
      </c>
      <c r="I433" t="s">
        <v>19222</v>
      </c>
      <c r="J433">
        <v>8.4600000000000009</v>
      </c>
    </row>
    <row r="434" spans="1:10">
      <c r="A434" t="s">
        <v>13765</v>
      </c>
      <c r="B434" t="s">
        <v>19224</v>
      </c>
      <c r="C434">
        <v>3</v>
      </c>
      <c r="D434">
        <v>48</v>
      </c>
      <c r="E434">
        <v>0.7</v>
      </c>
      <c r="F434" t="s">
        <v>18359</v>
      </c>
      <c r="G434">
        <v>24.05</v>
      </c>
      <c r="H434" t="s">
        <v>19225</v>
      </c>
      <c r="I434" t="s">
        <v>19226</v>
      </c>
      <c r="J434">
        <v>6.95</v>
      </c>
    </row>
    <row r="435" spans="1:10">
      <c r="A435" t="s">
        <v>11678</v>
      </c>
      <c r="B435" t="s">
        <v>19227</v>
      </c>
      <c r="C435">
        <v>6</v>
      </c>
      <c r="D435">
        <v>43</v>
      </c>
      <c r="E435">
        <v>0.7</v>
      </c>
      <c r="F435" t="s">
        <v>18359</v>
      </c>
      <c r="G435">
        <v>21.45</v>
      </c>
      <c r="H435" t="s">
        <v>19228</v>
      </c>
      <c r="I435" t="s">
        <v>19229</v>
      </c>
      <c r="J435">
        <v>8.64</v>
      </c>
    </row>
    <row r="436" spans="1:10">
      <c r="A436" t="s">
        <v>11679</v>
      </c>
      <c r="B436" t="s">
        <v>15398</v>
      </c>
      <c r="C436">
        <v>6</v>
      </c>
      <c r="D436">
        <v>22</v>
      </c>
      <c r="E436">
        <v>0.5</v>
      </c>
      <c r="G436">
        <v>7.95</v>
      </c>
      <c r="I436" t="s">
        <v>19230</v>
      </c>
      <c r="J436">
        <v>6.17</v>
      </c>
    </row>
    <row r="437" spans="1:10">
      <c r="A437" t="s">
        <v>11680</v>
      </c>
      <c r="B437" t="s">
        <v>15399</v>
      </c>
      <c r="C437">
        <v>6</v>
      </c>
      <c r="D437">
        <v>23</v>
      </c>
      <c r="E437">
        <v>0.7</v>
      </c>
      <c r="G437">
        <v>22.85</v>
      </c>
      <c r="I437" t="s">
        <v>19231</v>
      </c>
      <c r="J437">
        <v>9.3699999999999992</v>
      </c>
    </row>
    <row r="438" spans="1:10">
      <c r="A438" t="s">
        <v>11681</v>
      </c>
      <c r="B438" t="s">
        <v>15400</v>
      </c>
      <c r="C438">
        <v>6</v>
      </c>
      <c r="D438">
        <v>40</v>
      </c>
      <c r="E438">
        <v>0.7</v>
      </c>
      <c r="G438">
        <v>12.75</v>
      </c>
      <c r="I438" t="s">
        <v>19232</v>
      </c>
      <c r="J438">
        <v>6.98</v>
      </c>
    </row>
    <row r="439" spans="1:10">
      <c r="A439" t="s">
        <v>11682</v>
      </c>
      <c r="B439" t="s">
        <v>15401</v>
      </c>
      <c r="C439">
        <v>6</v>
      </c>
      <c r="D439">
        <v>43</v>
      </c>
      <c r="E439">
        <v>0.7</v>
      </c>
      <c r="G439">
        <v>7.55</v>
      </c>
      <c r="H439" t="s">
        <v>19233</v>
      </c>
      <c r="I439" t="s">
        <v>19234</v>
      </c>
      <c r="J439">
        <v>7.98</v>
      </c>
    </row>
    <row r="440" spans="1:10">
      <c r="A440" t="s">
        <v>19235</v>
      </c>
      <c r="B440" t="s">
        <v>19236</v>
      </c>
      <c r="C440">
        <v>6</v>
      </c>
      <c r="D440">
        <v>43</v>
      </c>
      <c r="E440">
        <v>0.7</v>
      </c>
      <c r="G440">
        <v>2.85</v>
      </c>
      <c r="H440" t="s">
        <v>19237</v>
      </c>
      <c r="I440" t="s">
        <v>19238</v>
      </c>
      <c r="J440">
        <v>7.93</v>
      </c>
    </row>
    <row r="441" spans="1:10">
      <c r="A441" t="s">
        <v>11683</v>
      </c>
      <c r="B441" t="s">
        <v>15402</v>
      </c>
      <c r="C441">
        <v>6</v>
      </c>
      <c r="D441">
        <v>37.5</v>
      </c>
      <c r="E441">
        <v>0.7</v>
      </c>
      <c r="G441">
        <v>39.950000000000003</v>
      </c>
      <c r="I441" t="s">
        <v>19239</v>
      </c>
      <c r="J441">
        <v>9.4600000000000009</v>
      </c>
    </row>
    <row r="442" spans="1:10">
      <c r="A442" t="s">
        <v>11684</v>
      </c>
      <c r="B442" t="s">
        <v>15403</v>
      </c>
      <c r="C442">
        <v>6</v>
      </c>
      <c r="D442">
        <v>37.5</v>
      </c>
      <c r="E442">
        <v>0.7</v>
      </c>
      <c r="G442">
        <v>7.95</v>
      </c>
      <c r="H442" t="s">
        <v>19240</v>
      </c>
      <c r="J442">
        <v>9.27</v>
      </c>
    </row>
    <row r="443" spans="1:10">
      <c r="A443" t="s">
        <v>19241</v>
      </c>
      <c r="B443" t="s">
        <v>19242</v>
      </c>
      <c r="C443">
        <v>6</v>
      </c>
      <c r="D443">
        <v>43</v>
      </c>
      <c r="E443">
        <v>0.7</v>
      </c>
      <c r="F443" t="s">
        <v>18359</v>
      </c>
      <c r="G443">
        <v>595.85</v>
      </c>
      <c r="H443" t="s">
        <v>19243</v>
      </c>
      <c r="I443" t="s">
        <v>19244</v>
      </c>
      <c r="J443">
        <v>8.06</v>
      </c>
    </row>
    <row r="444" spans="1:10">
      <c r="A444" t="s">
        <v>19245</v>
      </c>
      <c r="B444" t="s">
        <v>19246</v>
      </c>
      <c r="C444">
        <v>6</v>
      </c>
      <c r="D444">
        <v>43</v>
      </c>
      <c r="E444">
        <v>0.7</v>
      </c>
      <c r="F444" t="s">
        <v>18359</v>
      </c>
      <c r="G444">
        <v>39.85</v>
      </c>
      <c r="I444" t="s">
        <v>19247</v>
      </c>
      <c r="J444">
        <v>8.0500000000000007</v>
      </c>
    </row>
    <row r="445" spans="1:10">
      <c r="A445" t="s">
        <v>19248</v>
      </c>
      <c r="B445" t="s">
        <v>19249</v>
      </c>
      <c r="C445">
        <v>6</v>
      </c>
      <c r="D445">
        <v>37.5</v>
      </c>
      <c r="E445">
        <v>0.7</v>
      </c>
      <c r="G445">
        <v>18.55</v>
      </c>
      <c r="H445" t="s">
        <v>19250</v>
      </c>
      <c r="I445" t="s">
        <v>19251</v>
      </c>
      <c r="J445">
        <v>8.2799999999999994</v>
      </c>
    </row>
    <row r="446" spans="1:10">
      <c r="A446" t="s">
        <v>15404</v>
      </c>
      <c r="B446" t="s">
        <v>15405</v>
      </c>
      <c r="C446">
        <v>6</v>
      </c>
      <c r="D446">
        <v>37.5</v>
      </c>
      <c r="E446">
        <v>1</v>
      </c>
      <c r="G446">
        <v>13.25</v>
      </c>
      <c r="H446" t="s">
        <v>19252</v>
      </c>
      <c r="I446" t="s">
        <v>19253</v>
      </c>
      <c r="J446">
        <v>10.34</v>
      </c>
    </row>
    <row r="447" spans="1:10">
      <c r="A447" t="s">
        <v>15406</v>
      </c>
      <c r="B447" t="s">
        <v>15407</v>
      </c>
      <c r="C447">
        <v>6</v>
      </c>
      <c r="D447">
        <v>37.5</v>
      </c>
      <c r="E447">
        <v>1</v>
      </c>
      <c r="G447">
        <v>11</v>
      </c>
      <c r="I447" t="s">
        <v>19254</v>
      </c>
      <c r="J447">
        <v>10.35</v>
      </c>
    </row>
    <row r="448" spans="1:10">
      <c r="A448" t="s">
        <v>15408</v>
      </c>
      <c r="B448" t="s">
        <v>19255</v>
      </c>
      <c r="C448">
        <v>6</v>
      </c>
      <c r="D448">
        <v>37.5</v>
      </c>
      <c r="E448">
        <v>0.7</v>
      </c>
      <c r="F448" t="s">
        <v>18359</v>
      </c>
      <c r="G448">
        <v>38.65</v>
      </c>
      <c r="H448" t="s">
        <v>19256</v>
      </c>
      <c r="I448" t="s">
        <v>19257</v>
      </c>
      <c r="J448">
        <v>13.52</v>
      </c>
    </row>
    <row r="449" spans="1:10">
      <c r="A449" t="s">
        <v>11685</v>
      </c>
      <c r="B449" t="s">
        <v>15409</v>
      </c>
      <c r="C449">
        <v>6</v>
      </c>
      <c r="D449">
        <v>37.5</v>
      </c>
      <c r="E449">
        <v>0.7</v>
      </c>
      <c r="G449">
        <v>25.85</v>
      </c>
      <c r="H449" t="s">
        <v>19258</v>
      </c>
      <c r="I449" t="s">
        <v>19259</v>
      </c>
      <c r="J449">
        <v>8.23</v>
      </c>
    </row>
    <row r="450" spans="1:10">
      <c r="A450" t="s">
        <v>11686</v>
      </c>
      <c r="B450" t="s">
        <v>15410</v>
      </c>
      <c r="C450">
        <v>6</v>
      </c>
      <c r="D450">
        <v>37.5</v>
      </c>
      <c r="E450">
        <v>1</v>
      </c>
      <c r="G450">
        <v>15</v>
      </c>
      <c r="H450" t="s">
        <v>19260</v>
      </c>
      <c r="I450" t="s">
        <v>19261</v>
      </c>
      <c r="J450">
        <v>11.21</v>
      </c>
    </row>
    <row r="451" spans="1:10">
      <c r="A451" t="s">
        <v>11687</v>
      </c>
      <c r="B451" t="s">
        <v>15411</v>
      </c>
      <c r="C451">
        <v>6</v>
      </c>
      <c r="D451">
        <v>37.5</v>
      </c>
      <c r="E451">
        <v>0.7</v>
      </c>
      <c r="G451">
        <v>5</v>
      </c>
      <c r="H451" t="s">
        <v>19262</v>
      </c>
      <c r="I451" t="s">
        <v>19263</v>
      </c>
      <c r="J451">
        <v>8.26</v>
      </c>
    </row>
    <row r="452" spans="1:10">
      <c r="A452" t="s">
        <v>11688</v>
      </c>
      <c r="B452" t="s">
        <v>19264</v>
      </c>
      <c r="C452">
        <v>6</v>
      </c>
      <c r="D452">
        <v>37.5</v>
      </c>
      <c r="E452">
        <v>1</v>
      </c>
      <c r="F452" t="s">
        <v>18359</v>
      </c>
      <c r="G452">
        <v>13.45</v>
      </c>
      <c r="H452" t="s">
        <v>19265</v>
      </c>
      <c r="I452" t="s">
        <v>19266</v>
      </c>
      <c r="J452">
        <v>11.55</v>
      </c>
    </row>
    <row r="453" spans="1:10">
      <c r="A453" t="s">
        <v>15412</v>
      </c>
      <c r="B453" t="s">
        <v>19267</v>
      </c>
      <c r="C453">
        <v>6</v>
      </c>
      <c r="D453">
        <v>38</v>
      </c>
      <c r="E453">
        <v>0.7</v>
      </c>
      <c r="F453" t="s">
        <v>18359</v>
      </c>
      <c r="G453">
        <v>19.55</v>
      </c>
      <c r="H453" t="s">
        <v>19268</v>
      </c>
      <c r="I453" t="s">
        <v>19269</v>
      </c>
      <c r="J453">
        <v>13.28</v>
      </c>
    </row>
    <row r="454" spans="1:10">
      <c r="A454" t="s">
        <v>11689</v>
      </c>
      <c r="B454" t="s">
        <v>19270</v>
      </c>
      <c r="C454">
        <v>6</v>
      </c>
      <c r="D454">
        <v>38</v>
      </c>
      <c r="E454">
        <v>0.7</v>
      </c>
      <c r="F454" t="s">
        <v>18359</v>
      </c>
      <c r="G454">
        <v>14.15</v>
      </c>
      <c r="H454" t="s">
        <v>19271</v>
      </c>
      <c r="I454" t="s">
        <v>19272</v>
      </c>
      <c r="J454">
        <v>10.65</v>
      </c>
    </row>
    <row r="455" spans="1:10">
      <c r="A455" t="s">
        <v>15413</v>
      </c>
      <c r="B455" t="s">
        <v>19273</v>
      </c>
      <c r="C455">
        <v>6</v>
      </c>
      <c r="D455">
        <v>38</v>
      </c>
      <c r="E455">
        <v>0.7</v>
      </c>
      <c r="F455" t="s">
        <v>18359</v>
      </c>
      <c r="G455">
        <v>15.95</v>
      </c>
      <c r="H455" t="s">
        <v>19274</v>
      </c>
      <c r="I455" t="s">
        <v>19275</v>
      </c>
      <c r="J455">
        <v>13.28</v>
      </c>
    </row>
    <row r="456" spans="1:10">
      <c r="A456" t="s">
        <v>11690</v>
      </c>
      <c r="B456" t="s">
        <v>19276</v>
      </c>
      <c r="C456">
        <v>6</v>
      </c>
      <c r="D456">
        <v>38</v>
      </c>
      <c r="E456">
        <v>0.7</v>
      </c>
      <c r="F456" t="s">
        <v>18359</v>
      </c>
      <c r="G456">
        <v>69.75</v>
      </c>
      <c r="H456" t="s">
        <v>19277</v>
      </c>
      <c r="I456" t="s">
        <v>19278</v>
      </c>
      <c r="J456">
        <v>10.38</v>
      </c>
    </row>
    <row r="457" spans="1:10">
      <c r="A457" t="s">
        <v>11691</v>
      </c>
      <c r="B457" t="s">
        <v>19279</v>
      </c>
      <c r="C457">
        <v>3</v>
      </c>
      <c r="D457">
        <v>43</v>
      </c>
      <c r="E457">
        <v>0.7</v>
      </c>
      <c r="F457" t="s">
        <v>18359</v>
      </c>
      <c r="G457">
        <v>60.95</v>
      </c>
      <c r="H457" t="s">
        <v>19280</v>
      </c>
      <c r="I457" t="s">
        <v>19281</v>
      </c>
      <c r="J457">
        <v>7.47</v>
      </c>
    </row>
    <row r="458" spans="1:10">
      <c r="A458" t="s">
        <v>11692</v>
      </c>
      <c r="B458" t="s">
        <v>19282</v>
      </c>
      <c r="C458">
        <v>6</v>
      </c>
      <c r="D458">
        <v>40</v>
      </c>
      <c r="E458">
        <v>0.7</v>
      </c>
      <c r="F458" t="s">
        <v>18359</v>
      </c>
      <c r="G458">
        <v>35.85</v>
      </c>
      <c r="H458" t="s">
        <v>19283</v>
      </c>
      <c r="I458" t="s">
        <v>19284</v>
      </c>
      <c r="J458">
        <v>10.56</v>
      </c>
    </row>
    <row r="459" spans="1:10">
      <c r="A459" t="s">
        <v>15414</v>
      </c>
      <c r="B459" t="s">
        <v>19285</v>
      </c>
      <c r="C459">
        <v>6</v>
      </c>
      <c r="D459">
        <v>40</v>
      </c>
      <c r="E459">
        <v>0.7</v>
      </c>
      <c r="F459" t="s">
        <v>18359</v>
      </c>
      <c r="G459">
        <v>37.5</v>
      </c>
      <c r="H459" t="s">
        <v>19286</v>
      </c>
      <c r="I459" t="s">
        <v>19287</v>
      </c>
      <c r="J459">
        <v>10.65</v>
      </c>
    </row>
    <row r="460" spans="1:10">
      <c r="A460" t="s">
        <v>13766</v>
      </c>
      <c r="B460" t="s">
        <v>19288</v>
      </c>
      <c r="C460">
        <v>6</v>
      </c>
      <c r="D460">
        <v>37.5</v>
      </c>
      <c r="E460">
        <v>0.7</v>
      </c>
      <c r="F460" t="s">
        <v>18359</v>
      </c>
      <c r="G460">
        <v>30.25</v>
      </c>
      <c r="H460" t="s">
        <v>19289</v>
      </c>
      <c r="I460" t="s">
        <v>19290</v>
      </c>
      <c r="J460">
        <v>8.35</v>
      </c>
    </row>
    <row r="461" spans="1:10">
      <c r="A461" t="s">
        <v>15415</v>
      </c>
      <c r="B461" t="s">
        <v>15416</v>
      </c>
      <c r="C461">
        <v>6</v>
      </c>
      <c r="D461">
        <v>40</v>
      </c>
      <c r="E461">
        <v>1</v>
      </c>
      <c r="G461">
        <v>9.25</v>
      </c>
      <c r="I461" t="s">
        <v>19291</v>
      </c>
      <c r="J461">
        <v>12.95</v>
      </c>
    </row>
    <row r="462" spans="1:10">
      <c r="A462" t="s">
        <v>15417</v>
      </c>
      <c r="B462" t="s">
        <v>15418</v>
      </c>
      <c r="C462">
        <v>6</v>
      </c>
      <c r="D462">
        <v>46</v>
      </c>
      <c r="E462">
        <v>0.5</v>
      </c>
      <c r="G462">
        <v>10.45</v>
      </c>
      <c r="H462" t="s">
        <v>30539</v>
      </c>
      <c r="I462" t="s">
        <v>30540</v>
      </c>
      <c r="J462">
        <v>5.75</v>
      </c>
    </row>
    <row r="463" spans="1:10">
      <c r="A463" t="s">
        <v>19292</v>
      </c>
      <c r="B463" t="s">
        <v>19293</v>
      </c>
      <c r="C463">
        <v>6</v>
      </c>
      <c r="D463">
        <v>46</v>
      </c>
      <c r="E463">
        <v>1</v>
      </c>
      <c r="G463">
        <v>18.95</v>
      </c>
      <c r="H463" t="s">
        <v>19294</v>
      </c>
      <c r="J463">
        <v>10.029999999999999</v>
      </c>
    </row>
    <row r="464" spans="1:10">
      <c r="A464" t="s">
        <v>11693</v>
      </c>
      <c r="B464" t="s">
        <v>19295</v>
      </c>
      <c r="C464">
        <v>6</v>
      </c>
      <c r="D464">
        <v>40</v>
      </c>
      <c r="E464">
        <v>1</v>
      </c>
      <c r="F464" t="s">
        <v>18359</v>
      </c>
      <c r="G464">
        <v>66.95</v>
      </c>
      <c r="I464" t="s">
        <v>19296</v>
      </c>
      <c r="J464">
        <v>12.91</v>
      </c>
    </row>
    <row r="465" spans="1:10">
      <c r="A465" t="s">
        <v>30541</v>
      </c>
      <c r="B465" t="s">
        <v>30542</v>
      </c>
      <c r="C465">
        <v>6</v>
      </c>
      <c r="D465">
        <v>12.5</v>
      </c>
      <c r="E465">
        <v>0.75</v>
      </c>
      <c r="G465">
        <v>22.95</v>
      </c>
      <c r="J465">
        <v>9.86</v>
      </c>
    </row>
    <row r="466" spans="1:10">
      <c r="A466" t="s">
        <v>11694</v>
      </c>
      <c r="B466" t="s">
        <v>15419</v>
      </c>
      <c r="C466">
        <v>6</v>
      </c>
      <c r="D466">
        <v>46</v>
      </c>
      <c r="E466">
        <v>0.7</v>
      </c>
      <c r="G466">
        <v>16.95</v>
      </c>
      <c r="H466" t="s">
        <v>19297</v>
      </c>
      <c r="J466">
        <v>7.63</v>
      </c>
    </row>
    <row r="467" spans="1:10">
      <c r="A467" t="s">
        <v>11695</v>
      </c>
      <c r="B467" t="s">
        <v>15420</v>
      </c>
      <c r="C467">
        <v>6</v>
      </c>
      <c r="D467">
        <v>40</v>
      </c>
      <c r="E467">
        <v>0.7</v>
      </c>
      <c r="G467">
        <v>3.5</v>
      </c>
      <c r="I467" t="s">
        <v>19298</v>
      </c>
      <c r="J467">
        <v>9.11</v>
      </c>
    </row>
    <row r="468" spans="1:10">
      <c r="A468" t="s">
        <v>11696</v>
      </c>
      <c r="B468" t="s">
        <v>19299</v>
      </c>
      <c r="C468">
        <v>6</v>
      </c>
      <c r="D468">
        <v>42</v>
      </c>
      <c r="E468">
        <v>0.7</v>
      </c>
      <c r="F468" t="s">
        <v>18359</v>
      </c>
      <c r="G468">
        <v>21.45</v>
      </c>
      <c r="H468" t="s">
        <v>19300</v>
      </c>
      <c r="J468">
        <v>8.3800000000000008</v>
      </c>
    </row>
    <row r="469" spans="1:10">
      <c r="A469" t="s">
        <v>11697</v>
      </c>
      <c r="B469" t="s">
        <v>19301</v>
      </c>
      <c r="C469">
        <v>6</v>
      </c>
      <c r="D469">
        <v>40</v>
      </c>
      <c r="E469">
        <v>0.7</v>
      </c>
      <c r="F469" t="s">
        <v>18359</v>
      </c>
      <c r="G469">
        <v>9.5500000000000007</v>
      </c>
      <c r="H469" t="s">
        <v>19302</v>
      </c>
      <c r="J469">
        <v>8.3800000000000008</v>
      </c>
    </row>
    <row r="470" spans="1:10">
      <c r="A470" t="s">
        <v>13767</v>
      </c>
      <c r="B470" t="s">
        <v>15421</v>
      </c>
      <c r="C470">
        <v>6</v>
      </c>
      <c r="D470">
        <v>41.8</v>
      </c>
      <c r="E470">
        <v>0.7</v>
      </c>
      <c r="G470">
        <v>61.75</v>
      </c>
      <c r="H470" t="s">
        <v>19303</v>
      </c>
      <c r="I470" t="s">
        <v>19304</v>
      </c>
      <c r="J470">
        <v>8.06</v>
      </c>
    </row>
    <row r="471" spans="1:10">
      <c r="A471" t="s">
        <v>13768</v>
      </c>
      <c r="B471" t="s">
        <v>15422</v>
      </c>
      <c r="C471">
        <v>6</v>
      </c>
      <c r="D471">
        <v>41.8</v>
      </c>
      <c r="E471">
        <v>0.7</v>
      </c>
      <c r="G471">
        <v>12.95</v>
      </c>
      <c r="H471" t="s">
        <v>30543</v>
      </c>
      <c r="I471" t="s">
        <v>30544</v>
      </c>
      <c r="J471">
        <v>8.0399999999999991</v>
      </c>
    </row>
    <row r="472" spans="1:10">
      <c r="A472" t="s">
        <v>11698</v>
      </c>
      <c r="B472" t="s">
        <v>15423</v>
      </c>
      <c r="C472">
        <v>6</v>
      </c>
      <c r="D472">
        <v>40</v>
      </c>
      <c r="E472">
        <v>0.7</v>
      </c>
      <c r="G472">
        <v>19.25</v>
      </c>
      <c r="H472" t="s">
        <v>19305</v>
      </c>
      <c r="I472" t="s">
        <v>19306</v>
      </c>
      <c r="J472">
        <v>8.24</v>
      </c>
    </row>
    <row r="473" spans="1:10">
      <c r="A473" t="s">
        <v>11699</v>
      </c>
      <c r="B473" t="s">
        <v>15424</v>
      </c>
      <c r="C473">
        <v>6</v>
      </c>
      <c r="D473">
        <v>20</v>
      </c>
      <c r="E473">
        <v>1</v>
      </c>
      <c r="G473">
        <v>18.850000000000001</v>
      </c>
      <c r="H473" t="s">
        <v>19307</v>
      </c>
      <c r="J473">
        <v>13.65</v>
      </c>
    </row>
    <row r="474" spans="1:10">
      <c r="A474" t="s">
        <v>11700</v>
      </c>
      <c r="B474" t="s">
        <v>15425</v>
      </c>
      <c r="C474">
        <v>6</v>
      </c>
      <c r="D474">
        <v>43.3</v>
      </c>
      <c r="E474">
        <v>0.7</v>
      </c>
      <c r="G474">
        <v>16.75</v>
      </c>
      <c r="H474" t="s">
        <v>19308</v>
      </c>
      <c r="I474" t="s">
        <v>19309</v>
      </c>
      <c r="J474">
        <v>9.39</v>
      </c>
    </row>
    <row r="475" spans="1:10">
      <c r="A475" t="s">
        <v>11701</v>
      </c>
      <c r="B475" t="s">
        <v>15426</v>
      </c>
      <c r="C475">
        <v>6</v>
      </c>
      <c r="D475">
        <v>43.3</v>
      </c>
      <c r="E475">
        <v>0.5</v>
      </c>
      <c r="G475">
        <v>8.4499999999999993</v>
      </c>
      <c r="I475" t="s">
        <v>19310</v>
      </c>
      <c r="J475">
        <v>6.8</v>
      </c>
    </row>
    <row r="476" spans="1:10">
      <c r="A476" t="s">
        <v>15427</v>
      </c>
      <c r="B476" t="s">
        <v>15428</v>
      </c>
      <c r="C476">
        <v>6</v>
      </c>
      <c r="D476">
        <v>50.2</v>
      </c>
      <c r="E476">
        <v>0.7</v>
      </c>
      <c r="G476">
        <v>7.45</v>
      </c>
      <c r="I476" t="s">
        <v>19311</v>
      </c>
      <c r="J476">
        <v>9.32</v>
      </c>
    </row>
    <row r="477" spans="1:10">
      <c r="A477" t="s">
        <v>11702</v>
      </c>
      <c r="B477" t="s">
        <v>15429</v>
      </c>
      <c r="C477">
        <v>6</v>
      </c>
      <c r="D477">
        <v>42.4</v>
      </c>
      <c r="E477">
        <v>0.5</v>
      </c>
      <c r="G477">
        <v>54.45</v>
      </c>
      <c r="H477" t="s">
        <v>19312</v>
      </c>
      <c r="I477" t="s">
        <v>19313</v>
      </c>
      <c r="J477">
        <v>6.81</v>
      </c>
    </row>
    <row r="478" spans="1:10">
      <c r="A478" t="s">
        <v>11703</v>
      </c>
      <c r="B478" t="s">
        <v>15430</v>
      </c>
      <c r="C478">
        <v>3</v>
      </c>
      <c r="D478">
        <v>43.3</v>
      </c>
      <c r="E478">
        <v>1.5</v>
      </c>
      <c r="G478">
        <v>10.85</v>
      </c>
      <c r="H478" t="s">
        <v>19314</v>
      </c>
      <c r="I478" t="s">
        <v>19315</v>
      </c>
      <c r="J478">
        <v>7.27</v>
      </c>
    </row>
    <row r="479" spans="1:10">
      <c r="A479" t="s">
        <v>15431</v>
      </c>
      <c r="B479" t="s">
        <v>15432</v>
      </c>
      <c r="C479">
        <v>6</v>
      </c>
      <c r="D479">
        <v>33.799999999999997</v>
      </c>
      <c r="E479">
        <v>0.5</v>
      </c>
      <c r="G479">
        <v>2.5499999999999998</v>
      </c>
      <c r="H479" t="s">
        <v>19316</v>
      </c>
      <c r="I479" t="s">
        <v>19317</v>
      </c>
      <c r="J479">
        <v>7.1</v>
      </c>
    </row>
    <row r="480" spans="1:10">
      <c r="A480" t="s">
        <v>11704</v>
      </c>
      <c r="B480" t="s">
        <v>15433</v>
      </c>
      <c r="C480">
        <v>6</v>
      </c>
      <c r="D480">
        <v>21</v>
      </c>
      <c r="E480">
        <v>0.7</v>
      </c>
      <c r="G480">
        <v>22.45</v>
      </c>
      <c r="H480" t="s">
        <v>19318</v>
      </c>
      <c r="I480" t="s">
        <v>19319</v>
      </c>
      <c r="J480">
        <v>7.57</v>
      </c>
    </row>
    <row r="481" spans="1:10">
      <c r="A481" t="s">
        <v>11705</v>
      </c>
      <c r="B481" t="s">
        <v>15434</v>
      </c>
      <c r="C481">
        <v>6</v>
      </c>
      <c r="D481">
        <v>16</v>
      </c>
      <c r="E481">
        <v>0.7</v>
      </c>
      <c r="G481">
        <v>7.65</v>
      </c>
      <c r="H481" t="s">
        <v>19320</v>
      </c>
      <c r="I481" t="s">
        <v>19321</v>
      </c>
      <c r="J481">
        <v>7.72</v>
      </c>
    </row>
    <row r="482" spans="1:10">
      <c r="A482" t="s">
        <v>11706</v>
      </c>
      <c r="B482" t="s">
        <v>15435</v>
      </c>
      <c r="C482">
        <v>6</v>
      </c>
      <c r="D482">
        <v>16</v>
      </c>
      <c r="E482">
        <v>1</v>
      </c>
      <c r="G482">
        <v>31.45</v>
      </c>
      <c r="H482" t="s">
        <v>19322</v>
      </c>
      <c r="I482" t="s">
        <v>19323</v>
      </c>
      <c r="J482">
        <v>10.26</v>
      </c>
    </row>
    <row r="483" spans="1:10">
      <c r="A483" t="s">
        <v>11707</v>
      </c>
      <c r="B483" t="s">
        <v>15436</v>
      </c>
      <c r="C483">
        <v>6</v>
      </c>
      <c r="D483">
        <v>45</v>
      </c>
      <c r="E483">
        <v>0.5</v>
      </c>
      <c r="G483">
        <v>16.75</v>
      </c>
      <c r="H483" t="s">
        <v>19324</v>
      </c>
      <c r="J483">
        <v>6.08</v>
      </c>
    </row>
    <row r="484" spans="1:10">
      <c r="A484" t="s">
        <v>11708</v>
      </c>
      <c r="B484" t="s">
        <v>15437</v>
      </c>
      <c r="C484">
        <v>6</v>
      </c>
      <c r="D484">
        <v>45</v>
      </c>
      <c r="E484">
        <v>0.5</v>
      </c>
      <c r="G484">
        <v>14.45</v>
      </c>
      <c r="H484" t="s">
        <v>19325</v>
      </c>
      <c r="J484">
        <v>5.86</v>
      </c>
    </row>
    <row r="485" spans="1:10">
      <c r="A485" t="s">
        <v>11709</v>
      </c>
      <c r="B485" t="s">
        <v>15438</v>
      </c>
      <c r="C485">
        <v>6</v>
      </c>
      <c r="D485">
        <v>47</v>
      </c>
      <c r="E485">
        <v>0.5</v>
      </c>
      <c r="G485">
        <v>9.85</v>
      </c>
      <c r="H485" t="s">
        <v>19326</v>
      </c>
      <c r="J485">
        <v>5.86</v>
      </c>
    </row>
    <row r="486" spans="1:10">
      <c r="A486" t="s">
        <v>11710</v>
      </c>
      <c r="B486" t="s">
        <v>15439</v>
      </c>
      <c r="C486">
        <v>6</v>
      </c>
      <c r="D486">
        <v>43</v>
      </c>
      <c r="E486">
        <v>0.7</v>
      </c>
      <c r="G486">
        <v>21.15</v>
      </c>
      <c r="H486" t="s">
        <v>19327</v>
      </c>
      <c r="I486" t="s">
        <v>19328</v>
      </c>
      <c r="J486">
        <v>7.74</v>
      </c>
    </row>
    <row r="487" spans="1:10">
      <c r="A487" t="s">
        <v>11711</v>
      </c>
      <c r="B487" t="s">
        <v>15440</v>
      </c>
      <c r="C487">
        <v>6</v>
      </c>
      <c r="D487">
        <v>37.5</v>
      </c>
      <c r="E487">
        <v>0.7</v>
      </c>
      <c r="G487">
        <v>95</v>
      </c>
      <c r="H487" t="s">
        <v>19329</v>
      </c>
      <c r="J487">
        <v>9.1</v>
      </c>
    </row>
    <row r="488" spans="1:10">
      <c r="A488" t="s">
        <v>11712</v>
      </c>
      <c r="B488" t="s">
        <v>15441</v>
      </c>
      <c r="C488">
        <v>6</v>
      </c>
      <c r="D488">
        <v>40</v>
      </c>
      <c r="E488">
        <v>0.7</v>
      </c>
      <c r="G488">
        <v>8.85</v>
      </c>
      <c r="H488" t="s">
        <v>19330</v>
      </c>
      <c r="I488" t="s">
        <v>19331</v>
      </c>
      <c r="J488">
        <v>9.15</v>
      </c>
    </row>
    <row r="489" spans="1:10">
      <c r="A489" t="s">
        <v>11713</v>
      </c>
      <c r="B489" t="s">
        <v>15442</v>
      </c>
      <c r="C489">
        <v>6</v>
      </c>
      <c r="D489">
        <v>30</v>
      </c>
      <c r="E489">
        <v>1</v>
      </c>
      <c r="G489">
        <v>212.85</v>
      </c>
      <c r="I489" t="s">
        <v>19332</v>
      </c>
      <c r="J489">
        <v>12.57</v>
      </c>
    </row>
    <row r="490" spans="1:10">
      <c r="A490" t="s">
        <v>11714</v>
      </c>
      <c r="B490" t="s">
        <v>15443</v>
      </c>
      <c r="C490">
        <v>6</v>
      </c>
      <c r="D490">
        <v>40</v>
      </c>
      <c r="E490">
        <v>0.7</v>
      </c>
      <c r="G490">
        <v>13.45</v>
      </c>
      <c r="H490" t="s">
        <v>19333</v>
      </c>
      <c r="I490" t="s">
        <v>19334</v>
      </c>
      <c r="J490">
        <v>9.1199999999999992</v>
      </c>
    </row>
    <row r="491" spans="1:10">
      <c r="A491" t="s">
        <v>19335</v>
      </c>
      <c r="B491" t="s">
        <v>19336</v>
      </c>
      <c r="C491">
        <v>6</v>
      </c>
      <c r="D491">
        <v>40</v>
      </c>
      <c r="E491">
        <v>0.7</v>
      </c>
      <c r="G491">
        <v>134.94999999999999</v>
      </c>
      <c r="H491" t="s">
        <v>19337</v>
      </c>
      <c r="I491" t="s">
        <v>19338</v>
      </c>
      <c r="J491">
        <v>9.1199999999999992</v>
      </c>
    </row>
    <row r="492" spans="1:10">
      <c r="A492" t="s">
        <v>11715</v>
      </c>
      <c r="B492" t="s">
        <v>15444</v>
      </c>
      <c r="C492">
        <v>6</v>
      </c>
      <c r="D492">
        <v>40</v>
      </c>
      <c r="E492">
        <v>0.7</v>
      </c>
      <c r="G492">
        <v>32.35</v>
      </c>
      <c r="H492" t="s">
        <v>19339</v>
      </c>
      <c r="I492" t="s">
        <v>19340</v>
      </c>
      <c r="J492">
        <v>9.14</v>
      </c>
    </row>
    <row r="493" spans="1:10">
      <c r="A493" t="s">
        <v>15445</v>
      </c>
      <c r="B493" t="s">
        <v>15446</v>
      </c>
      <c r="C493">
        <v>6</v>
      </c>
      <c r="D493">
        <v>40</v>
      </c>
      <c r="E493">
        <v>0.7</v>
      </c>
      <c r="G493">
        <v>18.25</v>
      </c>
      <c r="I493" t="s">
        <v>19341</v>
      </c>
      <c r="J493">
        <v>9.15</v>
      </c>
    </row>
    <row r="494" spans="1:10">
      <c r="A494" t="s">
        <v>13769</v>
      </c>
      <c r="B494" t="s">
        <v>15447</v>
      </c>
      <c r="C494">
        <v>6</v>
      </c>
      <c r="D494">
        <v>40</v>
      </c>
      <c r="E494">
        <v>1</v>
      </c>
      <c r="G494">
        <v>46.75</v>
      </c>
      <c r="H494" t="s">
        <v>19342</v>
      </c>
      <c r="I494" t="s">
        <v>19343</v>
      </c>
      <c r="J494">
        <v>11.23</v>
      </c>
    </row>
    <row r="495" spans="1:10">
      <c r="A495" t="s">
        <v>15448</v>
      </c>
      <c r="B495" t="s">
        <v>15449</v>
      </c>
      <c r="C495">
        <v>6</v>
      </c>
      <c r="D495">
        <v>40</v>
      </c>
      <c r="E495">
        <v>0.7</v>
      </c>
      <c r="G495">
        <v>27</v>
      </c>
      <c r="H495" t="s">
        <v>19344</v>
      </c>
      <c r="I495" t="s">
        <v>19345</v>
      </c>
      <c r="J495">
        <v>9.89</v>
      </c>
    </row>
    <row r="496" spans="1:10">
      <c r="A496" t="s">
        <v>11716</v>
      </c>
      <c r="B496" t="s">
        <v>15450</v>
      </c>
      <c r="C496">
        <v>6</v>
      </c>
      <c r="D496">
        <v>40</v>
      </c>
      <c r="E496">
        <v>0.7</v>
      </c>
      <c r="G496">
        <v>21.95</v>
      </c>
      <c r="H496" t="s">
        <v>19346</v>
      </c>
      <c r="I496" t="s">
        <v>19347</v>
      </c>
      <c r="J496">
        <v>9.16</v>
      </c>
    </row>
    <row r="497" spans="1:10">
      <c r="A497" t="s">
        <v>11717</v>
      </c>
      <c r="B497" t="s">
        <v>15451</v>
      </c>
      <c r="C497">
        <v>6</v>
      </c>
      <c r="D497">
        <v>40</v>
      </c>
      <c r="E497">
        <v>0.7</v>
      </c>
      <c r="G497">
        <v>26.15</v>
      </c>
      <c r="H497" t="s">
        <v>19348</v>
      </c>
      <c r="I497" t="s">
        <v>19349</v>
      </c>
      <c r="J497">
        <v>9.19</v>
      </c>
    </row>
    <row r="498" spans="1:10">
      <c r="A498" t="s">
        <v>15452</v>
      </c>
      <c r="B498" t="s">
        <v>15453</v>
      </c>
      <c r="C498">
        <v>6</v>
      </c>
      <c r="D498">
        <v>40</v>
      </c>
      <c r="E498">
        <v>0.7</v>
      </c>
      <c r="G498">
        <v>17.850000000000001</v>
      </c>
      <c r="I498" t="s">
        <v>19350</v>
      </c>
      <c r="J498">
        <v>8.0500000000000007</v>
      </c>
    </row>
    <row r="499" spans="1:10">
      <c r="A499" t="s">
        <v>11718</v>
      </c>
      <c r="B499" t="s">
        <v>15454</v>
      </c>
      <c r="C499">
        <v>6</v>
      </c>
      <c r="D499">
        <v>35</v>
      </c>
      <c r="E499">
        <v>0.7</v>
      </c>
      <c r="G499">
        <v>2395.75</v>
      </c>
      <c r="H499" t="s">
        <v>19351</v>
      </c>
      <c r="I499" t="s">
        <v>19352</v>
      </c>
      <c r="J499">
        <v>9.2899999999999991</v>
      </c>
    </row>
    <row r="500" spans="1:10">
      <c r="A500" t="s">
        <v>11719</v>
      </c>
      <c r="B500" t="s">
        <v>15455</v>
      </c>
      <c r="C500">
        <v>6</v>
      </c>
      <c r="D500">
        <v>37.5</v>
      </c>
      <c r="E500">
        <v>0.7</v>
      </c>
      <c r="G500">
        <v>21.75</v>
      </c>
      <c r="H500" t="s">
        <v>19353</v>
      </c>
      <c r="I500" t="s">
        <v>19354</v>
      </c>
      <c r="J500">
        <v>9.27</v>
      </c>
    </row>
    <row r="501" spans="1:10">
      <c r="A501" t="s">
        <v>11720</v>
      </c>
      <c r="B501" t="s">
        <v>15456</v>
      </c>
      <c r="C501">
        <v>6</v>
      </c>
      <c r="D501">
        <v>37.5</v>
      </c>
      <c r="E501">
        <v>0.7</v>
      </c>
      <c r="G501">
        <v>7.25</v>
      </c>
      <c r="H501" t="s">
        <v>19355</v>
      </c>
      <c r="I501" t="s">
        <v>19356</v>
      </c>
      <c r="J501">
        <v>9.2100000000000009</v>
      </c>
    </row>
    <row r="502" spans="1:10">
      <c r="A502" t="s">
        <v>19357</v>
      </c>
      <c r="B502" t="s">
        <v>19358</v>
      </c>
      <c r="C502">
        <v>6</v>
      </c>
      <c r="D502">
        <v>38</v>
      </c>
      <c r="E502">
        <v>0.7</v>
      </c>
      <c r="G502">
        <v>11.15</v>
      </c>
      <c r="H502" t="s">
        <v>19359</v>
      </c>
      <c r="I502" t="s">
        <v>19360</v>
      </c>
      <c r="J502">
        <v>7.87</v>
      </c>
    </row>
    <row r="503" spans="1:10">
      <c r="A503" t="s">
        <v>30545</v>
      </c>
      <c r="B503" t="s">
        <v>30546</v>
      </c>
      <c r="C503">
        <v>9</v>
      </c>
      <c r="D503">
        <v>38</v>
      </c>
      <c r="E503">
        <v>1</v>
      </c>
      <c r="G503">
        <v>46.35</v>
      </c>
      <c r="H503" t="s">
        <v>27283</v>
      </c>
      <c r="I503" t="s">
        <v>30547</v>
      </c>
      <c r="J503">
        <v>15.29</v>
      </c>
    </row>
    <row r="504" spans="1:10">
      <c r="A504" t="s">
        <v>11721</v>
      </c>
      <c r="B504" t="s">
        <v>15457</v>
      </c>
      <c r="C504">
        <v>6</v>
      </c>
      <c r="D504">
        <v>45</v>
      </c>
      <c r="E504">
        <v>0.7</v>
      </c>
      <c r="G504">
        <v>2.25</v>
      </c>
      <c r="H504" t="s">
        <v>27202</v>
      </c>
      <c r="I504" t="s">
        <v>30548</v>
      </c>
      <c r="J504">
        <v>9.44</v>
      </c>
    </row>
    <row r="505" spans="1:10">
      <c r="A505" t="s">
        <v>13770</v>
      </c>
      <c r="B505" t="s">
        <v>15458</v>
      </c>
      <c r="C505">
        <v>120</v>
      </c>
      <c r="D505">
        <v>40</v>
      </c>
      <c r="E505">
        <v>0.05</v>
      </c>
      <c r="G505">
        <v>19.850000000000001</v>
      </c>
      <c r="I505" t="s">
        <v>19361</v>
      </c>
      <c r="J505">
        <v>13.26</v>
      </c>
    </row>
    <row r="506" spans="1:10">
      <c r="A506" t="s">
        <v>15459</v>
      </c>
      <c r="B506" t="s">
        <v>15460</v>
      </c>
      <c r="C506">
        <v>12</v>
      </c>
      <c r="D506">
        <v>40</v>
      </c>
      <c r="E506">
        <v>1</v>
      </c>
      <c r="G506">
        <v>8.65</v>
      </c>
      <c r="H506" t="s">
        <v>19362</v>
      </c>
      <c r="I506" t="s">
        <v>19363</v>
      </c>
      <c r="J506">
        <v>19.71</v>
      </c>
    </row>
    <row r="507" spans="1:10">
      <c r="A507" t="s">
        <v>13771</v>
      </c>
      <c r="B507" t="s">
        <v>15460</v>
      </c>
      <c r="C507">
        <v>6</v>
      </c>
      <c r="D507">
        <v>40</v>
      </c>
      <c r="E507">
        <v>1</v>
      </c>
      <c r="G507">
        <v>26.55</v>
      </c>
      <c r="I507" t="s">
        <v>30549</v>
      </c>
      <c r="J507">
        <v>9.91</v>
      </c>
    </row>
    <row r="508" spans="1:10">
      <c r="A508" t="s">
        <v>11722</v>
      </c>
      <c r="B508" t="s">
        <v>19364</v>
      </c>
      <c r="C508">
        <v>6</v>
      </c>
      <c r="D508">
        <v>43</v>
      </c>
      <c r="E508">
        <v>0.7</v>
      </c>
      <c r="F508" t="s">
        <v>18359</v>
      </c>
      <c r="G508">
        <v>20.95</v>
      </c>
      <c r="J508">
        <v>9.02</v>
      </c>
    </row>
    <row r="509" spans="1:10">
      <c r="A509" t="s">
        <v>13772</v>
      </c>
      <c r="B509" t="s">
        <v>19365</v>
      </c>
      <c r="C509">
        <v>6</v>
      </c>
      <c r="D509">
        <v>43</v>
      </c>
      <c r="E509">
        <v>0.7</v>
      </c>
      <c r="F509" t="s">
        <v>18359</v>
      </c>
      <c r="G509">
        <v>149.75</v>
      </c>
      <c r="J509">
        <v>9.0299999999999994</v>
      </c>
    </row>
    <row r="510" spans="1:10">
      <c r="A510" t="s">
        <v>15461</v>
      </c>
      <c r="B510" t="s">
        <v>19366</v>
      </c>
      <c r="C510">
        <v>6</v>
      </c>
      <c r="D510">
        <v>43</v>
      </c>
      <c r="E510">
        <v>0.7</v>
      </c>
      <c r="F510" t="s">
        <v>18359</v>
      </c>
      <c r="G510">
        <v>2.25</v>
      </c>
      <c r="J510">
        <v>12</v>
      </c>
    </row>
    <row r="511" spans="1:10">
      <c r="A511" t="s">
        <v>11723</v>
      </c>
      <c r="B511" t="s">
        <v>15462</v>
      </c>
      <c r="C511">
        <v>6</v>
      </c>
      <c r="D511">
        <v>43</v>
      </c>
      <c r="E511">
        <v>0.5</v>
      </c>
      <c r="G511">
        <v>45.75</v>
      </c>
      <c r="H511" t="s">
        <v>19367</v>
      </c>
      <c r="I511" t="s">
        <v>19368</v>
      </c>
      <c r="J511">
        <v>6.43</v>
      </c>
    </row>
    <row r="512" spans="1:10">
      <c r="A512" t="s">
        <v>11724</v>
      </c>
      <c r="B512" t="s">
        <v>15463</v>
      </c>
      <c r="C512">
        <v>6</v>
      </c>
      <c r="D512">
        <v>41.4</v>
      </c>
      <c r="E512">
        <v>0.5</v>
      </c>
      <c r="G512">
        <v>22.25</v>
      </c>
      <c r="H512" t="s">
        <v>19369</v>
      </c>
      <c r="I512" t="s">
        <v>19370</v>
      </c>
      <c r="J512">
        <v>6.39</v>
      </c>
    </row>
    <row r="513" spans="1:10">
      <c r="A513" t="s">
        <v>11725</v>
      </c>
      <c r="B513" t="s">
        <v>15464</v>
      </c>
      <c r="C513">
        <v>6</v>
      </c>
      <c r="D513">
        <v>40</v>
      </c>
      <c r="E513">
        <v>0.7</v>
      </c>
      <c r="G513">
        <v>29.85</v>
      </c>
      <c r="H513" t="s">
        <v>19371</v>
      </c>
      <c r="J513">
        <v>10.27</v>
      </c>
    </row>
    <row r="514" spans="1:10">
      <c r="A514" t="s">
        <v>15465</v>
      </c>
      <c r="B514" t="s">
        <v>15466</v>
      </c>
      <c r="C514">
        <v>6</v>
      </c>
      <c r="D514">
        <v>30</v>
      </c>
      <c r="E514">
        <v>0.7</v>
      </c>
      <c r="G514">
        <v>36.950000000000003</v>
      </c>
      <c r="H514" t="s">
        <v>19372</v>
      </c>
      <c r="I514" t="s">
        <v>19373</v>
      </c>
      <c r="J514">
        <v>8.1999999999999993</v>
      </c>
    </row>
    <row r="515" spans="1:10">
      <c r="A515" t="s">
        <v>11726</v>
      </c>
      <c r="B515" t="s">
        <v>19374</v>
      </c>
      <c r="C515">
        <v>3</v>
      </c>
      <c r="D515">
        <v>43</v>
      </c>
      <c r="E515">
        <v>0.7</v>
      </c>
      <c r="F515" t="s">
        <v>18359</v>
      </c>
      <c r="G515">
        <v>8.0500000000000007</v>
      </c>
      <c r="H515" t="s">
        <v>19375</v>
      </c>
      <c r="J515">
        <v>5.38</v>
      </c>
    </row>
    <row r="516" spans="1:10">
      <c r="A516" t="s">
        <v>11727</v>
      </c>
      <c r="B516" t="s">
        <v>19376</v>
      </c>
      <c r="C516">
        <v>6</v>
      </c>
      <c r="D516">
        <v>40</v>
      </c>
      <c r="E516">
        <v>0.7</v>
      </c>
      <c r="F516" t="s">
        <v>18359</v>
      </c>
      <c r="G516">
        <v>8.9499999999999993</v>
      </c>
      <c r="I516" t="s">
        <v>19377</v>
      </c>
      <c r="J516">
        <v>10.6</v>
      </c>
    </row>
    <row r="517" spans="1:10">
      <c r="A517" t="s">
        <v>11728</v>
      </c>
      <c r="B517" t="s">
        <v>19378</v>
      </c>
      <c r="C517">
        <v>3</v>
      </c>
      <c r="D517">
        <v>43</v>
      </c>
      <c r="E517">
        <v>0.7</v>
      </c>
      <c r="F517" t="s">
        <v>18359</v>
      </c>
      <c r="G517">
        <v>99.85</v>
      </c>
      <c r="H517" t="s">
        <v>19379</v>
      </c>
      <c r="I517" t="s">
        <v>19380</v>
      </c>
      <c r="J517">
        <v>5.36</v>
      </c>
    </row>
    <row r="518" spans="1:10">
      <c r="A518" t="s">
        <v>11729</v>
      </c>
      <c r="B518" t="s">
        <v>19381</v>
      </c>
      <c r="C518">
        <v>3</v>
      </c>
      <c r="D518">
        <v>43</v>
      </c>
      <c r="E518">
        <v>0.7</v>
      </c>
      <c r="F518" t="s">
        <v>18359</v>
      </c>
      <c r="G518">
        <v>34.5</v>
      </c>
      <c r="I518" t="s">
        <v>19382</v>
      </c>
      <c r="J518">
        <v>5.39</v>
      </c>
    </row>
    <row r="519" spans="1:10">
      <c r="A519" t="s">
        <v>11730</v>
      </c>
      <c r="B519" t="s">
        <v>15467</v>
      </c>
      <c r="C519">
        <v>192</v>
      </c>
      <c r="D519">
        <v>40</v>
      </c>
      <c r="E519">
        <v>0.05</v>
      </c>
      <c r="G519">
        <v>239.25</v>
      </c>
      <c r="H519" t="s">
        <v>19383</v>
      </c>
      <c r="I519" t="s">
        <v>19384</v>
      </c>
      <c r="J519">
        <v>12.12</v>
      </c>
    </row>
    <row r="520" spans="1:10">
      <c r="A520" t="s">
        <v>11731</v>
      </c>
      <c r="B520" t="s">
        <v>15468</v>
      </c>
      <c r="C520">
        <v>12</v>
      </c>
      <c r="D520">
        <v>40</v>
      </c>
      <c r="E520">
        <v>1</v>
      </c>
      <c r="G520">
        <v>31.15</v>
      </c>
      <c r="H520" t="s">
        <v>19385</v>
      </c>
      <c r="I520" t="s">
        <v>19386</v>
      </c>
      <c r="J520">
        <v>17.75</v>
      </c>
    </row>
    <row r="521" spans="1:10">
      <c r="A521" t="s">
        <v>11732</v>
      </c>
      <c r="B521" t="s">
        <v>15469</v>
      </c>
      <c r="C521">
        <v>6</v>
      </c>
      <c r="D521">
        <v>30</v>
      </c>
      <c r="E521">
        <v>0.7</v>
      </c>
      <c r="G521">
        <v>9.85</v>
      </c>
      <c r="H521" t="s">
        <v>19387</v>
      </c>
      <c r="I521" t="s">
        <v>19388</v>
      </c>
      <c r="J521">
        <v>8.18</v>
      </c>
    </row>
    <row r="522" spans="1:10">
      <c r="A522" t="s">
        <v>11733</v>
      </c>
      <c r="B522" t="s">
        <v>15470</v>
      </c>
      <c r="C522">
        <v>6</v>
      </c>
      <c r="D522">
        <v>19</v>
      </c>
      <c r="E522">
        <v>0.75</v>
      </c>
      <c r="G522">
        <v>174.85</v>
      </c>
      <c r="H522" t="s">
        <v>19389</v>
      </c>
      <c r="I522" t="s">
        <v>19390</v>
      </c>
      <c r="J522">
        <v>8.42</v>
      </c>
    </row>
    <row r="523" spans="1:10">
      <c r="A523" t="s">
        <v>11734</v>
      </c>
      <c r="B523" t="s">
        <v>15471</v>
      </c>
      <c r="C523">
        <v>6</v>
      </c>
      <c r="D523">
        <v>18</v>
      </c>
      <c r="E523">
        <v>0.75</v>
      </c>
      <c r="G523">
        <v>10.5</v>
      </c>
      <c r="H523" t="s">
        <v>30550</v>
      </c>
      <c r="I523" t="s">
        <v>30551</v>
      </c>
      <c r="J523">
        <v>8.64</v>
      </c>
    </row>
    <row r="524" spans="1:10">
      <c r="A524" t="s">
        <v>13773</v>
      </c>
      <c r="B524" t="s">
        <v>15472</v>
      </c>
      <c r="C524">
        <v>6</v>
      </c>
      <c r="D524">
        <v>16</v>
      </c>
      <c r="E524">
        <v>0.75</v>
      </c>
      <c r="G524">
        <v>195</v>
      </c>
      <c r="H524" t="s">
        <v>19391</v>
      </c>
      <c r="I524" t="s">
        <v>19392</v>
      </c>
      <c r="J524">
        <v>8.5500000000000007</v>
      </c>
    </row>
    <row r="525" spans="1:10">
      <c r="A525" t="s">
        <v>15473</v>
      </c>
      <c r="B525" t="s">
        <v>15474</v>
      </c>
      <c r="C525">
        <v>6</v>
      </c>
      <c r="D525">
        <v>14.5</v>
      </c>
      <c r="E525">
        <v>0.75</v>
      </c>
      <c r="G525">
        <v>7.65</v>
      </c>
      <c r="H525" t="s">
        <v>19393</v>
      </c>
      <c r="I525" t="s">
        <v>19394</v>
      </c>
      <c r="J525">
        <v>8.56</v>
      </c>
    </row>
    <row r="526" spans="1:10">
      <c r="A526" t="s">
        <v>30552</v>
      </c>
      <c r="B526" t="s">
        <v>30553</v>
      </c>
      <c r="C526">
        <v>6</v>
      </c>
      <c r="D526">
        <v>17.5</v>
      </c>
      <c r="E526">
        <v>0.75</v>
      </c>
      <c r="G526">
        <v>49.45</v>
      </c>
      <c r="H526" t="s">
        <v>30554</v>
      </c>
      <c r="I526" t="s">
        <v>30555</v>
      </c>
      <c r="J526">
        <v>8.66</v>
      </c>
    </row>
    <row r="527" spans="1:10">
      <c r="A527" t="s">
        <v>15475</v>
      </c>
      <c r="B527" t="s">
        <v>19395</v>
      </c>
      <c r="C527">
        <v>6</v>
      </c>
      <c r="D527">
        <v>40</v>
      </c>
      <c r="E527">
        <v>1</v>
      </c>
      <c r="F527" t="s">
        <v>18359</v>
      </c>
      <c r="G527">
        <v>18.45</v>
      </c>
      <c r="H527" t="s">
        <v>19396</v>
      </c>
      <c r="I527" t="s">
        <v>19397</v>
      </c>
      <c r="J527">
        <v>15.11</v>
      </c>
    </row>
    <row r="528" spans="1:10">
      <c r="A528" t="s">
        <v>19398</v>
      </c>
      <c r="B528" t="s">
        <v>19399</v>
      </c>
      <c r="C528">
        <v>6</v>
      </c>
      <c r="D528">
        <v>40</v>
      </c>
      <c r="E528">
        <v>0.7</v>
      </c>
      <c r="F528" t="s">
        <v>18359</v>
      </c>
      <c r="G528">
        <v>12.5</v>
      </c>
      <c r="H528" t="s">
        <v>19400</v>
      </c>
      <c r="I528" t="s">
        <v>19401</v>
      </c>
      <c r="J528">
        <v>11.32</v>
      </c>
    </row>
    <row r="529" spans="1:10">
      <c r="A529" t="s">
        <v>19402</v>
      </c>
      <c r="B529" t="s">
        <v>19403</v>
      </c>
      <c r="C529">
        <v>6</v>
      </c>
      <c r="D529">
        <v>40</v>
      </c>
      <c r="E529">
        <v>1</v>
      </c>
      <c r="G529">
        <v>18.350000000000001</v>
      </c>
      <c r="H529" t="s">
        <v>19404</v>
      </c>
      <c r="I529" t="s">
        <v>19405</v>
      </c>
      <c r="J529">
        <v>11.6</v>
      </c>
    </row>
    <row r="530" spans="1:10">
      <c r="A530" t="s">
        <v>11735</v>
      </c>
      <c r="B530" t="s">
        <v>15476</v>
      </c>
      <c r="C530">
        <v>6</v>
      </c>
      <c r="D530">
        <v>38</v>
      </c>
      <c r="E530">
        <v>0.5</v>
      </c>
      <c r="G530">
        <v>62.95</v>
      </c>
      <c r="H530" t="s">
        <v>19406</v>
      </c>
      <c r="I530" t="s">
        <v>19407</v>
      </c>
      <c r="J530">
        <v>6.51</v>
      </c>
    </row>
    <row r="531" spans="1:10">
      <c r="A531" t="s">
        <v>11736</v>
      </c>
      <c r="B531" t="s">
        <v>15477</v>
      </c>
      <c r="C531">
        <v>6</v>
      </c>
      <c r="D531">
        <v>40</v>
      </c>
      <c r="E531">
        <v>0.5</v>
      </c>
      <c r="G531">
        <v>43.45</v>
      </c>
      <c r="H531" t="s">
        <v>19408</v>
      </c>
      <c r="I531" t="s">
        <v>19409</v>
      </c>
      <c r="J531">
        <v>6.47</v>
      </c>
    </row>
    <row r="532" spans="1:10">
      <c r="A532" t="s">
        <v>15478</v>
      </c>
      <c r="B532" t="s">
        <v>15479</v>
      </c>
      <c r="C532">
        <v>6</v>
      </c>
      <c r="D532">
        <v>40</v>
      </c>
      <c r="E532">
        <v>1</v>
      </c>
      <c r="G532">
        <v>139.05000000000001</v>
      </c>
      <c r="H532" t="s">
        <v>19410</v>
      </c>
      <c r="I532" t="s">
        <v>19411</v>
      </c>
      <c r="J532">
        <v>11.55</v>
      </c>
    </row>
    <row r="533" spans="1:10">
      <c r="A533" t="s">
        <v>19412</v>
      </c>
      <c r="B533" t="s">
        <v>19413</v>
      </c>
      <c r="C533">
        <v>6</v>
      </c>
      <c r="D533">
        <v>40</v>
      </c>
      <c r="E533">
        <v>0.7</v>
      </c>
      <c r="G533">
        <v>33.950000000000003</v>
      </c>
      <c r="H533" t="s">
        <v>19414</v>
      </c>
      <c r="I533" t="s">
        <v>19415</v>
      </c>
      <c r="J533">
        <v>9.08</v>
      </c>
    </row>
    <row r="534" spans="1:10">
      <c r="A534" t="s">
        <v>15480</v>
      </c>
      <c r="B534" t="s">
        <v>15481</v>
      </c>
      <c r="C534">
        <v>4</v>
      </c>
      <c r="D534">
        <v>40</v>
      </c>
      <c r="E534">
        <v>0.7</v>
      </c>
      <c r="G534">
        <v>15.45</v>
      </c>
      <c r="I534" t="s">
        <v>30556</v>
      </c>
      <c r="J534">
        <v>8.61</v>
      </c>
    </row>
    <row r="535" spans="1:10">
      <c r="A535" t="s">
        <v>19416</v>
      </c>
      <c r="B535" t="s">
        <v>19417</v>
      </c>
      <c r="C535">
        <v>60</v>
      </c>
      <c r="D535">
        <v>40</v>
      </c>
      <c r="E535">
        <v>0.05</v>
      </c>
      <c r="G535">
        <v>20.75</v>
      </c>
      <c r="H535" t="s">
        <v>19418</v>
      </c>
      <c r="I535" t="s">
        <v>19419</v>
      </c>
      <c r="J535">
        <v>8.5500000000000007</v>
      </c>
    </row>
    <row r="536" spans="1:10">
      <c r="A536" t="s">
        <v>15482</v>
      </c>
      <c r="B536" t="s">
        <v>15483</v>
      </c>
      <c r="C536">
        <v>12</v>
      </c>
      <c r="D536">
        <v>40</v>
      </c>
      <c r="E536">
        <v>0.2</v>
      </c>
      <c r="G536">
        <v>20.65</v>
      </c>
      <c r="H536" t="s">
        <v>19420</v>
      </c>
      <c r="I536" t="s">
        <v>19421</v>
      </c>
      <c r="J536">
        <v>5.16</v>
      </c>
    </row>
    <row r="537" spans="1:10">
      <c r="A537" t="s">
        <v>15484</v>
      </c>
      <c r="B537" t="s">
        <v>15485</v>
      </c>
      <c r="C537">
        <v>6</v>
      </c>
      <c r="D537">
        <v>40</v>
      </c>
      <c r="E537">
        <v>0.7</v>
      </c>
      <c r="G537">
        <v>20.95</v>
      </c>
      <c r="H537" t="s">
        <v>19422</v>
      </c>
      <c r="I537" t="s">
        <v>19423</v>
      </c>
      <c r="J537">
        <v>7.67</v>
      </c>
    </row>
    <row r="538" spans="1:10">
      <c r="A538" t="s">
        <v>11737</v>
      </c>
      <c r="B538" t="s">
        <v>15486</v>
      </c>
      <c r="C538">
        <v>6</v>
      </c>
      <c r="D538">
        <v>40</v>
      </c>
      <c r="E538">
        <v>1.75</v>
      </c>
      <c r="G538">
        <v>27.95</v>
      </c>
      <c r="H538" t="s">
        <v>27205</v>
      </c>
      <c r="I538" t="s">
        <v>30557</v>
      </c>
      <c r="J538">
        <v>17.899999999999999</v>
      </c>
    </row>
    <row r="539" spans="1:10">
      <c r="A539" t="s">
        <v>11738</v>
      </c>
      <c r="B539" t="s">
        <v>15487</v>
      </c>
      <c r="C539">
        <v>6</v>
      </c>
      <c r="D539">
        <v>40</v>
      </c>
      <c r="E539">
        <v>1</v>
      </c>
      <c r="G539">
        <v>37.85</v>
      </c>
      <c r="H539" t="s">
        <v>19424</v>
      </c>
      <c r="I539" t="s">
        <v>19425</v>
      </c>
      <c r="J539">
        <v>10.34</v>
      </c>
    </row>
    <row r="540" spans="1:10">
      <c r="A540" t="s">
        <v>15488</v>
      </c>
      <c r="B540" t="s">
        <v>15489</v>
      </c>
      <c r="C540">
        <v>1</v>
      </c>
      <c r="D540">
        <v>40</v>
      </c>
      <c r="E540">
        <v>3</v>
      </c>
      <c r="G540">
        <v>11.95</v>
      </c>
      <c r="I540" t="s">
        <v>27204</v>
      </c>
      <c r="J540">
        <v>5.36</v>
      </c>
    </row>
    <row r="541" spans="1:10">
      <c r="A541" t="s">
        <v>11739</v>
      </c>
      <c r="B541" t="s">
        <v>15490</v>
      </c>
      <c r="C541">
        <v>6</v>
      </c>
      <c r="D541">
        <v>40</v>
      </c>
      <c r="E541">
        <v>0.7</v>
      </c>
      <c r="G541">
        <v>20.95</v>
      </c>
      <c r="H541" t="s">
        <v>19426</v>
      </c>
      <c r="I541" t="s">
        <v>19427</v>
      </c>
      <c r="J541">
        <v>9.7100000000000009</v>
      </c>
    </row>
    <row r="542" spans="1:10">
      <c r="A542" t="s">
        <v>15491</v>
      </c>
      <c r="B542" t="s">
        <v>15492</v>
      </c>
      <c r="C542">
        <v>6</v>
      </c>
      <c r="D542">
        <v>40</v>
      </c>
      <c r="E542">
        <v>0.7</v>
      </c>
      <c r="G542">
        <v>6.95</v>
      </c>
      <c r="H542" t="s">
        <v>19428</v>
      </c>
      <c r="I542" t="s">
        <v>19429</v>
      </c>
      <c r="J542">
        <v>8.18</v>
      </c>
    </row>
    <row r="543" spans="1:10">
      <c r="A543" t="s">
        <v>11740</v>
      </c>
      <c r="B543" t="s">
        <v>15493</v>
      </c>
      <c r="C543">
        <v>6</v>
      </c>
      <c r="D543">
        <v>40</v>
      </c>
      <c r="E543">
        <v>1</v>
      </c>
      <c r="G543">
        <v>25.55</v>
      </c>
      <c r="H543" t="s">
        <v>19430</v>
      </c>
      <c r="I543" t="s">
        <v>19431</v>
      </c>
      <c r="J543">
        <v>10.59</v>
      </c>
    </row>
    <row r="544" spans="1:10">
      <c r="A544" t="s">
        <v>19432</v>
      </c>
      <c r="B544" t="s">
        <v>19433</v>
      </c>
      <c r="C544">
        <v>6</v>
      </c>
      <c r="D544">
        <v>40</v>
      </c>
      <c r="E544">
        <v>1.75</v>
      </c>
      <c r="G544">
        <v>49.85</v>
      </c>
      <c r="H544" t="s">
        <v>19434</v>
      </c>
      <c r="I544" t="s">
        <v>19435</v>
      </c>
      <c r="J544">
        <v>17.98</v>
      </c>
    </row>
    <row r="545" spans="1:10">
      <c r="A545" t="s">
        <v>19436</v>
      </c>
      <c r="B545" t="s">
        <v>19437</v>
      </c>
      <c r="C545">
        <v>6</v>
      </c>
      <c r="D545">
        <v>40</v>
      </c>
      <c r="E545">
        <v>0.7</v>
      </c>
      <c r="G545">
        <v>39.950000000000003</v>
      </c>
      <c r="H545" t="s">
        <v>19438</v>
      </c>
      <c r="I545" t="s">
        <v>19439</v>
      </c>
      <c r="J545">
        <v>9.7100000000000009</v>
      </c>
    </row>
    <row r="546" spans="1:10">
      <c r="A546" t="s">
        <v>13774</v>
      </c>
      <c r="B546" t="s">
        <v>15494</v>
      </c>
      <c r="C546">
        <v>6</v>
      </c>
      <c r="D546">
        <v>40</v>
      </c>
      <c r="E546">
        <v>0.7</v>
      </c>
      <c r="G546">
        <v>188.75</v>
      </c>
      <c r="H546" t="s">
        <v>19440</v>
      </c>
      <c r="I546" t="s">
        <v>19441</v>
      </c>
      <c r="J546">
        <v>7.65</v>
      </c>
    </row>
    <row r="547" spans="1:10">
      <c r="A547" t="s">
        <v>11741</v>
      </c>
      <c r="B547" t="s">
        <v>19442</v>
      </c>
      <c r="C547">
        <v>6</v>
      </c>
      <c r="D547">
        <v>46</v>
      </c>
      <c r="E547">
        <v>0.7</v>
      </c>
      <c r="F547" t="s">
        <v>18359</v>
      </c>
      <c r="G547">
        <v>4.25</v>
      </c>
      <c r="H547" t="s">
        <v>19443</v>
      </c>
      <c r="I547" t="s">
        <v>19444</v>
      </c>
      <c r="J547">
        <v>8.16</v>
      </c>
    </row>
    <row r="548" spans="1:10">
      <c r="A548" t="s">
        <v>15495</v>
      </c>
      <c r="B548" t="s">
        <v>19445</v>
      </c>
      <c r="C548">
        <v>6</v>
      </c>
      <c r="D548">
        <v>46</v>
      </c>
      <c r="E548">
        <v>0.7</v>
      </c>
      <c r="F548" t="s">
        <v>18359</v>
      </c>
      <c r="G548">
        <v>829.35</v>
      </c>
      <c r="I548" t="s">
        <v>19446</v>
      </c>
      <c r="J548">
        <v>8.19</v>
      </c>
    </row>
    <row r="549" spans="1:10">
      <c r="A549" t="s">
        <v>15496</v>
      </c>
      <c r="B549" t="s">
        <v>15497</v>
      </c>
      <c r="C549">
        <v>12</v>
      </c>
      <c r="D549">
        <v>40</v>
      </c>
      <c r="E549">
        <v>1</v>
      </c>
      <c r="G549">
        <v>9.9499999999999993</v>
      </c>
      <c r="H549" t="s">
        <v>19447</v>
      </c>
      <c r="I549" t="s">
        <v>19448</v>
      </c>
      <c r="J549">
        <v>21.44</v>
      </c>
    </row>
    <row r="550" spans="1:10">
      <c r="A550" t="s">
        <v>15498</v>
      </c>
      <c r="B550" t="s">
        <v>15497</v>
      </c>
      <c r="C550">
        <v>12</v>
      </c>
      <c r="D550">
        <v>40</v>
      </c>
      <c r="E550">
        <v>1</v>
      </c>
      <c r="G550">
        <v>13.45</v>
      </c>
      <c r="I550" t="s">
        <v>19448</v>
      </c>
      <c r="J550">
        <v>21.48</v>
      </c>
    </row>
    <row r="551" spans="1:10">
      <c r="A551" t="s">
        <v>11742</v>
      </c>
      <c r="B551" t="s">
        <v>15499</v>
      </c>
      <c r="C551">
        <v>6</v>
      </c>
      <c r="D551">
        <v>40</v>
      </c>
      <c r="E551">
        <v>0.7</v>
      </c>
      <c r="G551">
        <v>23.95</v>
      </c>
      <c r="H551" t="s">
        <v>19449</v>
      </c>
      <c r="I551" t="s">
        <v>19450</v>
      </c>
      <c r="J551">
        <v>8.43</v>
      </c>
    </row>
    <row r="552" spans="1:10">
      <c r="A552" t="s">
        <v>15500</v>
      </c>
      <c r="B552" t="s">
        <v>15501</v>
      </c>
      <c r="C552">
        <v>12</v>
      </c>
      <c r="D552">
        <v>38</v>
      </c>
      <c r="E552">
        <v>0.7</v>
      </c>
      <c r="G552">
        <v>35.25</v>
      </c>
      <c r="H552" t="s">
        <v>19451</v>
      </c>
      <c r="J552">
        <v>15.15</v>
      </c>
    </row>
    <row r="553" spans="1:10">
      <c r="A553" t="s">
        <v>11744</v>
      </c>
      <c r="B553" t="s">
        <v>19452</v>
      </c>
      <c r="C553">
        <v>6</v>
      </c>
      <c r="D553">
        <v>43</v>
      </c>
      <c r="E553">
        <v>0.7</v>
      </c>
      <c r="F553" t="s">
        <v>18359</v>
      </c>
      <c r="G553">
        <v>24.5</v>
      </c>
      <c r="H553" t="s">
        <v>19453</v>
      </c>
      <c r="I553" t="s">
        <v>19454</v>
      </c>
      <c r="J553">
        <v>8.73</v>
      </c>
    </row>
    <row r="554" spans="1:10">
      <c r="A554" t="s">
        <v>11745</v>
      </c>
      <c r="B554" t="s">
        <v>19455</v>
      </c>
      <c r="C554">
        <v>6</v>
      </c>
      <c r="D554">
        <v>43</v>
      </c>
      <c r="E554">
        <v>1</v>
      </c>
      <c r="F554" t="s">
        <v>18359</v>
      </c>
      <c r="G554">
        <v>26.85</v>
      </c>
      <c r="H554" t="s">
        <v>19456</v>
      </c>
      <c r="I554" t="s">
        <v>19457</v>
      </c>
      <c r="J554">
        <v>11.4</v>
      </c>
    </row>
    <row r="555" spans="1:10">
      <c r="A555" t="s">
        <v>15502</v>
      </c>
      <c r="B555" t="s">
        <v>19458</v>
      </c>
      <c r="C555">
        <v>6</v>
      </c>
      <c r="D555">
        <v>46</v>
      </c>
      <c r="E555">
        <v>0.7</v>
      </c>
      <c r="F555" t="s">
        <v>18359</v>
      </c>
      <c r="G555">
        <v>48.45</v>
      </c>
      <c r="H555" t="s">
        <v>19459</v>
      </c>
      <c r="I555" t="s">
        <v>19460</v>
      </c>
      <c r="J555">
        <v>8.76</v>
      </c>
    </row>
    <row r="556" spans="1:10">
      <c r="A556" t="s">
        <v>11746</v>
      </c>
      <c r="B556" t="s">
        <v>19461</v>
      </c>
      <c r="C556">
        <v>6</v>
      </c>
      <c r="D556">
        <v>46</v>
      </c>
      <c r="E556">
        <v>0.7</v>
      </c>
      <c r="F556" t="s">
        <v>18359</v>
      </c>
      <c r="G556">
        <v>12.25</v>
      </c>
      <c r="I556" t="s">
        <v>19462</v>
      </c>
      <c r="J556">
        <v>8.7799999999999994</v>
      </c>
    </row>
    <row r="557" spans="1:10">
      <c r="A557" t="s">
        <v>19463</v>
      </c>
      <c r="B557" t="s">
        <v>19464</v>
      </c>
      <c r="C557">
        <v>6</v>
      </c>
      <c r="D557">
        <v>43</v>
      </c>
      <c r="E557">
        <v>0.7</v>
      </c>
      <c r="F557" t="s">
        <v>18359</v>
      </c>
      <c r="G557">
        <v>19.95</v>
      </c>
      <c r="H557" t="s">
        <v>19465</v>
      </c>
      <c r="I557" t="s">
        <v>19466</v>
      </c>
      <c r="J557">
        <v>8.7200000000000006</v>
      </c>
    </row>
    <row r="558" spans="1:10">
      <c r="A558" t="s">
        <v>11747</v>
      </c>
      <c r="B558" t="s">
        <v>19467</v>
      </c>
      <c r="C558">
        <v>6</v>
      </c>
      <c r="D558">
        <v>46</v>
      </c>
      <c r="E558">
        <v>0.7</v>
      </c>
      <c r="F558" t="s">
        <v>18359</v>
      </c>
      <c r="G558">
        <v>18.45</v>
      </c>
      <c r="H558" t="s">
        <v>19468</v>
      </c>
      <c r="I558" t="s">
        <v>19469</v>
      </c>
      <c r="J558">
        <v>13.47</v>
      </c>
    </row>
    <row r="559" spans="1:10">
      <c r="A559" t="s">
        <v>13775</v>
      </c>
      <c r="B559" t="s">
        <v>19470</v>
      </c>
      <c r="C559">
        <v>6</v>
      </c>
      <c r="D559">
        <v>55.7</v>
      </c>
      <c r="E559">
        <v>0.7</v>
      </c>
      <c r="F559" t="s">
        <v>18359</v>
      </c>
      <c r="G559">
        <v>5.35</v>
      </c>
      <c r="H559" t="s">
        <v>19471</v>
      </c>
      <c r="I559" t="s">
        <v>19472</v>
      </c>
      <c r="J559">
        <v>13.57</v>
      </c>
    </row>
    <row r="560" spans="1:10">
      <c r="A560" t="s">
        <v>19473</v>
      </c>
      <c r="B560" t="s">
        <v>19474</v>
      </c>
      <c r="C560">
        <v>4</v>
      </c>
      <c r="D560">
        <v>46</v>
      </c>
      <c r="E560">
        <v>0.7</v>
      </c>
      <c r="F560" t="s">
        <v>18359</v>
      </c>
      <c r="G560">
        <v>9.85</v>
      </c>
      <c r="H560" t="s">
        <v>19475</v>
      </c>
      <c r="I560" t="s">
        <v>19476</v>
      </c>
      <c r="J560">
        <v>9.6199999999999992</v>
      </c>
    </row>
    <row r="561" spans="1:10">
      <c r="A561" t="s">
        <v>11748</v>
      </c>
      <c r="B561" t="s">
        <v>19477</v>
      </c>
      <c r="C561">
        <v>6</v>
      </c>
      <c r="D561">
        <v>53</v>
      </c>
      <c r="E561">
        <v>0.7</v>
      </c>
      <c r="F561" t="s">
        <v>18359</v>
      </c>
      <c r="G561">
        <v>13.95</v>
      </c>
      <c r="H561" t="s">
        <v>19478</v>
      </c>
      <c r="I561" t="s">
        <v>19479</v>
      </c>
      <c r="J561">
        <v>13.5</v>
      </c>
    </row>
    <row r="562" spans="1:10">
      <c r="A562" t="s">
        <v>11749</v>
      </c>
      <c r="B562" t="s">
        <v>19480</v>
      </c>
      <c r="C562">
        <v>2</v>
      </c>
      <c r="D562">
        <v>46</v>
      </c>
      <c r="E562">
        <v>0.7</v>
      </c>
      <c r="F562" t="s">
        <v>18359</v>
      </c>
      <c r="G562">
        <v>13.85</v>
      </c>
      <c r="H562" t="s">
        <v>19481</v>
      </c>
      <c r="I562" t="s">
        <v>19482</v>
      </c>
      <c r="J562">
        <v>4.8600000000000003</v>
      </c>
    </row>
    <row r="563" spans="1:10">
      <c r="A563" t="s">
        <v>15503</v>
      </c>
      <c r="B563" t="s">
        <v>19483</v>
      </c>
      <c r="C563">
        <v>6</v>
      </c>
      <c r="D563">
        <v>48.7</v>
      </c>
      <c r="E563">
        <v>0.7</v>
      </c>
      <c r="F563" t="s">
        <v>18359</v>
      </c>
      <c r="G563">
        <v>15.95</v>
      </c>
      <c r="I563" t="s">
        <v>19484</v>
      </c>
      <c r="J563">
        <v>8.68</v>
      </c>
    </row>
    <row r="564" spans="1:10">
      <c r="A564" t="s">
        <v>11750</v>
      </c>
      <c r="B564" t="s">
        <v>19485</v>
      </c>
      <c r="C564">
        <v>6</v>
      </c>
      <c r="D564">
        <v>48.9</v>
      </c>
      <c r="E564">
        <v>0.7</v>
      </c>
      <c r="F564" t="s">
        <v>18359</v>
      </c>
      <c r="G564">
        <v>6.95</v>
      </c>
      <c r="H564" t="s">
        <v>19486</v>
      </c>
      <c r="I564" t="s">
        <v>19487</v>
      </c>
      <c r="J564">
        <v>8.7100000000000009</v>
      </c>
    </row>
    <row r="565" spans="1:10">
      <c r="A565" t="s">
        <v>11751</v>
      </c>
      <c r="B565" t="s">
        <v>19488</v>
      </c>
      <c r="C565">
        <v>6</v>
      </c>
      <c r="D565">
        <v>46</v>
      </c>
      <c r="E565">
        <v>0.7</v>
      </c>
      <c r="F565" t="s">
        <v>18359</v>
      </c>
      <c r="G565">
        <v>8.65</v>
      </c>
      <c r="H565" t="s">
        <v>19489</v>
      </c>
      <c r="I565" t="s">
        <v>19490</v>
      </c>
      <c r="J565">
        <v>9.06</v>
      </c>
    </row>
    <row r="566" spans="1:10">
      <c r="A566" t="s">
        <v>11752</v>
      </c>
      <c r="B566" t="s">
        <v>19491</v>
      </c>
      <c r="C566">
        <v>6</v>
      </c>
      <c r="D566">
        <v>46</v>
      </c>
      <c r="E566">
        <v>1</v>
      </c>
      <c r="F566" t="s">
        <v>18359</v>
      </c>
      <c r="G566">
        <v>19.649999999999999</v>
      </c>
      <c r="H566" t="s">
        <v>19492</v>
      </c>
      <c r="I566" t="s">
        <v>19493</v>
      </c>
      <c r="J566">
        <v>11.41</v>
      </c>
    </row>
    <row r="567" spans="1:10">
      <c r="A567" t="s">
        <v>11753</v>
      </c>
      <c r="B567" t="s">
        <v>19494</v>
      </c>
      <c r="C567">
        <v>6</v>
      </c>
      <c r="D567">
        <v>52.8</v>
      </c>
      <c r="E567">
        <v>0.7</v>
      </c>
      <c r="F567" t="s">
        <v>18359</v>
      </c>
      <c r="G567">
        <v>18</v>
      </c>
      <c r="H567" t="s">
        <v>19495</v>
      </c>
      <c r="I567" t="s">
        <v>19496</v>
      </c>
      <c r="J567">
        <v>8.64</v>
      </c>
    </row>
    <row r="568" spans="1:10">
      <c r="A568" t="s">
        <v>11754</v>
      </c>
      <c r="B568" t="s">
        <v>19497</v>
      </c>
      <c r="C568">
        <v>6</v>
      </c>
      <c r="D568">
        <v>46</v>
      </c>
      <c r="E568">
        <v>1</v>
      </c>
      <c r="F568" t="s">
        <v>18359</v>
      </c>
      <c r="G568">
        <v>5.75</v>
      </c>
      <c r="H568" t="s">
        <v>19498</v>
      </c>
      <c r="I568" t="s">
        <v>19499</v>
      </c>
      <c r="J568">
        <v>11.38</v>
      </c>
    </row>
    <row r="569" spans="1:10">
      <c r="A569" t="s">
        <v>11743</v>
      </c>
      <c r="B569" t="s">
        <v>19500</v>
      </c>
      <c r="C569">
        <v>6</v>
      </c>
      <c r="D569">
        <v>46</v>
      </c>
      <c r="E569">
        <v>0.7</v>
      </c>
      <c r="F569" t="s">
        <v>18359</v>
      </c>
      <c r="G569">
        <v>6.05</v>
      </c>
      <c r="H569" t="s">
        <v>19501</v>
      </c>
      <c r="I569" t="s">
        <v>19502</v>
      </c>
      <c r="J569">
        <v>8.7200000000000006</v>
      </c>
    </row>
    <row r="570" spans="1:10">
      <c r="A570" t="s">
        <v>11755</v>
      </c>
      <c r="B570" t="s">
        <v>19503</v>
      </c>
      <c r="C570">
        <v>6</v>
      </c>
      <c r="D570">
        <v>43</v>
      </c>
      <c r="E570">
        <v>0.7</v>
      </c>
      <c r="F570" t="s">
        <v>18359</v>
      </c>
      <c r="G570">
        <v>53.95</v>
      </c>
      <c r="H570" t="s">
        <v>19504</v>
      </c>
      <c r="I570" t="s">
        <v>19505</v>
      </c>
      <c r="J570">
        <v>7.81</v>
      </c>
    </row>
    <row r="571" spans="1:10">
      <c r="A571" t="s">
        <v>11756</v>
      </c>
      <c r="B571" t="s">
        <v>19506</v>
      </c>
      <c r="C571">
        <v>6</v>
      </c>
      <c r="D571">
        <v>43</v>
      </c>
      <c r="E571">
        <v>0.7</v>
      </c>
      <c r="F571" t="s">
        <v>18359</v>
      </c>
      <c r="G571">
        <v>23.65</v>
      </c>
      <c r="H571" t="s">
        <v>19507</v>
      </c>
      <c r="I571" t="s">
        <v>19508</v>
      </c>
      <c r="J571">
        <v>7.77</v>
      </c>
    </row>
    <row r="572" spans="1:10">
      <c r="A572" t="s">
        <v>11757</v>
      </c>
      <c r="B572" t="s">
        <v>19509</v>
      </c>
      <c r="C572">
        <v>6</v>
      </c>
      <c r="D572">
        <v>46</v>
      </c>
      <c r="E572">
        <v>0.7</v>
      </c>
      <c r="F572" t="s">
        <v>18359</v>
      </c>
      <c r="G572">
        <v>23.85</v>
      </c>
      <c r="H572" t="s">
        <v>19510</v>
      </c>
      <c r="I572" t="s">
        <v>19511</v>
      </c>
      <c r="J572">
        <v>7.69</v>
      </c>
    </row>
    <row r="573" spans="1:10">
      <c r="A573" t="s">
        <v>11758</v>
      </c>
      <c r="B573" t="s">
        <v>19512</v>
      </c>
      <c r="C573">
        <v>6</v>
      </c>
      <c r="D573">
        <v>46</v>
      </c>
      <c r="E573">
        <v>0.7</v>
      </c>
      <c r="F573" t="s">
        <v>18359</v>
      </c>
      <c r="G573">
        <v>12.15</v>
      </c>
      <c r="H573" t="s">
        <v>19513</v>
      </c>
      <c r="I573" t="s">
        <v>19514</v>
      </c>
      <c r="J573">
        <v>7.7</v>
      </c>
    </row>
    <row r="574" spans="1:10">
      <c r="A574" t="s">
        <v>15504</v>
      </c>
      <c r="B574" t="s">
        <v>19515</v>
      </c>
      <c r="C574">
        <v>6</v>
      </c>
      <c r="D574">
        <v>46</v>
      </c>
      <c r="E574">
        <v>0.7</v>
      </c>
      <c r="F574" t="s">
        <v>18359</v>
      </c>
      <c r="G574">
        <v>21.85</v>
      </c>
      <c r="H574" t="s">
        <v>19513</v>
      </c>
      <c r="I574" t="s">
        <v>19516</v>
      </c>
      <c r="J574">
        <v>7.7</v>
      </c>
    </row>
    <row r="575" spans="1:10">
      <c r="A575" t="s">
        <v>19517</v>
      </c>
      <c r="B575" t="s">
        <v>19518</v>
      </c>
      <c r="C575">
        <v>6</v>
      </c>
      <c r="D575">
        <v>46</v>
      </c>
      <c r="E575">
        <v>0.7</v>
      </c>
      <c r="F575" t="s">
        <v>18359</v>
      </c>
      <c r="G575">
        <v>15.25</v>
      </c>
      <c r="I575" t="s">
        <v>19519</v>
      </c>
      <c r="J575">
        <v>7.74</v>
      </c>
    </row>
    <row r="576" spans="1:10">
      <c r="A576" t="s">
        <v>11759</v>
      </c>
      <c r="B576" t="s">
        <v>15505</v>
      </c>
      <c r="C576">
        <v>6</v>
      </c>
      <c r="D576">
        <v>43</v>
      </c>
      <c r="E576">
        <v>0.5</v>
      </c>
      <c r="G576">
        <v>43.15</v>
      </c>
      <c r="I576" t="s">
        <v>19520</v>
      </c>
      <c r="J576">
        <v>6.67</v>
      </c>
    </row>
    <row r="577" spans="1:10">
      <c r="A577" t="s">
        <v>11760</v>
      </c>
      <c r="B577" t="s">
        <v>15506</v>
      </c>
      <c r="C577">
        <v>6</v>
      </c>
      <c r="D577">
        <v>18</v>
      </c>
      <c r="E577">
        <v>1</v>
      </c>
      <c r="G577">
        <v>12.95</v>
      </c>
      <c r="H577" t="s">
        <v>30558</v>
      </c>
      <c r="I577" t="s">
        <v>30559</v>
      </c>
      <c r="J577">
        <v>9.82</v>
      </c>
    </row>
    <row r="578" spans="1:10">
      <c r="A578" t="s">
        <v>11761</v>
      </c>
      <c r="B578" t="s">
        <v>15507</v>
      </c>
      <c r="C578">
        <v>6</v>
      </c>
      <c r="D578">
        <v>17</v>
      </c>
      <c r="E578">
        <v>0.7</v>
      </c>
      <c r="G578">
        <v>19.75</v>
      </c>
      <c r="I578" t="s">
        <v>19521</v>
      </c>
      <c r="J578">
        <v>7.42</v>
      </c>
    </row>
    <row r="579" spans="1:10">
      <c r="A579" t="s">
        <v>15508</v>
      </c>
      <c r="B579" t="s">
        <v>15509</v>
      </c>
      <c r="C579">
        <v>6</v>
      </c>
      <c r="D579">
        <v>15</v>
      </c>
      <c r="E579">
        <v>0.7</v>
      </c>
      <c r="G579">
        <v>24.15</v>
      </c>
      <c r="I579" t="s">
        <v>19522</v>
      </c>
      <c r="J579">
        <v>7.38</v>
      </c>
    </row>
    <row r="580" spans="1:10">
      <c r="A580" t="s">
        <v>13776</v>
      </c>
      <c r="B580" t="s">
        <v>15510</v>
      </c>
      <c r="C580">
        <v>6</v>
      </c>
      <c r="D580">
        <v>16</v>
      </c>
      <c r="E580">
        <v>1</v>
      </c>
      <c r="G580">
        <v>26</v>
      </c>
      <c r="H580" t="s">
        <v>30560</v>
      </c>
      <c r="I580" t="s">
        <v>30561</v>
      </c>
      <c r="J580">
        <v>9.8000000000000007</v>
      </c>
    </row>
    <row r="581" spans="1:10">
      <c r="A581" t="s">
        <v>11762</v>
      </c>
      <c r="B581" t="s">
        <v>15511</v>
      </c>
      <c r="C581">
        <v>6</v>
      </c>
      <c r="D581">
        <v>50.3</v>
      </c>
      <c r="E581">
        <v>0.7</v>
      </c>
      <c r="G581">
        <v>6.95</v>
      </c>
      <c r="H581" t="s">
        <v>19523</v>
      </c>
      <c r="J581">
        <v>7.29</v>
      </c>
    </row>
    <row r="582" spans="1:10">
      <c r="A582" t="s">
        <v>15512</v>
      </c>
      <c r="B582" t="s">
        <v>15513</v>
      </c>
      <c r="C582">
        <v>6</v>
      </c>
      <c r="D582">
        <v>43.3</v>
      </c>
      <c r="E582">
        <v>0.7</v>
      </c>
      <c r="G582">
        <v>59.85</v>
      </c>
      <c r="I582" t="s">
        <v>19524</v>
      </c>
      <c r="J582">
        <v>7.19</v>
      </c>
    </row>
    <row r="583" spans="1:10">
      <c r="A583" t="s">
        <v>19525</v>
      </c>
      <c r="B583" t="s">
        <v>19526</v>
      </c>
      <c r="C583">
        <v>6</v>
      </c>
      <c r="D583">
        <v>43.3</v>
      </c>
      <c r="E583">
        <v>0.7</v>
      </c>
      <c r="G583">
        <v>16.649999999999999</v>
      </c>
      <c r="H583" t="s">
        <v>19527</v>
      </c>
      <c r="I583" t="s">
        <v>19528</v>
      </c>
      <c r="J583">
        <v>7.2</v>
      </c>
    </row>
    <row r="584" spans="1:10">
      <c r="A584" t="s">
        <v>11763</v>
      </c>
      <c r="B584" t="s">
        <v>15514</v>
      </c>
      <c r="C584">
        <v>6</v>
      </c>
      <c r="D584">
        <v>38</v>
      </c>
      <c r="E584">
        <v>0.7</v>
      </c>
      <c r="G584">
        <v>5.85</v>
      </c>
      <c r="I584" t="s">
        <v>19529</v>
      </c>
      <c r="J584">
        <v>7.19</v>
      </c>
    </row>
    <row r="585" spans="1:10">
      <c r="A585" t="s">
        <v>11764</v>
      </c>
      <c r="B585" t="s">
        <v>15515</v>
      </c>
      <c r="C585">
        <v>6</v>
      </c>
      <c r="D585">
        <v>37.5</v>
      </c>
      <c r="E585">
        <v>0.7</v>
      </c>
      <c r="G585">
        <v>20.45</v>
      </c>
      <c r="H585" t="s">
        <v>19530</v>
      </c>
      <c r="I585" t="s">
        <v>19531</v>
      </c>
      <c r="J585">
        <v>7.98</v>
      </c>
    </row>
    <row r="586" spans="1:10">
      <c r="A586" t="s">
        <v>11765</v>
      </c>
      <c r="B586" t="s">
        <v>15516</v>
      </c>
      <c r="C586">
        <v>12</v>
      </c>
      <c r="D586">
        <v>37.5</v>
      </c>
      <c r="E586">
        <v>0.7</v>
      </c>
      <c r="G586">
        <v>7.85</v>
      </c>
      <c r="H586" t="s">
        <v>19532</v>
      </c>
      <c r="I586" t="s">
        <v>19533</v>
      </c>
      <c r="J586">
        <v>14.64</v>
      </c>
    </row>
    <row r="587" spans="1:10">
      <c r="A587" t="s">
        <v>11766</v>
      </c>
      <c r="B587" t="s">
        <v>15517</v>
      </c>
      <c r="C587">
        <v>6</v>
      </c>
      <c r="D587">
        <v>12</v>
      </c>
      <c r="E587">
        <v>0.75</v>
      </c>
      <c r="G587">
        <v>8.25</v>
      </c>
      <c r="H587" t="s">
        <v>19534</v>
      </c>
      <c r="I587" t="s">
        <v>19535</v>
      </c>
      <c r="J587">
        <v>9.39</v>
      </c>
    </row>
    <row r="588" spans="1:10">
      <c r="A588" t="s">
        <v>11767</v>
      </c>
      <c r="B588" t="s">
        <v>15518</v>
      </c>
      <c r="C588">
        <v>6</v>
      </c>
      <c r="D588">
        <v>12</v>
      </c>
      <c r="E588">
        <v>0.75</v>
      </c>
      <c r="G588">
        <v>14.45</v>
      </c>
      <c r="H588" t="s">
        <v>19536</v>
      </c>
      <c r="I588" t="s">
        <v>19537</v>
      </c>
      <c r="J588">
        <v>9.4499999999999993</v>
      </c>
    </row>
    <row r="589" spans="1:10">
      <c r="A589" t="s">
        <v>11768</v>
      </c>
      <c r="B589" t="s">
        <v>19538</v>
      </c>
      <c r="C589">
        <v>6</v>
      </c>
      <c r="D589">
        <v>43</v>
      </c>
      <c r="E589">
        <v>0.7</v>
      </c>
      <c r="F589" t="s">
        <v>18359</v>
      </c>
      <c r="G589">
        <v>14.35</v>
      </c>
      <c r="H589" t="s">
        <v>19539</v>
      </c>
      <c r="J589">
        <v>10.3</v>
      </c>
    </row>
    <row r="590" spans="1:10">
      <c r="A590" t="s">
        <v>11769</v>
      </c>
      <c r="B590" t="s">
        <v>15519</v>
      </c>
      <c r="C590">
        <v>6</v>
      </c>
      <c r="D590">
        <v>30</v>
      </c>
      <c r="E590">
        <v>0.7</v>
      </c>
      <c r="G590">
        <v>8.15</v>
      </c>
      <c r="I590" t="s">
        <v>19540</v>
      </c>
      <c r="J590">
        <v>7.52</v>
      </c>
    </row>
    <row r="591" spans="1:10">
      <c r="A591" t="s">
        <v>11770</v>
      </c>
      <c r="B591" t="s">
        <v>15520</v>
      </c>
      <c r="C591">
        <v>6</v>
      </c>
      <c r="D591">
        <v>46</v>
      </c>
      <c r="E591">
        <v>0.7</v>
      </c>
      <c r="G591">
        <v>26.25</v>
      </c>
      <c r="H591" t="s">
        <v>19541</v>
      </c>
      <c r="J591">
        <v>8.92</v>
      </c>
    </row>
    <row r="592" spans="1:10">
      <c r="A592" t="s">
        <v>19542</v>
      </c>
      <c r="B592" t="s">
        <v>19543</v>
      </c>
      <c r="C592">
        <v>8</v>
      </c>
      <c r="D592">
        <v>42</v>
      </c>
      <c r="E592">
        <v>0.5</v>
      </c>
      <c r="F592" t="s">
        <v>18359</v>
      </c>
      <c r="G592">
        <v>3.65</v>
      </c>
      <c r="H592" t="s">
        <v>19544</v>
      </c>
      <c r="J592">
        <v>8.14</v>
      </c>
    </row>
    <row r="593" spans="1:10">
      <c r="A593" t="s">
        <v>15521</v>
      </c>
      <c r="B593" t="s">
        <v>15522</v>
      </c>
      <c r="C593">
        <v>6</v>
      </c>
      <c r="D593">
        <v>40</v>
      </c>
      <c r="E593">
        <v>0.7</v>
      </c>
      <c r="G593">
        <v>37.85</v>
      </c>
      <c r="H593" t="s">
        <v>19545</v>
      </c>
      <c r="I593" t="s">
        <v>19546</v>
      </c>
      <c r="J593">
        <v>6.37</v>
      </c>
    </row>
    <row r="594" spans="1:10">
      <c r="A594" t="s">
        <v>11771</v>
      </c>
      <c r="B594" t="s">
        <v>15523</v>
      </c>
      <c r="C594">
        <v>12</v>
      </c>
      <c r="D594">
        <v>59</v>
      </c>
      <c r="E594">
        <v>0.5</v>
      </c>
      <c r="G594">
        <v>29.15</v>
      </c>
      <c r="H594" t="s">
        <v>19547</v>
      </c>
      <c r="J594">
        <v>10.8</v>
      </c>
    </row>
    <row r="595" spans="1:10">
      <c r="A595" t="s">
        <v>11772</v>
      </c>
      <c r="B595" t="s">
        <v>15524</v>
      </c>
      <c r="C595">
        <v>12</v>
      </c>
      <c r="D595">
        <v>24</v>
      </c>
      <c r="E595">
        <v>0.5</v>
      </c>
      <c r="G595">
        <v>34</v>
      </c>
      <c r="H595" t="s">
        <v>19548</v>
      </c>
      <c r="J595">
        <v>11.41</v>
      </c>
    </row>
    <row r="596" spans="1:10">
      <c r="A596" t="s">
        <v>11773</v>
      </c>
      <c r="B596" t="s">
        <v>15525</v>
      </c>
      <c r="C596">
        <v>6</v>
      </c>
      <c r="D596">
        <v>41</v>
      </c>
      <c r="E596">
        <v>0.7</v>
      </c>
      <c r="G596">
        <v>13.15</v>
      </c>
      <c r="H596" t="s">
        <v>19549</v>
      </c>
      <c r="J596">
        <v>9</v>
      </c>
    </row>
    <row r="597" spans="1:10">
      <c r="A597" t="s">
        <v>11774</v>
      </c>
      <c r="B597" t="s">
        <v>19550</v>
      </c>
      <c r="C597">
        <v>6</v>
      </c>
      <c r="D597">
        <v>45</v>
      </c>
      <c r="E597">
        <v>0.7</v>
      </c>
      <c r="F597" t="s">
        <v>18359</v>
      </c>
      <c r="G597">
        <v>42.45</v>
      </c>
      <c r="H597" t="s">
        <v>19551</v>
      </c>
      <c r="J597">
        <v>9.64</v>
      </c>
    </row>
    <row r="598" spans="1:10">
      <c r="A598" t="s">
        <v>11775</v>
      </c>
      <c r="B598" t="s">
        <v>15526</v>
      </c>
      <c r="C598">
        <v>6</v>
      </c>
      <c r="D598">
        <v>40</v>
      </c>
      <c r="E598">
        <v>1</v>
      </c>
      <c r="G598">
        <v>18.25</v>
      </c>
      <c r="H598" t="s">
        <v>19552</v>
      </c>
      <c r="I598" t="s">
        <v>19553</v>
      </c>
      <c r="J598">
        <v>9.08</v>
      </c>
    </row>
    <row r="599" spans="1:10">
      <c r="A599" t="s">
        <v>11776</v>
      </c>
      <c r="B599" t="s">
        <v>19554</v>
      </c>
      <c r="C599">
        <v>6</v>
      </c>
      <c r="D599">
        <v>46</v>
      </c>
      <c r="E599">
        <v>0.7</v>
      </c>
      <c r="F599" t="s">
        <v>18359</v>
      </c>
      <c r="G599">
        <v>17.45</v>
      </c>
      <c r="H599" t="s">
        <v>19555</v>
      </c>
      <c r="I599" t="s">
        <v>19556</v>
      </c>
      <c r="J599">
        <v>8.5</v>
      </c>
    </row>
    <row r="600" spans="1:10">
      <c r="A600" t="s">
        <v>11777</v>
      </c>
      <c r="B600" t="s">
        <v>15527</v>
      </c>
      <c r="C600">
        <v>48</v>
      </c>
      <c r="D600">
        <v>46</v>
      </c>
      <c r="E600">
        <v>0.05</v>
      </c>
      <c r="G600">
        <v>29.85</v>
      </c>
      <c r="H600" t="s">
        <v>19557</v>
      </c>
      <c r="J600">
        <v>7.29</v>
      </c>
    </row>
    <row r="601" spans="1:10">
      <c r="A601" t="s">
        <v>11778</v>
      </c>
      <c r="B601" t="s">
        <v>15528</v>
      </c>
      <c r="C601">
        <v>6</v>
      </c>
      <c r="D601">
        <v>46</v>
      </c>
      <c r="E601">
        <v>0.7</v>
      </c>
      <c r="G601">
        <v>7.15</v>
      </c>
      <c r="H601" t="s">
        <v>19558</v>
      </c>
      <c r="I601" t="s">
        <v>19559</v>
      </c>
      <c r="J601">
        <v>7.91</v>
      </c>
    </row>
    <row r="602" spans="1:10">
      <c r="A602" t="s">
        <v>11779</v>
      </c>
      <c r="B602" t="s">
        <v>15528</v>
      </c>
      <c r="C602">
        <v>6</v>
      </c>
      <c r="D602">
        <v>46</v>
      </c>
      <c r="E602">
        <v>0.7</v>
      </c>
      <c r="F602" t="s">
        <v>18359</v>
      </c>
      <c r="G602">
        <v>22.55</v>
      </c>
      <c r="H602" t="s">
        <v>19560</v>
      </c>
      <c r="I602" t="s">
        <v>19561</v>
      </c>
      <c r="J602">
        <v>8.48</v>
      </c>
    </row>
    <row r="603" spans="1:10">
      <c r="A603" t="s">
        <v>13777</v>
      </c>
      <c r="B603" t="s">
        <v>19562</v>
      </c>
      <c r="C603">
        <v>6</v>
      </c>
      <c r="D603">
        <v>48</v>
      </c>
      <c r="E603">
        <v>0.7</v>
      </c>
      <c r="F603" t="s">
        <v>18359</v>
      </c>
      <c r="G603">
        <v>47.85</v>
      </c>
      <c r="H603" t="s">
        <v>19563</v>
      </c>
      <c r="I603" t="s">
        <v>19564</v>
      </c>
      <c r="J603">
        <v>8.5</v>
      </c>
    </row>
    <row r="604" spans="1:10">
      <c r="A604" t="s">
        <v>13778</v>
      </c>
      <c r="B604" t="s">
        <v>15529</v>
      </c>
      <c r="C604">
        <v>6</v>
      </c>
      <c r="D604">
        <v>44</v>
      </c>
      <c r="E604">
        <v>0.7</v>
      </c>
      <c r="G604">
        <v>4.6500000000000004</v>
      </c>
      <c r="H604" t="s">
        <v>19565</v>
      </c>
      <c r="I604" t="s">
        <v>19566</v>
      </c>
      <c r="J604">
        <v>7.35</v>
      </c>
    </row>
    <row r="605" spans="1:10">
      <c r="A605" t="s">
        <v>13779</v>
      </c>
      <c r="B605" t="s">
        <v>15530</v>
      </c>
      <c r="C605">
        <v>6</v>
      </c>
      <c r="D605">
        <v>44</v>
      </c>
      <c r="E605">
        <v>0.7</v>
      </c>
      <c r="G605">
        <v>30.45</v>
      </c>
      <c r="H605" t="s">
        <v>19567</v>
      </c>
      <c r="I605" t="s">
        <v>19568</v>
      </c>
      <c r="J605">
        <v>7.33</v>
      </c>
    </row>
    <row r="606" spans="1:10">
      <c r="A606" t="s">
        <v>13780</v>
      </c>
      <c r="B606" t="s">
        <v>15531</v>
      </c>
      <c r="C606">
        <v>6</v>
      </c>
      <c r="D606">
        <v>44</v>
      </c>
      <c r="E606">
        <v>0.7</v>
      </c>
      <c r="G606">
        <v>22.35</v>
      </c>
      <c r="H606" t="s">
        <v>19569</v>
      </c>
      <c r="I606" t="s">
        <v>19570</v>
      </c>
      <c r="J606">
        <v>7.36</v>
      </c>
    </row>
    <row r="607" spans="1:10">
      <c r="A607" t="s">
        <v>15532</v>
      </c>
      <c r="B607" t="s">
        <v>15533</v>
      </c>
      <c r="C607">
        <v>6</v>
      </c>
      <c r="D607">
        <v>44</v>
      </c>
      <c r="E607">
        <v>0.7</v>
      </c>
      <c r="G607">
        <v>10.35</v>
      </c>
      <c r="H607" t="s">
        <v>19571</v>
      </c>
      <c r="I607" t="s">
        <v>19572</v>
      </c>
      <c r="J607">
        <v>7.34</v>
      </c>
    </row>
    <row r="608" spans="1:10">
      <c r="A608" t="s">
        <v>13781</v>
      </c>
      <c r="B608" t="s">
        <v>15534</v>
      </c>
      <c r="C608">
        <v>6</v>
      </c>
      <c r="D608">
        <v>40</v>
      </c>
      <c r="E608">
        <v>0.7</v>
      </c>
      <c r="G608">
        <v>10.85</v>
      </c>
      <c r="H608" t="s">
        <v>30562</v>
      </c>
      <c r="I608" t="s">
        <v>30563</v>
      </c>
      <c r="J608">
        <v>9.1</v>
      </c>
    </row>
    <row r="609" spans="1:10">
      <c r="A609" t="s">
        <v>15535</v>
      </c>
      <c r="B609" t="s">
        <v>19573</v>
      </c>
      <c r="C609">
        <v>6</v>
      </c>
      <c r="D609">
        <v>40</v>
      </c>
      <c r="E609">
        <v>0.7</v>
      </c>
      <c r="F609" t="s">
        <v>18359</v>
      </c>
      <c r="G609">
        <v>56.65</v>
      </c>
      <c r="H609" t="s">
        <v>19574</v>
      </c>
      <c r="I609" t="s">
        <v>19575</v>
      </c>
      <c r="J609">
        <v>11.85</v>
      </c>
    </row>
    <row r="610" spans="1:10">
      <c r="A610" t="s">
        <v>19576</v>
      </c>
      <c r="B610" t="s">
        <v>19577</v>
      </c>
      <c r="C610">
        <v>12</v>
      </c>
      <c r="D610">
        <v>45</v>
      </c>
      <c r="E610">
        <v>0.05</v>
      </c>
      <c r="G610">
        <v>22.95</v>
      </c>
      <c r="I610" t="s">
        <v>19578</v>
      </c>
      <c r="J610">
        <v>1.58</v>
      </c>
    </row>
    <row r="611" spans="1:10">
      <c r="A611" t="s">
        <v>30564</v>
      </c>
      <c r="B611" t="s">
        <v>30565</v>
      </c>
      <c r="C611">
        <v>12</v>
      </c>
      <c r="D611">
        <v>45</v>
      </c>
      <c r="E611">
        <v>0.05</v>
      </c>
      <c r="G611">
        <v>74</v>
      </c>
      <c r="I611" t="s">
        <v>30566</v>
      </c>
      <c r="J611">
        <v>1.57</v>
      </c>
    </row>
    <row r="612" spans="1:10">
      <c r="A612" t="s">
        <v>13782</v>
      </c>
      <c r="B612" t="s">
        <v>15536</v>
      </c>
      <c r="C612">
        <v>6</v>
      </c>
      <c r="D612">
        <v>20</v>
      </c>
      <c r="E612">
        <v>0.7</v>
      </c>
      <c r="G612">
        <v>25.95</v>
      </c>
      <c r="H612" t="s">
        <v>19579</v>
      </c>
      <c r="I612" t="s">
        <v>19580</v>
      </c>
      <c r="J612">
        <v>10.34</v>
      </c>
    </row>
    <row r="613" spans="1:10">
      <c r="A613" t="s">
        <v>19581</v>
      </c>
      <c r="B613" t="s">
        <v>19582</v>
      </c>
      <c r="C613">
        <v>12</v>
      </c>
      <c r="D613">
        <v>39</v>
      </c>
      <c r="E613">
        <v>0.2</v>
      </c>
      <c r="G613">
        <v>23.45</v>
      </c>
      <c r="H613" t="s">
        <v>19583</v>
      </c>
      <c r="I613" t="s">
        <v>19584</v>
      </c>
      <c r="J613">
        <v>5.1100000000000003</v>
      </c>
    </row>
    <row r="614" spans="1:10">
      <c r="A614" t="s">
        <v>19585</v>
      </c>
      <c r="B614" t="s">
        <v>19586</v>
      </c>
      <c r="C614">
        <v>12</v>
      </c>
      <c r="D614">
        <v>38.200000000000003</v>
      </c>
      <c r="E614">
        <v>0.1</v>
      </c>
      <c r="F614" t="s">
        <v>18359</v>
      </c>
      <c r="G614">
        <v>24.45</v>
      </c>
      <c r="H614" t="s">
        <v>19587</v>
      </c>
      <c r="I614" t="s">
        <v>19588</v>
      </c>
      <c r="J614">
        <v>5.28</v>
      </c>
    </row>
    <row r="615" spans="1:10">
      <c r="A615" t="s">
        <v>26857</v>
      </c>
      <c r="B615" t="s">
        <v>26858</v>
      </c>
      <c r="C615">
        <v>12</v>
      </c>
      <c r="D615">
        <v>22</v>
      </c>
      <c r="E615">
        <v>0.5</v>
      </c>
      <c r="G615">
        <v>119.85</v>
      </c>
      <c r="H615" t="s">
        <v>30567</v>
      </c>
      <c r="J615">
        <v>12.87</v>
      </c>
    </row>
    <row r="616" spans="1:10">
      <c r="A616" t="s">
        <v>19589</v>
      </c>
      <c r="B616" t="s">
        <v>19590</v>
      </c>
      <c r="C616">
        <v>12</v>
      </c>
      <c r="D616">
        <v>39</v>
      </c>
      <c r="E616">
        <v>0.2</v>
      </c>
      <c r="G616">
        <v>19.45</v>
      </c>
      <c r="H616" t="s">
        <v>19591</v>
      </c>
      <c r="I616" t="s">
        <v>19592</v>
      </c>
      <c r="J616">
        <v>5.09</v>
      </c>
    </row>
    <row r="617" spans="1:10">
      <c r="A617" t="s">
        <v>15537</v>
      </c>
      <c r="B617" t="s">
        <v>15538</v>
      </c>
      <c r="C617">
        <v>12</v>
      </c>
      <c r="D617">
        <v>39</v>
      </c>
      <c r="E617">
        <v>0.2</v>
      </c>
      <c r="G617">
        <v>97.85</v>
      </c>
      <c r="H617" t="s">
        <v>19593</v>
      </c>
      <c r="I617" t="s">
        <v>19594</v>
      </c>
      <c r="J617">
        <v>5.08</v>
      </c>
    </row>
    <row r="618" spans="1:10">
      <c r="A618" t="s">
        <v>11780</v>
      </c>
      <c r="B618" t="s">
        <v>19595</v>
      </c>
      <c r="C618">
        <v>12</v>
      </c>
      <c r="D618">
        <v>42</v>
      </c>
      <c r="E618">
        <v>0.1</v>
      </c>
      <c r="F618" t="s">
        <v>18359</v>
      </c>
      <c r="G618">
        <v>20.149999999999999</v>
      </c>
      <c r="H618" t="s">
        <v>19596</v>
      </c>
      <c r="I618" t="s">
        <v>19597</v>
      </c>
      <c r="J618">
        <v>4.03</v>
      </c>
    </row>
    <row r="619" spans="1:10">
      <c r="A619" t="s">
        <v>19598</v>
      </c>
      <c r="B619" t="s">
        <v>19599</v>
      </c>
      <c r="C619">
        <v>12</v>
      </c>
      <c r="D619">
        <v>22</v>
      </c>
      <c r="E619">
        <v>0.5</v>
      </c>
      <c r="G619">
        <v>52</v>
      </c>
      <c r="H619" t="s">
        <v>19600</v>
      </c>
      <c r="I619" t="s">
        <v>19601</v>
      </c>
      <c r="J619">
        <v>13.18</v>
      </c>
    </row>
    <row r="620" spans="1:10">
      <c r="A620" t="s">
        <v>11781</v>
      </c>
      <c r="B620" t="s">
        <v>15539</v>
      </c>
      <c r="C620">
        <v>6</v>
      </c>
      <c r="D620">
        <v>30</v>
      </c>
      <c r="E620">
        <v>0.5</v>
      </c>
      <c r="G620">
        <v>2.95</v>
      </c>
      <c r="H620" t="s">
        <v>19602</v>
      </c>
      <c r="I620" t="s">
        <v>19603</v>
      </c>
      <c r="J620">
        <v>7.07</v>
      </c>
    </row>
    <row r="621" spans="1:10">
      <c r="A621" t="s">
        <v>19604</v>
      </c>
      <c r="B621" t="s">
        <v>19605</v>
      </c>
      <c r="C621">
        <v>12</v>
      </c>
      <c r="D621">
        <v>44</v>
      </c>
      <c r="E621">
        <v>0.2</v>
      </c>
      <c r="G621">
        <v>11.95</v>
      </c>
      <c r="H621" t="s">
        <v>19606</v>
      </c>
      <c r="I621" t="s">
        <v>19607</v>
      </c>
      <c r="J621">
        <v>5.08</v>
      </c>
    </row>
    <row r="622" spans="1:10">
      <c r="A622" t="s">
        <v>11782</v>
      </c>
      <c r="B622" t="s">
        <v>15540</v>
      </c>
      <c r="C622">
        <v>12</v>
      </c>
      <c r="D622">
        <v>30</v>
      </c>
      <c r="E622">
        <v>0.2</v>
      </c>
      <c r="G622">
        <v>21.25</v>
      </c>
      <c r="H622" t="s">
        <v>19608</v>
      </c>
      <c r="I622" t="s">
        <v>19609</v>
      </c>
      <c r="J622">
        <v>5.12</v>
      </c>
    </row>
    <row r="623" spans="1:10">
      <c r="A623" t="s">
        <v>19610</v>
      </c>
      <c r="B623" t="s">
        <v>19611</v>
      </c>
      <c r="C623">
        <v>12</v>
      </c>
      <c r="D623">
        <v>39</v>
      </c>
      <c r="E623">
        <v>0.2</v>
      </c>
      <c r="G623">
        <v>19.45</v>
      </c>
      <c r="H623" t="s">
        <v>19612</v>
      </c>
      <c r="I623" t="s">
        <v>19613</v>
      </c>
      <c r="J623">
        <v>5.08</v>
      </c>
    </row>
    <row r="624" spans="1:10">
      <c r="A624" t="s">
        <v>11783</v>
      </c>
      <c r="B624" t="s">
        <v>15541</v>
      </c>
      <c r="C624">
        <v>6</v>
      </c>
      <c r="D624">
        <v>40</v>
      </c>
      <c r="E624">
        <v>0.7</v>
      </c>
      <c r="G624">
        <v>5.25</v>
      </c>
      <c r="H624" t="s">
        <v>19614</v>
      </c>
      <c r="I624" t="s">
        <v>19615</v>
      </c>
      <c r="J624">
        <v>7.93</v>
      </c>
    </row>
    <row r="625" spans="1:10">
      <c r="A625" t="s">
        <v>19616</v>
      </c>
      <c r="B625" t="s">
        <v>19617</v>
      </c>
      <c r="C625">
        <v>12</v>
      </c>
      <c r="D625">
        <v>39</v>
      </c>
      <c r="E625">
        <v>0.2</v>
      </c>
      <c r="G625">
        <v>54.85</v>
      </c>
      <c r="H625" t="s">
        <v>19618</v>
      </c>
      <c r="I625" t="s">
        <v>19619</v>
      </c>
      <c r="J625">
        <v>5.0199999999999996</v>
      </c>
    </row>
    <row r="626" spans="1:10">
      <c r="A626" t="s">
        <v>30568</v>
      </c>
      <c r="B626" t="s">
        <v>30569</v>
      </c>
      <c r="C626">
        <v>12</v>
      </c>
      <c r="D626">
        <v>39</v>
      </c>
      <c r="E626">
        <v>0.2</v>
      </c>
      <c r="G626">
        <v>24.25</v>
      </c>
      <c r="H626" t="s">
        <v>30570</v>
      </c>
      <c r="I626" t="s">
        <v>30571</v>
      </c>
      <c r="J626">
        <v>5.12</v>
      </c>
    </row>
    <row r="627" spans="1:10">
      <c r="A627" t="s">
        <v>15542</v>
      </c>
      <c r="B627" t="s">
        <v>15543</v>
      </c>
      <c r="C627">
        <v>12</v>
      </c>
      <c r="D627">
        <v>39</v>
      </c>
      <c r="E627">
        <v>0.2</v>
      </c>
      <c r="G627">
        <v>13.5</v>
      </c>
      <c r="H627" t="s">
        <v>19620</v>
      </c>
      <c r="I627" t="s">
        <v>19621</v>
      </c>
      <c r="J627">
        <v>5.21</v>
      </c>
    </row>
    <row r="628" spans="1:10">
      <c r="A628" t="s">
        <v>19622</v>
      </c>
      <c r="B628" t="s">
        <v>15544</v>
      </c>
      <c r="C628">
        <v>12</v>
      </c>
      <c r="D628">
        <v>22</v>
      </c>
      <c r="E628">
        <v>0.5</v>
      </c>
      <c r="G628">
        <v>10.75</v>
      </c>
      <c r="H628" t="s">
        <v>19623</v>
      </c>
      <c r="I628" t="s">
        <v>19624</v>
      </c>
      <c r="J628">
        <v>13.26</v>
      </c>
    </row>
    <row r="629" spans="1:10">
      <c r="A629" t="s">
        <v>11784</v>
      </c>
      <c r="B629" t="s">
        <v>15545</v>
      </c>
      <c r="C629">
        <v>12</v>
      </c>
      <c r="D629">
        <v>44</v>
      </c>
      <c r="E629">
        <v>0.2</v>
      </c>
      <c r="G629">
        <v>10.85</v>
      </c>
      <c r="H629" t="s">
        <v>19625</v>
      </c>
      <c r="I629" t="s">
        <v>19626</v>
      </c>
      <c r="J629">
        <v>5.05</v>
      </c>
    </row>
    <row r="630" spans="1:10">
      <c r="A630" t="s">
        <v>15546</v>
      </c>
      <c r="B630" t="s">
        <v>15547</v>
      </c>
      <c r="C630">
        <v>6</v>
      </c>
      <c r="D630">
        <v>44</v>
      </c>
      <c r="E630">
        <v>0.7</v>
      </c>
      <c r="G630">
        <v>46.95</v>
      </c>
      <c r="I630" t="s">
        <v>19627</v>
      </c>
      <c r="J630">
        <v>7.83</v>
      </c>
    </row>
    <row r="631" spans="1:10">
      <c r="A631" t="s">
        <v>13783</v>
      </c>
      <c r="B631" t="s">
        <v>15548</v>
      </c>
      <c r="C631">
        <v>6</v>
      </c>
      <c r="D631">
        <v>40</v>
      </c>
      <c r="E631">
        <v>0.5</v>
      </c>
      <c r="G631">
        <v>6.55</v>
      </c>
      <c r="I631" t="s">
        <v>19628</v>
      </c>
      <c r="J631">
        <v>6.13</v>
      </c>
    </row>
    <row r="632" spans="1:10">
      <c r="A632" t="s">
        <v>11785</v>
      </c>
      <c r="B632" t="s">
        <v>15549</v>
      </c>
      <c r="C632">
        <v>12</v>
      </c>
      <c r="D632">
        <v>40</v>
      </c>
      <c r="E632">
        <v>1</v>
      </c>
      <c r="G632">
        <v>23.95</v>
      </c>
      <c r="I632" t="s">
        <v>19629</v>
      </c>
      <c r="J632">
        <v>17.98</v>
      </c>
    </row>
    <row r="633" spans="1:10">
      <c r="A633" t="s">
        <v>11786</v>
      </c>
      <c r="B633" t="s">
        <v>19630</v>
      </c>
      <c r="C633">
        <v>6</v>
      </c>
      <c r="D633">
        <v>40</v>
      </c>
      <c r="E633">
        <v>0.7</v>
      </c>
      <c r="F633" t="s">
        <v>18359</v>
      </c>
      <c r="G633">
        <v>22.75</v>
      </c>
      <c r="I633" t="s">
        <v>19631</v>
      </c>
      <c r="J633">
        <v>7.51</v>
      </c>
    </row>
    <row r="634" spans="1:10">
      <c r="A634" t="s">
        <v>19632</v>
      </c>
      <c r="B634" t="s">
        <v>19633</v>
      </c>
      <c r="C634">
        <v>6</v>
      </c>
      <c r="D634">
        <v>40</v>
      </c>
      <c r="E634">
        <v>0.7</v>
      </c>
      <c r="G634">
        <v>38.450000000000003</v>
      </c>
      <c r="H634" t="s">
        <v>19634</v>
      </c>
      <c r="I634" t="s">
        <v>19635</v>
      </c>
      <c r="J634">
        <v>7.22</v>
      </c>
    </row>
    <row r="635" spans="1:10">
      <c r="A635" t="s">
        <v>19636</v>
      </c>
      <c r="B635" t="s">
        <v>19637</v>
      </c>
      <c r="C635">
        <v>6</v>
      </c>
      <c r="D635">
        <v>40</v>
      </c>
      <c r="E635">
        <v>1</v>
      </c>
      <c r="G635">
        <v>32.450000000000003</v>
      </c>
      <c r="H635" t="s">
        <v>19638</v>
      </c>
      <c r="I635" t="s">
        <v>19639</v>
      </c>
      <c r="J635">
        <v>10.59</v>
      </c>
    </row>
    <row r="636" spans="1:10">
      <c r="A636" t="s">
        <v>13784</v>
      </c>
      <c r="B636" t="s">
        <v>15550</v>
      </c>
      <c r="C636">
        <v>6</v>
      </c>
      <c r="D636">
        <v>46.3</v>
      </c>
      <c r="E636">
        <v>0.7</v>
      </c>
      <c r="G636">
        <v>7.5</v>
      </c>
      <c r="H636" t="s">
        <v>19640</v>
      </c>
      <c r="I636" t="s">
        <v>19641</v>
      </c>
      <c r="J636">
        <v>7.17</v>
      </c>
    </row>
    <row r="637" spans="1:10">
      <c r="A637" t="s">
        <v>11787</v>
      </c>
      <c r="B637" t="s">
        <v>15551</v>
      </c>
      <c r="C637">
        <v>6</v>
      </c>
      <c r="D637">
        <v>46.3</v>
      </c>
      <c r="E637">
        <v>0.7</v>
      </c>
      <c r="G637">
        <v>16.5</v>
      </c>
      <c r="I637" t="s">
        <v>19642</v>
      </c>
      <c r="J637">
        <v>7.19</v>
      </c>
    </row>
    <row r="638" spans="1:10">
      <c r="A638" t="s">
        <v>11788</v>
      </c>
      <c r="B638" t="s">
        <v>15552</v>
      </c>
      <c r="C638">
        <v>6</v>
      </c>
      <c r="D638">
        <v>46.3</v>
      </c>
      <c r="E638">
        <v>0.7</v>
      </c>
      <c r="G638">
        <v>22.65</v>
      </c>
      <c r="H638" t="s">
        <v>19643</v>
      </c>
      <c r="I638" t="s">
        <v>19644</v>
      </c>
      <c r="J638">
        <v>7.18</v>
      </c>
    </row>
    <row r="639" spans="1:10">
      <c r="A639" t="s">
        <v>15553</v>
      </c>
      <c r="B639" t="s">
        <v>19645</v>
      </c>
      <c r="C639">
        <v>6</v>
      </c>
      <c r="D639">
        <v>50</v>
      </c>
      <c r="E639">
        <v>0.7</v>
      </c>
      <c r="F639" t="s">
        <v>18359</v>
      </c>
      <c r="G639">
        <v>54.95</v>
      </c>
      <c r="H639" t="s">
        <v>19646</v>
      </c>
      <c r="I639" t="s">
        <v>19647</v>
      </c>
      <c r="J639">
        <v>8.41</v>
      </c>
    </row>
    <row r="640" spans="1:10">
      <c r="A640" t="s">
        <v>11789</v>
      </c>
      <c r="B640" t="s">
        <v>15554</v>
      </c>
      <c r="C640">
        <v>6</v>
      </c>
      <c r="D640">
        <v>50</v>
      </c>
      <c r="E640">
        <v>0.7</v>
      </c>
      <c r="G640">
        <v>56.75</v>
      </c>
      <c r="H640" t="s">
        <v>19648</v>
      </c>
      <c r="J640">
        <v>8.11</v>
      </c>
    </row>
    <row r="641" spans="1:10">
      <c r="A641" t="s">
        <v>11790</v>
      </c>
      <c r="B641" t="s">
        <v>15555</v>
      </c>
      <c r="C641">
        <v>6</v>
      </c>
      <c r="D641">
        <v>40</v>
      </c>
      <c r="E641">
        <v>0.7</v>
      </c>
      <c r="G641">
        <v>86.95</v>
      </c>
      <c r="H641" t="s">
        <v>19649</v>
      </c>
      <c r="I641" t="s">
        <v>19650</v>
      </c>
      <c r="J641">
        <v>8.2100000000000009</v>
      </c>
    </row>
    <row r="642" spans="1:10">
      <c r="A642" t="s">
        <v>30572</v>
      </c>
      <c r="B642" t="s">
        <v>30573</v>
      </c>
      <c r="C642">
        <v>12</v>
      </c>
      <c r="D642">
        <v>37.5</v>
      </c>
      <c r="E642">
        <v>0.7</v>
      </c>
      <c r="G642">
        <v>25.95</v>
      </c>
      <c r="H642" t="s">
        <v>30574</v>
      </c>
      <c r="I642" t="s">
        <v>30575</v>
      </c>
      <c r="J642">
        <v>13.97</v>
      </c>
    </row>
    <row r="643" spans="1:10">
      <c r="A643" t="s">
        <v>30576</v>
      </c>
      <c r="B643" t="s">
        <v>30577</v>
      </c>
      <c r="C643">
        <v>12</v>
      </c>
      <c r="D643">
        <v>40</v>
      </c>
      <c r="E643">
        <v>0.7</v>
      </c>
      <c r="G643">
        <v>21.05</v>
      </c>
      <c r="H643" t="s">
        <v>30578</v>
      </c>
      <c r="I643" t="s">
        <v>30579</v>
      </c>
      <c r="J643">
        <v>12.52</v>
      </c>
    </row>
    <row r="644" spans="1:10">
      <c r="A644" t="s">
        <v>15556</v>
      </c>
      <c r="B644" t="s">
        <v>15557</v>
      </c>
      <c r="C644">
        <v>3</v>
      </c>
      <c r="D644">
        <v>47</v>
      </c>
      <c r="E644">
        <v>0.7</v>
      </c>
      <c r="F644" t="s">
        <v>18359</v>
      </c>
      <c r="G644">
        <v>26.95</v>
      </c>
      <c r="H644" t="s">
        <v>19651</v>
      </c>
      <c r="J644">
        <v>4.6500000000000004</v>
      </c>
    </row>
    <row r="645" spans="1:10">
      <c r="A645" t="s">
        <v>15558</v>
      </c>
      <c r="B645" t="s">
        <v>15557</v>
      </c>
      <c r="C645">
        <v>3</v>
      </c>
      <c r="D645">
        <v>47</v>
      </c>
      <c r="E645">
        <v>0.7</v>
      </c>
      <c r="G645">
        <v>44.25</v>
      </c>
      <c r="H645" t="s">
        <v>19651</v>
      </c>
      <c r="J645">
        <v>4.3499999999999996</v>
      </c>
    </row>
    <row r="646" spans="1:10">
      <c r="A646" t="s">
        <v>15559</v>
      </c>
      <c r="B646" t="s">
        <v>15560</v>
      </c>
      <c r="C646">
        <v>6</v>
      </c>
      <c r="D646">
        <v>40</v>
      </c>
      <c r="E646">
        <v>0.5</v>
      </c>
      <c r="G646">
        <v>18.5</v>
      </c>
      <c r="H646" t="s">
        <v>19652</v>
      </c>
      <c r="J646">
        <v>6.54</v>
      </c>
    </row>
    <row r="647" spans="1:10">
      <c r="A647" t="s">
        <v>11791</v>
      </c>
      <c r="B647" t="s">
        <v>15561</v>
      </c>
      <c r="C647">
        <v>6</v>
      </c>
      <c r="D647">
        <v>40</v>
      </c>
      <c r="E647">
        <v>0.7</v>
      </c>
      <c r="G647">
        <v>11.35</v>
      </c>
      <c r="I647" t="s">
        <v>19653</v>
      </c>
      <c r="J647">
        <v>8.33</v>
      </c>
    </row>
    <row r="648" spans="1:10">
      <c r="A648" t="s">
        <v>15562</v>
      </c>
      <c r="B648" t="s">
        <v>15563</v>
      </c>
      <c r="C648">
        <v>6</v>
      </c>
      <c r="D648">
        <v>46.2</v>
      </c>
      <c r="E648">
        <v>0.7</v>
      </c>
      <c r="F648" t="s">
        <v>18359</v>
      </c>
      <c r="G648">
        <v>4.95</v>
      </c>
      <c r="H648" t="s">
        <v>19654</v>
      </c>
      <c r="I648" t="s">
        <v>19655</v>
      </c>
      <c r="J648">
        <v>8.44</v>
      </c>
    </row>
    <row r="649" spans="1:10">
      <c r="A649" t="s">
        <v>13785</v>
      </c>
      <c r="B649" t="s">
        <v>15563</v>
      </c>
      <c r="C649">
        <v>6</v>
      </c>
      <c r="D649">
        <v>46.2</v>
      </c>
      <c r="E649">
        <v>0.7</v>
      </c>
      <c r="G649">
        <v>21.85</v>
      </c>
      <c r="H649" t="s">
        <v>19656</v>
      </c>
      <c r="I649" t="s">
        <v>19657</v>
      </c>
      <c r="J649">
        <v>7.86</v>
      </c>
    </row>
    <row r="650" spans="1:10">
      <c r="A650" t="s">
        <v>15564</v>
      </c>
      <c r="B650" t="s">
        <v>19658</v>
      </c>
      <c r="C650">
        <v>6</v>
      </c>
      <c r="D650">
        <v>54.5</v>
      </c>
      <c r="E650">
        <v>0.7</v>
      </c>
      <c r="F650" t="s">
        <v>18359</v>
      </c>
      <c r="G650">
        <v>2.95</v>
      </c>
      <c r="H650" t="s">
        <v>19659</v>
      </c>
      <c r="I650" t="s">
        <v>19660</v>
      </c>
      <c r="J650">
        <v>8.85</v>
      </c>
    </row>
    <row r="651" spans="1:10">
      <c r="A651" t="s">
        <v>15565</v>
      </c>
      <c r="B651" t="s">
        <v>19661</v>
      </c>
      <c r="C651">
        <v>6</v>
      </c>
      <c r="D651">
        <v>54.5</v>
      </c>
      <c r="E651">
        <v>0.7</v>
      </c>
      <c r="F651" t="s">
        <v>18359</v>
      </c>
      <c r="G651">
        <v>24.95</v>
      </c>
      <c r="I651" t="s">
        <v>19662</v>
      </c>
      <c r="J651">
        <v>8.89</v>
      </c>
    </row>
    <row r="652" spans="1:10">
      <c r="A652" t="s">
        <v>11792</v>
      </c>
      <c r="B652" t="s">
        <v>15566</v>
      </c>
      <c r="C652">
        <v>6</v>
      </c>
      <c r="D652">
        <v>40</v>
      </c>
      <c r="E652">
        <v>0.7</v>
      </c>
      <c r="G652">
        <v>13.5</v>
      </c>
      <c r="H652" t="s">
        <v>19663</v>
      </c>
      <c r="I652" t="s">
        <v>19664</v>
      </c>
      <c r="J652">
        <v>6.92</v>
      </c>
    </row>
    <row r="653" spans="1:10">
      <c r="A653" t="s">
        <v>15567</v>
      </c>
      <c r="B653" t="s">
        <v>15568</v>
      </c>
      <c r="C653">
        <v>12</v>
      </c>
      <c r="D653">
        <v>40</v>
      </c>
      <c r="E653">
        <v>1</v>
      </c>
      <c r="G653">
        <v>9</v>
      </c>
      <c r="H653" t="s">
        <v>19665</v>
      </c>
      <c r="I653" t="s">
        <v>19666</v>
      </c>
      <c r="J653">
        <v>18.86</v>
      </c>
    </row>
    <row r="654" spans="1:10">
      <c r="A654" t="s">
        <v>11793</v>
      </c>
      <c r="B654" t="s">
        <v>15569</v>
      </c>
      <c r="C654">
        <v>12</v>
      </c>
      <c r="D654">
        <v>40</v>
      </c>
      <c r="E654">
        <v>1</v>
      </c>
      <c r="G654">
        <v>37.450000000000003</v>
      </c>
      <c r="H654" t="s">
        <v>30580</v>
      </c>
      <c r="I654" t="s">
        <v>30581</v>
      </c>
      <c r="J654">
        <v>19.45</v>
      </c>
    </row>
    <row r="655" spans="1:10">
      <c r="A655" t="s">
        <v>15570</v>
      </c>
      <c r="B655" t="s">
        <v>15571</v>
      </c>
      <c r="C655">
        <v>12</v>
      </c>
      <c r="D655">
        <v>35</v>
      </c>
      <c r="E655">
        <v>1</v>
      </c>
      <c r="G655">
        <v>20.149999999999999</v>
      </c>
      <c r="I655" t="s">
        <v>19667</v>
      </c>
      <c r="J655">
        <v>19.670000000000002</v>
      </c>
    </row>
    <row r="656" spans="1:10">
      <c r="A656" t="s">
        <v>11794</v>
      </c>
      <c r="B656" t="s">
        <v>15572</v>
      </c>
      <c r="C656">
        <v>6</v>
      </c>
      <c r="D656">
        <v>40</v>
      </c>
      <c r="E656">
        <v>0.7</v>
      </c>
      <c r="G656">
        <v>41</v>
      </c>
      <c r="H656" t="s">
        <v>19668</v>
      </c>
      <c r="I656" t="s">
        <v>19669</v>
      </c>
      <c r="J656">
        <v>8.01</v>
      </c>
    </row>
    <row r="657" spans="1:10">
      <c r="A657" t="s">
        <v>26790</v>
      </c>
      <c r="B657" t="s">
        <v>26791</v>
      </c>
      <c r="C657">
        <v>6</v>
      </c>
      <c r="D657">
        <v>40</v>
      </c>
      <c r="E657">
        <v>0.7</v>
      </c>
      <c r="G657">
        <v>21</v>
      </c>
      <c r="H657" t="s">
        <v>30582</v>
      </c>
      <c r="I657" t="s">
        <v>30583</v>
      </c>
      <c r="J657">
        <v>8.9600000000000009</v>
      </c>
    </row>
    <row r="658" spans="1:10">
      <c r="A658" t="s">
        <v>15573</v>
      </c>
      <c r="B658" t="s">
        <v>19670</v>
      </c>
      <c r="C658">
        <v>6</v>
      </c>
      <c r="D658">
        <v>46.7</v>
      </c>
      <c r="E658">
        <v>0.7</v>
      </c>
      <c r="F658" t="s">
        <v>18359</v>
      </c>
      <c r="G658">
        <v>1084.95</v>
      </c>
      <c r="H658" t="s">
        <v>19671</v>
      </c>
      <c r="I658" t="s">
        <v>19672</v>
      </c>
      <c r="J658">
        <v>13.5</v>
      </c>
    </row>
    <row r="659" spans="1:10">
      <c r="A659" t="s">
        <v>19673</v>
      </c>
      <c r="B659" t="s">
        <v>19674</v>
      </c>
      <c r="C659">
        <v>6</v>
      </c>
      <c r="D659">
        <v>47</v>
      </c>
      <c r="E659">
        <v>0.7</v>
      </c>
      <c r="F659" t="s">
        <v>18359</v>
      </c>
      <c r="G659">
        <v>10.55</v>
      </c>
      <c r="H659" t="s">
        <v>19675</v>
      </c>
      <c r="I659" t="s">
        <v>19676</v>
      </c>
      <c r="J659">
        <v>11.11</v>
      </c>
    </row>
    <row r="660" spans="1:10">
      <c r="A660" t="s">
        <v>15574</v>
      </c>
      <c r="B660" t="s">
        <v>19677</v>
      </c>
      <c r="C660">
        <v>6</v>
      </c>
      <c r="D660">
        <v>52.2</v>
      </c>
      <c r="E660">
        <v>0.7</v>
      </c>
      <c r="F660" t="s">
        <v>18359</v>
      </c>
      <c r="G660">
        <v>17.45</v>
      </c>
      <c r="I660" t="s">
        <v>19678</v>
      </c>
      <c r="J660">
        <v>11.8</v>
      </c>
    </row>
    <row r="661" spans="1:10">
      <c r="A661" t="s">
        <v>26614</v>
      </c>
      <c r="B661" t="s">
        <v>19680</v>
      </c>
      <c r="C661">
        <v>6</v>
      </c>
      <c r="D661">
        <v>40</v>
      </c>
      <c r="E661">
        <v>0.7</v>
      </c>
      <c r="G661">
        <v>17.95</v>
      </c>
      <c r="H661" t="s">
        <v>30584</v>
      </c>
      <c r="I661" t="s">
        <v>30585</v>
      </c>
      <c r="J661">
        <v>10.38</v>
      </c>
    </row>
    <row r="662" spans="1:10">
      <c r="A662" t="s">
        <v>19679</v>
      </c>
      <c r="B662" t="s">
        <v>19680</v>
      </c>
      <c r="C662">
        <v>6</v>
      </c>
      <c r="D662">
        <v>40</v>
      </c>
      <c r="E662">
        <v>0.7</v>
      </c>
      <c r="F662" t="s">
        <v>18359</v>
      </c>
      <c r="G662">
        <v>24.15</v>
      </c>
      <c r="J662">
        <v>10.83</v>
      </c>
    </row>
    <row r="663" spans="1:10">
      <c r="A663" t="s">
        <v>13786</v>
      </c>
      <c r="B663" t="s">
        <v>19681</v>
      </c>
      <c r="C663">
        <v>6</v>
      </c>
      <c r="D663">
        <v>46.7</v>
      </c>
      <c r="E663">
        <v>0.7</v>
      </c>
      <c r="F663" t="s">
        <v>18359</v>
      </c>
      <c r="G663">
        <v>23.45</v>
      </c>
      <c r="H663" t="s">
        <v>19682</v>
      </c>
      <c r="I663" t="s">
        <v>19683</v>
      </c>
      <c r="J663">
        <v>11.74</v>
      </c>
    </row>
    <row r="664" spans="1:10">
      <c r="A664" t="s">
        <v>11795</v>
      </c>
      <c r="B664" t="s">
        <v>19684</v>
      </c>
      <c r="C664">
        <v>6</v>
      </c>
      <c r="D664">
        <v>46.7</v>
      </c>
      <c r="E664">
        <v>0.7</v>
      </c>
      <c r="F664" t="s">
        <v>18359</v>
      </c>
      <c r="G664">
        <v>30.25</v>
      </c>
      <c r="H664" t="s">
        <v>19685</v>
      </c>
      <c r="I664" t="s">
        <v>19686</v>
      </c>
      <c r="J664">
        <v>11.2</v>
      </c>
    </row>
    <row r="665" spans="1:10">
      <c r="A665" t="s">
        <v>19687</v>
      </c>
      <c r="B665" t="s">
        <v>19688</v>
      </c>
      <c r="C665">
        <v>6</v>
      </c>
      <c r="D665">
        <v>51.5</v>
      </c>
      <c r="E665">
        <v>0.7</v>
      </c>
      <c r="F665" t="s">
        <v>18359</v>
      </c>
      <c r="G665">
        <v>9.4499999999999993</v>
      </c>
      <c r="H665" t="s">
        <v>19689</v>
      </c>
      <c r="I665" t="s">
        <v>19690</v>
      </c>
      <c r="J665">
        <v>8.4</v>
      </c>
    </row>
    <row r="666" spans="1:10">
      <c r="A666" t="s">
        <v>15575</v>
      </c>
      <c r="B666" t="s">
        <v>19691</v>
      </c>
      <c r="C666">
        <v>6</v>
      </c>
      <c r="D666">
        <v>46.5</v>
      </c>
      <c r="E666">
        <v>0.7</v>
      </c>
      <c r="F666" t="s">
        <v>18359</v>
      </c>
      <c r="G666">
        <v>10.35</v>
      </c>
      <c r="H666" t="s">
        <v>19692</v>
      </c>
      <c r="I666" t="s">
        <v>19693</v>
      </c>
      <c r="J666">
        <v>8.43</v>
      </c>
    </row>
    <row r="667" spans="1:10">
      <c r="A667" t="s">
        <v>19694</v>
      </c>
      <c r="B667" t="s">
        <v>19695</v>
      </c>
      <c r="C667">
        <v>6</v>
      </c>
      <c r="D667">
        <v>60.1</v>
      </c>
      <c r="E667">
        <v>0.7</v>
      </c>
      <c r="F667" t="s">
        <v>18359</v>
      </c>
      <c r="G667">
        <v>17.850000000000001</v>
      </c>
      <c r="H667" t="s">
        <v>19696</v>
      </c>
      <c r="J667">
        <v>8.27</v>
      </c>
    </row>
    <row r="668" spans="1:10">
      <c r="A668" t="s">
        <v>11796</v>
      </c>
      <c r="B668" t="s">
        <v>15576</v>
      </c>
      <c r="C668">
        <v>6</v>
      </c>
      <c r="D668">
        <v>40</v>
      </c>
      <c r="E668">
        <v>1</v>
      </c>
      <c r="G668">
        <v>208.75</v>
      </c>
      <c r="H668" t="s">
        <v>30586</v>
      </c>
      <c r="I668" t="s">
        <v>30587</v>
      </c>
      <c r="J668">
        <v>8.75</v>
      </c>
    </row>
    <row r="669" spans="1:10">
      <c r="A669" t="s">
        <v>11797</v>
      </c>
      <c r="B669" t="s">
        <v>15577</v>
      </c>
      <c r="C669">
        <v>6</v>
      </c>
      <c r="D669">
        <v>40</v>
      </c>
      <c r="E669">
        <v>0.7</v>
      </c>
      <c r="G669">
        <v>46.85</v>
      </c>
      <c r="H669" t="s">
        <v>19697</v>
      </c>
      <c r="I669" t="s">
        <v>19698</v>
      </c>
      <c r="J669">
        <v>8.86</v>
      </c>
    </row>
    <row r="670" spans="1:10">
      <c r="A670" t="s">
        <v>11798</v>
      </c>
      <c r="B670" t="s">
        <v>15578</v>
      </c>
      <c r="C670">
        <v>6</v>
      </c>
      <c r="D670">
        <v>45</v>
      </c>
      <c r="E670">
        <v>0.5</v>
      </c>
      <c r="G670">
        <v>11.55</v>
      </c>
      <c r="H670" t="s">
        <v>30588</v>
      </c>
      <c r="I670" t="s">
        <v>30589</v>
      </c>
      <c r="J670">
        <v>6.48</v>
      </c>
    </row>
    <row r="671" spans="1:10">
      <c r="A671" t="s">
        <v>11799</v>
      </c>
      <c r="B671" t="s">
        <v>15579</v>
      </c>
      <c r="C671">
        <v>6</v>
      </c>
      <c r="D671">
        <v>47</v>
      </c>
      <c r="E671">
        <v>0.5</v>
      </c>
      <c r="G671">
        <v>9.4499999999999993</v>
      </c>
      <c r="H671" t="s">
        <v>19699</v>
      </c>
      <c r="I671" t="s">
        <v>19700</v>
      </c>
      <c r="J671">
        <v>6.45</v>
      </c>
    </row>
    <row r="672" spans="1:10">
      <c r="A672" t="s">
        <v>19701</v>
      </c>
      <c r="B672" t="s">
        <v>19702</v>
      </c>
      <c r="C672">
        <v>6</v>
      </c>
      <c r="D672">
        <v>40</v>
      </c>
      <c r="E672">
        <v>0.7</v>
      </c>
      <c r="G672">
        <v>29.95</v>
      </c>
      <c r="I672" t="s">
        <v>19703</v>
      </c>
      <c r="J672">
        <v>7.27</v>
      </c>
    </row>
    <row r="673" spans="1:10">
      <c r="A673" t="s">
        <v>19704</v>
      </c>
      <c r="B673" t="s">
        <v>19705</v>
      </c>
      <c r="C673">
        <v>6</v>
      </c>
      <c r="D673">
        <v>40</v>
      </c>
      <c r="E673">
        <v>0.7</v>
      </c>
      <c r="G673">
        <v>30.95</v>
      </c>
      <c r="H673" t="s">
        <v>19706</v>
      </c>
      <c r="I673" t="s">
        <v>19707</v>
      </c>
      <c r="J673">
        <v>8.65</v>
      </c>
    </row>
    <row r="674" spans="1:10">
      <c r="A674" t="s">
        <v>30590</v>
      </c>
      <c r="B674" t="s">
        <v>30591</v>
      </c>
      <c r="C674">
        <v>6</v>
      </c>
      <c r="D674">
        <v>40</v>
      </c>
      <c r="E674">
        <v>1</v>
      </c>
      <c r="G674">
        <v>97.45</v>
      </c>
      <c r="H674" t="s">
        <v>30592</v>
      </c>
      <c r="I674" t="s">
        <v>30593</v>
      </c>
      <c r="J674">
        <v>10.9</v>
      </c>
    </row>
    <row r="675" spans="1:10">
      <c r="A675" t="s">
        <v>11800</v>
      </c>
      <c r="B675" t="s">
        <v>15580</v>
      </c>
      <c r="C675">
        <v>6</v>
      </c>
      <c r="D675">
        <v>40</v>
      </c>
      <c r="E675">
        <v>0.7</v>
      </c>
      <c r="G675">
        <v>3.85</v>
      </c>
      <c r="H675" t="s">
        <v>27211</v>
      </c>
      <c r="I675" t="s">
        <v>30594</v>
      </c>
      <c r="J675">
        <v>8.58</v>
      </c>
    </row>
    <row r="676" spans="1:10">
      <c r="A676" t="s">
        <v>15581</v>
      </c>
      <c r="B676" t="s">
        <v>15582</v>
      </c>
      <c r="C676">
        <v>6</v>
      </c>
      <c r="D676">
        <v>40</v>
      </c>
      <c r="E676">
        <v>0.7</v>
      </c>
      <c r="G676">
        <v>38.65</v>
      </c>
      <c r="H676" t="s">
        <v>19708</v>
      </c>
      <c r="I676" t="s">
        <v>19709</v>
      </c>
      <c r="J676">
        <v>8.65</v>
      </c>
    </row>
    <row r="677" spans="1:10">
      <c r="A677" t="s">
        <v>11801</v>
      </c>
      <c r="B677" t="s">
        <v>15583</v>
      </c>
      <c r="C677">
        <v>6</v>
      </c>
      <c r="D677">
        <v>25</v>
      </c>
      <c r="E677">
        <v>0.7</v>
      </c>
      <c r="G677">
        <v>224.95</v>
      </c>
      <c r="H677" t="s">
        <v>19710</v>
      </c>
      <c r="J677">
        <v>8.9499999999999993</v>
      </c>
    </row>
    <row r="678" spans="1:10">
      <c r="A678" t="s">
        <v>15584</v>
      </c>
      <c r="B678" t="s">
        <v>15585</v>
      </c>
      <c r="C678">
        <v>6</v>
      </c>
      <c r="D678">
        <v>40</v>
      </c>
      <c r="E678">
        <v>0.7</v>
      </c>
      <c r="G678">
        <v>32</v>
      </c>
      <c r="H678" t="s">
        <v>19711</v>
      </c>
      <c r="I678" t="s">
        <v>19712</v>
      </c>
      <c r="J678">
        <v>9.19</v>
      </c>
    </row>
    <row r="679" spans="1:10">
      <c r="A679" t="s">
        <v>11802</v>
      </c>
      <c r="B679" t="s">
        <v>15586</v>
      </c>
      <c r="C679">
        <v>6</v>
      </c>
      <c r="D679">
        <v>40</v>
      </c>
      <c r="E679">
        <v>0.7</v>
      </c>
      <c r="G679">
        <v>15.95</v>
      </c>
      <c r="H679" t="s">
        <v>19711</v>
      </c>
      <c r="I679" t="s">
        <v>19712</v>
      </c>
      <c r="J679">
        <v>9.19</v>
      </c>
    </row>
    <row r="680" spans="1:10">
      <c r="A680" t="s">
        <v>11803</v>
      </c>
      <c r="B680" t="s">
        <v>15587</v>
      </c>
      <c r="C680">
        <v>6</v>
      </c>
      <c r="D680">
        <v>47</v>
      </c>
      <c r="E680">
        <v>0.7</v>
      </c>
      <c r="G680">
        <v>120</v>
      </c>
      <c r="H680" t="s">
        <v>19713</v>
      </c>
      <c r="I680" t="s">
        <v>19714</v>
      </c>
      <c r="J680">
        <v>8.48</v>
      </c>
    </row>
    <row r="681" spans="1:10">
      <c r="A681" t="s">
        <v>15588</v>
      </c>
      <c r="B681" t="s">
        <v>15589</v>
      </c>
      <c r="C681">
        <v>6</v>
      </c>
      <c r="D681">
        <v>43</v>
      </c>
      <c r="E681">
        <v>0.5</v>
      </c>
      <c r="G681">
        <v>9.75</v>
      </c>
      <c r="I681" t="s">
        <v>19715</v>
      </c>
      <c r="J681">
        <v>6.33</v>
      </c>
    </row>
    <row r="682" spans="1:10">
      <c r="A682" t="s">
        <v>19716</v>
      </c>
      <c r="B682" t="s">
        <v>19717</v>
      </c>
      <c r="C682">
        <v>4</v>
      </c>
      <c r="D682">
        <v>42</v>
      </c>
      <c r="E682">
        <v>0.7</v>
      </c>
      <c r="F682" t="s">
        <v>18359</v>
      </c>
      <c r="G682">
        <v>24.15</v>
      </c>
      <c r="H682" t="s">
        <v>19718</v>
      </c>
      <c r="I682" t="s">
        <v>19719</v>
      </c>
      <c r="J682">
        <v>10.38</v>
      </c>
    </row>
    <row r="683" spans="1:10">
      <c r="A683" t="s">
        <v>11804</v>
      </c>
      <c r="B683" t="s">
        <v>15590</v>
      </c>
      <c r="C683">
        <v>6</v>
      </c>
      <c r="D683">
        <v>42</v>
      </c>
      <c r="E683">
        <v>0.7</v>
      </c>
      <c r="G683">
        <v>14.95</v>
      </c>
      <c r="H683" t="s">
        <v>19718</v>
      </c>
      <c r="I683" t="s">
        <v>19720</v>
      </c>
      <c r="J683">
        <v>8.64</v>
      </c>
    </row>
    <row r="684" spans="1:10">
      <c r="A684" t="s">
        <v>15591</v>
      </c>
      <c r="B684" t="s">
        <v>15592</v>
      </c>
      <c r="C684">
        <v>6</v>
      </c>
      <c r="D684">
        <v>42</v>
      </c>
      <c r="E684">
        <v>1</v>
      </c>
      <c r="G684">
        <v>25.15</v>
      </c>
      <c r="H684" t="s">
        <v>19721</v>
      </c>
      <c r="I684" t="s">
        <v>19722</v>
      </c>
      <c r="J684">
        <v>10.5</v>
      </c>
    </row>
    <row r="685" spans="1:10">
      <c r="A685" t="s">
        <v>19723</v>
      </c>
      <c r="B685" t="s">
        <v>19724</v>
      </c>
      <c r="C685">
        <v>6</v>
      </c>
      <c r="D685">
        <v>42</v>
      </c>
      <c r="E685">
        <v>0.7</v>
      </c>
      <c r="G685">
        <v>11.35</v>
      </c>
      <c r="H685" t="s">
        <v>30595</v>
      </c>
      <c r="I685" t="s">
        <v>30596</v>
      </c>
      <c r="J685">
        <v>8.65</v>
      </c>
    </row>
    <row r="686" spans="1:10">
      <c r="A686" t="s">
        <v>13787</v>
      </c>
      <c r="B686" t="s">
        <v>19725</v>
      </c>
      <c r="C686">
        <v>6</v>
      </c>
      <c r="D686">
        <v>45</v>
      </c>
      <c r="E686">
        <v>0.7</v>
      </c>
      <c r="F686" t="s">
        <v>18359</v>
      </c>
      <c r="G686">
        <v>8.5500000000000007</v>
      </c>
      <c r="H686" t="s">
        <v>19726</v>
      </c>
      <c r="I686" t="s">
        <v>19727</v>
      </c>
      <c r="J686">
        <v>12.2</v>
      </c>
    </row>
    <row r="687" spans="1:10">
      <c r="A687" t="s">
        <v>19728</v>
      </c>
      <c r="B687" t="s">
        <v>19729</v>
      </c>
      <c r="C687">
        <v>6</v>
      </c>
      <c r="D687">
        <v>45</v>
      </c>
      <c r="E687">
        <v>0.7</v>
      </c>
      <c r="F687" t="s">
        <v>18359</v>
      </c>
      <c r="G687">
        <v>6.05</v>
      </c>
      <c r="H687" t="s">
        <v>19730</v>
      </c>
      <c r="J687">
        <v>12.19</v>
      </c>
    </row>
    <row r="688" spans="1:10">
      <c r="A688" t="s">
        <v>15593</v>
      </c>
      <c r="B688" t="s">
        <v>19731</v>
      </c>
      <c r="C688">
        <v>6</v>
      </c>
      <c r="D688">
        <v>45</v>
      </c>
      <c r="E688">
        <v>0.7</v>
      </c>
      <c r="F688" t="s">
        <v>18359</v>
      </c>
      <c r="G688">
        <v>18.149999999999999</v>
      </c>
      <c r="H688" t="s">
        <v>19732</v>
      </c>
      <c r="I688" t="s">
        <v>19733</v>
      </c>
      <c r="J688">
        <v>12.17</v>
      </c>
    </row>
    <row r="689" spans="1:10">
      <c r="A689" t="s">
        <v>13788</v>
      </c>
      <c r="B689" t="s">
        <v>15594</v>
      </c>
      <c r="C689">
        <v>6</v>
      </c>
      <c r="D689">
        <v>41.5</v>
      </c>
      <c r="E689">
        <v>0.7</v>
      </c>
      <c r="G689">
        <v>14.95</v>
      </c>
      <c r="H689" t="s">
        <v>30597</v>
      </c>
      <c r="I689" t="s">
        <v>30598</v>
      </c>
      <c r="J689">
        <v>8.82</v>
      </c>
    </row>
    <row r="690" spans="1:10">
      <c r="A690" t="s">
        <v>13789</v>
      </c>
      <c r="B690" t="s">
        <v>15595</v>
      </c>
      <c r="C690">
        <v>6</v>
      </c>
      <c r="D690">
        <v>20</v>
      </c>
      <c r="E690">
        <v>0.5</v>
      </c>
      <c r="G690">
        <v>41.35</v>
      </c>
      <c r="H690" t="s">
        <v>19734</v>
      </c>
      <c r="J690">
        <v>6.75</v>
      </c>
    </row>
    <row r="691" spans="1:10">
      <c r="A691" t="s">
        <v>13790</v>
      </c>
      <c r="B691" t="s">
        <v>15596</v>
      </c>
      <c r="C691">
        <v>6</v>
      </c>
      <c r="D691">
        <v>20</v>
      </c>
      <c r="E691">
        <v>0.5</v>
      </c>
      <c r="G691">
        <v>21.45</v>
      </c>
      <c r="H691" t="s">
        <v>19735</v>
      </c>
      <c r="I691" t="s">
        <v>19736</v>
      </c>
      <c r="J691">
        <v>7.07</v>
      </c>
    </row>
    <row r="692" spans="1:10">
      <c r="A692" t="s">
        <v>13791</v>
      </c>
      <c r="B692" t="s">
        <v>15597</v>
      </c>
      <c r="C692">
        <v>6</v>
      </c>
      <c r="D692">
        <v>41.5</v>
      </c>
      <c r="E692">
        <v>0.7</v>
      </c>
      <c r="G692">
        <v>16.45</v>
      </c>
      <c r="H692" t="s">
        <v>19737</v>
      </c>
      <c r="I692" t="s">
        <v>19738</v>
      </c>
      <c r="J692">
        <v>8.57</v>
      </c>
    </row>
    <row r="693" spans="1:10">
      <c r="A693" t="s">
        <v>11805</v>
      </c>
      <c r="B693" t="s">
        <v>15598</v>
      </c>
      <c r="C693">
        <v>6</v>
      </c>
      <c r="D693">
        <v>41.5</v>
      </c>
      <c r="E693">
        <v>0.7</v>
      </c>
      <c r="G693">
        <v>13.65</v>
      </c>
      <c r="H693" t="s">
        <v>30599</v>
      </c>
      <c r="I693" t="s">
        <v>30600</v>
      </c>
      <c r="J693">
        <v>8.7799999999999994</v>
      </c>
    </row>
    <row r="694" spans="1:10">
      <c r="A694" t="s">
        <v>13792</v>
      </c>
      <c r="B694" t="s">
        <v>15599</v>
      </c>
      <c r="C694">
        <v>6</v>
      </c>
      <c r="D694">
        <v>45</v>
      </c>
      <c r="E694">
        <v>0.7</v>
      </c>
      <c r="G694">
        <v>8.9499999999999993</v>
      </c>
      <c r="H694" t="s">
        <v>19739</v>
      </c>
      <c r="I694" t="s">
        <v>19740</v>
      </c>
      <c r="J694">
        <v>9.17</v>
      </c>
    </row>
    <row r="695" spans="1:10">
      <c r="A695" t="s">
        <v>11806</v>
      </c>
      <c r="B695" t="s">
        <v>15600</v>
      </c>
      <c r="C695">
        <v>6</v>
      </c>
      <c r="D695">
        <v>35</v>
      </c>
      <c r="E695">
        <v>0.7</v>
      </c>
      <c r="G695">
        <v>7.85</v>
      </c>
      <c r="H695" t="s">
        <v>19741</v>
      </c>
      <c r="I695" t="s">
        <v>19742</v>
      </c>
      <c r="J695">
        <v>7.34</v>
      </c>
    </row>
    <row r="696" spans="1:10">
      <c r="A696" t="s">
        <v>15601</v>
      </c>
      <c r="B696" t="s">
        <v>15602</v>
      </c>
      <c r="C696">
        <v>6</v>
      </c>
      <c r="D696">
        <v>35</v>
      </c>
      <c r="E696">
        <v>1</v>
      </c>
      <c r="G696">
        <v>119.85</v>
      </c>
      <c r="H696" t="s">
        <v>19743</v>
      </c>
      <c r="I696" t="s">
        <v>19744</v>
      </c>
      <c r="J696">
        <v>9.56</v>
      </c>
    </row>
    <row r="697" spans="1:10">
      <c r="A697" t="s">
        <v>15603</v>
      </c>
      <c r="B697" t="s">
        <v>15604</v>
      </c>
      <c r="C697">
        <v>6</v>
      </c>
      <c r="D697">
        <v>38</v>
      </c>
      <c r="E697">
        <v>1</v>
      </c>
      <c r="G697">
        <v>68.75</v>
      </c>
      <c r="H697" t="s">
        <v>19745</v>
      </c>
      <c r="I697" t="s">
        <v>19746</v>
      </c>
      <c r="J697">
        <v>9.58</v>
      </c>
    </row>
    <row r="698" spans="1:10">
      <c r="A698" t="s">
        <v>15605</v>
      </c>
      <c r="B698" t="s">
        <v>15606</v>
      </c>
      <c r="C698">
        <v>6</v>
      </c>
      <c r="D698">
        <v>38</v>
      </c>
      <c r="E698">
        <v>1</v>
      </c>
      <c r="G698">
        <v>110</v>
      </c>
      <c r="H698" t="s">
        <v>19745</v>
      </c>
      <c r="I698" t="s">
        <v>19747</v>
      </c>
      <c r="J698">
        <v>9.6</v>
      </c>
    </row>
    <row r="699" spans="1:10">
      <c r="A699" t="s">
        <v>19748</v>
      </c>
      <c r="B699" t="s">
        <v>19749</v>
      </c>
      <c r="C699">
        <v>6</v>
      </c>
      <c r="D699">
        <v>12.5</v>
      </c>
      <c r="E699">
        <v>0.75</v>
      </c>
      <c r="F699" t="s">
        <v>18359</v>
      </c>
      <c r="G699">
        <v>44.95</v>
      </c>
      <c r="I699" t="s">
        <v>19750</v>
      </c>
      <c r="J699">
        <v>11.4</v>
      </c>
    </row>
    <row r="700" spans="1:10">
      <c r="A700" t="s">
        <v>15607</v>
      </c>
      <c r="B700" t="s">
        <v>19751</v>
      </c>
      <c r="C700">
        <v>6</v>
      </c>
      <c r="D700">
        <v>12</v>
      </c>
      <c r="E700">
        <v>0.75</v>
      </c>
      <c r="F700" t="s">
        <v>18359</v>
      </c>
      <c r="G700">
        <v>35.65</v>
      </c>
      <c r="H700" t="s">
        <v>19752</v>
      </c>
      <c r="I700" t="s">
        <v>19753</v>
      </c>
      <c r="J700">
        <v>10.95</v>
      </c>
    </row>
    <row r="701" spans="1:10">
      <c r="A701" t="s">
        <v>11807</v>
      </c>
      <c r="B701" t="s">
        <v>19754</v>
      </c>
      <c r="C701">
        <v>6</v>
      </c>
      <c r="D701">
        <v>42</v>
      </c>
      <c r="E701">
        <v>0.7</v>
      </c>
      <c r="F701" t="s">
        <v>18359</v>
      </c>
      <c r="G701">
        <v>11.75</v>
      </c>
      <c r="H701" t="s">
        <v>19755</v>
      </c>
      <c r="I701" t="s">
        <v>19756</v>
      </c>
      <c r="J701">
        <v>9.98</v>
      </c>
    </row>
    <row r="702" spans="1:10">
      <c r="A702" t="s">
        <v>19757</v>
      </c>
      <c r="B702" t="s">
        <v>19758</v>
      </c>
      <c r="C702">
        <v>6</v>
      </c>
      <c r="D702">
        <v>14</v>
      </c>
      <c r="E702">
        <v>0.7</v>
      </c>
      <c r="G702">
        <v>44.95</v>
      </c>
      <c r="H702" t="s">
        <v>19759</v>
      </c>
      <c r="I702" t="s">
        <v>19760</v>
      </c>
      <c r="J702">
        <v>6.68</v>
      </c>
    </row>
    <row r="703" spans="1:10">
      <c r="A703" t="s">
        <v>11808</v>
      </c>
      <c r="B703" t="s">
        <v>15608</v>
      </c>
      <c r="C703">
        <v>6</v>
      </c>
      <c r="D703">
        <v>24</v>
      </c>
      <c r="E703">
        <v>0.7</v>
      </c>
      <c r="G703">
        <v>24.95</v>
      </c>
      <c r="H703" t="s">
        <v>19761</v>
      </c>
      <c r="I703" t="s">
        <v>19762</v>
      </c>
      <c r="J703">
        <v>6.97</v>
      </c>
    </row>
    <row r="704" spans="1:10">
      <c r="A704" t="s">
        <v>13793</v>
      </c>
      <c r="B704" t="s">
        <v>15609</v>
      </c>
      <c r="C704">
        <v>6</v>
      </c>
      <c r="D704">
        <v>24</v>
      </c>
      <c r="E704">
        <v>0.7</v>
      </c>
      <c r="G704">
        <v>26.25</v>
      </c>
      <c r="H704" t="s">
        <v>19763</v>
      </c>
      <c r="I704" t="s">
        <v>19764</v>
      </c>
      <c r="J704">
        <v>6.92</v>
      </c>
    </row>
    <row r="705" spans="1:10">
      <c r="A705" t="s">
        <v>15610</v>
      </c>
      <c r="B705" t="s">
        <v>15611</v>
      </c>
      <c r="C705">
        <v>6</v>
      </c>
      <c r="D705">
        <v>42</v>
      </c>
      <c r="E705">
        <v>1</v>
      </c>
      <c r="G705">
        <v>7.95</v>
      </c>
      <c r="I705" t="s">
        <v>19765</v>
      </c>
      <c r="J705">
        <v>11.44</v>
      </c>
    </row>
    <row r="706" spans="1:10">
      <c r="A706" t="s">
        <v>11809</v>
      </c>
      <c r="B706" t="s">
        <v>15612</v>
      </c>
      <c r="C706">
        <v>6</v>
      </c>
      <c r="D706">
        <v>24</v>
      </c>
      <c r="E706">
        <v>0.7</v>
      </c>
      <c r="G706">
        <v>16</v>
      </c>
      <c r="H706" t="s">
        <v>19766</v>
      </c>
      <c r="I706" t="s">
        <v>19767</v>
      </c>
      <c r="J706">
        <v>7.17</v>
      </c>
    </row>
    <row r="707" spans="1:10">
      <c r="A707" t="s">
        <v>15613</v>
      </c>
      <c r="B707" t="s">
        <v>15614</v>
      </c>
      <c r="C707">
        <v>6</v>
      </c>
      <c r="D707">
        <v>24</v>
      </c>
      <c r="E707">
        <v>0.7</v>
      </c>
      <c r="G707">
        <v>14.85</v>
      </c>
      <c r="H707" t="s">
        <v>19768</v>
      </c>
      <c r="I707" t="s">
        <v>19769</v>
      </c>
      <c r="J707">
        <v>6.9</v>
      </c>
    </row>
    <row r="708" spans="1:10">
      <c r="A708" t="s">
        <v>11810</v>
      </c>
      <c r="B708" t="s">
        <v>15615</v>
      </c>
      <c r="C708">
        <v>6</v>
      </c>
      <c r="D708">
        <v>17</v>
      </c>
      <c r="E708">
        <v>0.7</v>
      </c>
      <c r="G708">
        <v>54</v>
      </c>
      <c r="H708" t="s">
        <v>19770</v>
      </c>
      <c r="I708" t="s">
        <v>19771</v>
      </c>
      <c r="J708">
        <v>6.88</v>
      </c>
    </row>
    <row r="709" spans="1:10">
      <c r="A709" t="s">
        <v>15617</v>
      </c>
      <c r="B709" t="s">
        <v>15618</v>
      </c>
      <c r="C709">
        <v>6</v>
      </c>
      <c r="D709">
        <v>17</v>
      </c>
      <c r="E709">
        <v>0.7</v>
      </c>
      <c r="G709">
        <v>16.45</v>
      </c>
      <c r="H709" t="s">
        <v>19772</v>
      </c>
      <c r="I709" t="s">
        <v>19773</v>
      </c>
      <c r="J709">
        <v>7.5</v>
      </c>
    </row>
    <row r="710" spans="1:10">
      <c r="A710" t="s">
        <v>11811</v>
      </c>
      <c r="B710" t="s">
        <v>15619</v>
      </c>
      <c r="C710">
        <v>6</v>
      </c>
      <c r="D710">
        <v>17</v>
      </c>
      <c r="E710">
        <v>0.7</v>
      </c>
      <c r="G710">
        <v>13</v>
      </c>
      <c r="H710" t="s">
        <v>19774</v>
      </c>
      <c r="I710" t="s">
        <v>19775</v>
      </c>
      <c r="J710">
        <v>6.95</v>
      </c>
    </row>
    <row r="711" spans="1:10">
      <c r="A711" t="s">
        <v>11812</v>
      </c>
      <c r="B711" t="s">
        <v>15620</v>
      </c>
      <c r="C711">
        <v>6</v>
      </c>
      <c r="D711">
        <v>38</v>
      </c>
      <c r="E711">
        <v>0.7</v>
      </c>
      <c r="G711">
        <v>95.95</v>
      </c>
      <c r="H711" t="s">
        <v>19776</v>
      </c>
      <c r="I711" t="s">
        <v>19777</v>
      </c>
      <c r="J711">
        <v>9.18</v>
      </c>
    </row>
    <row r="712" spans="1:10">
      <c r="A712" t="s">
        <v>11813</v>
      </c>
      <c r="B712" t="s">
        <v>15621</v>
      </c>
      <c r="C712">
        <v>6</v>
      </c>
      <c r="D712">
        <v>17</v>
      </c>
      <c r="E712">
        <v>0.7</v>
      </c>
      <c r="G712">
        <v>12.95</v>
      </c>
      <c r="H712" t="s">
        <v>19778</v>
      </c>
      <c r="I712" t="s">
        <v>19779</v>
      </c>
      <c r="J712">
        <v>7</v>
      </c>
    </row>
    <row r="713" spans="1:10">
      <c r="A713" t="s">
        <v>11814</v>
      </c>
      <c r="B713" t="s">
        <v>15622</v>
      </c>
      <c r="C713">
        <v>6</v>
      </c>
      <c r="D713">
        <v>35</v>
      </c>
      <c r="E713">
        <v>1</v>
      </c>
      <c r="G713">
        <v>139.65</v>
      </c>
      <c r="H713" t="s">
        <v>19780</v>
      </c>
      <c r="I713" t="s">
        <v>19781</v>
      </c>
      <c r="J713">
        <v>8.86</v>
      </c>
    </row>
    <row r="714" spans="1:10">
      <c r="A714" t="s">
        <v>26792</v>
      </c>
      <c r="B714" t="s">
        <v>26793</v>
      </c>
      <c r="C714">
        <v>6</v>
      </c>
      <c r="D714">
        <v>38</v>
      </c>
      <c r="E714">
        <v>0.7</v>
      </c>
      <c r="G714">
        <v>6.35</v>
      </c>
      <c r="H714" t="s">
        <v>30601</v>
      </c>
      <c r="I714" t="s">
        <v>30602</v>
      </c>
      <c r="J714">
        <v>6.64</v>
      </c>
    </row>
    <row r="715" spans="1:10">
      <c r="A715" t="s">
        <v>19782</v>
      </c>
      <c r="B715" t="s">
        <v>19783</v>
      </c>
      <c r="C715">
        <v>6</v>
      </c>
      <c r="D715">
        <v>24</v>
      </c>
      <c r="E715">
        <v>0.7</v>
      </c>
      <c r="G715">
        <v>14.25</v>
      </c>
      <c r="H715" t="s">
        <v>19784</v>
      </c>
      <c r="I715" t="s">
        <v>19785</v>
      </c>
      <c r="J715">
        <v>7.08</v>
      </c>
    </row>
    <row r="716" spans="1:10">
      <c r="A716" t="s">
        <v>11815</v>
      </c>
      <c r="B716" t="s">
        <v>15623</v>
      </c>
      <c r="C716">
        <v>6</v>
      </c>
      <c r="D716">
        <v>14.9</v>
      </c>
      <c r="E716">
        <v>0.7</v>
      </c>
      <c r="G716">
        <v>15</v>
      </c>
      <c r="H716" t="s">
        <v>19786</v>
      </c>
      <c r="I716" t="s">
        <v>19787</v>
      </c>
      <c r="J716">
        <v>8.82</v>
      </c>
    </row>
    <row r="717" spans="1:10">
      <c r="A717" t="s">
        <v>11816</v>
      </c>
      <c r="B717" t="s">
        <v>15624</v>
      </c>
      <c r="C717">
        <v>6</v>
      </c>
      <c r="D717">
        <v>24</v>
      </c>
      <c r="E717">
        <v>0.7</v>
      </c>
      <c r="G717">
        <v>34.450000000000003</v>
      </c>
      <c r="H717" t="s">
        <v>19788</v>
      </c>
      <c r="I717" t="s">
        <v>19789</v>
      </c>
      <c r="J717">
        <v>7.02</v>
      </c>
    </row>
    <row r="718" spans="1:10">
      <c r="A718" t="s">
        <v>15625</v>
      </c>
      <c r="B718" t="s">
        <v>15626</v>
      </c>
      <c r="C718">
        <v>6</v>
      </c>
      <c r="D718">
        <v>17</v>
      </c>
      <c r="E718">
        <v>0.7</v>
      </c>
      <c r="G718">
        <v>16.350000000000001</v>
      </c>
      <c r="H718" t="s">
        <v>19790</v>
      </c>
      <c r="I718" t="s">
        <v>19791</v>
      </c>
      <c r="J718">
        <v>6.87</v>
      </c>
    </row>
    <row r="719" spans="1:10">
      <c r="A719" t="s">
        <v>11817</v>
      </c>
      <c r="B719" t="s">
        <v>15627</v>
      </c>
      <c r="C719">
        <v>6</v>
      </c>
      <c r="D719">
        <v>24</v>
      </c>
      <c r="E719">
        <v>0.7</v>
      </c>
      <c r="G719">
        <v>17.75</v>
      </c>
      <c r="H719" t="s">
        <v>19792</v>
      </c>
      <c r="I719" t="s">
        <v>19793</v>
      </c>
      <c r="J719">
        <v>7.22</v>
      </c>
    </row>
    <row r="720" spans="1:10">
      <c r="A720" t="s">
        <v>11818</v>
      </c>
      <c r="B720" t="s">
        <v>15628</v>
      </c>
      <c r="C720">
        <v>6</v>
      </c>
      <c r="D720">
        <v>17</v>
      </c>
      <c r="E720">
        <v>0.7</v>
      </c>
      <c r="G720">
        <v>8.75</v>
      </c>
      <c r="H720" t="s">
        <v>19794</v>
      </c>
      <c r="I720" t="s">
        <v>19795</v>
      </c>
      <c r="J720">
        <v>7.19</v>
      </c>
    </row>
    <row r="721" spans="1:10">
      <c r="A721" t="s">
        <v>11819</v>
      </c>
      <c r="B721" t="s">
        <v>15629</v>
      </c>
      <c r="C721">
        <v>6</v>
      </c>
      <c r="D721">
        <v>17</v>
      </c>
      <c r="E721">
        <v>0.7</v>
      </c>
      <c r="G721">
        <v>23.45</v>
      </c>
      <c r="H721" t="s">
        <v>19796</v>
      </c>
      <c r="I721" t="s">
        <v>19797</v>
      </c>
      <c r="J721">
        <v>6.91</v>
      </c>
    </row>
    <row r="722" spans="1:10">
      <c r="A722" t="s">
        <v>15630</v>
      </c>
      <c r="B722" t="s">
        <v>15631</v>
      </c>
      <c r="C722">
        <v>6</v>
      </c>
      <c r="D722">
        <v>24</v>
      </c>
      <c r="E722">
        <v>0.7</v>
      </c>
      <c r="G722">
        <v>11.95</v>
      </c>
      <c r="H722" t="s">
        <v>19798</v>
      </c>
      <c r="I722" t="s">
        <v>19799</v>
      </c>
      <c r="J722">
        <v>7.02</v>
      </c>
    </row>
    <row r="723" spans="1:10">
      <c r="A723" t="s">
        <v>26859</v>
      </c>
      <c r="B723" t="s">
        <v>26860</v>
      </c>
      <c r="C723">
        <v>6</v>
      </c>
      <c r="D723">
        <v>35</v>
      </c>
      <c r="E723">
        <v>1</v>
      </c>
      <c r="G723">
        <v>17.95</v>
      </c>
      <c r="H723" t="s">
        <v>30603</v>
      </c>
      <c r="I723" t="s">
        <v>30604</v>
      </c>
      <c r="J723">
        <v>11.54</v>
      </c>
    </row>
    <row r="724" spans="1:10">
      <c r="A724" t="s">
        <v>11820</v>
      </c>
      <c r="B724" t="s">
        <v>15632</v>
      </c>
      <c r="C724">
        <v>6</v>
      </c>
      <c r="D724">
        <v>37.5</v>
      </c>
      <c r="E724">
        <v>1</v>
      </c>
      <c r="G724">
        <v>11.45</v>
      </c>
      <c r="H724" t="s">
        <v>19800</v>
      </c>
      <c r="I724" t="s">
        <v>19801</v>
      </c>
      <c r="J724">
        <v>9.3800000000000008</v>
      </c>
    </row>
    <row r="725" spans="1:10">
      <c r="A725" t="s">
        <v>30605</v>
      </c>
      <c r="B725" t="s">
        <v>30606</v>
      </c>
      <c r="C725">
        <v>6</v>
      </c>
      <c r="D725">
        <v>37.5</v>
      </c>
      <c r="E725">
        <v>0.7</v>
      </c>
      <c r="G725">
        <v>20</v>
      </c>
      <c r="H725" t="s">
        <v>30607</v>
      </c>
      <c r="I725" t="s">
        <v>30608</v>
      </c>
      <c r="J725">
        <v>7.82</v>
      </c>
    </row>
    <row r="726" spans="1:10">
      <c r="A726" t="s">
        <v>26794</v>
      </c>
      <c r="B726" t="s">
        <v>26795</v>
      </c>
      <c r="C726">
        <v>6</v>
      </c>
      <c r="D726">
        <v>47</v>
      </c>
      <c r="E726">
        <v>0.7</v>
      </c>
      <c r="G726">
        <v>11.85</v>
      </c>
      <c r="H726" t="s">
        <v>27654</v>
      </c>
      <c r="I726" t="s">
        <v>30609</v>
      </c>
      <c r="J726">
        <v>8.7899999999999991</v>
      </c>
    </row>
    <row r="727" spans="1:10">
      <c r="A727" t="s">
        <v>15633</v>
      </c>
      <c r="B727" t="s">
        <v>15634</v>
      </c>
      <c r="C727">
        <v>6</v>
      </c>
      <c r="D727">
        <v>38</v>
      </c>
      <c r="E727">
        <v>0.7</v>
      </c>
      <c r="G727">
        <v>4.75</v>
      </c>
      <c r="H727" t="s">
        <v>19802</v>
      </c>
      <c r="I727" t="s">
        <v>19803</v>
      </c>
      <c r="J727">
        <v>6.88</v>
      </c>
    </row>
    <row r="728" spans="1:10">
      <c r="A728" t="s">
        <v>15635</v>
      </c>
      <c r="B728" t="s">
        <v>15636</v>
      </c>
      <c r="C728">
        <v>6</v>
      </c>
      <c r="D728">
        <v>38</v>
      </c>
      <c r="E728">
        <v>0.7</v>
      </c>
      <c r="G728">
        <v>135.85</v>
      </c>
      <c r="H728" t="s">
        <v>19804</v>
      </c>
      <c r="I728" t="s">
        <v>19805</v>
      </c>
      <c r="J728">
        <v>6.88</v>
      </c>
    </row>
    <row r="729" spans="1:10">
      <c r="A729" t="s">
        <v>15637</v>
      </c>
      <c r="B729" t="s">
        <v>15638</v>
      </c>
      <c r="C729">
        <v>6</v>
      </c>
      <c r="D729">
        <v>40</v>
      </c>
      <c r="E729">
        <v>0.7</v>
      </c>
      <c r="G729">
        <v>4.95</v>
      </c>
      <c r="H729" t="s">
        <v>19806</v>
      </c>
      <c r="I729" t="s">
        <v>19807</v>
      </c>
      <c r="J729">
        <v>7.68</v>
      </c>
    </row>
    <row r="730" spans="1:10">
      <c r="A730" t="s">
        <v>11821</v>
      </c>
      <c r="B730" t="s">
        <v>15639</v>
      </c>
      <c r="C730">
        <v>6</v>
      </c>
      <c r="D730">
        <v>22</v>
      </c>
      <c r="E730">
        <v>0.75</v>
      </c>
      <c r="G730">
        <v>11.15</v>
      </c>
      <c r="I730" t="s">
        <v>19808</v>
      </c>
      <c r="J730">
        <v>8.31</v>
      </c>
    </row>
    <row r="731" spans="1:10">
      <c r="A731" t="s">
        <v>15640</v>
      </c>
      <c r="B731" t="s">
        <v>15641</v>
      </c>
      <c r="C731">
        <v>6</v>
      </c>
      <c r="D731">
        <v>35</v>
      </c>
      <c r="E731">
        <v>0.5</v>
      </c>
      <c r="G731">
        <v>1.75</v>
      </c>
      <c r="H731" t="s">
        <v>19809</v>
      </c>
      <c r="I731" t="s">
        <v>19810</v>
      </c>
      <c r="J731">
        <v>5.98</v>
      </c>
    </row>
    <row r="732" spans="1:10">
      <c r="A732" t="s">
        <v>11822</v>
      </c>
      <c r="B732" t="s">
        <v>15642</v>
      </c>
      <c r="C732">
        <v>6</v>
      </c>
      <c r="D732">
        <v>55</v>
      </c>
      <c r="E732">
        <v>0.7</v>
      </c>
      <c r="G732">
        <v>5.95</v>
      </c>
      <c r="H732" t="s">
        <v>19811</v>
      </c>
      <c r="I732" t="s">
        <v>19812</v>
      </c>
      <c r="J732">
        <v>9.19</v>
      </c>
    </row>
    <row r="733" spans="1:10">
      <c r="A733" t="s">
        <v>11823</v>
      </c>
      <c r="B733" t="s">
        <v>19813</v>
      </c>
      <c r="C733">
        <v>6</v>
      </c>
      <c r="D733">
        <v>45</v>
      </c>
      <c r="E733">
        <v>0.5</v>
      </c>
      <c r="F733" t="s">
        <v>18359</v>
      </c>
      <c r="G733">
        <v>30.45</v>
      </c>
      <c r="I733" t="s">
        <v>19814</v>
      </c>
      <c r="J733">
        <v>11.68</v>
      </c>
    </row>
    <row r="734" spans="1:10">
      <c r="A734" t="s">
        <v>11824</v>
      </c>
      <c r="B734" t="s">
        <v>15643</v>
      </c>
      <c r="C734">
        <v>6</v>
      </c>
      <c r="D734">
        <v>40</v>
      </c>
      <c r="E734">
        <v>0.5</v>
      </c>
      <c r="G734">
        <v>25.95</v>
      </c>
      <c r="H734" t="s">
        <v>19815</v>
      </c>
      <c r="I734" t="s">
        <v>19816</v>
      </c>
      <c r="J734">
        <v>7.05</v>
      </c>
    </row>
    <row r="735" spans="1:10">
      <c r="A735" t="s">
        <v>19817</v>
      </c>
      <c r="B735" t="s">
        <v>19818</v>
      </c>
      <c r="C735">
        <v>6</v>
      </c>
      <c r="D735">
        <v>45</v>
      </c>
      <c r="E735">
        <v>0.5</v>
      </c>
      <c r="F735" t="s">
        <v>18359</v>
      </c>
      <c r="G735">
        <v>67.349999999999994</v>
      </c>
      <c r="H735" t="s">
        <v>19819</v>
      </c>
      <c r="I735" t="s">
        <v>19820</v>
      </c>
      <c r="J735">
        <v>11.1</v>
      </c>
    </row>
    <row r="736" spans="1:10">
      <c r="A736" t="s">
        <v>11825</v>
      </c>
      <c r="B736" t="s">
        <v>15644</v>
      </c>
      <c r="C736">
        <v>6</v>
      </c>
      <c r="D736">
        <v>18</v>
      </c>
      <c r="E736">
        <v>0.5</v>
      </c>
      <c r="G736">
        <v>6.15</v>
      </c>
      <c r="H736" t="s">
        <v>19821</v>
      </c>
      <c r="I736" t="s">
        <v>19822</v>
      </c>
      <c r="J736">
        <v>7.28</v>
      </c>
    </row>
    <row r="737" spans="1:10">
      <c r="A737" t="s">
        <v>30610</v>
      </c>
      <c r="B737" t="s">
        <v>30611</v>
      </c>
      <c r="C737">
        <v>6</v>
      </c>
      <c r="D737">
        <v>40</v>
      </c>
      <c r="E737">
        <v>0.7</v>
      </c>
      <c r="G737">
        <v>25.65</v>
      </c>
      <c r="H737" t="s">
        <v>27212</v>
      </c>
      <c r="I737" t="s">
        <v>30612</v>
      </c>
      <c r="J737">
        <v>8.41</v>
      </c>
    </row>
    <row r="738" spans="1:10">
      <c r="A738" t="s">
        <v>11826</v>
      </c>
      <c r="B738" t="s">
        <v>15645</v>
      </c>
      <c r="C738">
        <v>6</v>
      </c>
      <c r="D738">
        <v>45</v>
      </c>
      <c r="E738">
        <v>0.7</v>
      </c>
      <c r="G738">
        <v>6.85</v>
      </c>
      <c r="H738" t="s">
        <v>19823</v>
      </c>
      <c r="I738" t="s">
        <v>19824</v>
      </c>
      <c r="J738">
        <v>10.35</v>
      </c>
    </row>
    <row r="739" spans="1:10">
      <c r="A739" t="s">
        <v>11827</v>
      </c>
      <c r="B739" t="s">
        <v>15646</v>
      </c>
      <c r="C739">
        <v>6</v>
      </c>
      <c r="D739">
        <v>47</v>
      </c>
      <c r="E739">
        <v>0.7</v>
      </c>
      <c r="G739">
        <v>36</v>
      </c>
      <c r="H739" t="s">
        <v>19825</v>
      </c>
      <c r="I739" t="s">
        <v>19826</v>
      </c>
      <c r="J739">
        <v>8.52</v>
      </c>
    </row>
    <row r="740" spans="1:10">
      <c r="A740" t="s">
        <v>11828</v>
      </c>
      <c r="B740" t="s">
        <v>15647</v>
      </c>
      <c r="C740">
        <v>6</v>
      </c>
      <c r="D740">
        <v>25</v>
      </c>
      <c r="E740">
        <v>0.7</v>
      </c>
      <c r="G740">
        <v>22.45</v>
      </c>
      <c r="H740" t="s">
        <v>19827</v>
      </c>
      <c r="I740" t="s">
        <v>19828</v>
      </c>
      <c r="J740">
        <v>7.88</v>
      </c>
    </row>
    <row r="741" spans="1:10">
      <c r="A741" t="s">
        <v>30613</v>
      </c>
      <c r="B741" t="s">
        <v>30614</v>
      </c>
      <c r="C741">
        <v>6</v>
      </c>
      <c r="D741">
        <v>25</v>
      </c>
      <c r="E741">
        <v>1</v>
      </c>
      <c r="G741">
        <v>4.45</v>
      </c>
      <c r="J741">
        <v>0</v>
      </c>
    </row>
    <row r="742" spans="1:10">
      <c r="A742" t="s">
        <v>11829</v>
      </c>
      <c r="B742" t="s">
        <v>15648</v>
      </c>
      <c r="C742">
        <v>6</v>
      </c>
      <c r="D742">
        <v>38</v>
      </c>
      <c r="E742">
        <v>0.7</v>
      </c>
      <c r="G742">
        <v>21.25</v>
      </c>
      <c r="H742" t="s">
        <v>19829</v>
      </c>
      <c r="I742" t="s">
        <v>19830</v>
      </c>
      <c r="J742">
        <v>7.28</v>
      </c>
    </row>
    <row r="743" spans="1:10">
      <c r="A743" t="s">
        <v>11830</v>
      </c>
      <c r="B743" t="s">
        <v>15649</v>
      </c>
      <c r="C743">
        <v>6</v>
      </c>
      <c r="D743">
        <v>40</v>
      </c>
      <c r="E743">
        <v>0.7</v>
      </c>
      <c r="G743">
        <v>24</v>
      </c>
      <c r="H743" t="s">
        <v>19831</v>
      </c>
      <c r="I743" t="s">
        <v>19832</v>
      </c>
      <c r="J743">
        <v>7.25</v>
      </c>
    </row>
    <row r="744" spans="1:10">
      <c r="A744" t="s">
        <v>11831</v>
      </c>
      <c r="B744" t="s">
        <v>15650</v>
      </c>
      <c r="C744">
        <v>6</v>
      </c>
      <c r="D744">
        <v>38</v>
      </c>
      <c r="E744">
        <v>0.7</v>
      </c>
      <c r="G744">
        <v>12.95</v>
      </c>
      <c r="I744" t="s">
        <v>19830</v>
      </c>
      <c r="J744">
        <v>7.32</v>
      </c>
    </row>
    <row r="745" spans="1:10">
      <c r="A745" t="s">
        <v>15651</v>
      </c>
      <c r="B745" t="s">
        <v>15652</v>
      </c>
      <c r="C745">
        <v>6</v>
      </c>
      <c r="D745">
        <v>15</v>
      </c>
      <c r="E745">
        <v>0.7</v>
      </c>
      <c r="G745">
        <v>17.95</v>
      </c>
      <c r="H745" t="s">
        <v>19833</v>
      </c>
      <c r="I745" t="s">
        <v>19834</v>
      </c>
      <c r="J745">
        <v>7.78</v>
      </c>
    </row>
    <row r="746" spans="1:10">
      <c r="A746" t="s">
        <v>11832</v>
      </c>
      <c r="B746" t="s">
        <v>15653</v>
      </c>
      <c r="C746">
        <v>6</v>
      </c>
      <c r="D746">
        <v>40</v>
      </c>
      <c r="E746">
        <v>0.7</v>
      </c>
      <c r="G746">
        <v>15.45</v>
      </c>
      <c r="H746" t="s">
        <v>19835</v>
      </c>
      <c r="I746" t="s">
        <v>19836</v>
      </c>
      <c r="J746">
        <v>7.65</v>
      </c>
    </row>
    <row r="747" spans="1:10">
      <c r="A747" t="s">
        <v>19837</v>
      </c>
      <c r="B747" t="s">
        <v>19838</v>
      </c>
      <c r="C747">
        <v>6</v>
      </c>
      <c r="D747">
        <v>40</v>
      </c>
      <c r="E747">
        <v>0.7</v>
      </c>
      <c r="G747">
        <v>5.65</v>
      </c>
      <c r="H747" t="s">
        <v>19839</v>
      </c>
      <c r="I747" t="s">
        <v>19840</v>
      </c>
      <c r="J747">
        <v>7.33</v>
      </c>
    </row>
    <row r="748" spans="1:10">
      <c r="A748" t="s">
        <v>30615</v>
      </c>
      <c r="B748" t="s">
        <v>30616</v>
      </c>
      <c r="C748">
        <v>6</v>
      </c>
      <c r="D748">
        <v>37.5</v>
      </c>
      <c r="E748">
        <v>0.7</v>
      </c>
      <c r="G748">
        <v>15.95</v>
      </c>
      <c r="H748" t="s">
        <v>30617</v>
      </c>
      <c r="I748" t="s">
        <v>30618</v>
      </c>
      <c r="J748">
        <v>8.2200000000000006</v>
      </c>
    </row>
    <row r="749" spans="1:10">
      <c r="A749" t="s">
        <v>19841</v>
      </c>
      <c r="B749" t="s">
        <v>19842</v>
      </c>
      <c r="C749">
        <v>6</v>
      </c>
      <c r="D749">
        <v>37.5</v>
      </c>
      <c r="E749">
        <v>0.7</v>
      </c>
      <c r="G749">
        <v>6.65</v>
      </c>
      <c r="I749" t="s">
        <v>19843</v>
      </c>
      <c r="J749">
        <v>8.32</v>
      </c>
    </row>
    <row r="750" spans="1:10">
      <c r="A750" t="s">
        <v>19844</v>
      </c>
      <c r="B750" t="s">
        <v>19845</v>
      </c>
      <c r="C750">
        <v>6</v>
      </c>
      <c r="D750">
        <v>37.5</v>
      </c>
      <c r="E750">
        <v>0.7</v>
      </c>
      <c r="G750">
        <v>12.95</v>
      </c>
      <c r="I750" t="s">
        <v>19846</v>
      </c>
      <c r="J750">
        <v>8.2100000000000009</v>
      </c>
    </row>
    <row r="751" spans="1:10">
      <c r="A751" t="s">
        <v>11833</v>
      </c>
      <c r="B751" t="s">
        <v>19847</v>
      </c>
      <c r="C751">
        <v>6</v>
      </c>
      <c r="D751">
        <v>45</v>
      </c>
      <c r="E751">
        <v>0.7</v>
      </c>
      <c r="F751" t="s">
        <v>18359</v>
      </c>
      <c r="G751">
        <v>24.45</v>
      </c>
      <c r="H751" t="s">
        <v>19848</v>
      </c>
      <c r="I751" t="s">
        <v>19849</v>
      </c>
      <c r="J751">
        <v>8.18</v>
      </c>
    </row>
    <row r="752" spans="1:10">
      <c r="A752" t="s">
        <v>15654</v>
      </c>
      <c r="B752" t="s">
        <v>15655</v>
      </c>
      <c r="C752">
        <v>6</v>
      </c>
      <c r="D752">
        <v>40</v>
      </c>
      <c r="E752">
        <v>0.7</v>
      </c>
      <c r="G752">
        <v>24.75</v>
      </c>
      <c r="I752" t="s">
        <v>30619</v>
      </c>
      <c r="J752">
        <v>8.01</v>
      </c>
    </row>
    <row r="753" spans="1:10">
      <c r="A753" t="s">
        <v>19850</v>
      </c>
      <c r="B753" t="s">
        <v>19851</v>
      </c>
      <c r="C753">
        <v>6</v>
      </c>
      <c r="D753">
        <v>40</v>
      </c>
      <c r="E753">
        <v>0.7</v>
      </c>
      <c r="G753">
        <v>13.05</v>
      </c>
      <c r="H753" t="s">
        <v>19852</v>
      </c>
      <c r="I753" t="s">
        <v>19853</v>
      </c>
      <c r="J753">
        <v>8.0299999999999994</v>
      </c>
    </row>
    <row r="754" spans="1:10">
      <c r="A754" t="s">
        <v>11834</v>
      </c>
      <c r="B754" t="s">
        <v>15656</v>
      </c>
      <c r="C754">
        <v>6</v>
      </c>
      <c r="D754">
        <v>40</v>
      </c>
      <c r="E754">
        <v>1</v>
      </c>
      <c r="G754">
        <v>10.95</v>
      </c>
      <c r="H754" t="s">
        <v>19854</v>
      </c>
      <c r="J754">
        <v>9.74</v>
      </c>
    </row>
    <row r="755" spans="1:10">
      <c r="A755" t="s">
        <v>15657</v>
      </c>
      <c r="B755" t="s">
        <v>15658</v>
      </c>
      <c r="C755">
        <v>6</v>
      </c>
      <c r="D755">
        <v>15</v>
      </c>
      <c r="E755">
        <v>0.5</v>
      </c>
      <c r="G755">
        <v>23.75</v>
      </c>
      <c r="I755" t="s">
        <v>19855</v>
      </c>
      <c r="J755">
        <v>6.77</v>
      </c>
    </row>
    <row r="756" spans="1:10">
      <c r="A756" t="s">
        <v>15659</v>
      </c>
      <c r="B756" t="s">
        <v>15660</v>
      </c>
      <c r="C756">
        <v>6</v>
      </c>
      <c r="D756">
        <v>30</v>
      </c>
      <c r="E756">
        <v>0.5</v>
      </c>
      <c r="G756">
        <v>19</v>
      </c>
      <c r="I756" t="s">
        <v>19856</v>
      </c>
      <c r="J756">
        <v>6.74</v>
      </c>
    </row>
    <row r="757" spans="1:10">
      <c r="A757" t="s">
        <v>15661</v>
      </c>
      <c r="B757" t="s">
        <v>15662</v>
      </c>
      <c r="C757">
        <v>6</v>
      </c>
      <c r="D757">
        <v>15</v>
      </c>
      <c r="E757">
        <v>0.5</v>
      </c>
      <c r="G757">
        <v>37.85</v>
      </c>
      <c r="H757" t="s">
        <v>19857</v>
      </c>
      <c r="J757">
        <v>6.88</v>
      </c>
    </row>
    <row r="758" spans="1:10">
      <c r="A758" t="s">
        <v>15663</v>
      </c>
      <c r="B758" t="s">
        <v>15664</v>
      </c>
      <c r="C758">
        <v>6</v>
      </c>
      <c r="D758">
        <v>11</v>
      </c>
      <c r="E758">
        <v>0.75</v>
      </c>
      <c r="G758">
        <v>7</v>
      </c>
      <c r="I758" t="s">
        <v>19858</v>
      </c>
      <c r="J758">
        <v>9.2200000000000006</v>
      </c>
    </row>
    <row r="759" spans="1:10">
      <c r="A759" t="s">
        <v>15667</v>
      </c>
      <c r="B759" t="s">
        <v>15666</v>
      </c>
      <c r="C759">
        <v>6</v>
      </c>
      <c r="D759">
        <v>11.5</v>
      </c>
      <c r="E759">
        <v>0.75</v>
      </c>
      <c r="G759">
        <v>15.35</v>
      </c>
      <c r="H759" t="s">
        <v>19859</v>
      </c>
      <c r="I759" t="s">
        <v>19860</v>
      </c>
      <c r="J759">
        <v>9.25</v>
      </c>
    </row>
    <row r="760" spans="1:10">
      <c r="A760" t="s">
        <v>15665</v>
      </c>
      <c r="B760" t="s">
        <v>15666</v>
      </c>
      <c r="C760">
        <v>6</v>
      </c>
      <c r="D760">
        <v>11.5</v>
      </c>
      <c r="E760">
        <v>0.75</v>
      </c>
      <c r="G760">
        <v>25.5</v>
      </c>
      <c r="I760" t="s">
        <v>19860</v>
      </c>
      <c r="J760">
        <v>9.2100000000000009</v>
      </c>
    </row>
    <row r="761" spans="1:10">
      <c r="A761" t="s">
        <v>11835</v>
      </c>
      <c r="B761" t="s">
        <v>15668</v>
      </c>
      <c r="C761">
        <v>6</v>
      </c>
      <c r="D761">
        <v>11</v>
      </c>
      <c r="E761">
        <v>0.75</v>
      </c>
      <c r="G761">
        <v>4.55</v>
      </c>
      <c r="H761" t="s">
        <v>19859</v>
      </c>
      <c r="I761" t="s">
        <v>19860</v>
      </c>
      <c r="J761">
        <v>9.25</v>
      </c>
    </row>
    <row r="762" spans="1:10">
      <c r="A762" t="s">
        <v>15669</v>
      </c>
      <c r="B762" t="s">
        <v>15670</v>
      </c>
      <c r="C762">
        <v>6</v>
      </c>
      <c r="D762">
        <v>45</v>
      </c>
      <c r="E762">
        <v>0.7</v>
      </c>
      <c r="G762">
        <v>42.75</v>
      </c>
      <c r="H762" t="s">
        <v>19861</v>
      </c>
      <c r="I762" t="s">
        <v>19862</v>
      </c>
      <c r="J762">
        <v>8.6199999999999992</v>
      </c>
    </row>
    <row r="763" spans="1:10">
      <c r="A763" t="s">
        <v>11836</v>
      </c>
      <c r="B763" t="s">
        <v>15671</v>
      </c>
      <c r="C763">
        <v>6</v>
      </c>
      <c r="D763">
        <v>40</v>
      </c>
      <c r="E763">
        <v>0.7</v>
      </c>
      <c r="G763">
        <v>18.850000000000001</v>
      </c>
      <c r="H763" t="s">
        <v>19863</v>
      </c>
      <c r="I763" t="s">
        <v>19864</v>
      </c>
      <c r="J763">
        <v>8.3000000000000007</v>
      </c>
    </row>
    <row r="764" spans="1:10">
      <c r="A764" t="s">
        <v>11837</v>
      </c>
      <c r="B764" t="s">
        <v>15672</v>
      </c>
      <c r="C764">
        <v>6</v>
      </c>
      <c r="D764">
        <v>40</v>
      </c>
      <c r="E764">
        <v>1</v>
      </c>
      <c r="G764">
        <v>16.5</v>
      </c>
      <c r="H764" t="s">
        <v>19865</v>
      </c>
      <c r="I764" t="s">
        <v>19866</v>
      </c>
      <c r="J764">
        <v>10.56</v>
      </c>
    </row>
    <row r="765" spans="1:10">
      <c r="A765" t="s">
        <v>15673</v>
      </c>
      <c r="B765" t="s">
        <v>15672</v>
      </c>
      <c r="C765">
        <v>6</v>
      </c>
      <c r="D765">
        <v>40</v>
      </c>
      <c r="E765">
        <v>1</v>
      </c>
      <c r="F765" t="s">
        <v>18359</v>
      </c>
      <c r="G765">
        <v>10.95</v>
      </c>
      <c r="H765" t="s">
        <v>19865</v>
      </c>
      <c r="I765" t="s">
        <v>19867</v>
      </c>
      <c r="J765">
        <v>11.32</v>
      </c>
    </row>
    <row r="766" spans="1:10">
      <c r="A766" t="s">
        <v>15674</v>
      </c>
      <c r="B766" t="s">
        <v>19868</v>
      </c>
      <c r="C766">
        <v>6</v>
      </c>
      <c r="D766">
        <v>40</v>
      </c>
      <c r="E766">
        <v>1</v>
      </c>
      <c r="F766" t="s">
        <v>18359</v>
      </c>
      <c r="G766">
        <v>19.95</v>
      </c>
      <c r="I766" t="s">
        <v>19869</v>
      </c>
      <c r="J766">
        <v>11.01</v>
      </c>
    </row>
    <row r="767" spans="1:10">
      <c r="A767" t="s">
        <v>11838</v>
      </c>
      <c r="B767" t="s">
        <v>15675</v>
      </c>
      <c r="C767">
        <v>6</v>
      </c>
      <c r="D767">
        <v>44</v>
      </c>
      <c r="E767">
        <v>0.7</v>
      </c>
      <c r="G767">
        <v>24.75</v>
      </c>
      <c r="H767" t="s">
        <v>19870</v>
      </c>
      <c r="J767">
        <v>8.2200000000000006</v>
      </c>
    </row>
    <row r="768" spans="1:10">
      <c r="A768" t="s">
        <v>11839</v>
      </c>
      <c r="B768" t="s">
        <v>19871</v>
      </c>
      <c r="C768">
        <v>6</v>
      </c>
      <c r="D768">
        <v>40</v>
      </c>
      <c r="E768">
        <v>0.7</v>
      </c>
      <c r="F768" t="s">
        <v>18359</v>
      </c>
      <c r="G768">
        <v>11.25</v>
      </c>
      <c r="H768" t="s">
        <v>19872</v>
      </c>
      <c r="I768" t="s">
        <v>19873</v>
      </c>
      <c r="J768">
        <v>8.92</v>
      </c>
    </row>
    <row r="769" spans="1:10">
      <c r="A769" t="s">
        <v>11840</v>
      </c>
      <c r="B769" t="s">
        <v>15676</v>
      </c>
      <c r="C769">
        <v>6</v>
      </c>
      <c r="D769">
        <v>25</v>
      </c>
      <c r="E769">
        <v>0.7</v>
      </c>
      <c r="G769">
        <v>12.95</v>
      </c>
      <c r="H769" t="s">
        <v>19874</v>
      </c>
      <c r="I769" t="s">
        <v>19875</v>
      </c>
      <c r="J769">
        <v>8.1</v>
      </c>
    </row>
    <row r="770" spans="1:10">
      <c r="A770" t="s">
        <v>11841</v>
      </c>
      <c r="B770" t="s">
        <v>15677</v>
      </c>
      <c r="C770">
        <v>6</v>
      </c>
      <c r="D770">
        <v>43</v>
      </c>
      <c r="E770">
        <v>0.7</v>
      </c>
      <c r="G770">
        <v>8.4499999999999993</v>
      </c>
      <c r="I770" t="s">
        <v>19876</v>
      </c>
      <c r="J770">
        <v>7.59</v>
      </c>
    </row>
    <row r="771" spans="1:10">
      <c r="A771" t="s">
        <v>11842</v>
      </c>
      <c r="B771" t="s">
        <v>15678</v>
      </c>
      <c r="C771">
        <v>6</v>
      </c>
      <c r="D771">
        <v>40</v>
      </c>
      <c r="E771">
        <v>0.7</v>
      </c>
      <c r="G771">
        <v>19.45</v>
      </c>
      <c r="H771" t="s">
        <v>19877</v>
      </c>
      <c r="I771" t="s">
        <v>19878</v>
      </c>
      <c r="J771">
        <v>7.64</v>
      </c>
    </row>
    <row r="772" spans="1:10">
      <c r="A772" t="s">
        <v>11843</v>
      </c>
      <c r="B772" t="s">
        <v>15679</v>
      </c>
      <c r="C772">
        <v>6</v>
      </c>
      <c r="D772">
        <v>40</v>
      </c>
      <c r="E772">
        <v>0.7</v>
      </c>
      <c r="G772">
        <v>22.25</v>
      </c>
      <c r="H772" t="s">
        <v>30620</v>
      </c>
      <c r="I772" t="s">
        <v>19879</v>
      </c>
      <c r="J772">
        <v>7.61</v>
      </c>
    </row>
    <row r="773" spans="1:10">
      <c r="A773" t="s">
        <v>19880</v>
      </c>
      <c r="B773" t="s">
        <v>19881</v>
      </c>
      <c r="C773">
        <v>6</v>
      </c>
      <c r="D773">
        <v>35</v>
      </c>
      <c r="E773">
        <v>0.7</v>
      </c>
      <c r="G773">
        <v>77.75</v>
      </c>
      <c r="I773" t="s">
        <v>19882</v>
      </c>
      <c r="J773">
        <v>8.64</v>
      </c>
    </row>
    <row r="774" spans="1:10">
      <c r="A774" t="s">
        <v>15680</v>
      </c>
      <c r="B774" t="s">
        <v>19883</v>
      </c>
      <c r="C774">
        <v>12</v>
      </c>
      <c r="D774">
        <v>40</v>
      </c>
      <c r="E774">
        <v>1</v>
      </c>
      <c r="F774" t="s">
        <v>18359</v>
      </c>
      <c r="G774">
        <v>29.95</v>
      </c>
      <c r="I774" t="s">
        <v>19884</v>
      </c>
      <c r="J774">
        <v>21.04</v>
      </c>
    </row>
    <row r="775" spans="1:10">
      <c r="A775" t="s">
        <v>11844</v>
      </c>
      <c r="B775" t="s">
        <v>19885</v>
      </c>
      <c r="C775">
        <v>12</v>
      </c>
      <c r="D775">
        <v>40</v>
      </c>
      <c r="E775">
        <v>1</v>
      </c>
      <c r="F775" t="s">
        <v>18359</v>
      </c>
      <c r="G775">
        <v>27.85</v>
      </c>
      <c r="H775" t="s">
        <v>19886</v>
      </c>
      <c r="I775" t="s">
        <v>19887</v>
      </c>
      <c r="J775">
        <v>20.95</v>
      </c>
    </row>
    <row r="776" spans="1:10">
      <c r="A776" t="s">
        <v>13794</v>
      </c>
      <c r="B776" t="s">
        <v>19888</v>
      </c>
      <c r="C776">
        <v>6</v>
      </c>
      <c r="D776">
        <v>40</v>
      </c>
      <c r="E776">
        <v>0.7</v>
      </c>
      <c r="F776" t="s">
        <v>18359</v>
      </c>
      <c r="G776">
        <v>20.95</v>
      </c>
      <c r="H776" t="s">
        <v>19889</v>
      </c>
      <c r="I776" t="s">
        <v>19890</v>
      </c>
      <c r="J776">
        <v>13.86</v>
      </c>
    </row>
    <row r="777" spans="1:10">
      <c r="A777" t="s">
        <v>11845</v>
      </c>
      <c r="B777" t="s">
        <v>19891</v>
      </c>
      <c r="C777">
        <v>6</v>
      </c>
      <c r="D777">
        <v>43</v>
      </c>
      <c r="E777">
        <v>0.7</v>
      </c>
      <c r="F777" t="s">
        <v>18359</v>
      </c>
      <c r="G777">
        <v>27.85</v>
      </c>
      <c r="H777" t="s">
        <v>19892</v>
      </c>
      <c r="I777" t="s">
        <v>19893</v>
      </c>
      <c r="J777">
        <v>7.71</v>
      </c>
    </row>
    <row r="778" spans="1:10">
      <c r="A778" t="s">
        <v>15681</v>
      </c>
      <c r="B778" t="s">
        <v>19894</v>
      </c>
      <c r="C778">
        <v>6</v>
      </c>
      <c r="D778">
        <v>43</v>
      </c>
      <c r="E778">
        <v>0.7</v>
      </c>
      <c r="F778" t="s">
        <v>18359</v>
      </c>
      <c r="G778">
        <v>147.65</v>
      </c>
      <c r="I778" t="s">
        <v>19895</v>
      </c>
      <c r="J778">
        <v>13.68</v>
      </c>
    </row>
    <row r="779" spans="1:10">
      <c r="A779" t="s">
        <v>11846</v>
      </c>
      <c r="B779" t="s">
        <v>19896</v>
      </c>
      <c r="C779">
        <v>6</v>
      </c>
      <c r="D779">
        <v>43</v>
      </c>
      <c r="E779">
        <v>1</v>
      </c>
      <c r="F779" t="s">
        <v>18359</v>
      </c>
      <c r="G779">
        <v>5.85</v>
      </c>
      <c r="H779" t="s">
        <v>19897</v>
      </c>
      <c r="I779" t="s">
        <v>19898</v>
      </c>
      <c r="J779">
        <v>10.5</v>
      </c>
    </row>
    <row r="780" spans="1:10">
      <c r="A780" t="s">
        <v>15682</v>
      </c>
      <c r="B780" t="s">
        <v>19899</v>
      </c>
      <c r="C780">
        <v>6</v>
      </c>
      <c r="D780">
        <v>43</v>
      </c>
      <c r="E780">
        <v>0.7</v>
      </c>
      <c r="F780" t="s">
        <v>18359</v>
      </c>
      <c r="G780">
        <v>18.25</v>
      </c>
      <c r="H780" t="s">
        <v>19900</v>
      </c>
      <c r="I780" t="s">
        <v>19901</v>
      </c>
      <c r="J780">
        <v>7.69</v>
      </c>
    </row>
    <row r="781" spans="1:10">
      <c r="A781" t="s">
        <v>19902</v>
      </c>
      <c r="B781" t="s">
        <v>19903</v>
      </c>
      <c r="C781">
        <v>6</v>
      </c>
      <c r="D781">
        <v>43</v>
      </c>
      <c r="E781">
        <v>0.7</v>
      </c>
      <c r="F781" t="s">
        <v>18359</v>
      </c>
      <c r="G781">
        <v>15.25</v>
      </c>
      <c r="I781" t="s">
        <v>19904</v>
      </c>
      <c r="J781">
        <v>7.7</v>
      </c>
    </row>
    <row r="782" spans="1:10">
      <c r="A782" t="s">
        <v>15683</v>
      </c>
      <c r="B782" t="s">
        <v>19905</v>
      </c>
      <c r="C782">
        <v>6</v>
      </c>
      <c r="D782">
        <v>43</v>
      </c>
      <c r="E782">
        <v>0.7</v>
      </c>
      <c r="F782" t="s">
        <v>18359</v>
      </c>
      <c r="G782">
        <v>7</v>
      </c>
      <c r="H782" t="s">
        <v>19906</v>
      </c>
      <c r="I782" t="s">
        <v>19907</v>
      </c>
      <c r="J782">
        <v>10.57</v>
      </c>
    </row>
    <row r="783" spans="1:10">
      <c r="A783" t="s">
        <v>15684</v>
      </c>
      <c r="B783" t="s">
        <v>19908</v>
      </c>
      <c r="C783">
        <v>1</v>
      </c>
      <c r="D783">
        <v>45.1</v>
      </c>
      <c r="E783">
        <v>0.7</v>
      </c>
      <c r="F783" t="s">
        <v>18359</v>
      </c>
      <c r="G783">
        <v>8.25</v>
      </c>
      <c r="H783" t="s">
        <v>19909</v>
      </c>
      <c r="I783" t="s">
        <v>19910</v>
      </c>
      <c r="J783">
        <v>7.37</v>
      </c>
    </row>
    <row r="784" spans="1:10">
      <c r="A784" t="s">
        <v>13795</v>
      </c>
      <c r="B784" t="s">
        <v>19911</v>
      </c>
      <c r="C784">
        <v>6</v>
      </c>
      <c r="D784">
        <v>40</v>
      </c>
      <c r="E784">
        <v>0.7</v>
      </c>
      <c r="F784" t="s">
        <v>18359</v>
      </c>
      <c r="G784">
        <v>24.25</v>
      </c>
      <c r="H784" t="s">
        <v>19912</v>
      </c>
      <c r="I784" t="s">
        <v>19913</v>
      </c>
      <c r="J784">
        <v>7.71</v>
      </c>
    </row>
    <row r="785" spans="1:10">
      <c r="A785" t="s">
        <v>11847</v>
      </c>
      <c r="B785" t="s">
        <v>19914</v>
      </c>
      <c r="C785">
        <v>6</v>
      </c>
      <c r="D785">
        <v>40</v>
      </c>
      <c r="E785">
        <v>0.7</v>
      </c>
      <c r="F785" t="s">
        <v>18359</v>
      </c>
      <c r="G785">
        <v>13.85</v>
      </c>
      <c r="H785" t="s">
        <v>19915</v>
      </c>
      <c r="I785" t="s">
        <v>19916</v>
      </c>
      <c r="J785">
        <v>7.7</v>
      </c>
    </row>
    <row r="786" spans="1:10">
      <c r="A786" t="s">
        <v>13796</v>
      </c>
      <c r="B786" t="s">
        <v>19917</v>
      </c>
      <c r="C786">
        <v>6</v>
      </c>
      <c r="D786">
        <v>51.5</v>
      </c>
      <c r="E786">
        <v>0.7</v>
      </c>
      <c r="F786" t="s">
        <v>18359</v>
      </c>
      <c r="G786">
        <v>16.45</v>
      </c>
      <c r="H786" t="s">
        <v>19918</v>
      </c>
      <c r="I786" t="s">
        <v>19919</v>
      </c>
      <c r="J786">
        <v>7.55</v>
      </c>
    </row>
    <row r="787" spans="1:10">
      <c r="A787" t="s">
        <v>15685</v>
      </c>
      <c r="B787" t="s">
        <v>15686</v>
      </c>
      <c r="C787">
        <v>6</v>
      </c>
      <c r="D787">
        <v>40</v>
      </c>
      <c r="E787">
        <v>0.7</v>
      </c>
      <c r="G787">
        <v>14.65</v>
      </c>
      <c r="I787" t="s">
        <v>19920</v>
      </c>
      <c r="J787">
        <v>8.76</v>
      </c>
    </row>
    <row r="788" spans="1:10">
      <c r="A788" t="s">
        <v>11848</v>
      </c>
      <c r="B788" t="s">
        <v>15687</v>
      </c>
      <c r="C788">
        <v>6</v>
      </c>
      <c r="D788">
        <v>45.5</v>
      </c>
      <c r="E788">
        <v>0.7</v>
      </c>
      <c r="G788">
        <v>7.55</v>
      </c>
      <c r="I788" t="s">
        <v>19921</v>
      </c>
      <c r="J788">
        <v>9.5500000000000007</v>
      </c>
    </row>
    <row r="789" spans="1:10">
      <c r="A789" t="s">
        <v>15688</v>
      </c>
      <c r="B789" t="s">
        <v>15689</v>
      </c>
      <c r="C789">
        <v>6</v>
      </c>
      <c r="D789">
        <v>47</v>
      </c>
      <c r="E789">
        <v>0.7</v>
      </c>
      <c r="G789">
        <v>37.5</v>
      </c>
      <c r="H789" t="s">
        <v>19922</v>
      </c>
      <c r="I789" t="s">
        <v>19923</v>
      </c>
      <c r="J789">
        <v>9.48</v>
      </c>
    </row>
    <row r="790" spans="1:10">
      <c r="A790" t="s">
        <v>15690</v>
      </c>
      <c r="B790" t="s">
        <v>15691</v>
      </c>
      <c r="C790">
        <v>6</v>
      </c>
      <c r="D790">
        <v>40</v>
      </c>
      <c r="E790">
        <v>1</v>
      </c>
      <c r="G790">
        <v>16.75</v>
      </c>
      <c r="I790" t="s">
        <v>19924</v>
      </c>
      <c r="J790">
        <v>11.14</v>
      </c>
    </row>
    <row r="791" spans="1:10">
      <c r="A791" t="s">
        <v>26615</v>
      </c>
      <c r="B791" t="s">
        <v>26616</v>
      </c>
      <c r="C791">
        <v>6</v>
      </c>
      <c r="D791">
        <v>48</v>
      </c>
      <c r="E791">
        <v>0.7</v>
      </c>
      <c r="F791" t="s">
        <v>18359</v>
      </c>
      <c r="G791">
        <v>15.15</v>
      </c>
      <c r="H791" t="s">
        <v>30621</v>
      </c>
      <c r="I791" t="s">
        <v>30622</v>
      </c>
      <c r="J791">
        <v>7.66</v>
      </c>
    </row>
    <row r="792" spans="1:10">
      <c r="A792" t="s">
        <v>11849</v>
      </c>
      <c r="B792" t="s">
        <v>15692</v>
      </c>
      <c r="C792">
        <v>6</v>
      </c>
      <c r="D792">
        <v>36</v>
      </c>
      <c r="E792">
        <v>0.7</v>
      </c>
      <c r="G792">
        <v>57.95</v>
      </c>
      <c r="H792" t="s">
        <v>19925</v>
      </c>
      <c r="I792" t="s">
        <v>19926</v>
      </c>
      <c r="J792">
        <v>6.88</v>
      </c>
    </row>
    <row r="793" spans="1:10">
      <c r="A793" t="s">
        <v>30623</v>
      </c>
      <c r="B793" t="s">
        <v>30624</v>
      </c>
      <c r="C793">
        <v>6</v>
      </c>
      <c r="D793">
        <v>40</v>
      </c>
      <c r="E793">
        <v>0.7</v>
      </c>
      <c r="F793" t="s">
        <v>18359</v>
      </c>
      <c r="G793">
        <v>5.15</v>
      </c>
      <c r="J793">
        <v>9.48</v>
      </c>
    </row>
    <row r="794" spans="1:10">
      <c r="A794" t="s">
        <v>15693</v>
      </c>
      <c r="B794" t="s">
        <v>15694</v>
      </c>
      <c r="C794">
        <v>6</v>
      </c>
      <c r="D794">
        <v>21</v>
      </c>
      <c r="E794">
        <v>1</v>
      </c>
      <c r="G794">
        <v>15.85</v>
      </c>
      <c r="H794" t="s">
        <v>19927</v>
      </c>
      <c r="J794">
        <v>10.33</v>
      </c>
    </row>
    <row r="795" spans="1:10">
      <c r="A795" t="s">
        <v>13797</v>
      </c>
      <c r="B795" t="s">
        <v>15695</v>
      </c>
      <c r="C795">
        <v>6</v>
      </c>
      <c r="D795">
        <v>24.7</v>
      </c>
      <c r="E795">
        <v>0.7</v>
      </c>
      <c r="G795">
        <v>27.35</v>
      </c>
      <c r="I795" t="s">
        <v>19928</v>
      </c>
      <c r="J795">
        <v>8.9700000000000006</v>
      </c>
    </row>
    <row r="796" spans="1:10">
      <c r="A796" t="s">
        <v>11850</v>
      </c>
      <c r="B796" t="s">
        <v>15696</v>
      </c>
      <c r="C796">
        <v>6</v>
      </c>
      <c r="D796">
        <v>43</v>
      </c>
      <c r="E796">
        <v>0.7</v>
      </c>
      <c r="G796">
        <v>17.45</v>
      </c>
      <c r="H796" t="s">
        <v>19929</v>
      </c>
      <c r="I796" t="s">
        <v>19930</v>
      </c>
      <c r="J796">
        <v>9.16</v>
      </c>
    </row>
    <row r="797" spans="1:10">
      <c r="A797" t="s">
        <v>11851</v>
      </c>
      <c r="B797" t="s">
        <v>15697</v>
      </c>
      <c r="C797">
        <v>6</v>
      </c>
      <c r="D797">
        <v>43</v>
      </c>
      <c r="E797">
        <v>0.7</v>
      </c>
      <c r="G797">
        <v>1.95</v>
      </c>
      <c r="H797" t="s">
        <v>19931</v>
      </c>
      <c r="I797" t="s">
        <v>19932</v>
      </c>
      <c r="J797">
        <v>9.1</v>
      </c>
    </row>
    <row r="798" spans="1:10">
      <c r="A798" t="s">
        <v>11852</v>
      </c>
      <c r="B798" t="s">
        <v>19933</v>
      </c>
      <c r="C798">
        <v>6</v>
      </c>
      <c r="D798">
        <v>43</v>
      </c>
      <c r="E798">
        <v>0.7</v>
      </c>
      <c r="F798" t="s">
        <v>18359</v>
      </c>
      <c r="G798">
        <v>20.95</v>
      </c>
      <c r="I798" t="s">
        <v>19934</v>
      </c>
      <c r="J798">
        <v>12.36</v>
      </c>
    </row>
    <row r="799" spans="1:10">
      <c r="A799" t="s">
        <v>11853</v>
      </c>
      <c r="B799" t="s">
        <v>15698</v>
      </c>
      <c r="C799">
        <v>6</v>
      </c>
      <c r="D799">
        <v>37.5</v>
      </c>
      <c r="E799">
        <v>0.7</v>
      </c>
      <c r="G799">
        <v>24.95</v>
      </c>
      <c r="H799" t="s">
        <v>19935</v>
      </c>
      <c r="I799" t="s">
        <v>19936</v>
      </c>
      <c r="J799">
        <v>9.1999999999999993</v>
      </c>
    </row>
    <row r="800" spans="1:10">
      <c r="A800" t="s">
        <v>11854</v>
      </c>
      <c r="B800" t="s">
        <v>15699</v>
      </c>
      <c r="C800">
        <v>6</v>
      </c>
      <c r="D800">
        <v>37.5</v>
      </c>
      <c r="E800">
        <v>0.7</v>
      </c>
      <c r="G800">
        <v>7.85</v>
      </c>
      <c r="H800" t="s">
        <v>19937</v>
      </c>
      <c r="I800" t="s">
        <v>19938</v>
      </c>
      <c r="J800">
        <v>9.1999999999999993</v>
      </c>
    </row>
    <row r="801" spans="1:10">
      <c r="A801" t="s">
        <v>30625</v>
      </c>
      <c r="B801" t="s">
        <v>30626</v>
      </c>
      <c r="C801">
        <v>6</v>
      </c>
      <c r="D801">
        <v>40</v>
      </c>
      <c r="E801">
        <v>0.7</v>
      </c>
      <c r="F801" t="s">
        <v>18359</v>
      </c>
      <c r="G801">
        <v>19.649999999999999</v>
      </c>
      <c r="H801" t="s">
        <v>30627</v>
      </c>
      <c r="I801" t="s">
        <v>30628</v>
      </c>
      <c r="J801">
        <v>12.51</v>
      </c>
    </row>
    <row r="802" spans="1:10">
      <c r="A802" t="s">
        <v>11855</v>
      </c>
      <c r="B802" t="s">
        <v>15700</v>
      </c>
      <c r="C802">
        <v>6</v>
      </c>
      <c r="D802">
        <v>23</v>
      </c>
      <c r="E802">
        <v>0.7</v>
      </c>
      <c r="G802">
        <v>11.75</v>
      </c>
      <c r="H802" t="s">
        <v>19939</v>
      </c>
      <c r="J802">
        <v>9.4</v>
      </c>
    </row>
    <row r="803" spans="1:10">
      <c r="A803" t="s">
        <v>11856</v>
      </c>
      <c r="B803" t="s">
        <v>15701</v>
      </c>
      <c r="C803">
        <v>6</v>
      </c>
      <c r="D803">
        <v>40</v>
      </c>
      <c r="E803">
        <v>0.7</v>
      </c>
      <c r="G803">
        <v>29.05</v>
      </c>
      <c r="H803" t="s">
        <v>19940</v>
      </c>
      <c r="I803" t="s">
        <v>19941</v>
      </c>
      <c r="J803">
        <v>7.95</v>
      </c>
    </row>
    <row r="804" spans="1:10">
      <c r="A804" t="s">
        <v>11857</v>
      </c>
      <c r="B804" t="s">
        <v>15703</v>
      </c>
      <c r="C804">
        <v>6</v>
      </c>
      <c r="D804">
        <v>40</v>
      </c>
      <c r="E804">
        <v>1</v>
      </c>
      <c r="G804">
        <v>18</v>
      </c>
      <c r="H804" t="s">
        <v>19942</v>
      </c>
      <c r="I804" t="s">
        <v>19943</v>
      </c>
      <c r="J804">
        <v>8.6300000000000008</v>
      </c>
    </row>
    <row r="805" spans="1:10">
      <c r="A805" t="s">
        <v>15704</v>
      </c>
      <c r="B805" t="s">
        <v>19944</v>
      </c>
      <c r="C805">
        <v>6</v>
      </c>
      <c r="D805">
        <v>40</v>
      </c>
      <c r="E805">
        <v>0.7</v>
      </c>
      <c r="F805" t="s">
        <v>18359</v>
      </c>
      <c r="G805">
        <v>23.75</v>
      </c>
      <c r="H805" t="s">
        <v>19945</v>
      </c>
      <c r="I805" t="s">
        <v>19946</v>
      </c>
      <c r="J805">
        <v>11.49</v>
      </c>
    </row>
    <row r="806" spans="1:10">
      <c r="A806" t="s">
        <v>15705</v>
      </c>
      <c r="B806" t="s">
        <v>19947</v>
      </c>
      <c r="C806">
        <v>6</v>
      </c>
      <c r="D806">
        <v>40</v>
      </c>
      <c r="E806">
        <v>0.7</v>
      </c>
      <c r="F806" t="s">
        <v>18359</v>
      </c>
      <c r="G806">
        <v>17</v>
      </c>
      <c r="H806" t="s">
        <v>19948</v>
      </c>
      <c r="I806" t="s">
        <v>19949</v>
      </c>
      <c r="J806">
        <v>9.8699999999999992</v>
      </c>
    </row>
    <row r="807" spans="1:10">
      <c r="A807" t="s">
        <v>15706</v>
      </c>
      <c r="B807" t="s">
        <v>15707</v>
      </c>
      <c r="C807">
        <v>6</v>
      </c>
      <c r="D807">
        <v>40</v>
      </c>
      <c r="E807">
        <v>0.7</v>
      </c>
      <c r="G807">
        <v>5.75</v>
      </c>
      <c r="H807" t="s">
        <v>19950</v>
      </c>
      <c r="I807" t="s">
        <v>19951</v>
      </c>
      <c r="J807">
        <v>7.88</v>
      </c>
    </row>
    <row r="808" spans="1:10">
      <c r="A808" t="s">
        <v>15708</v>
      </c>
      <c r="B808" t="s">
        <v>15709</v>
      </c>
      <c r="C808">
        <v>6</v>
      </c>
      <c r="D808">
        <v>40</v>
      </c>
      <c r="E808">
        <v>0.7</v>
      </c>
      <c r="G808">
        <v>18.95</v>
      </c>
      <c r="H808" t="s">
        <v>19952</v>
      </c>
      <c r="I808" t="s">
        <v>19953</v>
      </c>
      <c r="J808">
        <v>8.6300000000000008</v>
      </c>
    </row>
    <row r="809" spans="1:10">
      <c r="A809" t="s">
        <v>11858</v>
      </c>
      <c r="B809" t="s">
        <v>19954</v>
      </c>
      <c r="C809">
        <v>6</v>
      </c>
      <c r="D809">
        <v>45</v>
      </c>
      <c r="E809">
        <v>0.5</v>
      </c>
      <c r="F809" t="s">
        <v>18359</v>
      </c>
      <c r="G809">
        <v>9.85</v>
      </c>
      <c r="H809" t="s">
        <v>19955</v>
      </c>
      <c r="J809">
        <v>7.04</v>
      </c>
    </row>
    <row r="810" spans="1:10">
      <c r="A810" t="s">
        <v>11859</v>
      </c>
      <c r="B810" t="s">
        <v>19956</v>
      </c>
      <c r="C810">
        <v>6</v>
      </c>
      <c r="D810">
        <v>45</v>
      </c>
      <c r="E810">
        <v>0.5</v>
      </c>
      <c r="F810" t="s">
        <v>18359</v>
      </c>
      <c r="G810">
        <v>10.45</v>
      </c>
      <c r="H810" t="s">
        <v>19955</v>
      </c>
      <c r="J810">
        <v>7.04</v>
      </c>
    </row>
    <row r="811" spans="1:10">
      <c r="A811" t="s">
        <v>11860</v>
      </c>
      <c r="B811" t="s">
        <v>19957</v>
      </c>
      <c r="C811">
        <v>6</v>
      </c>
      <c r="D811">
        <v>57</v>
      </c>
      <c r="E811">
        <v>0.5</v>
      </c>
      <c r="F811" t="s">
        <v>18359</v>
      </c>
      <c r="G811">
        <v>6.05</v>
      </c>
      <c r="I811" t="s">
        <v>19958</v>
      </c>
      <c r="J811">
        <v>6.98</v>
      </c>
    </row>
    <row r="812" spans="1:10">
      <c r="A812" t="s">
        <v>13798</v>
      </c>
      <c r="B812" t="s">
        <v>15710</v>
      </c>
      <c r="C812">
        <v>6</v>
      </c>
      <c r="D812">
        <v>40</v>
      </c>
      <c r="E812">
        <v>0.7</v>
      </c>
      <c r="G812">
        <v>24</v>
      </c>
      <c r="H812" t="s">
        <v>19959</v>
      </c>
      <c r="I812" t="s">
        <v>19960</v>
      </c>
      <c r="J812">
        <v>7.53</v>
      </c>
    </row>
    <row r="813" spans="1:10">
      <c r="A813" t="s">
        <v>13799</v>
      </c>
      <c r="B813" t="s">
        <v>15711</v>
      </c>
      <c r="C813">
        <v>6</v>
      </c>
      <c r="D813">
        <v>47</v>
      </c>
      <c r="E813">
        <v>0.7</v>
      </c>
      <c r="G813">
        <v>7.45</v>
      </c>
      <c r="H813" t="s">
        <v>19961</v>
      </c>
      <c r="I813" t="s">
        <v>19962</v>
      </c>
      <c r="J813">
        <v>7.53</v>
      </c>
    </row>
    <row r="814" spans="1:10">
      <c r="A814" t="s">
        <v>11861</v>
      </c>
      <c r="B814" t="s">
        <v>15712</v>
      </c>
      <c r="C814">
        <v>6</v>
      </c>
      <c r="D814">
        <v>40</v>
      </c>
      <c r="E814">
        <v>0.7</v>
      </c>
      <c r="G814">
        <v>6.95</v>
      </c>
      <c r="H814" t="s">
        <v>19963</v>
      </c>
      <c r="I814" t="s">
        <v>19964</v>
      </c>
      <c r="J814">
        <v>7.52</v>
      </c>
    </row>
    <row r="815" spans="1:10">
      <c r="A815" t="s">
        <v>15713</v>
      </c>
      <c r="B815" t="s">
        <v>15714</v>
      </c>
      <c r="C815">
        <v>6</v>
      </c>
      <c r="D815">
        <v>40</v>
      </c>
      <c r="E815">
        <v>0.7</v>
      </c>
      <c r="G815">
        <v>6.95</v>
      </c>
      <c r="H815" t="s">
        <v>19965</v>
      </c>
      <c r="I815" t="s">
        <v>19966</v>
      </c>
      <c r="J815">
        <v>10.65</v>
      </c>
    </row>
    <row r="816" spans="1:10">
      <c r="A816" t="s">
        <v>26617</v>
      </c>
      <c r="B816" t="s">
        <v>26618</v>
      </c>
      <c r="C816">
        <v>6</v>
      </c>
      <c r="D816">
        <v>37.5</v>
      </c>
      <c r="E816">
        <v>1</v>
      </c>
      <c r="G816">
        <v>8.65</v>
      </c>
      <c r="H816" t="s">
        <v>30629</v>
      </c>
      <c r="I816" t="s">
        <v>30630</v>
      </c>
      <c r="J816">
        <v>8.74</v>
      </c>
    </row>
    <row r="817" spans="1:10">
      <c r="A817" t="s">
        <v>11862</v>
      </c>
      <c r="B817" t="s">
        <v>15715</v>
      </c>
      <c r="C817">
        <v>6</v>
      </c>
      <c r="D817">
        <v>22</v>
      </c>
      <c r="E817">
        <v>0.7</v>
      </c>
      <c r="G817">
        <v>4.3499999999999996</v>
      </c>
      <c r="H817" t="s">
        <v>19967</v>
      </c>
      <c r="I817" t="s">
        <v>19968</v>
      </c>
      <c r="J817">
        <v>7.9</v>
      </c>
    </row>
    <row r="818" spans="1:10">
      <c r="A818" t="s">
        <v>11863</v>
      </c>
      <c r="B818" t="s">
        <v>19969</v>
      </c>
      <c r="C818">
        <v>6</v>
      </c>
      <c r="D818">
        <v>40</v>
      </c>
      <c r="E818">
        <v>0.7</v>
      </c>
      <c r="F818" t="s">
        <v>18359</v>
      </c>
      <c r="G818">
        <v>19.95</v>
      </c>
      <c r="H818" t="s">
        <v>19970</v>
      </c>
      <c r="I818" t="s">
        <v>19971</v>
      </c>
      <c r="J818">
        <v>9.84</v>
      </c>
    </row>
    <row r="819" spans="1:10">
      <c r="A819" t="s">
        <v>26861</v>
      </c>
      <c r="B819" t="s">
        <v>26862</v>
      </c>
      <c r="C819">
        <v>6</v>
      </c>
      <c r="D819">
        <v>40</v>
      </c>
      <c r="E819">
        <v>0.7</v>
      </c>
      <c r="G819">
        <v>22.45</v>
      </c>
      <c r="H819" t="s">
        <v>27216</v>
      </c>
      <c r="I819" t="s">
        <v>30631</v>
      </c>
      <c r="J819">
        <v>9</v>
      </c>
    </row>
    <row r="820" spans="1:10">
      <c r="A820" t="s">
        <v>30632</v>
      </c>
      <c r="B820" t="s">
        <v>26755</v>
      </c>
      <c r="C820">
        <v>6</v>
      </c>
      <c r="D820">
        <v>40</v>
      </c>
      <c r="E820">
        <v>0.7</v>
      </c>
      <c r="G820">
        <v>39.85</v>
      </c>
      <c r="H820" t="s">
        <v>27216</v>
      </c>
      <c r="I820" t="s">
        <v>30631</v>
      </c>
      <c r="J820">
        <v>9.07</v>
      </c>
    </row>
    <row r="821" spans="1:10">
      <c r="A821" t="s">
        <v>19972</v>
      </c>
      <c r="B821" t="s">
        <v>19973</v>
      </c>
      <c r="C821">
        <v>12</v>
      </c>
      <c r="D821">
        <v>38</v>
      </c>
      <c r="E821">
        <v>1</v>
      </c>
      <c r="G821">
        <v>11.85</v>
      </c>
      <c r="H821" t="s">
        <v>19974</v>
      </c>
      <c r="I821" t="s">
        <v>30633</v>
      </c>
      <c r="J821">
        <v>18.989999999999998</v>
      </c>
    </row>
    <row r="822" spans="1:10">
      <c r="A822" t="s">
        <v>19975</v>
      </c>
      <c r="B822" t="s">
        <v>19976</v>
      </c>
      <c r="C822">
        <v>6</v>
      </c>
      <c r="D822">
        <v>45</v>
      </c>
      <c r="E822">
        <v>0.7</v>
      </c>
      <c r="F822" t="s">
        <v>18359</v>
      </c>
      <c r="G822">
        <v>19.649999999999999</v>
      </c>
      <c r="H822" t="s">
        <v>19977</v>
      </c>
      <c r="I822" t="s">
        <v>19978</v>
      </c>
      <c r="J822">
        <v>9.7100000000000009</v>
      </c>
    </row>
    <row r="823" spans="1:10">
      <c r="A823" t="s">
        <v>26619</v>
      </c>
      <c r="B823" t="s">
        <v>26620</v>
      </c>
      <c r="C823">
        <v>6</v>
      </c>
      <c r="D823">
        <v>38</v>
      </c>
      <c r="E823">
        <v>0.7</v>
      </c>
      <c r="G823">
        <v>28.85</v>
      </c>
      <c r="H823" t="s">
        <v>30634</v>
      </c>
      <c r="I823" t="s">
        <v>30635</v>
      </c>
      <c r="J823">
        <v>7.46</v>
      </c>
    </row>
    <row r="824" spans="1:10">
      <c r="A824" t="s">
        <v>30636</v>
      </c>
      <c r="B824" t="s">
        <v>30637</v>
      </c>
      <c r="C824">
        <v>12</v>
      </c>
      <c r="D824">
        <v>38</v>
      </c>
      <c r="E824">
        <v>1</v>
      </c>
      <c r="G824">
        <v>34.25</v>
      </c>
      <c r="J824">
        <v>19.05</v>
      </c>
    </row>
    <row r="825" spans="1:10">
      <c r="A825" t="s">
        <v>26796</v>
      </c>
      <c r="B825" t="s">
        <v>26797</v>
      </c>
      <c r="C825">
        <v>6</v>
      </c>
      <c r="D825">
        <v>38</v>
      </c>
      <c r="E825">
        <v>0.7</v>
      </c>
      <c r="F825" t="s">
        <v>18359</v>
      </c>
      <c r="G825">
        <v>19.75</v>
      </c>
      <c r="H825" t="s">
        <v>27217</v>
      </c>
      <c r="I825" t="s">
        <v>30638</v>
      </c>
      <c r="J825">
        <v>9.83</v>
      </c>
    </row>
    <row r="826" spans="1:10">
      <c r="A826" t="s">
        <v>11864</v>
      </c>
      <c r="B826" t="s">
        <v>19979</v>
      </c>
      <c r="C826">
        <v>6</v>
      </c>
      <c r="D826">
        <v>50</v>
      </c>
      <c r="E826">
        <v>0.7</v>
      </c>
      <c r="F826" t="s">
        <v>18359</v>
      </c>
      <c r="G826">
        <v>15.75</v>
      </c>
      <c r="H826" t="s">
        <v>19980</v>
      </c>
      <c r="I826" t="s">
        <v>19981</v>
      </c>
      <c r="J826">
        <v>10.42</v>
      </c>
    </row>
    <row r="827" spans="1:10">
      <c r="A827" t="s">
        <v>13800</v>
      </c>
      <c r="B827" t="s">
        <v>15716</v>
      </c>
      <c r="C827">
        <v>6</v>
      </c>
      <c r="D827">
        <v>50</v>
      </c>
      <c r="E827">
        <v>0.7</v>
      </c>
      <c r="G827">
        <v>33.450000000000003</v>
      </c>
      <c r="I827" t="s">
        <v>19982</v>
      </c>
      <c r="J827">
        <v>9.11</v>
      </c>
    </row>
    <row r="828" spans="1:10">
      <c r="A828" t="s">
        <v>11865</v>
      </c>
      <c r="B828" t="s">
        <v>19983</v>
      </c>
      <c r="C828">
        <v>6</v>
      </c>
      <c r="D828">
        <v>56.1</v>
      </c>
      <c r="E828">
        <v>0.7</v>
      </c>
      <c r="F828" t="s">
        <v>18359</v>
      </c>
      <c r="G828">
        <v>10.85</v>
      </c>
      <c r="H828" t="s">
        <v>19984</v>
      </c>
      <c r="I828" t="s">
        <v>19985</v>
      </c>
      <c r="J828">
        <v>10.36</v>
      </c>
    </row>
    <row r="829" spans="1:10">
      <c r="A829" t="s">
        <v>11866</v>
      </c>
      <c r="B829" t="s">
        <v>19986</v>
      </c>
      <c r="C829">
        <v>6</v>
      </c>
      <c r="D829">
        <v>55.2</v>
      </c>
      <c r="E829">
        <v>0.7</v>
      </c>
      <c r="F829" t="s">
        <v>18359</v>
      </c>
      <c r="G829">
        <v>13</v>
      </c>
      <c r="H829" t="s">
        <v>19987</v>
      </c>
      <c r="I829" t="s">
        <v>19988</v>
      </c>
      <c r="J829">
        <v>10.31</v>
      </c>
    </row>
    <row r="830" spans="1:10">
      <c r="A830" t="s">
        <v>19989</v>
      </c>
      <c r="B830" t="s">
        <v>15717</v>
      </c>
      <c r="C830">
        <v>6</v>
      </c>
      <c r="D830">
        <v>50</v>
      </c>
      <c r="E830">
        <v>0.7</v>
      </c>
      <c r="F830" t="s">
        <v>18359</v>
      </c>
      <c r="G830">
        <v>16.95</v>
      </c>
      <c r="H830" t="s">
        <v>19990</v>
      </c>
      <c r="I830" t="s">
        <v>19991</v>
      </c>
      <c r="J830">
        <v>10.45</v>
      </c>
    </row>
    <row r="831" spans="1:10">
      <c r="A831" t="s">
        <v>11867</v>
      </c>
      <c r="B831" t="s">
        <v>15717</v>
      </c>
      <c r="C831">
        <v>6</v>
      </c>
      <c r="D831">
        <v>50</v>
      </c>
      <c r="E831">
        <v>0.7</v>
      </c>
      <c r="G831">
        <v>9</v>
      </c>
      <c r="H831" t="s">
        <v>19992</v>
      </c>
      <c r="I831" t="s">
        <v>19993</v>
      </c>
      <c r="J831">
        <v>7.61</v>
      </c>
    </row>
    <row r="832" spans="1:10">
      <c r="A832" t="s">
        <v>30639</v>
      </c>
      <c r="B832" t="s">
        <v>30640</v>
      </c>
      <c r="C832">
        <v>6</v>
      </c>
      <c r="D832">
        <v>50</v>
      </c>
      <c r="E832">
        <v>0.7</v>
      </c>
      <c r="F832" t="s">
        <v>18359</v>
      </c>
      <c r="G832">
        <v>101.45</v>
      </c>
      <c r="H832" t="s">
        <v>30641</v>
      </c>
      <c r="I832" t="s">
        <v>30642</v>
      </c>
      <c r="J832">
        <v>10.38</v>
      </c>
    </row>
    <row r="833" spans="1:10">
      <c r="A833" t="s">
        <v>11868</v>
      </c>
      <c r="B833" t="s">
        <v>15718</v>
      </c>
      <c r="C833">
        <v>6</v>
      </c>
      <c r="D833">
        <v>38</v>
      </c>
      <c r="E833">
        <v>0.7</v>
      </c>
      <c r="G833">
        <v>5.75</v>
      </c>
      <c r="H833" t="s">
        <v>19994</v>
      </c>
      <c r="J833">
        <v>6.55</v>
      </c>
    </row>
    <row r="834" spans="1:10">
      <c r="A834" t="s">
        <v>15719</v>
      </c>
      <c r="B834" t="s">
        <v>19995</v>
      </c>
      <c r="C834">
        <v>12</v>
      </c>
      <c r="D834">
        <v>40</v>
      </c>
      <c r="E834">
        <v>1</v>
      </c>
      <c r="F834" t="s">
        <v>18359</v>
      </c>
      <c r="G834">
        <v>46.75</v>
      </c>
      <c r="H834" t="s">
        <v>19996</v>
      </c>
      <c r="I834" t="s">
        <v>19997</v>
      </c>
      <c r="J834">
        <v>19.940000000000001</v>
      </c>
    </row>
    <row r="835" spans="1:10">
      <c r="A835" t="s">
        <v>11869</v>
      </c>
      <c r="B835" t="s">
        <v>15720</v>
      </c>
      <c r="C835">
        <v>6</v>
      </c>
      <c r="D835">
        <v>40</v>
      </c>
      <c r="E835">
        <v>0.7</v>
      </c>
      <c r="G835">
        <v>22.65</v>
      </c>
      <c r="H835" t="s">
        <v>27219</v>
      </c>
      <c r="I835" t="s">
        <v>30643</v>
      </c>
      <c r="J835">
        <v>7.42</v>
      </c>
    </row>
    <row r="836" spans="1:10">
      <c r="A836" t="s">
        <v>19998</v>
      </c>
      <c r="B836" t="s">
        <v>19999</v>
      </c>
      <c r="C836">
        <v>12</v>
      </c>
      <c r="D836">
        <v>45</v>
      </c>
      <c r="E836">
        <v>1</v>
      </c>
      <c r="G836">
        <v>11.45</v>
      </c>
      <c r="H836" t="s">
        <v>20000</v>
      </c>
      <c r="I836" t="s">
        <v>20001</v>
      </c>
      <c r="J836">
        <v>19.27</v>
      </c>
    </row>
    <row r="837" spans="1:10">
      <c r="A837" t="s">
        <v>20002</v>
      </c>
      <c r="B837" t="s">
        <v>20003</v>
      </c>
      <c r="C837">
        <v>6</v>
      </c>
      <c r="D837">
        <v>45</v>
      </c>
      <c r="E837">
        <v>0.7</v>
      </c>
      <c r="G837">
        <v>20.149999999999999</v>
      </c>
      <c r="H837" t="s">
        <v>20004</v>
      </c>
      <c r="I837" t="s">
        <v>20005</v>
      </c>
      <c r="J837">
        <v>7.45</v>
      </c>
    </row>
    <row r="838" spans="1:10">
      <c r="A838" t="s">
        <v>20006</v>
      </c>
      <c r="B838" t="s">
        <v>20003</v>
      </c>
      <c r="C838">
        <v>6</v>
      </c>
      <c r="D838">
        <v>45</v>
      </c>
      <c r="E838">
        <v>0.7</v>
      </c>
      <c r="G838">
        <v>259.85000000000002</v>
      </c>
      <c r="J838">
        <v>7.39</v>
      </c>
    </row>
    <row r="839" spans="1:10">
      <c r="A839" t="s">
        <v>13801</v>
      </c>
      <c r="B839" t="s">
        <v>15721</v>
      </c>
      <c r="C839">
        <v>6</v>
      </c>
      <c r="D839">
        <v>45</v>
      </c>
      <c r="E839">
        <v>0.7</v>
      </c>
      <c r="G839">
        <v>7.45</v>
      </c>
      <c r="H839" t="s">
        <v>30644</v>
      </c>
      <c r="I839" t="s">
        <v>30645</v>
      </c>
      <c r="J839">
        <v>9.4600000000000009</v>
      </c>
    </row>
    <row r="840" spans="1:10">
      <c r="A840" t="s">
        <v>11870</v>
      </c>
      <c r="B840" t="s">
        <v>15722</v>
      </c>
      <c r="C840">
        <v>6</v>
      </c>
      <c r="D840">
        <v>40</v>
      </c>
      <c r="E840">
        <v>1</v>
      </c>
      <c r="G840">
        <v>11.25</v>
      </c>
      <c r="H840" t="s">
        <v>20007</v>
      </c>
      <c r="I840" t="s">
        <v>20008</v>
      </c>
      <c r="J840">
        <v>10.25</v>
      </c>
    </row>
    <row r="841" spans="1:10">
      <c r="A841" t="s">
        <v>11871</v>
      </c>
      <c r="B841" t="s">
        <v>15723</v>
      </c>
      <c r="C841">
        <v>6</v>
      </c>
      <c r="D841">
        <v>40</v>
      </c>
      <c r="E841">
        <v>0.7</v>
      </c>
      <c r="G841">
        <v>7</v>
      </c>
      <c r="H841" t="s">
        <v>20009</v>
      </c>
      <c r="I841" t="s">
        <v>20010</v>
      </c>
      <c r="J841">
        <v>7.78</v>
      </c>
    </row>
    <row r="842" spans="1:10">
      <c r="A842" t="s">
        <v>13802</v>
      </c>
      <c r="B842" t="s">
        <v>20011</v>
      </c>
      <c r="C842">
        <v>6</v>
      </c>
      <c r="D842">
        <v>45.6</v>
      </c>
      <c r="E842">
        <v>0.7</v>
      </c>
      <c r="F842" t="s">
        <v>18359</v>
      </c>
      <c r="G842">
        <v>9.9499999999999993</v>
      </c>
      <c r="I842" t="s">
        <v>20012</v>
      </c>
      <c r="J842">
        <v>10.029999999999999</v>
      </c>
    </row>
    <row r="843" spans="1:10">
      <c r="A843" t="s">
        <v>11872</v>
      </c>
      <c r="B843" t="s">
        <v>15724</v>
      </c>
      <c r="C843">
        <v>6</v>
      </c>
      <c r="D843">
        <v>45.6</v>
      </c>
      <c r="E843">
        <v>0.7</v>
      </c>
      <c r="G843">
        <v>9.9499999999999993</v>
      </c>
      <c r="H843" t="s">
        <v>20013</v>
      </c>
      <c r="I843" t="s">
        <v>20014</v>
      </c>
      <c r="J843">
        <v>7.46</v>
      </c>
    </row>
    <row r="844" spans="1:10">
      <c r="A844" t="s">
        <v>15725</v>
      </c>
      <c r="B844" t="s">
        <v>15724</v>
      </c>
      <c r="C844">
        <v>6</v>
      </c>
      <c r="D844">
        <v>45.6</v>
      </c>
      <c r="E844">
        <v>0.7</v>
      </c>
      <c r="F844" t="s">
        <v>18359</v>
      </c>
      <c r="G844">
        <v>12.05</v>
      </c>
      <c r="H844" t="s">
        <v>20015</v>
      </c>
      <c r="I844" t="s">
        <v>20016</v>
      </c>
      <c r="J844">
        <v>7.5</v>
      </c>
    </row>
    <row r="845" spans="1:10">
      <c r="A845" t="s">
        <v>11873</v>
      </c>
      <c r="B845" t="s">
        <v>15726</v>
      </c>
      <c r="C845">
        <v>6</v>
      </c>
      <c r="D845">
        <v>45</v>
      </c>
      <c r="E845">
        <v>0.7</v>
      </c>
      <c r="G845">
        <v>49.85</v>
      </c>
      <c r="H845" t="s">
        <v>20017</v>
      </c>
      <c r="I845" t="s">
        <v>20018</v>
      </c>
      <c r="J845">
        <v>7.5</v>
      </c>
    </row>
    <row r="846" spans="1:10">
      <c r="A846" t="s">
        <v>15728</v>
      </c>
      <c r="B846" t="s">
        <v>15727</v>
      </c>
      <c r="C846">
        <v>6</v>
      </c>
      <c r="D846">
        <v>15</v>
      </c>
      <c r="E846">
        <v>0.7</v>
      </c>
      <c r="F846" t="s">
        <v>18359</v>
      </c>
      <c r="G846">
        <v>38.950000000000003</v>
      </c>
      <c r="H846" t="s">
        <v>20019</v>
      </c>
      <c r="I846" t="s">
        <v>20020</v>
      </c>
      <c r="J846">
        <v>11.64</v>
      </c>
    </row>
    <row r="847" spans="1:10">
      <c r="A847" t="s">
        <v>11874</v>
      </c>
      <c r="B847" t="s">
        <v>15727</v>
      </c>
      <c r="C847">
        <v>6</v>
      </c>
      <c r="D847">
        <v>15</v>
      </c>
      <c r="E847">
        <v>0.7</v>
      </c>
      <c r="G847">
        <v>9.15</v>
      </c>
      <c r="H847" t="s">
        <v>20021</v>
      </c>
      <c r="I847" t="s">
        <v>20022</v>
      </c>
      <c r="J847">
        <v>10.16</v>
      </c>
    </row>
    <row r="848" spans="1:10">
      <c r="A848" t="s">
        <v>15731</v>
      </c>
      <c r="B848" t="s">
        <v>15730</v>
      </c>
      <c r="C848">
        <v>6</v>
      </c>
      <c r="D848">
        <v>40</v>
      </c>
      <c r="E848">
        <v>0.7</v>
      </c>
      <c r="F848" t="s">
        <v>18359</v>
      </c>
      <c r="G848">
        <v>13.85</v>
      </c>
      <c r="I848" t="s">
        <v>30646</v>
      </c>
      <c r="J848">
        <v>10.92</v>
      </c>
    </row>
    <row r="849" spans="1:10">
      <c r="A849" t="s">
        <v>15729</v>
      </c>
      <c r="B849" t="s">
        <v>15730</v>
      </c>
      <c r="C849">
        <v>6</v>
      </c>
      <c r="D849">
        <v>40</v>
      </c>
      <c r="E849">
        <v>0.7</v>
      </c>
      <c r="G849">
        <v>9.4499999999999993</v>
      </c>
      <c r="H849" t="s">
        <v>20023</v>
      </c>
      <c r="I849" t="s">
        <v>20024</v>
      </c>
      <c r="J849">
        <v>9.42</v>
      </c>
    </row>
    <row r="850" spans="1:10">
      <c r="A850" t="s">
        <v>13803</v>
      </c>
      <c r="B850" t="s">
        <v>20025</v>
      </c>
      <c r="C850">
        <v>6</v>
      </c>
      <c r="D850">
        <v>40</v>
      </c>
      <c r="E850">
        <v>0.7</v>
      </c>
      <c r="F850" t="s">
        <v>18359</v>
      </c>
      <c r="G850">
        <v>16.149999999999999</v>
      </c>
      <c r="H850" t="s">
        <v>20026</v>
      </c>
      <c r="I850" t="s">
        <v>20027</v>
      </c>
      <c r="J850">
        <v>10.98</v>
      </c>
    </row>
    <row r="851" spans="1:10">
      <c r="A851" t="s">
        <v>15732</v>
      </c>
      <c r="B851" t="s">
        <v>20028</v>
      </c>
      <c r="C851">
        <v>6</v>
      </c>
      <c r="D851">
        <v>40</v>
      </c>
      <c r="E851">
        <v>0.7</v>
      </c>
      <c r="F851" t="s">
        <v>18359</v>
      </c>
      <c r="G851">
        <v>9.65</v>
      </c>
      <c r="H851" t="s">
        <v>20029</v>
      </c>
      <c r="I851" t="s">
        <v>20030</v>
      </c>
      <c r="J851">
        <v>10.99</v>
      </c>
    </row>
    <row r="852" spans="1:10">
      <c r="A852" t="s">
        <v>15734</v>
      </c>
      <c r="B852" t="s">
        <v>15733</v>
      </c>
      <c r="C852">
        <v>6</v>
      </c>
      <c r="D852">
        <v>40</v>
      </c>
      <c r="E852">
        <v>0.7</v>
      </c>
      <c r="F852" t="s">
        <v>18359</v>
      </c>
      <c r="G852">
        <v>85.05</v>
      </c>
      <c r="H852" t="s">
        <v>20031</v>
      </c>
      <c r="I852" t="s">
        <v>20032</v>
      </c>
      <c r="J852">
        <v>10.94</v>
      </c>
    </row>
    <row r="853" spans="1:10">
      <c r="A853" t="s">
        <v>13804</v>
      </c>
      <c r="B853" t="s">
        <v>20033</v>
      </c>
      <c r="C853">
        <v>6</v>
      </c>
      <c r="D853">
        <v>46.3</v>
      </c>
      <c r="E853">
        <v>0.7</v>
      </c>
      <c r="F853" t="s">
        <v>18359</v>
      </c>
      <c r="G853">
        <v>86.15</v>
      </c>
      <c r="H853" t="s">
        <v>20034</v>
      </c>
      <c r="I853" t="s">
        <v>20035</v>
      </c>
      <c r="J853">
        <v>9.4600000000000009</v>
      </c>
    </row>
    <row r="854" spans="1:10">
      <c r="A854" t="s">
        <v>11875</v>
      </c>
      <c r="B854" t="s">
        <v>20036</v>
      </c>
      <c r="C854">
        <v>6</v>
      </c>
      <c r="D854">
        <v>52.3</v>
      </c>
      <c r="E854">
        <v>0.7</v>
      </c>
      <c r="F854" t="s">
        <v>18359</v>
      </c>
      <c r="G854">
        <v>49.85</v>
      </c>
      <c r="I854" t="s">
        <v>20037</v>
      </c>
      <c r="J854">
        <v>9.51</v>
      </c>
    </row>
    <row r="855" spans="1:10">
      <c r="A855" t="s">
        <v>30647</v>
      </c>
      <c r="B855" t="s">
        <v>30648</v>
      </c>
      <c r="C855">
        <v>3</v>
      </c>
      <c r="D855">
        <v>46.3</v>
      </c>
      <c r="E855">
        <v>0.7</v>
      </c>
      <c r="F855" t="s">
        <v>18359</v>
      </c>
      <c r="G855">
        <v>7.85</v>
      </c>
      <c r="H855" t="s">
        <v>30649</v>
      </c>
      <c r="I855" t="s">
        <v>30650</v>
      </c>
      <c r="J855">
        <v>9.98</v>
      </c>
    </row>
    <row r="856" spans="1:10">
      <c r="A856" t="s">
        <v>11876</v>
      </c>
      <c r="B856" t="s">
        <v>20038</v>
      </c>
      <c r="C856">
        <v>2</v>
      </c>
      <c r="D856">
        <v>41.9</v>
      </c>
      <c r="E856">
        <v>0.7</v>
      </c>
      <c r="F856" t="s">
        <v>18359</v>
      </c>
      <c r="G856">
        <v>19.95</v>
      </c>
      <c r="H856" t="s">
        <v>20039</v>
      </c>
      <c r="I856" t="s">
        <v>20040</v>
      </c>
      <c r="J856">
        <v>9.66</v>
      </c>
    </row>
    <row r="857" spans="1:10">
      <c r="A857" t="s">
        <v>11877</v>
      </c>
      <c r="B857" t="s">
        <v>20038</v>
      </c>
      <c r="C857">
        <v>1</v>
      </c>
      <c r="D857">
        <v>41.9</v>
      </c>
      <c r="E857">
        <v>0.7</v>
      </c>
      <c r="F857" t="s">
        <v>18359</v>
      </c>
      <c r="G857">
        <v>174.85</v>
      </c>
      <c r="J857">
        <v>4.5999999999999996</v>
      </c>
    </row>
    <row r="858" spans="1:10">
      <c r="A858" t="s">
        <v>15735</v>
      </c>
      <c r="B858" t="s">
        <v>20041</v>
      </c>
      <c r="C858">
        <v>6</v>
      </c>
      <c r="D858">
        <v>50</v>
      </c>
      <c r="E858">
        <v>1</v>
      </c>
      <c r="F858" t="s">
        <v>18359</v>
      </c>
      <c r="G858">
        <v>20.55</v>
      </c>
      <c r="H858" t="s">
        <v>20042</v>
      </c>
      <c r="I858" t="s">
        <v>20043</v>
      </c>
      <c r="J858">
        <v>12.27</v>
      </c>
    </row>
    <row r="859" spans="1:10">
      <c r="A859" t="s">
        <v>11878</v>
      </c>
      <c r="B859" t="s">
        <v>20044</v>
      </c>
      <c r="C859">
        <v>6</v>
      </c>
      <c r="D859">
        <v>46.3</v>
      </c>
      <c r="E859">
        <v>0.7</v>
      </c>
      <c r="F859" t="s">
        <v>18359</v>
      </c>
      <c r="G859">
        <v>30</v>
      </c>
      <c r="H859" t="s">
        <v>20045</v>
      </c>
      <c r="I859" t="s">
        <v>20046</v>
      </c>
      <c r="J859">
        <v>9.4499999999999993</v>
      </c>
    </row>
    <row r="860" spans="1:10">
      <c r="A860" t="s">
        <v>13805</v>
      </c>
      <c r="B860" t="s">
        <v>20047</v>
      </c>
      <c r="C860">
        <v>6</v>
      </c>
      <c r="D860">
        <v>46.3</v>
      </c>
      <c r="E860">
        <v>0.7</v>
      </c>
      <c r="F860" t="s">
        <v>18359</v>
      </c>
      <c r="G860">
        <v>18.25</v>
      </c>
      <c r="H860" t="s">
        <v>20048</v>
      </c>
      <c r="I860" t="s">
        <v>20049</v>
      </c>
      <c r="J860">
        <v>9.4499999999999993</v>
      </c>
    </row>
    <row r="861" spans="1:10">
      <c r="A861" t="s">
        <v>11879</v>
      </c>
      <c r="B861" t="s">
        <v>20050</v>
      </c>
      <c r="C861">
        <v>6</v>
      </c>
      <c r="D861">
        <v>46.3</v>
      </c>
      <c r="E861">
        <v>0.7</v>
      </c>
      <c r="F861" t="s">
        <v>18359</v>
      </c>
      <c r="G861">
        <v>10.85</v>
      </c>
      <c r="H861" t="s">
        <v>20051</v>
      </c>
      <c r="I861" t="s">
        <v>20052</v>
      </c>
      <c r="J861">
        <v>9.5</v>
      </c>
    </row>
    <row r="862" spans="1:10">
      <c r="A862" t="s">
        <v>13806</v>
      </c>
      <c r="B862" t="s">
        <v>20050</v>
      </c>
      <c r="C862">
        <v>6</v>
      </c>
      <c r="D862">
        <v>46.3</v>
      </c>
      <c r="E862">
        <v>0.7</v>
      </c>
      <c r="F862" t="s">
        <v>18359</v>
      </c>
      <c r="G862">
        <v>18.45</v>
      </c>
      <c r="H862" t="s">
        <v>20053</v>
      </c>
      <c r="I862" t="s">
        <v>20054</v>
      </c>
      <c r="J862">
        <v>9.43</v>
      </c>
    </row>
    <row r="863" spans="1:10">
      <c r="A863" t="s">
        <v>15736</v>
      </c>
      <c r="B863" t="s">
        <v>15737</v>
      </c>
      <c r="C863">
        <v>12</v>
      </c>
      <c r="D863">
        <v>40</v>
      </c>
      <c r="E863">
        <v>0.7</v>
      </c>
      <c r="G863">
        <v>23.5</v>
      </c>
      <c r="J863">
        <v>12.78</v>
      </c>
    </row>
    <row r="864" spans="1:10">
      <c r="A864" t="s">
        <v>13807</v>
      </c>
      <c r="B864" t="s">
        <v>15738</v>
      </c>
      <c r="C864">
        <v>6</v>
      </c>
      <c r="D864">
        <v>40</v>
      </c>
      <c r="E864">
        <v>0.7</v>
      </c>
      <c r="G864">
        <v>14.95</v>
      </c>
      <c r="H864" t="s">
        <v>20055</v>
      </c>
      <c r="I864" t="s">
        <v>20056</v>
      </c>
      <c r="J864">
        <v>8.5</v>
      </c>
    </row>
    <row r="865" spans="1:10">
      <c r="A865" t="s">
        <v>15739</v>
      </c>
      <c r="B865" t="s">
        <v>15740</v>
      </c>
      <c r="C865">
        <v>6</v>
      </c>
      <c r="D865">
        <v>40</v>
      </c>
      <c r="E865">
        <v>0.7</v>
      </c>
      <c r="G865">
        <v>6.95</v>
      </c>
      <c r="H865" t="s">
        <v>20057</v>
      </c>
      <c r="I865" t="s">
        <v>20058</v>
      </c>
      <c r="J865">
        <v>9.16</v>
      </c>
    </row>
    <row r="866" spans="1:10">
      <c r="A866" t="s">
        <v>11880</v>
      </c>
      <c r="B866" t="s">
        <v>15741</v>
      </c>
      <c r="C866">
        <v>6</v>
      </c>
      <c r="D866">
        <v>40</v>
      </c>
      <c r="E866">
        <v>0.7</v>
      </c>
      <c r="G866">
        <v>8</v>
      </c>
      <c r="H866" t="s">
        <v>20055</v>
      </c>
      <c r="J866">
        <v>9.06</v>
      </c>
    </row>
    <row r="867" spans="1:10">
      <c r="A867" t="s">
        <v>13808</v>
      </c>
      <c r="B867" t="s">
        <v>15742</v>
      </c>
      <c r="C867">
        <v>6</v>
      </c>
      <c r="D867">
        <v>47</v>
      </c>
      <c r="E867">
        <v>0.7</v>
      </c>
      <c r="G867">
        <v>12.5</v>
      </c>
      <c r="H867" t="s">
        <v>20059</v>
      </c>
      <c r="I867" t="s">
        <v>20060</v>
      </c>
      <c r="J867">
        <v>9</v>
      </c>
    </row>
    <row r="868" spans="1:10">
      <c r="A868" t="s">
        <v>30651</v>
      </c>
      <c r="B868" t="s">
        <v>30652</v>
      </c>
      <c r="C868">
        <v>6</v>
      </c>
      <c r="D868">
        <v>47</v>
      </c>
      <c r="E868">
        <v>0.7</v>
      </c>
      <c r="G868">
        <v>18.5</v>
      </c>
      <c r="H868" t="s">
        <v>30653</v>
      </c>
      <c r="I868" t="s">
        <v>30654</v>
      </c>
      <c r="J868">
        <v>9.0399999999999991</v>
      </c>
    </row>
    <row r="869" spans="1:10">
      <c r="A869" t="s">
        <v>20061</v>
      </c>
      <c r="B869" t="s">
        <v>20062</v>
      </c>
      <c r="C869">
        <v>6</v>
      </c>
      <c r="D869">
        <v>40</v>
      </c>
      <c r="E869">
        <v>0.7</v>
      </c>
      <c r="F869" t="s">
        <v>18359</v>
      </c>
      <c r="G869">
        <v>4.6500000000000004</v>
      </c>
      <c r="H869" t="s">
        <v>20063</v>
      </c>
      <c r="I869" t="s">
        <v>20064</v>
      </c>
      <c r="J869">
        <v>9.01</v>
      </c>
    </row>
    <row r="870" spans="1:10">
      <c r="A870" t="s">
        <v>20065</v>
      </c>
      <c r="B870" t="s">
        <v>20062</v>
      </c>
      <c r="C870">
        <v>6</v>
      </c>
      <c r="D870">
        <v>40</v>
      </c>
      <c r="E870">
        <v>0.7</v>
      </c>
      <c r="G870">
        <v>11.75</v>
      </c>
      <c r="I870" t="s">
        <v>20066</v>
      </c>
      <c r="J870">
        <v>8.5399999999999991</v>
      </c>
    </row>
    <row r="871" spans="1:10">
      <c r="A871" t="s">
        <v>11881</v>
      </c>
      <c r="B871" t="s">
        <v>20067</v>
      </c>
      <c r="C871">
        <v>6</v>
      </c>
      <c r="D871">
        <v>46</v>
      </c>
      <c r="E871">
        <v>1</v>
      </c>
      <c r="F871" t="s">
        <v>18359</v>
      </c>
      <c r="G871">
        <v>6.35</v>
      </c>
      <c r="H871" t="s">
        <v>20068</v>
      </c>
      <c r="I871" t="s">
        <v>20069</v>
      </c>
      <c r="J871">
        <v>10.4</v>
      </c>
    </row>
    <row r="872" spans="1:10">
      <c r="A872" t="s">
        <v>20070</v>
      </c>
      <c r="B872" t="s">
        <v>20071</v>
      </c>
      <c r="C872">
        <v>6</v>
      </c>
      <c r="D872">
        <v>43</v>
      </c>
      <c r="E872">
        <v>0.7</v>
      </c>
      <c r="F872" t="s">
        <v>18359</v>
      </c>
      <c r="G872">
        <v>11.85</v>
      </c>
      <c r="H872" t="s">
        <v>20072</v>
      </c>
      <c r="I872" t="s">
        <v>20073</v>
      </c>
      <c r="J872">
        <v>9.1199999999999992</v>
      </c>
    </row>
    <row r="873" spans="1:10">
      <c r="A873" t="s">
        <v>11882</v>
      </c>
      <c r="B873" t="s">
        <v>20074</v>
      </c>
      <c r="C873">
        <v>6</v>
      </c>
      <c r="D873">
        <v>47</v>
      </c>
      <c r="E873">
        <v>0.7</v>
      </c>
      <c r="F873" t="s">
        <v>18359</v>
      </c>
      <c r="G873">
        <v>6</v>
      </c>
      <c r="I873" t="s">
        <v>20075</v>
      </c>
      <c r="J873">
        <v>8.17</v>
      </c>
    </row>
    <row r="874" spans="1:10">
      <c r="A874" t="s">
        <v>11883</v>
      </c>
      <c r="B874" t="s">
        <v>20076</v>
      </c>
      <c r="C874">
        <v>6</v>
      </c>
      <c r="D874">
        <v>40</v>
      </c>
      <c r="E874">
        <v>0.7</v>
      </c>
      <c r="F874" t="s">
        <v>18359</v>
      </c>
      <c r="G874">
        <v>23.5</v>
      </c>
      <c r="H874" t="s">
        <v>20077</v>
      </c>
      <c r="I874" t="s">
        <v>20078</v>
      </c>
      <c r="J874">
        <v>11.52</v>
      </c>
    </row>
    <row r="875" spans="1:10">
      <c r="A875" t="s">
        <v>11884</v>
      </c>
      <c r="B875" t="s">
        <v>20079</v>
      </c>
      <c r="C875">
        <v>6</v>
      </c>
      <c r="D875">
        <v>55.1</v>
      </c>
      <c r="E875">
        <v>0.7</v>
      </c>
      <c r="F875" t="s">
        <v>18359</v>
      </c>
      <c r="G875">
        <v>27.45</v>
      </c>
      <c r="H875" t="s">
        <v>20080</v>
      </c>
      <c r="I875" t="s">
        <v>20081</v>
      </c>
      <c r="J875">
        <v>8.2100000000000009</v>
      </c>
    </row>
    <row r="876" spans="1:10">
      <c r="A876" t="s">
        <v>13809</v>
      </c>
      <c r="B876" t="s">
        <v>20082</v>
      </c>
      <c r="C876">
        <v>3</v>
      </c>
      <c r="D876">
        <v>46</v>
      </c>
      <c r="E876">
        <v>0.7</v>
      </c>
      <c r="F876" t="s">
        <v>18359</v>
      </c>
      <c r="G876">
        <v>7.85</v>
      </c>
      <c r="H876" t="s">
        <v>20083</v>
      </c>
      <c r="I876" t="s">
        <v>20084</v>
      </c>
      <c r="J876">
        <v>9.2200000000000006</v>
      </c>
    </row>
    <row r="877" spans="1:10">
      <c r="A877" t="s">
        <v>13810</v>
      </c>
      <c r="B877" t="s">
        <v>20085</v>
      </c>
      <c r="C877">
        <v>3</v>
      </c>
      <c r="D877">
        <v>46</v>
      </c>
      <c r="E877">
        <v>0.7</v>
      </c>
      <c r="F877" t="s">
        <v>18359</v>
      </c>
      <c r="G877">
        <v>14.15</v>
      </c>
      <c r="H877" t="s">
        <v>20086</v>
      </c>
      <c r="I877" t="s">
        <v>20087</v>
      </c>
      <c r="J877">
        <v>9.5299999999999994</v>
      </c>
    </row>
    <row r="878" spans="1:10">
      <c r="A878" t="s">
        <v>11885</v>
      </c>
      <c r="B878" t="s">
        <v>15743</v>
      </c>
      <c r="C878">
        <v>6</v>
      </c>
      <c r="D878">
        <v>40</v>
      </c>
      <c r="E878">
        <v>0.7</v>
      </c>
      <c r="G878">
        <v>6.95</v>
      </c>
      <c r="H878" t="s">
        <v>20088</v>
      </c>
      <c r="I878" t="s">
        <v>20089</v>
      </c>
      <c r="J878">
        <v>7.44</v>
      </c>
    </row>
    <row r="879" spans="1:10">
      <c r="A879" t="s">
        <v>11886</v>
      </c>
      <c r="B879" t="s">
        <v>15744</v>
      </c>
      <c r="C879">
        <v>6</v>
      </c>
      <c r="D879">
        <v>40</v>
      </c>
      <c r="E879">
        <v>0.7</v>
      </c>
      <c r="G879">
        <v>108.95</v>
      </c>
      <c r="H879" t="s">
        <v>30655</v>
      </c>
      <c r="I879" t="s">
        <v>30656</v>
      </c>
      <c r="J879">
        <v>7.43</v>
      </c>
    </row>
    <row r="880" spans="1:10">
      <c r="A880" t="s">
        <v>11887</v>
      </c>
      <c r="B880" t="s">
        <v>15745</v>
      </c>
      <c r="C880">
        <v>6</v>
      </c>
      <c r="D880">
        <v>40</v>
      </c>
      <c r="E880">
        <v>1</v>
      </c>
      <c r="F880" t="s">
        <v>18359</v>
      </c>
      <c r="G880">
        <v>15.45</v>
      </c>
      <c r="H880" t="s">
        <v>20090</v>
      </c>
      <c r="I880" t="s">
        <v>20091</v>
      </c>
      <c r="J880">
        <v>10.56</v>
      </c>
    </row>
    <row r="881" spans="1:10">
      <c r="A881" t="s">
        <v>11888</v>
      </c>
      <c r="B881" t="s">
        <v>15745</v>
      </c>
      <c r="C881">
        <v>12</v>
      </c>
      <c r="D881">
        <v>40</v>
      </c>
      <c r="E881">
        <v>1</v>
      </c>
      <c r="G881">
        <v>25.05</v>
      </c>
      <c r="H881" t="s">
        <v>20090</v>
      </c>
      <c r="I881" t="s">
        <v>20092</v>
      </c>
      <c r="J881">
        <v>19.7</v>
      </c>
    </row>
    <row r="882" spans="1:10">
      <c r="A882" t="s">
        <v>15746</v>
      </c>
      <c r="B882" t="s">
        <v>20093</v>
      </c>
      <c r="C882">
        <v>6</v>
      </c>
      <c r="D882">
        <v>40</v>
      </c>
      <c r="E882">
        <v>1</v>
      </c>
      <c r="F882" t="s">
        <v>18359</v>
      </c>
      <c r="G882">
        <v>6.55</v>
      </c>
      <c r="H882" t="s">
        <v>20094</v>
      </c>
      <c r="I882" t="s">
        <v>20095</v>
      </c>
      <c r="J882">
        <v>10.44</v>
      </c>
    </row>
    <row r="883" spans="1:10">
      <c r="A883" t="s">
        <v>15747</v>
      </c>
      <c r="B883" t="s">
        <v>26621</v>
      </c>
      <c r="C883">
        <v>6</v>
      </c>
      <c r="D883">
        <v>43</v>
      </c>
      <c r="E883">
        <v>0.7</v>
      </c>
      <c r="F883" t="s">
        <v>18359</v>
      </c>
      <c r="G883">
        <v>46.85</v>
      </c>
      <c r="H883" t="s">
        <v>30657</v>
      </c>
      <c r="J883">
        <v>12.14</v>
      </c>
    </row>
    <row r="884" spans="1:10">
      <c r="A884" t="s">
        <v>20096</v>
      </c>
      <c r="B884" t="s">
        <v>20097</v>
      </c>
      <c r="C884">
        <v>6</v>
      </c>
      <c r="D884">
        <v>40</v>
      </c>
      <c r="E884">
        <v>0.7</v>
      </c>
      <c r="G884">
        <v>6.15</v>
      </c>
      <c r="H884" t="s">
        <v>20098</v>
      </c>
      <c r="I884" t="s">
        <v>20099</v>
      </c>
      <c r="J884">
        <v>7.34</v>
      </c>
    </row>
    <row r="885" spans="1:10">
      <c r="A885" t="s">
        <v>15748</v>
      </c>
      <c r="B885" t="s">
        <v>20100</v>
      </c>
      <c r="C885">
        <v>6</v>
      </c>
      <c r="D885">
        <v>40</v>
      </c>
      <c r="E885">
        <v>1</v>
      </c>
      <c r="F885" t="s">
        <v>18359</v>
      </c>
      <c r="G885">
        <v>22.35</v>
      </c>
      <c r="H885" t="s">
        <v>20101</v>
      </c>
      <c r="I885" t="s">
        <v>20102</v>
      </c>
      <c r="J885">
        <v>14.78</v>
      </c>
    </row>
    <row r="886" spans="1:10">
      <c r="A886" t="s">
        <v>15749</v>
      </c>
      <c r="B886" t="s">
        <v>15750</v>
      </c>
      <c r="C886">
        <v>12</v>
      </c>
      <c r="D886">
        <v>40</v>
      </c>
      <c r="E886">
        <v>0.5</v>
      </c>
      <c r="G886">
        <v>9.9499999999999993</v>
      </c>
      <c r="H886" t="s">
        <v>20103</v>
      </c>
      <c r="I886" t="s">
        <v>20104</v>
      </c>
      <c r="J886">
        <v>11.06</v>
      </c>
    </row>
    <row r="887" spans="1:10">
      <c r="A887" t="s">
        <v>11889</v>
      </c>
      <c r="B887" t="s">
        <v>15751</v>
      </c>
      <c r="C887">
        <v>6</v>
      </c>
      <c r="D887">
        <v>40</v>
      </c>
      <c r="E887">
        <v>0.7</v>
      </c>
      <c r="G887">
        <v>12</v>
      </c>
      <c r="H887" t="s">
        <v>20105</v>
      </c>
      <c r="I887" t="s">
        <v>20106</v>
      </c>
      <c r="J887">
        <v>7.31</v>
      </c>
    </row>
    <row r="888" spans="1:10">
      <c r="A888" t="s">
        <v>15752</v>
      </c>
      <c r="B888" t="s">
        <v>15753</v>
      </c>
      <c r="C888">
        <v>6</v>
      </c>
      <c r="D888">
        <v>40</v>
      </c>
      <c r="E888">
        <v>0.7</v>
      </c>
      <c r="G888">
        <v>18.45</v>
      </c>
      <c r="H888" t="s">
        <v>20107</v>
      </c>
      <c r="I888" t="s">
        <v>20108</v>
      </c>
      <c r="J888">
        <v>7.42</v>
      </c>
    </row>
    <row r="889" spans="1:10">
      <c r="A889" t="s">
        <v>20109</v>
      </c>
      <c r="B889" t="s">
        <v>20110</v>
      </c>
      <c r="C889">
        <v>6</v>
      </c>
      <c r="D889">
        <v>40</v>
      </c>
      <c r="E889">
        <v>1</v>
      </c>
      <c r="F889" t="s">
        <v>18359</v>
      </c>
      <c r="G889">
        <v>68.849999999999994</v>
      </c>
      <c r="H889" t="s">
        <v>20111</v>
      </c>
      <c r="I889" t="s">
        <v>20112</v>
      </c>
      <c r="J889">
        <v>10.47</v>
      </c>
    </row>
    <row r="890" spans="1:10">
      <c r="A890" t="s">
        <v>11890</v>
      </c>
      <c r="B890" t="s">
        <v>20113</v>
      </c>
      <c r="C890">
        <v>6</v>
      </c>
      <c r="D890">
        <v>40</v>
      </c>
      <c r="E890">
        <v>0.7</v>
      </c>
      <c r="F890" t="s">
        <v>18359</v>
      </c>
      <c r="G890">
        <v>15.25</v>
      </c>
      <c r="H890" t="s">
        <v>20114</v>
      </c>
      <c r="I890" t="s">
        <v>20115</v>
      </c>
      <c r="J890">
        <v>10.28</v>
      </c>
    </row>
    <row r="891" spans="1:10">
      <c r="A891" t="s">
        <v>20116</v>
      </c>
      <c r="B891" t="s">
        <v>20117</v>
      </c>
      <c r="C891">
        <v>6</v>
      </c>
      <c r="D891">
        <v>40</v>
      </c>
      <c r="E891">
        <v>0.7</v>
      </c>
      <c r="F891" t="s">
        <v>18359</v>
      </c>
      <c r="G891">
        <v>23.85</v>
      </c>
      <c r="H891" t="s">
        <v>20118</v>
      </c>
      <c r="I891" t="s">
        <v>20119</v>
      </c>
      <c r="J891">
        <v>9.18</v>
      </c>
    </row>
    <row r="892" spans="1:10">
      <c r="A892" t="s">
        <v>15754</v>
      </c>
      <c r="B892" t="s">
        <v>20120</v>
      </c>
      <c r="C892">
        <v>6</v>
      </c>
      <c r="D892">
        <v>40</v>
      </c>
      <c r="E892">
        <v>0.7</v>
      </c>
      <c r="F892" t="s">
        <v>18359</v>
      </c>
      <c r="G892">
        <v>169.75</v>
      </c>
      <c r="H892" t="s">
        <v>20121</v>
      </c>
      <c r="I892" t="s">
        <v>20122</v>
      </c>
      <c r="J892">
        <v>11.87</v>
      </c>
    </row>
    <row r="893" spans="1:10">
      <c r="A893" t="s">
        <v>11891</v>
      </c>
      <c r="B893" t="s">
        <v>15755</v>
      </c>
      <c r="C893">
        <v>8</v>
      </c>
      <c r="D893">
        <v>40</v>
      </c>
      <c r="E893">
        <v>0.2</v>
      </c>
      <c r="G893">
        <v>22.95</v>
      </c>
      <c r="H893" t="s">
        <v>20123</v>
      </c>
      <c r="J893">
        <v>3.24</v>
      </c>
    </row>
    <row r="894" spans="1:10">
      <c r="A894" t="s">
        <v>11892</v>
      </c>
      <c r="B894" t="s">
        <v>15756</v>
      </c>
      <c r="C894">
        <v>6</v>
      </c>
      <c r="D894">
        <v>40</v>
      </c>
      <c r="E894">
        <v>0.7</v>
      </c>
      <c r="G894">
        <v>72.849999999999994</v>
      </c>
      <c r="H894" t="s">
        <v>20124</v>
      </c>
      <c r="J894">
        <v>7.72</v>
      </c>
    </row>
    <row r="895" spans="1:10">
      <c r="A895" t="s">
        <v>15757</v>
      </c>
      <c r="B895" t="s">
        <v>20125</v>
      </c>
      <c r="C895">
        <v>6</v>
      </c>
      <c r="D895">
        <v>43</v>
      </c>
      <c r="E895">
        <v>0.7</v>
      </c>
      <c r="F895" t="s">
        <v>18359</v>
      </c>
      <c r="G895">
        <v>69</v>
      </c>
      <c r="H895" t="s">
        <v>20126</v>
      </c>
      <c r="I895" t="s">
        <v>20127</v>
      </c>
      <c r="J895">
        <v>9.56</v>
      </c>
    </row>
    <row r="896" spans="1:10">
      <c r="A896" t="s">
        <v>15758</v>
      </c>
      <c r="B896" t="s">
        <v>15759</v>
      </c>
      <c r="C896">
        <v>6</v>
      </c>
      <c r="D896">
        <v>40</v>
      </c>
      <c r="E896">
        <v>0.7</v>
      </c>
      <c r="G896">
        <v>10.65</v>
      </c>
      <c r="H896" t="s">
        <v>20124</v>
      </c>
      <c r="J896">
        <v>7.66</v>
      </c>
    </row>
    <row r="897" spans="1:10">
      <c r="A897" t="s">
        <v>11893</v>
      </c>
      <c r="B897" t="s">
        <v>15760</v>
      </c>
      <c r="C897">
        <v>6</v>
      </c>
      <c r="D897">
        <v>40</v>
      </c>
      <c r="E897">
        <v>0.7</v>
      </c>
      <c r="G897">
        <v>18.850000000000001</v>
      </c>
      <c r="H897" t="s">
        <v>20128</v>
      </c>
      <c r="J897">
        <v>7.69</v>
      </c>
    </row>
    <row r="898" spans="1:10">
      <c r="A898" t="s">
        <v>15762</v>
      </c>
      <c r="B898" t="s">
        <v>15763</v>
      </c>
      <c r="C898">
        <v>6</v>
      </c>
      <c r="D898">
        <v>50</v>
      </c>
      <c r="E898">
        <v>0.7</v>
      </c>
      <c r="G898">
        <v>24.75</v>
      </c>
      <c r="H898" t="s">
        <v>20129</v>
      </c>
      <c r="I898" t="s">
        <v>20130</v>
      </c>
      <c r="J898">
        <v>7.52</v>
      </c>
    </row>
    <row r="899" spans="1:10">
      <c r="A899" t="s">
        <v>15761</v>
      </c>
      <c r="B899" t="s">
        <v>20131</v>
      </c>
      <c r="C899">
        <v>6</v>
      </c>
      <c r="D899">
        <v>45</v>
      </c>
      <c r="E899">
        <v>0.7</v>
      </c>
      <c r="G899">
        <v>29</v>
      </c>
      <c r="H899" t="s">
        <v>20132</v>
      </c>
      <c r="I899" t="s">
        <v>20133</v>
      </c>
      <c r="J899">
        <v>7.53</v>
      </c>
    </row>
    <row r="900" spans="1:10">
      <c r="A900" t="s">
        <v>11894</v>
      </c>
      <c r="B900" t="s">
        <v>20134</v>
      </c>
      <c r="C900">
        <v>6</v>
      </c>
      <c r="D900">
        <v>45</v>
      </c>
      <c r="E900">
        <v>0.7</v>
      </c>
      <c r="G900">
        <v>6.85</v>
      </c>
      <c r="H900" t="s">
        <v>20135</v>
      </c>
      <c r="I900" t="s">
        <v>20136</v>
      </c>
      <c r="J900">
        <v>7.54</v>
      </c>
    </row>
    <row r="901" spans="1:10">
      <c r="A901" t="s">
        <v>26798</v>
      </c>
      <c r="B901" t="s">
        <v>30658</v>
      </c>
      <c r="C901">
        <v>6</v>
      </c>
      <c r="D901">
        <v>40</v>
      </c>
      <c r="E901">
        <v>0.7</v>
      </c>
      <c r="G901">
        <v>57.85</v>
      </c>
      <c r="H901" t="s">
        <v>30659</v>
      </c>
      <c r="I901" t="s">
        <v>30660</v>
      </c>
      <c r="J901">
        <v>7.6</v>
      </c>
    </row>
    <row r="902" spans="1:10">
      <c r="A902" t="s">
        <v>26799</v>
      </c>
      <c r="B902" t="s">
        <v>30661</v>
      </c>
      <c r="C902">
        <v>6</v>
      </c>
      <c r="D902">
        <v>37.5</v>
      </c>
      <c r="E902">
        <v>0.7</v>
      </c>
      <c r="G902">
        <v>17.95</v>
      </c>
      <c r="H902" t="s">
        <v>30662</v>
      </c>
      <c r="I902" t="s">
        <v>30663</v>
      </c>
      <c r="J902">
        <v>7.6</v>
      </c>
    </row>
    <row r="903" spans="1:10">
      <c r="A903" t="s">
        <v>11895</v>
      </c>
      <c r="B903" t="s">
        <v>20137</v>
      </c>
      <c r="C903">
        <v>6</v>
      </c>
      <c r="D903">
        <v>37.5</v>
      </c>
      <c r="E903">
        <v>0.7</v>
      </c>
      <c r="G903">
        <v>19.95</v>
      </c>
      <c r="H903" t="s">
        <v>20138</v>
      </c>
      <c r="I903" t="s">
        <v>20139</v>
      </c>
      <c r="J903">
        <v>7.75</v>
      </c>
    </row>
    <row r="904" spans="1:10">
      <c r="A904" t="s">
        <v>11896</v>
      </c>
      <c r="B904" t="s">
        <v>15764</v>
      </c>
      <c r="C904">
        <v>6</v>
      </c>
      <c r="D904">
        <v>21</v>
      </c>
      <c r="E904">
        <v>0.7</v>
      </c>
      <c r="G904">
        <v>18</v>
      </c>
      <c r="I904" t="s">
        <v>20140</v>
      </c>
      <c r="J904">
        <v>9.75</v>
      </c>
    </row>
    <row r="905" spans="1:10">
      <c r="A905" t="s">
        <v>11897</v>
      </c>
      <c r="B905" t="s">
        <v>15765</v>
      </c>
      <c r="C905">
        <v>6</v>
      </c>
      <c r="D905">
        <v>17</v>
      </c>
      <c r="E905">
        <v>1</v>
      </c>
      <c r="G905">
        <v>8.85</v>
      </c>
      <c r="H905" t="s">
        <v>20141</v>
      </c>
      <c r="I905" t="s">
        <v>20142</v>
      </c>
      <c r="J905">
        <v>10.31</v>
      </c>
    </row>
    <row r="906" spans="1:10">
      <c r="A906" t="s">
        <v>11898</v>
      </c>
      <c r="B906" t="s">
        <v>15766</v>
      </c>
      <c r="C906">
        <v>6</v>
      </c>
      <c r="D906">
        <v>40</v>
      </c>
      <c r="E906">
        <v>0.7</v>
      </c>
      <c r="G906">
        <v>9.65</v>
      </c>
      <c r="H906" t="s">
        <v>20143</v>
      </c>
      <c r="I906" t="s">
        <v>20144</v>
      </c>
      <c r="J906">
        <v>7.26</v>
      </c>
    </row>
    <row r="907" spans="1:10">
      <c r="A907" t="s">
        <v>11899</v>
      </c>
      <c r="B907" t="s">
        <v>15767</v>
      </c>
      <c r="C907">
        <v>6</v>
      </c>
      <c r="D907">
        <v>40</v>
      </c>
      <c r="E907">
        <v>1</v>
      </c>
      <c r="G907">
        <v>36.549999999999997</v>
      </c>
      <c r="H907" t="s">
        <v>20145</v>
      </c>
      <c r="I907" t="s">
        <v>20146</v>
      </c>
      <c r="J907">
        <v>9.8699999999999992</v>
      </c>
    </row>
    <row r="908" spans="1:10">
      <c r="A908" t="s">
        <v>30664</v>
      </c>
      <c r="B908" t="s">
        <v>30665</v>
      </c>
      <c r="C908">
        <v>6</v>
      </c>
      <c r="D908">
        <v>42</v>
      </c>
      <c r="E908">
        <v>0.7</v>
      </c>
      <c r="G908">
        <v>51.25</v>
      </c>
      <c r="H908" t="s">
        <v>30666</v>
      </c>
      <c r="I908" t="s">
        <v>30667</v>
      </c>
      <c r="J908">
        <v>7.59</v>
      </c>
    </row>
    <row r="909" spans="1:10">
      <c r="A909" t="s">
        <v>11900</v>
      </c>
      <c r="B909" t="s">
        <v>15768</v>
      </c>
      <c r="C909">
        <v>6</v>
      </c>
      <c r="D909">
        <v>40</v>
      </c>
      <c r="E909">
        <v>1</v>
      </c>
      <c r="G909">
        <v>28.75</v>
      </c>
      <c r="H909" t="s">
        <v>20147</v>
      </c>
      <c r="I909" t="s">
        <v>20148</v>
      </c>
      <c r="J909">
        <v>8.67</v>
      </c>
    </row>
    <row r="910" spans="1:10">
      <c r="A910" t="s">
        <v>11901</v>
      </c>
      <c r="B910" t="s">
        <v>15769</v>
      </c>
      <c r="C910">
        <v>6</v>
      </c>
      <c r="D910">
        <v>40</v>
      </c>
      <c r="E910">
        <v>0.7</v>
      </c>
      <c r="G910">
        <v>7.95</v>
      </c>
      <c r="H910" t="s">
        <v>30668</v>
      </c>
      <c r="I910" t="s">
        <v>30669</v>
      </c>
      <c r="J910">
        <v>8.75</v>
      </c>
    </row>
    <row r="911" spans="1:10">
      <c r="A911" t="s">
        <v>11902</v>
      </c>
      <c r="B911" t="s">
        <v>15770</v>
      </c>
      <c r="C911">
        <v>6</v>
      </c>
      <c r="D911">
        <v>38</v>
      </c>
      <c r="E911">
        <v>0.7</v>
      </c>
      <c r="G911">
        <v>7.25</v>
      </c>
      <c r="H911" t="s">
        <v>20149</v>
      </c>
      <c r="I911" t="s">
        <v>20150</v>
      </c>
      <c r="J911">
        <v>6.73</v>
      </c>
    </row>
    <row r="912" spans="1:10">
      <c r="A912" t="s">
        <v>15771</v>
      </c>
      <c r="B912" t="s">
        <v>15772</v>
      </c>
      <c r="C912">
        <v>6</v>
      </c>
      <c r="D912">
        <v>38</v>
      </c>
      <c r="E912">
        <v>1</v>
      </c>
      <c r="G912">
        <v>17.350000000000001</v>
      </c>
      <c r="I912" t="s">
        <v>30670</v>
      </c>
      <c r="J912">
        <v>8.83</v>
      </c>
    </row>
    <row r="913" spans="1:10">
      <c r="A913" t="s">
        <v>30671</v>
      </c>
      <c r="B913" t="s">
        <v>30672</v>
      </c>
      <c r="C913">
        <v>6</v>
      </c>
      <c r="D913">
        <v>40</v>
      </c>
      <c r="E913">
        <v>0.7</v>
      </c>
      <c r="G913">
        <v>9.85</v>
      </c>
      <c r="H913" t="s">
        <v>30673</v>
      </c>
      <c r="I913" t="s">
        <v>30674</v>
      </c>
      <c r="J913">
        <v>7.3</v>
      </c>
    </row>
    <row r="914" spans="1:10">
      <c r="A914" t="s">
        <v>15773</v>
      </c>
      <c r="B914" t="s">
        <v>15774</v>
      </c>
      <c r="C914">
        <v>6</v>
      </c>
      <c r="D914">
        <v>37.5</v>
      </c>
      <c r="E914">
        <v>0.7</v>
      </c>
      <c r="G914">
        <v>27</v>
      </c>
      <c r="H914" t="s">
        <v>20151</v>
      </c>
      <c r="I914" t="s">
        <v>20152</v>
      </c>
      <c r="J914">
        <v>7.35</v>
      </c>
    </row>
    <row r="915" spans="1:10">
      <c r="A915" t="s">
        <v>11903</v>
      </c>
      <c r="B915" t="s">
        <v>20153</v>
      </c>
      <c r="C915">
        <v>6</v>
      </c>
      <c r="D915">
        <v>50</v>
      </c>
      <c r="E915">
        <v>0.7</v>
      </c>
      <c r="F915" t="s">
        <v>18359</v>
      </c>
      <c r="G915">
        <v>26.75</v>
      </c>
      <c r="H915" t="s">
        <v>20154</v>
      </c>
      <c r="J915">
        <v>7.02</v>
      </c>
    </row>
    <row r="916" spans="1:10">
      <c r="A916" t="s">
        <v>11904</v>
      </c>
      <c r="B916" t="s">
        <v>20155</v>
      </c>
      <c r="C916">
        <v>6</v>
      </c>
      <c r="D916">
        <v>50</v>
      </c>
      <c r="E916">
        <v>0.7</v>
      </c>
      <c r="F916" t="s">
        <v>18359</v>
      </c>
      <c r="G916">
        <v>12.65</v>
      </c>
      <c r="I916" t="s">
        <v>20156</v>
      </c>
      <c r="J916">
        <v>8.02</v>
      </c>
    </row>
    <row r="917" spans="1:10">
      <c r="A917" t="s">
        <v>13811</v>
      </c>
      <c r="B917" t="s">
        <v>15775</v>
      </c>
      <c r="C917">
        <v>6</v>
      </c>
      <c r="D917">
        <v>30</v>
      </c>
      <c r="E917">
        <v>0.7</v>
      </c>
      <c r="G917">
        <v>1145.8499999999999</v>
      </c>
      <c r="H917" t="s">
        <v>20157</v>
      </c>
      <c r="I917" t="s">
        <v>20158</v>
      </c>
      <c r="J917">
        <v>7.35</v>
      </c>
    </row>
    <row r="918" spans="1:10">
      <c r="A918" t="s">
        <v>11905</v>
      </c>
      <c r="B918" t="s">
        <v>15776</v>
      </c>
      <c r="C918">
        <v>6</v>
      </c>
      <c r="D918">
        <v>21.5</v>
      </c>
      <c r="E918">
        <v>0.5</v>
      </c>
      <c r="G918">
        <v>51.75</v>
      </c>
      <c r="H918" t="s">
        <v>20159</v>
      </c>
      <c r="I918" t="s">
        <v>20160</v>
      </c>
      <c r="J918">
        <v>6.25</v>
      </c>
    </row>
    <row r="919" spans="1:10">
      <c r="A919" t="s">
        <v>15777</v>
      </c>
      <c r="B919" t="s">
        <v>20161</v>
      </c>
      <c r="C919">
        <v>6</v>
      </c>
      <c r="D919">
        <v>46</v>
      </c>
      <c r="E919">
        <v>0.7</v>
      </c>
      <c r="F919" t="s">
        <v>18359</v>
      </c>
      <c r="G919">
        <v>26.95</v>
      </c>
      <c r="I919" t="s">
        <v>20162</v>
      </c>
      <c r="J919">
        <v>8.74</v>
      </c>
    </row>
    <row r="920" spans="1:10">
      <c r="A920" t="s">
        <v>13812</v>
      </c>
      <c r="B920" t="s">
        <v>15778</v>
      </c>
      <c r="C920">
        <v>6</v>
      </c>
      <c r="D920">
        <v>40</v>
      </c>
      <c r="E920">
        <v>0.7</v>
      </c>
      <c r="G920">
        <v>24.95</v>
      </c>
      <c r="H920" t="s">
        <v>20163</v>
      </c>
      <c r="I920" t="s">
        <v>20164</v>
      </c>
      <c r="J920">
        <v>7.76</v>
      </c>
    </row>
    <row r="921" spans="1:10">
      <c r="A921" t="s">
        <v>11906</v>
      </c>
      <c r="B921" t="s">
        <v>15779</v>
      </c>
      <c r="C921">
        <v>6</v>
      </c>
      <c r="D921">
        <v>40</v>
      </c>
      <c r="E921">
        <v>0.7</v>
      </c>
      <c r="G921">
        <v>66.849999999999994</v>
      </c>
      <c r="H921" t="s">
        <v>20165</v>
      </c>
      <c r="I921" t="s">
        <v>20166</v>
      </c>
      <c r="J921">
        <v>7.52</v>
      </c>
    </row>
    <row r="922" spans="1:10">
      <c r="A922" t="s">
        <v>11907</v>
      </c>
      <c r="B922" t="s">
        <v>15780</v>
      </c>
      <c r="C922">
        <v>6</v>
      </c>
      <c r="D922">
        <v>40</v>
      </c>
      <c r="E922">
        <v>0.7</v>
      </c>
      <c r="G922">
        <v>13.95</v>
      </c>
      <c r="H922" t="s">
        <v>20167</v>
      </c>
      <c r="J922">
        <v>7</v>
      </c>
    </row>
    <row r="923" spans="1:10">
      <c r="A923" t="s">
        <v>11908</v>
      </c>
      <c r="B923" t="s">
        <v>15781</v>
      </c>
      <c r="C923">
        <v>6</v>
      </c>
      <c r="D923">
        <v>17</v>
      </c>
      <c r="E923">
        <v>0.75</v>
      </c>
      <c r="G923">
        <v>10</v>
      </c>
      <c r="H923" t="s">
        <v>20168</v>
      </c>
      <c r="I923" t="s">
        <v>20169</v>
      </c>
      <c r="J923">
        <v>8.52</v>
      </c>
    </row>
    <row r="924" spans="1:10">
      <c r="A924" t="s">
        <v>11909</v>
      </c>
      <c r="B924" t="s">
        <v>15782</v>
      </c>
      <c r="C924">
        <v>6</v>
      </c>
      <c r="D924">
        <v>42</v>
      </c>
      <c r="E924">
        <v>0.7</v>
      </c>
      <c r="G924">
        <v>49.55</v>
      </c>
      <c r="I924" t="s">
        <v>20170</v>
      </c>
      <c r="J924">
        <v>10.64</v>
      </c>
    </row>
    <row r="925" spans="1:10">
      <c r="A925" t="s">
        <v>15783</v>
      </c>
      <c r="B925" t="s">
        <v>15784</v>
      </c>
      <c r="C925">
        <v>6</v>
      </c>
      <c r="D925">
        <v>45</v>
      </c>
      <c r="E925">
        <v>0.7</v>
      </c>
      <c r="G925">
        <v>24.65</v>
      </c>
      <c r="I925" t="s">
        <v>20171</v>
      </c>
      <c r="J925">
        <v>10.48</v>
      </c>
    </row>
    <row r="926" spans="1:10">
      <c r="A926" t="s">
        <v>13813</v>
      </c>
      <c r="B926" t="s">
        <v>20172</v>
      </c>
      <c r="C926">
        <v>6</v>
      </c>
      <c r="D926">
        <v>25</v>
      </c>
      <c r="E926">
        <v>0.7</v>
      </c>
      <c r="F926" t="s">
        <v>18359</v>
      </c>
      <c r="G926">
        <v>21.45</v>
      </c>
      <c r="H926" t="s">
        <v>20173</v>
      </c>
      <c r="I926" t="s">
        <v>20174</v>
      </c>
      <c r="J926">
        <v>8.9600000000000009</v>
      </c>
    </row>
    <row r="927" spans="1:10">
      <c r="A927" t="s">
        <v>30675</v>
      </c>
      <c r="B927" t="s">
        <v>26622</v>
      </c>
      <c r="C927">
        <v>12</v>
      </c>
      <c r="D927">
        <v>25</v>
      </c>
      <c r="E927">
        <v>0.7</v>
      </c>
      <c r="G927">
        <v>48.95</v>
      </c>
      <c r="J927">
        <v>14.83</v>
      </c>
    </row>
    <row r="928" spans="1:10">
      <c r="A928" t="s">
        <v>15785</v>
      </c>
      <c r="B928" t="s">
        <v>26756</v>
      </c>
      <c r="C928">
        <v>1</v>
      </c>
      <c r="D928">
        <v>25</v>
      </c>
      <c r="E928">
        <v>3</v>
      </c>
      <c r="F928" t="s">
        <v>18359</v>
      </c>
      <c r="G928">
        <v>66.849999999999994</v>
      </c>
      <c r="I928" t="s">
        <v>30676</v>
      </c>
      <c r="J928">
        <v>6.09</v>
      </c>
    </row>
    <row r="929" spans="1:10">
      <c r="A929" t="s">
        <v>13814</v>
      </c>
      <c r="B929" t="s">
        <v>15786</v>
      </c>
      <c r="C929">
        <v>200</v>
      </c>
      <c r="D929">
        <v>25</v>
      </c>
      <c r="E929">
        <v>0.05</v>
      </c>
      <c r="G929">
        <v>5.95</v>
      </c>
      <c r="I929" t="s">
        <v>20175</v>
      </c>
      <c r="J929">
        <v>25.08</v>
      </c>
    </row>
    <row r="930" spans="1:10">
      <c r="A930" t="s">
        <v>11910</v>
      </c>
      <c r="B930" t="s">
        <v>15787</v>
      </c>
      <c r="C930">
        <v>6</v>
      </c>
      <c r="D930">
        <v>25</v>
      </c>
      <c r="E930">
        <v>1</v>
      </c>
      <c r="G930">
        <v>23.75</v>
      </c>
      <c r="H930" t="s">
        <v>20176</v>
      </c>
      <c r="I930" t="s">
        <v>20177</v>
      </c>
      <c r="J930">
        <v>10.02</v>
      </c>
    </row>
    <row r="931" spans="1:10">
      <c r="A931" t="s">
        <v>11911</v>
      </c>
      <c r="B931" t="s">
        <v>20178</v>
      </c>
      <c r="C931">
        <v>6</v>
      </c>
      <c r="D931">
        <v>40</v>
      </c>
      <c r="E931">
        <v>0.7</v>
      </c>
      <c r="F931" t="s">
        <v>18359</v>
      </c>
      <c r="G931">
        <v>14.85</v>
      </c>
      <c r="H931" t="s">
        <v>20179</v>
      </c>
      <c r="I931" t="s">
        <v>20180</v>
      </c>
      <c r="J931">
        <v>9.23</v>
      </c>
    </row>
    <row r="932" spans="1:10">
      <c r="A932" t="s">
        <v>13815</v>
      </c>
      <c r="B932" t="s">
        <v>20181</v>
      </c>
      <c r="C932">
        <v>6</v>
      </c>
      <c r="D932">
        <v>43.2</v>
      </c>
      <c r="E932">
        <v>0.7</v>
      </c>
      <c r="F932" t="s">
        <v>18359</v>
      </c>
      <c r="G932">
        <v>11.45</v>
      </c>
      <c r="H932" t="s">
        <v>20182</v>
      </c>
      <c r="I932" t="s">
        <v>20183</v>
      </c>
      <c r="J932">
        <v>8.98</v>
      </c>
    </row>
    <row r="933" spans="1:10">
      <c r="A933" t="s">
        <v>11912</v>
      </c>
      <c r="B933" t="s">
        <v>20184</v>
      </c>
      <c r="C933">
        <v>12</v>
      </c>
      <c r="D933">
        <v>40</v>
      </c>
      <c r="E933">
        <v>0.5</v>
      </c>
      <c r="F933" t="s">
        <v>18359</v>
      </c>
      <c r="G933">
        <v>12.05</v>
      </c>
      <c r="H933" t="s">
        <v>20185</v>
      </c>
      <c r="I933" t="s">
        <v>20186</v>
      </c>
      <c r="J933">
        <v>10.94</v>
      </c>
    </row>
    <row r="934" spans="1:10">
      <c r="A934" t="s">
        <v>15788</v>
      </c>
      <c r="B934" t="s">
        <v>20187</v>
      </c>
      <c r="C934">
        <v>12</v>
      </c>
      <c r="D934">
        <v>40</v>
      </c>
      <c r="E934">
        <v>0.5</v>
      </c>
      <c r="F934" t="s">
        <v>18359</v>
      </c>
      <c r="G934">
        <v>17.850000000000001</v>
      </c>
      <c r="I934" t="s">
        <v>20186</v>
      </c>
      <c r="J934">
        <v>11.15</v>
      </c>
    </row>
    <row r="935" spans="1:10">
      <c r="A935" t="s">
        <v>20188</v>
      </c>
      <c r="B935" t="s">
        <v>20189</v>
      </c>
      <c r="C935">
        <v>6</v>
      </c>
      <c r="D935">
        <v>40</v>
      </c>
      <c r="E935">
        <v>0.7</v>
      </c>
      <c r="F935" t="s">
        <v>18359</v>
      </c>
      <c r="G935">
        <v>14.85</v>
      </c>
      <c r="H935" t="s">
        <v>20190</v>
      </c>
      <c r="I935" t="s">
        <v>20191</v>
      </c>
      <c r="J935">
        <v>8.6</v>
      </c>
    </row>
    <row r="936" spans="1:10">
      <c r="A936" t="s">
        <v>20192</v>
      </c>
      <c r="B936" t="s">
        <v>20193</v>
      </c>
      <c r="C936">
        <v>6</v>
      </c>
      <c r="D936">
        <v>40</v>
      </c>
      <c r="E936">
        <v>1</v>
      </c>
      <c r="F936" t="s">
        <v>18359</v>
      </c>
      <c r="G936">
        <v>3.45</v>
      </c>
      <c r="I936" t="s">
        <v>20194</v>
      </c>
      <c r="J936">
        <v>11.51</v>
      </c>
    </row>
    <row r="937" spans="1:10">
      <c r="A937" t="s">
        <v>11913</v>
      </c>
      <c r="B937" t="s">
        <v>20195</v>
      </c>
      <c r="C937">
        <v>6</v>
      </c>
      <c r="D937">
        <v>40</v>
      </c>
      <c r="E937">
        <v>0.7</v>
      </c>
      <c r="F937" t="s">
        <v>18359</v>
      </c>
      <c r="G937">
        <v>27</v>
      </c>
      <c r="H937" t="s">
        <v>20196</v>
      </c>
      <c r="I937" t="s">
        <v>20197</v>
      </c>
      <c r="J937">
        <v>13.34</v>
      </c>
    </row>
    <row r="938" spans="1:10">
      <c r="A938" t="s">
        <v>11914</v>
      </c>
      <c r="B938" t="s">
        <v>20198</v>
      </c>
      <c r="C938">
        <v>6</v>
      </c>
      <c r="D938">
        <v>40</v>
      </c>
      <c r="E938">
        <v>0.7</v>
      </c>
      <c r="F938" t="s">
        <v>18359</v>
      </c>
      <c r="G938">
        <v>12.35</v>
      </c>
      <c r="H938" t="s">
        <v>20199</v>
      </c>
      <c r="I938" t="s">
        <v>20200</v>
      </c>
      <c r="J938">
        <v>13.83</v>
      </c>
    </row>
    <row r="939" spans="1:10">
      <c r="A939" t="s">
        <v>13816</v>
      </c>
      <c r="B939" t="s">
        <v>15789</v>
      </c>
      <c r="C939">
        <v>6</v>
      </c>
      <c r="D939">
        <v>47</v>
      </c>
      <c r="E939">
        <v>0.7</v>
      </c>
      <c r="G939">
        <v>20.65</v>
      </c>
      <c r="H939" t="s">
        <v>20201</v>
      </c>
      <c r="I939" t="s">
        <v>20202</v>
      </c>
      <c r="J939">
        <v>8.3699999999999992</v>
      </c>
    </row>
    <row r="940" spans="1:10">
      <c r="A940" t="s">
        <v>11915</v>
      </c>
      <c r="B940" t="s">
        <v>15790</v>
      </c>
      <c r="C940">
        <v>6</v>
      </c>
      <c r="D940">
        <v>12</v>
      </c>
      <c r="E940">
        <v>0.75</v>
      </c>
      <c r="G940">
        <v>14.85</v>
      </c>
      <c r="H940" t="s">
        <v>20203</v>
      </c>
      <c r="I940" t="s">
        <v>20204</v>
      </c>
      <c r="J940">
        <v>9.89</v>
      </c>
    </row>
    <row r="941" spans="1:10">
      <c r="A941" t="s">
        <v>11916</v>
      </c>
      <c r="B941" t="s">
        <v>15791</v>
      </c>
      <c r="C941">
        <v>6</v>
      </c>
      <c r="D941">
        <v>12</v>
      </c>
      <c r="E941">
        <v>0.75</v>
      </c>
      <c r="G941">
        <v>48.05</v>
      </c>
      <c r="I941" t="s">
        <v>20205</v>
      </c>
      <c r="J941">
        <v>9.86</v>
      </c>
    </row>
    <row r="942" spans="1:10">
      <c r="A942" t="s">
        <v>11917</v>
      </c>
      <c r="B942" t="s">
        <v>15792</v>
      </c>
      <c r="C942">
        <v>6</v>
      </c>
      <c r="D942">
        <v>12</v>
      </c>
      <c r="E942">
        <v>0.75</v>
      </c>
      <c r="G942">
        <v>72.45</v>
      </c>
      <c r="I942" t="s">
        <v>20206</v>
      </c>
      <c r="J942">
        <v>10.73</v>
      </c>
    </row>
    <row r="943" spans="1:10">
      <c r="A943" t="s">
        <v>11918</v>
      </c>
      <c r="B943" t="s">
        <v>15793</v>
      </c>
      <c r="C943">
        <v>6</v>
      </c>
      <c r="D943">
        <v>12</v>
      </c>
      <c r="E943">
        <v>0.75</v>
      </c>
      <c r="G943">
        <v>57.85</v>
      </c>
      <c r="I943" t="s">
        <v>20207</v>
      </c>
      <c r="J943">
        <v>9.86</v>
      </c>
    </row>
    <row r="944" spans="1:10">
      <c r="A944" t="s">
        <v>11919</v>
      </c>
      <c r="B944" t="s">
        <v>15794</v>
      </c>
      <c r="C944">
        <v>6</v>
      </c>
      <c r="D944">
        <v>12</v>
      </c>
      <c r="E944">
        <v>0.75</v>
      </c>
      <c r="G944">
        <v>138.44999999999999</v>
      </c>
      <c r="I944" t="s">
        <v>20208</v>
      </c>
      <c r="J944">
        <v>9.93</v>
      </c>
    </row>
    <row r="945" spans="1:10">
      <c r="A945" t="s">
        <v>11920</v>
      </c>
      <c r="B945" t="s">
        <v>15795</v>
      </c>
      <c r="C945">
        <v>6</v>
      </c>
      <c r="D945">
        <v>12</v>
      </c>
      <c r="E945">
        <v>0.75</v>
      </c>
      <c r="G945">
        <v>18.649999999999999</v>
      </c>
      <c r="I945" t="s">
        <v>20209</v>
      </c>
      <c r="J945">
        <v>9.8699999999999992</v>
      </c>
    </row>
    <row r="946" spans="1:10">
      <c r="A946" t="s">
        <v>11921</v>
      </c>
      <c r="B946" t="s">
        <v>15796</v>
      </c>
      <c r="C946">
        <v>6</v>
      </c>
      <c r="D946">
        <v>40</v>
      </c>
      <c r="E946">
        <v>0.7</v>
      </c>
      <c r="G946">
        <v>19.850000000000001</v>
      </c>
      <c r="H946" t="s">
        <v>20210</v>
      </c>
      <c r="I946" t="s">
        <v>20211</v>
      </c>
      <c r="J946">
        <v>7.7</v>
      </c>
    </row>
    <row r="947" spans="1:10">
      <c r="A947" t="s">
        <v>11922</v>
      </c>
      <c r="B947" t="s">
        <v>15797</v>
      </c>
      <c r="C947">
        <v>6</v>
      </c>
      <c r="D947">
        <v>40</v>
      </c>
      <c r="E947">
        <v>0.7</v>
      </c>
      <c r="G947">
        <v>26.15</v>
      </c>
      <c r="H947" t="s">
        <v>20212</v>
      </c>
      <c r="J947">
        <v>8.3000000000000007</v>
      </c>
    </row>
    <row r="948" spans="1:10">
      <c r="A948" t="s">
        <v>11923</v>
      </c>
      <c r="B948" t="s">
        <v>20213</v>
      </c>
      <c r="C948">
        <v>6</v>
      </c>
      <c r="D948">
        <v>44</v>
      </c>
      <c r="E948">
        <v>0.7</v>
      </c>
      <c r="F948" t="s">
        <v>18359</v>
      </c>
      <c r="G948">
        <v>59.85</v>
      </c>
      <c r="H948" t="s">
        <v>20214</v>
      </c>
      <c r="J948">
        <v>8.89</v>
      </c>
    </row>
    <row r="949" spans="1:10">
      <c r="A949" t="s">
        <v>11924</v>
      </c>
      <c r="B949" t="s">
        <v>15798</v>
      </c>
      <c r="C949">
        <v>6</v>
      </c>
      <c r="D949">
        <v>40</v>
      </c>
      <c r="E949">
        <v>0.7</v>
      </c>
      <c r="G949">
        <v>17.649999999999999</v>
      </c>
      <c r="H949" t="s">
        <v>20215</v>
      </c>
      <c r="J949">
        <v>8.33</v>
      </c>
    </row>
    <row r="950" spans="1:10">
      <c r="A950" t="s">
        <v>11925</v>
      </c>
      <c r="B950" t="s">
        <v>15799</v>
      </c>
      <c r="C950">
        <v>6</v>
      </c>
      <c r="D950">
        <v>43</v>
      </c>
      <c r="E950">
        <v>0.7</v>
      </c>
      <c r="G950">
        <v>22.95</v>
      </c>
      <c r="H950" t="s">
        <v>20216</v>
      </c>
      <c r="J950">
        <v>8.2799999999999994</v>
      </c>
    </row>
    <row r="951" spans="1:10">
      <c r="A951" t="s">
        <v>11926</v>
      </c>
      <c r="B951" t="s">
        <v>15800</v>
      </c>
      <c r="C951">
        <v>6</v>
      </c>
      <c r="D951">
        <v>43</v>
      </c>
      <c r="E951">
        <v>0.7</v>
      </c>
      <c r="G951">
        <v>29.25</v>
      </c>
      <c r="H951" t="s">
        <v>20217</v>
      </c>
      <c r="J951">
        <v>8.25</v>
      </c>
    </row>
    <row r="952" spans="1:10">
      <c r="A952" t="s">
        <v>15801</v>
      </c>
      <c r="B952" t="s">
        <v>15802</v>
      </c>
      <c r="C952">
        <v>6</v>
      </c>
      <c r="D952">
        <v>43</v>
      </c>
      <c r="E952">
        <v>0.7</v>
      </c>
      <c r="G952">
        <v>34.950000000000003</v>
      </c>
      <c r="H952" t="s">
        <v>20218</v>
      </c>
      <c r="J952">
        <v>8.2799999999999994</v>
      </c>
    </row>
    <row r="953" spans="1:10">
      <c r="A953" t="s">
        <v>11927</v>
      </c>
      <c r="B953" t="s">
        <v>15803</v>
      </c>
      <c r="C953">
        <v>6</v>
      </c>
      <c r="D953">
        <v>43</v>
      </c>
      <c r="E953">
        <v>0.7</v>
      </c>
      <c r="G953">
        <v>19.649999999999999</v>
      </c>
      <c r="I953" t="s">
        <v>20219</v>
      </c>
      <c r="J953">
        <v>8.24</v>
      </c>
    </row>
    <row r="954" spans="1:10">
      <c r="A954" t="s">
        <v>11928</v>
      </c>
      <c r="B954" t="s">
        <v>20220</v>
      </c>
      <c r="C954">
        <v>3</v>
      </c>
      <c r="D954">
        <v>43</v>
      </c>
      <c r="E954">
        <v>0.7</v>
      </c>
      <c r="F954" t="s">
        <v>18359</v>
      </c>
      <c r="G954">
        <v>366.45</v>
      </c>
      <c r="H954" t="s">
        <v>20221</v>
      </c>
      <c r="J954">
        <v>4.45</v>
      </c>
    </row>
    <row r="955" spans="1:10">
      <c r="A955" t="s">
        <v>11929</v>
      </c>
      <c r="B955" t="s">
        <v>20222</v>
      </c>
      <c r="C955">
        <v>3</v>
      </c>
      <c r="D955">
        <v>43</v>
      </c>
      <c r="E955">
        <v>0.7</v>
      </c>
      <c r="F955" t="s">
        <v>18359</v>
      </c>
      <c r="G955">
        <v>19.75</v>
      </c>
      <c r="H955" t="s">
        <v>20221</v>
      </c>
      <c r="J955">
        <v>4.45</v>
      </c>
    </row>
    <row r="956" spans="1:10">
      <c r="A956" t="s">
        <v>26623</v>
      </c>
      <c r="B956" t="s">
        <v>26624</v>
      </c>
      <c r="C956">
        <v>3</v>
      </c>
      <c r="D956">
        <v>41</v>
      </c>
      <c r="E956">
        <v>0.7</v>
      </c>
      <c r="F956" t="s">
        <v>18359</v>
      </c>
      <c r="G956">
        <v>69</v>
      </c>
      <c r="H956" t="s">
        <v>30677</v>
      </c>
      <c r="I956" t="s">
        <v>30678</v>
      </c>
      <c r="J956">
        <v>4.4800000000000004</v>
      </c>
    </row>
    <row r="957" spans="1:10">
      <c r="A957" t="s">
        <v>13817</v>
      </c>
      <c r="B957" t="s">
        <v>15804</v>
      </c>
      <c r="C957">
        <v>6</v>
      </c>
      <c r="D957">
        <v>40</v>
      </c>
      <c r="E957">
        <v>0.7</v>
      </c>
      <c r="G957">
        <v>16.05</v>
      </c>
      <c r="H957" t="s">
        <v>20223</v>
      </c>
      <c r="I957" t="s">
        <v>20224</v>
      </c>
      <c r="J957">
        <v>7.84</v>
      </c>
    </row>
    <row r="958" spans="1:10">
      <c r="A958" t="s">
        <v>15805</v>
      </c>
      <c r="B958" t="s">
        <v>20225</v>
      </c>
      <c r="C958">
        <v>6</v>
      </c>
      <c r="D958">
        <v>38</v>
      </c>
      <c r="E958">
        <v>0.7</v>
      </c>
      <c r="F958" t="s">
        <v>18359</v>
      </c>
      <c r="G958">
        <v>10</v>
      </c>
      <c r="I958" t="s">
        <v>20226</v>
      </c>
      <c r="J958">
        <v>8</v>
      </c>
    </row>
    <row r="959" spans="1:10">
      <c r="A959" t="s">
        <v>15806</v>
      </c>
      <c r="B959" t="s">
        <v>15807</v>
      </c>
      <c r="C959">
        <v>6</v>
      </c>
      <c r="D959">
        <v>40</v>
      </c>
      <c r="E959">
        <v>0.7</v>
      </c>
      <c r="G959">
        <v>2.5499999999999998</v>
      </c>
      <c r="H959" t="s">
        <v>20227</v>
      </c>
      <c r="J959">
        <v>10.029999999999999</v>
      </c>
    </row>
    <row r="960" spans="1:10">
      <c r="A960" t="s">
        <v>11930</v>
      </c>
      <c r="B960" t="s">
        <v>15808</v>
      </c>
      <c r="C960">
        <v>6</v>
      </c>
      <c r="D960">
        <v>43</v>
      </c>
      <c r="E960">
        <v>0.7</v>
      </c>
      <c r="G960">
        <v>17.55</v>
      </c>
      <c r="H960" t="s">
        <v>20228</v>
      </c>
      <c r="J960">
        <v>9.91</v>
      </c>
    </row>
    <row r="961" spans="1:10">
      <c r="A961" t="s">
        <v>11931</v>
      </c>
      <c r="B961" t="s">
        <v>15809</v>
      </c>
      <c r="C961">
        <v>6</v>
      </c>
      <c r="D961">
        <v>15</v>
      </c>
      <c r="E961">
        <v>0.7</v>
      </c>
      <c r="G961">
        <v>8</v>
      </c>
      <c r="I961" t="s">
        <v>20229</v>
      </c>
      <c r="J961">
        <v>8.08</v>
      </c>
    </row>
    <row r="962" spans="1:10">
      <c r="A962" t="s">
        <v>13818</v>
      </c>
      <c r="B962" t="s">
        <v>20230</v>
      </c>
      <c r="C962">
        <v>6</v>
      </c>
      <c r="D962">
        <v>43</v>
      </c>
      <c r="E962">
        <v>0.7</v>
      </c>
      <c r="F962" t="s">
        <v>18359</v>
      </c>
      <c r="G962">
        <v>26.5</v>
      </c>
      <c r="H962" t="s">
        <v>20231</v>
      </c>
      <c r="I962" t="s">
        <v>20232</v>
      </c>
      <c r="J962">
        <v>7.99</v>
      </c>
    </row>
    <row r="963" spans="1:10">
      <c r="A963" t="s">
        <v>15810</v>
      </c>
      <c r="B963" t="s">
        <v>20233</v>
      </c>
      <c r="C963">
        <v>6</v>
      </c>
      <c r="D963">
        <v>43</v>
      </c>
      <c r="E963">
        <v>1</v>
      </c>
      <c r="F963" t="s">
        <v>18359</v>
      </c>
      <c r="G963">
        <v>13</v>
      </c>
      <c r="H963" t="s">
        <v>20234</v>
      </c>
      <c r="I963" t="s">
        <v>20235</v>
      </c>
      <c r="J963">
        <v>10.210000000000001</v>
      </c>
    </row>
    <row r="964" spans="1:10">
      <c r="A964" t="s">
        <v>11932</v>
      </c>
      <c r="B964" t="s">
        <v>20236</v>
      </c>
      <c r="C964">
        <v>6</v>
      </c>
      <c r="D964">
        <v>43</v>
      </c>
      <c r="E964">
        <v>0.7</v>
      </c>
      <c r="F964" t="s">
        <v>18359</v>
      </c>
      <c r="G964">
        <v>22.95</v>
      </c>
      <c r="H964" t="s">
        <v>20237</v>
      </c>
      <c r="I964" t="s">
        <v>20238</v>
      </c>
      <c r="J964">
        <v>7.92</v>
      </c>
    </row>
    <row r="965" spans="1:10">
      <c r="A965" t="s">
        <v>11933</v>
      </c>
      <c r="B965" t="s">
        <v>20239</v>
      </c>
      <c r="C965">
        <v>6</v>
      </c>
      <c r="D965">
        <v>43</v>
      </c>
      <c r="E965">
        <v>0.7</v>
      </c>
      <c r="F965" t="s">
        <v>18359</v>
      </c>
      <c r="G965">
        <v>12.85</v>
      </c>
      <c r="H965" t="s">
        <v>20240</v>
      </c>
      <c r="J965">
        <v>9.11</v>
      </c>
    </row>
    <row r="966" spans="1:10">
      <c r="A966" t="s">
        <v>11934</v>
      </c>
      <c r="B966" t="s">
        <v>20241</v>
      </c>
      <c r="C966">
        <v>6</v>
      </c>
      <c r="D966">
        <v>43</v>
      </c>
      <c r="E966">
        <v>0.7</v>
      </c>
      <c r="F966" t="s">
        <v>18359</v>
      </c>
      <c r="G966">
        <v>24.85</v>
      </c>
      <c r="H966" t="s">
        <v>20242</v>
      </c>
      <c r="I966" t="s">
        <v>20243</v>
      </c>
      <c r="J966">
        <v>7.95</v>
      </c>
    </row>
    <row r="967" spans="1:10">
      <c r="A967" t="s">
        <v>11935</v>
      </c>
      <c r="B967" t="s">
        <v>26757</v>
      </c>
      <c r="C967">
        <v>6</v>
      </c>
      <c r="D967">
        <v>43</v>
      </c>
      <c r="E967">
        <v>0.7</v>
      </c>
      <c r="F967" t="s">
        <v>18359</v>
      </c>
      <c r="G967">
        <v>50</v>
      </c>
      <c r="H967" t="s">
        <v>30679</v>
      </c>
      <c r="I967" t="s">
        <v>30680</v>
      </c>
      <c r="J967">
        <v>7.94</v>
      </c>
    </row>
    <row r="968" spans="1:10">
      <c r="A968" t="s">
        <v>15811</v>
      </c>
      <c r="B968" t="s">
        <v>20244</v>
      </c>
      <c r="C968">
        <v>6</v>
      </c>
      <c r="D968">
        <v>43</v>
      </c>
      <c r="E968">
        <v>0.7</v>
      </c>
      <c r="F968" t="s">
        <v>18359</v>
      </c>
      <c r="G968">
        <v>32.75</v>
      </c>
      <c r="H968" t="s">
        <v>20245</v>
      </c>
      <c r="I968" t="s">
        <v>20246</v>
      </c>
      <c r="J968">
        <v>13.2</v>
      </c>
    </row>
    <row r="969" spans="1:10">
      <c r="A969" t="s">
        <v>11936</v>
      </c>
      <c r="B969" t="s">
        <v>20247</v>
      </c>
      <c r="C969">
        <v>6</v>
      </c>
      <c r="D969">
        <v>43</v>
      </c>
      <c r="E969">
        <v>0.7</v>
      </c>
      <c r="F969" t="s">
        <v>18359</v>
      </c>
      <c r="G969">
        <v>1.85</v>
      </c>
      <c r="H969" t="s">
        <v>20248</v>
      </c>
      <c r="I969" t="s">
        <v>20249</v>
      </c>
      <c r="J969">
        <v>7.9</v>
      </c>
    </row>
    <row r="970" spans="1:10">
      <c r="A970" t="s">
        <v>11937</v>
      </c>
      <c r="B970" t="s">
        <v>15812</v>
      </c>
      <c r="C970">
        <v>6</v>
      </c>
      <c r="D970">
        <v>41.8</v>
      </c>
      <c r="E970">
        <v>0.7</v>
      </c>
      <c r="G970">
        <v>7</v>
      </c>
      <c r="H970" t="s">
        <v>20250</v>
      </c>
      <c r="I970" t="s">
        <v>20251</v>
      </c>
      <c r="J970">
        <v>8.9</v>
      </c>
    </row>
    <row r="971" spans="1:10">
      <c r="A971" t="s">
        <v>15813</v>
      </c>
      <c r="B971" t="s">
        <v>15814</v>
      </c>
      <c r="C971">
        <v>6</v>
      </c>
      <c r="D971">
        <v>41.8</v>
      </c>
      <c r="E971">
        <v>1</v>
      </c>
      <c r="G971">
        <v>6</v>
      </c>
      <c r="H971" t="s">
        <v>20252</v>
      </c>
      <c r="I971" t="s">
        <v>20253</v>
      </c>
      <c r="J971">
        <v>11.26</v>
      </c>
    </row>
    <row r="972" spans="1:10">
      <c r="A972" t="s">
        <v>15815</v>
      </c>
      <c r="B972" t="s">
        <v>15816</v>
      </c>
      <c r="C972">
        <v>6</v>
      </c>
      <c r="D972">
        <v>41.8</v>
      </c>
      <c r="E972">
        <v>0.5</v>
      </c>
      <c r="G972">
        <v>15.25</v>
      </c>
      <c r="H972" t="s">
        <v>20254</v>
      </c>
      <c r="I972" t="s">
        <v>20255</v>
      </c>
      <c r="J972">
        <v>6.5</v>
      </c>
    </row>
    <row r="973" spans="1:10">
      <c r="A973" t="s">
        <v>11938</v>
      </c>
      <c r="B973" t="s">
        <v>20256</v>
      </c>
      <c r="C973">
        <v>6</v>
      </c>
      <c r="D973">
        <v>45</v>
      </c>
      <c r="E973">
        <v>0.5</v>
      </c>
      <c r="F973" t="s">
        <v>18359</v>
      </c>
      <c r="G973">
        <v>16.75</v>
      </c>
      <c r="H973" t="s">
        <v>20257</v>
      </c>
      <c r="I973" t="s">
        <v>20258</v>
      </c>
      <c r="J973">
        <v>6.89</v>
      </c>
    </row>
    <row r="974" spans="1:10">
      <c r="A974" t="s">
        <v>11939</v>
      </c>
      <c r="B974" t="s">
        <v>20259</v>
      </c>
      <c r="C974">
        <v>6</v>
      </c>
      <c r="D974">
        <v>48</v>
      </c>
      <c r="E974">
        <v>0.7</v>
      </c>
      <c r="F974" t="s">
        <v>18359</v>
      </c>
      <c r="G974">
        <v>7.35</v>
      </c>
      <c r="H974" t="s">
        <v>20260</v>
      </c>
      <c r="I974" t="s">
        <v>20261</v>
      </c>
      <c r="J974">
        <v>10.029999999999999</v>
      </c>
    </row>
    <row r="975" spans="1:10">
      <c r="A975" t="s">
        <v>11940</v>
      </c>
      <c r="B975" t="s">
        <v>20262</v>
      </c>
      <c r="C975">
        <v>6</v>
      </c>
      <c r="D975">
        <v>48</v>
      </c>
      <c r="E975">
        <v>0.7</v>
      </c>
      <c r="F975" t="s">
        <v>18359</v>
      </c>
      <c r="G975">
        <v>21.75</v>
      </c>
      <c r="H975" t="s">
        <v>20263</v>
      </c>
      <c r="I975" t="s">
        <v>20264</v>
      </c>
      <c r="J975">
        <v>10.14</v>
      </c>
    </row>
    <row r="976" spans="1:10">
      <c r="A976" t="s">
        <v>11941</v>
      </c>
      <c r="B976" t="s">
        <v>20265</v>
      </c>
      <c r="C976">
        <v>6</v>
      </c>
      <c r="D976">
        <v>45.5</v>
      </c>
      <c r="E976">
        <v>0.7</v>
      </c>
      <c r="F976" t="s">
        <v>18359</v>
      </c>
      <c r="G976">
        <v>34.950000000000003</v>
      </c>
      <c r="H976" t="s">
        <v>20266</v>
      </c>
      <c r="I976" t="s">
        <v>20267</v>
      </c>
      <c r="J976">
        <v>13.58</v>
      </c>
    </row>
    <row r="977" spans="1:10">
      <c r="A977" t="s">
        <v>30681</v>
      </c>
      <c r="B977" t="s">
        <v>30682</v>
      </c>
      <c r="C977">
        <v>6</v>
      </c>
      <c r="D977">
        <v>48</v>
      </c>
      <c r="E977">
        <v>0.7</v>
      </c>
      <c r="F977" t="s">
        <v>18359</v>
      </c>
      <c r="G977">
        <v>38.950000000000003</v>
      </c>
      <c r="I977" t="s">
        <v>30683</v>
      </c>
      <c r="J977">
        <v>10.130000000000001</v>
      </c>
    </row>
    <row r="978" spans="1:10">
      <c r="A978" t="s">
        <v>11942</v>
      </c>
      <c r="B978" t="s">
        <v>20268</v>
      </c>
      <c r="C978">
        <v>6</v>
      </c>
      <c r="D978">
        <v>48</v>
      </c>
      <c r="E978">
        <v>0.7</v>
      </c>
      <c r="F978" t="s">
        <v>18359</v>
      </c>
      <c r="G978">
        <v>18</v>
      </c>
      <c r="H978" t="s">
        <v>20269</v>
      </c>
      <c r="I978" t="s">
        <v>20270</v>
      </c>
      <c r="J978">
        <v>10.14</v>
      </c>
    </row>
    <row r="979" spans="1:10">
      <c r="A979" t="s">
        <v>11943</v>
      </c>
      <c r="B979" t="s">
        <v>15817</v>
      </c>
      <c r="C979">
        <v>6</v>
      </c>
      <c r="D979">
        <v>38</v>
      </c>
      <c r="E979">
        <v>0.7</v>
      </c>
      <c r="G979">
        <v>14.75</v>
      </c>
      <c r="H979" t="s">
        <v>20271</v>
      </c>
      <c r="J979">
        <v>7.44</v>
      </c>
    </row>
    <row r="980" spans="1:10">
      <c r="A980" t="s">
        <v>11944</v>
      </c>
      <c r="B980" t="s">
        <v>15818</v>
      </c>
      <c r="C980">
        <v>6</v>
      </c>
      <c r="D980">
        <v>40</v>
      </c>
      <c r="E980">
        <v>0.7</v>
      </c>
      <c r="G980">
        <v>25.35</v>
      </c>
      <c r="J980">
        <v>9.1</v>
      </c>
    </row>
    <row r="981" spans="1:10">
      <c r="A981" t="s">
        <v>30684</v>
      </c>
      <c r="B981" t="s">
        <v>30685</v>
      </c>
      <c r="C981">
        <v>12</v>
      </c>
      <c r="D981">
        <v>5</v>
      </c>
      <c r="E981">
        <v>0.25</v>
      </c>
      <c r="G981">
        <v>88.75</v>
      </c>
      <c r="H981" t="s">
        <v>30686</v>
      </c>
      <c r="I981" t="s">
        <v>30687</v>
      </c>
      <c r="J981">
        <v>3.21</v>
      </c>
    </row>
    <row r="982" spans="1:10">
      <c r="A982" t="s">
        <v>11945</v>
      </c>
      <c r="B982" t="s">
        <v>15819</v>
      </c>
      <c r="C982">
        <v>12</v>
      </c>
      <c r="D982">
        <v>40</v>
      </c>
      <c r="E982">
        <v>1</v>
      </c>
      <c r="G982">
        <v>8.4499999999999993</v>
      </c>
      <c r="H982" t="s">
        <v>20272</v>
      </c>
      <c r="I982" t="s">
        <v>20273</v>
      </c>
      <c r="J982">
        <v>17.88</v>
      </c>
    </row>
    <row r="983" spans="1:10">
      <c r="A983" t="s">
        <v>13819</v>
      </c>
      <c r="B983" t="s">
        <v>15820</v>
      </c>
      <c r="C983">
        <v>12</v>
      </c>
      <c r="D983">
        <v>35</v>
      </c>
      <c r="E983">
        <v>1</v>
      </c>
      <c r="G983">
        <v>24.95</v>
      </c>
      <c r="I983" t="s">
        <v>20274</v>
      </c>
      <c r="J983">
        <v>18</v>
      </c>
    </row>
    <row r="984" spans="1:10">
      <c r="A984" t="s">
        <v>30688</v>
      </c>
      <c r="B984" t="s">
        <v>30689</v>
      </c>
      <c r="C984">
        <v>6</v>
      </c>
      <c r="D984">
        <v>0</v>
      </c>
      <c r="E984">
        <v>0.7</v>
      </c>
      <c r="G984">
        <v>5.95</v>
      </c>
      <c r="H984" t="s">
        <v>30690</v>
      </c>
      <c r="I984" t="s">
        <v>30691</v>
      </c>
      <c r="J984">
        <v>6.82</v>
      </c>
    </row>
    <row r="985" spans="1:10">
      <c r="A985" t="s">
        <v>13820</v>
      </c>
      <c r="B985" t="s">
        <v>15821</v>
      </c>
      <c r="C985">
        <v>48</v>
      </c>
      <c r="D985">
        <v>35</v>
      </c>
      <c r="E985">
        <v>0.2</v>
      </c>
      <c r="G985">
        <v>30.95</v>
      </c>
      <c r="H985" t="s">
        <v>20275</v>
      </c>
      <c r="I985" t="s">
        <v>20276</v>
      </c>
      <c r="J985">
        <v>20.170000000000002</v>
      </c>
    </row>
    <row r="986" spans="1:10">
      <c r="A986" t="s">
        <v>13821</v>
      </c>
      <c r="B986" t="s">
        <v>15822</v>
      </c>
      <c r="C986">
        <v>6</v>
      </c>
      <c r="D986">
        <v>35</v>
      </c>
      <c r="E986">
        <v>0.7</v>
      </c>
      <c r="G986">
        <v>18.149999999999999</v>
      </c>
      <c r="H986" t="s">
        <v>20277</v>
      </c>
      <c r="I986" t="s">
        <v>20278</v>
      </c>
      <c r="J986">
        <v>6.65</v>
      </c>
    </row>
    <row r="987" spans="1:10">
      <c r="A987" t="s">
        <v>13822</v>
      </c>
      <c r="B987" t="s">
        <v>15823</v>
      </c>
      <c r="C987">
        <v>4</v>
      </c>
      <c r="D987">
        <v>35</v>
      </c>
      <c r="E987">
        <v>3</v>
      </c>
      <c r="G987">
        <v>18.95</v>
      </c>
      <c r="H987" t="s">
        <v>20279</v>
      </c>
      <c r="I987" t="s">
        <v>20280</v>
      </c>
      <c r="J987">
        <v>18.670000000000002</v>
      </c>
    </row>
    <row r="988" spans="1:10">
      <c r="A988" t="s">
        <v>15824</v>
      </c>
      <c r="B988" t="s">
        <v>15825</v>
      </c>
      <c r="C988">
        <v>6</v>
      </c>
      <c r="D988">
        <v>35</v>
      </c>
      <c r="E988">
        <v>1.5</v>
      </c>
      <c r="G988">
        <v>12</v>
      </c>
      <c r="H988" t="s">
        <v>20281</v>
      </c>
      <c r="I988" t="s">
        <v>20282</v>
      </c>
      <c r="J988">
        <v>14</v>
      </c>
    </row>
    <row r="989" spans="1:10">
      <c r="A989" t="s">
        <v>13823</v>
      </c>
      <c r="B989" t="s">
        <v>15826</v>
      </c>
      <c r="C989">
        <v>6</v>
      </c>
      <c r="D989">
        <v>37.5</v>
      </c>
      <c r="E989">
        <v>0.7</v>
      </c>
      <c r="G989">
        <v>22.45</v>
      </c>
      <c r="H989" t="s">
        <v>20283</v>
      </c>
      <c r="I989" t="s">
        <v>20284</v>
      </c>
      <c r="J989">
        <v>6.49</v>
      </c>
    </row>
    <row r="990" spans="1:10">
      <c r="A990" t="s">
        <v>15827</v>
      </c>
      <c r="B990" t="s">
        <v>15828</v>
      </c>
      <c r="C990">
        <v>6</v>
      </c>
      <c r="D990">
        <v>37.5</v>
      </c>
      <c r="E990">
        <v>1</v>
      </c>
      <c r="G990">
        <v>448.75</v>
      </c>
      <c r="H990" t="s">
        <v>20285</v>
      </c>
      <c r="I990" t="s">
        <v>20286</v>
      </c>
      <c r="J990">
        <v>8.99</v>
      </c>
    </row>
    <row r="991" spans="1:10">
      <c r="A991" t="s">
        <v>11946</v>
      </c>
      <c r="B991" t="s">
        <v>15829</v>
      </c>
      <c r="C991">
        <v>4</v>
      </c>
      <c r="D991">
        <v>40</v>
      </c>
      <c r="E991">
        <v>0.7</v>
      </c>
      <c r="G991">
        <v>10.050000000000001</v>
      </c>
      <c r="H991" t="s">
        <v>20287</v>
      </c>
      <c r="J991">
        <v>5</v>
      </c>
    </row>
    <row r="992" spans="1:10">
      <c r="A992" t="s">
        <v>11947</v>
      </c>
      <c r="B992" t="s">
        <v>15830</v>
      </c>
      <c r="C992">
        <v>6</v>
      </c>
      <c r="D992">
        <v>24</v>
      </c>
      <c r="E992">
        <v>0.5</v>
      </c>
      <c r="G992">
        <v>87.65</v>
      </c>
      <c r="I992" t="s">
        <v>20288</v>
      </c>
      <c r="J992">
        <v>7.35</v>
      </c>
    </row>
    <row r="993" spans="1:10">
      <c r="A993" t="s">
        <v>15831</v>
      </c>
      <c r="B993" t="s">
        <v>20289</v>
      </c>
      <c r="C993">
        <v>6</v>
      </c>
      <c r="D993">
        <v>40</v>
      </c>
      <c r="E993">
        <v>0.7</v>
      </c>
      <c r="F993" t="s">
        <v>18359</v>
      </c>
      <c r="G993">
        <v>11.05</v>
      </c>
      <c r="I993" t="s">
        <v>20290</v>
      </c>
      <c r="J993">
        <v>8</v>
      </c>
    </row>
    <row r="994" spans="1:10">
      <c r="A994" t="s">
        <v>11948</v>
      </c>
      <c r="B994" t="s">
        <v>20291</v>
      </c>
      <c r="C994">
        <v>6</v>
      </c>
      <c r="D994">
        <v>40</v>
      </c>
      <c r="E994">
        <v>0.7</v>
      </c>
      <c r="F994" t="s">
        <v>18359</v>
      </c>
      <c r="G994">
        <v>28.25</v>
      </c>
      <c r="H994" t="s">
        <v>20292</v>
      </c>
      <c r="I994" t="s">
        <v>20293</v>
      </c>
      <c r="J994">
        <v>10.97</v>
      </c>
    </row>
    <row r="995" spans="1:10">
      <c r="A995" t="s">
        <v>15832</v>
      </c>
      <c r="B995" t="s">
        <v>20294</v>
      </c>
      <c r="C995">
        <v>6</v>
      </c>
      <c r="D995">
        <v>40</v>
      </c>
      <c r="E995">
        <v>0.7</v>
      </c>
      <c r="F995" t="s">
        <v>18359</v>
      </c>
      <c r="G995">
        <v>6.95</v>
      </c>
      <c r="I995" t="s">
        <v>20295</v>
      </c>
      <c r="J995">
        <v>8.67</v>
      </c>
    </row>
    <row r="996" spans="1:10">
      <c r="A996" t="s">
        <v>11949</v>
      </c>
      <c r="B996" t="s">
        <v>20296</v>
      </c>
      <c r="C996">
        <v>6</v>
      </c>
      <c r="D996">
        <v>40</v>
      </c>
      <c r="E996">
        <v>0.7</v>
      </c>
      <c r="F996" t="s">
        <v>18359</v>
      </c>
      <c r="G996">
        <v>23.55</v>
      </c>
      <c r="H996" t="s">
        <v>20297</v>
      </c>
      <c r="I996" t="s">
        <v>20298</v>
      </c>
      <c r="J996">
        <v>13.93</v>
      </c>
    </row>
    <row r="997" spans="1:10">
      <c r="A997" t="s">
        <v>11950</v>
      </c>
      <c r="B997" t="s">
        <v>20299</v>
      </c>
      <c r="C997">
        <v>6</v>
      </c>
      <c r="D997">
        <v>40</v>
      </c>
      <c r="E997">
        <v>0.7</v>
      </c>
      <c r="F997" t="s">
        <v>18359</v>
      </c>
      <c r="G997">
        <v>4.25</v>
      </c>
      <c r="H997" t="s">
        <v>20300</v>
      </c>
      <c r="I997" t="s">
        <v>20301</v>
      </c>
      <c r="J997">
        <v>8.67</v>
      </c>
    </row>
    <row r="998" spans="1:10">
      <c r="A998" t="s">
        <v>15833</v>
      </c>
      <c r="B998" t="s">
        <v>15834</v>
      </c>
      <c r="C998">
        <v>6</v>
      </c>
      <c r="D998">
        <v>36</v>
      </c>
      <c r="E998">
        <v>0.7</v>
      </c>
      <c r="G998">
        <v>5.85</v>
      </c>
      <c r="H998" t="s">
        <v>30692</v>
      </c>
      <c r="I998" t="s">
        <v>30693</v>
      </c>
      <c r="J998">
        <v>6.88</v>
      </c>
    </row>
    <row r="999" spans="1:10">
      <c r="A999" t="s">
        <v>15835</v>
      </c>
      <c r="B999" t="s">
        <v>26625</v>
      </c>
      <c r="C999">
        <v>6</v>
      </c>
      <c r="D999">
        <v>40</v>
      </c>
      <c r="E999">
        <v>0.7</v>
      </c>
      <c r="F999" t="s">
        <v>18359</v>
      </c>
      <c r="G999">
        <v>50.85</v>
      </c>
      <c r="H999" t="s">
        <v>30694</v>
      </c>
      <c r="I999" t="s">
        <v>30695</v>
      </c>
      <c r="J999">
        <v>9.4</v>
      </c>
    </row>
    <row r="1000" spans="1:10">
      <c r="A1000" t="s">
        <v>13824</v>
      </c>
      <c r="B1000" t="s">
        <v>20302</v>
      </c>
      <c r="C1000">
        <v>6</v>
      </c>
      <c r="D1000">
        <v>40</v>
      </c>
      <c r="E1000">
        <v>1</v>
      </c>
      <c r="F1000" t="s">
        <v>18359</v>
      </c>
      <c r="G1000">
        <v>11.15</v>
      </c>
      <c r="H1000" t="s">
        <v>20303</v>
      </c>
      <c r="I1000" t="s">
        <v>20304</v>
      </c>
      <c r="J1000">
        <v>12.65</v>
      </c>
    </row>
    <row r="1001" spans="1:10">
      <c r="A1001" t="s">
        <v>20305</v>
      </c>
      <c r="B1001" t="s">
        <v>20306</v>
      </c>
      <c r="C1001">
        <v>6</v>
      </c>
      <c r="D1001">
        <v>40.299999999999997</v>
      </c>
      <c r="E1001">
        <v>0.7</v>
      </c>
      <c r="F1001" t="s">
        <v>18359</v>
      </c>
      <c r="G1001">
        <v>16</v>
      </c>
      <c r="H1001" t="s">
        <v>20307</v>
      </c>
      <c r="I1001" t="s">
        <v>20308</v>
      </c>
      <c r="J1001">
        <v>9.36</v>
      </c>
    </row>
    <row r="1002" spans="1:10">
      <c r="A1002" t="s">
        <v>13825</v>
      </c>
      <c r="B1002" t="s">
        <v>20310</v>
      </c>
      <c r="C1002">
        <v>4</v>
      </c>
      <c r="D1002">
        <v>40</v>
      </c>
      <c r="E1002">
        <v>0.7</v>
      </c>
      <c r="F1002" t="s">
        <v>18359</v>
      </c>
      <c r="G1002">
        <v>129</v>
      </c>
      <c r="H1002" t="s">
        <v>20309</v>
      </c>
      <c r="I1002" t="s">
        <v>20311</v>
      </c>
      <c r="J1002">
        <v>9.16</v>
      </c>
    </row>
    <row r="1003" spans="1:10">
      <c r="A1003" t="s">
        <v>30696</v>
      </c>
      <c r="B1003" t="s">
        <v>30697</v>
      </c>
      <c r="C1003">
        <v>6</v>
      </c>
      <c r="D1003">
        <v>40.299999999999997</v>
      </c>
      <c r="E1003">
        <v>0.7</v>
      </c>
      <c r="F1003" t="s">
        <v>18359</v>
      </c>
      <c r="G1003">
        <v>25</v>
      </c>
      <c r="H1003" t="s">
        <v>27222</v>
      </c>
      <c r="I1003" t="s">
        <v>30698</v>
      </c>
      <c r="J1003">
        <v>9.48</v>
      </c>
    </row>
    <row r="1004" spans="1:10">
      <c r="A1004" t="s">
        <v>28635</v>
      </c>
      <c r="B1004" t="s">
        <v>30699</v>
      </c>
      <c r="C1004">
        <v>6</v>
      </c>
      <c r="D1004">
        <v>17</v>
      </c>
      <c r="E1004">
        <v>0.7</v>
      </c>
      <c r="G1004">
        <v>15.75</v>
      </c>
      <c r="H1004" t="s">
        <v>27223</v>
      </c>
      <c r="I1004" t="s">
        <v>30700</v>
      </c>
      <c r="J1004">
        <v>8.41</v>
      </c>
    </row>
    <row r="1005" spans="1:10">
      <c r="A1005" t="s">
        <v>15836</v>
      </c>
      <c r="B1005" t="s">
        <v>15837</v>
      </c>
      <c r="C1005">
        <v>12</v>
      </c>
      <c r="D1005">
        <v>17</v>
      </c>
      <c r="E1005">
        <v>1</v>
      </c>
      <c r="G1005">
        <v>6.65</v>
      </c>
      <c r="I1005" t="s">
        <v>20312</v>
      </c>
      <c r="J1005">
        <v>22.17</v>
      </c>
    </row>
    <row r="1006" spans="1:10">
      <c r="A1006" t="s">
        <v>11951</v>
      </c>
      <c r="B1006" t="s">
        <v>15838</v>
      </c>
      <c r="C1006">
        <v>6</v>
      </c>
      <c r="D1006">
        <v>16.5</v>
      </c>
      <c r="E1006">
        <v>1</v>
      </c>
      <c r="G1006">
        <v>10.45</v>
      </c>
      <c r="H1006" t="s">
        <v>30701</v>
      </c>
      <c r="I1006" t="s">
        <v>30702</v>
      </c>
      <c r="J1006">
        <v>11.18</v>
      </c>
    </row>
    <row r="1007" spans="1:10">
      <c r="A1007" t="s">
        <v>11952</v>
      </c>
      <c r="B1007" t="s">
        <v>15839</v>
      </c>
      <c r="C1007">
        <v>6</v>
      </c>
      <c r="D1007">
        <v>14.9</v>
      </c>
      <c r="E1007">
        <v>1</v>
      </c>
      <c r="G1007">
        <v>7</v>
      </c>
      <c r="H1007" t="s">
        <v>20313</v>
      </c>
      <c r="I1007" t="s">
        <v>20314</v>
      </c>
      <c r="J1007">
        <v>9.9</v>
      </c>
    </row>
    <row r="1008" spans="1:10">
      <c r="A1008" t="s">
        <v>15840</v>
      </c>
      <c r="B1008" t="s">
        <v>15841</v>
      </c>
      <c r="C1008">
        <v>6</v>
      </c>
      <c r="D1008">
        <v>25</v>
      </c>
      <c r="E1008">
        <v>1</v>
      </c>
      <c r="G1008">
        <v>16.95</v>
      </c>
      <c r="H1008" t="s">
        <v>20315</v>
      </c>
      <c r="I1008" t="s">
        <v>20316</v>
      </c>
      <c r="J1008">
        <v>9.7200000000000006</v>
      </c>
    </row>
    <row r="1009" spans="1:10">
      <c r="A1009" t="s">
        <v>30703</v>
      </c>
      <c r="B1009" t="s">
        <v>30704</v>
      </c>
      <c r="C1009">
        <v>6</v>
      </c>
      <c r="D1009">
        <v>16</v>
      </c>
      <c r="E1009">
        <v>1</v>
      </c>
      <c r="G1009">
        <v>10.15</v>
      </c>
      <c r="H1009" t="s">
        <v>30705</v>
      </c>
      <c r="I1009" t="s">
        <v>30706</v>
      </c>
      <c r="J1009">
        <v>9.9700000000000006</v>
      </c>
    </row>
    <row r="1010" spans="1:10">
      <c r="A1010" t="s">
        <v>30707</v>
      </c>
      <c r="B1010" t="s">
        <v>30708</v>
      </c>
      <c r="C1010">
        <v>6</v>
      </c>
      <c r="D1010">
        <v>40</v>
      </c>
      <c r="E1010">
        <v>0.7</v>
      </c>
      <c r="F1010" t="s">
        <v>18359</v>
      </c>
      <c r="G1010">
        <v>17</v>
      </c>
      <c r="J1010">
        <v>0</v>
      </c>
    </row>
    <row r="1011" spans="1:10">
      <c r="A1011" t="s">
        <v>15842</v>
      </c>
      <c r="B1011" t="s">
        <v>15843</v>
      </c>
      <c r="C1011">
        <v>6</v>
      </c>
      <c r="D1011">
        <v>19</v>
      </c>
      <c r="E1011">
        <v>0.75</v>
      </c>
      <c r="G1011">
        <v>69.849999999999994</v>
      </c>
      <c r="H1011" t="s">
        <v>20317</v>
      </c>
      <c r="I1011" t="s">
        <v>20318</v>
      </c>
      <c r="J1011">
        <v>7.08</v>
      </c>
    </row>
    <row r="1012" spans="1:10">
      <c r="A1012" t="s">
        <v>11953</v>
      </c>
      <c r="B1012" t="s">
        <v>15844</v>
      </c>
      <c r="C1012">
        <v>6</v>
      </c>
      <c r="D1012">
        <v>19</v>
      </c>
      <c r="E1012">
        <v>0.75</v>
      </c>
      <c r="G1012">
        <v>11.35</v>
      </c>
      <c r="H1012" t="s">
        <v>30709</v>
      </c>
      <c r="I1012" t="s">
        <v>30710</v>
      </c>
      <c r="J1012">
        <v>7.06</v>
      </c>
    </row>
    <row r="1013" spans="1:10">
      <c r="A1013" t="s">
        <v>13826</v>
      </c>
      <c r="B1013" t="s">
        <v>15845</v>
      </c>
      <c r="C1013">
        <v>6</v>
      </c>
      <c r="D1013">
        <v>38</v>
      </c>
      <c r="E1013">
        <v>0.7</v>
      </c>
      <c r="G1013">
        <v>59.85</v>
      </c>
      <c r="I1013" t="s">
        <v>20319</v>
      </c>
      <c r="J1013">
        <v>8.94</v>
      </c>
    </row>
    <row r="1014" spans="1:10">
      <c r="A1014" t="s">
        <v>15846</v>
      </c>
      <c r="B1014" t="s">
        <v>15847</v>
      </c>
      <c r="C1014">
        <v>6</v>
      </c>
      <c r="D1014">
        <v>38</v>
      </c>
      <c r="E1014">
        <v>0.7</v>
      </c>
      <c r="G1014">
        <v>24.55</v>
      </c>
      <c r="H1014" t="s">
        <v>20320</v>
      </c>
      <c r="I1014" t="s">
        <v>20321</v>
      </c>
      <c r="J1014">
        <v>9.14</v>
      </c>
    </row>
    <row r="1015" spans="1:10">
      <c r="A1015" t="s">
        <v>13827</v>
      </c>
      <c r="B1015" t="s">
        <v>15848</v>
      </c>
      <c r="C1015">
        <v>6</v>
      </c>
      <c r="D1015">
        <v>38</v>
      </c>
      <c r="E1015">
        <v>0.7</v>
      </c>
      <c r="G1015">
        <v>19</v>
      </c>
      <c r="H1015" t="s">
        <v>20322</v>
      </c>
      <c r="I1015" t="s">
        <v>20323</v>
      </c>
      <c r="J1015">
        <v>8.9</v>
      </c>
    </row>
    <row r="1016" spans="1:10">
      <c r="A1016" t="s">
        <v>11954</v>
      </c>
      <c r="B1016" t="s">
        <v>15849</v>
      </c>
      <c r="C1016">
        <v>6</v>
      </c>
      <c r="D1016">
        <v>40</v>
      </c>
      <c r="E1016">
        <v>0.7</v>
      </c>
      <c r="G1016">
        <v>9.35</v>
      </c>
      <c r="H1016" t="s">
        <v>20324</v>
      </c>
      <c r="I1016" t="s">
        <v>20325</v>
      </c>
      <c r="J1016">
        <v>7.17</v>
      </c>
    </row>
    <row r="1017" spans="1:10">
      <c r="A1017" t="s">
        <v>20326</v>
      </c>
      <c r="B1017" t="s">
        <v>20327</v>
      </c>
      <c r="C1017">
        <v>6</v>
      </c>
      <c r="D1017">
        <v>40</v>
      </c>
      <c r="E1017">
        <v>1</v>
      </c>
      <c r="G1017">
        <v>32.950000000000003</v>
      </c>
      <c r="H1017" t="s">
        <v>20328</v>
      </c>
      <c r="I1017" t="s">
        <v>20329</v>
      </c>
      <c r="J1017">
        <v>9.64</v>
      </c>
    </row>
    <row r="1018" spans="1:10">
      <c r="A1018" t="s">
        <v>11955</v>
      </c>
      <c r="B1018" t="s">
        <v>15850</v>
      </c>
      <c r="C1018">
        <v>6</v>
      </c>
      <c r="D1018">
        <v>40</v>
      </c>
      <c r="E1018">
        <v>0.7</v>
      </c>
      <c r="G1018">
        <v>4.25</v>
      </c>
      <c r="H1018" t="s">
        <v>30711</v>
      </c>
      <c r="I1018" t="s">
        <v>30712</v>
      </c>
      <c r="J1018">
        <v>7.23</v>
      </c>
    </row>
    <row r="1019" spans="1:10">
      <c r="A1019" t="s">
        <v>20330</v>
      </c>
      <c r="B1019" t="s">
        <v>20331</v>
      </c>
      <c r="C1019">
        <v>6</v>
      </c>
      <c r="D1019">
        <v>40</v>
      </c>
      <c r="E1019">
        <v>1</v>
      </c>
      <c r="G1019">
        <v>20.25</v>
      </c>
      <c r="H1019" t="s">
        <v>20332</v>
      </c>
      <c r="I1019" t="s">
        <v>20333</v>
      </c>
      <c r="J1019">
        <v>9.7200000000000006</v>
      </c>
    </row>
    <row r="1020" spans="1:10">
      <c r="A1020" t="s">
        <v>13828</v>
      </c>
      <c r="B1020" t="s">
        <v>15851</v>
      </c>
      <c r="C1020">
        <v>6</v>
      </c>
      <c r="D1020">
        <v>40</v>
      </c>
      <c r="E1020">
        <v>0.7</v>
      </c>
      <c r="G1020">
        <v>74.849999999999994</v>
      </c>
      <c r="H1020" t="s">
        <v>20334</v>
      </c>
      <c r="I1020" t="s">
        <v>20335</v>
      </c>
      <c r="J1020">
        <v>7.29</v>
      </c>
    </row>
    <row r="1021" spans="1:10">
      <c r="A1021" t="s">
        <v>11956</v>
      </c>
      <c r="B1021" t="s">
        <v>15852</v>
      </c>
      <c r="C1021">
        <v>6</v>
      </c>
      <c r="D1021">
        <v>40</v>
      </c>
      <c r="E1021">
        <v>0.7</v>
      </c>
      <c r="G1021">
        <v>89.95</v>
      </c>
      <c r="H1021" t="s">
        <v>20336</v>
      </c>
      <c r="I1021" t="s">
        <v>20337</v>
      </c>
      <c r="J1021">
        <v>7.2</v>
      </c>
    </row>
    <row r="1022" spans="1:10">
      <c r="A1022" t="s">
        <v>20338</v>
      </c>
      <c r="B1022" t="s">
        <v>20339</v>
      </c>
      <c r="C1022">
        <v>6</v>
      </c>
      <c r="D1022">
        <v>40</v>
      </c>
      <c r="E1022">
        <v>1</v>
      </c>
      <c r="G1022">
        <v>5.75</v>
      </c>
      <c r="H1022" t="s">
        <v>20340</v>
      </c>
      <c r="I1022" t="s">
        <v>20341</v>
      </c>
      <c r="J1022">
        <v>9.6199999999999992</v>
      </c>
    </row>
    <row r="1023" spans="1:10">
      <c r="A1023" t="s">
        <v>13829</v>
      </c>
      <c r="B1023" t="s">
        <v>15853</v>
      </c>
      <c r="C1023">
        <v>6</v>
      </c>
      <c r="D1023">
        <v>45</v>
      </c>
      <c r="E1023">
        <v>1</v>
      </c>
      <c r="G1023">
        <v>7.95</v>
      </c>
      <c r="H1023" t="s">
        <v>20342</v>
      </c>
      <c r="I1023" t="s">
        <v>20343</v>
      </c>
      <c r="J1023">
        <v>9.33</v>
      </c>
    </row>
    <row r="1024" spans="1:10">
      <c r="A1024" t="s">
        <v>11957</v>
      </c>
      <c r="B1024" t="s">
        <v>15854</v>
      </c>
      <c r="C1024">
        <v>6</v>
      </c>
      <c r="D1024">
        <v>38</v>
      </c>
      <c r="E1024">
        <v>0.7</v>
      </c>
      <c r="G1024">
        <v>2.5499999999999998</v>
      </c>
      <c r="H1024" t="s">
        <v>20344</v>
      </c>
      <c r="I1024" t="s">
        <v>20345</v>
      </c>
      <c r="J1024">
        <v>7.69</v>
      </c>
    </row>
    <row r="1025" spans="1:10">
      <c r="A1025" t="s">
        <v>11958</v>
      </c>
      <c r="B1025" t="s">
        <v>15855</v>
      </c>
      <c r="C1025">
        <v>6</v>
      </c>
      <c r="D1025">
        <v>40</v>
      </c>
      <c r="E1025">
        <v>0.7</v>
      </c>
      <c r="G1025">
        <v>10.25</v>
      </c>
      <c r="I1025" t="s">
        <v>20346</v>
      </c>
      <c r="J1025">
        <v>8.7200000000000006</v>
      </c>
    </row>
    <row r="1026" spans="1:10">
      <c r="A1026" t="s">
        <v>11959</v>
      </c>
      <c r="B1026" t="s">
        <v>15856</v>
      </c>
      <c r="C1026">
        <v>6</v>
      </c>
      <c r="D1026">
        <v>55</v>
      </c>
      <c r="E1026">
        <v>0.7</v>
      </c>
      <c r="G1026">
        <v>20.85</v>
      </c>
      <c r="I1026" t="s">
        <v>20347</v>
      </c>
      <c r="J1026">
        <v>8.74</v>
      </c>
    </row>
    <row r="1027" spans="1:10">
      <c r="A1027" t="s">
        <v>30713</v>
      </c>
      <c r="B1027" t="s">
        <v>30714</v>
      </c>
      <c r="C1027">
        <v>6</v>
      </c>
      <c r="D1027">
        <v>40</v>
      </c>
      <c r="E1027">
        <v>0.7</v>
      </c>
      <c r="G1027">
        <v>71.45</v>
      </c>
      <c r="H1027" t="s">
        <v>30715</v>
      </c>
      <c r="J1027">
        <v>9.1999999999999993</v>
      </c>
    </row>
    <row r="1028" spans="1:10">
      <c r="A1028" t="s">
        <v>30716</v>
      </c>
      <c r="B1028" t="s">
        <v>30717</v>
      </c>
      <c r="C1028">
        <v>6</v>
      </c>
      <c r="D1028">
        <v>40</v>
      </c>
      <c r="E1028">
        <v>0.7</v>
      </c>
      <c r="G1028">
        <v>44.85</v>
      </c>
      <c r="H1028" t="s">
        <v>30718</v>
      </c>
      <c r="J1028">
        <v>9.24</v>
      </c>
    </row>
    <row r="1029" spans="1:10">
      <c r="A1029" t="s">
        <v>30719</v>
      </c>
      <c r="B1029" t="s">
        <v>30720</v>
      </c>
      <c r="C1029">
        <v>6</v>
      </c>
      <c r="D1029">
        <v>40</v>
      </c>
      <c r="E1029">
        <v>0.7</v>
      </c>
      <c r="G1029">
        <v>18.350000000000001</v>
      </c>
      <c r="H1029" t="s">
        <v>30721</v>
      </c>
      <c r="J1029">
        <v>9.24</v>
      </c>
    </row>
    <row r="1030" spans="1:10">
      <c r="A1030" t="s">
        <v>11960</v>
      </c>
      <c r="B1030" t="s">
        <v>15857</v>
      </c>
      <c r="C1030">
        <v>6</v>
      </c>
      <c r="D1030">
        <v>40</v>
      </c>
      <c r="E1030">
        <v>0.7</v>
      </c>
      <c r="G1030">
        <v>10.95</v>
      </c>
      <c r="H1030" t="s">
        <v>30722</v>
      </c>
      <c r="I1030" t="s">
        <v>30723</v>
      </c>
      <c r="J1030">
        <v>9.98</v>
      </c>
    </row>
    <row r="1031" spans="1:10">
      <c r="A1031" t="s">
        <v>11961</v>
      </c>
      <c r="B1031" t="s">
        <v>15858</v>
      </c>
      <c r="C1031">
        <v>6</v>
      </c>
      <c r="D1031">
        <v>58</v>
      </c>
      <c r="E1031">
        <v>0.7</v>
      </c>
      <c r="G1031">
        <v>9.65</v>
      </c>
      <c r="I1031" t="s">
        <v>20348</v>
      </c>
      <c r="J1031">
        <v>7.24</v>
      </c>
    </row>
    <row r="1032" spans="1:10">
      <c r="A1032" t="s">
        <v>11962</v>
      </c>
      <c r="B1032" t="s">
        <v>15859</v>
      </c>
      <c r="C1032">
        <v>6</v>
      </c>
      <c r="D1032">
        <v>46</v>
      </c>
      <c r="E1032">
        <v>0.7</v>
      </c>
      <c r="G1032">
        <v>15</v>
      </c>
      <c r="H1032" t="s">
        <v>20349</v>
      </c>
      <c r="I1032" t="s">
        <v>20350</v>
      </c>
      <c r="J1032">
        <v>7.42</v>
      </c>
    </row>
    <row r="1033" spans="1:10">
      <c r="A1033" t="s">
        <v>11963</v>
      </c>
      <c r="B1033" t="s">
        <v>15860</v>
      </c>
      <c r="C1033">
        <v>6</v>
      </c>
      <c r="D1033">
        <v>40</v>
      </c>
      <c r="E1033">
        <v>0.7</v>
      </c>
      <c r="G1033">
        <v>11</v>
      </c>
      <c r="H1033" t="s">
        <v>20351</v>
      </c>
      <c r="I1033" t="s">
        <v>20352</v>
      </c>
      <c r="J1033">
        <v>8.17</v>
      </c>
    </row>
    <row r="1034" spans="1:10">
      <c r="A1034" t="s">
        <v>13830</v>
      </c>
      <c r="B1034" t="s">
        <v>15861</v>
      </c>
      <c r="C1034">
        <v>6</v>
      </c>
      <c r="D1034">
        <v>40</v>
      </c>
      <c r="E1034">
        <v>0.7</v>
      </c>
      <c r="G1034">
        <v>5.5</v>
      </c>
      <c r="H1034" t="s">
        <v>20353</v>
      </c>
      <c r="J1034">
        <v>7.92</v>
      </c>
    </row>
    <row r="1035" spans="1:10">
      <c r="A1035" t="s">
        <v>15862</v>
      </c>
      <c r="B1035" t="s">
        <v>15863</v>
      </c>
      <c r="C1035">
        <v>6</v>
      </c>
      <c r="D1035">
        <v>40</v>
      </c>
      <c r="E1035">
        <v>1</v>
      </c>
      <c r="G1035">
        <v>33</v>
      </c>
      <c r="H1035" t="s">
        <v>20354</v>
      </c>
      <c r="J1035">
        <v>9.9600000000000009</v>
      </c>
    </row>
    <row r="1036" spans="1:10">
      <c r="A1036" t="s">
        <v>15864</v>
      </c>
      <c r="B1036" t="s">
        <v>15865</v>
      </c>
      <c r="C1036">
        <v>6</v>
      </c>
      <c r="D1036">
        <v>40</v>
      </c>
      <c r="E1036">
        <v>0.7</v>
      </c>
      <c r="G1036">
        <v>5.95</v>
      </c>
      <c r="I1036" t="s">
        <v>20355</v>
      </c>
      <c r="J1036">
        <v>9.36</v>
      </c>
    </row>
    <row r="1037" spans="1:10">
      <c r="A1037" t="s">
        <v>15866</v>
      </c>
      <c r="B1037" t="s">
        <v>15867</v>
      </c>
      <c r="C1037">
        <v>6</v>
      </c>
      <c r="D1037">
        <v>43</v>
      </c>
      <c r="E1037">
        <v>0.7</v>
      </c>
      <c r="G1037">
        <v>5.45</v>
      </c>
      <c r="H1037" t="s">
        <v>20356</v>
      </c>
      <c r="J1037">
        <v>9.3699999999999992</v>
      </c>
    </row>
    <row r="1038" spans="1:10">
      <c r="A1038" t="s">
        <v>11964</v>
      </c>
      <c r="B1038" t="s">
        <v>15868</v>
      </c>
      <c r="C1038">
        <v>6</v>
      </c>
      <c r="D1038">
        <v>40</v>
      </c>
      <c r="E1038">
        <v>0.7</v>
      </c>
      <c r="G1038">
        <v>20</v>
      </c>
      <c r="I1038" t="s">
        <v>20357</v>
      </c>
      <c r="J1038">
        <v>9.32</v>
      </c>
    </row>
    <row r="1039" spans="1:10">
      <c r="A1039" t="s">
        <v>15869</v>
      </c>
      <c r="B1039" t="s">
        <v>15870</v>
      </c>
      <c r="C1039">
        <v>6</v>
      </c>
      <c r="D1039">
        <v>40</v>
      </c>
      <c r="E1039">
        <v>0.7</v>
      </c>
      <c r="G1039">
        <v>2.4500000000000002</v>
      </c>
      <c r="H1039" t="s">
        <v>20358</v>
      </c>
      <c r="I1039" t="s">
        <v>20359</v>
      </c>
      <c r="J1039">
        <v>9.3800000000000008</v>
      </c>
    </row>
    <row r="1040" spans="1:10">
      <c r="A1040" t="s">
        <v>11965</v>
      </c>
      <c r="B1040" t="s">
        <v>15871</v>
      </c>
      <c r="C1040">
        <v>6</v>
      </c>
      <c r="D1040">
        <v>40</v>
      </c>
      <c r="E1040">
        <v>0.7</v>
      </c>
      <c r="G1040">
        <v>99.75</v>
      </c>
      <c r="I1040" t="s">
        <v>20360</v>
      </c>
      <c r="J1040">
        <v>11.82</v>
      </c>
    </row>
    <row r="1041" spans="1:10">
      <c r="A1041" t="s">
        <v>11966</v>
      </c>
      <c r="B1041" t="s">
        <v>15872</v>
      </c>
      <c r="C1041">
        <v>6</v>
      </c>
      <c r="D1041">
        <v>40</v>
      </c>
      <c r="E1041">
        <v>0.7</v>
      </c>
      <c r="G1041">
        <v>11.05</v>
      </c>
      <c r="H1041" t="s">
        <v>20361</v>
      </c>
      <c r="I1041" t="s">
        <v>20362</v>
      </c>
      <c r="J1041">
        <v>9.75</v>
      </c>
    </row>
    <row r="1042" spans="1:10">
      <c r="A1042" t="s">
        <v>13831</v>
      </c>
      <c r="B1042" t="s">
        <v>15873</v>
      </c>
      <c r="C1042">
        <v>6</v>
      </c>
      <c r="D1042">
        <v>40</v>
      </c>
      <c r="E1042">
        <v>0.7</v>
      </c>
      <c r="G1042">
        <v>34.950000000000003</v>
      </c>
      <c r="H1042" t="s">
        <v>20363</v>
      </c>
      <c r="I1042" t="s">
        <v>20364</v>
      </c>
      <c r="J1042">
        <v>8.31</v>
      </c>
    </row>
    <row r="1043" spans="1:10">
      <c r="A1043" t="s">
        <v>13832</v>
      </c>
      <c r="B1043" t="s">
        <v>15874</v>
      </c>
      <c r="C1043">
        <v>6</v>
      </c>
      <c r="D1043">
        <v>40</v>
      </c>
      <c r="E1043">
        <v>0.7</v>
      </c>
      <c r="G1043">
        <v>3.85</v>
      </c>
      <c r="H1043" t="s">
        <v>20365</v>
      </c>
      <c r="I1043" t="s">
        <v>20366</v>
      </c>
      <c r="J1043">
        <v>8.41</v>
      </c>
    </row>
    <row r="1044" spans="1:10">
      <c r="A1044" t="s">
        <v>13833</v>
      </c>
      <c r="B1044" t="s">
        <v>20367</v>
      </c>
      <c r="C1044">
        <v>6</v>
      </c>
      <c r="D1044">
        <v>40</v>
      </c>
      <c r="E1044">
        <v>0.7</v>
      </c>
      <c r="F1044" t="s">
        <v>18359</v>
      </c>
      <c r="G1044">
        <v>7.55</v>
      </c>
      <c r="I1044" t="s">
        <v>20368</v>
      </c>
      <c r="J1044">
        <v>13.27</v>
      </c>
    </row>
    <row r="1045" spans="1:10">
      <c r="A1045" t="s">
        <v>15875</v>
      </c>
      <c r="B1045" t="s">
        <v>20369</v>
      </c>
      <c r="C1045">
        <v>6</v>
      </c>
      <c r="D1045">
        <v>40</v>
      </c>
      <c r="E1045">
        <v>0.7</v>
      </c>
      <c r="F1045" t="s">
        <v>18359</v>
      </c>
      <c r="G1045">
        <v>11.15</v>
      </c>
      <c r="H1045" t="s">
        <v>20370</v>
      </c>
      <c r="I1045" t="s">
        <v>20371</v>
      </c>
      <c r="J1045">
        <v>13.84</v>
      </c>
    </row>
    <row r="1046" spans="1:10">
      <c r="A1046" t="s">
        <v>13834</v>
      </c>
      <c r="B1046" t="s">
        <v>15876</v>
      </c>
      <c r="C1046">
        <v>6</v>
      </c>
      <c r="D1046">
        <v>40</v>
      </c>
      <c r="E1046">
        <v>0.7</v>
      </c>
      <c r="G1046">
        <v>11</v>
      </c>
      <c r="H1046" t="s">
        <v>20372</v>
      </c>
      <c r="I1046" t="s">
        <v>20373</v>
      </c>
      <c r="J1046">
        <v>8.92</v>
      </c>
    </row>
    <row r="1047" spans="1:10">
      <c r="A1047" t="s">
        <v>13835</v>
      </c>
      <c r="B1047" t="s">
        <v>15877</v>
      </c>
      <c r="C1047">
        <v>6</v>
      </c>
      <c r="D1047">
        <v>26.5</v>
      </c>
      <c r="E1047">
        <v>0.7</v>
      </c>
      <c r="G1047">
        <v>39.25</v>
      </c>
      <c r="H1047" t="s">
        <v>20374</v>
      </c>
      <c r="I1047" t="s">
        <v>20375</v>
      </c>
      <c r="J1047">
        <v>8.82</v>
      </c>
    </row>
    <row r="1048" spans="1:10">
      <c r="A1048" t="s">
        <v>20376</v>
      </c>
      <c r="B1048" t="s">
        <v>20377</v>
      </c>
      <c r="C1048">
        <v>6</v>
      </c>
      <c r="D1048">
        <v>40</v>
      </c>
      <c r="E1048">
        <v>0.7</v>
      </c>
      <c r="G1048">
        <v>8.65</v>
      </c>
      <c r="J1048">
        <v>8.43</v>
      </c>
    </row>
    <row r="1049" spans="1:10">
      <c r="A1049" t="s">
        <v>20378</v>
      </c>
      <c r="B1049" t="s">
        <v>20379</v>
      </c>
      <c r="C1049">
        <v>6</v>
      </c>
      <c r="D1049">
        <v>40</v>
      </c>
      <c r="E1049">
        <v>0.7</v>
      </c>
      <c r="F1049" t="s">
        <v>18359</v>
      </c>
      <c r="G1049">
        <v>10.85</v>
      </c>
      <c r="H1049" t="s">
        <v>20380</v>
      </c>
      <c r="I1049" t="s">
        <v>20381</v>
      </c>
      <c r="J1049">
        <v>13.14</v>
      </c>
    </row>
    <row r="1050" spans="1:10">
      <c r="A1050" t="s">
        <v>11967</v>
      </c>
      <c r="B1050" t="s">
        <v>20382</v>
      </c>
      <c r="C1050">
        <v>6</v>
      </c>
      <c r="D1050">
        <v>40</v>
      </c>
      <c r="E1050">
        <v>0.7</v>
      </c>
      <c r="F1050" t="s">
        <v>18359</v>
      </c>
      <c r="G1050">
        <v>7.45</v>
      </c>
      <c r="H1050" t="s">
        <v>20383</v>
      </c>
      <c r="I1050" t="s">
        <v>20384</v>
      </c>
      <c r="J1050">
        <v>9.82</v>
      </c>
    </row>
    <row r="1051" spans="1:10">
      <c r="A1051" t="s">
        <v>13836</v>
      </c>
      <c r="B1051" t="s">
        <v>20385</v>
      </c>
      <c r="C1051">
        <v>6</v>
      </c>
      <c r="D1051">
        <v>40</v>
      </c>
      <c r="E1051">
        <v>0.7</v>
      </c>
      <c r="F1051" t="s">
        <v>18359</v>
      </c>
      <c r="G1051">
        <v>6.35</v>
      </c>
      <c r="H1051" t="s">
        <v>20386</v>
      </c>
      <c r="I1051" t="s">
        <v>20368</v>
      </c>
      <c r="J1051">
        <v>13.19</v>
      </c>
    </row>
    <row r="1052" spans="1:10">
      <c r="A1052" t="s">
        <v>15878</v>
      </c>
      <c r="B1052" t="s">
        <v>15879</v>
      </c>
      <c r="C1052">
        <v>6</v>
      </c>
      <c r="D1052">
        <v>40</v>
      </c>
      <c r="E1052">
        <v>0.7</v>
      </c>
      <c r="G1052">
        <v>6.45</v>
      </c>
      <c r="H1052" t="s">
        <v>20387</v>
      </c>
      <c r="I1052" t="s">
        <v>20388</v>
      </c>
      <c r="J1052">
        <v>7.7</v>
      </c>
    </row>
    <row r="1053" spans="1:10">
      <c r="A1053" t="s">
        <v>11968</v>
      </c>
      <c r="B1053" t="s">
        <v>15880</v>
      </c>
      <c r="C1053">
        <v>6</v>
      </c>
      <c r="D1053">
        <v>57</v>
      </c>
      <c r="E1053">
        <v>0.7</v>
      </c>
      <c r="G1053">
        <v>17.95</v>
      </c>
      <c r="I1053" t="s">
        <v>20389</v>
      </c>
      <c r="J1053">
        <v>7.82</v>
      </c>
    </row>
    <row r="1054" spans="1:10">
      <c r="A1054" t="s">
        <v>11969</v>
      </c>
      <c r="B1054" t="s">
        <v>15881</v>
      </c>
      <c r="C1054">
        <v>6</v>
      </c>
      <c r="D1054">
        <v>40</v>
      </c>
      <c r="E1054">
        <v>0.7</v>
      </c>
      <c r="G1054">
        <v>6.45</v>
      </c>
      <c r="H1054" t="s">
        <v>20390</v>
      </c>
      <c r="J1054">
        <v>8.1</v>
      </c>
    </row>
    <row r="1055" spans="1:10">
      <c r="A1055" t="s">
        <v>11970</v>
      </c>
      <c r="B1055" t="s">
        <v>15882</v>
      </c>
      <c r="C1055">
        <v>6</v>
      </c>
      <c r="D1055">
        <v>40</v>
      </c>
      <c r="E1055">
        <v>0.7</v>
      </c>
      <c r="G1055">
        <v>52.85</v>
      </c>
      <c r="I1055" t="s">
        <v>20391</v>
      </c>
      <c r="J1055">
        <v>8.0299999999999994</v>
      </c>
    </row>
    <row r="1056" spans="1:10">
      <c r="A1056" t="s">
        <v>11971</v>
      </c>
      <c r="B1056" t="s">
        <v>15883</v>
      </c>
      <c r="C1056">
        <v>6</v>
      </c>
      <c r="D1056">
        <v>40</v>
      </c>
      <c r="E1056">
        <v>0.7</v>
      </c>
      <c r="G1056">
        <v>49.15</v>
      </c>
      <c r="I1056" t="s">
        <v>20392</v>
      </c>
      <c r="J1056">
        <v>8</v>
      </c>
    </row>
    <row r="1057" spans="1:10">
      <c r="A1057" t="s">
        <v>11972</v>
      </c>
      <c r="B1057" t="s">
        <v>15884</v>
      </c>
      <c r="C1057">
        <v>6</v>
      </c>
      <c r="D1057">
        <v>40</v>
      </c>
      <c r="E1057">
        <v>0.7</v>
      </c>
      <c r="G1057">
        <v>14.85</v>
      </c>
      <c r="I1057" t="s">
        <v>20393</v>
      </c>
      <c r="J1057">
        <v>8.02</v>
      </c>
    </row>
    <row r="1058" spans="1:10">
      <c r="A1058" t="s">
        <v>11973</v>
      </c>
      <c r="B1058" t="s">
        <v>15885</v>
      </c>
      <c r="C1058">
        <v>6</v>
      </c>
      <c r="D1058">
        <v>40</v>
      </c>
      <c r="E1058">
        <v>0.7</v>
      </c>
      <c r="G1058">
        <v>52.85</v>
      </c>
      <c r="I1058" t="s">
        <v>20394</v>
      </c>
      <c r="J1058">
        <v>8.0399999999999991</v>
      </c>
    </row>
    <row r="1059" spans="1:10">
      <c r="A1059" t="s">
        <v>11974</v>
      </c>
      <c r="B1059" t="s">
        <v>15886</v>
      </c>
      <c r="C1059">
        <v>6</v>
      </c>
      <c r="D1059">
        <v>40</v>
      </c>
      <c r="E1059">
        <v>0.7</v>
      </c>
      <c r="F1059" t="s">
        <v>18359</v>
      </c>
      <c r="G1059">
        <v>17.75</v>
      </c>
      <c r="I1059" t="s">
        <v>20395</v>
      </c>
      <c r="J1059">
        <v>8.49</v>
      </c>
    </row>
    <row r="1060" spans="1:10">
      <c r="A1060" t="s">
        <v>11975</v>
      </c>
      <c r="B1060" t="s">
        <v>15886</v>
      </c>
      <c r="C1060">
        <v>6</v>
      </c>
      <c r="D1060">
        <v>40</v>
      </c>
      <c r="E1060">
        <v>0.7</v>
      </c>
      <c r="G1060">
        <v>32.85</v>
      </c>
      <c r="I1060" t="s">
        <v>20389</v>
      </c>
      <c r="J1060">
        <v>8.14</v>
      </c>
    </row>
    <row r="1061" spans="1:10">
      <c r="A1061" t="s">
        <v>11976</v>
      </c>
      <c r="B1061" t="s">
        <v>15887</v>
      </c>
      <c r="C1061">
        <v>6</v>
      </c>
      <c r="D1061">
        <v>40</v>
      </c>
      <c r="E1061">
        <v>0.7</v>
      </c>
      <c r="G1061">
        <v>39.450000000000003</v>
      </c>
      <c r="I1061" t="s">
        <v>20396</v>
      </c>
      <c r="J1061">
        <v>8.06</v>
      </c>
    </row>
    <row r="1062" spans="1:10">
      <c r="A1062" t="s">
        <v>11977</v>
      </c>
      <c r="B1062" t="s">
        <v>15888</v>
      </c>
      <c r="C1062">
        <v>6</v>
      </c>
      <c r="D1062">
        <v>49</v>
      </c>
      <c r="E1062">
        <v>0.7</v>
      </c>
      <c r="G1062">
        <v>21.85</v>
      </c>
      <c r="I1062" t="s">
        <v>20389</v>
      </c>
      <c r="J1062">
        <v>7.95</v>
      </c>
    </row>
    <row r="1063" spans="1:10">
      <c r="A1063" t="s">
        <v>13837</v>
      </c>
      <c r="B1063" t="s">
        <v>20397</v>
      </c>
      <c r="C1063">
        <v>3</v>
      </c>
      <c r="D1063">
        <v>35</v>
      </c>
      <c r="E1063">
        <v>0.5</v>
      </c>
      <c r="F1063" t="s">
        <v>18359</v>
      </c>
      <c r="G1063">
        <v>21.5</v>
      </c>
      <c r="H1063" t="s">
        <v>20398</v>
      </c>
      <c r="J1063">
        <v>3.62</v>
      </c>
    </row>
    <row r="1064" spans="1:10">
      <c r="A1064" t="s">
        <v>15889</v>
      </c>
      <c r="B1064" t="s">
        <v>15890</v>
      </c>
      <c r="C1064">
        <v>12</v>
      </c>
      <c r="D1064">
        <v>35</v>
      </c>
      <c r="E1064">
        <v>0.5</v>
      </c>
      <c r="G1064">
        <v>34.85</v>
      </c>
      <c r="H1064" t="s">
        <v>20399</v>
      </c>
      <c r="J1064">
        <v>14.02</v>
      </c>
    </row>
    <row r="1065" spans="1:10">
      <c r="A1065" t="s">
        <v>20400</v>
      </c>
      <c r="B1065" t="s">
        <v>15890</v>
      </c>
      <c r="C1065">
        <v>3</v>
      </c>
      <c r="D1065">
        <v>35</v>
      </c>
      <c r="E1065">
        <v>0.5</v>
      </c>
      <c r="F1065" t="s">
        <v>18359</v>
      </c>
      <c r="G1065">
        <v>7.25</v>
      </c>
      <c r="J1065">
        <v>3.64</v>
      </c>
    </row>
    <row r="1066" spans="1:10">
      <c r="A1066" t="s">
        <v>15891</v>
      </c>
      <c r="B1066" t="s">
        <v>20401</v>
      </c>
      <c r="C1066">
        <v>3</v>
      </c>
      <c r="D1066">
        <v>44</v>
      </c>
      <c r="E1066">
        <v>0.7</v>
      </c>
      <c r="F1066" t="s">
        <v>18359</v>
      </c>
      <c r="G1066">
        <v>16.95</v>
      </c>
      <c r="J1066">
        <v>4.92</v>
      </c>
    </row>
    <row r="1067" spans="1:10">
      <c r="A1067" t="s">
        <v>30724</v>
      </c>
      <c r="B1067" t="s">
        <v>30725</v>
      </c>
      <c r="C1067">
        <v>3</v>
      </c>
      <c r="D1067">
        <v>40</v>
      </c>
      <c r="E1067">
        <v>0.7</v>
      </c>
      <c r="F1067" t="s">
        <v>18359</v>
      </c>
      <c r="G1067">
        <v>8</v>
      </c>
      <c r="J1067">
        <v>4.84</v>
      </c>
    </row>
    <row r="1068" spans="1:10">
      <c r="A1068" t="s">
        <v>13838</v>
      </c>
      <c r="B1068" t="s">
        <v>20402</v>
      </c>
      <c r="C1068">
        <v>6</v>
      </c>
      <c r="D1068">
        <v>42</v>
      </c>
      <c r="E1068">
        <v>0.7</v>
      </c>
      <c r="F1068" t="s">
        <v>18359</v>
      </c>
      <c r="G1068">
        <v>31.95</v>
      </c>
      <c r="H1068" t="s">
        <v>20403</v>
      </c>
      <c r="J1068">
        <v>9.94</v>
      </c>
    </row>
    <row r="1069" spans="1:10">
      <c r="A1069" t="s">
        <v>13839</v>
      </c>
      <c r="B1069" t="s">
        <v>20404</v>
      </c>
      <c r="C1069">
        <v>6</v>
      </c>
      <c r="D1069">
        <v>35</v>
      </c>
      <c r="E1069">
        <v>0.5</v>
      </c>
      <c r="F1069" t="s">
        <v>18359</v>
      </c>
      <c r="G1069">
        <v>29.85</v>
      </c>
      <c r="H1069" t="s">
        <v>20405</v>
      </c>
      <c r="J1069">
        <v>7.23</v>
      </c>
    </row>
    <row r="1070" spans="1:10">
      <c r="A1070" t="s">
        <v>20406</v>
      </c>
      <c r="B1070" t="s">
        <v>20404</v>
      </c>
      <c r="C1070">
        <v>12</v>
      </c>
      <c r="D1070">
        <v>35</v>
      </c>
      <c r="E1070">
        <v>0.5</v>
      </c>
      <c r="G1070">
        <v>18.5</v>
      </c>
      <c r="J1070">
        <v>13.82</v>
      </c>
    </row>
    <row r="1071" spans="1:10">
      <c r="A1071" t="s">
        <v>11978</v>
      </c>
      <c r="B1071" t="s">
        <v>20407</v>
      </c>
      <c r="C1071">
        <v>3</v>
      </c>
      <c r="D1071">
        <v>42</v>
      </c>
      <c r="E1071">
        <v>0.7</v>
      </c>
      <c r="F1071" t="s">
        <v>18359</v>
      </c>
      <c r="G1071">
        <v>10.25</v>
      </c>
      <c r="H1071" t="s">
        <v>20408</v>
      </c>
      <c r="J1071">
        <v>4.8099999999999996</v>
      </c>
    </row>
    <row r="1072" spans="1:10">
      <c r="A1072" t="s">
        <v>11979</v>
      </c>
      <c r="B1072" t="s">
        <v>20409</v>
      </c>
      <c r="C1072">
        <v>3</v>
      </c>
      <c r="D1072">
        <v>40</v>
      </c>
      <c r="E1072">
        <v>0.7</v>
      </c>
      <c r="F1072" t="s">
        <v>18359</v>
      </c>
      <c r="G1072">
        <v>15.25</v>
      </c>
      <c r="H1072" t="s">
        <v>20410</v>
      </c>
      <c r="J1072">
        <v>5</v>
      </c>
    </row>
    <row r="1073" spans="1:10">
      <c r="A1073" t="s">
        <v>11980</v>
      </c>
      <c r="B1073" t="s">
        <v>26758</v>
      </c>
      <c r="C1073">
        <v>3</v>
      </c>
      <c r="D1073">
        <v>40</v>
      </c>
      <c r="E1073">
        <v>0.7</v>
      </c>
      <c r="F1073" t="s">
        <v>18359</v>
      </c>
      <c r="G1073">
        <v>149.85</v>
      </c>
      <c r="H1073" t="s">
        <v>30726</v>
      </c>
      <c r="J1073">
        <v>4.97</v>
      </c>
    </row>
    <row r="1074" spans="1:10">
      <c r="A1074" t="s">
        <v>13840</v>
      </c>
      <c r="B1074" t="s">
        <v>20411</v>
      </c>
      <c r="C1074">
        <v>3</v>
      </c>
      <c r="D1074">
        <v>35</v>
      </c>
      <c r="E1074">
        <v>0.5</v>
      </c>
      <c r="F1074" t="s">
        <v>18359</v>
      </c>
      <c r="G1074">
        <v>58.65</v>
      </c>
      <c r="H1074" t="s">
        <v>20412</v>
      </c>
      <c r="J1074">
        <v>3.59</v>
      </c>
    </row>
    <row r="1075" spans="1:10">
      <c r="A1075" t="s">
        <v>13841</v>
      </c>
      <c r="B1075" t="s">
        <v>20413</v>
      </c>
      <c r="C1075">
        <v>3</v>
      </c>
      <c r="D1075">
        <v>40</v>
      </c>
      <c r="E1075">
        <v>0.7</v>
      </c>
      <c r="F1075" t="s">
        <v>18359</v>
      </c>
      <c r="G1075">
        <v>14.25</v>
      </c>
      <c r="H1075" t="s">
        <v>20414</v>
      </c>
      <c r="J1075">
        <v>5.55</v>
      </c>
    </row>
    <row r="1076" spans="1:10">
      <c r="A1076" t="s">
        <v>13842</v>
      </c>
      <c r="B1076" t="s">
        <v>20415</v>
      </c>
      <c r="C1076">
        <v>3</v>
      </c>
      <c r="D1076">
        <v>41</v>
      </c>
      <c r="E1076">
        <v>0.7</v>
      </c>
      <c r="F1076" t="s">
        <v>18359</v>
      </c>
      <c r="G1076">
        <v>26.5</v>
      </c>
      <c r="H1076" t="s">
        <v>20416</v>
      </c>
      <c r="J1076">
        <v>5.34</v>
      </c>
    </row>
    <row r="1077" spans="1:10">
      <c r="A1077" t="s">
        <v>20417</v>
      </c>
      <c r="B1077" t="s">
        <v>20418</v>
      </c>
      <c r="C1077">
        <v>3</v>
      </c>
      <c r="D1077">
        <v>43</v>
      </c>
      <c r="E1077">
        <v>0.7</v>
      </c>
      <c r="F1077" t="s">
        <v>18359</v>
      </c>
      <c r="G1077">
        <v>49.25</v>
      </c>
      <c r="H1077" t="s">
        <v>20419</v>
      </c>
      <c r="J1077">
        <v>5.32</v>
      </c>
    </row>
    <row r="1078" spans="1:10">
      <c r="A1078" t="s">
        <v>11981</v>
      </c>
      <c r="B1078" t="s">
        <v>20420</v>
      </c>
      <c r="C1078">
        <v>12</v>
      </c>
      <c r="D1078">
        <v>16.5</v>
      </c>
      <c r="E1078">
        <v>0.5</v>
      </c>
      <c r="F1078" t="s">
        <v>18359</v>
      </c>
      <c r="G1078">
        <v>16.649999999999999</v>
      </c>
      <c r="H1078" t="s">
        <v>20421</v>
      </c>
      <c r="I1078" t="s">
        <v>20422</v>
      </c>
      <c r="J1078">
        <v>13.07</v>
      </c>
    </row>
    <row r="1079" spans="1:10">
      <c r="A1079" t="s">
        <v>11982</v>
      </c>
      <c r="B1079" t="s">
        <v>15892</v>
      </c>
      <c r="C1079">
        <v>6</v>
      </c>
      <c r="D1079">
        <v>11.5</v>
      </c>
      <c r="E1079">
        <v>0.75</v>
      </c>
      <c r="G1079">
        <v>88</v>
      </c>
      <c r="H1079" t="s">
        <v>20423</v>
      </c>
      <c r="I1079" t="s">
        <v>20424</v>
      </c>
      <c r="J1079">
        <v>9.14</v>
      </c>
    </row>
    <row r="1080" spans="1:10">
      <c r="A1080" t="s">
        <v>15893</v>
      </c>
      <c r="B1080" t="s">
        <v>15894</v>
      </c>
      <c r="C1080">
        <v>6</v>
      </c>
      <c r="D1080">
        <v>39</v>
      </c>
      <c r="E1080">
        <v>0.7</v>
      </c>
      <c r="G1080">
        <v>7.45</v>
      </c>
      <c r="I1080" t="s">
        <v>20425</v>
      </c>
      <c r="J1080">
        <v>6.82</v>
      </c>
    </row>
    <row r="1081" spans="1:10">
      <c r="A1081" t="s">
        <v>11983</v>
      </c>
      <c r="B1081" t="s">
        <v>15895</v>
      </c>
      <c r="C1081">
        <v>6</v>
      </c>
      <c r="D1081">
        <v>38</v>
      </c>
      <c r="E1081">
        <v>0.7</v>
      </c>
      <c r="G1081">
        <v>8.5500000000000007</v>
      </c>
      <c r="I1081" t="s">
        <v>20425</v>
      </c>
      <c r="J1081">
        <v>6.9</v>
      </c>
    </row>
    <row r="1082" spans="1:10">
      <c r="A1082" t="s">
        <v>11984</v>
      </c>
      <c r="B1082" t="s">
        <v>15896</v>
      </c>
      <c r="C1082">
        <v>12</v>
      </c>
      <c r="D1082">
        <v>38</v>
      </c>
      <c r="E1082">
        <v>1</v>
      </c>
      <c r="G1082">
        <v>45.95</v>
      </c>
      <c r="H1082" t="s">
        <v>20426</v>
      </c>
      <c r="J1082">
        <v>18.329999999999998</v>
      </c>
    </row>
    <row r="1083" spans="1:10">
      <c r="A1083" t="s">
        <v>15897</v>
      </c>
      <c r="B1083" t="s">
        <v>15898</v>
      </c>
      <c r="C1083">
        <v>6</v>
      </c>
      <c r="D1083">
        <v>12.5</v>
      </c>
      <c r="E1083">
        <v>0.75</v>
      </c>
      <c r="G1083">
        <v>5.15</v>
      </c>
      <c r="H1083" t="s">
        <v>20427</v>
      </c>
      <c r="I1083" t="s">
        <v>20428</v>
      </c>
      <c r="J1083">
        <v>9.9700000000000006</v>
      </c>
    </row>
    <row r="1084" spans="1:10">
      <c r="A1084" t="s">
        <v>11985</v>
      </c>
      <c r="B1084" t="s">
        <v>15899</v>
      </c>
      <c r="C1084">
        <v>6</v>
      </c>
      <c r="D1084">
        <v>40</v>
      </c>
      <c r="E1084">
        <v>0.7</v>
      </c>
      <c r="G1084">
        <v>22.25</v>
      </c>
      <c r="H1084" t="s">
        <v>20429</v>
      </c>
      <c r="J1084">
        <v>6.1</v>
      </c>
    </row>
    <row r="1085" spans="1:10">
      <c r="A1085" t="s">
        <v>11986</v>
      </c>
      <c r="B1085" t="s">
        <v>20430</v>
      </c>
      <c r="C1085">
        <v>6</v>
      </c>
      <c r="D1085">
        <v>40</v>
      </c>
      <c r="E1085">
        <v>0.7</v>
      </c>
      <c r="F1085" t="s">
        <v>18359</v>
      </c>
      <c r="G1085">
        <v>3.5</v>
      </c>
      <c r="H1085" t="s">
        <v>20431</v>
      </c>
      <c r="J1085">
        <v>8.76</v>
      </c>
    </row>
    <row r="1086" spans="1:10">
      <c r="A1086" t="s">
        <v>20432</v>
      </c>
      <c r="B1086" t="s">
        <v>20433</v>
      </c>
      <c r="C1086">
        <v>6</v>
      </c>
      <c r="D1086">
        <v>40</v>
      </c>
      <c r="E1086">
        <v>0.7</v>
      </c>
      <c r="G1086">
        <v>19.45</v>
      </c>
      <c r="H1086" t="s">
        <v>20434</v>
      </c>
      <c r="J1086">
        <v>9.33</v>
      </c>
    </row>
    <row r="1087" spans="1:10">
      <c r="A1087" t="s">
        <v>30727</v>
      </c>
      <c r="B1087" t="s">
        <v>30728</v>
      </c>
      <c r="C1087">
        <v>6</v>
      </c>
      <c r="D1087">
        <v>43</v>
      </c>
      <c r="E1087">
        <v>0.7</v>
      </c>
      <c r="G1087">
        <v>29.85</v>
      </c>
      <c r="H1087" t="s">
        <v>30729</v>
      </c>
      <c r="J1087">
        <v>8.2200000000000006</v>
      </c>
    </row>
    <row r="1088" spans="1:10">
      <c r="A1088" t="s">
        <v>15900</v>
      </c>
      <c r="B1088" t="s">
        <v>15901</v>
      </c>
      <c r="C1088">
        <v>6</v>
      </c>
      <c r="D1088">
        <v>15</v>
      </c>
      <c r="E1088">
        <v>0.7</v>
      </c>
      <c r="G1088">
        <v>6.25</v>
      </c>
      <c r="I1088" t="s">
        <v>30730</v>
      </c>
      <c r="J1088">
        <v>8.4700000000000006</v>
      </c>
    </row>
    <row r="1089" spans="1:10">
      <c r="A1089" t="s">
        <v>20435</v>
      </c>
      <c r="B1089" t="s">
        <v>20436</v>
      </c>
      <c r="C1089">
        <v>6</v>
      </c>
      <c r="D1089">
        <v>41</v>
      </c>
      <c r="E1089">
        <v>0.7</v>
      </c>
      <c r="G1089">
        <v>4.8499999999999996</v>
      </c>
      <c r="H1089" t="s">
        <v>20437</v>
      </c>
      <c r="I1089" t="s">
        <v>20438</v>
      </c>
      <c r="J1089">
        <v>9.48</v>
      </c>
    </row>
    <row r="1090" spans="1:10">
      <c r="A1090" t="s">
        <v>13843</v>
      </c>
      <c r="B1090" t="s">
        <v>20439</v>
      </c>
      <c r="C1090">
        <v>6</v>
      </c>
      <c r="D1090">
        <v>42</v>
      </c>
      <c r="E1090">
        <v>0.7</v>
      </c>
      <c r="F1090" t="s">
        <v>18359</v>
      </c>
      <c r="G1090">
        <v>14.95</v>
      </c>
      <c r="H1090" t="s">
        <v>20440</v>
      </c>
      <c r="J1090">
        <v>10.06</v>
      </c>
    </row>
    <row r="1091" spans="1:10">
      <c r="A1091" t="s">
        <v>11987</v>
      </c>
      <c r="B1091" t="s">
        <v>20441</v>
      </c>
      <c r="C1091">
        <v>6</v>
      </c>
      <c r="D1091">
        <v>41</v>
      </c>
      <c r="E1091">
        <v>0.7</v>
      </c>
      <c r="F1091" t="s">
        <v>18359</v>
      </c>
      <c r="G1091">
        <v>11.35</v>
      </c>
      <c r="H1091" t="s">
        <v>20442</v>
      </c>
      <c r="J1091">
        <v>8.6300000000000008</v>
      </c>
    </row>
    <row r="1092" spans="1:10">
      <c r="A1092" t="s">
        <v>11988</v>
      </c>
      <c r="B1092" t="s">
        <v>20443</v>
      </c>
      <c r="C1092">
        <v>6</v>
      </c>
      <c r="D1092">
        <v>41</v>
      </c>
      <c r="E1092">
        <v>0.7</v>
      </c>
      <c r="F1092" t="s">
        <v>18359</v>
      </c>
      <c r="G1092">
        <v>5.95</v>
      </c>
      <c r="H1092" t="s">
        <v>20444</v>
      </c>
      <c r="J1092">
        <v>8.6300000000000008</v>
      </c>
    </row>
    <row r="1093" spans="1:10">
      <c r="A1093" t="s">
        <v>11989</v>
      </c>
      <c r="B1093" t="s">
        <v>15902</v>
      </c>
      <c r="C1093">
        <v>6</v>
      </c>
      <c r="D1093">
        <v>44</v>
      </c>
      <c r="E1093">
        <v>0.7</v>
      </c>
      <c r="G1093">
        <v>15.35</v>
      </c>
      <c r="H1093" t="s">
        <v>20445</v>
      </c>
      <c r="J1093">
        <v>9.5399999999999991</v>
      </c>
    </row>
    <row r="1094" spans="1:10">
      <c r="A1094" t="s">
        <v>15903</v>
      </c>
      <c r="B1094" t="s">
        <v>15904</v>
      </c>
      <c r="C1094">
        <v>6</v>
      </c>
      <c r="D1094">
        <v>17</v>
      </c>
      <c r="E1094">
        <v>0.7</v>
      </c>
      <c r="G1094">
        <v>93.45</v>
      </c>
      <c r="H1094" t="s">
        <v>20446</v>
      </c>
      <c r="I1094" t="s">
        <v>20447</v>
      </c>
      <c r="J1094">
        <v>7.94</v>
      </c>
    </row>
    <row r="1095" spans="1:10">
      <c r="A1095" t="s">
        <v>11990</v>
      </c>
      <c r="B1095" t="s">
        <v>15905</v>
      </c>
      <c r="C1095">
        <v>6</v>
      </c>
      <c r="D1095">
        <v>40</v>
      </c>
      <c r="E1095">
        <v>0.7</v>
      </c>
      <c r="G1095">
        <v>15.45</v>
      </c>
      <c r="H1095" t="s">
        <v>20448</v>
      </c>
      <c r="I1095" t="s">
        <v>20449</v>
      </c>
      <c r="J1095">
        <v>9.52</v>
      </c>
    </row>
    <row r="1096" spans="1:10">
      <c r="A1096" t="s">
        <v>11991</v>
      </c>
      <c r="B1096" t="s">
        <v>20450</v>
      </c>
      <c r="C1096">
        <v>6</v>
      </c>
      <c r="D1096">
        <v>41</v>
      </c>
      <c r="E1096">
        <v>0.7</v>
      </c>
      <c r="F1096" t="s">
        <v>18359</v>
      </c>
      <c r="G1096">
        <v>115.85</v>
      </c>
      <c r="H1096" t="s">
        <v>20451</v>
      </c>
      <c r="I1096" t="s">
        <v>20452</v>
      </c>
      <c r="J1096">
        <v>9.93</v>
      </c>
    </row>
    <row r="1097" spans="1:10">
      <c r="A1097" t="s">
        <v>11992</v>
      </c>
      <c r="B1097" t="s">
        <v>15906</v>
      </c>
      <c r="C1097">
        <v>12</v>
      </c>
      <c r="D1097">
        <v>45</v>
      </c>
      <c r="E1097">
        <v>0.5</v>
      </c>
      <c r="G1097">
        <v>1301.95</v>
      </c>
      <c r="H1097" t="s">
        <v>20453</v>
      </c>
      <c r="J1097">
        <v>15.16</v>
      </c>
    </row>
    <row r="1098" spans="1:10">
      <c r="A1098" t="s">
        <v>30731</v>
      </c>
      <c r="B1098" t="s">
        <v>30732</v>
      </c>
      <c r="C1098">
        <v>6</v>
      </c>
      <c r="D1098">
        <v>40</v>
      </c>
      <c r="E1098">
        <v>0.7</v>
      </c>
      <c r="G1098">
        <v>15.15</v>
      </c>
      <c r="H1098" t="s">
        <v>30733</v>
      </c>
      <c r="J1098">
        <v>8.89</v>
      </c>
    </row>
    <row r="1099" spans="1:10">
      <c r="A1099" t="s">
        <v>30734</v>
      </c>
      <c r="B1099" t="s">
        <v>30735</v>
      </c>
      <c r="C1099">
        <v>6</v>
      </c>
      <c r="D1099">
        <v>40</v>
      </c>
      <c r="E1099">
        <v>0.7</v>
      </c>
      <c r="G1099">
        <v>18.149999999999999</v>
      </c>
      <c r="H1099" t="s">
        <v>30736</v>
      </c>
      <c r="I1099" t="s">
        <v>30737</v>
      </c>
      <c r="J1099">
        <v>8.8699999999999992</v>
      </c>
    </row>
    <row r="1100" spans="1:10">
      <c r="A1100" t="s">
        <v>30738</v>
      </c>
      <c r="B1100" t="s">
        <v>30739</v>
      </c>
      <c r="C1100">
        <v>6</v>
      </c>
      <c r="D1100">
        <v>40</v>
      </c>
      <c r="E1100">
        <v>0.7</v>
      </c>
      <c r="G1100">
        <v>5.75</v>
      </c>
      <c r="H1100" t="s">
        <v>30740</v>
      </c>
      <c r="J1100">
        <v>8.92</v>
      </c>
    </row>
    <row r="1101" spans="1:10">
      <c r="A1101" t="s">
        <v>15907</v>
      </c>
      <c r="B1101" t="s">
        <v>20454</v>
      </c>
      <c r="C1101">
        <v>6</v>
      </c>
      <c r="D1101">
        <v>40</v>
      </c>
      <c r="E1101">
        <v>0.7</v>
      </c>
      <c r="F1101" t="s">
        <v>18359</v>
      </c>
      <c r="G1101">
        <v>14.75</v>
      </c>
      <c r="H1101" t="s">
        <v>20455</v>
      </c>
      <c r="I1101" t="s">
        <v>20456</v>
      </c>
      <c r="J1101">
        <v>8.14</v>
      </c>
    </row>
    <row r="1102" spans="1:10">
      <c r="A1102" t="s">
        <v>15908</v>
      </c>
      <c r="B1102" t="s">
        <v>20457</v>
      </c>
      <c r="C1102">
        <v>6</v>
      </c>
      <c r="D1102">
        <v>40</v>
      </c>
      <c r="E1102">
        <v>0.7</v>
      </c>
      <c r="F1102" t="s">
        <v>18359</v>
      </c>
      <c r="G1102">
        <v>19.850000000000001</v>
      </c>
      <c r="H1102" t="s">
        <v>20458</v>
      </c>
      <c r="I1102" t="s">
        <v>20459</v>
      </c>
      <c r="J1102">
        <v>8.0399999999999991</v>
      </c>
    </row>
    <row r="1103" spans="1:10">
      <c r="A1103" t="s">
        <v>15909</v>
      </c>
      <c r="B1103" t="s">
        <v>20460</v>
      </c>
      <c r="C1103">
        <v>12</v>
      </c>
      <c r="D1103">
        <v>40</v>
      </c>
      <c r="E1103">
        <v>1</v>
      </c>
      <c r="F1103" t="s">
        <v>18359</v>
      </c>
      <c r="G1103">
        <v>18.95</v>
      </c>
      <c r="I1103" t="s">
        <v>20461</v>
      </c>
      <c r="J1103">
        <v>19.66</v>
      </c>
    </row>
    <row r="1104" spans="1:10">
      <c r="A1104" t="s">
        <v>20462</v>
      </c>
      <c r="B1104" t="s">
        <v>20463</v>
      </c>
      <c r="C1104">
        <v>2</v>
      </c>
      <c r="D1104">
        <v>40</v>
      </c>
      <c r="E1104">
        <v>4.5</v>
      </c>
      <c r="F1104" t="s">
        <v>18359</v>
      </c>
      <c r="G1104">
        <v>1.05</v>
      </c>
      <c r="H1104" t="s">
        <v>20464</v>
      </c>
      <c r="I1104" t="s">
        <v>20465</v>
      </c>
      <c r="J1104">
        <v>18.57</v>
      </c>
    </row>
    <row r="1105" spans="1:10">
      <c r="A1105" t="s">
        <v>13844</v>
      </c>
      <c r="B1105" t="s">
        <v>15910</v>
      </c>
      <c r="C1105">
        <v>6</v>
      </c>
      <c r="D1105">
        <v>40</v>
      </c>
      <c r="E1105">
        <v>0.7</v>
      </c>
      <c r="G1105">
        <v>5.45</v>
      </c>
      <c r="I1105" t="s">
        <v>20466</v>
      </c>
      <c r="J1105">
        <v>7.16</v>
      </c>
    </row>
    <row r="1106" spans="1:10">
      <c r="A1106" t="s">
        <v>15912</v>
      </c>
      <c r="B1106" t="s">
        <v>15911</v>
      </c>
      <c r="C1106">
        <v>6</v>
      </c>
      <c r="D1106">
        <v>40</v>
      </c>
      <c r="E1106">
        <v>1</v>
      </c>
      <c r="G1106">
        <v>17.95</v>
      </c>
      <c r="I1106" t="s">
        <v>30741</v>
      </c>
      <c r="J1106">
        <v>9.4700000000000006</v>
      </c>
    </row>
    <row r="1107" spans="1:10">
      <c r="A1107" t="s">
        <v>11993</v>
      </c>
      <c r="B1107" t="s">
        <v>20467</v>
      </c>
      <c r="C1107">
        <v>6</v>
      </c>
      <c r="D1107">
        <v>40</v>
      </c>
      <c r="E1107">
        <v>0.7</v>
      </c>
      <c r="F1107" t="s">
        <v>18359</v>
      </c>
      <c r="G1107">
        <v>10.95</v>
      </c>
      <c r="H1107" t="s">
        <v>20468</v>
      </c>
      <c r="I1107" t="s">
        <v>20469</v>
      </c>
      <c r="J1107">
        <v>8.2799999999999994</v>
      </c>
    </row>
    <row r="1108" spans="1:10">
      <c r="A1108" t="s">
        <v>13845</v>
      </c>
      <c r="B1108" t="s">
        <v>20470</v>
      </c>
      <c r="C1108">
        <v>6</v>
      </c>
      <c r="D1108">
        <v>40</v>
      </c>
      <c r="E1108">
        <v>0.7</v>
      </c>
      <c r="F1108" t="s">
        <v>18359</v>
      </c>
      <c r="G1108">
        <v>168.95</v>
      </c>
      <c r="H1108" t="s">
        <v>20471</v>
      </c>
      <c r="I1108" t="s">
        <v>20472</v>
      </c>
      <c r="J1108">
        <v>8.15</v>
      </c>
    </row>
    <row r="1109" spans="1:10">
      <c r="A1109" t="s">
        <v>13846</v>
      </c>
      <c r="B1109" t="s">
        <v>20473</v>
      </c>
      <c r="C1109">
        <v>6</v>
      </c>
      <c r="D1109">
        <v>40</v>
      </c>
      <c r="E1109">
        <v>0.7</v>
      </c>
      <c r="F1109" t="s">
        <v>18359</v>
      </c>
      <c r="G1109">
        <v>11.75</v>
      </c>
      <c r="H1109" t="s">
        <v>20474</v>
      </c>
      <c r="I1109" t="s">
        <v>20475</v>
      </c>
      <c r="J1109">
        <v>8.0399999999999991</v>
      </c>
    </row>
    <row r="1110" spans="1:10">
      <c r="A1110" t="s">
        <v>15913</v>
      </c>
      <c r="B1110" t="s">
        <v>20476</v>
      </c>
      <c r="C1110">
        <v>6</v>
      </c>
      <c r="D1110">
        <v>48</v>
      </c>
      <c r="E1110">
        <v>1</v>
      </c>
      <c r="F1110" t="s">
        <v>18359</v>
      </c>
      <c r="G1110">
        <v>12.35</v>
      </c>
      <c r="I1110" t="s">
        <v>20477</v>
      </c>
      <c r="J1110">
        <v>14.85</v>
      </c>
    </row>
    <row r="1111" spans="1:10">
      <c r="A1111" t="s">
        <v>15914</v>
      </c>
      <c r="B1111" t="s">
        <v>20478</v>
      </c>
      <c r="C1111">
        <v>6</v>
      </c>
      <c r="D1111">
        <v>40</v>
      </c>
      <c r="E1111">
        <v>0.7</v>
      </c>
      <c r="F1111" t="s">
        <v>18359</v>
      </c>
      <c r="G1111">
        <v>143.44999999999999</v>
      </c>
      <c r="H1111" t="s">
        <v>20474</v>
      </c>
      <c r="I1111" t="s">
        <v>20479</v>
      </c>
      <c r="J1111">
        <v>7.57</v>
      </c>
    </row>
    <row r="1112" spans="1:10">
      <c r="A1112" t="s">
        <v>15915</v>
      </c>
      <c r="B1112" t="s">
        <v>20480</v>
      </c>
      <c r="C1112">
        <v>12</v>
      </c>
      <c r="D1112">
        <v>40</v>
      </c>
      <c r="E1112">
        <v>0.7</v>
      </c>
      <c r="F1112" t="s">
        <v>18359</v>
      </c>
      <c r="G1112">
        <v>26.95</v>
      </c>
      <c r="I1112" t="s">
        <v>20481</v>
      </c>
      <c r="J1112">
        <v>16.399999999999999</v>
      </c>
    </row>
    <row r="1113" spans="1:10">
      <c r="A1113" t="s">
        <v>11994</v>
      </c>
      <c r="B1113" t="s">
        <v>20482</v>
      </c>
      <c r="C1113">
        <v>6</v>
      </c>
      <c r="D1113">
        <v>40</v>
      </c>
      <c r="E1113">
        <v>0.7</v>
      </c>
      <c r="F1113" t="s">
        <v>18359</v>
      </c>
      <c r="G1113">
        <v>14.85</v>
      </c>
      <c r="H1113" t="s">
        <v>20483</v>
      </c>
      <c r="I1113" t="s">
        <v>20484</v>
      </c>
      <c r="J1113">
        <v>11.83</v>
      </c>
    </row>
    <row r="1114" spans="1:10">
      <c r="A1114" t="s">
        <v>11995</v>
      </c>
      <c r="B1114" t="s">
        <v>20485</v>
      </c>
      <c r="C1114">
        <v>6</v>
      </c>
      <c r="D1114">
        <v>40</v>
      </c>
      <c r="E1114">
        <v>0.7</v>
      </c>
      <c r="F1114" t="s">
        <v>18359</v>
      </c>
      <c r="G1114">
        <v>13.65</v>
      </c>
      <c r="H1114" t="s">
        <v>20486</v>
      </c>
      <c r="I1114" t="s">
        <v>20487</v>
      </c>
      <c r="J1114">
        <v>11.63</v>
      </c>
    </row>
    <row r="1115" spans="1:10">
      <c r="A1115" t="s">
        <v>11996</v>
      </c>
      <c r="B1115" t="s">
        <v>20488</v>
      </c>
      <c r="C1115">
        <v>3</v>
      </c>
      <c r="D1115">
        <v>40</v>
      </c>
      <c r="E1115">
        <v>0.7</v>
      </c>
      <c r="F1115" t="s">
        <v>18359</v>
      </c>
      <c r="G1115">
        <v>13.45</v>
      </c>
      <c r="H1115" t="s">
        <v>20489</v>
      </c>
      <c r="I1115" t="s">
        <v>20490</v>
      </c>
      <c r="J1115">
        <v>8.32</v>
      </c>
    </row>
    <row r="1116" spans="1:10">
      <c r="A1116" t="s">
        <v>15916</v>
      </c>
      <c r="B1116" t="s">
        <v>20491</v>
      </c>
      <c r="C1116">
        <v>6</v>
      </c>
      <c r="D1116">
        <v>40</v>
      </c>
      <c r="E1116">
        <v>0.7</v>
      </c>
      <c r="F1116" t="s">
        <v>18359</v>
      </c>
      <c r="G1116">
        <v>16.75</v>
      </c>
      <c r="H1116" t="s">
        <v>20492</v>
      </c>
      <c r="I1116" t="s">
        <v>20493</v>
      </c>
      <c r="J1116">
        <v>7.53</v>
      </c>
    </row>
    <row r="1117" spans="1:10">
      <c r="A1117" t="s">
        <v>11997</v>
      </c>
      <c r="B1117" t="s">
        <v>20494</v>
      </c>
      <c r="C1117">
        <v>6</v>
      </c>
      <c r="D1117">
        <v>40</v>
      </c>
      <c r="E1117">
        <v>1</v>
      </c>
      <c r="F1117" t="s">
        <v>18359</v>
      </c>
      <c r="G1117">
        <v>9</v>
      </c>
      <c r="I1117" t="s">
        <v>20495</v>
      </c>
      <c r="J1117">
        <v>10.02</v>
      </c>
    </row>
    <row r="1118" spans="1:10">
      <c r="A1118" t="s">
        <v>13847</v>
      </c>
      <c r="B1118" t="s">
        <v>20496</v>
      </c>
      <c r="C1118">
        <v>3</v>
      </c>
      <c r="D1118">
        <v>40</v>
      </c>
      <c r="E1118">
        <v>0.7</v>
      </c>
      <c r="F1118" t="s">
        <v>18359</v>
      </c>
      <c r="G1118">
        <v>8.65</v>
      </c>
      <c r="H1118" t="s">
        <v>20497</v>
      </c>
      <c r="I1118" t="s">
        <v>20498</v>
      </c>
      <c r="J1118">
        <v>10.08</v>
      </c>
    </row>
    <row r="1119" spans="1:10">
      <c r="A1119" t="s">
        <v>15917</v>
      </c>
      <c r="B1119" t="s">
        <v>15918</v>
      </c>
      <c r="C1119">
        <v>6</v>
      </c>
      <c r="D1119">
        <v>40</v>
      </c>
      <c r="E1119">
        <v>0.7</v>
      </c>
      <c r="G1119">
        <v>8.4499999999999993</v>
      </c>
      <c r="H1119" t="s">
        <v>20499</v>
      </c>
      <c r="I1119" t="s">
        <v>20500</v>
      </c>
      <c r="J1119">
        <v>7.62</v>
      </c>
    </row>
    <row r="1120" spans="1:10">
      <c r="A1120" t="s">
        <v>11998</v>
      </c>
      <c r="B1120" t="s">
        <v>15919</v>
      </c>
      <c r="C1120">
        <v>6</v>
      </c>
      <c r="D1120">
        <v>40</v>
      </c>
      <c r="E1120">
        <v>0.35</v>
      </c>
      <c r="G1120">
        <v>13</v>
      </c>
      <c r="I1120" t="s">
        <v>20501</v>
      </c>
      <c r="J1120">
        <v>4.82</v>
      </c>
    </row>
    <row r="1121" spans="1:10">
      <c r="A1121" t="s">
        <v>11999</v>
      </c>
      <c r="B1121" t="s">
        <v>15920</v>
      </c>
      <c r="C1121">
        <v>6</v>
      </c>
      <c r="D1121">
        <v>40</v>
      </c>
      <c r="E1121">
        <v>0.35</v>
      </c>
      <c r="G1121">
        <v>16.5</v>
      </c>
      <c r="I1121" t="s">
        <v>20502</v>
      </c>
      <c r="J1121">
        <v>4.8</v>
      </c>
    </row>
    <row r="1122" spans="1:10">
      <c r="A1122" t="s">
        <v>12000</v>
      </c>
      <c r="B1122" t="s">
        <v>15921</v>
      </c>
      <c r="C1122">
        <v>6</v>
      </c>
      <c r="D1122">
        <v>40</v>
      </c>
      <c r="E1122">
        <v>0.35</v>
      </c>
      <c r="G1122">
        <v>15.95</v>
      </c>
      <c r="I1122" t="s">
        <v>20503</v>
      </c>
      <c r="J1122">
        <v>4.82</v>
      </c>
    </row>
    <row r="1123" spans="1:10">
      <c r="A1123" t="s">
        <v>12001</v>
      </c>
      <c r="B1123" t="s">
        <v>15922</v>
      </c>
      <c r="C1123">
        <v>6</v>
      </c>
      <c r="D1123">
        <v>40</v>
      </c>
      <c r="E1123">
        <v>0.35</v>
      </c>
      <c r="G1123">
        <v>11.75</v>
      </c>
      <c r="I1123" t="s">
        <v>20504</v>
      </c>
      <c r="J1123">
        <v>4.84</v>
      </c>
    </row>
    <row r="1124" spans="1:10">
      <c r="A1124" t="s">
        <v>12002</v>
      </c>
      <c r="B1124" t="s">
        <v>15923</v>
      </c>
      <c r="C1124">
        <v>6</v>
      </c>
      <c r="D1124">
        <v>40</v>
      </c>
      <c r="E1124">
        <v>0.35</v>
      </c>
      <c r="G1124">
        <v>21.65</v>
      </c>
      <c r="I1124" t="s">
        <v>20505</v>
      </c>
      <c r="J1124">
        <v>4.82</v>
      </c>
    </row>
    <row r="1125" spans="1:10">
      <c r="A1125" t="s">
        <v>20506</v>
      </c>
      <c r="B1125" t="s">
        <v>20507</v>
      </c>
      <c r="C1125">
        <v>12</v>
      </c>
      <c r="D1125">
        <v>14</v>
      </c>
      <c r="E1125">
        <v>0.75</v>
      </c>
      <c r="F1125" t="s">
        <v>18359</v>
      </c>
      <c r="G1125">
        <v>31.25</v>
      </c>
      <c r="H1125" t="s">
        <v>20508</v>
      </c>
      <c r="J1125">
        <v>14.78</v>
      </c>
    </row>
    <row r="1126" spans="1:10">
      <c r="A1126" t="s">
        <v>15924</v>
      </c>
      <c r="B1126" t="s">
        <v>15925</v>
      </c>
      <c r="C1126">
        <v>6</v>
      </c>
      <c r="D1126">
        <v>20</v>
      </c>
      <c r="E1126">
        <v>0.7</v>
      </c>
      <c r="G1126">
        <v>27.95</v>
      </c>
      <c r="H1126" t="s">
        <v>20509</v>
      </c>
      <c r="I1126" t="s">
        <v>20510</v>
      </c>
      <c r="J1126">
        <v>8.41</v>
      </c>
    </row>
    <row r="1127" spans="1:10">
      <c r="A1127" t="s">
        <v>13848</v>
      </c>
      <c r="B1127" t="s">
        <v>15926</v>
      </c>
      <c r="C1127">
        <v>6</v>
      </c>
      <c r="D1127">
        <v>20</v>
      </c>
      <c r="E1127">
        <v>0.7</v>
      </c>
      <c r="G1127">
        <v>17.649999999999999</v>
      </c>
      <c r="H1127" t="s">
        <v>20511</v>
      </c>
      <c r="I1127" t="s">
        <v>20512</v>
      </c>
      <c r="J1127">
        <v>8.36</v>
      </c>
    </row>
    <row r="1128" spans="1:10">
      <c r="A1128" t="s">
        <v>26626</v>
      </c>
      <c r="B1128" t="s">
        <v>26627</v>
      </c>
      <c r="C1128">
        <v>6</v>
      </c>
      <c r="D1128">
        <v>14.5</v>
      </c>
      <c r="E1128">
        <v>0.75</v>
      </c>
      <c r="G1128">
        <v>6.85</v>
      </c>
      <c r="H1128" t="s">
        <v>30742</v>
      </c>
      <c r="I1128" t="s">
        <v>30743</v>
      </c>
      <c r="J1128">
        <v>7.4</v>
      </c>
    </row>
    <row r="1129" spans="1:10">
      <c r="A1129" t="s">
        <v>12003</v>
      </c>
      <c r="B1129" t="s">
        <v>15927</v>
      </c>
      <c r="C1129">
        <v>6</v>
      </c>
      <c r="D1129">
        <v>46</v>
      </c>
      <c r="E1129">
        <v>0.7</v>
      </c>
      <c r="G1129">
        <v>18.75</v>
      </c>
      <c r="H1129" t="s">
        <v>20513</v>
      </c>
      <c r="J1129">
        <v>8.6</v>
      </c>
    </row>
    <row r="1130" spans="1:10">
      <c r="A1130" t="s">
        <v>12004</v>
      </c>
      <c r="B1130" t="s">
        <v>15928</v>
      </c>
      <c r="C1130">
        <v>6</v>
      </c>
      <c r="D1130">
        <v>42</v>
      </c>
      <c r="E1130">
        <v>0.7</v>
      </c>
      <c r="G1130">
        <v>71.849999999999994</v>
      </c>
      <c r="H1130" t="s">
        <v>20514</v>
      </c>
      <c r="J1130">
        <v>8.67</v>
      </c>
    </row>
    <row r="1131" spans="1:10">
      <c r="A1131" t="s">
        <v>12005</v>
      </c>
      <c r="B1131" t="s">
        <v>15929</v>
      </c>
      <c r="C1131">
        <v>6</v>
      </c>
      <c r="D1131">
        <v>42</v>
      </c>
      <c r="E1131">
        <v>0.7</v>
      </c>
      <c r="G1131">
        <v>53.45</v>
      </c>
      <c r="H1131" t="s">
        <v>20515</v>
      </c>
      <c r="I1131" t="s">
        <v>20516</v>
      </c>
      <c r="J1131">
        <v>8.2200000000000006</v>
      </c>
    </row>
    <row r="1132" spans="1:10">
      <c r="A1132" t="s">
        <v>15930</v>
      </c>
      <c r="B1132" t="s">
        <v>15931</v>
      </c>
      <c r="C1132">
        <v>6</v>
      </c>
      <c r="D1132">
        <v>42</v>
      </c>
      <c r="E1132">
        <v>0.7</v>
      </c>
      <c r="G1132">
        <v>18.149999999999999</v>
      </c>
      <c r="H1132" t="s">
        <v>20517</v>
      </c>
      <c r="I1132" t="s">
        <v>20518</v>
      </c>
      <c r="J1132">
        <v>9.6999999999999993</v>
      </c>
    </row>
    <row r="1133" spans="1:10">
      <c r="A1133" t="s">
        <v>20519</v>
      </c>
      <c r="B1133" t="s">
        <v>20520</v>
      </c>
      <c r="C1133">
        <v>6</v>
      </c>
      <c r="D1133">
        <v>40</v>
      </c>
      <c r="E1133">
        <v>0.7</v>
      </c>
      <c r="F1133" t="s">
        <v>18359</v>
      </c>
      <c r="G1133">
        <v>14.85</v>
      </c>
      <c r="H1133" t="s">
        <v>20521</v>
      </c>
      <c r="I1133" t="s">
        <v>20522</v>
      </c>
      <c r="J1133">
        <v>9.25</v>
      </c>
    </row>
    <row r="1134" spans="1:10">
      <c r="A1134" t="s">
        <v>12006</v>
      </c>
      <c r="B1134" t="s">
        <v>20523</v>
      </c>
      <c r="C1134">
        <v>6</v>
      </c>
      <c r="D1134">
        <v>40</v>
      </c>
      <c r="E1134">
        <v>0.7</v>
      </c>
      <c r="F1134" t="s">
        <v>18359</v>
      </c>
      <c r="G1134">
        <v>22.95</v>
      </c>
      <c r="H1134" t="s">
        <v>20524</v>
      </c>
      <c r="I1134" t="s">
        <v>20525</v>
      </c>
      <c r="J1134">
        <v>9.2200000000000006</v>
      </c>
    </row>
    <row r="1135" spans="1:10">
      <c r="A1135" t="s">
        <v>20526</v>
      </c>
      <c r="B1135" t="s">
        <v>20527</v>
      </c>
      <c r="C1135">
        <v>6</v>
      </c>
      <c r="D1135">
        <v>40</v>
      </c>
      <c r="E1135">
        <v>0.7</v>
      </c>
      <c r="F1135" t="s">
        <v>18359</v>
      </c>
      <c r="G1135">
        <v>122.15</v>
      </c>
      <c r="H1135" t="s">
        <v>20528</v>
      </c>
      <c r="I1135" t="s">
        <v>20529</v>
      </c>
      <c r="J1135">
        <v>9.19</v>
      </c>
    </row>
    <row r="1136" spans="1:10">
      <c r="A1136" t="s">
        <v>12007</v>
      </c>
      <c r="B1136" t="s">
        <v>15932</v>
      </c>
      <c r="C1136">
        <v>6</v>
      </c>
      <c r="D1136">
        <v>40</v>
      </c>
      <c r="E1136">
        <v>0.7</v>
      </c>
      <c r="G1136">
        <v>92.75</v>
      </c>
      <c r="H1136" t="s">
        <v>20530</v>
      </c>
      <c r="I1136" t="s">
        <v>20531</v>
      </c>
      <c r="J1136">
        <v>7.66</v>
      </c>
    </row>
    <row r="1137" spans="1:10">
      <c r="A1137" t="s">
        <v>20532</v>
      </c>
      <c r="B1137" t="s">
        <v>20533</v>
      </c>
      <c r="C1137">
        <v>6</v>
      </c>
      <c r="D1137">
        <v>40</v>
      </c>
      <c r="E1137">
        <v>0.7</v>
      </c>
      <c r="F1137" t="s">
        <v>18359</v>
      </c>
      <c r="G1137">
        <v>3.55</v>
      </c>
      <c r="H1137" t="s">
        <v>20534</v>
      </c>
      <c r="I1137" t="s">
        <v>20535</v>
      </c>
      <c r="J1137">
        <v>9.26</v>
      </c>
    </row>
    <row r="1138" spans="1:10">
      <c r="A1138" t="s">
        <v>15933</v>
      </c>
      <c r="B1138" t="s">
        <v>15934</v>
      </c>
      <c r="C1138">
        <v>6</v>
      </c>
      <c r="D1138">
        <v>40</v>
      </c>
      <c r="E1138">
        <v>0.7</v>
      </c>
      <c r="G1138">
        <v>45.55</v>
      </c>
      <c r="I1138" t="s">
        <v>20536</v>
      </c>
      <c r="J1138">
        <v>8.36</v>
      </c>
    </row>
    <row r="1139" spans="1:10">
      <c r="A1139" t="s">
        <v>15935</v>
      </c>
      <c r="B1139" t="s">
        <v>20537</v>
      </c>
      <c r="C1139">
        <v>6</v>
      </c>
      <c r="D1139">
        <v>45.2</v>
      </c>
      <c r="E1139">
        <v>0.7</v>
      </c>
      <c r="F1139" t="s">
        <v>18359</v>
      </c>
      <c r="G1139">
        <v>11.45</v>
      </c>
      <c r="H1139" t="s">
        <v>20538</v>
      </c>
      <c r="I1139" t="s">
        <v>20539</v>
      </c>
      <c r="J1139">
        <v>9.7799999999999994</v>
      </c>
    </row>
    <row r="1140" spans="1:10">
      <c r="A1140" t="s">
        <v>15936</v>
      </c>
      <c r="B1140" t="s">
        <v>20540</v>
      </c>
      <c r="C1140">
        <v>6</v>
      </c>
      <c r="D1140">
        <v>40</v>
      </c>
      <c r="E1140">
        <v>0.7</v>
      </c>
      <c r="F1140" t="s">
        <v>18359</v>
      </c>
      <c r="G1140">
        <v>19.75</v>
      </c>
      <c r="H1140" t="s">
        <v>20541</v>
      </c>
      <c r="I1140" t="s">
        <v>20542</v>
      </c>
      <c r="J1140">
        <v>9.33</v>
      </c>
    </row>
    <row r="1141" spans="1:10">
      <c r="A1141" t="s">
        <v>20543</v>
      </c>
      <c r="B1141" t="s">
        <v>20544</v>
      </c>
      <c r="C1141">
        <v>3</v>
      </c>
      <c r="D1141">
        <v>40</v>
      </c>
      <c r="E1141">
        <v>0.7</v>
      </c>
      <c r="F1141" t="s">
        <v>18359</v>
      </c>
      <c r="G1141">
        <v>37</v>
      </c>
      <c r="H1141" t="s">
        <v>20545</v>
      </c>
      <c r="I1141" t="s">
        <v>20546</v>
      </c>
      <c r="J1141">
        <v>5.23</v>
      </c>
    </row>
    <row r="1142" spans="1:10">
      <c r="A1142" t="s">
        <v>15937</v>
      </c>
      <c r="B1142" t="s">
        <v>15938</v>
      </c>
      <c r="C1142">
        <v>12</v>
      </c>
      <c r="D1142">
        <v>40</v>
      </c>
      <c r="E1142">
        <v>1</v>
      </c>
      <c r="G1142">
        <v>165</v>
      </c>
      <c r="H1142" t="s">
        <v>20547</v>
      </c>
      <c r="I1142" t="s">
        <v>20548</v>
      </c>
      <c r="J1142">
        <v>19.899999999999999</v>
      </c>
    </row>
    <row r="1143" spans="1:10">
      <c r="A1143" t="s">
        <v>12008</v>
      </c>
      <c r="B1143" t="s">
        <v>20549</v>
      </c>
      <c r="C1143">
        <v>6</v>
      </c>
      <c r="D1143">
        <v>40</v>
      </c>
      <c r="E1143">
        <v>0.7</v>
      </c>
      <c r="F1143" t="s">
        <v>18359</v>
      </c>
      <c r="G1143">
        <v>148.75</v>
      </c>
      <c r="H1143" t="s">
        <v>20550</v>
      </c>
      <c r="J1143">
        <v>10.76</v>
      </c>
    </row>
    <row r="1144" spans="1:10">
      <c r="A1144" t="s">
        <v>13849</v>
      </c>
      <c r="B1144" t="s">
        <v>15939</v>
      </c>
      <c r="C1144">
        <v>6</v>
      </c>
      <c r="D1144">
        <v>15</v>
      </c>
      <c r="E1144">
        <v>0.75</v>
      </c>
      <c r="G1144">
        <v>30.85</v>
      </c>
      <c r="H1144" t="s">
        <v>20551</v>
      </c>
      <c r="I1144" t="s">
        <v>20552</v>
      </c>
      <c r="J1144">
        <v>7.79</v>
      </c>
    </row>
    <row r="1145" spans="1:10">
      <c r="A1145" t="s">
        <v>12009</v>
      </c>
      <c r="B1145" t="s">
        <v>15940</v>
      </c>
      <c r="C1145">
        <v>6</v>
      </c>
      <c r="D1145">
        <v>15</v>
      </c>
      <c r="E1145">
        <v>0.75</v>
      </c>
      <c r="G1145">
        <v>8.65</v>
      </c>
      <c r="H1145" t="s">
        <v>20553</v>
      </c>
      <c r="I1145" t="s">
        <v>20554</v>
      </c>
      <c r="J1145">
        <v>7.77</v>
      </c>
    </row>
    <row r="1146" spans="1:10">
      <c r="A1146" t="s">
        <v>12010</v>
      </c>
      <c r="B1146" t="s">
        <v>15941</v>
      </c>
      <c r="C1146">
        <v>6</v>
      </c>
      <c r="D1146">
        <v>45</v>
      </c>
      <c r="E1146">
        <v>0.5</v>
      </c>
      <c r="G1146">
        <v>20.149999999999999</v>
      </c>
      <c r="H1146" t="s">
        <v>20555</v>
      </c>
      <c r="I1146" t="s">
        <v>20556</v>
      </c>
      <c r="J1146">
        <v>5.45</v>
      </c>
    </row>
    <row r="1147" spans="1:10">
      <c r="A1147" t="s">
        <v>13850</v>
      </c>
      <c r="B1147" t="s">
        <v>15942</v>
      </c>
      <c r="C1147">
        <v>6</v>
      </c>
      <c r="D1147">
        <v>40</v>
      </c>
      <c r="E1147">
        <v>0.7</v>
      </c>
      <c r="G1147">
        <v>17.649999999999999</v>
      </c>
      <c r="H1147" t="s">
        <v>20557</v>
      </c>
      <c r="I1147" t="s">
        <v>20558</v>
      </c>
      <c r="J1147">
        <v>8.5</v>
      </c>
    </row>
    <row r="1148" spans="1:10">
      <c r="A1148" t="s">
        <v>15943</v>
      </c>
      <c r="B1148" t="s">
        <v>15944</v>
      </c>
      <c r="C1148">
        <v>6</v>
      </c>
      <c r="D1148">
        <v>40</v>
      </c>
      <c r="E1148">
        <v>1.75</v>
      </c>
      <c r="G1148">
        <v>11</v>
      </c>
      <c r="H1148" t="s">
        <v>20559</v>
      </c>
      <c r="I1148" t="s">
        <v>20560</v>
      </c>
      <c r="J1148">
        <v>17.43</v>
      </c>
    </row>
    <row r="1149" spans="1:10">
      <c r="A1149" t="s">
        <v>15945</v>
      </c>
      <c r="B1149" t="s">
        <v>15946</v>
      </c>
      <c r="C1149">
        <v>2</v>
      </c>
      <c r="D1149">
        <v>40</v>
      </c>
      <c r="E1149">
        <v>3</v>
      </c>
      <c r="G1149">
        <v>40.950000000000003</v>
      </c>
      <c r="H1149" t="s">
        <v>20561</v>
      </c>
      <c r="I1149" t="s">
        <v>20562</v>
      </c>
      <c r="J1149">
        <v>10.79</v>
      </c>
    </row>
    <row r="1150" spans="1:10">
      <c r="A1150" t="s">
        <v>15947</v>
      </c>
      <c r="B1150" t="s">
        <v>15948</v>
      </c>
      <c r="C1150">
        <v>6</v>
      </c>
      <c r="D1150">
        <v>37.5</v>
      </c>
      <c r="E1150">
        <v>0.7</v>
      </c>
      <c r="G1150">
        <v>84.75</v>
      </c>
      <c r="H1150" t="s">
        <v>20563</v>
      </c>
      <c r="I1150" t="s">
        <v>20564</v>
      </c>
      <c r="J1150">
        <v>8.6999999999999993</v>
      </c>
    </row>
    <row r="1151" spans="1:10">
      <c r="A1151" t="s">
        <v>12011</v>
      </c>
      <c r="B1151" t="s">
        <v>15949</v>
      </c>
      <c r="C1151">
        <v>6</v>
      </c>
      <c r="D1151">
        <v>37.5</v>
      </c>
      <c r="E1151">
        <v>0.7</v>
      </c>
      <c r="G1151">
        <v>15.25</v>
      </c>
      <c r="H1151" t="s">
        <v>20565</v>
      </c>
      <c r="I1151" t="s">
        <v>20566</v>
      </c>
      <c r="J1151">
        <v>8.64</v>
      </c>
    </row>
    <row r="1152" spans="1:10">
      <c r="A1152" t="s">
        <v>30744</v>
      </c>
      <c r="B1152" t="s">
        <v>30745</v>
      </c>
      <c r="C1152">
        <v>6</v>
      </c>
      <c r="D1152">
        <v>37.5</v>
      </c>
      <c r="E1152">
        <v>0.7</v>
      </c>
      <c r="G1152">
        <v>166.75</v>
      </c>
      <c r="H1152" t="s">
        <v>27227</v>
      </c>
      <c r="I1152" t="s">
        <v>30746</v>
      </c>
      <c r="J1152">
        <v>8.7100000000000009</v>
      </c>
    </row>
    <row r="1153" spans="1:10">
      <c r="A1153" t="s">
        <v>15950</v>
      </c>
      <c r="B1153" t="s">
        <v>15951</v>
      </c>
      <c r="C1153">
        <v>6</v>
      </c>
      <c r="D1153">
        <v>37.5</v>
      </c>
      <c r="E1153">
        <v>0.7</v>
      </c>
      <c r="G1153">
        <v>132</v>
      </c>
      <c r="H1153" t="s">
        <v>20567</v>
      </c>
      <c r="I1153" t="s">
        <v>20568</v>
      </c>
      <c r="J1153">
        <v>8.67</v>
      </c>
    </row>
    <row r="1154" spans="1:10">
      <c r="A1154" t="s">
        <v>13851</v>
      </c>
      <c r="B1154" t="s">
        <v>15952</v>
      </c>
      <c r="C1154">
        <v>6</v>
      </c>
      <c r="D1154">
        <v>37.5</v>
      </c>
      <c r="E1154">
        <v>0.7</v>
      </c>
      <c r="G1154">
        <v>19.95</v>
      </c>
      <c r="H1154" t="s">
        <v>20569</v>
      </c>
      <c r="I1154" t="s">
        <v>20570</v>
      </c>
      <c r="J1154">
        <v>8.73</v>
      </c>
    </row>
    <row r="1155" spans="1:10">
      <c r="A1155" t="s">
        <v>12012</v>
      </c>
      <c r="B1155" t="s">
        <v>15953</v>
      </c>
      <c r="C1155">
        <v>6</v>
      </c>
      <c r="D1155">
        <v>37.5</v>
      </c>
      <c r="E1155">
        <v>0.7</v>
      </c>
      <c r="G1155">
        <v>29.95</v>
      </c>
      <c r="H1155" t="s">
        <v>20571</v>
      </c>
      <c r="I1155" t="s">
        <v>20572</v>
      </c>
      <c r="J1155">
        <v>8.68</v>
      </c>
    </row>
    <row r="1156" spans="1:10">
      <c r="A1156" t="s">
        <v>15954</v>
      </c>
      <c r="B1156" t="s">
        <v>15955</v>
      </c>
      <c r="C1156">
        <v>6</v>
      </c>
      <c r="D1156">
        <v>37.5</v>
      </c>
      <c r="E1156">
        <v>0.7</v>
      </c>
      <c r="G1156">
        <v>14.5</v>
      </c>
      <c r="H1156" t="s">
        <v>20573</v>
      </c>
      <c r="I1156" t="s">
        <v>20574</v>
      </c>
      <c r="J1156">
        <v>8.6199999999999992</v>
      </c>
    </row>
    <row r="1157" spans="1:10">
      <c r="A1157" t="s">
        <v>20575</v>
      </c>
      <c r="B1157" t="s">
        <v>20576</v>
      </c>
      <c r="C1157">
        <v>6</v>
      </c>
      <c r="D1157">
        <v>37.5</v>
      </c>
      <c r="E1157">
        <v>1</v>
      </c>
      <c r="G1157">
        <v>234.85</v>
      </c>
      <c r="H1157" t="s">
        <v>20577</v>
      </c>
      <c r="I1157" t="s">
        <v>20578</v>
      </c>
      <c r="J1157">
        <v>10.9</v>
      </c>
    </row>
    <row r="1158" spans="1:10">
      <c r="A1158" t="s">
        <v>12013</v>
      </c>
      <c r="B1158" t="s">
        <v>15956</v>
      </c>
      <c r="C1158">
        <v>6</v>
      </c>
      <c r="D1158">
        <v>37.5</v>
      </c>
      <c r="E1158">
        <v>0.7</v>
      </c>
      <c r="G1158">
        <v>25.85</v>
      </c>
      <c r="H1158" t="s">
        <v>20579</v>
      </c>
      <c r="I1158" t="s">
        <v>20580</v>
      </c>
      <c r="J1158">
        <v>8.7200000000000006</v>
      </c>
    </row>
    <row r="1159" spans="1:10">
      <c r="A1159" t="s">
        <v>12014</v>
      </c>
      <c r="B1159" t="s">
        <v>15957</v>
      </c>
      <c r="C1159">
        <v>6</v>
      </c>
      <c r="D1159">
        <v>37.5</v>
      </c>
      <c r="E1159">
        <v>0.7</v>
      </c>
      <c r="G1159">
        <v>7.45</v>
      </c>
      <c r="H1159" t="s">
        <v>20581</v>
      </c>
      <c r="I1159" t="s">
        <v>20582</v>
      </c>
      <c r="J1159">
        <v>8.6999999999999993</v>
      </c>
    </row>
    <row r="1160" spans="1:10">
      <c r="A1160" t="s">
        <v>15958</v>
      </c>
      <c r="B1160" t="s">
        <v>20583</v>
      </c>
      <c r="C1160">
        <v>6</v>
      </c>
      <c r="D1160">
        <v>46</v>
      </c>
      <c r="E1160">
        <v>0.5</v>
      </c>
      <c r="F1160" t="s">
        <v>18359</v>
      </c>
      <c r="G1160">
        <v>3.75</v>
      </c>
      <c r="H1160" t="s">
        <v>20584</v>
      </c>
      <c r="I1160" t="s">
        <v>20585</v>
      </c>
      <c r="J1160">
        <v>5.54</v>
      </c>
    </row>
    <row r="1161" spans="1:10">
      <c r="A1161" t="s">
        <v>15959</v>
      </c>
      <c r="B1161" t="s">
        <v>15960</v>
      </c>
      <c r="C1161">
        <v>6</v>
      </c>
      <c r="D1161">
        <v>41.7</v>
      </c>
      <c r="E1161">
        <v>0.7</v>
      </c>
      <c r="G1161">
        <v>45.85</v>
      </c>
      <c r="I1161" t="s">
        <v>20586</v>
      </c>
      <c r="J1161">
        <v>8.74</v>
      </c>
    </row>
    <row r="1162" spans="1:10">
      <c r="A1162" t="s">
        <v>12015</v>
      </c>
      <c r="B1162" t="s">
        <v>15961</v>
      </c>
      <c r="C1162">
        <v>6</v>
      </c>
      <c r="D1162">
        <v>44.4</v>
      </c>
      <c r="E1162">
        <v>0.7</v>
      </c>
      <c r="G1162">
        <v>8</v>
      </c>
      <c r="H1162" t="s">
        <v>20587</v>
      </c>
      <c r="I1162" t="s">
        <v>20588</v>
      </c>
      <c r="J1162">
        <v>8.74</v>
      </c>
    </row>
    <row r="1163" spans="1:10">
      <c r="A1163" t="s">
        <v>12016</v>
      </c>
      <c r="B1163" t="s">
        <v>15962</v>
      </c>
      <c r="C1163">
        <v>6</v>
      </c>
      <c r="D1163">
        <v>40.299999999999997</v>
      </c>
      <c r="E1163">
        <v>0.7</v>
      </c>
      <c r="G1163">
        <v>11.95</v>
      </c>
      <c r="H1163" t="s">
        <v>20589</v>
      </c>
      <c r="I1163" t="s">
        <v>20590</v>
      </c>
      <c r="J1163">
        <v>8.6999999999999993</v>
      </c>
    </row>
    <row r="1164" spans="1:10">
      <c r="A1164" t="s">
        <v>12017</v>
      </c>
      <c r="B1164" t="s">
        <v>15963</v>
      </c>
      <c r="C1164">
        <v>6</v>
      </c>
      <c r="D1164">
        <v>40.299999999999997</v>
      </c>
      <c r="E1164">
        <v>0.7</v>
      </c>
      <c r="G1164">
        <v>18.55</v>
      </c>
      <c r="H1164" t="s">
        <v>20591</v>
      </c>
      <c r="I1164" t="s">
        <v>20592</v>
      </c>
      <c r="J1164">
        <v>8.66</v>
      </c>
    </row>
    <row r="1165" spans="1:10">
      <c r="A1165" t="s">
        <v>12018</v>
      </c>
      <c r="B1165" t="s">
        <v>15964</v>
      </c>
      <c r="C1165">
        <v>6</v>
      </c>
      <c r="D1165">
        <v>40.299999999999997</v>
      </c>
      <c r="E1165">
        <v>0.7</v>
      </c>
      <c r="G1165">
        <v>104.95</v>
      </c>
      <c r="I1165" t="s">
        <v>20593</v>
      </c>
      <c r="J1165">
        <v>8.73</v>
      </c>
    </row>
    <row r="1166" spans="1:10">
      <c r="A1166" t="s">
        <v>12019</v>
      </c>
      <c r="B1166" t="s">
        <v>15965</v>
      </c>
      <c r="C1166">
        <v>6</v>
      </c>
      <c r="D1166">
        <v>41.3</v>
      </c>
      <c r="E1166">
        <v>0.7</v>
      </c>
      <c r="G1166">
        <v>74.55</v>
      </c>
      <c r="H1166" t="s">
        <v>20594</v>
      </c>
      <c r="I1166" t="s">
        <v>20595</v>
      </c>
      <c r="J1166">
        <v>8.77</v>
      </c>
    </row>
    <row r="1167" spans="1:10">
      <c r="A1167" t="s">
        <v>12020</v>
      </c>
      <c r="B1167" t="s">
        <v>15966</v>
      </c>
      <c r="C1167">
        <v>6</v>
      </c>
      <c r="D1167">
        <v>41.3</v>
      </c>
      <c r="E1167">
        <v>0.7</v>
      </c>
      <c r="G1167">
        <v>21.35</v>
      </c>
      <c r="H1167" t="s">
        <v>20596</v>
      </c>
      <c r="I1167" t="s">
        <v>20597</v>
      </c>
      <c r="J1167">
        <v>8.75</v>
      </c>
    </row>
    <row r="1168" spans="1:10">
      <c r="A1168" t="s">
        <v>15967</v>
      </c>
      <c r="B1168" t="s">
        <v>15968</v>
      </c>
      <c r="C1168">
        <v>6</v>
      </c>
      <c r="D1168">
        <v>43</v>
      </c>
      <c r="E1168">
        <v>0.7</v>
      </c>
      <c r="G1168">
        <v>12.15</v>
      </c>
      <c r="H1168" t="s">
        <v>20598</v>
      </c>
      <c r="I1168" t="s">
        <v>20599</v>
      </c>
      <c r="J1168">
        <v>7.26</v>
      </c>
    </row>
    <row r="1169" spans="1:10">
      <c r="A1169" t="s">
        <v>20600</v>
      </c>
      <c r="B1169" t="s">
        <v>20601</v>
      </c>
      <c r="C1169">
        <v>6</v>
      </c>
      <c r="D1169">
        <v>40</v>
      </c>
      <c r="E1169">
        <v>0.7</v>
      </c>
      <c r="G1169">
        <v>9.9499999999999993</v>
      </c>
      <c r="H1169" t="s">
        <v>20602</v>
      </c>
      <c r="I1169" t="s">
        <v>20603</v>
      </c>
      <c r="J1169">
        <v>6.63</v>
      </c>
    </row>
    <row r="1170" spans="1:10">
      <c r="A1170" t="s">
        <v>12021</v>
      </c>
      <c r="B1170" t="s">
        <v>15969</v>
      </c>
      <c r="C1170">
        <v>6</v>
      </c>
      <c r="D1170">
        <v>40</v>
      </c>
      <c r="E1170">
        <v>1.5</v>
      </c>
      <c r="G1170">
        <v>10.5</v>
      </c>
      <c r="I1170" t="s">
        <v>20604</v>
      </c>
      <c r="J1170">
        <v>14.08</v>
      </c>
    </row>
    <row r="1171" spans="1:10">
      <c r="A1171" t="s">
        <v>12022</v>
      </c>
      <c r="B1171" t="s">
        <v>15970</v>
      </c>
      <c r="C1171">
        <v>6</v>
      </c>
      <c r="D1171">
        <v>32</v>
      </c>
      <c r="E1171">
        <v>0.5</v>
      </c>
      <c r="G1171">
        <v>11.85</v>
      </c>
      <c r="H1171" t="s">
        <v>20605</v>
      </c>
      <c r="I1171" t="s">
        <v>20606</v>
      </c>
      <c r="J1171">
        <v>6.51</v>
      </c>
    </row>
    <row r="1172" spans="1:10">
      <c r="A1172" t="s">
        <v>12023</v>
      </c>
      <c r="B1172" t="s">
        <v>15971</v>
      </c>
      <c r="C1172">
        <v>6</v>
      </c>
      <c r="D1172">
        <v>15</v>
      </c>
      <c r="E1172">
        <v>0.5</v>
      </c>
      <c r="G1172">
        <v>37.450000000000003</v>
      </c>
      <c r="H1172" t="s">
        <v>20607</v>
      </c>
      <c r="I1172" t="s">
        <v>20608</v>
      </c>
      <c r="J1172">
        <v>6.62</v>
      </c>
    </row>
    <row r="1173" spans="1:10">
      <c r="A1173" t="s">
        <v>12024</v>
      </c>
      <c r="B1173" t="s">
        <v>15972</v>
      </c>
      <c r="C1173">
        <v>6</v>
      </c>
      <c r="D1173">
        <v>32</v>
      </c>
      <c r="E1173">
        <v>0.5</v>
      </c>
      <c r="G1173">
        <v>6.25</v>
      </c>
      <c r="H1173" t="s">
        <v>20609</v>
      </c>
      <c r="I1173" t="s">
        <v>20610</v>
      </c>
      <c r="J1173">
        <v>6.44</v>
      </c>
    </row>
    <row r="1174" spans="1:10">
      <c r="A1174" t="s">
        <v>15973</v>
      </c>
      <c r="B1174" t="s">
        <v>20611</v>
      </c>
      <c r="C1174">
        <v>3</v>
      </c>
      <c r="D1174">
        <v>40</v>
      </c>
      <c r="E1174">
        <v>0.7</v>
      </c>
      <c r="F1174" t="s">
        <v>18359</v>
      </c>
      <c r="G1174">
        <v>22.75</v>
      </c>
      <c r="J1174">
        <v>9.92</v>
      </c>
    </row>
    <row r="1175" spans="1:10">
      <c r="A1175" t="s">
        <v>15974</v>
      </c>
      <c r="B1175" t="s">
        <v>20612</v>
      </c>
      <c r="C1175">
        <v>3</v>
      </c>
      <c r="D1175">
        <v>44</v>
      </c>
      <c r="E1175">
        <v>0.7</v>
      </c>
      <c r="F1175" t="s">
        <v>18359</v>
      </c>
      <c r="G1175">
        <v>5.55</v>
      </c>
      <c r="H1175" t="s">
        <v>20613</v>
      </c>
      <c r="I1175" t="s">
        <v>20614</v>
      </c>
      <c r="J1175">
        <v>7.25</v>
      </c>
    </row>
    <row r="1176" spans="1:10">
      <c r="A1176" t="s">
        <v>15975</v>
      </c>
      <c r="B1176" t="s">
        <v>20615</v>
      </c>
      <c r="C1176">
        <v>3</v>
      </c>
      <c r="D1176">
        <v>42</v>
      </c>
      <c r="E1176">
        <v>0.7</v>
      </c>
      <c r="F1176" t="s">
        <v>18359</v>
      </c>
      <c r="G1176">
        <v>25.45</v>
      </c>
      <c r="H1176" t="s">
        <v>20616</v>
      </c>
      <c r="I1176" t="s">
        <v>20617</v>
      </c>
      <c r="J1176">
        <v>6.89</v>
      </c>
    </row>
    <row r="1177" spans="1:10">
      <c r="A1177" t="s">
        <v>15976</v>
      </c>
      <c r="B1177" t="s">
        <v>20618</v>
      </c>
      <c r="C1177">
        <v>6</v>
      </c>
      <c r="D1177">
        <v>40</v>
      </c>
      <c r="E1177">
        <v>0.7</v>
      </c>
      <c r="F1177" t="s">
        <v>18359</v>
      </c>
      <c r="G1177">
        <v>42.85</v>
      </c>
      <c r="H1177" t="s">
        <v>20619</v>
      </c>
      <c r="I1177" t="s">
        <v>20620</v>
      </c>
      <c r="J1177">
        <v>13.78</v>
      </c>
    </row>
    <row r="1178" spans="1:10">
      <c r="A1178" t="s">
        <v>12025</v>
      </c>
      <c r="B1178" t="s">
        <v>20621</v>
      </c>
      <c r="C1178">
        <v>8</v>
      </c>
      <c r="D1178">
        <v>44.9</v>
      </c>
      <c r="E1178">
        <v>0.6</v>
      </c>
      <c r="F1178" t="s">
        <v>18359</v>
      </c>
      <c r="G1178">
        <v>35</v>
      </c>
      <c r="H1178" t="s">
        <v>20622</v>
      </c>
      <c r="I1178" t="s">
        <v>20623</v>
      </c>
      <c r="J1178">
        <v>13.11</v>
      </c>
    </row>
    <row r="1179" spans="1:10">
      <c r="A1179" t="s">
        <v>15977</v>
      </c>
      <c r="B1179" t="s">
        <v>20624</v>
      </c>
      <c r="C1179">
        <v>6</v>
      </c>
      <c r="D1179">
        <v>42</v>
      </c>
      <c r="E1179">
        <v>0.7</v>
      </c>
      <c r="F1179" t="s">
        <v>18359</v>
      </c>
      <c r="G1179">
        <v>10.65</v>
      </c>
      <c r="H1179" t="s">
        <v>20625</v>
      </c>
      <c r="I1179" t="s">
        <v>20626</v>
      </c>
      <c r="J1179">
        <v>9.8000000000000007</v>
      </c>
    </row>
    <row r="1180" spans="1:10">
      <c r="A1180" t="s">
        <v>20627</v>
      </c>
      <c r="B1180" t="s">
        <v>20628</v>
      </c>
      <c r="C1180">
        <v>6</v>
      </c>
      <c r="D1180">
        <v>40</v>
      </c>
      <c r="E1180">
        <v>0.7</v>
      </c>
      <c r="G1180">
        <v>19.45</v>
      </c>
      <c r="H1180" t="s">
        <v>20629</v>
      </c>
      <c r="I1180" t="s">
        <v>20630</v>
      </c>
      <c r="J1180">
        <v>7.48</v>
      </c>
    </row>
    <row r="1181" spans="1:10">
      <c r="A1181" t="s">
        <v>20631</v>
      </c>
      <c r="B1181" t="s">
        <v>20632</v>
      </c>
      <c r="C1181">
        <v>6</v>
      </c>
      <c r="D1181">
        <v>50</v>
      </c>
      <c r="E1181">
        <v>0.7</v>
      </c>
      <c r="G1181">
        <v>16.95</v>
      </c>
      <c r="H1181" t="s">
        <v>20633</v>
      </c>
      <c r="I1181" t="s">
        <v>20634</v>
      </c>
      <c r="J1181">
        <v>8.98</v>
      </c>
    </row>
    <row r="1182" spans="1:10">
      <c r="A1182" t="s">
        <v>15978</v>
      </c>
      <c r="B1182" t="s">
        <v>15979</v>
      </c>
      <c r="C1182">
        <v>6</v>
      </c>
      <c r="D1182">
        <v>40</v>
      </c>
      <c r="E1182">
        <v>0.7</v>
      </c>
      <c r="G1182">
        <v>17.850000000000001</v>
      </c>
      <c r="H1182" t="s">
        <v>20635</v>
      </c>
      <c r="I1182" t="s">
        <v>20636</v>
      </c>
      <c r="J1182">
        <v>9.2799999999999994</v>
      </c>
    </row>
    <row r="1183" spans="1:10">
      <c r="A1183" t="s">
        <v>15980</v>
      </c>
      <c r="B1183" t="s">
        <v>20637</v>
      </c>
      <c r="C1183">
        <v>6</v>
      </c>
      <c r="D1183">
        <v>40.700000000000003</v>
      </c>
      <c r="E1183">
        <v>0.7</v>
      </c>
      <c r="F1183" t="s">
        <v>18359</v>
      </c>
      <c r="G1183">
        <v>32.25</v>
      </c>
      <c r="H1183" t="s">
        <v>20638</v>
      </c>
      <c r="I1183" t="s">
        <v>20639</v>
      </c>
      <c r="J1183">
        <v>11.44</v>
      </c>
    </row>
    <row r="1184" spans="1:10">
      <c r="A1184" t="s">
        <v>12026</v>
      </c>
      <c r="B1184" t="s">
        <v>20640</v>
      </c>
      <c r="C1184">
        <v>6</v>
      </c>
      <c r="D1184">
        <v>44</v>
      </c>
      <c r="E1184">
        <v>0.7</v>
      </c>
      <c r="F1184" t="s">
        <v>18359</v>
      </c>
      <c r="G1184">
        <v>2.85</v>
      </c>
      <c r="H1184" t="s">
        <v>20641</v>
      </c>
      <c r="I1184" t="s">
        <v>20642</v>
      </c>
      <c r="J1184">
        <v>12.84</v>
      </c>
    </row>
    <row r="1185" spans="1:10">
      <c r="A1185" t="s">
        <v>12027</v>
      </c>
      <c r="B1185" t="s">
        <v>20643</v>
      </c>
      <c r="C1185">
        <v>6</v>
      </c>
      <c r="D1185">
        <v>42</v>
      </c>
      <c r="E1185">
        <v>0.7</v>
      </c>
      <c r="F1185" t="s">
        <v>18359</v>
      </c>
      <c r="G1185">
        <v>39.950000000000003</v>
      </c>
      <c r="H1185" t="s">
        <v>20644</v>
      </c>
      <c r="J1185">
        <v>11.43</v>
      </c>
    </row>
    <row r="1186" spans="1:10">
      <c r="A1186" t="s">
        <v>12028</v>
      </c>
      <c r="B1186" t="s">
        <v>20645</v>
      </c>
      <c r="C1186">
        <v>6</v>
      </c>
      <c r="D1186">
        <v>42</v>
      </c>
      <c r="E1186">
        <v>0.7</v>
      </c>
      <c r="F1186" t="s">
        <v>18359</v>
      </c>
      <c r="G1186">
        <v>64.849999999999994</v>
      </c>
      <c r="I1186" t="s">
        <v>20646</v>
      </c>
      <c r="J1186">
        <v>12.25</v>
      </c>
    </row>
    <row r="1187" spans="1:10">
      <c r="A1187" t="s">
        <v>12029</v>
      </c>
      <c r="B1187" t="s">
        <v>15981</v>
      </c>
      <c r="C1187">
        <v>6</v>
      </c>
      <c r="D1187">
        <v>40</v>
      </c>
      <c r="E1187">
        <v>0.7</v>
      </c>
      <c r="G1187">
        <v>60</v>
      </c>
      <c r="H1187" t="s">
        <v>20647</v>
      </c>
      <c r="I1187" t="s">
        <v>20648</v>
      </c>
      <c r="J1187">
        <v>7.53</v>
      </c>
    </row>
    <row r="1188" spans="1:10">
      <c r="A1188" t="s">
        <v>15982</v>
      </c>
      <c r="B1188" t="s">
        <v>15983</v>
      </c>
      <c r="C1188">
        <v>6</v>
      </c>
      <c r="D1188">
        <v>55</v>
      </c>
      <c r="E1188">
        <v>1</v>
      </c>
      <c r="G1188">
        <v>15.75</v>
      </c>
      <c r="H1188" t="s">
        <v>20649</v>
      </c>
      <c r="I1188" t="s">
        <v>20650</v>
      </c>
      <c r="J1188">
        <v>9.7200000000000006</v>
      </c>
    </row>
    <row r="1189" spans="1:10">
      <c r="A1189" t="s">
        <v>15984</v>
      </c>
      <c r="B1189" t="s">
        <v>15985</v>
      </c>
      <c r="C1189">
        <v>6</v>
      </c>
      <c r="D1189">
        <v>40</v>
      </c>
      <c r="E1189">
        <v>0.7</v>
      </c>
      <c r="G1189">
        <v>22.95</v>
      </c>
      <c r="H1189" t="s">
        <v>20651</v>
      </c>
      <c r="I1189" t="s">
        <v>20652</v>
      </c>
      <c r="J1189">
        <v>9.24</v>
      </c>
    </row>
    <row r="1190" spans="1:10">
      <c r="A1190" t="s">
        <v>15986</v>
      </c>
      <c r="B1190" t="s">
        <v>20653</v>
      </c>
      <c r="C1190">
        <v>6</v>
      </c>
      <c r="D1190">
        <v>40</v>
      </c>
      <c r="E1190">
        <v>0.7</v>
      </c>
      <c r="F1190" t="s">
        <v>18359</v>
      </c>
      <c r="G1190">
        <v>21</v>
      </c>
      <c r="H1190" t="s">
        <v>20654</v>
      </c>
      <c r="I1190" t="s">
        <v>20655</v>
      </c>
      <c r="J1190">
        <v>9.86</v>
      </c>
    </row>
    <row r="1191" spans="1:10">
      <c r="A1191" t="s">
        <v>12030</v>
      </c>
      <c r="B1191" t="s">
        <v>20656</v>
      </c>
      <c r="C1191">
        <v>6</v>
      </c>
      <c r="D1191">
        <v>40</v>
      </c>
      <c r="E1191">
        <v>0.7</v>
      </c>
      <c r="F1191" t="s">
        <v>18359</v>
      </c>
      <c r="G1191">
        <v>26</v>
      </c>
      <c r="H1191" t="s">
        <v>20657</v>
      </c>
      <c r="I1191" t="s">
        <v>30747</v>
      </c>
      <c r="J1191">
        <v>9.4499999999999993</v>
      </c>
    </row>
    <row r="1192" spans="1:10">
      <c r="A1192" t="s">
        <v>12031</v>
      </c>
      <c r="B1192" t="s">
        <v>15987</v>
      </c>
      <c r="C1192">
        <v>6</v>
      </c>
      <c r="D1192">
        <v>42</v>
      </c>
      <c r="E1192">
        <v>0.7</v>
      </c>
      <c r="G1192">
        <v>15.5</v>
      </c>
      <c r="H1192" t="s">
        <v>20658</v>
      </c>
      <c r="I1192" t="s">
        <v>20659</v>
      </c>
      <c r="J1192">
        <v>10.55</v>
      </c>
    </row>
    <row r="1193" spans="1:10">
      <c r="A1193" t="s">
        <v>15988</v>
      </c>
      <c r="B1193" t="s">
        <v>20660</v>
      </c>
      <c r="C1193">
        <v>6</v>
      </c>
      <c r="D1193">
        <v>40</v>
      </c>
      <c r="E1193">
        <v>0.5</v>
      </c>
      <c r="F1193" t="s">
        <v>18359</v>
      </c>
      <c r="G1193">
        <v>4</v>
      </c>
      <c r="I1193" t="s">
        <v>20661</v>
      </c>
      <c r="J1193">
        <v>9.92</v>
      </c>
    </row>
    <row r="1194" spans="1:10">
      <c r="A1194" t="s">
        <v>15989</v>
      </c>
      <c r="B1194" t="s">
        <v>15990</v>
      </c>
      <c r="C1194">
        <v>6</v>
      </c>
      <c r="D1194">
        <v>30</v>
      </c>
      <c r="E1194">
        <v>0.5</v>
      </c>
      <c r="G1194">
        <v>398.75</v>
      </c>
      <c r="H1194" t="s">
        <v>20662</v>
      </c>
      <c r="J1194">
        <v>6.69</v>
      </c>
    </row>
    <row r="1195" spans="1:10">
      <c r="A1195" t="s">
        <v>12032</v>
      </c>
      <c r="B1195" t="s">
        <v>20663</v>
      </c>
      <c r="C1195">
        <v>6</v>
      </c>
      <c r="D1195">
        <v>58.5</v>
      </c>
      <c r="E1195">
        <v>0.7</v>
      </c>
      <c r="F1195" t="s">
        <v>18359</v>
      </c>
      <c r="G1195">
        <v>15.65</v>
      </c>
      <c r="H1195" t="s">
        <v>20664</v>
      </c>
      <c r="I1195" t="s">
        <v>20665</v>
      </c>
      <c r="J1195">
        <v>7.98</v>
      </c>
    </row>
    <row r="1196" spans="1:10">
      <c r="A1196" t="s">
        <v>12033</v>
      </c>
      <c r="B1196" t="s">
        <v>20666</v>
      </c>
      <c r="C1196">
        <v>6</v>
      </c>
      <c r="D1196">
        <v>46</v>
      </c>
      <c r="E1196">
        <v>0.7</v>
      </c>
      <c r="F1196" t="s">
        <v>18359</v>
      </c>
      <c r="G1196">
        <v>8.4499999999999993</v>
      </c>
      <c r="H1196" t="s">
        <v>20667</v>
      </c>
      <c r="I1196" t="s">
        <v>20668</v>
      </c>
      <c r="J1196">
        <v>8.0299999999999994</v>
      </c>
    </row>
    <row r="1197" spans="1:10">
      <c r="A1197" t="s">
        <v>12034</v>
      </c>
      <c r="B1197" t="s">
        <v>20669</v>
      </c>
      <c r="C1197">
        <v>6</v>
      </c>
      <c r="D1197">
        <v>54.9</v>
      </c>
      <c r="E1197">
        <v>0.7</v>
      </c>
      <c r="F1197" t="s">
        <v>18359</v>
      </c>
      <c r="G1197">
        <v>30.45</v>
      </c>
      <c r="I1197" t="s">
        <v>20670</v>
      </c>
      <c r="J1197">
        <v>12.39</v>
      </c>
    </row>
    <row r="1198" spans="1:10">
      <c r="A1198" t="s">
        <v>12035</v>
      </c>
      <c r="B1198" t="s">
        <v>15991</v>
      </c>
      <c r="C1198">
        <v>6</v>
      </c>
      <c r="D1198">
        <v>40</v>
      </c>
      <c r="E1198">
        <v>0.7</v>
      </c>
      <c r="G1198">
        <v>32.85</v>
      </c>
      <c r="I1198" t="s">
        <v>20671</v>
      </c>
      <c r="J1198">
        <v>7.93</v>
      </c>
    </row>
    <row r="1199" spans="1:10">
      <c r="A1199" t="s">
        <v>15992</v>
      </c>
      <c r="B1199" t="s">
        <v>20672</v>
      </c>
      <c r="C1199">
        <v>6</v>
      </c>
      <c r="D1199">
        <v>20</v>
      </c>
      <c r="E1199">
        <v>0.75</v>
      </c>
      <c r="F1199" t="s">
        <v>18359</v>
      </c>
      <c r="G1199">
        <v>6.5</v>
      </c>
      <c r="H1199" t="s">
        <v>20673</v>
      </c>
      <c r="I1199" t="s">
        <v>20674</v>
      </c>
      <c r="J1199">
        <v>8.83</v>
      </c>
    </row>
    <row r="1200" spans="1:10">
      <c r="A1200" t="s">
        <v>15993</v>
      </c>
      <c r="B1200" t="s">
        <v>15994</v>
      </c>
      <c r="C1200">
        <v>6</v>
      </c>
      <c r="D1200">
        <v>19</v>
      </c>
      <c r="E1200">
        <v>0.75</v>
      </c>
      <c r="G1200">
        <v>21.35</v>
      </c>
      <c r="I1200" t="s">
        <v>20675</v>
      </c>
      <c r="J1200">
        <v>8.33</v>
      </c>
    </row>
    <row r="1201" spans="1:10">
      <c r="A1201" t="s">
        <v>15995</v>
      </c>
      <c r="B1201" t="s">
        <v>15996</v>
      </c>
      <c r="C1201">
        <v>6</v>
      </c>
      <c r="D1201">
        <v>20</v>
      </c>
      <c r="E1201">
        <v>1</v>
      </c>
      <c r="G1201">
        <v>19.45</v>
      </c>
      <c r="I1201" t="s">
        <v>20676</v>
      </c>
      <c r="J1201">
        <v>10.26</v>
      </c>
    </row>
    <row r="1202" spans="1:10">
      <c r="A1202" t="s">
        <v>13852</v>
      </c>
      <c r="B1202" t="s">
        <v>15997</v>
      </c>
      <c r="C1202">
        <v>6</v>
      </c>
      <c r="D1202">
        <v>43</v>
      </c>
      <c r="E1202">
        <v>0.7</v>
      </c>
      <c r="G1202">
        <v>20.45</v>
      </c>
      <c r="H1202" t="s">
        <v>20677</v>
      </c>
      <c r="I1202" t="s">
        <v>20678</v>
      </c>
      <c r="J1202">
        <v>8.6</v>
      </c>
    </row>
    <row r="1203" spans="1:10">
      <c r="A1203" t="s">
        <v>12036</v>
      </c>
      <c r="B1203" t="s">
        <v>15998</v>
      </c>
      <c r="C1203">
        <v>6</v>
      </c>
      <c r="D1203">
        <v>43</v>
      </c>
      <c r="E1203">
        <v>0.7</v>
      </c>
      <c r="G1203">
        <v>15.15</v>
      </c>
      <c r="I1203" t="s">
        <v>20679</v>
      </c>
      <c r="J1203">
        <v>8.58</v>
      </c>
    </row>
    <row r="1204" spans="1:10">
      <c r="A1204" t="s">
        <v>12037</v>
      </c>
      <c r="B1204" t="s">
        <v>15999</v>
      </c>
      <c r="C1204">
        <v>6</v>
      </c>
      <c r="D1204">
        <v>14.5</v>
      </c>
      <c r="E1204">
        <v>1</v>
      </c>
      <c r="G1204">
        <v>7.35</v>
      </c>
      <c r="I1204" t="s">
        <v>20680</v>
      </c>
      <c r="J1204">
        <v>10.07</v>
      </c>
    </row>
    <row r="1205" spans="1:10">
      <c r="A1205" t="s">
        <v>12038</v>
      </c>
      <c r="B1205" t="s">
        <v>16000</v>
      </c>
      <c r="C1205">
        <v>6</v>
      </c>
      <c r="D1205">
        <v>20</v>
      </c>
      <c r="E1205">
        <v>1</v>
      </c>
      <c r="G1205">
        <v>38.5</v>
      </c>
      <c r="H1205" t="s">
        <v>20681</v>
      </c>
      <c r="I1205" t="s">
        <v>20682</v>
      </c>
      <c r="J1205">
        <v>9.85</v>
      </c>
    </row>
    <row r="1206" spans="1:10">
      <c r="A1206" t="s">
        <v>16001</v>
      </c>
      <c r="B1206" t="s">
        <v>20683</v>
      </c>
      <c r="C1206">
        <v>4</v>
      </c>
      <c r="D1206">
        <v>30</v>
      </c>
      <c r="E1206">
        <v>0.6</v>
      </c>
      <c r="F1206" t="s">
        <v>18359</v>
      </c>
      <c r="G1206">
        <v>8.75</v>
      </c>
      <c r="H1206" t="s">
        <v>20684</v>
      </c>
      <c r="I1206" t="s">
        <v>20685</v>
      </c>
      <c r="J1206">
        <v>8.8699999999999992</v>
      </c>
    </row>
    <row r="1207" spans="1:10">
      <c r="A1207" t="s">
        <v>12039</v>
      </c>
      <c r="B1207" t="s">
        <v>16002</v>
      </c>
      <c r="C1207">
        <v>12</v>
      </c>
      <c r="D1207">
        <v>40</v>
      </c>
      <c r="E1207">
        <v>0.35</v>
      </c>
      <c r="G1207">
        <v>33.450000000000003</v>
      </c>
      <c r="H1207" t="s">
        <v>20686</v>
      </c>
      <c r="I1207" t="s">
        <v>20687</v>
      </c>
      <c r="J1207">
        <v>9.09</v>
      </c>
    </row>
    <row r="1208" spans="1:10">
      <c r="A1208" t="s">
        <v>13853</v>
      </c>
      <c r="B1208" t="s">
        <v>16003</v>
      </c>
      <c r="C1208">
        <v>6</v>
      </c>
      <c r="D1208">
        <v>40</v>
      </c>
      <c r="E1208">
        <v>0.7</v>
      </c>
      <c r="G1208">
        <v>7.65</v>
      </c>
      <c r="H1208" t="s">
        <v>20688</v>
      </c>
      <c r="I1208" t="s">
        <v>20689</v>
      </c>
      <c r="J1208">
        <v>8.4</v>
      </c>
    </row>
    <row r="1209" spans="1:10">
      <c r="A1209" t="s">
        <v>16005</v>
      </c>
      <c r="B1209" t="s">
        <v>16004</v>
      </c>
      <c r="C1209">
        <v>6</v>
      </c>
      <c r="D1209">
        <v>40</v>
      </c>
      <c r="E1209">
        <v>1</v>
      </c>
      <c r="G1209">
        <v>30.55</v>
      </c>
      <c r="H1209" t="s">
        <v>20690</v>
      </c>
      <c r="I1209" t="s">
        <v>20691</v>
      </c>
      <c r="J1209">
        <v>11.4</v>
      </c>
    </row>
    <row r="1210" spans="1:10">
      <c r="A1210" t="s">
        <v>12040</v>
      </c>
      <c r="B1210" t="s">
        <v>20692</v>
      </c>
      <c r="C1210">
        <v>3</v>
      </c>
      <c r="D1210">
        <v>40</v>
      </c>
      <c r="E1210">
        <v>0.7</v>
      </c>
      <c r="F1210" t="s">
        <v>18359</v>
      </c>
      <c r="G1210">
        <v>5.65</v>
      </c>
      <c r="H1210" t="s">
        <v>20693</v>
      </c>
      <c r="I1210" t="s">
        <v>20694</v>
      </c>
      <c r="J1210">
        <v>5.56</v>
      </c>
    </row>
    <row r="1211" spans="1:10">
      <c r="A1211" t="s">
        <v>26628</v>
      </c>
      <c r="B1211" t="s">
        <v>26629</v>
      </c>
      <c r="C1211">
        <v>3</v>
      </c>
      <c r="D1211">
        <v>40</v>
      </c>
      <c r="E1211">
        <v>0.7</v>
      </c>
      <c r="F1211" t="s">
        <v>18359</v>
      </c>
      <c r="G1211">
        <v>4.3499999999999996</v>
      </c>
      <c r="I1211" t="s">
        <v>30748</v>
      </c>
      <c r="J1211">
        <v>5.57</v>
      </c>
    </row>
    <row r="1212" spans="1:10">
      <c r="A1212" t="s">
        <v>12041</v>
      </c>
      <c r="B1212" t="s">
        <v>16006</v>
      </c>
      <c r="C1212">
        <v>6</v>
      </c>
      <c r="D1212">
        <v>43</v>
      </c>
      <c r="E1212">
        <v>0.7</v>
      </c>
      <c r="G1212">
        <v>65.849999999999994</v>
      </c>
      <c r="I1212" t="s">
        <v>20695</v>
      </c>
      <c r="J1212">
        <v>8.1</v>
      </c>
    </row>
    <row r="1213" spans="1:10">
      <c r="A1213" t="s">
        <v>12042</v>
      </c>
      <c r="B1213" t="s">
        <v>16007</v>
      </c>
      <c r="C1213">
        <v>6</v>
      </c>
      <c r="D1213">
        <v>40</v>
      </c>
      <c r="E1213">
        <v>0.7</v>
      </c>
      <c r="G1213">
        <v>14.95</v>
      </c>
      <c r="H1213" t="s">
        <v>20696</v>
      </c>
      <c r="I1213" t="s">
        <v>20697</v>
      </c>
      <c r="J1213">
        <v>9.11</v>
      </c>
    </row>
    <row r="1214" spans="1:10">
      <c r="A1214" t="s">
        <v>12043</v>
      </c>
      <c r="B1214" t="s">
        <v>16008</v>
      </c>
      <c r="C1214">
        <v>6</v>
      </c>
      <c r="D1214">
        <v>38</v>
      </c>
      <c r="E1214">
        <v>0.7</v>
      </c>
      <c r="G1214">
        <v>545.85</v>
      </c>
      <c r="H1214" t="s">
        <v>20698</v>
      </c>
      <c r="I1214" t="s">
        <v>20699</v>
      </c>
      <c r="J1214">
        <v>9.08</v>
      </c>
    </row>
    <row r="1215" spans="1:10">
      <c r="A1215" t="s">
        <v>12044</v>
      </c>
      <c r="B1215" t="s">
        <v>16009</v>
      </c>
      <c r="C1215">
        <v>6</v>
      </c>
      <c r="D1215">
        <v>61.2</v>
      </c>
      <c r="E1215">
        <v>0.7</v>
      </c>
      <c r="G1215">
        <v>58.85</v>
      </c>
      <c r="I1215" t="s">
        <v>20700</v>
      </c>
      <c r="J1215">
        <v>8.76</v>
      </c>
    </row>
    <row r="1216" spans="1:10">
      <c r="A1216" t="s">
        <v>16010</v>
      </c>
      <c r="B1216" t="s">
        <v>20701</v>
      </c>
      <c r="C1216">
        <v>6</v>
      </c>
      <c r="D1216">
        <v>43</v>
      </c>
      <c r="E1216">
        <v>0.7</v>
      </c>
      <c r="F1216" t="s">
        <v>18359</v>
      </c>
      <c r="G1216">
        <v>1.85</v>
      </c>
      <c r="H1216" t="s">
        <v>20702</v>
      </c>
      <c r="I1216" t="s">
        <v>20703</v>
      </c>
      <c r="J1216">
        <v>9.11</v>
      </c>
    </row>
    <row r="1217" spans="1:10">
      <c r="A1217" t="s">
        <v>12045</v>
      </c>
      <c r="B1217" t="s">
        <v>20704</v>
      </c>
      <c r="C1217">
        <v>6</v>
      </c>
      <c r="D1217">
        <v>61.2</v>
      </c>
      <c r="E1217">
        <v>0.7</v>
      </c>
      <c r="F1217" t="s">
        <v>18359</v>
      </c>
      <c r="G1217">
        <v>7.85</v>
      </c>
      <c r="H1217" t="s">
        <v>20705</v>
      </c>
      <c r="J1217">
        <v>8.74</v>
      </c>
    </row>
    <row r="1218" spans="1:10">
      <c r="A1218" t="s">
        <v>12046</v>
      </c>
      <c r="B1218" t="s">
        <v>16011</v>
      </c>
      <c r="C1218">
        <v>6</v>
      </c>
      <c r="D1218">
        <v>43</v>
      </c>
      <c r="E1218">
        <v>0.7</v>
      </c>
      <c r="G1218">
        <v>26.35</v>
      </c>
      <c r="H1218" t="s">
        <v>20706</v>
      </c>
      <c r="I1218" t="s">
        <v>20707</v>
      </c>
      <c r="J1218">
        <v>8.86</v>
      </c>
    </row>
    <row r="1219" spans="1:10">
      <c r="A1219" t="s">
        <v>13854</v>
      </c>
      <c r="B1219" t="s">
        <v>26630</v>
      </c>
      <c r="C1219">
        <v>6</v>
      </c>
      <c r="D1219">
        <v>40</v>
      </c>
      <c r="E1219">
        <v>0.7</v>
      </c>
      <c r="F1219" t="s">
        <v>18359</v>
      </c>
      <c r="G1219">
        <v>14.45</v>
      </c>
      <c r="H1219" t="s">
        <v>30749</v>
      </c>
      <c r="I1219" t="s">
        <v>30750</v>
      </c>
      <c r="J1219">
        <v>8.86</v>
      </c>
    </row>
    <row r="1220" spans="1:10">
      <c r="A1220" t="s">
        <v>20708</v>
      </c>
      <c r="B1220" t="s">
        <v>20709</v>
      </c>
      <c r="C1220">
        <v>6</v>
      </c>
      <c r="D1220">
        <v>43</v>
      </c>
      <c r="E1220">
        <v>0.7</v>
      </c>
      <c r="G1220">
        <v>29.95</v>
      </c>
      <c r="J1220">
        <v>8.59</v>
      </c>
    </row>
    <row r="1221" spans="1:10">
      <c r="A1221" t="s">
        <v>12047</v>
      </c>
      <c r="B1221" t="s">
        <v>20710</v>
      </c>
      <c r="C1221">
        <v>12</v>
      </c>
      <c r="D1221">
        <v>45</v>
      </c>
      <c r="E1221">
        <v>0.15</v>
      </c>
      <c r="F1221" t="s">
        <v>18359</v>
      </c>
      <c r="G1221">
        <v>6.95</v>
      </c>
      <c r="H1221" t="s">
        <v>20711</v>
      </c>
      <c r="I1221" t="s">
        <v>20712</v>
      </c>
      <c r="J1221">
        <v>6.59</v>
      </c>
    </row>
    <row r="1222" spans="1:10">
      <c r="A1222" t="s">
        <v>16012</v>
      </c>
      <c r="B1222" t="s">
        <v>16013</v>
      </c>
      <c r="C1222">
        <v>6</v>
      </c>
      <c r="D1222">
        <v>46</v>
      </c>
      <c r="E1222">
        <v>0.7</v>
      </c>
      <c r="G1222">
        <v>195</v>
      </c>
      <c r="H1222" t="s">
        <v>20713</v>
      </c>
      <c r="I1222" t="s">
        <v>20714</v>
      </c>
      <c r="J1222">
        <v>8.4600000000000009</v>
      </c>
    </row>
    <row r="1223" spans="1:10">
      <c r="A1223" t="s">
        <v>20715</v>
      </c>
      <c r="B1223" t="s">
        <v>20716</v>
      </c>
      <c r="C1223">
        <v>6</v>
      </c>
      <c r="D1223">
        <v>46</v>
      </c>
      <c r="E1223">
        <v>0.7</v>
      </c>
      <c r="G1223">
        <v>15.45</v>
      </c>
      <c r="H1223" t="s">
        <v>20717</v>
      </c>
      <c r="J1223">
        <v>7.67</v>
      </c>
    </row>
    <row r="1224" spans="1:10">
      <c r="A1224" t="s">
        <v>12048</v>
      </c>
      <c r="B1224" t="s">
        <v>16014</v>
      </c>
      <c r="C1224">
        <v>6</v>
      </c>
      <c r="D1224">
        <v>40</v>
      </c>
      <c r="E1224">
        <v>0.7</v>
      </c>
      <c r="G1224">
        <v>14.85</v>
      </c>
      <c r="H1224" t="s">
        <v>20718</v>
      </c>
      <c r="I1224" t="s">
        <v>20719</v>
      </c>
      <c r="J1224">
        <v>8.02</v>
      </c>
    </row>
    <row r="1225" spans="1:10">
      <c r="A1225" t="s">
        <v>12049</v>
      </c>
      <c r="B1225" t="s">
        <v>20720</v>
      </c>
      <c r="C1225">
        <v>6</v>
      </c>
      <c r="D1225">
        <v>40</v>
      </c>
      <c r="E1225">
        <v>0.7</v>
      </c>
      <c r="F1225" t="s">
        <v>18359</v>
      </c>
      <c r="G1225">
        <v>11.15</v>
      </c>
      <c r="H1225" t="s">
        <v>20721</v>
      </c>
      <c r="I1225" t="s">
        <v>20722</v>
      </c>
      <c r="J1225">
        <v>8.4499999999999993</v>
      </c>
    </row>
    <row r="1226" spans="1:10">
      <c r="A1226" t="s">
        <v>16015</v>
      </c>
      <c r="B1226" t="s">
        <v>20723</v>
      </c>
      <c r="C1226">
        <v>6</v>
      </c>
      <c r="D1226">
        <v>40</v>
      </c>
      <c r="E1226">
        <v>0.7</v>
      </c>
      <c r="F1226" t="s">
        <v>18359</v>
      </c>
      <c r="G1226">
        <v>7.25</v>
      </c>
      <c r="H1226" t="s">
        <v>20724</v>
      </c>
      <c r="I1226" t="s">
        <v>20725</v>
      </c>
      <c r="J1226">
        <v>11.27</v>
      </c>
    </row>
    <row r="1227" spans="1:10">
      <c r="A1227" t="s">
        <v>12050</v>
      </c>
      <c r="B1227" t="s">
        <v>16016</v>
      </c>
      <c r="C1227">
        <v>6</v>
      </c>
      <c r="D1227">
        <v>38</v>
      </c>
      <c r="E1227">
        <v>0.7</v>
      </c>
      <c r="G1227">
        <v>25.65</v>
      </c>
      <c r="H1227" t="s">
        <v>20726</v>
      </c>
      <c r="I1227" t="s">
        <v>20727</v>
      </c>
      <c r="J1227">
        <v>9.4700000000000006</v>
      </c>
    </row>
    <row r="1228" spans="1:10">
      <c r="A1228" t="s">
        <v>12051</v>
      </c>
      <c r="B1228" t="s">
        <v>16017</v>
      </c>
      <c r="C1228">
        <v>6</v>
      </c>
      <c r="D1228">
        <v>38</v>
      </c>
      <c r="E1228">
        <v>0.7</v>
      </c>
      <c r="G1228">
        <v>9.75</v>
      </c>
      <c r="H1228" t="s">
        <v>20728</v>
      </c>
      <c r="I1228" t="s">
        <v>20729</v>
      </c>
      <c r="J1228">
        <v>7.71</v>
      </c>
    </row>
    <row r="1229" spans="1:10">
      <c r="A1229" t="s">
        <v>12052</v>
      </c>
      <c r="B1229" t="s">
        <v>16018</v>
      </c>
      <c r="C1229">
        <v>6</v>
      </c>
      <c r="D1229">
        <v>38</v>
      </c>
      <c r="E1229">
        <v>0.7</v>
      </c>
      <c r="G1229">
        <v>11</v>
      </c>
      <c r="H1229" t="s">
        <v>20730</v>
      </c>
      <c r="I1229" t="s">
        <v>20731</v>
      </c>
      <c r="J1229">
        <v>7.72</v>
      </c>
    </row>
    <row r="1230" spans="1:10">
      <c r="A1230" t="s">
        <v>12053</v>
      </c>
      <c r="B1230" t="s">
        <v>16019</v>
      </c>
      <c r="C1230">
        <v>6</v>
      </c>
      <c r="D1230">
        <v>38</v>
      </c>
      <c r="E1230">
        <v>0.7</v>
      </c>
      <c r="G1230">
        <v>11.75</v>
      </c>
      <c r="I1230" t="s">
        <v>20732</v>
      </c>
      <c r="J1230">
        <v>9.5</v>
      </c>
    </row>
    <row r="1231" spans="1:10">
      <c r="A1231" t="s">
        <v>16020</v>
      </c>
      <c r="B1231" t="s">
        <v>20733</v>
      </c>
      <c r="C1231">
        <v>6</v>
      </c>
      <c r="D1231">
        <v>40.5</v>
      </c>
      <c r="E1231">
        <v>0.7</v>
      </c>
      <c r="F1231" t="s">
        <v>18359</v>
      </c>
      <c r="G1231">
        <v>18.45</v>
      </c>
      <c r="H1231" t="s">
        <v>20734</v>
      </c>
      <c r="I1231" t="s">
        <v>20735</v>
      </c>
      <c r="J1231">
        <v>9.3800000000000008</v>
      </c>
    </row>
    <row r="1232" spans="1:10">
      <c r="A1232" t="s">
        <v>12054</v>
      </c>
      <c r="B1232" t="s">
        <v>16021</v>
      </c>
      <c r="C1232">
        <v>6</v>
      </c>
      <c r="D1232">
        <v>40</v>
      </c>
      <c r="E1232">
        <v>0.7</v>
      </c>
      <c r="G1232">
        <v>5.45</v>
      </c>
      <c r="I1232" t="s">
        <v>20736</v>
      </c>
      <c r="J1232">
        <v>9.1</v>
      </c>
    </row>
    <row r="1233" spans="1:10">
      <c r="A1233" t="s">
        <v>12055</v>
      </c>
      <c r="B1233" t="s">
        <v>20737</v>
      </c>
      <c r="C1233">
        <v>6</v>
      </c>
      <c r="D1233">
        <v>40</v>
      </c>
      <c r="E1233">
        <v>0.7</v>
      </c>
      <c r="F1233" t="s">
        <v>18359</v>
      </c>
      <c r="G1233">
        <v>7</v>
      </c>
      <c r="I1233" t="s">
        <v>20738</v>
      </c>
      <c r="J1233">
        <v>9.7100000000000009</v>
      </c>
    </row>
    <row r="1234" spans="1:10">
      <c r="A1234" t="s">
        <v>12056</v>
      </c>
      <c r="B1234" t="s">
        <v>20739</v>
      </c>
      <c r="C1234">
        <v>6</v>
      </c>
      <c r="D1234">
        <v>38</v>
      </c>
      <c r="E1234">
        <v>0.7</v>
      </c>
      <c r="F1234" t="s">
        <v>18359</v>
      </c>
      <c r="G1234">
        <v>25.85</v>
      </c>
      <c r="I1234" t="s">
        <v>20740</v>
      </c>
      <c r="J1234">
        <v>9.66</v>
      </c>
    </row>
    <row r="1235" spans="1:10">
      <c r="A1235" t="s">
        <v>12057</v>
      </c>
      <c r="B1235" t="s">
        <v>20741</v>
      </c>
      <c r="C1235">
        <v>6</v>
      </c>
      <c r="D1235">
        <v>40</v>
      </c>
      <c r="E1235">
        <v>0.7</v>
      </c>
      <c r="F1235" t="s">
        <v>18359</v>
      </c>
      <c r="G1235">
        <v>6.75</v>
      </c>
      <c r="I1235" t="s">
        <v>20742</v>
      </c>
      <c r="J1235">
        <v>8.1199999999999992</v>
      </c>
    </row>
    <row r="1236" spans="1:10">
      <c r="A1236" t="s">
        <v>16022</v>
      </c>
      <c r="B1236" t="s">
        <v>20743</v>
      </c>
      <c r="C1236">
        <v>6</v>
      </c>
      <c r="D1236">
        <v>43</v>
      </c>
      <c r="E1236">
        <v>0.7</v>
      </c>
      <c r="F1236" t="s">
        <v>18359</v>
      </c>
      <c r="G1236">
        <v>21.95</v>
      </c>
      <c r="I1236" t="s">
        <v>20744</v>
      </c>
      <c r="J1236">
        <v>13.71</v>
      </c>
    </row>
    <row r="1237" spans="1:10">
      <c r="A1237" t="s">
        <v>12058</v>
      </c>
      <c r="B1237" t="s">
        <v>20745</v>
      </c>
      <c r="C1237">
        <v>6</v>
      </c>
      <c r="D1237">
        <v>43</v>
      </c>
      <c r="E1237">
        <v>0.7</v>
      </c>
      <c r="F1237" t="s">
        <v>18359</v>
      </c>
      <c r="G1237">
        <v>17.25</v>
      </c>
      <c r="H1237" t="s">
        <v>20746</v>
      </c>
      <c r="I1237" t="s">
        <v>20747</v>
      </c>
      <c r="J1237">
        <v>8.4499999999999993</v>
      </c>
    </row>
    <row r="1238" spans="1:10">
      <c r="A1238" t="s">
        <v>16023</v>
      </c>
      <c r="B1238" t="s">
        <v>20748</v>
      </c>
      <c r="C1238">
        <v>6</v>
      </c>
      <c r="D1238">
        <v>40</v>
      </c>
      <c r="E1238">
        <v>0.7</v>
      </c>
      <c r="F1238" t="s">
        <v>18359</v>
      </c>
      <c r="G1238">
        <v>41.95</v>
      </c>
      <c r="H1238" t="s">
        <v>20749</v>
      </c>
      <c r="I1238" t="s">
        <v>20750</v>
      </c>
      <c r="J1238">
        <v>8.51</v>
      </c>
    </row>
    <row r="1239" spans="1:10">
      <c r="A1239" t="s">
        <v>12059</v>
      </c>
      <c r="B1239" t="s">
        <v>16024</v>
      </c>
      <c r="C1239">
        <v>6</v>
      </c>
      <c r="D1239">
        <v>34</v>
      </c>
      <c r="E1239">
        <v>0.7</v>
      </c>
      <c r="G1239">
        <v>43.85</v>
      </c>
      <c r="H1239" t="s">
        <v>20751</v>
      </c>
      <c r="J1239">
        <v>7.75</v>
      </c>
    </row>
    <row r="1240" spans="1:10">
      <c r="A1240" t="s">
        <v>12060</v>
      </c>
      <c r="B1240" t="s">
        <v>16025</v>
      </c>
      <c r="C1240">
        <v>6</v>
      </c>
      <c r="D1240">
        <v>44</v>
      </c>
      <c r="E1240">
        <v>0.7</v>
      </c>
      <c r="G1240">
        <v>26.5</v>
      </c>
      <c r="H1240" t="s">
        <v>20752</v>
      </c>
      <c r="I1240" t="s">
        <v>20753</v>
      </c>
      <c r="J1240">
        <v>10.87</v>
      </c>
    </row>
    <row r="1241" spans="1:10">
      <c r="A1241" t="s">
        <v>12061</v>
      </c>
      <c r="B1241" t="s">
        <v>16026</v>
      </c>
      <c r="C1241">
        <v>6</v>
      </c>
      <c r="D1241">
        <v>40</v>
      </c>
      <c r="E1241">
        <v>0.7</v>
      </c>
      <c r="G1241">
        <v>11.45</v>
      </c>
      <c r="H1241" t="s">
        <v>20754</v>
      </c>
      <c r="I1241" t="s">
        <v>20755</v>
      </c>
      <c r="J1241">
        <v>10.9</v>
      </c>
    </row>
    <row r="1242" spans="1:10">
      <c r="A1242" t="s">
        <v>12062</v>
      </c>
      <c r="B1242" t="s">
        <v>16027</v>
      </c>
      <c r="C1242">
        <v>6</v>
      </c>
      <c r="D1242">
        <v>42</v>
      </c>
      <c r="E1242">
        <v>0.7</v>
      </c>
      <c r="G1242">
        <v>129.94999999999999</v>
      </c>
      <c r="H1242" t="s">
        <v>20756</v>
      </c>
      <c r="I1242" t="s">
        <v>20757</v>
      </c>
      <c r="J1242">
        <v>10.88</v>
      </c>
    </row>
    <row r="1243" spans="1:10">
      <c r="A1243" t="s">
        <v>12063</v>
      </c>
      <c r="B1243" t="s">
        <v>16028</v>
      </c>
      <c r="C1243">
        <v>6</v>
      </c>
      <c r="D1243">
        <v>40</v>
      </c>
      <c r="E1243">
        <v>1</v>
      </c>
      <c r="G1243">
        <v>4.6500000000000004</v>
      </c>
      <c r="H1243" t="s">
        <v>20758</v>
      </c>
      <c r="I1243" t="s">
        <v>20759</v>
      </c>
      <c r="J1243">
        <v>11.6</v>
      </c>
    </row>
    <row r="1244" spans="1:10">
      <c r="A1244" t="s">
        <v>16029</v>
      </c>
      <c r="B1244" t="s">
        <v>16030</v>
      </c>
      <c r="C1244">
        <v>6</v>
      </c>
      <c r="D1244">
        <v>40</v>
      </c>
      <c r="E1244">
        <v>0.5</v>
      </c>
      <c r="G1244">
        <v>28.75</v>
      </c>
      <c r="H1244" t="s">
        <v>20760</v>
      </c>
      <c r="I1244" t="s">
        <v>20761</v>
      </c>
      <c r="J1244">
        <v>6.01</v>
      </c>
    </row>
    <row r="1245" spans="1:10">
      <c r="A1245" t="s">
        <v>13855</v>
      </c>
      <c r="B1245" t="s">
        <v>16031</v>
      </c>
      <c r="C1245">
        <v>6</v>
      </c>
      <c r="D1245">
        <v>42</v>
      </c>
      <c r="E1245">
        <v>0.5</v>
      </c>
      <c r="G1245">
        <v>28.15</v>
      </c>
      <c r="H1245" t="s">
        <v>20762</v>
      </c>
      <c r="I1245" t="s">
        <v>20763</v>
      </c>
      <c r="J1245">
        <v>6.02</v>
      </c>
    </row>
    <row r="1246" spans="1:10">
      <c r="A1246" t="s">
        <v>12064</v>
      </c>
      <c r="B1246" t="s">
        <v>16032</v>
      </c>
      <c r="C1246">
        <v>6</v>
      </c>
      <c r="D1246">
        <v>46</v>
      </c>
      <c r="E1246">
        <v>0.5</v>
      </c>
      <c r="G1246">
        <v>11.15</v>
      </c>
      <c r="H1246" t="s">
        <v>20764</v>
      </c>
      <c r="I1246" t="s">
        <v>20765</v>
      </c>
      <c r="J1246">
        <v>6.07</v>
      </c>
    </row>
    <row r="1247" spans="1:10">
      <c r="A1247" t="s">
        <v>12065</v>
      </c>
      <c r="B1247" t="s">
        <v>16033</v>
      </c>
      <c r="C1247">
        <v>6</v>
      </c>
      <c r="D1247">
        <v>41</v>
      </c>
      <c r="E1247">
        <v>0.5</v>
      </c>
      <c r="G1247">
        <v>6.25</v>
      </c>
      <c r="H1247" t="s">
        <v>20766</v>
      </c>
      <c r="I1247" t="s">
        <v>20767</v>
      </c>
      <c r="J1247">
        <v>6.02</v>
      </c>
    </row>
    <row r="1248" spans="1:10">
      <c r="A1248" t="s">
        <v>20768</v>
      </c>
      <c r="B1248" t="s">
        <v>20769</v>
      </c>
      <c r="C1248">
        <v>6</v>
      </c>
      <c r="D1248">
        <v>40</v>
      </c>
      <c r="E1248">
        <v>0.5</v>
      </c>
      <c r="G1248">
        <v>23</v>
      </c>
      <c r="H1248" t="s">
        <v>20770</v>
      </c>
      <c r="I1248" t="s">
        <v>20771</v>
      </c>
      <c r="J1248">
        <v>5.96</v>
      </c>
    </row>
    <row r="1249" spans="1:10">
      <c r="A1249" t="s">
        <v>12066</v>
      </c>
      <c r="B1249" t="s">
        <v>16034</v>
      </c>
      <c r="C1249">
        <v>6</v>
      </c>
      <c r="D1249">
        <v>40</v>
      </c>
      <c r="E1249">
        <v>0.7</v>
      </c>
      <c r="G1249">
        <v>26.95</v>
      </c>
      <c r="H1249" t="s">
        <v>20772</v>
      </c>
      <c r="J1249">
        <v>7</v>
      </c>
    </row>
    <row r="1250" spans="1:10">
      <c r="A1250" t="s">
        <v>26631</v>
      </c>
      <c r="B1250" t="s">
        <v>26632</v>
      </c>
      <c r="C1250">
        <v>6</v>
      </c>
      <c r="D1250">
        <v>40</v>
      </c>
      <c r="E1250">
        <v>0.7</v>
      </c>
      <c r="G1250">
        <v>6.75</v>
      </c>
      <c r="I1250" t="s">
        <v>30751</v>
      </c>
      <c r="J1250">
        <v>9.15</v>
      </c>
    </row>
    <row r="1251" spans="1:10">
      <c r="A1251" t="s">
        <v>12067</v>
      </c>
      <c r="B1251" t="s">
        <v>16035</v>
      </c>
      <c r="C1251">
        <v>6</v>
      </c>
      <c r="D1251">
        <v>40</v>
      </c>
      <c r="E1251">
        <v>0.7</v>
      </c>
      <c r="G1251">
        <v>68.849999999999994</v>
      </c>
      <c r="I1251" t="s">
        <v>20773</v>
      </c>
      <c r="J1251">
        <v>9.11</v>
      </c>
    </row>
    <row r="1252" spans="1:10">
      <c r="A1252" t="s">
        <v>12068</v>
      </c>
      <c r="B1252" t="s">
        <v>16036</v>
      </c>
      <c r="C1252">
        <v>6</v>
      </c>
      <c r="D1252">
        <v>40</v>
      </c>
      <c r="E1252">
        <v>0.7</v>
      </c>
      <c r="G1252">
        <v>46.45</v>
      </c>
      <c r="I1252" t="s">
        <v>20774</v>
      </c>
      <c r="J1252">
        <v>9.1300000000000008</v>
      </c>
    </row>
    <row r="1253" spans="1:10">
      <c r="A1253" t="s">
        <v>16037</v>
      </c>
      <c r="B1253" t="s">
        <v>16038</v>
      </c>
      <c r="C1253">
        <v>6</v>
      </c>
      <c r="D1253">
        <v>38</v>
      </c>
      <c r="E1253">
        <v>0.7</v>
      </c>
      <c r="G1253">
        <v>41.75</v>
      </c>
      <c r="I1253" t="s">
        <v>20775</v>
      </c>
      <c r="J1253">
        <v>12.54</v>
      </c>
    </row>
    <row r="1254" spans="1:10">
      <c r="A1254" t="s">
        <v>26800</v>
      </c>
      <c r="B1254" t="s">
        <v>26801</v>
      </c>
      <c r="C1254">
        <v>6</v>
      </c>
      <c r="D1254">
        <v>38</v>
      </c>
      <c r="E1254">
        <v>0.7</v>
      </c>
      <c r="G1254">
        <v>9.25</v>
      </c>
      <c r="H1254" t="s">
        <v>27228</v>
      </c>
      <c r="I1254" t="s">
        <v>30752</v>
      </c>
      <c r="J1254">
        <v>9.16</v>
      </c>
    </row>
    <row r="1255" spans="1:10">
      <c r="A1255" t="s">
        <v>16039</v>
      </c>
      <c r="B1255" t="s">
        <v>16040</v>
      </c>
      <c r="C1255">
        <v>6</v>
      </c>
      <c r="D1255">
        <v>38</v>
      </c>
      <c r="E1255">
        <v>0.7</v>
      </c>
      <c r="G1255">
        <v>3.45</v>
      </c>
      <c r="H1255" t="s">
        <v>27229</v>
      </c>
      <c r="I1255" t="s">
        <v>30753</v>
      </c>
      <c r="J1255">
        <v>9.24</v>
      </c>
    </row>
    <row r="1256" spans="1:10">
      <c r="A1256" t="s">
        <v>13856</v>
      </c>
      <c r="B1256" t="s">
        <v>16041</v>
      </c>
      <c r="C1256">
        <v>6</v>
      </c>
      <c r="D1256">
        <v>16.5</v>
      </c>
      <c r="E1256">
        <v>0.75</v>
      </c>
      <c r="G1256">
        <v>9.4499999999999993</v>
      </c>
      <c r="H1256" t="s">
        <v>20776</v>
      </c>
      <c r="I1256" t="s">
        <v>20777</v>
      </c>
      <c r="J1256">
        <v>8.9600000000000009</v>
      </c>
    </row>
    <row r="1257" spans="1:10">
      <c r="A1257" t="s">
        <v>12069</v>
      </c>
      <c r="B1257" t="s">
        <v>20778</v>
      </c>
      <c r="C1257">
        <v>6</v>
      </c>
      <c r="D1257">
        <v>43</v>
      </c>
      <c r="E1257">
        <v>0.7</v>
      </c>
      <c r="F1257" t="s">
        <v>18359</v>
      </c>
      <c r="G1257">
        <v>198.75</v>
      </c>
      <c r="I1257" t="s">
        <v>20779</v>
      </c>
      <c r="J1257">
        <v>8.33</v>
      </c>
    </row>
    <row r="1258" spans="1:10">
      <c r="A1258" t="s">
        <v>12070</v>
      </c>
      <c r="B1258" t="s">
        <v>16042</v>
      </c>
      <c r="C1258">
        <v>6</v>
      </c>
      <c r="D1258">
        <v>40</v>
      </c>
      <c r="E1258">
        <v>0.7</v>
      </c>
      <c r="G1258">
        <v>4.45</v>
      </c>
      <c r="H1258" t="s">
        <v>20780</v>
      </c>
      <c r="I1258" t="s">
        <v>20781</v>
      </c>
      <c r="J1258">
        <v>9.4</v>
      </c>
    </row>
    <row r="1259" spans="1:10">
      <c r="A1259" t="s">
        <v>16043</v>
      </c>
      <c r="B1259" t="s">
        <v>26633</v>
      </c>
      <c r="C1259">
        <v>1</v>
      </c>
      <c r="D1259">
        <v>40</v>
      </c>
      <c r="E1259">
        <v>0.7</v>
      </c>
      <c r="F1259" t="s">
        <v>18359</v>
      </c>
      <c r="G1259">
        <v>25.95</v>
      </c>
      <c r="I1259" t="s">
        <v>27230</v>
      </c>
      <c r="J1259">
        <v>3.01</v>
      </c>
    </row>
    <row r="1260" spans="1:10">
      <c r="A1260" t="s">
        <v>12071</v>
      </c>
      <c r="B1260" t="s">
        <v>20782</v>
      </c>
      <c r="C1260">
        <v>6</v>
      </c>
      <c r="D1260">
        <v>40</v>
      </c>
      <c r="E1260">
        <v>0.7</v>
      </c>
      <c r="F1260" t="s">
        <v>18359</v>
      </c>
      <c r="G1260">
        <v>12.85</v>
      </c>
      <c r="H1260" t="s">
        <v>20783</v>
      </c>
      <c r="J1260">
        <v>10.68</v>
      </c>
    </row>
    <row r="1261" spans="1:10">
      <c r="A1261" t="s">
        <v>20784</v>
      </c>
      <c r="B1261" t="s">
        <v>20785</v>
      </c>
      <c r="C1261">
        <v>6</v>
      </c>
      <c r="D1261">
        <v>59.6</v>
      </c>
      <c r="E1261">
        <v>0.7</v>
      </c>
      <c r="F1261" t="s">
        <v>18359</v>
      </c>
      <c r="G1261">
        <v>15.65</v>
      </c>
      <c r="I1261" t="s">
        <v>20786</v>
      </c>
      <c r="J1261">
        <v>9.4600000000000009</v>
      </c>
    </row>
    <row r="1262" spans="1:10">
      <c r="A1262" t="s">
        <v>20787</v>
      </c>
      <c r="B1262" t="s">
        <v>20788</v>
      </c>
      <c r="C1262">
        <v>6</v>
      </c>
      <c r="D1262">
        <v>57.4</v>
      </c>
      <c r="E1262">
        <v>0.7</v>
      </c>
      <c r="F1262" t="s">
        <v>18359</v>
      </c>
      <c r="G1262">
        <v>7.45</v>
      </c>
      <c r="H1262" t="s">
        <v>20789</v>
      </c>
      <c r="I1262" t="s">
        <v>20790</v>
      </c>
      <c r="J1262">
        <v>9.48</v>
      </c>
    </row>
    <row r="1263" spans="1:10">
      <c r="A1263" t="s">
        <v>13857</v>
      </c>
      <c r="B1263" t="s">
        <v>20791</v>
      </c>
      <c r="C1263">
        <v>6</v>
      </c>
      <c r="D1263">
        <v>46</v>
      </c>
      <c r="E1263">
        <v>0.7</v>
      </c>
      <c r="F1263" t="s">
        <v>18359</v>
      </c>
      <c r="G1263">
        <v>34.950000000000003</v>
      </c>
      <c r="H1263" t="s">
        <v>20792</v>
      </c>
      <c r="I1263" t="s">
        <v>20793</v>
      </c>
      <c r="J1263">
        <v>9.4600000000000009</v>
      </c>
    </row>
    <row r="1264" spans="1:10">
      <c r="A1264" t="s">
        <v>12072</v>
      </c>
      <c r="B1264" t="s">
        <v>16044</v>
      </c>
      <c r="C1264">
        <v>6</v>
      </c>
      <c r="D1264">
        <v>41.7</v>
      </c>
      <c r="E1264">
        <v>0.7</v>
      </c>
      <c r="G1264">
        <v>65</v>
      </c>
      <c r="H1264" t="s">
        <v>20794</v>
      </c>
      <c r="I1264" t="s">
        <v>20795</v>
      </c>
      <c r="J1264">
        <v>9.26</v>
      </c>
    </row>
    <row r="1265" spans="1:10">
      <c r="A1265" t="s">
        <v>12073</v>
      </c>
      <c r="B1265" t="s">
        <v>16045</v>
      </c>
      <c r="C1265">
        <v>8</v>
      </c>
      <c r="D1265">
        <v>40</v>
      </c>
      <c r="E1265">
        <v>0.2</v>
      </c>
      <c r="G1265">
        <v>43.75</v>
      </c>
      <c r="H1265" t="s">
        <v>20796</v>
      </c>
      <c r="I1265" t="s">
        <v>20797</v>
      </c>
      <c r="J1265">
        <v>3.26</v>
      </c>
    </row>
    <row r="1266" spans="1:10">
      <c r="A1266" t="s">
        <v>12074</v>
      </c>
      <c r="B1266" t="s">
        <v>20798</v>
      </c>
      <c r="C1266">
        <v>6</v>
      </c>
      <c r="D1266">
        <v>40</v>
      </c>
      <c r="E1266">
        <v>0.7</v>
      </c>
      <c r="F1266" t="s">
        <v>18359</v>
      </c>
      <c r="G1266">
        <v>15.85</v>
      </c>
      <c r="H1266" t="s">
        <v>20799</v>
      </c>
      <c r="I1266" t="s">
        <v>20800</v>
      </c>
      <c r="J1266">
        <v>17.62</v>
      </c>
    </row>
    <row r="1267" spans="1:10">
      <c r="A1267" t="s">
        <v>16046</v>
      </c>
      <c r="B1267" t="s">
        <v>20801</v>
      </c>
      <c r="C1267">
        <v>12</v>
      </c>
      <c r="D1267">
        <v>40</v>
      </c>
      <c r="E1267">
        <v>0.7</v>
      </c>
      <c r="F1267" t="s">
        <v>18359</v>
      </c>
      <c r="G1267">
        <v>14.85</v>
      </c>
      <c r="H1267" t="s">
        <v>20802</v>
      </c>
      <c r="I1267" t="s">
        <v>20803</v>
      </c>
      <c r="J1267">
        <v>16.45</v>
      </c>
    </row>
    <row r="1268" spans="1:10">
      <c r="A1268" t="s">
        <v>12075</v>
      </c>
      <c r="B1268" t="s">
        <v>16047</v>
      </c>
      <c r="C1268">
        <v>6</v>
      </c>
      <c r="D1268">
        <v>40</v>
      </c>
      <c r="E1268">
        <v>0.7</v>
      </c>
      <c r="G1268">
        <v>3</v>
      </c>
      <c r="H1268" t="s">
        <v>20804</v>
      </c>
      <c r="I1268" t="s">
        <v>20805</v>
      </c>
      <c r="J1268">
        <v>7.5</v>
      </c>
    </row>
    <row r="1269" spans="1:10">
      <c r="A1269" t="s">
        <v>13858</v>
      </c>
      <c r="B1269" t="s">
        <v>16048</v>
      </c>
      <c r="C1269">
        <v>6</v>
      </c>
      <c r="D1269">
        <v>40</v>
      </c>
      <c r="E1269">
        <v>1</v>
      </c>
      <c r="G1269">
        <v>11.95</v>
      </c>
      <c r="H1269" t="s">
        <v>20806</v>
      </c>
      <c r="I1269" t="s">
        <v>20807</v>
      </c>
      <c r="J1269">
        <v>10.45</v>
      </c>
    </row>
    <row r="1270" spans="1:10">
      <c r="A1270" t="s">
        <v>12076</v>
      </c>
      <c r="B1270" t="s">
        <v>16048</v>
      </c>
      <c r="C1270">
        <v>12</v>
      </c>
      <c r="D1270">
        <v>40</v>
      </c>
      <c r="E1270">
        <v>1</v>
      </c>
      <c r="G1270">
        <v>5.85</v>
      </c>
      <c r="H1270" t="s">
        <v>20808</v>
      </c>
      <c r="I1270" t="s">
        <v>20809</v>
      </c>
      <c r="J1270">
        <v>20.88</v>
      </c>
    </row>
    <row r="1271" spans="1:10">
      <c r="A1271" t="s">
        <v>12077</v>
      </c>
      <c r="B1271" t="s">
        <v>16049</v>
      </c>
      <c r="C1271">
        <v>12</v>
      </c>
      <c r="D1271">
        <v>40</v>
      </c>
      <c r="E1271">
        <v>1</v>
      </c>
      <c r="G1271">
        <v>11.25</v>
      </c>
      <c r="I1271" t="s">
        <v>20810</v>
      </c>
      <c r="J1271">
        <v>20.79</v>
      </c>
    </row>
    <row r="1272" spans="1:10">
      <c r="A1272" t="s">
        <v>16050</v>
      </c>
      <c r="B1272" t="s">
        <v>20811</v>
      </c>
      <c r="C1272">
        <v>6</v>
      </c>
      <c r="D1272">
        <v>40</v>
      </c>
      <c r="E1272">
        <v>0.7</v>
      </c>
      <c r="F1272" t="s">
        <v>18359</v>
      </c>
      <c r="G1272">
        <v>16.25</v>
      </c>
      <c r="H1272" t="s">
        <v>20812</v>
      </c>
      <c r="I1272" t="s">
        <v>20813</v>
      </c>
      <c r="J1272">
        <v>8.5500000000000007</v>
      </c>
    </row>
    <row r="1273" spans="1:10">
      <c r="A1273" t="s">
        <v>16051</v>
      </c>
      <c r="B1273" t="s">
        <v>20814</v>
      </c>
      <c r="C1273">
        <v>12</v>
      </c>
      <c r="D1273">
        <v>40</v>
      </c>
      <c r="E1273">
        <v>1</v>
      </c>
      <c r="F1273" t="s">
        <v>18359</v>
      </c>
      <c r="G1273">
        <v>5.65</v>
      </c>
      <c r="I1273" t="s">
        <v>20815</v>
      </c>
      <c r="J1273">
        <v>21.52</v>
      </c>
    </row>
    <row r="1274" spans="1:10">
      <c r="A1274" t="s">
        <v>12078</v>
      </c>
      <c r="B1274" t="s">
        <v>20816</v>
      </c>
      <c r="C1274">
        <v>12</v>
      </c>
      <c r="D1274">
        <v>40</v>
      </c>
      <c r="E1274">
        <v>1</v>
      </c>
      <c r="F1274" t="s">
        <v>18359</v>
      </c>
      <c r="G1274">
        <v>26.15</v>
      </c>
      <c r="H1274" t="s">
        <v>20817</v>
      </c>
      <c r="I1274" t="s">
        <v>20818</v>
      </c>
      <c r="J1274">
        <v>21.53</v>
      </c>
    </row>
    <row r="1275" spans="1:10">
      <c r="A1275" t="s">
        <v>20819</v>
      </c>
      <c r="B1275" t="s">
        <v>20820</v>
      </c>
      <c r="C1275">
        <v>6</v>
      </c>
      <c r="D1275">
        <v>40</v>
      </c>
      <c r="E1275">
        <v>0.7</v>
      </c>
      <c r="F1275" t="s">
        <v>18359</v>
      </c>
      <c r="G1275">
        <v>26.85</v>
      </c>
      <c r="H1275" t="s">
        <v>20821</v>
      </c>
      <c r="I1275" t="s">
        <v>20822</v>
      </c>
      <c r="J1275">
        <v>10.43</v>
      </c>
    </row>
    <row r="1276" spans="1:10">
      <c r="A1276" t="s">
        <v>12079</v>
      </c>
      <c r="B1276" t="s">
        <v>16052</v>
      </c>
      <c r="C1276">
        <v>6</v>
      </c>
      <c r="D1276">
        <v>43</v>
      </c>
      <c r="E1276">
        <v>0.7</v>
      </c>
      <c r="F1276" t="s">
        <v>18359</v>
      </c>
      <c r="G1276">
        <v>19</v>
      </c>
      <c r="J1276">
        <v>10.58</v>
      </c>
    </row>
    <row r="1277" spans="1:10">
      <c r="A1277" t="s">
        <v>16053</v>
      </c>
      <c r="B1277" t="s">
        <v>16054</v>
      </c>
      <c r="C1277">
        <v>6</v>
      </c>
      <c r="D1277">
        <v>43</v>
      </c>
      <c r="E1277">
        <v>1</v>
      </c>
      <c r="G1277">
        <v>6.35</v>
      </c>
      <c r="H1277" t="s">
        <v>20823</v>
      </c>
      <c r="I1277" t="s">
        <v>20824</v>
      </c>
      <c r="J1277">
        <v>11.21</v>
      </c>
    </row>
    <row r="1278" spans="1:10">
      <c r="A1278" t="s">
        <v>12080</v>
      </c>
      <c r="B1278" t="s">
        <v>20825</v>
      </c>
      <c r="C1278">
        <v>6</v>
      </c>
      <c r="D1278">
        <v>40</v>
      </c>
      <c r="E1278">
        <v>0.7</v>
      </c>
      <c r="F1278" t="s">
        <v>18359</v>
      </c>
      <c r="G1278">
        <v>299.25</v>
      </c>
      <c r="H1278" t="s">
        <v>20826</v>
      </c>
      <c r="I1278" t="s">
        <v>20827</v>
      </c>
      <c r="J1278">
        <v>7.82</v>
      </c>
    </row>
    <row r="1279" spans="1:10">
      <c r="A1279" t="s">
        <v>20828</v>
      </c>
      <c r="B1279" t="s">
        <v>20829</v>
      </c>
      <c r="C1279">
        <v>6</v>
      </c>
      <c r="D1279">
        <v>40</v>
      </c>
      <c r="E1279">
        <v>1</v>
      </c>
      <c r="F1279" t="s">
        <v>18359</v>
      </c>
      <c r="G1279">
        <v>19.850000000000001</v>
      </c>
      <c r="H1279" t="s">
        <v>20830</v>
      </c>
      <c r="I1279" t="s">
        <v>20831</v>
      </c>
      <c r="J1279">
        <v>10.119999999999999</v>
      </c>
    </row>
    <row r="1280" spans="1:10">
      <c r="A1280" t="s">
        <v>13859</v>
      </c>
      <c r="B1280" t="s">
        <v>20832</v>
      </c>
      <c r="C1280">
        <v>6</v>
      </c>
      <c r="D1280">
        <v>40</v>
      </c>
      <c r="E1280">
        <v>0.7</v>
      </c>
      <c r="F1280" t="s">
        <v>18359</v>
      </c>
      <c r="G1280">
        <v>7.25</v>
      </c>
      <c r="H1280" t="s">
        <v>20833</v>
      </c>
      <c r="I1280" t="s">
        <v>20834</v>
      </c>
      <c r="J1280">
        <v>7.82</v>
      </c>
    </row>
    <row r="1281" spans="1:10">
      <c r="A1281" t="s">
        <v>16055</v>
      </c>
      <c r="B1281" t="s">
        <v>20835</v>
      </c>
      <c r="C1281">
        <v>6</v>
      </c>
      <c r="D1281">
        <v>40</v>
      </c>
      <c r="E1281">
        <v>0.7</v>
      </c>
      <c r="F1281" t="s">
        <v>18359</v>
      </c>
      <c r="G1281">
        <v>22.85</v>
      </c>
      <c r="H1281" t="s">
        <v>20836</v>
      </c>
      <c r="I1281" t="s">
        <v>20837</v>
      </c>
      <c r="J1281">
        <v>7.79</v>
      </c>
    </row>
    <row r="1282" spans="1:10">
      <c r="A1282" t="s">
        <v>12081</v>
      </c>
      <c r="B1282" t="s">
        <v>20838</v>
      </c>
      <c r="C1282">
        <v>6</v>
      </c>
      <c r="D1282">
        <v>46</v>
      </c>
      <c r="E1282">
        <v>0.7</v>
      </c>
      <c r="F1282" t="s">
        <v>18359</v>
      </c>
      <c r="G1282">
        <v>38.450000000000003</v>
      </c>
      <c r="H1282" t="s">
        <v>20839</v>
      </c>
      <c r="I1282" t="s">
        <v>20840</v>
      </c>
      <c r="J1282">
        <v>9.68</v>
      </c>
    </row>
    <row r="1283" spans="1:10">
      <c r="A1283" t="s">
        <v>12082</v>
      </c>
      <c r="B1283" t="s">
        <v>20841</v>
      </c>
      <c r="C1283">
        <v>6</v>
      </c>
      <c r="D1283">
        <v>46</v>
      </c>
      <c r="E1283">
        <v>0.7</v>
      </c>
      <c r="F1283" t="s">
        <v>18359</v>
      </c>
      <c r="G1283">
        <v>22.25</v>
      </c>
      <c r="H1283" t="s">
        <v>20842</v>
      </c>
      <c r="I1283" t="s">
        <v>20843</v>
      </c>
      <c r="J1283">
        <v>9.5399999999999991</v>
      </c>
    </row>
    <row r="1284" spans="1:10">
      <c r="A1284" t="s">
        <v>16056</v>
      </c>
      <c r="B1284" t="s">
        <v>20844</v>
      </c>
      <c r="C1284">
        <v>6</v>
      </c>
      <c r="D1284">
        <v>58.8</v>
      </c>
      <c r="E1284">
        <v>0.7</v>
      </c>
      <c r="F1284" t="s">
        <v>18359</v>
      </c>
      <c r="G1284">
        <v>96.75</v>
      </c>
      <c r="I1284" t="s">
        <v>20845</v>
      </c>
      <c r="J1284">
        <v>9.56</v>
      </c>
    </row>
    <row r="1285" spans="1:10">
      <c r="A1285" t="s">
        <v>12083</v>
      </c>
      <c r="B1285" t="s">
        <v>20846</v>
      </c>
      <c r="C1285">
        <v>6</v>
      </c>
      <c r="D1285">
        <v>46</v>
      </c>
      <c r="E1285">
        <v>0.7</v>
      </c>
      <c r="F1285" t="s">
        <v>18359</v>
      </c>
      <c r="G1285">
        <v>4.25</v>
      </c>
      <c r="I1285" t="s">
        <v>20847</v>
      </c>
      <c r="J1285">
        <v>9.52</v>
      </c>
    </row>
    <row r="1286" spans="1:10">
      <c r="A1286" t="s">
        <v>12084</v>
      </c>
      <c r="B1286" t="s">
        <v>16057</v>
      </c>
      <c r="C1286">
        <v>12</v>
      </c>
      <c r="D1286">
        <v>47.5</v>
      </c>
      <c r="E1286">
        <v>0.7</v>
      </c>
      <c r="G1286">
        <v>24.95</v>
      </c>
      <c r="H1286" t="s">
        <v>20848</v>
      </c>
      <c r="I1286" t="s">
        <v>20849</v>
      </c>
      <c r="J1286">
        <v>14.45</v>
      </c>
    </row>
    <row r="1287" spans="1:10">
      <c r="A1287" t="s">
        <v>12085</v>
      </c>
      <c r="B1287" t="s">
        <v>16058</v>
      </c>
      <c r="C1287">
        <v>6</v>
      </c>
      <c r="D1287">
        <v>40</v>
      </c>
      <c r="E1287">
        <v>0.7</v>
      </c>
      <c r="G1287">
        <v>25.95</v>
      </c>
      <c r="I1287" t="s">
        <v>20850</v>
      </c>
      <c r="J1287">
        <v>7.42</v>
      </c>
    </row>
    <row r="1288" spans="1:10">
      <c r="A1288" t="s">
        <v>12086</v>
      </c>
      <c r="B1288" t="s">
        <v>16059</v>
      </c>
      <c r="C1288">
        <v>6</v>
      </c>
      <c r="D1288">
        <v>40</v>
      </c>
      <c r="E1288">
        <v>0.7</v>
      </c>
      <c r="G1288">
        <v>22.25</v>
      </c>
      <c r="I1288" t="s">
        <v>20851</v>
      </c>
      <c r="J1288">
        <v>6.89</v>
      </c>
    </row>
    <row r="1289" spans="1:10">
      <c r="A1289" t="s">
        <v>13860</v>
      </c>
      <c r="B1289" t="s">
        <v>16060</v>
      </c>
      <c r="C1289">
        <v>6</v>
      </c>
      <c r="D1289">
        <v>19.5</v>
      </c>
      <c r="E1289">
        <v>0.75</v>
      </c>
      <c r="G1289">
        <v>1.65</v>
      </c>
      <c r="H1289" t="s">
        <v>20852</v>
      </c>
      <c r="I1289" t="s">
        <v>20853</v>
      </c>
      <c r="J1289">
        <v>8.1199999999999992</v>
      </c>
    </row>
    <row r="1290" spans="1:10">
      <c r="A1290" t="s">
        <v>12087</v>
      </c>
      <c r="B1290" t="s">
        <v>16061</v>
      </c>
      <c r="C1290">
        <v>6</v>
      </c>
      <c r="D1290">
        <v>20</v>
      </c>
      <c r="E1290">
        <v>0.75</v>
      </c>
      <c r="G1290">
        <v>16.95</v>
      </c>
      <c r="H1290" t="s">
        <v>20854</v>
      </c>
      <c r="I1290" t="s">
        <v>20855</v>
      </c>
      <c r="J1290">
        <v>8.52</v>
      </c>
    </row>
    <row r="1291" spans="1:10">
      <c r="A1291" t="s">
        <v>12088</v>
      </c>
      <c r="B1291" t="s">
        <v>16062</v>
      </c>
      <c r="C1291">
        <v>6</v>
      </c>
      <c r="D1291">
        <v>20</v>
      </c>
      <c r="E1291">
        <v>0.75</v>
      </c>
      <c r="G1291">
        <v>58.45</v>
      </c>
      <c r="H1291" t="s">
        <v>20856</v>
      </c>
      <c r="I1291" t="s">
        <v>20857</v>
      </c>
      <c r="J1291">
        <v>8.57</v>
      </c>
    </row>
    <row r="1292" spans="1:10">
      <c r="A1292" t="s">
        <v>12089</v>
      </c>
      <c r="B1292" t="s">
        <v>16063</v>
      </c>
      <c r="C1292">
        <v>6</v>
      </c>
      <c r="D1292">
        <v>20</v>
      </c>
      <c r="E1292">
        <v>0.75</v>
      </c>
      <c r="G1292">
        <v>22</v>
      </c>
      <c r="H1292" t="s">
        <v>20858</v>
      </c>
      <c r="I1292" t="s">
        <v>20859</v>
      </c>
      <c r="J1292">
        <v>8.5399999999999991</v>
      </c>
    </row>
    <row r="1293" spans="1:10">
      <c r="A1293" t="s">
        <v>12090</v>
      </c>
      <c r="B1293" t="s">
        <v>16064</v>
      </c>
      <c r="C1293">
        <v>6</v>
      </c>
      <c r="D1293">
        <v>43.8</v>
      </c>
      <c r="E1293">
        <v>0.7</v>
      </c>
      <c r="G1293">
        <v>13.25</v>
      </c>
      <c r="I1293" t="s">
        <v>20860</v>
      </c>
      <c r="J1293">
        <v>8.76</v>
      </c>
    </row>
    <row r="1294" spans="1:10">
      <c r="A1294" t="s">
        <v>12091</v>
      </c>
      <c r="B1294" t="s">
        <v>20861</v>
      </c>
      <c r="C1294">
        <v>4</v>
      </c>
      <c r="D1294">
        <v>20</v>
      </c>
      <c r="E1294">
        <v>0.75</v>
      </c>
      <c r="F1294" t="s">
        <v>18359</v>
      </c>
      <c r="G1294">
        <v>11.95</v>
      </c>
      <c r="H1294" t="s">
        <v>20862</v>
      </c>
      <c r="J1294">
        <v>7.25</v>
      </c>
    </row>
    <row r="1295" spans="1:10">
      <c r="A1295" t="s">
        <v>12092</v>
      </c>
      <c r="B1295" t="s">
        <v>16065</v>
      </c>
      <c r="C1295">
        <v>6</v>
      </c>
      <c r="D1295">
        <v>12</v>
      </c>
      <c r="E1295">
        <v>0.75</v>
      </c>
      <c r="G1295">
        <v>21.95</v>
      </c>
      <c r="H1295" t="s">
        <v>20863</v>
      </c>
      <c r="J1295">
        <v>9.76</v>
      </c>
    </row>
    <row r="1296" spans="1:10">
      <c r="A1296" t="s">
        <v>13861</v>
      </c>
      <c r="B1296" t="s">
        <v>16066</v>
      </c>
      <c r="C1296">
        <v>6</v>
      </c>
      <c r="D1296">
        <v>15</v>
      </c>
      <c r="E1296">
        <v>0.75</v>
      </c>
      <c r="G1296">
        <v>14.95</v>
      </c>
      <c r="H1296" t="s">
        <v>20864</v>
      </c>
      <c r="J1296">
        <v>7.94</v>
      </c>
    </row>
    <row r="1297" spans="1:10">
      <c r="A1297" t="s">
        <v>12093</v>
      </c>
      <c r="B1297" t="s">
        <v>16067</v>
      </c>
      <c r="C1297">
        <v>6</v>
      </c>
      <c r="D1297">
        <v>19</v>
      </c>
      <c r="E1297">
        <v>0.75</v>
      </c>
      <c r="G1297">
        <v>20.45</v>
      </c>
      <c r="H1297" t="s">
        <v>20865</v>
      </c>
      <c r="J1297">
        <v>7.75</v>
      </c>
    </row>
    <row r="1298" spans="1:10">
      <c r="A1298" t="s">
        <v>12094</v>
      </c>
      <c r="B1298" t="s">
        <v>16068</v>
      </c>
      <c r="C1298">
        <v>6</v>
      </c>
      <c r="D1298">
        <v>19</v>
      </c>
      <c r="E1298">
        <v>0.75</v>
      </c>
      <c r="G1298">
        <v>8</v>
      </c>
      <c r="H1298" t="s">
        <v>20866</v>
      </c>
      <c r="J1298">
        <v>7.57</v>
      </c>
    </row>
    <row r="1299" spans="1:10">
      <c r="A1299" t="s">
        <v>12095</v>
      </c>
      <c r="B1299" t="s">
        <v>16069</v>
      </c>
      <c r="C1299">
        <v>8</v>
      </c>
      <c r="D1299">
        <v>19</v>
      </c>
      <c r="E1299">
        <v>0.2</v>
      </c>
      <c r="G1299">
        <v>18.649999999999999</v>
      </c>
      <c r="H1299" t="s">
        <v>20867</v>
      </c>
      <c r="J1299">
        <v>3.32</v>
      </c>
    </row>
    <row r="1300" spans="1:10">
      <c r="A1300" t="s">
        <v>13862</v>
      </c>
      <c r="B1300" t="s">
        <v>20868</v>
      </c>
      <c r="C1300">
        <v>6</v>
      </c>
      <c r="D1300">
        <v>20</v>
      </c>
      <c r="E1300">
        <v>0.75</v>
      </c>
      <c r="F1300" t="s">
        <v>18359</v>
      </c>
      <c r="G1300">
        <v>8</v>
      </c>
      <c r="H1300" t="s">
        <v>20869</v>
      </c>
      <c r="J1300">
        <v>10.74</v>
      </c>
    </row>
    <row r="1301" spans="1:10">
      <c r="A1301" t="s">
        <v>16070</v>
      </c>
      <c r="B1301" t="s">
        <v>16071</v>
      </c>
      <c r="C1301">
        <v>6</v>
      </c>
      <c r="D1301">
        <v>19</v>
      </c>
      <c r="E1301">
        <v>0.75</v>
      </c>
      <c r="G1301">
        <v>25.45</v>
      </c>
      <c r="H1301" t="s">
        <v>30754</v>
      </c>
      <c r="J1301">
        <v>7.58</v>
      </c>
    </row>
    <row r="1302" spans="1:10">
      <c r="A1302" t="s">
        <v>16072</v>
      </c>
      <c r="B1302" t="s">
        <v>20870</v>
      </c>
      <c r="C1302">
        <v>6</v>
      </c>
      <c r="D1302">
        <v>40</v>
      </c>
      <c r="E1302">
        <v>0.7</v>
      </c>
      <c r="F1302" t="s">
        <v>18359</v>
      </c>
      <c r="G1302">
        <v>84.75</v>
      </c>
      <c r="H1302" t="s">
        <v>30755</v>
      </c>
      <c r="I1302" t="s">
        <v>30756</v>
      </c>
      <c r="J1302">
        <v>11.21</v>
      </c>
    </row>
    <row r="1303" spans="1:10">
      <c r="A1303" t="s">
        <v>16073</v>
      </c>
      <c r="B1303" t="s">
        <v>16074</v>
      </c>
      <c r="C1303">
        <v>3</v>
      </c>
      <c r="D1303">
        <v>40</v>
      </c>
      <c r="E1303">
        <v>1.75</v>
      </c>
      <c r="G1303">
        <v>19.95</v>
      </c>
      <c r="H1303" t="s">
        <v>20871</v>
      </c>
      <c r="I1303" t="s">
        <v>20872</v>
      </c>
      <c r="J1303">
        <v>11.03</v>
      </c>
    </row>
    <row r="1304" spans="1:10">
      <c r="A1304" t="s">
        <v>30757</v>
      </c>
      <c r="B1304" t="s">
        <v>30758</v>
      </c>
      <c r="C1304">
        <v>6</v>
      </c>
      <c r="D1304">
        <v>40</v>
      </c>
      <c r="E1304">
        <v>0.7</v>
      </c>
      <c r="G1304">
        <v>22.95</v>
      </c>
      <c r="I1304" t="s">
        <v>30759</v>
      </c>
      <c r="J1304">
        <v>10.199999999999999</v>
      </c>
    </row>
    <row r="1305" spans="1:10">
      <c r="A1305" t="s">
        <v>12096</v>
      </c>
      <c r="B1305" t="s">
        <v>16075</v>
      </c>
      <c r="C1305">
        <v>6</v>
      </c>
      <c r="D1305">
        <v>38.4</v>
      </c>
      <c r="E1305">
        <v>0.7</v>
      </c>
      <c r="G1305">
        <v>7.35</v>
      </c>
      <c r="H1305" t="s">
        <v>20873</v>
      </c>
      <c r="J1305">
        <v>7.34</v>
      </c>
    </row>
    <row r="1306" spans="1:10">
      <c r="A1306" t="s">
        <v>16076</v>
      </c>
      <c r="B1306" t="s">
        <v>16077</v>
      </c>
      <c r="C1306">
        <v>6</v>
      </c>
      <c r="D1306">
        <v>30</v>
      </c>
      <c r="E1306">
        <v>0.7</v>
      </c>
      <c r="G1306">
        <v>5.45</v>
      </c>
      <c r="H1306" t="s">
        <v>20874</v>
      </c>
      <c r="I1306" t="s">
        <v>20875</v>
      </c>
      <c r="J1306">
        <v>7.96</v>
      </c>
    </row>
    <row r="1307" spans="1:10">
      <c r="A1307" t="s">
        <v>16078</v>
      </c>
      <c r="B1307" t="s">
        <v>20876</v>
      </c>
      <c r="C1307">
        <v>6</v>
      </c>
      <c r="D1307">
        <v>38</v>
      </c>
      <c r="E1307">
        <v>0.7</v>
      </c>
      <c r="F1307" t="s">
        <v>18359</v>
      </c>
      <c r="G1307">
        <v>23.85</v>
      </c>
      <c r="H1307" t="s">
        <v>20877</v>
      </c>
      <c r="I1307" t="s">
        <v>20878</v>
      </c>
      <c r="J1307">
        <v>9.6199999999999992</v>
      </c>
    </row>
    <row r="1308" spans="1:10">
      <c r="A1308" t="s">
        <v>13863</v>
      </c>
      <c r="B1308" t="s">
        <v>20879</v>
      </c>
      <c r="C1308">
        <v>6</v>
      </c>
      <c r="D1308">
        <v>38</v>
      </c>
      <c r="E1308">
        <v>0.7</v>
      </c>
      <c r="F1308" t="s">
        <v>18359</v>
      </c>
      <c r="G1308">
        <v>189.75</v>
      </c>
      <c r="I1308" t="s">
        <v>20880</v>
      </c>
      <c r="J1308">
        <v>9.5399999999999991</v>
      </c>
    </row>
    <row r="1309" spans="1:10">
      <c r="A1309" t="s">
        <v>16079</v>
      </c>
      <c r="B1309" t="s">
        <v>16080</v>
      </c>
      <c r="C1309">
        <v>6</v>
      </c>
      <c r="D1309">
        <v>34</v>
      </c>
      <c r="E1309">
        <v>0.7</v>
      </c>
      <c r="G1309">
        <v>25</v>
      </c>
      <c r="H1309" t="s">
        <v>20881</v>
      </c>
      <c r="I1309" t="s">
        <v>20882</v>
      </c>
      <c r="J1309">
        <v>7.84</v>
      </c>
    </row>
    <row r="1310" spans="1:10">
      <c r="A1310" t="s">
        <v>12097</v>
      </c>
      <c r="B1310" t="s">
        <v>16081</v>
      </c>
      <c r="C1310">
        <v>6</v>
      </c>
      <c r="D1310">
        <v>34</v>
      </c>
      <c r="E1310">
        <v>0.7</v>
      </c>
      <c r="G1310">
        <v>17.850000000000001</v>
      </c>
      <c r="I1310" t="s">
        <v>20883</v>
      </c>
      <c r="J1310">
        <v>7.59</v>
      </c>
    </row>
    <row r="1311" spans="1:10">
      <c r="A1311" t="s">
        <v>20884</v>
      </c>
      <c r="B1311" t="s">
        <v>20885</v>
      </c>
      <c r="C1311">
        <v>6</v>
      </c>
      <c r="D1311">
        <v>40</v>
      </c>
      <c r="E1311">
        <v>0.7</v>
      </c>
      <c r="F1311" t="s">
        <v>18359</v>
      </c>
      <c r="G1311">
        <v>16.45</v>
      </c>
      <c r="I1311" t="s">
        <v>20886</v>
      </c>
      <c r="J1311">
        <v>12.09</v>
      </c>
    </row>
    <row r="1312" spans="1:10">
      <c r="A1312" t="s">
        <v>20887</v>
      </c>
      <c r="B1312" t="s">
        <v>20888</v>
      </c>
      <c r="C1312">
        <v>3</v>
      </c>
      <c r="D1312">
        <v>45</v>
      </c>
      <c r="E1312">
        <v>0.7</v>
      </c>
      <c r="G1312">
        <v>35</v>
      </c>
      <c r="H1312" t="s">
        <v>20889</v>
      </c>
      <c r="I1312" t="s">
        <v>20890</v>
      </c>
      <c r="J1312">
        <v>4.4400000000000004</v>
      </c>
    </row>
    <row r="1313" spans="1:10">
      <c r="A1313" t="s">
        <v>12098</v>
      </c>
      <c r="B1313" t="s">
        <v>16082</v>
      </c>
      <c r="C1313">
        <v>6</v>
      </c>
      <c r="D1313">
        <v>40</v>
      </c>
      <c r="E1313">
        <v>0.7</v>
      </c>
      <c r="G1313">
        <v>28.95</v>
      </c>
      <c r="H1313" t="s">
        <v>20891</v>
      </c>
      <c r="I1313" t="s">
        <v>20892</v>
      </c>
      <c r="J1313">
        <v>7.77</v>
      </c>
    </row>
    <row r="1314" spans="1:10">
      <c r="A1314" t="s">
        <v>12099</v>
      </c>
      <c r="B1314" t="s">
        <v>16083</v>
      </c>
      <c r="C1314">
        <v>6</v>
      </c>
      <c r="D1314">
        <v>40</v>
      </c>
      <c r="E1314">
        <v>0.7</v>
      </c>
      <c r="G1314">
        <v>46.95</v>
      </c>
      <c r="H1314" t="s">
        <v>20893</v>
      </c>
      <c r="I1314" t="s">
        <v>20894</v>
      </c>
      <c r="J1314">
        <v>7.8</v>
      </c>
    </row>
    <row r="1315" spans="1:10">
      <c r="A1315" t="s">
        <v>12100</v>
      </c>
      <c r="B1315" t="s">
        <v>16084</v>
      </c>
      <c r="C1315">
        <v>6</v>
      </c>
      <c r="D1315">
        <v>46</v>
      </c>
      <c r="E1315">
        <v>0.7</v>
      </c>
      <c r="G1315">
        <v>28.45</v>
      </c>
      <c r="H1315" t="s">
        <v>20895</v>
      </c>
      <c r="J1315">
        <v>8.93</v>
      </c>
    </row>
    <row r="1316" spans="1:10">
      <c r="A1316" t="s">
        <v>13864</v>
      </c>
      <c r="B1316" t="s">
        <v>16085</v>
      </c>
      <c r="C1316">
        <v>6</v>
      </c>
      <c r="D1316">
        <v>46</v>
      </c>
      <c r="E1316">
        <v>0.7</v>
      </c>
      <c r="G1316">
        <v>31.95</v>
      </c>
      <c r="H1316" t="s">
        <v>20896</v>
      </c>
      <c r="I1316" t="s">
        <v>20897</v>
      </c>
      <c r="J1316">
        <v>8.84</v>
      </c>
    </row>
    <row r="1317" spans="1:10">
      <c r="A1317" t="s">
        <v>12101</v>
      </c>
      <c r="B1317" t="s">
        <v>16086</v>
      </c>
      <c r="C1317">
        <v>6</v>
      </c>
      <c r="D1317">
        <v>40</v>
      </c>
      <c r="E1317">
        <v>0.7</v>
      </c>
      <c r="G1317">
        <v>54</v>
      </c>
      <c r="H1317" t="s">
        <v>20898</v>
      </c>
      <c r="J1317">
        <v>8.1300000000000008</v>
      </c>
    </row>
    <row r="1318" spans="1:10">
      <c r="A1318" t="s">
        <v>12102</v>
      </c>
      <c r="B1318" t="s">
        <v>16087</v>
      </c>
      <c r="C1318">
        <v>6</v>
      </c>
      <c r="D1318">
        <v>40</v>
      </c>
      <c r="E1318">
        <v>0.7</v>
      </c>
      <c r="G1318">
        <v>23.45</v>
      </c>
      <c r="H1318" t="s">
        <v>20899</v>
      </c>
      <c r="I1318" t="s">
        <v>20900</v>
      </c>
      <c r="J1318">
        <v>6.57</v>
      </c>
    </row>
    <row r="1319" spans="1:10">
      <c r="A1319" t="s">
        <v>12103</v>
      </c>
      <c r="B1319" t="s">
        <v>16088</v>
      </c>
      <c r="C1319">
        <v>6</v>
      </c>
      <c r="D1319">
        <v>40</v>
      </c>
      <c r="E1319">
        <v>1</v>
      </c>
      <c r="G1319">
        <v>24.95</v>
      </c>
      <c r="H1319" t="s">
        <v>20901</v>
      </c>
      <c r="I1319" t="s">
        <v>20902</v>
      </c>
      <c r="J1319">
        <v>8.99</v>
      </c>
    </row>
    <row r="1320" spans="1:10">
      <c r="A1320" t="s">
        <v>20903</v>
      </c>
      <c r="B1320" t="s">
        <v>20904</v>
      </c>
      <c r="C1320">
        <v>6</v>
      </c>
      <c r="D1320">
        <v>16.5</v>
      </c>
      <c r="E1320">
        <v>0.7</v>
      </c>
      <c r="G1320">
        <v>126.85</v>
      </c>
      <c r="H1320" t="s">
        <v>20905</v>
      </c>
      <c r="I1320" t="s">
        <v>20906</v>
      </c>
      <c r="J1320">
        <v>7.53</v>
      </c>
    </row>
    <row r="1321" spans="1:10">
      <c r="A1321" t="s">
        <v>26802</v>
      </c>
      <c r="B1321" t="s">
        <v>26803</v>
      </c>
      <c r="C1321">
        <v>6</v>
      </c>
      <c r="D1321">
        <v>16.5</v>
      </c>
      <c r="E1321">
        <v>1</v>
      </c>
      <c r="G1321">
        <v>10.45</v>
      </c>
      <c r="H1321" t="s">
        <v>20908</v>
      </c>
      <c r="I1321" t="s">
        <v>30760</v>
      </c>
      <c r="J1321">
        <v>10.23</v>
      </c>
    </row>
    <row r="1322" spans="1:10">
      <c r="A1322" t="s">
        <v>16089</v>
      </c>
      <c r="B1322" t="s">
        <v>20907</v>
      </c>
      <c r="C1322">
        <v>12</v>
      </c>
      <c r="D1322">
        <v>16.5</v>
      </c>
      <c r="E1322">
        <v>1</v>
      </c>
      <c r="G1322">
        <v>7.45</v>
      </c>
      <c r="H1322" t="s">
        <v>20908</v>
      </c>
      <c r="I1322" t="s">
        <v>20909</v>
      </c>
      <c r="J1322">
        <v>20.57</v>
      </c>
    </row>
    <row r="1323" spans="1:10">
      <c r="A1323" t="s">
        <v>15702</v>
      </c>
      <c r="B1323" t="s">
        <v>20910</v>
      </c>
      <c r="C1323">
        <v>6</v>
      </c>
      <c r="D1323">
        <v>40</v>
      </c>
      <c r="E1323">
        <v>0.7</v>
      </c>
      <c r="G1323">
        <v>12.25</v>
      </c>
      <c r="H1323" t="s">
        <v>20911</v>
      </c>
      <c r="I1323" t="s">
        <v>20912</v>
      </c>
      <c r="J1323">
        <v>8.26</v>
      </c>
    </row>
    <row r="1324" spans="1:10">
      <c r="A1324" t="s">
        <v>13865</v>
      </c>
      <c r="B1324" t="s">
        <v>16090</v>
      </c>
      <c r="C1324">
        <v>6</v>
      </c>
      <c r="D1324">
        <v>40</v>
      </c>
      <c r="E1324">
        <v>0.7</v>
      </c>
      <c r="G1324">
        <v>13.75</v>
      </c>
      <c r="H1324" t="s">
        <v>20913</v>
      </c>
      <c r="J1324">
        <v>8.2899999999999991</v>
      </c>
    </row>
    <row r="1325" spans="1:10">
      <c r="A1325" t="s">
        <v>20914</v>
      </c>
      <c r="B1325" t="s">
        <v>20915</v>
      </c>
      <c r="C1325">
        <v>6</v>
      </c>
      <c r="D1325">
        <v>40.700000000000003</v>
      </c>
      <c r="E1325">
        <v>0.7</v>
      </c>
      <c r="G1325">
        <v>73</v>
      </c>
      <c r="H1325" t="s">
        <v>20916</v>
      </c>
      <c r="I1325" t="s">
        <v>20917</v>
      </c>
      <c r="J1325">
        <v>8.1999999999999993</v>
      </c>
    </row>
    <row r="1326" spans="1:10">
      <c r="A1326" t="s">
        <v>13866</v>
      </c>
      <c r="B1326" t="s">
        <v>16091</v>
      </c>
      <c r="C1326">
        <v>6</v>
      </c>
      <c r="D1326">
        <v>43.4</v>
      </c>
      <c r="E1326">
        <v>0.7</v>
      </c>
      <c r="G1326">
        <v>81.650000000000006</v>
      </c>
      <c r="H1326" t="s">
        <v>20918</v>
      </c>
      <c r="I1326" t="s">
        <v>20919</v>
      </c>
      <c r="J1326">
        <v>8.94</v>
      </c>
    </row>
    <row r="1327" spans="1:10">
      <c r="A1327" t="s">
        <v>13867</v>
      </c>
      <c r="B1327" t="s">
        <v>16092</v>
      </c>
      <c r="C1327">
        <v>24</v>
      </c>
      <c r="D1327">
        <v>45</v>
      </c>
      <c r="E1327">
        <v>0.15</v>
      </c>
      <c r="G1327">
        <v>17.25</v>
      </c>
      <c r="H1327" t="s">
        <v>20920</v>
      </c>
      <c r="I1327" t="s">
        <v>20921</v>
      </c>
      <c r="J1327">
        <v>8.58</v>
      </c>
    </row>
    <row r="1328" spans="1:10">
      <c r="A1328" t="s">
        <v>16093</v>
      </c>
      <c r="B1328" t="s">
        <v>20922</v>
      </c>
      <c r="C1328">
        <v>6</v>
      </c>
      <c r="D1328">
        <v>40</v>
      </c>
      <c r="E1328">
        <v>0.7</v>
      </c>
      <c r="F1328" t="s">
        <v>18359</v>
      </c>
      <c r="G1328">
        <v>54.75</v>
      </c>
      <c r="H1328" t="s">
        <v>20923</v>
      </c>
      <c r="I1328" t="s">
        <v>20924</v>
      </c>
      <c r="J1328">
        <v>8.4700000000000006</v>
      </c>
    </row>
    <row r="1329" spans="1:10">
      <c r="A1329" t="s">
        <v>16094</v>
      </c>
      <c r="B1329" t="s">
        <v>20925</v>
      </c>
      <c r="C1329">
        <v>6</v>
      </c>
      <c r="D1329">
        <v>43</v>
      </c>
      <c r="E1329">
        <v>0.7</v>
      </c>
      <c r="F1329" t="s">
        <v>18359</v>
      </c>
      <c r="G1329">
        <v>30.65</v>
      </c>
      <c r="H1329" t="s">
        <v>20926</v>
      </c>
      <c r="I1329" t="s">
        <v>20927</v>
      </c>
      <c r="J1329">
        <v>8.4499999999999993</v>
      </c>
    </row>
    <row r="1330" spans="1:10">
      <c r="A1330" t="s">
        <v>12104</v>
      </c>
      <c r="B1330" t="s">
        <v>20928</v>
      </c>
      <c r="C1330">
        <v>1</v>
      </c>
      <c r="D1330">
        <v>43.8</v>
      </c>
      <c r="E1330">
        <v>0.7</v>
      </c>
      <c r="F1330" t="s">
        <v>18359</v>
      </c>
      <c r="G1330">
        <v>60.35</v>
      </c>
      <c r="H1330" t="s">
        <v>20929</v>
      </c>
      <c r="I1330" t="s">
        <v>20930</v>
      </c>
      <c r="J1330">
        <v>2.14</v>
      </c>
    </row>
    <row r="1331" spans="1:10">
      <c r="A1331" t="s">
        <v>16095</v>
      </c>
      <c r="B1331" t="s">
        <v>20931</v>
      </c>
      <c r="C1331">
        <v>1</v>
      </c>
      <c r="D1331">
        <v>42</v>
      </c>
      <c r="E1331">
        <v>0.7</v>
      </c>
      <c r="F1331" t="s">
        <v>18359</v>
      </c>
      <c r="G1331">
        <v>7.45</v>
      </c>
      <c r="H1331" t="s">
        <v>20932</v>
      </c>
      <c r="J1331">
        <v>3.47</v>
      </c>
    </row>
    <row r="1332" spans="1:10">
      <c r="A1332" t="s">
        <v>12105</v>
      </c>
      <c r="B1332" t="s">
        <v>20933</v>
      </c>
      <c r="C1332">
        <v>1</v>
      </c>
      <c r="D1332">
        <v>43.2</v>
      </c>
      <c r="E1332">
        <v>0.7</v>
      </c>
      <c r="F1332" t="s">
        <v>18359</v>
      </c>
      <c r="G1332">
        <v>6.25</v>
      </c>
      <c r="H1332" t="s">
        <v>20934</v>
      </c>
      <c r="I1332" t="s">
        <v>20935</v>
      </c>
      <c r="J1332">
        <v>2.4300000000000002</v>
      </c>
    </row>
    <row r="1333" spans="1:10">
      <c r="A1333" t="s">
        <v>20936</v>
      </c>
      <c r="B1333" t="s">
        <v>20937</v>
      </c>
      <c r="C1333">
        <v>6</v>
      </c>
      <c r="D1333">
        <v>44</v>
      </c>
      <c r="E1333">
        <v>0.7</v>
      </c>
      <c r="F1333" t="s">
        <v>18359</v>
      </c>
      <c r="G1333">
        <v>198.75</v>
      </c>
      <c r="H1333" t="s">
        <v>20938</v>
      </c>
      <c r="I1333" t="s">
        <v>20939</v>
      </c>
      <c r="J1333">
        <v>9.5399999999999991</v>
      </c>
    </row>
    <row r="1334" spans="1:10">
      <c r="A1334" t="s">
        <v>16096</v>
      </c>
      <c r="B1334" t="s">
        <v>20940</v>
      </c>
      <c r="C1334">
        <v>6</v>
      </c>
      <c r="D1334">
        <v>44</v>
      </c>
      <c r="E1334">
        <v>1</v>
      </c>
      <c r="F1334" t="s">
        <v>18359</v>
      </c>
      <c r="G1334">
        <v>27.45</v>
      </c>
      <c r="H1334" t="s">
        <v>20941</v>
      </c>
      <c r="I1334" t="s">
        <v>20942</v>
      </c>
      <c r="J1334">
        <v>11.34</v>
      </c>
    </row>
    <row r="1335" spans="1:10">
      <c r="A1335" t="s">
        <v>12106</v>
      </c>
      <c r="B1335" t="s">
        <v>20943</v>
      </c>
      <c r="C1335">
        <v>6</v>
      </c>
      <c r="D1335">
        <v>46.5</v>
      </c>
      <c r="E1335">
        <v>0.7</v>
      </c>
      <c r="F1335" t="s">
        <v>18359</v>
      </c>
      <c r="G1335">
        <v>18.95</v>
      </c>
      <c r="H1335" t="s">
        <v>20944</v>
      </c>
      <c r="I1335" t="s">
        <v>20945</v>
      </c>
      <c r="J1335">
        <v>8.4499999999999993</v>
      </c>
    </row>
    <row r="1336" spans="1:10">
      <c r="A1336" t="s">
        <v>16097</v>
      </c>
      <c r="B1336" t="s">
        <v>20946</v>
      </c>
      <c r="C1336">
        <v>6</v>
      </c>
      <c r="D1336">
        <v>41.5</v>
      </c>
      <c r="E1336">
        <v>1</v>
      </c>
      <c r="F1336" t="s">
        <v>18359</v>
      </c>
      <c r="G1336">
        <v>12.55</v>
      </c>
      <c r="I1336" t="s">
        <v>20947</v>
      </c>
      <c r="J1336">
        <v>11.29</v>
      </c>
    </row>
    <row r="1337" spans="1:10">
      <c r="A1337" t="s">
        <v>16098</v>
      </c>
      <c r="B1337" t="s">
        <v>20948</v>
      </c>
      <c r="C1337">
        <v>6</v>
      </c>
      <c r="D1337">
        <v>44.5</v>
      </c>
      <c r="E1337">
        <v>0.7</v>
      </c>
      <c r="F1337" t="s">
        <v>18359</v>
      </c>
      <c r="G1337">
        <v>21.45</v>
      </c>
      <c r="H1337" t="s">
        <v>20949</v>
      </c>
      <c r="I1337" t="s">
        <v>20950</v>
      </c>
      <c r="J1337">
        <v>9.5399999999999991</v>
      </c>
    </row>
    <row r="1338" spans="1:10">
      <c r="A1338" t="s">
        <v>30761</v>
      </c>
      <c r="B1338" t="s">
        <v>30762</v>
      </c>
      <c r="C1338">
        <v>6</v>
      </c>
      <c r="D1338">
        <v>49.3</v>
      </c>
      <c r="E1338">
        <v>0.7</v>
      </c>
      <c r="F1338" t="s">
        <v>18359</v>
      </c>
      <c r="G1338">
        <v>4.95</v>
      </c>
      <c r="I1338" t="s">
        <v>30763</v>
      </c>
      <c r="J1338">
        <v>9.4600000000000009</v>
      </c>
    </row>
    <row r="1339" spans="1:10">
      <c r="A1339" t="s">
        <v>26634</v>
      </c>
      <c r="B1339" t="s">
        <v>26635</v>
      </c>
      <c r="C1339">
        <v>6</v>
      </c>
      <c r="D1339">
        <v>45.8</v>
      </c>
      <c r="E1339">
        <v>0.7</v>
      </c>
      <c r="F1339" t="s">
        <v>18359</v>
      </c>
      <c r="G1339">
        <v>31.95</v>
      </c>
      <c r="I1339" t="s">
        <v>30764</v>
      </c>
      <c r="J1339">
        <v>9.4700000000000006</v>
      </c>
    </row>
    <row r="1340" spans="1:10">
      <c r="A1340" t="s">
        <v>12107</v>
      </c>
      <c r="B1340" t="s">
        <v>26636</v>
      </c>
      <c r="C1340">
        <v>6</v>
      </c>
      <c r="D1340">
        <v>43</v>
      </c>
      <c r="E1340">
        <v>0.7</v>
      </c>
      <c r="F1340" t="s">
        <v>18359</v>
      </c>
      <c r="G1340">
        <v>21.25</v>
      </c>
      <c r="H1340" t="s">
        <v>30765</v>
      </c>
      <c r="I1340" t="s">
        <v>30766</v>
      </c>
      <c r="J1340">
        <v>8.08</v>
      </c>
    </row>
    <row r="1341" spans="1:10">
      <c r="A1341" t="s">
        <v>20951</v>
      </c>
      <c r="B1341" t="s">
        <v>20952</v>
      </c>
      <c r="C1341">
        <v>6</v>
      </c>
      <c r="D1341">
        <v>43</v>
      </c>
      <c r="E1341">
        <v>1</v>
      </c>
      <c r="F1341" t="s">
        <v>18359</v>
      </c>
      <c r="G1341">
        <v>4.3499999999999996</v>
      </c>
      <c r="H1341" t="s">
        <v>20953</v>
      </c>
      <c r="I1341" t="s">
        <v>20954</v>
      </c>
      <c r="J1341">
        <v>10.199999999999999</v>
      </c>
    </row>
    <row r="1342" spans="1:10">
      <c r="A1342" t="s">
        <v>12108</v>
      </c>
      <c r="B1342" t="s">
        <v>20955</v>
      </c>
      <c r="C1342">
        <v>6</v>
      </c>
      <c r="D1342">
        <v>43</v>
      </c>
      <c r="E1342">
        <v>0.7</v>
      </c>
      <c r="F1342" t="s">
        <v>18359</v>
      </c>
      <c r="G1342">
        <v>20.5</v>
      </c>
      <c r="H1342" t="s">
        <v>20956</v>
      </c>
      <c r="I1342" t="s">
        <v>20957</v>
      </c>
      <c r="J1342">
        <v>8.14</v>
      </c>
    </row>
    <row r="1343" spans="1:10">
      <c r="A1343" t="s">
        <v>12109</v>
      </c>
      <c r="B1343" t="s">
        <v>20958</v>
      </c>
      <c r="C1343">
        <v>6</v>
      </c>
      <c r="D1343">
        <v>43</v>
      </c>
      <c r="E1343">
        <v>0.7</v>
      </c>
      <c r="F1343" t="s">
        <v>18359</v>
      </c>
      <c r="G1343">
        <v>7.65</v>
      </c>
      <c r="H1343" t="s">
        <v>20959</v>
      </c>
      <c r="I1343" t="s">
        <v>20960</v>
      </c>
      <c r="J1343">
        <v>8.08</v>
      </c>
    </row>
    <row r="1344" spans="1:10">
      <c r="A1344" t="s">
        <v>12110</v>
      </c>
      <c r="B1344" t="s">
        <v>20961</v>
      </c>
      <c r="C1344">
        <v>6</v>
      </c>
      <c r="D1344">
        <v>42</v>
      </c>
      <c r="E1344">
        <v>0.7</v>
      </c>
      <c r="F1344" t="s">
        <v>18359</v>
      </c>
      <c r="G1344">
        <v>10.25</v>
      </c>
      <c r="H1344" t="s">
        <v>20962</v>
      </c>
      <c r="J1344">
        <v>9.39</v>
      </c>
    </row>
    <row r="1345" spans="1:10">
      <c r="A1345" t="s">
        <v>12111</v>
      </c>
      <c r="B1345" t="s">
        <v>16099</v>
      </c>
      <c r="C1345">
        <v>6</v>
      </c>
      <c r="D1345">
        <v>40</v>
      </c>
      <c r="E1345">
        <v>1</v>
      </c>
      <c r="G1345">
        <v>9.85</v>
      </c>
      <c r="H1345" t="s">
        <v>20963</v>
      </c>
      <c r="I1345" t="s">
        <v>20964</v>
      </c>
      <c r="J1345">
        <v>8.86</v>
      </c>
    </row>
    <row r="1346" spans="1:10">
      <c r="A1346" t="s">
        <v>12112</v>
      </c>
      <c r="B1346" t="s">
        <v>16100</v>
      </c>
      <c r="C1346">
        <v>6</v>
      </c>
      <c r="D1346">
        <v>40</v>
      </c>
      <c r="E1346">
        <v>0.7</v>
      </c>
      <c r="G1346">
        <v>16.850000000000001</v>
      </c>
      <c r="H1346" t="s">
        <v>20965</v>
      </c>
      <c r="I1346" t="s">
        <v>20966</v>
      </c>
      <c r="J1346">
        <v>6.12</v>
      </c>
    </row>
    <row r="1347" spans="1:10">
      <c r="A1347" t="s">
        <v>20967</v>
      </c>
      <c r="B1347" t="s">
        <v>20968</v>
      </c>
      <c r="C1347">
        <v>6</v>
      </c>
      <c r="D1347">
        <v>50</v>
      </c>
      <c r="E1347">
        <v>0.7</v>
      </c>
      <c r="G1347">
        <v>22.15</v>
      </c>
      <c r="H1347" t="s">
        <v>20969</v>
      </c>
      <c r="I1347" t="s">
        <v>20970</v>
      </c>
      <c r="J1347">
        <v>6.04</v>
      </c>
    </row>
    <row r="1348" spans="1:10">
      <c r="A1348" t="s">
        <v>20971</v>
      </c>
      <c r="B1348" t="s">
        <v>20972</v>
      </c>
      <c r="C1348">
        <v>6</v>
      </c>
      <c r="D1348">
        <v>18</v>
      </c>
      <c r="E1348">
        <v>0.7</v>
      </c>
      <c r="G1348">
        <v>6.25</v>
      </c>
      <c r="H1348" t="s">
        <v>20973</v>
      </c>
      <c r="I1348" t="s">
        <v>20974</v>
      </c>
      <c r="J1348">
        <v>9.83</v>
      </c>
    </row>
    <row r="1349" spans="1:10">
      <c r="A1349" t="s">
        <v>12113</v>
      </c>
      <c r="B1349" t="s">
        <v>16101</v>
      </c>
      <c r="C1349">
        <v>6</v>
      </c>
      <c r="D1349">
        <v>40</v>
      </c>
      <c r="E1349">
        <v>0.7</v>
      </c>
      <c r="G1349">
        <v>8.65</v>
      </c>
      <c r="H1349" t="s">
        <v>20975</v>
      </c>
      <c r="J1349">
        <v>6.09</v>
      </c>
    </row>
    <row r="1350" spans="1:10">
      <c r="A1350" t="s">
        <v>12114</v>
      </c>
      <c r="B1350" t="s">
        <v>16102</v>
      </c>
      <c r="C1350">
        <v>6</v>
      </c>
      <c r="D1350">
        <v>30</v>
      </c>
      <c r="E1350">
        <v>0.7</v>
      </c>
      <c r="G1350">
        <v>36</v>
      </c>
      <c r="H1350" t="s">
        <v>20976</v>
      </c>
      <c r="I1350" t="s">
        <v>20977</v>
      </c>
      <c r="J1350">
        <v>9.2799999999999994</v>
      </c>
    </row>
    <row r="1351" spans="1:10">
      <c r="A1351" t="s">
        <v>12115</v>
      </c>
      <c r="B1351" t="s">
        <v>20978</v>
      </c>
      <c r="C1351">
        <v>6</v>
      </c>
      <c r="D1351">
        <v>40</v>
      </c>
      <c r="E1351">
        <v>0.7</v>
      </c>
      <c r="F1351" t="s">
        <v>18359</v>
      </c>
      <c r="G1351">
        <v>114.85</v>
      </c>
      <c r="H1351" t="s">
        <v>20979</v>
      </c>
      <c r="J1351">
        <v>8.94</v>
      </c>
    </row>
    <row r="1352" spans="1:10">
      <c r="A1352" t="s">
        <v>12116</v>
      </c>
      <c r="B1352" t="s">
        <v>20980</v>
      </c>
      <c r="C1352">
        <v>6</v>
      </c>
      <c r="D1352">
        <v>40</v>
      </c>
      <c r="E1352">
        <v>0.7</v>
      </c>
      <c r="F1352" t="s">
        <v>18359</v>
      </c>
      <c r="G1352">
        <v>44.75</v>
      </c>
      <c r="H1352" t="s">
        <v>20981</v>
      </c>
      <c r="J1352">
        <v>8.92</v>
      </c>
    </row>
    <row r="1353" spans="1:10">
      <c r="A1353" t="s">
        <v>12117</v>
      </c>
      <c r="B1353" t="s">
        <v>20982</v>
      </c>
      <c r="C1353">
        <v>6</v>
      </c>
      <c r="D1353">
        <v>42</v>
      </c>
      <c r="E1353">
        <v>0.7</v>
      </c>
      <c r="F1353" t="s">
        <v>18359</v>
      </c>
      <c r="G1353">
        <v>27.65</v>
      </c>
      <c r="H1353" t="s">
        <v>20983</v>
      </c>
      <c r="J1353">
        <v>9.4499999999999993</v>
      </c>
    </row>
    <row r="1354" spans="1:10">
      <c r="A1354" t="s">
        <v>12118</v>
      </c>
      <c r="B1354" t="s">
        <v>16103</v>
      </c>
      <c r="C1354">
        <v>6</v>
      </c>
      <c r="D1354">
        <v>41.8</v>
      </c>
      <c r="E1354">
        <v>0.7</v>
      </c>
      <c r="G1354">
        <v>27.65</v>
      </c>
      <c r="H1354" t="s">
        <v>20984</v>
      </c>
      <c r="I1354" t="s">
        <v>20985</v>
      </c>
      <c r="J1354">
        <v>8.2200000000000006</v>
      </c>
    </row>
    <row r="1355" spans="1:10">
      <c r="A1355" t="s">
        <v>16104</v>
      </c>
      <c r="B1355" t="s">
        <v>16105</v>
      </c>
      <c r="C1355">
        <v>12</v>
      </c>
      <c r="D1355">
        <v>40</v>
      </c>
      <c r="E1355">
        <v>1</v>
      </c>
      <c r="G1355">
        <v>6.95</v>
      </c>
      <c r="I1355" t="s">
        <v>20986</v>
      </c>
      <c r="J1355">
        <v>13.5</v>
      </c>
    </row>
    <row r="1356" spans="1:10">
      <c r="A1356" t="s">
        <v>12119</v>
      </c>
      <c r="B1356" t="s">
        <v>16106</v>
      </c>
      <c r="C1356">
        <v>12</v>
      </c>
      <c r="D1356">
        <v>40</v>
      </c>
      <c r="E1356">
        <v>1</v>
      </c>
      <c r="G1356">
        <v>9.25</v>
      </c>
      <c r="I1356" t="s">
        <v>20987</v>
      </c>
      <c r="J1356">
        <v>13.55</v>
      </c>
    </row>
    <row r="1357" spans="1:10">
      <c r="A1357" t="s">
        <v>12120</v>
      </c>
      <c r="B1357" t="s">
        <v>16107</v>
      </c>
      <c r="C1357">
        <v>6</v>
      </c>
      <c r="D1357">
        <v>44</v>
      </c>
      <c r="E1357">
        <v>1</v>
      </c>
      <c r="G1357">
        <v>0.85</v>
      </c>
      <c r="I1357" t="s">
        <v>20988</v>
      </c>
      <c r="J1357">
        <v>6.95</v>
      </c>
    </row>
    <row r="1358" spans="1:10">
      <c r="A1358" t="s">
        <v>16108</v>
      </c>
      <c r="B1358" t="s">
        <v>20989</v>
      </c>
      <c r="C1358">
        <v>6</v>
      </c>
      <c r="D1358">
        <v>47.8</v>
      </c>
      <c r="E1358">
        <v>0.7</v>
      </c>
      <c r="F1358" t="s">
        <v>18359</v>
      </c>
      <c r="G1358">
        <v>21.25</v>
      </c>
      <c r="H1358" t="s">
        <v>20990</v>
      </c>
      <c r="I1358" t="s">
        <v>20991</v>
      </c>
      <c r="J1358">
        <v>8.33</v>
      </c>
    </row>
    <row r="1359" spans="1:10">
      <c r="A1359" t="s">
        <v>12121</v>
      </c>
      <c r="B1359" t="s">
        <v>16109</v>
      </c>
      <c r="C1359">
        <v>6</v>
      </c>
      <c r="D1359">
        <v>41.5</v>
      </c>
      <c r="E1359">
        <v>0.5</v>
      </c>
      <c r="G1359">
        <v>22.65</v>
      </c>
      <c r="H1359" t="s">
        <v>20992</v>
      </c>
      <c r="I1359" t="s">
        <v>20993</v>
      </c>
      <c r="J1359">
        <v>6.66</v>
      </c>
    </row>
    <row r="1360" spans="1:10">
      <c r="A1360" t="s">
        <v>12122</v>
      </c>
      <c r="B1360" t="s">
        <v>16110</v>
      </c>
      <c r="C1360">
        <v>6</v>
      </c>
      <c r="D1360">
        <v>42.5</v>
      </c>
      <c r="E1360">
        <v>0.5</v>
      </c>
      <c r="G1360">
        <v>14</v>
      </c>
      <c r="H1360" t="s">
        <v>20994</v>
      </c>
      <c r="J1360">
        <v>6.72</v>
      </c>
    </row>
    <row r="1361" spans="1:10">
      <c r="A1361" t="s">
        <v>16111</v>
      </c>
      <c r="B1361" t="s">
        <v>16112</v>
      </c>
      <c r="C1361">
        <v>6</v>
      </c>
      <c r="D1361">
        <v>57.1</v>
      </c>
      <c r="E1361">
        <v>0.7</v>
      </c>
      <c r="G1361">
        <v>19.55</v>
      </c>
      <c r="H1361" t="s">
        <v>20995</v>
      </c>
      <c r="I1361" t="s">
        <v>20996</v>
      </c>
      <c r="J1361">
        <v>8.7799999999999994</v>
      </c>
    </row>
    <row r="1362" spans="1:10">
      <c r="A1362" t="s">
        <v>16113</v>
      </c>
      <c r="B1362" t="s">
        <v>16114</v>
      </c>
      <c r="C1362">
        <v>6</v>
      </c>
      <c r="D1362">
        <v>42.7</v>
      </c>
      <c r="E1362">
        <v>0.7</v>
      </c>
      <c r="G1362">
        <v>33.549999999999997</v>
      </c>
      <c r="H1362" t="s">
        <v>20997</v>
      </c>
      <c r="I1362" t="s">
        <v>20998</v>
      </c>
      <c r="J1362">
        <v>8.98</v>
      </c>
    </row>
    <row r="1363" spans="1:10">
      <c r="A1363" t="s">
        <v>13868</v>
      </c>
      <c r="B1363" t="s">
        <v>20999</v>
      </c>
      <c r="C1363">
        <v>6</v>
      </c>
      <c r="D1363">
        <v>43</v>
      </c>
      <c r="E1363">
        <v>0.7</v>
      </c>
      <c r="F1363" t="s">
        <v>18359</v>
      </c>
      <c r="G1363">
        <v>44.85</v>
      </c>
      <c r="H1363" t="s">
        <v>21000</v>
      </c>
      <c r="J1363">
        <v>9.7799999999999994</v>
      </c>
    </row>
    <row r="1364" spans="1:10">
      <c r="A1364" t="s">
        <v>21001</v>
      </c>
      <c r="B1364" t="s">
        <v>21002</v>
      </c>
      <c r="C1364">
        <v>6</v>
      </c>
      <c r="D1364">
        <v>43</v>
      </c>
      <c r="E1364">
        <v>0.7</v>
      </c>
      <c r="F1364" t="s">
        <v>18359</v>
      </c>
      <c r="G1364">
        <v>8.15</v>
      </c>
      <c r="H1364" t="s">
        <v>21003</v>
      </c>
      <c r="J1364">
        <v>9.8000000000000007</v>
      </c>
    </row>
    <row r="1365" spans="1:10">
      <c r="A1365" t="s">
        <v>12123</v>
      </c>
      <c r="B1365" t="s">
        <v>21004</v>
      </c>
      <c r="C1365">
        <v>6</v>
      </c>
      <c r="D1365">
        <v>43</v>
      </c>
      <c r="E1365">
        <v>0.7</v>
      </c>
      <c r="F1365" t="s">
        <v>18359</v>
      </c>
      <c r="G1365">
        <v>93.45</v>
      </c>
      <c r="H1365" t="s">
        <v>21005</v>
      </c>
      <c r="J1365">
        <v>9.77</v>
      </c>
    </row>
    <row r="1366" spans="1:10">
      <c r="A1366" t="s">
        <v>21006</v>
      </c>
      <c r="B1366" t="s">
        <v>21007</v>
      </c>
      <c r="C1366">
        <v>6</v>
      </c>
      <c r="D1366">
        <v>43</v>
      </c>
      <c r="E1366">
        <v>0.7</v>
      </c>
      <c r="F1366" t="s">
        <v>18359</v>
      </c>
      <c r="G1366">
        <v>27.5</v>
      </c>
      <c r="H1366" t="s">
        <v>21008</v>
      </c>
      <c r="J1366">
        <v>9.69</v>
      </c>
    </row>
    <row r="1367" spans="1:10">
      <c r="A1367" t="s">
        <v>12124</v>
      </c>
      <c r="B1367" t="s">
        <v>16115</v>
      </c>
      <c r="C1367">
        <v>6</v>
      </c>
      <c r="D1367">
        <v>40</v>
      </c>
      <c r="E1367">
        <v>0.7</v>
      </c>
      <c r="G1367">
        <v>16.95</v>
      </c>
      <c r="H1367" t="s">
        <v>21009</v>
      </c>
      <c r="J1367">
        <v>6.96</v>
      </c>
    </row>
    <row r="1368" spans="1:10">
      <c r="A1368" t="s">
        <v>13869</v>
      </c>
      <c r="B1368" t="s">
        <v>21010</v>
      </c>
      <c r="C1368">
        <v>6</v>
      </c>
      <c r="D1368">
        <v>40</v>
      </c>
      <c r="E1368">
        <v>0.7</v>
      </c>
      <c r="F1368" t="s">
        <v>18359</v>
      </c>
      <c r="G1368">
        <v>27.25</v>
      </c>
      <c r="H1368" t="s">
        <v>21011</v>
      </c>
      <c r="I1368" t="s">
        <v>21012</v>
      </c>
      <c r="J1368">
        <v>9.7799999999999994</v>
      </c>
    </row>
    <row r="1369" spans="1:10">
      <c r="A1369" t="s">
        <v>21013</v>
      </c>
      <c r="B1369" t="s">
        <v>21014</v>
      </c>
      <c r="C1369">
        <v>6</v>
      </c>
      <c r="D1369">
        <v>44</v>
      </c>
      <c r="E1369">
        <v>0.5</v>
      </c>
      <c r="F1369" t="s">
        <v>18359</v>
      </c>
      <c r="G1369">
        <v>16.45</v>
      </c>
      <c r="H1369" t="s">
        <v>21015</v>
      </c>
      <c r="I1369" t="s">
        <v>21016</v>
      </c>
      <c r="J1369">
        <v>6.44</v>
      </c>
    </row>
    <row r="1370" spans="1:10">
      <c r="A1370" t="s">
        <v>16116</v>
      </c>
      <c r="B1370" t="s">
        <v>16117</v>
      </c>
      <c r="C1370">
        <v>6</v>
      </c>
      <c r="D1370">
        <v>17</v>
      </c>
      <c r="E1370">
        <v>0.75</v>
      </c>
      <c r="G1370">
        <v>24.85</v>
      </c>
      <c r="H1370" t="s">
        <v>21017</v>
      </c>
      <c r="I1370" t="s">
        <v>21018</v>
      </c>
      <c r="J1370">
        <v>7.45</v>
      </c>
    </row>
    <row r="1371" spans="1:10">
      <c r="A1371" t="s">
        <v>26637</v>
      </c>
      <c r="B1371" t="s">
        <v>26638</v>
      </c>
      <c r="C1371">
        <v>6</v>
      </c>
      <c r="D1371">
        <v>17</v>
      </c>
      <c r="E1371">
        <v>0.75</v>
      </c>
      <c r="G1371">
        <v>77.95</v>
      </c>
      <c r="H1371" t="s">
        <v>30767</v>
      </c>
      <c r="I1371" t="s">
        <v>30768</v>
      </c>
      <c r="J1371">
        <v>7.37</v>
      </c>
    </row>
    <row r="1372" spans="1:10">
      <c r="A1372" t="s">
        <v>12125</v>
      </c>
      <c r="B1372" t="s">
        <v>16118</v>
      </c>
      <c r="C1372">
        <v>6</v>
      </c>
      <c r="D1372">
        <v>40</v>
      </c>
      <c r="E1372">
        <v>0.7</v>
      </c>
      <c r="G1372">
        <v>7.75</v>
      </c>
      <c r="I1372" t="s">
        <v>21019</v>
      </c>
      <c r="J1372">
        <v>8.82</v>
      </c>
    </row>
    <row r="1373" spans="1:10">
      <c r="A1373" t="s">
        <v>12126</v>
      </c>
      <c r="B1373" t="s">
        <v>16119</v>
      </c>
      <c r="C1373">
        <v>6</v>
      </c>
      <c r="D1373">
        <v>37.5</v>
      </c>
      <c r="E1373">
        <v>0.7</v>
      </c>
      <c r="G1373">
        <v>11.75</v>
      </c>
      <c r="I1373" t="s">
        <v>21020</v>
      </c>
      <c r="J1373">
        <v>8.27</v>
      </c>
    </row>
    <row r="1374" spans="1:10">
      <c r="A1374" t="s">
        <v>12127</v>
      </c>
      <c r="B1374" t="s">
        <v>16120</v>
      </c>
      <c r="C1374">
        <v>6</v>
      </c>
      <c r="D1374">
        <v>37.5</v>
      </c>
      <c r="E1374">
        <v>0.7</v>
      </c>
      <c r="G1374">
        <v>7.65</v>
      </c>
      <c r="I1374" t="s">
        <v>21021</v>
      </c>
      <c r="J1374">
        <v>8.25</v>
      </c>
    </row>
    <row r="1375" spans="1:10">
      <c r="A1375" t="s">
        <v>16121</v>
      </c>
      <c r="B1375" t="s">
        <v>16122</v>
      </c>
      <c r="C1375">
        <v>6</v>
      </c>
      <c r="D1375">
        <v>37.5</v>
      </c>
      <c r="E1375">
        <v>0.7</v>
      </c>
      <c r="G1375">
        <v>25.85</v>
      </c>
      <c r="I1375" t="s">
        <v>21022</v>
      </c>
      <c r="J1375">
        <v>8.24</v>
      </c>
    </row>
    <row r="1376" spans="1:10">
      <c r="A1376" t="s">
        <v>12128</v>
      </c>
      <c r="B1376" t="s">
        <v>16123</v>
      </c>
      <c r="C1376">
        <v>6</v>
      </c>
      <c r="D1376">
        <v>37.5</v>
      </c>
      <c r="E1376">
        <v>1</v>
      </c>
      <c r="G1376">
        <v>12.95</v>
      </c>
      <c r="H1376" t="s">
        <v>21023</v>
      </c>
      <c r="I1376" t="s">
        <v>21024</v>
      </c>
      <c r="J1376">
        <v>10.28</v>
      </c>
    </row>
    <row r="1377" spans="1:10">
      <c r="A1377" t="s">
        <v>16124</v>
      </c>
      <c r="B1377" t="s">
        <v>16125</v>
      </c>
      <c r="C1377">
        <v>6</v>
      </c>
      <c r="D1377">
        <v>37.5</v>
      </c>
      <c r="E1377">
        <v>0.7</v>
      </c>
      <c r="G1377">
        <v>13.75</v>
      </c>
      <c r="I1377" t="s">
        <v>21025</v>
      </c>
      <c r="J1377">
        <v>8.2899999999999991</v>
      </c>
    </row>
    <row r="1378" spans="1:10">
      <c r="A1378" t="s">
        <v>16126</v>
      </c>
      <c r="B1378" t="s">
        <v>16127</v>
      </c>
      <c r="C1378">
        <v>6</v>
      </c>
      <c r="D1378">
        <v>40</v>
      </c>
      <c r="E1378">
        <v>0.7</v>
      </c>
      <c r="G1378">
        <v>6.35</v>
      </c>
      <c r="H1378" t="s">
        <v>21026</v>
      </c>
      <c r="I1378" t="s">
        <v>21027</v>
      </c>
      <c r="J1378">
        <v>11.15</v>
      </c>
    </row>
    <row r="1379" spans="1:10">
      <c r="A1379" t="s">
        <v>21028</v>
      </c>
      <c r="B1379" t="s">
        <v>21029</v>
      </c>
      <c r="C1379">
        <v>6</v>
      </c>
      <c r="D1379">
        <v>40</v>
      </c>
      <c r="E1379">
        <v>0.7</v>
      </c>
      <c r="G1379">
        <v>11.75</v>
      </c>
      <c r="H1379" t="s">
        <v>21030</v>
      </c>
      <c r="I1379" t="s">
        <v>21031</v>
      </c>
      <c r="J1379">
        <v>10.199999999999999</v>
      </c>
    </row>
    <row r="1380" spans="1:10">
      <c r="A1380" t="s">
        <v>12129</v>
      </c>
      <c r="B1380" t="s">
        <v>16128</v>
      </c>
      <c r="C1380">
        <v>48</v>
      </c>
      <c r="D1380">
        <v>40</v>
      </c>
      <c r="E1380">
        <v>0.05</v>
      </c>
      <c r="G1380">
        <v>28.45</v>
      </c>
      <c r="H1380" t="s">
        <v>21032</v>
      </c>
      <c r="J1380">
        <v>3.39</v>
      </c>
    </row>
    <row r="1381" spans="1:10">
      <c r="A1381" t="s">
        <v>21033</v>
      </c>
      <c r="B1381" t="s">
        <v>21034</v>
      </c>
      <c r="C1381">
        <v>6</v>
      </c>
      <c r="D1381">
        <v>35</v>
      </c>
      <c r="E1381">
        <v>0.7</v>
      </c>
      <c r="G1381">
        <v>16.850000000000001</v>
      </c>
      <c r="H1381" t="s">
        <v>21035</v>
      </c>
      <c r="I1381" t="s">
        <v>21036</v>
      </c>
      <c r="J1381">
        <v>10.54</v>
      </c>
    </row>
    <row r="1382" spans="1:10">
      <c r="A1382" t="s">
        <v>16129</v>
      </c>
      <c r="B1382" t="s">
        <v>21037</v>
      </c>
      <c r="C1382">
        <v>6</v>
      </c>
      <c r="D1382">
        <v>46.3</v>
      </c>
      <c r="E1382">
        <v>0.7</v>
      </c>
      <c r="F1382" t="s">
        <v>18359</v>
      </c>
      <c r="G1382">
        <v>5.65</v>
      </c>
      <c r="H1382" t="s">
        <v>21038</v>
      </c>
      <c r="I1382" t="s">
        <v>21039</v>
      </c>
      <c r="J1382">
        <v>8.81</v>
      </c>
    </row>
    <row r="1383" spans="1:10">
      <c r="A1383" t="s">
        <v>16130</v>
      </c>
      <c r="B1383" t="s">
        <v>21040</v>
      </c>
      <c r="C1383">
        <v>6</v>
      </c>
      <c r="D1383">
        <v>46.3</v>
      </c>
      <c r="E1383">
        <v>0.7</v>
      </c>
      <c r="F1383" t="s">
        <v>18359</v>
      </c>
      <c r="G1383">
        <v>9.85</v>
      </c>
      <c r="H1383" t="s">
        <v>21041</v>
      </c>
      <c r="I1383" t="s">
        <v>21042</v>
      </c>
      <c r="J1383">
        <v>8.84</v>
      </c>
    </row>
    <row r="1384" spans="1:10">
      <c r="A1384" t="s">
        <v>16131</v>
      </c>
      <c r="B1384" t="s">
        <v>21043</v>
      </c>
      <c r="C1384">
        <v>6</v>
      </c>
      <c r="D1384">
        <v>46.3</v>
      </c>
      <c r="E1384">
        <v>0.7</v>
      </c>
      <c r="F1384" t="s">
        <v>18359</v>
      </c>
      <c r="G1384">
        <v>12.35</v>
      </c>
      <c r="H1384" t="s">
        <v>21044</v>
      </c>
      <c r="I1384" t="s">
        <v>21045</v>
      </c>
      <c r="J1384">
        <v>8.74</v>
      </c>
    </row>
    <row r="1385" spans="1:10">
      <c r="A1385" t="s">
        <v>13870</v>
      </c>
      <c r="B1385" t="s">
        <v>21046</v>
      </c>
      <c r="C1385">
        <v>6</v>
      </c>
      <c r="D1385">
        <v>52.5</v>
      </c>
      <c r="E1385">
        <v>0.7</v>
      </c>
      <c r="F1385" t="s">
        <v>18359</v>
      </c>
      <c r="G1385">
        <v>20.45</v>
      </c>
      <c r="I1385" t="s">
        <v>21047</v>
      </c>
      <c r="J1385">
        <v>8.74</v>
      </c>
    </row>
    <row r="1386" spans="1:10">
      <c r="A1386" t="s">
        <v>30769</v>
      </c>
      <c r="B1386" t="s">
        <v>30770</v>
      </c>
      <c r="C1386">
        <v>6</v>
      </c>
      <c r="D1386">
        <v>46.3</v>
      </c>
      <c r="E1386">
        <v>0.7</v>
      </c>
      <c r="F1386" t="s">
        <v>18359</v>
      </c>
      <c r="G1386">
        <v>38.25</v>
      </c>
      <c r="H1386" t="s">
        <v>30771</v>
      </c>
      <c r="I1386" t="s">
        <v>30772</v>
      </c>
      <c r="J1386">
        <v>8.8000000000000007</v>
      </c>
    </row>
    <row r="1387" spans="1:10">
      <c r="A1387" t="s">
        <v>12130</v>
      </c>
      <c r="B1387" t="s">
        <v>16132</v>
      </c>
      <c r="C1387">
        <v>6</v>
      </c>
      <c r="D1387">
        <v>40</v>
      </c>
      <c r="E1387">
        <v>0.7</v>
      </c>
      <c r="G1387">
        <v>19</v>
      </c>
      <c r="H1387" t="s">
        <v>21048</v>
      </c>
      <c r="I1387" t="s">
        <v>21049</v>
      </c>
      <c r="J1387">
        <v>8.39</v>
      </c>
    </row>
    <row r="1388" spans="1:10">
      <c r="A1388" t="s">
        <v>13871</v>
      </c>
      <c r="B1388" t="s">
        <v>21050</v>
      </c>
      <c r="C1388">
        <v>6</v>
      </c>
      <c r="D1388">
        <v>46.3</v>
      </c>
      <c r="E1388">
        <v>0.7</v>
      </c>
      <c r="F1388" t="s">
        <v>18359</v>
      </c>
      <c r="G1388">
        <v>32.950000000000003</v>
      </c>
      <c r="H1388" t="s">
        <v>21051</v>
      </c>
      <c r="I1388" t="s">
        <v>21052</v>
      </c>
      <c r="J1388">
        <v>8.57</v>
      </c>
    </row>
    <row r="1389" spans="1:10">
      <c r="A1389" t="s">
        <v>12131</v>
      </c>
      <c r="B1389" t="s">
        <v>16133</v>
      </c>
      <c r="C1389">
        <v>6</v>
      </c>
      <c r="D1389">
        <v>40</v>
      </c>
      <c r="E1389">
        <v>0.7</v>
      </c>
      <c r="G1389">
        <v>12.65</v>
      </c>
      <c r="H1389" t="s">
        <v>21053</v>
      </c>
      <c r="I1389" t="s">
        <v>21054</v>
      </c>
      <c r="J1389">
        <v>8.9600000000000009</v>
      </c>
    </row>
    <row r="1390" spans="1:10">
      <c r="A1390" t="s">
        <v>12132</v>
      </c>
      <c r="B1390" t="s">
        <v>16134</v>
      </c>
      <c r="C1390">
        <v>1</v>
      </c>
      <c r="D1390">
        <v>40</v>
      </c>
      <c r="E1390">
        <v>1</v>
      </c>
      <c r="G1390">
        <v>51.35</v>
      </c>
      <c r="I1390" t="s">
        <v>21055</v>
      </c>
      <c r="J1390">
        <v>2.97</v>
      </c>
    </row>
    <row r="1391" spans="1:10">
      <c r="A1391" t="s">
        <v>16135</v>
      </c>
      <c r="B1391" t="s">
        <v>16136</v>
      </c>
      <c r="C1391">
        <v>6</v>
      </c>
      <c r="D1391">
        <v>48</v>
      </c>
      <c r="E1391">
        <v>0.7</v>
      </c>
      <c r="G1391">
        <v>10.15</v>
      </c>
      <c r="H1391" t="s">
        <v>21056</v>
      </c>
      <c r="I1391" t="s">
        <v>21057</v>
      </c>
      <c r="J1391">
        <v>7.7</v>
      </c>
    </row>
    <row r="1392" spans="1:10">
      <c r="A1392" t="s">
        <v>21058</v>
      </c>
      <c r="B1392" t="s">
        <v>21059</v>
      </c>
      <c r="C1392">
        <v>6</v>
      </c>
      <c r="D1392">
        <v>48</v>
      </c>
      <c r="E1392">
        <v>0.7</v>
      </c>
      <c r="F1392" t="s">
        <v>18359</v>
      </c>
      <c r="G1392">
        <v>4.75</v>
      </c>
      <c r="H1392" t="s">
        <v>21060</v>
      </c>
      <c r="J1392">
        <v>6.9</v>
      </c>
    </row>
    <row r="1393" spans="1:10">
      <c r="A1393" t="s">
        <v>16137</v>
      </c>
      <c r="B1393" t="s">
        <v>16138</v>
      </c>
      <c r="C1393">
        <v>6</v>
      </c>
      <c r="D1393">
        <v>15</v>
      </c>
      <c r="E1393">
        <v>0.7</v>
      </c>
      <c r="G1393">
        <v>36.65</v>
      </c>
      <c r="H1393" t="s">
        <v>21061</v>
      </c>
      <c r="J1393">
        <v>8.44</v>
      </c>
    </row>
    <row r="1394" spans="1:10">
      <c r="A1394" t="s">
        <v>13872</v>
      </c>
      <c r="B1394" t="s">
        <v>16139</v>
      </c>
      <c r="C1394">
        <v>12</v>
      </c>
      <c r="D1394">
        <v>42</v>
      </c>
      <c r="E1394">
        <v>0.7</v>
      </c>
      <c r="G1394">
        <v>21.75</v>
      </c>
      <c r="H1394" t="s">
        <v>21062</v>
      </c>
      <c r="I1394" t="s">
        <v>21063</v>
      </c>
      <c r="J1394">
        <v>14.04</v>
      </c>
    </row>
    <row r="1395" spans="1:10">
      <c r="A1395" t="s">
        <v>12133</v>
      </c>
      <c r="B1395" t="s">
        <v>16140</v>
      </c>
      <c r="C1395">
        <v>12</v>
      </c>
      <c r="D1395">
        <v>43</v>
      </c>
      <c r="E1395">
        <v>0.7</v>
      </c>
      <c r="G1395">
        <v>15.05</v>
      </c>
      <c r="H1395" t="s">
        <v>21064</v>
      </c>
      <c r="I1395" t="s">
        <v>21065</v>
      </c>
      <c r="J1395">
        <v>13.96</v>
      </c>
    </row>
    <row r="1396" spans="1:10">
      <c r="A1396" t="s">
        <v>12134</v>
      </c>
      <c r="B1396" t="s">
        <v>16141</v>
      </c>
      <c r="C1396">
        <v>6</v>
      </c>
      <c r="D1396">
        <v>41</v>
      </c>
      <c r="E1396">
        <v>0.7</v>
      </c>
      <c r="G1396">
        <v>4.95</v>
      </c>
      <c r="I1396" t="s">
        <v>21066</v>
      </c>
      <c r="J1396">
        <v>7.96</v>
      </c>
    </row>
    <row r="1397" spans="1:10">
      <c r="A1397" t="s">
        <v>12135</v>
      </c>
      <c r="B1397" t="s">
        <v>16142</v>
      </c>
      <c r="C1397">
        <v>6</v>
      </c>
      <c r="D1397">
        <v>40</v>
      </c>
      <c r="E1397">
        <v>0.7</v>
      </c>
      <c r="G1397">
        <v>47.45</v>
      </c>
      <c r="I1397" t="s">
        <v>21067</v>
      </c>
      <c r="J1397">
        <v>7.72</v>
      </c>
    </row>
    <row r="1398" spans="1:10">
      <c r="A1398" t="s">
        <v>12136</v>
      </c>
      <c r="B1398" t="s">
        <v>16143</v>
      </c>
      <c r="C1398">
        <v>6</v>
      </c>
      <c r="D1398">
        <v>45</v>
      </c>
      <c r="E1398">
        <v>0.7</v>
      </c>
      <c r="G1398">
        <v>19.95</v>
      </c>
      <c r="H1398" t="s">
        <v>21068</v>
      </c>
      <c r="J1398">
        <v>7.86</v>
      </c>
    </row>
    <row r="1399" spans="1:10">
      <c r="A1399" t="s">
        <v>21069</v>
      </c>
      <c r="B1399" t="s">
        <v>21070</v>
      </c>
      <c r="C1399">
        <v>3</v>
      </c>
      <c r="D1399">
        <v>45</v>
      </c>
      <c r="E1399">
        <v>0.7</v>
      </c>
      <c r="F1399" t="s">
        <v>18359</v>
      </c>
      <c r="G1399">
        <v>9.9499999999999993</v>
      </c>
      <c r="H1399" t="s">
        <v>21071</v>
      </c>
      <c r="J1399">
        <v>8.39</v>
      </c>
    </row>
    <row r="1400" spans="1:10">
      <c r="A1400" t="s">
        <v>12137</v>
      </c>
      <c r="B1400" t="s">
        <v>21072</v>
      </c>
      <c r="C1400">
        <v>6</v>
      </c>
      <c r="D1400">
        <v>45</v>
      </c>
      <c r="E1400">
        <v>0.7</v>
      </c>
      <c r="F1400" t="s">
        <v>18359</v>
      </c>
      <c r="G1400">
        <v>42</v>
      </c>
      <c r="H1400" t="s">
        <v>21073</v>
      </c>
      <c r="J1400">
        <v>8.31</v>
      </c>
    </row>
    <row r="1401" spans="1:10">
      <c r="A1401" t="s">
        <v>16144</v>
      </c>
      <c r="B1401" t="s">
        <v>21074</v>
      </c>
      <c r="C1401">
        <v>6</v>
      </c>
      <c r="D1401">
        <v>45</v>
      </c>
      <c r="E1401">
        <v>0.7</v>
      </c>
      <c r="F1401" t="s">
        <v>18359</v>
      </c>
      <c r="G1401">
        <v>22.45</v>
      </c>
      <c r="H1401" t="s">
        <v>21075</v>
      </c>
      <c r="J1401">
        <v>8.4</v>
      </c>
    </row>
    <row r="1402" spans="1:10">
      <c r="A1402" t="s">
        <v>13873</v>
      </c>
      <c r="B1402" t="s">
        <v>16145</v>
      </c>
      <c r="C1402">
        <v>6</v>
      </c>
      <c r="D1402">
        <v>45</v>
      </c>
      <c r="E1402">
        <v>0.7</v>
      </c>
      <c r="G1402">
        <v>16.95</v>
      </c>
      <c r="H1402" t="s">
        <v>21076</v>
      </c>
      <c r="J1402">
        <v>7.86</v>
      </c>
    </row>
    <row r="1403" spans="1:10">
      <c r="A1403" t="s">
        <v>16146</v>
      </c>
      <c r="B1403" t="s">
        <v>21077</v>
      </c>
      <c r="C1403">
        <v>6</v>
      </c>
      <c r="D1403">
        <v>45</v>
      </c>
      <c r="E1403">
        <v>0.7</v>
      </c>
      <c r="F1403" t="s">
        <v>18359</v>
      </c>
      <c r="G1403">
        <v>1.95</v>
      </c>
      <c r="H1403" t="s">
        <v>21073</v>
      </c>
      <c r="J1403">
        <v>8.41</v>
      </c>
    </row>
    <row r="1404" spans="1:10">
      <c r="A1404" t="s">
        <v>12138</v>
      </c>
      <c r="B1404" t="s">
        <v>21078</v>
      </c>
      <c r="C1404">
        <v>6</v>
      </c>
      <c r="D1404">
        <v>45</v>
      </c>
      <c r="E1404">
        <v>0.7</v>
      </c>
      <c r="F1404" t="s">
        <v>18359</v>
      </c>
      <c r="G1404">
        <v>12.95</v>
      </c>
      <c r="H1404" t="s">
        <v>21079</v>
      </c>
      <c r="J1404">
        <v>8.51</v>
      </c>
    </row>
    <row r="1405" spans="1:10">
      <c r="A1405" t="s">
        <v>12139</v>
      </c>
      <c r="B1405" t="s">
        <v>16147</v>
      </c>
      <c r="C1405">
        <v>6</v>
      </c>
      <c r="D1405">
        <v>40</v>
      </c>
      <c r="E1405">
        <v>0.7</v>
      </c>
      <c r="G1405">
        <v>11.45</v>
      </c>
      <c r="H1405" t="s">
        <v>21080</v>
      </c>
      <c r="J1405">
        <v>9.2899999999999991</v>
      </c>
    </row>
    <row r="1406" spans="1:10">
      <c r="A1406" t="s">
        <v>21081</v>
      </c>
      <c r="B1406" t="s">
        <v>21082</v>
      </c>
      <c r="C1406">
        <v>6</v>
      </c>
      <c r="D1406">
        <v>12</v>
      </c>
      <c r="E1406">
        <v>0.75</v>
      </c>
      <c r="G1406">
        <v>6.15</v>
      </c>
      <c r="H1406" t="s">
        <v>21083</v>
      </c>
      <c r="I1406" t="s">
        <v>21084</v>
      </c>
      <c r="J1406">
        <v>10.29</v>
      </c>
    </row>
    <row r="1407" spans="1:10">
      <c r="A1407" t="s">
        <v>16148</v>
      </c>
      <c r="B1407" t="s">
        <v>16149</v>
      </c>
      <c r="C1407">
        <v>6</v>
      </c>
      <c r="D1407">
        <v>14.9</v>
      </c>
      <c r="E1407">
        <v>0.7</v>
      </c>
      <c r="G1407">
        <v>4.8499999999999996</v>
      </c>
      <c r="H1407" t="s">
        <v>21085</v>
      </c>
      <c r="I1407" t="s">
        <v>21086</v>
      </c>
      <c r="J1407">
        <v>7.45</v>
      </c>
    </row>
    <row r="1408" spans="1:10">
      <c r="A1408" t="s">
        <v>16150</v>
      </c>
      <c r="B1408" t="s">
        <v>21087</v>
      </c>
      <c r="C1408">
        <v>6</v>
      </c>
      <c r="D1408">
        <v>40</v>
      </c>
      <c r="E1408">
        <v>1</v>
      </c>
      <c r="F1408" t="s">
        <v>18359</v>
      </c>
      <c r="G1408">
        <v>18</v>
      </c>
      <c r="H1408" t="s">
        <v>21088</v>
      </c>
      <c r="I1408" t="s">
        <v>21089</v>
      </c>
      <c r="J1408">
        <v>10.46</v>
      </c>
    </row>
    <row r="1409" spans="1:10">
      <c r="A1409" t="s">
        <v>21090</v>
      </c>
      <c r="B1409" t="s">
        <v>21091</v>
      </c>
      <c r="C1409">
        <v>6</v>
      </c>
      <c r="D1409">
        <v>40</v>
      </c>
      <c r="E1409">
        <v>0.7</v>
      </c>
      <c r="F1409" t="s">
        <v>18359</v>
      </c>
      <c r="G1409">
        <v>193.35</v>
      </c>
      <c r="H1409" t="s">
        <v>21092</v>
      </c>
      <c r="I1409" t="s">
        <v>21093</v>
      </c>
      <c r="J1409">
        <v>9.5399999999999991</v>
      </c>
    </row>
    <row r="1410" spans="1:10">
      <c r="A1410" t="s">
        <v>16151</v>
      </c>
      <c r="B1410" t="s">
        <v>21094</v>
      </c>
      <c r="C1410">
        <v>6</v>
      </c>
      <c r="D1410">
        <v>40</v>
      </c>
      <c r="E1410">
        <v>1</v>
      </c>
      <c r="F1410" t="s">
        <v>18359</v>
      </c>
      <c r="G1410">
        <v>17.45</v>
      </c>
      <c r="H1410" t="s">
        <v>21095</v>
      </c>
      <c r="I1410" t="s">
        <v>21096</v>
      </c>
      <c r="J1410">
        <v>12.24</v>
      </c>
    </row>
    <row r="1411" spans="1:10">
      <c r="A1411" t="s">
        <v>12140</v>
      </c>
      <c r="B1411" t="s">
        <v>21097</v>
      </c>
      <c r="C1411">
        <v>6</v>
      </c>
      <c r="D1411">
        <v>40</v>
      </c>
      <c r="E1411">
        <v>1</v>
      </c>
      <c r="F1411" t="s">
        <v>18359</v>
      </c>
      <c r="G1411">
        <v>16.5</v>
      </c>
      <c r="H1411" t="s">
        <v>21098</v>
      </c>
      <c r="I1411" t="s">
        <v>21099</v>
      </c>
      <c r="J1411">
        <v>12.27</v>
      </c>
    </row>
    <row r="1412" spans="1:10">
      <c r="A1412" t="s">
        <v>12141</v>
      </c>
      <c r="B1412" t="s">
        <v>16152</v>
      </c>
      <c r="C1412">
        <v>6</v>
      </c>
      <c r="D1412">
        <v>40</v>
      </c>
      <c r="E1412">
        <v>0.7</v>
      </c>
      <c r="G1412">
        <v>16.95</v>
      </c>
      <c r="H1412" t="s">
        <v>27235</v>
      </c>
      <c r="I1412" t="s">
        <v>30773</v>
      </c>
      <c r="J1412">
        <v>6.61</v>
      </c>
    </row>
    <row r="1413" spans="1:10">
      <c r="A1413" t="s">
        <v>12142</v>
      </c>
      <c r="B1413" t="s">
        <v>16153</v>
      </c>
      <c r="C1413">
        <v>6</v>
      </c>
      <c r="D1413">
        <v>40</v>
      </c>
      <c r="E1413">
        <v>0.7</v>
      </c>
      <c r="G1413">
        <v>19.850000000000001</v>
      </c>
      <c r="H1413" t="s">
        <v>21100</v>
      </c>
      <c r="I1413" t="s">
        <v>21101</v>
      </c>
      <c r="J1413">
        <v>6.61</v>
      </c>
    </row>
    <row r="1414" spans="1:10">
      <c r="A1414" t="s">
        <v>13874</v>
      </c>
      <c r="B1414" t="s">
        <v>16154</v>
      </c>
      <c r="C1414">
        <v>6</v>
      </c>
      <c r="D1414">
        <v>40</v>
      </c>
      <c r="E1414">
        <v>0.7</v>
      </c>
      <c r="G1414">
        <v>11.5</v>
      </c>
      <c r="H1414" t="s">
        <v>21102</v>
      </c>
      <c r="I1414" t="s">
        <v>21103</v>
      </c>
      <c r="J1414">
        <v>6.61</v>
      </c>
    </row>
    <row r="1415" spans="1:10">
      <c r="A1415" t="s">
        <v>12143</v>
      </c>
      <c r="B1415" t="s">
        <v>16155</v>
      </c>
      <c r="C1415">
        <v>6</v>
      </c>
      <c r="D1415">
        <v>40</v>
      </c>
      <c r="E1415">
        <v>0.7</v>
      </c>
      <c r="G1415">
        <v>16.5</v>
      </c>
      <c r="H1415" t="s">
        <v>21104</v>
      </c>
      <c r="I1415" t="s">
        <v>21105</v>
      </c>
      <c r="J1415">
        <v>6.55</v>
      </c>
    </row>
    <row r="1416" spans="1:10">
      <c r="A1416" t="s">
        <v>13875</v>
      </c>
      <c r="B1416" t="s">
        <v>21106</v>
      </c>
      <c r="C1416">
        <v>6</v>
      </c>
      <c r="D1416">
        <v>46</v>
      </c>
      <c r="E1416">
        <v>0.5</v>
      </c>
      <c r="F1416" t="s">
        <v>18359</v>
      </c>
      <c r="G1416">
        <v>13</v>
      </c>
      <c r="H1416" t="s">
        <v>21107</v>
      </c>
      <c r="I1416" t="s">
        <v>21108</v>
      </c>
      <c r="J1416">
        <v>10.44</v>
      </c>
    </row>
    <row r="1417" spans="1:10">
      <c r="A1417" t="s">
        <v>12144</v>
      </c>
      <c r="B1417" t="s">
        <v>21109</v>
      </c>
      <c r="C1417">
        <v>6</v>
      </c>
      <c r="D1417">
        <v>46</v>
      </c>
      <c r="E1417">
        <v>0.5</v>
      </c>
      <c r="F1417" t="s">
        <v>18359</v>
      </c>
      <c r="G1417">
        <v>21.25</v>
      </c>
      <c r="H1417" t="s">
        <v>21110</v>
      </c>
      <c r="I1417" t="s">
        <v>21111</v>
      </c>
      <c r="J1417">
        <v>10.45</v>
      </c>
    </row>
    <row r="1418" spans="1:10">
      <c r="A1418" t="s">
        <v>13876</v>
      </c>
      <c r="B1418" t="s">
        <v>21112</v>
      </c>
      <c r="C1418">
        <v>6</v>
      </c>
      <c r="D1418">
        <v>46</v>
      </c>
      <c r="E1418">
        <v>0.5</v>
      </c>
      <c r="F1418" t="s">
        <v>18359</v>
      </c>
      <c r="G1418">
        <v>25.65</v>
      </c>
      <c r="H1418" t="s">
        <v>21113</v>
      </c>
      <c r="I1418" t="s">
        <v>21114</v>
      </c>
      <c r="J1418">
        <v>10.08</v>
      </c>
    </row>
    <row r="1419" spans="1:10">
      <c r="A1419" t="s">
        <v>21115</v>
      </c>
      <c r="B1419" t="s">
        <v>21116</v>
      </c>
      <c r="C1419">
        <v>6</v>
      </c>
      <c r="D1419">
        <v>40</v>
      </c>
      <c r="E1419">
        <v>0.7</v>
      </c>
      <c r="G1419">
        <v>14.85</v>
      </c>
      <c r="H1419" t="s">
        <v>21117</v>
      </c>
      <c r="I1419" t="s">
        <v>21118</v>
      </c>
      <c r="J1419">
        <v>6.51</v>
      </c>
    </row>
    <row r="1420" spans="1:10">
      <c r="A1420" t="s">
        <v>16156</v>
      </c>
      <c r="B1420" t="s">
        <v>16157</v>
      </c>
      <c r="C1420">
        <v>12</v>
      </c>
      <c r="D1420">
        <v>40</v>
      </c>
      <c r="E1420">
        <v>1</v>
      </c>
      <c r="G1420">
        <v>8.75</v>
      </c>
      <c r="H1420" t="s">
        <v>21119</v>
      </c>
      <c r="I1420" t="s">
        <v>21120</v>
      </c>
      <c r="J1420">
        <v>17.670000000000002</v>
      </c>
    </row>
    <row r="1421" spans="1:10">
      <c r="A1421" t="s">
        <v>21121</v>
      </c>
      <c r="B1421" t="s">
        <v>21122</v>
      </c>
      <c r="C1421">
        <v>6</v>
      </c>
      <c r="D1421">
        <v>40</v>
      </c>
      <c r="E1421">
        <v>0.7</v>
      </c>
      <c r="G1421">
        <v>22.05</v>
      </c>
      <c r="H1421" t="s">
        <v>21123</v>
      </c>
      <c r="I1421" t="s">
        <v>21124</v>
      </c>
      <c r="J1421">
        <v>9.1199999999999992</v>
      </c>
    </row>
    <row r="1422" spans="1:10">
      <c r="A1422" t="s">
        <v>16158</v>
      </c>
      <c r="B1422" t="s">
        <v>16159</v>
      </c>
      <c r="C1422">
        <v>6</v>
      </c>
      <c r="D1422">
        <v>40</v>
      </c>
      <c r="E1422">
        <v>0.7</v>
      </c>
      <c r="G1422">
        <v>51.95</v>
      </c>
      <c r="H1422" t="s">
        <v>30774</v>
      </c>
      <c r="I1422" t="s">
        <v>30775</v>
      </c>
      <c r="J1422">
        <v>9.11</v>
      </c>
    </row>
    <row r="1423" spans="1:10">
      <c r="A1423" t="s">
        <v>12145</v>
      </c>
      <c r="B1423" t="s">
        <v>21125</v>
      </c>
      <c r="C1423">
        <v>6</v>
      </c>
      <c r="D1423">
        <v>40</v>
      </c>
      <c r="E1423">
        <v>0.7</v>
      </c>
      <c r="F1423" t="s">
        <v>18359</v>
      </c>
      <c r="G1423">
        <v>11.95</v>
      </c>
      <c r="H1423" t="s">
        <v>21126</v>
      </c>
      <c r="I1423" t="s">
        <v>21127</v>
      </c>
      <c r="J1423">
        <v>9.7799999999999994</v>
      </c>
    </row>
    <row r="1424" spans="1:10">
      <c r="A1424" t="s">
        <v>12146</v>
      </c>
      <c r="B1424" t="s">
        <v>26639</v>
      </c>
      <c r="C1424">
        <v>6</v>
      </c>
      <c r="D1424">
        <v>40</v>
      </c>
      <c r="E1424">
        <v>0.7</v>
      </c>
      <c r="F1424" t="s">
        <v>18359</v>
      </c>
      <c r="G1424">
        <v>9.25</v>
      </c>
      <c r="H1424" t="s">
        <v>30776</v>
      </c>
      <c r="I1424" t="s">
        <v>30777</v>
      </c>
      <c r="J1424">
        <v>9.85</v>
      </c>
    </row>
    <row r="1425" spans="1:10">
      <c r="A1425" t="s">
        <v>21128</v>
      </c>
      <c r="B1425" t="s">
        <v>21129</v>
      </c>
      <c r="C1425">
        <v>6</v>
      </c>
      <c r="D1425">
        <v>40</v>
      </c>
      <c r="E1425">
        <v>0.7</v>
      </c>
      <c r="F1425" t="s">
        <v>18359</v>
      </c>
      <c r="G1425">
        <v>16.95</v>
      </c>
      <c r="H1425" t="s">
        <v>21130</v>
      </c>
      <c r="I1425" t="s">
        <v>21131</v>
      </c>
      <c r="J1425">
        <v>10</v>
      </c>
    </row>
    <row r="1426" spans="1:10">
      <c r="A1426" t="s">
        <v>16160</v>
      </c>
      <c r="B1426" t="s">
        <v>16161</v>
      </c>
      <c r="C1426">
        <v>6</v>
      </c>
      <c r="D1426">
        <v>71.3</v>
      </c>
      <c r="E1426">
        <v>0.7</v>
      </c>
      <c r="G1426">
        <v>69</v>
      </c>
      <c r="H1426" t="s">
        <v>21132</v>
      </c>
      <c r="J1426">
        <v>8.1300000000000008</v>
      </c>
    </row>
    <row r="1427" spans="1:10">
      <c r="A1427" t="s">
        <v>16162</v>
      </c>
      <c r="B1427" t="s">
        <v>16163</v>
      </c>
      <c r="C1427">
        <v>6</v>
      </c>
      <c r="D1427">
        <v>50</v>
      </c>
      <c r="E1427">
        <v>0.7</v>
      </c>
      <c r="G1427">
        <v>39.85</v>
      </c>
      <c r="H1427" t="s">
        <v>21133</v>
      </c>
      <c r="J1427">
        <v>8.27</v>
      </c>
    </row>
    <row r="1428" spans="1:10">
      <c r="A1428" t="s">
        <v>13877</v>
      </c>
      <c r="B1428" t="s">
        <v>16164</v>
      </c>
      <c r="C1428">
        <v>6</v>
      </c>
      <c r="D1428">
        <v>41</v>
      </c>
      <c r="E1428">
        <v>0.7</v>
      </c>
      <c r="G1428">
        <v>12.25</v>
      </c>
      <c r="H1428" t="s">
        <v>21134</v>
      </c>
      <c r="J1428">
        <v>8.44</v>
      </c>
    </row>
    <row r="1429" spans="1:10">
      <c r="A1429" t="s">
        <v>13878</v>
      </c>
      <c r="B1429" t="s">
        <v>16165</v>
      </c>
      <c r="C1429">
        <v>6</v>
      </c>
      <c r="D1429">
        <v>43</v>
      </c>
      <c r="E1429">
        <v>0.7</v>
      </c>
      <c r="G1429">
        <v>46.85</v>
      </c>
      <c r="H1429" t="s">
        <v>21135</v>
      </c>
      <c r="J1429">
        <v>8.35</v>
      </c>
    </row>
    <row r="1430" spans="1:10">
      <c r="A1430" t="s">
        <v>16166</v>
      </c>
      <c r="B1430" t="s">
        <v>26759</v>
      </c>
      <c r="C1430">
        <v>3</v>
      </c>
      <c r="D1430">
        <v>43</v>
      </c>
      <c r="E1430">
        <v>0.7</v>
      </c>
      <c r="F1430" t="s">
        <v>18359</v>
      </c>
      <c r="G1430">
        <v>7.75</v>
      </c>
      <c r="H1430" t="s">
        <v>30778</v>
      </c>
      <c r="J1430">
        <v>6.71</v>
      </c>
    </row>
    <row r="1431" spans="1:10">
      <c r="A1431" t="s">
        <v>12147</v>
      </c>
      <c r="B1431" t="s">
        <v>16167</v>
      </c>
      <c r="C1431">
        <v>6</v>
      </c>
      <c r="D1431">
        <v>43</v>
      </c>
      <c r="E1431">
        <v>0.7</v>
      </c>
      <c r="G1431">
        <v>35.950000000000003</v>
      </c>
      <c r="H1431" t="s">
        <v>21136</v>
      </c>
      <c r="J1431">
        <v>8.16</v>
      </c>
    </row>
    <row r="1432" spans="1:10">
      <c r="A1432" t="s">
        <v>12148</v>
      </c>
      <c r="B1432" t="s">
        <v>16168</v>
      </c>
      <c r="C1432">
        <v>6</v>
      </c>
      <c r="D1432">
        <v>43</v>
      </c>
      <c r="E1432">
        <v>0.7</v>
      </c>
      <c r="G1432">
        <v>10.95</v>
      </c>
      <c r="J1432">
        <v>8.3699999999999992</v>
      </c>
    </row>
    <row r="1433" spans="1:10">
      <c r="A1433" t="s">
        <v>16170</v>
      </c>
      <c r="B1433" t="s">
        <v>16169</v>
      </c>
      <c r="C1433">
        <v>12</v>
      </c>
      <c r="D1433">
        <v>43</v>
      </c>
      <c r="E1433">
        <v>1</v>
      </c>
      <c r="G1433">
        <v>7.25</v>
      </c>
      <c r="I1433" t="s">
        <v>21137</v>
      </c>
      <c r="J1433">
        <v>20.74</v>
      </c>
    </row>
    <row r="1434" spans="1:10">
      <c r="A1434" t="s">
        <v>12149</v>
      </c>
      <c r="B1434" t="s">
        <v>16171</v>
      </c>
      <c r="C1434">
        <v>6</v>
      </c>
      <c r="D1434">
        <v>40</v>
      </c>
      <c r="E1434">
        <v>0.7</v>
      </c>
      <c r="G1434">
        <v>9</v>
      </c>
      <c r="H1434" t="s">
        <v>21138</v>
      </c>
      <c r="I1434" t="s">
        <v>21139</v>
      </c>
      <c r="J1434">
        <v>8.23</v>
      </c>
    </row>
    <row r="1435" spans="1:10">
      <c r="A1435" t="s">
        <v>21140</v>
      </c>
      <c r="B1435" t="s">
        <v>21141</v>
      </c>
      <c r="C1435">
        <v>6</v>
      </c>
      <c r="D1435">
        <v>46.5</v>
      </c>
      <c r="E1435">
        <v>0.7</v>
      </c>
      <c r="F1435" t="s">
        <v>18359</v>
      </c>
      <c r="G1435">
        <v>98.75</v>
      </c>
      <c r="I1435" t="s">
        <v>21142</v>
      </c>
      <c r="J1435">
        <v>10.27</v>
      </c>
    </row>
    <row r="1436" spans="1:10">
      <c r="A1436" t="s">
        <v>12150</v>
      </c>
      <c r="B1436" t="s">
        <v>21143</v>
      </c>
      <c r="C1436">
        <v>6</v>
      </c>
      <c r="D1436">
        <v>46.3</v>
      </c>
      <c r="E1436">
        <v>0.7</v>
      </c>
      <c r="F1436" t="s">
        <v>18359</v>
      </c>
      <c r="G1436">
        <v>74.55</v>
      </c>
      <c r="I1436" t="s">
        <v>21144</v>
      </c>
      <c r="J1436">
        <v>10.18</v>
      </c>
    </row>
    <row r="1437" spans="1:10">
      <c r="A1437" t="s">
        <v>12151</v>
      </c>
      <c r="B1437" t="s">
        <v>21145</v>
      </c>
      <c r="C1437">
        <v>6</v>
      </c>
      <c r="D1437">
        <v>47</v>
      </c>
      <c r="E1437">
        <v>0.7</v>
      </c>
      <c r="F1437" t="s">
        <v>18359</v>
      </c>
      <c r="G1437">
        <v>23.65</v>
      </c>
      <c r="H1437" t="s">
        <v>21146</v>
      </c>
      <c r="I1437" t="s">
        <v>21147</v>
      </c>
      <c r="J1437">
        <v>7.92</v>
      </c>
    </row>
    <row r="1438" spans="1:10">
      <c r="A1438" t="s">
        <v>30779</v>
      </c>
      <c r="B1438" t="s">
        <v>26760</v>
      </c>
      <c r="C1438">
        <v>6</v>
      </c>
      <c r="D1438">
        <v>40</v>
      </c>
      <c r="E1438">
        <v>0.7</v>
      </c>
      <c r="G1438">
        <v>21.75</v>
      </c>
      <c r="H1438" t="s">
        <v>27238</v>
      </c>
      <c r="I1438" t="s">
        <v>30780</v>
      </c>
      <c r="J1438">
        <v>7.3</v>
      </c>
    </row>
    <row r="1439" spans="1:10">
      <c r="A1439" t="s">
        <v>12152</v>
      </c>
      <c r="B1439" t="s">
        <v>21148</v>
      </c>
      <c r="C1439">
        <v>6</v>
      </c>
      <c r="D1439">
        <v>40</v>
      </c>
      <c r="E1439">
        <v>0.7</v>
      </c>
      <c r="F1439" t="s">
        <v>18359</v>
      </c>
      <c r="G1439">
        <v>7.35</v>
      </c>
      <c r="H1439" t="s">
        <v>21149</v>
      </c>
      <c r="I1439" t="s">
        <v>21150</v>
      </c>
      <c r="J1439">
        <v>7.99</v>
      </c>
    </row>
    <row r="1440" spans="1:10">
      <c r="A1440" t="s">
        <v>12153</v>
      </c>
      <c r="B1440" t="s">
        <v>16172</v>
      </c>
      <c r="C1440">
        <v>6</v>
      </c>
      <c r="D1440">
        <v>40</v>
      </c>
      <c r="E1440">
        <v>0.7</v>
      </c>
      <c r="G1440">
        <v>30.45</v>
      </c>
      <c r="I1440" t="s">
        <v>21151</v>
      </c>
      <c r="J1440">
        <v>7.2</v>
      </c>
    </row>
    <row r="1441" spans="1:10">
      <c r="A1441" t="s">
        <v>16173</v>
      </c>
      <c r="B1441" t="s">
        <v>21152</v>
      </c>
      <c r="C1441">
        <v>6</v>
      </c>
      <c r="D1441">
        <v>40</v>
      </c>
      <c r="E1441">
        <v>0.7</v>
      </c>
      <c r="F1441" t="s">
        <v>18359</v>
      </c>
      <c r="G1441">
        <v>18.25</v>
      </c>
      <c r="J1441">
        <v>8.73</v>
      </c>
    </row>
    <row r="1442" spans="1:10">
      <c r="A1442" t="s">
        <v>21153</v>
      </c>
      <c r="B1442" t="s">
        <v>21154</v>
      </c>
      <c r="C1442">
        <v>6</v>
      </c>
      <c r="D1442">
        <v>40</v>
      </c>
      <c r="E1442">
        <v>0.7</v>
      </c>
      <c r="F1442" t="s">
        <v>18359</v>
      </c>
      <c r="G1442">
        <v>5.55</v>
      </c>
      <c r="H1442" t="s">
        <v>21155</v>
      </c>
      <c r="I1442" t="s">
        <v>21156</v>
      </c>
      <c r="J1442">
        <v>11.13</v>
      </c>
    </row>
    <row r="1443" spans="1:10">
      <c r="A1443" t="s">
        <v>13879</v>
      </c>
      <c r="B1443" t="s">
        <v>21157</v>
      </c>
      <c r="C1443">
        <v>6</v>
      </c>
      <c r="D1443">
        <v>43</v>
      </c>
      <c r="E1443">
        <v>0.7</v>
      </c>
      <c r="F1443" t="s">
        <v>18359</v>
      </c>
      <c r="G1443">
        <v>17.45</v>
      </c>
      <c r="H1443" t="s">
        <v>21158</v>
      </c>
      <c r="I1443" t="s">
        <v>21159</v>
      </c>
      <c r="J1443">
        <v>12.98</v>
      </c>
    </row>
    <row r="1444" spans="1:10">
      <c r="A1444" t="s">
        <v>12154</v>
      </c>
      <c r="B1444" t="s">
        <v>21160</v>
      </c>
      <c r="C1444">
        <v>6</v>
      </c>
      <c r="D1444">
        <v>43</v>
      </c>
      <c r="E1444">
        <v>0.7</v>
      </c>
      <c r="F1444" t="s">
        <v>18359</v>
      </c>
      <c r="G1444">
        <v>16.25</v>
      </c>
      <c r="H1444" t="s">
        <v>21161</v>
      </c>
      <c r="I1444" t="s">
        <v>21162</v>
      </c>
      <c r="J1444">
        <v>8.25</v>
      </c>
    </row>
    <row r="1445" spans="1:10">
      <c r="A1445" t="s">
        <v>21163</v>
      </c>
      <c r="B1445" t="s">
        <v>21164</v>
      </c>
      <c r="C1445">
        <v>6</v>
      </c>
      <c r="D1445">
        <v>43</v>
      </c>
      <c r="E1445">
        <v>0.7</v>
      </c>
      <c r="F1445" t="s">
        <v>18359</v>
      </c>
      <c r="G1445">
        <v>69.05</v>
      </c>
      <c r="H1445" t="s">
        <v>21165</v>
      </c>
      <c r="I1445" t="s">
        <v>21166</v>
      </c>
      <c r="J1445">
        <v>13.36</v>
      </c>
    </row>
    <row r="1446" spans="1:10">
      <c r="A1446" t="s">
        <v>16174</v>
      </c>
      <c r="B1446" t="s">
        <v>21167</v>
      </c>
      <c r="C1446">
        <v>6</v>
      </c>
      <c r="D1446">
        <v>43</v>
      </c>
      <c r="E1446">
        <v>0.7</v>
      </c>
      <c r="F1446" t="s">
        <v>18359</v>
      </c>
      <c r="G1446">
        <v>12.45</v>
      </c>
      <c r="H1446" t="s">
        <v>21168</v>
      </c>
      <c r="I1446" t="s">
        <v>21169</v>
      </c>
      <c r="J1446">
        <v>14.08</v>
      </c>
    </row>
    <row r="1447" spans="1:10">
      <c r="A1447" t="s">
        <v>13880</v>
      </c>
      <c r="B1447" t="s">
        <v>16175</v>
      </c>
      <c r="C1447">
        <v>6</v>
      </c>
      <c r="D1447">
        <v>44</v>
      </c>
      <c r="E1447">
        <v>0.7</v>
      </c>
      <c r="G1447">
        <v>112.85</v>
      </c>
      <c r="H1447" t="s">
        <v>21170</v>
      </c>
      <c r="I1447" t="s">
        <v>21171</v>
      </c>
      <c r="J1447">
        <v>7.61</v>
      </c>
    </row>
    <row r="1448" spans="1:10">
      <c r="A1448" t="s">
        <v>21172</v>
      </c>
      <c r="B1448" t="s">
        <v>21173</v>
      </c>
      <c r="C1448">
        <v>12</v>
      </c>
      <c r="D1448">
        <v>28</v>
      </c>
      <c r="E1448">
        <v>1</v>
      </c>
      <c r="G1448">
        <v>54.5</v>
      </c>
      <c r="H1448" t="s">
        <v>21174</v>
      </c>
      <c r="I1448" t="s">
        <v>21175</v>
      </c>
      <c r="J1448">
        <v>23.05</v>
      </c>
    </row>
    <row r="1449" spans="1:10">
      <c r="A1449" t="s">
        <v>16176</v>
      </c>
      <c r="B1449" t="s">
        <v>21176</v>
      </c>
      <c r="C1449">
        <v>6</v>
      </c>
      <c r="D1449">
        <v>28</v>
      </c>
      <c r="E1449">
        <v>0.7</v>
      </c>
      <c r="F1449" t="s">
        <v>18359</v>
      </c>
      <c r="G1449">
        <v>13.95</v>
      </c>
      <c r="H1449" t="s">
        <v>21177</v>
      </c>
      <c r="I1449" t="s">
        <v>21178</v>
      </c>
      <c r="J1449">
        <v>16.03</v>
      </c>
    </row>
    <row r="1450" spans="1:10">
      <c r="A1450" t="s">
        <v>12155</v>
      </c>
      <c r="B1450" t="s">
        <v>16177</v>
      </c>
      <c r="C1450">
        <v>12</v>
      </c>
      <c r="D1450">
        <v>28</v>
      </c>
      <c r="E1450">
        <v>0.35</v>
      </c>
      <c r="G1450">
        <v>10.15</v>
      </c>
      <c r="H1450" t="s">
        <v>21179</v>
      </c>
      <c r="I1450" t="s">
        <v>21180</v>
      </c>
      <c r="J1450">
        <v>9.9700000000000006</v>
      </c>
    </row>
    <row r="1451" spans="1:10">
      <c r="A1451" t="s">
        <v>12156</v>
      </c>
      <c r="B1451" t="s">
        <v>16178</v>
      </c>
      <c r="C1451">
        <v>6</v>
      </c>
      <c r="D1451">
        <v>28</v>
      </c>
      <c r="E1451">
        <v>0.7</v>
      </c>
      <c r="G1451">
        <v>37.85</v>
      </c>
      <c r="H1451" t="s">
        <v>21181</v>
      </c>
      <c r="I1451" t="s">
        <v>21182</v>
      </c>
      <c r="J1451">
        <v>9</v>
      </c>
    </row>
    <row r="1452" spans="1:10">
      <c r="A1452" t="s">
        <v>30781</v>
      </c>
      <c r="B1452" t="s">
        <v>30782</v>
      </c>
      <c r="C1452">
        <v>6</v>
      </c>
      <c r="D1452">
        <v>28</v>
      </c>
      <c r="E1452">
        <v>1</v>
      </c>
      <c r="G1452">
        <v>18.95</v>
      </c>
      <c r="H1452" t="s">
        <v>21174</v>
      </c>
      <c r="I1452" t="s">
        <v>30783</v>
      </c>
      <c r="J1452">
        <v>11.65</v>
      </c>
    </row>
    <row r="1453" spans="1:10">
      <c r="A1453" t="s">
        <v>12157</v>
      </c>
      <c r="B1453" t="s">
        <v>21183</v>
      </c>
      <c r="C1453">
        <v>1</v>
      </c>
      <c r="D1453">
        <v>40</v>
      </c>
      <c r="E1453">
        <v>0.5</v>
      </c>
      <c r="F1453" t="s">
        <v>18359</v>
      </c>
      <c r="G1453">
        <v>5.15</v>
      </c>
      <c r="I1453" t="s">
        <v>21184</v>
      </c>
      <c r="J1453">
        <v>4.09</v>
      </c>
    </row>
    <row r="1454" spans="1:10">
      <c r="A1454" t="s">
        <v>13881</v>
      </c>
      <c r="B1454" t="s">
        <v>21185</v>
      </c>
      <c r="C1454">
        <v>6</v>
      </c>
      <c r="D1454">
        <v>17</v>
      </c>
      <c r="E1454">
        <v>0.7</v>
      </c>
      <c r="F1454" t="s">
        <v>18359</v>
      </c>
      <c r="G1454">
        <v>5.25</v>
      </c>
      <c r="H1454" t="s">
        <v>21186</v>
      </c>
      <c r="I1454" t="s">
        <v>21187</v>
      </c>
      <c r="J1454">
        <v>12.66</v>
      </c>
    </row>
    <row r="1455" spans="1:10">
      <c r="A1455" t="s">
        <v>21188</v>
      </c>
      <c r="B1455" t="s">
        <v>21189</v>
      </c>
      <c r="C1455">
        <v>60</v>
      </c>
      <c r="D1455">
        <v>17</v>
      </c>
      <c r="E1455">
        <v>0.05</v>
      </c>
      <c r="G1455">
        <v>24.45</v>
      </c>
      <c r="H1455" t="s">
        <v>21190</v>
      </c>
      <c r="I1455" t="s">
        <v>21191</v>
      </c>
      <c r="J1455">
        <v>8.84</v>
      </c>
    </row>
    <row r="1456" spans="1:10">
      <c r="A1456" t="s">
        <v>21192</v>
      </c>
      <c r="B1456" t="s">
        <v>21193</v>
      </c>
      <c r="C1456">
        <v>6</v>
      </c>
      <c r="D1456">
        <v>17</v>
      </c>
      <c r="E1456">
        <v>0.7</v>
      </c>
      <c r="G1456">
        <v>14.15</v>
      </c>
      <c r="H1456" t="s">
        <v>21194</v>
      </c>
      <c r="I1456" t="s">
        <v>21195</v>
      </c>
      <c r="J1456">
        <v>9.1</v>
      </c>
    </row>
    <row r="1457" spans="1:10">
      <c r="A1457" t="s">
        <v>12158</v>
      </c>
      <c r="B1457" t="s">
        <v>16179</v>
      </c>
      <c r="C1457">
        <v>6</v>
      </c>
      <c r="D1457">
        <v>18</v>
      </c>
      <c r="E1457">
        <v>0.7</v>
      </c>
      <c r="G1457">
        <v>14.25</v>
      </c>
      <c r="H1457" t="s">
        <v>21196</v>
      </c>
      <c r="I1457" t="s">
        <v>21197</v>
      </c>
      <c r="J1457">
        <v>8.41</v>
      </c>
    </row>
    <row r="1458" spans="1:10">
      <c r="A1458" t="s">
        <v>13882</v>
      </c>
      <c r="B1458" t="s">
        <v>21198</v>
      </c>
      <c r="C1458">
        <v>6</v>
      </c>
      <c r="D1458">
        <v>12.5</v>
      </c>
      <c r="E1458">
        <v>0.75</v>
      </c>
      <c r="F1458" t="s">
        <v>18359</v>
      </c>
      <c r="G1458">
        <v>21.95</v>
      </c>
      <c r="H1458" t="s">
        <v>21199</v>
      </c>
      <c r="I1458" t="s">
        <v>21200</v>
      </c>
      <c r="J1458">
        <v>13.07</v>
      </c>
    </row>
    <row r="1459" spans="1:10">
      <c r="A1459" t="s">
        <v>16180</v>
      </c>
      <c r="B1459" t="s">
        <v>16181</v>
      </c>
      <c r="C1459">
        <v>6</v>
      </c>
      <c r="D1459">
        <v>12.5</v>
      </c>
      <c r="E1459">
        <v>0.75</v>
      </c>
      <c r="G1459">
        <v>59.75</v>
      </c>
      <c r="I1459" t="s">
        <v>21201</v>
      </c>
      <c r="J1459">
        <v>10.45</v>
      </c>
    </row>
    <row r="1460" spans="1:10">
      <c r="A1460" t="s">
        <v>16182</v>
      </c>
      <c r="B1460" t="s">
        <v>16183</v>
      </c>
      <c r="C1460">
        <v>6</v>
      </c>
      <c r="D1460">
        <v>12.5</v>
      </c>
      <c r="E1460">
        <v>0.75</v>
      </c>
      <c r="G1460">
        <v>14</v>
      </c>
      <c r="H1460" t="s">
        <v>21202</v>
      </c>
      <c r="I1460" t="s">
        <v>21203</v>
      </c>
      <c r="J1460">
        <v>10.35</v>
      </c>
    </row>
    <row r="1461" spans="1:10">
      <c r="A1461" t="s">
        <v>21204</v>
      </c>
      <c r="B1461" t="s">
        <v>21205</v>
      </c>
      <c r="C1461">
        <v>6</v>
      </c>
      <c r="D1461">
        <v>12.5</v>
      </c>
      <c r="E1461">
        <v>0.75</v>
      </c>
      <c r="F1461" t="s">
        <v>18359</v>
      </c>
      <c r="G1461">
        <v>5.75</v>
      </c>
      <c r="H1461" t="s">
        <v>21206</v>
      </c>
      <c r="I1461" t="s">
        <v>21207</v>
      </c>
      <c r="J1461">
        <v>14.38</v>
      </c>
    </row>
    <row r="1462" spans="1:10">
      <c r="A1462" t="s">
        <v>21208</v>
      </c>
      <c r="B1462" t="s">
        <v>21209</v>
      </c>
      <c r="C1462">
        <v>6</v>
      </c>
      <c r="D1462">
        <v>12.5</v>
      </c>
      <c r="E1462">
        <v>0.75</v>
      </c>
      <c r="F1462" t="s">
        <v>18359</v>
      </c>
      <c r="G1462">
        <v>239.85</v>
      </c>
      <c r="H1462" t="s">
        <v>21210</v>
      </c>
      <c r="I1462" t="s">
        <v>21211</v>
      </c>
      <c r="J1462">
        <v>14.41</v>
      </c>
    </row>
    <row r="1463" spans="1:10">
      <c r="A1463" t="s">
        <v>21212</v>
      </c>
      <c r="B1463" t="s">
        <v>21213</v>
      </c>
      <c r="C1463">
        <v>6</v>
      </c>
      <c r="D1463">
        <v>12.5</v>
      </c>
      <c r="E1463">
        <v>0.75</v>
      </c>
      <c r="F1463" t="s">
        <v>18359</v>
      </c>
      <c r="G1463">
        <v>27.25</v>
      </c>
      <c r="H1463" t="s">
        <v>21214</v>
      </c>
      <c r="J1463">
        <v>13.06</v>
      </c>
    </row>
    <row r="1464" spans="1:10">
      <c r="A1464" t="s">
        <v>30784</v>
      </c>
      <c r="B1464" t="s">
        <v>30785</v>
      </c>
      <c r="C1464">
        <v>6</v>
      </c>
      <c r="D1464">
        <v>15</v>
      </c>
      <c r="E1464">
        <v>0.75</v>
      </c>
      <c r="G1464">
        <v>6.85</v>
      </c>
      <c r="H1464" t="s">
        <v>30786</v>
      </c>
      <c r="I1464" t="s">
        <v>30787</v>
      </c>
      <c r="J1464">
        <v>7.34</v>
      </c>
    </row>
    <row r="1465" spans="1:10">
      <c r="A1465" t="s">
        <v>16184</v>
      </c>
      <c r="B1465" t="s">
        <v>16185</v>
      </c>
      <c r="C1465">
        <v>6</v>
      </c>
      <c r="D1465">
        <v>15</v>
      </c>
      <c r="E1465">
        <v>1</v>
      </c>
      <c r="G1465">
        <v>4.3499999999999996</v>
      </c>
      <c r="H1465" t="s">
        <v>21215</v>
      </c>
      <c r="I1465" t="s">
        <v>21216</v>
      </c>
      <c r="J1465">
        <v>9.27</v>
      </c>
    </row>
    <row r="1466" spans="1:10">
      <c r="A1466" t="s">
        <v>21217</v>
      </c>
      <c r="B1466" t="s">
        <v>21218</v>
      </c>
      <c r="C1466">
        <v>6</v>
      </c>
      <c r="D1466">
        <v>15</v>
      </c>
      <c r="E1466">
        <v>0.75</v>
      </c>
      <c r="G1466">
        <v>28.45</v>
      </c>
      <c r="H1466" t="s">
        <v>21219</v>
      </c>
      <c r="I1466" t="s">
        <v>21220</v>
      </c>
      <c r="J1466">
        <v>7.42</v>
      </c>
    </row>
    <row r="1467" spans="1:10">
      <c r="A1467" t="s">
        <v>12159</v>
      </c>
      <c r="B1467" t="s">
        <v>16186</v>
      </c>
      <c r="C1467">
        <v>6</v>
      </c>
      <c r="D1467">
        <v>15</v>
      </c>
      <c r="E1467">
        <v>1</v>
      </c>
      <c r="G1467">
        <v>31.85</v>
      </c>
      <c r="H1467" t="s">
        <v>21221</v>
      </c>
      <c r="I1467" t="s">
        <v>21222</v>
      </c>
      <c r="J1467">
        <v>9.5399999999999991</v>
      </c>
    </row>
    <row r="1468" spans="1:10">
      <c r="A1468" t="s">
        <v>12160</v>
      </c>
      <c r="B1468" t="s">
        <v>16187</v>
      </c>
      <c r="C1468">
        <v>6</v>
      </c>
      <c r="D1468">
        <v>40</v>
      </c>
      <c r="E1468">
        <v>0.7</v>
      </c>
      <c r="G1468">
        <v>14.95</v>
      </c>
      <c r="H1468" t="s">
        <v>21223</v>
      </c>
      <c r="I1468" t="s">
        <v>21224</v>
      </c>
      <c r="J1468">
        <v>9.09</v>
      </c>
    </row>
    <row r="1469" spans="1:10">
      <c r="A1469" t="s">
        <v>12161</v>
      </c>
      <c r="B1469" t="s">
        <v>21225</v>
      </c>
      <c r="C1469">
        <v>6</v>
      </c>
      <c r="D1469">
        <v>38</v>
      </c>
      <c r="E1469">
        <v>0.7</v>
      </c>
      <c r="F1469" t="s">
        <v>18359</v>
      </c>
      <c r="G1469">
        <v>23.85</v>
      </c>
      <c r="H1469" t="s">
        <v>21226</v>
      </c>
      <c r="I1469" t="s">
        <v>21227</v>
      </c>
      <c r="J1469">
        <v>11.25</v>
      </c>
    </row>
    <row r="1470" spans="1:10">
      <c r="A1470" t="s">
        <v>12162</v>
      </c>
      <c r="B1470" t="s">
        <v>16188</v>
      </c>
      <c r="C1470">
        <v>6</v>
      </c>
      <c r="D1470">
        <v>38</v>
      </c>
      <c r="E1470">
        <v>0.7</v>
      </c>
      <c r="G1470">
        <v>23.65</v>
      </c>
      <c r="I1470" t="s">
        <v>21228</v>
      </c>
      <c r="J1470">
        <v>9.89</v>
      </c>
    </row>
    <row r="1471" spans="1:10">
      <c r="A1471" t="s">
        <v>16190</v>
      </c>
      <c r="B1471" t="s">
        <v>16189</v>
      </c>
      <c r="C1471">
        <v>6</v>
      </c>
      <c r="D1471">
        <v>38</v>
      </c>
      <c r="E1471">
        <v>0.7</v>
      </c>
      <c r="G1471">
        <v>125</v>
      </c>
      <c r="I1471" t="s">
        <v>21229</v>
      </c>
      <c r="J1471">
        <v>9.23</v>
      </c>
    </row>
    <row r="1472" spans="1:10">
      <c r="A1472" t="s">
        <v>12163</v>
      </c>
      <c r="B1472" t="s">
        <v>16189</v>
      </c>
      <c r="C1472">
        <v>6</v>
      </c>
      <c r="D1472">
        <v>38</v>
      </c>
      <c r="E1472">
        <v>0.7</v>
      </c>
      <c r="F1472" t="s">
        <v>18359</v>
      </c>
      <c r="G1472">
        <v>18.5</v>
      </c>
      <c r="H1472" t="s">
        <v>21230</v>
      </c>
      <c r="I1472" t="s">
        <v>21231</v>
      </c>
      <c r="J1472">
        <v>9.65</v>
      </c>
    </row>
    <row r="1473" spans="1:10">
      <c r="A1473" t="s">
        <v>12165</v>
      </c>
      <c r="B1473" t="s">
        <v>16191</v>
      </c>
      <c r="C1473">
        <v>6</v>
      </c>
      <c r="D1473">
        <v>38</v>
      </c>
      <c r="E1473">
        <v>0.7</v>
      </c>
      <c r="G1473">
        <v>1732.55</v>
      </c>
      <c r="I1473" t="s">
        <v>21232</v>
      </c>
      <c r="J1473">
        <v>9.5399999999999991</v>
      </c>
    </row>
    <row r="1474" spans="1:10">
      <c r="A1474" t="s">
        <v>12164</v>
      </c>
      <c r="B1474" t="s">
        <v>16191</v>
      </c>
      <c r="C1474">
        <v>6</v>
      </c>
      <c r="D1474">
        <v>38</v>
      </c>
      <c r="E1474">
        <v>0.7</v>
      </c>
      <c r="F1474" t="s">
        <v>18359</v>
      </c>
      <c r="G1474">
        <v>12.25</v>
      </c>
      <c r="H1474" t="s">
        <v>21233</v>
      </c>
      <c r="I1474" t="s">
        <v>21234</v>
      </c>
      <c r="J1474">
        <v>9.82</v>
      </c>
    </row>
    <row r="1475" spans="1:10">
      <c r="A1475" t="s">
        <v>16192</v>
      </c>
      <c r="B1475" t="s">
        <v>16193</v>
      </c>
      <c r="C1475">
        <v>6</v>
      </c>
      <c r="D1475">
        <v>40</v>
      </c>
      <c r="E1475">
        <v>0.7</v>
      </c>
      <c r="G1475">
        <v>18.25</v>
      </c>
      <c r="H1475" t="s">
        <v>21235</v>
      </c>
      <c r="I1475" t="s">
        <v>21236</v>
      </c>
      <c r="J1475">
        <v>8.92</v>
      </c>
    </row>
    <row r="1476" spans="1:10">
      <c r="A1476" t="s">
        <v>16194</v>
      </c>
      <c r="B1476" t="s">
        <v>21237</v>
      </c>
      <c r="C1476">
        <v>6</v>
      </c>
      <c r="D1476">
        <v>40</v>
      </c>
      <c r="E1476">
        <v>0.7</v>
      </c>
      <c r="F1476" t="s">
        <v>18359</v>
      </c>
      <c r="G1476">
        <v>11.65</v>
      </c>
      <c r="H1476" t="s">
        <v>21238</v>
      </c>
      <c r="I1476" t="s">
        <v>21239</v>
      </c>
      <c r="J1476">
        <v>9.5</v>
      </c>
    </row>
    <row r="1477" spans="1:10">
      <c r="A1477" t="s">
        <v>16195</v>
      </c>
      <c r="B1477" t="s">
        <v>21240</v>
      </c>
      <c r="C1477">
        <v>6</v>
      </c>
      <c r="D1477">
        <v>40</v>
      </c>
      <c r="E1477">
        <v>0.7</v>
      </c>
      <c r="F1477" t="s">
        <v>18359</v>
      </c>
      <c r="G1477">
        <v>14</v>
      </c>
      <c r="H1477" t="s">
        <v>21241</v>
      </c>
      <c r="I1477" t="s">
        <v>21242</v>
      </c>
      <c r="J1477">
        <v>11.45</v>
      </c>
    </row>
    <row r="1478" spans="1:10">
      <c r="A1478" t="s">
        <v>16196</v>
      </c>
      <c r="B1478" t="s">
        <v>16197</v>
      </c>
      <c r="C1478">
        <v>6</v>
      </c>
      <c r="D1478">
        <v>40</v>
      </c>
      <c r="E1478">
        <v>0.7</v>
      </c>
      <c r="G1478">
        <v>16.45</v>
      </c>
      <c r="H1478" t="s">
        <v>21243</v>
      </c>
      <c r="I1478" t="s">
        <v>21244</v>
      </c>
      <c r="J1478">
        <v>8.8800000000000008</v>
      </c>
    </row>
    <row r="1479" spans="1:10">
      <c r="A1479" t="s">
        <v>12166</v>
      </c>
      <c r="B1479" t="s">
        <v>21245</v>
      </c>
      <c r="C1479">
        <v>6</v>
      </c>
      <c r="D1479">
        <v>40</v>
      </c>
      <c r="E1479">
        <v>0.7</v>
      </c>
      <c r="F1479" t="s">
        <v>18359</v>
      </c>
      <c r="G1479">
        <v>79.349999999999994</v>
      </c>
      <c r="H1479" t="s">
        <v>21246</v>
      </c>
      <c r="I1479" t="s">
        <v>21247</v>
      </c>
      <c r="J1479">
        <v>9.5399999999999991</v>
      </c>
    </row>
    <row r="1480" spans="1:10">
      <c r="A1480" t="s">
        <v>12167</v>
      </c>
      <c r="B1480" t="s">
        <v>16198</v>
      </c>
      <c r="C1480">
        <v>6</v>
      </c>
      <c r="D1480">
        <v>40</v>
      </c>
      <c r="E1480">
        <v>0.7</v>
      </c>
      <c r="G1480">
        <v>18.45</v>
      </c>
      <c r="H1480" t="s">
        <v>21248</v>
      </c>
      <c r="I1480" t="s">
        <v>21249</v>
      </c>
      <c r="J1480">
        <v>9.08</v>
      </c>
    </row>
    <row r="1481" spans="1:10">
      <c r="A1481" t="s">
        <v>21250</v>
      </c>
      <c r="B1481" t="s">
        <v>21251</v>
      </c>
      <c r="C1481">
        <v>6</v>
      </c>
      <c r="D1481">
        <v>40</v>
      </c>
      <c r="E1481">
        <v>0.7</v>
      </c>
      <c r="F1481" t="s">
        <v>18359</v>
      </c>
      <c r="G1481">
        <v>34.25</v>
      </c>
      <c r="H1481" t="s">
        <v>21252</v>
      </c>
      <c r="I1481" t="s">
        <v>21253</v>
      </c>
      <c r="J1481">
        <v>9.7100000000000009</v>
      </c>
    </row>
    <row r="1482" spans="1:10">
      <c r="A1482" t="s">
        <v>16199</v>
      </c>
      <c r="B1482" t="s">
        <v>21254</v>
      </c>
      <c r="C1482">
        <v>6</v>
      </c>
      <c r="D1482">
        <v>45</v>
      </c>
      <c r="E1482">
        <v>0.7</v>
      </c>
      <c r="F1482" t="s">
        <v>18359</v>
      </c>
      <c r="G1482">
        <v>67.5</v>
      </c>
      <c r="H1482" t="s">
        <v>21255</v>
      </c>
      <c r="I1482" t="s">
        <v>21256</v>
      </c>
      <c r="J1482">
        <v>9.61</v>
      </c>
    </row>
    <row r="1483" spans="1:10">
      <c r="A1483" t="s">
        <v>21257</v>
      </c>
      <c r="B1483" t="s">
        <v>21258</v>
      </c>
      <c r="C1483">
        <v>6</v>
      </c>
      <c r="D1483">
        <v>40</v>
      </c>
      <c r="E1483">
        <v>0.7</v>
      </c>
      <c r="F1483" t="s">
        <v>18359</v>
      </c>
      <c r="G1483">
        <v>25.65</v>
      </c>
      <c r="J1483">
        <v>9.61</v>
      </c>
    </row>
    <row r="1484" spans="1:10">
      <c r="A1484" t="s">
        <v>16200</v>
      </c>
      <c r="B1484" t="s">
        <v>16201</v>
      </c>
      <c r="C1484">
        <v>6</v>
      </c>
      <c r="D1484">
        <v>40</v>
      </c>
      <c r="E1484">
        <v>0.7</v>
      </c>
      <c r="G1484">
        <v>11.15</v>
      </c>
      <c r="H1484" t="s">
        <v>21259</v>
      </c>
      <c r="I1484" t="s">
        <v>21260</v>
      </c>
      <c r="J1484">
        <v>7.72</v>
      </c>
    </row>
    <row r="1485" spans="1:10">
      <c r="A1485" t="s">
        <v>12168</v>
      </c>
      <c r="B1485" t="s">
        <v>16202</v>
      </c>
      <c r="C1485">
        <v>6</v>
      </c>
      <c r="D1485">
        <v>40</v>
      </c>
      <c r="E1485">
        <v>0.7</v>
      </c>
      <c r="G1485">
        <v>12.55</v>
      </c>
      <c r="H1485" t="s">
        <v>21261</v>
      </c>
      <c r="I1485" t="s">
        <v>21262</v>
      </c>
      <c r="J1485">
        <v>7.81</v>
      </c>
    </row>
    <row r="1486" spans="1:10">
      <c r="A1486" t="s">
        <v>12169</v>
      </c>
      <c r="B1486" t="s">
        <v>16203</v>
      </c>
      <c r="C1486">
        <v>6</v>
      </c>
      <c r="D1486">
        <v>41</v>
      </c>
      <c r="E1486">
        <v>0.7</v>
      </c>
      <c r="G1486">
        <v>164.95</v>
      </c>
      <c r="H1486" t="s">
        <v>21263</v>
      </c>
      <c r="I1486" t="s">
        <v>21264</v>
      </c>
      <c r="J1486">
        <v>8.44</v>
      </c>
    </row>
    <row r="1487" spans="1:10">
      <c r="A1487" t="s">
        <v>13883</v>
      </c>
      <c r="B1487" t="s">
        <v>16204</v>
      </c>
      <c r="C1487">
        <v>6</v>
      </c>
      <c r="D1487">
        <v>45</v>
      </c>
      <c r="E1487">
        <v>0.7</v>
      </c>
      <c r="G1487">
        <v>14.85</v>
      </c>
      <c r="H1487" t="s">
        <v>21265</v>
      </c>
      <c r="I1487" t="s">
        <v>21266</v>
      </c>
      <c r="J1487">
        <v>8.44</v>
      </c>
    </row>
    <row r="1488" spans="1:10">
      <c r="A1488" t="s">
        <v>21267</v>
      </c>
      <c r="B1488" t="s">
        <v>21268</v>
      </c>
      <c r="C1488">
        <v>6</v>
      </c>
      <c r="D1488">
        <v>40</v>
      </c>
      <c r="E1488">
        <v>0.7</v>
      </c>
      <c r="G1488">
        <v>24.25</v>
      </c>
      <c r="H1488" t="s">
        <v>21269</v>
      </c>
      <c r="I1488" t="s">
        <v>21270</v>
      </c>
      <c r="J1488">
        <v>8.77</v>
      </c>
    </row>
    <row r="1489" spans="1:10">
      <c r="A1489" t="s">
        <v>12170</v>
      </c>
      <c r="B1489" t="s">
        <v>16205</v>
      </c>
      <c r="C1489">
        <v>6</v>
      </c>
      <c r="D1489">
        <v>15</v>
      </c>
      <c r="E1489">
        <v>1</v>
      </c>
      <c r="G1489">
        <v>10.85</v>
      </c>
      <c r="H1489" t="s">
        <v>21271</v>
      </c>
      <c r="I1489" t="s">
        <v>21272</v>
      </c>
      <c r="J1489">
        <v>10.56</v>
      </c>
    </row>
    <row r="1490" spans="1:10">
      <c r="A1490" t="s">
        <v>16206</v>
      </c>
      <c r="B1490" t="s">
        <v>16207</v>
      </c>
      <c r="C1490">
        <v>6</v>
      </c>
      <c r="D1490">
        <v>17</v>
      </c>
      <c r="E1490">
        <v>1</v>
      </c>
      <c r="G1490">
        <v>33.75</v>
      </c>
      <c r="H1490" t="s">
        <v>21273</v>
      </c>
      <c r="I1490" t="s">
        <v>21274</v>
      </c>
      <c r="J1490">
        <v>10.44</v>
      </c>
    </row>
    <row r="1491" spans="1:10">
      <c r="A1491" t="s">
        <v>13884</v>
      </c>
      <c r="B1491" t="s">
        <v>16208</v>
      </c>
      <c r="C1491">
        <v>6</v>
      </c>
      <c r="D1491">
        <v>17</v>
      </c>
      <c r="E1491">
        <v>0.7</v>
      </c>
      <c r="G1491">
        <v>7.5</v>
      </c>
      <c r="H1491" t="s">
        <v>21275</v>
      </c>
      <c r="I1491" t="s">
        <v>21276</v>
      </c>
      <c r="J1491">
        <v>7.87</v>
      </c>
    </row>
    <row r="1492" spans="1:10">
      <c r="A1492" t="s">
        <v>30788</v>
      </c>
      <c r="B1492" t="s">
        <v>30789</v>
      </c>
      <c r="C1492">
        <v>6</v>
      </c>
      <c r="D1492">
        <v>40</v>
      </c>
      <c r="E1492">
        <v>0.7</v>
      </c>
      <c r="G1492">
        <v>43.45</v>
      </c>
      <c r="H1492" t="s">
        <v>30790</v>
      </c>
      <c r="I1492" t="s">
        <v>30791</v>
      </c>
      <c r="J1492">
        <v>7.11</v>
      </c>
    </row>
    <row r="1493" spans="1:10">
      <c r="A1493" t="s">
        <v>12171</v>
      </c>
      <c r="B1493" t="s">
        <v>16209</v>
      </c>
      <c r="C1493">
        <v>6</v>
      </c>
      <c r="D1493">
        <v>40</v>
      </c>
      <c r="E1493">
        <v>0.7</v>
      </c>
      <c r="G1493">
        <v>77.849999999999994</v>
      </c>
      <c r="H1493" t="s">
        <v>21277</v>
      </c>
      <c r="I1493" t="s">
        <v>21278</v>
      </c>
      <c r="J1493">
        <v>7.55</v>
      </c>
    </row>
    <row r="1494" spans="1:10">
      <c r="A1494" t="s">
        <v>12172</v>
      </c>
      <c r="B1494" t="s">
        <v>16210</v>
      </c>
      <c r="C1494">
        <v>6</v>
      </c>
      <c r="D1494">
        <v>37.5</v>
      </c>
      <c r="E1494">
        <v>0.7</v>
      </c>
      <c r="G1494">
        <v>65.849999999999994</v>
      </c>
      <c r="H1494" t="s">
        <v>21279</v>
      </c>
      <c r="I1494" t="s">
        <v>21280</v>
      </c>
      <c r="J1494">
        <v>9.14</v>
      </c>
    </row>
    <row r="1495" spans="1:10">
      <c r="A1495" t="s">
        <v>12173</v>
      </c>
      <c r="B1495" t="s">
        <v>21281</v>
      </c>
      <c r="C1495">
        <v>6</v>
      </c>
      <c r="D1495">
        <v>40</v>
      </c>
      <c r="E1495">
        <v>0.7</v>
      </c>
      <c r="F1495" t="s">
        <v>18359</v>
      </c>
      <c r="G1495">
        <v>5.15</v>
      </c>
      <c r="H1495" t="s">
        <v>21282</v>
      </c>
      <c r="I1495" t="s">
        <v>21283</v>
      </c>
      <c r="J1495">
        <v>9.7899999999999991</v>
      </c>
    </row>
    <row r="1496" spans="1:10">
      <c r="A1496" t="s">
        <v>30792</v>
      </c>
      <c r="B1496" t="s">
        <v>30793</v>
      </c>
      <c r="C1496">
        <v>6</v>
      </c>
      <c r="D1496">
        <v>40</v>
      </c>
      <c r="E1496">
        <v>0.7</v>
      </c>
      <c r="F1496" t="s">
        <v>18359</v>
      </c>
      <c r="G1496">
        <v>17.5</v>
      </c>
      <c r="H1496" t="s">
        <v>21282</v>
      </c>
      <c r="J1496">
        <v>10.54</v>
      </c>
    </row>
    <row r="1497" spans="1:10">
      <c r="A1497" t="s">
        <v>13885</v>
      </c>
      <c r="B1497" t="s">
        <v>21284</v>
      </c>
      <c r="C1497">
        <v>3</v>
      </c>
      <c r="D1497">
        <v>42</v>
      </c>
      <c r="E1497">
        <v>0.7</v>
      </c>
      <c r="F1497" t="s">
        <v>18359</v>
      </c>
      <c r="G1497">
        <v>13.95</v>
      </c>
      <c r="H1497" t="s">
        <v>21285</v>
      </c>
      <c r="I1497" t="s">
        <v>21286</v>
      </c>
      <c r="J1497">
        <v>4.9400000000000004</v>
      </c>
    </row>
    <row r="1498" spans="1:10">
      <c r="A1498" t="s">
        <v>12174</v>
      </c>
      <c r="B1498" t="s">
        <v>21287</v>
      </c>
      <c r="C1498">
        <v>6</v>
      </c>
      <c r="D1498">
        <v>46</v>
      </c>
      <c r="E1498">
        <v>0.7</v>
      </c>
      <c r="F1498" t="s">
        <v>18359</v>
      </c>
      <c r="G1498">
        <v>7.45</v>
      </c>
      <c r="H1498" t="s">
        <v>21288</v>
      </c>
      <c r="I1498" t="s">
        <v>21289</v>
      </c>
      <c r="J1498">
        <v>10.53</v>
      </c>
    </row>
    <row r="1499" spans="1:10">
      <c r="A1499" t="s">
        <v>16211</v>
      </c>
      <c r="B1499" t="s">
        <v>21290</v>
      </c>
      <c r="C1499">
        <v>6</v>
      </c>
      <c r="D1499">
        <v>46</v>
      </c>
      <c r="E1499">
        <v>0.7</v>
      </c>
      <c r="F1499" t="s">
        <v>18359</v>
      </c>
      <c r="G1499">
        <v>19.95</v>
      </c>
      <c r="H1499" t="s">
        <v>21291</v>
      </c>
      <c r="I1499" t="s">
        <v>21292</v>
      </c>
      <c r="J1499">
        <v>10.51</v>
      </c>
    </row>
    <row r="1500" spans="1:10">
      <c r="A1500" t="s">
        <v>12175</v>
      </c>
      <c r="B1500" t="s">
        <v>16212</v>
      </c>
      <c r="C1500">
        <v>6</v>
      </c>
      <c r="D1500">
        <v>40</v>
      </c>
      <c r="E1500">
        <v>0.7</v>
      </c>
      <c r="G1500">
        <v>11.35</v>
      </c>
      <c r="I1500" t="s">
        <v>21293</v>
      </c>
      <c r="J1500">
        <v>12.38</v>
      </c>
    </row>
    <row r="1501" spans="1:10">
      <c r="A1501" t="s">
        <v>16213</v>
      </c>
      <c r="B1501" t="s">
        <v>16214</v>
      </c>
      <c r="C1501">
        <v>6</v>
      </c>
      <c r="D1501">
        <v>43.7</v>
      </c>
      <c r="E1501">
        <v>0.7</v>
      </c>
      <c r="G1501">
        <v>22.25</v>
      </c>
      <c r="H1501" t="s">
        <v>21294</v>
      </c>
      <c r="I1501" t="s">
        <v>21295</v>
      </c>
      <c r="J1501">
        <v>9.8800000000000008</v>
      </c>
    </row>
    <row r="1502" spans="1:10">
      <c r="A1502" t="s">
        <v>16215</v>
      </c>
      <c r="B1502" t="s">
        <v>21296</v>
      </c>
      <c r="C1502">
        <v>6</v>
      </c>
      <c r="D1502">
        <v>43.7</v>
      </c>
      <c r="E1502">
        <v>0.5</v>
      </c>
      <c r="F1502" t="s">
        <v>18359</v>
      </c>
      <c r="G1502">
        <v>28.65</v>
      </c>
      <c r="H1502" t="s">
        <v>21297</v>
      </c>
      <c r="I1502" t="s">
        <v>21298</v>
      </c>
      <c r="J1502">
        <v>6.5</v>
      </c>
    </row>
    <row r="1503" spans="1:10">
      <c r="A1503" t="s">
        <v>12176</v>
      </c>
      <c r="B1503" t="s">
        <v>16216</v>
      </c>
      <c r="C1503">
        <v>6</v>
      </c>
      <c r="D1503">
        <v>40</v>
      </c>
      <c r="E1503">
        <v>0.7</v>
      </c>
      <c r="G1503">
        <v>14.25</v>
      </c>
      <c r="H1503" t="s">
        <v>21299</v>
      </c>
      <c r="I1503" t="s">
        <v>21300</v>
      </c>
      <c r="J1503">
        <v>8.49</v>
      </c>
    </row>
    <row r="1504" spans="1:10">
      <c r="A1504" t="s">
        <v>12177</v>
      </c>
      <c r="B1504" t="s">
        <v>16217</v>
      </c>
      <c r="C1504">
        <v>12</v>
      </c>
      <c r="D1504">
        <v>40</v>
      </c>
      <c r="E1504">
        <v>1</v>
      </c>
      <c r="G1504">
        <v>9</v>
      </c>
      <c r="I1504" t="s">
        <v>21301</v>
      </c>
      <c r="J1504">
        <v>20.94</v>
      </c>
    </row>
    <row r="1505" spans="1:10">
      <c r="A1505" t="s">
        <v>21302</v>
      </c>
      <c r="B1505" t="s">
        <v>21303</v>
      </c>
      <c r="C1505">
        <v>6</v>
      </c>
      <c r="D1505">
        <v>40</v>
      </c>
      <c r="E1505">
        <v>0.7</v>
      </c>
      <c r="F1505" t="s">
        <v>18359</v>
      </c>
      <c r="G1505">
        <v>5.25</v>
      </c>
      <c r="H1505" t="s">
        <v>21304</v>
      </c>
      <c r="I1505" t="s">
        <v>21305</v>
      </c>
      <c r="J1505">
        <v>7.36</v>
      </c>
    </row>
    <row r="1506" spans="1:10">
      <c r="A1506" t="s">
        <v>16218</v>
      </c>
      <c r="B1506" t="s">
        <v>16219</v>
      </c>
      <c r="C1506">
        <v>6</v>
      </c>
      <c r="D1506">
        <v>40</v>
      </c>
      <c r="E1506">
        <v>0.7</v>
      </c>
      <c r="G1506">
        <v>6.75</v>
      </c>
      <c r="I1506" t="s">
        <v>21306</v>
      </c>
      <c r="J1506">
        <v>9.3699999999999992</v>
      </c>
    </row>
    <row r="1507" spans="1:10">
      <c r="A1507" t="s">
        <v>13886</v>
      </c>
      <c r="B1507" t="s">
        <v>16220</v>
      </c>
      <c r="C1507">
        <v>6</v>
      </c>
      <c r="D1507">
        <v>43</v>
      </c>
      <c r="E1507">
        <v>0.7</v>
      </c>
      <c r="G1507">
        <v>24.65</v>
      </c>
      <c r="H1507" t="s">
        <v>21307</v>
      </c>
      <c r="I1507" t="s">
        <v>21308</v>
      </c>
      <c r="J1507">
        <v>8.36</v>
      </c>
    </row>
    <row r="1508" spans="1:10">
      <c r="A1508" t="s">
        <v>21309</v>
      </c>
      <c r="B1508" t="s">
        <v>21310</v>
      </c>
      <c r="C1508">
        <v>6</v>
      </c>
      <c r="D1508">
        <v>43</v>
      </c>
      <c r="E1508">
        <v>1</v>
      </c>
      <c r="G1508">
        <v>11.95</v>
      </c>
      <c r="I1508" t="s">
        <v>21311</v>
      </c>
      <c r="J1508">
        <v>10.45</v>
      </c>
    </row>
    <row r="1509" spans="1:10">
      <c r="A1509" t="s">
        <v>16221</v>
      </c>
      <c r="B1509" t="s">
        <v>16222</v>
      </c>
      <c r="C1509">
        <v>6</v>
      </c>
      <c r="D1509">
        <v>43</v>
      </c>
      <c r="E1509">
        <v>0.7</v>
      </c>
      <c r="G1509">
        <v>9.65</v>
      </c>
      <c r="H1509" t="s">
        <v>27240</v>
      </c>
      <c r="I1509" t="s">
        <v>21312</v>
      </c>
      <c r="J1509">
        <v>8.31</v>
      </c>
    </row>
    <row r="1510" spans="1:10">
      <c r="A1510" t="s">
        <v>12178</v>
      </c>
      <c r="B1510" t="s">
        <v>16223</v>
      </c>
      <c r="C1510">
        <v>6</v>
      </c>
      <c r="D1510">
        <v>43</v>
      </c>
      <c r="E1510">
        <v>0.7</v>
      </c>
      <c r="G1510">
        <v>41.35</v>
      </c>
      <c r="H1510" t="s">
        <v>21313</v>
      </c>
      <c r="I1510" t="s">
        <v>21314</v>
      </c>
      <c r="J1510">
        <v>8</v>
      </c>
    </row>
    <row r="1511" spans="1:10">
      <c r="A1511" t="s">
        <v>13887</v>
      </c>
      <c r="B1511" t="s">
        <v>26761</v>
      </c>
      <c r="C1511">
        <v>6</v>
      </c>
      <c r="D1511">
        <v>43</v>
      </c>
      <c r="E1511">
        <v>0.7</v>
      </c>
      <c r="F1511" t="s">
        <v>18359</v>
      </c>
      <c r="G1511">
        <v>4.95</v>
      </c>
      <c r="H1511" t="s">
        <v>30794</v>
      </c>
      <c r="I1511" t="s">
        <v>30795</v>
      </c>
      <c r="J1511">
        <v>11.95</v>
      </c>
    </row>
    <row r="1512" spans="1:10">
      <c r="A1512" t="s">
        <v>12179</v>
      </c>
      <c r="B1512" t="s">
        <v>16224</v>
      </c>
      <c r="C1512">
        <v>6</v>
      </c>
      <c r="D1512">
        <v>43</v>
      </c>
      <c r="E1512">
        <v>1</v>
      </c>
      <c r="G1512">
        <v>11.25</v>
      </c>
      <c r="I1512" t="s">
        <v>21315</v>
      </c>
      <c r="J1512">
        <v>10.4</v>
      </c>
    </row>
    <row r="1513" spans="1:10">
      <c r="A1513" t="s">
        <v>21316</v>
      </c>
      <c r="B1513" t="s">
        <v>21317</v>
      </c>
      <c r="C1513">
        <v>6</v>
      </c>
      <c r="D1513">
        <v>46</v>
      </c>
      <c r="E1513">
        <v>0.7</v>
      </c>
      <c r="F1513" t="s">
        <v>18359</v>
      </c>
      <c r="G1513">
        <v>15.65</v>
      </c>
      <c r="I1513" t="s">
        <v>21318</v>
      </c>
      <c r="J1513">
        <v>10.76</v>
      </c>
    </row>
    <row r="1514" spans="1:10">
      <c r="A1514" t="s">
        <v>12180</v>
      </c>
      <c r="B1514" t="s">
        <v>16225</v>
      </c>
      <c r="C1514">
        <v>6</v>
      </c>
      <c r="D1514">
        <v>15</v>
      </c>
      <c r="E1514">
        <v>0.75</v>
      </c>
      <c r="G1514">
        <v>39.85</v>
      </c>
      <c r="H1514" t="s">
        <v>21319</v>
      </c>
      <c r="I1514" t="s">
        <v>21320</v>
      </c>
      <c r="J1514">
        <v>7.36</v>
      </c>
    </row>
    <row r="1515" spans="1:10">
      <c r="A1515" t="s">
        <v>12181</v>
      </c>
      <c r="B1515" t="s">
        <v>16226</v>
      </c>
      <c r="C1515">
        <v>6</v>
      </c>
      <c r="D1515">
        <v>15</v>
      </c>
      <c r="E1515">
        <v>0.75</v>
      </c>
      <c r="G1515">
        <v>31</v>
      </c>
      <c r="H1515" t="s">
        <v>21321</v>
      </c>
      <c r="I1515" t="s">
        <v>21322</v>
      </c>
      <c r="J1515">
        <v>7.48</v>
      </c>
    </row>
    <row r="1516" spans="1:10">
      <c r="A1516" t="s">
        <v>21323</v>
      </c>
      <c r="B1516" t="s">
        <v>21324</v>
      </c>
      <c r="C1516">
        <v>6</v>
      </c>
      <c r="D1516">
        <v>40</v>
      </c>
      <c r="E1516">
        <v>0.7</v>
      </c>
      <c r="G1516">
        <v>4.95</v>
      </c>
      <c r="I1516" t="s">
        <v>21325</v>
      </c>
      <c r="J1516">
        <v>6.37</v>
      </c>
    </row>
    <row r="1517" spans="1:10">
      <c r="A1517" t="s">
        <v>13888</v>
      </c>
      <c r="B1517" t="s">
        <v>16227</v>
      </c>
      <c r="C1517">
        <v>6</v>
      </c>
      <c r="D1517">
        <v>43.5</v>
      </c>
      <c r="E1517">
        <v>0.7</v>
      </c>
      <c r="F1517" t="s">
        <v>18359</v>
      </c>
      <c r="G1517">
        <v>44.95</v>
      </c>
      <c r="H1517" t="s">
        <v>30796</v>
      </c>
      <c r="I1517" t="s">
        <v>30797</v>
      </c>
      <c r="J1517">
        <v>8.9600000000000009</v>
      </c>
    </row>
    <row r="1518" spans="1:10">
      <c r="A1518" t="s">
        <v>12182</v>
      </c>
      <c r="B1518" t="s">
        <v>16228</v>
      </c>
      <c r="C1518">
        <v>6</v>
      </c>
      <c r="D1518">
        <v>40</v>
      </c>
      <c r="E1518">
        <v>1</v>
      </c>
      <c r="G1518">
        <v>42.55</v>
      </c>
      <c r="H1518" t="s">
        <v>21326</v>
      </c>
      <c r="I1518" t="s">
        <v>21327</v>
      </c>
      <c r="J1518">
        <v>8.8000000000000007</v>
      </c>
    </row>
    <row r="1519" spans="1:10">
      <c r="A1519" t="s">
        <v>12183</v>
      </c>
      <c r="B1519" t="s">
        <v>16229</v>
      </c>
      <c r="C1519">
        <v>6</v>
      </c>
      <c r="D1519">
        <v>45</v>
      </c>
      <c r="E1519">
        <v>0.7</v>
      </c>
      <c r="G1519">
        <v>14.5</v>
      </c>
      <c r="H1519" t="s">
        <v>21328</v>
      </c>
      <c r="I1519" t="s">
        <v>21329</v>
      </c>
      <c r="J1519">
        <v>6.89</v>
      </c>
    </row>
    <row r="1520" spans="1:10">
      <c r="A1520" t="s">
        <v>16230</v>
      </c>
      <c r="B1520" t="s">
        <v>16231</v>
      </c>
      <c r="C1520">
        <v>6</v>
      </c>
      <c r="D1520">
        <v>45</v>
      </c>
      <c r="E1520">
        <v>1</v>
      </c>
      <c r="G1520">
        <v>50.85</v>
      </c>
      <c r="H1520" t="s">
        <v>21330</v>
      </c>
      <c r="J1520">
        <v>9.4600000000000009</v>
      </c>
    </row>
    <row r="1521" spans="1:10">
      <c r="A1521" t="s">
        <v>12184</v>
      </c>
      <c r="B1521" t="s">
        <v>16232</v>
      </c>
      <c r="C1521">
        <v>8</v>
      </c>
      <c r="D1521">
        <v>45</v>
      </c>
      <c r="E1521">
        <v>0.2</v>
      </c>
      <c r="G1521">
        <v>33.25</v>
      </c>
      <c r="H1521" t="s">
        <v>21331</v>
      </c>
      <c r="J1521">
        <v>3.24</v>
      </c>
    </row>
    <row r="1522" spans="1:10">
      <c r="A1522" t="s">
        <v>12185</v>
      </c>
      <c r="B1522" t="s">
        <v>16233</v>
      </c>
      <c r="C1522">
        <v>6</v>
      </c>
      <c r="D1522">
        <v>40</v>
      </c>
      <c r="E1522">
        <v>0.7</v>
      </c>
      <c r="G1522">
        <v>15.95</v>
      </c>
      <c r="H1522" t="s">
        <v>21332</v>
      </c>
      <c r="I1522" t="s">
        <v>21333</v>
      </c>
      <c r="J1522">
        <v>8.98</v>
      </c>
    </row>
    <row r="1523" spans="1:10">
      <c r="A1523" t="s">
        <v>12186</v>
      </c>
      <c r="B1523" t="s">
        <v>16234</v>
      </c>
      <c r="C1523">
        <v>6</v>
      </c>
      <c r="D1523">
        <v>40</v>
      </c>
      <c r="E1523">
        <v>0.7</v>
      </c>
      <c r="G1523">
        <v>9.4499999999999993</v>
      </c>
      <c r="H1523" t="s">
        <v>21334</v>
      </c>
      <c r="I1523" t="s">
        <v>21335</v>
      </c>
      <c r="J1523">
        <v>7.21</v>
      </c>
    </row>
    <row r="1524" spans="1:10">
      <c r="A1524" t="s">
        <v>12187</v>
      </c>
      <c r="B1524" t="s">
        <v>16235</v>
      </c>
      <c r="C1524">
        <v>6</v>
      </c>
      <c r="D1524">
        <v>52</v>
      </c>
      <c r="E1524">
        <v>0.7</v>
      </c>
      <c r="G1524">
        <v>69.849999999999994</v>
      </c>
      <c r="H1524" t="s">
        <v>21336</v>
      </c>
      <c r="I1524" t="s">
        <v>21337</v>
      </c>
      <c r="J1524">
        <v>7.63</v>
      </c>
    </row>
    <row r="1525" spans="1:10">
      <c r="A1525" t="s">
        <v>13889</v>
      </c>
      <c r="B1525" t="s">
        <v>16236</v>
      </c>
      <c r="C1525">
        <v>6</v>
      </c>
      <c r="D1525">
        <v>45</v>
      </c>
      <c r="E1525">
        <v>0.7</v>
      </c>
      <c r="G1525">
        <v>13.25</v>
      </c>
      <c r="H1525" t="s">
        <v>21338</v>
      </c>
      <c r="I1525" t="s">
        <v>21339</v>
      </c>
      <c r="J1525">
        <v>7.78</v>
      </c>
    </row>
    <row r="1526" spans="1:10">
      <c r="A1526" t="s">
        <v>12188</v>
      </c>
      <c r="B1526" t="s">
        <v>21340</v>
      </c>
      <c r="C1526">
        <v>1</v>
      </c>
      <c r="D1526">
        <v>40</v>
      </c>
      <c r="E1526">
        <v>0.7</v>
      </c>
      <c r="F1526" t="s">
        <v>18359</v>
      </c>
      <c r="G1526">
        <v>14.75</v>
      </c>
      <c r="H1526" t="s">
        <v>21341</v>
      </c>
      <c r="I1526" t="s">
        <v>21342</v>
      </c>
      <c r="J1526">
        <v>3.07</v>
      </c>
    </row>
    <row r="1527" spans="1:10">
      <c r="A1527" t="s">
        <v>12189</v>
      </c>
      <c r="B1527" t="s">
        <v>16237</v>
      </c>
      <c r="C1527">
        <v>6</v>
      </c>
      <c r="D1527">
        <v>25</v>
      </c>
      <c r="E1527">
        <v>0.5</v>
      </c>
      <c r="G1527">
        <v>29.25</v>
      </c>
      <c r="I1527" t="s">
        <v>21343</v>
      </c>
      <c r="J1527">
        <v>5.95</v>
      </c>
    </row>
    <row r="1528" spans="1:10">
      <c r="A1528" t="s">
        <v>12190</v>
      </c>
      <c r="B1528" t="s">
        <v>16238</v>
      </c>
      <c r="C1528">
        <v>6</v>
      </c>
      <c r="D1528">
        <v>25</v>
      </c>
      <c r="E1528">
        <v>0.5</v>
      </c>
      <c r="G1528">
        <v>326.85000000000002</v>
      </c>
      <c r="H1528" t="s">
        <v>21344</v>
      </c>
      <c r="J1528">
        <v>5.96</v>
      </c>
    </row>
    <row r="1529" spans="1:10">
      <c r="A1529" t="s">
        <v>12191</v>
      </c>
      <c r="B1529" t="s">
        <v>16239</v>
      </c>
      <c r="C1529">
        <v>6</v>
      </c>
      <c r="D1529">
        <v>25</v>
      </c>
      <c r="E1529">
        <v>0.5</v>
      </c>
      <c r="G1529">
        <v>25.25</v>
      </c>
      <c r="H1529" t="s">
        <v>21345</v>
      </c>
      <c r="I1529" t="s">
        <v>21346</v>
      </c>
      <c r="J1529">
        <v>6.14</v>
      </c>
    </row>
    <row r="1530" spans="1:10">
      <c r="A1530" t="s">
        <v>12192</v>
      </c>
      <c r="B1530" t="s">
        <v>16240</v>
      </c>
      <c r="C1530">
        <v>6</v>
      </c>
      <c r="D1530">
        <v>25</v>
      </c>
      <c r="E1530">
        <v>0.5</v>
      </c>
      <c r="G1530">
        <v>30.65</v>
      </c>
      <c r="H1530" t="s">
        <v>21347</v>
      </c>
      <c r="I1530" t="s">
        <v>21348</v>
      </c>
      <c r="J1530">
        <v>5.9</v>
      </c>
    </row>
    <row r="1531" spans="1:10">
      <c r="A1531" t="s">
        <v>12193</v>
      </c>
      <c r="B1531" t="s">
        <v>16241</v>
      </c>
      <c r="C1531">
        <v>6</v>
      </c>
      <c r="D1531">
        <v>25</v>
      </c>
      <c r="E1531">
        <v>0.5</v>
      </c>
      <c r="G1531">
        <v>8.85</v>
      </c>
      <c r="I1531" t="s">
        <v>21349</v>
      </c>
      <c r="J1531">
        <v>5.94</v>
      </c>
    </row>
    <row r="1532" spans="1:10">
      <c r="A1532" t="s">
        <v>12194</v>
      </c>
      <c r="B1532" t="s">
        <v>16242</v>
      </c>
      <c r="C1532">
        <v>6</v>
      </c>
      <c r="D1532">
        <v>40</v>
      </c>
      <c r="E1532">
        <v>0.7</v>
      </c>
      <c r="G1532">
        <v>26.15</v>
      </c>
      <c r="H1532" t="s">
        <v>21350</v>
      </c>
      <c r="I1532" t="s">
        <v>21351</v>
      </c>
      <c r="J1532">
        <v>7.16</v>
      </c>
    </row>
    <row r="1533" spans="1:10">
      <c r="A1533" t="s">
        <v>13890</v>
      </c>
      <c r="B1533" t="s">
        <v>16243</v>
      </c>
      <c r="C1533">
        <v>6</v>
      </c>
      <c r="D1533">
        <v>40</v>
      </c>
      <c r="E1533">
        <v>0.7</v>
      </c>
      <c r="G1533">
        <v>4</v>
      </c>
      <c r="H1533" t="s">
        <v>21352</v>
      </c>
      <c r="I1533" t="s">
        <v>21353</v>
      </c>
      <c r="J1533">
        <v>10.4</v>
      </c>
    </row>
    <row r="1534" spans="1:10">
      <c r="A1534" t="s">
        <v>13891</v>
      </c>
      <c r="B1534" t="s">
        <v>16244</v>
      </c>
      <c r="C1534">
        <v>6</v>
      </c>
      <c r="D1534">
        <v>40</v>
      </c>
      <c r="E1534">
        <v>0.7</v>
      </c>
      <c r="G1534">
        <v>30.95</v>
      </c>
      <c r="H1534" t="s">
        <v>21354</v>
      </c>
      <c r="I1534" t="s">
        <v>21355</v>
      </c>
      <c r="J1534">
        <v>7.18</v>
      </c>
    </row>
    <row r="1535" spans="1:10">
      <c r="A1535" t="s">
        <v>13892</v>
      </c>
      <c r="B1535" t="s">
        <v>16245</v>
      </c>
      <c r="C1535">
        <v>6</v>
      </c>
      <c r="D1535">
        <v>40</v>
      </c>
      <c r="E1535">
        <v>0.7</v>
      </c>
      <c r="G1535">
        <v>16.25</v>
      </c>
      <c r="H1535" t="s">
        <v>21356</v>
      </c>
      <c r="I1535" t="s">
        <v>21357</v>
      </c>
      <c r="J1535">
        <v>9.4499999999999993</v>
      </c>
    </row>
    <row r="1536" spans="1:10">
      <c r="A1536" t="s">
        <v>12195</v>
      </c>
      <c r="B1536" t="s">
        <v>16246</v>
      </c>
      <c r="C1536">
        <v>6</v>
      </c>
      <c r="D1536">
        <v>37.5</v>
      </c>
      <c r="E1536">
        <v>1</v>
      </c>
      <c r="G1536">
        <v>7.95</v>
      </c>
      <c r="H1536" t="s">
        <v>21358</v>
      </c>
      <c r="J1536">
        <v>9.1</v>
      </c>
    </row>
    <row r="1537" spans="1:10">
      <c r="A1537" t="s">
        <v>12196</v>
      </c>
      <c r="B1537" t="s">
        <v>21359</v>
      </c>
      <c r="C1537">
        <v>6</v>
      </c>
      <c r="D1537">
        <v>37.5</v>
      </c>
      <c r="E1537">
        <v>0.7</v>
      </c>
      <c r="F1537" t="s">
        <v>18359</v>
      </c>
      <c r="G1537">
        <v>15.85</v>
      </c>
      <c r="H1537" t="s">
        <v>21360</v>
      </c>
      <c r="I1537" t="s">
        <v>21361</v>
      </c>
      <c r="J1537">
        <v>7.28</v>
      </c>
    </row>
    <row r="1538" spans="1:10">
      <c r="A1538" t="s">
        <v>12197</v>
      </c>
      <c r="B1538" t="s">
        <v>16247</v>
      </c>
      <c r="C1538">
        <v>6</v>
      </c>
      <c r="D1538">
        <v>40</v>
      </c>
      <c r="E1538">
        <v>0.7</v>
      </c>
      <c r="G1538">
        <v>28.75</v>
      </c>
      <c r="H1538" t="s">
        <v>21362</v>
      </c>
      <c r="I1538" t="s">
        <v>21363</v>
      </c>
      <c r="J1538">
        <v>8.44</v>
      </c>
    </row>
    <row r="1539" spans="1:10">
      <c r="A1539" t="s">
        <v>12198</v>
      </c>
      <c r="B1539" t="s">
        <v>21364</v>
      </c>
      <c r="C1539">
        <v>1</v>
      </c>
      <c r="D1539">
        <v>45</v>
      </c>
      <c r="E1539">
        <v>0.7</v>
      </c>
      <c r="F1539" t="s">
        <v>18359</v>
      </c>
      <c r="G1539">
        <v>84.25</v>
      </c>
      <c r="H1539" t="s">
        <v>21365</v>
      </c>
      <c r="J1539">
        <v>3.24</v>
      </c>
    </row>
    <row r="1540" spans="1:10">
      <c r="A1540" t="s">
        <v>12199</v>
      </c>
      <c r="B1540" t="s">
        <v>16248</v>
      </c>
      <c r="C1540">
        <v>6</v>
      </c>
      <c r="D1540">
        <v>45</v>
      </c>
      <c r="E1540">
        <v>0.7</v>
      </c>
      <c r="G1540">
        <v>7.45</v>
      </c>
      <c r="H1540" t="s">
        <v>21366</v>
      </c>
      <c r="I1540" t="s">
        <v>21367</v>
      </c>
      <c r="J1540">
        <v>7.72</v>
      </c>
    </row>
    <row r="1541" spans="1:10">
      <c r="A1541" t="s">
        <v>12200</v>
      </c>
      <c r="B1541" t="s">
        <v>21368</v>
      </c>
      <c r="C1541">
        <v>2</v>
      </c>
      <c r="D1541">
        <v>40</v>
      </c>
      <c r="E1541">
        <v>0.7</v>
      </c>
      <c r="F1541" t="s">
        <v>18359</v>
      </c>
      <c r="G1541">
        <v>7.55</v>
      </c>
      <c r="H1541" t="s">
        <v>21369</v>
      </c>
      <c r="I1541" t="s">
        <v>21370</v>
      </c>
      <c r="J1541">
        <v>3.69</v>
      </c>
    </row>
    <row r="1542" spans="1:10">
      <c r="A1542" t="s">
        <v>12201</v>
      </c>
      <c r="B1542" t="s">
        <v>16249</v>
      </c>
      <c r="C1542">
        <v>6</v>
      </c>
      <c r="D1542">
        <v>45</v>
      </c>
      <c r="E1542">
        <v>0.7</v>
      </c>
      <c r="G1542">
        <v>88</v>
      </c>
      <c r="H1542" t="s">
        <v>21371</v>
      </c>
      <c r="I1542" t="s">
        <v>21372</v>
      </c>
      <c r="J1542">
        <v>8.9499999999999993</v>
      </c>
    </row>
    <row r="1543" spans="1:10">
      <c r="A1543" t="s">
        <v>12202</v>
      </c>
      <c r="B1543" t="s">
        <v>16250</v>
      </c>
      <c r="C1543">
        <v>6</v>
      </c>
      <c r="D1543">
        <v>37.5</v>
      </c>
      <c r="E1543">
        <v>1</v>
      </c>
      <c r="G1543">
        <v>60.35</v>
      </c>
      <c r="H1543" t="s">
        <v>21373</v>
      </c>
      <c r="I1543" t="s">
        <v>21374</v>
      </c>
      <c r="J1543">
        <v>8.7100000000000009</v>
      </c>
    </row>
    <row r="1544" spans="1:10">
      <c r="A1544" t="s">
        <v>16251</v>
      </c>
      <c r="B1544" t="s">
        <v>16252</v>
      </c>
      <c r="C1544">
        <v>6</v>
      </c>
      <c r="D1544">
        <v>40</v>
      </c>
      <c r="E1544">
        <v>0.7</v>
      </c>
      <c r="G1544">
        <v>5.55</v>
      </c>
      <c r="H1544" t="s">
        <v>21375</v>
      </c>
      <c r="I1544" t="s">
        <v>21376</v>
      </c>
      <c r="J1544">
        <v>8.9600000000000009</v>
      </c>
    </row>
    <row r="1545" spans="1:10">
      <c r="A1545" t="s">
        <v>12203</v>
      </c>
      <c r="B1545" t="s">
        <v>16253</v>
      </c>
      <c r="C1545">
        <v>6</v>
      </c>
      <c r="D1545">
        <v>46</v>
      </c>
      <c r="E1545">
        <v>0.5</v>
      </c>
      <c r="G1545">
        <v>9.15</v>
      </c>
      <c r="H1545" t="s">
        <v>21377</v>
      </c>
      <c r="I1545" t="s">
        <v>21378</v>
      </c>
      <c r="J1545">
        <v>5.48</v>
      </c>
    </row>
    <row r="1546" spans="1:10">
      <c r="A1546" t="s">
        <v>16254</v>
      </c>
      <c r="B1546" t="s">
        <v>16255</v>
      </c>
      <c r="C1546">
        <v>6</v>
      </c>
      <c r="D1546">
        <v>20</v>
      </c>
      <c r="E1546">
        <v>0.5</v>
      </c>
      <c r="G1546">
        <v>298.75</v>
      </c>
      <c r="H1546" t="s">
        <v>21379</v>
      </c>
      <c r="I1546" t="s">
        <v>21380</v>
      </c>
      <c r="J1546">
        <v>6.51</v>
      </c>
    </row>
    <row r="1547" spans="1:10">
      <c r="A1547" t="s">
        <v>12204</v>
      </c>
      <c r="B1547" t="s">
        <v>21381</v>
      </c>
      <c r="C1547">
        <v>6</v>
      </c>
      <c r="D1547">
        <v>45</v>
      </c>
      <c r="E1547">
        <v>0.7</v>
      </c>
      <c r="F1547" t="s">
        <v>18359</v>
      </c>
      <c r="G1547">
        <v>45.25</v>
      </c>
      <c r="H1547" t="s">
        <v>21382</v>
      </c>
      <c r="I1547" t="s">
        <v>21383</v>
      </c>
      <c r="J1547">
        <v>10.24</v>
      </c>
    </row>
    <row r="1548" spans="1:10">
      <c r="A1548" t="s">
        <v>13893</v>
      </c>
      <c r="B1548" t="s">
        <v>21384</v>
      </c>
      <c r="C1548">
        <v>6</v>
      </c>
      <c r="D1548">
        <v>43</v>
      </c>
      <c r="E1548">
        <v>0.7</v>
      </c>
      <c r="F1548" t="s">
        <v>18359</v>
      </c>
      <c r="G1548">
        <v>11.35</v>
      </c>
      <c r="H1548" t="s">
        <v>21385</v>
      </c>
      <c r="I1548" t="s">
        <v>21386</v>
      </c>
      <c r="J1548">
        <v>10.199999999999999</v>
      </c>
    </row>
    <row r="1549" spans="1:10">
      <c r="A1549" t="s">
        <v>12205</v>
      </c>
      <c r="B1549" t="s">
        <v>21387</v>
      </c>
      <c r="C1549">
        <v>6</v>
      </c>
      <c r="D1549">
        <v>45</v>
      </c>
      <c r="E1549">
        <v>0.7</v>
      </c>
      <c r="F1549" t="s">
        <v>18359</v>
      </c>
      <c r="G1549">
        <v>28.75</v>
      </c>
      <c r="J1549">
        <v>10.24</v>
      </c>
    </row>
    <row r="1550" spans="1:10">
      <c r="A1550" t="s">
        <v>21388</v>
      </c>
      <c r="B1550" t="s">
        <v>21389</v>
      </c>
      <c r="C1550">
        <v>6</v>
      </c>
      <c r="D1550">
        <v>46</v>
      </c>
      <c r="E1550">
        <v>0.7</v>
      </c>
      <c r="F1550" t="s">
        <v>18359</v>
      </c>
      <c r="G1550">
        <v>17.5</v>
      </c>
      <c r="J1550">
        <v>10.210000000000001</v>
      </c>
    </row>
    <row r="1551" spans="1:10">
      <c r="A1551" t="s">
        <v>13894</v>
      </c>
      <c r="B1551" t="s">
        <v>21390</v>
      </c>
      <c r="C1551">
        <v>6</v>
      </c>
      <c r="D1551">
        <v>40</v>
      </c>
      <c r="E1551">
        <v>0.7</v>
      </c>
      <c r="F1551" t="s">
        <v>18359</v>
      </c>
      <c r="G1551">
        <v>17.350000000000001</v>
      </c>
      <c r="H1551" t="s">
        <v>21391</v>
      </c>
      <c r="I1551" t="s">
        <v>21392</v>
      </c>
      <c r="J1551">
        <v>8.99</v>
      </c>
    </row>
    <row r="1552" spans="1:10">
      <c r="A1552" t="s">
        <v>12206</v>
      </c>
      <c r="B1552" t="s">
        <v>16256</v>
      </c>
      <c r="C1552">
        <v>6</v>
      </c>
      <c r="D1552">
        <v>40</v>
      </c>
      <c r="E1552">
        <v>0.7</v>
      </c>
      <c r="G1552">
        <v>18.75</v>
      </c>
      <c r="I1552" t="s">
        <v>21393</v>
      </c>
      <c r="J1552">
        <v>9</v>
      </c>
    </row>
    <row r="1553" spans="1:10">
      <c r="A1553" t="s">
        <v>12207</v>
      </c>
      <c r="B1553" t="s">
        <v>16257</v>
      </c>
      <c r="C1553">
        <v>6</v>
      </c>
      <c r="D1553">
        <v>40</v>
      </c>
      <c r="E1553">
        <v>0.7</v>
      </c>
      <c r="G1553">
        <v>7.95</v>
      </c>
      <c r="I1553" t="s">
        <v>21394</v>
      </c>
      <c r="J1553">
        <v>8.8800000000000008</v>
      </c>
    </row>
    <row r="1554" spans="1:10">
      <c r="A1554" t="s">
        <v>16258</v>
      </c>
      <c r="B1554" t="s">
        <v>21395</v>
      </c>
      <c r="C1554">
        <v>6</v>
      </c>
      <c r="D1554">
        <v>46</v>
      </c>
      <c r="E1554">
        <v>0.7</v>
      </c>
      <c r="F1554" t="s">
        <v>18359</v>
      </c>
      <c r="G1554">
        <v>40.450000000000003</v>
      </c>
      <c r="J1554">
        <v>12.4</v>
      </c>
    </row>
    <row r="1555" spans="1:10">
      <c r="A1555" t="s">
        <v>12208</v>
      </c>
      <c r="B1555" t="s">
        <v>21396</v>
      </c>
      <c r="C1555">
        <v>6</v>
      </c>
      <c r="D1555">
        <v>43</v>
      </c>
      <c r="E1555">
        <v>0.7</v>
      </c>
      <c r="F1555" t="s">
        <v>18359</v>
      </c>
      <c r="G1555">
        <v>14.95</v>
      </c>
      <c r="I1555" t="s">
        <v>21397</v>
      </c>
      <c r="J1555">
        <v>10.19</v>
      </c>
    </row>
    <row r="1556" spans="1:10">
      <c r="A1556" t="s">
        <v>16259</v>
      </c>
      <c r="B1556" t="s">
        <v>16260</v>
      </c>
      <c r="C1556">
        <v>6</v>
      </c>
      <c r="D1556">
        <v>42</v>
      </c>
      <c r="E1556">
        <v>0.5</v>
      </c>
      <c r="G1556">
        <v>23.95</v>
      </c>
      <c r="H1556" t="s">
        <v>21398</v>
      </c>
      <c r="I1556" t="s">
        <v>21399</v>
      </c>
      <c r="J1556">
        <v>7.3</v>
      </c>
    </row>
    <row r="1557" spans="1:10">
      <c r="A1557" t="s">
        <v>12209</v>
      </c>
      <c r="B1557" t="s">
        <v>16261</v>
      </c>
      <c r="C1557">
        <v>6</v>
      </c>
      <c r="D1557">
        <v>40</v>
      </c>
      <c r="E1557">
        <v>0.5</v>
      </c>
      <c r="G1557">
        <v>11</v>
      </c>
      <c r="I1557" t="s">
        <v>21400</v>
      </c>
      <c r="J1557">
        <v>6.64</v>
      </c>
    </row>
    <row r="1558" spans="1:10">
      <c r="A1558" t="s">
        <v>12210</v>
      </c>
      <c r="B1558" t="s">
        <v>16262</v>
      </c>
      <c r="C1558">
        <v>6</v>
      </c>
      <c r="D1558">
        <v>40</v>
      </c>
      <c r="E1558">
        <v>0.5</v>
      </c>
      <c r="G1558">
        <v>56.96</v>
      </c>
      <c r="I1558" t="s">
        <v>21401</v>
      </c>
      <c r="J1558">
        <v>6.62</v>
      </c>
    </row>
    <row r="1559" spans="1:10">
      <c r="A1559" t="s">
        <v>12211</v>
      </c>
      <c r="B1559" t="s">
        <v>16263</v>
      </c>
      <c r="C1559">
        <v>10</v>
      </c>
      <c r="D1559">
        <v>40</v>
      </c>
      <c r="E1559">
        <v>0.5</v>
      </c>
      <c r="G1559">
        <v>6.65</v>
      </c>
      <c r="H1559" t="s">
        <v>21402</v>
      </c>
      <c r="J1559">
        <v>10.84</v>
      </c>
    </row>
    <row r="1560" spans="1:10">
      <c r="A1560" t="s">
        <v>16264</v>
      </c>
      <c r="B1560" t="s">
        <v>16265</v>
      </c>
      <c r="C1560">
        <v>6</v>
      </c>
      <c r="D1560">
        <v>20</v>
      </c>
      <c r="E1560">
        <v>0.5</v>
      </c>
      <c r="G1560">
        <v>5.85</v>
      </c>
      <c r="H1560" t="s">
        <v>21403</v>
      </c>
      <c r="I1560" t="s">
        <v>21404</v>
      </c>
      <c r="J1560">
        <v>5.72</v>
      </c>
    </row>
    <row r="1561" spans="1:10">
      <c r="A1561" t="s">
        <v>12212</v>
      </c>
      <c r="B1561" t="s">
        <v>16266</v>
      </c>
      <c r="C1561">
        <v>6</v>
      </c>
      <c r="D1561">
        <v>20</v>
      </c>
      <c r="E1561">
        <v>0.5</v>
      </c>
      <c r="G1561">
        <v>8.9499999999999993</v>
      </c>
      <c r="I1561" t="s">
        <v>21405</v>
      </c>
      <c r="J1561">
        <v>5.65</v>
      </c>
    </row>
    <row r="1562" spans="1:10">
      <c r="A1562" t="s">
        <v>16267</v>
      </c>
      <c r="B1562" t="s">
        <v>16268</v>
      </c>
      <c r="C1562">
        <v>6</v>
      </c>
      <c r="D1562">
        <v>40</v>
      </c>
      <c r="E1562">
        <v>0.7</v>
      </c>
      <c r="G1562">
        <v>15.05</v>
      </c>
      <c r="I1562" t="s">
        <v>21406</v>
      </c>
      <c r="J1562">
        <v>7.31</v>
      </c>
    </row>
    <row r="1563" spans="1:10">
      <c r="A1563" t="s">
        <v>12213</v>
      </c>
      <c r="B1563" t="s">
        <v>16269</v>
      </c>
      <c r="C1563">
        <v>6</v>
      </c>
      <c r="D1563">
        <v>20</v>
      </c>
      <c r="E1563">
        <v>0.5</v>
      </c>
      <c r="G1563">
        <v>6.65</v>
      </c>
      <c r="I1563" t="s">
        <v>30798</v>
      </c>
      <c r="J1563">
        <v>5.65</v>
      </c>
    </row>
    <row r="1564" spans="1:10">
      <c r="A1564" t="s">
        <v>12214</v>
      </c>
      <c r="B1564" t="s">
        <v>16270</v>
      </c>
      <c r="C1564">
        <v>6</v>
      </c>
      <c r="D1564">
        <v>20</v>
      </c>
      <c r="E1564">
        <v>0.5</v>
      </c>
      <c r="G1564">
        <v>6.15</v>
      </c>
      <c r="H1564" t="s">
        <v>21407</v>
      </c>
      <c r="I1564" t="s">
        <v>21408</v>
      </c>
      <c r="J1564">
        <v>5.68</v>
      </c>
    </row>
    <row r="1565" spans="1:10">
      <c r="A1565" t="s">
        <v>13895</v>
      </c>
      <c r="B1565" t="s">
        <v>21409</v>
      </c>
      <c r="C1565">
        <v>6</v>
      </c>
      <c r="D1565">
        <v>40</v>
      </c>
      <c r="E1565">
        <v>0.7</v>
      </c>
      <c r="F1565" t="s">
        <v>18359</v>
      </c>
      <c r="G1565">
        <v>14.45</v>
      </c>
      <c r="H1565" t="s">
        <v>21410</v>
      </c>
      <c r="I1565" t="s">
        <v>21411</v>
      </c>
      <c r="J1565">
        <v>8.9499999999999993</v>
      </c>
    </row>
    <row r="1566" spans="1:10">
      <c r="A1566" t="s">
        <v>21412</v>
      </c>
      <c r="B1566" t="s">
        <v>21413</v>
      </c>
      <c r="C1566">
        <v>6</v>
      </c>
      <c r="D1566">
        <v>46</v>
      </c>
      <c r="E1566">
        <v>0.7</v>
      </c>
      <c r="F1566" t="s">
        <v>18359</v>
      </c>
      <c r="G1566">
        <v>3.45</v>
      </c>
      <c r="H1566" t="s">
        <v>21414</v>
      </c>
      <c r="I1566" t="s">
        <v>21415</v>
      </c>
      <c r="J1566">
        <v>8.9</v>
      </c>
    </row>
    <row r="1567" spans="1:10">
      <c r="A1567" t="s">
        <v>12215</v>
      </c>
      <c r="B1567" t="s">
        <v>16271</v>
      </c>
      <c r="C1567">
        <v>6</v>
      </c>
      <c r="D1567">
        <v>46</v>
      </c>
      <c r="E1567">
        <v>0.7</v>
      </c>
      <c r="G1567">
        <v>30.95</v>
      </c>
      <c r="I1567" t="s">
        <v>21416</v>
      </c>
      <c r="J1567">
        <v>9.06</v>
      </c>
    </row>
    <row r="1568" spans="1:10">
      <c r="A1568" t="s">
        <v>12216</v>
      </c>
      <c r="B1568" t="s">
        <v>16272</v>
      </c>
      <c r="C1568">
        <v>6</v>
      </c>
      <c r="D1568">
        <v>42</v>
      </c>
      <c r="E1568">
        <v>0.5</v>
      </c>
      <c r="G1568">
        <v>7.65</v>
      </c>
      <c r="H1568" t="s">
        <v>21417</v>
      </c>
      <c r="I1568" t="s">
        <v>21418</v>
      </c>
      <c r="J1568">
        <v>5.94</v>
      </c>
    </row>
    <row r="1569" spans="1:10">
      <c r="A1569" t="s">
        <v>12217</v>
      </c>
      <c r="B1569" t="s">
        <v>16273</v>
      </c>
      <c r="C1569">
        <v>6</v>
      </c>
      <c r="D1569">
        <v>42</v>
      </c>
      <c r="E1569">
        <v>0.5</v>
      </c>
      <c r="G1569">
        <v>13.25</v>
      </c>
      <c r="H1569" t="s">
        <v>21419</v>
      </c>
      <c r="I1569" t="s">
        <v>21420</v>
      </c>
      <c r="J1569">
        <v>6.08</v>
      </c>
    </row>
    <row r="1570" spans="1:10">
      <c r="A1570" t="s">
        <v>13896</v>
      </c>
      <c r="B1570" t="s">
        <v>21421</v>
      </c>
      <c r="C1570">
        <v>6</v>
      </c>
      <c r="D1570">
        <v>40</v>
      </c>
      <c r="E1570">
        <v>0.7</v>
      </c>
      <c r="F1570" t="s">
        <v>18359</v>
      </c>
      <c r="G1570">
        <v>17.25</v>
      </c>
      <c r="H1570" t="s">
        <v>21422</v>
      </c>
      <c r="I1570" t="s">
        <v>21423</v>
      </c>
      <c r="J1570">
        <v>8.3699999999999992</v>
      </c>
    </row>
    <row r="1571" spans="1:10">
      <c r="A1571" t="s">
        <v>12218</v>
      </c>
      <c r="B1571" t="s">
        <v>26640</v>
      </c>
      <c r="C1571">
        <v>6</v>
      </c>
      <c r="D1571">
        <v>40</v>
      </c>
      <c r="E1571">
        <v>0.7</v>
      </c>
      <c r="F1571" t="s">
        <v>18359</v>
      </c>
      <c r="G1571">
        <v>13.95</v>
      </c>
      <c r="H1571" t="s">
        <v>30799</v>
      </c>
      <c r="I1571" t="s">
        <v>30800</v>
      </c>
      <c r="J1571">
        <v>10.54</v>
      </c>
    </row>
    <row r="1572" spans="1:10">
      <c r="A1572" t="s">
        <v>12219</v>
      </c>
      <c r="B1572" t="s">
        <v>21424</v>
      </c>
      <c r="C1572">
        <v>6</v>
      </c>
      <c r="D1572">
        <v>43</v>
      </c>
      <c r="E1572">
        <v>0.7</v>
      </c>
      <c r="F1572" t="s">
        <v>18359</v>
      </c>
      <c r="G1572">
        <v>13.15</v>
      </c>
      <c r="H1572" t="s">
        <v>21425</v>
      </c>
      <c r="I1572" t="s">
        <v>21426</v>
      </c>
      <c r="J1572">
        <v>10.4</v>
      </c>
    </row>
    <row r="1573" spans="1:10">
      <c r="A1573" t="s">
        <v>12220</v>
      </c>
      <c r="B1573" t="s">
        <v>21427</v>
      </c>
      <c r="C1573">
        <v>6</v>
      </c>
      <c r="D1573">
        <v>40</v>
      </c>
      <c r="E1573">
        <v>0.7</v>
      </c>
      <c r="F1573" t="s">
        <v>18359</v>
      </c>
      <c r="G1573">
        <v>30</v>
      </c>
      <c r="H1573" t="s">
        <v>21428</v>
      </c>
      <c r="I1573" t="s">
        <v>21429</v>
      </c>
      <c r="J1573">
        <v>8.43</v>
      </c>
    </row>
    <row r="1574" spans="1:10">
      <c r="A1574" t="s">
        <v>12221</v>
      </c>
      <c r="B1574" t="s">
        <v>16274</v>
      </c>
      <c r="C1574">
        <v>6</v>
      </c>
      <c r="D1574">
        <v>40</v>
      </c>
      <c r="E1574">
        <v>0.7</v>
      </c>
      <c r="G1574">
        <v>26.95</v>
      </c>
      <c r="H1574" t="s">
        <v>30801</v>
      </c>
      <c r="I1574" t="s">
        <v>30802</v>
      </c>
      <c r="J1574">
        <v>8.83</v>
      </c>
    </row>
    <row r="1575" spans="1:10">
      <c r="A1575" t="s">
        <v>12222</v>
      </c>
      <c r="B1575" t="s">
        <v>21430</v>
      </c>
      <c r="C1575">
        <v>1</v>
      </c>
      <c r="D1575">
        <v>43</v>
      </c>
      <c r="E1575">
        <v>0.75</v>
      </c>
      <c r="F1575" t="s">
        <v>18359</v>
      </c>
      <c r="G1575">
        <v>79.45</v>
      </c>
      <c r="H1575" t="s">
        <v>21431</v>
      </c>
      <c r="J1575">
        <v>2.5099999999999998</v>
      </c>
    </row>
    <row r="1576" spans="1:10">
      <c r="A1576" t="s">
        <v>21432</v>
      </c>
      <c r="B1576" t="s">
        <v>21433</v>
      </c>
      <c r="C1576">
        <v>6</v>
      </c>
      <c r="D1576">
        <v>40</v>
      </c>
      <c r="E1576">
        <v>0.7</v>
      </c>
      <c r="G1576">
        <v>29.85</v>
      </c>
      <c r="I1576" t="s">
        <v>21434</v>
      </c>
      <c r="J1576">
        <v>8.7799999999999994</v>
      </c>
    </row>
    <row r="1577" spans="1:10">
      <c r="A1577" t="s">
        <v>21435</v>
      </c>
      <c r="B1577" t="s">
        <v>21436</v>
      </c>
      <c r="C1577">
        <v>6</v>
      </c>
      <c r="D1577">
        <v>42</v>
      </c>
      <c r="E1577">
        <v>1.05</v>
      </c>
      <c r="F1577" t="s">
        <v>18359</v>
      </c>
      <c r="G1577">
        <v>109.95</v>
      </c>
      <c r="H1577" t="s">
        <v>21437</v>
      </c>
      <c r="I1577" t="s">
        <v>21438</v>
      </c>
      <c r="J1577">
        <v>13.97</v>
      </c>
    </row>
    <row r="1578" spans="1:10">
      <c r="A1578" t="s">
        <v>12223</v>
      </c>
      <c r="B1578" t="s">
        <v>16275</v>
      </c>
      <c r="C1578">
        <v>2</v>
      </c>
      <c r="D1578">
        <v>42</v>
      </c>
      <c r="E1578">
        <v>2.1</v>
      </c>
      <c r="G1578">
        <v>19.45</v>
      </c>
      <c r="I1578" t="s">
        <v>21439</v>
      </c>
      <c r="J1578">
        <v>12.3</v>
      </c>
    </row>
    <row r="1579" spans="1:10">
      <c r="A1579" t="s">
        <v>26804</v>
      </c>
      <c r="B1579" t="s">
        <v>26805</v>
      </c>
      <c r="C1579">
        <v>6</v>
      </c>
      <c r="D1579">
        <v>43</v>
      </c>
      <c r="E1579">
        <v>0.7</v>
      </c>
      <c r="F1579" t="s">
        <v>18359</v>
      </c>
      <c r="G1579">
        <v>6.55</v>
      </c>
      <c r="H1579" t="s">
        <v>27241</v>
      </c>
      <c r="I1579" t="s">
        <v>30803</v>
      </c>
      <c r="J1579">
        <v>8.36</v>
      </c>
    </row>
    <row r="1580" spans="1:10">
      <c r="A1580" t="s">
        <v>21440</v>
      </c>
      <c r="B1580" t="s">
        <v>21441</v>
      </c>
      <c r="C1580">
        <v>6</v>
      </c>
      <c r="D1580">
        <v>43</v>
      </c>
      <c r="E1580">
        <v>0.7</v>
      </c>
      <c r="F1580" t="s">
        <v>18359</v>
      </c>
      <c r="G1580">
        <v>12.15</v>
      </c>
      <c r="H1580" t="s">
        <v>21442</v>
      </c>
      <c r="I1580" t="s">
        <v>21443</v>
      </c>
      <c r="J1580">
        <v>8.64</v>
      </c>
    </row>
    <row r="1581" spans="1:10">
      <c r="A1581" t="s">
        <v>30804</v>
      </c>
      <c r="B1581" t="s">
        <v>30805</v>
      </c>
      <c r="C1581">
        <v>6</v>
      </c>
      <c r="D1581">
        <v>41.8</v>
      </c>
      <c r="E1581">
        <v>0.7</v>
      </c>
      <c r="G1581">
        <v>31.15</v>
      </c>
      <c r="H1581" t="s">
        <v>30806</v>
      </c>
      <c r="I1581" t="s">
        <v>30807</v>
      </c>
      <c r="J1581">
        <v>9.26</v>
      </c>
    </row>
    <row r="1582" spans="1:10">
      <c r="A1582" t="s">
        <v>30808</v>
      </c>
      <c r="B1582" t="s">
        <v>30809</v>
      </c>
      <c r="C1582">
        <v>6</v>
      </c>
      <c r="D1582">
        <v>48.1</v>
      </c>
      <c r="E1582">
        <v>0.7</v>
      </c>
      <c r="G1582">
        <v>22.35</v>
      </c>
      <c r="H1582" t="s">
        <v>30810</v>
      </c>
      <c r="I1582" t="s">
        <v>30811</v>
      </c>
      <c r="J1582">
        <v>9.35</v>
      </c>
    </row>
    <row r="1583" spans="1:10">
      <c r="A1583" t="s">
        <v>30812</v>
      </c>
      <c r="B1583" t="s">
        <v>30813</v>
      </c>
      <c r="C1583">
        <v>6</v>
      </c>
      <c r="D1583">
        <v>35</v>
      </c>
      <c r="E1583">
        <v>0.7</v>
      </c>
      <c r="G1583">
        <v>14.85</v>
      </c>
      <c r="H1583" t="s">
        <v>30814</v>
      </c>
      <c r="I1583" t="s">
        <v>30815</v>
      </c>
      <c r="J1583">
        <v>9.44</v>
      </c>
    </row>
    <row r="1584" spans="1:10">
      <c r="A1584" t="s">
        <v>30816</v>
      </c>
      <c r="B1584" t="s">
        <v>30817</v>
      </c>
      <c r="C1584">
        <v>6</v>
      </c>
      <c r="D1584">
        <v>30</v>
      </c>
      <c r="E1584">
        <v>0.7</v>
      </c>
      <c r="G1584">
        <v>16.45</v>
      </c>
      <c r="H1584" t="s">
        <v>30818</v>
      </c>
      <c r="I1584" t="s">
        <v>30819</v>
      </c>
      <c r="J1584">
        <v>9.68</v>
      </c>
    </row>
    <row r="1585" spans="1:10">
      <c r="A1585" t="s">
        <v>21444</v>
      </c>
      <c r="B1585" t="s">
        <v>21445</v>
      </c>
      <c r="C1585">
        <v>6</v>
      </c>
      <c r="D1585">
        <v>40</v>
      </c>
      <c r="E1585">
        <v>0.7</v>
      </c>
      <c r="G1585">
        <v>15.95</v>
      </c>
      <c r="H1585" t="s">
        <v>21446</v>
      </c>
      <c r="I1585" t="s">
        <v>21447</v>
      </c>
      <c r="J1585">
        <v>9.07</v>
      </c>
    </row>
    <row r="1586" spans="1:10">
      <c r="A1586" t="s">
        <v>12224</v>
      </c>
      <c r="B1586" t="s">
        <v>16276</v>
      </c>
      <c r="C1586">
        <v>6</v>
      </c>
      <c r="D1586">
        <v>40</v>
      </c>
      <c r="E1586">
        <v>0.7</v>
      </c>
      <c r="G1586">
        <v>21.65</v>
      </c>
      <c r="H1586" t="s">
        <v>27242</v>
      </c>
      <c r="I1586" t="s">
        <v>30820</v>
      </c>
      <c r="J1586">
        <v>9.15</v>
      </c>
    </row>
    <row r="1587" spans="1:10">
      <c r="A1587" t="s">
        <v>16277</v>
      </c>
      <c r="B1587" t="s">
        <v>16278</v>
      </c>
      <c r="C1587">
        <v>6</v>
      </c>
      <c r="D1587">
        <v>40</v>
      </c>
      <c r="E1587">
        <v>0.7</v>
      </c>
      <c r="G1587">
        <v>8.25</v>
      </c>
      <c r="H1587" t="s">
        <v>21448</v>
      </c>
      <c r="I1587" t="s">
        <v>21449</v>
      </c>
      <c r="J1587">
        <v>11.99</v>
      </c>
    </row>
    <row r="1588" spans="1:10">
      <c r="A1588" t="s">
        <v>12225</v>
      </c>
      <c r="B1588" t="s">
        <v>16279</v>
      </c>
      <c r="C1588">
        <v>6</v>
      </c>
      <c r="D1588">
        <v>47</v>
      </c>
      <c r="E1588">
        <v>0.5</v>
      </c>
      <c r="G1588">
        <v>9.15</v>
      </c>
      <c r="I1588" t="s">
        <v>21450</v>
      </c>
      <c r="J1588">
        <v>6.7</v>
      </c>
    </row>
    <row r="1589" spans="1:10">
      <c r="A1589" t="s">
        <v>12226</v>
      </c>
      <c r="B1589" t="s">
        <v>16280</v>
      </c>
      <c r="C1589">
        <v>6</v>
      </c>
      <c r="D1589">
        <v>35</v>
      </c>
      <c r="E1589">
        <v>0.5</v>
      </c>
      <c r="G1589">
        <v>33.950000000000003</v>
      </c>
      <c r="H1589" t="s">
        <v>21452</v>
      </c>
      <c r="I1589" t="s">
        <v>21453</v>
      </c>
      <c r="J1589">
        <v>6.67</v>
      </c>
    </row>
    <row r="1590" spans="1:10">
      <c r="A1590" t="s">
        <v>21454</v>
      </c>
      <c r="B1590" t="s">
        <v>21455</v>
      </c>
      <c r="C1590">
        <v>6</v>
      </c>
      <c r="D1590">
        <v>43</v>
      </c>
      <c r="E1590">
        <v>0.7</v>
      </c>
      <c r="F1590" t="s">
        <v>18359</v>
      </c>
      <c r="G1590">
        <v>18.95</v>
      </c>
      <c r="I1590" t="s">
        <v>21456</v>
      </c>
      <c r="J1590">
        <v>9.85</v>
      </c>
    </row>
    <row r="1591" spans="1:10">
      <c r="A1591" t="s">
        <v>13897</v>
      </c>
      <c r="B1591" t="s">
        <v>16281</v>
      </c>
      <c r="C1591">
        <v>6</v>
      </c>
      <c r="D1591">
        <v>47.2</v>
      </c>
      <c r="E1591">
        <v>0.5</v>
      </c>
      <c r="G1591">
        <v>7</v>
      </c>
      <c r="H1591" t="s">
        <v>21457</v>
      </c>
      <c r="J1591">
        <v>5.05</v>
      </c>
    </row>
    <row r="1592" spans="1:10">
      <c r="A1592" t="s">
        <v>12227</v>
      </c>
      <c r="B1592" t="s">
        <v>16282</v>
      </c>
      <c r="C1592">
        <v>6</v>
      </c>
      <c r="D1592">
        <v>57.2</v>
      </c>
      <c r="E1592">
        <v>0.5</v>
      </c>
      <c r="G1592">
        <v>15.95</v>
      </c>
      <c r="I1592" t="s">
        <v>21458</v>
      </c>
      <c r="J1592">
        <v>5.09</v>
      </c>
    </row>
    <row r="1593" spans="1:10">
      <c r="A1593" t="s">
        <v>12228</v>
      </c>
      <c r="B1593" t="s">
        <v>16283</v>
      </c>
      <c r="C1593">
        <v>6</v>
      </c>
      <c r="D1593">
        <v>46.5</v>
      </c>
      <c r="E1593">
        <v>0.5</v>
      </c>
      <c r="G1593">
        <v>27.55</v>
      </c>
      <c r="H1593" t="s">
        <v>21459</v>
      </c>
      <c r="J1593">
        <v>5.16</v>
      </c>
    </row>
    <row r="1594" spans="1:10">
      <c r="A1594" t="s">
        <v>16284</v>
      </c>
      <c r="B1594" t="s">
        <v>16285</v>
      </c>
      <c r="C1594">
        <v>6</v>
      </c>
      <c r="D1594">
        <v>47</v>
      </c>
      <c r="E1594">
        <v>0.7</v>
      </c>
      <c r="G1594">
        <v>12.75</v>
      </c>
      <c r="H1594" t="s">
        <v>21460</v>
      </c>
      <c r="I1594" t="s">
        <v>21461</v>
      </c>
      <c r="J1594">
        <v>7.89</v>
      </c>
    </row>
    <row r="1595" spans="1:10">
      <c r="A1595" t="s">
        <v>30821</v>
      </c>
      <c r="B1595" t="s">
        <v>30822</v>
      </c>
      <c r="C1595">
        <v>6</v>
      </c>
      <c r="D1595">
        <v>62.4</v>
      </c>
      <c r="E1595">
        <v>0.7</v>
      </c>
      <c r="G1595">
        <v>1.75</v>
      </c>
      <c r="H1595" t="s">
        <v>21462</v>
      </c>
      <c r="I1595" t="s">
        <v>21463</v>
      </c>
      <c r="J1595">
        <v>7.68</v>
      </c>
    </row>
    <row r="1596" spans="1:10">
      <c r="A1596" t="s">
        <v>12229</v>
      </c>
      <c r="B1596" t="s">
        <v>16286</v>
      </c>
      <c r="C1596">
        <v>6</v>
      </c>
      <c r="D1596">
        <v>40</v>
      </c>
      <c r="E1596">
        <v>0.7</v>
      </c>
      <c r="G1596">
        <v>44.75</v>
      </c>
      <c r="H1596" t="s">
        <v>21464</v>
      </c>
      <c r="I1596" t="s">
        <v>21465</v>
      </c>
      <c r="J1596">
        <v>9.08</v>
      </c>
    </row>
    <row r="1597" spans="1:10">
      <c r="A1597" t="s">
        <v>12230</v>
      </c>
      <c r="B1597" t="s">
        <v>16287</v>
      </c>
      <c r="C1597">
        <v>6</v>
      </c>
      <c r="D1597">
        <v>38</v>
      </c>
      <c r="E1597">
        <v>0.5</v>
      </c>
      <c r="G1597">
        <v>14</v>
      </c>
      <c r="H1597" t="s">
        <v>21466</v>
      </c>
      <c r="J1597">
        <v>6.43</v>
      </c>
    </row>
    <row r="1598" spans="1:10">
      <c r="A1598" t="s">
        <v>12231</v>
      </c>
      <c r="B1598" t="s">
        <v>16288</v>
      </c>
      <c r="C1598">
        <v>6</v>
      </c>
      <c r="D1598">
        <v>40</v>
      </c>
      <c r="E1598">
        <v>0.7</v>
      </c>
      <c r="G1598">
        <v>38.75</v>
      </c>
      <c r="I1598" t="s">
        <v>21467</v>
      </c>
      <c r="J1598">
        <v>8.64</v>
      </c>
    </row>
    <row r="1599" spans="1:10">
      <c r="A1599" t="s">
        <v>30823</v>
      </c>
      <c r="B1599" t="s">
        <v>30824</v>
      </c>
      <c r="C1599">
        <v>6</v>
      </c>
      <c r="D1599">
        <v>43.5</v>
      </c>
      <c r="E1599">
        <v>0.7</v>
      </c>
      <c r="G1599">
        <v>8.4499999999999993</v>
      </c>
      <c r="J1599">
        <v>0</v>
      </c>
    </row>
    <row r="1600" spans="1:10">
      <c r="A1600" t="s">
        <v>12232</v>
      </c>
      <c r="B1600" t="s">
        <v>16289</v>
      </c>
      <c r="C1600">
        <v>6</v>
      </c>
      <c r="D1600">
        <v>41.3</v>
      </c>
      <c r="E1600">
        <v>0.7</v>
      </c>
      <c r="G1600">
        <v>36</v>
      </c>
      <c r="H1600" t="s">
        <v>21468</v>
      </c>
      <c r="I1600" t="s">
        <v>21469</v>
      </c>
      <c r="J1600">
        <v>8.6300000000000008</v>
      </c>
    </row>
    <row r="1601" spans="1:10">
      <c r="A1601" t="s">
        <v>16290</v>
      </c>
      <c r="B1601" t="s">
        <v>21470</v>
      </c>
      <c r="C1601">
        <v>3</v>
      </c>
      <c r="D1601">
        <v>40</v>
      </c>
      <c r="E1601">
        <v>0.7</v>
      </c>
      <c r="F1601" t="s">
        <v>18359</v>
      </c>
      <c r="G1601">
        <v>29</v>
      </c>
      <c r="H1601" t="s">
        <v>21471</v>
      </c>
      <c r="I1601" t="s">
        <v>21472</v>
      </c>
      <c r="J1601">
        <v>4.7699999999999996</v>
      </c>
    </row>
    <row r="1602" spans="1:10">
      <c r="A1602" t="s">
        <v>12233</v>
      </c>
      <c r="B1602" t="s">
        <v>21473</v>
      </c>
      <c r="C1602">
        <v>3</v>
      </c>
      <c r="D1602">
        <v>40</v>
      </c>
      <c r="E1602">
        <v>0.7</v>
      </c>
      <c r="F1602" t="s">
        <v>18359</v>
      </c>
      <c r="G1602">
        <v>36.35</v>
      </c>
      <c r="I1602" t="s">
        <v>21474</v>
      </c>
      <c r="J1602">
        <v>4.1500000000000004</v>
      </c>
    </row>
    <row r="1603" spans="1:10">
      <c r="A1603" t="s">
        <v>12234</v>
      </c>
      <c r="B1603" t="s">
        <v>16291</v>
      </c>
      <c r="C1603">
        <v>6</v>
      </c>
      <c r="D1603">
        <v>41</v>
      </c>
      <c r="E1603">
        <v>0.5</v>
      </c>
      <c r="G1603">
        <v>24</v>
      </c>
      <c r="H1603" t="s">
        <v>21475</v>
      </c>
      <c r="J1603">
        <v>5.55</v>
      </c>
    </row>
    <row r="1604" spans="1:10">
      <c r="A1604" t="s">
        <v>16292</v>
      </c>
      <c r="B1604" t="s">
        <v>21476</v>
      </c>
      <c r="C1604">
        <v>6</v>
      </c>
      <c r="D1604">
        <v>42</v>
      </c>
      <c r="E1604">
        <v>0.5</v>
      </c>
      <c r="F1604" t="s">
        <v>18359</v>
      </c>
      <c r="G1604">
        <v>19.850000000000001</v>
      </c>
      <c r="I1604" t="s">
        <v>21477</v>
      </c>
      <c r="J1604">
        <v>6.39</v>
      </c>
    </row>
    <row r="1605" spans="1:10">
      <c r="A1605" t="s">
        <v>21478</v>
      </c>
      <c r="B1605" t="s">
        <v>21479</v>
      </c>
      <c r="C1605">
        <v>6</v>
      </c>
      <c r="D1605">
        <v>42</v>
      </c>
      <c r="E1605">
        <v>0.5</v>
      </c>
      <c r="G1605">
        <v>11.65</v>
      </c>
      <c r="H1605" t="s">
        <v>21480</v>
      </c>
      <c r="I1605" t="s">
        <v>21481</v>
      </c>
      <c r="J1605">
        <v>3.75</v>
      </c>
    </row>
    <row r="1606" spans="1:10">
      <c r="A1606" t="s">
        <v>12235</v>
      </c>
      <c r="B1606" t="s">
        <v>16293</v>
      </c>
      <c r="C1606">
        <v>6</v>
      </c>
      <c r="D1606">
        <v>42</v>
      </c>
      <c r="E1606">
        <v>0.7</v>
      </c>
      <c r="G1606">
        <v>17</v>
      </c>
      <c r="H1606" t="s">
        <v>21482</v>
      </c>
      <c r="I1606" t="s">
        <v>21483</v>
      </c>
      <c r="J1606">
        <v>5.22</v>
      </c>
    </row>
    <row r="1607" spans="1:10">
      <c r="A1607" t="s">
        <v>21484</v>
      </c>
      <c r="B1607" t="s">
        <v>21485</v>
      </c>
      <c r="C1607">
        <v>6</v>
      </c>
      <c r="D1607">
        <v>40</v>
      </c>
      <c r="E1607">
        <v>0.7</v>
      </c>
      <c r="F1607" t="s">
        <v>18359</v>
      </c>
      <c r="G1607">
        <v>29.35</v>
      </c>
      <c r="H1607" t="s">
        <v>21486</v>
      </c>
      <c r="I1607" t="s">
        <v>21487</v>
      </c>
      <c r="J1607">
        <v>9.5299999999999994</v>
      </c>
    </row>
    <row r="1608" spans="1:10">
      <c r="A1608" t="s">
        <v>13898</v>
      </c>
      <c r="B1608" t="s">
        <v>16294</v>
      </c>
      <c r="C1608">
        <v>6</v>
      </c>
      <c r="D1608">
        <v>40</v>
      </c>
      <c r="E1608">
        <v>0.7</v>
      </c>
      <c r="G1608">
        <v>6.15</v>
      </c>
      <c r="H1608" t="s">
        <v>21488</v>
      </c>
      <c r="I1608" t="s">
        <v>21489</v>
      </c>
      <c r="J1608">
        <v>8.5</v>
      </c>
    </row>
    <row r="1609" spans="1:10">
      <c r="A1609" t="s">
        <v>12236</v>
      </c>
      <c r="B1609" t="s">
        <v>16295</v>
      </c>
      <c r="C1609">
        <v>6</v>
      </c>
      <c r="D1609">
        <v>40</v>
      </c>
      <c r="E1609">
        <v>0.7</v>
      </c>
      <c r="G1609">
        <v>6.15</v>
      </c>
      <c r="H1609" t="s">
        <v>30825</v>
      </c>
      <c r="I1609" t="s">
        <v>30826</v>
      </c>
      <c r="J1609">
        <v>7.09</v>
      </c>
    </row>
    <row r="1610" spans="1:10">
      <c r="A1610" t="s">
        <v>12237</v>
      </c>
      <c r="B1610" t="s">
        <v>16296</v>
      </c>
      <c r="C1610">
        <v>6</v>
      </c>
      <c r="D1610">
        <v>20</v>
      </c>
      <c r="E1610">
        <v>0.5</v>
      </c>
      <c r="G1610">
        <v>6.65</v>
      </c>
      <c r="H1610" t="s">
        <v>21490</v>
      </c>
      <c r="J1610">
        <v>6.4</v>
      </c>
    </row>
    <row r="1611" spans="1:10">
      <c r="A1611" t="s">
        <v>12238</v>
      </c>
      <c r="B1611" t="s">
        <v>21491</v>
      </c>
      <c r="C1611">
        <v>6</v>
      </c>
      <c r="D1611">
        <v>46</v>
      </c>
      <c r="E1611">
        <v>0.7</v>
      </c>
      <c r="F1611" t="s">
        <v>18359</v>
      </c>
      <c r="G1611">
        <v>18.95</v>
      </c>
      <c r="H1611" t="s">
        <v>21492</v>
      </c>
      <c r="I1611" t="s">
        <v>21493</v>
      </c>
      <c r="J1611">
        <v>9.8000000000000007</v>
      </c>
    </row>
    <row r="1612" spans="1:10">
      <c r="A1612" t="s">
        <v>12239</v>
      </c>
      <c r="B1612" t="s">
        <v>21494</v>
      </c>
      <c r="C1612">
        <v>6</v>
      </c>
      <c r="D1612">
        <v>40</v>
      </c>
      <c r="E1612">
        <v>0.7</v>
      </c>
      <c r="F1612" t="s">
        <v>18359</v>
      </c>
      <c r="G1612">
        <v>7.35</v>
      </c>
      <c r="H1612" t="s">
        <v>21495</v>
      </c>
      <c r="I1612" t="s">
        <v>21496</v>
      </c>
      <c r="J1612">
        <v>8.84</v>
      </c>
    </row>
    <row r="1613" spans="1:10">
      <c r="A1613" t="s">
        <v>12240</v>
      </c>
      <c r="B1613" t="s">
        <v>21497</v>
      </c>
      <c r="C1613">
        <v>6</v>
      </c>
      <c r="D1613">
        <v>46.25</v>
      </c>
      <c r="E1613">
        <v>0.8</v>
      </c>
      <c r="F1613" t="s">
        <v>18359</v>
      </c>
      <c r="G1613">
        <v>34.950000000000003</v>
      </c>
      <c r="H1613" t="s">
        <v>21498</v>
      </c>
      <c r="J1613">
        <v>14.58</v>
      </c>
    </row>
    <row r="1614" spans="1:10">
      <c r="A1614" t="s">
        <v>12241</v>
      </c>
      <c r="B1614" t="s">
        <v>16297</v>
      </c>
      <c r="C1614">
        <v>6</v>
      </c>
      <c r="D1614">
        <v>40</v>
      </c>
      <c r="E1614">
        <v>0.7</v>
      </c>
      <c r="G1614">
        <v>13.95</v>
      </c>
      <c r="H1614" t="s">
        <v>21499</v>
      </c>
      <c r="I1614" t="s">
        <v>21500</v>
      </c>
      <c r="J1614">
        <v>7.68</v>
      </c>
    </row>
    <row r="1615" spans="1:10">
      <c r="A1615" t="s">
        <v>13899</v>
      </c>
      <c r="B1615" t="s">
        <v>16298</v>
      </c>
      <c r="C1615">
        <v>6</v>
      </c>
      <c r="D1615">
        <v>57.5</v>
      </c>
      <c r="E1615">
        <v>0.5</v>
      </c>
      <c r="G1615">
        <v>12</v>
      </c>
      <c r="H1615" t="s">
        <v>21501</v>
      </c>
      <c r="I1615" t="s">
        <v>21502</v>
      </c>
      <c r="J1615">
        <v>6.19</v>
      </c>
    </row>
    <row r="1616" spans="1:10">
      <c r="A1616" t="s">
        <v>16299</v>
      </c>
      <c r="B1616" t="s">
        <v>21503</v>
      </c>
      <c r="C1616">
        <v>6</v>
      </c>
      <c r="D1616">
        <v>65</v>
      </c>
      <c r="E1616">
        <v>0.5</v>
      </c>
      <c r="F1616" t="s">
        <v>18359</v>
      </c>
      <c r="G1616">
        <v>4.75</v>
      </c>
      <c r="H1616" t="s">
        <v>21504</v>
      </c>
      <c r="I1616" t="s">
        <v>21505</v>
      </c>
      <c r="J1616">
        <v>6.61</v>
      </c>
    </row>
    <row r="1617" spans="1:10">
      <c r="A1617" t="s">
        <v>13900</v>
      </c>
      <c r="B1617" t="s">
        <v>16300</v>
      </c>
      <c r="C1617">
        <v>6</v>
      </c>
      <c r="D1617">
        <v>40</v>
      </c>
      <c r="E1617">
        <v>0.7</v>
      </c>
      <c r="G1617">
        <v>22.25</v>
      </c>
      <c r="H1617" t="s">
        <v>21506</v>
      </c>
      <c r="I1617" t="s">
        <v>21507</v>
      </c>
      <c r="J1617">
        <v>7.74</v>
      </c>
    </row>
    <row r="1618" spans="1:10">
      <c r="A1618" t="s">
        <v>21508</v>
      </c>
      <c r="B1618" t="s">
        <v>21509</v>
      </c>
      <c r="C1618">
        <v>6</v>
      </c>
      <c r="D1618">
        <v>40</v>
      </c>
      <c r="E1618">
        <v>0.7</v>
      </c>
      <c r="G1618">
        <v>14.5</v>
      </c>
      <c r="H1618" t="s">
        <v>21510</v>
      </c>
      <c r="I1618" t="s">
        <v>21511</v>
      </c>
      <c r="J1618">
        <v>7.52</v>
      </c>
    </row>
    <row r="1619" spans="1:10">
      <c r="A1619" t="s">
        <v>12242</v>
      </c>
      <c r="B1619" t="s">
        <v>21512</v>
      </c>
      <c r="C1619">
        <v>6</v>
      </c>
      <c r="D1619">
        <v>43</v>
      </c>
      <c r="E1619">
        <v>0.7</v>
      </c>
      <c r="F1619" t="s">
        <v>18359</v>
      </c>
      <c r="G1619">
        <v>17</v>
      </c>
      <c r="I1619" t="s">
        <v>21513</v>
      </c>
      <c r="J1619">
        <v>7.95</v>
      </c>
    </row>
    <row r="1620" spans="1:10">
      <c r="A1620" t="s">
        <v>26641</v>
      </c>
      <c r="B1620" t="s">
        <v>26642</v>
      </c>
      <c r="C1620">
        <v>6</v>
      </c>
      <c r="D1620">
        <v>43</v>
      </c>
      <c r="E1620">
        <v>0.7</v>
      </c>
      <c r="F1620" t="s">
        <v>18359</v>
      </c>
      <c r="G1620">
        <v>20</v>
      </c>
      <c r="H1620" t="s">
        <v>27243</v>
      </c>
      <c r="I1620" t="s">
        <v>30827</v>
      </c>
      <c r="J1620">
        <v>7.96</v>
      </c>
    </row>
    <row r="1621" spans="1:10">
      <c r="A1621" t="s">
        <v>16301</v>
      </c>
      <c r="B1621" t="s">
        <v>26762</v>
      </c>
      <c r="C1621">
        <v>6</v>
      </c>
      <c r="D1621">
        <v>45</v>
      </c>
      <c r="E1621">
        <v>0.7</v>
      </c>
      <c r="F1621" t="s">
        <v>18359</v>
      </c>
      <c r="G1621">
        <v>15</v>
      </c>
      <c r="I1621" t="s">
        <v>30828</v>
      </c>
      <c r="J1621">
        <v>7.95</v>
      </c>
    </row>
    <row r="1622" spans="1:10">
      <c r="A1622" t="s">
        <v>16302</v>
      </c>
      <c r="B1622" t="s">
        <v>21514</v>
      </c>
      <c r="C1622">
        <v>6</v>
      </c>
      <c r="D1622">
        <v>43</v>
      </c>
      <c r="E1622">
        <v>0.7</v>
      </c>
      <c r="F1622" t="s">
        <v>18359</v>
      </c>
      <c r="G1622">
        <v>7.95</v>
      </c>
      <c r="H1622" t="s">
        <v>21515</v>
      </c>
      <c r="I1622" t="s">
        <v>21516</v>
      </c>
      <c r="J1622">
        <v>9.3000000000000007</v>
      </c>
    </row>
    <row r="1623" spans="1:10">
      <c r="A1623" t="s">
        <v>16303</v>
      </c>
      <c r="B1623" t="s">
        <v>21517</v>
      </c>
      <c r="C1623">
        <v>6</v>
      </c>
      <c r="D1623">
        <v>40</v>
      </c>
      <c r="E1623">
        <v>0.7</v>
      </c>
      <c r="F1623" t="s">
        <v>18359</v>
      </c>
      <c r="G1623">
        <v>14.45</v>
      </c>
      <c r="H1623" t="s">
        <v>21518</v>
      </c>
      <c r="I1623" t="s">
        <v>21519</v>
      </c>
      <c r="J1623">
        <v>9.26</v>
      </c>
    </row>
    <row r="1624" spans="1:10">
      <c r="A1624" t="s">
        <v>16304</v>
      </c>
      <c r="B1624" t="s">
        <v>16305</v>
      </c>
      <c r="C1624">
        <v>6</v>
      </c>
      <c r="D1624">
        <v>50</v>
      </c>
      <c r="E1624">
        <v>0.7</v>
      </c>
      <c r="G1624">
        <v>44.85</v>
      </c>
      <c r="I1624" t="s">
        <v>21520</v>
      </c>
      <c r="J1624">
        <v>6.78</v>
      </c>
    </row>
    <row r="1625" spans="1:10">
      <c r="A1625" t="s">
        <v>16306</v>
      </c>
      <c r="B1625" t="s">
        <v>16307</v>
      </c>
      <c r="C1625">
        <v>6</v>
      </c>
      <c r="D1625">
        <v>43.3</v>
      </c>
      <c r="E1625">
        <v>0.7</v>
      </c>
      <c r="G1625">
        <v>549.85</v>
      </c>
      <c r="H1625" t="s">
        <v>21521</v>
      </c>
      <c r="I1625" t="s">
        <v>21522</v>
      </c>
      <c r="J1625">
        <v>7.49</v>
      </c>
    </row>
    <row r="1626" spans="1:10">
      <c r="A1626" t="s">
        <v>12243</v>
      </c>
      <c r="B1626" t="s">
        <v>16308</v>
      </c>
      <c r="C1626">
        <v>6</v>
      </c>
      <c r="D1626">
        <v>40</v>
      </c>
      <c r="E1626">
        <v>0.5</v>
      </c>
      <c r="G1626">
        <v>55.85</v>
      </c>
      <c r="H1626" t="s">
        <v>21523</v>
      </c>
      <c r="I1626" t="s">
        <v>21524</v>
      </c>
      <c r="J1626">
        <v>4.53</v>
      </c>
    </row>
    <row r="1627" spans="1:10">
      <c r="A1627" t="s">
        <v>12244</v>
      </c>
      <c r="B1627" t="s">
        <v>16309</v>
      </c>
      <c r="C1627">
        <v>6</v>
      </c>
      <c r="D1627">
        <v>41.3</v>
      </c>
      <c r="E1627">
        <v>0.7</v>
      </c>
      <c r="G1627">
        <v>74.55</v>
      </c>
      <c r="I1627" t="s">
        <v>21525</v>
      </c>
      <c r="J1627">
        <v>8.86</v>
      </c>
    </row>
    <row r="1628" spans="1:10">
      <c r="A1628" t="s">
        <v>12245</v>
      </c>
      <c r="B1628" t="s">
        <v>21526</v>
      </c>
      <c r="C1628">
        <v>6</v>
      </c>
      <c r="D1628">
        <v>41</v>
      </c>
      <c r="E1628">
        <v>0.7</v>
      </c>
      <c r="F1628" t="s">
        <v>18359</v>
      </c>
      <c r="G1628">
        <v>6.45</v>
      </c>
      <c r="H1628" t="s">
        <v>20444</v>
      </c>
      <c r="J1628">
        <v>8.6199999999999992</v>
      </c>
    </row>
    <row r="1629" spans="1:10">
      <c r="A1629" t="s">
        <v>12246</v>
      </c>
      <c r="B1629" t="s">
        <v>21527</v>
      </c>
      <c r="C1629">
        <v>6</v>
      </c>
      <c r="D1629">
        <v>41</v>
      </c>
      <c r="E1629">
        <v>0.7</v>
      </c>
      <c r="F1629" t="s">
        <v>18359</v>
      </c>
      <c r="G1629">
        <v>9.4499999999999993</v>
      </c>
      <c r="H1629" t="s">
        <v>21528</v>
      </c>
      <c r="J1629">
        <v>8.6199999999999992</v>
      </c>
    </row>
    <row r="1630" spans="1:10">
      <c r="A1630" t="s">
        <v>16310</v>
      </c>
      <c r="B1630" t="s">
        <v>16311</v>
      </c>
      <c r="C1630">
        <v>6</v>
      </c>
      <c r="D1630">
        <v>40</v>
      </c>
      <c r="E1630">
        <v>0.7</v>
      </c>
      <c r="G1630">
        <v>8.25</v>
      </c>
      <c r="H1630" t="s">
        <v>21529</v>
      </c>
      <c r="J1630">
        <v>7.25</v>
      </c>
    </row>
    <row r="1631" spans="1:10">
      <c r="A1631" t="s">
        <v>16312</v>
      </c>
      <c r="B1631" t="s">
        <v>16313</v>
      </c>
      <c r="C1631">
        <v>6</v>
      </c>
      <c r="D1631">
        <v>37.5</v>
      </c>
      <c r="E1631">
        <v>0.7</v>
      </c>
      <c r="G1631">
        <v>13</v>
      </c>
      <c r="H1631" t="s">
        <v>21530</v>
      </c>
      <c r="J1631">
        <v>7.25</v>
      </c>
    </row>
    <row r="1632" spans="1:10">
      <c r="A1632" t="s">
        <v>21531</v>
      </c>
      <c r="B1632" t="s">
        <v>21532</v>
      </c>
      <c r="C1632">
        <v>6</v>
      </c>
      <c r="D1632">
        <v>40</v>
      </c>
      <c r="E1632">
        <v>0.7</v>
      </c>
      <c r="F1632" t="s">
        <v>18359</v>
      </c>
      <c r="G1632">
        <v>19.149999999999999</v>
      </c>
      <c r="H1632" t="s">
        <v>21533</v>
      </c>
      <c r="I1632" t="s">
        <v>21534</v>
      </c>
      <c r="J1632">
        <v>11.41</v>
      </c>
    </row>
    <row r="1633" spans="1:10">
      <c r="A1633" t="s">
        <v>12247</v>
      </c>
      <c r="B1633" t="s">
        <v>21535</v>
      </c>
      <c r="C1633">
        <v>6</v>
      </c>
      <c r="D1633">
        <v>40</v>
      </c>
      <c r="E1633">
        <v>0.7</v>
      </c>
      <c r="F1633" t="s">
        <v>18359</v>
      </c>
      <c r="G1633">
        <v>798.75</v>
      </c>
      <c r="H1633" t="s">
        <v>21536</v>
      </c>
      <c r="I1633" t="s">
        <v>21537</v>
      </c>
      <c r="J1633">
        <v>11.76</v>
      </c>
    </row>
    <row r="1634" spans="1:10">
      <c r="A1634" t="s">
        <v>12248</v>
      </c>
      <c r="B1634" t="s">
        <v>16314</v>
      </c>
      <c r="C1634">
        <v>6</v>
      </c>
      <c r="D1634">
        <v>22</v>
      </c>
      <c r="E1634">
        <v>0.35</v>
      </c>
      <c r="G1634">
        <v>12.45</v>
      </c>
      <c r="H1634" t="s">
        <v>21538</v>
      </c>
      <c r="I1634" t="s">
        <v>21539</v>
      </c>
      <c r="J1634">
        <v>5.12</v>
      </c>
    </row>
    <row r="1635" spans="1:10">
      <c r="A1635" t="s">
        <v>12249</v>
      </c>
      <c r="B1635" t="s">
        <v>16315</v>
      </c>
      <c r="C1635">
        <v>6</v>
      </c>
      <c r="D1635">
        <v>22</v>
      </c>
      <c r="E1635">
        <v>0.35</v>
      </c>
      <c r="G1635">
        <v>19.55</v>
      </c>
      <c r="H1635" t="s">
        <v>21540</v>
      </c>
      <c r="I1635" t="s">
        <v>21541</v>
      </c>
      <c r="J1635">
        <v>5.17</v>
      </c>
    </row>
    <row r="1636" spans="1:10">
      <c r="A1636" t="s">
        <v>12250</v>
      </c>
      <c r="B1636" t="s">
        <v>16316</v>
      </c>
      <c r="C1636">
        <v>6</v>
      </c>
      <c r="D1636">
        <v>22</v>
      </c>
      <c r="E1636">
        <v>0.35</v>
      </c>
      <c r="G1636">
        <v>16.350000000000001</v>
      </c>
      <c r="H1636" t="s">
        <v>21542</v>
      </c>
      <c r="I1636" t="s">
        <v>21543</v>
      </c>
      <c r="J1636">
        <v>5.15</v>
      </c>
    </row>
    <row r="1637" spans="1:10">
      <c r="A1637" t="s">
        <v>12251</v>
      </c>
      <c r="B1637" t="s">
        <v>16317</v>
      </c>
      <c r="C1637">
        <v>6</v>
      </c>
      <c r="D1637">
        <v>40</v>
      </c>
      <c r="E1637">
        <v>0.7</v>
      </c>
      <c r="G1637">
        <v>9.4499999999999993</v>
      </c>
      <c r="H1637" t="s">
        <v>21544</v>
      </c>
      <c r="J1637">
        <v>8.84</v>
      </c>
    </row>
    <row r="1638" spans="1:10">
      <c r="A1638" t="s">
        <v>12252</v>
      </c>
      <c r="B1638" t="s">
        <v>21545</v>
      </c>
      <c r="C1638">
        <v>6</v>
      </c>
      <c r="D1638">
        <v>40</v>
      </c>
      <c r="E1638">
        <v>0.7</v>
      </c>
      <c r="F1638" t="s">
        <v>18359</v>
      </c>
      <c r="G1638">
        <v>21.55</v>
      </c>
      <c r="I1638" t="s">
        <v>21546</v>
      </c>
      <c r="J1638">
        <v>8.93</v>
      </c>
    </row>
    <row r="1639" spans="1:10">
      <c r="A1639" t="s">
        <v>12253</v>
      </c>
      <c r="B1639" t="s">
        <v>16318</v>
      </c>
      <c r="C1639">
        <v>6</v>
      </c>
      <c r="D1639">
        <v>20</v>
      </c>
      <c r="E1639">
        <v>0.5</v>
      </c>
      <c r="G1639">
        <v>16.95</v>
      </c>
      <c r="H1639" t="s">
        <v>21547</v>
      </c>
      <c r="I1639" t="s">
        <v>21548</v>
      </c>
      <c r="J1639">
        <v>5.76</v>
      </c>
    </row>
    <row r="1640" spans="1:10">
      <c r="A1640" t="s">
        <v>12254</v>
      </c>
      <c r="B1640" t="s">
        <v>16319</v>
      </c>
      <c r="C1640">
        <v>6</v>
      </c>
      <c r="D1640">
        <v>40</v>
      </c>
      <c r="E1640">
        <v>0.5</v>
      </c>
      <c r="G1640">
        <v>39.85</v>
      </c>
      <c r="H1640" t="s">
        <v>21549</v>
      </c>
      <c r="I1640" t="s">
        <v>21550</v>
      </c>
      <c r="J1640">
        <v>6</v>
      </c>
    </row>
    <row r="1641" spans="1:10">
      <c r="A1641" t="s">
        <v>26806</v>
      </c>
      <c r="B1641" t="s">
        <v>26807</v>
      </c>
      <c r="C1641">
        <v>6</v>
      </c>
      <c r="D1641">
        <v>40</v>
      </c>
      <c r="E1641">
        <v>0.7</v>
      </c>
      <c r="G1641">
        <v>27.45</v>
      </c>
      <c r="H1641" t="s">
        <v>27246</v>
      </c>
      <c r="I1641" t="s">
        <v>30829</v>
      </c>
      <c r="J1641">
        <v>6.9</v>
      </c>
    </row>
    <row r="1642" spans="1:10">
      <c r="A1642" t="s">
        <v>16320</v>
      </c>
      <c r="B1642" t="s">
        <v>16321</v>
      </c>
      <c r="C1642">
        <v>6</v>
      </c>
      <c r="D1642">
        <v>40</v>
      </c>
      <c r="E1642">
        <v>1</v>
      </c>
      <c r="G1642">
        <v>3.95</v>
      </c>
      <c r="H1642" t="s">
        <v>21551</v>
      </c>
      <c r="I1642" t="s">
        <v>21552</v>
      </c>
      <c r="J1642">
        <v>9.4600000000000009</v>
      </c>
    </row>
    <row r="1643" spans="1:10">
      <c r="A1643" t="s">
        <v>13901</v>
      </c>
      <c r="B1643" t="s">
        <v>21553</v>
      </c>
      <c r="C1643">
        <v>3</v>
      </c>
      <c r="D1643">
        <v>40</v>
      </c>
      <c r="E1643">
        <v>4.5</v>
      </c>
      <c r="F1643" t="s">
        <v>18359</v>
      </c>
      <c r="G1643">
        <v>11.85</v>
      </c>
      <c r="H1643" t="s">
        <v>21554</v>
      </c>
      <c r="I1643" t="s">
        <v>21555</v>
      </c>
      <c r="J1643">
        <v>23.24</v>
      </c>
    </row>
    <row r="1644" spans="1:10">
      <c r="A1644" t="s">
        <v>13902</v>
      </c>
      <c r="B1644" t="s">
        <v>16322</v>
      </c>
      <c r="C1644">
        <v>12</v>
      </c>
      <c r="D1644">
        <v>40</v>
      </c>
      <c r="E1644">
        <v>1</v>
      </c>
      <c r="G1644">
        <v>18.95</v>
      </c>
      <c r="I1644" t="s">
        <v>21556</v>
      </c>
      <c r="J1644">
        <v>18.98</v>
      </c>
    </row>
    <row r="1645" spans="1:10">
      <c r="A1645" t="s">
        <v>12255</v>
      </c>
      <c r="B1645" t="s">
        <v>16323</v>
      </c>
      <c r="C1645">
        <v>12</v>
      </c>
      <c r="D1645">
        <v>40</v>
      </c>
      <c r="E1645">
        <v>1</v>
      </c>
      <c r="G1645">
        <v>12.45</v>
      </c>
      <c r="H1645" t="s">
        <v>21557</v>
      </c>
      <c r="I1645" t="s">
        <v>21558</v>
      </c>
      <c r="J1645">
        <v>19.03</v>
      </c>
    </row>
    <row r="1646" spans="1:10">
      <c r="A1646" t="s">
        <v>26863</v>
      </c>
      <c r="B1646" t="s">
        <v>21559</v>
      </c>
      <c r="C1646">
        <v>6</v>
      </c>
      <c r="D1646">
        <v>40</v>
      </c>
      <c r="E1646">
        <v>0.5</v>
      </c>
      <c r="G1646">
        <v>89.75</v>
      </c>
      <c r="H1646" t="s">
        <v>30830</v>
      </c>
      <c r="I1646" t="s">
        <v>21560</v>
      </c>
      <c r="J1646">
        <v>7.07</v>
      </c>
    </row>
    <row r="1647" spans="1:10">
      <c r="A1647" t="s">
        <v>16324</v>
      </c>
      <c r="B1647" t="s">
        <v>21559</v>
      </c>
      <c r="C1647">
        <v>6</v>
      </c>
      <c r="D1647">
        <v>40</v>
      </c>
      <c r="E1647">
        <v>0.5</v>
      </c>
      <c r="F1647" t="s">
        <v>18359</v>
      </c>
      <c r="G1647">
        <v>16.45</v>
      </c>
      <c r="I1647" t="s">
        <v>21560</v>
      </c>
      <c r="J1647">
        <v>7.26</v>
      </c>
    </row>
    <row r="1648" spans="1:10">
      <c r="A1648" t="s">
        <v>16325</v>
      </c>
      <c r="B1648" t="s">
        <v>16326</v>
      </c>
      <c r="C1648">
        <v>6</v>
      </c>
      <c r="D1648">
        <v>46.7</v>
      </c>
      <c r="E1648">
        <v>0.7</v>
      </c>
      <c r="G1648">
        <v>10.85</v>
      </c>
      <c r="H1648" t="s">
        <v>21561</v>
      </c>
      <c r="I1648" t="s">
        <v>21562</v>
      </c>
      <c r="J1648">
        <v>9.6300000000000008</v>
      </c>
    </row>
    <row r="1649" spans="1:10">
      <c r="A1649" t="s">
        <v>13903</v>
      </c>
      <c r="B1649" t="s">
        <v>21563</v>
      </c>
      <c r="C1649">
        <v>6</v>
      </c>
      <c r="D1649">
        <v>40</v>
      </c>
      <c r="E1649">
        <v>0.7</v>
      </c>
      <c r="F1649" t="s">
        <v>18359</v>
      </c>
      <c r="G1649">
        <v>8.9499999999999993</v>
      </c>
      <c r="H1649" t="s">
        <v>21564</v>
      </c>
      <c r="I1649" t="s">
        <v>21565</v>
      </c>
      <c r="J1649">
        <v>8.9700000000000006</v>
      </c>
    </row>
    <row r="1650" spans="1:10">
      <c r="A1650" t="s">
        <v>12256</v>
      </c>
      <c r="B1650" t="s">
        <v>16327</v>
      </c>
      <c r="C1650">
        <v>6</v>
      </c>
      <c r="D1650">
        <v>30</v>
      </c>
      <c r="E1650">
        <v>0.5</v>
      </c>
      <c r="G1650">
        <v>15.65</v>
      </c>
      <c r="H1650" t="s">
        <v>21566</v>
      </c>
      <c r="I1650" t="s">
        <v>21567</v>
      </c>
      <c r="J1650">
        <v>6.01</v>
      </c>
    </row>
    <row r="1651" spans="1:10">
      <c r="A1651" t="s">
        <v>12257</v>
      </c>
      <c r="B1651" t="s">
        <v>16328</v>
      </c>
      <c r="C1651">
        <v>6</v>
      </c>
      <c r="D1651">
        <v>18</v>
      </c>
      <c r="E1651">
        <v>0.5</v>
      </c>
      <c r="G1651">
        <v>10.75</v>
      </c>
      <c r="H1651" t="s">
        <v>21568</v>
      </c>
      <c r="I1651" t="s">
        <v>21569</v>
      </c>
      <c r="J1651">
        <v>5.72</v>
      </c>
    </row>
    <row r="1652" spans="1:10">
      <c r="A1652" t="s">
        <v>12258</v>
      </c>
      <c r="B1652" t="s">
        <v>16329</v>
      </c>
      <c r="C1652">
        <v>6</v>
      </c>
      <c r="D1652">
        <v>19</v>
      </c>
      <c r="E1652">
        <v>0.5</v>
      </c>
      <c r="G1652">
        <v>23.35</v>
      </c>
      <c r="I1652" t="s">
        <v>21569</v>
      </c>
      <c r="J1652">
        <v>6.2</v>
      </c>
    </row>
    <row r="1653" spans="1:10">
      <c r="A1653" t="s">
        <v>13904</v>
      </c>
      <c r="B1653" t="s">
        <v>16330</v>
      </c>
      <c r="C1653">
        <v>6</v>
      </c>
      <c r="D1653">
        <v>44</v>
      </c>
      <c r="E1653">
        <v>0.5</v>
      </c>
      <c r="G1653">
        <v>49.85</v>
      </c>
      <c r="H1653" t="s">
        <v>21570</v>
      </c>
      <c r="I1653" t="s">
        <v>21571</v>
      </c>
      <c r="J1653">
        <v>5.78</v>
      </c>
    </row>
    <row r="1654" spans="1:10">
      <c r="A1654" t="s">
        <v>12259</v>
      </c>
      <c r="B1654" t="s">
        <v>16331</v>
      </c>
      <c r="C1654">
        <v>6</v>
      </c>
      <c r="D1654">
        <v>18</v>
      </c>
      <c r="E1654">
        <v>0.5</v>
      </c>
      <c r="G1654">
        <v>12.25</v>
      </c>
      <c r="I1654" t="s">
        <v>21572</v>
      </c>
      <c r="J1654">
        <v>5.93</v>
      </c>
    </row>
    <row r="1655" spans="1:10">
      <c r="A1655" t="s">
        <v>12260</v>
      </c>
      <c r="B1655" t="s">
        <v>16332</v>
      </c>
      <c r="C1655">
        <v>6</v>
      </c>
      <c r="D1655">
        <v>18</v>
      </c>
      <c r="E1655">
        <v>0.5</v>
      </c>
      <c r="G1655">
        <v>4.95</v>
      </c>
      <c r="H1655" t="s">
        <v>21573</v>
      </c>
      <c r="I1655" t="s">
        <v>21574</v>
      </c>
      <c r="J1655">
        <v>6.02</v>
      </c>
    </row>
    <row r="1656" spans="1:10">
      <c r="A1656" t="s">
        <v>12261</v>
      </c>
      <c r="B1656" t="s">
        <v>21575</v>
      </c>
      <c r="C1656">
        <v>6</v>
      </c>
      <c r="D1656">
        <v>44</v>
      </c>
      <c r="E1656">
        <v>0.7</v>
      </c>
      <c r="F1656" t="s">
        <v>18359</v>
      </c>
      <c r="G1656">
        <v>16.5</v>
      </c>
      <c r="H1656" t="s">
        <v>21576</v>
      </c>
      <c r="I1656" t="s">
        <v>21577</v>
      </c>
      <c r="J1656">
        <v>7.89</v>
      </c>
    </row>
    <row r="1657" spans="1:10">
      <c r="A1657" t="s">
        <v>16333</v>
      </c>
      <c r="B1657" t="s">
        <v>16334</v>
      </c>
      <c r="C1657">
        <v>6</v>
      </c>
      <c r="D1657">
        <v>28</v>
      </c>
      <c r="E1657">
        <v>0.7</v>
      </c>
      <c r="G1657">
        <v>13.55</v>
      </c>
      <c r="H1657" t="s">
        <v>21578</v>
      </c>
      <c r="I1657" t="s">
        <v>30831</v>
      </c>
      <c r="J1657">
        <v>7.7</v>
      </c>
    </row>
    <row r="1658" spans="1:10">
      <c r="A1658" t="s">
        <v>21579</v>
      </c>
      <c r="B1658" t="s">
        <v>21580</v>
      </c>
      <c r="C1658">
        <v>6</v>
      </c>
      <c r="D1658">
        <v>28</v>
      </c>
      <c r="E1658">
        <v>1</v>
      </c>
      <c r="G1658">
        <v>18.95</v>
      </c>
      <c r="H1658" t="s">
        <v>21581</v>
      </c>
      <c r="I1658" t="s">
        <v>21582</v>
      </c>
      <c r="J1658">
        <v>9.8000000000000007</v>
      </c>
    </row>
    <row r="1659" spans="1:10">
      <c r="A1659" t="s">
        <v>12262</v>
      </c>
      <c r="B1659" t="s">
        <v>16335</v>
      </c>
      <c r="C1659">
        <v>6</v>
      </c>
      <c r="D1659">
        <v>35</v>
      </c>
      <c r="E1659">
        <v>0.7</v>
      </c>
      <c r="G1659">
        <v>11</v>
      </c>
      <c r="I1659" t="s">
        <v>21583</v>
      </c>
      <c r="J1659">
        <v>9.2899999999999991</v>
      </c>
    </row>
    <row r="1660" spans="1:10">
      <c r="A1660" t="s">
        <v>12263</v>
      </c>
      <c r="B1660" t="s">
        <v>16336</v>
      </c>
      <c r="C1660">
        <v>6</v>
      </c>
      <c r="D1660">
        <v>35</v>
      </c>
      <c r="E1660">
        <v>0.7</v>
      </c>
      <c r="G1660">
        <v>13.85</v>
      </c>
      <c r="I1660" t="s">
        <v>21584</v>
      </c>
      <c r="J1660">
        <v>9.33</v>
      </c>
    </row>
    <row r="1661" spans="1:10">
      <c r="A1661" t="s">
        <v>12264</v>
      </c>
      <c r="B1661" t="s">
        <v>16337</v>
      </c>
      <c r="C1661">
        <v>6</v>
      </c>
      <c r="D1661">
        <v>40</v>
      </c>
      <c r="E1661">
        <v>0.7</v>
      </c>
      <c r="G1661">
        <v>29.85</v>
      </c>
      <c r="I1661" t="s">
        <v>21585</v>
      </c>
      <c r="J1661">
        <v>9.1199999999999992</v>
      </c>
    </row>
    <row r="1662" spans="1:10">
      <c r="A1662" t="s">
        <v>12265</v>
      </c>
      <c r="B1662" t="s">
        <v>16338</v>
      </c>
      <c r="C1662">
        <v>6</v>
      </c>
      <c r="D1662">
        <v>35</v>
      </c>
      <c r="E1662">
        <v>0.7</v>
      </c>
      <c r="G1662">
        <v>4.95</v>
      </c>
      <c r="I1662" t="s">
        <v>21586</v>
      </c>
      <c r="J1662">
        <v>9.23</v>
      </c>
    </row>
    <row r="1663" spans="1:10">
      <c r="A1663" t="s">
        <v>13905</v>
      </c>
      <c r="B1663" t="s">
        <v>21587</v>
      </c>
      <c r="C1663">
        <v>6</v>
      </c>
      <c r="D1663">
        <v>40</v>
      </c>
      <c r="E1663">
        <v>0.7</v>
      </c>
      <c r="F1663" t="s">
        <v>18359</v>
      </c>
      <c r="G1663">
        <v>13.05</v>
      </c>
      <c r="H1663" t="s">
        <v>21588</v>
      </c>
      <c r="I1663" t="s">
        <v>21589</v>
      </c>
      <c r="J1663">
        <v>9.85</v>
      </c>
    </row>
    <row r="1664" spans="1:10">
      <c r="A1664" t="s">
        <v>21590</v>
      </c>
      <c r="B1664" t="s">
        <v>21591</v>
      </c>
      <c r="C1664">
        <v>6</v>
      </c>
      <c r="D1664">
        <v>46.4</v>
      </c>
      <c r="E1664">
        <v>0.7</v>
      </c>
      <c r="F1664" t="s">
        <v>18359</v>
      </c>
      <c r="G1664">
        <v>9.65</v>
      </c>
      <c r="H1664" t="s">
        <v>21592</v>
      </c>
      <c r="I1664" t="s">
        <v>21593</v>
      </c>
      <c r="J1664">
        <v>9.7799999999999994</v>
      </c>
    </row>
    <row r="1665" spans="1:10">
      <c r="A1665" t="s">
        <v>16339</v>
      </c>
      <c r="B1665" t="s">
        <v>21594</v>
      </c>
      <c r="C1665">
        <v>6</v>
      </c>
      <c r="D1665">
        <v>46.8</v>
      </c>
      <c r="E1665">
        <v>0.7</v>
      </c>
      <c r="F1665" t="s">
        <v>18359</v>
      </c>
      <c r="G1665">
        <v>12.15</v>
      </c>
      <c r="I1665" t="s">
        <v>21595</v>
      </c>
      <c r="J1665">
        <v>11.1</v>
      </c>
    </row>
    <row r="1666" spans="1:10">
      <c r="A1666" t="s">
        <v>12266</v>
      </c>
      <c r="B1666" t="s">
        <v>21596</v>
      </c>
      <c r="C1666">
        <v>6</v>
      </c>
      <c r="D1666">
        <v>47</v>
      </c>
      <c r="E1666">
        <v>0.7</v>
      </c>
      <c r="F1666" t="s">
        <v>18359</v>
      </c>
      <c r="G1666">
        <v>27.25</v>
      </c>
      <c r="H1666" t="s">
        <v>21597</v>
      </c>
      <c r="I1666" t="s">
        <v>21598</v>
      </c>
      <c r="J1666">
        <v>12.83</v>
      </c>
    </row>
    <row r="1667" spans="1:10">
      <c r="A1667" t="s">
        <v>12267</v>
      </c>
      <c r="B1667" t="s">
        <v>21599</v>
      </c>
      <c r="C1667">
        <v>6</v>
      </c>
      <c r="D1667">
        <v>50.6</v>
      </c>
      <c r="E1667">
        <v>0.7</v>
      </c>
      <c r="F1667" t="s">
        <v>18359</v>
      </c>
      <c r="G1667">
        <v>20.95</v>
      </c>
      <c r="H1667" t="s">
        <v>21600</v>
      </c>
      <c r="I1667" t="s">
        <v>21601</v>
      </c>
      <c r="J1667">
        <v>9.7899999999999991</v>
      </c>
    </row>
    <row r="1668" spans="1:10">
      <c r="A1668" t="s">
        <v>12268</v>
      </c>
      <c r="B1668" t="s">
        <v>16340</v>
      </c>
      <c r="C1668">
        <v>6</v>
      </c>
      <c r="D1668">
        <v>40</v>
      </c>
      <c r="E1668">
        <v>0.7</v>
      </c>
      <c r="G1668">
        <v>4.8499999999999996</v>
      </c>
      <c r="H1668" t="s">
        <v>21602</v>
      </c>
      <c r="I1668" t="s">
        <v>21603</v>
      </c>
      <c r="J1668">
        <v>9.18</v>
      </c>
    </row>
    <row r="1669" spans="1:10">
      <c r="A1669" t="s">
        <v>12269</v>
      </c>
      <c r="B1669" t="s">
        <v>16341</v>
      </c>
      <c r="C1669">
        <v>6</v>
      </c>
      <c r="D1669">
        <v>40</v>
      </c>
      <c r="E1669">
        <v>0.7</v>
      </c>
      <c r="G1669">
        <v>39.85</v>
      </c>
      <c r="H1669" t="s">
        <v>21604</v>
      </c>
      <c r="I1669" t="s">
        <v>21605</v>
      </c>
      <c r="J1669">
        <v>9.41</v>
      </c>
    </row>
    <row r="1670" spans="1:10">
      <c r="A1670" t="s">
        <v>12270</v>
      </c>
      <c r="B1670" t="s">
        <v>21606</v>
      </c>
      <c r="C1670">
        <v>6</v>
      </c>
      <c r="D1670">
        <v>46</v>
      </c>
      <c r="E1670">
        <v>0.7</v>
      </c>
      <c r="F1670" t="s">
        <v>18359</v>
      </c>
      <c r="G1670">
        <v>79.849999999999994</v>
      </c>
      <c r="I1670" t="s">
        <v>21607</v>
      </c>
      <c r="J1670">
        <v>9.7200000000000006</v>
      </c>
    </row>
    <row r="1671" spans="1:10">
      <c r="A1671" t="s">
        <v>26808</v>
      </c>
      <c r="B1671" t="s">
        <v>26809</v>
      </c>
      <c r="C1671">
        <v>6</v>
      </c>
      <c r="D1671">
        <v>46</v>
      </c>
      <c r="E1671">
        <v>0.7</v>
      </c>
      <c r="F1671" t="s">
        <v>18359</v>
      </c>
      <c r="G1671">
        <v>53.35</v>
      </c>
      <c r="I1671" t="s">
        <v>30832</v>
      </c>
      <c r="J1671">
        <v>9.75</v>
      </c>
    </row>
    <row r="1672" spans="1:10">
      <c r="A1672" t="s">
        <v>12271</v>
      </c>
      <c r="B1672" t="s">
        <v>21608</v>
      </c>
      <c r="C1672">
        <v>6</v>
      </c>
      <c r="D1672">
        <v>46</v>
      </c>
      <c r="E1672">
        <v>0.7</v>
      </c>
      <c r="F1672" t="s">
        <v>18359</v>
      </c>
      <c r="G1672">
        <v>87.15</v>
      </c>
      <c r="H1672" t="s">
        <v>21609</v>
      </c>
      <c r="I1672" t="s">
        <v>21610</v>
      </c>
      <c r="J1672">
        <v>9.74</v>
      </c>
    </row>
    <row r="1673" spans="1:10">
      <c r="A1673" t="s">
        <v>16342</v>
      </c>
      <c r="B1673" t="s">
        <v>26643</v>
      </c>
      <c r="C1673">
        <v>6</v>
      </c>
      <c r="D1673">
        <v>43</v>
      </c>
      <c r="E1673">
        <v>0.7</v>
      </c>
      <c r="F1673" t="s">
        <v>18359</v>
      </c>
      <c r="G1673">
        <v>55.85</v>
      </c>
      <c r="H1673" t="s">
        <v>30833</v>
      </c>
      <c r="I1673" t="s">
        <v>30834</v>
      </c>
      <c r="J1673">
        <v>12.02</v>
      </c>
    </row>
    <row r="1674" spans="1:10">
      <c r="A1674" t="s">
        <v>16343</v>
      </c>
      <c r="B1674" t="s">
        <v>21611</v>
      </c>
      <c r="C1674">
        <v>6</v>
      </c>
      <c r="D1674">
        <v>42</v>
      </c>
      <c r="E1674">
        <v>0.7</v>
      </c>
      <c r="F1674" t="s">
        <v>18359</v>
      </c>
      <c r="G1674">
        <v>109.75</v>
      </c>
      <c r="H1674" t="s">
        <v>21612</v>
      </c>
      <c r="I1674" t="s">
        <v>21613</v>
      </c>
      <c r="J1674">
        <v>9.25</v>
      </c>
    </row>
    <row r="1675" spans="1:10">
      <c r="A1675" t="s">
        <v>12272</v>
      </c>
      <c r="B1675" t="s">
        <v>21614</v>
      </c>
      <c r="C1675">
        <v>6</v>
      </c>
      <c r="D1675">
        <v>44</v>
      </c>
      <c r="E1675">
        <v>0.7</v>
      </c>
      <c r="F1675" t="s">
        <v>18359</v>
      </c>
      <c r="G1675">
        <v>35.85</v>
      </c>
      <c r="H1675" t="s">
        <v>21615</v>
      </c>
      <c r="I1675" t="s">
        <v>21616</v>
      </c>
      <c r="J1675">
        <v>9.3000000000000007</v>
      </c>
    </row>
    <row r="1676" spans="1:10">
      <c r="A1676" t="s">
        <v>12273</v>
      </c>
      <c r="B1676" t="s">
        <v>21617</v>
      </c>
      <c r="C1676">
        <v>6</v>
      </c>
      <c r="D1676">
        <v>46</v>
      </c>
      <c r="E1676">
        <v>0.7</v>
      </c>
      <c r="F1676" t="s">
        <v>18359</v>
      </c>
      <c r="G1676">
        <v>4.25</v>
      </c>
      <c r="H1676" t="s">
        <v>21618</v>
      </c>
      <c r="I1676" t="s">
        <v>21619</v>
      </c>
      <c r="J1676">
        <v>9.35</v>
      </c>
    </row>
    <row r="1677" spans="1:10">
      <c r="A1677" t="s">
        <v>16344</v>
      </c>
      <c r="B1677" t="s">
        <v>21620</v>
      </c>
      <c r="C1677">
        <v>6</v>
      </c>
      <c r="D1677">
        <v>40</v>
      </c>
      <c r="E1677">
        <v>0.7</v>
      </c>
      <c r="F1677" t="s">
        <v>18359</v>
      </c>
      <c r="G1677">
        <v>16.45</v>
      </c>
      <c r="H1677" t="s">
        <v>21621</v>
      </c>
      <c r="I1677" t="s">
        <v>21622</v>
      </c>
      <c r="J1677">
        <v>9.36</v>
      </c>
    </row>
    <row r="1678" spans="1:10">
      <c r="A1678" t="s">
        <v>12274</v>
      </c>
      <c r="B1678" t="s">
        <v>16345</v>
      </c>
      <c r="C1678">
        <v>6</v>
      </c>
      <c r="D1678">
        <v>43.7</v>
      </c>
      <c r="E1678">
        <v>0.5</v>
      </c>
      <c r="G1678">
        <v>12.45</v>
      </c>
      <c r="H1678" t="s">
        <v>21623</v>
      </c>
      <c r="I1678" t="s">
        <v>21624</v>
      </c>
      <c r="J1678">
        <v>5.34</v>
      </c>
    </row>
    <row r="1679" spans="1:10">
      <c r="A1679" t="s">
        <v>16346</v>
      </c>
      <c r="B1679" t="s">
        <v>16347</v>
      </c>
      <c r="C1679">
        <v>6</v>
      </c>
      <c r="D1679">
        <v>17</v>
      </c>
      <c r="E1679">
        <v>0.7</v>
      </c>
      <c r="G1679">
        <v>7.95</v>
      </c>
      <c r="H1679" t="s">
        <v>21625</v>
      </c>
      <c r="I1679" t="s">
        <v>21626</v>
      </c>
      <c r="J1679">
        <v>8.39</v>
      </c>
    </row>
    <row r="1680" spans="1:10">
      <c r="A1680" t="s">
        <v>12275</v>
      </c>
      <c r="B1680" t="s">
        <v>16348</v>
      </c>
      <c r="C1680">
        <v>6</v>
      </c>
      <c r="D1680">
        <v>48</v>
      </c>
      <c r="E1680">
        <v>0.5</v>
      </c>
      <c r="G1680">
        <v>14.85</v>
      </c>
      <c r="H1680" t="s">
        <v>21627</v>
      </c>
      <c r="I1680" t="s">
        <v>21628</v>
      </c>
      <c r="J1680">
        <v>5.27</v>
      </c>
    </row>
    <row r="1681" spans="1:10">
      <c r="A1681" t="s">
        <v>21629</v>
      </c>
      <c r="B1681" t="s">
        <v>21630</v>
      </c>
      <c r="C1681">
        <v>6</v>
      </c>
      <c r="D1681">
        <v>46</v>
      </c>
      <c r="E1681">
        <v>0.5</v>
      </c>
      <c r="F1681" t="s">
        <v>18359</v>
      </c>
      <c r="G1681">
        <v>26.05</v>
      </c>
      <c r="H1681" t="s">
        <v>21631</v>
      </c>
      <c r="I1681" t="s">
        <v>21632</v>
      </c>
      <c r="J1681">
        <v>9.1</v>
      </c>
    </row>
    <row r="1682" spans="1:10">
      <c r="A1682" t="s">
        <v>13906</v>
      </c>
      <c r="B1682" t="s">
        <v>16349</v>
      </c>
      <c r="C1682">
        <v>6</v>
      </c>
      <c r="D1682">
        <v>40</v>
      </c>
      <c r="E1682">
        <v>0.5</v>
      </c>
      <c r="G1682">
        <v>122.85</v>
      </c>
      <c r="H1682" t="s">
        <v>21633</v>
      </c>
      <c r="I1682" t="s">
        <v>21634</v>
      </c>
      <c r="J1682">
        <v>6.75</v>
      </c>
    </row>
    <row r="1683" spans="1:10">
      <c r="A1683" t="s">
        <v>21635</v>
      </c>
      <c r="B1683" t="s">
        <v>21636</v>
      </c>
      <c r="C1683">
        <v>6</v>
      </c>
      <c r="D1683">
        <v>40</v>
      </c>
      <c r="E1683">
        <v>0.5</v>
      </c>
      <c r="G1683">
        <v>36.450000000000003</v>
      </c>
      <c r="H1683" t="s">
        <v>21637</v>
      </c>
      <c r="I1683" t="s">
        <v>21638</v>
      </c>
      <c r="J1683">
        <v>6.71</v>
      </c>
    </row>
    <row r="1684" spans="1:10">
      <c r="A1684" t="s">
        <v>21639</v>
      </c>
      <c r="B1684" t="s">
        <v>21640</v>
      </c>
      <c r="C1684">
        <v>6</v>
      </c>
      <c r="D1684">
        <v>20</v>
      </c>
      <c r="E1684">
        <v>0.7</v>
      </c>
      <c r="G1684">
        <v>12.65</v>
      </c>
      <c r="H1684" t="s">
        <v>21641</v>
      </c>
      <c r="I1684" t="s">
        <v>21642</v>
      </c>
      <c r="J1684">
        <v>8.2200000000000006</v>
      </c>
    </row>
    <row r="1685" spans="1:10">
      <c r="A1685" t="s">
        <v>13907</v>
      </c>
      <c r="B1685" t="s">
        <v>16350</v>
      </c>
      <c r="C1685">
        <v>6</v>
      </c>
      <c r="D1685">
        <v>38</v>
      </c>
      <c r="E1685">
        <v>0.7</v>
      </c>
      <c r="G1685">
        <v>23.45</v>
      </c>
      <c r="H1685" t="s">
        <v>30835</v>
      </c>
      <c r="I1685" t="s">
        <v>30836</v>
      </c>
      <c r="J1685">
        <v>8.09</v>
      </c>
    </row>
    <row r="1686" spans="1:10">
      <c r="A1686" t="s">
        <v>21643</v>
      </c>
      <c r="B1686" t="s">
        <v>21644</v>
      </c>
      <c r="C1686">
        <v>6</v>
      </c>
      <c r="D1686">
        <v>58</v>
      </c>
      <c r="E1686">
        <v>0.7</v>
      </c>
      <c r="F1686" t="s">
        <v>18359</v>
      </c>
      <c r="G1686">
        <v>44.45</v>
      </c>
      <c r="H1686" t="s">
        <v>21645</v>
      </c>
      <c r="I1686" t="s">
        <v>21646</v>
      </c>
      <c r="J1686">
        <v>8.43</v>
      </c>
    </row>
    <row r="1687" spans="1:10">
      <c r="A1687" t="s">
        <v>16351</v>
      </c>
      <c r="B1687" t="s">
        <v>21647</v>
      </c>
      <c r="C1687">
        <v>6</v>
      </c>
      <c r="D1687">
        <v>46</v>
      </c>
      <c r="E1687">
        <v>0.7</v>
      </c>
      <c r="F1687" t="s">
        <v>18359</v>
      </c>
      <c r="G1687">
        <v>21.45</v>
      </c>
      <c r="H1687" t="s">
        <v>21648</v>
      </c>
      <c r="I1687" t="s">
        <v>21649</v>
      </c>
      <c r="J1687">
        <v>8.51</v>
      </c>
    </row>
    <row r="1688" spans="1:10">
      <c r="A1688" t="s">
        <v>12276</v>
      </c>
      <c r="B1688" t="s">
        <v>21650</v>
      </c>
      <c r="C1688">
        <v>6</v>
      </c>
      <c r="D1688">
        <v>40</v>
      </c>
      <c r="E1688">
        <v>0.7</v>
      </c>
      <c r="F1688" t="s">
        <v>18359</v>
      </c>
      <c r="G1688">
        <v>5.95</v>
      </c>
      <c r="H1688" t="s">
        <v>21651</v>
      </c>
      <c r="I1688" t="s">
        <v>21652</v>
      </c>
      <c r="J1688">
        <v>8.52</v>
      </c>
    </row>
    <row r="1689" spans="1:10">
      <c r="A1689" t="s">
        <v>16352</v>
      </c>
      <c r="B1689" t="s">
        <v>16353</v>
      </c>
      <c r="C1689">
        <v>6</v>
      </c>
      <c r="D1689">
        <v>40</v>
      </c>
      <c r="E1689">
        <v>0.7</v>
      </c>
      <c r="G1689">
        <v>42.45</v>
      </c>
      <c r="H1689" t="s">
        <v>27247</v>
      </c>
      <c r="I1689" t="s">
        <v>30837</v>
      </c>
      <c r="J1689">
        <v>8.11</v>
      </c>
    </row>
    <row r="1690" spans="1:10">
      <c r="A1690" t="s">
        <v>21653</v>
      </c>
      <c r="B1690" t="s">
        <v>21654</v>
      </c>
      <c r="C1690">
        <v>6</v>
      </c>
      <c r="D1690">
        <v>46</v>
      </c>
      <c r="E1690">
        <v>0.7</v>
      </c>
      <c r="F1690" t="s">
        <v>18359</v>
      </c>
      <c r="G1690">
        <v>58.95</v>
      </c>
      <c r="H1690" t="s">
        <v>21655</v>
      </c>
      <c r="I1690" t="s">
        <v>21656</v>
      </c>
      <c r="J1690">
        <v>8.56</v>
      </c>
    </row>
    <row r="1691" spans="1:10">
      <c r="A1691" t="s">
        <v>12277</v>
      </c>
      <c r="B1691" t="s">
        <v>21657</v>
      </c>
      <c r="C1691">
        <v>6</v>
      </c>
      <c r="D1691">
        <v>46</v>
      </c>
      <c r="E1691">
        <v>0.7</v>
      </c>
      <c r="F1691" t="s">
        <v>18359</v>
      </c>
      <c r="G1691">
        <v>29.65</v>
      </c>
      <c r="I1691" t="s">
        <v>21658</v>
      </c>
      <c r="J1691">
        <v>8.48</v>
      </c>
    </row>
    <row r="1692" spans="1:10">
      <c r="A1692" t="s">
        <v>13908</v>
      </c>
      <c r="B1692" t="s">
        <v>21659</v>
      </c>
      <c r="C1692">
        <v>6</v>
      </c>
      <c r="D1692">
        <v>46</v>
      </c>
      <c r="E1692">
        <v>0.7</v>
      </c>
      <c r="F1692" t="s">
        <v>18359</v>
      </c>
      <c r="G1692">
        <v>0.9</v>
      </c>
      <c r="H1692" t="s">
        <v>21660</v>
      </c>
      <c r="I1692" t="s">
        <v>21661</v>
      </c>
      <c r="J1692">
        <v>8.5</v>
      </c>
    </row>
    <row r="1693" spans="1:10">
      <c r="A1693" t="s">
        <v>13909</v>
      </c>
      <c r="B1693" t="s">
        <v>16354</v>
      </c>
      <c r="C1693">
        <v>6</v>
      </c>
      <c r="D1693">
        <v>40</v>
      </c>
      <c r="E1693">
        <v>1</v>
      </c>
      <c r="G1693">
        <v>21.75</v>
      </c>
      <c r="H1693" t="s">
        <v>21662</v>
      </c>
      <c r="I1693" t="s">
        <v>21663</v>
      </c>
      <c r="J1693">
        <v>9.66</v>
      </c>
    </row>
    <row r="1694" spans="1:10">
      <c r="A1694" t="s">
        <v>30838</v>
      </c>
      <c r="B1694" t="s">
        <v>30839</v>
      </c>
      <c r="C1694">
        <v>12</v>
      </c>
      <c r="D1694">
        <v>37.5</v>
      </c>
      <c r="E1694">
        <v>1</v>
      </c>
      <c r="G1694">
        <v>26.95</v>
      </c>
      <c r="I1694" t="s">
        <v>30840</v>
      </c>
      <c r="J1694">
        <v>19.260000000000002</v>
      </c>
    </row>
    <row r="1695" spans="1:10">
      <c r="A1695" t="s">
        <v>26644</v>
      </c>
      <c r="B1695" t="s">
        <v>26645</v>
      </c>
      <c r="C1695">
        <v>12</v>
      </c>
      <c r="D1695">
        <v>37.5</v>
      </c>
      <c r="E1695">
        <v>1</v>
      </c>
      <c r="G1695">
        <v>3.65</v>
      </c>
      <c r="H1695" t="s">
        <v>27249</v>
      </c>
      <c r="I1695" t="s">
        <v>30841</v>
      </c>
      <c r="J1695">
        <v>19.23</v>
      </c>
    </row>
    <row r="1696" spans="1:10">
      <c r="A1696" t="s">
        <v>26646</v>
      </c>
      <c r="B1696" t="s">
        <v>26647</v>
      </c>
      <c r="C1696">
        <v>12</v>
      </c>
      <c r="D1696">
        <v>37.5</v>
      </c>
      <c r="E1696">
        <v>1</v>
      </c>
      <c r="G1696">
        <v>10</v>
      </c>
      <c r="H1696" t="s">
        <v>30842</v>
      </c>
      <c r="I1696" t="s">
        <v>30843</v>
      </c>
      <c r="J1696">
        <v>19.23</v>
      </c>
    </row>
    <row r="1697" spans="1:10">
      <c r="A1697" t="s">
        <v>26648</v>
      </c>
      <c r="B1697" t="s">
        <v>26649</v>
      </c>
      <c r="C1697">
        <v>12</v>
      </c>
      <c r="D1697">
        <v>37.5</v>
      </c>
      <c r="E1697">
        <v>1</v>
      </c>
      <c r="G1697">
        <v>12.95</v>
      </c>
      <c r="H1697" t="s">
        <v>27250</v>
      </c>
      <c r="I1697" t="s">
        <v>30844</v>
      </c>
      <c r="J1697">
        <v>19.38</v>
      </c>
    </row>
    <row r="1698" spans="1:10">
      <c r="A1698" t="s">
        <v>21664</v>
      </c>
      <c r="B1698" t="s">
        <v>21665</v>
      </c>
      <c r="C1698">
        <v>6</v>
      </c>
      <c r="D1698">
        <v>40</v>
      </c>
      <c r="E1698">
        <v>1</v>
      </c>
      <c r="G1698">
        <v>18.25</v>
      </c>
      <c r="H1698" t="s">
        <v>21666</v>
      </c>
      <c r="I1698" t="s">
        <v>21667</v>
      </c>
      <c r="J1698">
        <v>11.13</v>
      </c>
    </row>
    <row r="1699" spans="1:10">
      <c r="A1699" t="s">
        <v>16355</v>
      </c>
      <c r="B1699" t="s">
        <v>16356</v>
      </c>
      <c r="C1699">
        <v>6</v>
      </c>
      <c r="D1699">
        <v>47</v>
      </c>
      <c r="E1699">
        <v>0.7</v>
      </c>
      <c r="G1699">
        <v>7.95</v>
      </c>
      <c r="H1699" t="s">
        <v>21668</v>
      </c>
      <c r="I1699" t="s">
        <v>21669</v>
      </c>
      <c r="J1699">
        <v>7.05</v>
      </c>
    </row>
    <row r="1700" spans="1:10">
      <c r="A1700" t="s">
        <v>13910</v>
      </c>
      <c r="B1700" t="s">
        <v>16357</v>
      </c>
      <c r="C1700">
        <v>6</v>
      </c>
      <c r="D1700">
        <v>20</v>
      </c>
      <c r="E1700">
        <v>0.7</v>
      </c>
      <c r="G1700">
        <v>33.85</v>
      </c>
      <c r="H1700" t="s">
        <v>21670</v>
      </c>
      <c r="I1700" t="s">
        <v>21671</v>
      </c>
      <c r="J1700">
        <v>9.42</v>
      </c>
    </row>
    <row r="1701" spans="1:10">
      <c r="A1701" t="s">
        <v>26650</v>
      </c>
      <c r="B1701" t="s">
        <v>26651</v>
      </c>
      <c r="C1701">
        <v>120</v>
      </c>
      <c r="D1701">
        <v>33</v>
      </c>
      <c r="E1701">
        <v>0.05</v>
      </c>
      <c r="G1701">
        <v>34.75</v>
      </c>
      <c r="H1701" t="s">
        <v>30845</v>
      </c>
      <c r="I1701" t="s">
        <v>30846</v>
      </c>
      <c r="J1701">
        <v>7.72</v>
      </c>
    </row>
    <row r="1702" spans="1:10">
      <c r="A1702" t="s">
        <v>12278</v>
      </c>
      <c r="B1702" t="s">
        <v>16358</v>
      </c>
      <c r="C1702">
        <v>6</v>
      </c>
      <c r="D1702">
        <v>33</v>
      </c>
      <c r="E1702">
        <v>0.7</v>
      </c>
      <c r="G1702">
        <v>35.25</v>
      </c>
      <c r="H1702" t="s">
        <v>30847</v>
      </c>
      <c r="I1702" t="s">
        <v>30848</v>
      </c>
      <c r="J1702">
        <v>7.88</v>
      </c>
    </row>
    <row r="1703" spans="1:10">
      <c r="A1703" t="s">
        <v>12279</v>
      </c>
      <c r="B1703" t="s">
        <v>16359</v>
      </c>
      <c r="C1703">
        <v>12</v>
      </c>
      <c r="D1703">
        <v>33</v>
      </c>
      <c r="E1703">
        <v>1</v>
      </c>
      <c r="G1703">
        <v>17.850000000000001</v>
      </c>
      <c r="H1703" t="s">
        <v>21672</v>
      </c>
      <c r="I1703" t="s">
        <v>21673</v>
      </c>
      <c r="J1703">
        <v>20.61</v>
      </c>
    </row>
    <row r="1704" spans="1:10">
      <c r="A1704" t="s">
        <v>12280</v>
      </c>
      <c r="B1704" t="s">
        <v>16360</v>
      </c>
      <c r="C1704">
        <v>12</v>
      </c>
      <c r="D1704">
        <v>33</v>
      </c>
      <c r="E1704">
        <v>0.5</v>
      </c>
      <c r="G1704">
        <v>21.45</v>
      </c>
      <c r="I1704" t="s">
        <v>21674</v>
      </c>
      <c r="J1704">
        <v>11.87</v>
      </c>
    </row>
    <row r="1705" spans="1:10">
      <c r="A1705" t="s">
        <v>16361</v>
      </c>
      <c r="B1705" t="s">
        <v>16362</v>
      </c>
      <c r="C1705">
        <v>6</v>
      </c>
      <c r="D1705">
        <v>30</v>
      </c>
      <c r="E1705">
        <v>0.7</v>
      </c>
      <c r="G1705">
        <v>67.849999999999994</v>
      </c>
      <c r="H1705" t="s">
        <v>21675</v>
      </c>
      <c r="I1705" t="s">
        <v>21676</v>
      </c>
      <c r="J1705">
        <v>6.63</v>
      </c>
    </row>
    <row r="1706" spans="1:10">
      <c r="A1706" t="s">
        <v>13911</v>
      </c>
      <c r="B1706" t="s">
        <v>16363</v>
      </c>
      <c r="C1706">
        <v>6</v>
      </c>
      <c r="D1706">
        <v>40</v>
      </c>
      <c r="E1706">
        <v>0.7</v>
      </c>
      <c r="G1706">
        <v>19.75</v>
      </c>
      <c r="H1706" t="s">
        <v>21677</v>
      </c>
      <c r="I1706" t="s">
        <v>21678</v>
      </c>
      <c r="J1706">
        <v>7.7</v>
      </c>
    </row>
    <row r="1707" spans="1:10">
      <c r="A1707" t="s">
        <v>16364</v>
      </c>
      <c r="B1707" t="s">
        <v>16365</v>
      </c>
      <c r="C1707">
        <v>6</v>
      </c>
      <c r="D1707">
        <v>40</v>
      </c>
      <c r="E1707">
        <v>0.7</v>
      </c>
      <c r="G1707">
        <v>78.75</v>
      </c>
      <c r="I1707" t="s">
        <v>21679</v>
      </c>
      <c r="J1707">
        <v>7.75</v>
      </c>
    </row>
    <row r="1708" spans="1:10">
      <c r="A1708" t="s">
        <v>13912</v>
      </c>
      <c r="B1708" t="s">
        <v>16366</v>
      </c>
      <c r="C1708">
        <v>6</v>
      </c>
      <c r="D1708">
        <v>30</v>
      </c>
      <c r="E1708">
        <v>1</v>
      </c>
      <c r="G1708">
        <v>10.5</v>
      </c>
      <c r="H1708" t="s">
        <v>21680</v>
      </c>
      <c r="I1708" t="s">
        <v>21681</v>
      </c>
      <c r="J1708">
        <v>9.06</v>
      </c>
    </row>
    <row r="1709" spans="1:10">
      <c r="A1709" t="s">
        <v>12281</v>
      </c>
      <c r="B1709" t="s">
        <v>16367</v>
      </c>
      <c r="C1709">
        <v>9</v>
      </c>
      <c r="D1709">
        <v>17</v>
      </c>
      <c r="E1709">
        <v>0.7</v>
      </c>
      <c r="G1709">
        <v>3585.85</v>
      </c>
      <c r="H1709" t="s">
        <v>21682</v>
      </c>
      <c r="I1709" t="s">
        <v>21683</v>
      </c>
      <c r="J1709">
        <v>13.46</v>
      </c>
    </row>
    <row r="1710" spans="1:10">
      <c r="A1710" t="s">
        <v>26810</v>
      </c>
      <c r="B1710" t="s">
        <v>26811</v>
      </c>
      <c r="C1710">
        <v>6</v>
      </c>
      <c r="D1710">
        <v>40</v>
      </c>
      <c r="E1710">
        <v>0.7</v>
      </c>
      <c r="G1710">
        <v>52.45</v>
      </c>
      <c r="H1710" t="s">
        <v>30849</v>
      </c>
      <c r="I1710" t="s">
        <v>30850</v>
      </c>
      <c r="J1710">
        <v>8.4700000000000006</v>
      </c>
    </row>
    <row r="1711" spans="1:10">
      <c r="A1711" t="s">
        <v>12282</v>
      </c>
      <c r="B1711" t="s">
        <v>21684</v>
      </c>
      <c r="C1711">
        <v>6</v>
      </c>
      <c r="D1711">
        <v>46</v>
      </c>
      <c r="E1711">
        <v>0.7</v>
      </c>
      <c r="F1711" t="s">
        <v>18359</v>
      </c>
      <c r="G1711">
        <v>14.65</v>
      </c>
      <c r="H1711" t="s">
        <v>21685</v>
      </c>
      <c r="I1711" t="s">
        <v>21686</v>
      </c>
      <c r="J1711">
        <v>8.5399999999999991</v>
      </c>
    </row>
    <row r="1712" spans="1:10">
      <c r="A1712" t="s">
        <v>13913</v>
      </c>
      <c r="B1712" t="s">
        <v>21687</v>
      </c>
      <c r="C1712">
        <v>4</v>
      </c>
      <c r="D1712">
        <v>46</v>
      </c>
      <c r="E1712">
        <v>0.7</v>
      </c>
      <c r="F1712" t="s">
        <v>18359</v>
      </c>
      <c r="G1712">
        <v>6</v>
      </c>
      <c r="H1712" t="s">
        <v>21688</v>
      </c>
      <c r="I1712" t="s">
        <v>21689</v>
      </c>
      <c r="J1712">
        <v>9.8000000000000007</v>
      </c>
    </row>
    <row r="1713" spans="1:10">
      <c r="A1713" t="s">
        <v>12283</v>
      </c>
      <c r="B1713" t="s">
        <v>21690</v>
      </c>
      <c r="C1713">
        <v>6</v>
      </c>
      <c r="D1713">
        <v>45</v>
      </c>
      <c r="E1713">
        <v>0.5</v>
      </c>
      <c r="F1713" t="s">
        <v>18359</v>
      </c>
      <c r="G1713">
        <v>28.65</v>
      </c>
      <c r="I1713" t="s">
        <v>21691</v>
      </c>
      <c r="J1713">
        <v>6.3</v>
      </c>
    </row>
    <row r="1714" spans="1:10">
      <c r="A1714" t="s">
        <v>16368</v>
      </c>
      <c r="B1714" t="s">
        <v>16369</v>
      </c>
      <c r="C1714">
        <v>6</v>
      </c>
      <c r="D1714">
        <v>40</v>
      </c>
      <c r="E1714">
        <v>0.7</v>
      </c>
      <c r="F1714" t="s">
        <v>18359</v>
      </c>
      <c r="G1714">
        <v>11.35</v>
      </c>
      <c r="H1714" t="s">
        <v>21692</v>
      </c>
      <c r="I1714" t="s">
        <v>30851</v>
      </c>
      <c r="J1714">
        <v>9.64</v>
      </c>
    </row>
    <row r="1715" spans="1:10">
      <c r="A1715" t="s">
        <v>16370</v>
      </c>
      <c r="B1715" t="s">
        <v>16369</v>
      </c>
      <c r="C1715">
        <v>6</v>
      </c>
      <c r="D1715">
        <v>40</v>
      </c>
      <c r="E1715">
        <v>0.7</v>
      </c>
      <c r="G1715">
        <v>21.95</v>
      </c>
      <c r="H1715" t="s">
        <v>21692</v>
      </c>
      <c r="I1715" t="s">
        <v>21693</v>
      </c>
      <c r="J1715">
        <v>9.36</v>
      </c>
    </row>
    <row r="1716" spans="1:10">
      <c r="A1716" t="s">
        <v>12284</v>
      </c>
      <c r="B1716" t="s">
        <v>21694</v>
      </c>
      <c r="C1716">
        <v>6</v>
      </c>
      <c r="D1716">
        <v>43</v>
      </c>
      <c r="E1716">
        <v>0.7</v>
      </c>
      <c r="F1716" t="s">
        <v>18359</v>
      </c>
      <c r="G1716">
        <v>198.75</v>
      </c>
      <c r="H1716" t="s">
        <v>21695</v>
      </c>
      <c r="I1716" t="s">
        <v>21696</v>
      </c>
      <c r="J1716">
        <v>9.59</v>
      </c>
    </row>
    <row r="1717" spans="1:10">
      <c r="A1717" t="s">
        <v>13914</v>
      </c>
      <c r="B1717" t="s">
        <v>21697</v>
      </c>
      <c r="C1717">
        <v>6</v>
      </c>
      <c r="D1717">
        <v>40</v>
      </c>
      <c r="E1717">
        <v>0.7</v>
      </c>
      <c r="F1717" t="s">
        <v>18359</v>
      </c>
      <c r="G1717">
        <v>36.450000000000003</v>
      </c>
      <c r="H1717" t="s">
        <v>21698</v>
      </c>
      <c r="I1717" t="s">
        <v>21699</v>
      </c>
      <c r="J1717">
        <v>9.77</v>
      </c>
    </row>
    <row r="1718" spans="1:10">
      <c r="A1718" t="s">
        <v>21700</v>
      </c>
      <c r="B1718" t="s">
        <v>21701</v>
      </c>
      <c r="C1718">
        <v>6</v>
      </c>
      <c r="D1718">
        <v>40</v>
      </c>
      <c r="E1718">
        <v>1</v>
      </c>
      <c r="F1718" t="s">
        <v>18359</v>
      </c>
      <c r="G1718">
        <v>15.95</v>
      </c>
      <c r="H1718" t="s">
        <v>21702</v>
      </c>
      <c r="I1718" t="s">
        <v>21703</v>
      </c>
      <c r="J1718">
        <v>13.01</v>
      </c>
    </row>
    <row r="1719" spans="1:10">
      <c r="A1719" t="s">
        <v>12285</v>
      </c>
      <c r="B1719" t="s">
        <v>21704</v>
      </c>
      <c r="C1719">
        <v>6</v>
      </c>
      <c r="D1719">
        <v>45</v>
      </c>
      <c r="E1719">
        <v>0.7</v>
      </c>
      <c r="F1719" t="s">
        <v>18359</v>
      </c>
      <c r="G1719">
        <v>32.450000000000003</v>
      </c>
      <c r="H1719" t="s">
        <v>21705</v>
      </c>
      <c r="J1719">
        <v>14.29</v>
      </c>
    </row>
    <row r="1720" spans="1:10">
      <c r="A1720" t="s">
        <v>16371</v>
      </c>
      <c r="B1720" t="s">
        <v>16372</v>
      </c>
      <c r="C1720">
        <v>6</v>
      </c>
      <c r="D1720">
        <v>17</v>
      </c>
      <c r="E1720">
        <v>0.7</v>
      </c>
      <c r="G1720">
        <v>4.25</v>
      </c>
      <c r="I1720" t="s">
        <v>21706</v>
      </c>
      <c r="J1720">
        <v>8</v>
      </c>
    </row>
    <row r="1721" spans="1:10">
      <c r="A1721" t="s">
        <v>12286</v>
      </c>
      <c r="B1721" t="s">
        <v>21707</v>
      </c>
      <c r="C1721">
        <v>6</v>
      </c>
      <c r="D1721">
        <v>40</v>
      </c>
      <c r="E1721">
        <v>0.7</v>
      </c>
      <c r="F1721" t="s">
        <v>18359</v>
      </c>
      <c r="G1721">
        <v>6.55</v>
      </c>
      <c r="H1721" t="s">
        <v>21708</v>
      </c>
      <c r="J1721">
        <v>9.6</v>
      </c>
    </row>
    <row r="1722" spans="1:10">
      <c r="A1722" t="s">
        <v>16373</v>
      </c>
      <c r="B1722" t="s">
        <v>16374</v>
      </c>
      <c r="C1722">
        <v>6</v>
      </c>
      <c r="D1722">
        <v>40</v>
      </c>
      <c r="E1722">
        <v>0.7</v>
      </c>
      <c r="G1722">
        <v>48.45</v>
      </c>
      <c r="H1722" t="s">
        <v>21709</v>
      </c>
      <c r="I1722" t="s">
        <v>21710</v>
      </c>
      <c r="J1722">
        <v>7.49</v>
      </c>
    </row>
    <row r="1723" spans="1:10">
      <c r="A1723" t="s">
        <v>12287</v>
      </c>
      <c r="B1723" t="s">
        <v>21711</v>
      </c>
      <c r="C1723">
        <v>60</v>
      </c>
      <c r="D1723">
        <v>39.58</v>
      </c>
      <c r="E1723">
        <v>0.15</v>
      </c>
      <c r="F1723" t="s">
        <v>18359</v>
      </c>
      <c r="G1723">
        <v>66.75</v>
      </c>
      <c r="H1723" t="s">
        <v>21712</v>
      </c>
      <c r="J1723">
        <v>28</v>
      </c>
    </row>
    <row r="1724" spans="1:10">
      <c r="A1724" t="s">
        <v>21713</v>
      </c>
      <c r="B1724" t="s">
        <v>21714</v>
      </c>
      <c r="C1724">
        <v>2</v>
      </c>
      <c r="D1724">
        <v>45</v>
      </c>
      <c r="E1724">
        <v>0.7</v>
      </c>
      <c r="F1724" t="s">
        <v>18359</v>
      </c>
      <c r="G1724">
        <v>29.75</v>
      </c>
      <c r="I1724" t="s">
        <v>21715</v>
      </c>
      <c r="J1724">
        <v>10.24</v>
      </c>
    </row>
    <row r="1725" spans="1:10">
      <c r="A1725" t="s">
        <v>12288</v>
      </c>
      <c r="B1725" t="s">
        <v>21716</v>
      </c>
      <c r="C1725">
        <v>6</v>
      </c>
      <c r="D1725">
        <v>40</v>
      </c>
      <c r="E1725">
        <v>1</v>
      </c>
      <c r="F1725" t="s">
        <v>18359</v>
      </c>
      <c r="G1725">
        <v>17.05</v>
      </c>
      <c r="I1725" t="s">
        <v>21717</v>
      </c>
      <c r="J1725">
        <v>15.35</v>
      </c>
    </row>
    <row r="1726" spans="1:10">
      <c r="A1726" t="s">
        <v>16375</v>
      </c>
      <c r="B1726" t="s">
        <v>16376</v>
      </c>
      <c r="C1726">
        <v>40</v>
      </c>
      <c r="D1726">
        <v>10</v>
      </c>
      <c r="E1726">
        <v>0.02</v>
      </c>
      <c r="G1726">
        <v>17</v>
      </c>
      <c r="H1726" t="s">
        <v>21718</v>
      </c>
      <c r="I1726" t="s">
        <v>21719</v>
      </c>
      <c r="J1726">
        <v>2.83</v>
      </c>
    </row>
    <row r="1727" spans="1:10">
      <c r="A1727" t="s">
        <v>30852</v>
      </c>
      <c r="B1727" t="s">
        <v>16376</v>
      </c>
      <c r="C1727">
        <v>120</v>
      </c>
      <c r="D1727">
        <v>10</v>
      </c>
      <c r="E1727">
        <v>0.02</v>
      </c>
      <c r="G1727">
        <v>18.25</v>
      </c>
      <c r="I1727" t="s">
        <v>30853</v>
      </c>
      <c r="J1727">
        <v>8.5</v>
      </c>
    </row>
    <row r="1728" spans="1:10">
      <c r="A1728" t="s">
        <v>30854</v>
      </c>
      <c r="B1728" t="s">
        <v>30855</v>
      </c>
      <c r="C1728">
        <v>6</v>
      </c>
      <c r="D1728">
        <v>20</v>
      </c>
      <c r="E1728">
        <v>0.75</v>
      </c>
      <c r="G1728">
        <v>20.55</v>
      </c>
      <c r="H1728" t="s">
        <v>30856</v>
      </c>
      <c r="J1728">
        <v>8.2200000000000006</v>
      </c>
    </row>
    <row r="1729" spans="1:10">
      <c r="A1729" t="s">
        <v>12289</v>
      </c>
      <c r="B1729" t="s">
        <v>21720</v>
      </c>
      <c r="C1729">
        <v>6</v>
      </c>
      <c r="D1729">
        <v>20</v>
      </c>
      <c r="E1729">
        <v>0.75</v>
      </c>
      <c r="F1729" t="s">
        <v>18359</v>
      </c>
      <c r="G1729">
        <v>8.9499999999999993</v>
      </c>
      <c r="H1729" t="s">
        <v>21721</v>
      </c>
      <c r="I1729" t="s">
        <v>21722</v>
      </c>
      <c r="J1729">
        <v>11.27</v>
      </c>
    </row>
    <row r="1730" spans="1:10">
      <c r="A1730" t="s">
        <v>12290</v>
      </c>
      <c r="B1730" t="s">
        <v>16377</v>
      </c>
      <c r="C1730">
        <v>6</v>
      </c>
      <c r="D1730">
        <v>20</v>
      </c>
      <c r="E1730">
        <v>0.75</v>
      </c>
      <c r="G1730">
        <v>23.95</v>
      </c>
      <c r="H1730" t="s">
        <v>21723</v>
      </c>
      <c r="I1730" t="s">
        <v>21724</v>
      </c>
      <c r="J1730">
        <v>8.25</v>
      </c>
    </row>
    <row r="1731" spans="1:10">
      <c r="A1731" t="s">
        <v>21725</v>
      </c>
      <c r="B1731" t="s">
        <v>21726</v>
      </c>
      <c r="C1731">
        <v>6</v>
      </c>
      <c r="D1731">
        <v>42</v>
      </c>
      <c r="E1731">
        <v>0.5</v>
      </c>
      <c r="G1731">
        <v>75.849999999999994</v>
      </c>
      <c r="H1731" t="s">
        <v>21727</v>
      </c>
      <c r="I1731" t="s">
        <v>21728</v>
      </c>
      <c r="J1731">
        <v>6.53</v>
      </c>
    </row>
    <row r="1732" spans="1:10">
      <c r="A1732" t="s">
        <v>12291</v>
      </c>
      <c r="B1732" t="s">
        <v>16378</v>
      </c>
      <c r="C1732">
        <v>6</v>
      </c>
      <c r="D1732">
        <v>42</v>
      </c>
      <c r="E1732">
        <v>0.5</v>
      </c>
      <c r="G1732">
        <v>17</v>
      </c>
      <c r="H1732" t="s">
        <v>21729</v>
      </c>
      <c r="I1732" t="s">
        <v>21730</v>
      </c>
      <c r="J1732">
        <v>6.67</v>
      </c>
    </row>
    <row r="1733" spans="1:10">
      <c r="A1733" t="s">
        <v>12292</v>
      </c>
      <c r="B1733" t="s">
        <v>16379</v>
      </c>
      <c r="C1733">
        <v>6</v>
      </c>
      <c r="D1733">
        <v>45</v>
      </c>
      <c r="E1733">
        <v>0.5</v>
      </c>
      <c r="G1733">
        <v>10.95</v>
      </c>
      <c r="H1733" t="s">
        <v>21731</v>
      </c>
      <c r="I1733" t="s">
        <v>21732</v>
      </c>
      <c r="J1733">
        <v>6.43</v>
      </c>
    </row>
    <row r="1734" spans="1:10">
      <c r="A1734" t="s">
        <v>16380</v>
      </c>
      <c r="B1734" t="s">
        <v>16381</v>
      </c>
      <c r="C1734">
        <v>6</v>
      </c>
      <c r="D1734">
        <v>40</v>
      </c>
      <c r="E1734">
        <v>0.7</v>
      </c>
      <c r="G1734">
        <v>5.45</v>
      </c>
      <c r="H1734" t="s">
        <v>30857</v>
      </c>
      <c r="I1734" t="s">
        <v>30858</v>
      </c>
      <c r="J1734">
        <v>9.31</v>
      </c>
    </row>
    <row r="1735" spans="1:10">
      <c r="A1735" t="s">
        <v>16382</v>
      </c>
      <c r="B1735" t="s">
        <v>16383</v>
      </c>
      <c r="C1735">
        <v>6</v>
      </c>
      <c r="D1735">
        <v>40</v>
      </c>
      <c r="E1735">
        <v>0.7</v>
      </c>
      <c r="G1735">
        <v>7.25</v>
      </c>
      <c r="H1735" t="s">
        <v>21733</v>
      </c>
      <c r="I1735" t="s">
        <v>21734</v>
      </c>
      <c r="J1735">
        <v>9.31</v>
      </c>
    </row>
    <row r="1736" spans="1:10">
      <c r="A1736" t="s">
        <v>16384</v>
      </c>
      <c r="B1736" t="s">
        <v>16385</v>
      </c>
      <c r="C1736">
        <v>6</v>
      </c>
      <c r="D1736">
        <v>43.8</v>
      </c>
      <c r="E1736">
        <v>0.5</v>
      </c>
      <c r="G1736">
        <v>8.65</v>
      </c>
      <c r="I1736" t="s">
        <v>21735</v>
      </c>
      <c r="J1736">
        <v>6.59</v>
      </c>
    </row>
    <row r="1737" spans="1:10">
      <c r="A1737" t="s">
        <v>12293</v>
      </c>
      <c r="B1737" t="s">
        <v>16386</v>
      </c>
      <c r="C1737">
        <v>6</v>
      </c>
      <c r="D1737">
        <v>41.8</v>
      </c>
      <c r="E1737">
        <v>0.7</v>
      </c>
      <c r="G1737">
        <v>14.25</v>
      </c>
      <c r="I1737" t="s">
        <v>21736</v>
      </c>
      <c r="J1737">
        <v>8.09</v>
      </c>
    </row>
    <row r="1738" spans="1:10">
      <c r="A1738" t="s">
        <v>12294</v>
      </c>
      <c r="B1738" t="s">
        <v>16387</v>
      </c>
      <c r="C1738">
        <v>6</v>
      </c>
      <c r="D1738">
        <v>58.8</v>
      </c>
      <c r="E1738">
        <v>0.7</v>
      </c>
      <c r="G1738">
        <v>2.5</v>
      </c>
      <c r="I1738" t="s">
        <v>21737</v>
      </c>
      <c r="J1738">
        <v>8</v>
      </c>
    </row>
    <row r="1739" spans="1:10">
      <c r="A1739" t="s">
        <v>12295</v>
      </c>
      <c r="B1739" t="s">
        <v>16388</v>
      </c>
      <c r="C1739">
        <v>6</v>
      </c>
      <c r="D1739">
        <v>43.8</v>
      </c>
      <c r="E1739">
        <v>0.7</v>
      </c>
      <c r="G1739">
        <v>37.950000000000003</v>
      </c>
      <c r="I1739" t="s">
        <v>21738</v>
      </c>
      <c r="J1739">
        <v>8.1</v>
      </c>
    </row>
    <row r="1740" spans="1:10">
      <c r="A1740" t="s">
        <v>12296</v>
      </c>
      <c r="B1740" t="s">
        <v>16389</v>
      </c>
      <c r="C1740">
        <v>6</v>
      </c>
      <c r="D1740">
        <v>43.8</v>
      </c>
      <c r="E1740">
        <v>0.7</v>
      </c>
      <c r="G1740">
        <v>127.05</v>
      </c>
      <c r="H1740" t="s">
        <v>21739</v>
      </c>
      <c r="I1740" t="s">
        <v>21740</v>
      </c>
      <c r="J1740">
        <v>8.31</v>
      </c>
    </row>
    <row r="1741" spans="1:10">
      <c r="A1741" t="s">
        <v>12297</v>
      </c>
      <c r="B1741" t="s">
        <v>16390</v>
      </c>
      <c r="C1741">
        <v>6</v>
      </c>
      <c r="D1741">
        <v>43.8</v>
      </c>
      <c r="E1741">
        <v>0.7</v>
      </c>
      <c r="G1741">
        <v>23.25</v>
      </c>
      <c r="H1741" t="s">
        <v>21741</v>
      </c>
      <c r="I1741" t="s">
        <v>21742</v>
      </c>
      <c r="J1741">
        <v>8.1300000000000008</v>
      </c>
    </row>
    <row r="1742" spans="1:10">
      <c r="A1742" t="s">
        <v>13915</v>
      </c>
      <c r="B1742" t="s">
        <v>16391</v>
      </c>
      <c r="C1742">
        <v>6</v>
      </c>
      <c r="D1742">
        <v>40</v>
      </c>
      <c r="E1742">
        <v>0.7</v>
      </c>
      <c r="G1742">
        <v>12.85</v>
      </c>
      <c r="H1742" t="s">
        <v>27252</v>
      </c>
      <c r="I1742" t="s">
        <v>30859</v>
      </c>
      <c r="J1742">
        <v>7.23</v>
      </c>
    </row>
    <row r="1743" spans="1:10">
      <c r="A1743" t="s">
        <v>12298</v>
      </c>
      <c r="B1743" t="s">
        <v>16392</v>
      </c>
      <c r="C1743">
        <v>6</v>
      </c>
      <c r="D1743">
        <v>40</v>
      </c>
      <c r="E1743">
        <v>1</v>
      </c>
      <c r="G1743">
        <v>20.25</v>
      </c>
      <c r="H1743" t="s">
        <v>21743</v>
      </c>
      <c r="I1743" t="s">
        <v>21744</v>
      </c>
      <c r="J1743">
        <v>9.84</v>
      </c>
    </row>
    <row r="1744" spans="1:10">
      <c r="A1744" t="s">
        <v>13916</v>
      </c>
      <c r="B1744" t="s">
        <v>21745</v>
      </c>
      <c r="C1744">
        <v>6</v>
      </c>
      <c r="D1744">
        <v>45</v>
      </c>
      <c r="E1744">
        <v>0.7</v>
      </c>
      <c r="F1744" t="s">
        <v>18359</v>
      </c>
      <c r="G1744">
        <v>30</v>
      </c>
      <c r="H1744" t="s">
        <v>21746</v>
      </c>
      <c r="I1744" t="s">
        <v>21747</v>
      </c>
      <c r="J1744">
        <v>14.39</v>
      </c>
    </row>
    <row r="1745" spans="1:10">
      <c r="A1745" t="s">
        <v>12299</v>
      </c>
      <c r="B1745" t="s">
        <v>16393</v>
      </c>
      <c r="C1745">
        <v>6</v>
      </c>
      <c r="D1745">
        <v>45</v>
      </c>
      <c r="E1745">
        <v>0.7</v>
      </c>
      <c r="G1745">
        <v>25.95</v>
      </c>
      <c r="H1745" t="s">
        <v>21748</v>
      </c>
      <c r="I1745" t="s">
        <v>21749</v>
      </c>
      <c r="J1745">
        <v>8.81</v>
      </c>
    </row>
    <row r="1746" spans="1:10">
      <c r="A1746" t="s">
        <v>16394</v>
      </c>
      <c r="B1746" t="s">
        <v>16395</v>
      </c>
      <c r="C1746">
        <v>6</v>
      </c>
      <c r="D1746">
        <v>47</v>
      </c>
      <c r="E1746">
        <v>0.7</v>
      </c>
      <c r="G1746">
        <v>21.25</v>
      </c>
      <c r="H1746" t="s">
        <v>21750</v>
      </c>
      <c r="I1746" t="s">
        <v>21751</v>
      </c>
      <c r="J1746">
        <v>7.34</v>
      </c>
    </row>
    <row r="1747" spans="1:10">
      <c r="A1747" t="s">
        <v>12300</v>
      </c>
      <c r="B1747" t="s">
        <v>16396</v>
      </c>
      <c r="C1747">
        <v>6</v>
      </c>
      <c r="D1747">
        <v>21.5</v>
      </c>
      <c r="E1747">
        <v>0.7</v>
      </c>
      <c r="G1747">
        <v>7.95</v>
      </c>
      <c r="I1747" t="s">
        <v>21752</v>
      </c>
      <c r="J1747">
        <v>9.93</v>
      </c>
    </row>
    <row r="1748" spans="1:10">
      <c r="A1748" t="s">
        <v>16397</v>
      </c>
      <c r="B1748" t="s">
        <v>16398</v>
      </c>
      <c r="C1748">
        <v>6</v>
      </c>
      <c r="D1748">
        <v>40</v>
      </c>
      <c r="E1748">
        <v>0.7</v>
      </c>
      <c r="G1748">
        <v>13.05</v>
      </c>
      <c r="H1748" t="s">
        <v>21753</v>
      </c>
      <c r="I1748" t="s">
        <v>21754</v>
      </c>
      <c r="J1748">
        <v>7.03</v>
      </c>
    </row>
    <row r="1749" spans="1:10">
      <c r="A1749" t="s">
        <v>12301</v>
      </c>
      <c r="B1749" t="s">
        <v>16399</v>
      </c>
      <c r="C1749">
        <v>6</v>
      </c>
      <c r="D1749">
        <v>43</v>
      </c>
      <c r="E1749">
        <v>0.2</v>
      </c>
      <c r="G1749">
        <v>7.35</v>
      </c>
      <c r="I1749" t="s">
        <v>21755</v>
      </c>
      <c r="J1749">
        <v>4.22</v>
      </c>
    </row>
    <row r="1750" spans="1:10">
      <c r="A1750" t="s">
        <v>16400</v>
      </c>
      <c r="B1750" t="s">
        <v>21756</v>
      </c>
      <c r="C1750">
        <v>6</v>
      </c>
      <c r="D1750">
        <v>40</v>
      </c>
      <c r="E1750">
        <v>0.7</v>
      </c>
      <c r="F1750" t="s">
        <v>18359</v>
      </c>
      <c r="G1750">
        <v>30</v>
      </c>
      <c r="H1750" t="s">
        <v>21757</v>
      </c>
      <c r="I1750" t="s">
        <v>21758</v>
      </c>
      <c r="J1750">
        <v>10.130000000000001</v>
      </c>
    </row>
    <row r="1751" spans="1:10">
      <c r="A1751" t="s">
        <v>21759</v>
      </c>
      <c r="B1751" t="s">
        <v>21760</v>
      </c>
      <c r="C1751">
        <v>6</v>
      </c>
      <c r="D1751">
        <v>45.3</v>
      </c>
      <c r="E1751">
        <v>0.7</v>
      </c>
      <c r="F1751" t="s">
        <v>18359</v>
      </c>
      <c r="G1751">
        <v>158.75</v>
      </c>
      <c r="H1751" t="s">
        <v>21761</v>
      </c>
      <c r="I1751" t="s">
        <v>21762</v>
      </c>
      <c r="J1751">
        <v>9.0299999999999994</v>
      </c>
    </row>
    <row r="1752" spans="1:10">
      <c r="A1752" t="s">
        <v>13917</v>
      </c>
      <c r="B1752" t="s">
        <v>21763</v>
      </c>
      <c r="C1752">
        <v>6</v>
      </c>
      <c r="D1752">
        <v>41</v>
      </c>
      <c r="E1752">
        <v>0.35</v>
      </c>
      <c r="F1752" t="s">
        <v>18359</v>
      </c>
      <c r="G1752">
        <v>37</v>
      </c>
      <c r="H1752" t="s">
        <v>21764</v>
      </c>
      <c r="I1752" t="s">
        <v>21765</v>
      </c>
      <c r="J1752">
        <v>5.97</v>
      </c>
    </row>
    <row r="1753" spans="1:10">
      <c r="A1753" t="s">
        <v>13918</v>
      </c>
      <c r="B1753" t="s">
        <v>21766</v>
      </c>
      <c r="C1753">
        <v>6</v>
      </c>
      <c r="D1753">
        <v>41</v>
      </c>
      <c r="E1753">
        <v>0.7</v>
      </c>
      <c r="F1753" t="s">
        <v>18359</v>
      </c>
      <c r="G1753">
        <v>10.25</v>
      </c>
      <c r="H1753" t="s">
        <v>21767</v>
      </c>
      <c r="I1753" t="s">
        <v>21768</v>
      </c>
      <c r="J1753">
        <v>9.67</v>
      </c>
    </row>
    <row r="1754" spans="1:10">
      <c r="A1754" t="s">
        <v>13919</v>
      </c>
      <c r="B1754" t="s">
        <v>21769</v>
      </c>
      <c r="C1754">
        <v>6</v>
      </c>
      <c r="D1754">
        <v>40</v>
      </c>
      <c r="E1754">
        <v>0.7</v>
      </c>
      <c r="F1754" t="s">
        <v>18359</v>
      </c>
      <c r="G1754">
        <v>57.45</v>
      </c>
      <c r="H1754" t="s">
        <v>21770</v>
      </c>
      <c r="I1754" t="s">
        <v>21771</v>
      </c>
      <c r="J1754">
        <v>8.84</v>
      </c>
    </row>
    <row r="1755" spans="1:10">
      <c r="A1755" t="s">
        <v>12302</v>
      </c>
      <c r="B1755" t="s">
        <v>21772</v>
      </c>
      <c r="C1755">
        <v>6</v>
      </c>
      <c r="D1755">
        <v>40</v>
      </c>
      <c r="E1755">
        <v>0.7</v>
      </c>
      <c r="F1755" t="s">
        <v>18359</v>
      </c>
      <c r="G1755">
        <v>48.75</v>
      </c>
      <c r="H1755" t="s">
        <v>21773</v>
      </c>
      <c r="I1755" t="s">
        <v>21774</v>
      </c>
      <c r="J1755">
        <v>12.94</v>
      </c>
    </row>
    <row r="1756" spans="1:10">
      <c r="A1756" t="s">
        <v>16401</v>
      </c>
      <c r="B1756" t="s">
        <v>21775</v>
      </c>
      <c r="C1756">
        <v>6</v>
      </c>
      <c r="D1756">
        <v>40</v>
      </c>
      <c r="E1756">
        <v>0.7</v>
      </c>
      <c r="F1756" t="s">
        <v>18359</v>
      </c>
      <c r="G1756">
        <v>79.55</v>
      </c>
      <c r="H1756" t="s">
        <v>21776</v>
      </c>
      <c r="I1756" t="s">
        <v>21777</v>
      </c>
      <c r="J1756">
        <v>12.86</v>
      </c>
    </row>
    <row r="1757" spans="1:10">
      <c r="A1757" t="s">
        <v>13920</v>
      </c>
      <c r="B1757" t="s">
        <v>21778</v>
      </c>
      <c r="C1757">
        <v>6</v>
      </c>
      <c r="D1757">
        <v>40</v>
      </c>
      <c r="E1757">
        <v>0.7</v>
      </c>
      <c r="F1757" t="s">
        <v>18359</v>
      </c>
      <c r="G1757">
        <v>17.95</v>
      </c>
      <c r="H1757" t="s">
        <v>21779</v>
      </c>
      <c r="I1757" t="s">
        <v>21780</v>
      </c>
      <c r="J1757">
        <v>9.07</v>
      </c>
    </row>
    <row r="1758" spans="1:10">
      <c r="A1758" t="s">
        <v>12303</v>
      </c>
      <c r="B1758" t="s">
        <v>16402</v>
      </c>
      <c r="C1758">
        <v>6</v>
      </c>
      <c r="D1758">
        <v>20</v>
      </c>
      <c r="E1758">
        <v>0.7</v>
      </c>
      <c r="G1758">
        <v>20</v>
      </c>
      <c r="I1758" t="s">
        <v>21781</v>
      </c>
      <c r="J1758">
        <v>9.56</v>
      </c>
    </row>
    <row r="1759" spans="1:10">
      <c r="A1759" t="s">
        <v>13921</v>
      </c>
      <c r="B1759" t="s">
        <v>16403</v>
      </c>
      <c r="C1759">
        <v>24</v>
      </c>
      <c r="D1759">
        <v>11.5</v>
      </c>
      <c r="E1759">
        <v>0.2</v>
      </c>
      <c r="G1759">
        <v>58.55</v>
      </c>
      <c r="H1759" t="s">
        <v>30860</v>
      </c>
      <c r="I1759" t="s">
        <v>30861</v>
      </c>
      <c r="J1759">
        <v>11.97</v>
      </c>
    </row>
    <row r="1760" spans="1:10">
      <c r="A1760" t="s">
        <v>16404</v>
      </c>
      <c r="B1760" t="s">
        <v>16405</v>
      </c>
      <c r="C1760">
        <v>6</v>
      </c>
      <c r="D1760">
        <v>11.5</v>
      </c>
      <c r="E1760">
        <v>0.75</v>
      </c>
      <c r="G1760">
        <v>28.45</v>
      </c>
      <c r="H1760" t="s">
        <v>21782</v>
      </c>
      <c r="I1760" t="s">
        <v>21783</v>
      </c>
      <c r="J1760">
        <v>10.18</v>
      </c>
    </row>
    <row r="1761" spans="1:10">
      <c r="A1761" t="s">
        <v>16406</v>
      </c>
      <c r="B1761" t="s">
        <v>16407</v>
      </c>
      <c r="C1761">
        <v>24</v>
      </c>
      <c r="D1761">
        <v>11.5</v>
      </c>
      <c r="E1761">
        <v>0.2</v>
      </c>
      <c r="G1761">
        <v>5.25</v>
      </c>
      <c r="H1761" t="s">
        <v>21784</v>
      </c>
      <c r="I1761" t="s">
        <v>21785</v>
      </c>
      <c r="J1761">
        <v>11.8</v>
      </c>
    </row>
    <row r="1762" spans="1:10">
      <c r="A1762" t="s">
        <v>12304</v>
      </c>
      <c r="B1762" t="s">
        <v>16408</v>
      </c>
      <c r="C1762">
        <v>12</v>
      </c>
      <c r="D1762">
        <v>11.5</v>
      </c>
      <c r="E1762">
        <v>0.37</v>
      </c>
      <c r="G1762">
        <v>7.85</v>
      </c>
      <c r="H1762" t="s">
        <v>21786</v>
      </c>
      <c r="I1762" t="s">
        <v>21787</v>
      </c>
      <c r="J1762">
        <v>10.77</v>
      </c>
    </row>
    <row r="1763" spans="1:10">
      <c r="A1763" t="s">
        <v>21788</v>
      </c>
      <c r="B1763" t="s">
        <v>21789</v>
      </c>
      <c r="C1763">
        <v>6</v>
      </c>
      <c r="D1763">
        <v>11.5</v>
      </c>
      <c r="E1763">
        <v>0.75</v>
      </c>
      <c r="G1763">
        <v>11.35</v>
      </c>
      <c r="H1763" t="s">
        <v>21790</v>
      </c>
      <c r="I1763" t="s">
        <v>21791</v>
      </c>
      <c r="J1763">
        <v>10.09</v>
      </c>
    </row>
    <row r="1764" spans="1:10">
      <c r="A1764" t="s">
        <v>16409</v>
      </c>
      <c r="B1764" t="s">
        <v>16410</v>
      </c>
      <c r="C1764">
        <v>6</v>
      </c>
      <c r="D1764">
        <v>11.5</v>
      </c>
      <c r="E1764">
        <v>1.5</v>
      </c>
      <c r="G1764">
        <v>10</v>
      </c>
      <c r="H1764" t="s">
        <v>21792</v>
      </c>
      <c r="I1764" t="s">
        <v>21793</v>
      </c>
      <c r="J1764">
        <v>18.61</v>
      </c>
    </row>
    <row r="1765" spans="1:10">
      <c r="A1765" t="s">
        <v>30862</v>
      </c>
      <c r="B1765" t="s">
        <v>30863</v>
      </c>
      <c r="C1765">
        <v>6</v>
      </c>
      <c r="D1765">
        <v>11.5</v>
      </c>
      <c r="E1765">
        <v>0.75</v>
      </c>
      <c r="G1765">
        <v>26.95</v>
      </c>
      <c r="J1765">
        <v>10.23</v>
      </c>
    </row>
    <row r="1766" spans="1:10">
      <c r="A1766" t="s">
        <v>16411</v>
      </c>
      <c r="B1766" t="s">
        <v>16412</v>
      </c>
      <c r="C1766">
        <v>6</v>
      </c>
      <c r="D1766">
        <v>12</v>
      </c>
      <c r="E1766">
        <v>0.75</v>
      </c>
      <c r="G1766">
        <v>13.25</v>
      </c>
      <c r="H1766" t="s">
        <v>30864</v>
      </c>
      <c r="I1766" t="s">
        <v>30865</v>
      </c>
      <c r="J1766">
        <v>10.23</v>
      </c>
    </row>
    <row r="1767" spans="1:10">
      <c r="A1767" t="s">
        <v>16413</v>
      </c>
      <c r="B1767" t="s">
        <v>16414</v>
      </c>
      <c r="C1767">
        <v>6</v>
      </c>
      <c r="D1767">
        <v>11.5</v>
      </c>
      <c r="E1767">
        <v>0.75</v>
      </c>
      <c r="G1767">
        <v>6.85</v>
      </c>
      <c r="H1767" t="s">
        <v>21794</v>
      </c>
      <c r="I1767" t="s">
        <v>21795</v>
      </c>
      <c r="J1767">
        <v>10.23</v>
      </c>
    </row>
    <row r="1768" spans="1:10">
      <c r="A1768" t="s">
        <v>21796</v>
      </c>
      <c r="B1768" t="s">
        <v>21797</v>
      </c>
      <c r="C1768">
        <v>6</v>
      </c>
      <c r="D1768">
        <v>11.5</v>
      </c>
      <c r="E1768">
        <v>0.75</v>
      </c>
      <c r="G1768">
        <v>21.25</v>
      </c>
      <c r="H1768" t="s">
        <v>21798</v>
      </c>
      <c r="I1768" t="s">
        <v>21799</v>
      </c>
      <c r="J1768">
        <v>10.23</v>
      </c>
    </row>
    <row r="1769" spans="1:10">
      <c r="A1769" t="s">
        <v>12305</v>
      </c>
      <c r="B1769" t="s">
        <v>16415</v>
      </c>
      <c r="C1769">
        <v>6</v>
      </c>
      <c r="D1769">
        <v>12.5</v>
      </c>
      <c r="E1769">
        <v>0.75</v>
      </c>
      <c r="G1769">
        <v>10.75</v>
      </c>
      <c r="H1769" t="s">
        <v>21798</v>
      </c>
      <c r="I1769" t="s">
        <v>21799</v>
      </c>
      <c r="J1769">
        <v>10.33</v>
      </c>
    </row>
    <row r="1770" spans="1:10">
      <c r="A1770" t="s">
        <v>21800</v>
      </c>
      <c r="B1770" t="s">
        <v>21801</v>
      </c>
      <c r="C1770">
        <v>24</v>
      </c>
      <c r="D1770">
        <v>11</v>
      </c>
      <c r="E1770">
        <v>0.2</v>
      </c>
      <c r="G1770">
        <v>52.85</v>
      </c>
      <c r="H1770" t="s">
        <v>21802</v>
      </c>
      <c r="I1770" t="s">
        <v>21803</v>
      </c>
      <c r="J1770">
        <v>10.76</v>
      </c>
    </row>
    <row r="1771" spans="1:10">
      <c r="A1771" t="s">
        <v>12306</v>
      </c>
      <c r="B1771" t="s">
        <v>16416</v>
      </c>
      <c r="C1771">
        <v>24</v>
      </c>
      <c r="D1771">
        <v>11</v>
      </c>
      <c r="E1771">
        <v>0.2</v>
      </c>
      <c r="G1771">
        <v>19.45</v>
      </c>
      <c r="H1771" t="s">
        <v>30866</v>
      </c>
      <c r="I1771" t="s">
        <v>30867</v>
      </c>
      <c r="J1771">
        <v>11.18</v>
      </c>
    </row>
    <row r="1772" spans="1:10">
      <c r="A1772" t="s">
        <v>12307</v>
      </c>
      <c r="B1772" t="s">
        <v>16417</v>
      </c>
      <c r="C1772">
        <v>6</v>
      </c>
      <c r="D1772">
        <v>22</v>
      </c>
      <c r="E1772">
        <v>0.7</v>
      </c>
      <c r="G1772">
        <v>95.85</v>
      </c>
      <c r="H1772" t="s">
        <v>21804</v>
      </c>
      <c r="I1772" t="s">
        <v>21805</v>
      </c>
      <c r="J1772">
        <v>9.1199999999999992</v>
      </c>
    </row>
    <row r="1773" spans="1:10">
      <c r="A1773" t="s">
        <v>12308</v>
      </c>
      <c r="B1773" t="s">
        <v>21806</v>
      </c>
      <c r="C1773">
        <v>12</v>
      </c>
      <c r="D1773">
        <v>38</v>
      </c>
      <c r="E1773">
        <v>0.4</v>
      </c>
      <c r="F1773" t="s">
        <v>18359</v>
      </c>
      <c r="G1773">
        <v>39.85</v>
      </c>
      <c r="H1773" t="s">
        <v>21807</v>
      </c>
      <c r="I1773" t="s">
        <v>21808</v>
      </c>
      <c r="J1773">
        <v>12.79</v>
      </c>
    </row>
    <row r="1774" spans="1:10">
      <c r="A1774" t="s">
        <v>12309</v>
      </c>
      <c r="B1774" t="s">
        <v>16418</v>
      </c>
      <c r="C1774">
        <v>6</v>
      </c>
      <c r="D1774">
        <v>33</v>
      </c>
      <c r="E1774">
        <v>0.7</v>
      </c>
      <c r="G1774">
        <v>110.45</v>
      </c>
      <c r="I1774" t="s">
        <v>21809</v>
      </c>
      <c r="J1774">
        <v>9.43</v>
      </c>
    </row>
    <row r="1775" spans="1:10">
      <c r="A1775" t="s">
        <v>16419</v>
      </c>
      <c r="B1775" t="s">
        <v>21810</v>
      </c>
      <c r="C1775">
        <v>12</v>
      </c>
      <c r="D1775">
        <v>40</v>
      </c>
      <c r="E1775">
        <v>0.7</v>
      </c>
      <c r="F1775" t="s">
        <v>18359</v>
      </c>
      <c r="G1775">
        <v>53.45</v>
      </c>
      <c r="I1775" t="s">
        <v>21811</v>
      </c>
      <c r="J1775">
        <v>18.149999999999999</v>
      </c>
    </row>
    <row r="1776" spans="1:10">
      <c r="A1776" t="s">
        <v>16420</v>
      </c>
      <c r="B1776" t="s">
        <v>21812</v>
      </c>
      <c r="C1776">
        <v>6</v>
      </c>
      <c r="D1776">
        <v>40</v>
      </c>
      <c r="E1776">
        <v>0.7</v>
      </c>
      <c r="F1776" t="s">
        <v>18359</v>
      </c>
      <c r="G1776">
        <v>29.65</v>
      </c>
      <c r="I1776" t="s">
        <v>21813</v>
      </c>
      <c r="J1776">
        <v>9.2200000000000006</v>
      </c>
    </row>
    <row r="1777" spans="1:10">
      <c r="A1777" t="s">
        <v>12310</v>
      </c>
      <c r="B1777" t="s">
        <v>16421</v>
      </c>
      <c r="C1777">
        <v>6</v>
      </c>
      <c r="D1777">
        <v>45</v>
      </c>
      <c r="E1777">
        <v>0.5</v>
      </c>
      <c r="G1777">
        <v>12.25</v>
      </c>
      <c r="I1777" t="s">
        <v>21814</v>
      </c>
      <c r="J1777">
        <v>6.71</v>
      </c>
    </row>
    <row r="1778" spans="1:10">
      <c r="A1778" t="s">
        <v>12311</v>
      </c>
      <c r="B1778" t="s">
        <v>16422</v>
      </c>
      <c r="C1778">
        <v>6</v>
      </c>
      <c r="D1778">
        <v>45</v>
      </c>
      <c r="E1778">
        <v>0.5</v>
      </c>
      <c r="G1778">
        <v>12.85</v>
      </c>
      <c r="I1778" t="s">
        <v>21815</v>
      </c>
      <c r="J1778">
        <v>6.7</v>
      </c>
    </row>
    <row r="1779" spans="1:10">
      <c r="A1779" t="s">
        <v>12312</v>
      </c>
      <c r="B1779" t="s">
        <v>16423</v>
      </c>
      <c r="C1779">
        <v>6</v>
      </c>
      <c r="D1779">
        <v>45</v>
      </c>
      <c r="E1779">
        <v>0.5</v>
      </c>
      <c r="G1779">
        <v>11.75</v>
      </c>
      <c r="H1779" t="s">
        <v>21816</v>
      </c>
      <c r="I1779" t="s">
        <v>21817</v>
      </c>
      <c r="J1779">
        <v>6.54</v>
      </c>
    </row>
    <row r="1780" spans="1:10">
      <c r="A1780" t="s">
        <v>12313</v>
      </c>
      <c r="B1780" t="s">
        <v>16424</v>
      </c>
      <c r="C1780">
        <v>6</v>
      </c>
      <c r="D1780">
        <v>45</v>
      </c>
      <c r="E1780">
        <v>0.7</v>
      </c>
      <c r="G1780">
        <v>4.55</v>
      </c>
      <c r="I1780" t="s">
        <v>21818</v>
      </c>
      <c r="J1780">
        <v>8.44</v>
      </c>
    </row>
    <row r="1781" spans="1:10">
      <c r="A1781" t="s">
        <v>12314</v>
      </c>
      <c r="B1781" t="s">
        <v>21819</v>
      </c>
      <c r="C1781">
        <v>6</v>
      </c>
      <c r="D1781">
        <v>44.5</v>
      </c>
      <c r="E1781">
        <v>0.7</v>
      </c>
      <c r="F1781" t="s">
        <v>18359</v>
      </c>
      <c r="G1781">
        <v>10.95</v>
      </c>
      <c r="I1781" t="s">
        <v>21820</v>
      </c>
      <c r="J1781">
        <v>9.5399999999999991</v>
      </c>
    </row>
    <row r="1782" spans="1:10">
      <c r="A1782" t="s">
        <v>21821</v>
      </c>
      <c r="B1782" t="s">
        <v>21822</v>
      </c>
      <c r="C1782">
        <v>6</v>
      </c>
      <c r="D1782">
        <v>43</v>
      </c>
      <c r="E1782">
        <v>0.7</v>
      </c>
      <c r="F1782" t="s">
        <v>18359</v>
      </c>
      <c r="G1782">
        <v>11.65</v>
      </c>
      <c r="H1782" t="s">
        <v>21823</v>
      </c>
      <c r="J1782">
        <v>9.61</v>
      </c>
    </row>
    <row r="1783" spans="1:10">
      <c r="A1783" t="s">
        <v>21824</v>
      </c>
      <c r="B1783" t="s">
        <v>21825</v>
      </c>
      <c r="C1783">
        <v>6</v>
      </c>
      <c r="D1783">
        <v>46.4</v>
      </c>
      <c r="E1783">
        <v>0.7</v>
      </c>
      <c r="F1783" t="s">
        <v>18359</v>
      </c>
      <c r="G1783">
        <v>26.95</v>
      </c>
      <c r="H1783" t="s">
        <v>21826</v>
      </c>
      <c r="J1783">
        <v>9.57</v>
      </c>
    </row>
    <row r="1784" spans="1:10">
      <c r="A1784" t="s">
        <v>30868</v>
      </c>
      <c r="B1784" t="s">
        <v>30869</v>
      </c>
      <c r="C1784">
        <v>6</v>
      </c>
      <c r="D1784">
        <v>44.5</v>
      </c>
      <c r="E1784">
        <v>0.7</v>
      </c>
      <c r="F1784" t="s">
        <v>18359</v>
      </c>
      <c r="G1784">
        <v>30.95</v>
      </c>
      <c r="H1784" t="s">
        <v>21820</v>
      </c>
      <c r="J1784">
        <v>9.6199999999999992</v>
      </c>
    </row>
    <row r="1785" spans="1:10">
      <c r="A1785" t="s">
        <v>26865</v>
      </c>
      <c r="B1785" t="s">
        <v>26866</v>
      </c>
      <c r="C1785">
        <v>6</v>
      </c>
      <c r="D1785">
        <v>24</v>
      </c>
      <c r="E1785">
        <v>0.5</v>
      </c>
      <c r="G1785">
        <v>18</v>
      </c>
      <c r="H1785" t="s">
        <v>30870</v>
      </c>
      <c r="I1785" t="s">
        <v>30871</v>
      </c>
      <c r="J1785">
        <v>6.71</v>
      </c>
    </row>
    <row r="1786" spans="1:10">
      <c r="A1786" t="s">
        <v>16425</v>
      </c>
      <c r="B1786" t="s">
        <v>16426</v>
      </c>
      <c r="C1786">
        <v>6</v>
      </c>
      <c r="D1786">
        <v>42.3</v>
      </c>
      <c r="E1786">
        <v>0.7</v>
      </c>
      <c r="G1786">
        <v>77.45</v>
      </c>
      <c r="H1786" t="s">
        <v>21827</v>
      </c>
      <c r="I1786" t="s">
        <v>21828</v>
      </c>
      <c r="J1786">
        <v>9.64</v>
      </c>
    </row>
    <row r="1787" spans="1:10">
      <c r="A1787" t="s">
        <v>30872</v>
      </c>
      <c r="B1787" t="s">
        <v>30873</v>
      </c>
      <c r="C1787">
        <v>6</v>
      </c>
      <c r="D1787">
        <v>42.3</v>
      </c>
      <c r="E1787">
        <v>0.5</v>
      </c>
      <c r="G1787">
        <v>23.25</v>
      </c>
      <c r="I1787" t="s">
        <v>30874</v>
      </c>
      <c r="J1787">
        <v>6.66</v>
      </c>
    </row>
    <row r="1788" spans="1:10">
      <c r="A1788" t="s">
        <v>26867</v>
      </c>
      <c r="B1788" t="s">
        <v>26868</v>
      </c>
      <c r="C1788">
        <v>6</v>
      </c>
      <c r="D1788">
        <v>30</v>
      </c>
      <c r="E1788">
        <v>0.5</v>
      </c>
      <c r="G1788">
        <v>16.5</v>
      </c>
      <c r="H1788" t="s">
        <v>30875</v>
      </c>
      <c r="I1788" t="s">
        <v>30876</v>
      </c>
      <c r="J1788">
        <v>6.9</v>
      </c>
    </row>
    <row r="1789" spans="1:10">
      <c r="A1789" t="s">
        <v>13922</v>
      </c>
      <c r="B1789" t="s">
        <v>16427</v>
      </c>
      <c r="C1789">
        <v>6</v>
      </c>
      <c r="D1789">
        <v>30</v>
      </c>
      <c r="E1789">
        <v>0.5</v>
      </c>
      <c r="G1789">
        <v>20.85</v>
      </c>
      <c r="I1789" t="s">
        <v>30877</v>
      </c>
      <c r="J1789">
        <v>6.76</v>
      </c>
    </row>
    <row r="1790" spans="1:10">
      <c r="A1790" t="s">
        <v>12315</v>
      </c>
      <c r="B1790" t="s">
        <v>16428</v>
      </c>
      <c r="C1790">
        <v>6</v>
      </c>
      <c r="D1790">
        <v>27</v>
      </c>
      <c r="E1790">
        <v>0.7</v>
      </c>
      <c r="G1790">
        <v>11</v>
      </c>
      <c r="H1790" t="s">
        <v>21829</v>
      </c>
      <c r="I1790" t="s">
        <v>21830</v>
      </c>
      <c r="J1790">
        <v>9.2899999999999991</v>
      </c>
    </row>
    <row r="1791" spans="1:10">
      <c r="A1791" t="s">
        <v>12316</v>
      </c>
      <c r="B1791" t="s">
        <v>16429</v>
      </c>
      <c r="C1791">
        <v>6</v>
      </c>
      <c r="D1791">
        <v>27</v>
      </c>
      <c r="E1791">
        <v>0.7</v>
      </c>
      <c r="G1791">
        <v>284.75</v>
      </c>
      <c r="H1791" t="s">
        <v>21831</v>
      </c>
      <c r="I1791" t="s">
        <v>21832</v>
      </c>
      <c r="J1791">
        <v>9.3800000000000008</v>
      </c>
    </row>
    <row r="1792" spans="1:10">
      <c r="A1792" t="s">
        <v>12317</v>
      </c>
      <c r="B1792" t="s">
        <v>16430</v>
      </c>
      <c r="C1792">
        <v>6</v>
      </c>
      <c r="D1792">
        <v>40</v>
      </c>
      <c r="E1792">
        <v>0.7</v>
      </c>
      <c r="G1792">
        <v>11.85</v>
      </c>
      <c r="I1792" t="s">
        <v>21833</v>
      </c>
      <c r="J1792">
        <v>8.91</v>
      </c>
    </row>
    <row r="1793" spans="1:10">
      <c r="A1793" t="s">
        <v>16431</v>
      </c>
      <c r="B1793" t="s">
        <v>16432</v>
      </c>
      <c r="C1793">
        <v>6</v>
      </c>
      <c r="D1793">
        <v>41.5</v>
      </c>
      <c r="E1793">
        <v>1</v>
      </c>
      <c r="G1793">
        <v>5.45</v>
      </c>
      <c r="H1793" t="s">
        <v>21834</v>
      </c>
      <c r="J1793">
        <v>10.24</v>
      </c>
    </row>
    <row r="1794" spans="1:10">
      <c r="A1794" t="s">
        <v>16433</v>
      </c>
      <c r="B1794" t="s">
        <v>16434</v>
      </c>
      <c r="C1794">
        <v>6</v>
      </c>
      <c r="D1794">
        <v>14.5</v>
      </c>
      <c r="E1794">
        <v>1</v>
      </c>
      <c r="G1794">
        <v>14.35</v>
      </c>
      <c r="H1794" t="s">
        <v>21835</v>
      </c>
      <c r="I1794" t="s">
        <v>21836</v>
      </c>
      <c r="J1794">
        <v>10.5</v>
      </c>
    </row>
    <row r="1795" spans="1:10">
      <c r="A1795" t="s">
        <v>13923</v>
      </c>
      <c r="B1795" t="s">
        <v>16435</v>
      </c>
      <c r="C1795">
        <v>6</v>
      </c>
      <c r="D1795">
        <v>7.5</v>
      </c>
      <c r="E1795">
        <v>0.75</v>
      </c>
      <c r="G1795">
        <v>8</v>
      </c>
      <c r="H1795" t="s">
        <v>21837</v>
      </c>
      <c r="I1795" t="s">
        <v>21838</v>
      </c>
      <c r="J1795">
        <v>9.4600000000000009</v>
      </c>
    </row>
    <row r="1796" spans="1:10">
      <c r="A1796" t="s">
        <v>12318</v>
      </c>
      <c r="B1796" t="s">
        <v>16436</v>
      </c>
      <c r="C1796">
        <v>6</v>
      </c>
      <c r="D1796">
        <v>16</v>
      </c>
      <c r="E1796">
        <v>1</v>
      </c>
      <c r="G1796">
        <v>6.65</v>
      </c>
      <c r="H1796" t="s">
        <v>21839</v>
      </c>
      <c r="I1796" t="s">
        <v>21840</v>
      </c>
      <c r="J1796">
        <v>10.1</v>
      </c>
    </row>
    <row r="1797" spans="1:10">
      <c r="A1797" t="s">
        <v>16437</v>
      </c>
      <c r="B1797" t="s">
        <v>16438</v>
      </c>
      <c r="C1797">
        <v>6</v>
      </c>
      <c r="D1797">
        <v>45</v>
      </c>
      <c r="E1797">
        <v>0.7</v>
      </c>
      <c r="G1797">
        <v>19</v>
      </c>
      <c r="H1797" t="s">
        <v>30878</v>
      </c>
      <c r="I1797" t="s">
        <v>30879</v>
      </c>
      <c r="J1797">
        <v>9</v>
      </c>
    </row>
    <row r="1798" spans="1:10">
      <c r="A1798" t="s">
        <v>12320</v>
      </c>
      <c r="B1798" t="s">
        <v>16439</v>
      </c>
      <c r="C1798">
        <v>3</v>
      </c>
      <c r="D1798">
        <v>60</v>
      </c>
      <c r="E1798">
        <v>0.7</v>
      </c>
      <c r="F1798" t="s">
        <v>18359</v>
      </c>
      <c r="G1798">
        <v>13.85</v>
      </c>
      <c r="H1798" t="s">
        <v>21841</v>
      </c>
      <c r="J1798">
        <v>4.7</v>
      </c>
    </row>
    <row r="1799" spans="1:10">
      <c r="A1799" t="s">
        <v>16440</v>
      </c>
      <c r="B1799" t="s">
        <v>16439</v>
      </c>
      <c r="C1799">
        <v>6</v>
      </c>
      <c r="D1799">
        <v>60</v>
      </c>
      <c r="E1799">
        <v>0.7</v>
      </c>
      <c r="G1799">
        <v>298.75</v>
      </c>
      <c r="J1799">
        <v>8.84</v>
      </c>
    </row>
    <row r="1800" spans="1:10">
      <c r="A1800" t="s">
        <v>12319</v>
      </c>
      <c r="B1800" t="s">
        <v>16439</v>
      </c>
      <c r="C1800">
        <v>6</v>
      </c>
      <c r="D1800">
        <v>60</v>
      </c>
      <c r="E1800">
        <v>0.7</v>
      </c>
      <c r="F1800" t="s">
        <v>18359</v>
      </c>
      <c r="G1800">
        <v>99.45</v>
      </c>
      <c r="H1800" t="s">
        <v>21842</v>
      </c>
      <c r="I1800" t="s">
        <v>21843</v>
      </c>
      <c r="J1800">
        <v>9.14</v>
      </c>
    </row>
    <row r="1801" spans="1:10">
      <c r="A1801" t="s">
        <v>12321</v>
      </c>
      <c r="B1801" t="s">
        <v>16441</v>
      </c>
      <c r="C1801">
        <v>6</v>
      </c>
      <c r="D1801">
        <v>40</v>
      </c>
      <c r="E1801">
        <v>0.7</v>
      </c>
      <c r="G1801">
        <v>4.45</v>
      </c>
      <c r="I1801" t="s">
        <v>21844</v>
      </c>
      <c r="J1801">
        <v>8.92</v>
      </c>
    </row>
    <row r="1802" spans="1:10">
      <c r="A1802" t="s">
        <v>12322</v>
      </c>
      <c r="B1802" t="s">
        <v>16442</v>
      </c>
      <c r="C1802">
        <v>6</v>
      </c>
      <c r="D1802">
        <v>45</v>
      </c>
      <c r="E1802">
        <v>0.7</v>
      </c>
      <c r="G1802">
        <v>8.35</v>
      </c>
      <c r="H1802" t="s">
        <v>30880</v>
      </c>
      <c r="I1802" t="s">
        <v>30881</v>
      </c>
      <c r="J1802">
        <v>8.85</v>
      </c>
    </row>
    <row r="1803" spans="1:10">
      <c r="A1803" t="s">
        <v>16443</v>
      </c>
      <c r="B1803" t="s">
        <v>16444</v>
      </c>
      <c r="C1803">
        <v>12</v>
      </c>
      <c r="D1803">
        <v>45</v>
      </c>
      <c r="E1803">
        <v>0.14000000000000001</v>
      </c>
      <c r="G1803">
        <v>365.75</v>
      </c>
      <c r="H1803" t="s">
        <v>30882</v>
      </c>
      <c r="I1803" t="s">
        <v>30883</v>
      </c>
      <c r="J1803">
        <v>3.48</v>
      </c>
    </row>
    <row r="1804" spans="1:10">
      <c r="A1804" t="s">
        <v>12323</v>
      </c>
      <c r="B1804" t="s">
        <v>16445</v>
      </c>
      <c r="C1804">
        <v>6</v>
      </c>
      <c r="D1804">
        <v>46</v>
      </c>
      <c r="E1804">
        <v>0.5</v>
      </c>
      <c r="G1804">
        <v>20</v>
      </c>
      <c r="H1804" t="s">
        <v>21845</v>
      </c>
      <c r="J1804">
        <v>5.4</v>
      </c>
    </row>
    <row r="1805" spans="1:10">
      <c r="A1805" t="s">
        <v>12324</v>
      </c>
      <c r="B1805" t="s">
        <v>16446</v>
      </c>
      <c r="C1805">
        <v>6</v>
      </c>
      <c r="D1805">
        <v>46</v>
      </c>
      <c r="E1805">
        <v>0.5</v>
      </c>
      <c r="G1805">
        <v>346.55</v>
      </c>
      <c r="H1805" t="s">
        <v>21846</v>
      </c>
      <c r="J1805">
        <v>5.45</v>
      </c>
    </row>
    <row r="1806" spans="1:10">
      <c r="A1806" t="s">
        <v>12325</v>
      </c>
      <c r="B1806" t="s">
        <v>16447</v>
      </c>
      <c r="C1806">
        <v>6</v>
      </c>
      <c r="D1806">
        <v>46</v>
      </c>
      <c r="E1806">
        <v>0.5</v>
      </c>
      <c r="G1806">
        <v>3.5</v>
      </c>
      <c r="H1806" t="s">
        <v>21847</v>
      </c>
      <c r="J1806">
        <v>5.41</v>
      </c>
    </row>
    <row r="1807" spans="1:10">
      <c r="A1807" t="s">
        <v>16448</v>
      </c>
      <c r="B1807" t="s">
        <v>16449</v>
      </c>
      <c r="C1807">
        <v>6</v>
      </c>
      <c r="D1807">
        <v>40</v>
      </c>
      <c r="E1807">
        <v>0.7</v>
      </c>
      <c r="F1807" t="s">
        <v>18359</v>
      </c>
      <c r="G1807">
        <v>10.55</v>
      </c>
      <c r="I1807" t="s">
        <v>21848</v>
      </c>
      <c r="J1807">
        <v>8.67</v>
      </c>
    </row>
    <row r="1808" spans="1:10">
      <c r="A1808" t="s">
        <v>13924</v>
      </c>
      <c r="B1808" t="s">
        <v>16449</v>
      </c>
      <c r="C1808">
        <v>6</v>
      </c>
      <c r="D1808">
        <v>40</v>
      </c>
      <c r="E1808">
        <v>0.7</v>
      </c>
      <c r="G1808">
        <v>7.85</v>
      </c>
      <c r="H1808" t="s">
        <v>21849</v>
      </c>
      <c r="J1808">
        <v>8.09</v>
      </c>
    </row>
    <row r="1809" spans="1:10">
      <c r="A1809" t="s">
        <v>16450</v>
      </c>
      <c r="B1809" t="s">
        <v>21850</v>
      </c>
      <c r="C1809">
        <v>6</v>
      </c>
      <c r="D1809">
        <v>41.2</v>
      </c>
      <c r="E1809">
        <v>0.7</v>
      </c>
      <c r="F1809" t="s">
        <v>18359</v>
      </c>
      <c r="G1809">
        <v>16.95</v>
      </c>
      <c r="H1809" t="s">
        <v>21851</v>
      </c>
      <c r="I1809" t="s">
        <v>21852</v>
      </c>
      <c r="J1809">
        <v>10.18</v>
      </c>
    </row>
    <row r="1810" spans="1:10">
      <c r="A1810" t="s">
        <v>16451</v>
      </c>
      <c r="B1810" t="s">
        <v>16452</v>
      </c>
      <c r="C1810">
        <v>6</v>
      </c>
      <c r="D1810">
        <v>40</v>
      </c>
      <c r="E1810">
        <v>0.7</v>
      </c>
      <c r="G1810">
        <v>4675.95</v>
      </c>
      <c r="H1810" t="s">
        <v>21853</v>
      </c>
      <c r="I1810" t="s">
        <v>21854</v>
      </c>
      <c r="J1810">
        <v>8.0500000000000007</v>
      </c>
    </row>
    <row r="1811" spans="1:10">
      <c r="A1811" t="s">
        <v>12326</v>
      </c>
      <c r="B1811" t="s">
        <v>16453</v>
      </c>
      <c r="C1811">
        <v>6</v>
      </c>
      <c r="D1811">
        <v>40</v>
      </c>
      <c r="E1811">
        <v>0.7</v>
      </c>
      <c r="G1811">
        <v>16.45</v>
      </c>
      <c r="I1811" t="s">
        <v>21855</v>
      </c>
      <c r="J1811">
        <v>9.64</v>
      </c>
    </row>
    <row r="1812" spans="1:10">
      <c r="A1812" t="s">
        <v>16454</v>
      </c>
      <c r="B1812" t="s">
        <v>16455</v>
      </c>
      <c r="C1812">
        <v>6</v>
      </c>
      <c r="D1812">
        <v>40</v>
      </c>
      <c r="E1812">
        <v>0.7</v>
      </c>
      <c r="G1812">
        <v>19.75</v>
      </c>
      <c r="H1812" t="s">
        <v>21856</v>
      </c>
      <c r="I1812" t="s">
        <v>21857</v>
      </c>
      <c r="J1812">
        <v>9.61</v>
      </c>
    </row>
    <row r="1813" spans="1:10">
      <c r="A1813" t="s">
        <v>12327</v>
      </c>
      <c r="B1813" t="s">
        <v>16456</v>
      </c>
      <c r="C1813">
        <v>6</v>
      </c>
      <c r="D1813">
        <v>40</v>
      </c>
      <c r="E1813">
        <v>0.5</v>
      </c>
      <c r="G1813">
        <v>36.950000000000003</v>
      </c>
      <c r="H1813" t="s">
        <v>21858</v>
      </c>
      <c r="I1813" t="s">
        <v>21859</v>
      </c>
      <c r="J1813">
        <v>7.06</v>
      </c>
    </row>
    <row r="1814" spans="1:10">
      <c r="A1814" t="s">
        <v>16457</v>
      </c>
      <c r="B1814" t="s">
        <v>16458</v>
      </c>
      <c r="C1814">
        <v>6</v>
      </c>
      <c r="D1814">
        <v>40</v>
      </c>
      <c r="E1814">
        <v>0.7</v>
      </c>
      <c r="G1814">
        <v>20.85</v>
      </c>
      <c r="H1814" t="s">
        <v>21860</v>
      </c>
      <c r="I1814" t="s">
        <v>21861</v>
      </c>
      <c r="J1814">
        <v>8.34</v>
      </c>
    </row>
    <row r="1815" spans="1:10">
      <c r="A1815" t="s">
        <v>12328</v>
      </c>
      <c r="B1815" t="s">
        <v>16459</v>
      </c>
      <c r="C1815">
        <v>6</v>
      </c>
      <c r="D1815">
        <v>44</v>
      </c>
      <c r="E1815">
        <v>0.7</v>
      </c>
      <c r="G1815">
        <v>7.95</v>
      </c>
      <c r="H1815" t="s">
        <v>21862</v>
      </c>
      <c r="I1815" t="s">
        <v>21863</v>
      </c>
      <c r="J1815">
        <v>8.51</v>
      </c>
    </row>
    <row r="1816" spans="1:10">
      <c r="A1816" t="s">
        <v>16460</v>
      </c>
      <c r="B1816" t="s">
        <v>16461</v>
      </c>
      <c r="C1816">
        <v>6</v>
      </c>
      <c r="D1816">
        <v>44</v>
      </c>
      <c r="E1816">
        <v>0.7</v>
      </c>
      <c r="G1816">
        <v>23.85</v>
      </c>
      <c r="H1816" t="s">
        <v>21864</v>
      </c>
      <c r="I1816" t="s">
        <v>21865</v>
      </c>
      <c r="J1816">
        <v>8.3800000000000008</v>
      </c>
    </row>
    <row r="1817" spans="1:10">
      <c r="A1817" t="s">
        <v>16462</v>
      </c>
      <c r="B1817" t="s">
        <v>21866</v>
      </c>
      <c r="C1817">
        <v>6</v>
      </c>
      <c r="D1817">
        <v>16</v>
      </c>
      <c r="E1817">
        <v>0.75</v>
      </c>
      <c r="F1817" t="s">
        <v>18359</v>
      </c>
      <c r="G1817">
        <v>33.85</v>
      </c>
      <c r="J1817">
        <v>8.99</v>
      </c>
    </row>
    <row r="1818" spans="1:10">
      <c r="A1818" t="s">
        <v>12329</v>
      </c>
      <c r="B1818" t="s">
        <v>16463</v>
      </c>
      <c r="C1818">
        <v>6</v>
      </c>
      <c r="D1818">
        <v>55</v>
      </c>
      <c r="E1818">
        <v>0.7</v>
      </c>
      <c r="G1818">
        <v>4.1500000000000004</v>
      </c>
      <c r="H1818" t="s">
        <v>21867</v>
      </c>
      <c r="I1818" t="s">
        <v>21868</v>
      </c>
      <c r="J1818">
        <v>9.66</v>
      </c>
    </row>
    <row r="1819" spans="1:10">
      <c r="A1819" t="s">
        <v>12330</v>
      </c>
      <c r="B1819" t="s">
        <v>16464</v>
      </c>
      <c r="C1819">
        <v>6</v>
      </c>
      <c r="D1819">
        <v>43</v>
      </c>
      <c r="E1819">
        <v>0.7</v>
      </c>
      <c r="G1819">
        <v>127.85</v>
      </c>
      <c r="I1819" t="s">
        <v>21869</v>
      </c>
      <c r="J1819">
        <v>6.64</v>
      </c>
    </row>
    <row r="1820" spans="1:10">
      <c r="A1820" t="s">
        <v>12331</v>
      </c>
      <c r="B1820" t="s">
        <v>16465</v>
      </c>
      <c r="C1820">
        <v>6</v>
      </c>
      <c r="D1820">
        <v>17.899999999999999</v>
      </c>
      <c r="E1820">
        <v>0.7</v>
      </c>
      <c r="G1820">
        <v>41.85</v>
      </c>
      <c r="H1820" t="s">
        <v>21870</v>
      </c>
      <c r="I1820" t="s">
        <v>21871</v>
      </c>
      <c r="J1820">
        <v>7.52</v>
      </c>
    </row>
    <row r="1821" spans="1:10">
      <c r="A1821" t="s">
        <v>13925</v>
      </c>
      <c r="B1821" t="s">
        <v>16466</v>
      </c>
      <c r="C1821">
        <v>6</v>
      </c>
      <c r="D1821">
        <v>37.5</v>
      </c>
      <c r="E1821">
        <v>0.7</v>
      </c>
      <c r="G1821">
        <v>19.850000000000001</v>
      </c>
      <c r="H1821" t="s">
        <v>21872</v>
      </c>
      <c r="J1821">
        <v>8.1300000000000008</v>
      </c>
    </row>
    <row r="1822" spans="1:10">
      <c r="A1822" t="s">
        <v>12332</v>
      </c>
      <c r="B1822" t="s">
        <v>16467</v>
      </c>
      <c r="C1822">
        <v>6</v>
      </c>
      <c r="D1822">
        <v>37.5</v>
      </c>
      <c r="E1822">
        <v>0.7</v>
      </c>
      <c r="G1822">
        <v>4</v>
      </c>
      <c r="H1822" t="s">
        <v>21873</v>
      </c>
      <c r="J1822">
        <v>7.86</v>
      </c>
    </row>
    <row r="1823" spans="1:10">
      <c r="A1823" t="s">
        <v>12333</v>
      </c>
      <c r="B1823" t="s">
        <v>16468</v>
      </c>
      <c r="C1823">
        <v>8</v>
      </c>
      <c r="D1823">
        <v>37.5</v>
      </c>
      <c r="E1823">
        <v>0.2</v>
      </c>
      <c r="G1823">
        <v>19.55</v>
      </c>
      <c r="H1823" t="s">
        <v>21874</v>
      </c>
      <c r="J1823">
        <v>3.22</v>
      </c>
    </row>
    <row r="1824" spans="1:10">
      <c r="A1824" t="s">
        <v>12334</v>
      </c>
      <c r="B1824" t="s">
        <v>16469</v>
      </c>
      <c r="C1824">
        <v>6</v>
      </c>
      <c r="D1824">
        <v>37.5</v>
      </c>
      <c r="E1824">
        <v>1</v>
      </c>
      <c r="G1824">
        <v>32.450000000000003</v>
      </c>
      <c r="H1824" t="s">
        <v>21875</v>
      </c>
      <c r="J1824">
        <v>9.76</v>
      </c>
    </row>
    <row r="1825" spans="1:10">
      <c r="A1825" t="s">
        <v>12335</v>
      </c>
      <c r="B1825" t="s">
        <v>16470</v>
      </c>
      <c r="C1825">
        <v>12</v>
      </c>
      <c r="D1825">
        <v>37.5</v>
      </c>
      <c r="E1825">
        <v>0.7</v>
      </c>
      <c r="G1825">
        <v>51.85</v>
      </c>
      <c r="H1825" t="s">
        <v>21876</v>
      </c>
      <c r="I1825" t="s">
        <v>21877</v>
      </c>
      <c r="J1825">
        <v>13.25</v>
      </c>
    </row>
    <row r="1826" spans="1:10">
      <c r="A1826" t="s">
        <v>13926</v>
      </c>
      <c r="B1826" t="s">
        <v>16471</v>
      </c>
      <c r="C1826">
        <v>6</v>
      </c>
      <c r="D1826">
        <v>41</v>
      </c>
      <c r="E1826">
        <v>0.5</v>
      </c>
      <c r="G1826">
        <v>27.45</v>
      </c>
      <c r="H1826" t="s">
        <v>21878</v>
      </c>
      <c r="I1826" t="s">
        <v>21879</v>
      </c>
      <c r="J1826">
        <v>6.75</v>
      </c>
    </row>
    <row r="1827" spans="1:10">
      <c r="A1827" t="s">
        <v>12336</v>
      </c>
      <c r="B1827" t="s">
        <v>16472</v>
      </c>
      <c r="C1827">
        <v>6</v>
      </c>
      <c r="D1827">
        <v>47</v>
      </c>
      <c r="E1827">
        <v>0.7</v>
      </c>
      <c r="G1827">
        <v>10</v>
      </c>
      <c r="H1827" t="s">
        <v>21880</v>
      </c>
      <c r="I1827" t="s">
        <v>21881</v>
      </c>
      <c r="J1827">
        <v>9.61</v>
      </c>
    </row>
    <row r="1828" spans="1:10">
      <c r="A1828" t="s">
        <v>16473</v>
      </c>
      <c r="B1828" t="s">
        <v>16474</v>
      </c>
      <c r="C1828">
        <v>6</v>
      </c>
      <c r="D1828">
        <v>0</v>
      </c>
      <c r="E1828">
        <v>0.7</v>
      </c>
      <c r="G1828">
        <v>17.95</v>
      </c>
      <c r="H1828" t="s">
        <v>21882</v>
      </c>
      <c r="I1828" t="s">
        <v>21883</v>
      </c>
      <c r="J1828">
        <v>9.43</v>
      </c>
    </row>
    <row r="1829" spans="1:10">
      <c r="A1829" t="s">
        <v>13927</v>
      </c>
      <c r="B1829" t="s">
        <v>16475</v>
      </c>
      <c r="C1829">
        <v>6</v>
      </c>
      <c r="D1829">
        <v>41</v>
      </c>
      <c r="E1829">
        <v>0.7</v>
      </c>
      <c r="G1829">
        <v>12.65</v>
      </c>
      <c r="H1829" t="s">
        <v>21884</v>
      </c>
      <c r="I1829" t="s">
        <v>21885</v>
      </c>
      <c r="J1829">
        <v>8.36</v>
      </c>
    </row>
    <row r="1830" spans="1:10">
      <c r="A1830" t="s">
        <v>16476</v>
      </c>
      <c r="B1830" t="s">
        <v>16477</v>
      </c>
      <c r="C1830">
        <v>6</v>
      </c>
      <c r="D1830">
        <v>40</v>
      </c>
      <c r="E1830">
        <v>0.7</v>
      </c>
      <c r="G1830">
        <v>6.25</v>
      </c>
      <c r="I1830" t="s">
        <v>30884</v>
      </c>
      <c r="J1830">
        <v>8.52</v>
      </c>
    </row>
    <row r="1831" spans="1:10">
      <c r="A1831" t="s">
        <v>21886</v>
      </c>
      <c r="B1831" t="s">
        <v>21887</v>
      </c>
      <c r="C1831">
        <v>6</v>
      </c>
      <c r="D1831">
        <v>40</v>
      </c>
      <c r="E1831">
        <v>0.7</v>
      </c>
      <c r="G1831">
        <v>47.85</v>
      </c>
      <c r="H1831" t="s">
        <v>21888</v>
      </c>
      <c r="I1831" t="s">
        <v>21889</v>
      </c>
      <c r="J1831">
        <v>9.77</v>
      </c>
    </row>
    <row r="1832" spans="1:10">
      <c r="A1832" t="s">
        <v>12337</v>
      </c>
      <c r="B1832" t="s">
        <v>16478</v>
      </c>
      <c r="C1832">
        <v>6</v>
      </c>
      <c r="D1832">
        <v>40</v>
      </c>
      <c r="E1832">
        <v>0.5</v>
      </c>
      <c r="G1832">
        <v>309</v>
      </c>
      <c r="I1832" t="s">
        <v>21890</v>
      </c>
      <c r="J1832">
        <v>6.09</v>
      </c>
    </row>
    <row r="1833" spans="1:10">
      <c r="A1833" t="s">
        <v>12338</v>
      </c>
      <c r="B1833" t="s">
        <v>16479</v>
      </c>
      <c r="C1833">
        <v>6</v>
      </c>
      <c r="D1833">
        <v>40</v>
      </c>
      <c r="E1833">
        <v>0.7</v>
      </c>
      <c r="G1833">
        <v>18.75</v>
      </c>
      <c r="H1833" t="s">
        <v>21891</v>
      </c>
      <c r="I1833" t="s">
        <v>21892</v>
      </c>
      <c r="J1833">
        <v>8.91</v>
      </c>
    </row>
    <row r="1834" spans="1:10">
      <c r="A1834" t="s">
        <v>13928</v>
      </c>
      <c r="B1834" t="s">
        <v>16480</v>
      </c>
      <c r="C1834">
        <v>6</v>
      </c>
      <c r="D1834">
        <v>40</v>
      </c>
      <c r="E1834">
        <v>0.5</v>
      </c>
      <c r="G1834">
        <v>895.85</v>
      </c>
      <c r="H1834" t="s">
        <v>30885</v>
      </c>
      <c r="I1834" t="s">
        <v>30886</v>
      </c>
      <c r="J1834">
        <v>6.03</v>
      </c>
    </row>
    <row r="1835" spans="1:10">
      <c r="A1835" t="s">
        <v>16481</v>
      </c>
      <c r="B1835" t="s">
        <v>16482</v>
      </c>
      <c r="C1835">
        <v>6</v>
      </c>
      <c r="D1835">
        <v>40</v>
      </c>
      <c r="E1835">
        <v>0.7</v>
      </c>
      <c r="G1835">
        <v>17.25</v>
      </c>
      <c r="H1835" t="s">
        <v>21893</v>
      </c>
      <c r="I1835" t="s">
        <v>21894</v>
      </c>
      <c r="J1835">
        <v>7.94</v>
      </c>
    </row>
    <row r="1836" spans="1:10">
      <c r="A1836" t="s">
        <v>12339</v>
      </c>
      <c r="B1836" t="s">
        <v>16483</v>
      </c>
      <c r="C1836">
        <v>6</v>
      </c>
      <c r="D1836">
        <v>40</v>
      </c>
      <c r="E1836">
        <v>0.7</v>
      </c>
      <c r="G1836">
        <v>26.45</v>
      </c>
      <c r="I1836" t="s">
        <v>21895</v>
      </c>
      <c r="J1836">
        <v>7.35</v>
      </c>
    </row>
    <row r="1837" spans="1:10">
      <c r="A1837" t="s">
        <v>13929</v>
      </c>
      <c r="B1837" t="s">
        <v>16484</v>
      </c>
      <c r="C1837">
        <v>6</v>
      </c>
      <c r="D1837">
        <v>43</v>
      </c>
      <c r="E1837">
        <v>0.5</v>
      </c>
      <c r="G1837">
        <v>558.75</v>
      </c>
      <c r="H1837" t="s">
        <v>21896</v>
      </c>
      <c r="I1837" t="s">
        <v>21897</v>
      </c>
      <c r="J1837">
        <v>7.2</v>
      </c>
    </row>
    <row r="1838" spans="1:10">
      <c r="A1838" t="s">
        <v>16485</v>
      </c>
      <c r="B1838" t="s">
        <v>16486</v>
      </c>
      <c r="C1838">
        <v>6</v>
      </c>
      <c r="D1838">
        <v>43</v>
      </c>
      <c r="E1838">
        <v>0.5</v>
      </c>
      <c r="G1838">
        <v>26.55</v>
      </c>
      <c r="I1838" t="s">
        <v>21897</v>
      </c>
      <c r="J1838">
        <v>7.31</v>
      </c>
    </row>
    <row r="1839" spans="1:10">
      <c r="A1839" t="s">
        <v>16487</v>
      </c>
      <c r="B1839" t="s">
        <v>21898</v>
      </c>
      <c r="C1839">
        <v>6</v>
      </c>
      <c r="D1839">
        <v>43.5</v>
      </c>
      <c r="E1839">
        <v>0.7</v>
      </c>
      <c r="F1839" t="s">
        <v>18359</v>
      </c>
      <c r="G1839">
        <v>26.45</v>
      </c>
      <c r="H1839" t="s">
        <v>21899</v>
      </c>
      <c r="J1839">
        <v>11</v>
      </c>
    </row>
    <row r="1840" spans="1:10">
      <c r="A1840" t="s">
        <v>12340</v>
      </c>
      <c r="B1840" t="s">
        <v>16488</v>
      </c>
      <c r="C1840">
        <v>6</v>
      </c>
      <c r="D1840">
        <v>43</v>
      </c>
      <c r="E1840">
        <v>0.7</v>
      </c>
      <c r="G1840">
        <v>12.45</v>
      </c>
      <c r="I1840" t="s">
        <v>21900</v>
      </c>
      <c r="J1840">
        <v>8.23</v>
      </c>
    </row>
    <row r="1841" spans="1:10">
      <c r="A1841" t="s">
        <v>12341</v>
      </c>
      <c r="B1841" t="s">
        <v>16489</v>
      </c>
      <c r="C1841">
        <v>6</v>
      </c>
      <c r="D1841">
        <v>43</v>
      </c>
      <c r="E1841">
        <v>0.7</v>
      </c>
      <c r="G1841">
        <v>44.88</v>
      </c>
      <c r="I1841" t="s">
        <v>21901</v>
      </c>
      <c r="J1841">
        <v>8.23</v>
      </c>
    </row>
    <row r="1842" spans="1:10">
      <c r="A1842" t="s">
        <v>12342</v>
      </c>
      <c r="B1842" t="s">
        <v>16490</v>
      </c>
      <c r="C1842">
        <v>6</v>
      </c>
      <c r="D1842">
        <v>43</v>
      </c>
      <c r="E1842">
        <v>0.7</v>
      </c>
      <c r="G1842">
        <v>32.5</v>
      </c>
      <c r="I1842" t="s">
        <v>21902</v>
      </c>
      <c r="J1842">
        <v>8.1999999999999993</v>
      </c>
    </row>
    <row r="1843" spans="1:10">
      <c r="A1843" t="s">
        <v>12343</v>
      </c>
      <c r="B1843" t="s">
        <v>16491</v>
      </c>
      <c r="C1843">
        <v>6</v>
      </c>
      <c r="D1843">
        <v>43</v>
      </c>
      <c r="E1843">
        <v>0.7</v>
      </c>
      <c r="G1843">
        <v>99.85</v>
      </c>
      <c r="I1843" t="s">
        <v>21903</v>
      </c>
      <c r="J1843">
        <v>8.1999999999999993</v>
      </c>
    </row>
    <row r="1844" spans="1:10">
      <c r="A1844" t="s">
        <v>21904</v>
      </c>
      <c r="B1844" t="s">
        <v>21905</v>
      </c>
      <c r="C1844">
        <v>6</v>
      </c>
      <c r="D1844">
        <v>40</v>
      </c>
      <c r="E1844">
        <v>0.7</v>
      </c>
      <c r="G1844">
        <v>25.55</v>
      </c>
      <c r="H1844" t="s">
        <v>21906</v>
      </c>
      <c r="I1844" t="s">
        <v>21907</v>
      </c>
      <c r="J1844">
        <v>9.09</v>
      </c>
    </row>
    <row r="1845" spans="1:10">
      <c r="A1845" t="s">
        <v>12344</v>
      </c>
      <c r="B1845" t="s">
        <v>16492</v>
      </c>
      <c r="C1845">
        <v>12</v>
      </c>
      <c r="D1845">
        <v>40</v>
      </c>
      <c r="E1845">
        <v>0.7</v>
      </c>
      <c r="G1845">
        <v>2.4500000000000002</v>
      </c>
      <c r="I1845" t="s">
        <v>21908</v>
      </c>
      <c r="J1845">
        <v>18.2</v>
      </c>
    </row>
    <row r="1846" spans="1:10">
      <c r="A1846" t="s">
        <v>12345</v>
      </c>
      <c r="B1846" t="s">
        <v>16493</v>
      </c>
      <c r="C1846">
        <v>6</v>
      </c>
      <c r="D1846">
        <v>42.3</v>
      </c>
      <c r="E1846">
        <v>0.7</v>
      </c>
      <c r="G1846">
        <v>36.75</v>
      </c>
      <c r="H1846" t="s">
        <v>21909</v>
      </c>
      <c r="I1846" t="s">
        <v>21910</v>
      </c>
      <c r="J1846">
        <v>8.5500000000000007</v>
      </c>
    </row>
    <row r="1847" spans="1:10">
      <c r="A1847" t="s">
        <v>13930</v>
      </c>
      <c r="B1847" t="s">
        <v>21911</v>
      </c>
      <c r="C1847">
        <v>3</v>
      </c>
      <c r="D1847">
        <v>57.1</v>
      </c>
      <c r="E1847">
        <v>0.7</v>
      </c>
      <c r="F1847" t="s">
        <v>18359</v>
      </c>
      <c r="G1847">
        <v>29.75</v>
      </c>
      <c r="H1847" t="s">
        <v>21912</v>
      </c>
      <c r="I1847" t="s">
        <v>21913</v>
      </c>
      <c r="J1847">
        <v>6.84</v>
      </c>
    </row>
    <row r="1848" spans="1:10">
      <c r="A1848" t="s">
        <v>12346</v>
      </c>
      <c r="B1848" t="s">
        <v>21914</v>
      </c>
      <c r="C1848">
        <v>6</v>
      </c>
      <c r="D1848">
        <v>46</v>
      </c>
      <c r="E1848">
        <v>0.7</v>
      </c>
      <c r="F1848" t="s">
        <v>18359</v>
      </c>
      <c r="G1848">
        <v>8.65</v>
      </c>
      <c r="I1848" t="s">
        <v>21915</v>
      </c>
      <c r="J1848">
        <v>8.49</v>
      </c>
    </row>
    <row r="1849" spans="1:10">
      <c r="A1849" t="s">
        <v>13931</v>
      </c>
      <c r="B1849" t="s">
        <v>16494</v>
      </c>
      <c r="C1849">
        <v>6</v>
      </c>
      <c r="D1849">
        <v>35</v>
      </c>
      <c r="E1849">
        <v>0.7</v>
      </c>
      <c r="G1849">
        <v>29.75</v>
      </c>
      <c r="H1849" t="s">
        <v>21916</v>
      </c>
      <c r="I1849" t="s">
        <v>21917</v>
      </c>
      <c r="J1849">
        <v>7.8</v>
      </c>
    </row>
    <row r="1850" spans="1:10">
      <c r="A1850" t="s">
        <v>12347</v>
      </c>
      <c r="B1850" t="s">
        <v>21918</v>
      </c>
      <c r="C1850">
        <v>6</v>
      </c>
      <c r="D1850">
        <v>43</v>
      </c>
      <c r="E1850">
        <v>0.7</v>
      </c>
      <c r="F1850" t="s">
        <v>18359</v>
      </c>
      <c r="G1850">
        <v>13.75</v>
      </c>
      <c r="H1850" t="s">
        <v>21919</v>
      </c>
      <c r="I1850" t="s">
        <v>21920</v>
      </c>
      <c r="J1850">
        <v>8.02</v>
      </c>
    </row>
    <row r="1851" spans="1:10">
      <c r="A1851" t="s">
        <v>12348</v>
      </c>
      <c r="B1851" t="s">
        <v>21921</v>
      </c>
      <c r="C1851">
        <v>6</v>
      </c>
      <c r="D1851">
        <v>48</v>
      </c>
      <c r="E1851">
        <v>0.7</v>
      </c>
      <c r="F1851" t="s">
        <v>18359</v>
      </c>
      <c r="G1851">
        <v>17.850000000000001</v>
      </c>
      <c r="H1851" t="s">
        <v>21922</v>
      </c>
      <c r="I1851" t="s">
        <v>21923</v>
      </c>
      <c r="J1851">
        <v>8.9600000000000009</v>
      </c>
    </row>
    <row r="1852" spans="1:10">
      <c r="A1852" t="s">
        <v>16495</v>
      </c>
      <c r="B1852" t="s">
        <v>21924</v>
      </c>
      <c r="C1852">
        <v>6</v>
      </c>
      <c r="D1852">
        <v>53.7</v>
      </c>
      <c r="E1852">
        <v>0.7</v>
      </c>
      <c r="F1852" t="s">
        <v>18359</v>
      </c>
      <c r="G1852">
        <v>39</v>
      </c>
      <c r="H1852" t="s">
        <v>21925</v>
      </c>
      <c r="I1852" t="s">
        <v>21926</v>
      </c>
      <c r="J1852">
        <v>8.92</v>
      </c>
    </row>
    <row r="1853" spans="1:10">
      <c r="A1853" t="s">
        <v>12349</v>
      </c>
      <c r="B1853" t="s">
        <v>21927</v>
      </c>
      <c r="C1853">
        <v>6</v>
      </c>
      <c r="D1853">
        <v>48</v>
      </c>
      <c r="E1853">
        <v>0.7</v>
      </c>
      <c r="F1853" t="s">
        <v>18359</v>
      </c>
      <c r="G1853">
        <v>5.95</v>
      </c>
      <c r="H1853" t="s">
        <v>21928</v>
      </c>
      <c r="I1853" t="s">
        <v>21929</v>
      </c>
      <c r="J1853">
        <v>8.9600000000000009</v>
      </c>
    </row>
    <row r="1854" spans="1:10">
      <c r="A1854" t="s">
        <v>12350</v>
      </c>
      <c r="B1854" t="s">
        <v>21930</v>
      </c>
      <c r="C1854">
        <v>6</v>
      </c>
      <c r="D1854">
        <v>40</v>
      </c>
      <c r="E1854">
        <v>0.7</v>
      </c>
      <c r="F1854" t="s">
        <v>18359</v>
      </c>
      <c r="G1854">
        <v>272.85000000000002</v>
      </c>
      <c r="H1854" t="s">
        <v>21931</v>
      </c>
      <c r="I1854" t="s">
        <v>21932</v>
      </c>
      <c r="J1854">
        <v>8.0399999999999991</v>
      </c>
    </row>
    <row r="1855" spans="1:10">
      <c r="A1855" t="s">
        <v>16496</v>
      </c>
      <c r="B1855" t="s">
        <v>21933</v>
      </c>
      <c r="C1855">
        <v>3</v>
      </c>
      <c r="D1855">
        <v>43</v>
      </c>
      <c r="E1855">
        <v>0.7</v>
      </c>
      <c r="F1855" t="s">
        <v>18359</v>
      </c>
      <c r="G1855">
        <v>81.05</v>
      </c>
      <c r="H1855" t="s">
        <v>21934</v>
      </c>
      <c r="I1855" t="s">
        <v>21935</v>
      </c>
      <c r="J1855">
        <v>6.4</v>
      </c>
    </row>
    <row r="1856" spans="1:10">
      <c r="A1856" t="s">
        <v>12351</v>
      </c>
      <c r="B1856" t="s">
        <v>21936</v>
      </c>
      <c r="C1856">
        <v>6</v>
      </c>
      <c r="D1856">
        <v>43</v>
      </c>
      <c r="E1856">
        <v>0.7</v>
      </c>
      <c r="F1856" t="s">
        <v>18359</v>
      </c>
      <c r="G1856">
        <v>30.95</v>
      </c>
      <c r="I1856" t="s">
        <v>21937</v>
      </c>
      <c r="J1856">
        <v>7.99</v>
      </c>
    </row>
    <row r="1857" spans="1:10">
      <c r="A1857" t="s">
        <v>12352</v>
      </c>
      <c r="B1857" t="s">
        <v>21938</v>
      </c>
      <c r="C1857">
        <v>6</v>
      </c>
      <c r="D1857">
        <v>50</v>
      </c>
      <c r="E1857">
        <v>0.7</v>
      </c>
      <c r="F1857" t="s">
        <v>18359</v>
      </c>
      <c r="G1857">
        <v>24.95</v>
      </c>
      <c r="H1857" t="s">
        <v>21939</v>
      </c>
      <c r="I1857" t="s">
        <v>21940</v>
      </c>
      <c r="J1857">
        <v>8.0299999999999994</v>
      </c>
    </row>
    <row r="1858" spans="1:10">
      <c r="A1858" t="s">
        <v>21941</v>
      </c>
      <c r="B1858" t="s">
        <v>21942</v>
      </c>
      <c r="C1858">
        <v>6</v>
      </c>
      <c r="D1858">
        <v>43</v>
      </c>
      <c r="E1858">
        <v>0.7</v>
      </c>
      <c r="F1858" t="s">
        <v>18359</v>
      </c>
      <c r="G1858">
        <v>75</v>
      </c>
      <c r="H1858" t="s">
        <v>21943</v>
      </c>
      <c r="I1858" t="s">
        <v>21944</v>
      </c>
      <c r="J1858">
        <v>11.88</v>
      </c>
    </row>
    <row r="1859" spans="1:10">
      <c r="A1859" t="s">
        <v>12353</v>
      </c>
      <c r="B1859" t="s">
        <v>21945</v>
      </c>
      <c r="C1859">
        <v>6</v>
      </c>
      <c r="D1859">
        <v>40</v>
      </c>
      <c r="E1859">
        <v>0.7</v>
      </c>
      <c r="F1859" t="s">
        <v>18359</v>
      </c>
      <c r="G1859">
        <v>12.15</v>
      </c>
      <c r="H1859" t="s">
        <v>21946</v>
      </c>
      <c r="I1859" t="s">
        <v>21947</v>
      </c>
      <c r="J1859">
        <v>8.0399999999999991</v>
      </c>
    </row>
    <row r="1860" spans="1:10">
      <c r="A1860" t="s">
        <v>16497</v>
      </c>
      <c r="B1860" t="s">
        <v>26653</v>
      </c>
      <c r="C1860">
        <v>6</v>
      </c>
      <c r="D1860">
        <v>40</v>
      </c>
      <c r="E1860">
        <v>0.7</v>
      </c>
      <c r="F1860" t="s">
        <v>18359</v>
      </c>
      <c r="G1860">
        <v>4.25</v>
      </c>
      <c r="H1860" t="s">
        <v>27253</v>
      </c>
      <c r="I1860" t="s">
        <v>30887</v>
      </c>
      <c r="J1860">
        <v>7.53</v>
      </c>
    </row>
    <row r="1861" spans="1:10">
      <c r="A1861" t="s">
        <v>12354</v>
      </c>
      <c r="B1861" t="s">
        <v>21948</v>
      </c>
      <c r="C1861">
        <v>6</v>
      </c>
      <c r="D1861">
        <v>48</v>
      </c>
      <c r="E1861">
        <v>1</v>
      </c>
      <c r="F1861" t="s">
        <v>18359</v>
      </c>
      <c r="G1861">
        <v>32.950000000000003</v>
      </c>
      <c r="H1861" t="s">
        <v>21949</v>
      </c>
      <c r="J1861">
        <v>10.29</v>
      </c>
    </row>
    <row r="1862" spans="1:10">
      <c r="A1862" t="s">
        <v>12355</v>
      </c>
      <c r="B1862" t="s">
        <v>21950</v>
      </c>
      <c r="C1862">
        <v>6</v>
      </c>
      <c r="D1862">
        <v>47.2</v>
      </c>
      <c r="E1862">
        <v>0.7</v>
      </c>
      <c r="F1862" t="s">
        <v>18359</v>
      </c>
      <c r="G1862">
        <v>15.45</v>
      </c>
      <c r="H1862" t="s">
        <v>21951</v>
      </c>
      <c r="I1862" t="s">
        <v>21952</v>
      </c>
      <c r="J1862">
        <v>10.29</v>
      </c>
    </row>
    <row r="1863" spans="1:10">
      <c r="A1863" t="s">
        <v>16498</v>
      </c>
      <c r="B1863" t="s">
        <v>21953</v>
      </c>
      <c r="C1863">
        <v>6</v>
      </c>
      <c r="D1863">
        <v>46.3</v>
      </c>
      <c r="E1863">
        <v>0.7</v>
      </c>
      <c r="F1863" t="s">
        <v>18359</v>
      </c>
      <c r="G1863">
        <v>89.75</v>
      </c>
      <c r="H1863" t="s">
        <v>21954</v>
      </c>
      <c r="J1863">
        <v>11.88</v>
      </c>
    </row>
    <row r="1864" spans="1:10">
      <c r="A1864" t="s">
        <v>13932</v>
      </c>
      <c r="B1864" t="s">
        <v>21955</v>
      </c>
      <c r="C1864">
        <v>6</v>
      </c>
      <c r="D1864">
        <v>40</v>
      </c>
      <c r="E1864">
        <v>0.7</v>
      </c>
      <c r="F1864" t="s">
        <v>18359</v>
      </c>
      <c r="G1864">
        <v>24.45</v>
      </c>
      <c r="H1864" t="s">
        <v>21956</v>
      </c>
      <c r="J1864">
        <v>13.69</v>
      </c>
    </row>
    <row r="1865" spans="1:10">
      <c r="A1865" t="s">
        <v>13933</v>
      </c>
      <c r="B1865" t="s">
        <v>21957</v>
      </c>
      <c r="C1865">
        <v>6</v>
      </c>
      <c r="D1865">
        <v>40</v>
      </c>
      <c r="E1865">
        <v>0.7</v>
      </c>
      <c r="F1865" t="s">
        <v>18359</v>
      </c>
      <c r="G1865">
        <v>38.450000000000003</v>
      </c>
      <c r="H1865" t="s">
        <v>21958</v>
      </c>
      <c r="J1865">
        <v>11.25</v>
      </c>
    </row>
    <row r="1866" spans="1:10">
      <c r="A1866" t="s">
        <v>12356</v>
      </c>
      <c r="B1866" t="s">
        <v>21959</v>
      </c>
      <c r="C1866">
        <v>6</v>
      </c>
      <c r="D1866">
        <v>46.3</v>
      </c>
      <c r="E1866">
        <v>0.7</v>
      </c>
      <c r="F1866" t="s">
        <v>18359</v>
      </c>
      <c r="G1866">
        <v>88.95</v>
      </c>
      <c r="H1866" t="s">
        <v>21960</v>
      </c>
      <c r="J1866">
        <v>7.61</v>
      </c>
    </row>
    <row r="1867" spans="1:10">
      <c r="A1867" t="s">
        <v>12357</v>
      </c>
      <c r="B1867" t="s">
        <v>16499</v>
      </c>
      <c r="C1867">
        <v>6</v>
      </c>
      <c r="D1867">
        <v>40</v>
      </c>
      <c r="E1867">
        <v>0.7</v>
      </c>
      <c r="G1867">
        <v>8.9499999999999993</v>
      </c>
      <c r="H1867" t="s">
        <v>21961</v>
      </c>
      <c r="J1867">
        <v>7.72</v>
      </c>
    </row>
    <row r="1868" spans="1:10">
      <c r="A1868" t="s">
        <v>13934</v>
      </c>
      <c r="B1868" t="s">
        <v>21962</v>
      </c>
      <c r="C1868">
        <v>6</v>
      </c>
      <c r="D1868">
        <v>40</v>
      </c>
      <c r="E1868">
        <v>0.7</v>
      </c>
      <c r="F1868" t="s">
        <v>18359</v>
      </c>
      <c r="G1868">
        <v>6.75</v>
      </c>
      <c r="I1868" t="s">
        <v>21963</v>
      </c>
      <c r="J1868">
        <v>8.19</v>
      </c>
    </row>
    <row r="1869" spans="1:10">
      <c r="A1869" t="s">
        <v>12358</v>
      </c>
      <c r="B1869" t="s">
        <v>21964</v>
      </c>
      <c r="C1869">
        <v>6</v>
      </c>
      <c r="D1869">
        <v>40</v>
      </c>
      <c r="E1869">
        <v>0.7</v>
      </c>
      <c r="F1869" t="s">
        <v>18359</v>
      </c>
      <c r="G1869">
        <v>47.95</v>
      </c>
      <c r="H1869" t="s">
        <v>27254</v>
      </c>
      <c r="I1869" t="s">
        <v>21965</v>
      </c>
      <c r="J1869">
        <v>8.2200000000000006</v>
      </c>
    </row>
    <row r="1870" spans="1:10">
      <c r="A1870" t="s">
        <v>12359</v>
      </c>
      <c r="B1870" t="s">
        <v>16500</v>
      </c>
      <c r="C1870">
        <v>6</v>
      </c>
      <c r="D1870">
        <v>43</v>
      </c>
      <c r="E1870">
        <v>0.7</v>
      </c>
      <c r="G1870">
        <v>9.65</v>
      </c>
      <c r="H1870" t="s">
        <v>21966</v>
      </c>
      <c r="I1870" t="s">
        <v>21967</v>
      </c>
      <c r="J1870">
        <v>7.51</v>
      </c>
    </row>
    <row r="1871" spans="1:10">
      <c r="A1871" t="s">
        <v>21968</v>
      </c>
      <c r="B1871" t="s">
        <v>21969</v>
      </c>
      <c r="C1871">
        <v>6</v>
      </c>
      <c r="D1871">
        <v>40</v>
      </c>
      <c r="E1871">
        <v>0.7</v>
      </c>
      <c r="F1871" t="s">
        <v>18359</v>
      </c>
      <c r="G1871">
        <v>18.95</v>
      </c>
      <c r="H1871" t="s">
        <v>21970</v>
      </c>
      <c r="J1871">
        <v>8.1199999999999992</v>
      </c>
    </row>
    <row r="1872" spans="1:10">
      <c r="A1872" t="s">
        <v>16501</v>
      </c>
      <c r="B1872" t="s">
        <v>21971</v>
      </c>
      <c r="C1872">
        <v>6</v>
      </c>
      <c r="D1872">
        <v>48</v>
      </c>
      <c r="E1872">
        <v>0.7</v>
      </c>
      <c r="F1872" t="s">
        <v>18359</v>
      </c>
      <c r="G1872">
        <v>6.65</v>
      </c>
      <c r="I1872" t="s">
        <v>21972</v>
      </c>
      <c r="J1872">
        <v>8.5399999999999991</v>
      </c>
    </row>
    <row r="1873" spans="1:10">
      <c r="A1873" t="s">
        <v>13935</v>
      </c>
      <c r="B1873" t="s">
        <v>21973</v>
      </c>
      <c r="C1873">
        <v>6</v>
      </c>
      <c r="D1873">
        <v>46</v>
      </c>
      <c r="E1873">
        <v>0.7</v>
      </c>
      <c r="F1873" t="s">
        <v>18359</v>
      </c>
      <c r="G1873">
        <v>55</v>
      </c>
      <c r="H1873" t="s">
        <v>21974</v>
      </c>
      <c r="I1873" t="s">
        <v>21975</v>
      </c>
      <c r="J1873">
        <v>8.6</v>
      </c>
    </row>
    <row r="1874" spans="1:10">
      <c r="A1874" t="s">
        <v>21976</v>
      </c>
      <c r="B1874" t="s">
        <v>21977</v>
      </c>
      <c r="C1874">
        <v>6</v>
      </c>
      <c r="D1874">
        <v>48</v>
      </c>
      <c r="E1874">
        <v>0.7</v>
      </c>
      <c r="F1874" t="s">
        <v>18359</v>
      </c>
      <c r="G1874">
        <v>12</v>
      </c>
      <c r="I1874" t="s">
        <v>21978</v>
      </c>
      <c r="J1874">
        <v>8.56</v>
      </c>
    </row>
    <row r="1875" spans="1:10">
      <c r="A1875" t="s">
        <v>16502</v>
      </c>
      <c r="B1875" t="s">
        <v>21979</v>
      </c>
      <c r="C1875">
        <v>6</v>
      </c>
      <c r="D1875">
        <v>46</v>
      </c>
      <c r="E1875">
        <v>0.7</v>
      </c>
      <c r="F1875" t="s">
        <v>18359</v>
      </c>
      <c r="G1875">
        <v>4425.25</v>
      </c>
      <c r="H1875" t="s">
        <v>21980</v>
      </c>
      <c r="I1875" t="s">
        <v>21981</v>
      </c>
      <c r="J1875">
        <v>8.6</v>
      </c>
    </row>
    <row r="1876" spans="1:10">
      <c r="A1876" t="s">
        <v>16503</v>
      </c>
      <c r="B1876" t="s">
        <v>21982</v>
      </c>
      <c r="C1876">
        <v>6</v>
      </c>
      <c r="D1876">
        <v>46</v>
      </c>
      <c r="E1876">
        <v>0.7</v>
      </c>
      <c r="F1876" t="s">
        <v>18359</v>
      </c>
      <c r="G1876">
        <v>9.25</v>
      </c>
      <c r="H1876" t="s">
        <v>21983</v>
      </c>
      <c r="I1876" t="s">
        <v>21984</v>
      </c>
      <c r="J1876">
        <v>8.57</v>
      </c>
    </row>
    <row r="1877" spans="1:10">
      <c r="A1877" t="s">
        <v>21985</v>
      </c>
      <c r="B1877" t="s">
        <v>21986</v>
      </c>
      <c r="C1877">
        <v>6</v>
      </c>
      <c r="D1877">
        <v>46</v>
      </c>
      <c r="E1877">
        <v>0.7</v>
      </c>
      <c r="F1877" t="s">
        <v>18359</v>
      </c>
      <c r="G1877">
        <v>23.45</v>
      </c>
      <c r="I1877" t="s">
        <v>21984</v>
      </c>
      <c r="J1877">
        <v>8.6300000000000008</v>
      </c>
    </row>
    <row r="1878" spans="1:10">
      <c r="A1878" t="s">
        <v>12360</v>
      </c>
      <c r="B1878" t="s">
        <v>26654</v>
      </c>
      <c r="C1878">
        <v>6</v>
      </c>
      <c r="D1878">
        <v>46</v>
      </c>
      <c r="E1878">
        <v>0.7</v>
      </c>
      <c r="F1878" t="s">
        <v>18359</v>
      </c>
      <c r="G1878">
        <v>6.45</v>
      </c>
      <c r="H1878" t="s">
        <v>21987</v>
      </c>
      <c r="I1878" t="s">
        <v>30888</v>
      </c>
      <c r="J1878">
        <v>8.59</v>
      </c>
    </row>
    <row r="1879" spans="1:10">
      <c r="A1879" t="s">
        <v>13936</v>
      </c>
      <c r="B1879" t="s">
        <v>21988</v>
      </c>
      <c r="C1879">
        <v>6</v>
      </c>
      <c r="D1879">
        <v>46</v>
      </c>
      <c r="E1879">
        <v>0.7</v>
      </c>
      <c r="F1879" t="s">
        <v>18359</v>
      </c>
      <c r="G1879">
        <v>34.450000000000003</v>
      </c>
      <c r="H1879" t="s">
        <v>21989</v>
      </c>
      <c r="I1879" t="s">
        <v>21990</v>
      </c>
      <c r="J1879">
        <v>8.5500000000000007</v>
      </c>
    </row>
    <row r="1880" spans="1:10">
      <c r="A1880" t="s">
        <v>12361</v>
      </c>
      <c r="B1880" t="s">
        <v>21991</v>
      </c>
      <c r="C1880">
        <v>6</v>
      </c>
      <c r="D1880">
        <v>46</v>
      </c>
      <c r="E1880">
        <v>0.7</v>
      </c>
      <c r="F1880" t="s">
        <v>18359</v>
      </c>
      <c r="G1880">
        <v>19.850000000000001</v>
      </c>
      <c r="H1880" t="s">
        <v>21992</v>
      </c>
      <c r="I1880" t="s">
        <v>21993</v>
      </c>
      <c r="J1880">
        <v>8.58</v>
      </c>
    </row>
    <row r="1881" spans="1:10">
      <c r="A1881" t="s">
        <v>30889</v>
      </c>
      <c r="B1881" t="s">
        <v>30890</v>
      </c>
      <c r="C1881">
        <v>2</v>
      </c>
      <c r="D1881">
        <v>46</v>
      </c>
      <c r="E1881">
        <v>0.7</v>
      </c>
      <c r="F1881" t="s">
        <v>18359</v>
      </c>
      <c r="G1881">
        <v>12.45</v>
      </c>
      <c r="I1881" t="s">
        <v>30891</v>
      </c>
      <c r="J1881">
        <v>5.71</v>
      </c>
    </row>
    <row r="1882" spans="1:10">
      <c r="A1882" t="s">
        <v>16504</v>
      </c>
      <c r="B1882" t="s">
        <v>21994</v>
      </c>
      <c r="C1882">
        <v>6</v>
      </c>
      <c r="D1882">
        <v>40</v>
      </c>
      <c r="E1882">
        <v>0.7</v>
      </c>
      <c r="F1882" t="s">
        <v>18359</v>
      </c>
      <c r="G1882">
        <v>26.75</v>
      </c>
      <c r="H1882" t="s">
        <v>21995</v>
      </c>
      <c r="I1882" t="s">
        <v>21996</v>
      </c>
      <c r="J1882">
        <v>8.6</v>
      </c>
    </row>
    <row r="1883" spans="1:10">
      <c r="A1883" t="s">
        <v>16505</v>
      </c>
      <c r="B1883" t="s">
        <v>21997</v>
      </c>
      <c r="C1883">
        <v>6</v>
      </c>
      <c r="D1883">
        <v>40</v>
      </c>
      <c r="E1883">
        <v>0.7</v>
      </c>
      <c r="F1883" t="s">
        <v>18359</v>
      </c>
      <c r="G1883">
        <v>19.95</v>
      </c>
      <c r="H1883" t="s">
        <v>21998</v>
      </c>
      <c r="I1883" t="s">
        <v>21999</v>
      </c>
      <c r="J1883">
        <v>8.6199999999999992</v>
      </c>
    </row>
    <row r="1884" spans="1:10">
      <c r="A1884" t="s">
        <v>13937</v>
      </c>
      <c r="B1884" t="s">
        <v>16506</v>
      </c>
      <c r="C1884">
        <v>6</v>
      </c>
      <c r="D1884">
        <v>42</v>
      </c>
      <c r="E1884">
        <v>0.7</v>
      </c>
      <c r="G1884">
        <v>16.45</v>
      </c>
      <c r="H1884" t="s">
        <v>22000</v>
      </c>
      <c r="I1884" t="s">
        <v>30892</v>
      </c>
      <c r="J1884">
        <v>7.85</v>
      </c>
    </row>
    <row r="1885" spans="1:10">
      <c r="A1885" t="s">
        <v>12362</v>
      </c>
      <c r="B1885" t="s">
        <v>16507</v>
      </c>
      <c r="C1885">
        <v>6</v>
      </c>
      <c r="D1885">
        <v>42</v>
      </c>
      <c r="E1885">
        <v>0.7</v>
      </c>
      <c r="G1885">
        <v>7.45</v>
      </c>
      <c r="H1885" t="s">
        <v>22001</v>
      </c>
      <c r="I1885" t="s">
        <v>22002</v>
      </c>
      <c r="J1885">
        <v>7.88</v>
      </c>
    </row>
    <row r="1886" spans="1:10">
      <c r="A1886" t="s">
        <v>12363</v>
      </c>
      <c r="B1886" t="s">
        <v>16508</v>
      </c>
      <c r="C1886">
        <v>6</v>
      </c>
      <c r="D1886">
        <v>42</v>
      </c>
      <c r="E1886">
        <v>0.7</v>
      </c>
      <c r="G1886">
        <v>13</v>
      </c>
      <c r="H1886" t="s">
        <v>30893</v>
      </c>
      <c r="I1886" t="s">
        <v>30894</v>
      </c>
      <c r="J1886">
        <v>7.88</v>
      </c>
    </row>
    <row r="1887" spans="1:10">
      <c r="A1887" t="s">
        <v>16509</v>
      </c>
      <c r="B1887" t="s">
        <v>26655</v>
      </c>
      <c r="C1887">
        <v>6</v>
      </c>
      <c r="D1887">
        <v>43</v>
      </c>
      <c r="E1887">
        <v>0.7</v>
      </c>
      <c r="F1887" t="s">
        <v>18359</v>
      </c>
      <c r="G1887">
        <v>18.95</v>
      </c>
      <c r="H1887" t="s">
        <v>30895</v>
      </c>
      <c r="I1887" t="s">
        <v>30896</v>
      </c>
      <c r="J1887">
        <v>8.5500000000000007</v>
      </c>
    </row>
    <row r="1888" spans="1:10">
      <c r="A1888" t="s">
        <v>13938</v>
      </c>
      <c r="B1888" t="s">
        <v>16510</v>
      </c>
      <c r="C1888">
        <v>6</v>
      </c>
      <c r="D1888">
        <v>41</v>
      </c>
      <c r="E1888">
        <v>0.7</v>
      </c>
      <c r="G1888">
        <v>11.85</v>
      </c>
      <c r="H1888" t="s">
        <v>30897</v>
      </c>
      <c r="I1888" t="s">
        <v>30898</v>
      </c>
      <c r="J1888">
        <v>8.11</v>
      </c>
    </row>
    <row r="1889" spans="1:10">
      <c r="A1889" t="s">
        <v>12364</v>
      </c>
      <c r="B1889" t="s">
        <v>22003</v>
      </c>
      <c r="C1889">
        <v>6</v>
      </c>
      <c r="D1889">
        <v>43</v>
      </c>
      <c r="E1889">
        <v>1</v>
      </c>
      <c r="F1889" t="s">
        <v>18359</v>
      </c>
      <c r="G1889">
        <v>6.65</v>
      </c>
      <c r="H1889" t="s">
        <v>22004</v>
      </c>
      <c r="I1889" t="s">
        <v>22005</v>
      </c>
      <c r="J1889">
        <v>10.45</v>
      </c>
    </row>
    <row r="1890" spans="1:10">
      <c r="A1890" t="s">
        <v>13939</v>
      </c>
      <c r="B1890" t="s">
        <v>22006</v>
      </c>
      <c r="C1890">
        <v>6</v>
      </c>
      <c r="D1890">
        <v>43</v>
      </c>
      <c r="E1890">
        <v>0.7</v>
      </c>
      <c r="F1890" t="s">
        <v>18359</v>
      </c>
      <c r="G1890">
        <v>15.75</v>
      </c>
      <c r="I1890" t="s">
        <v>22007</v>
      </c>
      <c r="J1890">
        <v>7.93</v>
      </c>
    </row>
    <row r="1891" spans="1:10">
      <c r="A1891" t="s">
        <v>26656</v>
      </c>
      <c r="B1891" t="s">
        <v>26657</v>
      </c>
      <c r="C1891">
        <v>6</v>
      </c>
      <c r="D1891">
        <v>46</v>
      </c>
      <c r="E1891">
        <v>0.7</v>
      </c>
      <c r="F1891" t="s">
        <v>18359</v>
      </c>
      <c r="G1891">
        <v>22.85</v>
      </c>
      <c r="H1891" t="s">
        <v>30899</v>
      </c>
      <c r="I1891" t="s">
        <v>30900</v>
      </c>
      <c r="J1891">
        <v>7.94</v>
      </c>
    </row>
    <row r="1892" spans="1:10">
      <c r="A1892" t="s">
        <v>12365</v>
      </c>
      <c r="B1892" t="s">
        <v>22008</v>
      </c>
      <c r="C1892">
        <v>6</v>
      </c>
      <c r="D1892">
        <v>46</v>
      </c>
      <c r="E1892">
        <v>0.7</v>
      </c>
      <c r="F1892" t="s">
        <v>18359</v>
      </c>
      <c r="G1892">
        <v>33.15</v>
      </c>
      <c r="H1892" t="s">
        <v>22009</v>
      </c>
      <c r="I1892" t="s">
        <v>22010</v>
      </c>
      <c r="J1892">
        <v>7.9</v>
      </c>
    </row>
    <row r="1893" spans="1:10">
      <c r="A1893" t="s">
        <v>12366</v>
      </c>
      <c r="B1893" t="s">
        <v>22011</v>
      </c>
      <c r="C1893">
        <v>6</v>
      </c>
      <c r="D1893">
        <v>48</v>
      </c>
      <c r="E1893">
        <v>0.7</v>
      </c>
      <c r="F1893" t="s">
        <v>18359</v>
      </c>
      <c r="G1893">
        <v>10.050000000000001</v>
      </c>
      <c r="H1893" t="s">
        <v>22012</v>
      </c>
      <c r="I1893" t="s">
        <v>22013</v>
      </c>
      <c r="J1893">
        <v>7.91</v>
      </c>
    </row>
    <row r="1894" spans="1:10">
      <c r="A1894" t="s">
        <v>12367</v>
      </c>
      <c r="B1894" t="s">
        <v>22014</v>
      </c>
      <c r="C1894">
        <v>6</v>
      </c>
      <c r="D1894">
        <v>40</v>
      </c>
      <c r="E1894">
        <v>0.7</v>
      </c>
      <c r="F1894" t="s">
        <v>18359</v>
      </c>
      <c r="G1894">
        <v>5</v>
      </c>
      <c r="H1894" t="s">
        <v>22015</v>
      </c>
      <c r="I1894" t="s">
        <v>22016</v>
      </c>
      <c r="J1894">
        <v>7.99</v>
      </c>
    </row>
    <row r="1895" spans="1:10">
      <c r="A1895" t="s">
        <v>12368</v>
      </c>
      <c r="B1895" t="s">
        <v>22017</v>
      </c>
      <c r="C1895">
        <v>6</v>
      </c>
      <c r="D1895">
        <v>60</v>
      </c>
      <c r="E1895">
        <v>0.7</v>
      </c>
      <c r="F1895" t="s">
        <v>18359</v>
      </c>
      <c r="G1895">
        <v>13.85</v>
      </c>
      <c r="H1895" t="s">
        <v>22018</v>
      </c>
      <c r="I1895" t="s">
        <v>22019</v>
      </c>
      <c r="J1895">
        <v>7.92</v>
      </c>
    </row>
    <row r="1896" spans="1:10">
      <c r="A1896" t="s">
        <v>16511</v>
      </c>
      <c r="B1896" t="s">
        <v>22020</v>
      </c>
      <c r="C1896">
        <v>12</v>
      </c>
      <c r="D1896">
        <v>43</v>
      </c>
      <c r="E1896">
        <v>1</v>
      </c>
      <c r="F1896" t="s">
        <v>18359</v>
      </c>
      <c r="G1896">
        <v>17.95</v>
      </c>
      <c r="H1896" t="s">
        <v>22021</v>
      </c>
      <c r="I1896" t="s">
        <v>22022</v>
      </c>
      <c r="J1896">
        <v>21</v>
      </c>
    </row>
    <row r="1897" spans="1:10">
      <c r="A1897" t="s">
        <v>12369</v>
      </c>
      <c r="B1897" t="s">
        <v>22023</v>
      </c>
      <c r="C1897">
        <v>6</v>
      </c>
      <c r="D1897">
        <v>43</v>
      </c>
      <c r="E1897">
        <v>0.7</v>
      </c>
      <c r="F1897" t="s">
        <v>18359</v>
      </c>
      <c r="G1897">
        <v>299.85000000000002</v>
      </c>
      <c r="H1897" t="s">
        <v>22024</v>
      </c>
      <c r="I1897" t="s">
        <v>22025</v>
      </c>
      <c r="J1897">
        <v>7.96</v>
      </c>
    </row>
    <row r="1898" spans="1:10">
      <c r="A1898" t="s">
        <v>16512</v>
      </c>
      <c r="B1898" t="s">
        <v>22026</v>
      </c>
      <c r="C1898">
        <v>6</v>
      </c>
      <c r="D1898">
        <v>40</v>
      </c>
      <c r="E1898">
        <v>0.7</v>
      </c>
      <c r="F1898" t="s">
        <v>18359</v>
      </c>
      <c r="G1898">
        <v>7</v>
      </c>
      <c r="H1898" t="s">
        <v>22027</v>
      </c>
      <c r="I1898" t="s">
        <v>22028</v>
      </c>
      <c r="J1898">
        <v>8.18</v>
      </c>
    </row>
    <row r="1899" spans="1:10">
      <c r="A1899" t="s">
        <v>12370</v>
      </c>
      <c r="B1899" t="s">
        <v>22029</v>
      </c>
      <c r="C1899">
        <v>6</v>
      </c>
      <c r="D1899">
        <v>40</v>
      </c>
      <c r="E1899">
        <v>0.7</v>
      </c>
      <c r="F1899" t="s">
        <v>18359</v>
      </c>
      <c r="G1899">
        <v>4.95</v>
      </c>
      <c r="H1899" t="s">
        <v>22030</v>
      </c>
      <c r="I1899" t="s">
        <v>22031</v>
      </c>
      <c r="J1899">
        <v>8.02</v>
      </c>
    </row>
    <row r="1900" spans="1:10">
      <c r="A1900" t="s">
        <v>12371</v>
      </c>
      <c r="B1900" t="s">
        <v>30901</v>
      </c>
      <c r="C1900">
        <v>6</v>
      </c>
      <c r="D1900">
        <v>40</v>
      </c>
      <c r="E1900">
        <v>1</v>
      </c>
      <c r="F1900" t="s">
        <v>18359</v>
      </c>
      <c r="G1900">
        <v>72.45</v>
      </c>
      <c r="H1900" t="s">
        <v>22032</v>
      </c>
      <c r="I1900" t="s">
        <v>22033</v>
      </c>
      <c r="J1900">
        <v>11.01</v>
      </c>
    </row>
    <row r="1901" spans="1:10">
      <c r="A1901" t="s">
        <v>12372</v>
      </c>
      <c r="B1901" t="s">
        <v>26658</v>
      </c>
      <c r="C1901">
        <v>6</v>
      </c>
      <c r="D1901">
        <v>40</v>
      </c>
      <c r="E1901">
        <v>0.7</v>
      </c>
      <c r="F1901" t="s">
        <v>18359</v>
      </c>
      <c r="G1901">
        <v>30.75</v>
      </c>
      <c r="H1901" t="s">
        <v>30902</v>
      </c>
      <c r="I1901" t="s">
        <v>30903</v>
      </c>
      <c r="J1901">
        <v>8.61</v>
      </c>
    </row>
    <row r="1902" spans="1:10">
      <c r="A1902" t="s">
        <v>13941</v>
      </c>
      <c r="B1902" t="s">
        <v>22034</v>
      </c>
      <c r="C1902">
        <v>6</v>
      </c>
      <c r="D1902">
        <v>43</v>
      </c>
      <c r="E1902">
        <v>0.7</v>
      </c>
      <c r="F1902" t="s">
        <v>18359</v>
      </c>
      <c r="G1902">
        <v>6.95</v>
      </c>
      <c r="H1902" t="s">
        <v>22035</v>
      </c>
      <c r="I1902" t="s">
        <v>22036</v>
      </c>
      <c r="J1902">
        <v>8.6</v>
      </c>
    </row>
    <row r="1903" spans="1:10">
      <c r="A1903" t="s">
        <v>12373</v>
      </c>
      <c r="B1903" t="s">
        <v>22037</v>
      </c>
      <c r="C1903">
        <v>6</v>
      </c>
      <c r="D1903">
        <v>40</v>
      </c>
      <c r="E1903">
        <v>0.7</v>
      </c>
      <c r="F1903" t="s">
        <v>18359</v>
      </c>
      <c r="G1903">
        <v>27</v>
      </c>
      <c r="H1903" t="s">
        <v>22038</v>
      </c>
      <c r="I1903" t="s">
        <v>22039</v>
      </c>
      <c r="J1903">
        <v>8.6199999999999992</v>
      </c>
    </row>
    <row r="1904" spans="1:10">
      <c r="A1904" t="s">
        <v>16513</v>
      </c>
      <c r="B1904" t="s">
        <v>22040</v>
      </c>
      <c r="C1904">
        <v>3</v>
      </c>
      <c r="D1904">
        <v>40</v>
      </c>
      <c r="E1904">
        <v>0.7</v>
      </c>
      <c r="F1904" t="s">
        <v>18359</v>
      </c>
      <c r="G1904">
        <v>14.95</v>
      </c>
      <c r="H1904" t="s">
        <v>22041</v>
      </c>
      <c r="I1904" t="s">
        <v>22042</v>
      </c>
      <c r="J1904">
        <v>4.26</v>
      </c>
    </row>
    <row r="1905" spans="1:10">
      <c r="A1905" t="s">
        <v>16514</v>
      </c>
      <c r="B1905" t="s">
        <v>22043</v>
      </c>
      <c r="C1905">
        <v>3</v>
      </c>
      <c r="D1905">
        <v>40</v>
      </c>
      <c r="E1905">
        <v>0.7</v>
      </c>
      <c r="F1905" t="s">
        <v>18359</v>
      </c>
      <c r="G1905">
        <v>23.45</v>
      </c>
      <c r="H1905" t="s">
        <v>22044</v>
      </c>
      <c r="I1905" t="s">
        <v>22045</v>
      </c>
      <c r="J1905">
        <v>7.35</v>
      </c>
    </row>
    <row r="1906" spans="1:10">
      <c r="A1906" t="s">
        <v>16515</v>
      </c>
      <c r="B1906" t="s">
        <v>22046</v>
      </c>
      <c r="C1906">
        <v>3</v>
      </c>
      <c r="D1906">
        <v>43.2</v>
      </c>
      <c r="E1906">
        <v>0.7</v>
      </c>
      <c r="F1906" t="s">
        <v>18359</v>
      </c>
      <c r="G1906">
        <v>20.95</v>
      </c>
      <c r="I1906" t="s">
        <v>22047</v>
      </c>
      <c r="J1906">
        <v>7.21</v>
      </c>
    </row>
    <row r="1907" spans="1:10">
      <c r="A1907" t="s">
        <v>12374</v>
      </c>
      <c r="B1907" t="s">
        <v>22048</v>
      </c>
      <c r="C1907">
        <v>3</v>
      </c>
      <c r="D1907">
        <v>40</v>
      </c>
      <c r="E1907">
        <v>0.7</v>
      </c>
      <c r="F1907" t="s">
        <v>18359</v>
      </c>
      <c r="G1907">
        <v>17.850000000000001</v>
      </c>
      <c r="H1907" t="s">
        <v>22049</v>
      </c>
      <c r="I1907" t="s">
        <v>22050</v>
      </c>
      <c r="J1907">
        <v>7.32</v>
      </c>
    </row>
    <row r="1908" spans="1:10">
      <c r="A1908" t="s">
        <v>12375</v>
      </c>
      <c r="B1908" t="s">
        <v>22051</v>
      </c>
      <c r="C1908">
        <v>3</v>
      </c>
      <c r="D1908">
        <v>43.8</v>
      </c>
      <c r="E1908">
        <v>0.7</v>
      </c>
      <c r="F1908" t="s">
        <v>18359</v>
      </c>
      <c r="G1908">
        <v>8.9499999999999993</v>
      </c>
      <c r="H1908" t="s">
        <v>22052</v>
      </c>
      <c r="I1908" t="s">
        <v>22053</v>
      </c>
      <c r="J1908">
        <v>7.25</v>
      </c>
    </row>
    <row r="1909" spans="1:10">
      <c r="A1909" t="s">
        <v>12376</v>
      </c>
      <c r="B1909" t="s">
        <v>22054</v>
      </c>
      <c r="C1909">
        <v>3</v>
      </c>
      <c r="D1909">
        <v>45.1</v>
      </c>
      <c r="E1909">
        <v>0.7</v>
      </c>
      <c r="F1909" t="s">
        <v>18359</v>
      </c>
      <c r="G1909">
        <v>22.45</v>
      </c>
      <c r="H1909" t="s">
        <v>22055</v>
      </c>
      <c r="I1909" t="s">
        <v>22056</v>
      </c>
      <c r="J1909">
        <v>7.28</v>
      </c>
    </row>
    <row r="1910" spans="1:10">
      <c r="A1910" t="s">
        <v>22057</v>
      </c>
      <c r="B1910" t="s">
        <v>22058</v>
      </c>
      <c r="C1910">
        <v>3</v>
      </c>
      <c r="D1910">
        <v>43</v>
      </c>
      <c r="E1910">
        <v>0.7</v>
      </c>
      <c r="F1910" t="s">
        <v>18359</v>
      </c>
      <c r="G1910">
        <v>13.45</v>
      </c>
      <c r="H1910" t="s">
        <v>22059</v>
      </c>
      <c r="I1910" t="s">
        <v>22060</v>
      </c>
      <c r="J1910">
        <v>10</v>
      </c>
    </row>
    <row r="1911" spans="1:10">
      <c r="A1911" t="s">
        <v>12377</v>
      </c>
      <c r="B1911" t="s">
        <v>22061</v>
      </c>
      <c r="C1911">
        <v>1</v>
      </c>
      <c r="D1911">
        <v>48.2</v>
      </c>
      <c r="E1911">
        <v>0.7</v>
      </c>
      <c r="F1911" t="s">
        <v>18359</v>
      </c>
      <c r="G1911">
        <v>23.65</v>
      </c>
      <c r="H1911" t="s">
        <v>22062</v>
      </c>
      <c r="I1911" t="s">
        <v>22063</v>
      </c>
      <c r="J1911">
        <v>6.41</v>
      </c>
    </row>
    <row r="1912" spans="1:10">
      <c r="A1912" t="s">
        <v>12378</v>
      </c>
      <c r="B1912" t="s">
        <v>16516</v>
      </c>
      <c r="C1912">
        <v>6</v>
      </c>
      <c r="D1912">
        <v>43</v>
      </c>
      <c r="E1912">
        <v>0.7</v>
      </c>
      <c r="G1912">
        <v>9</v>
      </c>
      <c r="H1912" t="s">
        <v>22064</v>
      </c>
      <c r="I1912" t="s">
        <v>22065</v>
      </c>
      <c r="J1912">
        <v>8.8000000000000007</v>
      </c>
    </row>
    <row r="1913" spans="1:10">
      <c r="A1913" t="s">
        <v>12379</v>
      </c>
      <c r="B1913" t="s">
        <v>16516</v>
      </c>
      <c r="C1913">
        <v>6</v>
      </c>
      <c r="D1913">
        <v>43</v>
      </c>
      <c r="E1913">
        <v>0.7</v>
      </c>
      <c r="F1913" t="s">
        <v>18359</v>
      </c>
      <c r="G1913">
        <v>36.85</v>
      </c>
      <c r="H1913" t="s">
        <v>22066</v>
      </c>
      <c r="I1913" t="s">
        <v>22067</v>
      </c>
      <c r="J1913">
        <v>8.4600000000000009</v>
      </c>
    </row>
    <row r="1914" spans="1:10">
      <c r="A1914" t="s">
        <v>12380</v>
      </c>
      <c r="B1914" t="s">
        <v>22068</v>
      </c>
      <c r="C1914">
        <v>6</v>
      </c>
      <c r="D1914">
        <v>43</v>
      </c>
      <c r="E1914">
        <v>0.7</v>
      </c>
      <c r="F1914" t="s">
        <v>18359</v>
      </c>
      <c r="G1914">
        <v>6.5</v>
      </c>
      <c r="I1914" t="s">
        <v>22069</v>
      </c>
      <c r="J1914">
        <v>8.58</v>
      </c>
    </row>
    <row r="1915" spans="1:10">
      <c r="A1915" t="s">
        <v>12381</v>
      </c>
      <c r="B1915" t="s">
        <v>26659</v>
      </c>
      <c r="C1915">
        <v>6</v>
      </c>
      <c r="D1915">
        <v>43</v>
      </c>
      <c r="E1915">
        <v>0.7</v>
      </c>
      <c r="F1915" t="s">
        <v>18359</v>
      </c>
      <c r="G1915">
        <v>15</v>
      </c>
      <c r="H1915" t="s">
        <v>27255</v>
      </c>
      <c r="I1915" t="s">
        <v>30904</v>
      </c>
      <c r="J1915">
        <v>8.48</v>
      </c>
    </row>
    <row r="1916" spans="1:10">
      <c r="A1916" t="s">
        <v>12382</v>
      </c>
      <c r="B1916" t="s">
        <v>22070</v>
      </c>
      <c r="C1916">
        <v>12</v>
      </c>
      <c r="D1916">
        <v>40</v>
      </c>
      <c r="E1916">
        <v>1</v>
      </c>
      <c r="F1916" t="s">
        <v>18359</v>
      </c>
      <c r="G1916">
        <v>13.75</v>
      </c>
      <c r="I1916" t="s">
        <v>22071</v>
      </c>
      <c r="J1916">
        <v>21.91</v>
      </c>
    </row>
    <row r="1917" spans="1:10">
      <c r="A1917" t="s">
        <v>12383</v>
      </c>
      <c r="B1917" t="s">
        <v>22072</v>
      </c>
      <c r="C1917">
        <v>12</v>
      </c>
      <c r="D1917">
        <v>43</v>
      </c>
      <c r="E1917">
        <v>1</v>
      </c>
      <c r="F1917" t="s">
        <v>18359</v>
      </c>
      <c r="G1917">
        <v>49.95</v>
      </c>
      <c r="I1917" t="s">
        <v>22073</v>
      </c>
      <c r="J1917">
        <v>21.81</v>
      </c>
    </row>
    <row r="1918" spans="1:10">
      <c r="A1918" t="s">
        <v>16517</v>
      </c>
      <c r="B1918" t="s">
        <v>22074</v>
      </c>
      <c r="C1918">
        <v>12</v>
      </c>
      <c r="D1918">
        <v>50.2</v>
      </c>
      <c r="E1918">
        <v>0.7</v>
      </c>
      <c r="F1918" t="s">
        <v>18359</v>
      </c>
      <c r="G1918">
        <v>25.95</v>
      </c>
      <c r="H1918" t="s">
        <v>22075</v>
      </c>
      <c r="I1918" t="s">
        <v>22076</v>
      </c>
      <c r="J1918">
        <v>16.96</v>
      </c>
    </row>
    <row r="1919" spans="1:10">
      <c r="A1919" t="s">
        <v>12384</v>
      </c>
      <c r="B1919" t="s">
        <v>22077</v>
      </c>
      <c r="C1919">
        <v>6</v>
      </c>
      <c r="D1919">
        <v>47</v>
      </c>
      <c r="E1919">
        <v>0.7</v>
      </c>
      <c r="F1919" t="s">
        <v>18359</v>
      </c>
      <c r="G1919">
        <v>12.95</v>
      </c>
      <c r="H1919" t="s">
        <v>22078</v>
      </c>
      <c r="I1919" t="s">
        <v>22079</v>
      </c>
      <c r="J1919">
        <v>9.39</v>
      </c>
    </row>
    <row r="1920" spans="1:10">
      <c r="A1920" t="s">
        <v>12385</v>
      </c>
      <c r="B1920" t="s">
        <v>22080</v>
      </c>
      <c r="C1920">
        <v>1</v>
      </c>
      <c r="D1920">
        <v>56.3</v>
      </c>
      <c r="E1920">
        <v>0.7</v>
      </c>
      <c r="F1920" t="s">
        <v>18359</v>
      </c>
      <c r="G1920">
        <v>6.95</v>
      </c>
      <c r="H1920" t="s">
        <v>22081</v>
      </c>
      <c r="I1920" t="s">
        <v>22082</v>
      </c>
      <c r="J1920">
        <v>3.97</v>
      </c>
    </row>
    <row r="1921" spans="1:10">
      <c r="A1921" t="s">
        <v>16518</v>
      </c>
      <c r="B1921" t="s">
        <v>16519</v>
      </c>
      <c r="C1921">
        <v>6</v>
      </c>
      <c r="D1921">
        <v>45</v>
      </c>
      <c r="E1921">
        <v>0.7</v>
      </c>
      <c r="G1921">
        <v>46.95</v>
      </c>
      <c r="H1921" t="s">
        <v>22083</v>
      </c>
      <c r="I1921" t="s">
        <v>22084</v>
      </c>
      <c r="J1921">
        <v>7.88</v>
      </c>
    </row>
    <row r="1922" spans="1:10">
      <c r="A1922" t="s">
        <v>12386</v>
      </c>
      <c r="B1922" t="s">
        <v>22085</v>
      </c>
      <c r="C1922">
        <v>6</v>
      </c>
      <c r="D1922">
        <v>50</v>
      </c>
      <c r="E1922">
        <v>0.7</v>
      </c>
      <c r="F1922" t="s">
        <v>18359</v>
      </c>
      <c r="G1922">
        <v>28.25</v>
      </c>
      <c r="H1922" t="s">
        <v>22086</v>
      </c>
      <c r="I1922" t="s">
        <v>22087</v>
      </c>
      <c r="J1922">
        <v>9.73</v>
      </c>
    </row>
    <row r="1923" spans="1:10">
      <c r="A1923" t="s">
        <v>12387</v>
      </c>
      <c r="B1923" t="s">
        <v>16520</v>
      </c>
      <c r="C1923">
        <v>6</v>
      </c>
      <c r="D1923">
        <v>49.1</v>
      </c>
      <c r="E1923">
        <v>0.7</v>
      </c>
      <c r="G1923">
        <v>14.5</v>
      </c>
      <c r="H1923" t="s">
        <v>22088</v>
      </c>
      <c r="I1923" t="s">
        <v>22089</v>
      </c>
      <c r="J1923">
        <v>7.88</v>
      </c>
    </row>
    <row r="1924" spans="1:10">
      <c r="A1924" t="s">
        <v>13942</v>
      </c>
      <c r="B1924" t="s">
        <v>22090</v>
      </c>
      <c r="C1924">
        <v>6</v>
      </c>
      <c r="D1924">
        <v>46</v>
      </c>
      <c r="E1924">
        <v>0.7</v>
      </c>
      <c r="F1924" t="s">
        <v>18359</v>
      </c>
      <c r="G1924">
        <v>25.45</v>
      </c>
      <c r="H1924" t="s">
        <v>22091</v>
      </c>
      <c r="I1924" t="s">
        <v>22092</v>
      </c>
      <c r="J1924">
        <v>9.81</v>
      </c>
    </row>
    <row r="1925" spans="1:10">
      <c r="A1925" t="s">
        <v>12388</v>
      </c>
      <c r="B1925" t="s">
        <v>16521</v>
      </c>
      <c r="C1925">
        <v>6</v>
      </c>
      <c r="D1925">
        <v>50.5</v>
      </c>
      <c r="E1925">
        <v>0.7</v>
      </c>
      <c r="G1925">
        <v>349.45</v>
      </c>
      <c r="H1925" t="s">
        <v>27256</v>
      </c>
      <c r="I1925" t="s">
        <v>30905</v>
      </c>
      <c r="J1925">
        <v>7.85</v>
      </c>
    </row>
    <row r="1926" spans="1:10">
      <c r="A1926" t="s">
        <v>30906</v>
      </c>
      <c r="B1926" t="s">
        <v>30907</v>
      </c>
      <c r="C1926">
        <v>6</v>
      </c>
      <c r="D1926">
        <v>43</v>
      </c>
      <c r="E1926">
        <v>0.7</v>
      </c>
      <c r="F1926" t="s">
        <v>18359</v>
      </c>
      <c r="G1926">
        <v>149.85</v>
      </c>
      <c r="H1926" t="s">
        <v>30908</v>
      </c>
      <c r="I1926" t="s">
        <v>30909</v>
      </c>
      <c r="J1926">
        <v>8.82</v>
      </c>
    </row>
    <row r="1927" spans="1:10">
      <c r="A1927" t="s">
        <v>13943</v>
      </c>
      <c r="B1927" t="s">
        <v>22093</v>
      </c>
      <c r="C1927">
        <v>6</v>
      </c>
      <c r="D1927">
        <v>43</v>
      </c>
      <c r="E1927">
        <v>0.7</v>
      </c>
      <c r="F1927" t="s">
        <v>18359</v>
      </c>
      <c r="G1927">
        <v>9.5</v>
      </c>
      <c r="H1927" t="s">
        <v>22094</v>
      </c>
      <c r="I1927" t="s">
        <v>22095</v>
      </c>
      <c r="J1927">
        <v>12.15</v>
      </c>
    </row>
    <row r="1928" spans="1:10">
      <c r="A1928" t="s">
        <v>12389</v>
      </c>
      <c r="B1928" t="s">
        <v>22096</v>
      </c>
      <c r="C1928">
        <v>1</v>
      </c>
      <c r="D1928">
        <v>50.7</v>
      </c>
      <c r="E1928">
        <v>0.7</v>
      </c>
      <c r="F1928" t="s">
        <v>18359</v>
      </c>
      <c r="G1928">
        <v>9.85</v>
      </c>
      <c r="I1928" t="s">
        <v>22097</v>
      </c>
      <c r="J1928">
        <v>3.97</v>
      </c>
    </row>
    <row r="1929" spans="1:10">
      <c r="A1929" t="s">
        <v>16522</v>
      </c>
      <c r="B1929" t="s">
        <v>22098</v>
      </c>
      <c r="C1929">
        <v>6</v>
      </c>
      <c r="D1929">
        <v>40</v>
      </c>
      <c r="E1929">
        <v>0.7</v>
      </c>
      <c r="F1929" t="s">
        <v>18359</v>
      </c>
      <c r="G1929">
        <v>23.85</v>
      </c>
      <c r="H1929" t="s">
        <v>22099</v>
      </c>
      <c r="I1929" t="s">
        <v>22100</v>
      </c>
      <c r="J1929">
        <v>8.4700000000000006</v>
      </c>
    </row>
    <row r="1930" spans="1:10">
      <c r="A1930" t="s">
        <v>12390</v>
      </c>
      <c r="B1930" t="s">
        <v>22101</v>
      </c>
      <c r="C1930">
        <v>6</v>
      </c>
      <c r="D1930">
        <v>43</v>
      </c>
      <c r="E1930">
        <v>0.7</v>
      </c>
      <c r="F1930" t="s">
        <v>18359</v>
      </c>
      <c r="G1930">
        <v>119.85</v>
      </c>
      <c r="H1930" t="s">
        <v>22102</v>
      </c>
      <c r="I1930" t="s">
        <v>22103</v>
      </c>
      <c r="J1930">
        <v>8.4499999999999993</v>
      </c>
    </row>
    <row r="1931" spans="1:10">
      <c r="A1931" t="s">
        <v>12391</v>
      </c>
      <c r="B1931" t="s">
        <v>22104</v>
      </c>
      <c r="C1931">
        <v>6</v>
      </c>
      <c r="D1931">
        <v>43</v>
      </c>
      <c r="E1931">
        <v>0.7</v>
      </c>
      <c r="F1931" t="s">
        <v>18359</v>
      </c>
      <c r="G1931">
        <v>66.150000000000006</v>
      </c>
      <c r="H1931" t="s">
        <v>22105</v>
      </c>
      <c r="I1931" t="s">
        <v>22106</v>
      </c>
      <c r="J1931">
        <v>8.1199999999999992</v>
      </c>
    </row>
    <row r="1932" spans="1:10">
      <c r="A1932" t="s">
        <v>16523</v>
      </c>
      <c r="B1932" t="s">
        <v>22107</v>
      </c>
      <c r="C1932">
        <v>6</v>
      </c>
      <c r="D1932">
        <v>43</v>
      </c>
      <c r="E1932">
        <v>1</v>
      </c>
      <c r="F1932" t="s">
        <v>18359</v>
      </c>
      <c r="G1932">
        <v>11.25</v>
      </c>
      <c r="H1932" t="s">
        <v>22108</v>
      </c>
      <c r="I1932" t="s">
        <v>22109</v>
      </c>
      <c r="J1932">
        <v>10.27</v>
      </c>
    </row>
    <row r="1933" spans="1:10">
      <c r="A1933" t="s">
        <v>12392</v>
      </c>
      <c r="B1933" t="s">
        <v>22110</v>
      </c>
      <c r="C1933">
        <v>6</v>
      </c>
      <c r="D1933">
        <v>40</v>
      </c>
      <c r="E1933">
        <v>0.7</v>
      </c>
      <c r="F1933" t="s">
        <v>18359</v>
      </c>
      <c r="G1933">
        <v>11.05</v>
      </c>
      <c r="H1933" t="s">
        <v>22111</v>
      </c>
      <c r="I1933" t="s">
        <v>22112</v>
      </c>
      <c r="J1933">
        <v>8.34</v>
      </c>
    </row>
    <row r="1934" spans="1:10">
      <c r="A1934" t="s">
        <v>13944</v>
      </c>
      <c r="B1934" t="s">
        <v>22113</v>
      </c>
      <c r="C1934">
        <v>3</v>
      </c>
      <c r="D1934">
        <v>43</v>
      </c>
      <c r="E1934">
        <v>0.7</v>
      </c>
      <c r="F1934" t="s">
        <v>18359</v>
      </c>
      <c r="G1934">
        <v>67.849999999999994</v>
      </c>
      <c r="H1934" t="s">
        <v>22114</v>
      </c>
      <c r="J1934">
        <v>7.28</v>
      </c>
    </row>
    <row r="1935" spans="1:10">
      <c r="A1935" t="s">
        <v>22115</v>
      </c>
      <c r="B1935" t="s">
        <v>22116</v>
      </c>
      <c r="C1935">
        <v>3</v>
      </c>
      <c r="D1935">
        <v>43</v>
      </c>
      <c r="E1935">
        <v>0.7</v>
      </c>
      <c r="F1935" t="s">
        <v>18359</v>
      </c>
      <c r="G1935">
        <v>6.35</v>
      </c>
      <c r="I1935" t="s">
        <v>22117</v>
      </c>
      <c r="J1935">
        <v>8.15</v>
      </c>
    </row>
    <row r="1936" spans="1:10">
      <c r="A1936" t="s">
        <v>12393</v>
      </c>
      <c r="B1936" t="s">
        <v>22118</v>
      </c>
      <c r="C1936">
        <v>6</v>
      </c>
      <c r="D1936">
        <v>40</v>
      </c>
      <c r="E1936">
        <v>0.7</v>
      </c>
      <c r="F1936" t="s">
        <v>18359</v>
      </c>
      <c r="G1936">
        <v>14.35</v>
      </c>
      <c r="H1936" t="s">
        <v>22119</v>
      </c>
      <c r="I1936" t="s">
        <v>22120</v>
      </c>
      <c r="J1936">
        <v>8.3000000000000007</v>
      </c>
    </row>
    <row r="1937" spans="1:10">
      <c r="A1937" t="s">
        <v>12394</v>
      </c>
      <c r="B1937" t="s">
        <v>22121</v>
      </c>
      <c r="C1937">
        <v>6</v>
      </c>
      <c r="D1937">
        <v>40</v>
      </c>
      <c r="E1937">
        <v>0.7</v>
      </c>
      <c r="F1937" t="s">
        <v>18359</v>
      </c>
      <c r="G1937">
        <v>25.95</v>
      </c>
      <c r="H1937" t="s">
        <v>22122</v>
      </c>
      <c r="I1937" t="s">
        <v>22123</v>
      </c>
      <c r="J1937">
        <v>8.33</v>
      </c>
    </row>
    <row r="1938" spans="1:10">
      <c r="A1938" t="s">
        <v>12395</v>
      </c>
      <c r="B1938" t="s">
        <v>22124</v>
      </c>
      <c r="C1938">
        <v>6</v>
      </c>
      <c r="D1938">
        <v>40</v>
      </c>
      <c r="E1938">
        <v>0.6</v>
      </c>
      <c r="F1938" t="s">
        <v>18359</v>
      </c>
      <c r="G1938">
        <v>5.25</v>
      </c>
      <c r="I1938" t="s">
        <v>22125</v>
      </c>
      <c r="J1938">
        <v>10.28</v>
      </c>
    </row>
    <row r="1939" spans="1:10">
      <c r="A1939" t="s">
        <v>16524</v>
      </c>
      <c r="B1939" t="s">
        <v>22126</v>
      </c>
      <c r="C1939">
        <v>12</v>
      </c>
      <c r="D1939">
        <v>40</v>
      </c>
      <c r="E1939">
        <v>1</v>
      </c>
      <c r="F1939" t="s">
        <v>18359</v>
      </c>
      <c r="G1939">
        <v>245.55</v>
      </c>
      <c r="I1939" t="s">
        <v>22127</v>
      </c>
      <c r="J1939">
        <v>20.66</v>
      </c>
    </row>
    <row r="1940" spans="1:10">
      <c r="A1940" t="s">
        <v>16525</v>
      </c>
      <c r="B1940" t="s">
        <v>22128</v>
      </c>
      <c r="C1940">
        <v>6</v>
      </c>
      <c r="D1940">
        <v>40</v>
      </c>
      <c r="E1940">
        <v>1</v>
      </c>
      <c r="F1940" t="s">
        <v>18359</v>
      </c>
      <c r="G1940">
        <v>27.95</v>
      </c>
      <c r="I1940" t="s">
        <v>22129</v>
      </c>
      <c r="J1940">
        <v>14.1</v>
      </c>
    </row>
    <row r="1941" spans="1:10">
      <c r="A1941" t="s">
        <v>16526</v>
      </c>
      <c r="B1941" t="s">
        <v>22130</v>
      </c>
      <c r="C1941">
        <v>6</v>
      </c>
      <c r="D1941">
        <v>40</v>
      </c>
      <c r="E1941">
        <v>1</v>
      </c>
      <c r="F1941" t="s">
        <v>18359</v>
      </c>
      <c r="G1941">
        <v>24.85</v>
      </c>
      <c r="I1941" t="s">
        <v>22129</v>
      </c>
      <c r="J1941">
        <v>14.06</v>
      </c>
    </row>
    <row r="1942" spans="1:10">
      <c r="A1942" t="s">
        <v>16527</v>
      </c>
      <c r="B1942" t="s">
        <v>16528</v>
      </c>
      <c r="C1942">
        <v>6</v>
      </c>
      <c r="D1942">
        <v>43</v>
      </c>
      <c r="E1942">
        <v>0.7</v>
      </c>
      <c r="G1942">
        <v>14.45</v>
      </c>
      <c r="H1942" t="s">
        <v>22131</v>
      </c>
      <c r="I1942" t="s">
        <v>22132</v>
      </c>
      <c r="J1942">
        <v>7.52</v>
      </c>
    </row>
    <row r="1943" spans="1:10">
      <c r="A1943" t="s">
        <v>22133</v>
      </c>
      <c r="B1943" t="s">
        <v>22134</v>
      </c>
      <c r="C1943">
        <v>6</v>
      </c>
      <c r="D1943">
        <v>40</v>
      </c>
      <c r="E1943">
        <v>0.7</v>
      </c>
      <c r="F1943" t="s">
        <v>18359</v>
      </c>
      <c r="G1943">
        <v>8</v>
      </c>
      <c r="H1943" t="s">
        <v>22135</v>
      </c>
      <c r="I1943" t="s">
        <v>22136</v>
      </c>
      <c r="J1943">
        <v>8.67</v>
      </c>
    </row>
    <row r="1944" spans="1:10">
      <c r="A1944" t="s">
        <v>16529</v>
      </c>
      <c r="B1944" t="s">
        <v>22137</v>
      </c>
      <c r="C1944">
        <v>6</v>
      </c>
      <c r="D1944">
        <v>40</v>
      </c>
      <c r="E1944">
        <v>1</v>
      </c>
      <c r="F1944" t="s">
        <v>18359</v>
      </c>
      <c r="G1944">
        <v>8.15</v>
      </c>
      <c r="H1944" t="s">
        <v>22138</v>
      </c>
      <c r="I1944" t="s">
        <v>22139</v>
      </c>
      <c r="J1944">
        <v>11.1</v>
      </c>
    </row>
    <row r="1945" spans="1:10">
      <c r="A1945" t="s">
        <v>13945</v>
      </c>
      <c r="B1945" t="s">
        <v>26660</v>
      </c>
      <c r="C1945">
        <v>6</v>
      </c>
      <c r="D1945">
        <v>43</v>
      </c>
      <c r="E1945">
        <v>0.7</v>
      </c>
      <c r="F1945" t="s">
        <v>18359</v>
      </c>
      <c r="G1945">
        <v>3.25</v>
      </c>
      <c r="H1945" t="s">
        <v>30910</v>
      </c>
      <c r="I1945" t="s">
        <v>30911</v>
      </c>
      <c r="J1945">
        <v>13.48</v>
      </c>
    </row>
    <row r="1946" spans="1:10">
      <c r="A1946" t="s">
        <v>12396</v>
      </c>
      <c r="B1946" t="s">
        <v>22140</v>
      </c>
      <c r="C1946">
        <v>6</v>
      </c>
      <c r="D1946">
        <v>46</v>
      </c>
      <c r="E1946">
        <v>0.7</v>
      </c>
      <c r="F1946" t="s">
        <v>18359</v>
      </c>
      <c r="G1946">
        <v>22.95</v>
      </c>
      <c r="H1946" t="s">
        <v>22141</v>
      </c>
      <c r="I1946" t="s">
        <v>22142</v>
      </c>
      <c r="J1946">
        <v>8.61</v>
      </c>
    </row>
    <row r="1947" spans="1:10">
      <c r="A1947" t="s">
        <v>16532</v>
      </c>
      <c r="B1947" t="s">
        <v>16531</v>
      </c>
      <c r="C1947">
        <v>6</v>
      </c>
      <c r="D1947">
        <v>46</v>
      </c>
      <c r="E1947">
        <v>0.7</v>
      </c>
      <c r="G1947">
        <v>4.3499999999999996</v>
      </c>
      <c r="H1947" t="s">
        <v>22143</v>
      </c>
      <c r="I1947" t="s">
        <v>22144</v>
      </c>
      <c r="J1947">
        <v>8.11</v>
      </c>
    </row>
    <row r="1948" spans="1:10">
      <c r="A1948" t="s">
        <v>16530</v>
      </c>
      <c r="B1948" t="s">
        <v>16531</v>
      </c>
      <c r="C1948">
        <v>6</v>
      </c>
      <c r="D1948">
        <v>46</v>
      </c>
      <c r="E1948">
        <v>0.7</v>
      </c>
      <c r="F1948" t="s">
        <v>18359</v>
      </c>
      <c r="G1948">
        <v>2.35</v>
      </c>
      <c r="H1948" t="s">
        <v>22143</v>
      </c>
      <c r="I1948" t="s">
        <v>22145</v>
      </c>
      <c r="J1948">
        <v>8.1199999999999992</v>
      </c>
    </row>
    <row r="1949" spans="1:10">
      <c r="A1949" t="s">
        <v>12397</v>
      </c>
      <c r="B1949" t="s">
        <v>22146</v>
      </c>
      <c r="C1949">
        <v>6</v>
      </c>
      <c r="D1949">
        <v>46</v>
      </c>
      <c r="E1949">
        <v>0.7</v>
      </c>
      <c r="F1949" t="s">
        <v>18359</v>
      </c>
      <c r="G1949">
        <v>14.75</v>
      </c>
      <c r="H1949" t="s">
        <v>22147</v>
      </c>
      <c r="I1949" t="s">
        <v>22148</v>
      </c>
      <c r="J1949">
        <v>8.7100000000000009</v>
      </c>
    </row>
    <row r="1950" spans="1:10">
      <c r="A1950" t="s">
        <v>12398</v>
      </c>
      <c r="B1950" t="s">
        <v>22149</v>
      </c>
      <c r="C1950">
        <v>6</v>
      </c>
      <c r="D1950">
        <v>43</v>
      </c>
      <c r="E1950">
        <v>0.7</v>
      </c>
      <c r="F1950" t="s">
        <v>18359</v>
      </c>
      <c r="G1950">
        <v>12.15</v>
      </c>
      <c r="H1950" t="s">
        <v>22150</v>
      </c>
      <c r="I1950" t="s">
        <v>22151</v>
      </c>
      <c r="J1950">
        <v>8.68</v>
      </c>
    </row>
    <row r="1951" spans="1:10">
      <c r="A1951" t="s">
        <v>12399</v>
      </c>
      <c r="B1951" t="s">
        <v>22152</v>
      </c>
      <c r="C1951">
        <v>6</v>
      </c>
      <c r="D1951">
        <v>46</v>
      </c>
      <c r="E1951">
        <v>0.7</v>
      </c>
      <c r="F1951" t="s">
        <v>18359</v>
      </c>
      <c r="G1951">
        <v>7.75</v>
      </c>
      <c r="H1951" t="s">
        <v>22153</v>
      </c>
      <c r="I1951" t="s">
        <v>22154</v>
      </c>
      <c r="J1951">
        <v>8.61</v>
      </c>
    </row>
    <row r="1952" spans="1:10">
      <c r="A1952" t="s">
        <v>16533</v>
      </c>
      <c r="B1952" t="s">
        <v>16534</v>
      </c>
      <c r="C1952">
        <v>6</v>
      </c>
      <c r="D1952">
        <v>46</v>
      </c>
      <c r="E1952">
        <v>0.7</v>
      </c>
      <c r="G1952">
        <v>9.4499999999999993</v>
      </c>
      <c r="H1952" t="s">
        <v>22155</v>
      </c>
      <c r="I1952" t="s">
        <v>22156</v>
      </c>
      <c r="J1952">
        <v>8.16</v>
      </c>
    </row>
    <row r="1953" spans="1:10">
      <c r="A1953" t="s">
        <v>12400</v>
      </c>
      <c r="B1953" t="s">
        <v>22157</v>
      </c>
      <c r="C1953">
        <v>6</v>
      </c>
      <c r="D1953">
        <v>46</v>
      </c>
      <c r="E1953">
        <v>0.7</v>
      </c>
      <c r="F1953" t="s">
        <v>18359</v>
      </c>
      <c r="G1953">
        <v>7.35</v>
      </c>
      <c r="H1953" t="s">
        <v>22158</v>
      </c>
      <c r="I1953" t="s">
        <v>22159</v>
      </c>
      <c r="J1953">
        <v>8.6199999999999992</v>
      </c>
    </row>
    <row r="1954" spans="1:10">
      <c r="A1954" t="s">
        <v>16535</v>
      </c>
      <c r="B1954" t="s">
        <v>22160</v>
      </c>
      <c r="C1954">
        <v>4</v>
      </c>
      <c r="D1954">
        <v>46</v>
      </c>
      <c r="E1954">
        <v>0.7</v>
      </c>
      <c r="F1954" t="s">
        <v>18359</v>
      </c>
      <c r="G1954">
        <v>17.45</v>
      </c>
      <c r="H1954" t="s">
        <v>22161</v>
      </c>
      <c r="I1954" t="s">
        <v>22162</v>
      </c>
      <c r="J1954">
        <v>11.75</v>
      </c>
    </row>
    <row r="1955" spans="1:10">
      <c r="A1955" t="s">
        <v>16536</v>
      </c>
      <c r="B1955" t="s">
        <v>22163</v>
      </c>
      <c r="C1955">
        <v>6</v>
      </c>
      <c r="D1955">
        <v>43</v>
      </c>
      <c r="E1955">
        <v>1</v>
      </c>
      <c r="F1955" t="s">
        <v>18359</v>
      </c>
      <c r="G1955">
        <v>49.85</v>
      </c>
      <c r="H1955" t="s">
        <v>22164</v>
      </c>
      <c r="I1955" t="s">
        <v>22165</v>
      </c>
      <c r="J1955">
        <v>11.09</v>
      </c>
    </row>
    <row r="1956" spans="1:10">
      <c r="A1956" t="s">
        <v>22166</v>
      </c>
      <c r="B1956" t="s">
        <v>22167</v>
      </c>
      <c r="C1956">
        <v>6</v>
      </c>
      <c r="D1956">
        <v>43</v>
      </c>
      <c r="E1956">
        <v>1</v>
      </c>
      <c r="F1956" t="s">
        <v>18359</v>
      </c>
      <c r="G1956">
        <v>21.65</v>
      </c>
      <c r="H1956" t="s">
        <v>22168</v>
      </c>
      <c r="I1956" t="s">
        <v>22169</v>
      </c>
      <c r="J1956">
        <v>11.14</v>
      </c>
    </row>
    <row r="1957" spans="1:10">
      <c r="A1957" t="s">
        <v>12401</v>
      </c>
      <c r="B1957" t="s">
        <v>22170</v>
      </c>
      <c r="C1957">
        <v>6</v>
      </c>
      <c r="D1957">
        <v>43</v>
      </c>
      <c r="E1957">
        <v>1</v>
      </c>
      <c r="F1957" t="s">
        <v>18359</v>
      </c>
      <c r="G1957">
        <v>65.25</v>
      </c>
      <c r="H1957" t="s">
        <v>22171</v>
      </c>
      <c r="I1957" t="s">
        <v>22172</v>
      </c>
      <c r="J1957">
        <v>11.1</v>
      </c>
    </row>
    <row r="1958" spans="1:10">
      <c r="A1958" t="s">
        <v>26812</v>
      </c>
      <c r="B1958" t="s">
        <v>26813</v>
      </c>
      <c r="C1958">
        <v>6</v>
      </c>
      <c r="D1958">
        <v>40</v>
      </c>
      <c r="E1958">
        <v>0.7</v>
      </c>
      <c r="G1958">
        <v>8.0500000000000007</v>
      </c>
      <c r="H1958" t="s">
        <v>27685</v>
      </c>
      <c r="I1958" t="s">
        <v>30912</v>
      </c>
      <c r="J1958">
        <v>8.17</v>
      </c>
    </row>
    <row r="1959" spans="1:10">
      <c r="A1959" t="s">
        <v>13946</v>
      </c>
      <c r="B1959" t="s">
        <v>22173</v>
      </c>
      <c r="C1959">
        <v>6</v>
      </c>
      <c r="D1959">
        <v>40</v>
      </c>
      <c r="E1959">
        <v>0.7</v>
      </c>
      <c r="F1959" t="s">
        <v>18359</v>
      </c>
      <c r="G1959">
        <v>56.85</v>
      </c>
      <c r="H1959" t="s">
        <v>22174</v>
      </c>
      <c r="I1959" t="s">
        <v>22175</v>
      </c>
      <c r="J1959">
        <v>9.3800000000000008</v>
      </c>
    </row>
    <row r="1960" spans="1:10">
      <c r="A1960" t="s">
        <v>22176</v>
      </c>
      <c r="B1960" t="s">
        <v>22177</v>
      </c>
      <c r="C1960">
        <v>6</v>
      </c>
      <c r="D1960">
        <v>40</v>
      </c>
      <c r="E1960">
        <v>0.7</v>
      </c>
      <c r="F1960" t="s">
        <v>18359</v>
      </c>
      <c r="G1960">
        <v>17.649999999999999</v>
      </c>
      <c r="H1960" t="s">
        <v>22178</v>
      </c>
      <c r="I1960" t="s">
        <v>22179</v>
      </c>
      <c r="J1960">
        <v>9.3800000000000008</v>
      </c>
    </row>
    <row r="1961" spans="1:10">
      <c r="A1961" t="s">
        <v>22180</v>
      </c>
      <c r="B1961" t="s">
        <v>22181</v>
      </c>
      <c r="C1961">
        <v>6</v>
      </c>
      <c r="D1961">
        <v>43</v>
      </c>
      <c r="E1961">
        <v>0.7</v>
      </c>
      <c r="F1961" t="s">
        <v>18359</v>
      </c>
      <c r="G1961">
        <v>15.25</v>
      </c>
      <c r="H1961" t="s">
        <v>22182</v>
      </c>
      <c r="I1961" t="s">
        <v>22183</v>
      </c>
      <c r="J1961">
        <v>9.41</v>
      </c>
    </row>
    <row r="1962" spans="1:10">
      <c r="A1962" t="s">
        <v>30913</v>
      </c>
      <c r="B1962" t="s">
        <v>22185</v>
      </c>
      <c r="C1962">
        <v>2</v>
      </c>
      <c r="D1962">
        <v>43</v>
      </c>
      <c r="E1962">
        <v>0.7</v>
      </c>
      <c r="F1962" t="s">
        <v>18359</v>
      </c>
      <c r="G1962">
        <v>112.85</v>
      </c>
      <c r="I1962" t="s">
        <v>30914</v>
      </c>
      <c r="J1962">
        <v>7.58</v>
      </c>
    </row>
    <row r="1963" spans="1:10">
      <c r="A1963" t="s">
        <v>22184</v>
      </c>
      <c r="B1963" t="s">
        <v>22185</v>
      </c>
      <c r="C1963">
        <v>4</v>
      </c>
      <c r="D1963">
        <v>43</v>
      </c>
      <c r="E1963">
        <v>0.7</v>
      </c>
      <c r="F1963" t="s">
        <v>18359</v>
      </c>
      <c r="G1963">
        <v>7.45</v>
      </c>
      <c r="H1963" t="s">
        <v>22186</v>
      </c>
      <c r="I1963" t="s">
        <v>22187</v>
      </c>
      <c r="J1963">
        <v>15.3</v>
      </c>
    </row>
    <row r="1964" spans="1:10">
      <c r="A1964" t="s">
        <v>22188</v>
      </c>
      <c r="B1964" t="s">
        <v>22189</v>
      </c>
      <c r="C1964">
        <v>6</v>
      </c>
      <c r="D1964">
        <v>48.8</v>
      </c>
      <c r="E1964">
        <v>0.7</v>
      </c>
      <c r="F1964" t="s">
        <v>18359</v>
      </c>
      <c r="G1964">
        <v>16.95</v>
      </c>
      <c r="H1964" t="s">
        <v>22190</v>
      </c>
      <c r="I1964" t="s">
        <v>22191</v>
      </c>
      <c r="J1964">
        <v>9.35</v>
      </c>
    </row>
    <row r="1965" spans="1:10">
      <c r="A1965" t="s">
        <v>16537</v>
      </c>
      <c r="B1965" t="s">
        <v>16538</v>
      </c>
      <c r="C1965">
        <v>6</v>
      </c>
      <c r="D1965">
        <v>43</v>
      </c>
      <c r="E1965">
        <v>0.7</v>
      </c>
      <c r="G1965">
        <v>21.35</v>
      </c>
      <c r="H1965" t="s">
        <v>30915</v>
      </c>
      <c r="I1965" t="s">
        <v>30916</v>
      </c>
      <c r="J1965">
        <v>7.47</v>
      </c>
    </row>
    <row r="1966" spans="1:10">
      <c r="A1966" t="s">
        <v>12402</v>
      </c>
      <c r="B1966" t="s">
        <v>22192</v>
      </c>
      <c r="C1966">
        <v>6</v>
      </c>
      <c r="D1966">
        <v>38</v>
      </c>
      <c r="E1966">
        <v>0.7</v>
      </c>
      <c r="F1966" t="s">
        <v>18359</v>
      </c>
      <c r="G1966">
        <v>24.15</v>
      </c>
      <c r="H1966" t="s">
        <v>22193</v>
      </c>
      <c r="J1966">
        <v>7.5</v>
      </c>
    </row>
    <row r="1967" spans="1:10">
      <c r="A1967" t="s">
        <v>12403</v>
      </c>
      <c r="B1967" t="s">
        <v>22194</v>
      </c>
      <c r="C1967">
        <v>8</v>
      </c>
      <c r="D1967">
        <v>40</v>
      </c>
      <c r="E1967">
        <v>0.5</v>
      </c>
      <c r="F1967" t="s">
        <v>18359</v>
      </c>
      <c r="G1967">
        <v>12.45</v>
      </c>
      <c r="H1967" t="s">
        <v>22195</v>
      </c>
      <c r="I1967" t="s">
        <v>22196</v>
      </c>
      <c r="J1967">
        <v>11.64</v>
      </c>
    </row>
    <row r="1968" spans="1:10">
      <c r="A1968" t="s">
        <v>16539</v>
      </c>
      <c r="B1968" t="s">
        <v>16540</v>
      </c>
      <c r="C1968">
        <v>6</v>
      </c>
      <c r="D1968">
        <v>40</v>
      </c>
      <c r="E1968">
        <v>0.7</v>
      </c>
      <c r="G1968">
        <v>22.15</v>
      </c>
      <c r="I1968" t="s">
        <v>22197</v>
      </c>
      <c r="J1968">
        <v>10.84</v>
      </c>
    </row>
    <row r="1969" spans="1:10">
      <c r="A1969" t="s">
        <v>16541</v>
      </c>
      <c r="B1969" t="s">
        <v>16542</v>
      </c>
      <c r="C1969">
        <v>6</v>
      </c>
      <c r="D1969">
        <v>40</v>
      </c>
      <c r="E1969">
        <v>1</v>
      </c>
      <c r="G1969">
        <v>11.95</v>
      </c>
      <c r="I1969" t="s">
        <v>22198</v>
      </c>
      <c r="J1969">
        <v>13.89</v>
      </c>
    </row>
    <row r="1970" spans="1:10">
      <c r="A1970" t="s">
        <v>12404</v>
      </c>
      <c r="B1970" t="s">
        <v>16543</v>
      </c>
      <c r="C1970">
        <v>6</v>
      </c>
      <c r="D1970">
        <v>49.2</v>
      </c>
      <c r="E1970">
        <v>0.7</v>
      </c>
      <c r="G1970">
        <v>7.65</v>
      </c>
      <c r="H1970" t="s">
        <v>22199</v>
      </c>
      <c r="I1970" t="s">
        <v>22200</v>
      </c>
      <c r="J1970">
        <v>9.08</v>
      </c>
    </row>
    <row r="1971" spans="1:10">
      <c r="A1971" t="s">
        <v>12405</v>
      </c>
      <c r="B1971" t="s">
        <v>16544</v>
      </c>
      <c r="C1971">
        <v>6</v>
      </c>
      <c r="D1971">
        <v>42</v>
      </c>
      <c r="E1971">
        <v>0.5</v>
      </c>
      <c r="G1971">
        <v>23.75</v>
      </c>
      <c r="H1971" t="s">
        <v>22201</v>
      </c>
      <c r="I1971" t="s">
        <v>22202</v>
      </c>
      <c r="J1971">
        <v>6.12</v>
      </c>
    </row>
    <row r="1972" spans="1:10">
      <c r="A1972" t="s">
        <v>16545</v>
      </c>
      <c r="B1972" t="s">
        <v>22203</v>
      </c>
      <c r="C1972">
        <v>6</v>
      </c>
      <c r="D1972">
        <v>40</v>
      </c>
      <c r="E1972">
        <v>0.7</v>
      </c>
      <c r="F1972" t="s">
        <v>18359</v>
      </c>
      <c r="G1972">
        <v>19.850000000000001</v>
      </c>
      <c r="H1972" t="s">
        <v>22204</v>
      </c>
      <c r="I1972" t="s">
        <v>22205</v>
      </c>
      <c r="J1972">
        <v>10.7</v>
      </c>
    </row>
    <row r="1973" spans="1:10">
      <c r="A1973" t="s">
        <v>12406</v>
      </c>
      <c r="B1973" t="s">
        <v>16546</v>
      </c>
      <c r="C1973">
        <v>6</v>
      </c>
      <c r="D1973">
        <v>40</v>
      </c>
      <c r="E1973">
        <v>0.7</v>
      </c>
      <c r="G1973">
        <v>18.649999999999999</v>
      </c>
      <c r="H1973" t="s">
        <v>22206</v>
      </c>
      <c r="I1973" t="s">
        <v>22207</v>
      </c>
      <c r="J1973">
        <v>6.21</v>
      </c>
    </row>
    <row r="1974" spans="1:10">
      <c r="A1974" t="s">
        <v>12407</v>
      </c>
      <c r="B1974" t="s">
        <v>16547</v>
      </c>
      <c r="C1974">
        <v>6</v>
      </c>
      <c r="D1974">
        <v>15.5</v>
      </c>
      <c r="E1974">
        <v>0.75</v>
      </c>
      <c r="G1974">
        <v>18.95</v>
      </c>
      <c r="H1974" t="s">
        <v>22208</v>
      </c>
      <c r="I1974" t="s">
        <v>22209</v>
      </c>
      <c r="J1974">
        <v>7.81</v>
      </c>
    </row>
    <row r="1975" spans="1:10">
      <c r="A1975" t="s">
        <v>13947</v>
      </c>
      <c r="B1975" t="s">
        <v>22210</v>
      </c>
      <c r="C1975">
        <v>6</v>
      </c>
      <c r="D1975">
        <v>15.5</v>
      </c>
      <c r="E1975">
        <v>0.75</v>
      </c>
      <c r="F1975" t="s">
        <v>18359</v>
      </c>
      <c r="G1975">
        <v>35.85</v>
      </c>
      <c r="H1975" t="s">
        <v>22211</v>
      </c>
      <c r="I1975" t="s">
        <v>22212</v>
      </c>
      <c r="J1975">
        <v>9.91</v>
      </c>
    </row>
    <row r="1976" spans="1:10">
      <c r="A1976" t="s">
        <v>22213</v>
      </c>
      <c r="B1976" t="s">
        <v>22214</v>
      </c>
      <c r="C1976">
        <v>192</v>
      </c>
      <c r="D1976">
        <v>37.5</v>
      </c>
      <c r="E1976">
        <v>0.05</v>
      </c>
      <c r="G1976">
        <v>12.85</v>
      </c>
      <c r="H1976" t="s">
        <v>22215</v>
      </c>
      <c r="I1976" t="s">
        <v>22216</v>
      </c>
      <c r="J1976">
        <v>11.71</v>
      </c>
    </row>
    <row r="1977" spans="1:10">
      <c r="A1977" t="s">
        <v>12408</v>
      </c>
      <c r="B1977" t="s">
        <v>16548</v>
      </c>
      <c r="C1977">
        <v>48</v>
      </c>
      <c r="D1977">
        <v>37.5</v>
      </c>
      <c r="E1977">
        <v>0.2</v>
      </c>
      <c r="G1977">
        <v>8.15</v>
      </c>
      <c r="H1977" t="s">
        <v>22217</v>
      </c>
      <c r="I1977" t="s">
        <v>22218</v>
      </c>
      <c r="J1977">
        <v>19.3</v>
      </c>
    </row>
    <row r="1978" spans="1:10">
      <c r="A1978" t="s">
        <v>12409</v>
      </c>
      <c r="B1978" t="s">
        <v>16549</v>
      </c>
      <c r="C1978">
        <v>24</v>
      </c>
      <c r="D1978">
        <v>37.5</v>
      </c>
      <c r="E1978">
        <v>0.35</v>
      </c>
      <c r="G1978">
        <v>27.25</v>
      </c>
      <c r="H1978" t="s">
        <v>22219</v>
      </c>
      <c r="I1978" t="s">
        <v>22220</v>
      </c>
      <c r="J1978">
        <v>16.39</v>
      </c>
    </row>
    <row r="1979" spans="1:10">
      <c r="A1979" t="s">
        <v>12410</v>
      </c>
      <c r="B1979" t="s">
        <v>16550</v>
      </c>
      <c r="C1979">
        <v>6</v>
      </c>
      <c r="D1979">
        <v>37.5</v>
      </c>
      <c r="E1979">
        <v>0.7</v>
      </c>
      <c r="G1979">
        <v>21.85</v>
      </c>
      <c r="H1979" t="s">
        <v>22221</v>
      </c>
      <c r="I1979" t="s">
        <v>22222</v>
      </c>
      <c r="J1979">
        <v>6.71</v>
      </c>
    </row>
    <row r="1980" spans="1:10">
      <c r="A1980" t="s">
        <v>12411</v>
      </c>
      <c r="B1980" t="s">
        <v>16551</v>
      </c>
      <c r="C1980">
        <v>6</v>
      </c>
      <c r="D1980">
        <v>37.5</v>
      </c>
      <c r="E1980">
        <v>1</v>
      </c>
      <c r="G1980">
        <v>18.45</v>
      </c>
      <c r="H1980" t="s">
        <v>22223</v>
      </c>
      <c r="I1980" t="s">
        <v>22224</v>
      </c>
      <c r="J1980">
        <v>9.0399999999999991</v>
      </c>
    </row>
    <row r="1981" spans="1:10">
      <c r="A1981" t="s">
        <v>12412</v>
      </c>
      <c r="B1981" t="s">
        <v>16552</v>
      </c>
      <c r="C1981">
        <v>6</v>
      </c>
      <c r="D1981">
        <v>37.5</v>
      </c>
      <c r="E1981">
        <v>1</v>
      </c>
      <c r="G1981">
        <v>55</v>
      </c>
      <c r="H1981" t="s">
        <v>22225</v>
      </c>
      <c r="I1981" t="s">
        <v>22226</v>
      </c>
      <c r="J1981">
        <v>9.2100000000000009</v>
      </c>
    </row>
    <row r="1982" spans="1:10">
      <c r="A1982" t="s">
        <v>16553</v>
      </c>
      <c r="B1982" t="s">
        <v>16554</v>
      </c>
      <c r="C1982">
        <v>6</v>
      </c>
      <c r="D1982">
        <v>37.5</v>
      </c>
      <c r="E1982">
        <v>0.7</v>
      </c>
      <c r="G1982">
        <v>19.45</v>
      </c>
      <c r="H1982" t="s">
        <v>22227</v>
      </c>
      <c r="I1982" t="s">
        <v>22228</v>
      </c>
      <c r="J1982">
        <v>6.75</v>
      </c>
    </row>
    <row r="1983" spans="1:10">
      <c r="A1983" t="s">
        <v>12413</v>
      </c>
      <c r="B1983" t="s">
        <v>16555</v>
      </c>
      <c r="C1983">
        <v>6</v>
      </c>
      <c r="D1983">
        <v>37.5</v>
      </c>
      <c r="E1983">
        <v>0.7</v>
      </c>
      <c r="G1983">
        <v>22.5</v>
      </c>
      <c r="H1983" t="s">
        <v>27686</v>
      </c>
      <c r="I1983" t="s">
        <v>30917</v>
      </c>
      <c r="J1983">
        <v>6.75</v>
      </c>
    </row>
    <row r="1984" spans="1:10">
      <c r="A1984" t="s">
        <v>12414</v>
      </c>
      <c r="B1984" t="s">
        <v>22229</v>
      </c>
      <c r="C1984">
        <v>6</v>
      </c>
      <c r="D1984">
        <v>12</v>
      </c>
      <c r="E1984">
        <v>0.75</v>
      </c>
      <c r="F1984" t="s">
        <v>18359</v>
      </c>
      <c r="G1984">
        <v>36.450000000000003</v>
      </c>
      <c r="H1984" t="s">
        <v>22230</v>
      </c>
      <c r="J1984">
        <v>11.15</v>
      </c>
    </row>
    <row r="1985" spans="1:10">
      <c r="A1985" t="s">
        <v>12415</v>
      </c>
      <c r="B1985" t="s">
        <v>22231</v>
      </c>
      <c r="C1985">
        <v>6</v>
      </c>
      <c r="D1985">
        <v>46</v>
      </c>
      <c r="E1985">
        <v>0.7</v>
      </c>
      <c r="F1985" t="s">
        <v>18359</v>
      </c>
      <c r="G1985">
        <v>29.45</v>
      </c>
      <c r="I1985" t="s">
        <v>22232</v>
      </c>
      <c r="J1985">
        <v>11.4</v>
      </c>
    </row>
    <row r="1986" spans="1:10">
      <c r="A1986" t="s">
        <v>12416</v>
      </c>
      <c r="B1986" t="s">
        <v>16556</v>
      </c>
      <c r="C1986">
        <v>6</v>
      </c>
      <c r="D1986">
        <v>45.7</v>
      </c>
      <c r="E1986">
        <v>0.7</v>
      </c>
      <c r="G1986">
        <v>31.25</v>
      </c>
      <c r="H1986" t="s">
        <v>22233</v>
      </c>
      <c r="I1986" t="s">
        <v>22234</v>
      </c>
      <c r="J1986">
        <v>9.1199999999999992</v>
      </c>
    </row>
    <row r="1987" spans="1:10">
      <c r="A1987" t="s">
        <v>16557</v>
      </c>
      <c r="B1987" t="s">
        <v>22235</v>
      </c>
      <c r="C1987">
        <v>4</v>
      </c>
      <c r="D1987">
        <v>20</v>
      </c>
      <c r="E1987">
        <v>0.75</v>
      </c>
      <c r="F1987" t="s">
        <v>18359</v>
      </c>
      <c r="G1987">
        <v>25.5</v>
      </c>
      <c r="I1987" t="s">
        <v>22236</v>
      </c>
      <c r="J1987">
        <v>10.87</v>
      </c>
    </row>
    <row r="1988" spans="1:10">
      <c r="A1988" t="s">
        <v>12417</v>
      </c>
      <c r="B1988" t="s">
        <v>22237</v>
      </c>
      <c r="C1988">
        <v>12</v>
      </c>
      <c r="D1988">
        <v>19.8</v>
      </c>
      <c r="E1988">
        <v>0.25</v>
      </c>
      <c r="F1988" t="s">
        <v>18359</v>
      </c>
      <c r="G1988">
        <v>16.149999999999999</v>
      </c>
      <c r="H1988" t="s">
        <v>22238</v>
      </c>
      <c r="I1988" t="s">
        <v>22239</v>
      </c>
      <c r="J1988">
        <v>9.7200000000000006</v>
      </c>
    </row>
    <row r="1989" spans="1:10">
      <c r="A1989" t="s">
        <v>22240</v>
      </c>
      <c r="B1989" t="s">
        <v>22241</v>
      </c>
      <c r="C1989">
        <v>6</v>
      </c>
      <c r="D1989">
        <v>19</v>
      </c>
      <c r="E1989">
        <v>0.75</v>
      </c>
      <c r="G1989">
        <v>10.050000000000001</v>
      </c>
      <c r="H1989" t="s">
        <v>22242</v>
      </c>
      <c r="I1989" t="s">
        <v>22243</v>
      </c>
      <c r="J1989">
        <v>9.7100000000000009</v>
      </c>
    </row>
    <row r="1990" spans="1:10">
      <c r="A1990" t="s">
        <v>16558</v>
      </c>
      <c r="B1990" t="s">
        <v>22244</v>
      </c>
      <c r="C1990">
        <v>6</v>
      </c>
      <c r="D1990">
        <v>20</v>
      </c>
      <c r="E1990">
        <v>0.75</v>
      </c>
      <c r="F1990" t="s">
        <v>18359</v>
      </c>
      <c r="G1990">
        <v>19.75</v>
      </c>
      <c r="I1990" t="s">
        <v>22245</v>
      </c>
      <c r="J1990">
        <v>9.81</v>
      </c>
    </row>
    <row r="1991" spans="1:10">
      <c r="A1991" t="s">
        <v>26869</v>
      </c>
      <c r="B1991" t="s">
        <v>26870</v>
      </c>
      <c r="C1991">
        <v>6</v>
      </c>
      <c r="D1991">
        <v>19</v>
      </c>
      <c r="E1991">
        <v>0.75</v>
      </c>
      <c r="G1991">
        <v>19.850000000000001</v>
      </c>
      <c r="H1991" t="s">
        <v>30918</v>
      </c>
      <c r="I1991" t="s">
        <v>30919</v>
      </c>
      <c r="J1991">
        <v>7.47</v>
      </c>
    </row>
    <row r="1992" spans="1:10">
      <c r="A1992" t="s">
        <v>16559</v>
      </c>
      <c r="B1992" t="s">
        <v>16560</v>
      </c>
      <c r="C1992">
        <v>6</v>
      </c>
      <c r="D1992">
        <v>19</v>
      </c>
      <c r="E1992">
        <v>0.75</v>
      </c>
      <c r="G1992">
        <v>24.15</v>
      </c>
      <c r="H1992" t="s">
        <v>22246</v>
      </c>
      <c r="I1992" t="s">
        <v>22247</v>
      </c>
      <c r="J1992">
        <v>7.49</v>
      </c>
    </row>
    <row r="1993" spans="1:10">
      <c r="A1993" t="s">
        <v>12418</v>
      </c>
      <c r="B1993" t="s">
        <v>16561</v>
      </c>
      <c r="C1993">
        <v>6</v>
      </c>
      <c r="D1993">
        <v>19</v>
      </c>
      <c r="E1993">
        <v>0.75</v>
      </c>
      <c r="G1993">
        <v>6.35</v>
      </c>
      <c r="H1993" t="s">
        <v>22248</v>
      </c>
      <c r="I1993" t="s">
        <v>22249</v>
      </c>
      <c r="J1993">
        <v>7.45</v>
      </c>
    </row>
    <row r="1994" spans="1:10">
      <c r="A1994" t="s">
        <v>22250</v>
      </c>
      <c r="B1994" t="s">
        <v>22251</v>
      </c>
      <c r="C1994">
        <v>6</v>
      </c>
      <c r="D1994">
        <v>20</v>
      </c>
      <c r="E1994">
        <v>0.75</v>
      </c>
      <c r="F1994" t="s">
        <v>18359</v>
      </c>
      <c r="G1994">
        <v>9.4499999999999993</v>
      </c>
      <c r="H1994" t="s">
        <v>22252</v>
      </c>
      <c r="I1994" t="s">
        <v>22253</v>
      </c>
      <c r="J1994">
        <v>10.42</v>
      </c>
    </row>
    <row r="1995" spans="1:10">
      <c r="A1995" t="s">
        <v>16562</v>
      </c>
      <c r="B1995" t="s">
        <v>16563</v>
      </c>
      <c r="C1995">
        <v>6</v>
      </c>
      <c r="D1995">
        <v>20</v>
      </c>
      <c r="E1995">
        <v>1</v>
      </c>
      <c r="G1995">
        <v>20.65</v>
      </c>
      <c r="H1995" t="s">
        <v>22254</v>
      </c>
      <c r="I1995" t="s">
        <v>22255</v>
      </c>
      <c r="J1995">
        <v>10.79</v>
      </c>
    </row>
    <row r="1996" spans="1:10">
      <c r="A1996" t="s">
        <v>22256</v>
      </c>
      <c r="B1996" t="s">
        <v>22257</v>
      </c>
      <c r="C1996">
        <v>6</v>
      </c>
      <c r="D1996">
        <v>20</v>
      </c>
      <c r="E1996">
        <v>0.75</v>
      </c>
      <c r="G1996">
        <v>9.4499999999999993</v>
      </c>
      <c r="H1996" t="s">
        <v>22258</v>
      </c>
      <c r="I1996" t="s">
        <v>22259</v>
      </c>
      <c r="J1996">
        <v>8.2200000000000006</v>
      </c>
    </row>
    <row r="1997" spans="1:10">
      <c r="A1997" t="s">
        <v>12419</v>
      </c>
      <c r="B1997" t="s">
        <v>22260</v>
      </c>
      <c r="C1997">
        <v>8</v>
      </c>
      <c r="D1997">
        <v>19.8</v>
      </c>
      <c r="E1997">
        <v>1</v>
      </c>
      <c r="F1997" t="s">
        <v>18359</v>
      </c>
      <c r="G1997">
        <v>4.45</v>
      </c>
      <c r="H1997" t="s">
        <v>22261</v>
      </c>
      <c r="I1997" t="s">
        <v>22262</v>
      </c>
      <c r="J1997">
        <v>21.07</v>
      </c>
    </row>
    <row r="1998" spans="1:10">
      <c r="A1998" t="s">
        <v>12420</v>
      </c>
      <c r="B1998" t="s">
        <v>16564</v>
      </c>
      <c r="C1998">
        <v>6</v>
      </c>
      <c r="D1998">
        <v>20</v>
      </c>
      <c r="E1998">
        <v>0.75</v>
      </c>
      <c r="G1998">
        <v>12.85</v>
      </c>
      <c r="H1998" t="s">
        <v>22263</v>
      </c>
      <c r="I1998" t="s">
        <v>22264</v>
      </c>
      <c r="J1998">
        <v>7.56</v>
      </c>
    </row>
    <row r="1999" spans="1:10">
      <c r="A1999" t="s">
        <v>12421</v>
      </c>
      <c r="B1999" t="s">
        <v>22265</v>
      </c>
      <c r="C1999">
        <v>6</v>
      </c>
      <c r="D1999">
        <v>20</v>
      </c>
      <c r="E1999">
        <v>0.75</v>
      </c>
      <c r="F1999" t="s">
        <v>18359</v>
      </c>
      <c r="G1999">
        <v>18.75</v>
      </c>
      <c r="H1999" t="s">
        <v>22266</v>
      </c>
      <c r="I1999" t="s">
        <v>22267</v>
      </c>
      <c r="J1999">
        <v>10.47</v>
      </c>
    </row>
    <row r="2000" spans="1:10">
      <c r="A2000" t="s">
        <v>16565</v>
      </c>
      <c r="B2000" t="s">
        <v>22268</v>
      </c>
      <c r="C2000">
        <v>1</v>
      </c>
      <c r="D2000">
        <v>20</v>
      </c>
      <c r="E2000">
        <v>4.5</v>
      </c>
      <c r="F2000" t="s">
        <v>18359</v>
      </c>
      <c r="G2000">
        <v>12.85</v>
      </c>
      <c r="H2000" t="s">
        <v>22269</v>
      </c>
      <c r="J2000">
        <v>10.76</v>
      </c>
    </row>
    <row r="2001" spans="1:10">
      <c r="A2001" t="s">
        <v>12422</v>
      </c>
      <c r="B2001" t="s">
        <v>22270</v>
      </c>
      <c r="C2001">
        <v>6</v>
      </c>
      <c r="D2001">
        <v>20</v>
      </c>
      <c r="E2001">
        <v>0.75</v>
      </c>
      <c r="F2001" t="s">
        <v>18359</v>
      </c>
      <c r="G2001">
        <v>29.75</v>
      </c>
      <c r="H2001" t="s">
        <v>22271</v>
      </c>
      <c r="I2001" t="s">
        <v>22272</v>
      </c>
      <c r="J2001">
        <v>10.5</v>
      </c>
    </row>
    <row r="2002" spans="1:10">
      <c r="A2002" t="s">
        <v>16566</v>
      </c>
      <c r="B2002" t="s">
        <v>22273</v>
      </c>
      <c r="C2002">
        <v>6</v>
      </c>
      <c r="D2002">
        <v>20</v>
      </c>
      <c r="E2002">
        <v>0.75</v>
      </c>
      <c r="F2002" t="s">
        <v>18359</v>
      </c>
      <c r="G2002">
        <v>4.3499999999999996</v>
      </c>
      <c r="H2002" t="s">
        <v>22274</v>
      </c>
      <c r="I2002" t="s">
        <v>22275</v>
      </c>
      <c r="J2002">
        <v>12.86</v>
      </c>
    </row>
    <row r="2003" spans="1:10">
      <c r="A2003" t="s">
        <v>16567</v>
      </c>
      <c r="B2003" t="s">
        <v>22276</v>
      </c>
      <c r="C2003">
        <v>6</v>
      </c>
      <c r="D2003">
        <v>20</v>
      </c>
      <c r="E2003">
        <v>0.75</v>
      </c>
      <c r="F2003" t="s">
        <v>18359</v>
      </c>
      <c r="G2003">
        <v>4.3499999999999996</v>
      </c>
      <c r="H2003" t="s">
        <v>22277</v>
      </c>
      <c r="I2003" t="s">
        <v>22278</v>
      </c>
      <c r="J2003">
        <v>13.01</v>
      </c>
    </row>
    <row r="2004" spans="1:10">
      <c r="A2004" t="s">
        <v>16568</v>
      </c>
      <c r="B2004" t="s">
        <v>16569</v>
      </c>
      <c r="C2004">
        <v>6</v>
      </c>
      <c r="D2004">
        <v>20</v>
      </c>
      <c r="E2004">
        <v>0.6</v>
      </c>
      <c r="G2004">
        <v>8.85</v>
      </c>
      <c r="I2004" t="s">
        <v>22279</v>
      </c>
      <c r="J2004">
        <v>10.5</v>
      </c>
    </row>
    <row r="2005" spans="1:10">
      <c r="A2005" t="s">
        <v>13948</v>
      </c>
      <c r="B2005" t="s">
        <v>16570</v>
      </c>
      <c r="C2005">
        <v>6</v>
      </c>
      <c r="D2005">
        <v>44</v>
      </c>
      <c r="E2005">
        <v>0.7</v>
      </c>
      <c r="G2005">
        <v>19.95</v>
      </c>
      <c r="H2005" t="s">
        <v>30920</v>
      </c>
      <c r="I2005" t="s">
        <v>30921</v>
      </c>
      <c r="J2005">
        <v>8.91</v>
      </c>
    </row>
    <row r="2006" spans="1:10">
      <c r="A2006" t="s">
        <v>26814</v>
      </c>
      <c r="B2006" t="s">
        <v>26815</v>
      </c>
      <c r="C2006">
        <v>6</v>
      </c>
      <c r="D2006">
        <v>43</v>
      </c>
      <c r="E2006">
        <v>0.7</v>
      </c>
      <c r="G2006">
        <v>5.85</v>
      </c>
      <c r="H2006" t="s">
        <v>30922</v>
      </c>
      <c r="I2006" t="s">
        <v>30923</v>
      </c>
      <c r="J2006">
        <v>8.9700000000000006</v>
      </c>
    </row>
    <row r="2007" spans="1:10">
      <c r="A2007" t="s">
        <v>22280</v>
      </c>
      <c r="B2007" t="s">
        <v>22281</v>
      </c>
      <c r="C2007">
        <v>6</v>
      </c>
      <c r="D2007">
        <v>42</v>
      </c>
      <c r="E2007">
        <v>0.7</v>
      </c>
      <c r="G2007">
        <v>44.95</v>
      </c>
      <c r="H2007" t="s">
        <v>22282</v>
      </c>
      <c r="I2007" t="s">
        <v>22283</v>
      </c>
      <c r="J2007">
        <v>8.93</v>
      </c>
    </row>
    <row r="2008" spans="1:10">
      <c r="A2008" t="s">
        <v>22284</v>
      </c>
      <c r="B2008" t="s">
        <v>22285</v>
      </c>
      <c r="C2008">
        <v>6</v>
      </c>
      <c r="D2008">
        <v>40</v>
      </c>
      <c r="E2008">
        <v>0.7</v>
      </c>
      <c r="F2008" t="s">
        <v>18359</v>
      </c>
      <c r="G2008">
        <v>22.95</v>
      </c>
      <c r="J2008">
        <v>10.57</v>
      </c>
    </row>
    <row r="2009" spans="1:10">
      <c r="A2009" t="s">
        <v>16571</v>
      </c>
      <c r="B2009" t="s">
        <v>22286</v>
      </c>
      <c r="C2009">
        <v>3</v>
      </c>
      <c r="D2009">
        <v>40</v>
      </c>
      <c r="E2009">
        <v>0.7</v>
      </c>
      <c r="F2009" t="s">
        <v>18359</v>
      </c>
      <c r="G2009">
        <v>34.25</v>
      </c>
      <c r="H2009" t="s">
        <v>22287</v>
      </c>
      <c r="I2009" t="s">
        <v>22288</v>
      </c>
      <c r="J2009">
        <v>6.75</v>
      </c>
    </row>
    <row r="2010" spans="1:10">
      <c r="A2010" t="s">
        <v>16572</v>
      </c>
      <c r="B2010" t="s">
        <v>16573</v>
      </c>
      <c r="C2010">
        <v>6</v>
      </c>
      <c r="D2010">
        <v>30</v>
      </c>
      <c r="E2010">
        <v>0.7</v>
      </c>
      <c r="G2010">
        <v>21.25</v>
      </c>
      <c r="H2010" t="s">
        <v>22289</v>
      </c>
      <c r="J2010">
        <v>8.16</v>
      </c>
    </row>
    <row r="2011" spans="1:10">
      <c r="A2011" t="s">
        <v>12423</v>
      </c>
      <c r="B2011" t="s">
        <v>16574</v>
      </c>
      <c r="C2011">
        <v>6</v>
      </c>
      <c r="D2011">
        <v>40</v>
      </c>
      <c r="E2011">
        <v>0.7</v>
      </c>
      <c r="G2011">
        <v>23.75</v>
      </c>
      <c r="I2011" t="s">
        <v>22290</v>
      </c>
      <c r="J2011">
        <v>7.9</v>
      </c>
    </row>
    <row r="2012" spans="1:10">
      <c r="A2012" t="s">
        <v>12424</v>
      </c>
      <c r="B2012" t="s">
        <v>16575</v>
      </c>
      <c r="C2012">
        <v>6</v>
      </c>
      <c r="D2012">
        <v>40</v>
      </c>
      <c r="E2012">
        <v>0.7</v>
      </c>
      <c r="G2012">
        <v>19.75</v>
      </c>
      <c r="I2012" t="s">
        <v>22291</v>
      </c>
      <c r="J2012">
        <v>7.88</v>
      </c>
    </row>
    <row r="2013" spans="1:10">
      <c r="A2013" t="s">
        <v>12425</v>
      </c>
      <c r="B2013" t="s">
        <v>16576</v>
      </c>
      <c r="C2013">
        <v>6</v>
      </c>
      <c r="D2013">
        <v>38</v>
      </c>
      <c r="E2013">
        <v>0.7</v>
      </c>
      <c r="G2013">
        <v>84.75</v>
      </c>
      <c r="I2013" t="s">
        <v>22292</v>
      </c>
      <c r="J2013">
        <v>7.94</v>
      </c>
    </row>
    <row r="2014" spans="1:10">
      <c r="A2014" t="s">
        <v>12426</v>
      </c>
      <c r="B2014" t="s">
        <v>16577</v>
      </c>
      <c r="C2014">
        <v>6</v>
      </c>
      <c r="D2014">
        <v>38</v>
      </c>
      <c r="E2014">
        <v>0.7</v>
      </c>
      <c r="G2014">
        <v>269.75</v>
      </c>
      <c r="H2014" t="s">
        <v>22293</v>
      </c>
      <c r="I2014" t="s">
        <v>22294</v>
      </c>
      <c r="J2014">
        <v>8.1999999999999993</v>
      </c>
    </row>
    <row r="2015" spans="1:10">
      <c r="A2015" t="s">
        <v>12427</v>
      </c>
      <c r="B2015" t="s">
        <v>16578</v>
      </c>
      <c r="C2015">
        <v>6</v>
      </c>
      <c r="D2015">
        <v>38</v>
      </c>
      <c r="E2015">
        <v>0.7</v>
      </c>
      <c r="G2015">
        <v>9</v>
      </c>
      <c r="I2015" t="s">
        <v>22295</v>
      </c>
      <c r="J2015">
        <v>7.97</v>
      </c>
    </row>
    <row r="2016" spans="1:10">
      <c r="A2016" t="s">
        <v>12428</v>
      </c>
      <c r="B2016" t="s">
        <v>16579</v>
      </c>
      <c r="C2016">
        <v>6</v>
      </c>
      <c r="D2016">
        <v>38</v>
      </c>
      <c r="E2016">
        <v>0.7</v>
      </c>
      <c r="G2016">
        <v>25.15</v>
      </c>
      <c r="I2016" t="s">
        <v>22296</v>
      </c>
      <c r="J2016">
        <v>7.92</v>
      </c>
    </row>
    <row r="2017" spans="1:10">
      <c r="A2017" t="s">
        <v>12429</v>
      </c>
      <c r="B2017" t="s">
        <v>16580</v>
      </c>
      <c r="C2017">
        <v>12</v>
      </c>
      <c r="D2017">
        <v>40</v>
      </c>
      <c r="E2017">
        <v>1</v>
      </c>
      <c r="G2017">
        <v>90.95</v>
      </c>
      <c r="H2017" t="s">
        <v>22297</v>
      </c>
      <c r="I2017" t="s">
        <v>22298</v>
      </c>
      <c r="J2017">
        <v>22.84</v>
      </c>
    </row>
    <row r="2018" spans="1:10">
      <c r="A2018" t="s">
        <v>26661</v>
      </c>
      <c r="B2018" t="s">
        <v>26662</v>
      </c>
      <c r="C2018">
        <v>6</v>
      </c>
      <c r="D2018">
        <v>40</v>
      </c>
      <c r="E2018">
        <v>0.7</v>
      </c>
      <c r="G2018">
        <v>105.55</v>
      </c>
      <c r="H2018" t="s">
        <v>30924</v>
      </c>
      <c r="I2018" t="s">
        <v>30925</v>
      </c>
      <c r="J2018">
        <v>8.5500000000000007</v>
      </c>
    </row>
    <row r="2019" spans="1:10">
      <c r="A2019" t="s">
        <v>13949</v>
      </c>
      <c r="B2019" t="s">
        <v>22299</v>
      </c>
      <c r="C2019">
        <v>6</v>
      </c>
      <c r="D2019">
        <v>40</v>
      </c>
      <c r="E2019">
        <v>0.7</v>
      </c>
      <c r="F2019" t="s">
        <v>18359</v>
      </c>
      <c r="G2019">
        <v>21.85</v>
      </c>
      <c r="H2019" t="s">
        <v>22300</v>
      </c>
      <c r="I2019" t="s">
        <v>22301</v>
      </c>
      <c r="J2019">
        <v>11.07</v>
      </c>
    </row>
    <row r="2020" spans="1:10">
      <c r="A2020" t="s">
        <v>30926</v>
      </c>
      <c r="B2020" t="s">
        <v>16581</v>
      </c>
      <c r="C2020">
        <v>6</v>
      </c>
      <c r="D2020">
        <v>40</v>
      </c>
      <c r="E2020">
        <v>0.7</v>
      </c>
      <c r="F2020" t="s">
        <v>18359</v>
      </c>
      <c r="G2020">
        <v>83</v>
      </c>
      <c r="H2020" t="s">
        <v>30927</v>
      </c>
      <c r="I2020" t="s">
        <v>30928</v>
      </c>
      <c r="J2020">
        <v>10.08</v>
      </c>
    </row>
    <row r="2021" spans="1:10">
      <c r="A2021" t="s">
        <v>22302</v>
      </c>
      <c r="B2021" t="s">
        <v>22303</v>
      </c>
      <c r="C2021">
        <v>2</v>
      </c>
      <c r="D2021">
        <v>40</v>
      </c>
      <c r="E2021">
        <v>0.7</v>
      </c>
      <c r="F2021" t="s">
        <v>18359</v>
      </c>
      <c r="G2021">
        <v>8.15</v>
      </c>
      <c r="H2021" t="s">
        <v>22304</v>
      </c>
      <c r="I2021" t="s">
        <v>22305</v>
      </c>
      <c r="J2021">
        <v>7.72</v>
      </c>
    </row>
    <row r="2022" spans="1:10">
      <c r="A2022" t="s">
        <v>13950</v>
      </c>
      <c r="B2022" t="s">
        <v>22306</v>
      </c>
      <c r="C2022">
        <v>6</v>
      </c>
      <c r="D2022">
        <v>69</v>
      </c>
      <c r="E2022">
        <v>0.7</v>
      </c>
      <c r="F2022" t="s">
        <v>18359</v>
      </c>
      <c r="G2022">
        <v>22.45</v>
      </c>
      <c r="H2022" t="s">
        <v>22307</v>
      </c>
      <c r="I2022" t="s">
        <v>22308</v>
      </c>
      <c r="J2022">
        <v>9.17</v>
      </c>
    </row>
    <row r="2023" spans="1:10">
      <c r="A2023" t="s">
        <v>13951</v>
      </c>
      <c r="B2023" t="s">
        <v>16582</v>
      </c>
      <c r="C2023">
        <v>12</v>
      </c>
      <c r="D2023">
        <v>69</v>
      </c>
      <c r="E2023">
        <v>0.1</v>
      </c>
      <c r="G2023">
        <v>28.25</v>
      </c>
      <c r="H2023" t="s">
        <v>22309</v>
      </c>
      <c r="I2023" t="s">
        <v>22310</v>
      </c>
      <c r="J2023">
        <v>3.44</v>
      </c>
    </row>
    <row r="2024" spans="1:10">
      <c r="A2024" t="s">
        <v>13952</v>
      </c>
      <c r="B2024" t="s">
        <v>16583</v>
      </c>
      <c r="C2024">
        <v>6</v>
      </c>
      <c r="D2024">
        <v>69</v>
      </c>
      <c r="E2024">
        <v>0.7</v>
      </c>
      <c r="G2024">
        <v>14.85</v>
      </c>
      <c r="I2024" t="s">
        <v>30929</v>
      </c>
      <c r="J2024">
        <v>8.6199999999999992</v>
      </c>
    </row>
    <row r="2025" spans="1:10">
      <c r="A2025" t="s">
        <v>22311</v>
      </c>
      <c r="B2025" t="s">
        <v>22312</v>
      </c>
      <c r="C2025">
        <v>12</v>
      </c>
      <c r="D2025">
        <v>40</v>
      </c>
      <c r="E2025">
        <v>0.7</v>
      </c>
      <c r="G2025">
        <v>598.75</v>
      </c>
      <c r="H2025" t="s">
        <v>22313</v>
      </c>
      <c r="I2025" t="s">
        <v>22314</v>
      </c>
      <c r="J2025">
        <v>13.69</v>
      </c>
    </row>
    <row r="2026" spans="1:10">
      <c r="A2026" t="s">
        <v>12430</v>
      </c>
      <c r="B2026" t="s">
        <v>22315</v>
      </c>
      <c r="C2026">
        <v>12</v>
      </c>
      <c r="D2026">
        <v>40</v>
      </c>
      <c r="E2026">
        <v>1</v>
      </c>
      <c r="F2026" t="s">
        <v>18359</v>
      </c>
      <c r="G2026">
        <v>276.95</v>
      </c>
      <c r="H2026" t="s">
        <v>22316</v>
      </c>
      <c r="I2026" t="s">
        <v>22317</v>
      </c>
      <c r="J2026">
        <v>18.940000000000001</v>
      </c>
    </row>
    <row r="2027" spans="1:10">
      <c r="A2027" t="s">
        <v>12431</v>
      </c>
      <c r="B2027" t="s">
        <v>16584</v>
      </c>
      <c r="C2027">
        <v>6</v>
      </c>
      <c r="D2027">
        <v>35</v>
      </c>
      <c r="E2027">
        <v>0.7</v>
      </c>
      <c r="G2027">
        <v>5.45</v>
      </c>
      <c r="H2027" t="s">
        <v>22318</v>
      </c>
      <c r="I2027" t="s">
        <v>22319</v>
      </c>
      <c r="J2027">
        <v>6.92</v>
      </c>
    </row>
    <row r="2028" spans="1:10">
      <c r="A2028" t="s">
        <v>12432</v>
      </c>
      <c r="B2028" t="s">
        <v>16585</v>
      </c>
      <c r="C2028">
        <v>6</v>
      </c>
      <c r="D2028">
        <v>40</v>
      </c>
      <c r="E2028">
        <v>1</v>
      </c>
      <c r="G2028">
        <v>19.850000000000001</v>
      </c>
      <c r="H2028" t="s">
        <v>22320</v>
      </c>
      <c r="I2028" t="s">
        <v>22321</v>
      </c>
      <c r="J2028">
        <v>10.31</v>
      </c>
    </row>
    <row r="2029" spans="1:10">
      <c r="A2029" t="s">
        <v>12433</v>
      </c>
      <c r="B2029" t="s">
        <v>16586</v>
      </c>
      <c r="C2029">
        <v>6</v>
      </c>
      <c r="D2029">
        <v>40</v>
      </c>
      <c r="E2029">
        <v>0.7</v>
      </c>
      <c r="G2029">
        <v>16</v>
      </c>
      <c r="H2029" t="s">
        <v>22322</v>
      </c>
      <c r="I2029" t="s">
        <v>22323</v>
      </c>
      <c r="J2029">
        <v>6.78</v>
      </c>
    </row>
    <row r="2030" spans="1:10">
      <c r="A2030" t="s">
        <v>13953</v>
      </c>
      <c r="B2030" t="s">
        <v>16586</v>
      </c>
      <c r="C2030">
        <v>12</v>
      </c>
      <c r="D2030">
        <v>40</v>
      </c>
      <c r="E2030">
        <v>0.7</v>
      </c>
      <c r="G2030">
        <v>16.149999999999999</v>
      </c>
      <c r="H2030" t="s">
        <v>22324</v>
      </c>
      <c r="I2030" t="s">
        <v>22325</v>
      </c>
      <c r="J2030">
        <v>13.49</v>
      </c>
    </row>
    <row r="2031" spans="1:10">
      <c r="A2031" t="s">
        <v>13954</v>
      </c>
      <c r="B2031" t="s">
        <v>16587</v>
      </c>
      <c r="C2031">
        <v>6</v>
      </c>
      <c r="D2031">
        <v>40</v>
      </c>
      <c r="E2031">
        <v>1</v>
      </c>
      <c r="G2031">
        <v>18.25</v>
      </c>
      <c r="H2031" t="s">
        <v>30930</v>
      </c>
      <c r="I2031" t="s">
        <v>30931</v>
      </c>
      <c r="J2031">
        <v>9.15</v>
      </c>
    </row>
    <row r="2032" spans="1:10">
      <c r="A2032" t="s">
        <v>30932</v>
      </c>
      <c r="B2032" t="s">
        <v>30933</v>
      </c>
      <c r="C2032">
        <v>12</v>
      </c>
      <c r="D2032">
        <v>40</v>
      </c>
      <c r="E2032">
        <v>1</v>
      </c>
      <c r="G2032">
        <v>12.85</v>
      </c>
      <c r="I2032" t="s">
        <v>30934</v>
      </c>
      <c r="J2032">
        <v>18.079999999999998</v>
      </c>
    </row>
    <row r="2033" spans="1:10">
      <c r="A2033" t="s">
        <v>12434</v>
      </c>
      <c r="B2033" t="s">
        <v>16588</v>
      </c>
      <c r="C2033">
        <v>6</v>
      </c>
      <c r="D2033">
        <v>35.5</v>
      </c>
      <c r="E2033">
        <v>0.5</v>
      </c>
      <c r="G2033">
        <v>21.05</v>
      </c>
      <c r="H2033" t="s">
        <v>22326</v>
      </c>
      <c r="I2033" t="s">
        <v>22327</v>
      </c>
      <c r="J2033">
        <v>5.47</v>
      </c>
    </row>
    <row r="2034" spans="1:10">
      <c r="A2034" t="s">
        <v>12435</v>
      </c>
      <c r="B2034" t="s">
        <v>16589</v>
      </c>
      <c r="C2034">
        <v>6</v>
      </c>
      <c r="D2034">
        <v>45</v>
      </c>
      <c r="E2034">
        <v>0.7</v>
      </c>
      <c r="G2034">
        <v>18.45</v>
      </c>
      <c r="H2034" t="s">
        <v>22328</v>
      </c>
      <c r="I2034" t="s">
        <v>22329</v>
      </c>
      <c r="J2034">
        <v>7.33</v>
      </c>
    </row>
    <row r="2035" spans="1:10">
      <c r="A2035" t="s">
        <v>16590</v>
      </c>
      <c r="B2035" t="s">
        <v>16591</v>
      </c>
      <c r="C2035">
        <v>6</v>
      </c>
      <c r="D2035">
        <v>45</v>
      </c>
      <c r="E2035">
        <v>0.7</v>
      </c>
      <c r="G2035">
        <v>19.45</v>
      </c>
      <c r="J2035">
        <v>7.33</v>
      </c>
    </row>
    <row r="2036" spans="1:10">
      <c r="A2036" t="s">
        <v>12436</v>
      </c>
      <c r="B2036" t="s">
        <v>16592</v>
      </c>
      <c r="C2036">
        <v>6</v>
      </c>
      <c r="D2036">
        <v>43</v>
      </c>
      <c r="E2036">
        <v>0.7</v>
      </c>
      <c r="G2036">
        <v>13.75</v>
      </c>
      <c r="H2036" t="s">
        <v>22330</v>
      </c>
      <c r="I2036" t="s">
        <v>22331</v>
      </c>
      <c r="J2036">
        <v>8.7100000000000009</v>
      </c>
    </row>
    <row r="2037" spans="1:10">
      <c r="A2037" t="s">
        <v>12437</v>
      </c>
      <c r="B2037" t="s">
        <v>22332</v>
      </c>
      <c r="C2037">
        <v>6</v>
      </c>
      <c r="D2037">
        <v>40</v>
      </c>
      <c r="E2037">
        <v>0.7</v>
      </c>
      <c r="F2037" t="s">
        <v>18359</v>
      </c>
      <c r="G2037">
        <v>27.25</v>
      </c>
      <c r="H2037" t="s">
        <v>22333</v>
      </c>
      <c r="I2037" t="s">
        <v>22334</v>
      </c>
      <c r="J2037">
        <v>7.96</v>
      </c>
    </row>
    <row r="2038" spans="1:10">
      <c r="A2038" t="s">
        <v>12438</v>
      </c>
      <c r="B2038" t="s">
        <v>22335</v>
      </c>
      <c r="C2038">
        <v>3</v>
      </c>
      <c r="D2038">
        <v>46</v>
      </c>
      <c r="E2038">
        <v>0.7</v>
      </c>
      <c r="F2038" t="s">
        <v>18359</v>
      </c>
      <c r="G2038">
        <v>33.25</v>
      </c>
      <c r="H2038" t="s">
        <v>22336</v>
      </c>
      <c r="I2038" t="s">
        <v>22337</v>
      </c>
      <c r="J2038">
        <v>4.04</v>
      </c>
    </row>
    <row r="2039" spans="1:10">
      <c r="A2039" t="s">
        <v>12439</v>
      </c>
      <c r="B2039" t="s">
        <v>22338</v>
      </c>
      <c r="C2039">
        <v>3</v>
      </c>
      <c r="D2039">
        <v>46</v>
      </c>
      <c r="E2039">
        <v>0.7</v>
      </c>
      <c r="F2039" t="s">
        <v>18359</v>
      </c>
      <c r="G2039">
        <v>5.65</v>
      </c>
      <c r="H2039" t="s">
        <v>22339</v>
      </c>
      <c r="I2039" t="s">
        <v>22340</v>
      </c>
      <c r="J2039">
        <v>4.05</v>
      </c>
    </row>
    <row r="2040" spans="1:10">
      <c r="A2040" t="s">
        <v>30935</v>
      </c>
      <c r="B2040" t="s">
        <v>30936</v>
      </c>
      <c r="C2040">
        <v>6</v>
      </c>
      <c r="D2040">
        <v>37.5</v>
      </c>
      <c r="E2040">
        <v>1</v>
      </c>
      <c r="G2040">
        <v>20.45</v>
      </c>
      <c r="H2040" t="s">
        <v>30937</v>
      </c>
      <c r="I2040" t="s">
        <v>30938</v>
      </c>
      <c r="J2040">
        <v>10.55</v>
      </c>
    </row>
    <row r="2041" spans="1:10">
      <c r="A2041" t="s">
        <v>16593</v>
      </c>
      <c r="B2041" t="s">
        <v>16594</v>
      </c>
      <c r="C2041">
        <v>6</v>
      </c>
      <c r="D2041">
        <v>37.5</v>
      </c>
      <c r="E2041">
        <v>0.7</v>
      </c>
      <c r="G2041">
        <v>7.5</v>
      </c>
      <c r="H2041" t="s">
        <v>22341</v>
      </c>
      <c r="I2041" t="s">
        <v>22342</v>
      </c>
      <c r="J2041">
        <v>8.2200000000000006</v>
      </c>
    </row>
    <row r="2042" spans="1:10">
      <c r="A2042" t="s">
        <v>12440</v>
      </c>
      <c r="B2042" t="s">
        <v>22343</v>
      </c>
      <c r="C2042">
        <v>6</v>
      </c>
      <c r="D2042">
        <v>40</v>
      </c>
      <c r="E2042">
        <v>0.7</v>
      </c>
      <c r="F2042" t="s">
        <v>18359</v>
      </c>
      <c r="G2042">
        <v>40.75</v>
      </c>
      <c r="H2042" t="s">
        <v>22344</v>
      </c>
      <c r="I2042" t="s">
        <v>22345</v>
      </c>
      <c r="J2042">
        <v>8.4</v>
      </c>
    </row>
    <row r="2043" spans="1:10">
      <c r="A2043" t="s">
        <v>12441</v>
      </c>
      <c r="B2043" t="s">
        <v>16595</v>
      </c>
      <c r="C2043">
        <v>6</v>
      </c>
      <c r="D2043">
        <v>40</v>
      </c>
      <c r="E2043">
        <v>0.7</v>
      </c>
      <c r="G2043">
        <v>24.95</v>
      </c>
      <c r="H2043" t="s">
        <v>22346</v>
      </c>
      <c r="I2043" t="s">
        <v>22347</v>
      </c>
      <c r="J2043">
        <v>8.11</v>
      </c>
    </row>
    <row r="2044" spans="1:10">
      <c r="A2044" t="s">
        <v>12442</v>
      </c>
      <c r="B2044" t="s">
        <v>16596</v>
      </c>
      <c r="C2044">
        <v>6</v>
      </c>
      <c r="D2044">
        <v>40</v>
      </c>
      <c r="E2044">
        <v>0.7</v>
      </c>
      <c r="G2044">
        <v>5</v>
      </c>
      <c r="H2044" t="s">
        <v>27262</v>
      </c>
      <c r="I2044" t="s">
        <v>30939</v>
      </c>
      <c r="J2044">
        <v>8.0500000000000007</v>
      </c>
    </row>
    <row r="2045" spans="1:10">
      <c r="A2045" t="s">
        <v>13955</v>
      </c>
      <c r="B2045" t="s">
        <v>16597</v>
      </c>
      <c r="C2045">
        <v>6</v>
      </c>
      <c r="D2045">
        <v>40</v>
      </c>
      <c r="E2045">
        <v>0.7</v>
      </c>
      <c r="G2045">
        <v>78.849999999999994</v>
      </c>
      <c r="H2045" t="s">
        <v>27261</v>
      </c>
      <c r="I2045" t="s">
        <v>30940</v>
      </c>
      <c r="J2045">
        <v>7.92</v>
      </c>
    </row>
    <row r="2046" spans="1:10">
      <c r="A2046" t="s">
        <v>12443</v>
      </c>
      <c r="B2046" t="s">
        <v>16598</v>
      </c>
      <c r="C2046">
        <v>6</v>
      </c>
      <c r="D2046">
        <v>40</v>
      </c>
      <c r="E2046">
        <v>1.75</v>
      </c>
      <c r="G2046">
        <v>86.95</v>
      </c>
      <c r="H2046" t="s">
        <v>22348</v>
      </c>
      <c r="J2046">
        <v>18.03</v>
      </c>
    </row>
    <row r="2047" spans="1:10">
      <c r="A2047" t="s">
        <v>12444</v>
      </c>
      <c r="B2047" t="s">
        <v>16599</v>
      </c>
      <c r="C2047">
        <v>6</v>
      </c>
      <c r="D2047">
        <v>15</v>
      </c>
      <c r="E2047">
        <v>1</v>
      </c>
      <c r="G2047">
        <v>14.25</v>
      </c>
      <c r="H2047" t="s">
        <v>30941</v>
      </c>
      <c r="I2047" t="s">
        <v>30942</v>
      </c>
      <c r="J2047">
        <v>9.83</v>
      </c>
    </row>
    <row r="2048" spans="1:10">
      <c r="A2048" t="s">
        <v>12445</v>
      </c>
      <c r="B2048" t="s">
        <v>16600</v>
      </c>
      <c r="C2048">
        <v>6</v>
      </c>
      <c r="D2048">
        <v>40</v>
      </c>
      <c r="E2048">
        <v>0.7</v>
      </c>
      <c r="G2048">
        <v>16.45</v>
      </c>
      <c r="H2048" t="s">
        <v>22349</v>
      </c>
      <c r="I2048" t="s">
        <v>22350</v>
      </c>
      <c r="J2048">
        <v>8.48</v>
      </c>
    </row>
    <row r="2049" spans="1:10">
      <c r="A2049" t="s">
        <v>13956</v>
      </c>
      <c r="B2049" t="s">
        <v>16601</v>
      </c>
      <c r="C2049">
        <v>6</v>
      </c>
      <c r="D2049">
        <v>43</v>
      </c>
      <c r="E2049">
        <v>0.5</v>
      </c>
      <c r="G2049">
        <v>32.85</v>
      </c>
      <c r="I2049" t="s">
        <v>22351</v>
      </c>
      <c r="J2049">
        <v>6.65</v>
      </c>
    </row>
    <row r="2050" spans="1:10">
      <c r="A2050" t="s">
        <v>16602</v>
      </c>
      <c r="B2050" t="s">
        <v>16603</v>
      </c>
      <c r="C2050">
        <v>6</v>
      </c>
      <c r="D2050">
        <v>40</v>
      </c>
      <c r="E2050">
        <v>0.7</v>
      </c>
      <c r="G2050">
        <v>20</v>
      </c>
      <c r="H2050" t="s">
        <v>22352</v>
      </c>
      <c r="I2050" t="s">
        <v>22353</v>
      </c>
      <c r="J2050">
        <v>7.12</v>
      </c>
    </row>
    <row r="2051" spans="1:10">
      <c r="A2051" t="s">
        <v>30943</v>
      </c>
      <c r="B2051" t="s">
        <v>30944</v>
      </c>
      <c r="C2051">
        <v>6</v>
      </c>
      <c r="D2051">
        <v>0</v>
      </c>
      <c r="E2051">
        <v>0.7</v>
      </c>
      <c r="G2051">
        <v>9</v>
      </c>
      <c r="H2051" t="s">
        <v>30945</v>
      </c>
      <c r="I2051" t="s">
        <v>30946</v>
      </c>
      <c r="J2051">
        <v>7.82</v>
      </c>
    </row>
    <row r="2052" spans="1:10">
      <c r="A2052" t="s">
        <v>12446</v>
      </c>
      <c r="B2052" t="s">
        <v>22354</v>
      </c>
      <c r="C2052">
        <v>6</v>
      </c>
      <c r="D2052">
        <v>40</v>
      </c>
      <c r="E2052">
        <v>0.7</v>
      </c>
      <c r="F2052" t="s">
        <v>18359</v>
      </c>
      <c r="G2052">
        <v>4.45</v>
      </c>
      <c r="H2052" t="s">
        <v>22355</v>
      </c>
      <c r="I2052" t="s">
        <v>22356</v>
      </c>
      <c r="J2052">
        <v>11.77</v>
      </c>
    </row>
    <row r="2053" spans="1:10">
      <c r="A2053" t="s">
        <v>12447</v>
      </c>
      <c r="B2053" t="s">
        <v>16604</v>
      </c>
      <c r="C2053">
        <v>6</v>
      </c>
      <c r="D2053">
        <v>40</v>
      </c>
      <c r="E2053">
        <v>0.7</v>
      </c>
      <c r="G2053">
        <v>19.45</v>
      </c>
      <c r="H2053" t="s">
        <v>22357</v>
      </c>
      <c r="I2053" t="s">
        <v>22358</v>
      </c>
      <c r="J2053">
        <v>8.76</v>
      </c>
    </row>
    <row r="2054" spans="1:10">
      <c r="A2054" t="s">
        <v>12448</v>
      </c>
      <c r="B2054" t="s">
        <v>16605</v>
      </c>
      <c r="C2054">
        <v>6</v>
      </c>
      <c r="D2054">
        <v>40</v>
      </c>
      <c r="E2054">
        <v>1</v>
      </c>
      <c r="G2054">
        <v>13.45</v>
      </c>
      <c r="H2054" t="s">
        <v>27263</v>
      </c>
      <c r="I2054" t="s">
        <v>30947</v>
      </c>
      <c r="J2054">
        <v>11.87</v>
      </c>
    </row>
    <row r="2055" spans="1:10">
      <c r="A2055" t="s">
        <v>12449</v>
      </c>
      <c r="B2055" t="s">
        <v>16606</v>
      </c>
      <c r="C2055">
        <v>1</v>
      </c>
      <c r="D2055">
        <v>40</v>
      </c>
      <c r="E2055">
        <v>2.8</v>
      </c>
      <c r="G2055">
        <v>22.5</v>
      </c>
      <c r="I2055" t="s">
        <v>22359</v>
      </c>
      <c r="J2055">
        <v>7.68</v>
      </c>
    </row>
    <row r="2056" spans="1:10">
      <c r="A2056" t="s">
        <v>12450</v>
      </c>
      <c r="B2056" t="s">
        <v>16607</v>
      </c>
      <c r="C2056">
        <v>6</v>
      </c>
      <c r="D2056">
        <v>42</v>
      </c>
      <c r="E2056">
        <v>0.5</v>
      </c>
      <c r="G2056">
        <v>33.049999999999997</v>
      </c>
      <c r="H2056" t="s">
        <v>22360</v>
      </c>
      <c r="I2056" t="s">
        <v>22361</v>
      </c>
      <c r="J2056">
        <v>6.19</v>
      </c>
    </row>
    <row r="2057" spans="1:10">
      <c r="A2057" t="s">
        <v>12451</v>
      </c>
      <c r="B2057" t="s">
        <v>16608</v>
      </c>
      <c r="C2057">
        <v>6</v>
      </c>
      <c r="D2057">
        <v>45</v>
      </c>
      <c r="E2057">
        <v>0.7</v>
      </c>
      <c r="G2057">
        <v>38.450000000000003</v>
      </c>
      <c r="H2057" t="s">
        <v>22362</v>
      </c>
      <c r="I2057" t="s">
        <v>22363</v>
      </c>
      <c r="J2057">
        <v>8.65</v>
      </c>
    </row>
    <row r="2058" spans="1:10">
      <c r="A2058" t="s">
        <v>22364</v>
      </c>
      <c r="B2058" t="s">
        <v>22365</v>
      </c>
      <c r="C2058">
        <v>6</v>
      </c>
      <c r="D2058">
        <v>40</v>
      </c>
      <c r="E2058">
        <v>0.7</v>
      </c>
      <c r="G2058">
        <v>17.649999999999999</v>
      </c>
      <c r="I2058" t="s">
        <v>22366</v>
      </c>
      <c r="J2058">
        <v>9.8000000000000007</v>
      </c>
    </row>
    <row r="2059" spans="1:10">
      <c r="A2059" t="s">
        <v>12452</v>
      </c>
      <c r="B2059" t="s">
        <v>22367</v>
      </c>
      <c r="C2059">
        <v>8</v>
      </c>
      <c r="D2059">
        <v>45</v>
      </c>
      <c r="E2059">
        <v>0.7</v>
      </c>
      <c r="F2059" t="s">
        <v>18359</v>
      </c>
      <c r="G2059">
        <v>9.4499999999999993</v>
      </c>
      <c r="H2059" t="s">
        <v>22368</v>
      </c>
      <c r="J2059">
        <v>13.73</v>
      </c>
    </row>
    <row r="2060" spans="1:10">
      <c r="A2060" t="s">
        <v>12453</v>
      </c>
      <c r="B2060" t="s">
        <v>22369</v>
      </c>
      <c r="C2060">
        <v>8</v>
      </c>
      <c r="D2060">
        <v>45</v>
      </c>
      <c r="E2060">
        <v>0.7</v>
      </c>
      <c r="F2060" t="s">
        <v>18359</v>
      </c>
      <c r="G2060">
        <v>62.95</v>
      </c>
      <c r="I2060" t="s">
        <v>22370</v>
      </c>
      <c r="J2060">
        <v>13.69</v>
      </c>
    </row>
    <row r="2061" spans="1:10">
      <c r="A2061" t="s">
        <v>12454</v>
      </c>
      <c r="B2061" t="s">
        <v>22371</v>
      </c>
      <c r="C2061">
        <v>8</v>
      </c>
      <c r="D2061">
        <v>45</v>
      </c>
      <c r="E2061">
        <v>0.7</v>
      </c>
      <c r="F2061" t="s">
        <v>18359</v>
      </c>
      <c r="G2061">
        <v>9.85</v>
      </c>
      <c r="H2061" t="s">
        <v>22372</v>
      </c>
      <c r="J2061">
        <v>13.92</v>
      </c>
    </row>
    <row r="2062" spans="1:10">
      <c r="A2062" t="s">
        <v>12455</v>
      </c>
      <c r="B2062" t="s">
        <v>16609</v>
      </c>
      <c r="C2062">
        <v>6</v>
      </c>
      <c r="D2062">
        <v>40</v>
      </c>
      <c r="E2062">
        <v>0.7</v>
      </c>
      <c r="G2062">
        <v>16.45</v>
      </c>
      <c r="H2062" t="s">
        <v>22373</v>
      </c>
      <c r="I2062" t="s">
        <v>22374</v>
      </c>
      <c r="J2062">
        <v>8.02</v>
      </c>
    </row>
    <row r="2063" spans="1:10">
      <c r="A2063" t="s">
        <v>22375</v>
      </c>
      <c r="B2063" t="s">
        <v>22376</v>
      </c>
      <c r="C2063">
        <v>6</v>
      </c>
      <c r="D2063">
        <v>40</v>
      </c>
      <c r="E2063">
        <v>0.7</v>
      </c>
      <c r="G2063">
        <v>54.65</v>
      </c>
      <c r="H2063" t="s">
        <v>22377</v>
      </c>
      <c r="I2063" t="s">
        <v>22378</v>
      </c>
      <c r="J2063">
        <v>8.6199999999999992</v>
      </c>
    </row>
    <row r="2064" spans="1:10">
      <c r="A2064" t="s">
        <v>16610</v>
      </c>
      <c r="B2064" t="s">
        <v>22379</v>
      </c>
      <c r="C2064">
        <v>6</v>
      </c>
      <c r="D2064">
        <v>43</v>
      </c>
      <c r="E2064">
        <v>0.7</v>
      </c>
      <c r="F2064" t="s">
        <v>18359</v>
      </c>
      <c r="G2064">
        <v>9.5500000000000007</v>
      </c>
      <c r="H2064" t="s">
        <v>22380</v>
      </c>
      <c r="I2064" t="s">
        <v>22381</v>
      </c>
      <c r="J2064">
        <v>8.3800000000000008</v>
      </c>
    </row>
    <row r="2065" spans="1:10">
      <c r="A2065" t="s">
        <v>12456</v>
      </c>
      <c r="B2065" t="s">
        <v>22382</v>
      </c>
      <c r="C2065">
        <v>6</v>
      </c>
      <c r="D2065">
        <v>43</v>
      </c>
      <c r="E2065">
        <v>0.7</v>
      </c>
      <c r="F2065" t="s">
        <v>18359</v>
      </c>
      <c r="G2065">
        <v>0.85</v>
      </c>
      <c r="H2065" t="s">
        <v>22383</v>
      </c>
      <c r="I2065" t="s">
        <v>22384</v>
      </c>
      <c r="J2065">
        <v>8.31</v>
      </c>
    </row>
    <row r="2066" spans="1:10">
      <c r="A2066" t="s">
        <v>30948</v>
      </c>
      <c r="B2066" t="s">
        <v>30949</v>
      </c>
      <c r="C2066">
        <v>6</v>
      </c>
      <c r="D2066">
        <v>60</v>
      </c>
      <c r="E2066">
        <v>0.7</v>
      </c>
      <c r="F2066" t="s">
        <v>18359</v>
      </c>
      <c r="G2066">
        <v>14.65</v>
      </c>
      <c r="I2066" t="s">
        <v>30950</v>
      </c>
      <c r="J2066">
        <v>9.1</v>
      </c>
    </row>
    <row r="2067" spans="1:10">
      <c r="A2067" t="s">
        <v>16611</v>
      </c>
      <c r="B2067" t="s">
        <v>22385</v>
      </c>
      <c r="C2067">
        <v>6</v>
      </c>
      <c r="D2067">
        <v>46</v>
      </c>
      <c r="E2067">
        <v>0.7</v>
      </c>
      <c r="F2067" t="s">
        <v>18359</v>
      </c>
      <c r="G2067">
        <v>6.45</v>
      </c>
      <c r="H2067" t="s">
        <v>22386</v>
      </c>
      <c r="I2067" t="s">
        <v>22387</v>
      </c>
      <c r="J2067">
        <v>9.18</v>
      </c>
    </row>
    <row r="2068" spans="1:10">
      <c r="A2068" t="s">
        <v>22388</v>
      </c>
      <c r="B2068" t="s">
        <v>22389</v>
      </c>
      <c r="C2068">
        <v>6</v>
      </c>
      <c r="D2068">
        <v>60</v>
      </c>
      <c r="E2068">
        <v>0.7</v>
      </c>
      <c r="F2068" t="s">
        <v>18359</v>
      </c>
      <c r="G2068">
        <v>21.65</v>
      </c>
      <c r="H2068" t="s">
        <v>22390</v>
      </c>
      <c r="I2068" t="s">
        <v>22391</v>
      </c>
      <c r="J2068">
        <v>9.1199999999999992</v>
      </c>
    </row>
    <row r="2069" spans="1:10">
      <c r="A2069" t="s">
        <v>12457</v>
      </c>
      <c r="B2069" t="s">
        <v>22392</v>
      </c>
      <c r="C2069">
        <v>6</v>
      </c>
      <c r="D2069">
        <v>46</v>
      </c>
      <c r="E2069">
        <v>0.7</v>
      </c>
      <c r="F2069" t="s">
        <v>18359</v>
      </c>
      <c r="G2069">
        <v>53.45</v>
      </c>
      <c r="H2069" t="s">
        <v>22393</v>
      </c>
      <c r="I2069" t="s">
        <v>22394</v>
      </c>
      <c r="J2069">
        <v>9.19</v>
      </c>
    </row>
    <row r="2070" spans="1:10">
      <c r="A2070" t="s">
        <v>12459</v>
      </c>
      <c r="B2070" t="s">
        <v>16612</v>
      </c>
      <c r="C2070">
        <v>6</v>
      </c>
      <c r="D2070">
        <v>63</v>
      </c>
      <c r="E2070">
        <v>0.7</v>
      </c>
      <c r="G2070">
        <v>19</v>
      </c>
      <c r="H2070" t="s">
        <v>22395</v>
      </c>
      <c r="J2070">
        <v>7.27</v>
      </c>
    </row>
    <row r="2071" spans="1:10">
      <c r="A2071" t="s">
        <v>12458</v>
      </c>
      <c r="B2071" t="s">
        <v>16612</v>
      </c>
      <c r="C2071">
        <v>6</v>
      </c>
      <c r="D2071">
        <v>63</v>
      </c>
      <c r="E2071">
        <v>0.7</v>
      </c>
      <c r="G2071">
        <v>15.45</v>
      </c>
      <c r="H2071" t="s">
        <v>22395</v>
      </c>
      <c r="I2071" t="s">
        <v>22396</v>
      </c>
      <c r="J2071">
        <v>7.22</v>
      </c>
    </row>
    <row r="2072" spans="1:10">
      <c r="A2072" t="s">
        <v>30951</v>
      </c>
      <c r="B2072" t="s">
        <v>26663</v>
      </c>
      <c r="C2072">
        <v>6</v>
      </c>
      <c r="D2072">
        <v>40</v>
      </c>
      <c r="E2072">
        <v>0.7</v>
      </c>
      <c r="G2072">
        <v>20.65</v>
      </c>
      <c r="H2072" t="s">
        <v>30952</v>
      </c>
      <c r="I2072" t="s">
        <v>30953</v>
      </c>
      <c r="J2072">
        <v>6.62</v>
      </c>
    </row>
    <row r="2073" spans="1:10">
      <c r="A2073" t="s">
        <v>30954</v>
      </c>
      <c r="B2073" t="s">
        <v>30955</v>
      </c>
      <c r="C2073">
        <v>6</v>
      </c>
      <c r="D2073">
        <v>40</v>
      </c>
      <c r="E2073">
        <v>0.7</v>
      </c>
      <c r="F2073" t="s">
        <v>18359</v>
      </c>
      <c r="G2073">
        <v>36.65</v>
      </c>
      <c r="H2073" t="s">
        <v>30956</v>
      </c>
      <c r="I2073" t="s">
        <v>30957</v>
      </c>
      <c r="J2073">
        <v>14.88</v>
      </c>
    </row>
    <row r="2074" spans="1:10">
      <c r="A2074" t="s">
        <v>13957</v>
      </c>
      <c r="B2074" t="s">
        <v>26763</v>
      </c>
      <c r="C2074">
        <v>12</v>
      </c>
      <c r="D2074">
        <v>40</v>
      </c>
      <c r="E2074">
        <v>0.7</v>
      </c>
      <c r="G2074">
        <v>24.25</v>
      </c>
      <c r="H2074" t="s">
        <v>22399</v>
      </c>
      <c r="I2074" t="s">
        <v>30958</v>
      </c>
      <c r="J2074">
        <v>13.25</v>
      </c>
    </row>
    <row r="2075" spans="1:10">
      <c r="A2075" t="s">
        <v>12460</v>
      </c>
      <c r="B2075" t="s">
        <v>16613</v>
      </c>
      <c r="C2075">
        <v>6</v>
      </c>
      <c r="D2075">
        <v>46</v>
      </c>
      <c r="E2075">
        <v>0.7</v>
      </c>
      <c r="F2075" t="s">
        <v>18359</v>
      </c>
      <c r="G2075">
        <v>5.75</v>
      </c>
      <c r="H2075" t="s">
        <v>22397</v>
      </c>
      <c r="I2075" t="s">
        <v>22398</v>
      </c>
      <c r="J2075">
        <v>6.82</v>
      </c>
    </row>
    <row r="2076" spans="1:10">
      <c r="A2076" t="s">
        <v>12461</v>
      </c>
      <c r="B2076" t="s">
        <v>16614</v>
      </c>
      <c r="C2076">
        <v>6</v>
      </c>
      <c r="D2076">
        <v>43</v>
      </c>
      <c r="E2076">
        <v>0.7</v>
      </c>
      <c r="G2076">
        <v>10.95</v>
      </c>
      <c r="I2076" t="s">
        <v>22400</v>
      </c>
      <c r="J2076">
        <v>8.5</v>
      </c>
    </row>
    <row r="2077" spans="1:10">
      <c r="A2077" t="s">
        <v>13958</v>
      </c>
      <c r="B2077" t="s">
        <v>16615</v>
      </c>
      <c r="C2077">
        <v>6</v>
      </c>
      <c r="D2077">
        <v>40</v>
      </c>
      <c r="E2077">
        <v>0.7</v>
      </c>
      <c r="G2077">
        <v>3</v>
      </c>
      <c r="H2077" t="s">
        <v>22401</v>
      </c>
      <c r="I2077" t="s">
        <v>22402</v>
      </c>
      <c r="J2077">
        <v>9.31</v>
      </c>
    </row>
    <row r="2078" spans="1:10">
      <c r="A2078" t="s">
        <v>12462</v>
      </c>
      <c r="B2078" t="s">
        <v>16616</v>
      </c>
      <c r="C2078">
        <v>6</v>
      </c>
      <c r="D2078">
        <v>42</v>
      </c>
      <c r="E2078">
        <v>0.5</v>
      </c>
      <c r="G2078">
        <v>21.45</v>
      </c>
      <c r="H2078" t="s">
        <v>22403</v>
      </c>
      <c r="I2078" t="s">
        <v>22404</v>
      </c>
      <c r="J2078">
        <v>6.12</v>
      </c>
    </row>
    <row r="2079" spans="1:10">
      <c r="A2079" t="s">
        <v>12463</v>
      </c>
      <c r="B2079" t="s">
        <v>16617</v>
      </c>
      <c r="C2079">
        <v>6</v>
      </c>
      <c r="D2079">
        <v>42.5</v>
      </c>
      <c r="E2079">
        <v>0.7</v>
      </c>
      <c r="G2079">
        <v>51.45</v>
      </c>
      <c r="I2079" t="s">
        <v>22405</v>
      </c>
      <c r="J2079">
        <v>7.99</v>
      </c>
    </row>
    <row r="2080" spans="1:10">
      <c r="A2080" t="s">
        <v>26816</v>
      </c>
      <c r="B2080" t="s">
        <v>26817</v>
      </c>
      <c r="C2080">
        <v>12</v>
      </c>
      <c r="D2080">
        <v>17.5</v>
      </c>
      <c r="E2080">
        <v>0.75</v>
      </c>
      <c r="G2080">
        <v>21.25</v>
      </c>
      <c r="H2080" t="s">
        <v>30959</v>
      </c>
      <c r="I2080" t="s">
        <v>30960</v>
      </c>
      <c r="J2080">
        <v>14.84</v>
      </c>
    </row>
    <row r="2081" spans="1:10">
      <c r="A2081" t="s">
        <v>16618</v>
      </c>
      <c r="B2081" t="s">
        <v>16619</v>
      </c>
      <c r="C2081">
        <v>6</v>
      </c>
      <c r="D2081">
        <v>18</v>
      </c>
      <c r="E2081">
        <v>0.7</v>
      </c>
      <c r="G2081">
        <v>22.65</v>
      </c>
      <c r="H2081" t="s">
        <v>22406</v>
      </c>
      <c r="I2081" t="s">
        <v>22407</v>
      </c>
      <c r="J2081">
        <v>7.7</v>
      </c>
    </row>
    <row r="2082" spans="1:10">
      <c r="A2082" t="s">
        <v>16620</v>
      </c>
      <c r="B2082" t="s">
        <v>16621</v>
      </c>
      <c r="C2082">
        <v>6</v>
      </c>
      <c r="D2082">
        <v>18</v>
      </c>
      <c r="E2082">
        <v>1</v>
      </c>
      <c r="G2082">
        <v>6.15</v>
      </c>
      <c r="H2082" t="s">
        <v>22408</v>
      </c>
      <c r="I2082" t="s">
        <v>22409</v>
      </c>
      <c r="J2082">
        <v>9.4499999999999993</v>
      </c>
    </row>
    <row r="2083" spans="1:10">
      <c r="A2083" t="s">
        <v>22410</v>
      </c>
      <c r="B2083" t="s">
        <v>22411</v>
      </c>
      <c r="C2083">
        <v>6</v>
      </c>
      <c r="D2083">
        <v>40</v>
      </c>
      <c r="E2083">
        <v>0.7</v>
      </c>
      <c r="G2083">
        <v>6.5</v>
      </c>
      <c r="H2083" t="s">
        <v>22412</v>
      </c>
      <c r="I2083" t="s">
        <v>22413</v>
      </c>
      <c r="J2083">
        <v>8.56</v>
      </c>
    </row>
    <row r="2084" spans="1:10">
      <c r="A2084" t="s">
        <v>30961</v>
      </c>
      <c r="B2084" t="s">
        <v>30962</v>
      </c>
      <c r="C2084">
        <v>6</v>
      </c>
      <c r="D2084">
        <v>37.5</v>
      </c>
      <c r="E2084">
        <v>0.7</v>
      </c>
      <c r="G2084">
        <v>7.95</v>
      </c>
      <c r="I2084" t="s">
        <v>30963</v>
      </c>
      <c r="J2084">
        <v>6.85</v>
      </c>
    </row>
    <row r="2085" spans="1:10">
      <c r="A2085" t="s">
        <v>30964</v>
      </c>
      <c r="B2085" t="s">
        <v>30965</v>
      </c>
      <c r="C2085">
        <v>6</v>
      </c>
      <c r="D2085">
        <v>37.5</v>
      </c>
      <c r="E2085">
        <v>1</v>
      </c>
      <c r="G2085">
        <v>23.85</v>
      </c>
      <c r="H2085" t="s">
        <v>27690</v>
      </c>
      <c r="I2085" t="s">
        <v>30966</v>
      </c>
      <c r="J2085">
        <v>9.1999999999999993</v>
      </c>
    </row>
    <row r="2086" spans="1:10">
      <c r="A2086" t="s">
        <v>16622</v>
      </c>
      <c r="B2086" t="s">
        <v>16623</v>
      </c>
      <c r="C2086">
        <v>6</v>
      </c>
      <c r="D2086">
        <v>40</v>
      </c>
      <c r="E2086">
        <v>0.7</v>
      </c>
      <c r="G2086">
        <v>38</v>
      </c>
      <c r="H2086" t="s">
        <v>22414</v>
      </c>
      <c r="I2086" t="s">
        <v>22415</v>
      </c>
      <c r="J2086">
        <v>6.88</v>
      </c>
    </row>
    <row r="2087" spans="1:10">
      <c r="A2087" t="s">
        <v>22416</v>
      </c>
      <c r="B2087" t="s">
        <v>22417</v>
      </c>
      <c r="C2087">
        <v>6</v>
      </c>
      <c r="D2087">
        <v>40</v>
      </c>
      <c r="E2087">
        <v>0.7</v>
      </c>
      <c r="G2087">
        <v>25.95</v>
      </c>
      <c r="H2087" t="s">
        <v>22418</v>
      </c>
      <c r="I2087" t="s">
        <v>22419</v>
      </c>
      <c r="J2087">
        <v>7.06</v>
      </c>
    </row>
    <row r="2088" spans="1:10">
      <c r="A2088" t="s">
        <v>12464</v>
      </c>
      <c r="B2088" t="s">
        <v>16624</v>
      </c>
      <c r="C2088">
        <v>6</v>
      </c>
      <c r="D2088">
        <v>40</v>
      </c>
      <c r="E2088">
        <v>1</v>
      </c>
      <c r="G2088">
        <v>15.45</v>
      </c>
      <c r="H2088" t="s">
        <v>22420</v>
      </c>
      <c r="I2088" t="s">
        <v>22421</v>
      </c>
      <c r="J2088">
        <v>9.6999999999999993</v>
      </c>
    </row>
    <row r="2089" spans="1:10">
      <c r="A2089" t="s">
        <v>13959</v>
      </c>
      <c r="B2089" t="s">
        <v>22422</v>
      </c>
      <c r="C2089">
        <v>6</v>
      </c>
      <c r="D2089">
        <v>45</v>
      </c>
      <c r="E2089">
        <v>0.7</v>
      </c>
      <c r="F2089" t="s">
        <v>18359</v>
      </c>
      <c r="G2089">
        <v>20</v>
      </c>
      <c r="H2089" t="s">
        <v>22423</v>
      </c>
      <c r="I2089" t="s">
        <v>22424</v>
      </c>
      <c r="J2089">
        <v>9.2899999999999991</v>
      </c>
    </row>
    <row r="2090" spans="1:10">
      <c r="A2090" t="s">
        <v>30967</v>
      </c>
      <c r="B2090" t="s">
        <v>30968</v>
      </c>
      <c r="C2090">
        <v>3</v>
      </c>
      <c r="D2090">
        <v>40</v>
      </c>
      <c r="E2090">
        <v>0.7</v>
      </c>
      <c r="F2090" t="s">
        <v>18359</v>
      </c>
      <c r="G2090">
        <v>10.65</v>
      </c>
      <c r="I2090" t="s">
        <v>30969</v>
      </c>
      <c r="J2090">
        <v>8.93</v>
      </c>
    </row>
    <row r="2091" spans="1:10">
      <c r="A2091" t="s">
        <v>22425</v>
      </c>
      <c r="B2091" t="s">
        <v>22426</v>
      </c>
      <c r="C2091">
        <v>6</v>
      </c>
      <c r="D2091">
        <v>35</v>
      </c>
      <c r="E2091">
        <v>0.7</v>
      </c>
      <c r="G2091">
        <v>34.950000000000003</v>
      </c>
      <c r="H2091" t="s">
        <v>22427</v>
      </c>
      <c r="I2091" t="s">
        <v>22428</v>
      </c>
      <c r="J2091">
        <v>7.64</v>
      </c>
    </row>
    <row r="2092" spans="1:10">
      <c r="A2092" t="s">
        <v>16625</v>
      </c>
      <c r="B2092" t="s">
        <v>16626</v>
      </c>
      <c r="C2092">
        <v>6</v>
      </c>
      <c r="D2092">
        <v>35</v>
      </c>
      <c r="E2092">
        <v>0.7</v>
      </c>
      <c r="G2092">
        <v>25.95</v>
      </c>
      <c r="H2092" t="s">
        <v>22429</v>
      </c>
      <c r="I2092" t="s">
        <v>22430</v>
      </c>
      <c r="J2092">
        <v>7.66</v>
      </c>
    </row>
    <row r="2093" spans="1:10">
      <c r="A2093" t="s">
        <v>12465</v>
      </c>
      <c r="B2093" t="s">
        <v>16627</v>
      </c>
      <c r="C2093">
        <v>6</v>
      </c>
      <c r="D2093">
        <v>40</v>
      </c>
      <c r="E2093">
        <v>0.7</v>
      </c>
      <c r="G2093">
        <v>30.65</v>
      </c>
      <c r="H2093" t="s">
        <v>22431</v>
      </c>
      <c r="I2093" t="s">
        <v>22432</v>
      </c>
      <c r="J2093">
        <v>8.8699999999999992</v>
      </c>
    </row>
    <row r="2094" spans="1:10">
      <c r="A2094" t="s">
        <v>22433</v>
      </c>
      <c r="B2094" t="s">
        <v>22434</v>
      </c>
      <c r="C2094">
        <v>6</v>
      </c>
      <c r="D2094">
        <v>40</v>
      </c>
      <c r="E2094">
        <v>0.7</v>
      </c>
      <c r="G2094">
        <v>30.95</v>
      </c>
      <c r="H2094" t="s">
        <v>22435</v>
      </c>
      <c r="I2094" t="s">
        <v>22436</v>
      </c>
      <c r="J2094">
        <v>8.84</v>
      </c>
    </row>
    <row r="2095" spans="1:10">
      <c r="A2095" t="s">
        <v>22437</v>
      </c>
      <c r="B2095" t="s">
        <v>22438</v>
      </c>
      <c r="C2095">
        <v>6</v>
      </c>
      <c r="D2095">
        <v>40</v>
      </c>
      <c r="E2095">
        <v>0.7</v>
      </c>
      <c r="G2095">
        <v>7.95</v>
      </c>
      <c r="H2095" t="s">
        <v>22439</v>
      </c>
      <c r="I2095" t="s">
        <v>22440</v>
      </c>
      <c r="J2095">
        <v>8.99</v>
      </c>
    </row>
    <row r="2096" spans="1:10">
      <c r="A2096" t="s">
        <v>12466</v>
      </c>
      <c r="B2096" t="s">
        <v>16628</v>
      </c>
      <c r="C2096">
        <v>6</v>
      </c>
      <c r="D2096">
        <v>40</v>
      </c>
      <c r="E2096">
        <v>0.7</v>
      </c>
      <c r="G2096">
        <v>4.95</v>
      </c>
      <c r="H2096" t="s">
        <v>22441</v>
      </c>
      <c r="I2096" t="s">
        <v>22442</v>
      </c>
      <c r="J2096">
        <v>8.94</v>
      </c>
    </row>
    <row r="2097" spans="1:10">
      <c r="A2097" t="s">
        <v>12467</v>
      </c>
      <c r="B2097" t="s">
        <v>16629</v>
      </c>
      <c r="C2097">
        <v>6</v>
      </c>
      <c r="D2097">
        <v>40</v>
      </c>
      <c r="E2097">
        <v>0.7</v>
      </c>
      <c r="G2097">
        <v>12.85</v>
      </c>
      <c r="H2097" t="s">
        <v>22443</v>
      </c>
      <c r="I2097" t="s">
        <v>22444</v>
      </c>
      <c r="J2097">
        <v>8.94</v>
      </c>
    </row>
    <row r="2098" spans="1:10">
      <c r="A2098" t="s">
        <v>12468</v>
      </c>
      <c r="B2098" t="s">
        <v>16630</v>
      </c>
      <c r="C2098">
        <v>6</v>
      </c>
      <c r="D2098">
        <v>55</v>
      </c>
      <c r="E2098">
        <v>0.7</v>
      </c>
      <c r="G2098">
        <v>18.55</v>
      </c>
      <c r="H2098" t="s">
        <v>22445</v>
      </c>
      <c r="I2098" t="s">
        <v>22446</v>
      </c>
      <c r="J2098">
        <v>8.9700000000000006</v>
      </c>
    </row>
    <row r="2099" spans="1:10">
      <c r="A2099" t="s">
        <v>12469</v>
      </c>
      <c r="B2099" t="s">
        <v>16631</v>
      </c>
      <c r="C2099">
        <v>6</v>
      </c>
      <c r="D2099">
        <v>42</v>
      </c>
      <c r="E2099">
        <v>0.7</v>
      </c>
      <c r="G2099">
        <v>16.75</v>
      </c>
      <c r="I2099" t="s">
        <v>22447</v>
      </c>
      <c r="J2099">
        <v>8.41</v>
      </c>
    </row>
    <row r="2100" spans="1:10">
      <c r="A2100" t="s">
        <v>22448</v>
      </c>
      <c r="B2100" t="s">
        <v>22449</v>
      </c>
      <c r="C2100">
        <v>6</v>
      </c>
      <c r="D2100">
        <v>41.1</v>
      </c>
      <c r="E2100">
        <v>0.7</v>
      </c>
      <c r="G2100">
        <v>265</v>
      </c>
      <c r="H2100" t="s">
        <v>22450</v>
      </c>
      <c r="I2100" t="s">
        <v>22451</v>
      </c>
      <c r="J2100">
        <v>8.26</v>
      </c>
    </row>
    <row r="2101" spans="1:10">
      <c r="A2101" t="s">
        <v>30970</v>
      </c>
      <c r="B2101" t="s">
        <v>30971</v>
      </c>
      <c r="C2101">
        <v>6</v>
      </c>
      <c r="D2101">
        <v>41.3</v>
      </c>
      <c r="E2101">
        <v>0.7</v>
      </c>
      <c r="G2101">
        <v>5.75</v>
      </c>
      <c r="H2101" t="s">
        <v>30972</v>
      </c>
      <c r="I2101" t="s">
        <v>30973</v>
      </c>
      <c r="J2101">
        <v>8.26</v>
      </c>
    </row>
    <row r="2102" spans="1:10">
      <c r="A2102" t="s">
        <v>16632</v>
      </c>
      <c r="B2102" t="s">
        <v>16633</v>
      </c>
      <c r="C2102">
        <v>6</v>
      </c>
      <c r="D2102">
        <v>41.3</v>
      </c>
      <c r="E2102">
        <v>0.7</v>
      </c>
      <c r="G2102">
        <v>21.85</v>
      </c>
      <c r="H2102" t="s">
        <v>22452</v>
      </c>
      <c r="I2102" t="s">
        <v>22453</v>
      </c>
      <c r="J2102">
        <v>8.26</v>
      </c>
    </row>
    <row r="2103" spans="1:10">
      <c r="A2103" t="s">
        <v>13960</v>
      </c>
      <c r="B2103" t="s">
        <v>16634</v>
      </c>
      <c r="C2103">
        <v>6</v>
      </c>
      <c r="D2103">
        <v>41.2</v>
      </c>
      <c r="E2103">
        <v>0.7</v>
      </c>
      <c r="G2103">
        <v>34.75</v>
      </c>
      <c r="H2103" t="s">
        <v>22454</v>
      </c>
      <c r="I2103" t="s">
        <v>22455</v>
      </c>
      <c r="J2103">
        <v>8.2200000000000006</v>
      </c>
    </row>
    <row r="2104" spans="1:10">
      <c r="A2104" t="s">
        <v>12470</v>
      </c>
      <c r="B2104" t="s">
        <v>16635</v>
      </c>
      <c r="C2104">
        <v>6</v>
      </c>
      <c r="D2104">
        <v>40</v>
      </c>
      <c r="E2104">
        <v>0.7</v>
      </c>
      <c r="G2104">
        <v>13.5</v>
      </c>
      <c r="H2104" t="s">
        <v>22456</v>
      </c>
      <c r="I2104" t="s">
        <v>22457</v>
      </c>
      <c r="J2104">
        <v>8.5</v>
      </c>
    </row>
    <row r="2105" spans="1:10">
      <c r="A2105" t="s">
        <v>13961</v>
      </c>
      <c r="B2105" t="s">
        <v>16636</v>
      </c>
      <c r="C2105">
        <v>6</v>
      </c>
      <c r="D2105">
        <v>41.4</v>
      </c>
      <c r="E2105">
        <v>0.7</v>
      </c>
      <c r="G2105">
        <v>20.95</v>
      </c>
      <c r="H2105" t="s">
        <v>22458</v>
      </c>
      <c r="I2105" t="s">
        <v>22459</v>
      </c>
      <c r="J2105">
        <v>8.31</v>
      </c>
    </row>
    <row r="2106" spans="1:10">
      <c r="A2106" t="s">
        <v>13962</v>
      </c>
      <c r="B2106" t="s">
        <v>16637</v>
      </c>
      <c r="C2106">
        <v>6</v>
      </c>
      <c r="D2106">
        <v>57</v>
      </c>
      <c r="E2106">
        <v>0.7</v>
      </c>
      <c r="G2106">
        <v>7.75</v>
      </c>
      <c r="H2106" t="s">
        <v>22460</v>
      </c>
      <c r="I2106" t="s">
        <v>22461</v>
      </c>
      <c r="J2106">
        <v>8.1300000000000008</v>
      </c>
    </row>
    <row r="2107" spans="1:10">
      <c r="A2107" t="s">
        <v>13963</v>
      </c>
      <c r="B2107" t="s">
        <v>16638</v>
      </c>
      <c r="C2107">
        <v>6</v>
      </c>
      <c r="D2107">
        <v>26</v>
      </c>
      <c r="E2107">
        <v>0.7</v>
      </c>
      <c r="G2107">
        <v>28.75</v>
      </c>
      <c r="H2107" t="s">
        <v>22462</v>
      </c>
      <c r="I2107" t="s">
        <v>22463</v>
      </c>
      <c r="J2107">
        <v>8.68</v>
      </c>
    </row>
    <row r="2108" spans="1:10">
      <c r="A2108" t="s">
        <v>12471</v>
      </c>
      <c r="B2108" t="s">
        <v>16639</v>
      </c>
      <c r="C2108">
        <v>6</v>
      </c>
      <c r="D2108">
        <v>50</v>
      </c>
      <c r="E2108">
        <v>0.7</v>
      </c>
      <c r="G2108">
        <v>41.45</v>
      </c>
      <c r="H2108" t="s">
        <v>22464</v>
      </c>
      <c r="I2108" t="s">
        <v>22465</v>
      </c>
      <c r="J2108">
        <v>8.73</v>
      </c>
    </row>
    <row r="2109" spans="1:10">
      <c r="A2109" t="s">
        <v>13964</v>
      </c>
      <c r="B2109" t="s">
        <v>16640</v>
      </c>
      <c r="C2109">
        <v>6</v>
      </c>
      <c r="D2109">
        <v>42</v>
      </c>
      <c r="E2109">
        <v>0.7</v>
      </c>
      <c r="G2109">
        <v>39.85</v>
      </c>
      <c r="H2109" t="s">
        <v>22466</v>
      </c>
      <c r="I2109" t="s">
        <v>22467</v>
      </c>
      <c r="J2109">
        <v>8.77</v>
      </c>
    </row>
    <row r="2110" spans="1:10">
      <c r="A2110" t="s">
        <v>13965</v>
      </c>
      <c r="B2110" t="s">
        <v>16641</v>
      </c>
      <c r="C2110">
        <v>6</v>
      </c>
      <c r="D2110">
        <v>43</v>
      </c>
      <c r="E2110">
        <v>0.7</v>
      </c>
      <c r="G2110">
        <v>6.35</v>
      </c>
      <c r="H2110" t="s">
        <v>30974</v>
      </c>
      <c r="I2110" t="s">
        <v>30975</v>
      </c>
      <c r="J2110">
        <v>8.81</v>
      </c>
    </row>
    <row r="2111" spans="1:10">
      <c r="A2111" t="s">
        <v>13966</v>
      </c>
      <c r="B2111" t="s">
        <v>22468</v>
      </c>
      <c r="C2111">
        <v>6</v>
      </c>
      <c r="D2111">
        <v>40</v>
      </c>
      <c r="E2111">
        <v>0.7</v>
      </c>
      <c r="F2111" t="s">
        <v>18359</v>
      </c>
      <c r="G2111">
        <v>13.15</v>
      </c>
      <c r="H2111" t="s">
        <v>22469</v>
      </c>
      <c r="I2111" t="s">
        <v>22470</v>
      </c>
      <c r="J2111">
        <v>8.48</v>
      </c>
    </row>
    <row r="2112" spans="1:10">
      <c r="A2112" t="s">
        <v>12472</v>
      </c>
      <c r="B2112" t="s">
        <v>22471</v>
      </c>
      <c r="C2112">
        <v>6</v>
      </c>
      <c r="D2112">
        <v>41.6</v>
      </c>
      <c r="E2112">
        <v>0.7</v>
      </c>
      <c r="F2112" t="s">
        <v>18359</v>
      </c>
      <c r="G2112">
        <v>21.95</v>
      </c>
      <c r="H2112" t="s">
        <v>22472</v>
      </c>
      <c r="J2112">
        <v>9.1</v>
      </c>
    </row>
    <row r="2113" spans="1:10">
      <c r="A2113" t="s">
        <v>12473</v>
      </c>
      <c r="B2113" t="s">
        <v>22473</v>
      </c>
      <c r="C2113">
        <v>6</v>
      </c>
      <c r="D2113">
        <v>41.3</v>
      </c>
      <c r="E2113">
        <v>0.7</v>
      </c>
      <c r="F2113" t="s">
        <v>18359</v>
      </c>
      <c r="G2113">
        <v>10.5</v>
      </c>
      <c r="I2113" t="s">
        <v>22474</v>
      </c>
      <c r="J2113">
        <v>9.14</v>
      </c>
    </row>
    <row r="2114" spans="1:10">
      <c r="A2114" t="s">
        <v>12474</v>
      </c>
      <c r="B2114" t="s">
        <v>16642</v>
      </c>
      <c r="C2114">
        <v>6</v>
      </c>
      <c r="D2114">
        <v>40</v>
      </c>
      <c r="E2114">
        <v>0.7</v>
      </c>
      <c r="G2114">
        <v>29.95</v>
      </c>
      <c r="I2114" t="s">
        <v>22475</v>
      </c>
      <c r="J2114">
        <v>7.87</v>
      </c>
    </row>
    <row r="2115" spans="1:10">
      <c r="A2115" t="s">
        <v>16643</v>
      </c>
      <c r="B2115" t="s">
        <v>16644</v>
      </c>
      <c r="C2115">
        <v>6</v>
      </c>
      <c r="D2115">
        <v>40</v>
      </c>
      <c r="E2115">
        <v>0.7</v>
      </c>
      <c r="G2115">
        <v>1.75</v>
      </c>
      <c r="H2115" t="s">
        <v>22476</v>
      </c>
      <c r="J2115">
        <v>8.92</v>
      </c>
    </row>
    <row r="2116" spans="1:10">
      <c r="A2116" t="s">
        <v>12475</v>
      </c>
      <c r="B2116" t="s">
        <v>22477</v>
      </c>
      <c r="C2116">
        <v>6</v>
      </c>
      <c r="D2116">
        <v>46.2</v>
      </c>
      <c r="E2116">
        <v>0.7</v>
      </c>
      <c r="F2116" t="s">
        <v>18359</v>
      </c>
      <c r="G2116">
        <v>26.45</v>
      </c>
      <c r="H2116" t="s">
        <v>22478</v>
      </c>
      <c r="I2116" t="s">
        <v>22479</v>
      </c>
      <c r="J2116">
        <v>10.01</v>
      </c>
    </row>
    <row r="2117" spans="1:10">
      <c r="A2117" t="s">
        <v>12476</v>
      </c>
      <c r="B2117" t="s">
        <v>16645</v>
      </c>
      <c r="C2117">
        <v>6</v>
      </c>
      <c r="D2117">
        <v>46.3</v>
      </c>
      <c r="E2117">
        <v>0.5</v>
      </c>
      <c r="G2117">
        <v>26.95</v>
      </c>
      <c r="I2117" t="s">
        <v>22480</v>
      </c>
      <c r="J2117">
        <v>6.65</v>
      </c>
    </row>
    <row r="2118" spans="1:10">
      <c r="A2118" t="s">
        <v>12477</v>
      </c>
      <c r="B2118" t="s">
        <v>16646</v>
      </c>
      <c r="C2118">
        <v>6</v>
      </c>
      <c r="D2118">
        <v>47</v>
      </c>
      <c r="E2118">
        <v>0.5</v>
      </c>
      <c r="G2118">
        <v>26.95</v>
      </c>
      <c r="I2118" t="s">
        <v>22481</v>
      </c>
      <c r="J2118">
        <v>7.26</v>
      </c>
    </row>
    <row r="2119" spans="1:10">
      <c r="A2119" t="s">
        <v>22482</v>
      </c>
      <c r="B2119" t="s">
        <v>22483</v>
      </c>
      <c r="C2119">
        <v>6</v>
      </c>
      <c r="D2119">
        <v>48</v>
      </c>
      <c r="E2119">
        <v>0.7</v>
      </c>
      <c r="G2119">
        <v>30.95</v>
      </c>
      <c r="H2119" t="s">
        <v>22484</v>
      </c>
      <c r="I2119" t="s">
        <v>22485</v>
      </c>
      <c r="J2119">
        <v>7.61</v>
      </c>
    </row>
    <row r="2120" spans="1:10">
      <c r="A2120" t="s">
        <v>12478</v>
      </c>
      <c r="B2120" t="s">
        <v>16647</v>
      </c>
      <c r="C2120">
        <v>12</v>
      </c>
      <c r="D2120">
        <v>43.4</v>
      </c>
      <c r="E2120">
        <v>1</v>
      </c>
      <c r="G2120">
        <v>30.85</v>
      </c>
      <c r="H2120" t="s">
        <v>22486</v>
      </c>
      <c r="I2120" t="s">
        <v>22487</v>
      </c>
      <c r="J2120">
        <v>20.51</v>
      </c>
    </row>
    <row r="2121" spans="1:10">
      <c r="A2121" t="s">
        <v>13967</v>
      </c>
      <c r="B2121" t="s">
        <v>16648</v>
      </c>
      <c r="C2121">
        <v>6</v>
      </c>
      <c r="D2121">
        <v>41.4</v>
      </c>
      <c r="E2121">
        <v>0.7</v>
      </c>
      <c r="G2121">
        <v>12.95</v>
      </c>
      <c r="H2121" t="s">
        <v>22488</v>
      </c>
      <c r="I2121" t="s">
        <v>22489</v>
      </c>
      <c r="J2121">
        <v>7.69</v>
      </c>
    </row>
    <row r="2122" spans="1:10">
      <c r="A2122" t="s">
        <v>12479</v>
      </c>
      <c r="B2122" t="s">
        <v>16649</v>
      </c>
      <c r="C2122">
        <v>96</v>
      </c>
      <c r="D2122">
        <v>41.4</v>
      </c>
      <c r="E2122">
        <v>0.05</v>
      </c>
      <c r="G2122">
        <v>46.75</v>
      </c>
      <c r="H2122" t="s">
        <v>22490</v>
      </c>
      <c r="I2122" t="s">
        <v>22491</v>
      </c>
      <c r="J2122">
        <v>11.62</v>
      </c>
    </row>
    <row r="2123" spans="1:10">
      <c r="A2123" t="s">
        <v>13968</v>
      </c>
      <c r="B2123" t="s">
        <v>16650</v>
      </c>
      <c r="C2123">
        <v>6</v>
      </c>
      <c r="D2123">
        <v>41.4</v>
      </c>
      <c r="E2123">
        <v>1.75</v>
      </c>
      <c r="G2123">
        <v>52.75</v>
      </c>
      <c r="H2123" t="s">
        <v>22492</v>
      </c>
      <c r="I2123" t="s">
        <v>22493</v>
      </c>
      <c r="J2123">
        <v>16.3</v>
      </c>
    </row>
    <row r="2124" spans="1:10">
      <c r="A2124" t="s">
        <v>30976</v>
      </c>
      <c r="B2124" t="s">
        <v>30977</v>
      </c>
      <c r="C2124">
        <v>12</v>
      </c>
      <c r="D2124">
        <v>41.4</v>
      </c>
      <c r="E2124">
        <v>1</v>
      </c>
      <c r="G2124">
        <v>23</v>
      </c>
      <c r="I2124" t="s">
        <v>30978</v>
      </c>
      <c r="J2124">
        <v>20.58</v>
      </c>
    </row>
    <row r="2125" spans="1:10">
      <c r="A2125" t="s">
        <v>22494</v>
      </c>
      <c r="B2125" t="s">
        <v>22495</v>
      </c>
      <c r="C2125">
        <v>12</v>
      </c>
      <c r="D2125">
        <v>44</v>
      </c>
      <c r="E2125">
        <v>1</v>
      </c>
      <c r="G2125">
        <v>10.45</v>
      </c>
      <c r="H2125" t="s">
        <v>22496</v>
      </c>
      <c r="I2125" t="s">
        <v>22497</v>
      </c>
      <c r="J2125">
        <v>20.55</v>
      </c>
    </row>
    <row r="2126" spans="1:10">
      <c r="A2126" t="s">
        <v>12480</v>
      </c>
      <c r="B2126" t="s">
        <v>16651</v>
      </c>
      <c r="C2126">
        <v>6</v>
      </c>
      <c r="D2126">
        <v>43.4</v>
      </c>
      <c r="E2126">
        <v>0.7</v>
      </c>
      <c r="G2126">
        <v>10.5</v>
      </c>
      <c r="H2126" t="s">
        <v>22498</v>
      </c>
      <c r="I2126" t="s">
        <v>22499</v>
      </c>
      <c r="J2126">
        <v>7.69</v>
      </c>
    </row>
    <row r="2127" spans="1:10">
      <c r="A2127" t="s">
        <v>16652</v>
      </c>
      <c r="B2127" t="s">
        <v>16653</v>
      </c>
      <c r="C2127">
        <v>6</v>
      </c>
      <c r="D2127">
        <v>43.4</v>
      </c>
      <c r="E2127">
        <v>0.7</v>
      </c>
      <c r="G2127">
        <v>22.95</v>
      </c>
      <c r="H2127" t="s">
        <v>22500</v>
      </c>
      <c r="I2127" t="s">
        <v>22501</v>
      </c>
      <c r="J2127">
        <v>7.56</v>
      </c>
    </row>
    <row r="2128" spans="1:10">
      <c r="A2128" t="s">
        <v>12481</v>
      </c>
      <c r="B2128" t="s">
        <v>16654</v>
      </c>
      <c r="C2128">
        <v>6</v>
      </c>
      <c r="D2128">
        <v>43.4</v>
      </c>
      <c r="E2128">
        <v>0.7</v>
      </c>
      <c r="G2128">
        <v>39.450000000000003</v>
      </c>
      <c r="H2128" t="s">
        <v>22502</v>
      </c>
      <c r="I2128" t="s">
        <v>22503</v>
      </c>
      <c r="J2128">
        <v>7.66</v>
      </c>
    </row>
    <row r="2129" spans="1:10">
      <c r="A2129" t="s">
        <v>12482</v>
      </c>
      <c r="B2129" t="s">
        <v>16655</v>
      </c>
      <c r="C2129">
        <v>6</v>
      </c>
      <c r="D2129">
        <v>43.4</v>
      </c>
      <c r="E2129">
        <v>0.7</v>
      </c>
      <c r="G2129">
        <v>124.55</v>
      </c>
      <c r="H2129" t="s">
        <v>22504</v>
      </c>
      <c r="I2129" t="s">
        <v>22505</v>
      </c>
      <c r="J2129">
        <v>7.62</v>
      </c>
    </row>
    <row r="2130" spans="1:10">
      <c r="A2130" t="s">
        <v>12483</v>
      </c>
      <c r="B2130" t="s">
        <v>22506</v>
      </c>
      <c r="C2130">
        <v>6</v>
      </c>
      <c r="D2130">
        <v>40</v>
      </c>
      <c r="E2130">
        <v>1</v>
      </c>
      <c r="F2130" t="s">
        <v>18359</v>
      </c>
      <c r="G2130">
        <v>7.95</v>
      </c>
      <c r="H2130" t="s">
        <v>22507</v>
      </c>
      <c r="I2130" t="s">
        <v>22508</v>
      </c>
      <c r="J2130">
        <v>15.13</v>
      </c>
    </row>
    <row r="2131" spans="1:10">
      <c r="A2131" t="s">
        <v>22509</v>
      </c>
      <c r="B2131" t="s">
        <v>22510</v>
      </c>
      <c r="C2131">
        <v>3</v>
      </c>
      <c r="D2131">
        <v>40</v>
      </c>
      <c r="E2131">
        <v>0.7</v>
      </c>
      <c r="F2131" t="s">
        <v>18359</v>
      </c>
      <c r="G2131">
        <v>61.45</v>
      </c>
      <c r="H2131" t="s">
        <v>22511</v>
      </c>
      <c r="I2131" t="s">
        <v>30979</v>
      </c>
      <c r="J2131">
        <v>15.5</v>
      </c>
    </row>
    <row r="2132" spans="1:10">
      <c r="A2132" t="s">
        <v>22512</v>
      </c>
      <c r="B2132" t="s">
        <v>22513</v>
      </c>
      <c r="C2132">
        <v>12</v>
      </c>
      <c r="D2132">
        <v>40</v>
      </c>
      <c r="E2132">
        <v>0.7</v>
      </c>
      <c r="G2132">
        <v>3.5</v>
      </c>
      <c r="H2132" t="s">
        <v>22514</v>
      </c>
      <c r="I2132" t="s">
        <v>22515</v>
      </c>
      <c r="J2132">
        <v>14.7</v>
      </c>
    </row>
    <row r="2133" spans="1:10">
      <c r="A2133" t="s">
        <v>22516</v>
      </c>
      <c r="B2133" t="s">
        <v>22513</v>
      </c>
      <c r="C2133">
        <v>12</v>
      </c>
      <c r="D2133">
        <v>40</v>
      </c>
      <c r="E2133">
        <v>0.7</v>
      </c>
      <c r="F2133" t="s">
        <v>18359</v>
      </c>
      <c r="G2133">
        <v>26.75</v>
      </c>
      <c r="H2133" t="s">
        <v>22517</v>
      </c>
      <c r="I2133" t="s">
        <v>22518</v>
      </c>
      <c r="J2133">
        <v>15.76</v>
      </c>
    </row>
    <row r="2134" spans="1:10">
      <c r="A2134" t="s">
        <v>22519</v>
      </c>
      <c r="B2134" t="s">
        <v>22520</v>
      </c>
      <c r="C2134">
        <v>12</v>
      </c>
      <c r="D2134">
        <v>40</v>
      </c>
      <c r="E2134">
        <v>1</v>
      </c>
      <c r="F2134" t="s">
        <v>18359</v>
      </c>
      <c r="G2134">
        <v>17.850000000000001</v>
      </c>
      <c r="H2134" t="s">
        <v>22521</v>
      </c>
      <c r="I2134" t="s">
        <v>22522</v>
      </c>
      <c r="J2134">
        <v>21.49</v>
      </c>
    </row>
    <row r="2135" spans="1:10">
      <c r="A2135" t="s">
        <v>22523</v>
      </c>
      <c r="B2135" t="s">
        <v>22524</v>
      </c>
      <c r="C2135">
        <v>6</v>
      </c>
      <c r="D2135">
        <v>40</v>
      </c>
      <c r="E2135">
        <v>0.7</v>
      </c>
      <c r="G2135">
        <v>42.45</v>
      </c>
      <c r="H2135" t="s">
        <v>22514</v>
      </c>
      <c r="I2135" t="s">
        <v>22525</v>
      </c>
      <c r="J2135">
        <v>7.39</v>
      </c>
    </row>
    <row r="2136" spans="1:10">
      <c r="A2136" t="s">
        <v>22526</v>
      </c>
      <c r="B2136" t="s">
        <v>22527</v>
      </c>
      <c r="C2136">
        <v>12</v>
      </c>
      <c r="D2136">
        <v>40</v>
      </c>
      <c r="E2136">
        <v>1</v>
      </c>
      <c r="G2136">
        <v>16.25</v>
      </c>
      <c r="H2136" t="s">
        <v>22528</v>
      </c>
      <c r="I2136" t="s">
        <v>22529</v>
      </c>
      <c r="J2136">
        <v>20.2</v>
      </c>
    </row>
    <row r="2137" spans="1:10">
      <c r="A2137" t="s">
        <v>30980</v>
      </c>
      <c r="B2137" t="s">
        <v>30981</v>
      </c>
      <c r="C2137">
        <v>12</v>
      </c>
      <c r="D2137">
        <v>40</v>
      </c>
      <c r="E2137">
        <v>0.7</v>
      </c>
      <c r="F2137" t="s">
        <v>18359</v>
      </c>
      <c r="G2137">
        <v>34.85</v>
      </c>
      <c r="I2137" t="s">
        <v>30982</v>
      </c>
      <c r="J2137">
        <v>17.170000000000002</v>
      </c>
    </row>
    <row r="2138" spans="1:10">
      <c r="A2138" t="s">
        <v>30983</v>
      </c>
      <c r="B2138" t="s">
        <v>30984</v>
      </c>
      <c r="C2138">
        <v>6</v>
      </c>
      <c r="D2138">
        <v>40</v>
      </c>
      <c r="E2138">
        <v>0.7</v>
      </c>
      <c r="F2138" t="s">
        <v>18359</v>
      </c>
      <c r="G2138">
        <v>5.5</v>
      </c>
      <c r="H2138" t="s">
        <v>30985</v>
      </c>
      <c r="I2138" t="s">
        <v>30986</v>
      </c>
      <c r="J2138">
        <v>8.64</v>
      </c>
    </row>
    <row r="2139" spans="1:10">
      <c r="A2139" t="s">
        <v>30987</v>
      </c>
      <c r="B2139" t="s">
        <v>30988</v>
      </c>
      <c r="C2139">
        <v>12</v>
      </c>
      <c r="D2139">
        <v>40</v>
      </c>
      <c r="E2139">
        <v>0.7</v>
      </c>
      <c r="F2139" t="s">
        <v>18359</v>
      </c>
      <c r="G2139">
        <v>12.85</v>
      </c>
      <c r="I2139" t="s">
        <v>30989</v>
      </c>
      <c r="J2139">
        <v>21.73</v>
      </c>
    </row>
    <row r="2140" spans="1:10">
      <c r="A2140" t="s">
        <v>22530</v>
      </c>
      <c r="B2140" t="s">
        <v>22531</v>
      </c>
      <c r="C2140">
        <v>6</v>
      </c>
      <c r="D2140">
        <v>40</v>
      </c>
      <c r="E2140">
        <v>0.7</v>
      </c>
      <c r="F2140" t="s">
        <v>18359</v>
      </c>
      <c r="G2140">
        <v>11.65</v>
      </c>
      <c r="H2140" t="s">
        <v>22532</v>
      </c>
      <c r="I2140" t="s">
        <v>22533</v>
      </c>
      <c r="J2140">
        <v>10.94</v>
      </c>
    </row>
    <row r="2141" spans="1:10">
      <c r="A2141" t="s">
        <v>22534</v>
      </c>
      <c r="B2141" t="s">
        <v>22531</v>
      </c>
      <c r="C2141">
        <v>3</v>
      </c>
      <c r="D2141">
        <v>40</v>
      </c>
      <c r="E2141">
        <v>0.7</v>
      </c>
      <c r="F2141" t="s">
        <v>18359</v>
      </c>
      <c r="G2141">
        <v>7.25</v>
      </c>
      <c r="H2141" t="s">
        <v>22535</v>
      </c>
      <c r="I2141" t="s">
        <v>22536</v>
      </c>
      <c r="J2141">
        <v>5.57</v>
      </c>
    </row>
    <row r="2142" spans="1:10">
      <c r="A2142" t="s">
        <v>22537</v>
      </c>
      <c r="B2142" t="s">
        <v>22538</v>
      </c>
      <c r="C2142">
        <v>6</v>
      </c>
      <c r="D2142">
        <v>40</v>
      </c>
      <c r="E2142">
        <v>1</v>
      </c>
      <c r="F2142" t="s">
        <v>18359</v>
      </c>
      <c r="G2142">
        <v>23.55</v>
      </c>
      <c r="H2142" t="s">
        <v>22539</v>
      </c>
      <c r="I2142" t="s">
        <v>22540</v>
      </c>
      <c r="J2142">
        <v>14.36</v>
      </c>
    </row>
    <row r="2143" spans="1:10">
      <c r="A2143" t="s">
        <v>13969</v>
      </c>
      <c r="B2143" t="s">
        <v>22541</v>
      </c>
      <c r="C2143">
        <v>3</v>
      </c>
      <c r="D2143">
        <v>45</v>
      </c>
      <c r="E2143">
        <v>0.7</v>
      </c>
      <c r="F2143" t="s">
        <v>18359</v>
      </c>
      <c r="G2143">
        <v>14.95</v>
      </c>
      <c r="H2143" t="s">
        <v>22542</v>
      </c>
      <c r="I2143" t="s">
        <v>22543</v>
      </c>
      <c r="J2143">
        <v>6.6</v>
      </c>
    </row>
    <row r="2144" spans="1:10">
      <c r="A2144" t="s">
        <v>11640</v>
      </c>
      <c r="B2144" t="s">
        <v>16656</v>
      </c>
      <c r="C2144">
        <v>6</v>
      </c>
      <c r="D2144">
        <v>45</v>
      </c>
      <c r="E2144">
        <v>0.7</v>
      </c>
      <c r="G2144">
        <v>19.25</v>
      </c>
      <c r="H2144" t="s">
        <v>22544</v>
      </c>
      <c r="I2144" t="s">
        <v>22545</v>
      </c>
      <c r="J2144">
        <v>8.8699999999999992</v>
      </c>
    </row>
    <row r="2145" spans="1:10">
      <c r="A2145" t="s">
        <v>13970</v>
      </c>
      <c r="B2145" t="s">
        <v>16656</v>
      </c>
      <c r="C2145">
        <v>6</v>
      </c>
      <c r="D2145">
        <v>45</v>
      </c>
      <c r="E2145">
        <v>0.7</v>
      </c>
      <c r="F2145" t="s">
        <v>18359</v>
      </c>
      <c r="G2145">
        <v>145</v>
      </c>
      <c r="I2145" t="s">
        <v>22546</v>
      </c>
      <c r="J2145">
        <v>9.2799999999999994</v>
      </c>
    </row>
    <row r="2146" spans="1:10">
      <c r="A2146" t="s">
        <v>16657</v>
      </c>
      <c r="B2146" t="s">
        <v>16658</v>
      </c>
      <c r="C2146">
        <v>4</v>
      </c>
      <c r="D2146">
        <v>45</v>
      </c>
      <c r="E2146">
        <v>1.5</v>
      </c>
      <c r="G2146">
        <v>45.95</v>
      </c>
      <c r="H2146" t="s">
        <v>22547</v>
      </c>
      <c r="I2146" t="s">
        <v>22548</v>
      </c>
      <c r="J2146">
        <v>9.8800000000000008</v>
      </c>
    </row>
    <row r="2147" spans="1:10">
      <c r="A2147" t="s">
        <v>12484</v>
      </c>
      <c r="B2147" t="s">
        <v>16659</v>
      </c>
      <c r="C2147">
        <v>6</v>
      </c>
      <c r="D2147">
        <v>40</v>
      </c>
      <c r="E2147">
        <v>0.7</v>
      </c>
      <c r="G2147">
        <v>32.450000000000003</v>
      </c>
      <c r="I2147" t="s">
        <v>22549</v>
      </c>
      <c r="J2147">
        <v>8.99</v>
      </c>
    </row>
    <row r="2148" spans="1:10">
      <c r="A2148" t="s">
        <v>30990</v>
      </c>
      <c r="B2148" t="s">
        <v>30991</v>
      </c>
      <c r="C2148">
        <v>6</v>
      </c>
      <c r="D2148">
        <v>42</v>
      </c>
      <c r="E2148">
        <v>0.7</v>
      </c>
      <c r="F2148" t="s">
        <v>18359</v>
      </c>
      <c r="G2148">
        <v>57.95</v>
      </c>
      <c r="I2148" t="s">
        <v>30992</v>
      </c>
      <c r="J2148">
        <v>9.58</v>
      </c>
    </row>
    <row r="2149" spans="1:10">
      <c r="A2149" t="s">
        <v>12485</v>
      </c>
      <c r="B2149" t="s">
        <v>16660</v>
      </c>
      <c r="C2149">
        <v>6</v>
      </c>
      <c r="D2149">
        <v>28</v>
      </c>
      <c r="E2149">
        <v>0.5</v>
      </c>
      <c r="G2149">
        <v>18.45</v>
      </c>
      <c r="H2149" t="s">
        <v>22550</v>
      </c>
      <c r="I2149" t="s">
        <v>22551</v>
      </c>
      <c r="J2149">
        <v>6.58</v>
      </c>
    </row>
    <row r="2150" spans="1:10">
      <c r="A2150" t="s">
        <v>16661</v>
      </c>
      <c r="B2150" t="s">
        <v>16662</v>
      </c>
      <c r="C2150">
        <v>12</v>
      </c>
      <c r="D2150">
        <v>43</v>
      </c>
      <c r="E2150">
        <v>0.5</v>
      </c>
      <c r="G2150">
        <v>11</v>
      </c>
      <c r="H2150" t="s">
        <v>22552</v>
      </c>
      <c r="I2150" t="s">
        <v>22553</v>
      </c>
      <c r="J2150">
        <v>13.14</v>
      </c>
    </row>
    <row r="2151" spans="1:10">
      <c r="A2151" t="s">
        <v>12486</v>
      </c>
      <c r="B2151" t="s">
        <v>16663</v>
      </c>
      <c r="C2151">
        <v>12</v>
      </c>
      <c r="D2151">
        <v>42</v>
      </c>
      <c r="E2151">
        <v>0.5</v>
      </c>
      <c r="G2151">
        <v>17.45</v>
      </c>
      <c r="H2151" t="s">
        <v>22554</v>
      </c>
      <c r="J2151">
        <v>13.06</v>
      </c>
    </row>
    <row r="2152" spans="1:10">
      <c r="A2152" t="s">
        <v>12487</v>
      </c>
      <c r="B2152" t="s">
        <v>16664</v>
      </c>
      <c r="C2152">
        <v>6</v>
      </c>
      <c r="D2152">
        <v>42</v>
      </c>
      <c r="E2152">
        <v>0.5</v>
      </c>
      <c r="G2152">
        <v>54.85</v>
      </c>
      <c r="I2152" t="s">
        <v>22555</v>
      </c>
      <c r="J2152">
        <v>6.51</v>
      </c>
    </row>
    <row r="2153" spans="1:10">
      <c r="A2153" t="s">
        <v>12488</v>
      </c>
      <c r="B2153" t="s">
        <v>16665</v>
      </c>
      <c r="C2153">
        <v>6</v>
      </c>
      <c r="D2153">
        <v>30</v>
      </c>
      <c r="E2153">
        <v>0.5</v>
      </c>
      <c r="G2153">
        <v>14.85</v>
      </c>
      <c r="I2153" t="s">
        <v>22556</v>
      </c>
      <c r="J2153">
        <v>6.68</v>
      </c>
    </row>
    <row r="2154" spans="1:10">
      <c r="A2154" t="s">
        <v>13971</v>
      </c>
      <c r="B2154" t="s">
        <v>22557</v>
      </c>
      <c r="C2154">
        <v>6</v>
      </c>
      <c r="D2154">
        <v>40</v>
      </c>
      <c r="E2154">
        <v>0.7</v>
      </c>
      <c r="F2154" t="s">
        <v>18359</v>
      </c>
      <c r="G2154">
        <v>0.6</v>
      </c>
      <c r="H2154" t="s">
        <v>22558</v>
      </c>
      <c r="I2154" t="s">
        <v>22559</v>
      </c>
      <c r="J2154">
        <v>9.94</v>
      </c>
    </row>
    <row r="2155" spans="1:10">
      <c r="A2155" t="s">
        <v>16666</v>
      </c>
      <c r="B2155" t="s">
        <v>26764</v>
      </c>
      <c r="C2155">
        <v>6</v>
      </c>
      <c r="D2155">
        <v>40</v>
      </c>
      <c r="E2155">
        <v>0.7</v>
      </c>
      <c r="F2155" t="s">
        <v>18359</v>
      </c>
      <c r="G2155">
        <v>3</v>
      </c>
      <c r="I2155" t="s">
        <v>30993</v>
      </c>
      <c r="J2155">
        <v>9.98</v>
      </c>
    </row>
    <row r="2156" spans="1:10">
      <c r="A2156" t="s">
        <v>16667</v>
      </c>
      <c r="B2156" t="s">
        <v>22560</v>
      </c>
      <c r="C2156">
        <v>6</v>
      </c>
      <c r="D2156">
        <v>40</v>
      </c>
      <c r="E2156">
        <v>0.7</v>
      </c>
      <c r="F2156" t="s">
        <v>18359</v>
      </c>
      <c r="G2156">
        <v>6.45</v>
      </c>
      <c r="H2156" t="s">
        <v>22561</v>
      </c>
      <c r="I2156" t="s">
        <v>22562</v>
      </c>
      <c r="J2156">
        <v>9.9499999999999993</v>
      </c>
    </row>
    <row r="2157" spans="1:10">
      <c r="A2157" t="s">
        <v>13972</v>
      </c>
      <c r="B2157" t="s">
        <v>16668</v>
      </c>
      <c r="C2157">
        <v>36</v>
      </c>
      <c r="D2157">
        <v>35</v>
      </c>
      <c r="E2157">
        <v>0.2</v>
      </c>
      <c r="G2157">
        <v>31.45</v>
      </c>
      <c r="H2157" t="s">
        <v>22563</v>
      </c>
      <c r="I2157" t="s">
        <v>22564</v>
      </c>
      <c r="J2157">
        <v>13.98</v>
      </c>
    </row>
    <row r="2158" spans="1:10">
      <c r="A2158" t="s">
        <v>12489</v>
      </c>
      <c r="B2158" t="s">
        <v>16669</v>
      </c>
      <c r="C2158">
        <v>6</v>
      </c>
      <c r="D2158">
        <v>35</v>
      </c>
      <c r="E2158">
        <v>0.7</v>
      </c>
      <c r="G2158">
        <v>18.45</v>
      </c>
      <c r="H2158" t="s">
        <v>22565</v>
      </c>
      <c r="I2158" t="s">
        <v>22566</v>
      </c>
      <c r="J2158">
        <v>7.45</v>
      </c>
    </row>
    <row r="2159" spans="1:10">
      <c r="A2159" t="s">
        <v>12490</v>
      </c>
      <c r="B2159" t="s">
        <v>22567</v>
      </c>
      <c r="C2159">
        <v>6</v>
      </c>
      <c r="D2159">
        <v>43</v>
      </c>
      <c r="E2159">
        <v>0.7</v>
      </c>
      <c r="F2159" t="s">
        <v>18359</v>
      </c>
      <c r="G2159">
        <v>6.25</v>
      </c>
      <c r="H2159" t="s">
        <v>22568</v>
      </c>
      <c r="I2159" t="s">
        <v>22569</v>
      </c>
      <c r="J2159">
        <v>8.92</v>
      </c>
    </row>
    <row r="2160" spans="1:10">
      <c r="A2160" t="s">
        <v>12491</v>
      </c>
      <c r="B2160" t="s">
        <v>22570</v>
      </c>
      <c r="C2160">
        <v>6</v>
      </c>
      <c r="D2160">
        <v>43</v>
      </c>
      <c r="E2160">
        <v>0.7</v>
      </c>
      <c r="F2160" t="s">
        <v>18359</v>
      </c>
      <c r="G2160">
        <v>33.950000000000003</v>
      </c>
      <c r="H2160" t="s">
        <v>22571</v>
      </c>
      <c r="I2160" t="s">
        <v>22572</v>
      </c>
      <c r="J2160">
        <v>8.89</v>
      </c>
    </row>
    <row r="2161" spans="1:10">
      <c r="A2161" t="s">
        <v>30994</v>
      </c>
      <c r="B2161" t="s">
        <v>30995</v>
      </c>
      <c r="C2161">
        <v>6</v>
      </c>
      <c r="D2161">
        <v>30</v>
      </c>
      <c r="E2161">
        <v>0.7</v>
      </c>
      <c r="G2161">
        <v>16.55</v>
      </c>
      <c r="H2161" t="s">
        <v>27340</v>
      </c>
      <c r="I2161" t="s">
        <v>30996</v>
      </c>
      <c r="J2161">
        <v>7.87</v>
      </c>
    </row>
    <row r="2162" spans="1:10">
      <c r="A2162" t="s">
        <v>12492</v>
      </c>
      <c r="B2162" t="s">
        <v>22573</v>
      </c>
      <c r="C2162">
        <v>6</v>
      </c>
      <c r="D2162">
        <v>46</v>
      </c>
      <c r="E2162">
        <v>0.7</v>
      </c>
      <c r="F2162" t="s">
        <v>18359</v>
      </c>
      <c r="G2162">
        <v>13.95</v>
      </c>
      <c r="H2162" t="s">
        <v>22574</v>
      </c>
      <c r="I2162" t="s">
        <v>22575</v>
      </c>
      <c r="J2162">
        <v>7.72</v>
      </c>
    </row>
    <row r="2163" spans="1:10">
      <c r="A2163" t="s">
        <v>12493</v>
      </c>
      <c r="B2163" t="s">
        <v>22576</v>
      </c>
      <c r="C2163">
        <v>6</v>
      </c>
      <c r="D2163">
        <v>48</v>
      </c>
      <c r="E2163">
        <v>0.7</v>
      </c>
      <c r="F2163" t="s">
        <v>18359</v>
      </c>
      <c r="G2163">
        <v>12.15</v>
      </c>
      <c r="I2163" t="s">
        <v>22577</v>
      </c>
      <c r="J2163">
        <v>7.7</v>
      </c>
    </row>
    <row r="2164" spans="1:10">
      <c r="A2164" t="s">
        <v>12494</v>
      </c>
      <c r="B2164" t="s">
        <v>22578</v>
      </c>
      <c r="C2164">
        <v>6</v>
      </c>
      <c r="D2164">
        <v>48</v>
      </c>
      <c r="E2164">
        <v>0.7</v>
      </c>
      <c r="F2164" t="s">
        <v>18359</v>
      </c>
      <c r="G2164">
        <v>5.75</v>
      </c>
      <c r="H2164" t="s">
        <v>22579</v>
      </c>
      <c r="I2164" t="s">
        <v>22580</v>
      </c>
      <c r="J2164">
        <v>7.69</v>
      </c>
    </row>
    <row r="2165" spans="1:10">
      <c r="A2165" t="s">
        <v>12495</v>
      </c>
      <c r="B2165" t="s">
        <v>16670</v>
      </c>
      <c r="C2165">
        <v>6</v>
      </c>
      <c r="D2165">
        <v>40</v>
      </c>
      <c r="E2165">
        <v>0.7</v>
      </c>
      <c r="G2165">
        <v>33.950000000000003</v>
      </c>
      <c r="I2165" t="s">
        <v>22581</v>
      </c>
      <c r="J2165">
        <v>11.63</v>
      </c>
    </row>
    <row r="2166" spans="1:10">
      <c r="A2166" t="s">
        <v>12496</v>
      </c>
      <c r="B2166" t="s">
        <v>22582</v>
      </c>
      <c r="C2166">
        <v>6</v>
      </c>
      <c r="D2166">
        <v>40</v>
      </c>
      <c r="E2166">
        <v>0.7</v>
      </c>
      <c r="F2166" t="s">
        <v>18359</v>
      </c>
      <c r="G2166">
        <v>28.95</v>
      </c>
      <c r="H2166" t="s">
        <v>22583</v>
      </c>
      <c r="I2166" t="s">
        <v>22584</v>
      </c>
      <c r="J2166">
        <v>9.16</v>
      </c>
    </row>
    <row r="2167" spans="1:10">
      <c r="A2167" t="s">
        <v>12497</v>
      </c>
      <c r="B2167" t="s">
        <v>22585</v>
      </c>
      <c r="C2167">
        <v>6</v>
      </c>
      <c r="D2167">
        <v>40</v>
      </c>
      <c r="E2167">
        <v>0.7</v>
      </c>
      <c r="F2167" t="s">
        <v>18359</v>
      </c>
      <c r="G2167">
        <v>42.95</v>
      </c>
      <c r="H2167" t="s">
        <v>22586</v>
      </c>
      <c r="I2167" t="s">
        <v>22587</v>
      </c>
      <c r="J2167">
        <v>9.16</v>
      </c>
    </row>
    <row r="2168" spans="1:10">
      <c r="A2168" t="s">
        <v>12498</v>
      </c>
      <c r="B2168" t="s">
        <v>16671</v>
      </c>
      <c r="C2168">
        <v>6</v>
      </c>
      <c r="D2168">
        <v>44</v>
      </c>
      <c r="E2168">
        <v>0.7</v>
      </c>
      <c r="G2168">
        <v>9.25</v>
      </c>
      <c r="H2168" t="s">
        <v>22588</v>
      </c>
      <c r="I2168" t="s">
        <v>22589</v>
      </c>
      <c r="J2168">
        <v>9.02</v>
      </c>
    </row>
    <row r="2169" spans="1:10">
      <c r="A2169" t="s">
        <v>12500</v>
      </c>
      <c r="B2169" t="s">
        <v>22590</v>
      </c>
      <c r="C2169">
        <v>3</v>
      </c>
      <c r="D2169">
        <v>46</v>
      </c>
      <c r="E2169">
        <v>0.7</v>
      </c>
      <c r="F2169" t="s">
        <v>18359</v>
      </c>
      <c r="G2169">
        <v>17.5</v>
      </c>
      <c r="H2169" t="s">
        <v>22591</v>
      </c>
      <c r="I2169" t="s">
        <v>22592</v>
      </c>
      <c r="J2169">
        <v>7.89</v>
      </c>
    </row>
    <row r="2170" spans="1:10">
      <c r="A2170" t="s">
        <v>16672</v>
      </c>
      <c r="B2170" t="s">
        <v>22593</v>
      </c>
      <c r="C2170">
        <v>6</v>
      </c>
      <c r="D2170">
        <v>64.099999999999994</v>
      </c>
      <c r="E2170">
        <v>0.7</v>
      </c>
      <c r="F2170" t="s">
        <v>18359</v>
      </c>
      <c r="G2170">
        <v>42.15</v>
      </c>
      <c r="H2170" t="s">
        <v>22594</v>
      </c>
      <c r="I2170" t="s">
        <v>22595</v>
      </c>
      <c r="J2170">
        <v>9.02</v>
      </c>
    </row>
    <row r="2171" spans="1:10">
      <c r="A2171" t="s">
        <v>16673</v>
      </c>
      <c r="B2171" t="s">
        <v>22596</v>
      </c>
      <c r="C2171">
        <v>6</v>
      </c>
      <c r="D2171">
        <v>64.3</v>
      </c>
      <c r="E2171">
        <v>0.7</v>
      </c>
      <c r="F2171" t="s">
        <v>18359</v>
      </c>
      <c r="G2171">
        <v>17.25</v>
      </c>
      <c r="H2171" t="s">
        <v>22597</v>
      </c>
      <c r="I2171" t="s">
        <v>22598</v>
      </c>
      <c r="J2171">
        <v>9</v>
      </c>
    </row>
    <row r="2172" spans="1:10">
      <c r="A2172" t="s">
        <v>16674</v>
      </c>
      <c r="B2172" t="s">
        <v>22599</v>
      </c>
      <c r="C2172">
        <v>6</v>
      </c>
      <c r="D2172">
        <v>43.1</v>
      </c>
      <c r="E2172">
        <v>0.7</v>
      </c>
      <c r="F2172" t="s">
        <v>18359</v>
      </c>
      <c r="G2172">
        <v>9.35</v>
      </c>
      <c r="H2172" t="s">
        <v>22600</v>
      </c>
      <c r="I2172" t="s">
        <v>22601</v>
      </c>
      <c r="J2172">
        <v>9.1999999999999993</v>
      </c>
    </row>
    <row r="2173" spans="1:10">
      <c r="A2173" t="s">
        <v>22602</v>
      </c>
      <c r="B2173" t="s">
        <v>22603</v>
      </c>
      <c r="C2173">
        <v>12</v>
      </c>
      <c r="D2173">
        <v>40</v>
      </c>
      <c r="E2173">
        <v>0.7</v>
      </c>
      <c r="F2173" t="s">
        <v>18359</v>
      </c>
      <c r="G2173">
        <v>33</v>
      </c>
      <c r="H2173" t="s">
        <v>22604</v>
      </c>
      <c r="I2173" t="s">
        <v>22605</v>
      </c>
      <c r="J2173">
        <v>17.29</v>
      </c>
    </row>
    <row r="2174" spans="1:10">
      <c r="A2174" t="s">
        <v>22606</v>
      </c>
      <c r="B2174" t="s">
        <v>22607</v>
      </c>
      <c r="C2174">
        <v>12</v>
      </c>
      <c r="D2174">
        <v>40</v>
      </c>
      <c r="E2174">
        <v>1</v>
      </c>
      <c r="F2174" t="s">
        <v>18359</v>
      </c>
      <c r="G2174">
        <v>18.45</v>
      </c>
      <c r="H2174" t="s">
        <v>22608</v>
      </c>
      <c r="I2174" t="s">
        <v>22609</v>
      </c>
      <c r="J2174">
        <v>21.99</v>
      </c>
    </row>
    <row r="2175" spans="1:10">
      <c r="A2175" t="s">
        <v>12501</v>
      </c>
      <c r="B2175" t="s">
        <v>22610</v>
      </c>
      <c r="C2175">
        <v>3</v>
      </c>
      <c r="D2175">
        <v>45.1</v>
      </c>
      <c r="E2175">
        <v>0.7</v>
      </c>
      <c r="F2175" t="s">
        <v>18359</v>
      </c>
      <c r="G2175">
        <v>17.95</v>
      </c>
      <c r="H2175" t="s">
        <v>22611</v>
      </c>
      <c r="I2175" t="s">
        <v>22612</v>
      </c>
      <c r="J2175">
        <v>10.96</v>
      </c>
    </row>
    <row r="2176" spans="1:10">
      <c r="A2176" t="s">
        <v>16675</v>
      </c>
      <c r="B2176" t="s">
        <v>16676</v>
      </c>
      <c r="C2176">
        <v>12</v>
      </c>
      <c r="D2176">
        <v>40</v>
      </c>
      <c r="E2176">
        <v>1</v>
      </c>
      <c r="G2176">
        <v>37.65</v>
      </c>
      <c r="H2176" t="s">
        <v>30997</v>
      </c>
      <c r="I2176" t="s">
        <v>30998</v>
      </c>
      <c r="J2176">
        <v>20.12</v>
      </c>
    </row>
    <row r="2177" spans="1:10">
      <c r="A2177" t="s">
        <v>12502</v>
      </c>
      <c r="B2177" t="s">
        <v>16677</v>
      </c>
      <c r="C2177">
        <v>12</v>
      </c>
      <c r="D2177">
        <v>40</v>
      </c>
      <c r="E2177">
        <v>0.2</v>
      </c>
      <c r="G2177">
        <v>8.15</v>
      </c>
      <c r="I2177" t="s">
        <v>22613</v>
      </c>
      <c r="J2177">
        <v>14.09</v>
      </c>
    </row>
    <row r="2178" spans="1:10">
      <c r="A2178" t="s">
        <v>13973</v>
      </c>
      <c r="B2178" t="s">
        <v>16678</v>
      </c>
      <c r="C2178">
        <v>6</v>
      </c>
      <c r="D2178">
        <v>43</v>
      </c>
      <c r="E2178">
        <v>0.7</v>
      </c>
      <c r="F2178" t="s">
        <v>18359</v>
      </c>
      <c r="G2178">
        <v>13</v>
      </c>
      <c r="H2178" t="s">
        <v>22614</v>
      </c>
      <c r="I2178" t="s">
        <v>22615</v>
      </c>
      <c r="J2178">
        <v>10.49</v>
      </c>
    </row>
    <row r="2179" spans="1:10">
      <c r="A2179" t="s">
        <v>12503</v>
      </c>
      <c r="B2179" t="s">
        <v>16678</v>
      </c>
      <c r="C2179">
        <v>6</v>
      </c>
      <c r="D2179">
        <v>43</v>
      </c>
      <c r="E2179">
        <v>0.7</v>
      </c>
      <c r="G2179">
        <v>7.25</v>
      </c>
      <c r="I2179" t="s">
        <v>22616</v>
      </c>
      <c r="J2179">
        <v>9.6300000000000008</v>
      </c>
    </row>
    <row r="2180" spans="1:10">
      <c r="A2180" t="s">
        <v>12504</v>
      </c>
      <c r="B2180" t="s">
        <v>16679</v>
      </c>
      <c r="C2180">
        <v>6</v>
      </c>
      <c r="D2180">
        <v>43</v>
      </c>
      <c r="E2180">
        <v>0.7</v>
      </c>
      <c r="G2180">
        <v>26.65</v>
      </c>
      <c r="I2180" t="s">
        <v>22617</v>
      </c>
      <c r="J2180">
        <v>9.69</v>
      </c>
    </row>
    <row r="2181" spans="1:10">
      <c r="A2181" t="s">
        <v>12505</v>
      </c>
      <c r="B2181" t="s">
        <v>16680</v>
      </c>
      <c r="C2181">
        <v>6</v>
      </c>
      <c r="D2181">
        <v>43</v>
      </c>
      <c r="E2181">
        <v>0.7</v>
      </c>
      <c r="G2181">
        <v>26.45</v>
      </c>
      <c r="I2181" t="s">
        <v>22618</v>
      </c>
      <c r="J2181">
        <v>9.68</v>
      </c>
    </row>
    <row r="2182" spans="1:10">
      <c r="A2182" t="s">
        <v>16681</v>
      </c>
      <c r="B2182" t="s">
        <v>22619</v>
      </c>
      <c r="C2182">
        <v>6</v>
      </c>
      <c r="D2182">
        <v>40</v>
      </c>
      <c r="E2182">
        <v>0.7</v>
      </c>
      <c r="F2182" t="s">
        <v>18359</v>
      </c>
      <c r="G2182">
        <v>17.45</v>
      </c>
      <c r="H2182" t="s">
        <v>22620</v>
      </c>
      <c r="I2182" t="s">
        <v>22621</v>
      </c>
      <c r="J2182">
        <v>13.03</v>
      </c>
    </row>
    <row r="2183" spans="1:10">
      <c r="A2183" t="s">
        <v>22622</v>
      </c>
      <c r="B2183" t="s">
        <v>22623</v>
      </c>
      <c r="C2183">
        <v>6</v>
      </c>
      <c r="D2183">
        <v>40</v>
      </c>
      <c r="E2183">
        <v>1</v>
      </c>
      <c r="G2183">
        <v>42.85</v>
      </c>
      <c r="I2183" t="s">
        <v>22624</v>
      </c>
      <c r="J2183">
        <v>10.96</v>
      </c>
    </row>
    <row r="2184" spans="1:10">
      <c r="A2184" t="s">
        <v>12506</v>
      </c>
      <c r="B2184" t="s">
        <v>16682</v>
      </c>
      <c r="C2184">
        <v>12</v>
      </c>
      <c r="D2184">
        <v>24</v>
      </c>
      <c r="E2184">
        <v>0.1</v>
      </c>
      <c r="G2184">
        <v>10.45</v>
      </c>
      <c r="H2184" t="s">
        <v>22625</v>
      </c>
      <c r="J2184">
        <v>2.72</v>
      </c>
    </row>
    <row r="2185" spans="1:10">
      <c r="A2185" t="s">
        <v>12507</v>
      </c>
      <c r="B2185" t="s">
        <v>16683</v>
      </c>
      <c r="C2185">
        <v>6</v>
      </c>
      <c r="D2185">
        <v>40</v>
      </c>
      <c r="E2185">
        <v>0.7</v>
      </c>
      <c r="G2185">
        <v>44.65</v>
      </c>
      <c r="H2185" t="s">
        <v>22626</v>
      </c>
      <c r="I2185" t="s">
        <v>22627</v>
      </c>
      <c r="J2185">
        <v>9.8699999999999992</v>
      </c>
    </row>
    <row r="2186" spans="1:10">
      <c r="A2186" t="s">
        <v>12508</v>
      </c>
      <c r="B2186" t="s">
        <v>16684</v>
      </c>
      <c r="C2186">
        <v>6</v>
      </c>
      <c r="D2186">
        <v>43</v>
      </c>
      <c r="E2186">
        <v>0.7</v>
      </c>
      <c r="G2186">
        <v>20.95</v>
      </c>
      <c r="H2186" t="s">
        <v>22628</v>
      </c>
      <c r="I2186" t="s">
        <v>22629</v>
      </c>
      <c r="J2186">
        <v>9.68</v>
      </c>
    </row>
    <row r="2187" spans="1:10">
      <c r="A2187" t="s">
        <v>12509</v>
      </c>
      <c r="B2187" t="s">
        <v>16685</v>
      </c>
      <c r="C2187">
        <v>6</v>
      </c>
      <c r="D2187">
        <v>30</v>
      </c>
      <c r="E2187">
        <v>0.7</v>
      </c>
      <c r="G2187">
        <v>17.850000000000001</v>
      </c>
      <c r="H2187" t="s">
        <v>22630</v>
      </c>
      <c r="I2187" t="s">
        <v>22631</v>
      </c>
      <c r="J2187">
        <v>9.85</v>
      </c>
    </row>
    <row r="2188" spans="1:10">
      <c r="A2188" t="s">
        <v>12510</v>
      </c>
      <c r="B2188" t="s">
        <v>16686</v>
      </c>
      <c r="C2188">
        <v>6</v>
      </c>
      <c r="D2188">
        <v>17</v>
      </c>
      <c r="E2188">
        <v>0.75</v>
      </c>
      <c r="G2188">
        <v>4.1500000000000004</v>
      </c>
      <c r="I2188" t="s">
        <v>22632</v>
      </c>
      <c r="J2188">
        <v>9.7200000000000006</v>
      </c>
    </row>
    <row r="2189" spans="1:10">
      <c r="A2189" t="s">
        <v>16687</v>
      </c>
      <c r="B2189" t="s">
        <v>16688</v>
      </c>
      <c r="C2189">
        <v>6</v>
      </c>
      <c r="D2189">
        <v>17</v>
      </c>
      <c r="E2189">
        <v>0.75</v>
      </c>
      <c r="G2189">
        <v>34.65</v>
      </c>
      <c r="H2189" t="s">
        <v>22633</v>
      </c>
      <c r="J2189">
        <v>9.8699999999999992</v>
      </c>
    </row>
    <row r="2190" spans="1:10">
      <c r="A2190" t="s">
        <v>12511</v>
      </c>
      <c r="B2190" t="s">
        <v>16689</v>
      </c>
      <c r="C2190">
        <v>6</v>
      </c>
      <c r="D2190">
        <v>40</v>
      </c>
      <c r="E2190">
        <v>0.5</v>
      </c>
      <c r="G2190">
        <v>8.4499999999999993</v>
      </c>
      <c r="H2190" t="s">
        <v>22635</v>
      </c>
      <c r="J2190">
        <v>8.34</v>
      </c>
    </row>
    <row r="2191" spans="1:10">
      <c r="A2191" t="s">
        <v>22636</v>
      </c>
      <c r="B2191" t="s">
        <v>22637</v>
      </c>
      <c r="C2191">
        <v>6</v>
      </c>
      <c r="D2191">
        <v>17</v>
      </c>
      <c r="E2191">
        <v>0.7</v>
      </c>
      <c r="G2191">
        <v>11.65</v>
      </c>
      <c r="H2191" t="s">
        <v>22638</v>
      </c>
      <c r="I2191" t="s">
        <v>22639</v>
      </c>
      <c r="J2191">
        <v>10.35</v>
      </c>
    </row>
    <row r="2192" spans="1:10">
      <c r="A2192" t="s">
        <v>13974</v>
      </c>
      <c r="B2192" t="s">
        <v>16690</v>
      </c>
      <c r="C2192">
        <v>6</v>
      </c>
      <c r="D2192">
        <v>50</v>
      </c>
      <c r="E2192">
        <v>0.7</v>
      </c>
      <c r="G2192">
        <v>59</v>
      </c>
      <c r="H2192" t="s">
        <v>30999</v>
      </c>
      <c r="I2192" t="s">
        <v>31000</v>
      </c>
      <c r="J2192">
        <v>7.54</v>
      </c>
    </row>
    <row r="2193" spans="1:10">
      <c r="A2193" t="s">
        <v>26818</v>
      </c>
      <c r="B2193" t="s">
        <v>26819</v>
      </c>
      <c r="C2193">
        <v>6</v>
      </c>
      <c r="D2193">
        <v>50</v>
      </c>
      <c r="E2193">
        <v>1</v>
      </c>
      <c r="G2193">
        <v>11.05</v>
      </c>
      <c r="H2193" t="s">
        <v>31001</v>
      </c>
      <c r="I2193" t="s">
        <v>31002</v>
      </c>
      <c r="J2193">
        <v>9.35</v>
      </c>
    </row>
    <row r="2194" spans="1:10">
      <c r="A2194" t="s">
        <v>13975</v>
      </c>
      <c r="B2194" t="s">
        <v>16691</v>
      </c>
      <c r="C2194">
        <v>6</v>
      </c>
      <c r="D2194">
        <v>55</v>
      </c>
      <c r="E2194">
        <v>1</v>
      </c>
      <c r="G2194">
        <v>31.95</v>
      </c>
      <c r="H2194" t="s">
        <v>31003</v>
      </c>
      <c r="I2194" t="s">
        <v>31004</v>
      </c>
      <c r="J2194">
        <v>9.43</v>
      </c>
    </row>
    <row r="2195" spans="1:10">
      <c r="A2195" t="s">
        <v>12512</v>
      </c>
      <c r="B2195" t="s">
        <v>16692</v>
      </c>
      <c r="C2195">
        <v>6</v>
      </c>
      <c r="D2195">
        <v>55</v>
      </c>
      <c r="E2195">
        <v>0.7</v>
      </c>
      <c r="G2195">
        <v>28</v>
      </c>
      <c r="H2195" t="s">
        <v>31005</v>
      </c>
      <c r="I2195" t="s">
        <v>31006</v>
      </c>
      <c r="J2195">
        <v>8.84</v>
      </c>
    </row>
    <row r="2196" spans="1:10">
      <c r="A2196" t="s">
        <v>12513</v>
      </c>
      <c r="B2196" t="s">
        <v>16693</v>
      </c>
      <c r="C2196">
        <v>6</v>
      </c>
      <c r="D2196">
        <v>42</v>
      </c>
      <c r="E2196">
        <v>0.7</v>
      </c>
      <c r="G2196">
        <v>8.75</v>
      </c>
      <c r="H2196" t="s">
        <v>31007</v>
      </c>
      <c r="I2196" t="s">
        <v>31008</v>
      </c>
      <c r="J2196">
        <v>8.9</v>
      </c>
    </row>
    <row r="2197" spans="1:10">
      <c r="A2197" t="s">
        <v>22640</v>
      </c>
      <c r="B2197" t="s">
        <v>22641</v>
      </c>
      <c r="C2197">
        <v>6</v>
      </c>
      <c r="D2197">
        <v>43</v>
      </c>
      <c r="E2197">
        <v>0.7</v>
      </c>
      <c r="F2197" t="s">
        <v>18359</v>
      </c>
      <c r="G2197">
        <v>27.25</v>
      </c>
      <c r="H2197" t="s">
        <v>22642</v>
      </c>
      <c r="I2197" t="s">
        <v>22643</v>
      </c>
      <c r="J2197">
        <v>9.4600000000000009</v>
      </c>
    </row>
    <row r="2198" spans="1:10">
      <c r="A2198" t="s">
        <v>16694</v>
      </c>
      <c r="B2198" t="s">
        <v>16695</v>
      </c>
      <c r="C2198">
        <v>6</v>
      </c>
      <c r="D2198">
        <v>42</v>
      </c>
      <c r="E2198">
        <v>0.7</v>
      </c>
      <c r="G2198">
        <v>16.05</v>
      </c>
      <c r="H2198" t="s">
        <v>31009</v>
      </c>
      <c r="I2198" t="s">
        <v>31010</v>
      </c>
      <c r="J2198">
        <v>9.4499999999999993</v>
      </c>
    </row>
    <row r="2199" spans="1:10">
      <c r="A2199" t="s">
        <v>13976</v>
      </c>
      <c r="B2199" t="s">
        <v>26765</v>
      </c>
      <c r="C2199">
        <v>6</v>
      </c>
      <c r="D2199">
        <v>45</v>
      </c>
      <c r="E2199">
        <v>0.7</v>
      </c>
      <c r="F2199" t="s">
        <v>18359</v>
      </c>
      <c r="G2199">
        <v>82.95</v>
      </c>
      <c r="H2199" t="s">
        <v>31011</v>
      </c>
      <c r="I2199" t="s">
        <v>31012</v>
      </c>
      <c r="J2199">
        <v>9.4700000000000006</v>
      </c>
    </row>
    <row r="2200" spans="1:10">
      <c r="A2200" t="s">
        <v>31013</v>
      </c>
      <c r="B2200" t="s">
        <v>31014</v>
      </c>
      <c r="C2200">
        <v>6</v>
      </c>
      <c r="D2200">
        <v>45</v>
      </c>
      <c r="E2200">
        <v>0.7</v>
      </c>
      <c r="G2200">
        <v>5.55</v>
      </c>
      <c r="J2200">
        <v>0</v>
      </c>
    </row>
    <row r="2201" spans="1:10">
      <c r="A2201" t="s">
        <v>26820</v>
      </c>
      <c r="B2201" t="s">
        <v>26821</v>
      </c>
      <c r="C2201">
        <v>6</v>
      </c>
      <c r="D2201">
        <v>40</v>
      </c>
      <c r="E2201">
        <v>0.5</v>
      </c>
      <c r="G2201">
        <v>19.850000000000001</v>
      </c>
      <c r="H2201" t="s">
        <v>31015</v>
      </c>
      <c r="J2201">
        <v>7</v>
      </c>
    </row>
    <row r="2202" spans="1:10">
      <c r="A2202" t="s">
        <v>12514</v>
      </c>
      <c r="B2202" t="s">
        <v>16696</v>
      </c>
      <c r="C2202">
        <v>6</v>
      </c>
      <c r="D2202">
        <v>40</v>
      </c>
      <c r="E2202">
        <v>0.5</v>
      </c>
      <c r="G2202">
        <v>54.95</v>
      </c>
      <c r="H2202" t="s">
        <v>22644</v>
      </c>
      <c r="J2202">
        <v>5.81</v>
      </c>
    </row>
    <row r="2203" spans="1:10">
      <c r="A2203" t="s">
        <v>12515</v>
      </c>
      <c r="B2203" t="s">
        <v>16697</v>
      </c>
      <c r="C2203">
        <v>6</v>
      </c>
      <c r="D2203">
        <v>40</v>
      </c>
      <c r="E2203">
        <v>1</v>
      </c>
      <c r="G2203">
        <v>12.85</v>
      </c>
      <c r="H2203" t="s">
        <v>22645</v>
      </c>
      <c r="I2203" t="s">
        <v>22646</v>
      </c>
      <c r="J2203">
        <v>9.7899999999999991</v>
      </c>
    </row>
    <row r="2204" spans="1:10">
      <c r="A2204" t="s">
        <v>31016</v>
      </c>
      <c r="B2204" t="s">
        <v>31017</v>
      </c>
      <c r="C2204">
        <v>6</v>
      </c>
      <c r="D2204">
        <v>40</v>
      </c>
      <c r="E2204">
        <v>0.7</v>
      </c>
      <c r="G2204">
        <v>20.45</v>
      </c>
      <c r="J2204">
        <v>0</v>
      </c>
    </row>
    <row r="2205" spans="1:10">
      <c r="A2205" t="s">
        <v>12516</v>
      </c>
      <c r="B2205" t="s">
        <v>22647</v>
      </c>
      <c r="C2205">
        <v>6</v>
      </c>
      <c r="D2205">
        <v>41</v>
      </c>
      <c r="E2205">
        <v>0.5</v>
      </c>
      <c r="F2205" t="s">
        <v>18359</v>
      </c>
      <c r="G2205">
        <v>42.85</v>
      </c>
      <c r="H2205" t="s">
        <v>22648</v>
      </c>
      <c r="I2205" t="s">
        <v>22649</v>
      </c>
      <c r="J2205">
        <v>6.53</v>
      </c>
    </row>
    <row r="2206" spans="1:10">
      <c r="A2206" t="s">
        <v>12517</v>
      </c>
      <c r="B2206" t="s">
        <v>16698</v>
      </c>
      <c r="C2206">
        <v>6</v>
      </c>
      <c r="D2206">
        <v>59</v>
      </c>
      <c r="E2206">
        <v>0.7</v>
      </c>
      <c r="G2206">
        <v>22.35</v>
      </c>
      <c r="H2206" t="s">
        <v>22650</v>
      </c>
      <c r="I2206" t="s">
        <v>22651</v>
      </c>
      <c r="J2206">
        <v>9.16</v>
      </c>
    </row>
    <row r="2207" spans="1:10">
      <c r="A2207" t="s">
        <v>16699</v>
      </c>
      <c r="B2207" t="s">
        <v>16700</v>
      </c>
      <c r="C2207">
        <v>12</v>
      </c>
      <c r="D2207">
        <v>46.5</v>
      </c>
      <c r="E2207">
        <v>0.7</v>
      </c>
      <c r="G2207">
        <v>6.25</v>
      </c>
      <c r="H2207" t="s">
        <v>22652</v>
      </c>
      <c r="I2207" t="s">
        <v>22653</v>
      </c>
      <c r="J2207">
        <v>15.39</v>
      </c>
    </row>
    <row r="2208" spans="1:10">
      <c r="A2208" t="s">
        <v>12518</v>
      </c>
      <c r="B2208" t="s">
        <v>16701</v>
      </c>
      <c r="C2208">
        <v>6</v>
      </c>
      <c r="D2208">
        <v>42.9</v>
      </c>
      <c r="E2208">
        <v>0.7</v>
      </c>
      <c r="G2208">
        <v>48.95</v>
      </c>
      <c r="H2208" t="s">
        <v>22654</v>
      </c>
      <c r="I2208" t="s">
        <v>22655</v>
      </c>
      <c r="J2208">
        <v>8.0500000000000007</v>
      </c>
    </row>
    <row r="2209" spans="1:10">
      <c r="A2209" t="s">
        <v>13977</v>
      </c>
      <c r="B2209" t="s">
        <v>16702</v>
      </c>
      <c r="C2209">
        <v>6</v>
      </c>
      <c r="D2209">
        <v>43.7</v>
      </c>
      <c r="E2209">
        <v>0.7</v>
      </c>
      <c r="G2209">
        <v>23.85</v>
      </c>
      <c r="H2209" t="s">
        <v>31018</v>
      </c>
      <c r="J2209">
        <v>8.0299999999999994</v>
      </c>
    </row>
    <row r="2210" spans="1:10">
      <c r="A2210" t="s">
        <v>16703</v>
      </c>
      <c r="B2210" t="s">
        <v>22656</v>
      </c>
      <c r="C2210">
        <v>6</v>
      </c>
      <c r="D2210">
        <v>40</v>
      </c>
      <c r="E2210">
        <v>0.7</v>
      </c>
      <c r="F2210" t="s">
        <v>18359</v>
      </c>
      <c r="G2210">
        <v>68.45</v>
      </c>
      <c r="H2210" t="s">
        <v>22657</v>
      </c>
      <c r="I2210" t="s">
        <v>22658</v>
      </c>
      <c r="J2210">
        <v>9.85</v>
      </c>
    </row>
    <row r="2211" spans="1:10">
      <c r="A2211" t="s">
        <v>12519</v>
      </c>
      <c r="B2211" t="s">
        <v>16704</v>
      </c>
      <c r="C2211">
        <v>6</v>
      </c>
      <c r="D2211">
        <v>43</v>
      </c>
      <c r="E2211">
        <v>0.7</v>
      </c>
      <c r="G2211">
        <v>11.65</v>
      </c>
      <c r="H2211" t="s">
        <v>22659</v>
      </c>
      <c r="I2211" t="s">
        <v>22660</v>
      </c>
      <c r="J2211">
        <v>7.5</v>
      </c>
    </row>
    <row r="2212" spans="1:10">
      <c r="A2212" t="s">
        <v>12520</v>
      </c>
      <c r="B2212" t="s">
        <v>22661</v>
      </c>
      <c r="C2212">
        <v>6</v>
      </c>
      <c r="D2212">
        <v>55.3</v>
      </c>
      <c r="E2212">
        <v>0.7</v>
      </c>
      <c r="F2212" t="s">
        <v>18359</v>
      </c>
      <c r="G2212">
        <v>10.35</v>
      </c>
      <c r="H2212" t="s">
        <v>22662</v>
      </c>
      <c r="I2212" t="s">
        <v>22663</v>
      </c>
      <c r="J2212">
        <v>11.65</v>
      </c>
    </row>
    <row r="2213" spans="1:10">
      <c r="A2213" t="s">
        <v>12521</v>
      </c>
      <c r="B2213" t="s">
        <v>16705</v>
      </c>
      <c r="C2213">
        <v>6</v>
      </c>
      <c r="D2213">
        <v>35</v>
      </c>
      <c r="E2213">
        <v>0.7</v>
      </c>
      <c r="G2213">
        <v>30.35</v>
      </c>
      <c r="H2213" t="s">
        <v>22664</v>
      </c>
      <c r="I2213" t="s">
        <v>22665</v>
      </c>
      <c r="J2213">
        <v>7.6</v>
      </c>
    </row>
    <row r="2214" spans="1:10">
      <c r="A2214" t="s">
        <v>16706</v>
      </c>
      <c r="B2214" t="s">
        <v>16707</v>
      </c>
      <c r="C2214">
        <v>6</v>
      </c>
      <c r="D2214">
        <v>35</v>
      </c>
      <c r="E2214">
        <v>1</v>
      </c>
      <c r="G2214">
        <v>48.75</v>
      </c>
      <c r="H2214" t="s">
        <v>22666</v>
      </c>
      <c r="I2214" t="s">
        <v>22667</v>
      </c>
      <c r="J2214">
        <v>10.16</v>
      </c>
    </row>
    <row r="2215" spans="1:10">
      <c r="A2215" t="s">
        <v>13978</v>
      </c>
      <c r="B2215" t="s">
        <v>22668</v>
      </c>
      <c r="C2215">
        <v>6</v>
      </c>
      <c r="D2215">
        <v>46</v>
      </c>
      <c r="E2215">
        <v>0.7</v>
      </c>
      <c r="F2215" t="s">
        <v>18359</v>
      </c>
      <c r="G2215">
        <v>5.5</v>
      </c>
      <c r="H2215" t="s">
        <v>22669</v>
      </c>
      <c r="J2215">
        <v>8.94</v>
      </c>
    </row>
    <row r="2216" spans="1:10">
      <c r="A2216" t="s">
        <v>13979</v>
      </c>
      <c r="B2216" t="s">
        <v>22670</v>
      </c>
      <c r="C2216">
        <v>6</v>
      </c>
      <c r="D2216">
        <v>46</v>
      </c>
      <c r="E2216">
        <v>0.7</v>
      </c>
      <c r="F2216" t="s">
        <v>18359</v>
      </c>
      <c r="G2216">
        <v>102</v>
      </c>
      <c r="I2216" t="s">
        <v>22671</v>
      </c>
      <c r="J2216">
        <v>8.9499999999999993</v>
      </c>
    </row>
    <row r="2217" spans="1:10">
      <c r="A2217" t="s">
        <v>13980</v>
      </c>
      <c r="B2217" t="s">
        <v>22672</v>
      </c>
      <c r="C2217">
        <v>6</v>
      </c>
      <c r="D2217">
        <v>40</v>
      </c>
      <c r="E2217">
        <v>0.7</v>
      </c>
      <c r="F2217" t="s">
        <v>18359</v>
      </c>
      <c r="G2217">
        <v>34.450000000000003</v>
      </c>
      <c r="H2217" t="s">
        <v>22673</v>
      </c>
      <c r="I2217" t="s">
        <v>22674</v>
      </c>
      <c r="J2217">
        <v>9.59</v>
      </c>
    </row>
    <row r="2218" spans="1:10">
      <c r="A2218" t="s">
        <v>13981</v>
      </c>
      <c r="B2218" t="s">
        <v>22675</v>
      </c>
      <c r="C2218">
        <v>10</v>
      </c>
      <c r="D2218">
        <v>42</v>
      </c>
      <c r="E2218">
        <v>0.15</v>
      </c>
      <c r="F2218" t="s">
        <v>18359</v>
      </c>
      <c r="G2218">
        <v>63.85</v>
      </c>
      <c r="H2218" t="s">
        <v>22676</v>
      </c>
      <c r="I2218" t="s">
        <v>22677</v>
      </c>
      <c r="J2218">
        <v>6.64</v>
      </c>
    </row>
    <row r="2219" spans="1:10">
      <c r="A2219" t="s">
        <v>12522</v>
      </c>
      <c r="B2219" t="s">
        <v>16708</v>
      </c>
      <c r="C2219">
        <v>6</v>
      </c>
      <c r="D2219">
        <v>40</v>
      </c>
      <c r="E2219">
        <v>0.7</v>
      </c>
      <c r="G2219">
        <v>11.45</v>
      </c>
      <c r="I2219" t="s">
        <v>22678</v>
      </c>
      <c r="J2219">
        <v>8.83</v>
      </c>
    </row>
    <row r="2220" spans="1:10">
      <c r="A2220" t="s">
        <v>13982</v>
      </c>
      <c r="B2220" t="s">
        <v>16708</v>
      </c>
      <c r="C2220">
        <v>6</v>
      </c>
      <c r="D2220">
        <v>40</v>
      </c>
      <c r="E2220">
        <v>0.7</v>
      </c>
      <c r="F2220" t="s">
        <v>18359</v>
      </c>
      <c r="G2220">
        <v>42.95</v>
      </c>
      <c r="H2220" t="s">
        <v>22678</v>
      </c>
      <c r="J2220">
        <v>9.33</v>
      </c>
    </row>
    <row r="2221" spans="1:10">
      <c r="A2221" t="s">
        <v>12523</v>
      </c>
      <c r="B2221" t="s">
        <v>22679</v>
      </c>
      <c r="C2221">
        <v>6</v>
      </c>
      <c r="D2221">
        <v>40</v>
      </c>
      <c r="E2221">
        <v>0.7</v>
      </c>
      <c r="F2221" t="s">
        <v>18359</v>
      </c>
      <c r="G2221">
        <v>3.85</v>
      </c>
      <c r="H2221" t="s">
        <v>22680</v>
      </c>
      <c r="J2221">
        <v>9.4700000000000006</v>
      </c>
    </row>
    <row r="2222" spans="1:10">
      <c r="A2222" t="s">
        <v>12524</v>
      </c>
      <c r="B2222" t="s">
        <v>16709</v>
      </c>
      <c r="C2222">
        <v>6</v>
      </c>
      <c r="D2222">
        <v>55</v>
      </c>
      <c r="E2222">
        <v>0.7</v>
      </c>
      <c r="G2222">
        <v>38.450000000000003</v>
      </c>
      <c r="H2222" t="s">
        <v>22681</v>
      </c>
      <c r="J2222">
        <v>8.84</v>
      </c>
    </row>
    <row r="2223" spans="1:10">
      <c r="A2223" t="s">
        <v>12525</v>
      </c>
      <c r="B2223" t="s">
        <v>16710</v>
      </c>
      <c r="C2223">
        <v>6</v>
      </c>
      <c r="D2223">
        <v>55</v>
      </c>
      <c r="E2223">
        <v>0.7</v>
      </c>
      <c r="G2223">
        <v>15.45</v>
      </c>
      <c r="H2223" t="s">
        <v>22682</v>
      </c>
      <c r="J2223">
        <v>8.84</v>
      </c>
    </row>
    <row r="2224" spans="1:10">
      <c r="A2224" t="s">
        <v>12526</v>
      </c>
      <c r="B2224" t="s">
        <v>16711</v>
      </c>
      <c r="C2224">
        <v>6</v>
      </c>
      <c r="D2224">
        <v>17</v>
      </c>
      <c r="E2224">
        <v>0.7</v>
      </c>
      <c r="G2224">
        <v>44.85</v>
      </c>
      <c r="H2224" t="s">
        <v>22683</v>
      </c>
      <c r="J2224">
        <v>8.4</v>
      </c>
    </row>
    <row r="2225" spans="1:10">
      <c r="A2225" t="s">
        <v>12527</v>
      </c>
      <c r="B2225" t="s">
        <v>16712</v>
      </c>
      <c r="C2225">
        <v>6</v>
      </c>
      <c r="D2225">
        <v>40</v>
      </c>
      <c r="E2225">
        <v>0.5</v>
      </c>
      <c r="G2225">
        <v>9.85</v>
      </c>
      <c r="H2225" t="s">
        <v>22684</v>
      </c>
      <c r="I2225" t="s">
        <v>22685</v>
      </c>
      <c r="J2225">
        <v>6.15</v>
      </c>
    </row>
    <row r="2226" spans="1:10">
      <c r="A2226" t="s">
        <v>31019</v>
      </c>
      <c r="B2226" t="s">
        <v>31020</v>
      </c>
      <c r="C2226">
        <v>6</v>
      </c>
      <c r="D2226">
        <v>40</v>
      </c>
      <c r="E2226">
        <v>0.5</v>
      </c>
      <c r="G2226">
        <v>11.65</v>
      </c>
      <c r="H2226" t="s">
        <v>31021</v>
      </c>
      <c r="J2226">
        <v>6.16</v>
      </c>
    </row>
    <row r="2227" spans="1:10">
      <c r="A2227" t="s">
        <v>12528</v>
      </c>
      <c r="B2227" t="s">
        <v>16713</v>
      </c>
      <c r="C2227">
        <v>6</v>
      </c>
      <c r="D2227">
        <v>40</v>
      </c>
      <c r="E2227">
        <v>0.5</v>
      </c>
      <c r="G2227">
        <v>12.95</v>
      </c>
      <c r="H2227" t="s">
        <v>22686</v>
      </c>
      <c r="J2227">
        <v>6.09</v>
      </c>
    </row>
    <row r="2228" spans="1:10">
      <c r="A2228" t="s">
        <v>31022</v>
      </c>
      <c r="B2228" t="s">
        <v>31023</v>
      </c>
      <c r="C2228">
        <v>6</v>
      </c>
      <c r="D2228">
        <v>40</v>
      </c>
      <c r="E2228">
        <v>1</v>
      </c>
      <c r="G2228">
        <v>498.75</v>
      </c>
      <c r="H2228" t="s">
        <v>31024</v>
      </c>
      <c r="I2228" t="s">
        <v>31025</v>
      </c>
      <c r="J2228">
        <v>8.9700000000000006</v>
      </c>
    </row>
    <row r="2229" spans="1:10">
      <c r="A2229" t="s">
        <v>12529</v>
      </c>
      <c r="B2229" t="s">
        <v>16714</v>
      </c>
      <c r="C2229">
        <v>6</v>
      </c>
      <c r="D2229">
        <v>40</v>
      </c>
      <c r="E2229">
        <v>0.7</v>
      </c>
      <c r="G2229">
        <v>95.85</v>
      </c>
      <c r="H2229" t="s">
        <v>22687</v>
      </c>
      <c r="J2229">
        <v>8.92</v>
      </c>
    </row>
    <row r="2230" spans="1:10">
      <c r="A2230" t="s">
        <v>13983</v>
      </c>
      <c r="B2230" t="s">
        <v>16715</v>
      </c>
      <c r="C2230">
        <v>6</v>
      </c>
      <c r="D2230">
        <v>40</v>
      </c>
      <c r="E2230">
        <v>0.7</v>
      </c>
      <c r="F2230" t="s">
        <v>18359</v>
      </c>
      <c r="G2230">
        <v>1.65</v>
      </c>
      <c r="I2230" t="s">
        <v>22688</v>
      </c>
      <c r="J2230">
        <v>9.48</v>
      </c>
    </row>
    <row r="2231" spans="1:10">
      <c r="A2231" t="s">
        <v>12530</v>
      </c>
      <c r="B2231" t="s">
        <v>16716</v>
      </c>
      <c r="C2231">
        <v>6</v>
      </c>
      <c r="D2231">
        <v>42</v>
      </c>
      <c r="E2231">
        <v>0.5</v>
      </c>
      <c r="G2231">
        <v>44.85</v>
      </c>
      <c r="H2231" t="s">
        <v>22689</v>
      </c>
      <c r="J2231">
        <v>6.65</v>
      </c>
    </row>
    <row r="2232" spans="1:10">
      <c r="A2232" t="s">
        <v>16717</v>
      </c>
      <c r="B2232" t="s">
        <v>16718</v>
      </c>
      <c r="C2232">
        <v>6</v>
      </c>
      <c r="D2232">
        <v>44</v>
      </c>
      <c r="E2232">
        <v>0.7</v>
      </c>
      <c r="G2232">
        <v>8.4499999999999993</v>
      </c>
      <c r="H2232" t="s">
        <v>31026</v>
      </c>
      <c r="J2232">
        <v>9.34</v>
      </c>
    </row>
    <row r="2233" spans="1:10">
      <c r="A2233" t="s">
        <v>12531</v>
      </c>
      <c r="B2233" t="s">
        <v>16719</v>
      </c>
      <c r="C2233">
        <v>6</v>
      </c>
      <c r="D2233">
        <v>40</v>
      </c>
      <c r="E2233">
        <v>0.7</v>
      </c>
      <c r="G2233">
        <v>68.849999999999994</v>
      </c>
      <c r="H2233" t="s">
        <v>22690</v>
      </c>
      <c r="J2233">
        <v>10.02</v>
      </c>
    </row>
    <row r="2234" spans="1:10">
      <c r="A2234" t="s">
        <v>12532</v>
      </c>
      <c r="B2234" t="s">
        <v>16720</v>
      </c>
      <c r="C2234">
        <v>6</v>
      </c>
      <c r="D2234">
        <v>50</v>
      </c>
      <c r="E2234">
        <v>0.7</v>
      </c>
      <c r="G2234">
        <v>26.95</v>
      </c>
      <c r="H2234" t="s">
        <v>22691</v>
      </c>
      <c r="I2234" t="s">
        <v>22692</v>
      </c>
      <c r="J2234">
        <v>9.09</v>
      </c>
    </row>
    <row r="2235" spans="1:10">
      <c r="A2235" t="s">
        <v>12533</v>
      </c>
      <c r="B2235" t="s">
        <v>16721</v>
      </c>
      <c r="C2235">
        <v>6</v>
      </c>
      <c r="D2235">
        <v>45</v>
      </c>
      <c r="E2235">
        <v>0.7</v>
      </c>
      <c r="G2235">
        <v>7.95</v>
      </c>
      <c r="H2235" t="s">
        <v>22693</v>
      </c>
      <c r="J2235">
        <v>9.1199999999999992</v>
      </c>
    </row>
    <row r="2236" spans="1:10">
      <c r="A2236" t="s">
        <v>12534</v>
      </c>
      <c r="B2236" t="s">
        <v>16722</v>
      </c>
      <c r="C2236">
        <v>6</v>
      </c>
      <c r="D2236">
        <v>45</v>
      </c>
      <c r="E2236">
        <v>0.7</v>
      </c>
      <c r="G2236">
        <v>18.75</v>
      </c>
      <c r="H2236" t="s">
        <v>22694</v>
      </c>
      <c r="I2236" t="s">
        <v>22695</v>
      </c>
      <c r="J2236">
        <v>9.16</v>
      </c>
    </row>
    <row r="2237" spans="1:10">
      <c r="A2237" t="s">
        <v>12535</v>
      </c>
      <c r="B2237" t="s">
        <v>22696</v>
      </c>
      <c r="C2237">
        <v>6</v>
      </c>
      <c r="D2237">
        <v>46</v>
      </c>
      <c r="E2237">
        <v>1</v>
      </c>
      <c r="F2237" t="s">
        <v>18359</v>
      </c>
      <c r="G2237">
        <v>14.75</v>
      </c>
      <c r="I2237" t="s">
        <v>22697</v>
      </c>
      <c r="J2237">
        <v>11.99</v>
      </c>
    </row>
    <row r="2238" spans="1:10">
      <c r="A2238" t="s">
        <v>12536</v>
      </c>
      <c r="B2238" t="s">
        <v>22698</v>
      </c>
      <c r="C2238">
        <v>6</v>
      </c>
      <c r="D2238">
        <v>40</v>
      </c>
      <c r="E2238">
        <v>0.7</v>
      </c>
      <c r="F2238" t="s">
        <v>18359</v>
      </c>
      <c r="G2238">
        <v>90.85</v>
      </c>
      <c r="H2238" t="s">
        <v>22699</v>
      </c>
      <c r="I2238" t="s">
        <v>22700</v>
      </c>
      <c r="J2238">
        <v>9.02</v>
      </c>
    </row>
    <row r="2239" spans="1:10">
      <c r="A2239" t="s">
        <v>13984</v>
      </c>
      <c r="B2239" t="s">
        <v>22701</v>
      </c>
      <c r="C2239">
        <v>6</v>
      </c>
      <c r="D2239">
        <v>40</v>
      </c>
      <c r="E2239">
        <v>0.7</v>
      </c>
      <c r="F2239" t="s">
        <v>18359</v>
      </c>
      <c r="G2239">
        <v>46.55</v>
      </c>
      <c r="H2239" t="s">
        <v>22702</v>
      </c>
      <c r="I2239" t="s">
        <v>22703</v>
      </c>
      <c r="J2239">
        <v>9.0399999999999991</v>
      </c>
    </row>
    <row r="2240" spans="1:10">
      <c r="A2240" t="s">
        <v>12537</v>
      </c>
      <c r="B2240" t="s">
        <v>22704</v>
      </c>
      <c r="C2240">
        <v>6</v>
      </c>
      <c r="D2240">
        <v>43</v>
      </c>
      <c r="E2240">
        <v>0.7</v>
      </c>
      <c r="F2240" t="s">
        <v>18359</v>
      </c>
      <c r="G2240">
        <v>6.45</v>
      </c>
      <c r="H2240" t="s">
        <v>22705</v>
      </c>
      <c r="J2240">
        <v>9.42</v>
      </c>
    </row>
    <row r="2241" spans="1:10">
      <c r="A2241" t="s">
        <v>16723</v>
      </c>
      <c r="B2241" t="s">
        <v>16724</v>
      </c>
      <c r="C2241">
        <v>6</v>
      </c>
      <c r="D2241">
        <v>40</v>
      </c>
      <c r="E2241">
        <v>1</v>
      </c>
      <c r="G2241">
        <v>17.45</v>
      </c>
      <c r="I2241" t="s">
        <v>22706</v>
      </c>
      <c r="J2241">
        <v>11.02</v>
      </c>
    </row>
    <row r="2242" spans="1:10">
      <c r="A2242" t="s">
        <v>16725</v>
      </c>
      <c r="B2242" t="s">
        <v>16726</v>
      </c>
      <c r="C2242">
        <v>6</v>
      </c>
      <c r="D2242">
        <v>40</v>
      </c>
      <c r="E2242">
        <v>0.7</v>
      </c>
      <c r="G2242">
        <v>18</v>
      </c>
      <c r="H2242" t="s">
        <v>31027</v>
      </c>
      <c r="I2242" t="s">
        <v>31028</v>
      </c>
      <c r="J2242">
        <v>7.5</v>
      </c>
    </row>
    <row r="2243" spans="1:10">
      <c r="A2243" t="s">
        <v>26664</v>
      </c>
      <c r="B2243" t="s">
        <v>26665</v>
      </c>
      <c r="C2243">
        <v>6</v>
      </c>
      <c r="D2243">
        <v>40</v>
      </c>
      <c r="E2243">
        <v>1</v>
      </c>
      <c r="G2243">
        <v>18.55</v>
      </c>
      <c r="H2243" t="s">
        <v>31029</v>
      </c>
      <c r="I2243" t="s">
        <v>31030</v>
      </c>
      <c r="J2243">
        <v>11.08</v>
      </c>
    </row>
    <row r="2244" spans="1:10">
      <c r="A2244" t="s">
        <v>22707</v>
      </c>
      <c r="B2244" t="s">
        <v>22708</v>
      </c>
      <c r="C2244">
        <v>6</v>
      </c>
      <c r="D2244">
        <v>46</v>
      </c>
      <c r="E2244">
        <v>0.7</v>
      </c>
      <c r="F2244" t="s">
        <v>18359</v>
      </c>
      <c r="G2244">
        <v>17.95</v>
      </c>
      <c r="H2244" t="s">
        <v>22709</v>
      </c>
      <c r="I2244" t="s">
        <v>22710</v>
      </c>
      <c r="J2244">
        <v>10.88</v>
      </c>
    </row>
    <row r="2245" spans="1:10">
      <c r="A2245" t="s">
        <v>22711</v>
      </c>
      <c r="B2245" t="s">
        <v>22712</v>
      </c>
      <c r="C2245">
        <v>6</v>
      </c>
      <c r="D2245">
        <v>40</v>
      </c>
      <c r="E2245">
        <v>0.7</v>
      </c>
      <c r="F2245" t="s">
        <v>18359</v>
      </c>
      <c r="G2245">
        <v>9.9499999999999993</v>
      </c>
      <c r="H2245" t="s">
        <v>22713</v>
      </c>
      <c r="I2245" t="s">
        <v>22714</v>
      </c>
      <c r="J2245">
        <v>8.44</v>
      </c>
    </row>
    <row r="2246" spans="1:10">
      <c r="A2246" t="s">
        <v>12538</v>
      </c>
      <c r="B2246" t="s">
        <v>22715</v>
      </c>
      <c r="C2246">
        <v>6</v>
      </c>
      <c r="D2246">
        <v>40</v>
      </c>
      <c r="E2246">
        <v>0.7</v>
      </c>
      <c r="F2246" t="s">
        <v>18359</v>
      </c>
      <c r="G2246">
        <v>5.75</v>
      </c>
      <c r="H2246" t="s">
        <v>22716</v>
      </c>
      <c r="I2246" t="s">
        <v>22717</v>
      </c>
      <c r="J2246">
        <v>8.43</v>
      </c>
    </row>
    <row r="2247" spans="1:10">
      <c r="A2247" t="s">
        <v>13985</v>
      </c>
      <c r="B2247" t="s">
        <v>22718</v>
      </c>
      <c r="C2247">
        <v>6</v>
      </c>
      <c r="D2247">
        <v>47.5</v>
      </c>
      <c r="E2247">
        <v>0.7</v>
      </c>
      <c r="F2247" t="s">
        <v>18359</v>
      </c>
      <c r="G2247">
        <v>14.95</v>
      </c>
      <c r="H2247" t="s">
        <v>22719</v>
      </c>
      <c r="I2247" t="s">
        <v>22720</v>
      </c>
      <c r="J2247">
        <v>8.3699999999999992</v>
      </c>
    </row>
    <row r="2248" spans="1:10">
      <c r="A2248" t="s">
        <v>12539</v>
      </c>
      <c r="B2248" t="s">
        <v>22721</v>
      </c>
      <c r="C2248">
        <v>6</v>
      </c>
      <c r="D2248">
        <v>44</v>
      </c>
      <c r="E2248">
        <v>0.7</v>
      </c>
      <c r="F2248" t="s">
        <v>18359</v>
      </c>
      <c r="G2248">
        <v>23.25</v>
      </c>
      <c r="H2248" t="s">
        <v>22722</v>
      </c>
      <c r="I2248" t="s">
        <v>22723</v>
      </c>
      <c r="J2248">
        <v>8.3800000000000008</v>
      </c>
    </row>
    <row r="2249" spans="1:10">
      <c r="A2249" t="s">
        <v>12540</v>
      </c>
      <c r="B2249" t="s">
        <v>22724</v>
      </c>
      <c r="C2249">
        <v>1</v>
      </c>
      <c r="D2249">
        <v>53.5</v>
      </c>
      <c r="E2249">
        <v>0.7</v>
      </c>
      <c r="F2249" t="s">
        <v>18359</v>
      </c>
      <c r="G2249">
        <v>8.9499999999999993</v>
      </c>
      <c r="I2249" t="s">
        <v>22725</v>
      </c>
      <c r="J2249">
        <v>3.26</v>
      </c>
    </row>
    <row r="2250" spans="1:10">
      <c r="A2250" t="s">
        <v>12541</v>
      </c>
      <c r="B2250" t="s">
        <v>22726</v>
      </c>
      <c r="C2250">
        <v>6</v>
      </c>
      <c r="D2250">
        <v>42</v>
      </c>
      <c r="E2250">
        <v>0.7</v>
      </c>
      <c r="F2250" t="s">
        <v>18359</v>
      </c>
      <c r="G2250">
        <v>16.45</v>
      </c>
      <c r="H2250" t="s">
        <v>22727</v>
      </c>
      <c r="I2250" t="s">
        <v>22728</v>
      </c>
      <c r="J2250">
        <v>8.4</v>
      </c>
    </row>
    <row r="2251" spans="1:10">
      <c r="A2251" t="s">
        <v>12542</v>
      </c>
      <c r="B2251" t="s">
        <v>22729</v>
      </c>
      <c r="C2251">
        <v>6</v>
      </c>
      <c r="D2251">
        <v>40</v>
      </c>
      <c r="E2251">
        <v>1</v>
      </c>
      <c r="F2251" t="s">
        <v>18359</v>
      </c>
      <c r="G2251">
        <v>13.05</v>
      </c>
      <c r="H2251" t="s">
        <v>22730</v>
      </c>
      <c r="I2251" t="s">
        <v>22731</v>
      </c>
      <c r="J2251">
        <v>10.33</v>
      </c>
    </row>
    <row r="2252" spans="1:10">
      <c r="A2252" t="s">
        <v>12543</v>
      </c>
      <c r="B2252" t="s">
        <v>22732</v>
      </c>
      <c r="C2252">
        <v>6</v>
      </c>
      <c r="D2252">
        <v>40</v>
      </c>
      <c r="E2252">
        <v>0.7</v>
      </c>
      <c r="F2252" t="s">
        <v>18359</v>
      </c>
      <c r="G2252">
        <v>52.85</v>
      </c>
      <c r="I2252" t="s">
        <v>22733</v>
      </c>
      <c r="J2252">
        <v>8.35</v>
      </c>
    </row>
    <row r="2253" spans="1:10">
      <c r="A2253" t="s">
        <v>12544</v>
      </c>
      <c r="B2253" t="s">
        <v>22734</v>
      </c>
      <c r="C2253">
        <v>6</v>
      </c>
      <c r="D2253">
        <v>42</v>
      </c>
      <c r="E2253">
        <v>0.7</v>
      </c>
      <c r="F2253" t="s">
        <v>18359</v>
      </c>
      <c r="G2253">
        <v>3.85</v>
      </c>
      <c r="H2253" t="s">
        <v>22735</v>
      </c>
      <c r="I2253" t="s">
        <v>22736</v>
      </c>
      <c r="J2253">
        <v>8.41</v>
      </c>
    </row>
    <row r="2254" spans="1:10">
      <c r="A2254" t="s">
        <v>12545</v>
      </c>
      <c r="B2254" t="s">
        <v>22737</v>
      </c>
      <c r="C2254">
        <v>6</v>
      </c>
      <c r="D2254">
        <v>44</v>
      </c>
      <c r="E2254">
        <v>1</v>
      </c>
      <c r="F2254" t="s">
        <v>18359</v>
      </c>
      <c r="G2254">
        <v>32.35</v>
      </c>
      <c r="H2254" t="s">
        <v>22738</v>
      </c>
      <c r="I2254" t="s">
        <v>22739</v>
      </c>
      <c r="J2254">
        <v>10.3</v>
      </c>
    </row>
    <row r="2255" spans="1:10">
      <c r="A2255" t="s">
        <v>12546</v>
      </c>
      <c r="B2255" t="s">
        <v>22740</v>
      </c>
      <c r="C2255">
        <v>6</v>
      </c>
      <c r="D2255">
        <v>43.6</v>
      </c>
      <c r="E2255">
        <v>1</v>
      </c>
      <c r="F2255" t="s">
        <v>18359</v>
      </c>
      <c r="G2255">
        <v>136.55000000000001</v>
      </c>
      <c r="I2255" t="s">
        <v>22741</v>
      </c>
      <c r="J2255">
        <v>10.24</v>
      </c>
    </row>
    <row r="2256" spans="1:10">
      <c r="A2256" t="s">
        <v>12547</v>
      </c>
      <c r="B2256" t="s">
        <v>22742</v>
      </c>
      <c r="C2256">
        <v>6</v>
      </c>
      <c r="D2256">
        <v>42.5</v>
      </c>
      <c r="E2256">
        <v>1</v>
      </c>
      <c r="F2256" t="s">
        <v>18359</v>
      </c>
      <c r="G2256">
        <v>30.45</v>
      </c>
      <c r="H2256" t="s">
        <v>22743</v>
      </c>
      <c r="I2256" t="s">
        <v>22744</v>
      </c>
      <c r="J2256">
        <v>10.27</v>
      </c>
    </row>
    <row r="2257" spans="1:10">
      <c r="A2257" t="s">
        <v>12548</v>
      </c>
      <c r="B2257" t="s">
        <v>22745</v>
      </c>
      <c r="C2257">
        <v>6</v>
      </c>
      <c r="D2257">
        <v>40</v>
      </c>
      <c r="E2257">
        <v>0.7</v>
      </c>
      <c r="F2257" t="s">
        <v>18359</v>
      </c>
      <c r="G2257">
        <v>12.05</v>
      </c>
      <c r="I2257" t="s">
        <v>22746</v>
      </c>
      <c r="J2257">
        <v>8.43</v>
      </c>
    </row>
    <row r="2258" spans="1:10">
      <c r="A2258" t="s">
        <v>12549</v>
      </c>
      <c r="B2258" t="s">
        <v>22747</v>
      </c>
      <c r="C2258">
        <v>6</v>
      </c>
      <c r="D2258">
        <v>46.4</v>
      </c>
      <c r="E2258">
        <v>0.7</v>
      </c>
      <c r="F2258" t="s">
        <v>18359</v>
      </c>
      <c r="G2258">
        <v>12.95</v>
      </c>
      <c r="H2258" t="s">
        <v>22748</v>
      </c>
      <c r="I2258" t="s">
        <v>22749</v>
      </c>
      <c r="J2258">
        <v>9.76</v>
      </c>
    </row>
    <row r="2259" spans="1:10">
      <c r="A2259" t="s">
        <v>13986</v>
      </c>
      <c r="B2259" t="s">
        <v>22750</v>
      </c>
      <c r="C2259">
        <v>6</v>
      </c>
      <c r="D2259">
        <v>46</v>
      </c>
      <c r="E2259">
        <v>0.7</v>
      </c>
      <c r="F2259" t="s">
        <v>18359</v>
      </c>
      <c r="G2259">
        <v>22.45</v>
      </c>
      <c r="H2259" t="s">
        <v>22751</v>
      </c>
      <c r="I2259" t="s">
        <v>22752</v>
      </c>
      <c r="J2259">
        <v>9.49</v>
      </c>
    </row>
    <row r="2260" spans="1:10">
      <c r="A2260" t="s">
        <v>31031</v>
      </c>
      <c r="B2260" t="s">
        <v>31032</v>
      </c>
      <c r="C2260">
        <v>6</v>
      </c>
      <c r="D2260">
        <v>46.4</v>
      </c>
      <c r="E2260">
        <v>0.7</v>
      </c>
      <c r="G2260">
        <v>86.25</v>
      </c>
      <c r="H2260" t="s">
        <v>22748</v>
      </c>
      <c r="J2260">
        <v>9.76</v>
      </c>
    </row>
    <row r="2261" spans="1:10">
      <c r="A2261" t="s">
        <v>12550</v>
      </c>
      <c r="B2261" t="s">
        <v>22753</v>
      </c>
      <c r="C2261">
        <v>6</v>
      </c>
      <c r="D2261">
        <v>40</v>
      </c>
      <c r="E2261">
        <v>0.7</v>
      </c>
      <c r="F2261" t="s">
        <v>18359</v>
      </c>
      <c r="G2261">
        <v>12.95</v>
      </c>
      <c r="I2261" t="s">
        <v>22754</v>
      </c>
      <c r="J2261">
        <v>7.47</v>
      </c>
    </row>
    <row r="2262" spans="1:10">
      <c r="A2262" t="s">
        <v>13987</v>
      </c>
      <c r="B2262" t="s">
        <v>22755</v>
      </c>
      <c r="C2262">
        <v>6</v>
      </c>
      <c r="D2262">
        <v>30</v>
      </c>
      <c r="E2262">
        <v>0.7</v>
      </c>
      <c r="F2262" t="s">
        <v>18359</v>
      </c>
      <c r="G2262">
        <v>4.3499999999999996</v>
      </c>
      <c r="H2262" t="s">
        <v>22756</v>
      </c>
      <c r="I2262" t="s">
        <v>22757</v>
      </c>
      <c r="J2262">
        <v>11.4</v>
      </c>
    </row>
    <row r="2263" spans="1:10">
      <c r="A2263" t="s">
        <v>26666</v>
      </c>
      <c r="B2263" t="s">
        <v>26667</v>
      </c>
      <c r="C2263">
        <v>6</v>
      </c>
      <c r="D2263">
        <v>30</v>
      </c>
      <c r="E2263">
        <v>0.7</v>
      </c>
      <c r="G2263">
        <v>31.5</v>
      </c>
      <c r="H2263" t="s">
        <v>31033</v>
      </c>
      <c r="I2263" t="s">
        <v>31034</v>
      </c>
      <c r="J2263">
        <v>7.95</v>
      </c>
    </row>
    <row r="2264" spans="1:10">
      <c r="A2264" t="s">
        <v>13988</v>
      </c>
      <c r="B2264" t="s">
        <v>16727</v>
      </c>
      <c r="C2264">
        <v>6</v>
      </c>
      <c r="D2264">
        <v>30</v>
      </c>
      <c r="E2264">
        <v>0.7</v>
      </c>
      <c r="G2264">
        <v>8.9499999999999993</v>
      </c>
      <c r="H2264" t="s">
        <v>31035</v>
      </c>
      <c r="I2264" t="s">
        <v>31036</v>
      </c>
      <c r="J2264">
        <v>7.97</v>
      </c>
    </row>
    <row r="2265" spans="1:10">
      <c r="A2265" t="s">
        <v>22758</v>
      </c>
      <c r="B2265" t="s">
        <v>22759</v>
      </c>
      <c r="C2265">
        <v>6</v>
      </c>
      <c r="D2265">
        <v>40</v>
      </c>
      <c r="E2265">
        <v>0.7</v>
      </c>
      <c r="F2265" t="s">
        <v>18359</v>
      </c>
      <c r="G2265">
        <v>42.45</v>
      </c>
      <c r="H2265" t="s">
        <v>22760</v>
      </c>
      <c r="I2265" t="s">
        <v>22761</v>
      </c>
      <c r="J2265">
        <v>11.57</v>
      </c>
    </row>
    <row r="2266" spans="1:10">
      <c r="A2266" t="s">
        <v>12551</v>
      </c>
      <c r="B2266" t="s">
        <v>16728</v>
      </c>
      <c r="C2266">
        <v>6</v>
      </c>
      <c r="D2266">
        <v>40</v>
      </c>
      <c r="E2266">
        <v>1</v>
      </c>
      <c r="G2266">
        <v>15.55</v>
      </c>
      <c r="I2266" t="s">
        <v>22762</v>
      </c>
      <c r="J2266">
        <v>10.56</v>
      </c>
    </row>
    <row r="2267" spans="1:10">
      <c r="A2267" t="s">
        <v>12552</v>
      </c>
      <c r="B2267" t="s">
        <v>16729</v>
      </c>
      <c r="C2267">
        <v>12</v>
      </c>
      <c r="D2267">
        <v>40</v>
      </c>
      <c r="E2267">
        <v>0.7</v>
      </c>
      <c r="G2267">
        <v>26.95</v>
      </c>
      <c r="I2267" t="s">
        <v>22763</v>
      </c>
      <c r="J2267">
        <v>17.82</v>
      </c>
    </row>
    <row r="2268" spans="1:10">
      <c r="A2268" t="s">
        <v>12553</v>
      </c>
      <c r="B2268" t="s">
        <v>22764</v>
      </c>
      <c r="C2268">
        <v>12</v>
      </c>
      <c r="D2268">
        <v>40</v>
      </c>
      <c r="E2268">
        <v>0.7</v>
      </c>
      <c r="F2268" t="s">
        <v>18359</v>
      </c>
      <c r="G2268">
        <v>23.15</v>
      </c>
      <c r="I2268" t="s">
        <v>22765</v>
      </c>
      <c r="J2268">
        <v>17.77</v>
      </c>
    </row>
    <row r="2269" spans="1:10">
      <c r="A2269" t="s">
        <v>22766</v>
      </c>
      <c r="B2269" t="s">
        <v>22767</v>
      </c>
      <c r="C2269">
        <v>6</v>
      </c>
      <c r="D2269">
        <v>40</v>
      </c>
      <c r="E2269">
        <v>0.7</v>
      </c>
      <c r="G2269">
        <v>8.4499999999999993</v>
      </c>
      <c r="I2269" t="s">
        <v>22768</v>
      </c>
      <c r="J2269">
        <v>8.32</v>
      </c>
    </row>
    <row r="2270" spans="1:10">
      <c r="A2270" t="s">
        <v>12554</v>
      </c>
      <c r="B2270" t="s">
        <v>16730</v>
      </c>
      <c r="C2270">
        <v>24</v>
      </c>
      <c r="D2270">
        <v>40</v>
      </c>
      <c r="E2270">
        <v>0.5</v>
      </c>
      <c r="G2270">
        <v>384.75</v>
      </c>
      <c r="H2270" t="s">
        <v>22769</v>
      </c>
      <c r="I2270" t="s">
        <v>22770</v>
      </c>
      <c r="J2270">
        <v>12.67</v>
      </c>
    </row>
    <row r="2271" spans="1:10">
      <c r="A2271" t="s">
        <v>13989</v>
      </c>
      <c r="B2271" t="s">
        <v>16731</v>
      </c>
      <c r="C2271">
        <v>48</v>
      </c>
      <c r="D2271">
        <v>40</v>
      </c>
      <c r="E2271">
        <v>0.2</v>
      </c>
      <c r="G2271">
        <v>2.95</v>
      </c>
      <c r="H2271" t="s">
        <v>31037</v>
      </c>
      <c r="I2271" t="s">
        <v>31038</v>
      </c>
      <c r="J2271">
        <v>19.78</v>
      </c>
    </row>
    <row r="2272" spans="1:10">
      <c r="A2272" t="s">
        <v>16732</v>
      </c>
      <c r="B2272" t="s">
        <v>16733</v>
      </c>
      <c r="C2272">
        <v>24</v>
      </c>
      <c r="D2272">
        <v>40</v>
      </c>
      <c r="E2272">
        <v>0.35</v>
      </c>
      <c r="G2272">
        <v>17.5</v>
      </c>
      <c r="H2272" t="s">
        <v>22771</v>
      </c>
      <c r="I2272" t="s">
        <v>22772</v>
      </c>
      <c r="J2272">
        <v>16.03</v>
      </c>
    </row>
    <row r="2273" spans="1:10">
      <c r="A2273" t="s">
        <v>22773</v>
      </c>
      <c r="B2273" t="s">
        <v>22774</v>
      </c>
      <c r="C2273">
        <v>6</v>
      </c>
      <c r="D2273">
        <v>40</v>
      </c>
      <c r="E2273">
        <v>0.7</v>
      </c>
      <c r="G2273">
        <v>15.25</v>
      </c>
      <c r="H2273" t="s">
        <v>22775</v>
      </c>
      <c r="I2273" t="s">
        <v>22776</v>
      </c>
      <c r="J2273">
        <v>6.59</v>
      </c>
    </row>
    <row r="2274" spans="1:10">
      <c r="A2274" t="s">
        <v>22777</v>
      </c>
      <c r="B2274" t="s">
        <v>22778</v>
      </c>
      <c r="C2274">
        <v>6</v>
      </c>
      <c r="D2274">
        <v>40</v>
      </c>
      <c r="E2274">
        <v>1.5</v>
      </c>
      <c r="G2274">
        <v>10.55</v>
      </c>
      <c r="H2274" t="s">
        <v>22779</v>
      </c>
      <c r="I2274" t="s">
        <v>22780</v>
      </c>
      <c r="J2274">
        <v>14.04</v>
      </c>
    </row>
    <row r="2275" spans="1:10">
      <c r="A2275" t="s">
        <v>12555</v>
      </c>
      <c r="B2275" t="s">
        <v>16734</v>
      </c>
      <c r="C2275">
        <v>6</v>
      </c>
      <c r="D2275">
        <v>40</v>
      </c>
      <c r="E2275">
        <v>1</v>
      </c>
      <c r="G2275">
        <v>37.85</v>
      </c>
      <c r="H2275" t="s">
        <v>22781</v>
      </c>
      <c r="I2275" t="s">
        <v>22782</v>
      </c>
      <c r="J2275">
        <v>8.93</v>
      </c>
    </row>
    <row r="2276" spans="1:10">
      <c r="A2276" t="s">
        <v>26668</v>
      </c>
      <c r="B2276" t="s">
        <v>26669</v>
      </c>
      <c r="C2276">
        <v>120</v>
      </c>
      <c r="D2276">
        <v>40</v>
      </c>
      <c r="E2276">
        <v>0.05</v>
      </c>
      <c r="G2276">
        <v>8.9499999999999993</v>
      </c>
      <c r="H2276" t="s">
        <v>31039</v>
      </c>
      <c r="I2276" t="s">
        <v>31040</v>
      </c>
      <c r="J2276">
        <v>7.5</v>
      </c>
    </row>
    <row r="2277" spans="1:10">
      <c r="A2277" t="s">
        <v>12556</v>
      </c>
      <c r="B2277" t="s">
        <v>16735</v>
      </c>
      <c r="C2277">
        <v>6</v>
      </c>
      <c r="D2277">
        <v>46</v>
      </c>
      <c r="E2277">
        <v>0.7</v>
      </c>
      <c r="G2277">
        <v>19.45</v>
      </c>
      <c r="H2277" t="s">
        <v>22783</v>
      </c>
      <c r="I2277" t="s">
        <v>22784</v>
      </c>
      <c r="J2277">
        <v>8.33</v>
      </c>
    </row>
    <row r="2278" spans="1:10">
      <c r="A2278" t="s">
        <v>13990</v>
      </c>
      <c r="B2278" t="s">
        <v>22785</v>
      </c>
      <c r="C2278">
        <v>6</v>
      </c>
      <c r="D2278">
        <v>41.87</v>
      </c>
      <c r="E2278">
        <v>0.7</v>
      </c>
      <c r="F2278" t="s">
        <v>18359</v>
      </c>
      <c r="G2278">
        <v>12.55</v>
      </c>
      <c r="H2278" t="s">
        <v>22786</v>
      </c>
      <c r="I2278" t="s">
        <v>22787</v>
      </c>
      <c r="J2278">
        <v>8.98</v>
      </c>
    </row>
    <row r="2279" spans="1:10">
      <c r="A2279" t="s">
        <v>12557</v>
      </c>
      <c r="B2279" t="s">
        <v>22788</v>
      </c>
      <c r="C2279">
        <v>6</v>
      </c>
      <c r="D2279">
        <v>45</v>
      </c>
      <c r="E2279">
        <v>0.7</v>
      </c>
      <c r="F2279" t="s">
        <v>18359</v>
      </c>
      <c r="G2279">
        <v>10.95</v>
      </c>
      <c r="H2279" t="s">
        <v>22789</v>
      </c>
      <c r="I2279" t="s">
        <v>22790</v>
      </c>
      <c r="J2279">
        <v>8.9499999999999993</v>
      </c>
    </row>
    <row r="2280" spans="1:10">
      <c r="A2280" t="s">
        <v>22791</v>
      </c>
      <c r="B2280" t="s">
        <v>22792</v>
      </c>
      <c r="C2280">
        <v>6</v>
      </c>
      <c r="D2280">
        <v>43</v>
      </c>
      <c r="E2280">
        <v>0.7</v>
      </c>
      <c r="F2280" t="s">
        <v>18359</v>
      </c>
      <c r="G2280">
        <v>34.15</v>
      </c>
      <c r="H2280" t="s">
        <v>22793</v>
      </c>
      <c r="I2280" t="s">
        <v>22794</v>
      </c>
      <c r="J2280">
        <v>8.9600000000000009</v>
      </c>
    </row>
    <row r="2281" spans="1:10">
      <c r="A2281" t="s">
        <v>16736</v>
      </c>
      <c r="B2281" t="s">
        <v>16737</v>
      </c>
      <c r="C2281">
        <v>6</v>
      </c>
      <c r="D2281">
        <v>35</v>
      </c>
      <c r="E2281">
        <v>0.7</v>
      </c>
      <c r="G2281">
        <v>21.15</v>
      </c>
      <c r="H2281" t="s">
        <v>22795</v>
      </c>
      <c r="I2281" t="s">
        <v>22796</v>
      </c>
      <c r="J2281">
        <v>9.1199999999999992</v>
      </c>
    </row>
    <row r="2282" spans="1:10">
      <c r="A2282" t="s">
        <v>12558</v>
      </c>
      <c r="B2282" t="s">
        <v>16738</v>
      </c>
      <c r="C2282">
        <v>6</v>
      </c>
      <c r="D2282">
        <v>49</v>
      </c>
      <c r="E2282">
        <v>0.7</v>
      </c>
      <c r="G2282">
        <v>9.85</v>
      </c>
      <c r="H2282" t="s">
        <v>22797</v>
      </c>
      <c r="I2282" t="s">
        <v>22798</v>
      </c>
      <c r="J2282">
        <v>8.31</v>
      </c>
    </row>
    <row r="2283" spans="1:10">
      <c r="A2283" t="s">
        <v>12559</v>
      </c>
      <c r="B2283" t="s">
        <v>16739</v>
      </c>
      <c r="C2283">
        <v>6</v>
      </c>
      <c r="D2283">
        <v>42.2</v>
      </c>
      <c r="E2283">
        <v>0.1</v>
      </c>
      <c r="G2283">
        <v>5.15</v>
      </c>
      <c r="H2283" t="s">
        <v>22799</v>
      </c>
      <c r="J2283">
        <v>1.3</v>
      </c>
    </row>
    <row r="2284" spans="1:10">
      <c r="A2284" t="s">
        <v>16740</v>
      </c>
      <c r="B2284" t="s">
        <v>16741</v>
      </c>
      <c r="C2284">
        <v>12</v>
      </c>
      <c r="D2284">
        <v>48.6</v>
      </c>
      <c r="E2284">
        <v>0.1</v>
      </c>
      <c r="G2284">
        <v>17.649999999999999</v>
      </c>
      <c r="H2284" t="s">
        <v>22799</v>
      </c>
      <c r="J2284">
        <v>3</v>
      </c>
    </row>
    <row r="2285" spans="1:10">
      <c r="A2285" t="s">
        <v>12561</v>
      </c>
      <c r="B2285" t="s">
        <v>16742</v>
      </c>
      <c r="C2285">
        <v>6</v>
      </c>
      <c r="D2285">
        <v>48.6</v>
      </c>
      <c r="E2285">
        <v>0.1</v>
      </c>
      <c r="G2285">
        <v>18.95</v>
      </c>
      <c r="H2285" t="s">
        <v>22800</v>
      </c>
      <c r="J2285">
        <v>1.31</v>
      </c>
    </row>
    <row r="2286" spans="1:10">
      <c r="A2286" t="s">
        <v>12560</v>
      </c>
      <c r="B2286" t="s">
        <v>16742</v>
      </c>
      <c r="C2286">
        <v>12</v>
      </c>
      <c r="D2286">
        <v>48.6</v>
      </c>
      <c r="E2286">
        <v>0.1</v>
      </c>
      <c r="G2286">
        <v>0.55000000000000004</v>
      </c>
      <c r="H2286" t="s">
        <v>22800</v>
      </c>
      <c r="J2286">
        <v>15.92</v>
      </c>
    </row>
    <row r="2287" spans="1:10">
      <c r="A2287" t="s">
        <v>12562</v>
      </c>
      <c r="B2287" t="s">
        <v>22801</v>
      </c>
      <c r="C2287">
        <v>12</v>
      </c>
      <c r="D2287">
        <v>45.6</v>
      </c>
      <c r="E2287">
        <v>0.3</v>
      </c>
      <c r="F2287" t="s">
        <v>18359</v>
      </c>
      <c r="G2287">
        <v>25.95</v>
      </c>
      <c r="H2287" t="s">
        <v>22802</v>
      </c>
      <c r="I2287" t="s">
        <v>22803</v>
      </c>
      <c r="J2287">
        <v>8.1300000000000008</v>
      </c>
    </row>
    <row r="2288" spans="1:10">
      <c r="A2288" t="s">
        <v>16743</v>
      </c>
      <c r="B2288" t="s">
        <v>16744</v>
      </c>
      <c r="C2288">
        <v>6</v>
      </c>
      <c r="D2288">
        <v>43</v>
      </c>
      <c r="E2288">
        <v>0.7</v>
      </c>
      <c r="G2288">
        <v>21.45</v>
      </c>
      <c r="I2288" t="s">
        <v>22804</v>
      </c>
      <c r="J2288">
        <v>7.16</v>
      </c>
    </row>
    <row r="2289" spans="1:10">
      <c r="A2289" t="s">
        <v>16745</v>
      </c>
      <c r="B2289" t="s">
        <v>16746</v>
      </c>
      <c r="C2289">
        <v>6</v>
      </c>
      <c r="D2289">
        <v>35</v>
      </c>
      <c r="E2289">
        <v>0.7</v>
      </c>
      <c r="G2289">
        <v>14.85</v>
      </c>
      <c r="H2289" t="s">
        <v>27268</v>
      </c>
      <c r="I2289" t="s">
        <v>31041</v>
      </c>
      <c r="J2289">
        <v>7.2</v>
      </c>
    </row>
    <row r="2290" spans="1:10">
      <c r="A2290" t="s">
        <v>31042</v>
      </c>
      <c r="B2290" t="s">
        <v>31043</v>
      </c>
      <c r="C2290">
        <v>6</v>
      </c>
      <c r="D2290">
        <v>35</v>
      </c>
      <c r="E2290">
        <v>1</v>
      </c>
      <c r="G2290">
        <v>26.85</v>
      </c>
      <c r="H2290" t="s">
        <v>27267</v>
      </c>
      <c r="I2290" t="s">
        <v>31044</v>
      </c>
      <c r="J2290">
        <v>9.75</v>
      </c>
    </row>
    <row r="2291" spans="1:10">
      <c r="A2291" t="s">
        <v>12563</v>
      </c>
      <c r="B2291" t="s">
        <v>16747</v>
      </c>
      <c r="C2291">
        <v>12</v>
      </c>
      <c r="D2291">
        <v>53.5</v>
      </c>
      <c r="E2291">
        <v>0.5</v>
      </c>
      <c r="G2291">
        <v>15.85</v>
      </c>
      <c r="H2291" t="s">
        <v>22805</v>
      </c>
      <c r="I2291" t="s">
        <v>22806</v>
      </c>
      <c r="J2291">
        <v>10.59</v>
      </c>
    </row>
    <row r="2292" spans="1:10">
      <c r="A2292" t="s">
        <v>12564</v>
      </c>
      <c r="B2292" t="s">
        <v>16748</v>
      </c>
      <c r="C2292">
        <v>6</v>
      </c>
      <c r="D2292">
        <v>50</v>
      </c>
      <c r="E2292">
        <v>0.7</v>
      </c>
      <c r="G2292">
        <v>10.45</v>
      </c>
      <c r="H2292" t="s">
        <v>22807</v>
      </c>
      <c r="I2292" t="s">
        <v>22808</v>
      </c>
      <c r="J2292">
        <v>7.3</v>
      </c>
    </row>
    <row r="2293" spans="1:10">
      <c r="A2293" t="s">
        <v>26871</v>
      </c>
      <c r="B2293" t="s">
        <v>26872</v>
      </c>
      <c r="C2293">
        <v>6</v>
      </c>
      <c r="D2293">
        <v>35</v>
      </c>
      <c r="E2293">
        <v>0.7</v>
      </c>
      <c r="G2293">
        <v>24.45</v>
      </c>
      <c r="H2293" t="s">
        <v>27269</v>
      </c>
      <c r="I2293" t="s">
        <v>31045</v>
      </c>
      <c r="J2293">
        <v>7.35</v>
      </c>
    </row>
    <row r="2294" spans="1:10">
      <c r="A2294" t="s">
        <v>16749</v>
      </c>
      <c r="B2294" t="s">
        <v>16750</v>
      </c>
      <c r="C2294">
        <v>6</v>
      </c>
      <c r="D2294">
        <v>35</v>
      </c>
      <c r="E2294">
        <v>1</v>
      </c>
      <c r="G2294">
        <v>329.75</v>
      </c>
      <c r="H2294" t="s">
        <v>22809</v>
      </c>
      <c r="I2294" t="s">
        <v>22810</v>
      </c>
      <c r="J2294">
        <v>9.98</v>
      </c>
    </row>
    <row r="2295" spans="1:10">
      <c r="A2295" t="s">
        <v>22811</v>
      </c>
      <c r="B2295" t="s">
        <v>22812</v>
      </c>
      <c r="C2295">
        <v>6</v>
      </c>
      <c r="D2295">
        <v>40</v>
      </c>
      <c r="E2295">
        <v>0.7</v>
      </c>
      <c r="F2295" t="s">
        <v>18359</v>
      </c>
      <c r="G2295">
        <v>9.5500000000000007</v>
      </c>
      <c r="J2295">
        <v>9.67</v>
      </c>
    </row>
    <row r="2296" spans="1:10">
      <c r="A2296" t="s">
        <v>16751</v>
      </c>
      <c r="B2296" t="s">
        <v>22813</v>
      </c>
      <c r="C2296">
        <v>120</v>
      </c>
      <c r="D2296">
        <v>35</v>
      </c>
      <c r="E2296">
        <v>0.05</v>
      </c>
      <c r="G2296">
        <v>52.35</v>
      </c>
      <c r="I2296" t="s">
        <v>22814</v>
      </c>
      <c r="J2296">
        <v>8.6300000000000008</v>
      </c>
    </row>
    <row r="2297" spans="1:10">
      <c r="A2297" t="s">
        <v>16752</v>
      </c>
      <c r="B2297" t="s">
        <v>16753</v>
      </c>
      <c r="C2297">
        <v>6</v>
      </c>
      <c r="D2297">
        <v>35</v>
      </c>
      <c r="E2297">
        <v>0.7</v>
      </c>
      <c r="G2297">
        <v>2.15</v>
      </c>
      <c r="H2297" t="s">
        <v>27270</v>
      </c>
      <c r="I2297" t="s">
        <v>31046</v>
      </c>
      <c r="J2297">
        <v>7.25</v>
      </c>
    </row>
    <row r="2298" spans="1:10">
      <c r="A2298" t="s">
        <v>26873</v>
      </c>
      <c r="B2298" t="s">
        <v>26874</v>
      </c>
      <c r="C2298">
        <v>12</v>
      </c>
      <c r="D2298">
        <v>35</v>
      </c>
      <c r="E2298">
        <v>1</v>
      </c>
      <c r="G2298">
        <v>12.85</v>
      </c>
      <c r="H2298" t="s">
        <v>27271</v>
      </c>
      <c r="I2298" t="s">
        <v>31047</v>
      </c>
      <c r="J2298">
        <v>19.68</v>
      </c>
    </row>
    <row r="2299" spans="1:10">
      <c r="A2299" t="s">
        <v>12565</v>
      </c>
      <c r="B2299" t="s">
        <v>16754</v>
      </c>
      <c r="C2299">
        <v>120</v>
      </c>
      <c r="D2299">
        <v>40</v>
      </c>
      <c r="E2299">
        <v>0.05</v>
      </c>
      <c r="G2299">
        <v>5.35</v>
      </c>
      <c r="H2299" t="s">
        <v>22815</v>
      </c>
      <c r="I2299" t="s">
        <v>22816</v>
      </c>
      <c r="J2299">
        <v>16.38</v>
      </c>
    </row>
    <row r="2300" spans="1:10">
      <c r="A2300" t="s">
        <v>16755</v>
      </c>
      <c r="B2300" t="s">
        <v>22817</v>
      </c>
      <c r="C2300">
        <v>6</v>
      </c>
      <c r="D2300">
        <v>40</v>
      </c>
      <c r="E2300">
        <v>0.7</v>
      </c>
      <c r="F2300" t="s">
        <v>18359</v>
      </c>
      <c r="G2300">
        <v>14.75</v>
      </c>
      <c r="H2300" t="s">
        <v>22818</v>
      </c>
      <c r="I2300" t="s">
        <v>22819</v>
      </c>
      <c r="J2300">
        <v>12.43</v>
      </c>
    </row>
    <row r="2301" spans="1:10">
      <c r="A2301" t="s">
        <v>22820</v>
      </c>
      <c r="B2301" t="s">
        <v>22821</v>
      </c>
      <c r="C2301">
        <v>1</v>
      </c>
      <c r="D2301">
        <v>40</v>
      </c>
      <c r="E2301">
        <v>3</v>
      </c>
      <c r="F2301" t="s">
        <v>18359</v>
      </c>
      <c r="G2301">
        <v>30</v>
      </c>
      <c r="I2301" t="s">
        <v>31048</v>
      </c>
      <c r="J2301">
        <v>5.72</v>
      </c>
    </row>
    <row r="2302" spans="1:10">
      <c r="A2302" t="s">
        <v>16756</v>
      </c>
      <c r="B2302" t="s">
        <v>16757</v>
      </c>
      <c r="C2302">
        <v>24</v>
      </c>
      <c r="D2302">
        <v>40</v>
      </c>
      <c r="E2302">
        <v>0.2</v>
      </c>
      <c r="G2302">
        <v>6.35</v>
      </c>
      <c r="H2302" t="s">
        <v>22822</v>
      </c>
      <c r="I2302" t="s">
        <v>22823</v>
      </c>
      <c r="J2302">
        <v>10.83</v>
      </c>
    </row>
    <row r="2303" spans="1:10">
      <c r="A2303" t="s">
        <v>16758</v>
      </c>
      <c r="B2303" t="s">
        <v>16759</v>
      </c>
      <c r="C2303">
        <v>12</v>
      </c>
      <c r="D2303">
        <v>40</v>
      </c>
      <c r="E2303">
        <v>0.5</v>
      </c>
      <c r="G2303">
        <v>12.45</v>
      </c>
      <c r="H2303" t="s">
        <v>31049</v>
      </c>
      <c r="I2303" t="s">
        <v>31050</v>
      </c>
      <c r="J2303">
        <v>10.8</v>
      </c>
    </row>
    <row r="2304" spans="1:10">
      <c r="A2304" t="s">
        <v>22824</v>
      </c>
      <c r="B2304" t="s">
        <v>22825</v>
      </c>
      <c r="C2304">
        <v>6</v>
      </c>
      <c r="D2304">
        <v>40</v>
      </c>
      <c r="E2304">
        <v>0.7</v>
      </c>
      <c r="G2304">
        <v>19</v>
      </c>
      <c r="H2304" t="s">
        <v>22826</v>
      </c>
      <c r="I2304" t="s">
        <v>22827</v>
      </c>
      <c r="J2304">
        <v>7.15</v>
      </c>
    </row>
    <row r="2305" spans="1:10">
      <c r="A2305" t="s">
        <v>16760</v>
      </c>
      <c r="B2305" t="s">
        <v>16761</v>
      </c>
      <c r="C2305">
        <v>6</v>
      </c>
      <c r="D2305">
        <v>40</v>
      </c>
      <c r="E2305">
        <v>1.5</v>
      </c>
      <c r="G2305">
        <v>15</v>
      </c>
      <c r="H2305" t="s">
        <v>31051</v>
      </c>
      <c r="I2305" t="s">
        <v>31052</v>
      </c>
      <c r="J2305">
        <v>14.59</v>
      </c>
    </row>
    <row r="2306" spans="1:10">
      <c r="A2306" t="s">
        <v>22828</v>
      </c>
      <c r="B2306" t="s">
        <v>22829</v>
      </c>
      <c r="C2306">
        <v>6</v>
      </c>
      <c r="D2306">
        <v>40</v>
      </c>
      <c r="E2306">
        <v>1</v>
      </c>
      <c r="G2306">
        <v>49.45</v>
      </c>
      <c r="H2306" t="s">
        <v>22830</v>
      </c>
      <c r="I2306" t="s">
        <v>22831</v>
      </c>
      <c r="J2306">
        <v>9.4600000000000009</v>
      </c>
    </row>
    <row r="2307" spans="1:10">
      <c r="A2307" t="s">
        <v>22832</v>
      </c>
      <c r="B2307" t="s">
        <v>22833</v>
      </c>
      <c r="C2307">
        <v>1</v>
      </c>
      <c r="D2307">
        <v>40</v>
      </c>
      <c r="E2307">
        <v>3</v>
      </c>
      <c r="G2307">
        <v>27.95</v>
      </c>
      <c r="H2307" t="s">
        <v>22834</v>
      </c>
      <c r="I2307" t="s">
        <v>31053</v>
      </c>
      <c r="J2307">
        <v>4.7</v>
      </c>
    </row>
    <row r="2308" spans="1:10">
      <c r="A2308" t="s">
        <v>16762</v>
      </c>
      <c r="B2308" t="s">
        <v>22833</v>
      </c>
      <c r="C2308">
        <v>1</v>
      </c>
      <c r="D2308">
        <v>40</v>
      </c>
      <c r="E2308">
        <v>3</v>
      </c>
      <c r="F2308" t="s">
        <v>18359</v>
      </c>
      <c r="G2308">
        <v>6.75</v>
      </c>
      <c r="H2308" t="s">
        <v>31054</v>
      </c>
      <c r="I2308" t="s">
        <v>31055</v>
      </c>
      <c r="J2308">
        <v>4.71</v>
      </c>
    </row>
    <row r="2309" spans="1:10">
      <c r="A2309" t="s">
        <v>12566</v>
      </c>
      <c r="B2309" t="s">
        <v>16763</v>
      </c>
      <c r="C2309">
        <v>6</v>
      </c>
      <c r="D2309">
        <v>43</v>
      </c>
      <c r="E2309">
        <v>0.7</v>
      </c>
      <c r="G2309">
        <v>40.950000000000003</v>
      </c>
      <c r="I2309" t="s">
        <v>31056</v>
      </c>
      <c r="J2309">
        <v>7.19</v>
      </c>
    </row>
    <row r="2310" spans="1:10">
      <c r="A2310" t="s">
        <v>31057</v>
      </c>
      <c r="B2310" t="s">
        <v>31058</v>
      </c>
      <c r="C2310">
        <v>12</v>
      </c>
      <c r="D2310">
        <v>40</v>
      </c>
      <c r="E2310">
        <v>0.5</v>
      </c>
      <c r="G2310">
        <v>10.95</v>
      </c>
      <c r="H2310" t="s">
        <v>31059</v>
      </c>
      <c r="I2310" t="s">
        <v>31060</v>
      </c>
      <c r="J2310">
        <v>6.52</v>
      </c>
    </row>
    <row r="2311" spans="1:10">
      <c r="A2311" t="s">
        <v>22835</v>
      </c>
      <c r="B2311" t="s">
        <v>22836</v>
      </c>
      <c r="C2311">
        <v>6</v>
      </c>
      <c r="D2311">
        <v>45</v>
      </c>
      <c r="E2311">
        <v>0.7</v>
      </c>
      <c r="F2311" t="s">
        <v>18359</v>
      </c>
      <c r="G2311">
        <v>44.15</v>
      </c>
      <c r="H2311" t="s">
        <v>22837</v>
      </c>
      <c r="I2311" t="s">
        <v>22838</v>
      </c>
      <c r="J2311">
        <v>11</v>
      </c>
    </row>
    <row r="2312" spans="1:10">
      <c r="A2312" t="s">
        <v>31061</v>
      </c>
      <c r="B2312" t="s">
        <v>31062</v>
      </c>
      <c r="C2312">
        <v>6</v>
      </c>
      <c r="D2312">
        <v>45</v>
      </c>
      <c r="E2312">
        <v>0.7</v>
      </c>
      <c r="F2312" t="s">
        <v>18359</v>
      </c>
      <c r="G2312">
        <v>6.25</v>
      </c>
      <c r="H2312" t="s">
        <v>31063</v>
      </c>
      <c r="I2312" t="s">
        <v>31064</v>
      </c>
      <c r="J2312">
        <v>11.16</v>
      </c>
    </row>
    <row r="2313" spans="1:10">
      <c r="A2313" t="s">
        <v>12567</v>
      </c>
      <c r="B2313" t="s">
        <v>22839</v>
      </c>
      <c r="C2313">
        <v>6</v>
      </c>
      <c r="D2313">
        <v>50</v>
      </c>
      <c r="E2313">
        <v>0.7</v>
      </c>
      <c r="F2313" t="s">
        <v>18359</v>
      </c>
      <c r="G2313">
        <v>11.15</v>
      </c>
      <c r="H2313" t="s">
        <v>22840</v>
      </c>
      <c r="I2313" t="s">
        <v>22841</v>
      </c>
      <c r="J2313">
        <v>10.039999999999999</v>
      </c>
    </row>
    <row r="2314" spans="1:10">
      <c r="A2314" t="s">
        <v>16765</v>
      </c>
      <c r="B2314" t="s">
        <v>16764</v>
      </c>
      <c r="C2314">
        <v>6</v>
      </c>
      <c r="D2314">
        <v>45</v>
      </c>
      <c r="E2314">
        <v>0.7</v>
      </c>
      <c r="G2314">
        <v>14.95</v>
      </c>
      <c r="H2314" t="s">
        <v>31065</v>
      </c>
      <c r="I2314" t="s">
        <v>31066</v>
      </c>
      <c r="J2314">
        <v>10.14</v>
      </c>
    </row>
    <row r="2315" spans="1:10">
      <c r="A2315" t="s">
        <v>12568</v>
      </c>
      <c r="B2315" t="s">
        <v>16766</v>
      </c>
      <c r="C2315">
        <v>12</v>
      </c>
      <c r="D2315">
        <v>45</v>
      </c>
      <c r="E2315">
        <v>1</v>
      </c>
      <c r="G2315">
        <v>16.25</v>
      </c>
      <c r="H2315" t="s">
        <v>22842</v>
      </c>
      <c r="I2315" t="s">
        <v>22843</v>
      </c>
      <c r="J2315">
        <v>18.82</v>
      </c>
    </row>
    <row r="2316" spans="1:10">
      <c r="A2316" t="s">
        <v>12569</v>
      </c>
      <c r="B2316" t="s">
        <v>16767</v>
      </c>
      <c r="C2316">
        <v>12</v>
      </c>
      <c r="D2316">
        <v>53.5</v>
      </c>
      <c r="E2316">
        <v>0.5</v>
      </c>
      <c r="G2316">
        <v>275</v>
      </c>
      <c r="H2316" t="s">
        <v>22844</v>
      </c>
      <c r="I2316" t="s">
        <v>22845</v>
      </c>
      <c r="J2316">
        <v>10.58</v>
      </c>
    </row>
    <row r="2317" spans="1:10">
      <c r="A2317" t="s">
        <v>16768</v>
      </c>
      <c r="B2317" t="s">
        <v>26766</v>
      </c>
      <c r="C2317">
        <v>12</v>
      </c>
      <c r="D2317">
        <v>39</v>
      </c>
      <c r="E2317">
        <v>0.25</v>
      </c>
      <c r="F2317" t="s">
        <v>18359</v>
      </c>
      <c r="G2317">
        <v>14.85</v>
      </c>
      <c r="H2317" t="s">
        <v>31067</v>
      </c>
      <c r="I2317" t="s">
        <v>31068</v>
      </c>
      <c r="J2317">
        <v>7.36</v>
      </c>
    </row>
    <row r="2318" spans="1:10">
      <c r="A2318" t="s">
        <v>12570</v>
      </c>
      <c r="B2318" t="s">
        <v>22846</v>
      </c>
      <c r="C2318">
        <v>6</v>
      </c>
      <c r="D2318">
        <v>46</v>
      </c>
      <c r="E2318">
        <v>0.7</v>
      </c>
      <c r="F2318" t="s">
        <v>18359</v>
      </c>
      <c r="G2318">
        <v>42.35</v>
      </c>
      <c r="I2318" t="s">
        <v>22847</v>
      </c>
      <c r="J2318">
        <v>7.97</v>
      </c>
    </row>
    <row r="2319" spans="1:10">
      <c r="A2319" t="s">
        <v>12571</v>
      </c>
      <c r="B2319" t="s">
        <v>22848</v>
      </c>
      <c r="C2319">
        <v>6</v>
      </c>
      <c r="D2319">
        <v>46</v>
      </c>
      <c r="E2319">
        <v>0.7</v>
      </c>
      <c r="F2319" t="s">
        <v>18359</v>
      </c>
      <c r="G2319">
        <v>37.85</v>
      </c>
      <c r="I2319" t="s">
        <v>22849</v>
      </c>
      <c r="J2319">
        <v>8.01</v>
      </c>
    </row>
    <row r="2320" spans="1:10">
      <c r="A2320" t="s">
        <v>12572</v>
      </c>
      <c r="B2320" t="s">
        <v>16769</v>
      </c>
      <c r="C2320">
        <v>6</v>
      </c>
      <c r="D2320">
        <v>35</v>
      </c>
      <c r="E2320">
        <v>0.7</v>
      </c>
      <c r="G2320">
        <v>56.45</v>
      </c>
      <c r="H2320" t="s">
        <v>22850</v>
      </c>
      <c r="I2320" t="s">
        <v>22851</v>
      </c>
      <c r="J2320">
        <v>8.1</v>
      </c>
    </row>
    <row r="2321" spans="1:10">
      <c r="A2321" t="s">
        <v>12573</v>
      </c>
      <c r="B2321" t="s">
        <v>16770</v>
      </c>
      <c r="C2321">
        <v>6</v>
      </c>
      <c r="D2321">
        <v>35</v>
      </c>
      <c r="E2321">
        <v>1</v>
      </c>
      <c r="G2321">
        <v>6.95</v>
      </c>
      <c r="H2321" t="s">
        <v>31069</v>
      </c>
      <c r="I2321" t="s">
        <v>31070</v>
      </c>
      <c r="J2321">
        <v>10.9</v>
      </c>
    </row>
    <row r="2322" spans="1:10">
      <c r="A2322" t="s">
        <v>16771</v>
      </c>
      <c r="B2322" t="s">
        <v>16772</v>
      </c>
      <c r="C2322">
        <v>6</v>
      </c>
      <c r="D2322">
        <v>35</v>
      </c>
      <c r="E2322">
        <v>0.7</v>
      </c>
      <c r="G2322">
        <v>9.85</v>
      </c>
      <c r="H2322" t="s">
        <v>22852</v>
      </c>
      <c r="I2322" t="s">
        <v>22853</v>
      </c>
      <c r="J2322">
        <v>8.07</v>
      </c>
    </row>
    <row r="2323" spans="1:10">
      <c r="A2323" t="s">
        <v>13991</v>
      </c>
      <c r="B2323" t="s">
        <v>16773</v>
      </c>
      <c r="C2323">
        <v>12</v>
      </c>
      <c r="D2323">
        <v>35</v>
      </c>
      <c r="E2323">
        <v>0.1</v>
      </c>
      <c r="G2323">
        <v>18.5</v>
      </c>
      <c r="H2323" t="s">
        <v>31071</v>
      </c>
      <c r="I2323" t="s">
        <v>31072</v>
      </c>
      <c r="J2323">
        <v>3.05</v>
      </c>
    </row>
    <row r="2324" spans="1:10">
      <c r="A2324" t="s">
        <v>13992</v>
      </c>
      <c r="B2324" t="s">
        <v>16774</v>
      </c>
      <c r="C2324">
        <v>48</v>
      </c>
      <c r="D2324">
        <v>35</v>
      </c>
      <c r="E2324">
        <v>0.2</v>
      </c>
      <c r="G2324">
        <v>21.85</v>
      </c>
      <c r="H2324" t="s">
        <v>22854</v>
      </c>
      <c r="I2324" t="s">
        <v>22855</v>
      </c>
      <c r="J2324">
        <v>23.25</v>
      </c>
    </row>
    <row r="2325" spans="1:10">
      <c r="A2325" t="s">
        <v>12575</v>
      </c>
      <c r="B2325" t="s">
        <v>16775</v>
      </c>
      <c r="C2325">
        <v>6</v>
      </c>
      <c r="D2325">
        <v>35</v>
      </c>
      <c r="E2325">
        <v>0.5</v>
      </c>
      <c r="G2325">
        <v>51.45</v>
      </c>
      <c r="H2325" t="s">
        <v>22856</v>
      </c>
      <c r="I2325" t="s">
        <v>22857</v>
      </c>
      <c r="J2325">
        <v>5.82</v>
      </c>
    </row>
    <row r="2326" spans="1:10">
      <c r="A2326" t="s">
        <v>12576</v>
      </c>
      <c r="B2326" t="s">
        <v>16776</v>
      </c>
      <c r="C2326">
        <v>6</v>
      </c>
      <c r="D2326">
        <v>35</v>
      </c>
      <c r="E2326">
        <v>1.75</v>
      </c>
      <c r="G2326">
        <v>17.95</v>
      </c>
      <c r="H2326" t="s">
        <v>22858</v>
      </c>
      <c r="I2326" t="s">
        <v>22859</v>
      </c>
      <c r="J2326">
        <v>17.440000000000001</v>
      </c>
    </row>
    <row r="2327" spans="1:10">
      <c r="A2327" t="s">
        <v>31073</v>
      </c>
      <c r="B2327" t="s">
        <v>31074</v>
      </c>
      <c r="C2327">
        <v>3</v>
      </c>
      <c r="D2327">
        <v>35</v>
      </c>
      <c r="E2327">
        <v>3</v>
      </c>
      <c r="G2327">
        <v>8</v>
      </c>
      <c r="I2327" t="s">
        <v>31075</v>
      </c>
      <c r="J2327">
        <v>15.38</v>
      </c>
    </row>
    <row r="2328" spans="1:10">
      <c r="A2328" t="s">
        <v>12577</v>
      </c>
      <c r="B2328" t="s">
        <v>16777</v>
      </c>
      <c r="C2328">
        <v>6</v>
      </c>
      <c r="D2328">
        <v>38</v>
      </c>
      <c r="E2328">
        <v>0.5</v>
      </c>
      <c r="G2328">
        <v>23</v>
      </c>
      <c r="H2328" t="s">
        <v>22860</v>
      </c>
      <c r="I2328" t="s">
        <v>22861</v>
      </c>
      <c r="J2328">
        <v>6.32</v>
      </c>
    </row>
    <row r="2329" spans="1:10">
      <c r="A2329" t="s">
        <v>12578</v>
      </c>
      <c r="B2329" t="s">
        <v>16778</v>
      </c>
      <c r="C2329">
        <v>6</v>
      </c>
      <c r="D2329">
        <v>38</v>
      </c>
      <c r="E2329">
        <v>1</v>
      </c>
      <c r="F2329" t="s">
        <v>18359</v>
      </c>
      <c r="G2329">
        <v>13.45</v>
      </c>
      <c r="H2329" t="s">
        <v>22862</v>
      </c>
      <c r="I2329" t="s">
        <v>22863</v>
      </c>
      <c r="J2329">
        <v>11.94</v>
      </c>
    </row>
    <row r="2330" spans="1:10">
      <c r="A2330" t="s">
        <v>13993</v>
      </c>
      <c r="B2330" t="s">
        <v>22864</v>
      </c>
      <c r="C2330">
        <v>6</v>
      </c>
      <c r="D2330">
        <v>35</v>
      </c>
      <c r="E2330">
        <v>1.75</v>
      </c>
      <c r="F2330" t="s">
        <v>18359</v>
      </c>
      <c r="G2330">
        <v>11.65</v>
      </c>
      <c r="H2330" t="s">
        <v>22865</v>
      </c>
      <c r="I2330" t="s">
        <v>22866</v>
      </c>
      <c r="J2330">
        <v>20.93</v>
      </c>
    </row>
    <row r="2331" spans="1:10">
      <c r="A2331" t="s">
        <v>16779</v>
      </c>
      <c r="B2331" t="s">
        <v>16780</v>
      </c>
      <c r="C2331">
        <v>6</v>
      </c>
      <c r="D2331">
        <v>33</v>
      </c>
      <c r="E2331">
        <v>0.7</v>
      </c>
      <c r="G2331">
        <v>52.95</v>
      </c>
      <c r="H2331" t="s">
        <v>22867</v>
      </c>
      <c r="I2331" t="s">
        <v>22868</v>
      </c>
      <c r="J2331">
        <v>8.11</v>
      </c>
    </row>
    <row r="2332" spans="1:10">
      <c r="A2332" t="s">
        <v>12579</v>
      </c>
      <c r="B2332" t="s">
        <v>16781</v>
      </c>
      <c r="C2332">
        <v>6</v>
      </c>
      <c r="D2332">
        <v>65</v>
      </c>
      <c r="E2332">
        <v>0.5</v>
      </c>
      <c r="G2332">
        <v>14.45</v>
      </c>
      <c r="I2332" t="s">
        <v>22869</v>
      </c>
      <c r="J2332">
        <v>6.52</v>
      </c>
    </row>
    <row r="2333" spans="1:10">
      <c r="A2333" t="s">
        <v>13994</v>
      </c>
      <c r="B2333" t="s">
        <v>16782</v>
      </c>
      <c r="C2333">
        <v>6</v>
      </c>
      <c r="D2333">
        <v>43</v>
      </c>
      <c r="E2333">
        <v>0.7</v>
      </c>
      <c r="G2333">
        <v>40.85</v>
      </c>
      <c r="H2333" t="s">
        <v>22870</v>
      </c>
      <c r="I2333" t="s">
        <v>22871</v>
      </c>
      <c r="J2333">
        <v>8.85</v>
      </c>
    </row>
    <row r="2334" spans="1:10">
      <c r="A2334" t="s">
        <v>13995</v>
      </c>
      <c r="B2334" t="s">
        <v>22872</v>
      </c>
      <c r="C2334">
        <v>3</v>
      </c>
      <c r="D2334">
        <v>46</v>
      </c>
      <c r="E2334">
        <v>0.7</v>
      </c>
      <c r="F2334" t="s">
        <v>18359</v>
      </c>
      <c r="G2334">
        <v>14.95</v>
      </c>
      <c r="H2334" t="s">
        <v>22873</v>
      </c>
      <c r="I2334" t="s">
        <v>22874</v>
      </c>
      <c r="J2334">
        <v>6.49</v>
      </c>
    </row>
    <row r="2335" spans="1:10">
      <c r="A2335" t="s">
        <v>31076</v>
      </c>
      <c r="B2335" t="s">
        <v>31077</v>
      </c>
      <c r="C2335">
        <v>6</v>
      </c>
      <c r="D2335">
        <v>40</v>
      </c>
      <c r="E2335">
        <v>0.7</v>
      </c>
      <c r="G2335">
        <v>18.350000000000001</v>
      </c>
      <c r="H2335" t="s">
        <v>27276</v>
      </c>
      <c r="I2335" t="s">
        <v>31078</v>
      </c>
      <c r="J2335">
        <v>7.03</v>
      </c>
    </row>
    <row r="2336" spans="1:10">
      <c r="A2336" t="s">
        <v>22875</v>
      </c>
      <c r="B2336" t="s">
        <v>22876</v>
      </c>
      <c r="C2336">
        <v>6</v>
      </c>
      <c r="D2336">
        <v>40</v>
      </c>
      <c r="E2336">
        <v>0.7</v>
      </c>
      <c r="F2336" t="s">
        <v>18359</v>
      </c>
      <c r="G2336">
        <v>15.45</v>
      </c>
      <c r="H2336" t="s">
        <v>22877</v>
      </c>
      <c r="I2336" t="s">
        <v>22878</v>
      </c>
      <c r="J2336">
        <v>9.5399999999999991</v>
      </c>
    </row>
    <row r="2337" spans="1:10">
      <c r="A2337" t="s">
        <v>16784</v>
      </c>
      <c r="B2337" t="s">
        <v>16785</v>
      </c>
      <c r="C2337">
        <v>6</v>
      </c>
      <c r="D2337">
        <v>40</v>
      </c>
      <c r="E2337">
        <v>0.7</v>
      </c>
      <c r="G2337">
        <v>34.450000000000003</v>
      </c>
      <c r="H2337" t="s">
        <v>22880</v>
      </c>
      <c r="I2337" t="s">
        <v>22881</v>
      </c>
      <c r="J2337">
        <v>7.11</v>
      </c>
    </row>
    <row r="2338" spans="1:10">
      <c r="A2338" t="s">
        <v>16786</v>
      </c>
      <c r="B2338" t="s">
        <v>16787</v>
      </c>
      <c r="C2338">
        <v>6</v>
      </c>
      <c r="D2338">
        <v>40</v>
      </c>
      <c r="E2338">
        <v>1</v>
      </c>
      <c r="G2338">
        <v>30.45</v>
      </c>
      <c r="I2338" t="s">
        <v>22879</v>
      </c>
      <c r="J2338">
        <v>9.4600000000000009</v>
      </c>
    </row>
    <row r="2339" spans="1:10">
      <c r="A2339" t="s">
        <v>22882</v>
      </c>
      <c r="B2339" t="s">
        <v>22883</v>
      </c>
      <c r="C2339">
        <v>6</v>
      </c>
      <c r="D2339">
        <v>30</v>
      </c>
      <c r="E2339">
        <v>0.7</v>
      </c>
      <c r="G2339">
        <v>25</v>
      </c>
      <c r="I2339" t="s">
        <v>22884</v>
      </c>
      <c r="J2339">
        <v>7.15</v>
      </c>
    </row>
    <row r="2340" spans="1:10">
      <c r="A2340" t="s">
        <v>16788</v>
      </c>
      <c r="B2340" t="s">
        <v>22885</v>
      </c>
      <c r="C2340">
        <v>6</v>
      </c>
      <c r="D2340">
        <v>46</v>
      </c>
      <c r="E2340">
        <v>0.7</v>
      </c>
      <c r="G2340">
        <v>48.95</v>
      </c>
      <c r="H2340" t="s">
        <v>22886</v>
      </c>
      <c r="I2340" t="s">
        <v>22887</v>
      </c>
      <c r="J2340">
        <v>9.14</v>
      </c>
    </row>
    <row r="2341" spans="1:10">
      <c r="A2341" t="s">
        <v>13996</v>
      </c>
      <c r="B2341" t="s">
        <v>16789</v>
      </c>
      <c r="C2341">
        <v>6</v>
      </c>
      <c r="D2341">
        <v>40</v>
      </c>
      <c r="E2341">
        <v>1</v>
      </c>
      <c r="G2341">
        <v>12.45</v>
      </c>
      <c r="H2341" t="s">
        <v>22888</v>
      </c>
      <c r="I2341" t="s">
        <v>22889</v>
      </c>
      <c r="J2341">
        <v>9.08</v>
      </c>
    </row>
    <row r="2342" spans="1:10">
      <c r="A2342" t="s">
        <v>12580</v>
      </c>
      <c r="B2342" t="s">
        <v>22890</v>
      </c>
      <c r="C2342">
        <v>6</v>
      </c>
      <c r="D2342">
        <v>40</v>
      </c>
      <c r="E2342">
        <v>0.7</v>
      </c>
      <c r="F2342" t="s">
        <v>18359</v>
      </c>
      <c r="G2342">
        <v>16</v>
      </c>
      <c r="H2342" t="s">
        <v>22891</v>
      </c>
      <c r="I2342" t="s">
        <v>22892</v>
      </c>
      <c r="J2342">
        <v>10.28</v>
      </c>
    </row>
    <row r="2343" spans="1:10">
      <c r="A2343" t="s">
        <v>12581</v>
      </c>
      <c r="B2343" t="s">
        <v>22893</v>
      </c>
      <c r="C2343">
        <v>6</v>
      </c>
      <c r="D2343">
        <v>43</v>
      </c>
      <c r="E2343">
        <v>0.7</v>
      </c>
      <c r="F2343" t="s">
        <v>18359</v>
      </c>
      <c r="G2343">
        <v>13.65</v>
      </c>
      <c r="H2343" t="s">
        <v>22894</v>
      </c>
      <c r="I2343" t="s">
        <v>22895</v>
      </c>
      <c r="J2343">
        <v>10.42</v>
      </c>
    </row>
    <row r="2344" spans="1:10">
      <c r="A2344" t="s">
        <v>16790</v>
      </c>
      <c r="B2344" t="s">
        <v>16791</v>
      </c>
      <c r="C2344">
        <v>6</v>
      </c>
      <c r="D2344">
        <v>43</v>
      </c>
      <c r="E2344">
        <v>0.7</v>
      </c>
      <c r="G2344">
        <v>29.5</v>
      </c>
      <c r="H2344" t="s">
        <v>22896</v>
      </c>
      <c r="J2344">
        <v>9.31</v>
      </c>
    </row>
    <row r="2345" spans="1:10">
      <c r="A2345" t="s">
        <v>13997</v>
      </c>
      <c r="B2345" t="s">
        <v>16792</v>
      </c>
      <c r="C2345">
        <v>6</v>
      </c>
      <c r="D2345">
        <v>40</v>
      </c>
      <c r="E2345">
        <v>0.7</v>
      </c>
      <c r="G2345">
        <v>17.850000000000001</v>
      </c>
      <c r="H2345" t="s">
        <v>22897</v>
      </c>
      <c r="I2345" t="s">
        <v>22898</v>
      </c>
      <c r="J2345">
        <v>9.27</v>
      </c>
    </row>
    <row r="2346" spans="1:10">
      <c r="A2346" t="s">
        <v>12582</v>
      </c>
      <c r="B2346" t="s">
        <v>22899</v>
      </c>
      <c r="C2346">
        <v>6</v>
      </c>
      <c r="D2346">
        <v>40</v>
      </c>
      <c r="E2346">
        <v>0.7</v>
      </c>
      <c r="F2346" t="s">
        <v>18359</v>
      </c>
      <c r="G2346">
        <v>6.25</v>
      </c>
      <c r="H2346" t="s">
        <v>22900</v>
      </c>
      <c r="I2346" t="s">
        <v>22901</v>
      </c>
      <c r="J2346">
        <v>9.92</v>
      </c>
    </row>
    <row r="2347" spans="1:10">
      <c r="A2347" t="s">
        <v>12583</v>
      </c>
      <c r="B2347" t="s">
        <v>22902</v>
      </c>
      <c r="C2347">
        <v>6</v>
      </c>
      <c r="D2347">
        <v>40</v>
      </c>
      <c r="E2347">
        <v>1</v>
      </c>
      <c r="F2347" t="s">
        <v>18359</v>
      </c>
      <c r="G2347">
        <v>9.9499999999999993</v>
      </c>
      <c r="H2347" t="s">
        <v>22903</v>
      </c>
      <c r="J2347">
        <v>12.4</v>
      </c>
    </row>
    <row r="2348" spans="1:10">
      <c r="A2348" t="s">
        <v>16793</v>
      </c>
      <c r="B2348" t="s">
        <v>16794</v>
      </c>
      <c r="C2348">
        <v>6</v>
      </c>
      <c r="D2348">
        <v>43</v>
      </c>
      <c r="E2348">
        <v>0.7</v>
      </c>
      <c r="G2348">
        <v>30.5</v>
      </c>
      <c r="I2348" t="s">
        <v>22904</v>
      </c>
      <c r="J2348">
        <v>7.93</v>
      </c>
    </row>
    <row r="2349" spans="1:10">
      <c r="A2349" t="s">
        <v>16795</v>
      </c>
      <c r="B2349" t="s">
        <v>16796</v>
      </c>
      <c r="C2349">
        <v>6</v>
      </c>
      <c r="D2349">
        <v>41.15</v>
      </c>
      <c r="E2349">
        <v>0.7</v>
      </c>
      <c r="G2349">
        <v>48.45</v>
      </c>
      <c r="H2349" t="s">
        <v>31079</v>
      </c>
      <c r="I2349" t="s">
        <v>31080</v>
      </c>
      <c r="J2349">
        <v>8.07</v>
      </c>
    </row>
    <row r="2350" spans="1:10">
      <c r="A2350" t="s">
        <v>12584</v>
      </c>
      <c r="B2350" t="s">
        <v>16797</v>
      </c>
      <c r="C2350">
        <v>6</v>
      </c>
      <c r="D2350">
        <v>43</v>
      </c>
      <c r="E2350">
        <v>0.7</v>
      </c>
      <c r="G2350">
        <v>41.85</v>
      </c>
      <c r="H2350" t="s">
        <v>22905</v>
      </c>
      <c r="I2350" t="s">
        <v>22906</v>
      </c>
      <c r="J2350">
        <v>6.5</v>
      </c>
    </row>
    <row r="2351" spans="1:10">
      <c r="A2351" t="s">
        <v>13998</v>
      </c>
      <c r="B2351" t="s">
        <v>16798</v>
      </c>
      <c r="C2351">
        <v>120</v>
      </c>
      <c r="D2351">
        <v>40</v>
      </c>
      <c r="E2351">
        <v>0.05</v>
      </c>
      <c r="G2351">
        <v>5</v>
      </c>
      <c r="I2351" t="s">
        <v>31081</v>
      </c>
      <c r="J2351">
        <v>7.44</v>
      </c>
    </row>
    <row r="2352" spans="1:10">
      <c r="A2352" t="s">
        <v>22907</v>
      </c>
      <c r="B2352" t="s">
        <v>22908</v>
      </c>
      <c r="C2352">
        <v>12</v>
      </c>
      <c r="D2352">
        <v>40</v>
      </c>
      <c r="E2352">
        <v>0.5</v>
      </c>
      <c r="G2352">
        <v>21.75</v>
      </c>
      <c r="I2352" t="s">
        <v>22909</v>
      </c>
      <c r="J2352">
        <v>10.37</v>
      </c>
    </row>
    <row r="2353" spans="1:10">
      <c r="A2353" t="s">
        <v>16799</v>
      </c>
      <c r="B2353" t="s">
        <v>16800</v>
      </c>
      <c r="C2353">
        <v>6</v>
      </c>
      <c r="D2353">
        <v>40</v>
      </c>
      <c r="E2353">
        <v>1</v>
      </c>
      <c r="G2353">
        <v>6.25</v>
      </c>
      <c r="H2353" t="s">
        <v>22910</v>
      </c>
      <c r="I2353" t="s">
        <v>22911</v>
      </c>
      <c r="J2353">
        <v>9.25</v>
      </c>
    </row>
    <row r="2354" spans="1:10">
      <c r="A2354" t="s">
        <v>12585</v>
      </c>
      <c r="B2354" t="s">
        <v>16800</v>
      </c>
      <c r="C2354">
        <v>12</v>
      </c>
      <c r="D2354">
        <v>40</v>
      </c>
      <c r="E2354">
        <v>1</v>
      </c>
      <c r="G2354">
        <v>17.850000000000001</v>
      </c>
      <c r="H2354" t="s">
        <v>22912</v>
      </c>
      <c r="I2354" t="s">
        <v>22913</v>
      </c>
      <c r="J2354">
        <v>18.38</v>
      </c>
    </row>
    <row r="2355" spans="1:10">
      <c r="A2355" t="s">
        <v>26875</v>
      </c>
      <c r="B2355" t="s">
        <v>26876</v>
      </c>
      <c r="C2355">
        <v>12</v>
      </c>
      <c r="D2355">
        <v>32.5</v>
      </c>
      <c r="E2355">
        <v>1</v>
      </c>
      <c r="G2355">
        <v>35.85</v>
      </c>
      <c r="I2355" t="s">
        <v>31082</v>
      </c>
      <c r="J2355">
        <v>18.96</v>
      </c>
    </row>
    <row r="2356" spans="1:10">
      <c r="A2356" t="s">
        <v>12587</v>
      </c>
      <c r="B2356" t="s">
        <v>16801</v>
      </c>
      <c r="C2356">
        <v>6</v>
      </c>
      <c r="D2356">
        <v>43</v>
      </c>
      <c r="E2356">
        <v>0.7</v>
      </c>
      <c r="G2356">
        <v>6.55</v>
      </c>
      <c r="H2356" t="s">
        <v>22914</v>
      </c>
      <c r="I2356" t="s">
        <v>22915</v>
      </c>
      <c r="J2356">
        <v>7.06</v>
      </c>
    </row>
    <row r="2357" spans="1:10">
      <c r="A2357" t="s">
        <v>12586</v>
      </c>
      <c r="B2357" t="s">
        <v>22917</v>
      </c>
      <c r="C2357">
        <v>12</v>
      </c>
      <c r="D2357">
        <v>43</v>
      </c>
      <c r="E2357">
        <v>1</v>
      </c>
      <c r="F2357" t="s">
        <v>18359</v>
      </c>
      <c r="G2357">
        <v>2730.05</v>
      </c>
      <c r="H2357" t="s">
        <v>31083</v>
      </c>
      <c r="I2357" t="s">
        <v>31084</v>
      </c>
      <c r="J2357">
        <v>19.38</v>
      </c>
    </row>
    <row r="2358" spans="1:10">
      <c r="A2358" t="s">
        <v>22916</v>
      </c>
      <c r="B2358" t="s">
        <v>22917</v>
      </c>
      <c r="C2358">
        <v>12</v>
      </c>
      <c r="D2358">
        <v>43</v>
      </c>
      <c r="E2358">
        <v>1</v>
      </c>
      <c r="F2358" t="s">
        <v>18359</v>
      </c>
      <c r="G2358">
        <v>8.9499999999999993</v>
      </c>
      <c r="I2358" t="s">
        <v>22918</v>
      </c>
      <c r="J2358">
        <v>20.07</v>
      </c>
    </row>
    <row r="2359" spans="1:10">
      <c r="A2359" t="s">
        <v>12588</v>
      </c>
      <c r="B2359" t="s">
        <v>16802</v>
      </c>
      <c r="C2359">
        <v>6</v>
      </c>
      <c r="D2359">
        <v>45</v>
      </c>
      <c r="E2359">
        <v>0.7</v>
      </c>
      <c r="G2359">
        <v>16.25</v>
      </c>
      <c r="H2359" t="s">
        <v>22919</v>
      </c>
      <c r="I2359" t="s">
        <v>22920</v>
      </c>
      <c r="J2359">
        <v>7.24</v>
      </c>
    </row>
    <row r="2360" spans="1:10">
      <c r="A2360" t="s">
        <v>12589</v>
      </c>
      <c r="B2360" t="s">
        <v>16803</v>
      </c>
      <c r="C2360">
        <v>6</v>
      </c>
      <c r="D2360">
        <v>43</v>
      </c>
      <c r="E2360">
        <v>0.7</v>
      </c>
      <c r="G2360">
        <v>35.15</v>
      </c>
      <c r="H2360" t="s">
        <v>22921</v>
      </c>
      <c r="I2360" t="s">
        <v>22922</v>
      </c>
      <c r="J2360">
        <v>7.08</v>
      </c>
    </row>
    <row r="2361" spans="1:10">
      <c r="A2361" t="s">
        <v>26670</v>
      </c>
      <c r="B2361" t="s">
        <v>26671</v>
      </c>
      <c r="C2361">
        <v>6</v>
      </c>
      <c r="D2361">
        <v>32.5</v>
      </c>
      <c r="E2361">
        <v>0.7</v>
      </c>
      <c r="G2361">
        <v>3.85</v>
      </c>
      <c r="H2361" t="s">
        <v>31085</v>
      </c>
      <c r="I2361" t="s">
        <v>31086</v>
      </c>
      <c r="J2361">
        <v>6.92</v>
      </c>
    </row>
    <row r="2362" spans="1:10">
      <c r="A2362" t="s">
        <v>12590</v>
      </c>
      <c r="B2362" t="s">
        <v>16804</v>
      </c>
      <c r="C2362">
        <v>12</v>
      </c>
      <c r="D2362">
        <v>32.5</v>
      </c>
      <c r="E2362">
        <v>1</v>
      </c>
      <c r="G2362">
        <v>19.850000000000001</v>
      </c>
      <c r="H2362" t="s">
        <v>22923</v>
      </c>
      <c r="I2362" t="s">
        <v>22924</v>
      </c>
      <c r="J2362">
        <v>18.93</v>
      </c>
    </row>
    <row r="2363" spans="1:10">
      <c r="A2363" t="s">
        <v>12591</v>
      </c>
      <c r="B2363" t="s">
        <v>16805</v>
      </c>
      <c r="C2363">
        <v>6</v>
      </c>
      <c r="D2363">
        <v>32.5</v>
      </c>
      <c r="E2363">
        <v>0.7</v>
      </c>
      <c r="G2363">
        <v>17.45</v>
      </c>
      <c r="H2363" t="s">
        <v>22925</v>
      </c>
      <c r="I2363" t="s">
        <v>22926</v>
      </c>
      <c r="J2363">
        <v>6.85</v>
      </c>
    </row>
    <row r="2364" spans="1:10">
      <c r="A2364" t="s">
        <v>16806</v>
      </c>
      <c r="B2364" t="s">
        <v>16807</v>
      </c>
      <c r="C2364">
        <v>12</v>
      </c>
      <c r="D2364">
        <v>32.5</v>
      </c>
      <c r="E2364">
        <v>1</v>
      </c>
      <c r="G2364">
        <v>69.650000000000006</v>
      </c>
      <c r="I2364" t="s">
        <v>22927</v>
      </c>
      <c r="J2364">
        <v>19.079999999999998</v>
      </c>
    </row>
    <row r="2365" spans="1:10">
      <c r="A2365" t="s">
        <v>12592</v>
      </c>
      <c r="B2365" t="s">
        <v>16808</v>
      </c>
      <c r="C2365">
        <v>6</v>
      </c>
      <c r="D2365">
        <v>32.5</v>
      </c>
      <c r="E2365">
        <v>0.7</v>
      </c>
      <c r="G2365">
        <v>17.45</v>
      </c>
      <c r="H2365" t="s">
        <v>27277</v>
      </c>
      <c r="I2365" t="s">
        <v>31087</v>
      </c>
      <c r="J2365">
        <v>7.04</v>
      </c>
    </row>
    <row r="2366" spans="1:10">
      <c r="A2366" t="s">
        <v>16809</v>
      </c>
      <c r="B2366" t="s">
        <v>16810</v>
      </c>
      <c r="C2366">
        <v>6</v>
      </c>
      <c r="D2366">
        <v>41.3</v>
      </c>
      <c r="E2366">
        <v>0.7</v>
      </c>
      <c r="G2366">
        <v>16.850000000000001</v>
      </c>
      <c r="H2366" t="s">
        <v>22928</v>
      </c>
      <c r="I2366" t="s">
        <v>22929</v>
      </c>
      <c r="J2366">
        <v>7.48</v>
      </c>
    </row>
    <row r="2367" spans="1:10">
      <c r="A2367" t="s">
        <v>31088</v>
      </c>
      <c r="B2367" t="s">
        <v>31089</v>
      </c>
      <c r="C2367">
        <v>6</v>
      </c>
      <c r="D2367">
        <v>40</v>
      </c>
      <c r="E2367">
        <v>0.7</v>
      </c>
      <c r="G2367">
        <v>18.649999999999999</v>
      </c>
      <c r="H2367" t="s">
        <v>31090</v>
      </c>
      <c r="I2367" t="s">
        <v>31091</v>
      </c>
      <c r="J2367">
        <v>7.6</v>
      </c>
    </row>
    <row r="2368" spans="1:10">
      <c r="A2368" t="s">
        <v>31092</v>
      </c>
      <c r="B2368" t="s">
        <v>31093</v>
      </c>
      <c r="C2368">
        <v>6</v>
      </c>
      <c r="D2368">
        <v>40</v>
      </c>
      <c r="E2368">
        <v>0.7</v>
      </c>
      <c r="G2368">
        <v>6.95</v>
      </c>
      <c r="H2368" t="s">
        <v>31094</v>
      </c>
      <c r="I2368" t="s">
        <v>31095</v>
      </c>
      <c r="J2368">
        <v>7.58</v>
      </c>
    </row>
    <row r="2369" spans="1:10">
      <c r="A2369" t="s">
        <v>16811</v>
      </c>
      <c r="B2369" t="s">
        <v>22930</v>
      </c>
      <c r="C2369">
        <v>4</v>
      </c>
      <c r="D2369">
        <v>43</v>
      </c>
      <c r="E2369">
        <v>0.7</v>
      </c>
      <c r="F2369" t="s">
        <v>18359</v>
      </c>
      <c r="G2369">
        <v>26.75</v>
      </c>
      <c r="I2369" t="s">
        <v>22931</v>
      </c>
      <c r="J2369">
        <v>7.07</v>
      </c>
    </row>
    <row r="2370" spans="1:10">
      <c r="A2370" t="s">
        <v>13999</v>
      </c>
      <c r="B2370" t="s">
        <v>16812</v>
      </c>
      <c r="C2370">
        <v>4</v>
      </c>
      <c r="D2370">
        <v>43</v>
      </c>
      <c r="E2370">
        <v>0.7</v>
      </c>
      <c r="G2370">
        <v>329.75</v>
      </c>
      <c r="H2370" t="s">
        <v>22932</v>
      </c>
      <c r="J2370">
        <v>5.75</v>
      </c>
    </row>
    <row r="2371" spans="1:10">
      <c r="A2371" t="s">
        <v>12593</v>
      </c>
      <c r="B2371" t="s">
        <v>16813</v>
      </c>
      <c r="C2371">
        <v>6</v>
      </c>
      <c r="D2371">
        <v>43</v>
      </c>
      <c r="E2371">
        <v>1</v>
      </c>
      <c r="G2371">
        <v>17.850000000000001</v>
      </c>
      <c r="H2371" t="s">
        <v>22933</v>
      </c>
      <c r="J2371">
        <v>10.93</v>
      </c>
    </row>
    <row r="2372" spans="1:10">
      <c r="A2372" t="s">
        <v>16814</v>
      </c>
      <c r="B2372" t="s">
        <v>16815</v>
      </c>
      <c r="C2372">
        <v>4</v>
      </c>
      <c r="D2372">
        <v>43</v>
      </c>
      <c r="E2372">
        <v>0.7</v>
      </c>
      <c r="G2372">
        <v>1582.25</v>
      </c>
      <c r="I2372" t="s">
        <v>22934</v>
      </c>
      <c r="J2372">
        <v>5.84</v>
      </c>
    </row>
    <row r="2373" spans="1:10">
      <c r="A2373" t="s">
        <v>22935</v>
      </c>
      <c r="B2373" t="s">
        <v>22936</v>
      </c>
      <c r="C2373">
        <v>4</v>
      </c>
      <c r="D2373">
        <v>43</v>
      </c>
      <c r="E2373">
        <v>0.5</v>
      </c>
      <c r="G2373">
        <v>46.85</v>
      </c>
      <c r="H2373" t="s">
        <v>22937</v>
      </c>
      <c r="J2373">
        <v>6.72</v>
      </c>
    </row>
    <row r="2374" spans="1:10">
      <c r="A2374" t="s">
        <v>14000</v>
      </c>
      <c r="B2374" t="s">
        <v>16816</v>
      </c>
      <c r="C2374">
        <v>4</v>
      </c>
      <c r="D2374">
        <v>43</v>
      </c>
      <c r="E2374">
        <v>0.7</v>
      </c>
      <c r="G2374">
        <v>20.85</v>
      </c>
      <c r="H2374" t="s">
        <v>22938</v>
      </c>
      <c r="J2374">
        <v>5.75</v>
      </c>
    </row>
    <row r="2375" spans="1:10">
      <c r="A2375" t="s">
        <v>12594</v>
      </c>
      <c r="B2375" t="s">
        <v>16817</v>
      </c>
      <c r="C2375">
        <v>6</v>
      </c>
      <c r="D2375">
        <v>40</v>
      </c>
      <c r="E2375">
        <v>0.7</v>
      </c>
      <c r="G2375">
        <v>30.45</v>
      </c>
      <c r="I2375" t="s">
        <v>22939</v>
      </c>
      <c r="J2375">
        <v>7.53</v>
      </c>
    </row>
    <row r="2376" spans="1:10">
      <c r="A2376" t="s">
        <v>12595</v>
      </c>
      <c r="B2376" t="s">
        <v>16818</v>
      </c>
      <c r="C2376">
        <v>6</v>
      </c>
      <c r="D2376">
        <v>45</v>
      </c>
      <c r="E2376">
        <v>0.7</v>
      </c>
      <c r="G2376">
        <v>14.95</v>
      </c>
      <c r="H2376" t="s">
        <v>22940</v>
      </c>
      <c r="I2376" t="s">
        <v>22941</v>
      </c>
      <c r="J2376">
        <v>7.52</v>
      </c>
    </row>
    <row r="2377" spans="1:10">
      <c r="A2377" t="s">
        <v>14001</v>
      </c>
      <c r="B2377" t="s">
        <v>16819</v>
      </c>
      <c r="C2377">
        <v>192</v>
      </c>
      <c r="D2377">
        <v>40</v>
      </c>
      <c r="E2377">
        <v>0.05</v>
      </c>
      <c r="G2377">
        <v>79.849999999999994</v>
      </c>
      <c r="H2377" t="s">
        <v>22942</v>
      </c>
      <c r="I2377" t="s">
        <v>22943</v>
      </c>
      <c r="J2377">
        <v>12.1</v>
      </c>
    </row>
    <row r="2378" spans="1:10">
      <c r="A2378" t="s">
        <v>31096</v>
      </c>
      <c r="B2378" t="s">
        <v>31097</v>
      </c>
      <c r="C2378">
        <v>12</v>
      </c>
      <c r="D2378">
        <v>40</v>
      </c>
      <c r="E2378">
        <v>1</v>
      </c>
      <c r="G2378">
        <v>10.65</v>
      </c>
      <c r="H2378" t="s">
        <v>27278</v>
      </c>
      <c r="I2378" t="s">
        <v>31098</v>
      </c>
      <c r="J2378">
        <v>17.98</v>
      </c>
    </row>
    <row r="2379" spans="1:10">
      <c r="A2379" t="s">
        <v>14002</v>
      </c>
      <c r="B2379" t="s">
        <v>16820</v>
      </c>
      <c r="C2379">
        <v>24</v>
      </c>
      <c r="D2379">
        <v>40</v>
      </c>
      <c r="E2379">
        <v>0.2</v>
      </c>
      <c r="G2379">
        <v>144.94999999999999</v>
      </c>
      <c r="H2379" t="s">
        <v>22944</v>
      </c>
      <c r="I2379" t="s">
        <v>22945</v>
      </c>
      <c r="J2379">
        <v>10.01</v>
      </c>
    </row>
    <row r="2380" spans="1:10">
      <c r="A2380" t="s">
        <v>14003</v>
      </c>
      <c r="B2380" t="s">
        <v>16821</v>
      </c>
      <c r="C2380">
        <v>24</v>
      </c>
      <c r="D2380">
        <v>40</v>
      </c>
      <c r="E2380">
        <v>0.35</v>
      </c>
      <c r="G2380">
        <v>1325.85</v>
      </c>
      <c r="H2380" t="s">
        <v>22946</v>
      </c>
      <c r="I2380" t="s">
        <v>22947</v>
      </c>
      <c r="J2380">
        <v>17.440000000000001</v>
      </c>
    </row>
    <row r="2381" spans="1:10">
      <c r="A2381" t="s">
        <v>26877</v>
      </c>
      <c r="B2381" t="s">
        <v>26878</v>
      </c>
      <c r="C2381">
        <v>6</v>
      </c>
      <c r="D2381">
        <v>40</v>
      </c>
      <c r="E2381">
        <v>0.7</v>
      </c>
      <c r="G2381">
        <v>21.45</v>
      </c>
      <c r="H2381" t="s">
        <v>31099</v>
      </c>
      <c r="I2381" t="s">
        <v>31100</v>
      </c>
      <c r="J2381">
        <v>6.47</v>
      </c>
    </row>
    <row r="2382" spans="1:10">
      <c r="A2382" t="s">
        <v>16822</v>
      </c>
      <c r="B2382" t="s">
        <v>16823</v>
      </c>
      <c r="C2382">
        <v>4</v>
      </c>
      <c r="D2382">
        <v>40</v>
      </c>
      <c r="E2382">
        <v>3</v>
      </c>
      <c r="G2382">
        <v>395.75</v>
      </c>
      <c r="H2382" t="s">
        <v>31101</v>
      </c>
      <c r="I2382" t="s">
        <v>31102</v>
      </c>
      <c r="J2382">
        <v>19.46</v>
      </c>
    </row>
    <row r="2383" spans="1:10">
      <c r="A2383" t="s">
        <v>16824</v>
      </c>
      <c r="B2383" t="s">
        <v>16825</v>
      </c>
      <c r="C2383">
        <v>12</v>
      </c>
      <c r="D2383">
        <v>40</v>
      </c>
      <c r="E2383">
        <v>1</v>
      </c>
      <c r="F2383" t="s">
        <v>18359</v>
      </c>
      <c r="G2383">
        <v>384.75</v>
      </c>
      <c r="H2383" t="s">
        <v>27279</v>
      </c>
      <c r="I2383" t="s">
        <v>31103</v>
      </c>
      <c r="J2383">
        <v>19.23</v>
      </c>
    </row>
    <row r="2384" spans="1:10">
      <c r="A2384" t="s">
        <v>22948</v>
      </c>
      <c r="B2384" t="s">
        <v>22949</v>
      </c>
      <c r="C2384">
        <v>3</v>
      </c>
      <c r="D2384">
        <v>43</v>
      </c>
      <c r="E2384">
        <v>0.7</v>
      </c>
      <c r="F2384" t="s">
        <v>18359</v>
      </c>
      <c r="G2384">
        <v>23.95</v>
      </c>
      <c r="I2384" t="s">
        <v>22950</v>
      </c>
      <c r="J2384">
        <v>9.81</v>
      </c>
    </row>
    <row r="2385" spans="1:10">
      <c r="A2385" t="s">
        <v>14004</v>
      </c>
      <c r="B2385" t="s">
        <v>22951</v>
      </c>
      <c r="C2385">
        <v>24</v>
      </c>
      <c r="D2385">
        <v>40</v>
      </c>
      <c r="E2385">
        <v>0.2</v>
      </c>
      <c r="F2385" t="s">
        <v>18359</v>
      </c>
      <c r="G2385">
        <v>15.95</v>
      </c>
      <c r="I2385" t="s">
        <v>22952</v>
      </c>
      <c r="J2385">
        <v>18.239999999999998</v>
      </c>
    </row>
    <row r="2386" spans="1:10">
      <c r="A2386" t="s">
        <v>16826</v>
      </c>
      <c r="B2386" t="s">
        <v>22953</v>
      </c>
      <c r="C2386">
        <v>6</v>
      </c>
      <c r="D2386">
        <v>40</v>
      </c>
      <c r="E2386">
        <v>0.7</v>
      </c>
      <c r="F2386" t="s">
        <v>18359</v>
      </c>
      <c r="G2386">
        <v>16</v>
      </c>
      <c r="H2386" t="s">
        <v>22954</v>
      </c>
      <c r="I2386" t="s">
        <v>22955</v>
      </c>
      <c r="J2386">
        <v>16.739999999999998</v>
      </c>
    </row>
    <row r="2387" spans="1:10">
      <c r="A2387" t="s">
        <v>12596</v>
      </c>
      <c r="B2387" t="s">
        <v>22956</v>
      </c>
      <c r="C2387">
        <v>3</v>
      </c>
      <c r="D2387">
        <v>43.8</v>
      </c>
      <c r="E2387">
        <v>1</v>
      </c>
      <c r="F2387" t="s">
        <v>18359</v>
      </c>
      <c r="G2387">
        <v>18.95</v>
      </c>
      <c r="H2387" t="s">
        <v>22957</v>
      </c>
      <c r="I2387" t="s">
        <v>22958</v>
      </c>
      <c r="J2387">
        <v>10.72</v>
      </c>
    </row>
    <row r="2388" spans="1:10">
      <c r="A2388" t="s">
        <v>16827</v>
      </c>
      <c r="B2388" t="s">
        <v>22959</v>
      </c>
      <c r="C2388">
        <v>3</v>
      </c>
      <c r="D2388">
        <v>43.8</v>
      </c>
      <c r="E2388">
        <v>0.7</v>
      </c>
      <c r="F2388" t="s">
        <v>18359</v>
      </c>
      <c r="G2388">
        <v>136.25</v>
      </c>
      <c r="I2388" t="s">
        <v>22960</v>
      </c>
      <c r="J2388">
        <v>9.77</v>
      </c>
    </row>
    <row r="2389" spans="1:10">
      <c r="A2389" t="s">
        <v>12597</v>
      </c>
      <c r="B2389" t="s">
        <v>22961</v>
      </c>
      <c r="C2389">
        <v>4</v>
      </c>
      <c r="D2389">
        <v>40</v>
      </c>
      <c r="E2389">
        <v>0.7</v>
      </c>
      <c r="F2389" t="s">
        <v>18359</v>
      </c>
      <c r="G2389">
        <v>34.450000000000003</v>
      </c>
      <c r="H2389" t="s">
        <v>22962</v>
      </c>
      <c r="I2389" t="s">
        <v>22963</v>
      </c>
      <c r="J2389">
        <v>11.13</v>
      </c>
    </row>
    <row r="2390" spans="1:10">
      <c r="A2390" t="s">
        <v>12598</v>
      </c>
      <c r="B2390" t="s">
        <v>22964</v>
      </c>
      <c r="C2390">
        <v>4</v>
      </c>
      <c r="D2390">
        <v>40</v>
      </c>
      <c r="E2390">
        <v>0.7</v>
      </c>
      <c r="F2390" t="s">
        <v>18359</v>
      </c>
      <c r="G2390">
        <v>2.15</v>
      </c>
      <c r="H2390" t="s">
        <v>22965</v>
      </c>
      <c r="I2390" t="s">
        <v>22966</v>
      </c>
      <c r="J2390">
        <v>11.16</v>
      </c>
    </row>
    <row r="2391" spans="1:10">
      <c r="A2391" t="s">
        <v>12599</v>
      </c>
      <c r="B2391" t="s">
        <v>22967</v>
      </c>
      <c r="C2391">
        <v>4</v>
      </c>
      <c r="D2391">
        <v>40</v>
      </c>
      <c r="E2391">
        <v>0.7</v>
      </c>
      <c r="F2391" t="s">
        <v>18359</v>
      </c>
      <c r="G2391">
        <v>91</v>
      </c>
      <c r="H2391" t="s">
        <v>22968</v>
      </c>
      <c r="I2391" t="s">
        <v>22969</v>
      </c>
      <c r="J2391">
        <v>11.01</v>
      </c>
    </row>
    <row r="2392" spans="1:10">
      <c r="A2392" t="s">
        <v>12600</v>
      </c>
      <c r="B2392" t="s">
        <v>22970</v>
      </c>
      <c r="C2392">
        <v>12</v>
      </c>
      <c r="D2392">
        <v>40</v>
      </c>
      <c r="E2392">
        <v>1</v>
      </c>
      <c r="F2392" t="s">
        <v>18359</v>
      </c>
      <c r="G2392">
        <v>19.45</v>
      </c>
      <c r="H2392" t="s">
        <v>22971</v>
      </c>
      <c r="I2392" t="s">
        <v>22972</v>
      </c>
      <c r="J2392">
        <v>21.22</v>
      </c>
    </row>
    <row r="2393" spans="1:10">
      <c r="A2393" t="s">
        <v>12601</v>
      </c>
      <c r="B2393" t="s">
        <v>16828</v>
      </c>
      <c r="C2393">
        <v>6</v>
      </c>
      <c r="D2393">
        <v>40</v>
      </c>
      <c r="E2393">
        <v>0.7</v>
      </c>
      <c r="G2393">
        <v>27.65</v>
      </c>
      <c r="H2393" t="s">
        <v>22973</v>
      </c>
      <c r="I2393" t="s">
        <v>22974</v>
      </c>
      <c r="J2393">
        <v>7.66</v>
      </c>
    </row>
    <row r="2394" spans="1:10">
      <c r="A2394" t="s">
        <v>12602</v>
      </c>
      <c r="B2394" t="s">
        <v>22975</v>
      </c>
      <c r="C2394">
        <v>6</v>
      </c>
      <c r="D2394">
        <v>40</v>
      </c>
      <c r="E2394">
        <v>1</v>
      </c>
      <c r="F2394" t="s">
        <v>18359</v>
      </c>
      <c r="G2394">
        <v>22.55</v>
      </c>
      <c r="H2394" t="s">
        <v>22976</v>
      </c>
      <c r="I2394" t="s">
        <v>22977</v>
      </c>
      <c r="J2394">
        <v>12.3</v>
      </c>
    </row>
    <row r="2395" spans="1:10">
      <c r="A2395" t="s">
        <v>12603</v>
      </c>
      <c r="B2395" t="s">
        <v>22978</v>
      </c>
      <c r="C2395">
        <v>6</v>
      </c>
      <c r="D2395">
        <v>40</v>
      </c>
      <c r="E2395">
        <v>0.7</v>
      </c>
      <c r="F2395" t="s">
        <v>18359</v>
      </c>
      <c r="G2395">
        <v>40.25</v>
      </c>
      <c r="H2395" t="s">
        <v>22979</v>
      </c>
      <c r="I2395" t="s">
        <v>22980</v>
      </c>
      <c r="J2395">
        <v>9.23</v>
      </c>
    </row>
    <row r="2396" spans="1:10">
      <c r="A2396" t="s">
        <v>12604</v>
      </c>
      <c r="B2396" t="s">
        <v>22981</v>
      </c>
      <c r="C2396">
        <v>6</v>
      </c>
      <c r="D2396">
        <v>43</v>
      </c>
      <c r="E2396">
        <v>1</v>
      </c>
      <c r="F2396" t="s">
        <v>18359</v>
      </c>
      <c r="G2396">
        <v>12.75</v>
      </c>
      <c r="H2396" t="s">
        <v>22982</v>
      </c>
      <c r="I2396" t="s">
        <v>22983</v>
      </c>
      <c r="J2396">
        <v>12.24</v>
      </c>
    </row>
    <row r="2397" spans="1:10">
      <c r="A2397" t="s">
        <v>16830</v>
      </c>
      <c r="B2397" t="s">
        <v>22984</v>
      </c>
      <c r="C2397">
        <v>192</v>
      </c>
      <c r="D2397">
        <v>40</v>
      </c>
      <c r="E2397">
        <v>0.05</v>
      </c>
      <c r="G2397">
        <v>4.25</v>
      </c>
      <c r="H2397" t="s">
        <v>22985</v>
      </c>
      <c r="I2397" t="s">
        <v>22986</v>
      </c>
      <c r="J2397">
        <v>12.08</v>
      </c>
    </row>
    <row r="2398" spans="1:10">
      <c r="A2398" t="s">
        <v>12605</v>
      </c>
      <c r="B2398" t="s">
        <v>16829</v>
      </c>
      <c r="C2398">
        <v>24</v>
      </c>
      <c r="D2398">
        <v>40</v>
      </c>
      <c r="E2398">
        <v>0.2</v>
      </c>
      <c r="G2398">
        <v>39.950000000000003</v>
      </c>
      <c r="I2398" t="s">
        <v>31104</v>
      </c>
      <c r="J2398">
        <v>10.039999999999999</v>
      </c>
    </row>
    <row r="2399" spans="1:10">
      <c r="A2399" t="s">
        <v>16831</v>
      </c>
      <c r="B2399" t="s">
        <v>16832</v>
      </c>
      <c r="C2399">
        <v>12</v>
      </c>
      <c r="D2399">
        <v>40</v>
      </c>
      <c r="E2399">
        <v>0.35</v>
      </c>
      <c r="G2399">
        <v>21.25</v>
      </c>
      <c r="H2399" t="s">
        <v>22987</v>
      </c>
      <c r="I2399" t="s">
        <v>22988</v>
      </c>
      <c r="J2399">
        <v>8.66</v>
      </c>
    </row>
    <row r="2400" spans="1:10">
      <c r="A2400" t="s">
        <v>12606</v>
      </c>
      <c r="B2400" t="s">
        <v>16833</v>
      </c>
      <c r="C2400">
        <v>4</v>
      </c>
      <c r="D2400">
        <v>40</v>
      </c>
      <c r="E2400">
        <v>3</v>
      </c>
      <c r="G2400">
        <v>52.55</v>
      </c>
      <c r="H2400" t="s">
        <v>22989</v>
      </c>
      <c r="I2400" t="s">
        <v>22990</v>
      </c>
      <c r="J2400">
        <v>19.57</v>
      </c>
    </row>
    <row r="2401" spans="1:10">
      <c r="A2401" t="s">
        <v>12607</v>
      </c>
      <c r="B2401" t="s">
        <v>22991</v>
      </c>
      <c r="C2401">
        <v>6</v>
      </c>
      <c r="D2401">
        <v>40</v>
      </c>
      <c r="E2401">
        <v>0.7</v>
      </c>
      <c r="F2401" t="s">
        <v>18359</v>
      </c>
      <c r="G2401">
        <v>11.95</v>
      </c>
      <c r="H2401" t="s">
        <v>22992</v>
      </c>
      <c r="I2401" t="s">
        <v>22993</v>
      </c>
      <c r="J2401">
        <v>9.02</v>
      </c>
    </row>
    <row r="2402" spans="1:10">
      <c r="A2402" t="s">
        <v>16834</v>
      </c>
      <c r="B2402" t="s">
        <v>22994</v>
      </c>
      <c r="C2402">
        <v>6</v>
      </c>
      <c r="D2402">
        <v>40</v>
      </c>
      <c r="E2402">
        <v>0.7</v>
      </c>
      <c r="F2402" t="s">
        <v>18359</v>
      </c>
      <c r="G2402">
        <v>25.85</v>
      </c>
      <c r="H2402" t="s">
        <v>22995</v>
      </c>
      <c r="I2402" t="s">
        <v>22996</v>
      </c>
      <c r="J2402">
        <v>11.85</v>
      </c>
    </row>
    <row r="2403" spans="1:10">
      <c r="A2403" t="s">
        <v>22997</v>
      </c>
      <c r="B2403" t="s">
        <v>22998</v>
      </c>
      <c r="C2403">
        <v>6</v>
      </c>
      <c r="D2403">
        <v>40</v>
      </c>
      <c r="E2403">
        <v>1</v>
      </c>
      <c r="F2403" t="s">
        <v>18359</v>
      </c>
      <c r="G2403">
        <v>16</v>
      </c>
      <c r="H2403" t="s">
        <v>22999</v>
      </c>
      <c r="I2403" t="s">
        <v>23000</v>
      </c>
      <c r="J2403">
        <v>15.17</v>
      </c>
    </row>
    <row r="2404" spans="1:10">
      <c r="A2404" t="s">
        <v>23001</v>
      </c>
      <c r="B2404" t="s">
        <v>23002</v>
      </c>
      <c r="C2404">
        <v>6</v>
      </c>
      <c r="D2404">
        <v>50.5</v>
      </c>
      <c r="E2404">
        <v>0.7</v>
      </c>
      <c r="G2404">
        <v>4.45</v>
      </c>
      <c r="H2404" t="s">
        <v>23003</v>
      </c>
      <c r="J2404">
        <v>8.08</v>
      </c>
    </row>
    <row r="2405" spans="1:10">
      <c r="A2405" t="s">
        <v>16835</v>
      </c>
      <c r="B2405" t="s">
        <v>16836</v>
      </c>
      <c r="C2405">
        <v>6</v>
      </c>
      <c r="D2405">
        <v>38</v>
      </c>
      <c r="E2405">
        <v>0.7</v>
      </c>
      <c r="G2405">
        <v>42.95</v>
      </c>
      <c r="H2405" t="s">
        <v>23004</v>
      </c>
      <c r="I2405" t="s">
        <v>23005</v>
      </c>
      <c r="J2405">
        <v>7.04</v>
      </c>
    </row>
    <row r="2406" spans="1:10">
      <c r="A2406" t="s">
        <v>12608</v>
      </c>
      <c r="B2406" t="s">
        <v>16837</v>
      </c>
      <c r="C2406">
        <v>6</v>
      </c>
      <c r="D2406">
        <v>38</v>
      </c>
      <c r="E2406">
        <v>0.7</v>
      </c>
      <c r="G2406">
        <v>6.5</v>
      </c>
      <c r="H2406" t="s">
        <v>23006</v>
      </c>
      <c r="I2406" t="s">
        <v>23007</v>
      </c>
      <c r="J2406">
        <v>7.01</v>
      </c>
    </row>
    <row r="2407" spans="1:10">
      <c r="A2407" t="s">
        <v>16838</v>
      </c>
      <c r="B2407" t="s">
        <v>16839</v>
      </c>
      <c r="C2407">
        <v>6</v>
      </c>
      <c r="D2407">
        <v>38</v>
      </c>
      <c r="E2407">
        <v>0.7</v>
      </c>
      <c r="G2407">
        <v>9.9499999999999993</v>
      </c>
      <c r="J2407">
        <v>7.04</v>
      </c>
    </row>
    <row r="2408" spans="1:10">
      <c r="A2408" t="s">
        <v>14005</v>
      </c>
      <c r="B2408" t="s">
        <v>23008</v>
      </c>
      <c r="C2408">
        <v>6</v>
      </c>
      <c r="D2408">
        <v>40</v>
      </c>
      <c r="E2408">
        <v>0.7</v>
      </c>
      <c r="F2408" t="s">
        <v>18359</v>
      </c>
      <c r="G2408">
        <v>12.75</v>
      </c>
      <c r="H2408" t="s">
        <v>23009</v>
      </c>
      <c r="I2408" t="s">
        <v>23010</v>
      </c>
      <c r="J2408">
        <v>10.3</v>
      </c>
    </row>
    <row r="2409" spans="1:10">
      <c r="A2409" t="s">
        <v>12609</v>
      </c>
      <c r="B2409" t="s">
        <v>23011</v>
      </c>
      <c r="C2409">
        <v>3</v>
      </c>
      <c r="D2409">
        <v>38</v>
      </c>
      <c r="E2409">
        <v>0.7</v>
      </c>
      <c r="F2409" t="s">
        <v>18359</v>
      </c>
      <c r="G2409">
        <v>78.650000000000006</v>
      </c>
      <c r="H2409" t="s">
        <v>23012</v>
      </c>
      <c r="I2409" t="s">
        <v>23013</v>
      </c>
      <c r="J2409">
        <v>7.29</v>
      </c>
    </row>
    <row r="2410" spans="1:10">
      <c r="A2410" t="s">
        <v>12610</v>
      </c>
      <c r="B2410" t="s">
        <v>16840</v>
      </c>
      <c r="C2410">
        <v>6</v>
      </c>
      <c r="D2410">
        <v>38</v>
      </c>
      <c r="E2410">
        <v>0.7</v>
      </c>
      <c r="G2410">
        <v>38.25</v>
      </c>
      <c r="H2410" t="s">
        <v>23014</v>
      </c>
      <c r="I2410" t="s">
        <v>23015</v>
      </c>
      <c r="J2410">
        <v>7.87</v>
      </c>
    </row>
    <row r="2411" spans="1:10">
      <c r="A2411" t="s">
        <v>12611</v>
      </c>
      <c r="B2411" t="s">
        <v>16841</v>
      </c>
      <c r="C2411">
        <v>6</v>
      </c>
      <c r="D2411">
        <v>42</v>
      </c>
      <c r="E2411">
        <v>0.5</v>
      </c>
      <c r="G2411">
        <v>124.65</v>
      </c>
      <c r="I2411" t="s">
        <v>23016</v>
      </c>
      <c r="J2411">
        <v>6.66</v>
      </c>
    </row>
    <row r="2412" spans="1:10">
      <c r="A2412" t="s">
        <v>12612</v>
      </c>
      <c r="B2412" t="s">
        <v>16842</v>
      </c>
      <c r="C2412">
        <v>6</v>
      </c>
      <c r="D2412">
        <v>40</v>
      </c>
      <c r="E2412">
        <v>0.7</v>
      </c>
      <c r="G2412">
        <v>22.05</v>
      </c>
      <c r="I2412" t="s">
        <v>23017</v>
      </c>
      <c r="J2412">
        <v>7.87</v>
      </c>
    </row>
    <row r="2413" spans="1:10">
      <c r="A2413" t="s">
        <v>12613</v>
      </c>
      <c r="B2413" t="s">
        <v>16843</v>
      </c>
      <c r="C2413">
        <v>6</v>
      </c>
      <c r="D2413">
        <v>40</v>
      </c>
      <c r="E2413">
        <v>0.7</v>
      </c>
      <c r="G2413">
        <v>8.65</v>
      </c>
      <c r="I2413" t="s">
        <v>23018</v>
      </c>
      <c r="J2413">
        <v>7.84</v>
      </c>
    </row>
    <row r="2414" spans="1:10">
      <c r="A2414" t="s">
        <v>12614</v>
      </c>
      <c r="B2414" t="s">
        <v>16844</v>
      </c>
      <c r="C2414">
        <v>6</v>
      </c>
      <c r="D2414">
        <v>45</v>
      </c>
      <c r="E2414">
        <v>0.5</v>
      </c>
      <c r="G2414">
        <v>21.45</v>
      </c>
      <c r="H2414" t="s">
        <v>23019</v>
      </c>
      <c r="J2414">
        <v>6.72</v>
      </c>
    </row>
    <row r="2415" spans="1:10">
      <c r="A2415" t="s">
        <v>12615</v>
      </c>
      <c r="B2415" t="s">
        <v>16845</v>
      </c>
      <c r="C2415">
        <v>6</v>
      </c>
      <c r="D2415">
        <v>45</v>
      </c>
      <c r="E2415">
        <v>0.5</v>
      </c>
      <c r="G2415">
        <v>11.45</v>
      </c>
      <c r="H2415" t="s">
        <v>23020</v>
      </c>
      <c r="J2415">
        <v>6.8</v>
      </c>
    </row>
    <row r="2416" spans="1:10">
      <c r="A2416" t="s">
        <v>12616</v>
      </c>
      <c r="B2416" t="s">
        <v>16846</v>
      </c>
      <c r="C2416">
        <v>6</v>
      </c>
      <c r="D2416">
        <v>45</v>
      </c>
      <c r="E2416">
        <v>0.5</v>
      </c>
      <c r="G2416">
        <v>8.25</v>
      </c>
      <c r="H2416" t="s">
        <v>23021</v>
      </c>
      <c r="J2416">
        <v>6.71</v>
      </c>
    </row>
    <row r="2417" spans="1:10">
      <c r="A2417" t="s">
        <v>16847</v>
      </c>
      <c r="B2417" t="s">
        <v>16848</v>
      </c>
      <c r="C2417">
        <v>6</v>
      </c>
      <c r="D2417">
        <v>36</v>
      </c>
      <c r="E2417">
        <v>0.7</v>
      </c>
      <c r="G2417">
        <v>6.95</v>
      </c>
      <c r="I2417" t="s">
        <v>23022</v>
      </c>
      <c r="J2417">
        <v>7.85</v>
      </c>
    </row>
    <row r="2418" spans="1:10">
      <c r="A2418" t="s">
        <v>12617</v>
      </c>
      <c r="B2418" t="s">
        <v>16849</v>
      </c>
      <c r="C2418">
        <v>6</v>
      </c>
      <c r="D2418">
        <v>37.5</v>
      </c>
      <c r="E2418">
        <v>0.5</v>
      </c>
      <c r="G2418">
        <v>19.95</v>
      </c>
      <c r="I2418" t="s">
        <v>23023</v>
      </c>
      <c r="J2418">
        <v>6.8</v>
      </c>
    </row>
    <row r="2419" spans="1:10">
      <c r="A2419" t="s">
        <v>12618</v>
      </c>
      <c r="B2419" t="s">
        <v>16850</v>
      </c>
      <c r="C2419">
        <v>6</v>
      </c>
      <c r="D2419">
        <v>40</v>
      </c>
      <c r="E2419">
        <v>0.7</v>
      </c>
      <c r="G2419">
        <v>69</v>
      </c>
      <c r="H2419" t="s">
        <v>23024</v>
      </c>
      <c r="I2419" t="s">
        <v>23025</v>
      </c>
      <c r="J2419">
        <v>7.48</v>
      </c>
    </row>
    <row r="2420" spans="1:10">
      <c r="A2420" t="s">
        <v>23026</v>
      </c>
      <c r="B2420" t="s">
        <v>23027</v>
      </c>
      <c r="C2420">
        <v>6</v>
      </c>
      <c r="D2420">
        <v>38</v>
      </c>
      <c r="E2420">
        <v>0.7</v>
      </c>
      <c r="G2420">
        <v>165</v>
      </c>
      <c r="H2420" t="s">
        <v>23028</v>
      </c>
      <c r="I2420" t="s">
        <v>23029</v>
      </c>
      <c r="J2420">
        <v>7.49</v>
      </c>
    </row>
    <row r="2421" spans="1:10">
      <c r="A2421" t="s">
        <v>12619</v>
      </c>
      <c r="B2421" t="s">
        <v>16851</v>
      </c>
      <c r="C2421">
        <v>6</v>
      </c>
      <c r="D2421">
        <v>37.5</v>
      </c>
      <c r="E2421">
        <v>0.7</v>
      </c>
      <c r="G2421">
        <v>38.950000000000003</v>
      </c>
      <c r="H2421" t="s">
        <v>27281</v>
      </c>
      <c r="I2421" t="s">
        <v>31105</v>
      </c>
      <c r="J2421">
        <v>8.92</v>
      </c>
    </row>
    <row r="2422" spans="1:10">
      <c r="A2422" t="s">
        <v>16852</v>
      </c>
      <c r="B2422" t="s">
        <v>16853</v>
      </c>
      <c r="C2422">
        <v>6</v>
      </c>
      <c r="D2422">
        <v>37.5</v>
      </c>
      <c r="E2422">
        <v>0.7</v>
      </c>
      <c r="G2422">
        <v>50.85</v>
      </c>
      <c r="H2422" t="s">
        <v>23030</v>
      </c>
      <c r="I2422" t="s">
        <v>23031</v>
      </c>
      <c r="J2422">
        <v>9.07</v>
      </c>
    </row>
    <row r="2423" spans="1:10">
      <c r="A2423" t="s">
        <v>12620</v>
      </c>
      <c r="B2423" t="s">
        <v>16854</v>
      </c>
      <c r="C2423">
        <v>6</v>
      </c>
      <c r="D2423">
        <v>37.5</v>
      </c>
      <c r="E2423">
        <v>0.7</v>
      </c>
      <c r="G2423">
        <v>29.85</v>
      </c>
      <c r="H2423" t="s">
        <v>23032</v>
      </c>
      <c r="I2423" t="s">
        <v>23033</v>
      </c>
      <c r="J2423">
        <v>9.07</v>
      </c>
    </row>
    <row r="2424" spans="1:10">
      <c r="A2424" t="s">
        <v>12621</v>
      </c>
      <c r="B2424" t="s">
        <v>16855</v>
      </c>
      <c r="C2424">
        <v>6</v>
      </c>
      <c r="D2424">
        <v>40</v>
      </c>
      <c r="E2424">
        <v>1</v>
      </c>
      <c r="G2424">
        <v>9.85</v>
      </c>
      <c r="I2424" t="s">
        <v>23034</v>
      </c>
      <c r="J2424">
        <v>9.11</v>
      </c>
    </row>
    <row r="2425" spans="1:10">
      <c r="A2425" t="s">
        <v>12622</v>
      </c>
      <c r="B2425" t="s">
        <v>16856</v>
      </c>
      <c r="C2425">
        <v>6</v>
      </c>
      <c r="D2425">
        <v>40</v>
      </c>
      <c r="E2425">
        <v>0.7</v>
      </c>
      <c r="G2425">
        <v>18</v>
      </c>
      <c r="H2425" t="s">
        <v>23035</v>
      </c>
      <c r="J2425">
        <v>8.02</v>
      </c>
    </row>
    <row r="2426" spans="1:10">
      <c r="A2426" t="s">
        <v>14006</v>
      </c>
      <c r="B2426" t="s">
        <v>16857</v>
      </c>
      <c r="C2426">
        <v>6</v>
      </c>
      <c r="D2426">
        <v>40</v>
      </c>
      <c r="E2426">
        <v>0.7</v>
      </c>
      <c r="G2426">
        <v>7.45</v>
      </c>
      <c r="H2426" t="s">
        <v>23036</v>
      </c>
      <c r="I2426" t="s">
        <v>23037</v>
      </c>
      <c r="J2426">
        <v>9.4499999999999993</v>
      </c>
    </row>
    <row r="2427" spans="1:10">
      <c r="A2427" t="s">
        <v>14007</v>
      </c>
      <c r="B2427" t="s">
        <v>16858</v>
      </c>
      <c r="C2427">
        <v>6</v>
      </c>
      <c r="D2427">
        <v>40</v>
      </c>
      <c r="E2427">
        <v>0.7</v>
      </c>
      <c r="G2427">
        <v>29.95</v>
      </c>
      <c r="H2427" t="s">
        <v>23038</v>
      </c>
      <c r="I2427" t="s">
        <v>23039</v>
      </c>
      <c r="J2427">
        <v>9.43</v>
      </c>
    </row>
    <row r="2428" spans="1:10">
      <c r="A2428" t="s">
        <v>26822</v>
      </c>
      <c r="B2428" t="s">
        <v>26823</v>
      </c>
      <c r="C2428">
        <v>6</v>
      </c>
      <c r="D2428">
        <v>16</v>
      </c>
      <c r="E2428">
        <v>0.7</v>
      </c>
      <c r="G2428">
        <v>13.25</v>
      </c>
      <c r="H2428" t="s">
        <v>27282</v>
      </c>
      <c r="I2428" t="s">
        <v>31106</v>
      </c>
      <c r="J2428">
        <v>7.45</v>
      </c>
    </row>
    <row r="2429" spans="1:10">
      <c r="A2429" t="s">
        <v>16859</v>
      </c>
      <c r="B2429" t="s">
        <v>16860</v>
      </c>
      <c r="C2429">
        <v>6</v>
      </c>
      <c r="D2429">
        <v>16</v>
      </c>
      <c r="E2429">
        <v>1</v>
      </c>
      <c r="G2429">
        <v>28.95</v>
      </c>
      <c r="I2429" t="s">
        <v>23040</v>
      </c>
      <c r="J2429">
        <v>9.94</v>
      </c>
    </row>
    <row r="2430" spans="1:10">
      <c r="A2430" t="s">
        <v>31107</v>
      </c>
      <c r="B2430" t="s">
        <v>31108</v>
      </c>
      <c r="C2430">
        <v>6</v>
      </c>
      <c r="D2430">
        <v>43</v>
      </c>
      <c r="E2430">
        <v>0.7</v>
      </c>
      <c r="G2430">
        <v>30.65</v>
      </c>
      <c r="H2430" t="s">
        <v>31109</v>
      </c>
      <c r="I2430" t="s">
        <v>31110</v>
      </c>
      <c r="J2430">
        <v>8.15</v>
      </c>
    </row>
    <row r="2431" spans="1:10">
      <c r="A2431" t="s">
        <v>16861</v>
      </c>
      <c r="B2431" t="s">
        <v>16862</v>
      </c>
      <c r="C2431">
        <v>6</v>
      </c>
      <c r="D2431">
        <v>43</v>
      </c>
      <c r="E2431">
        <v>0.5</v>
      </c>
      <c r="G2431">
        <v>15.65</v>
      </c>
      <c r="H2431" t="s">
        <v>23041</v>
      </c>
      <c r="I2431" t="s">
        <v>23042</v>
      </c>
      <c r="J2431">
        <v>5.69</v>
      </c>
    </row>
    <row r="2432" spans="1:10">
      <c r="A2432" t="s">
        <v>12623</v>
      </c>
      <c r="B2432" t="s">
        <v>16863</v>
      </c>
      <c r="C2432">
        <v>6</v>
      </c>
      <c r="D2432">
        <v>20</v>
      </c>
      <c r="E2432">
        <v>0.7</v>
      </c>
      <c r="G2432">
        <v>11.75</v>
      </c>
      <c r="H2432" t="s">
        <v>23043</v>
      </c>
      <c r="I2432" t="s">
        <v>23044</v>
      </c>
      <c r="J2432">
        <v>9.0500000000000007</v>
      </c>
    </row>
    <row r="2433" spans="1:10">
      <c r="A2433" t="s">
        <v>23045</v>
      </c>
      <c r="B2433" t="s">
        <v>23046</v>
      </c>
      <c r="C2433">
        <v>6</v>
      </c>
      <c r="D2433">
        <v>25</v>
      </c>
      <c r="E2433">
        <v>0.5</v>
      </c>
      <c r="G2433">
        <v>70.849999999999994</v>
      </c>
      <c r="H2433" t="s">
        <v>23047</v>
      </c>
      <c r="I2433" t="s">
        <v>23048</v>
      </c>
      <c r="J2433">
        <v>6.94</v>
      </c>
    </row>
    <row r="2434" spans="1:10">
      <c r="A2434" t="s">
        <v>26824</v>
      </c>
      <c r="B2434" t="s">
        <v>26825</v>
      </c>
      <c r="C2434">
        <v>6</v>
      </c>
      <c r="D2434">
        <v>48</v>
      </c>
      <c r="E2434">
        <v>0.5</v>
      </c>
      <c r="F2434" t="s">
        <v>18359</v>
      </c>
      <c r="G2434">
        <v>42.95</v>
      </c>
      <c r="H2434" t="s">
        <v>27709</v>
      </c>
      <c r="I2434" t="s">
        <v>31111</v>
      </c>
      <c r="J2434">
        <v>6.77</v>
      </c>
    </row>
    <row r="2435" spans="1:10">
      <c r="A2435" t="s">
        <v>14008</v>
      </c>
      <c r="B2435" t="s">
        <v>23049</v>
      </c>
      <c r="C2435">
        <v>6</v>
      </c>
      <c r="D2435">
        <v>43</v>
      </c>
      <c r="E2435">
        <v>0.7</v>
      </c>
      <c r="F2435" t="s">
        <v>18359</v>
      </c>
      <c r="G2435">
        <v>23.95</v>
      </c>
      <c r="H2435" t="s">
        <v>23050</v>
      </c>
      <c r="J2435">
        <v>6.97</v>
      </c>
    </row>
    <row r="2436" spans="1:10">
      <c r="A2436" t="s">
        <v>12624</v>
      </c>
      <c r="B2436" t="s">
        <v>16864</v>
      </c>
      <c r="C2436">
        <v>6</v>
      </c>
      <c r="D2436">
        <v>58</v>
      </c>
      <c r="E2436">
        <v>0.2</v>
      </c>
      <c r="G2436">
        <v>289.95</v>
      </c>
      <c r="I2436" t="s">
        <v>23051</v>
      </c>
      <c r="J2436">
        <v>3.03</v>
      </c>
    </row>
    <row r="2437" spans="1:10">
      <c r="A2437" t="s">
        <v>12625</v>
      </c>
      <c r="B2437" t="s">
        <v>16865</v>
      </c>
      <c r="C2437">
        <v>12</v>
      </c>
      <c r="D2437">
        <v>59</v>
      </c>
      <c r="E2437">
        <v>0.2</v>
      </c>
      <c r="G2437">
        <v>10.65</v>
      </c>
      <c r="H2437" t="s">
        <v>23052</v>
      </c>
      <c r="J2437">
        <v>6.1</v>
      </c>
    </row>
    <row r="2438" spans="1:10">
      <c r="A2438" t="s">
        <v>26672</v>
      </c>
      <c r="B2438" t="s">
        <v>26673</v>
      </c>
      <c r="C2438">
        <v>6</v>
      </c>
      <c r="D2438">
        <v>14.7</v>
      </c>
      <c r="E2438">
        <v>0.7</v>
      </c>
      <c r="G2438">
        <v>4.95</v>
      </c>
      <c r="H2438" t="s">
        <v>27287</v>
      </c>
      <c r="I2438" t="s">
        <v>31112</v>
      </c>
      <c r="J2438">
        <v>7.6</v>
      </c>
    </row>
    <row r="2439" spans="1:10">
      <c r="A2439" t="s">
        <v>12626</v>
      </c>
      <c r="B2439" t="s">
        <v>16866</v>
      </c>
      <c r="C2439">
        <v>6</v>
      </c>
      <c r="D2439">
        <v>45</v>
      </c>
      <c r="E2439">
        <v>1</v>
      </c>
      <c r="G2439">
        <v>119.85</v>
      </c>
      <c r="H2439" t="s">
        <v>31113</v>
      </c>
      <c r="I2439" t="s">
        <v>31114</v>
      </c>
      <c r="J2439">
        <v>9.4499999999999993</v>
      </c>
    </row>
    <row r="2440" spans="1:10">
      <c r="A2440" t="s">
        <v>23053</v>
      </c>
      <c r="B2440" t="s">
        <v>23054</v>
      </c>
      <c r="C2440">
        <v>6</v>
      </c>
      <c r="D2440">
        <v>40</v>
      </c>
      <c r="E2440">
        <v>0.7</v>
      </c>
      <c r="G2440">
        <v>18</v>
      </c>
      <c r="H2440" t="s">
        <v>23055</v>
      </c>
      <c r="I2440" t="s">
        <v>23056</v>
      </c>
      <c r="J2440">
        <v>8.3699999999999992</v>
      </c>
    </row>
    <row r="2441" spans="1:10">
      <c r="A2441" t="s">
        <v>16867</v>
      </c>
      <c r="B2441" t="s">
        <v>16868</v>
      </c>
      <c r="C2441">
        <v>6</v>
      </c>
      <c r="D2441">
        <v>50</v>
      </c>
      <c r="E2441">
        <v>0.7</v>
      </c>
      <c r="G2441">
        <v>8.4499999999999993</v>
      </c>
      <c r="H2441" t="s">
        <v>23057</v>
      </c>
      <c r="I2441" t="s">
        <v>23058</v>
      </c>
      <c r="J2441">
        <v>8.2899999999999991</v>
      </c>
    </row>
    <row r="2442" spans="1:10">
      <c r="A2442" t="s">
        <v>12627</v>
      </c>
      <c r="B2442" t="s">
        <v>23059</v>
      </c>
      <c r="C2442">
        <v>4</v>
      </c>
      <c r="D2442">
        <v>45</v>
      </c>
      <c r="E2442">
        <v>0.7</v>
      </c>
      <c r="F2442" t="s">
        <v>18359</v>
      </c>
      <c r="G2442">
        <v>24.95</v>
      </c>
      <c r="H2442" t="s">
        <v>23060</v>
      </c>
      <c r="I2442" t="s">
        <v>23061</v>
      </c>
      <c r="J2442">
        <v>9.6</v>
      </c>
    </row>
    <row r="2443" spans="1:10">
      <c r="A2443" t="s">
        <v>12628</v>
      </c>
      <c r="B2443" t="s">
        <v>23062</v>
      </c>
      <c r="C2443">
        <v>6</v>
      </c>
      <c r="D2443">
        <v>60.3</v>
      </c>
      <c r="E2443">
        <v>0.7</v>
      </c>
      <c r="F2443" t="s">
        <v>18359</v>
      </c>
      <c r="G2443">
        <v>4</v>
      </c>
      <c r="H2443" t="s">
        <v>23063</v>
      </c>
      <c r="I2443" t="s">
        <v>23064</v>
      </c>
      <c r="J2443">
        <v>10.72</v>
      </c>
    </row>
    <row r="2444" spans="1:10">
      <c r="A2444" t="s">
        <v>12629</v>
      </c>
      <c r="B2444" t="s">
        <v>16869</v>
      </c>
      <c r="C2444">
        <v>6</v>
      </c>
      <c r="D2444">
        <v>18</v>
      </c>
      <c r="E2444">
        <v>0.5</v>
      </c>
      <c r="G2444">
        <v>27.45</v>
      </c>
      <c r="H2444" t="s">
        <v>23065</v>
      </c>
      <c r="I2444" t="s">
        <v>23066</v>
      </c>
      <c r="J2444">
        <v>7.25</v>
      </c>
    </row>
    <row r="2445" spans="1:10">
      <c r="A2445" t="s">
        <v>16870</v>
      </c>
      <c r="B2445" t="s">
        <v>16871</v>
      </c>
      <c r="C2445">
        <v>6</v>
      </c>
      <c r="D2445">
        <v>42</v>
      </c>
      <c r="E2445">
        <v>0.7</v>
      </c>
      <c r="G2445">
        <v>17.45</v>
      </c>
      <c r="H2445" t="s">
        <v>23067</v>
      </c>
      <c r="I2445" t="s">
        <v>23068</v>
      </c>
      <c r="J2445">
        <v>8.2899999999999991</v>
      </c>
    </row>
    <row r="2446" spans="1:10">
      <c r="A2446" t="s">
        <v>12630</v>
      </c>
      <c r="B2446" t="s">
        <v>23069</v>
      </c>
      <c r="C2446">
        <v>6</v>
      </c>
      <c r="D2446">
        <v>40</v>
      </c>
      <c r="E2446">
        <v>0.7</v>
      </c>
      <c r="F2446" t="s">
        <v>18359</v>
      </c>
      <c r="G2446">
        <v>25.75</v>
      </c>
      <c r="H2446" t="s">
        <v>23070</v>
      </c>
      <c r="I2446" t="s">
        <v>23071</v>
      </c>
      <c r="J2446">
        <v>10.92</v>
      </c>
    </row>
    <row r="2447" spans="1:10">
      <c r="A2447" t="s">
        <v>12631</v>
      </c>
      <c r="B2447" t="s">
        <v>23072</v>
      </c>
      <c r="C2447">
        <v>6</v>
      </c>
      <c r="D2447">
        <v>40</v>
      </c>
      <c r="E2447">
        <v>0.7</v>
      </c>
      <c r="F2447" t="s">
        <v>18359</v>
      </c>
      <c r="G2447">
        <v>18.850000000000001</v>
      </c>
      <c r="H2447" t="s">
        <v>23073</v>
      </c>
      <c r="I2447" t="s">
        <v>23074</v>
      </c>
      <c r="J2447">
        <v>10.95</v>
      </c>
    </row>
    <row r="2448" spans="1:10">
      <c r="A2448" t="s">
        <v>16872</v>
      </c>
      <c r="B2448" t="s">
        <v>23075</v>
      </c>
      <c r="C2448">
        <v>6</v>
      </c>
      <c r="D2448">
        <v>40</v>
      </c>
      <c r="E2448">
        <v>0.7</v>
      </c>
      <c r="F2448" t="s">
        <v>18359</v>
      </c>
      <c r="G2448">
        <v>5.65</v>
      </c>
      <c r="H2448" t="s">
        <v>23076</v>
      </c>
      <c r="I2448" t="s">
        <v>23077</v>
      </c>
      <c r="J2448">
        <v>10.92</v>
      </c>
    </row>
    <row r="2449" spans="1:10">
      <c r="A2449" t="s">
        <v>14009</v>
      </c>
      <c r="B2449" t="s">
        <v>23078</v>
      </c>
      <c r="C2449">
        <v>6</v>
      </c>
      <c r="D2449">
        <v>40</v>
      </c>
      <c r="E2449">
        <v>0.7</v>
      </c>
      <c r="F2449" t="s">
        <v>18359</v>
      </c>
      <c r="G2449">
        <v>26.75</v>
      </c>
      <c r="H2449" t="s">
        <v>23079</v>
      </c>
      <c r="I2449" t="s">
        <v>23080</v>
      </c>
      <c r="J2449">
        <v>10.96</v>
      </c>
    </row>
    <row r="2450" spans="1:10">
      <c r="A2450" t="s">
        <v>23081</v>
      </c>
      <c r="B2450" t="s">
        <v>23082</v>
      </c>
      <c r="C2450">
        <v>6</v>
      </c>
      <c r="D2450">
        <v>40</v>
      </c>
      <c r="E2450">
        <v>0.7</v>
      </c>
      <c r="F2450" t="s">
        <v>18359</v>
      </c>
      <c r="G2450">
        <v>9.15</v>
      </c>
      <c r="H2450" t="s">
        <v>23083</v>
      </c>
      <c r="I2450" t="s">
        <v>23084</v>
      </c>
      <c r="J2450">
        <v>9.2200000000000006</v>
      </c>
    </row>
    <row r="2451" spans="1:10">
      <c r="A2451" t="s">
        <v>12632</v>
      </c>
      <c r="B2451" t="s">
        <v>16873</v>
      </c>
      <c r="C2451">
        <v>6</v>
      </c>
      <c r="D2451">
        <v>18</v>
      </c>
      <c r="E2451">
        <v>0.7</v>
      </c>
      <c r="G2451">
        <v>134.85</v>
      </c>
      <c r="H2451" t="s">
        <v>23085</v>
      </c>
      <c r="I2451" t="s">
        <v>23086</v>
      </c>
      <c r="J2451">
        <v>7.7</v>
      </c>
    </row>
    <row r="2452" spans="1:10">
      <c r="A2452" t="s">
        <v>12633</v>
      </c>
      <c r="B2452" t="s">
        <v>23087</v>
      </c>
      <c r="C2452">
        <v>6</v>
      </c>
      <c r="D2452">
        <v>63.8</v>
      </c>
      <c r="E2452">
        <v>0.7</v>
      </c>
      <c r="F2452" t="s">
        <v>18359</v>
      </c>
      <c r="G2452">
        <v>17.95</v>
      </c>
      <c r="H2452" t="s">
        <v>23088</v>
      </c>
      <c r="I2452" t="s">
        <v>23089</v>
      </c>
      <c r="J2452">
        <v>9.1199999999999992</v>
      </c>
    </row>
    <row r="2453" spans="1:10">
      <c r="A2453" t="s">
        <v>16874</v>
      </c>
      <c r="B2453" t="s">
        <v>16875</v>
      </c>
      <c r="C2453">
        <v>6</v>
      </c>
      <c r="D2453">
        <v>40</v>
      </c>
      <c r="E2453">
        <v>0.7</v>
      </c>
      <c r="G2453">
        <v>9.75</v>
      </c>
      <c r="H2453" t="s">
        <v>23090</v>
      </c>
      <c r="I2453" t="s">
        <v>23091</v>
      </c>
      <c r="J2453">
        <v>8.09</v>
      </c>
    </row>
    <row r="2454" spans="1:10">
      <c r="A2454" t="s">
        <v>12634</v>
      </c>
      <c r="B2454" t="s">
        <v>26674</v>
      </c>
      <c r="C2454">
        <v>6</v>
      </c>
      <c r="D2454">
        <v>45.7</v>
      </c>
      <c r="E2454">
        <v>0.7</v>
      </c>
      <c r="F2454" t="s">
        <v>18359</v>
      </c>
      <c r="G2454">
        <v>23</v>
      </c>
      <c r="H2454" t="s">
        <v>27285</v>
      </c>
      <c r="I2454" t="s">
        <v>31115</v>
      </c>
      <c r="J2454">
        <v>9.49</v>
      </c>
    </row>
    <row r="2455" spans="1:10">
      <c r="A2455" t="s">
        <v>26675</v>
      </c>
      <c r="B2455" t="s">
        <v>26676</v>
      </c>
      <c r="C2455">
        <v>6</v>
      </c>
      <c r="D2455">
        <v>54.5</v>
      </c>
      <c r="E2455">
        <v>0.7</v>
      </c>
      <c r="F2455" t="s">
        <v>18359</v>
      </c>
      <c r="G2455">
        <v>14</v>
      </c>
      <c r="H2455" t="s">
        <v>31116</v>
      </c>
      <c r="I2455" t="s">
        <v>31117</v>
      </c>
      <c r="J2455">
        <v>9.44</v>
      </c>
    </row>
    <row r="2456" spans="1:10">
      <c r="A2456" t="s">
        <v>16876</v>
      </c>
      <c r="B2456" t="s">
        <v>23092</v>
      </c>
      <c r="C2456">
        <v>6</v>
      </c>
      <c r="D2456">
        <v>45.1</v>
      </c>
      <c r="E2456">
        <v>0.7</v>
      </c>
      <c r="F2456" t="s">
        <v>18359</v>
      </c>
      <c r="G2456">
        <v>62.95</v>
      </c>
      <c r="H2456" t="s">
        <v>23093</v>
      </c>
      <c r="I2456" t="s">
        <v>23094</v>
      </c>
      <c r="J2456">
        <v>9.5500000000000007</v>
      </c>
    </row>
    <row r="2457" spans="1:10">
      <c r="A2457" t="s">
        <v>12635</v>
      </c>
      <c r="B2457" t="s">
        <v>23095</v>
      </c>
      <c r="C2457">
        <v>6</v>
      </c>
      <c r="D2457">
        <v>42</v>
      </c>
      <c r="E2457">
        <v>0.5</v>
      </c>
      <c r="F2457" t="s">
        <v>18359</v>
      </c>
      <c r="G2457">
        <v>17.95</v>
      </c>
      <c r="I2457" t="s">
        <v>23096</v>
      </c>
      <c r="J2457">
        <v>6.6</v>
      </c>
    </row>
    <row r="2458" spans="1:10">
      <c r="A2458" t="s">
        <v>26826</v>
      </c>
      <c r="B2458" t="s">
        <v>26827</v>
      </c>
      <c r="C2458">
        <v>6</v>
      </c>
      <c r="D2458">
        <v>40</v>
      </c>
      <c r="E2458">
        <v>0.7</v>
      </c>
      <c r="G2458">
        <v>3.75</v>
      </c>
      <c r="H2458" t="s">
        <v>31118</v>
      </c>
      <c r="J2458">
        <v>6.86</v>
      </c>
    </row>
    <row r="2459" spans="1:10">
      <c r="A2459" t="s">
        <v>12636</v>
      </c>
      <c r="B2459" t="s">
        <v>16877</v>
      </c>
      <c r="C2459">
        <v>6</v>
      </c>
      <c r="D2459">
        <v>43</v>
      </c>
      <c r="E2459">
        <v>0.7</v>
      </c>
      <c r="G2459">
        <v>15.85</v>
      </c>
      <c r="I2459" t="s">
        <v>31119</v>
      </c>
      <c r="J2459">
        <v>9.06</v>
      </c>
    </row>
    <row r="2460" spans="1:10">
      <c r="A2460" t="s">
        <v>23097</v>
      </c>
      <c r="B2460" t="s">
        <v>23098</v>
      </c>
      <c r="C2460">
        <v>6</v>
      </c>
      <c r="D2460">
        <v>43</v>
      </c>
      <c r="E2460">
        <v>0.7</v>
      </c>
      <c r="G2460">
        <v>11.95</v>
      </c>
      <c r="H2460" t="s">
        <v>23099</v>
      </c>
      <c r="I2460" t="s">
        <v>23100</v>
      </c>
      <c r="J2460">
        <v>9.0299999999999994</v>
      </c>
    </row>
    <row r="2461" spans="1:10">
      <c r="A2461" t="s">
        <v>23101</v>
      </c>
      <c r="B2461" t="s">
        <v>23102</v>
      </c>
      <c r="C2461">
        <v>6</v>
      </c>
      <c r="D2461">
        <v>43</v>
      </c>
      <c r="E2461">
        <v>0.7</v>
      </c>
      <c r="G2461">
        <v>15.55</v>
      </c>
      <c r="H2461" t="s">
        <v>23103</v>
      </c>
      <c r="I2461" t="s">
        <v>23104</v>
      </c>
      <c r="J2461">
        <v>9.01</v>
      </c>
    </row>
    <row r="2462" spans="1:10">
      <c r="A2462" t="s">
        <v>12637</v>
      </c>
      <c r="B2462" t="s">
        <v>23105</v>
      </c>
      <c r="C2462">
        <v>6</v>
      </c>
      <c r="D2462">
        <v>58.4</v>
      </c>
      <c r="E2462">
        <v>0.7</v>
      </c>
      <c r="F2462" t="s">
        <v>18359</v>
      </c>
      <c r="G2462">
        <v>17.850000000000001</v>
      </c>
      <c r="I2462" t="s">
        <v>23106</v>
      </c>
      <c r="J2462">
        <v>10.02</v>
      </c>
    </row>
    <row r="2463" spans="1:10">
      <c r="A2463" t="s">
        <v>12638</v>
      </c>
      <c r="B2463" t="s">
        <v>23107</v>
      </c>
      <c r="C2463">
        <v>6</v>
      </c>
      <c r="D2463">
        <v>50</v>
      </c>
      <c r="E2463">
        <v>0.7</v>
      </c>
      <c r="F2463" t="s">
        <v>18359</v>
      </c>
      <c r="G2463">
        <v>18.45</v>
      </c>
      <c r="H2463" t="s">
        <v>23108</v>
      </c>
      <c r="I2463" t="s">
        <v>23109</v>
      </c>
      <c r="J2463">
        <v>10.1</v>
      </c>
    </row>
    <row r="2464" spans="1:10">
      <c r="A2464" t="s">
        <v>12639</v>
      </c>
      <c r="B2464" t="s">
        <v>23110</v>
      </c>
      <c r="C2464">
        <v>8</v>
      </c>
      <c r="D2464">
        <v>49.4</v>
      </c>
      <c r="E2464">
        <v>0.7</v>
      </c>
      <c r="F2464" t="s">
        <v>18359</v>
      </c>
      <c r="G2464">
        <v>59.95</v>
      </c>
      <c r="I2464" t="s">
        <v>23111</v>
      </c>
      <c r="J2464">
        <v>15.43</v>
      </c>
    </row>
    <row r="2465" spans="1:10">
      <c r="A2465" t="s">
        <v>14010</v>
      </c>
      <c r="B2465" t="s">
        <v>23112</v>
      </c>
      <c r="C2465">
        <v>6</v>
      </c>
      <c r="D2465">
        <v>46</v>
      </c>
      <c r="E2465">
        <v>0.7</v>
      </c>
      <c r="F2465" t="s">
        <v>18359</v>
      </c>
      <c r="G2465">
        <v>21.65</v>
      </c>
      <c r="H2465" t="s">
        <v>23113</v>
      </c>
      <c r="I2465" t="s">
        <v>23114</v>
      </c>
      <c r="J2465">
        <v>10.130000000000001</v>
      </c>
    </row>
    <row r="2466" spans="1:10">
      <c r="A2466" t="s">
        <v>12640</v>
      </c>
      <c r="B2466" t="s">
        <v>16878</v>
      </c>
      <c r="C2466">
        <v>24</v>
      </c>
      <c r="D2466">
        <v>46</v>
      </c>
      <c r="E2466">
        <v>0.2</v>
      </c>
      <c r="G2466">
        <v>17.25</v>
      </c>
      <c r="H2466" t="s">
        <v>23115</v>
      </c>
      <c r="I2466" t="s">
        <v>23116</v>
      </c>
      <c r="J2466">
        <v>13.19</v>
      </c>
    </row>
    <row r="2467" spans="1:10">
      <c r="A2467" t="s">
        <v>12641</v>
      </c>
      <c r="B2467" t="s">
        <v>23117</v>
      </c>
      <c r="C2467">
        <v>6</v>
      </c>
      <c r="D2467">
        <v>46</v>
      </c>
      <c r="E2467">
        <v>0.7</v>
      </c>
      <c r="F2467" t="s">
        <v>18359</v>
      </c>
      <c r="G2467">
        <v>10.25</v>
      </c>
      <c r="H2467" t="s">
        <v>23118</v>
      </c>
      <c r="I2467" t="s">
        <v>23119</v>
      </c>
      <c r="J2467">
        <v>10.06</v>
      </c>
    </row>
    <row r="2468" spans="1:10">
      <c r="A2468" t="s">
        <v>16879</v>
      </c>
      <c r="B2468" t="s">
        <v>16880</v>
      </c>
      <c r="C2468">
        <v>24</v>
      </c>
      <c r="D2468">
        <v>46</v>
      </c>
      <c r="E2468">
        <v>0.2</v>
      </c>
      <c r="G2468">
        <v>4.6500000000000004</v>
      </c>
      <c r="H2468" t="s">
        <v>23120</v>
      </c>
      <c r="I2468" t="s">
        <v>23121</v>
      </c>
      <c r="J2468">
        <v>13.32</v>
      </c>
    </row>
    <row r="2469" spans="1:10">
      <c r="A2469" t="s">
        <v>12642</v>
      </c>
      <c r="B2469" t="s">
        <v>23122</v>
      </c>
      <c r="C2469">
        <v>6</v>
      </c>
      <c r="D2469">
        <v>46</v>
      </c>
      <c r="E2469">
        <v>0.7</v>
      </c>
      <c r="F2469" t="s">
        <v>18359</v>
      </c>
      <c r="G2469">
        <v>14.25</v>
      </c>
      <c r="H2469" t="s">
        <v>23123</v>
      </c>
      <c r="I2469" t="s">
        <v>23124</v>
      </c>
      <c r="J2469">
        <v>10.15</v>
      </c>
    </row>
    <row r="2470" spans="1:10">
      <c r="A2470" t="s">
        <v>12643</v>
      </c>
      <c r="B2470" t="s">
        <v>23125</v>
      </c>
      <c r="C2470">
        <v>6</v>
      </c>
      <c r="D2470">
        <v>50.6</v>
      </c>
      <c r="E2470">
        <v>0.7</v>
      </c>
      <c r="F2470" t="s">
        <v>18359</v>
      </c>
      <c r="G2470">
        <v>8.35</v>
      </c>
      <c r="I2470" t="s">
        <v>23126</v>
      </c>
      <c r="J2470">
        <v>10.039999999999999</v>
      </c>
    </row>
    <row r="2471" spans="1:10">
      <c r="A2471" t="s">
        <v>12644</v>
      </c>
      <c r="B2471" t="s">
        <v>23127</v>
      </c>
      <c r="C2471">
        <v>6</v>
      </c>
      <c r="D2471">
        <v>49.2</v>
      </c>
      <c r="E2471">
        <v>0.7</v>
      </c>
      <c r="F2471" t="s">
        <v>18359</v>
      </c>
      <c r="G2471">
        <v>18.149999999999999</v>
      </c>
      <c r="H2471" t="s">
        <v>23128</v>
      </c>
      <c r="I2471" t="s">
        <v>23129</v>
      </c>
      <c r="J2471">
        <v>10.050000000000001</v>
      </c>
    </row>
    <row r="2472" spans="1:10">
      <c r="A2472" t="s">
        <v>12645</v>
      </c>
      <c r="B2472" t="s">
        <v>23130</v>
      </c>
      <c r="C2472">
        <v>6</v>
      </c>
      <c r="D2472">
        <v>49.1</v>
      </c>
      <c r="E2472">
        <v>0.7</v>
      </c>
      <c r="F2472" t="s">
        <v>18359</v>
      </c>
      <c r="G2472">
        <v>50.85</v>
      </c>
      <c r="H2472" t="s">
        <v>23131</v>
      </c>
      <c r="I2472" t="s">
        <v>23132</v>
      </c>
      <c r="J2472">
        <v>10.08</v>
      </c>
    </row>
    <row r="2473" spans="1:10">
      <c r="A2473" t="s">
        <v>12646</v>
      </c>
      <c r="B2473" t="s">
        <v>16881</v>
      </c>
      <c r="C2473">
        <v>6</v>
      </c>
      <c r="D2473">
        <v>42</v>
      </c>
      <c r="E2473">
        <v>0.7</v>
      </c>
      <c r="G2473">
        <v>20.95</v>
      </c>
      <c r="H2473" t="s">
        <v>23133</v>
      </c>
      <c r="I2473" t="s">
        <v>23134</v>
      </c>
      <c r="J2473">
        <v>8.82</v>
      </c>
    </row>
    <row r="2474" spans="1:10">
      <c r="A2474" t="s">
        <v>12647</v>
      </c>
      <c r="B2474" t="s">
        <v>16882</v>
      </c>
      <c r="C2474">
        <v>6</v>
      </c>
      <c r="D2474">
        <v>57</v>
      </c>
      <c r="E2474">
        <v>0.5</v>
      </c>
      <c r="G2474">
        <v>11.95</v>
      </c>
      <c r="H2474" t="s">
        <v>23135</v>
      </c>
      <c r="I2474" t="s">
        <v>23136</v>
      </c>
      <c r="J2474">
        <v>6.71</v>
      </c>
    </row>
    <row r="2475" spans="1:10">
      <c r="A2475" t="s">
        <v>12648</v>
      </c>
      <c r="B2475" t="s">
        <v>16883</v>
      </c>
      <c r="C2475">
        <v>6</v>
      </c>
      <c r="D2475">
        <v>47</v>
      </c>
      <c r="E2475">
        <v>0.7</v>
      </c>
      <c r="G2475">
        <v>17.649999999999999</v>
      </c>
      <c r="H2475" t="s">
        <v>31120</v>
      </c>
      <c r="I2475" t="s">
        <v>31121</v>
      </c>
      <c r="J2475">
        <v>8.85</v>
      </c>
    </row>
    <row r="2476" spans="1:10">
      <c r="A2476" t="s">
        <v>16884</v>
      </c>
      <c r="B2476" t="s">
        <v>23137</v>
      </c>
      <c r="C2476">
        <v>6</v>
      </c>
      <c r="D2476">
        <v>46</v>
      </c>
      <c r="E2476">
        <v>0.7</v>
      </c>
      <c r="F2476" t="s">
        <v>18359</v>
      </c>
      <c r="G2476">
        <v>23.95</v>
      </c>
      <c r="H2476" t="s">
        <v>23138</v>
      </c>
      <c r="I2476" t="s">
        <v>23139</v>
      </c>
      <c r="J2476">
        <v>10.07</v>
      </c>
    </row>
    <row r="2477" spans="1:10">
      <c r="A2477" t="s">
        <v>12649</v>
      </c>
      <c r="B2477" t="s">
        <v>23140</v>
      </c>
      <c r="C2477">
        <v>6</v>
      </c>
      <c r="D2477">
        <v>46</v>
      </c>
      <c r="E2477">
        <v>0.7</v>
      </c>
      <c r="F2477" t="s">
        <v>18359</v>
      </c>
      <c r="G2477">
        <v>10.25</v>
      </c>
      <c r="I2477" t="s">
        <v>23141</v>
      </c>
      <c r="J2477">
        <v>10.039999999999999</v>
      </c>
    </row>
    <row r="2478" spans="1:10">
      <c r="A2478" t="s">
        <v>31122</v>
      </c>
      <c r="B2478" t="s">
        <v>31123</v>
      </c>
      <c r="C2478">
        <v>6</v>
      </c>
      <c r="D2478">
        <v>46</v>
      </c>
      <c r="E2478">
        <v>0.7</v>
      </c>
      <c r="F2478" t="s">
        <v>18359</v>
      </c>
      <c r="G2478">
        <v>12.85</v>
      </c>
      <c r="J2478">
        <v>0</v>
      </c>
    </row>
    <row r="2479" spans="1:10">
      <c r="A2479" t="s">
        <v>31124</v>
      </c>
      <c r="B2479" t="s">
        <v>31125</v>
      </c>
      <c r="C2479">
        <v>6</v>
      </c>
      <c r="D2479">
        <v>46</v>
      </c>
      <c r="E2479">
        <v>0.7</v>
      </c>
      <c r="F2479" t="s">
        <v>18359</v>
      </c>
      <c r="G2479">
        <v>9.4499999999999993</v>
      </c>
      <c r="J2479">
        <v>0</v>
      </c>
    </row>
    <row r="2480" spans="1:10">
      <c r="A2480" t="s">
        <v>16885</v>
      </c>
      <c r="B2480" t="s">
        <v>16886</v>
      </c>
      <c r="C2480">
        <v>6</v>
      </c>
      <c r="D2480">
        <v>37.5</v>
      </c>
      <c r="E2480">
        <v>0.7</v>
      </c>
      <c r="G2480">
        <v>42.95</v>
      </c>
      <c r="H2480" t="s">
        <v>23142</v>
      </c>
      <c r="I2480" t="s">
        <v>23143</v>
      </c>
      <c r="J2480">
        <v>8.1199999999999992</v>
      </c>
    </row>
    <row r="2481" spans="1:10">
      <c r="A2481" t="s">
        <v>23144</v>
      </c>
      <c r="B2481" t="s">
        <v>23145</v>
      </c>
      <c r="C2481">
        <v>6</v>
      </c>
      <c r="D2481">
        <v>43</v>
      </c>
      <c r="E2481">
        <v>0.7</v>
      </c>
      <c r="F2481" t="s">
        <v>18359</v>
      </c>
      <c r="G2481">
        <v>235</v>
      </c>
      <c r="H2481" t="s">
        <v>23146</v>
      </c>
      <c r="I2481" t="s">
        <v>23147</v>
      </c>
      <c r="J2481">
        <v>15.67</v>
      </c>
    </row>
    <row r="2482" spans="1:10">
      <c r="A2482" t="s">
        <v>16887</v>
      </c>
      <c r="B2482" t="s">
        <v>16888</v>
      </c>
      <c r="C2482">
        <v>6</v>
      </c>
      <c r="D2482">
        <v>46</v>
      </c>
      <c r="E2482">
        <v>0.7</v>
      </c>
      <c r="G2482">
        <v>13.45</v>
      </c>
      <c r="J2482">
        <v>9.02</v>
      </c>
    </row>
    <row r="2483" spans="1:10">
      <c r="A2483" t="s">
        <v>12650</v>
      </c>
      <c r="B2483" t="s">
        <v>16889</v>
      </c>
      <c r="C2483">
        <v>6</v>
      </c>
      <c r="D2483">
        <v>40</v>
      </c>
      <c r="E2483">
        <v>0.7</v>
      </c>
      <c r="G2483">
        <v>7.35</v>
      </c>
      <c r="H2483" t="s">
        <v>23148</v>
      </c>
      <c r="I2483" t="s">
        <v>23149</v>
      </c>
      <c r="J2483">
        <v>10.64</v>
      </c>
    </row>
    <row r="2484" spans="1:10">
      <c r="A2484" t="s">
        <v>12651</v>
      </c>
      <c r="B2484" t="s">
        <v>16890</v>
      </c>
      <c r="C2484">
        <v>6</v>
      </c>
      <c r="D2484">
        <v>40</v>
      </c>
      <c r="E2484">
        <v>0.7</v>
      </c>
      <c r="G2484">
        <v>7.95</v>
      </c>
      <c r="I2484" t="s">
        <v>23150</v>
      </c>
      <c r="J2484">
        <v>10.61</v>
      </c>
    </row>
    <row r="2485" spans="1:10">
      <c r="A2485" t="s">
        <v>12652</v>
      </c>
      <c r="B2485" t="s">
        <v>16891</v>
      </c>
      <c r="C2485">
        <v>6</v>
      </c>
      <c r="D2485">
        <v>40</v>
      </c>
      <c r="E2485">
        <v>0.7</v>
      </c>
      <c r="G2485">
        <v>96</v>
      </c>
      <c r="H2485" t="s">
        <v>23151</v>
      </c>
      <c r="I2485" t="s">
        <v>23152</v>
      </c>
      <c r="J2485">
        <v>10.84</v>
      </c>
    </row>
    <row r="2486" spans="1:10">
      <c r="A2486" t="s">
        <v>14011</v>
      </c>
      <c r="B2486" t="s">
        <v>26677</v>
      </c>
      <c r="C2486">
        <v>4</v>
      </c>
      <c r="D2486">
        <v>65.5</v>
      </c>
      <c r="E2486">
        <v>0.7</v>
      </c>
      <c r="F2486" t="s">
        <v>18359</v>
      </c>
      <c r="G2486">
        <v>27.25</v>
      </c>
      <c r="I2486" t="s">
        <v>31126</v>
      </c>
      <c r="J2486">
        <v>13</v>
      </c>
    </row>
    <row r="2487" spans="1:10">
      <c r="A2487" t="s">
        <v>16892</v>
      </c>
      <c r="B2487" t="s">
        <v>16893</v>
      </c>
      <c r="C2487">
        <v>6</v>
      </c>
      <c r="D2487">
        <v>43</v>
      </c>
      <c r="E2487">
        <v>0.7</v>
      </c>
      <c r="G2487">
        <v>46.85</v>
      </c>
      <c r="H2487" t="s">
        <v>23153</v>
      </c>
      <c r="I2487" t="s">
        <v>23154</v>
      </c>
      <c r="J2487">
        <v>7.93</v>
      </c>
    </row>
    <row r="2488" spans="1:10">
      <c r="A2488" t="s">
        <v>16894</v>
      </c>
      <c r="B2488" t="s">
        <v>16895</v>
      </c>
      <c r="C2488">
        <v>6</v>
      </c>
      <c r="D2488">
        <v>43</v>
      </c>
      <c r="E2488">
        <v>0.7</v>
      </c>
      <c r="G2488">
        <v>6.45</v>
      </c>
      <c r="H2488" t="s">
        <v>23155</v>
      </c>
      <c r="I2488" t="s">
        <v>23156</v>
      </c>
      <c r="J2488">
        <v>7.89</v>
      </c>
    </row>
    <row r="2489" spans="1:10">
      <c r="A2489" t="s">
        <v>31127</v>
      </c>
      <c r="B2489" t="s">
        <v>31128</v>
      </c>
      <c r="C2489">
        <v>6</v>
      </c>
      <c r="D2489">
        <v>14.8</v>
      </c>
      <c r="E2489">
        <v>1</v>
      </c>
      <c r="G2489">
        <v>71.75</v>
      </c>
      <c r="I2489" t="s">
        <v>31129</v>
      </c>
      <c r="J2489">
        <v>10.07</v>
      </c>
    </row>
    <row r="2490" spans="1:10">
      <c r="A2490" t="s">
        <v>12653</v>
      </c>
      <c r="B2490" t="s">
        <v>16896</v>
      </c>
      <c r="C2490">
        <v>8</v>
      </c>
      <c r="D2490">
        <v>18</v>
      </c>
      <c r="E2490">
        <v>0.2</v>
      </c>
      <c r="G2490">
        <v>7.25</v>
      </c>
      <c r="H2490" t="s">
        <v>23157</v>
      </c>
      <c r="J2490">
        <v>3.23</v>
      </c>
    </row>
    <row r="2491" spans="1:10">
      <c r="A2491" t="s">
        <v>23158</v>
      </c>
      <c r="B2491" t="s">
        <v>23159</v>
      </c>
      <c r="C2491">
        <v>12</v>
      </c>
      <c r="D2491">
        <v>40</v>
      </c>
      <c r="E2491">
        <v>0.5</v>
      </c>
      <c r="G2491">
        <v>39.85</v>
      </c>
      <c r="H2491" t="s">
        <v>23160</v>
      </c>
      <c r="I2491" t="s">
        <v>23161</v>
      </c>
      <c r="J2491">
        <v>12.02</v>
      </c>
    </row>
    <row r="2492" spans="1:10">
      <c r="A2492" t="s">
        <v>12654</v>
      </c>
      <c r="B2492" t="s">
        <v>16897</v>
      </c>
      <c r="C2492">
        <v>30</v>
      </c>
      <c r="D2492">
        <v>20</v>
      </c>
      <c r="E2492">
        <v>0.02</v>
      </c>
      <c r="G2492">
        <v>9.75</v>
      </c>
      <c r="H2492" t="s">
        <v>23162</v>
      </c>
      <c r="I2492" t="s">
        <v>23163</v>
      </c>
      <c r="J2492">
        <v>1.75</v>
      </c>
    </row>
    <row r="2493" spans="1:10">
      <c r="A2493" t="s">
        <v>12655</v>
      </c>
      <c r="B2493" t="s">
        <v>16898</v>
      </c>
      <c r="C2493">
        <v>6</v>
      </c>
      <c r="D2493">
        <v>50</v>
      </c>
      <c r="E2493">
        <v>0.7</v>
      </c>
      <c r="G2493">
        <v>104.85</v>
      </c>
      <c r="H2493" t="s">
        <v>23164</v>
      </c>
      <c r="I2493" t="s">
        <v>23165</v>
      </c>
      <c r="J2493">
        <v>8.5399999999999991</v>
      </c>
    </row>
    <row r="2494" spans="1:10">
      <c r="A2494" t="s">
        <v>12656</v>
      </c>
      <c r="B2494" t="s">
        <v>16899</v>
      </c>
      <c r="C2494">
        <v>6</v>
      </c>
      <c r="D2494">
        <v>50</v>
      </c>
      <c r="E2494">
        <v>0.7</v>
      </c>
      <c r="G2494">
        <v>13</v>
      </c>
      <c r="H2494" t="s">
        <v>23166</v>
      </c>
      <c r="I2494" t="s">
        <v>23167</v>
      </c>
      <c r="J2494">
        <v>8.4600000000000009</v>
      </c>
    </row>
    <row r="2495" spans="1:10">
      <c r="A2495" t="s">
        <v>14012</v>
      </c>
      <c r="B2495" t="s">
        <v>23168</v>
      </c>
      <c r="C2495">
        <v>6</v>
      </c>
      <c r="D2495">
        <v>43</v>
      </c>
      <c r="E2495">
        <v>0.7</v>
      </c>
      <c r="F2495" t="s">
        <v>18359</v>
      </c>
      <c r="G2495">
        <v>9.15</v>
      </c>
      <c r="H2495" t="s">
        <v>23169</v>
      </c>
      <c r="I2495" t="s">
        <v>23170</v>
      </c>
      <c r="J2495">
        <v>8.15</v>
      </c>
    </row>
    <row r="2496" spans="1:10">
      <c r="A2496" t="s">
        <v>12657</v>
      </c>
      <c r="B2496" t="s">
        <v>23171</v>
      </c>
      <c r="C2496">
        <v>6</v>
      </c>
      <c r="D2496">
        <v>43</v>
      </c>
      <c r="E2496">
        <v>0.7</v>
      </c>
      <c r="F2496" t="s">
        <v>18359</v>
      </c>
      <c r="G2496">
        <v>36.75</v>
      </c>
      <c r="H2496" t="s">
        <v>23172</v>
      </c>
      <c r="I2496" t="s">
        <v>23173</v>
      </c>
      <c r="J2496">
        <v>8.14</v>
      </c>
    </row>
    <row r="2497" spans="1:10">
      <c r="A2497" t="s">
        <v>16900</v>
      </c>
      <c r="B2497" t="s">
        <v>26678</v>
      </c>
      <c r="C2497">
        <v>6</v>
      </c>
      <c r="D2497">
        <v>42</v>
      </c>
      <c r="E2497">
        <v>0.5</v>
      </c>
      <c r="F2497" t="s">
        <v>18359</v>
      </c>
      <c r="G2497">
        <v>31.05</v>
      </c>
      <c r="H2497" t="s">
        <v>31130</v>
      </c>
      <c r="I2497" t="s">
        <v>31131</v>
      </c>
      <c r="J2497">
        <v>7.45</v>
      </c>
    </row>
    <row r="2498" spans="1:10">
      <c r="A2498" t="s">
        <v>16901</v>
      </c>
      <c r="B2498" t="s">
        <v>16902</v>
      </c>
      <c r="C2498">
        <v>6</v>
      </c>
      <c r="D2498">
        <v>42</v>
      </c>
      <c r="E2498">
        <v>0.5</v>
      </c>
      <c r="G2498">
        <v>29.85</v>
      </c>
      <c r="H2498" t="s">
        <v>27286</v>
      </c>
      <c r="I2498" t="s">
        <v>31132</v>
      </c>
      <c r="J2498">
        <v>7.4</v>
      </c>
    </row>
    <row r="2499" spans="1:10">
      <c r="A2499" t="s">
        <v>12658</v>
      </c>
      <c r="B2499" t="s">
        <v>16903</v>
      </c>
      <c r="C2499">
        <v>6</v>
      </c>
      <c r="D2499">
        <v>20</v>
      </c>
      <c r="E2499">
        <v>0.5</v>
      </c>
      <c r="G2499">
        <v>4.1500000000000004</v>
      </c>
      <c r="H2499" t="s">
        <v>23174</v>
      </c>
      <c r="I2499" t="s">
        <v>23175</v>
      </c>
      <c r="J2499">
        <v>6.77</v>
      </c>
    </row>
    <row r="2500" spans="1:10">
      <c r="A2500" t="s">
        <v>12659</v>
      </c>
      <c r="B2500" t="s">
        <v>16904</v>
      </c>
      <c r="C2500">
        <v>6</v>
      </c>
      <c r="D2500">
        <v>20</v>
      </c>
      <c r="E2500">
        <v>0.5</v>
      </c>
      <c r="G2500">
        <v>109.75</v>
      </c>
      <c r="H2500" t="s">
        <v>23176</v>
      </c>
      <c r="I2500" t="s">
        <v>23177</v>
      </c>
      <c r="J2500">
        <v>6.7</v>
      </c>
    </row>
    <row r="2501" spans="1:10">
      <c r="A2501" t="s">
        <v>16905</v>
      </c>
      <c r="B2501" t="s">
        <v>23178</v>
      </c>
      <c r="C2501">
        <v>6</v>
      </c>
      <c r="D2501">
        <v>40</v>
      </c>
      <c r="E2501">
        <v>0.5</v>
      </c>
      <c r="F2501" t="s">
        <v>18359</v>
      </c>
      <c r="G2501">
        <v>23.95</v>
      </c>
      <c r="H2501" t="s">
        <v>23179</v>
      </c>
      <c r="I2501" t="s">
        <v>23180</v>
      </c>
      <c r="J2501">
        <v>6.29</v>
      </c>
    </row>
    <row r="2502" spans="1:10">
      <c r="A2502" t="s">
        <v>14013</v>
      </c>
      <c r="B2502" t="s">
        <v>16906</v>
      </c>
      <c r="C2502">
        <v>6</v>
      </c>
      <c r="D2502">
        <v>20</v>
      </c>
      <c r="E2502">
        <v>0.75</v>
      </c>
      <c r="G2502">
        <v>7.95</v>
      </c>
      <c r="I2502" t="s">
        <v>31133</v>
      </c>
      <c r="J2502">
        <v>8.17</v>
      </c>
    </row>
    <row r="2503" spans="1:10">
      <c r="A2503" t="s">
        <v>23181</v>
      </c>
      <c r="B2503" t="s">
        <v>23182</v>
      </c>
      <c r="C2503">
        <v>6</v>
      </c>
      <c r="D2503">
        <v>46</v>
      </c>
      <c r="E2503">
        <v>0.7</v>
      </c>
      <c r="F2503" t="s">
        <v>18359</v>
      </c>
      <c r="G2503">
        <v>9.5500000000000007</v>
      </c>
      <c r="H2503" t="s">
        <v>23183</v>
      </c>
      <c r="I2503" t="s">
        <v>23184</v>
      </c>
      <c r="J2503">
        <v>8.4700000000000006</v>
      </c>
    </row>
    <row r="2504" spans="1:10">
      <c r="A2504" t="s">
        <v>16907</v>
      </c>
      <c r="B2504" t="s">
        <v>16908</v>
      </c>
      <c r="C2504">
        <v>12</v>
      </c>
      <c r="D2504">
        <v>60</v>
      </c>
      <c r="E2504">
        <v>1</v>
      </c>
      <c r="G2504">
        <v>29.95</v>
      </c>
      <c r="I2504" t="s">
        <v>23185</v>
      </c>
      <c r="J2504">
        <v>20.309999999999999</v>
      </c>
    </row>
    <row r="2505" spans="1:10">
      <c r="A2505" t="s">
        <v>16909</v>
      </c>
      <c r="B2505" t="s">
        <v>16910</v>
      </c>
      <c r="C2505">
        <v>12</v>
      </c>
      <c r="D2505">
        <v>37.5</v>
      </c>
      <c r="E2505">
        <v>1</v>
      </c>
      <c r="G2505">
        <v>9.0500000000000007</v>
      </c>
      <c r="I2505" t="s">
        <v>23186</v>
      </c>
      <c r="J2505">
        <v>20.93</v>
      </c>
    </row>
    <row r="2506" spans="1:10">
      <c r="A2506" t="s">
        <v>16911</v>
      </c>
      <c r="B2506" t="s">
        <v>16912</v>
      </c>
      <c r="C2506">
        <v>12</v>
      </c>
      <c r="D2506">
        <v>40</v>
      </c>
      <c r="E2506">
        <v>1</v>
      </c>
      <c r="G2506">
        <v>23.05</v>
      </c>
      <c r="I2506" t="s">
        <v>23187</v>
      </c>
      <c r="J2506">
        <v>20.67</v>
      </c>
    </row>
    <row r="2507" spans="1:10">
      <c r="A2507" t="s">
        <v>23188</v>
      </c>
      <c r="B2507" t="s">
        <v>23189</v>
      </c>
      <c r="C2507">
        <v>12</v>
      </c>
      <c r="D2507">
        <v>37.5</v>
      </c>
      <c r="E2507">
        <v>1</v>
      </c>
      <c r="G2507">
        <v>11</v>
      </c>
      <c r="I2507" t="s">
        <v>23190</v>
      </c>
      <c r="J2507">
        <v>20.84</v>
      </c>
    </row>
    <row r="2508" spans="1:10">
      <c r="A2508" t="s">
        <v>16913</v>
      </c>
      <c r="B2508" t="s">
        <v>16914</v>
      </c>
      <c r="C2508">
        <v>12</v>
      </c>
      <c r="D2508">
        <v>37.5</v>
      </c>
      <c r="E2508">
        <v>1</v>
      </c>
      <c r="G2508">
        <v>15.95</v>
      </c>
      <c r="H2508" t="s">
        <v>23191</v>
      </c>
      <c r="I2508" t="s">
        <v>23192</v>
      </c>
      <c r="J2508">
        <v>20.95</v>
      </c>
    </row>
    <row r="2509" spans="1:10">
      <c r="A2509" t="s">
        <v>12660</v>
      </c>
      <c r="B2509" t="s">
        <v>16915</v>
      </c>
      <c r="C2509">
        <v>15</v>
      </c>
      <c r="D2509">
        <v>25</v>
      </c>
      <c r="E2509">
        <v>0.5</v>
      </c>
      <c r="G2509">
        <v>114.85</v>
      </c>
      <c r="J2509">
        <v>13.59</v>
      </c>
    </row>
    <row r="2510" spans="1:10">
      <c r="A2510" t="s">
        <v>12661</v>
      </c>
      <c r="B2510" t="s">
        <v>16916</v>
      </c>
      <c r="C2510">
        <v>6</v>
      </c>
      <c r="D2510">
        <v>25</v>
      </c>
      <c r="E2510">
        <v>1</v>
      </c>
      <c r="G2510">
        <v>19.55</v>
      </c>
      <c r="H2510" t="s">
        <v>23193</v>
      </c>
      <c r="I2510" t="s">
        <v>23194</v>
      </c>
      <c r="J2510">
        <v>9.94</v>
      </c>
    </row>
    <row r="2511" spans="1:10">
      <c r="A2511" t="s">
        <v>16917</v>
      </c>
      <c r="B2511" t="s">
        <v>16918</v>
      </c>
      <c r="C2511">
        <v>6</v>
      </c>
      <c r="D2511">
        <v>47</v>
      </c>
      <c r="E2511">
        <v>0.5</v>
      </c>
      <c r="G2511">
        <v>14.15</v>
      </c>
      <c r="H2511" t="s">
        <v>23195</v>
      </c>
      <c r="I2511" t="s">
        <v>23196</v>
      </c>
      <c r="J2511">
        <v>6.76</v>
      </c>
    </row>
    <row r="2512" spans="1:10">
      <c r="A2512" t="s">
        <v>12662</v>
      </c>
      <c r="B2512" t="s">
        <v>16919</v>
      </c>
      <c r="C2512">
        <v>6</v>
      </c>
      <c r="D2512">
        <v>47</v>
      </c>
      <c r="E2512">
        <v>0.5</v>
      </c>
      <c r="G2512">
        <v>110</v>
      </c>
      <c r="H2512" t="s">
        <v>27288</v>
      </c>
      <c r="I2512" t="s">
        <v>31134</v>
      </c>
      <c r="J2512">
        <v>6.78</v>
      </c>
    </row>
    <row r="2513" spans="1:10">
      <c r="A2513" t="s">
        <v>16920</v>
      </c>
      <c r="B2513" t="s">
        <v>23197</v>
      </c>
      <c r="C2513">
        <v>4</v>
      </c>
      <c r="D2513">
        <v>40</v>
      </c>
      <c r="E2513">
        <v>0.7</v>
      </c>
      <c r="F2513" t="s">
        <v>18359</v>
      </c>
      <c r="G2513">
        <v>11.35</v>
      </c>
      <c r="H2513" t="s">
        <v>23198</v>
      </c>
      <c r="I2513" t="s">
        <v>23199</v>
      </c>
      <c r="J2513">
        <v>15.2</v>
      </c>
    </row>
    <row r="2514" spans="1:10">
      <c r="A2514" t="s">
        <v>12663</v>
      </c>
      <c r="B2514" t="s">
        <v>16921</v>
      </c>
      <c r="C2514">
        <v>6</v>
      </c>
      <c r="D2514">
        <v>47</v>
      </c>
      <c r="E2514">
        <v>0.7</v>
      </c>
      <c r="G2514">
        <v>169.65</v>
      </c>
      <c r="I2514" t="s">
        <v>23200</v>
      </c>
      <c r="J2514">
        <v>7.84</v>
      </c>
    </row>
    <row r="2515" spans="1:10">
      <c r="A2515" t="s">
        <v>14014</v>
      </c>
      <c r="B2515" t="s">
        <v>23201</v>
      </c>
      <c r="C2515">
        <v>6</v>
      </c>
      <c r="D2515">
        <v>40</v>
      </c>
      <c r="E2515">
        <v>1</v>
      </c>
      <c r="F2515" t="s">
        <v>18359</v>
      </c>
      <c r="G2515">
        <v>18.45</v>
      </c>
      <c r="I2515" t="s">
        <v>23202</v>
      </c>
      <c r="J2515">
        <v>12.31</v>
      </c>
    </row>
    <row r="2516" spans="1:10">
      <c r="A2516" t="s">
        <v>16922</v>
      </c>
      <c r="B2516" t="s">
        <v>16923</v>
      </c>
      <c r="C2516">
        <v>6</v>
      </c>
      <c r="D2516">
        <v>40</v>
      </c>
      <c r="E2516">
        <v>0.7</v>
      </c>
      <c r="G2516">
        <v>23.45</v>
      </c>
      <c r="I2516" t="s">
        <v>23203</v>
      </c>
      <c r="J2516">
        <v>9.09</v>
      </c>
    </row>
    <row r="2517" spans="1:10">
      <c r="A2517" t="s">
        <v>16924</v>
      </c>
      <c r="B2517" t="s">
        <v>16925</v>
      </c>
      <c r="C2517">
        <v>6</v>
      </c>
      <c r="D2517">
        <v>40</v>
      </c>
      <c r="E2517">
        <v>1</v>
      </c>
      <c r="G2517">
        <v>2.85</v>
      </c>
      <c r="I2517" t="s">
        <v>31135</v>
      </c>
      <c r="J2517">
        <v>15.53</v>
      </c>
    </row>
    <row r="2518" spans="1:10">
      <c r="A2518" t="s">
        <v>23204</v>
      </c>
      <c r="B2518" t="s">
        <v>23205</v>
      </c>
      <c r="C2518">
        <v>6</v>
      </c>
      <c r="D2518">
        <v>40</v>
      </c>
      <c r="E2518">
        <v>0.7</v>
      </c>
      <c r="G2518">
        <v>17.05</v>
      </c>
      <c r="H2518" t="s">
        <v>23206</v>
      </c>
      <c r="I2518" t="s">
        <v>23207</v>
      </c>
      <c r="J2518">
        <v>8.8000000000000007</v>
      </c>
    </row>
    <row r="2519" spans="1:10">
      <c r="A2519" t="s">
        <v>14015</v>
      </c>
      <c r="B2519" t="s">
        <v>16926</v>
      </c>
      <c r="C2519">
        <v>6</v>
      </c>
      <c r="D2519">
        <v>40</v>
      </c>
      <c r="E2519">
        <v>1</v>
      </c>
      <c r="G2519">
        <v>48.05</v>
      </c>
      <c r="H2519" t="s">
        <v>23208</v>
      </c>
      <c r="I2519" t="s">
        <v>23202</v>
      </c>
      <c r="J2519">
        <v>11.47</v>
      </c>
    </row>
    <row r="2520" spans="1:10">
      <c r="A2520" t="s">
        <v>16927</v>
      </c>
      <c r="B2520" t="s">
        <v>16928</v>
      </c>
      <c r="C2520">
        <v>6</v>
      </c>
      <c r="D2520">
        <v>40</v>
      </c>
      <c r="E2520">
        <v>0.7</v>
      </c>
      <c r="G2520">
        <v>22.85</v>
      </c>
      <c r="H2520" t="s">
        <v>23209</v>
      </c>
      <c r="I2520" t="s">
        <v>23210</v>
      </c>
      <c r="J2520">
        <v>9.18</v>
      </c>
    </row>
    <row r="2521" spans="1:10">
      <c r="A2521" t="s">
        <v>23211</v>
      </c>
      <c r="B2521" t="s">
        <v>23212</v>
      </c>
      <c r="C2521">
        <v>6</v>
      </c>
      <c r="D2521">
        <v>12</v>
      </c>
      <c r="E2521">
        <v>0.75</v>
      </c>
      <c r="G2521">
        <v>41</v>
      </c>
      <c r="H2521" t="s">
        <v>23213</v>
      </c>
      <c r="I2521" t="s">
        <v>23214</v>
      </c>
      <c r="J2521">
        <v>10.43</v>
      </c>
    </row>
    <row r="2522" spans="1:10">
      <c r="A2522" t="s">
        <v>31136</v>
      </c>
      <c r="B2522" t="s">
        <v>31137</v>
      </c>
      <c r="C2522">
        <v>6</v>
      </c>
      <c r="D2522">
        <v>12.5</v>
      </c>
      <c r="E2522">
        <v>0.75</v>
      </c>
      <c r="F2522" t="s">
        <v>18359</v>
      </c>
      <c r="G2522">
        <v>6.95</v>
      </c>
      <c r="J2522">
        <v>14.29</v>
      </c>
    </row>
    <row r="2523" spans="1:10">
      <c r="A2523" t="s">
        <v>23215</v>
      </c>
      <c r="B2523" t="s">
        <v>23216</v>
      </c>
      <c r="C2523">
        <v>6</v>
      </c>
      <c r="D2523">
        <v>12.5</v>
      </c>
      <c r="E2523">
        <v>0.75</v>
      </c>
      <c r="F2523" t="s">
        <v>18359</v>
      </c>
      <c r="G2523">
        <v>19.850000000000001</v>
      </c>
      <c r="I2523" t="s">
        <v>23217</v>
      </c>
      <c r="J2523">
        <v>14.12</v>
      </c>
    </row>
    <row r="2524" spans="1:10">
      <c r="A2524" t="s">
        <v>16929</v>
      </c>
      <c r="B2524" t="s">
        <v>23218</v>
      </c>
      <c r="C2524">
        <v>6</v>
      </c>
      <c r="D2524">
        <v>43</v>
      </c>
      <c r="E2524">
        <v>0.7</v>
      </c>
      <c r="F2524" t="s">
        <v>18359</v>
      </c>
      <c r="G2524">
        <v>26.75</v>
      </c>
      <c r="I2524" t="s">
        <v>23219</v>
      </c>
      <c r="J2524">
        <v>7.17</v>
      </c>
    </row>
    <row r="2525" spans="1:10">
      <c r="A2525" t="s">
        <v>12664</v>
      </c>
      <c r="B2525" t="s">
        <v>23220</v>
      </c>
      <c r="C2525">
        <v>6</v>
      </c>
      <c r="D2525">
        <v>40</v>
      </c>
      <c r="E2525">
        <v>0.7</v>
      </c>
      <c r="F2525" t="s">
        <v>18359</v>
      </c>
      <c r="G2525">
        <v>13.75</v>
      </c>
      <c r="H2525" t="s">
        <v>23221</v>
      </c>
      <c r="J2525">
        <v>8.08</v>
      </c>
    </row>
    <row r="2526" spans="1:10">
      <c r="A2526" t="s">
        <v>23222</v>
      </c>
      <c r="B2526" t="s">
        <v>23223</v>
      </c>
      <c r="C2526">
        <v>6</v>
      </c>
      <c r="D2526">
        <v>43</v>
      </c>
      <c r="E2526">
        <v>0.7</v>
      </c>
      <c r="F2526" t="s">
        <v>18359</v>
      </c>
      <c r="G2526">
        <v>13.55</v>
      </c>
      <c r="I2526" t="s">
        <v>23224</v>
      </c>
      <c r="J2526">
        <v>8.4</v>
      </c>
    </row>
    <row r="2527" spans="1:10">
      <c r="A2527" t="s">
        <v>14016</v>
      </c>
      <c r="B2527" t="s">
        <v>16930</v>
      </c>
      <c r="C2527">
        <v>6</v>
      </c>
      <c r="D2527">
        <v>35</v>
      </c>
      <c r="E2527">
        <v>0.7</v>
      </c>
      <c r="G2527">
        <v>13.95</v>
      </c>
      <c r="H2527" t="s">
        <v>23225</v>
      </c>
      <c r="I2527" t="s">
        <v>23226</v>
      </c>
      <c r="J2527">
        <v>8.0299999999999994</v>
      </c>
    </row>
    <row r="2528" spans="1:10">
      <c r="A2528" t="s">
        <v>12665</v>
      </c>
      <c r="B2528" t="s">
        <v>23227</v>
      </c>
      <c r="C2528">
        <v>3</v>
      </c>
      <c r="D2528">
        <v>40</v>
      </c>
      <c r="E2528">
        <v>0.7</v>
      </c>
      <c r="F2528" t="s">
        <v>18359</v>
      </c>
      <c r="G2528">
        <v>23.5</v>
      </c>
      <c r="H2528" t="s">
        <v>23228</v>
      </c>
      <c r="I2528" t="s">
        <v>23229</v>
      </c>
      <c r="J2528">
        <v>4.82</v>
      </c>
    </row>
    <row r="2529" spans="1:10">
      <c r="A2529" t="s">
        <v>12666</v>
      </c>
      <c r="B2529" t="s">
        <v>23230</v>
      </c>
      <c r="C2529">
        <v>6</v>
      </c>
      <c r="D2529">
        <v>40</v>
      </c>
      <c r="E2529">
        <v>0.7</v>
      </c>
      <c r="F2529" t="s">
        <v>18359</v>
      </c>
      <c r="G2529">
        <v>9.9499999999999993</v>
      </c>
      <c r="H2529" t="s">
        <v>23231</v>
      </c>
      <c r="I2529" t="s">
        <v>23232</v>
      </c>
      <c r="J2529">
        <v>9.16</v>
      </c>
    </row>
    <row r="2530" spans="1:10">
      <c r="A2530" t="s">
        <v>12667</v>
      </c>
      <c r="B2530" t="s">
        <v>23233</v>
      </c>
      <c r="C2530">
        <v>6</v>
      </c>
      <c r="D2530">
        <v>40</v>
      </c>
      <c r="E2530">
        <v>0.7</v>
      </c>
      <c r="F2530" t="s">
        <v>18359</v>
      </c>
      <c r="G2530">
        <v>26</v>
      </c>
      <c r="H2530" t="s">
        <v>23234</v>
      </c>
      <c r="I2530" t="s">
        <v>23235</v>
      </c>
      <c r="J2530">
        <v>9.2100000000000009</v>
      </c>
    </row>
    <row r="2531" spans="1:10">
      <c r="A2531" t="s">
        <v>12668</v>
      </c>
      <c r="B2531" t="s">
        <v>23236</v>
      </c>
      <c r="C2531">
        <v>6</v>
      </c>
      <c r="D2531">
        <v>40</v>
      </c>
      <c r="E2531">
        <v>0.7</v>
      </c>
      <c r="F2531" t="s">
        <v>18359</v>
      </c>
      <c r="G2531">
        <v>51.75</v>
      </c>
      <c r="H2531" t="s">
        <v>23237</v>
      </c>
      <c r="I2531" t="s">
        <v>23238</v>
      </c>
      <c r="J2531">
        <v>8.44</v>
      </c>
    </row>
    <row r="2532" spans="1:10">
      <c r="A2532" t="s">
        <v>12669</v>
      </c>
      <c r="B2532" t="s">
        <v>23239</v>
      </c>
      <c r="C2532">
        <v>12</v>
      </c>
      <c r="D2532">
        <v>40</v>
      </c>
      <c r="E2532">
        <v>0.7</v>
      </c>
      <c r="F2532" t="s">
        <v>18359</v>
      </c>
      <c r="G2532">
        <v>7.95</v>
      </c>
      <c r="H2532" t="s">
        <v>23240</v>
      </c>
      <c r="J2532">
        <v>16.399999999999999</v>
      </c>
    </row>
    <row r="2533" spans="1:10">
      <c r="A2533" t="s">
        <v>12670</v>
      </c>
      <c r="B2533" t="s">
        <v>16931</v>
      </c>
      <c r="C2533">
        <v>6</v>
      </c>
      <c r="D2533">
        <v>20</v>
      </c>
      <c r="E2533">
        <v>0.7</v>
      </c>
      <c r="G2533">
        <v>9.65</v>
      </c>
      <c r="H2533" t="s">
        <v>23241</v>
      </c>
      <c r="I2533" t="s">
        <v>23242</v>
      </c>
      <c r="J2533">
        <v>7.48</v>
      </c>
    </row>
    <row r="2534" spans="1:10">
      <c r="A2534" t="s">
        <v>12671</v>
      </c>
      <c r="B2534" t="s">
        <v>23243</v>
      </c>
      <c r="C2534">
        <v>12</v>
      </c>
      <c r="D2534">
        <v>53</v>
      </c>
      <c r="E2534">
        <v>0.5</v>
      </c>
      <c r="F2534" t="s">
        <v>18359</v>
      </c>
      <c r="G2534">
        <v>9</v>
      </c>
      <c r="H2534" t="s">
        <v>23244</v>
      </c>
      <c r="J2534">
        <v>13.07</v>
      </c>
    </row>
    <row r="2535" spans="1:10">
      <c r="A2535" t="s">
        <v>23245</v>
      </c>
      <c r="B2535" t="s">
        <v>23246</v>
      </c>
      <c r="C2535">
        <v>6</v>
      </c>
      <c r="D2535">
        <v>46.3</v>
      </c>
      <c r="E2535">
        <v>0.5</v>
      </c>
      <c r="G2535">
        <v>25.95</v>
      </c>
      <c r="H2535" t="s">
        <v>23247</v>
      </c>
      <c r="I2535" t="s">
        <v>23248</v>
      </c>
      <c r="J2535">
        <v>6.55</v>
      </c>
    </row>
    <row r="2536" spans="1:10">
      <c r="A2536" t="s">
        <v>26679</v>
      </c>
      <c r="B2536" t="s">
        <v>26680</v>
      </c>
      <c r="C2536">
        <v>6</v>
      </c>
      <c r="D2536">
        <v>42.6</v>
      </c>
      <c r="E2536">
        <v>0.5</v>
      </c>
      <c r="G2536">
        <v>17.25</v>
      </c>
      <c r="H2536" t="s">
        <v>31138</v>
      </c>
      <c r="I2536" t="s">
        <v>31139</v>
      </c>
      <c r="J2536">
        <v>6.53</v>
      </c>
    </row>
    <row r="2537" spans="1:10">
      <c r="A2537" t="s">
        <v>16932</v>
      </c>
      <c r="B2537" t="s">
        <v>23249</v>
      </c>
      <c r="C2537">
        <v>6</v>
      </c>
      <c r="D2537">
        <v>47.2</v>
      </c>
      <c r="E2537">
        <v>0.5</v>
      </c>
      <c r="F2537" t="s">
        <v>18359</v>
      </c>
      <c r="G2537">
        <v>38.35</v>
      </c>
      <c r="H2537" t="s">
        <v>23250</v>
      </c>
      <c r="I2537" t="s">
        <v>23251</v>
      </c>
      <c r="J2537">
        <v>6.69</v>
      </c>
    </row>
    <row r="2538" spans="1:10">
      <c r="A2538" t="s">
        <v>23252</v>
      </c>
      <c r="B2538" t="s">
        <v>23253</v>
      </c>
      <c r="C2538">
        <v>6</v>
      </c>
      <c r="D2538">
        <v>47.2</v>
      </c>
      <c r="E2538">
        <v>0.7</v>
      </c>
      <c r="F2538" t="s">
        <v>18359</v>
      </c>
      <c r="G2538">
        <v>7.5</v>
      </c>
      <c r="I2538" t="s">
        <v>23254</v>
      </c>
      <c r="J2538">
        <v>8.3800000000000008</v>
      </c>
    </row>
    <row r="2539" spans="1:10">
      <c r="A2539" t="s">
        <v>16933</v>
      </c>
      <c r="B2539" t="s">
        <v>16934</v>
      </c>
      <c r="C2539">
        <v>6</v>
      </c>
      <c r="D2539">
        <v>38.200000000000003</v>
      </c>
      <c r="E2539">
        <v>0.5</v>
      </c>
      <c r="G2539">
        <v>19.350000000000001</v>
      </c>
      <c r="H2539" t="s">
        <v>23255</v>
      </c>
      <c r="I2539" t="s">
        <v>23256</v>
      </c>
      <c r="J2539">
        <v>6.64</v>
      </c>
    </row>
    <row r="2540" spans="1:10">
      <c r="A2540" t="s">
        <v>12672</v>
      </c>
      <c r="B2540" t="s">
        <v>16935</v>
      </c>
      <c r="C2540">
        <v>6</v>
      </c>
      <c r="D2540">
        <v>40</v>
      </c>
      <c r="E2540">
        <v>0.7</v>
      </c>
      <c r="G2540">
        <v>7.65</v>
      </c>
      <c r="I2540" t="s">
        <v>23257</v>
      </c>
      <c r="J2540">
        <v>8.27</v>
      </c>
    </row>
    <row r="2541" spans="1:10">
      <c r="A2541" t="s">
        <v>12673</v>
      </c>
      <c r="B2541" t="s">
        <v>16936</v>
      </c>
      <c r="C2541">
        <v>6</v>
      </c>
      <c r="D2541">
        <v>40</v>
      </c>
      <c r="E2541">
        <v>0.7</v>
      </c>
      <c r="G2541">
        <v>6.95</v>
      </c>
      <c r="I2541" t="s">
        <v>23258</v>
      </c>
      <c r="J2541">
        <v>8.26</v>
      </c>
    </row>
    <row r="2542" spans="1:10">
      <c r="A2542" t="s">
        <v>12674</v>
      </c>
      <c r="B2542" t="s">
        <v>16937</v>
      </c>
      <c r="C2542">
        <v>6</v>
      </c>
      <c r="D2542">
        <v>38</v>
      </c>
      <c r="E2542">
        <v>0.7</v>
      </c>
      <c r="G2542">
        <v>18.850000000000001</v>
      </c>
      <c r="H2542" t="s">
        <v>23259</v>
      </c>
      <c r="I2542" t="s">
        <v>23260</v>
      </c>
      <c r="J2542">
        <v>10.17</v>
      </c>
    </row>
    <row r="2543" spans="1:10">
      <c r="A2543" t="s">
        <v>14017</v>
      </c>
      <c r="B2543" t="s">
        <v>16938</v>
      </c>
      <c r="C2543">
        <v>6</v>
      </c>
      <c r="D2543">
        <v>38</v>
      </c>
      <c r="E2543">
        <v>0.7</v>
      </c>
      <c r="G2543">
        <v>4.95</v>
      </c>
      <c r="H2543" t="s">
        <v>23261</v>
      </c>
      <c r="I2543" t="s">
        <v>23262</v>
      </c>
      <c r="J2543">
        <v>8.49</v>
      </c>
    </row>
    <row r="2544" spans="1:10">
      <c r="A2544" t="s">
        <v>12675</v>
      </c>
      <c r="B2544" t="s">
        <v>16939</v>
      </c>
      <c r="C2544">
        <v>6</v>
      </c>
      <c r="D2544">
        <v>38</v>
      </c>
      <c r="E2544">
        <v>0.7</v>
      </c>
      <c r="G2544">
        <v>21.25</v>
      </c>
      <c r="H2544" t="s">
        <v>23263</v>
      </c>
      <c r="I2544" t="s">
        <v>23264</v>
      </c>
      <c r="J2544">
        <v>9.0500000000000007</v>
      </c>
    </row>
    <row r="2545" spans="1:10">
      <c r="A2545" t="s">
        <v>12676</v>
      </c>
      <c r="B2545" t="s">
        <v>16940</v>
      </c>
      <c r="C2545">
        <v>6</v>
      </c>
      <c r="D2545">
        <v>38</v>
      </c>
      <c r="E2545">
        <v>0.7</v>
      </c>
      <c r="G2545">
        <v>164.85</v>
      </c>
      <c r="H2545" t="s">
        <v>23265</v>
      </c>
      <c r="I2545" t="s">
        <v>23266</v>
      </c>
      <c r="J2545">
        <v>8.3000000000000007</v>
      </c>
    </row>
    <row r="2546" spans="1:10">
      <c r="A2546" t="s">
        <v>14018</v>
      </c>
      <c r="B2546" t="s">
        <v>16941</v>
      </c>
      <c r="C2546">
        <v>6</v>
      </c>
      <c r="D2546">
        <v>38</v>
      </c>
      <c r="E2546">
        <v>0.7</v>
      </c>
      <c r="G2546">
        <v>17.45</v>
      </c>
      <c r="H2546" t="s">
        <v>31140</v>
      </c>
      <c r="I2546" t="s">
        <v>31141</v>
      </c>
      <c r="J2546">
        <v>8.2200000000000006</v>
      </c>
    </row>
    <row r="2547" spans="1:10">
      <c r="A2547" t="s">
        <v>23267</v>
      </c>
      <c r="B2547" t="s">
        <v>23268</v>
      </c>
      <c r="C2547">
        <v>6</v>
      </c>
      <c r="D2547">
        <v>38</v>
      </c>
      <c r="E2547">
        <v>0.7</v>
      </c>
      <c r="G2547">
        <v>7.05</v>
      </c>
      <c r="H2547" t="s">
        <v>23269</v>
      </c>
      <c r="I2547" t="s">
        <v>23270</v>
      </c>
      <c r="J2547">
        <v>8.25</v>
      </c>
    </row>
    <row r="2548" spans="1:10">
      <c r="A2548" t="s">
        <v>14019</v>
      </c>
      <c r="B2548" t="s">
        <v>16942</v>
      </c>
      <c r="C2548">
        <v>6</v>
      </c>
      <c r="D2548">
        <v>38</v>
      </c>
      <c r="E2548">
        <v>0.7</v>
      </c>
      <c r="G2548">
        <v>76.25</v>
      </c>
      <c r="H2548" t="s">
        <v>23271</v>
      </c>
      <c r="I2548" t="s">
        <v>23272</v>
      </c>
      <c r="J2548">
        <v>8.77</v>
      </c>
    </row>
    <row r="2549" spans="1:10">
      <c r="A2549" t="s">
        <v>14020</v>
      </c>
      <c r="B2549" t="s">
        <v>16943</v>
      </c>
      <c r="C2549">
        <v>6</v>
      </c>
      <c r="D2549">
        <v>38</v>
      </c>
      <c r="E2549">
        <v>0.7</v>
      </c>
      <c r="G2549">
        <v>8.25</v>
      </c>
      <c r="H2549" t="s">
        <v>23273</v>
      </c>
      <c r="I2549" t="s">
        <v>23274</v>
      </c>
      <c r="J2549">
        <v>8.16</v>
      </c>
    </row>
    <row r="2550" spans="1:10">
      <c r="A2550" t="s">
        <v>31142</v>
      </c>
      <c r="B2550" t="s">
        <v>31143</v>
      </c>
      <c r="C2550">
        <v>6</v>
      </c>
      <c r="D2550">
        <v>38</v>
      </c>
      <c r="E2550">
        <v>0.7</v>
      </c>
      <c r="G2550">
        <v>106.65</v>
      </c>
      <c r="I2550" t="s">
        <v>31144</v>
      </c>
      <c r="J2550">
        <v>7.7</v>
      </c>
    </row>
    <row r="2551" spans="1:10">
      <c r="A2551" t="s">
        <v>12677</v>
      </c>
      <c r="B2551" t="s">
        <v>16944</v>
      </c>
      <c r="C2551">
        <v>6</v>
      </c>
      <c r="D2551">
        <v>38</v>
      </c>
      <c r="E2551">
        <v>0.7</v>
      </c>
      <c r="G2551">
        <v>24.35</v>
      </c>
      <c r="I2551" t="s">
        <v>23275</v>
      </c>
      <c r="J2551">
        <v>9.11</v>
      </c>
    </row>
    <row r="2552" spans="1:10">
      <c r="A2552" t="s">
        <v>12678</v>
      </c>
      <c r="B2552" t="s">
        <v>16945</v>
      </c>
      <c r="C2552">
        <v>6</v>
      </c>
      <c r="D2552">
        <v>40</v>
      </c>
      <c r="E2552">
        <v>0.7</v>
      </c>
      <c r="G2552">
        <v>22.45</v>
      </c>
      <c r="H2552" t="s">
        <v>23276</v>
      </c>
      <c r="I2552" t="s">
        <v>23277</v>
      </c>
      <c r="J2552">
        <v>7.33</v>
      </c>
    </row>
    <row r="2553" spans="1:10">
      <c r="A2553" t="s">
        <v>12679</v>
      </c>
      <c r="B2553" t="s">
        <v>23278</v>
      </c>
      <c r="C2553">
        <v>6</v>
      </c>
      <c r="D2553">
        <v>40</v>
      </c>
      <c r="E2553">
        <v>0.7</v>
      </c>
      <c r="F2553" t="s">
        <v>18359</v>
      </c>
      <c r="G2553">
        <v>15.45</v>
      </c>
      <c r="H2553" t="s">
        <v>23279</v>
      </c>
      <c r="I2553" t="s">
        <v>23280</v>
      </c>
      <c r="J2553">
        <v>10.23</v>
      </c>
    </row>
    <row r="2554" spans="1:10">
      <c r="A2554" t="s">
        <v>16946</v>
      </c>
      <c r="B2554" t="s">
        <v>16947</v>
      </c>
      <c r="C2554">
        <v>6</v>
      </c>
      <c r="D2554">
        <v>40</v>
      </c>
      <c r="E2554">
        <v>0.5</v>
      </c>
      <c r="G2554">
        <v>21.15</v>
      </c>
      <c r="H2554" t="s">
        <v>23281</v>
      </c>
      <c r="I2554" t="s">
        <v>23282</v>
      </c>
      <c r="J2554">
        <v>5.7</v>
      </c>
    </row>
    <row r="2555" spans="1:10">
      <c r="A2555" t="s">
        <v>12680</v>
      </c>
      <c r="B2555" t="s">
        <v>16948</v>
      </c>
      <c r="C2555">
        <v>6</v>
      </c>
      <c r="D2555">
        <v>47</v>
      </c>
      <c r="E2555">
        <v>0.7</v>
      </c>
      <c r="G2555">
        <v>4.6500000000000004</v>
      </c>
      <c r="H2555" t="s">
        <v>23283</v>
      </c>
      <c r="I2555" t="s">
        <v>23284</v>
      </c>
      <c r="J2555">
        <v>8.81</v>
      </c>
    </row>
    <row r="2556" spans="1:10">
      <c r="A2556" t="s">
        <v>12681</v>
      </c>
      <c r="B2556" t="s">
        <v>23285</v>
      </c>
      <c r="C2556">
        <v>6</v>
      </c>
      <c r="D2556">
        <v>40</v>
      </c>
      <c r="E2556">
        <v>0.7</v>
      </c>
      <c r="F2556" t="s">
        <v>18359</v>
      </c>
      <c r="G2556">
        <v>10.75</v>
      </c>
      <c r="H2556" t="s">
        <v>23286</v>
      </c>
      <c r="I2556" t="s">
        <v>23287</v>
      </c>
      <c r="J2556">
        <v>8.09</v>
      </c>
    </row>
    <row r="2557" spans="1:10">
      <c r="A2557" t="s">
        <v>12682</v>
      </c>
      <c r="B2557" t="s">
        <v>23288</v>
      </c>
      <c r="C2557">
        <v>3</v>
      </c>
      <c r="D2557">
        <v>42</v>
      </c>
      <c r="E2557">
        <v>0.7</v>
      </c>
      <c r="F2557" t="s">
        <v>18359</v>
      </c>
      <c r="G2557">
        <v>7.5</v>
      </c>
      <c r="H2557" t="s">
        <v>23289</v>
      </c>
      <c r="I2557" t="s">
        <v>23290</v>
      </c>
      <c r="J2557">
        <v>5.07</v>
      </c>
    </row>
    <row r="2558" spans="1:10">
      <c r="A2558" t="s">
        <v>12683</v>
      </c>
      <c r="B2558" t="s">
        <v>16949</v>
      </c>
      <c r="C2558">
        <v>6</v>
      </c>
      <c r="D2558">
        <v>45</v>
      </c>
      <c r="E2558">
        <v>0.7</v>
      </c>
      <c r="G2558">
        <v>34.85</v>
      </c>
      <c r="I2558" t="s">
        <v>23291</v>
      </c>
      <c r="J2558">
        <v>7.89</v>
      </c>
    </row>
    <row r="2559" spans="1:10">
      <c r="A2559" t="s">
        <v>12684</v>
      </c>
      <c r="B2559" t="s">
        <v>16950</v>
      </c>
      <c r="C2559">
        <v>8</v>
      </c>
      <c r="D2559">
        <v>30</v>
      </c>
      <c r="E2559">
        <v>0.7</v>
      </c>
      <c r="G2559">
        <v>9.25</v>
      </c>
      <c r="H2559" t="s">
        <v>23292</v>
      </c>
      <c r="J2559">
        <v>10.28</v>
      </c>
    </row>
    <row r="2560" spans="1:10">
      <c r="A2560" t="s">
        <v>14021</v>
      </c>
      <c r="B2560" t="s">
        <v>16951</v>
      </c>
      <c r="C2560">
        <v>6</v>
      </c>
      <c r="D2560">
        <v>40</v>
      </c>
      <c r="E2560">
        <v>0.7</v>
      </c>
      <c r="G2560">
        <v>21.05</v>
      </c>
      <c r="H2560" t="s">
        <v>23293</v>
      </c>
      <c r="I2560" t="s">
        <v>23294</v>
      </c>
      <c r="J2560">
        <v>7.64</v>
      </c>
    </row>
    <row r="2561" spans="1:10">
      <c r="A2561" t="s">
        <v>14022</v>
      </c>
      <c r="B2561" t="s">
        <v>16952</v>
      </c>
      <c r="C2561">
        <v>6</v>
      </c>
      <c r="D2561">
        <v>40</v>
      </c>
      <c r="E2561">
        <v>0.7</v>
      </c>
      <c r="G2561">
        <v>37.15</v>
      </c>
      <c r="H2561" t="s">
        <v>31145</v>
      </c>
      <c r="I2561" t="s">
        <v>31146</v>
      </c>
      <c r="J2561">
        <v>7.61</v>
      </c>
    </row>
    <row r="2562" spans="1:10">
      <c r="A2562" t="s">
        <v>14023</v>
      </c>
      <c r="B2562" t="s">
        <v>16953</v>
      </c>
      <c r="C2562">
        <v>6</v>
      </c>
      <c r="D2562">
        <v>32</v>
      </c>
      <c r="E2562">
        <v>0.7</v>
      </c>
      <c r="G2562">
        <v>54.55</v>
      </c>
      <c r="H2562" t="s">
        <v>23295</v>
      </c>
      <c r="I2562" t="s">
        <v>23296</v>
      </c>
      <c r="J2562">
        <v>6.3</v>
      </c>
    </row>
    <row r="2563" spans="1:10">
      <c r="A2563" t="s">
        <v>12685</v>
      </c>
      <c r="B2563" t="s">
        <v>23297</v>
      </c>
      <c r="C2563">
        <v>6</v>
      </c>
      <c r="D2563">
        <v>40</v>
      </c>
      <c r="E2563">
        <v>0.7</v>
      </c>
      <c r="F2563" t="s">
        <v>18359</v>
      </c>
      <c r="G2563">
        <v>17.25</v>
      </c>
      <c r="H2563" t="s">
        <v>23298</v>
      </c>
      <c r="I2563" t="s">
        <v>23299</v>
      </c>
      <c r="J2563">
        <v>8.3800000000000008</v>
      </c>
    </row>
    <row r="2564" spans="1:10">
      <c r="A2564" t="s">
        <v>23300</v>
      </c>
      <c r="B2564" t="s">
        <v>23301</v>
      </c>
      <c r="C2564">
        <v>6</v>
      </c>
      <c r="D2564">
        <v>40</v>
      </c>
      <c r="E2564">
        <v>0.7</v>
      </c>
      <c r="F2564" t="s">
        <v>18359</v>
      </c>
      <c r="G2564">
        <v>17.25</v>
      </c>
      <c r="H2564" t="s">
        <v>23302</v>
      </c>
      <c r="I2564" t="s">
        <v>23303</v>
      </c>
      <c r="J2564">
        <v>11.69</v>
      </c>
    </row>
    <row r="2565" spans="1:10">
      <c r="A2565" t="s">
        <v>16954</v>
      </c>
      <c r="B2565" t="s">
        <v>23304</v>
      </c>
      <c r="C2565">
        <v>6</v>
      </c>
      <c r="D2565">
        <v>40</v>
      </c>
      <c r="E2565">
        <v>0.7</v>
      </c>
      <c r="F2565" t="s">
        <v>18359</v>
      </c>
      <c r="G2565">
        <v>5.45</v>
      </c>
      <c r="H2565" t="s">
        <v>23305</v>
      </c>
      <c r="I2565" t="s">
        <v>23306</v>
      </c>
      <c r="J2565">
        <v>8.39</v>
      </c>
    </row>
    <row r="2566" spans="1:10">
      <c r="A2566" t="s">
        <v>14024</v>
      </c>
      <c r="B2566" t="s">
        <v>16955</v>
      </c>
      <c r="C2566">
        <v>6</v>
      </c>
      <c r="D2566">
        <v>40</v>
      </c>
      <c r="E2566">
        <v>0.5</v>
      </c>
      <c r="G2566">
        <v>7.75</v>
      </c>
      <c r="H2566" t="s">
        <v>23307</v>
      </c>
      <c r="I2566" t="s">
        <v>23308</v>
      </c>
      <c r="J2566">
        <v>6.02</v>
      </c>
    </row>
    <row r="2567" spans="1:10">
      <c r="A2567" t="s">
        <v>16956</v>
      </c>
      <c r="B2567" t="s">
        <v>16957</v>
      </c>
      <c r="C2567">
        <v>6</v>
      </c>
      <c r="D2567">
        <v>41</v>
      </c>
      <c r="E2567">
        <v>0.7</v>
      </c>
      <c r="G2567">
        <v>450.45</v>
      </c>
      <c r="I2567" t="s">
        <v>31147</v>
      </c>
      <c r="J2567">
        <v>9.34</v>
      </c>
    </row>
    <row r="2568" spans="1:10">
      <c r="A2568" t="s">
        <v>14025</v>
      </c>
      <c r="B2568" t="s">
        <v>16958</v>
      </c>
      <c r="C2568">
        <v>6</v>
      </c>
      <c r="D2568">
        <v>17</v>
      </c>
      <c r="E2568">
        <v>0.75</v>
      </c>
      <c r="G2568">
        <v>17.95</v>
      </c>
      <c r="H2568" t="s">
        <v>23309</v>
      </c>
      <c r="I2568" t="s">
        <v>23310</v>
      </c>
      <c r="J2568">
        <v>8.59</v>
      </c>
    </row>
    <row r="2569" spans="1:10">
      <c r="A2569" t="s">
        <v>12686</v>
      </c>
      <c r="B2569" t="s">
        <v>16959</v>
      </c>
      <c r="C2569">
        <v>6</v>
      </c>
      <c r="D2569">
        <v>16.5</v>
      </c>
      <c r="E2569">
        <v>0.75</v>
      </c>
      <c r="G2569">
        <v>37.450000000000003</v>
      </c>
      <c r="H2569" t="s">
        <v>31148</v>
      </c>
      <c r="I2569" t="s">
        <v>31149</v>
      </c>
      <c r="J2569">
        <v>8.74</v>
      </c>
    </row>
    <row r="2570" spans="1:10">
      <c r="A2570" t="s">
        <v>12687</v>
      </c>
      <c r="B2570" t="s">
        <v>16960</v>
      </c>
      <c r="C2570">
        <v>6</v>
      </c>
      <c r="D2570">
        <v>16</v>
      </c>
      <c r="E2570">
        <v>0.75</v>
      </c>
      <c r="G2570">
        <v>27.65</v>
      </c>
      <c r="H2570" t="s">
        <v>31150</v>
      </c>
      <c r="I2570" t="s">
        <v>31151</v>
      </c>
      <c r="J2570">
        <v>8.69</v>
      </c>
    </row>
    <row r="2571" spans="1:10">
      <c r="A2571" t="s">
        <v>12688</v>
      </c>
      <c r="B2571" t="s">
        <v>16961</v>
      </c>
      <c r="C2571">
        <v>6</v>
      </c>
      <c r="D2571">
        <v>42</v>
      </c>
      <c r="E2571">
        <v>0.7</v>
      </c>
      <c r="G2571">
        <v>28.45</v>
      </c>
      <c r="H2571" t="s">
        <v>23311</v>
      </c>
      <c r="J2571">
        <v>7.48</v>
      </c>
    </row>
    <row r="2572" spans="1:10">
      <c r="A2572" t="s">
        <v>12689</v>
      </c>
      <c r="B2572" t="s">
        <v>16962</v>
      </c>
      <c r="C2572">
        <v>6</v>
      </c>
      <c r="D2572">
        <v>42</v>
      </c>
      <c r="E2572">
        <v>0.7</v>
      </c>
      <c r="G2572">
        <v>12.45</v>
      </c>
      <c r="H2572" t="s">
        <v>23312</v>
      </c>
      <c r="J2572">
        <v>7.5</v>
      </c>
    </row>
    <row r="2573" spans="1:10">
      <c r="A2573" t="s">
        <v>16963</v>
      </c>
      <c r="B2573" t="s">
        <v>16964</v>
      </c>
      <c r="C2573">
        <v>6</v>
      </c>
      <c r="D2573">
        <v>40</v>
      </c>
      <c r="E2573">
        <v>0.7</v>
      </c>
      <c r="G2573">
        <v>46.95</v>
      </c>
      <c r="H2573" t="s">
        <v>23313</v>
      </c>
      <c r="J2573">
        <v>7.18</v>
      </c>
    </row>
    <row r="2574" spans="1:10">
      <c r="A2574" t="s">
        <v>12690</v>
      </c>
      <c r="B2574" t="s">
        <v>16965</v>
      </c>
      <c r="C2574">
        <v>6</v>
      </c>
      <c r="D2574">
        <v>40</v>
      </c>
      <c r="E2574">
        <v>1.5</v>
      </c>
      <c r="G2574">
        <v>19.45</v>
      </c>
      <c r="H2574" t="s">
        <v>23314</v>
      </c>
      <c r="I2574" t="s">
        <v>23315</v>
      </c>
      <c r="J2574">
        <v>15.16</v>
      </c>
    </row>
    <row r="2575" spans="1:10">
      <c r="A2575" t="s">
        <v>16966</v>
      </c>
      <c r="B2575" t="s">
        <v>16967</v>
      </c>
      <c r="C2575">
        <v>6</v>
      </c>
      <c r="D2575">
        <v>40</v>
      </c>
      <c r="E2575">
        <v>1</v>
      </c>
      <c r="G2575">
        <v>8.65</v>
      </c>
      <c r="H2575" t="s">
        <v>27291</v>
      </c>
      <c r="I2575" t="s">
        <v>31152</v>
      </c>
      <c r="J2575">
        <v>10.55</v>
      </c>
    </row>
    <row r="2576" spans="1:10">
      <c r="A2576" t="s">
        <v>12691</v>
      </c>
      <c r="B2576" t="s">
        <v>16968</v>
      </c>
      <c r="C2576">
        <v>6</v>
      </c>
      <c r="D2576">
        <v>40</v>
      </c>
      <c r="E2576">
        <v>2</v>
      </c>
      <c r="G2576">
        <v>62</v>
      </c>
      <c r="H2576" t="s">
        <v>23316</v>
      </c>
      <c r="I2576" t="s">
        <v>23317</v>
      </c>
      <c r="J2576">
        <v>19.52</v>
      </c>
    </row>
    <row r="2577" spans="1:10">
      <c r="A2577" t="s">
        <v>12692</v>
      </c>
      <c r="B2577" t="s">
        <v>16969</v>
      </c>
      <c r="C2577">
        <v>6</v>
      </c>
      <c r="D2577">
        <v>40</v>
      </c>
      <c r="E2577">
        <v>0.7</v>
      </c>
      <c r="G2577">
        <v>4.8499999999999996</v>
      </c>
      <c r="H2577" t="s">
        <v>23318</v>
      </c>
      <c r="J2577">
        <v>7.2</v>
      </c>
    </row>
    <row r="2578" spans="1:10">
      <c r="A2578" t="s">
        <v>12693</v>
      </c>
      <c r="B2578" t="s">
        <v>16970</v>
      </c>
      <c r="C2578">
        <v>6</v>
      </c>
      <c r="D2578">
        <v>40</v>
      </c>
      <c r="E2578">
        <v>0.7</v>
      </c>
      <c r="G2578">
        <v>9.9499999999999993</v>
      </c>
      <c r="H2578" t="s">
        <v>23319</v>
      </c>
      <c r="J2578">
        <v>7.24</v>
      </c>
    </row>
    <row r="2579" spans="1:10">
      <c r="A2579" t="s">
        <v>12694</v>
      </c>
      <c r="B2579" t="s">
        <v>16971</v>
      </c>
      <c r="C2579">
        <v>6</v>
      </c>
      <c r="D2579">
        <v>37.5</v>
      </c>
      <c r="E2579">
        <v>0.7</v>
      </c>
      <c r="G2579">
        <v>18.75</v>
      </c>
      <c r="H2579" t="s">
        <v>23320</v>
      </c>
      <c r="J2579">
        <v>8.26</v>
      </c>
    </row>
    <row r="2580" spans="1:10">
      <c r="A2580" t="s">
        <v>12695</v>
      </c>
      <c r="B2580" t="s">
        <v>16972</v>
      </c>
      <c r="C2580">
        <v>6</v>
      </c>
      <c r="D2580">
        <v>37.5</v>
      </c>
      <c r="E2580">
        <v>0.7</v>
      </c>
      <c r="G2580">
        <v>3.75</v>
      </c>
      <c r="H2580" t="s">
        <v>23321</v>
      </c>
      <c r="J2580">
        <v>8.26</v>
      </c>
    </row>
    <row r="2581" spans="1:10">
      <c r="A2581" t="s">
        <v>12696</v>
      </c>
      <c r="B2581" t="s">
        <v>16973</v>
      </c>
      <c r="C2581">
        <v>6</v>
      </c>
      <c r="D2581">
        <v>37.5</v>
      </c>
      <c r="E2581">
        <v>0.7</v>
      </c>
      <c r="G2581">
        <v>44.5</v>
      </c>
      <c r="H2581" t="s">
        <v>23322</v>
      </c>
      <c r="J2581">
        <v>8.1999999999999993</v>
      </c>
    </row>
    <row r="2582" spans="1:10">
      <c r="A2582" t="s">
        <v>12697</v>
      </c>
      <c r="B2582" t="s">
        <v>16974</v>
      </c>
      <c r="C2582">
        <v>6</v>
      </c>
      <c r="D2582">
        <v>37.5</v>
      </c>
      <c r="E2582">
        <v>0.7</v>
      </c>
      <c r="G2582">
        <v>10.45</v>
      </c>
      <c r="H2582" t="s">
        <v>23323</v>
      </c>
      <c r="J2582">
        <v>8.25</v>
      </c>
    </row>
    <row r="2583" spans="1:10">
      <c r="A2583" t="s">
        <v>12698</v>
      </c>
      <c r="B2583" t="s">
        <v>16975</v>
      </c>
      <c r="C2583">
        <v>6</v>
      </c>
      <c r="D2583">
        <v>37.5</v>
      </c>
      <c r="E2583">
        <v>0.7</v>
      </c>
      <c r="G2583">
        <v>15.45</v>
      </c>
      <c r="H2583" t="s">
        <v>23324</v>
      </c>
      <c r="J2583">
        <v>8.23</v>
      </c>
    </row>
    <row r="2584" spans="1:10">
      <c r="A2584" t="s">
        <v>12699</v>
      </c>
      <c r="B2584" t="s">
        <v>23325</v>
      </c>
      <c r="C2584">
        <v>6</v>
      </c>
      <c r="D2584">
        <v>42.2</v>
      </c>
      <c r="E2584">
        <v>0.7</v>
      </c>
      <c r="F2584" t="s">
        <v>18359</v>
      </c>
      <c r="G2584">
        <v>55</v>
      </c>
      <c r="H2584" t="s">
        <v>23326</v>
      </c>
      <c r="J2584">
        <v>12.44</v>
      </c>
    </row>
    <row r="2585" spans="1:10">
      <c r="A2585" t="s">
        <v>12700</v>
      </c>
      <c r="B2585" t="s">
        <v>23327</v>
      </c>
      <c r="C2585">
        <v>12</v>
      </c>
      <c r="D2585">
        <v>41.3</v>
      </c>
      <c r="E2585">
        <v>0.7</v>
      </c>
      <c r="F2585" t="s">
        <v>18359</v>
      </c>
      <c r="G2585">
        <v>12.95</v>
      </c>
      <c r="H2585" t="s">
        <v>23328</v>
      </c>
      <c r="J2585">
        <v>19.3</v>
      </c>
    </row>
    <row r="2586" spans="1:10">
      <c r="A2586" t="s">
        <v>14026</v>
      </c>
      <c r="B2586" t="s">
        <v>16976</v>
      </c>
      <c r="C2586">
        <v>6</v>
      </c>
      <c r="D2586">
        <v>45</v>
      </c>
      <c r="E2586">
        <v>0.5</v>
      </c>
      <c r="G2586">
        <v>23.5</v>
      </c>
      <c r="I2586" t="s">
        <v>23329</v>
      </c>
      <c r="J2586">
        <v>6.12</v>
      </c>
    </row>
    <row r="2587" spans="1:10">
      <c r="A2587" t="s">
        <v>12701</v>
      </c>
      <c r="B2587" t="s">
        <v>23330</v>
      </c>
      <c r="C2587">
        <v>6</v>
      </c>
      <c r="D2587">
        <v>43</v>
      </c>
      <c r="E2587">
        <v>0.7</v>
      </c>
      <c r="F2587" t="s">
        <v>18359</v>
      </c>
      <c r="G2587">
        <v>23.15</v>
      </c>
      <c r="H2587" t="s">
        <v>23331</v>
      </c>
      <c r="I2587" t="s">
        <v>23332</v>
      </c>
      <c r="J2587">
        <v>7.89</v>
      </c>
    </row>
    <row r="2588" spans="1:10">
      <c r="A2588" t="s">
        <v>12702</v>
      </c>
      <c r="B2588" t="s">
        <v>23333</v>
      </c>
      <c r="C2588">
        <v>6</v>
      </c>
      <c r="D2588">
        <v>56.4</v>
      </c>
      <c r="E2588">
        <v>0.7</v>
      </c>
      <c r="F2588" t="s">
        <v>18359</v>
      </c>
      <c r="G2588">
        <v>32.450000000000003</v>
      </c>
      <c r="H2588" t="s">
        <v>23334</v>
      </c>
      <c r="I2588" t="s">
        <v>23335</v>
      </c>
      <c r="J2588">
        <v>7.91</v>
      </c>
    </row>
    <row r="2589" spans="1:10">
      <c r="A2589" t="s">
        <v>12703</v>
      </c>
      <c r="B2589" t="s">
        <v>23336</v>
      </c>
      <c r="C2589">
        <v>6</v>
      </c>
      <c r="D2589">
        <v>43</v>
      </c>
      <c r="E2589">
        <v>0.7</v>
      </c>
      <c r="F2589" t="s">
        <v>18359</v>
      </c>
      <c r="G2589">
        <v>5.65</v>
      </c>
      <c r="H2589" t="s">
        <v>23337</v>
      </c>
      <c r="I2589" t="s">
        <v>23338</v>
      </c>
      <c r="J2589">
        <v>7.92</v>
      </c>
    </row>
    <row r="2590" spans="1:10">
      <c r="A2590" t="s">
        <v>12704</v>
      </c>
      <c r="B2590" t="s">
        <v>23339</v>
      </c>
      <c r="C2590">
        <v>6</v>
      </c>
      <c r="D2590">
        <v>48</v>
      </c>
      <c r="E2590">
        <v>0.7</v>
      </c>
      <c r="F2590" t="s">
        <v>18359</v>
      </c>
      <c r="G2590">
        <v>19.55</v>
      </c>
      <c r="H2590" t="s">
        <v>23340</v>
      </c>
      <c r="I2590" t="s">
        <v>23341</v>
      </c>
      <c r="J2590">
        <v>7.92</v>
      </c>
    </row>
    <row r="2591" spans="1:10">
      <c r="A2591" t="s">
        <v>12705</v>
      </c>
      <c r="B2591" t="s">
        <v>23342</v>
      </c>
      <c r="C2591">
        <v>6</v>
      </c>
      <c r="D2591">
        <v>43</v>
      </c>
      <c r="E2591">
        <v>0.7</v>
      </c>
      <c r="F2591" t="s">
        <v>18359</v>
      </c>
      <c r="G2591">
        <v>23.05</v>
      </c>
      <c r="H2591" t="s">
        <v>23343</v>
      </c>
      <c r="I2591" t="s">
        <v>23344</v>
      </c>
      <c r="J2591">
        <v>7.92</v>
      </c>
    </row>
    <row r="2592" spans="1:10">
      <c r="A2592" t="s">
        <v>16977</v>
      </c>
      <c r="B2592" t="s">
        <v>23345</v>
      </c>
      <c r="C2592">
        <v>6</v>
      </c>
      <c r="D2592">
        <v>55</v>
      </c>
      <c r="E2592">
        <v>0.7</v>
      </c>
      <c r="F2592" t="s">
        <v>18359</v>
      </c>
      <c r="G2592">
        <v>790</v>
      </c>
      <c r="I2592" t="s">
        <v>23346</v>
      </c>
      <c r="J2592">
        <v>9.11</v>
      </c>
    </row>
    <row r="2593" spans="1:10">
      <c r="A2593" t="s">
        <v>16978</v>
      </c>
      <c r="B2593" t="s">
        <v>23347</v>
      </c>
      <c r="C2593">
        <v>6</v>
      </c>
      <c r="D2593">
        <v>46</v>
      </c>
      <c r="E2593">
        <v>0.7</v>
      </c>
      <c r="F2593" t="s">
        <v>18359</v>
      </c>
      <c r="G2593">
        <v>36.450000000000003</v>
      </c>
      <c r="I2593" t="s">
        <v>23348</v>
      </c>
      <c r="J2593">
        <v>9.17</v>
      </c>
    </row>
    <row r="2594" spans="1:10">
      <c r="A2594" t="s">
        <v>12706</v>
      </c>
      <c r="B2594" t="s">
        <v>16979</v>
      </c>
      <c r="C2594">
        <v>6</v>
      </c>
      <c r="D2594">
        <v>12.5</v>
      </c>
      <c r="E2594">
        <v>0.75</v>
      </c>
      <c r="G2594">
        <v>15.65</v>
      </c>
      <c r="H2594" t="s">
        <v>23349</v>
      </c>
      <c r="J2594">
        <v>10.32</v>
      </c>
    </row>
    <row r="2595" spans="1:10">
      <c r="A2595" t="s">
        <v>23350</v>
      </c>
      <c r="B2595" t="s">
        <v>16980</v>
      </c>
      <c r="C2595">
        <v>6</v>
      </c>
      <c r="D2595">
        <v>12.5</v>
      </c>
      <c r="E2595">
        <v>0.75</v>
      </c>
      <c r="F2595" t="s">
        <v>18359</v>
      </c>
      <c r="G2595">
        <v>18.55</v>
      </c>
      <c r="J2595">
        <v>10.55</v>
      </c>
    </row>
    <row r="2596" spans="1:10">
      <c r="A2596" t="s">
        <v>12707</v>
      </c>
      <c r="B2596" t="s">
        <v>16980</v>
      </c>
      <c r="C2596">
        <v>6</v>
      </c>
      <c r="D2596">
        <v>12.5</v>
      </c>
      <c r="E2596">
        <v>0.75</v>
      </c>
      <c r="G2596">
        <v>15.15</v>
      </c>
      <c r="H2596" t="s">
        <v>23351</v>
      </c>
      <c r="J2596">
        <v>9.98</v>
      </c>
    </row>
    <row r="2597" spans="1:10">
      <c r="A2597" t="s">
        <v>16981</v>
      </c>
      <c r="B2597" t="s">
        <v>23352</v>
      </c>
      <c r="C2597">
        <v>6</v>
      </c>
      <c r="D2597">
        <v>43</v>
      </c>
      <c r="E2597">
        <v>0.7</v>
      </c>
      <c r="F2597" t="s">
        <v>18359</v>
      </c>
      <c r="G2597">
        <v>15.45</v>
      </c>
      <c r="I2597" t="s">
        <v>23353</v>
      </c>
      <c r="J2597">
        <v>9.98</v>
      </c>
    </row>
    <row r="2598" spans="1:10">
      <c r="A2598" t="s">
        <v>16982</v>
      </c>
      <c r="B2598" t="s">
        <v>16983</v>
      </c>
      <c r="C2598">
        <v>6</v>
      </c>
      <c r="D2598">
        <v>40</v>
      </c>
      <c r="E2598">
        <v>0.7</v>
      </c>
      <c r="G2598">
        <v>28.95</v>
      </c>
      <c r="H2598" t="s">
        <v>23354</v>
      </c>
      <c r="I2598" t="s">
        <v>23355</v>
      </c>
      <c r="J2598">
        <v>9.0399999999999991</v>
      </c>
    </row>
    <row r="2599" spans="1:10">
      <c r="A2599" t="s">
        <v>23356</v>
      </c>
      <c r="B2599" t="s">
        <v>23357</v>
      </c>
      <c r="C2599">
        <v>6</v>
      </c>
      <c r="D2599">
        <v>43</v>
      </c>
      <c r="E2599">
        <v>0.7</v>
      </c>
      <c r="F2599" t="s">
        <v>18359</v>
      </c>
      <c r="G2599">
        <v>46.85</v>
      </c>
      <c r="H2599" t="s">
        <v>23358</v>
      </c>
      <c r="I2599" t="s">
        <v>23359</v>
      </c>
      <c r="J2599">
        <v>9.1999999999999993</v>
      </c>
    </row>
    <row r="2600" spans="1:10">
      <c r="A2600" t="s">
        <v>12708</v>
      </c>
      <c r="B2600" t="s">
        <v>23360</v>
      </c>
      <c r="C2600">
        <v>6</v>
      </c>
      <c r="D2600">
        <v>47</v>
      </c>
      <c r="E2600">
        <v>0.7</v>
      </c>
      <c r="F2600" t="s">
        <v>18359</v>
      </c>
      <c r="G2600">
        <v>22.65</v>
      </c>
      <c r="I2600" t="s">
        <v>23361</v>
      </c>
      <c r="J2600">
        <v>9.18</v>
      </c>
    </row>
    <row r="2601" spans="1:10">
      <c r="A2601" t="s">
        <v>12709</v>
      </c>
      <c r="B2601" t="s">
        <v>23362</v>
      </c>
      <c r="C2601">
        <v>6</v>
      </c>
      <c r="D2601">
        <v>44</v>
      </c>
      <c r="E2601">
        <v>0.7</v>
      </c>
      <c r="F2601" t="s">
        <v>18359</v>
      </c>
      <c r="G2601">
        <v>11.45</v>
      </c>
      <c r="H2601" t="s">
        <v>23363</v>
      </c>
      <c r="I2601" t="s">
        <v>23364</v>
      </c>
      <c r="J2601">
        <v>9.1199999999999992</v>
      </c>
    </row>
    <row r="2602" spans="1:10">
      <c r="A2602" t="s">
        <v>12710</v>
      </c>
      <c r="B2602" t="s">
        <v>23365</v>
      </c>
      <c r="C2602">
        <v>6</v>
      </c>
      <c r="D2602">
        <v>47</v>
      </c>
      <c r="E2602">
        <v>0.7</v>
      </c>
      <c r="F2602" t="s">
        <v>18359</v>
      </c>
      <c r="G2602">
        <v>24</v>
      </c>
      <c r="I2602" t="s">
        <v>23366</v>
      </c>
      <c r="J2602">
        <v>9.15</v>
      </c>
    </row>
    <row r="2603" spans="1:10">
      <c r="A2603" t="s">
        <v>14027</v>
      </c>
      <c r="B2603" t="s">
        <v>16984</v>
      </c>
      <c r="C2603">
        <v>6</v>
      </c>
      <c r="D2603">
        <v>46</v>
      </c>
      <c r="E2603">
        <v>0.7</v>
      </c>
      <c r="G2603">
        <v>23.15</v>
      </c>
      <c r="H2603" t="s">
        <v>23367</v>
      </c>
      <c r="I2603" t="s">
        <v>23368</v>
      </c>
      <c r="J2603">
        <v>7.99</v>
      </c>
    </row>
    <row r="2604" spans="1:10">
      <c r="A2604" t="s">
        <v>12711</v>
      </c>
      <c r="B2604" t="s">
        <v>16985</v>
      </c>
      <c r="C2604">
        <v>6</v>
      </c>
      <c r="D2604">
        <v>47</v>
      </c>
      <c r="E2604">
        <v>0.7</v>
      </c>
      <c r="G2604">
        <v>10.85</v>
      </c>
      <c r="I2604" t="s">
        <v>23369</v>
      </c>
      <c r="J2604">
        <v>7.94</v>
      </c>
    </row>
    <row r="2605" spans="1:10">
      <c r="A2605" t="s">
        <v>12712</v>
      </c>
      <c r="B2605" t="s">
        <v>16986</v>
      </c>
      <c r="C2605">
        <v>6</v>
      </c>
      <c r="D2605">
        <v>37.5</v>
      </c>
      <c r="E2605">
        <v>0.7</v>
      </c>
      <c r="G2605">
        <v>5.85</v>
      </c>
      <c r="I2605" t="s">
        <v>23370</v>
      </c>
      <c r="J2605">
        <v>7.28</v>
      </c>
    </row>
    <row r="2606" spans="1:10">
      <c r="A2606" t="s">
        <v>31153</v>
      </c>
      <c r="B2606" t="s">
        <v>31154</v>
      </c>
      <c r="C2606">
        <v>6</v>
      </c>
      <c r="D2606">
        <v>37.5</v>
      </c>
      <c r="E2606">
        <v>0.7</v>
      </c>
      <c r="G2606">
        <v>7.65</v>
      </c>
      <c r="H2606" t="s">
        <v>31155</v>
      </c>
      <c r="J2606">
        <v>7.29</v>
      </c>
    </row>
    <row r="2607" spans="1:10">
      <c r="A2607" t="s">
        <v>31156</v>
      </c>
      <c r="B2607" t="s">
        <v>31157</v>
      </c>
      <c r="C2607">
        <v>6</v>
      </c>
      <c r="D2607">
        <v>37.5</v>
      </c>
      <c r="E2607">
        <v>0.7</v>
      </c>
      <c r="G2607">
        <v>17.45</v>
      </c>
      <c r="I2607" t="s">
        <v>31158</v>
      </c>
      <c r="J2607">
        <v>7.27</v>
      </c>
    </row>
    <row r="2608" spans="1:10">
      <c r="A2608" t="s">
        <v>26681</v>
      </c>
      <c r="B2608" t="s">
        <v>26682</v>
      </c>
      <c r="C2608">
        <v>6</v>
      </c>
      <c r="D2608">
        <v>40</v>
      </c>
      <c r="E2608">
        <v>0.7</v>
      </c>
      <c r="F2608" t="s">
        <v>18359</v>
      </c>
      <c r="G2608">
        <v>36.85</v>
      </c>
      <c r="H2608" t="s">
        <v>27292</v>
      </c>
      <c r="I2608" t="s">
        <v>31159</v>
      </c>
      <c r="J2608">
        <v>7.61</v>
      </c>
    </row>
    <row r="2609" spans="1:10">
      <c r="A2609" t="s">
        <v>12713</v>
      </c>
      <c r="B2609" t="s">
        <v>23371</v>
      </c>
      <c r="C2609">
        <v>6</v>
      </c>
      <c r="D2609">
        <v>56.5</v>
      </c>
      <c r="E2609">
        <v>0.7</v>
      </c>
      <c r="F2609" t="s">
        <v>18359</v>
      </c>
      <c r="G2609">
        <v>23.05</v>
      </c>
      <c r="H2609" t="s">
        <v>23372</v>
      </c>
      <c r="I2609" t="s">
        <v>23373</v>
      </c>
      <c r="J2609">
        <v>7.7</v>
      </c>
    </row>
    <row r="2610" spans="1:10">
      <c r="A2610" t="s">
        <v>12714</v>
      </c>
      <c r="B2610" t="s">
        <v>23374</v>
      </c>
      <c r="C2610">
        <v>6</v>
      </c>
      <c r="D2610">
        <v>46.2</v>
      </c>
      <c r="E2610">
        <v>0.7</v>
      </c>
      <c r="F2610" t="s">
        <v>18359</v>
      </c>
      <c r="G2610">
        <v>33.85</v>
      </c>
      <c r="H2610" t="s">
        <v>23375</v>
      </c>
      <c r="I2610" t="s">
        <v>23376</v>
      </c>
      <c r="J2610">
        <v>18.260000000000002</v>
      </c>
    </row>
    <row r="2611" spans="1:10">
      <c r="A2611" t="s">
        <v>16987</v>
      </c>
      <c r="B2611" t="s">
        <v>23377</v>
      </c>
      <c r="C2611">
        <v>6</v>
      </c>
      <c r="D2611">
        <v>58.6</v>
      </c>
      <c r="E2611">
        <v>0.7</v>
      </c>
      <c r="F2611" t="s">
        <v>18359</v>
      </c>
      <c r="G2611">
        <v>12.95</v>
      </c>
      <c r="I2611" t="s">
        <v>23378</v>
      </c>
      <c r="J2611">
        <v>9.74</v>
      </c>
    </row>
    <row r="2612" spans="1:10">
      <c r="A2612" t="s">
        <v>12715</v>
      </c>
      <c r="B2612" t="s">
        <v>23379</v>
      </c>
      <c r="C2612">
        <v>12</v>
      </c>
      <c r="D2612">
        <v>40</v>
      </c>
      <c r="E2612">
        <v>1</v>
      </c>
      <c r="F2612" t="s">
        <v>18359</v>
      </c>
      <c r="G2612">
        <v>10.95</v>
      </c>
      <c r="H2612" t="s">
        <v>23380</v>
      </c>
      <c r="I2612" t="s">
        <v>23381</v>
      </c>
      <c r="J2612">
        <v>20.28</v>
      </c>
    </row>
    <row r="2613" spans="1:10">
      <c r="A2613" t="s">
        <v>23382</v>
      </c>
      <c r="B2613" t="s">
        <v>23383</v>
      </c>
      <c r="C2613">
        <v>6</v>
      </c>
      <c r="D2613">
        <v>48</v>
      </c>
      <c r="E2613">
        <v>0.7</v>
      </c>
      <c r="F2613" t="s">
        <v>18359</v>
      </c>
      <c r="G2613">
        <v>31.45</v>
      </c>
      <c r="H2613" t="s">
        <v>23384</v>
      </c>
      <c r="I2613" t="s">
        <v>23385</v>
      </c>
      <c r="J2613">
        <v>7.85</v>
      </c>
    </row>
    <row r="2614" spans="1:10">
      <c r="A2614" t="s">
        <v>12716</v>
      </c>
      <c r="B2614" t="s">
        <v>26683</v>
      </c>
      <c r="C2614">
        <v>6</v>
      </c>
      <c r="D2614">
        <v>48</v>
      </c>
      <c r="E2614">
        <v>1</v>
      </c>
      <c r="F2614" t="s">
        <v>18359</v>
      </c>
      <c r="G2614">
        <v>11.85</v>
      </c>
      <c r="H2614" t="s">
        <v>27293</v>
      </c>
      <c r="I2614" t="s">
        <v>31160</v>
      </c>
      <c r="J2614">
        <v>10.220000000000001</v>
      </c>
    </row>
    <row r="2615" spans="1:10">
      <c r="A2615" t="s">
        <v>14028</v>
      </c>
      <c r="B2615" t="s">
        <v>23386</v>
      </c>
      <c r="C2615">
        <v>6</v>
      </c>
      <c r="D2615">
        <v>48</v>
      </c>
      <c r="E2615">
        <v>0.7</v>
      </c>
      <c r="F2615" t="s">
        <v>18359</v>
      </c>
      <c r="G2615">
        <v>7.95</v>
      </c>
      <c r="H2615" t="s">
        <v>23387</v>
      </c>
      <c r="I2615" t="s">
        <v>23388</v>
      </c>
      <c r="J2615">
        <v>7.56</v>
      </c>
    </row>
    <row r="2616" spans="1:10">
      <c r="A2616" t="s">
        <v>12717</v>
      </c>
      <c r="B2616" t="s">
        <v>23389</v>
      </c>
      <c r="C2616">
        <v>6</v>
      </c>
      <c r="D2616">
        <v>40</v>
      </c>
      <c r="E2616">
        <v>0.7</v>
      </c>
      <c r="F2616" t="s">
        <v>18359</v>
      </c>
      <c r="G2616">
        <v>6.85</v>
      </c>
      <c r="H2616" t="s">
        <v>23390</v>
      </c>
      <c r="I2616" t="s">
        <v>23391</v>
      </c>
      <c r="J2616">
        <v>7.56</v>
      </c>
    </row>
    <row r="2617" spans="1:10">
      <c r="A2617" t="s">
        <v>12718</v>
      </c>
      <c r="B2617" t="s">
        <v>16988</v>
      </c>
      <c r="C2617">
        <v>6</v>
      </c>
      <c r="D2617">
        <v>25</v>
      </c>
      <c r="E2617">
        <v>1</v>
      </c>
      <c r="G2617">
        <v>5.55</v>
      </c>
      <c r="I2617" t="s">
        <v>23392</v>
      </c>
      <c r="J2617">
        <v>9.67</v>
      </c>
    </row>
    <row r="2618" spans="1:10">
      <c r="A2618" t="s">
        <v>12719</v>
      </c>
      <c r="B2618" t="s">
        <v>16989</v>
      </c>
      <c r="C2618">
        <v>6</v>
      </c>
      <c r="D2618">
        <v>46</v>
      </c>
      <c r="E2618">
        <v>0.7</v>
      </c>
      <c r="G2618">
        <v>45.45</v>
      </c>
      <c r="H2618" t="s">
        <v>23393</v>
      </c>
      <c r="I2618" t="s">
        <v>23394</v>
      </c>
      <c r="J2618">
        <v>8.52</v>
      </c>
    </row>
    <row r="2619" spans="1:10">
      <c r="A2619" t="s">
        <v>12720</v>
      </c>
      <c r="B2619" t="s">
        <v>16990</v>
      </c>
      <c r="C2619">
        <v>6</v>
      </c>
      <c r="D2619">
        <v>40</v>
      </c>
      <c r="E2619">
        <v>0.7</v>
      </c>
      <c r="G2619">
        <v>38.950000000000003</v>
      </c>
      <c r="H2619" t="s">
        <v>23395</v>
      </c>
      <c r="I2619" t="s">
        <v>23396</v>
      </c>
      <c r="J2619">
        <v>8.0299999999999994</v>
      </c>
    </row>
    <row r="2620" spans="1:10">
      <c r="A2620" t="s">
        <v>12721</v>
      </c>
      <c r="B2620" t="s">
        <v>16991</v>
      </c>
      <c r="C2620">
        <v>6</v>
      </c>
      <c r="D2620">
        <v>40</v>
      </c>
      <c r="E2620">
        <v>0.7</v>
      </c>
      <c r="G2620">
        <v>16.850000000000001</v>
      </c>
      <c r="H2620" t="s">
        <v>23397</v>
      </c>
      <c r="I2620" t="s">
        <v>23398</v>
      </c>
      <c r="J2620">
        <v>8.02</v>
      </c>
    </row>
    <row r="2621" spans="1:10">
      <c r="A2621" t="s">
        <v>12722</v>
      </c>
      <c r="B2621" t="s">
        <v>16992</v>
      </c>
      <c r="C2621">
        <v>6</v>
      </c>
      <c r="D2621">
        <v>40</v>
      </c>
      <c r="E2621">
        <v>0.7</v>
      </c>
      <c r="G2621">
        <v>15</v>
      </c>
      <c r="H2621" t="s">
        <v>23399</v>
      </c>
      <c r="I2621" t="s">
        <v>23400</v>
      </c>
      <c r="J2621">
        <v>8.02</v>
      </c>
    </row>
    <row r="2622" spans="1:10">
      <c r="A2622" t="s">
        <v>12723</v>
      </c>
      <c r="B2622" t="s">
        <v>16993</v>
      </c>
      <c r="C2622">
        <v>6</v>
      </c>
      <c r="D2622">
        <v>40</v>
      </c>
      <c r="E2622">
        <v>0.7</v>
      </c>
      <c r="G2622">
        <v>96.45</v>
      </c>
      <c r="H2622" t="s">
        <v>23401</v>
      </c>
      <c r="I2622" t="s">
        <v>23402</v>
      </c>
      <c r="J2622">
        <v>8</v>
      </c>
    </row>
    <row r="2623" spans="1:10">
      <c r="A2623" t="s">
        <v>12724</v>
      </c>
      <c r="B2623" t="s">
        <v>16994</v>
      </c>
      <c r="C2623">
        <v>6</v>
      </c>
      <c r="D2623">
        <v>40</v>
      </c>
      <c r="E2623">
        <v>0.7</v>
      </c>
      <c r="G2623">
        <v>27.85</v>
      </c>
      <c r="H2623" t="s">
        <v>23403</v>
      </c>
      <c r="I2623" t="s">
        <v>23404</v>
      </c>
      <c r="J2623">
        <v>7.12</v>
      </c>
    </row>
    <row r="2624" spans="1:10">
      <c r="A2624" t="s">
        <v>12725</v>
      </c>
      <c r="B2624" t="s">
        <v>16995</v>
      </c>
      <c r="C2624">
        <v>6</v>
      </c>
      <c r="D2624">
        <v>37.5</v>
      </c>
      <c r="E2624">
        <v>0.7</v>
      </c>
      <c r="G2624">
        <v>16.25</v>
      </c>
      <c r="H2624" t="s">
        <v>23405</v>
      </c>
      <c r="I2624" t="s">
        <v>23406</v>
      </c>
      <c r="J2624">
        <v>7.03</v>
      </c>
    </row>
    <row r="2625" spans="1:10">
      <c r="A2625" t="s">
        <v>16996</v>
      </c>
      <c r="B2625" t="s">
        <v>16997</v>
      </c>
      <c r="C2625">
        <v>6</v>
      </c>
      <c r="D2625">
        <v>37.5</v>
      </c>
      <c r="E2625">
        <v>0.7</v>
      </c>
      <c r="G2625">
        <v>9.25</v>
      </c>
      <c r="H2625" t="s">
        <v>23407</v>
      </c>
      <c r="J2625">
        <v>7.15</v>
      </c>
    </row>
    <row r="2626" spans="1:10">
      <c r="A2626" t="s">
        <v>16998</v>
      </c>
      <c r="B2626" t="s">
        <v>16999</v>
      </c>
      <c r="C2626">
        <v>6</v>
      </c>
      <c r="D2626">
        <v>40</v>
      </c>
      <c r="E2626">
        <v>1</v>
      </c>
      <c r="G2626">
        <v>5.35</v>
      </c>
      <c r="I2626" t="s">
        <v>23408</v>
      </c>
      <c r="J2626">
        <v>11.35</v>
      </c>
    </row>
    <row r="2627" spans="1:10">
      <c r="A2627" t="s">
        <v>17000</v>
      </c>
      <c r="B2627" t="s">
        <v>17001</v>
      </c>
      <c r="C2627">
        <v>6</v>
      </c>
      <c r="D2627">
        <v>40</v>
      </c>
      <c r="E2627">
        <v>1</v>
      </c>
      <c r="G2627">
        <v>19.850000000000001</v>
      </c>
      <c r="H2627" t="s">
        <v>23409</v>
      </c>
      <c r="J2627">
        <v>11.28</v>
      </c>
    </row>
    <row r="2628" spans="1:10">
      <c r="A2628" t="s">
        <v>14029</v>
      </c>
      <c r="B2628" t="s">
        <v>23410</v>
      </c>
      <c r="C2628">
        <v>6</v>
      </c>
      <c r="D2628">
        <v>40</v>
      </c>
      <c r="E2628">
        <v>1</v>
      </c>
      <c r="F2628" t="s">
        <v>18359</v>
      </c>
      <c r="G2628">
        <v>32.65</v>
      </c>
      <c r="I2628" t="s">
        <v>23411</v>
      </c>
      <c r="J2628">
        <v>11.96</v>
      </c>
    </row>
    <row r="2629" spans="1:10">
      <c r="A2629" t="s">
        <v>17002</v>
      </c>
      <c r="B2629" t="s">
        <v>17003</v>
      </c>
      <c r="C2629">
        <v>12</v>
      </c>
      <c r="D2629">
        <v>40</v>
      </c>
      <c r="E2629">
        <v>0.7</v>
      </c>
      <c r="G2629">
        <v>22.95</v>
      </c>
      <c r="I2629" t="s">
        <v>23412</v>
      </c>
      <c r="J2629">
        <v>15.63</v>
      </c>
    </row>
    <row r="2630" spans="1:10">
      <c r="A2630" t="s">
        <v>12726</v>
      </c>
      <c r="B2630" t="s">
        <v>17004</v>
      </c>
      <c r="C2630">
        <v>12</v>
      </c>
      <c r="D2630">
        <v>40</v>
      </c>
      <c r="E2630">
        <v>1</v>
      </c>
      <c r="G2630">
        <v>12.45</v>
      </c>
      <c r="I2630" t="s">
        <v>23413</v>
      </c>
      <c r="J2630">
        <v>20.77</v>
      </c>
    </row>
    <row r="2631" spans="1:10">
      <c r="A2631" t="s">
        <v>31161</v>
      </c>
      <c r="B2631" t="s">
        <v>31162</v>
      </c>
      <c r="C2631">
        <v>6</v>
      </c>
      <c r="D2631">
        <v>12</v>
      </c>
      <c r="E2631">
        <v>0.75</v>
      </c>
      <c r="G2631">
        <v>9.4499999999999993</v>
      </c>
      <c r="H2631" t="s">
        <v>31163</v>
      </c>
      <c r="I2631" t="s">
        <v>31164</v>
      </c>
      <c r="J2631">
        <v>10.54</v>
      </c>
    </row>
    <row r="2632" spans="1:10">
      <c r="A2632" t="s">
        <v>12727</v>
      </c>
      <c r="B2632" t="s">
        <v>26684</v>
      </c>
      <c r="C2632">
        <v>6</v>
      </c>
      <c r="D2632">
        <v>40</v>
      </c>
      <c r="E2632">
        <v>0.7</v>
      </c>
      <c r="F2632" t="s">
        <v>18359</v>
      </c>
      <c r="G2632">
        <v>5.15</v>
      </c>
      <c r="H2632" t="s">
        <v>27294</v>
      </c>
      <c r="I2632" t="s">
        <v>31165</v>
      </c>
      <c r="J2632">
        <v>10.199999999999999</v>
      </c>
    </row>
    <row r="2633" spans="1:10">
      <c r="A2633" t="s">
        <v>14030</v>
      </c>
      <c r="B2633" t="s">
        <v>23414</v>
      </c>
      <c r="C2633">
        <v>4</v>
      </c>
      <c r="D2633">
        <v>40</v>
      </c>
      <c r="E2633">
        <v>0.7</v>
      </c>
      <c r="F2633" t="s">
        <v>18359</v>
      </c>
      <c r="G2633">
        <v>5.95</v>
      </c>
      <c r="H2633" t="s">
        <v>23415</v>
      </c>
      <c r="I2633" t="s">
        <v>23416</v>
      </c>
      <c r="J2633">
        <v>8.4700000000000006</v>
      </c>
    </row>
    <row r="2634" spans="1:10">
      <c r="A2634" t="s">
        <v>17005</v>
      </c>
      <c r="B2634" t="s">
        <v>23414</v>
      </c>
      <c r="C2634">
        <v>4</v>
      </c>
      <c r="D2634">
        <v>40</v>
      </c>
      <c r="E2634">
        <v>0.7</v>
      </c>
      <c r="F2634" t="s">
        <v>18359</v>
      </c>
      <c r="G2634">
        <v>22.65</v>
      </c>
      <c r="H2634" t="s">
        <v>23417</v>
      </c>
      <c r="I2634" t="s">
        <v>23416</v>
      </c>
      <c r="J2634">
        <v>8.48</v>
      </c>
    </row>
    <row r="2635" spans="1:10">
      <c r="A2635" t="s">
        <v>12728</v>
      </c>
      <c r="B2635" t="s">
        <v>17006</v>
      </c>
      <c r="C2635">
        <v>6</v>
      </c>
      <c r="D2635">
        <v>28</v>
      </c>
      <c r="E2635">
        <v>1</v>
      </c>
      <c r="G2635">
        <v>15.45</v>
      </c>
      <c r="I2635" t="s">
        <v>23418</v>
      </c>
      <c r="J2635">
        <v>9.85</v>
      </c>
    </row>
    <row r="2636" spans="1:10">
      <c r="A2636" t="s">
        <v>12729</v>
      </c>
      <c r="B2636" t="s">
        <v>17007</v>
      </c>
      <c r="C2636">
        <v>6</v>
      </c>
      <c r="D2636">
        <v>18</v>
      </c>
      <c r="E2636">
        <v>0.7</v>
      </c>
      <c r="G2636">
        <v>30.5</v>
      </c>
      <c r="I2636" t="s">
        <v>23419</v>
      </c>
      <c r="J2636">
        <v>8.6199999999999992</v>
      </c>
    </row>
    <row r="2637" spans="1:10">
      <c r="A2637" t="s">
        <v>14031</v>
      </c>
      <c r="B2637" t="s">
        <v>17008</v>
      </c>
      <c r="C2637">
        <v>6</v>
      </c>
      <c r="D2637">
        <v>40</v>
      </c>
      <c r="E2637">
        <v>0.5</v>
      </c>
      <c r="G2637">
        <v>14.35</v>
      </c>
      <c r="H2637" t="s">
        <v>23420</v>
      </c>
      <c r="J2637">
        <v>5.55</v>
      </c>
    </row>
    <row r="2638" spans="1:10">
      <c r="A2638" t="s">
        <v>17009</v>
      </c>
      <c r="B2638" t="s">
        <v>17010</v>
      </c>
      <c r="C2638">
        <v>6</v>
      </c>
      <c r="D2638">
        <v>43</v>
      </c>
      <c r="E2638">
        <v>0.7</v>
      </c>
      <c r="G2638">
        <v>39.950000000000003</v>
      </c>
      <c r="H2638" t="s">
        <v>27718</v>
      </c>
      <c r="I2638" t="s">
        <v>31166</v>
      </c>
      <c r="J2638">
        <v>8.44</v>
      </c>
    </row>
    <row r="2639" spans="1:10">
      <c r="A2639" t="s">
        <v>12730</v>
      </c>
      <c r="B2639" t="s">
        <v>23421</v>
      </c>
      <c r="C2639">
        <v>6</v>
      </c>
      <c r="D2639">
        <v>46.3</v>
      </c>
      <c r="E2639">
        <v>0.7</v>
      </c>
      <c r="F2639" t="s">
        <v>18359</v>
      </c>
      <c r="G2639">
        <v>14.95</v>
      </c>
      <c r="H2639" t="s">
        <v>23422</v>
      </c>
      <c r="I2639" t="s">
        <v>23423</v>
      </c>
      <c r="J2639">
        <v>7.7</v>
      </c>
    </row>
    <row r="2640" spans="1:10">
      <c r="A2640" t="s">
        <v>14032</v>
      </c>
      <c r="B2640" t="s">
        <v>23424</v>
      </c>
      <c r="C2640">
        <v>6</v>
      </c>
      <c r="D2640">
        <v>46.3</v>
      </c>
      <c r="E2640">
        <v>0.7</v>
      </c>
      <c r="F2640" t="s">
        <v>18359</v>
      </c>
      <c r="G2640">
        <v>10</v>
      </c>
      <c r="H2640" t="s">
        <v>23425</v>
      </c>
      <c r="I2640" t="s">
        <v>23426</v>
      </c>
      <c r="J2640">
        <v>9.14</v>
      </c>
    </row>
    <row r="2641" spans="1:10">
      <c r="A2641" t="s">
        <v>26685</v>
      </c>
      <c r="B2641" t="s">
        <v>26686</v>
      </c>
      <c r="C2641">
        <v>6</v>
      </c>
      <c r="D2641">
        <v>46.3</v>
      </c>
      <c r="E2641">
        <v>0.7</v>
      </c>
      <c r="F2641" t="s">
        <v>18359</v>
      </c>
      <c r="G2641">
        <v>5.45</v>
      </c>
      <c r="H2641" t="s">
        <v>27295</v>
      </c>
      <c r="I2641" t="s">
        <v>31167</v>
      </c>
      <c r="J2641">
        <v>7.63</v>
      </c>
    </row>
    <row r="2642" spans="1:10">
      <c r="A2642" t="s">
        <v>12731</v>
      </c>
      <c r="B2642" t="s">
        <v>17011</v>
      </c>
      <c r="C2642">
        <v>6</v>
      </c>
      <c r="D2642">
        <v>40</v>
      </c>
      <c r="E2642">
        <v>0.7</v>
      </c>
      <c r="G2642">
        <v>17.25</v>
      </c>
      <c r="H2642" t="s">
        <v>23427</v>
      </c>
      <c r="I2642" t="s">
        <v>23428</v>
      </c>
      <c r="J2642">
        <v>7.31</v>
      </c>
    </row>
    <row r="2643" spans="1:10">
      <c r="A2643" t="s">
        <v>12732</v>
      </c>
      <c r="B2643" t="s">
        <v>17012</v>
      </c>
      <c r="C2643">
        <v>6</v>
      </c>
      <c r="D2643">
        <v>40</v>
      </c>
      <c r="E2643">
        <v>0.7</v>
      </c>
      <c r="G2643">
        <v>14.85</v>
      </c>
      <c r="H2643" t="s">
        <v>23429</v>
      </c>
      <c r="I2643" t="s">
        <v>23430</v>
      </c>
      <c r="J2643">
        <v>7.38</v>
      </c>
    </row>
    <row r="2644" spans="1:10">
      <c r="A2644" t="s">
        <v>17013</v>
      </c>
      <c r="B2644" t="s">
        <v>17014</v>
      </c>
      <c r="C2644">
        <v>6</v>
      </c>
      <c r="D2644">
        <v>38</v>
      </c>
      <c r="E2644">
        <v>0.7</v>
      </c>
      <c r="G2644">
        <v>10.15</v>
      </c>
      <c r="H2644" t="s">
        <v>23431</v>
      </c>
      <c r="I2644" t="s">
        <v>23432</v>
      </c>
      <c r="J2644">
        <v>7.34</v>
      </c>
    </row>
    <row r="2645" spans="1:10">
      <c r="A2645" t="s">
        <v>17015</v>
      </c>
      <c r="B2645" t="s">
        <v>23433</v>
      </c>
      <c r="C2645">
        <v>1</v>
      </c>
      <c r="D2645">
        <v>40</v>
      </c>
      <c r="E2645">
        <v>0.7</v>
      </c>
      <c r="F2645" t="s">
        <v>18359</v>
      </c>
      <c r="G2645">
        <v>33.85</v>
      </c>
      <c r="J2645">
        <v>3</v>
      </c>
    </row>
    <row r="2646" spans="1:10">
      <c r="A2646" t="s">
        <v>12733</v>
      </c>
      <c r="B2646" t="s">
        <v>23433</v>
      </c>
      <c r="C2646">
        <v>1</v>
      </c>
      <c r="D2646">
        <v>40</v>
      </c>
      <c r="E2646">
        <v>0.7</v>
      </c>
      <c r="F2646" t="s">
        <v>18359</v>
      </c>
      <c r="G2646">
        <v>51</v>
      </c>
      <c r="I2646" t="s">
        <v>23434</v>
      </c>
      <c r="J2646">
        <v>3.02</v>
      </c>
    </row>
    <row r="2647" spans="1:10">
      <c r="A2647" t="s">
        <v>17016</v>
      </c>
      <c r="B2647" t="s">
        <v>23435</v>
      </c>
      <c r="C2647">
        <v>6</v>
      </c>
      <c r="D2647">
        <v>40</v>
      </c>
      <c r="E2647">
        <v>0.7</v>
      </c>
      <c r="F2647" t="s">
        <v>18359</v>
      </c>
      <c r="G2647">
        <v>11.45</v>
      </c>
      <c r="H2647" t="s">
        <v>23436</v>
      </c>
      <c r="J2647">
        <v>12.96</v>
      </c>
    </row>
    <row r="2648" spans="1:10">
      <c r="A2648" t="s">
        <v>12734</v>
      </c>
      <c r="B2648" t="s">
        <v>17017</v>
      </c>
      <c r="C2648">
        <v>6</v>
      </c>
      <c r="D2648">
        <v>40</v>
      </c>
      <c r="E2648">
        <v>0.7</v>
      </c>
      <c r="G2648">
        <v>9.75</v>
      </c>
      <c r="I2648" t="s">
        <v>23437</v>
      </c>
      <c r="J2648">
        <v>7.3</v>
      </c>
    </row>
    <row r="2649" spans="1:10">
      <c r="A2649" t="s">
        <v>26687</v>
      </c>
      <c r="B2649" t="s">
        <v>26688</v>
      </c>
      <c r="C2649">
        <v>6</v>
      </c>
      <c r="D2649">
        <v>40</v>
      </c>
      <c r="E2649">
        <v>0.5</v>
      </c>
      <c r="G2649">
        <v>20.65</v>
      </c>
      <c r="H2649" t="s">
        <v>31168</v>
      </c>
      <c r="I2649" t="s">
        <v>31169</v>
      </c>
      <c r="J2649">
        <v>6.54</v>
      </c>
    </row>
    <row r="2650" spans="1:10">
      <c r="A2650" t="s">
        <v>12735</v>
      </c>
      <c r="B2650" t="s">
        <v>17018</v>
      </c>
      <c r="C2650">
        <v>6</v>
      </c>
      <c r="D2650">
        <v>30</v>
      </c>
      <c r="E2650">
        <v>0.7</v>
      </c>
      <c r="G2650">
        <v>4.1500000000000004</v>
      </c>
      <c r="H2650" t="s">
        <v>23438</v>
      </c>
      <c r="I2650" t="s">
        <v>23439</v>
      </c>
      <c r="J2650">
        <v>9.6300000000000008</v>
      </c>
    </row>
    <row r="2651" spans="1:10">
      <c r="A2651" t="s">
        <v>14033</v>
      </c>
      <c r="B2651" t="s">
        <v>23440</v>
      </c>
      <c r="C2651">
        <v>3</v>
      </c>
      <c r="D2651">
        <v>36</v>
      </c>
      <c r="E2651">
        <v>0.7</v>
      </c>
      <c r="F2651" t="s">
        <v>18359</v>
      </c>
      <c r="G2651">
        <v>4.25</v>
      </c>
      <c r="I2651" t="s">
        <v>23441</v>
      </c>
      <c r="J2651">
        <v>4.53</v>
      </c>
    </row>
    <row r="2652" spans="1:10">
      <c r="A2652" t="s">
        <v>17019</v>
      </c>
      <c r="B2652" t="s">
        <v>23442</v>
      </c>
      <c r="C2652">
        <v>3</v>
      </c>
      <c r="D2652">
        <v>36</v>
      </c>
      <c r="E2652">
        <v>0.7</v>
      </c>
      <c r="F2652" t="s">
        <v>18359</v>
      </c>
      <c r="G2652">
        <v>31.45</v>
      </c>
      <c r="H2652" t="s">
        <v>23443</v>
      </c>
      <c r="I2652" t="s">
        <v>23444</v>
      </c>
      <c r="J2652">
        <v>4.59</v>
      </c>
    </row>
    <row r="2653" spans="1:10">
      <c r="A2653" t="s">
        <v>17020</v>
      </c>
      <c r="B2653" t="s">
        <v>26767</v>
      </c>
      <c r="C2653">
        <v>6</v>
      </c>
      <c r="D2653">
        <v>36</v>
      </c>
      <c r="E2653">
        <v>0.7</v>
      </c>
      <c r="F2653" t="s">
        <v>18359</v>
      </c>
      <c r="G2653">
        <v>29.95</v>
      </c>
      <c r="H2653" t="s">
        <v>27296</v>
      </c>
      <c r="I2653" t="s">
        <v>31170</v>
      </c>
      <c r="J2653">
        <v>8.9700000000000006</v>
      </c>
    </row>
    <row r="2654" spans="1:10">
      <c r="A2654" t="s">
        <v>31171</v>
      </c>
      <c r="B2654" t="s">
        <v>31172</v>
      </c>
      <c r="C2654">
        <v>8</v>
      </c>
      <c r="D2654">
        <v>18</v>
      </c>
      <c r="E2654">
        <v>0.2</v>
      </c>
      <c r="G2654">
        <v>23.45</v>
      </c>
      <c r="H2654" t="s">
        <v>31173</v>
      </c>
      <c r="J2654">
        <v>3.44</v>
      </c>
    </row>
    <row r="2655" spans="1:10">
      <c r="A2655" t="s">
        <v>14034</v>
      </c>
      <c r="B2655" t="s">
        <v>17021</v>
      </c>
      <c r="C2655">
        <v>6</v>
      </c>
      <c r="D2655">
        <v>15</v>
      </c>
      <c r="E2655">
        <v>0.7</v>
      </c>
      <c r="G2655">
        <v>42.05</v>
      </c>
      <c r="H2655" t="s">
        <v>23445</v>
      </c>
      <c r="J2655">
        <v>8.4700000000000006</v>
      </c>
    </row>
    <row r="2656" spans="1:10">
      <c r="A2656" t="s">
        <v>12736</v>
      </c>
      <c r="B2656" t="s">
        <v>17022</v>
      </c>
      <c r="C2656">
        <v>6</v>
      </c>
      <c r="D2656">
        <v>15</v>
      </c>
      <c r="E2656">
        <v>0.7</v>
      </c>
      <c r="G2656">
        <v>21.85</v>
      </c>
      <c r="H2656" t="s">
        <v>23446</v>
      </c>
      <c r="J2656">
        <v>8.2100000000000009</v>
      </c>
    </row>
    <row r="2657" spans="1:10">
      <c r="A2657" t="s">
        <v>26689</v>
      </c>
      <c r="B2657" t="s">
        <v>26690</v>
      </c>
      <c r="C2657">
        <v>6</v>
      </c>
      <c r="D2657">
        <v>15</v>
      </c>
      <c r="E2657">
        <v>0.7</v>
      </c>
      <c r="G2657">
        <v>419.75</v>
      </c>
      <c r="H2657" t="s">
        <v>31174</v>
      </c>
      <c r="J2657">
        <v>8.15</v>
      </c>
    </row>
    <row r="2658" spans="1:10">
      <c r="A2658" t="s">
        <v>23447</v>
      </c>
      <c r="B2658" t="s">
        <v>23448</v>
      </c>
      <c r="C2658">
        <v>6</v>
      </c>
      <c r="D2658">
        <v>15</v>
      </c>
      <c r="E2658">
        <v>0.7</v>
      </c>
      <c r="G2658">
        <v>12.65</v>
      </c>
      <c r="H2658" t="s">
        <v>23449</v>
      </c>
      <c r="J2658">
        <v>8.0299999999999994</v>
      </c>
    </row>
    <row r="2659" spans="1:10">
      <c r="A2659" t="s">
        <v>12737</v>
      </c>
      <c r="B2659" t="s">
        <v>17023</v>
      </c>
      <c r="C2659">
        <v>8</v>
      </c>
      <c r="D2659">
        <v>25</v>
      </c>
      <c r="E2659">
        <v>0.2</v>
      </c>
      <c r="G2659">
        <v>5.85</v>
      </c>
      <c r="H2659" t="s">
        <v>23450</v>
      </c>
      <c r="J2659">
        <v>3.39</v>
      </c>
    </row>
    <row r="2660" spans="1:10">
      <c r="A2660" t="s">
        <v>12738</v>
      </c>
      <c r="B2660" t="s">
        <v>17024</v>
      </c>
      <c r="C2660">
        <v>12</v>
      </c>
      <c r="D2660">
        <v>42</v>
      </c>
      <c r="E2660">
        <v>0.7</v>
      </c>
      <c r="G2660">
        <v>3.15</v>
      </c>
      <c r="I2660" t="s">
        <v>23451</v>
      </c>
      <c r="J2660">
        <v>17.760000000000002</v>
      </c>
    </row>
    <row r="2661" spans="1:10">
      <c r="A2661" t="s">
        <v>14035</v>
      </c>
      <c r="B2661" t="s">
        <v>17025</v>
      </c>
      <c r="C2661">
        <v>12</v>
      </c>
      <c r="D2661">
        <v>31</v>
      </c>
      <c r="E2661">
        <v>1</v>
      </c>
      <c r="G2661">
        <v>7.75</v>
      </c>
      <c r="I2661" t="s">
        <v>31175</v>
      </c>
      <c r="J2661">
        <v>20.9</v>
      </c>
    </row>
    <row r="2662" spans="1:10">
      <c r="A2662" t="s">
        <v>23452</v>
      </c>
      <c r="B2662" t="s">
        <v>23453</v>
      </c>
      <c r="C2662">
        <v>6</v>
      </c>
      <c r="D2662">
        <v>31</v>
      </c>
      <c r="E2662">
        <v>0.7</v>
      </c>
      <c r="G2662">
        <v>12.95</v>
      </c>
      <c r="H2662" t="s">
        <v>23454</v>
      </c>
      <c r="I2662" t="s">
        <v>23455</v>
      </c>
      <c r="J2662">
        <v>7.85</v>
      </c>
    </row>
    <row r="2663" spans="1:10">
      <c r="A2663" t="s">
        <v>26879</v>
      </c>
      <c r="B2663" t="s">
        <v>26880</v>
      </c>
      <c r="C2663">
        <v>6</v>
      </c>
      <c r="D2663">
        <v>16</v>
      </c>
      <c r="E2663">
        <v>1</v>
      </c>
      <c r="G2663">
        <v>7.55</v>
      </c>
      <c r="H2663" t="s">
        <v>31176</v>
      </c>
      <c r="I2663" t="s">
        <v>31177</v>
      </c>
      <c r="J2663">
        <v>10.210000000000001</v>
      </c>
    </row>
    <row r="2664" spans="1:10">
      <c r="A2664" t="s">
        <v>26691</v>
      </c>
      <c r="B2664" t="s">
        <v>26692</v>
      </c>
      <c r="C2664">
        <v>6</v>
      </c>
      <c r="D2664">
        <v>22</v>
      </c>
      <c r="E2664">
        <v>0.7</v>
      </c>
      <c r="G2664">
        <v>45.95</v>
      </c>
      <c r="H2664" t="s">
        <v>27297</v>
      </c>
      <c r="I2664" t="s">
        <v>31178</v>
      </c>
      <c r="J2664">
        <v>7.87</v>
      </c>
    </row>
    <row r="2665" spans="1:10">
      <c r="A2665" t="s">
        <v>14036</v>
      </c>
      <c r="B2665" t="s">
        <v>17026</v>
      </c>
      <c r="C2665">
        <v>6</v>
      </c>
      <c r="D2665">
        <v>40</v>
      </c>
      <c r="E2665">
        <v>0.5</v>
      </c>
      <c r="G2665">
        <v>7.25</v>
      </c>
      <c r="H2665" t="s">
        <v>23456</v>
      </c>
      <c r="I2665" t="s">
        <v>23457</v>
      </c>
      <c r="J2665">
        <v>5.55</v>
      </c>
    </row>
    <row r="2666" spans="1:10">
      <c r="A2666" t="s">
        <v>12739</v>
      </c>
      <c r="B2666" t="s">
        <v>17027</v>
      </c>
      <c r="C2666">
        <v>6</v>
      </c>
      <c r="D2666">
        <v>40</v>
      </c>
      <c r="E2666">
        <v>0.5</v>
      </c>
      <c r="G2666">
        <v>27.65</v>
      </c>
      <c r="H2666" t="s">
        <v>23458</v>
      </c>
      <c r="I2666" t="s">
        <v>23459</v>
      </c>
      <c r="J2666">
        <v>5.59</v>
      </c>
    </row>
    <row r="2667" spans="1:10">
      <c r="A2667" t="s">
        <v>17028</v>
      </c>
      <c r="B2667" t="s">
        <v>17029</v>
      </c>
      <c r="C2667">
        <v>6</v>
      </c>
      <c r="D2667">
        <v>40</v>
      </c>
      <c r="E2667">
        <v>0.5</v>
      </c>
      <c r="G2667">
        <v>29.85</v>
      </c>
      <c r="H2667" t="s">
        <v>23460</v>
      </c>
      <c r="I2667" t="s">
        <v>23461</v>
      </c>
      <c r="J2667">
        <v>5.74</v>
      </c>
    </row>
    <row r="2668" spans="1:10">
      <c r="A2668" t="s">
        <v>12740</v>
      </c>
      <c r="B2668" t="s">
        <v>17030</v>
      </c>
      <c r="C2668">
        <v>6</v>
      </c>
      <c r="D2668">
        <v>40</v>
      </c>
      <c r="E2668">
        <v>0.5</v>
      </c>
      <c r="G2668">
        <v>4.6500000000000004</v>
      </c>
      <c r="H2668" t="s">
        <v>23462</v>
      </c>
      <c r="I2668" t="s">
        <v>23463</v>
      </c>
      <c r="J2668">
        <v>5.97</v>
      </c>
    </row>
    <row r="2669" spans="1:10">
      <c r="A2669" t="s">
        <v>17031</v>
      </c>
      <c r="B2669" t="s">
        <v>23464</v>
      </c>
      <c r="C2669">
        <v>10</v>
      </c>
      <c r="D2669">
        <v>43</v>
      </c>
      <c r="E2669">
        <v>0.5</v>
      </c>
      <c r="F2669" t="s">
        <v>18359</v>
      </c>
      <c r="G2669">
        <v>12</v>
      </c>
      <c r="H2669" t="s">
        <v>23465</v>
      </c>
      <c r="I2669" t="s">
        <v>23466</v>
      </c>
      <c r="J2669">
        <v>18.03</v>
      </c>
    </row>
    <row r="2670" spans="1:10">
      <c r="A2670" t="s">
        <v>12741</v>
      </c>
      <c r="B2670" t="s">
        <v>17032</v>
      </c>
      <c r="C2670">
        <v>6</v>
      </c>
      <c r="D2670">
        <v>17</v>
      </c>
      <c r="E2670">
        <v>0.75</v>
      </c>
      <c r="G2670">
        <v>13.55</v>
      </c>
      <c r="H2670" t="s">
        <v>23467</v>
      </c>
      <c r="I2670" t="s">
        <v>23468</v>
      </c>
      <c r="J2670">
        <v>7.74</v>
      </c>
    </row>
    <row r="2671" spans="1:10">
      <c r="A2671" t="s">
        <v>12742</v>
      </c>
      <c r="B2671" t="s">
        <v>17033</v>
      </c>
      <c r="C2671">
        <v>6</v>
      </c>
      <c r="D2671">
        <v>17</v>
      </c>
      <c r="E2671">
        <v>0.75</v>
      </c>
      <c r="G2671">
        <v>28</v>
      </c>
      <c r="H2671" t="s">
        <v>23469</v>
      </c>
      <c r="I2671" t="s">
        <v>23470</v>
      </c>
      <c r="J2671">
        <v>7.67</v>
      </c>
    </row>
    <row r="2672" spans="1:10">
      <c r="A2672" t="s">
        <v>17034</v>
      </c>
      <c r="B2672" t="s">
        <v>17035</v>
      </c>
      <c r="C2672">
        <v>12</v>
      </c>
      <c r="D2672">
        <v>17</v>
      </c>
      <c r="E2672">
        <v>0.05</v>
      </c>
      <c r="G2672">
        <v>11.85</v>
      </c>
      <c r="I2672" t="s">
        <v>23471</v>
      </c>
      <c r="J2672">
        <v>1.8</v>
      </c>
    </row>
    <row r="2673" spans="1:10">
      <c r="A2673" t="s">
        <v>12743</v>
      </c>
      <c r="B2673" t="s">
        <v>17036</v>
      </c>
      <c r="C2673">
        <v>6</v>
      </c>
      <c r="D2673">
        <v>17</v>
      </c>
      <c r="E2673">
        <v>0.75</v>
      </c>
      <c r="G2673">
        <v>46.75</v>
      </c>
      <c r="H2673" t="s">
        <v>31179</v>
      </c>
      <c r="I2673" t="s">
        <v>31180</v>
      </c>
      <c r="J2673">
        <v>7.7</v>
      </c>
    </row>
    <row r="2674" spans="1:10">
      <c r="A2674" t="s">
        <v>12744</v>
      </c>
      <c r="B2674" t="s">
        <v>17037</v>
      </c>
      <c r="C2674">
        <v>6</v>
      </c>
      <c r="D2674">
        <v>25</v>
      </c>
      <c r="E2674">
        <v>0.5</v>
      </c>
      <c r="G2674">
        <v>35</v>
      </c>
      <c r="H2674" t="s">
        <v>23472</v>
      </c>
      <c r="I2674" t="s">
        <v>23473</v>
      </c>
      <c r="J2674">
        <v>6.3</v>
      </c>
    </row>
    <row r="2675" spans="1:10">
      <c r="A2675" t="s">
        <v>12745</v>
      </c>
      <c r="B2675" t="s">
        <v>17038</v>
      </c>
      <c r="C2675">
        <v>6</v>
      </c>
      <c r="D2675">
        <v>30</v>
      </c>
      <c r="E2675">
        <v>0.7</v>
      </c>
      <c r="G2675">
        <v>2.85</v>
      </c>
      <c r="H2675" t="s">
        <v>31181</v>
      </c>
      <c r="I2675" t="s">
        <v>31182</v>
      </c>
      <c r="J2675">
        <v>7.47</v>
      </c>
    </row>
    <row r="2676" spans="1:10">
      <c r="A2676" t="s">
        <v>12746</v>
      </c>
      <c r="B2676" t="s">
        <v>17039</v>
      </c>
      <c r="C2676">
        <v>6</v>
      </c>
      <c r="D2676">
        <v>40</v>
      </c>
      <c r="E2676">
        <v>0.7</v>
      </c>
      <c r="G2676">
        <v>14.25</v>
      </c>
      <c r="H2676" t="s">
        <v>23474</v>
      </c>
      <c r="I2676" t="s">
        <v>23475</v>
      </c>
      <c r="J2676">
        <v>9.0399999999999991</v>
      </c>
    </row>
    <row r="2677" spans="1:10">
      <c r="A2677" t="s">
        <v>12747</v>
      </c>
      <c r="B2677" t="s">
        <v>17040</v>
      </c>
      <c r="C2677">
        <v>12</v>
      </c>
      <c r="D2677">
        <v>41.5</v>
      </c>
      <c r="E2677">
        <v>1</v>
      </c>
      <c r="G2677">
        <v>38.450000000000003</v>
      </c>
      <c r="H2677" t="s">
        <v>31183</v>
      </c>
      <c r="I2677" t="s">
        <v>31184</v>
      </c>
      <c r="J2677">
        <v>18.96</v>
      </c>
    </row>
    <row r="2678" spans="1:10">
      <c r="A2678" t="s">
        <v>23476</v>
      </c>
      <c r="B2678" t="s">
        <v>23477</v>
      </c>
      <c r="C2678">
        <v>6</v>
      </c>
      <c r="D2678">
        <v>43</v>
      </c>
      <c r="E2678">
        <v>0.7</v>
      </c>
      <c r="G2678">
        <v>46.5</v>
      </c>
      <c r="H2678" t="s">
        <v>23478</v>
      </c>
      <c r="I2678" t="s">
        <v>23479</v>
      </c>
      <c r="J2678">
        <v>7.52</v>
      </c>
    </row>
    <row r="2679" spans="1:10">
      <c r="A2679" t="s">
        <v>12748</v>
      </c>
      <c r="B2679" t="s">
        <v>17041</v>
      </c>
      <c r="C2679">
        <v>6</v>
      </c>
      <c r="D2679">
        <v>42</v>
      </c>
      <c r="E2679">
        <v>0.7</v>
      </c>
      <c r="G2679">
        <v>25.45</v>
      </c>
      <c r="H2679" t="s">
        <v>23480</v>
      </c>
      <c r="I2679" t="s">
        <v>23481</v>
      </c>
      <c r="J2679">
        <v>9.8699999999999992</v>
      </c>
    </row>
    <row r="2680" spans="1:10">
      <c r="A2680" t="s">
        <v>12749</v>
      </c>
      <c r="B2680" t="s">
        <v>17042</v>
      </c>
      <c r="C2680">
        <v>6</v>
      </c>
      <c r="D2680">
        <v>35</v>
      </c>
      <c r="E2680">
        <v>0.7</v>
      </c>
      <c r="G2680">
        <v>22.45</v>
      </c>
      <c r="I2680" t="s">
        <v>23482</v>
      </c>
      <c r="J2680">
        <v>9.09</v>
      </c>
    </row>
    <row r="2681" spans="1:10">
      <c r="A2681" t="s">
        <v>12750</v>
      </c>
      <c r="B2681" t="s">
        <v>17043</v>
      </c>
      <c r="C2681">
        <v>6</v>
      </c>
      <c r="D2681">
        <v>40</v>
      </c>
      <c r="E2681">
        <v>0.7</v>
      </c>
      <c r="G2681">
        <v>12.5</v>
      </c>
      <c r="H2681" t="s">
        <v>23483</v>
      </c>
      <c r="I2681" t="s">
        <v>23484</v>
      </c>
      <c r="J2681">
        <v>8.31</v>
      </c>
    </row>
    <row r="2682" spans="1:10">
      <c r="A2682" t="s">
        <v>17044</v>
      </c>
      <c r="B2682" t="s">
        <v>23485</v>
      </c>
      <c r="C2682">
        <v>6</v>
      </c>
      <c r="D2682">
        <v>46</v>
      </c>
      <c r="E2682">
        <v>0.7</v>
      </c>
      <c r="F2682" t="s">
        <v>18359</v>
      </c>
      <c r="G2682">
        <v>13</v>
      </c>
      <c r="I2682" t="s">
        <v>23486</v>
      </c>
      <c r="J2682">
        <v>12.6</v>
      </c>
    </row>
    <row r="2683" spans="1:10">
      <c r="A2683" t="s">
        <v>12751</v>
      </c>
      <c r="B2683" t="s">
        <v>23487</v>
      </c>
      <c r="C2683">
        <v>3</v>
      </c>
      <c r="D2683">
        <v>50.2</v>
      </c>
      <c r="E2683">
        <v>0.7</v>
      </c>
      <c r="F2683" t="s">
        <v>18359</v>
      </c>
      <c r="G2683">
        <v>7.85</v>
      </c>
      <c r="I2683" t="s">
        <v>23488</v>
      </c>
      <c r="J2683">
        <v>6.97</v>
      </c>
    </row>
    <row r="2684" spans="1:10">
      <c r="A2684" t="s">
        <v>17045</v>
      </c>
      <c r="B2684" t="s">
        <v>26693</v>
      </c>
      <c r="C2684">
        <v>3</v>
      </c>
      <c r="D2684">
        <v>46</v>
      </c>
      <c r="E2684">
        <v>0.7</v>
      </c>
      <c r="F2684" t="s">
        <v>18359</v>
      </c>
      <c r="G2684">
        <v>115</v>
      </c>
      <c r="I2684" t="s">
        <v>31185</v>
      </c>
      <c r="J2684">
        <v>6.31</v>
      </c>
    </row>
    <row r="2685" spans="1:10">
      <c r="A2685" t="s">
        <v>12752</v>
      </c>
      <c r="B2685" t="s">
        <v>23489</v>
      </c>
      <c r="C2685">
        <v>6</v>
      </c>
      <c r="D2685">
        <v>61.1</v>
      </c>
      <c r="E2685">
        <v>0.7</v>
      </c>
      <c r="F2685" t="s">
        <v>18359</v>
      </c>
      <c r="G2685">
        <v>41.75</v>
      </c>
      <c r="I2685" t="s">
        <v>23490</v>
      </c>
      <c r="J2685">
        <v>8</v>
      </c>
    </row>
    <row r="2686" spans="1:10">
      <c r="A2686" t="s">
        <v>17046</v>
      </c>
      <c r="B2686" t="s">
        <v>23491</v>
      </c>
      <c r="C2686">
        <v>6</v>
      </c>
      <c r="D2686">
        <v>46</v>
      </c>
      <c r="E2686">
        <v>0.7</v>
      </c>
      <c r="F2686" t="s">
        <v>18359</v>
      </c>
      <c r="G2686">
        <v>4.6500000000000004</v>
      </c>
      <c r="H2686" t="s">
        <v>23492</v>
      </c>
      <c r="I2686" t="s">
        <v>23493</v>
      </c>
      <c r="J2686">
        <v>8.1199999999999992</v>
      </c>
    </row>
    <row r="2687" spans="1:10">
      <c r="A2687" t="s">
        <v>12753</v>
      </c>
      <c r="B2687" t="s">
        <v>23494</v>
      </c>
      <c r="C2687">
        <v>6</v>
      </c>
      <c r="D2687">
        <v>40</v>
      </c>
      <c r="E2687">
        <v>0.7</v>
      </c>
      <c r="F2687" t="s">
        <v>18359</v>
      </c>
      <c r="G2687">
        <v>16.5</v>
      </c>
      <c r="H2687" t="s">
        <v>23495</v>
      </c>
      <c r="I2687" t="s">
        <v>23496</v>
      </c>
      <c r="J2687">
        <v>7.97</v>
      </c>
    </row>
    <row r="2688" spans="1:10">
      <c r="A2688" t="s">
        <v>12754</v>
      </c>
      <c r="B2688" t="s">
        <v>23497</v>
      </c>
      <c r="C2688">
        <v>6</v>
      </c>
      <c r="D2688">
        <v>40</v>
      </c>
      <c r="E2688">
        <v>1</v>
      </c>
      <c r="F2688" t="s">
        <v>18359</v>
      </c>
      <c r="G2688">
        <v>148.75</v>
      </c>
      <c r="H2688" t="s">
        <v>23498</v>
      </c>
      <c r="I2688" t="s">
        <v>23499</v>
      </c>
      <c r="J2688">
        <v>10.93</v>
      </c>
    </row>
    <row r="2689" spans="1:10">
      <c r="A2689" t="s">
        <v>12755</v>
      </c>
      <c r="B2689" t="s">
        <v>23500</v>
      </c>
      <c r="C2689">
        <v>6</v>
      </c>
      <c r="D2689">
        <v>40</v>
      </c>
      <c r="E2689">
        <v>0.7</v>
      </c>
      <c r="F2689" t="s">
        <v>18359</v>
      </c>
      <c r="G2689">
        <v>5.45</v>
      </c>
      <c r="H2689" t="s">
        <v>23501</v>
      </c>
      <c r="I2689" t="s">
        <v>23502</v>
      </c>
      <c r="J2689">
        <v>7.11</v>
      </c>
    </row>
    <row r="2690" spans="1:10">
      <c r="A2690" t="s">
        <v>12756</v>
      </c>
      <c r="B2690" t="s">
        <v>23503</v>
      </c>
      <c r="C2690">
        <v>6</v>
      </c>
      <c r="D2690">
        <v>46</v>
      </c>
      <c r="E2690">
        <v>0.7</v>
      </c>
      <c r="F2690" t="s">
        <v>18359</v>
      </c>
      <c r="G2690">
        <v>14</v>
      </c>
      <c r="I2690" t="s">
        <v>23504</v>
      </c>
      <c r="J2690">
        <v>8.52</v>
      </c>
    </row>
    <row r="2691" spans="1:10">
      <c r="A2691" t="s">
        <v>17047</v>
      </c>
      <c r="B2691" t="s">
        <v>17048</v>
      </c>
      <c r="C2691">
        <v>6</v>
      </c>
      <c r="D2691">
        <v>43</v>
      </c>
      <c r="E2691">
        <v>1</v>
      </c>
      <c r="G2691">
        <v>29.35</v>
      </c>
      <c r="J2691">
        <v>12.27</v>
      </c>
    </row>
    <row r="2692" spans="1:10">
      <c r="A2692" t="s">
        <v>12757</v>
      </c>
      <c r="B2692" t="s">
        <v>17049</v>
      </c>
      <c r="C2692">
        <v>3</v>
      </c>
      <c r="D2692">
        <v>43</v>
      </c>
      <c r="E2692">
        <v>0.7</v>
      </c>
      <c r="G2692">
        <v>6.55</v>
      </c>
      <c r="I2692" t="s">
        <v>23505</v>
      </c>
      <c r="J2692">
        <v>4.5</v>
      </c>
    </row>
    <row r="2693" spans="1:10">
      <c r="A2693" t="s">
        <v>23506</v>
      </c>
      <c r="B2693" t="s">
        <v>23507</v>
      </c>
      <c r="C2693">
        <v>6</v>
      </c>
      <c r="D2693">
        <v>38</v>
      </c>
      <c r="E2693">
        <v>0.7</v>
      </c>
      <c r="G2693">
        <v>37.85</v>
      </c>
      <c r="H2693" t="s">
        <v>31186</v>
      </c>
      <c r="I2693" t="s">
        <v>23508</v>
      </c>
      <c r="J2693">
        <v>8.24</v>
      </c>
    </row>
    <row r="2694" spans="1:10">
      <c r="A2694" t="s">
        <v>17050</v>
      </c>
      <c r="B2694" t="s">
        <v>17051</v>
      </c>
      <c r="C2694">
        <v>6</v>
      </c>
      <c r="D2694">
        <v>40</v>
      </c>
      <c r="E2694">
        <v>0.7</v>
      </c>
      <c r="G2694">
        <v>19.850000000000001</v>
      </c>
      <c r="H2694" t="s">
        <v>23509</v>
      </c>
      <c r="I2694" t="s">
        <v>23510</v>
      </c>
      <c r="J2694">
        <v>8.18</v>
      </c>
    </row>
    <row r="2695" spans="1:10">
      <c r="A2695" t="s">
        <v>23511</v>
      </c>
      <c r="B2695" t="s">
        <v>23512</v>
      </c>
      <c r="C2695">
        <v>6</v>
      </c>
      <c r="D2695">
        <v>40</v>
      </c>
      <c r="E2695">
        <v>0.7</v>
      </c>
      <c r="G2695">
        <v>12.25</v>
      </c>
      <c r="H2695" t="s">
        <v>23513</v>
      </c>
      <c r="I2695" t="s">
        <v>23514</v>
      </c>
      <c r="J2695">
        <v>8.16</v>
      </c>
    </row>
    <row r="2696" spans="1:10">
      <c r="A2696" t="s">
        <v>12758</v>
      </c>
      <c r="B2696" t="s">
        <v>23515</v>
      </c>
      <c r="C2696">
        <v>6</v>
      </c>
      <c r="D2696">
        <v>48</v>
      </c>
      <c r="E2696">
        <v>0.7</v>
      </c>
      <c r="F2696" t="s">
        <v>18359</v>
      </c>
      <c r="G2696">
        <v>12.85</v>
      </c>
      <c r="I2696" t="s">
        <v>23516</v>
      </c>
      <c r="J2696">
        <v>9.06</v>
      </c>
    </row>
    <row r="2697" spans="1:10">
      <c r="A2697" t="s">
        <v>12759</v>
      </c>
      <c r="B2697" t="s">
        <v>23517</v>
      </c>
      <c r="C2697">
        <v>1</v>
      </c>
      <c r="D2697">
        <v>48</v>
      </c>
      <c r="E2697">
        <v>0.7</v>
      </c>
      <c r="F2697" t="s">
        <v>18359</v>
      </c>
      <c r="G2697">
        <v>15.45</v>
      </c>
      <c r="H2697" t="s">
        <v>23518</v>
      </c>
      <c r="I2697" t="s">
        <v>23519</v>
      </c>
      <c r="J2697">
        <v>4.29</v>
      </c>
    </row>
    <row r="2698" spans="1:10">
      <c r="A2698" t="s">
        <v>12760</v>
      </c>
      <c r="B2698" t="s">
        <v>23520</v>
      </c>
      <c r="C2698">
        <v>6</v>
      </c>
      <c r="D2698">
        <v>48</v>
      </c>
      <c r="E2698">
        <v>0.7</v>
      </c>
      <c r="F2698" t="s">
        <v>18359</v>
      </c>
      <c r="G2698">
        <v>10.75</v>
      </c>
      <c r="H2698" t="s">
        <v>23521</v>
      </c>
      <c r="I2698" t="s">
        <v>23522</v>
      </c>
      <c r="J2698">
        <v>9.1199999999999992</v>
      </c>
    </row>
    <row r="2699" spans="1:10">
      <c r="A2699" t="s">
        <v>23523</v>
      </c>
      <c r="B2699" t="s">
        <v>23524</v>
      </c>
      <c r="C2699">
        <v>6</v>
      </c>
      <c r="D2699">
        <v>53.7</v>
      </c>
      <c r="E2699">
        <v>0.7</v>
      </c>
      <c r="F2699" t="s">
        <v>18359</v>
      </c>
      <c r="G2699">
        <v>14.95</v>
      </c>
      <c r="I2699" t="s">
        <v>23525</v>
      </c>
      <c r="J2699">
        <v>12.23</v>
      </c>
    </row>
    <row r="2700" spans="1:10">
      <c r="A2700" t="s">
        <v>23526</v>
      </c>
      <c r="B2700" t="s">
        <v>23527</v>
      </c>
      <c r="C2700">
        <v>6</v>
      </c>
      <c r="D2700">
        <v>40</v>
      </c>
      <c r="E2700">
        <v>0.7</v>
      </c>
      <c r="F2700" t="s">
        <v>18359</v>
      </c>
      <c r="G2700">
        <v>41.85</v>
      </c>
      <c r="H2700" t="s">
        <v>23528</v>
      </c>
      <c r="I2700" t="s">
        <v>23529</v>
      </c>
      <c r="J2700">
        <v>10.41</v>
      </c>
    </row>
    <row r="2701" spans="1:10">
      <c r="A2701" t="s">
        <v>14037</v>
      </c>
      <c r="B2701" t="s">
        <v>17052</v>
      </c>
      <c r="C2701">
        <v>6</v>
      </c>
      <c r="D2701">
        <v>62</v>
      </c>
      <c r="E2701">
        <v>0.7</v>
      </c>
      <c r="G2701">
        <v>22.95</v>
      </c>
      <c r="H2701" t="s">
        <v>31187</v>
      </c>
      <c r="I2701" t="s">
        <v>31188</v>
      </c>
      <c r="J2701">
        <v>8.01</v>
      </c>
    </row>
    <row r="2702" spans="1:10">
      <c r="A2702" t="s">
        <v>12761</v>
      </c>
      <c r="B2702" t="s">
        <v>17053</v>
      </c>
      <c r="C2702">
        <v>6</v>
      </c>
      <c r="D2702">
        <v>40</v>
      </c>
      <c r="E2702">
        <v>0.7</v>
      </c>
      <c r="G2702">
        <v>13.45</v>
      </c>
      <c r="H2702" t="s">
        <v>23530</v>
      </c>
      <c r="J2702">
        <v>8.24</v>
      </c>
    </row>
    <row r="2703" spans="1:10">
      <c r="A2703" t="s">
        <v>14038</v>
      </c>
      <c r="B2703" t="s">
        <v>17054</v>
      </c>
      <c r="C2703">
        <v>6</v>
      </c>
      <c r="D2703">
        <v>55</v>
      </c>
      <c r="E2703">
        <v>0.7</v>
      </c>
      <c r="G2703">
        <v>7.55</v>
      </c>
      <c r="H2703" t="s">
        <v>23531</v>
      </c>
      <c r="I2703" t="s">
        <v>23532</v>
      </c>
      <c r="J2703">
        <v>8.1999999999999993</v>
      </c>
    </row>
    <row r="2704" spans="1:10">
      <c r="A2704" t="s">
        <v>14039</v>
      </c>
      <c r="B2704" t="s">
        <v>17055</v>
      </c>
      <c r="C2704">
        <v>6</v>
      </c>
      <c r="D2704">
        <v>50</v>
      </c>
      <c r="E2704">
        <v>0.7</v>
      </c>
      <c r="G2704">
        <v>14.45</v>
      </c>
      <c r="H2704" t="s">
        <v>23533</v>
      </c>
      <c r="J2704">
        <v>9.2899999999999991</v>
      </c>
    </row>
    <row r="2705" spans="1:10">
      <c r="A2705" t="s">
        <v>12762</v>
      </c>
      <c r="B2705" t="s">
        <v>17056</v>
      </c>
      <c r="C2705">
        <v>6</v>
      </c>
      <c r="D2705">
        <v>25</v>
      </c>
      <c r="E2705">
        <v>1</v>
      </c>
      <c r="G2705">
        <v>9.5</v>
      </c>
      <c r="H2705" t="s">
        <v>23534</v>
      </c>
      <c r="I2705" t="s">
        <v>23535</v>
      </c>
      <c r="J2705">
        <v>10.07</v>
      </c>
    </row>
    <row r="2706" spans="1:10">
      <c r="A2706" t="s">
        <v>14040</v>
      </c>
      <c r="B2706" t="s">
        <v>17057</v>
      </c>
      <c r="C2706">
        <v>6</v>
      </c>
      <c r="D2706">
        <v>30</v>
      </c>
      <c r="E2706">
        <v>0.7</v>
      </c>
      <c r="G2706">
        <v>24.45</v>
      </c>
      <c r="H2706" t="s">
        <v>23536</v>
      </c>
      <c r="I2706" t="s">
        <v>23537</v>
      </c>
      <c r="J2706">
        <v>9.57</v>
      </c>
    </row>
    <row r="2707" spans="1:10">
      <c r="A2707" t="s">
        <v>12763</v>
      </c>
      <c r="B2707" t="s">
        <v>17058</v>
      </c>
      <c r="C2707">
        <v>6</v>
      </c>
      <c r="D2707">
        <v>45.1</v>
      </c>
      <c r="E2707">
        <v>0.7</v>
      </c>
      <c r="G2707">
        <v>15.45</v>
      </c>
      <c r="I2707" t="s">
        <v>23538</v>
      </c>
      <c r="J2707">
        <v>8.8000000000000007</v>
      </c>
    </row>
    <row r="2708" spans="1:10">
      <c r="A2708" t="s">
        <v>12764</v>
      </c>
      <c r="B2708" t="s">
        <v>17059</v>
      </c>
      <c r="C2708">
        <v>6</v>
      </c>
      <c r="D2708">
        <v>38</v>
      </c>
      <c r="E2708">
        <v>0.5</v>
      </c>
      <c r="G2708">
        <v>8.85</v>
      </c>
      <c r="H2708" t="s">
        <v>23539</v>
      </c>
      <c r="I2708" t="s">
        <v>23540</v>
      </c>
      <c r="J2708">
        <v>6.09</v>
      </c>
    </row>
    <row r="2709" spans="1:10">
      <c r="A2709" t="s">
        <v>12765</v>
      </c>
      <c r="B2709" t="s">
        <v>17060</v>
      </c>
      <c r="C2709">
        <v>6</v>
      </c>
      <c r="D2709">
        <v>43</v>
      </c>
      <c r="E2709">
        <v>0.7</v>
      </c>
      <c r="G2709">
        <v>7.95</v>
      </c>
      <c r="H2709" t="s">
        <v>23541</v>
      </c>
      <c r="J2709">
        <v>9.24</v>
      </c>
    </row>
    <row r="2710" spans="1:10">
      <c r="A2710" t="s">
        <v>31189</v>
      </c>
      <c r="B2710" t="s">
        <v>31190</v>
      </c>
      <c r="C2710">
        <v>6</v>
      </c>
      <c r="D2710">
        <v>40</v>
      </c>
      <c r="E2710">
        <v>0.7</v>
      </c>
      <c r="G2710">
        <v>18.55</v>
      </c>
      <c r="H2710" t="s">
        <v>31191</v>
      </c>
      <c r="I2710" t="s">
        <v>31192</v>
      </c>
      <c r="J2710">
        <v>9.08</v>
      </c>
    </row>
    <row r="2711" spans="1:10">
      <c r="A2711" t="s">
        <v>31193</v>
      </c>
      <c r="B2711" t="s">
        <v>31194</v>
      </c>
      <c r="C2711">
        <v>6</v>
      </c>
      <c r="D2711">
        <v>40</v>
      </c>
      <c r="E2711">
        <v>0.7</v>
      </c>
      <c r="G2711">
        <v>7.95</v>
      </c>
      <c r="H2711" t="s">
        <v>31195</v>
      </c>
      <c r="I2711" t="s">
        <v>31196</v>
      </c>
      <c r="J2711">
        <v>9.1</v>
      </c>
    </row>
    <row r="2712" spans="1:10">
      <c r="A2712" t="s">
        <v>31197</v>
      </c>
      <c r="B2712" t="s">
        <v>31198</v>
      </c>
      <c r="C2712">
        <v>6</v>
      </c>
      <c r="D2712">
        <v>40</v>
      </c>
      <c r="E2712">
        <v>0.7</v>
      </c>
      <c r="G2712">
        <v>17.75</v>
      </c>
      <c r="H2712" t="s">
        <v>31199</v>
      </c>
      <c r="I2712" t="s">
        <v>31200</v>
      </c>
      <c r="J2712">
        <v>9.08</v>
      </c>
    </row>
    <row r="2713" spans="1:10">
      <c r="A2713" t="s">
        <v>12766</v>
      </c>
      <c r="B2713" t="s">
        <v>23542</v>
      </c>
      <c r="C2713">
        <v>6</v>
      </c>
      <c r="D2713">
        <v>40</v>
      </c>
      <c r="E2713">
        <v>0.7</v>
      </c>
      <c r="F2713" t="s">
        <v>18359</v>
      </c>
      <c r="G2713">
        <v>15.45</v>
      </c>
      <c r="H2713" t="s">
        <v>23543</v>
      </c>
      <c r="I2713" t="s">
        <v>23544</v>
      </c>
      <c r="J2713">
        <v>9.6300000000000008</v>
      </c>
    </row>
    <row r="2714" spans="1:10">
      <c r="A2714" t="s">
        <v>17061</v>
      </c>
      <c r="B2714" t="s">
        <v>23545</v>
      </c>
      <c r="C2714">
        <v>6</v>
      </c>
      <c r="D2714">
        <v>40</v>
      </c>
      <c r="E2714">
        <v>0.7</v>
      </c>
      <c r="F2714" t="s">
        <v>18359</v>
      </c>
      <c r="G2714">
        <v>43.35</v>
      </c>
      <c r="H2714" t="s">
        <v>23546</v>
      </c>
      <c r="I2714" t="s">
        <v>23547</v>
      </c>
      <c r="J2714">
        <v>9.4</v>
      </c>
    </row>
    <row r="2715" spans="1:10">
      <c r="A2715" t="s">
        <v>12767</v>
      </c>
      <c r="B2715" t="s">
        <v>23548</v>
      </c>
      <c r="C2715">
        <v>4</v>
      </c>
      <c r="D2715">
        <v>40</v>
      </c>
      <c r="E2715">
        <v>1</v>
      </c>
      <c r="F2715" t="s">
        <v>18359</v>
      </c>
      <c r="G2715">
        <v>25.35</v>
      </c>
      <c r="H2715" t="s">
        <v>23549</v>
      </c>
      <c r="I2715" t="s">
        <v>23550</v>
      </c>
      <c r="J2715">
        <v>9.77</v>
      </c>
    </row>
    <row r="2716" spans="1:10">
      <c r="A2716" t="s">
        <v>12768</v>
      </c>
      <c r="B2716" t="s">
        <v>23551</v>
      </c>
      <c r="C2716">
        <v>6</v>
      </c>
      <c r="D2716">
        <v>12.5</v>
      </c>
      <c r="E2716">
        <v>0.75</v>
      </c>
      <c r="F2716" t="s">
        <v>18359</v>
      </c>
      <c r="G2716">
        <v>10</v>
      </c>
      <c r="H2716" t="s">
        <v>23552</v>
      </c>
      <c r="J2716">
        <v>10.68</v>
      </c>
    </row>
    <row r="2717" spans="1:10">
      <c r="A2717" t="s">
        <v>12769</v>
      </c>
      <c r="B2717" t="s">
        <v>17062</v>
      </c>
      <c r="C2717">
        <v>6</v>
      </c>
      <c r="D2717">
        <v>12.5</v>
      </c>
      <c r="E2717">
        <v>0.75</v>
      </c>
      <c r="G2717">
        <v>19.95</v>
      </c>
      <c r="H2717" t="s">
        <v>23552</v>
      </c>
      <c r="I2717" t="s">
        <v>23553</v>
      </c>
      <c r="J2717">
        <v>9.64</v>
      </c>
    </row>
    <row r="2718" spans="1:10">
      <c r="A2718" t="s">
        <v>14041</v>
      </c>
      <c r="B2718" t="s">
        <v>23554</v>
      </c>
      <c r="C2718">
        <v>6</v>
      </c>
      <c r="D2718">
        <v>12.5</v>
      </c>
      <c r="E2718">
        <v>0.75</v>
      </c>
      <c r="F2718" t="s">
        <v>18359</v>
      </c>
      <c r="G2718">
        <v>39.35</v>
      </c>
      <c r="I2718" t="s">
        <v>23555</v>
      </c>
      <c r="J2718">
        <v>10.87</v>
      </c>
    </row>
    <row r="2719" spans="1:10">
      <c r="A2719" t="s">
        <v>14042</v>
      </c>
      <c r="B2719" t="s">
        <v>17063</v>
      </c>
      <c r="C2719">
        <v>6</v>
      </c>
      <c r="D2719">
        <v>15</v>
      </c>
      <c r="E2719">
        <v>0.75</v>
      </c>
      <c r="G2719">
        <v>7.95</v>
      </c>
      <c r="H2719" t="s">
        <v>23556</v>
      </c>
      <c r="I2719" t="s">
        <v>23557</v>
      </c>
      <c r="J2719">
        <v>7.24</v>
      </c>
    </row>
    <row r="2720" spans="1:10">
      <c r="A2720" t="s">
        <v>17064</v>
      </c>
      <c r="B2720" t="s">
        <v>17065</v>
      </c>
      <c r="C2720">
        <v>6</v>
      </c>
      <c r="D2720">
        <v>42</v>
      </c>
      <c r="E2720">
        <v>0.5</v>
      </c>
      <c r="G2720">
        <v>10.050000000000001</v>
      </c>
      <c r="H2720" t="s">
        <v>23558</v>
      </c>
      <c r="I2720" t="s">
        <v>23559</v>
      </c>
      <c r="J2720">
        <v>6.66</v>
      </c>
    </row>
    <row r="2721" spans="1:10">
      <c r="A2721" t="s">
        <v>17066</v>
      </c>
      <c r="B2721" t="s">
        <v>17067</v>
      </c>
      <c r="C2721">
        <v>6</v>
      </c>
      <c r="D2721">
        <v>15</v>
      </c>
      <c r="E2721">
        <v>0.5</v>
      </c>
      <c r="G2721">
        <v>18.75</v>
      </c>
      <c r="H2721" t="s">
        <v>23560</v>
      </c>
      <c r="J2721">
        <v>6.52</v>
      </c>
    </row>
    <row r="2722" spans="1:10">
      <c r="A2722" t="s">
        <v>17068</v>
      </c>
      <c r="B2722" t="s">
        <v>17069</v>
      </c>
      <c r="C2722">
        <v>6</v>
      </c>
      <c r="D2722">
        <v>42</v>
      </c>
      <c r="E2722">
        <v>0.7</v>
      </c>
      <c r="G2722">
        <v>13.25</v>
      </c>
      <c r="I2722" t="s">
        <v>23561</v>
      </c>
      <c r="J2722">
        <v>9.15</v>
      </c>
    </row>
    <row r="2723" spans="1:10">
      <c r="A2723" t="s">
        <v>17070</v>
      </c>
      <c r="B2723" t="s">
        <v>17071</v>
      </c>
      <c r="C2723">
        <v>6</v>
      </c>
      <c r="D2723">
        <v>18.5</v>
      </c>
      <c r="E2723">
        <v>0.75</v>
      </c>
      <c r="G2723">
        <v>20.45</v>
      </c>
      <c r="I2723" t="s">
        <v>23562</v>
      </c>
      <c r="J2723">
        <v>7.51</v>
      </c>
    </row>
    <row r="2724" spans="1:10">
      <c r="A2724" t="s">
        <v>17072</v>
      </c>
      <c r="B2724" t="s">
        <v>23563</v>
      </c>
      <c r="C2724">
        <v>6</v>
      </c>
      <c r="D2724">
        <v>40</v>
      </c>
      <c r="E2724">
        <v>0.7</v>
      </c>
      <c r="F2724" t="s">
        <v>18359</v>
      </c>
      <c r="G2724">
        <v>13.75</v>
      </c>
      <c r="H2724" t="s">
        <v>23564</v>
      </c>
      <c r="I2724" t="s">
        <v>23565</v>
      </c>
      <c r="J2724">
        <v>10.15</v>
      </c>
    </row>
    <row r="2725" spans="1:10">
      <c r="A2725" t="s">
        <v>14043</v>
      </c>
      <c r="B2725" t="s">
        <v>17073</v>
      </c>
      <c r="C2725">
        <v>6</v>
      </c>
      <c r="D2725">
        <v>38</v>
      </c>
      <c r="E2725">
        <v>0.7</v>
      </c>
      <c r="G2725">
        <v>56.55</v>
      </c>
      <c r="H2725" t="s">
        <v>23566</v>
      </c>
      <c r="I2725" t="s">
        <v>23567</v>
      </c>
      <c r="J2725">
        <v>7.25</v>
      </c>
    </row>
    <row r="2726" spans="1:10">
      <c r="A2726" t="s">
        <v>12770</v>
      </c>
      <c r="B2726" t="s">
        <v>17074</v>
      </c>
      <c r="C2726">
        <v>12</v>
      </c>
      <c r="D2726">
        <v>41.5</v>
      </c>
      <c r="E2726">
        <v>0.5</v>
      </c>
      <c r="G2726">
        <v>5.7</v>
      </c>
      <c r="H2726" t="s">
        <v>23568</v>
      </c>
      <c r="J2726">
        <v>10.76</v>
      </c>
    </row>
    <row r="2727" spans="1:10">
      <c r="A2727" t="s">
        <v>17075</v>
      </c>
      <c r="B2727" t="s">
        <v>17076</v>
      </c>
      <c r="C2727">
        <v>12</v>
      </c>
      <c r="D2727">
        <v>41.5</v>
      </c>
      <c r="E2727">
        <v>0.5</v>
      </c>
      <c r="G2727">
        <v>15.25</v>
      </c>
      <c r="H2727" t="s">
        <v>23569</v>
      </c>
      <c r="J2727">
        <v>10.74</v>
      </c>
    </row>
    <row r="2728" spans="1:10">
      <c r="A2728" t="s">
        <v>12771</v>
      </c>
      <c r="B2728" t="s">
        <v>23570</v>
      </c>
      <c r="C2728">
        <v>6</v>
      </c>
      <c r="D2728">
        <v>46</v>
      </c>
      <c r="E2728">
        <v>0.7</v>
      </c>
      <c r="F2728" t="s">
        <v>18359</v>
      </c>
      <c r="G2728">
        <v>26</v>
      </c>
      <c r="I2728" t="s">
        <v>23571</v>
      </c>
      <c r="J2728">
        <v>9.34</v>
      </c>
    </row>
    <row r="2729" spans="1:10">
      <c r="A2729" t="s">
        <v>12772</v>
      </c>
      <c r="B2729" t="s">
        <v>17077</v>
      </c>
      <c r="C2729">
        <v>6</v>
      </c>
      <c r="D2729">
        <v>46</v>
      </c>
      <c r="E2729">
        <v>0.7</v>
      </c>
      <c r="G2729">
        <v>15.75</v>
      </c>
      <c r="I2729" t="s">
        <v>23572</v>
      </c>
      <c r="J2729">
        <v>8.75</v>
      </c>
    </row>
    <row r="2730" spans="1:10">
      <c r="A2730" t="s">
        <v>12773</v>
      </c>
      <c r="B2730" t="s">
        <v>17078</v>
      </c>
      <c r="C2730">
        <v>12</v>
      </c>
      <c r="D2730">
        <v>15</v>
      </c>
      <c r="E2730">
        <v>0.72</v>
      </c>
      <c r="G2730">
        <v>5.43</v>
      </c>
      <c r="H2730" t="s">
        <v>23573</v>
      </c>
      <c r="J2730">
        <v>14.38</v>
      </c>
    </row>
    <row r="2731" spans="1:10">
      <c r="A2731" t="s">
        <v>23574</v>
      </c>
      <c r="B2731" t="s">
        <v>23575</v>
      </c>
      <c r="C2731">
        <v>6</v>
      </c>
      <c r="D2731">
        <v>58.2</v>
      </c>
      <c r="E2731">
        <v>0.7</v>
      </c>
      <c r="F2731" t="s">
        <v>18359</v>
      </c>
      <c r="G2731">
        <v>9.9499999999999993</v>
      </c>
      <c r="H2731" t="s">
        <v>23576</v>
      </c>
      <c r="I2731" t="s">
        <v>23577</v>
      </c>
      <c r="J2731">
        <v>9.3800000000000008</v>
      </c>
    </row>
    <row r="2732" spans="1:10">
      <c r="A2732" t="s">
        <v>23578</v>
      </c>
      <c r="B2732" t="s">
        <v>23579</v>
      </c>
      <c r="C2732">
        <v>6</v>
      </c>
      <c r="D2732">
        <v>46</v>
      </c>
      <c r="E2732">
        <v>0.7</v>
      </c>
      <c r="F2732" t="s">
        <v>18359</v>
      </c>
      <c r="G2732">
        <v>23.95</v>
      </c>
      <c r="H2732" t="s">
        <v>23580</v>
      </c>
      <c r="I2732" t="s">
        <v>23581</v>
      </c>
      <c r="J2732">
        <v>9.4700000000000006</v>
      </c>
    </row>
    <row r="2733" spans="1:10">
      <c r="A2733" t="s">
        <v>23582</v>
      </c>
      <c r="B2733" t="s">
        <v>23583</v>
      </c>
      <c r="C2733">
        <v>6</v>
      </c>
      <c r="D2733">
        <v>53.8</v>
      </c>
      <c r="E2733">
        <v>0.7</v>
      </c>
      <c r="F2733" t="s">
        <v>18359</v>
      </c>
      <c r="G2733">
        <v>9.9499999999999993</v>
      </c>
      <c r="H2733" t="s">
        <v>31201</v>
      </c>
      <c r="J2733">
        <v>9.4700000000000006</v>
      </c>
    </row>
    <row r="2734" spans="1:10">
      <c r="A2734" t="s">
        <v>12774</v>
      </c>
      <c r="B2734" t="s">
        <v>23584</v>
      </c>
      <c r="C2734">
        <v>6</v>
      </c>
      <c r="D2734">
        <v>46</v>
      </c>
      <c r="E2734">
        <v>0.7</v>
      </c>
      <c r="F2734" t="s">
        <v>18359</v>
      </c>
      <c r="G2734">
        <v>17.850000000000001</v>
      </c>
      <c r="H2734" t="s">
        <v>23585</v>
      </c>
      <c r="I2734" t="s">
        <v>23586</v>
      </c>
      <c r="J2734">
        <v>9.52</v>
      </c>
    </row>
    <row r="2735" spans="1:10">
      <c r="A2735" t="s">
        <v>14044</v>
      </c>
      <c r="B2735" t="s">
        <v>23587</v>
      </c>
      <c r="C2735">
        <v>6</v>
      </c>
      <c r="D2735">
        <v>40</v>
      </c>
      <c r="E2735">
        <v>0.7</v>
      </c>
      <c r="F2735" t="s">
        <v>18359</v>
      </c>
      <c r="G2735">
        <v>26.5</v>
      </c>
      <c r="H2735" t="s">
        <v>23588</v>
      </c>
      <c r="I2735" t="s">
        <v>23589</v>
      </c>
      <c r="J2735">
        <v>9.32</v>
      </c>
    </row>
    <row r="2736" spans="1:10">
      <c r="A2736" t="s">
        <v>14045</v>
      </c>
      <c r="B2736" t="s">
        <v>23590</v>
      </c>
      <c r="C2736">
        <v>6</v>
      </c>
      <c r="D2736">
        <v>43</v>
      </c>
      <c r="E2736">
        <v>0.7</v>
      </c>
      <c r="F2736" t="s">
        <v>18359</v>
      </c>
      <c r="G2736">
        <v>9.85</v>
      </c>
      <c r="H2736" t="s">
        <v>23591</v>
      </c>
      <c r="I2736" t="s">
        <v>23592</v>
      </c>
      <c r="J2736">
        <v>12.93</v>
      </c>
    </row>
    <row r="2737" spans="1:10">
      <c r="A2737" t="s">
        <v>12775</v>
      </c>
      <c r="B2737" t="s">
        <v>23593</v>
      </c>
      <c r="C2737">
        <v>3</v>
      </c>
      <c r="D2737">
        <v>43</v>
      </c>
      <c r="E2737">
        <v>0.7</v>
      </c>
      <c r="F2737" t="s">
        <v>18359</v>
      </c>
      <c r="G2737">
        <v>13.25</v>
      </c>
      <c r="H2737" t="s">
        <v>23594</v>
      </c>
      <c r="I2737" t="s">
        <v>23595</v>
      </c>
      <c r="J2737">
        <v>10.38</v>
      </c>
    </row>
    <row r="2738" spans="1:10">
      <c r="A2738" t="s">
        <v>14046</v>
      </c>
      <c r="B2738" t="s">
        <v>23596</v>
      </c>
      <c r="C2738">
        <v>6</v>
      </c>
      <c r="D2738">
        <v>40</v>
      </c>
      <c r="E2738">
        <v>0.7</v>
      </c>
      <c r="F2738" t="s">
        <v>18359</v>
      </c>
      <c r="G2738">
        <v>17.95</v>
      </c>
      <c r="H2738" t="s">
        <v>23597</v>
      </c>
      <c r="I2738" t="s">
        <v>23598</v>
      </c>
      <c r="J2738">
        <v>13.8</v>
      </c>
    </row>
    <row r="2739" spans="1:10">
      <c r="A2739" t="s">
        <v>14047</v>
      </c>
      <c r="B2739" t="s">
        <v>23599</v>
      </c>
      <c r="C2739">
        <v>6</v>
      </c>
      <c r="D2739">
        <v>43</v>
      </c>
      <c r="E2739">
        <v>0.7</v>
      </c>
      <c r="F2739" t="s">
        <v>18359</v>
      </c>
      <c r="G2739">
        <v>7.55</v>
      </c>
      <c r="H2739" t="s">
        <v>23600</v>
      </c>
      <c r="I2739" t="s">
        <v>23601</v>
      </c>
      <c r="J2739">
        <v>13.87</v>
      </c>
    </row>
    <row r="2740" spans="1:10">
      <c r="A2740" t="s">
        <v>17079</v>
      </c>
      <c r="B2740" t="s">
        <v>23602</v>
      </c>
      <c r="C2740">
        <v>6</v>
      </c>
      <c r="D2740">
        <v>43</v>
      </c>
      <c r="E2740">
        <v>0.7</v>
      </c>
      <c r="F2740" t="s">
        <v>18359</v>
      </c>
      <c r="G2740">
        <v>6.05</v>
      </c>
      <c r="H2740" t="s">
        <v>23603</v>
      </c>
      <c r="I2740" t="s">
        <v>23604</v>
      </c>
      <c r="J2740">
        <v>13.99</v>
      </c>
    </row>
    <row r="2741" spans="1:10">
      <c r="A2741" t="s">
        <v>12776</v>
      </c>
      <c r="B2741" t="s">
        <v>23605</v>
      </c>
      <c r="C2741">
        <v>6</v>
      </c>
      <c r="D2741">
        <v>50.3</v>
      </c>
      <c r="E2741">
        <v>0.7</v>
      </c>
      <c r="F2741" t="s">
        <v>18359</v>
      </c>
      <c r="G2741">
        <v>33.450000000000003</v>
      </c>
      <c r="H2741" t="s">
        <v>23606</v>
      </c>
      <c r="I2741" t="s">
        <v>23607</v>
      </c>
      <c r="J2741">
        <v>9.25</v>
      </c>
    </row>
    <row r="2742" spans="1:10">
      <c r="A2742" t="s">
        <v>12777</v>
      </c>
      <c r="B2742" t="s">
        <v>23608</v>
      </c>
      <c r="C2742">
        <v>6</v>
      </c>
      <c r="D2742">
        <v>40</v>
      </c>
      <c r="E2742">
        <v>0.7</v>
      </c>
      <c r="F2742" t="s">
        <v>18359</v>
      </c>
      <c r="G2742">
        <v>21.45</v>
      </c>
      <c r="H2742" t="s">
        <v>23609</v>
      </c>
      <c r="I2742" t="s">
        <v>23610</v>
      </c>
      <c r="J2742">
        <v>8.8000000000000007</v>
      </c>
    </row>
    <row r="2743" spans="1:10">
      <c r="A2743" t="s">
        <v>12778</v>
      </c>
      <c r="B2743" t="s">
        <v>23611</v>
      </c>
      <c r="C2743">
        <v>6</v>
      </c>
      <c r="D2743">
        <v>43</v>
      </c>
      <c r="E2743">
        <v>0.7</v>
      </c>
      <c r="F2743" t="s">
        <v>18359</v>
      </c>
      <c r="G2743">
        <v>39.85</v>
      </c>
      <c r="H2743" t="s">
        <v>23612</v>
      </c>
      <c r="I2743" t="s">
        <v>23613</v>
      </c>
      <c r="J2743">
        <v>12.9</v>
      </c>
    </row>
    <row r="2744" spans="1:10">
      <c r="A2744" t="s">
        <v>17080</v>
      </c>
      <c r="B2744" t="s">
        <v>23614</v>
      </c>
      <c r="C2744">
        <v>3</v>
      </c>
      <c r="D2744">
        <v>43</v>
      </c>
      <c r="E2744">
        <v>0.7</v>
      </c>
      <c r="F2744" t="s">
        <v>18359</v>
      </c>
      <c r="G2744">
        <v>20.75</v>
      </c>
      <c r="H2744" t="s">
        <v>23615</v>
      </c>
      <c r="I2744" t="s">
        <v>23616</v>
      </c>
      <c r="J2744">
        <v>10.5</v>
      </c>
    </row>
    <row r="2745" spans="1:10">
      <c r="A2745" t="s">
        <v>17081</v>
      </c>
      <c r="B2745" t="s">
        <v>23617</v>
      </c>
      <c r="C2745">
        <v>6</v>
      </c>
      <c r="D2745">
        <v>44.2</v>
      </c>
      <c r="E2745">
        <v>0.7</v>
      </c>
      <c r="F2745" t="s">
        <v>18359</v>
      </c>
      <c r="G2745">
        <v>26.45</v>
      </c>
      <c r="H2745" t="s">
        <v>23618</v>
      </c>
      <c r="I2745" t="s">
        <v>23619</v>
      </c>
      <c r="J2745">
        <v>11.38</v>
      </c>
    </row>
    <row r="2746" spans="1:10">
      <c r="A2746" t="s">
        <v>17082</v>
      </c>
      <c r="B2746" t="s">
        <v>23620</v>
      </c>
      <c r="C2746">
        <v>6</v>
      </c>
      <c r="D2746">
        <v>44</v>
      </c>
      <c r="E2746">
        <v>0.7</v>
      </c>
      <c r="F2746" t="s">
        <v>18359</v>
      </c>
      <c r="G2746">
        <v>88.45</v>
      </c>
      <c r="H2746" t="s">
        <v>23621</v>
      </c>
      <c r="I2746" t="s">
        <v>23622</v>
      </c>
      <c r="J2746">
        <v>11.29</v>
      </c>
    </row>
    <row r="2747" spans="1:10">
      <c r="A2747" t="s">
        <v>12779</v>
      </c>
      <c r="B2747" t="s">
        <v>23623</v>
      </c>
      <c r="C2747">
        <v>6</v>
      </c>
      <c r="D2747">
        <v>44</v>
      </c>
      <c r="E2747">
        <v>0.7</v>
      </c>
      <c r="F2747" t="s">
        <v>18359</v>
      </c>
      <c r="G2747">
        <v>7.95</v>
      </c>
      <c r="H2747" t="s">
        <v>23624</v>
      </c>
      <c r="I2747" t="s">
        <v>23625</v>
      </c>
      <c r="J2747">
        <v>11.23</v>
      </c>
    </row>
    <row r="2748" spans="1:10">
      <c r="A2748" t="s">
        <v>12780</v>
      </c>
      <c r="B2748" t="s">
        <v>23626</v>
      </c>
      <c r="C2748">
        <v>1</v>
      </c>
      <c r="D2748">
        <v>45</v>
      </c>
      <c r="E2748">
        <v>0.7</v>
      </c>
      <c r="F2748" t="s">
        <v>18359</v>
      </c>
      <c r="G2748">
        <v>37.950000000000003</v>
      </c>
      <c r="I2748" t="s">
        <v>23627</v>
      </c>
      <c r="J2748">
        <v>8.1</v>
      </c>
    </row>
    <row r="2749" spans="1:10">
      <c r="A2749" t="s">
        <v>12781</v>
      </c>
      <c r="B2749" t="s">
        <v>23628</v>
      </c>
      <c r="C2749">
        <v>1</v>
      </c>
      <c r="D2749">
        <v>45</v>
      </c>
      <c r="E2749">
        <v>0.7</v>
      </c>
      <c r="F2749" t="s">
        <v>18359</v>
      </c>
      <c r="G2749">
        <v>15.65</v>
      </c>
      <c r="H2749" t="s">
        <v>23629</v>
      </c>
      <c r="I2749" t="s">
        <v>23630</v>
      </c>
      <c r="J2749">
        <v>7.86</v>
      </c>
    </row>
    <row r="2750" spans="1:10">
      <c r="A2750" t="s">
        <v>17083</v>
      </c>
      <c r="B2750" t="s">
        <v>23631</v>
      </c>
      <c r="C2750">
        <v>1</v>
      </c>
      <c r="D2750">
        <v>46.5</v>
      </c>
      <c r="E2750">
        <v>0.7</v>
      </c>
      <c r="F2750" t="s">
        <v>18359</v>
      </c>
      <c r="G2750">
        <v>5.65</v>
      </c>
      <c r="H2750" t="s">
        <v>23632</v>
      </c>
      <c r="I2750" t="s">
        <v>23633</v>
      </c>
      <c r="J2750">
        <v>13.93</v>
      </c>
    </row>
    <row r="2751" spans="1:10">
      <c r="A2751" t="s">
        <v>12782</v>
      </c>
      <c r="B2751" t="s">
        <v>23634</v>
      </c>
      <c r="C2751">
        <v>3</v>
      </c>
      <c r="D2751">
        <v>43</v>
      </c>
      <c r="E2751">
        <v>0.7</v>
      </c>
      <c r="F2751" t="s">
        <v>18359</v>
      </c>
      <c r="G2751">
        <v>64</v>
      </c>
      <c r="H2751" t="s">
        <v>23635</v>
      </c>
      <c r="I2751" t="s">
        <v>23636</v>
      </c>
      <c r="J2751">
        <v>9.1</v>
      </c>
    </row>
    <row r="2752" spans="1:10">
      <c r="A2752" t="s">
        <v>17084</v>
      </c>
      <c r="B2752" t="s">
        <v>23637</v>
      </c>
      <c r="C2752">
        <v>3</v>
      </c>
      <c r="D2752">
        <v>43</v>
      </c>
      <c r="E2752">
        <v>0.7</v>
      </c>
      <c r="F2752" t="s">
        <v>18359</v>
      </c>
      <c r="G2752">
        <v>47.95</v>
      </c>
      <c r="H2752" t="s">
        <v>23635</v>
      </c>
      <c r="I2752" t="s">
        <v>23638</v>
      </c>
      <c r="J2752">
        <v>9.15</v>
      </c>
    </row>
    <row r="2753" spans="1:10">
      <c r="A2753" t="s">
        <v>17085</v>
      </c>
      <c r="B2753" t="s">
        <v>23639</v>
      </c>
      <c r="C2753">
        <v>3</v>
      </c>
      <c r="D2753">
        <v>43</v>
      </c>
      <c r="E2753">
        <v>0.7</v>
      </c>
      <c r="F2753" t="s">
        <v>18359</v>
      </c>
      <c r="G2753">
        <v>27.5</v>
      </c>
      <c r="I2753" t="s">
        <v>23640</v>
      </c>
      <c r="J2753">
        <v>9.17</v>
      </c>
    </row>
    <row r="2754" spans="1:10">
      <c r="A2754" t="s">
        <v>12783</v>
      </c>
      <c r="B2754" t="s">
        <v>23641</v>
      </c>
      <c r="C2754">
        <v>6</v>
      </c>
      <c r="D2754">
        <v>40</v>
      </c>
      <c r="E2754">
        <v>0.7</v>
      </c>
      <c r="F2754" t="s">
        <v>18359</v>
      </c>
      <c r="G2754">
        <v>16.350000000000001</v>
      </c>
      <c r="H2754" t="s">
        <v>23642</v>
      </c>
      <c r="I2754" t="s">
        <v>23643</v>
      </c>
      <c r="J2754">
        <v>8.81</v>
      </c>
    </row>
    <row r="2755" spans="1:10">
      <c r="A2755" t="s">
        <v>17086</v>
      </c>
      <c r="B2755" t="s">
        <v>23644</v>
      </c>
      <c r="C2755">
        <v>6</v>
      </c>
      <c r="D2755">
        <v>40</v>
      </c>
      <c r="E2755">
        <v>0.7</v>
      </c>
      <c r="F2755" t="s">
        <v>18359</v>
      </c>
      <c r="G2755">
        <v>16</v>
      </c>
      <c r="I2755" t="s">
        <v>23645</v>
      </c>
      <c r="J2755">
        <v>8.83</v>
      </c>
    </row>
    <row r="2756" spans="1:10">
      <c r="A2756" t="s">
        <v>12784</v>
      </c>
      <c r="B2756" t="s">
        <v>17087</v>
      </c>
      <c r="C2756">
        <v>6</v>
      </c>
      <c r="D2756">
        <v>15.9</v>
      </c>
      <c r="E2756">
        <v>0.7</v>
      </c>
      <c r="G2756">
        <v>3</v>
      </c>
      <c r="H2756" t="s">
        <v>23646</v>
      </c>
      <c r="I2756" t="s">
        <v>23647</v>
      </c>
      <c r="J2756">
        <v>9.73</v>
      </c>
    </row>
    <row r="2757" spans="1:10">
      <c r="A2757" t="s">
        <v>17088</v>
      </c>
      <c r="B2757" t="s">
        <v>17089</v>
      </c>
      <c r="C2757">
        <v>6</v>
      </c>
      <c r="D2757">
        <v>15</v>
      </c>
      <c r="E2757">
        <v>0.5</v>
      </c>
      <c r="G2757">
        <v>12.35</v>
      </c>
      <c r="H2757" t="s">
        <v>23648</v>
      </c>
      <c r="J2757">
        <v>5.81</v>
      </c>
    </row>
    <row r="2758" spans="1:10">
      <c r="A2758" t="s">
        <v>12785</v>
      </c>
      <c r="B2758" t="s">
        <v>17090</v>
      </c>
      <c r="C2758">
        <v>6</v>
      </c>
      <c r="D2758">
        <v>40</v>
      </c>
      <c r="E2758">
        <v>0.5</v>
      </c>
      <c r="G2758">
        <v>25.25</v>
      </c>
      <c r="H2758" t="s">
        <v>23649</v>
      </c>
      <c r="I2758" t="s">
        <v>23650</v>
      </c>
      <c r="J2758">
        <v>5.58</v>
      </c>
    </row>
    <row r="2759" spans="1:10">
      <c r="A2759" t="s">
        <v>14048</v>
      </c>
      <c r="B2759" t="s">
        <v>23651</v>
      </c>
      <c r="C2759">
        <v>6</v>
      </c>
      <c r="D2759">
        <v>46.1</v>
      </c>
      <c r="E2759">
        <v>0.5</v>
      </c>
      <c r="F2759" t="s">
        <v>18359</v>
      </c>
      <c r="G2759">
        <v>15.35</v>
      </c>
      <c r="H2759" t="s">
        <v>23652</v>
      </c>
      <c r="J2759">
        <v>7.08</v>
      </c>
    </row>
    <row r="2760" spans="1:10">
      <c r="A2760" t="s">
        <v>12786</v>
      </c>
      <c r="B2760" t="s">
        <v>17091</v>
      </c>
      <c r="C2760">
        <v>12</v>
      </c>
      <c r="D2760">
        <v>47.3</v>
      </c>
      <c r="E2760">
        <v>0.5</v>
      </c>
      <c r="G2760">
        <v>24.65</v>
      </c>
      <c r="H2760" t="s">
        <v>23653</v>
      </c>
      <c r="I2760" t="s">
        <v>23654</v>
      </c>
      <c r="J2760">
        <v>14.3</v>
      </c>
    </row>
    <row r="2761" spans="1:10">
      <c r="A2761" t="s">
        <v>12787</v>
      </c>
      <c r="B2761" t="s">
        <v>23655</v>
      </c>
      <c r="C2761">
        <v>6</v>
      </c>
      <c r="D2761">
        <v>44.4</v>
      </c>
      <c r="E2761">
        <v>0.7</v>
      </c>
      <c r="F2761" t="s">
        <v>18359</v>
      </c>
      <c r="G2761">
        <v>190</v>
      </c>
      <c r="H2761" t="s">
        <v>23656</v>
      </c>
      <c r="J2761">
        <v>11.51</v>
      </c>
    </row>
    <row r="2762" spans="1:10">
      <c r="A2762" t="s">
        <v>14049</v>
      </c>
      <c r="B2762" t="s">
        <v>23657</v>
      </c>
      <c r="C2762">
        <v>6</v>
      </c>
      <c r="D2762">
        <v>42</v>
      </c>
      <c r="E2762">
        <v>0.7</v>
      </c>
      <c r="F2762" t="s">
        <v>18359</v>
      </c>
      <c r="G2762">
        <v>79.95</v>
      </c>
      <c r="H2762" t="s">
        <v>23658</v>
      </c>
      <c r="J2762">
        <v>11.57</v>
      </c>
    </row>
    <row r="2763" spans="1:10">
      <c r="A2763" t="s">
        <v>12788</v>
      </c>
      <c r="B2763" t="s">
        <v>23659</v>
      </c>
      <c r="C2763">
        <v>6</v>
      </c>
      <c r="D2763">
        <v>52.4</v>
      </c>
      <c r="E2763">
        <v>0.7</v>
      </c>
      <c r="F2763" t="s">
        <v>18359</v>
      </c>
      <c r="G2763">
        <v>7.5</v>
      </c>
      <c r="H2763" t="s">
        <v>23660</v>
      </c>
      <c r="J2763">
        <v>10.24</v>
      </c>
    </row>
    <row r="2764" spans="1:10">
      <c r="A2764" t="s">
        <v>12789</v>
      </c>
      <c r="B2764" t="s">
        <v>23661</v>
      </c>
      <c r="C2764">
        <v>6</v>
      </c>
      <c r="D2764">
        <v>52.6</v>
      </c>
      <c r="E2764">
        <v>0.7</v>
      </c>
      <c r="F2764" t="s">
        <v>18359</v>
      </c>
      <c r="G2764">
        <v>9.25</v>
      </c>
      <c r="H2764" t="s">
        <v>23662</v>
      </c>
      <c r="J2764">
        <v>9.48</v>
      </c>
    </row>
    <row r="2765" spans="1:10">
      <c r="A2765" t="s">
        <v>12790</v>
      </c>
      <c r="B2765" t="s">
        <v>23663</v>
      </c>
      <c r="C2765">
        <v>6</v>
      </c>
      <c r="D2765">
        <v>47</v>
      </c>
      <c r="E2765">
        <v>0.7</v>
      </c>
      <c r="F2765" t="s">
        <v>18359</v>
      </c>
      <c r="G2765">
        <v>16.850000000000001</v>
      </c>
      <c r="I2765" t="s">
        <v>23664</v>
      </c>
      <c r="J2765">
        <v>11.6</v>
      </c>
    </row>
    <row r="2766" spans="1:10">
      <c r="A2766" t="s">
        <v>12791</v>
      </c>
      <c r="B2766" t="s">
        <v>23665</v>
      </c>
      <c r="C2766">
        <v>6</v>
      </c>
      <c r="D2766">
        <v>40</v>
      </c>
      <c r="E2766">
        <v>0.7</v>
      </c>
      <c r="F2766" t="s">
        <v>18359</v>
      </c>
      <c r="G2766">
        <v>17.25</v>
      </c>
      <c r="H2766" t="s">
        <v>23666</v>
      </c>
      <c r="I2766" t="s">
        <v>23667</v>
      </c>
      <c r="J2766">
        <v>7.29</v>
      </c>
    </row>
    <row r="2767" spans="1:10">
      <c r="A2767" t="s">
        <v>17092</v>
      </c>
      <c r="B2767" t="s">
        <v>23668</v>
      </c>
      <c r="C2767">
        <v>6</v>
      </c>
      <c r="D2767">
        <v>55.4</v>
      </c>
      <c r="E2767">
        <v>0.7</v>
      </c>
      <c r="F2767" t="s">
        <v>18359</v>
      </c>
      <c r="G2767">
        <v>72.95</v>
      </c>
      <c r="I2767" t="s">
        <v>23669</v>
      </c>
      <c r="J2767">
        <v>9.56</v>
      </c>
    </row>
    <row r="2768" spans="1:10">
      <c r="A2768" t="s">
        <v>12792</v>
      </c>
      <c r="B2768" t="s">
        <v>23670</v>
      </c>
      <c r="C2768">
        <v>4</v>
      </c>
      <c r="D2768">
        <v>48</v>
      </c>
      <c r="E2768">
        <v>0.7</v>
      </c>
      <c r="F2768" t="s">
        <v>18359</v>
      </c>
      <c r="G2768">
        <v>78.25</v>
      </c>
      <c r="H2768" t="s">
        <v>23671</v>
      </c>
      <c r="I2768" t="s">
        <v>23672</v>
      </c>
      <c r="J2768">
        <v>6.61</v>
      </c>
    </row>
    <row r="2769" spans="1:10">
      <c r="A2769" t="s">
        <v>12793</v>
      </c>
      <c r="B2769" t="s">
        <v>17093</v>
      </c>
      <c r="C2769">
        <v>12</v>
      </c>
      <c r="D2769">
        <v>37.5</v>
      </c>
      <c r="E2769">
        <v>0.7</v>
      </c>
      <c r="G2769">
        <v>65.25</v>
      </c>
      <c r="H2769" t="s">
        <v>23673</v>
      </c>
      <c r="I2769" t="s">
        <v>23674</v>
      </c>
      <c r="J2769">
        <v>14.87</v>
      </c>
    </row>
    <row r="2770" spans="1:10">
      <c r="A2770" t="s">
        <v>12794</v>
      </c>
      <c r="B2770" t="s">
        <v>17094</v>
      </c>
      <c r="C2770">
        <v>6</v>
      </c>
      <c r="D2770">
        <v>40</v>
      </c>
      <c r="E2770">
        <v>0.7</v>
      </c>
      <c r="G2770">
        <v>13.35</v>
      </c>
      <c r="H2770" t="s">
        <v>23675</v>
      </c>
      <c r="J2770">
        <v>7.42</v>
      </c>
    </row>
    <row r="2771" spans="1:10">
      <c r="A2771" t="s">
        <v>14050</v>
      </c>
      <c r="B2771" t="s">
        <v>17095</v>
      </c>
      <c r="C2771">
        <v>6</v>
      </c>
      <c r="D2771">
        <v>19</v>
      </c>
      <c r="E2771">
        <v>0.75</v>
      </c>
      <c r="G2771">
        <v>52.95</v>
      </c>
      <c r="H2771" t="s">
        <v>31202</v>
      </c>
      <c r="I2771" t="s">
        <v>31203</v>
      </c>
      <c r="J2771">
        <v>7.41</v>
      </c>
    </row>
    <row r="2772" spans="1:10">
      <c r="A2772" t="s">
        <v>26694</v>
      </c>
      <c r="B2772" t="s">
        <v>26695</v>
      </c>
      <c r="C2772">
        <v>6</v>
      </c>
      <c r="D2772">
        <v>38</v>
      </c>
      <c r="E2772">
        <v>0.7</v>
      </c>
      <c r="F2772" t="s">
        <v>18359</v>
      </c>
      <c r="G2772">
        <v>26.15</v>
      </c>
      <c r="H2772" t="s">
        <v>31204</v>
      </c>
      <c r="I2772" t="s">
        <v>31205</v>
      </c>
      <c r="J2772">
        <v>8.8800000000000008</v>
      </c>
    </row>
    <row r="2773" spans="1:10">
      <c r="A2773" t="s">
        <v>23676</v>
      </c>
      <c r="B2773" t="s">
        <v>23677</v>
      </c>
      <c r="C2773">
        <v>6</v>
      </c>
      <c r="D2773">
        <v>44</v>
      </c>
      <c r="E2773">
        <v>0.7</v>
      </c>
      <c r="G2773">
        <v>24.85</v>
      </c>
      <c r="H2773" t="s">
        <v>23678</v>
      </c>
      <c r="I2773" t="s">
        <v>23679</v>
      </c>
      <c r="J2773">
        <v>7.91</v>
      </c>
    </row>
    <row r="2774" spans="1:10">
      <c r="A2774" t="s">
        <v>12795</v>
      </c>
      <c r="B2774" t="s">
        <v>17096</v>
      </c>
      <c r="C2774">
        <v>6</v>
      </c>
      <c r="D2774">
        <v>44</v>
      </c>
      <c r="E2774">
        <v>1</v>
      </c>
      <c r="G2774">
        <v>4.95</v>
      </c>
      <c r="H2774" t="s">
        <v>23680</v>
      </c>
      <c r="I2774" t="s">
        <v>23681</v>
      </c>
      <c r="J2774">
        <v>10.98</v>
      </c>
    </row>
    <row r="2775" spans="1:10">
      <c r="A2775" t="s">
        <v>12796</v>
      </c>
      <c r="B2775" t="s">
        <v>17097</v>
      </c>
      <c r="C2775">
        <v>6</v>
      </c>
      <c r="D2775">
        <v>38</v>
      </c>
      <c r="E2775">
        <v>0.7</v>
      </c>
      <c r="G2775">
        <v>7.25</v>
      </c>
      <c r="H2775" t="s">
        <v>23682</v>
      </c>
      <c r="J2775">
        <v>7.64</v>
      </c>
    </row>
    <row r="2776" spans="1:10">
      <c r="A2776" t="s">
        <v>12797</v>
      </c>
      <c r="B2776" t="s">
        <v>17098</v>
      </c>
      <c r="C2776">
        <v>6</v>
      </c>
      <c r="D2776">
        <v>40</v>
      </c>
      <c r="E2776">
        <v>0.7</v>
      </c>
      <c r="G2776">
        <v>1.85</v>
      </c>
      <c r="H2776" t="s">
        <v>23683</v>
      </c>
      <c r="I2776" t="s">
        <v>23684</v>
      </c>
      <c r="J2776">
        <v>7.66</v>
      </c>
    </row>
    <row r="2777" spans="1:10">
      <c r="A2777" t="s">
        <v>12798</v>
      </c>
      <c r="B2777" t="s">
        <v>17099</v>
      </c>
      <c r="C2777">
        <v>6</v>
      </c>
      <c r="D2777">
        <v>44</v>
      </c>
      <c r="E2777">
        <v>0.5</v>
      </c>
      <c r="G2777">
        <v>33.65</v>
      </c>
      <c r="H2777" t="s">
        <v>23685</v>
      </c>
      <c r="I2777" t="s">
        <v>23686</v>
      </c>
      <c r="J2777">
        <v>7.35</v>
      </c>
    </row>
    <row r="2778" spans="1:10">
      <c r="A2778" t="s">
        <v>12799</v>
      </c>
      <c r="B2778" t="s">
        <v>17100</v>
      </c>
      <c r="C2778">
        <v>6</v>
      </c>
      <c r="D2778">
        <v>43</v>
      </c>
      <c r="E2778">
        <v>0.5</v>
      </c>
      <c r="G2778">
        <v>44.45</v>
      </c>
      <c r="H2778" t="s">
        <v>23687</v>
      </c>
      <c r="J2778">
        <v>6.14</v>
      </c>
    </row>
    <row r="2779" spans="1:10">
      <c r="A2779" t="s">
        <v>12800</v>
      </c>
      <c r="B2779" t="s">
        <v>17101</v>
      </c>
      <c r="C2779">
        <v>6</v>
      </c>
      <c r="D2779">
        <v>14.5</v>
      </c>
      <c r="E2779">
        <v>0.75</v>
      </c>
      <c r="G2779">
        <v>75.849999999999994</v>
      </c>
      <c r="H2779" t="s">
        <v>23688</v>
      </c>
      <c r="I2779" t="s">
        <v>23689</v>
      </c>
      <c r="J2779">
        <v>8.89</v>
      </c>
    </row>
    <row r="2780" spans="1:10">
      <c r="A2780" t="s">
        <v>17102</v>
      </c>
      <c r="B2780" t="s">
        <v>17103</v>
      </c>
      <c r="C2780">
        <v>6</v>
      </c>
      <c r="D2780">
        <v>45</v>
      </c>
      <c r="E2780">
        <v>0.7</v>
      </c>
      <c r="G2780">
        <v>16.350000000000001</v>
      </c>
      <c r="H2780" t="s">
        <v>27298</v>
      </c>
      <c r="I2780" t="s">
        <v>31206</v>
      </c>
      <c r="J2780">
        <v>7.95</v>
      </c>
    </row>
    <row r="2781" spans="1:10">
      <c r="A2781" t="s">
        <v>17104</v>
      </c>
      <c r="B2781" t="s">
        <v>17105</v>
      </c>
      <c r="C2781">
        <v>12</v>
      </c>
      <c r="D2781">
        <v>45</v>
      </c>
      <c r="E2781">
        <v>1</v>
      </c>
      <c r="G2781">
        <v>26.25</v>
      </c>
      <c r="I2781" t="s">
        <v>31207</v>
      </c>
      <c r="J2781">
        <v>20.82</v>
      </c>
    </row>
    <row r="2782" spans="1:10">
      <c r="A2782" t="s">
        <v>12801</v>
      </c>
      <c r="B2782" t="s">
        <v>17106</v>
      </c>
      <c r="C2782">
        <v>6</v>
      </c>
      <c r="D2782">
        <v>47</v>
      </c>
      <c r="E2782">
        <v>0.7</v>
      </c>
      <c r="G2782">
        <v>21.25</v>
      </c>
      <c r="H2782" t="s">
        <v>23690</v>
      </c>
      <c r="I2782" t="s">
        <v>23691</v>
      </c>
      <c r="J2782">
        <v>7.96</v>
      </c>
    </row>
    <row r="2783" spans="1:10">
      <c r="A2783" t="s">
        <v>14051</v>
      </c>
      <c r="B2783" t="s">
        <v>17107</v>
      </c>
      <c r="C2783">
        <v>6</v>
      </c>
      <c r="D2783">
        <v>40</v>
      </c>
      <c r="E2783">
        <v>0.7</v>
      </c>
      <c r="G2783">
        <v>21.95</v>
      </c>
      <c r="H2783" t="s">
        <v>23692</v>
      </c>
      <c r="I2783" t="s">
        <v>23693</v>
      </c>
      <c r="J2783">
        <v>7.3</v>
      </c>
    </row>
    <row r="2784" spans="1:10">
      <c r="A2784" t="s">
        <v>23694</v>
      </c>
      <c r="B2784" t="s">
        <v>23695</v>
      </c>
      <c r="C2784">
        <v>6</v>
      </c>
      <c r="D2784">
        <v>40</v>
      </c>
      <c r="E2784">
        <v>0.7</v>
      </c>
      <c r="G2784">
        <v>19.95</v>
      </c>
      <c r="H2784" t="s">
        <v>23696</v>
      </c>
      <c r="I2784" t="s">
        <v>23697</v>
      </c>
      <c r="J2784">
        <v>6.98</v>
      </c>
    </row>
    <row r="2785" spans="1:10">
      <c r="A2785" t="s">
        <v>12802</v>
      </c>
      <c r="B2785" t="s">
        <v>17108</v>
      </c>
      <c r="C2785">
        <v>6</v>
      </c>
      <c r="D2785">
        <v>40</v>
      </c>
      <c r="E2785">
        <v>0.7</v>
      </c>
      <c r="G2785">
        <v>25.15</v>
      </c>
      <c r="H2785" t="s">
        <v>23698</v>
      </c>
      <c r="I2785" t="s">
        <v>23699</v>
      </c>
      <c r="J2785">
        <v>6.99</v>
      </c>
    </row>
    <row r="2786" spans="1:10">
      <c r="A2786" t="s">
        <v>23700</v>
      </c>
      <c r="B2786" t="s">
        <v>23701</v>
      </c>
      <c r="C2786">
        <v>6</v>
      </c>
      <c r="D2786">
        <v>51.2</v>
      </c>
      <c r="E2786">
        <v>0.7</v>
      </c>
      <c r="F2786" t="s">
        <v>18359</v>
      </c>
      <c r="G2786">
        <v>5.35</v>
      </c>
      <c r="H2786" t="s">
        <v>23702</v>
      </c>
      <c r="I2786" t="s">
        <v>23703</v>
      </c>
      <c r="J2786">
        <v>10.47</v>
      </c>
    </row>
    <row r="2787" spans="1:10">
      <c r="A2787" t="s">
        <v>17109</v>
      </c>
      <c r="B2787" t="s">
        <v>23704</v>
      </c>
      <c r="C2787">
        <v>6</v>
      </c>
      <c r="D2787">
        <v>40</v>
      </c>
      <c r="E2787">
        <v>0.7</v>
      </c>
      <c r="F2787" t="s">
        <v>18359</v>
      </c>
      <c r="G2787">
        <v>16.25</v>
      </c>
      <c r="H2787" t="s">
        <v>23705</v>
      </c>
      <c r="I2787" t="s">
        <v>23706</v>
      </c>
      <c r="J2787">
        <v>8.75</v>
      </c>
    </row>
    <row r="2788" spans="1:10">
      <c r="A2788" t="s">
        <v>31208</v>
      </c>
      <c r="B2788" t="s">
        <v>31209</v>
      </c>
      <c r="C2788">
        <v>6</v>
      </c>
      <c r="D2788">
        <v>40</v>
      </c>
      <c r="E2788">
        <v>0.7</v>
      </c>
      <c r="F2788" t="s">
        <v>18359</v>
      </c>
      <c r="G2788">
        <v>5.85</v>
      </c>
      <c r="J2788">
        <v>8.84</v>
      </c>
    </row>
    <row r="2789" spans="1:10">
      <c r="A2789" t="s">
        <v>17110</v>
      </c>
      <c r="B2789" t="s">
        <v>23707</v>
      </c>
      <c r="C2789">
        <v>6</v>
      </c>
      <c r="D2789">
        <v>40</v>
      </c>
      <c r="E2789">
        <v>0.7</v>
      </c>
      <c r="F2789" t="s">
        <v>18359</v>
      </c>
      <c r="G2789">
        <v>5.5</v>
      </c>
      <c r="H2789" t="s">
        <v>23708</v>
      </c>
      <c r="I2789" t="s">
        <v>23709</v>
      </c>
      <c r="J2789">
        <v>9.8699999999999992</v>
      </c>
    </row>
    <row r="2790" spans="1:10">
      <c r="A2790" t="s">
        <v>23710</v>
      </c>
      <c r="B2790" t="s">
        <v>17112</v>
      </c>
      <c r="C2790">
        <v>6</v>
      </c>
      <c r="D2790">
        <v>40</v>
      </c>
      <c r="E2790">
        <v>0.7</v>
      </c>
      <c r="F2790" t="s">
        <v>18359</v>
      </c>
      <c r="G2790">
        <v>3.95</v>
      </c>
      <c r="H2790" t="s">
        <v>23711</v>
      </c>
      <c r="I2790" t="s">
        <v>31210</v>
      </c>
      <c r="J2790">
        <v>8.58</v>
      </c>
    </row>
    <row r="2791" spans="1:10">
      <c r="A2791" t="s">
        <v>17113</v>
      </c>
      <c r="B2791" t="s">
        <v>23712</v>
      </c>
      <c r="C2791">
        <v>6</v>
      </c>
      <c r="D2791">
        <v>40</v>
      </c>
      <c r="E2791">
        <v>0.7</v>
      </c>
      <c r="F2791" t="s">
        <v>18359</v>
      </c>
      <c r="G2791">
        <v>42.95</v>
      </c>
      <c r="H2791" t="s">
        <v>23713</v>
      </c>
      <c r="I2791" t="s">
        <v>23714</v>
      </c>
      <c r="J2791">
        <v>8.23</v>
      </c>
    </row>
    <row r="2792" spans="1:10">
      <c r="A2792" t="s">
        <v>17114</v>
      </c>
      <c r="B2792" t="s">
        <v>17115</v>
      </c>
      <c r="C2792">
        <v>6</v>
      </c>
      <c r="D2792">
        <v>41</v>
      </c>
      <c r="E2792">
        <v>0.7</v>
      </c>
      <c r="G2792">
        <v>7.45</v>
      </c>
      <c r="H2792" t="s">
        <v>31211</v>
      </c>
      <c r="I2792" t="s">
        <v>31212</v>
      </c>
      <c r="J2792">
        <v>8.0399999999999991</v>
      </c>
    </row>
    <row r="2793" spans="1:10">
      <c r="A2793" t="s">
        <v>12803</v>
      </c>
      <c r="B2793" t="s">
        <v>17116</v>
      </c>
      <c r="C2793">
        <v>6</v>
      </c>
      <c r="D2793">
        <v>41</v>
      </c>
      <c r="E2793">
        <v>1</v>
      </c>
      <c r="G2793">
        <v>53.45</v>
      </c>
      <c r="I2793" t="s">
        <v>23715</v>
      </c>
      <c r="J2793">
        <v>11.18</v>
      </c>
    </row>
    <row r="2794" spans="1:10">
      <c r="A2794" t="s">
        <v>17117</v>
      </c>
      <c r="B2794" t="s">
        <v>17118</v>
      </c>
      <c r="C2794">
        <v>6</v>
      </c>
      <c r="D2794">
        <v>41</v>
      </c>
      <c r="E2794">
        <v>0.7</v>
      </c>
      <c r="G2794">
        <v>39.65</v>
      </c>
      <c r="H2794" t="s">
        <v>23716</v>
      </c>
      <c r="I2794" t="s">
        <v>23717</v>
      </c>
      <c r="J2794">
        <v>8.02</v>
      </c>
    </row>
    <row r="2795" spans="1:10">
      <c r="A2795" t="s">
        <v>12804</v>
      </c>
      <c r="B2795" t="s">
        <v>23718</v>
      </c>
      <c r="C2795">
        <v>12</v>
      </c>
      <c r="D2795">
        <v>41</v>
      </c>
      <c r="E2795">
        <v>0.2</v>
      </c>
      <c r="F2795" t="s">
        <v>18359</v>
      </c>
      <c r="G2795">
        <v>274.85000000000002</v>
      </c>
      <c r="H2795" t="s">
        <v>23719</v>
      </c>
      <c r="I2795" t="s">
        <v>23720</v>
      </c>
      <c r="J2795">
        <v>6.07</v>
      </c>
    </row>
    <row r="2796" spans="1:10">
      <c r="A2796" t="s">
        <v>12805</v>
      </c>
      <c r="B2796" t="s">
        <v>17119</v>
      </c>
      <c r="C2796">
        <v>6</v>
      </c>
      <c r="D2796">
        <v>41</v>
      </c>
      <c r="E2796">
        <v>0.7</v>
      </c>
      <c r="G2796">
        <v>7.55</v>
      </c>
      <c r="H2796" t="s">
        <v>31213</v>
      </c>
      <c r="I2796" t="s">
        <v>31214</v>
      </c>
      <c r="J2796">
        <v>8.1999999999999993</v>
      </c>
    </row>
    <row r="2797" spans="1:10">
      <c r="A2797" t="s">
        <v>23721</v>
      </c>
      <c r="B2797" t="s">
        <v>23722</v>
      </c>
      <c r="C2797">
        <v>6</v>
      </c>
      <c r="D2797">
        <v>41</v>
      </c>
      <c r="E2797">
        <v>1</v>
      </c>
      <c r="G2797">
        <v>145.85</v>
      </c>
      <c r="I2797" t="s">
        <v>23723</v>
      </c>
      <c r="J2797">
        <v>11.15</v>
      </c>
    </row>
    <row r="2798" spans="1:10">
      <c r="A2798" t="s">
        <v>26696</v>
      </c>
      <c r="B2798" t="s">
        <v>26697</v>
      </c>
      <c r="C2798">
        <v>6</v>
      </c>
      <c r="D2798">
        <v>41</v>
      </c>
      <c r="E2798">
        <v>1</v>
      </c>
      <c r="G2798">
        <v>14.25</v>
      </c>
      <c r="H2798" t="s">
        <v>31215</v>
      </c>
      <c r="I2798" t="s">
        <v>31216</v>
      </c>
      <c r="J2798">
        <v>11.17</v>
      </c>
    </row>
    <row r="2799" spans="1:10">
      <c r="A2799" t="s">
        <v>14052</v>
      </c>
      <c r="B2799" t="s">
        <v>17120</v>
      </c>
      <c r="C2799">
        <v>6</v>
      </c>
      <c r="D2799">
        <v>21</v>
      </c>
      <c r="E2799">
        <v>0.7</v>
      </c>
      <c r="G2799">
        <v>6.65</v>
      </c>
      <c r="H2799" t="s">
        <v>23724</v>
      </c>
      <c r="I2799" t="s">
        <v>23725</v>
      </c>
      <c r="J2799">
        <v>7.35</v>
      </c>
    </row>
    <row r="2800" spans="1:10">
      <c r="A2800" t="s">
        <v>12806</v>
      </c>
      <c r="B2800" t="s">
        <v>17121</v>
      </c>
      <c r="C2800">
        <v>6</v>
      </c>
      <c r="D2800">
        <v>21</v>
      </c>
      <c r="E2800">
        <v>1</v>
      </c>
      <c r="G2800">
        <v>23.25</v>
      </c>
      <c r="H2800" t="s">
        <v>23726</v>
      </c>
      <c r="I2800" t="s">
        <v>23727</v>
      </c>
      <c r="J2800">
        <v>9.7899999999999991</v>
      </c>
    </row>
    <row r="2801" spans="1:10">
      <c r="A2801" t="s">
        <v>26828</v>
      </c>
      <c r="B2801" t="s">
        <v>26829</v>
      </c>
      <c r="C2801">
        <v>6</v>
      </c>
      <c r="D2801">
        <v>21</v>
      </c>
      <c r="E2801">
        <v>0.7</v>
      </c>
      <c r="G2801">
        <v>11.95</v>
      </c>
      <c r="H2801" t="s">
        <v>27300</v>
      </c>
      <c r="I2801" t="s">
        <v>31217</v>
      </c>
      <c r="J2801">
        <v>7.21</v>
      </c>
    </row>
    <row r="2802" spans="1:10">
      <c r="A2802" t="s">
        <v>26698</v>
      </c>
      <c r="B2802" t="s">
        <v>26699</v>
      </c>
      <c r="C2802">
        <v>6</v>
      </c>
      <c r="D2802">
        <v>21</v>
      </c>
      <c r="E2802">
        <v>0.7</v>
      </c>
      <c r="G2802">
        <v>9.35</v>
      </c>
      <c r="H2802" t="s">
        <v>27301</v>
      </c>
      <c r="I2802" t="s">
        <v>31218</v>
      </c>
      <c r="J2802">
        <v>7.17</v>
      </c>
    </row>
    <row r="2803" spans="1:10">
      <c r="A2803" t="s">
        <v>12807</v>
      </c>
      <c r="B2803" t="s">
        <v>23728</v>
      </c>
      <c r="C2803">
        <v>3</v>
      </c>
      <c r="D2803">
        <v>40</v>
      </c>
      <c r="E2803">
        <v>0.7</v>
      </c>
      <c r="F2803" t="s">
        <v>18359</v>
      </c>
      <c r="G2803">
        <v>11.95</v>
      </c>
      <c r="H2803" t="s">
        <v>23729</v>
      </c>
      <c r="I2803" t="s">
        <v>23730</v>
      </c>
      <c r="J2803">
        <v>8.2799999999999994</v>
      </c>
    </row>
    <row r="2804" spans="1:10">
      <c r="A2804" t="s">
        <v>12808</v>
      </c>
      <c r="B2804" t="s">
        <v>23731</v>
      </c>
      <c r="C2804">
        <v>6</v>
      </c>
      <c r="D2804">
        <v>40</v>
      </c>
      <c r="E2804">
        <v>0.7</v>
      </c>
      <c r="F2804" t="s">
        <v>18359</v>
      </c>
      <c r="G2804">
        <v>119.95</v>
      </c>
      <c r="H2804" t="s">
        <v>23732</v>
      </c>
      <c r="I2804" t="s">
        <v>23733</v>
      </c>
      <c r="J2804">
        <v>11.6</v>
      </c>
    </row>
    <row r="2805" spans="1:10">
      <c r="A2805" t="s">
        <v>23734</v>
      </c>
      <c r="B2805" t="s">
        <v>23735</v>
      </c>
      <c r="C2805">
        <v>6</v>
      </c>
      <c r="D2805">
        <v>40</v>
      </c>
      <c r="E2805">
        <v>0.7</v>
      </c>
      <c r="F2805" t="s">
        <v>18359</v>
      </c>
      <c r="G2805">
        <v>59.95</v>
      </c>
      <c r="H2805" t="s">
        <v>23736</v>
      </c>
      <c r="I2805" t="s">
        <v>23737</v>
      </c>
      <c r="J2805">
        <v>8.5500000000000007</v>
      </c>
    </row>
    <row r="2806" spans="1:10">
      <c r="A2806" t="s">
        <v>14053</v>
      </c>
      <c r="B2806" t="s">
        <v>17122</v>
      </c>
      <c r="C2806">
        <v>6</v>
      </c>
      <c r="D2806">
        <v>40</v>
      </c>
      <c r="E2806">
        <v>1</v>
      </c>
      <c r="G2806">
        <v>72.849999999999994</v>
      </c>
      <c r="H2806" t="s">
        <v>23738</v>
      </c>
      <c r="J2806">
        <v>9.08</v>
      </c>
    </row>
    <row r="2807" spans="1:10">
      <c r="A2807" t="s">
        <v>12809</v>
      </c>
      <c r="B2807" t="s">
        <v>17123</v>
      </c>
      <c r="C2807">
        <v>6</v>
      </c>
      <c r="D2807">
        <v>40</v>
      </c>
      <c r="E2807">
        <v>0.7</v>
      </c>
      <c r="G2807">
        <v>10.75</v>
      </c>
      <c r="I2807" t="s">
        <v>23739</v>
      </c>
      <c r="J2807">
        <v>10.7</v>
      </c>
    </row>
    <row r="2808" spans="1:10">
      <c r="A2808" t="s">
        <v>23740</v>
      </c>
      <c r="B2808" t="s">
        <v>23741</v>
      </c>
      <c r="C2808">
        <v>6</v>
      </c>
      <c r="D2808">
        <v>40</v>
      </c>
      <c r="E2808">
        <v>0.7</v>
      </c>
      <c r="G2808">
        <v>25.75</v>
      </c>
      <c r="H2808" t="s">
        <v>23742</v>
      </c>
      <c r="I2808" t="s">
        <v>23743</v>
      </c>
      <c r="J2808">
        <v>10.48</v>
      </c>
    </row>
    <row r="2809" spans="1:10">
      <c r="A2809" t="s">
        <v>12810</v>
      </c>
      <c r="B2809" t="s">
        <v>17124</v>
      </c>
      <c r="C2809">
        <v>6</v>
      </c>
      <c r="D2809">
        <v>38</v>
      </c>
      <c r="E2809">
        <v>0.7</v>
      </c>
      <c r="G2809">
        <v>39.450000000000003</v>
      </c>
      <c r="H2809" t="s">
        <v>23744</v>
      </c>
      <c r="I2809" t="s">
        <v>23745</v>
      </c>
      <c r="J2809">
        <v>8.0299999999999994</v>
      </c>
    </row>
    <row r="2810" spans="1:10">
      <c r="A2810" t="s">
        <v>14054</v>
      </c>
      <c r="B2810" t="s">
        <v>17125</v>
      </c>
      <c r="C2810">
        <v>6</v>
      </c>
      <c r="D2810">
        <v>38</v>
      </c>
      <c r="E2810">
        <v>1</v>
      </c>
      <c r="G2810">
        <v>48.95</v>
      </c>
      <c r="H2810" t="s">
        <v>23746</v>
      </c>
      <c r="I2810" t="s">
        <v>23747</v>
      </c>
      <c r="J2810">
        <v>10.65</v>
      </c>
    </row>
    <row r="2811" spans="1:10">
      <c r="A2811" t="s">
        <v>12811</v>
      </c>
      <c r="B2811" t="s">
        <v>17126</v>
      </c>
      <c r="C2811">
        <v>6</v>
      </c>
      <c r="D2811">
        <v>43</v>
      </c>
      <c r="E2811">
        <v>0.7</v>
      </c>
      <c r="G2811">
        <v>499.85</v>
      </c>
      <c r="H2811" t="s">
        <v>23748</v>
      </c>
      <c r="I2811" t="s">
        <v>23749</v>
      </c>
      <c r="J2811">
        <v>7.5</v>
      </c>
    </row>
    <row r="2812" spans="1:10">
      <c r="A2812" t="s">
        <v>12812</v>
      </c>
      <c r="B2812" t="s">
        <v>17127</v>
      </c>
      <c r="C2812">
        <v>6</v>
      </c>
      <c r="D2812">
        <v>27</v>
      </c>
      <c r="E2812">
        <v>0.2</v>
      </c>
      <c r="G2812">
        <v>6.95</v>
      </c>
      <c r="H2812" t="s">
        <v>23750</v>
      </c>
      <c r="I2812" t="s">
        <v>23751</v>
      </c>
      <c r="J2812">
        <v>3.88</v>
      </c>
    </row>
    <row r="2813" spans="1:10">
      <c r="A2813" t="s">
        <v>12813</v>
      </c>
      <c r="B2813" t="s">
        <v>17128</v>
      </c>
      <c r="C2813">
        <v>6</v>
      </c>
      <c r="D2813">
        <v>27</v>
      </c>
      <c r="E2813">
        <v>0.5</v>
      </c>
      <c r="G2813">
        <v>39.85</v>
      </c>
      <c r="H2813" t="s">
        <v>31219</v>
      </c>
      <c r="I2813" t="s">
        <v>31220</v>
      </c>
      <c r="J2813">
        <v>7.87</v>
      </c>
    </row>
    <row r="2814" spans="1:10">
      <c r="A2814" t="s">
        <v>12814</v>
      </c>
      <c r="B2814" t="s">
        <v>23752</v>
      </c>
      <c r="C2814">
        <v>4</v>
      </c>
      <c r="D2814">
        <v>40</v>
      </c>
      <c r="E2814">
        <v>0.7</v>
      </c>
      <c r="F2814" t="s">
        <v>18359</v>
      </c>
      <c r="G2814">
        <v>46.85</v>
      </c>
      <c r="H2814" t="s">
        <v>23753</v>
      </c>
      <c r="J2814">
        <v>4.29</v>
      </c>
    </row>
    <row r="2815" spans="1:10">
      <c r="A2815" t="s">
        <v>17129</v>
      </c>
      <c r="B2815" t="s">
        <v>17130</v>
      </c>
      <c r="C2815">
        <v>12</v>
      </c>
      <c r="D2815">
        <v>42.7</v>
      </c>
      <c r="E2815">
        <v>0.5</v>
      </c>
      <c r="G2815">
        <v>38.950000000000003</v>
      </c>
      <c r="I2815" t="s">
        <v>23754</v>
      </c>
      <c r="J2815">
        <v>14.28</v>
      </c>
    </row>
    <row r="2816" spans="1:10">
      <c r="A2816" t="s">
        <v>14055</v>
      </c>
      <c r="B2816" t="s">
        <v>17131</v>
      </c>
      <c r="C2816">
        <v>6</v>
      </c>
      <c r="D2816">
        <v>42.7</v>
      </c>
      <c r="E2816">
        <v>0.7</v>
      </c>
      <c r="G2816">
        <v>79.849999999999994</v>
      </c>
      <c r="H2816" t="s">
        <v>23755</v>
      </c>
      <c r="I2816" t="s">
        <v>23756</v>
      </c>
      <c r="J2816">
        <v>9.7799999999999994</v>
      </c>
    </row>
    <row r="2817" spans="1:10">
      <c r="A2817" t="s">
        <v>31221</v>
      </c>
      <c r="B2817" t="s">
        <v>31222</v>
      </c>
      <c r="C2817">
        <v>3</v>
      </c>
      <c r="D2817">
        <v>42.7</v>
      </c>
      <c r="E2817">
        <v>1.75</v>
      </c>
      <c r="F2817" t="s">
        <v>18359</v>
      </c>
      <c r="G2817">
        <v>14.85</v>
      </c>
      <c r="H2817" t="s">
        <v>27682</v>
      </c>
      <c r="I2817" t="s">
        <v>31223</v>
      </c>
      <c r="J2817">
        <v>10.39</v>
      </c>
    </row>
    <row r="2818" spans="1:10">
      <c r="A2818" t="s">
        <v>12815</v>
      </c>
      <c r="B2818" t="s">
        <v>17132</v>
      </c>
      <c r="C2818">
        <v>6</v>
      </c>
      <c r="D2818">
        <v>42.7</v>
      </c>
      <c r="E2818">
        <v>1</v>
      </c>
      <c r="G2818">
        <v>58</v>
      </c>
      <c r="H2818" t="s">
        <v>23757</v>
      </c>
      <c r="I2818" t="s">
        <v>23758</v>
      </c>
      <c r="J2818">
        <v>12.88</v>
      </c>
    </row>
    <row r="2819" spans="1:10">
      <c r="A2819" t="s">
        <v>12816</v>
      </c>
      <c r="B2819" t="s">
        <v>17133</v>
      </c>
      <c r="C2819">
        <v>6</v>
      </c>
      <c r="D2819">
        <v>42.7</v>
      </c>
      <c r="E2819">
        <v>0.7</v>
      </c>
      <c r="G2819">
        <v>31.95</v>
      </c>
      <c r="H2819" t="s">
        <v>23759</v>
      </c>
      <c r="I2819" t="s">
        <v>23760</v>
      </c>
      <c r="J2819">
        <v>8.1999999999999993</v>
      </c>
    </row>
    <row r="2820" spans="1:10">
      <c r="A2820" t="s">
        <v>17134</v>
      </c>
      <c r="B2820" t="s">
        <v>17135</v>
      </c>
      <c r="C2820">
        <v>6</v>
      </c>
      <c r="D2820">
        <v>42.7</v>
      </c>
      <c r="E2820">
        <v>1</v>
      </c>
      <c r="G2820">
        <v>45.95</v>
      </c>
      <c r="H2820" t="s">
        <v>23761</v>
      </c>
      <c r="I2820" t="s">
        <v>23762</v>
      </c>
      <c r="J2820">
        <v>11.3</v>
      </c>
    </row>
    <row r="2821" spans="1:10">
      <c r="A2821" t="s">
        <v>23763</v>
      </c>
      <c r="B2821" t="s">
        <v>23764</v>
      </c>
      <c r="C2821">
        <v>6</v>
      </c>
      <c r="D2821">
        <v>42.7</v>
      </c>
      <c r="E2821">
        <v>0.7</v>
      </c>
      <c r="F2821" t="s">
        <v>18359</v>
      </c>
      <c r="G2821">
        <v>13.65</v>
      </c>
      <c r="H2821" t="s">
        <v>23765</v>
      </c>
      <c r="I2821" t="s">
        <v>23766</v>
      </c>
      <c r="J2821">
        <v>12.39</v>
      </c>
    </row>
    <row r="2822" spans="1:10">
      <c r="A2822" t="s">
        <v>12817</v>
      </c>
      <c r="B2822" t="s">
        <v>17136</v>
      </c>
      <c r="C2822">
        <v>6</v>
      </c>
      <c r="D2822">
        <v>26</v>
      </c>
      <c r="E2822">
        <v>1</v>
      </c>
      <c r="G2822">
        <v>22.25</v>
      </c>
      <c r="I2822" t="s">
        <v>23767</v>
      </c>
      <c r="J2822">
        <v>9.5399999999999991</v>
      </c>
    </row>
    <row r="2823" spans="1:10">
      <c r="A2823" t="s">
        <v>12818</v>
      </c>
      <c r="B2823" t="s">
        <v>17137</v>
      </c>
      <c r="C2823">
        <v>6</v>
      </c>
      <c r="D2823">
        <v>15</v>
      </c>
      <c r="E2823">
        <v>0.7</v>
      </c>
      <c r="G2823">
        <v>9.85</v>
      </c>
      <c r="H2823" t="s">
        <v>23768</v>
      </c>
      <c r="I2823" t="s">
        <v>23769</v>
      </c>
      <c r="J2823">
        <v>8.0299999999999994</v>
      </c>
    </row>
    <row r="2824" spans="1:10">
      <c r="A2824" t="s">
        <v>12819</v>
      </c>
      <c r="B2824" t="s">
        <v>17138</v>
      </c>
      <c r="C2824">
        <v>6</v>
      </c>
      <c r="D2824">
        <v>27</v>
      </c>
      <c r="E2824">
        <v>0.7</v>
      </c>
      <c r="G2824">
        <v>8.15</v>
      </c>
      <c r="I2824" t="s">
        <v>23770</v>
      </c>
      <c r="J2824">
        <v>8.7899999999999991</v>
      </c>
    </row>
    <row r="2825" spans="1:10">
      <c r="A2825" t="s">
        <v>12820</v>
      </c>
      <c r="B2825" t="s">
        <v>17139</v>
      </c>
      <c r="C2825">
        <v>6</v>
      </c>
      <c r="D2825">
        <v>40</v>
      </c>
      <c r="E2825">
        <v>0.7</v>
      </c>
      <c r="G2825">
        <v>27</v>
      </c>
      <c r="H2825" t="s">
        <v>23771</v>
      </c>
      <c r="I2825" t="s">
        <v>23772</v>
      </c>
      <c r="J2825">
        <v>9.07</v>
      </c>
    </row>
    <row r="2826" spans="1:10">
      <c r="A2826" t="s">
        <v>12821</v>
      </c>
      <c r="B2826" t="s">
        <v>23773</v>
      </c>
      <c r="C2826">
        <v>6</v>
      </c>
      <c r="D2826">
        <v>43</v>
      </c>
      <c r="E2826">
        <v>0.7</v>
      </c>
      <c r="F2826" t="s">
        <v>18359</v>
      </c>
      <c r="G2826">
        <v>17.05</v>
      </c>
      <c r="I2826" t="s">
        <v>23774</v>
      </c>
      <c r="J2826">
        <v>8.15</v>
      </c>
    </row>
    <row r="2827" spans="1:10">
      <c r="A2827" t="s">
        <v>12822</v>
      </c>
      <c r="B2827" t="s">
        <v>23775</v>
      </c>
      <c r="C2827">
        <v>6</v>
      </c>
      <c r="D2827">
        <v>48</v>
      </c>
      <c r="E2827">
        <v>0.7</v>
      </c>
      <c r="F2827" t="s">
        <v>18359</v>
      </c>
      <c r="G2827">
        <v>22.25</v>
      </c>
      <c r="H2827" t="s">
        <v>23776</v>
      </c>
      <c r="I2827" t="s">
        <v>23777</v>
      </c>
      <c r="J2827">
        <v>8.1</v>
      </c>
    </row>
    <row r="2828" spans="1:10">
      <c r="A2828" t="s">
        <v>14056</v>
      </c>
      <c r="B2828" t="s">
        <v>23778</v>
      </c>
      <c r="C2828">
        <v>6</v>
      </c>
      <c r="D2828">
        <v>48</v>
      </c>
      <c r="E2828">
        <v>0.7</v>
      </c>
      <c r="F2828" t="s">
        <v>18359</v>
      </c>
      <c r="G2828">
        <v>41.95</v>
      </c>
      <c r="H2828" t="s">
        <v>23779</v>
      </c>
      <c r="I2828" t="s">
        <v>23780</v>
      </c>
      <c r="J2828">
        <v>8.1199999999999992</v>
      </c>
    </row>
    <row r="2829" spans="1:10">
      <c r="A2829" t="s">
        <v>12823</v>
      </c>
      <c r="B2829" t="s">
        <v>23781</v>
      </c>
      <c r="C2829">
        <v>6</v>
      </c>
      <c r="D2829">
        <v>50</v>
      </c>
      <c r="E2829">
        <v>0.7</v>
      </c>
      <c r="F2829" t="s">
        <v>18359</v>
      </c>
      <c r="G2829">
        <v>54.85</v>
      </c>
      <c r="H2829" t="s">
        <v>23782</v>
      </c>
      <c r="I2829" t="s">
        <v>23783</v>
      </c>
      <c r="J2829">
        <v>8.02</v>
      </c>
    </row>
    <row r="2830" spans="1:10">
      <c r="A2830" t="s">
        <v>14057</v>
      </c>
      <c r="B2830" t="s">
        <v>23784</v>
      </c>
      <c r="C2830">
        <v>6</v>
      </c>
      <c r="D2830">
        <v>56</v>
      </c>
      <c r="E2830">
        <v>0.7</v>
      </c>
      <c r="F2830" t="s">
        <v>18359</v>
      </c>
      <c r="G2830">
        <v>19.649999999999999</v>
      </c>
      <c r="H2830" t="s">
        <v>23785</v>
      </c>
      <c r="I2830" t="s">
        <v>23786</v>
      </c>
      <c r="J2830">
        <v>8.1</v>
      </c>
    </row>
    <row r="2831" spans="1:10">
      <c r="A2831" t="s">
        <v>12824</v>
      </c>
      <c r="B2831" t="s">
        <v>23787</v>
      </c>
      <c r="C2831">
        <v>6</v>
      </c>
      <c r="D2831">
        <v>43</v>
      </c>
      <c r="E2831">
        <v>0.7</v>
      </c>
      <c r="F2831" t="s">
        <v>18359</v>
      </c>
      <c r="G2831">
        <v>39.950000000000003</v>
      </c>
      <c r="H2831" t="s">
        <v>23788</v>
      </c>
      <c r="I2831" t="s">
        <v>23789</v>
      </c>
      <c r="J2831">
        <v>8.09</v>
      </c>
    </row>
    <row r="2832" spans="1:10">
      <c r="A2832" t="s">
        <v>12825</v>
      </c>
      <c r="B2832" t="s">
        <v>23790</v>
      </c>
      <c r="C2832">
        <v>6</v>
      </c>
      <c r="D2832">
        <v>50</v>
      </c>
      <c r="E2832">
        <v>0.7</v>
      </c>
      <c r="F2832" t="s">
        <v>18359</v>
      </c>
      <c r="G2832">
        <v>6.65</v>
      </c>
      <c r="H2832" t="s">
        <v>23791</v>
      </c>
      <c r="I2832" t="s">
        <v>23792</v>
      </c>
      <c r="J2832">
        <v>8.7899999999999991</v>
      </c>
    </row>
    <row r="2833" spans="1:10">
      <c r="A2833" t="s">
        <v>31224</v>
      </c>
      <c r="B2833" t="s">
        <v>31225</v>
      </c>
      <c r="C2833">
        <v>6</v>
      </c>
      <c r="D2833">
        <v>18</v>
      </c>
      <c r="E2833">
        <v>0.75</v>
      </c>
      <c r="G2833">
        <v>23.75</v>
      </c>
      <c r="H2833" t="s">
        <v>31226</v>
      </c>
      <c r="I2833" t="s">
        <v>31227</v>
      </c>
      <c r="J2833">
        <v>9.1300000000000008</v>
      </c>
    </row>
    <row r="2834" spans="1:10">
      <c r="A2834" t="s">
        <v>17140</v>
      </c>
      <c r="B2834" t="s">
        <v>17141</v>
      </c>
      <c r="C2834">
        <v>6</v>
      </c>
      <c r="D2834">
        <v>15</v>
      </c>
      <c r="E2834">
        <v>0.75</v>
      </c>
      <c r="G2834">
        <v>11.25</v>
      </c>
      <c r="I2834" t="s">
        <v>31228</v>
      </c>
      <c r="J2834">
        <v>7.68</v>
      </c>
    </row>
    <row r="2835" spans="1:10">
      <c r="A2835" t="s">
        <v>23793</v>
      </c>
      <c r="B2835" t="s">
        <v>23794</v>
      </c>
      <c r="C2835">
        <v>6</v>
      </c>
      <c r="D2835">
        <v>15</v>
      </c>
      <c r="E2835">
        <v>0.75</v>
      </c>
      <c r="G2835">
        <v>39.450000000000003</v>
      </c>
      <c r="I2835" t="s">
        <v>23795</v>
      </c>
      <c r="J2835">
        <v>7.69</v>
      </c>
    </row>
    <row r="2836" spans="1:10">
      <c r="A2836" t="s">
        <v>26830</v>
      </c>
      <c r="B2836" t="s">
        <v>26831</v>
      </c>
      <c r="C2836">
        <v>6</v>
      </c>
      <c r="D2836">
        <v>40</v>
      </c>
      <c r="E2836">
        <v>0.7</v>
      </c>
      <c r="G2836">
        <v>37.950000000000003</v>
      </c>
      <c r="H2836" t="s">
        <v>31229</v>
      </c>
      <c r="I2836" t="s">
        <v>31230</v>
      </c>
      <c r="J2836">
        <v>9.4</v>
      </c>
    </row>
    <row r="2837" spans="1:10">
      <c r="A2837" t="s">
        <v>17142</v>
      </c>
      <c r="B2837" t="s">
        <v>23796</v>
      </c>
      <c r="C2837">
        <v>3</v>
      </c>
      <c r="D2837">
        <v>40</v>
      </c>
      <c r="E2837">
        <v>0.7</v>
      </c>
      <c r="F2837" t="s">
        <v>18359</v>
      </c>
      <c r="G2837">
        <v>384.95</v>
      </c>
      <c r="H2837" t="s">
        <v>23797</v>
      </c>
      <c r="I2837" t="s">
        <v>23798</v>
      </c>
      <c r="J2837">
        <v>4.2699999999999996</v>
      </c>
    </row>
    <row r="2838" spans="1:10">
      <c r="A2838" t="s">
        <v>17143</v>
      </c>
      <c r="B2838" t="s">
        <v>17144</v>
      </c>
      <c r="C2838">
        <v>6</v>
      </c>
      <c r="D2838">
        <v>40</v>
      </c>
      <c r="E2838">
        <v>0.7</v>
      </c>
      <c r="G2838">
        <v>15.65</v>
      </c>
      <c r="H2838" t="s">
        <v>23799</v>
      </c>
      <c r="I2838" t="s">
        <v>23800</v>
      </c>
      <c r="J2838">
        <v>7.37</v>
      </c>
    </row>
    <row r="2839" spans="1:10">
      <c r="A2839" t="s">
        <v>23801</v>
      </c>
      <c r="B2839" t="s">
        <v>23802</v>
      </c>
      <c r="C2839">
        <v>3</v>
      </c>
      <c r="D2839">
        <v>40</v>
      </c>
      <c r="E2839">
        <v>0.7</v>
      </c>
      <c r="F2839" t="s">
        <v>18359</v>
      </c>
      <c r="G2839">
        <v>24.75</v>
      </c>
      <c r="H2839" t="s">
        <v>23803</v>
      </c>
      <c r="I2839" t="s">
        <v>23804</v>
      </c>
      <c r="J2839">
        <v>5.68</v>
      </c>
    </row>
    <row r="2840" spans="1:10">
      <c r="A2840" t="s">
        <v>23805</v>
      </c>
      <c r="B2840" t="s">
        <v>23806</v>
      </c>
      <c r="C2840">
        <v>4</v>
      </c>
      <c r="D2840">
        <v>40</v>
      </c>
      <c r="E2840">
        <v>0.35</v>
      </c>
      <c r="F2840" t="s">
        <v>18359</v>
      </c>
      <c r="G2840">
        <v>17</v>
      </c>
      <c r="H2840" t="s">
        <v>23807</v>
      </c>
      <c r="I2840" t="s">
        <v>23808</v>
      </c>
      <c r="J2840">
        <v>4.8</v>
      </c>
    </row>
    <row r="2841" spans="1:10">
      <c r="A2841" t="s">
        <v>12826</v>
      </c>
      <c r="B2841" t="s">
        <v>17145</v>
      </c>
      <c r="C2841">
        <v>6</v>
      </c>
      <c r="D2841">
        <v>40</v>
      </c>
      <c r="E2841">
        <v>0.7</v>
      </c>
      <c r="G2841">
        <v>4.45</v>
      </c>
      <c r="H2841" t="s">
        <v>23809</v>
      </c>
      <c r="I2841" t="s">
        <v>23810</v>
      </c>
      <c r="J2841">
        <v>8.9499999999999993</v>
      </c>
    </row>
    <row r="2842" spans="1:10">
      <c r="A2842" t="s">
        <v>17146</v>
      </c>
      <c r="B2842" t="s">
        <v>17147</v>
      </c>
      <c r="C2842">
        <v>6</v>
      </c>
      <c r="D2842">
        <v>14.4</v>
      </c>
      <c r="E2842">
        <v>1</v>
      </c>
      <c r="G2842">
        <v>7.25</v>
      </c>
      <c r="I2842" t="s">
        <v>23811</v>
      </c>
      <c r="J2842">
        <v>10.14</v>
      </c>
    </row>
    <row r="2843" spans="1:10">
      <c r="A2843" t="s">
        <v>12827</v>
      </c>
      <c r="B2843" t="s">
        <v>17148</v>
      </c>
      <c r="C2843">
        <v>6</v>
      </c>
      <c r="D2843">
        <v>28.5</v>
      </c>
      <c r="E2843">
        <v>0.7</v>
      </c>
      <c r="G2843">
        <v>33.450000000000003</v>
      </c>
      <c r="H2843" t="s">
        <v>23812</v>
      </c>
      <c r="I2843" t="s">
        <v>23813</v>
      </c>
      <c r="J2843">
        <v>9.25</v>
      </c>
    </row>
    <row r="2844" spans="1:10">
      <c r="A2844" t="s">
        <v>12828</v>
      </c>
      <c r="B2844" t="s">
        <v>17149</v>
      </c>
      <c r="C2844">
        <v>6</v>
      </c>
      <c r="D2844">
        <v>15</v>
      </c>
      <c r="E2844">
        <v>0.75</v>
      </c>
      <c r="G2844">
        <v>5.15</v>
      </c>
      <c r="H2844" t="s">
        <v>31231</v>
      </c>
      <c r="I2844" t="s">
        <v>31232</v>
      </c>
      <c r="J2844">
        <v>7.92</v>
      </c>
    </row>
    <row r="2845" spans="1:10">
      <c r="A2845" t="s">
        <v>17150</v>
      </c>
      <c r="B2845" t="s">
        <v>23814</v>
      </c>
      <c r="C2845">
        <v>6</v>
      </c>
      <c r="D2845">
        <v>40</v>
      </c>
      <c r="E2845">
        <v>0.5</v>
      </c>
      <c r="F2845" t="s">
        <v>18359</v>
      </c>
      <c r="G2845">
        <v>7.95</v>
      </c>
      <c r="H2845" t="s">
        <v>23815</v>
      </c>
      <c r="I2845" t="s">
        <v>23816</v>
      </c>
      <c r="J2845">
        <v>9.1999999999999993</v>
      </c>
    </row>
    <row r="2846" spans="1:10">
      <c r="A2846" t="s">
        <v>12829</v>
      </c>
      <c r="B2846" t="s">
        <v>17151</v>
      </c>
      <c r="C2846">
        <v>6</v>
      </c>
      <c r="D2846">
        <v>40</v>
      </c>
      <c r="E2846">
        <v>0.5</v>
      </c>
      <c r="G2846">
        <v>34.950000000000003</v>
      </c>
      <c r="H2846" t="s">
        <v>23817</v>
      </c>
      <c r="I2846" t="s">
        <v>23818</v>
      </c>
      <c r="J2846">
        <v>6.85</v>
      </c>
    </row>
    <row r="2847" spans="1:10">
      <c r="A2847" t="s">
        <v>17152</v>
      </c>
      <c r="B2847" t="s">
        <v>17153</v>
      </c>
      <c r="C2847">
        <v>6</v>
      </c>
      <c r="D2847">
        <v>40</v>
      </c>
      <c r="E2847">
        <v>0.5</v>
      </c>
      <c r="G2847">
        <v>1.1499999999999999</v>
      </c>
      <c r="H2847" t="s">
        <v>23819</v>
      </c>
      <c r="I2847" t="s">
        <v>23820</v>
      </c>
      <c r="J2847">
        <v>6.72</v>
      </c>
    </row>
    <row r="2848" spans="1:10">
      <c r="A2848" t="s">
        <v>17154</v>
      </c>
      <c r="B2848" t="s">
        <v>17155</v>
      </c>
      <c r="C2848">
        <v>6</v>
      </c>
      <c r="D2848">
        <v>40</v>
      </c>
      <c r="E2848">
        <v>0.7</v>
      </c>
      <c r="G2848">
        <v>147.75</v>
      </c>
      <c r="H2848" t="s">
        <v>23821</v>
      </c>
      <c r="I2848" t="s">
        <v>23822</v>
      </c>
      <c r="J2848">
        <v>8.25</v>
      </c>
    </row>
    <row r="2849" spans="1:10">
      <c r="A2849" t="s">
        <v>12830</v>
      </c>
      <c r="B2849" t="s">
        <v>23823</v>
      </c>
      <c r="C2849">
        <v>6</v>
      </c>
      <c r="D2849">
        <v>43</v>
      </c>
      <c r="E2849">
        <v>0.7</v>
      </c>
      <c r="F2849" t="s">
        <v>18359</v>
      </c>
      <c r="G2849">
        <v>25.45</v>
      </c>
      <c r="H2849" t="s">
        <v>23824</v>
      </c>
      <c r="I2849" t="s">
        <v>23825</v>
      </c>
      <c r="J2849">
        <v>8.41</v>
      </c>
    </row>
    <row r="2850" spans="1:10">
      <c r="A2850" t="s">
        <v>17156</v>
      </c>
      <c r="B2850" t="s">
        <v>23826</v>
      </c>
      <c r="C2850">
        <v>6</v>
      </c>
      <c r="D2850">
        <v>40</v>
      </c>
      <c r="E2850">
        <v>0.7</v>
      </c>
      <c r="F2850" t="s">
        <v>18359</v>
      </c>
      <c r="G2850">
        <v>25.95</v>
      </c>
      <c r="H2850" t="s">
        <v>23827</v>
      </c>
      <c r="I2850" t="s">
        <v>23828</v>
      </c>
      <c r="J2850">
        <v>9.67</v>
      </c>
    </row>
    <row r="2851" spans="1:10">
      <c r="A2851" t="s">
        <v>14058</v>
      </c>
      <c r="B2851" t="s">
        <v>23829</v>
      </c>
      <c r="C2851">
        <v>6</v>
      </c>
      <c r="D2851">
        <v>40</v>
      </c>
      <c r="E2851">
        <v>0.7</v>
      </c>
      <c r="F2851" t="s">
        <v>18359</v>
      </c>
      <c r="G2851">
        <v>12.75</v>
      </c>
      <c r="H2851" t="s">
        <v>23830</v>
      </c>
      <c r="I2851" t="s">
        <v>23831</v>
      </c>
      <c r="J2851">
        <v>9</v>
      </c>
    </row>
    <row r="2852" spans="1:10">
      <c r="A2852" t="s">
        <v>17157</v>
      </c>
      <c r="B2852" t="s">
        <v>23832</v>
      </c>
      <c r="C2852">
        <v>6</v>
      </c>
      <c r="D2852">
        <v>40</v>
      </c>
      <c r="E2852">
        <v>0.7</v>
      </c>
      <c r="F2852" t="s">
        <v>18359</v>
      </c>
      <c r="G2852">
        <v>52.45</v>
      </c>
      <c r="J2852">
        <v>9.65</v>
      </c>
    </row>
    <row r="2853" spans="1:10">
      <c r="A2853" t="s">
        <v>23833</v>
      </c>
      <c r="B2853" t="s">
        <v>23834</v>
      </c>
      <c r="C2853">
        <v>4</v>
      </c>
      <c r="D2853">
        <v>40</v>
      </c>
      <c r="E2853">
        <v>0.5</v>
      </c>
      <c r="F2853" t="s">
        <v>18359</v>
      </c>
      <c r="G2853">
        <v>20.85</v>
      </c>
      <c r="H2853" t="s">
        <v>23835</v>
      </c>
      <c r="I2853" t="s">
        <v>23836</v>
      </c>
      <c r="J2853">
        <v>5.55</v>
      </c>
    </row>
    <row r="2854" spans="1:10">
      <c r="A2854" t="s">
        <v>12831</v>
      </c>
      <c r="B2854" t="s">
        <v>17158</v>
      </c>
      <c r="C2854">
        <v>6</v>
      </c>
      <c r="D2854">
        <v>60</v>
      </c>
      <c r="E2854">
        <v>0.5</v>
      </c>
      <c r="G2854">
        <v>33.85</v>
      </c>
      <c r="H2854" t="s">
        <v>23837</v>
      </c>
      <c r="I2854" t="s">
        <v>23838</v>
      </c>
      <c r="J2854">
        <v>5.3</v>
      </c>
    </row>
    <row r="2855" spans="1:10">
      <c r="A2855" t="s">
        <v>26700</v>
      </c>
      <c r="B2855" t="s">
        <v>26701</v>
      </c>
      <c r="C2855">
        <v>6</v>
      </c>
      <c r="D2855">
        <v>41.5</v>
      </c>
      <c r="E2855">
        <v>0.7</v>
      </c>
      <c r="G2855">
        <v>20</v>
      </c>
      <c r="H2855" t="s">
        <v>31233</v>
      </c>
      <c r="I2855" t="s">
        <v>31234</v>
      </c>
      <c r="J2855">
        <v>8.82</v>
      </c>
    </row>
    <row r="2856" spans="1:10">
      <c r="A2856" t="s">
        <v>23839</v>
      </c>
      <c r="B2856" t="s">
        <v>23840</v>
      </c>
      <c r="C2856">
        <v>6</v>
      </c>
      <c r="D2856">
        <v>40</v>
      </c>
      <c r="E2856">
        <v>0.7</v>
      </c>
      <c r="G2856">
        <v>9.25</v>
      </c>
      <c r="H2856" t="s">
        <v>23841</v>
      </c>
      <c r="I2856" t="s">
        <v>23842</v>
      </c>
      <c r="J2856">
        <v>7.17</v>
      </c>
    </row>
    <row r="2857" spans="1:10">
      <c r="A2857" t="s">
        <v>23843</v>
      </c>
      <c r="B2857" t="s">
        <v>23844</v>
      </c>
      <c r="C2857">
        <v>6</v>
      </c>
      <c r="D2857">
        <v>40</v>
      </c>
      <c r="E2857">
        <v>0.7</v>
      </c>
      <c r="F2857" t="s">
        <v>18359</v>
      </c>
      <c r="G2857">
        <v>14.25</v>
      </c>
      <c r="H2857" t="s">
        <v>23845</v>
      </c>
      <c r="I2857" t="s">
        <v>23846</v>
      </c>
      <c r="J2857">
        <v>10.06</v>
      </c>
    </row>
    <row r="2858" spans="1:10">
      <c r="A2858" t="s">
        <v>12832</v>
      </c>
      <c r="B2858" t="s">
        <v>23847</v>
      </c>
      <c r="C2858">
        <v>6</v>
      </c>
      <c r="D2858">
        <v>40</v>
      </c>
      <c r="E2858">
        <v>0.7</v>
      </c>
      <c r="F2858" t="s">
        <v>18359</v>
      </c>
      <c r="G2858">
        <v>157.15</v>
      </c>
      <c r="H2858" t="s">
        <v>23848</v>
      </c>
      <c r="I2858" t="s">
        <v>31235</v>
      </c>
      <c r="J2858">
        <v>7.23</v>
      </c>
    </row>
    <row r="2859" spans="1:10">
      <c r="A2859" t="s">
        <v>12833</v>
      </c>
      <c r="B2859" t="s">
        <v>17159</v>
      </c>
      <c r="C2859">
        <v>6</v>
      </c>
      <c r="D2859">
        <v>40</v>
      </c>
      <c r="E2859">
        <v>0.7</v>
      </c>
      <c r="G2859">
        <v>20.75</v>
      </c>
      <c r="H2859" t="s">
        <v>23849</v>
      </c>
      <c r="I2859" t="s">
        <v>23850</v>
      </c>
      <c r="J2859">
        <v>7.3</v>
      </c>
    </row>
    <row r="2860" spans="1:10">
      <c r="A2860" t="s">
        <v>12834</v>
      </c>
      <c r="B2860" t="s">
        <v>17160</v>
      </c>
      <c r="C2860">
        <v>6</v>
      </c>
      <c r="D2860">
        <v>40</v>
      </c>
      <c r="E2860">
        <v>0.7</v>
      </c>
      <c r="G2860">
        <v>94.75</v>
      </c>
      <c r="H2860" t="s">
        <v>23851</v>
      </c>
      <c r="J2860">
        <v>9.18</v>
      </c>
    </row>
    <row r="2861" spans="1:10">
      <c r="A2861" t="s">
        <v>12835</v>
      </c>
      <c r="B2861" t="s">
        <v>17161</v>
      </c>
      <c r="C2861">
        <v>6</v>
      </c>
      <c r="D2861">
        <v>40</v>
      </c>
      <c r="E2861">
        <v>0.7</v>
      </c>
      <c r="G2861">
        <v>118</v>
      </c>
      <c r="H2861" t="s">
        <v>23852</v>
      </c>
      <c r="J2861">
        <v>9.17</v>
      </c>
    </row>
    <row r="2862" spans="1:10">
      <c r="A2862" t="s">
        <v>17162</v>
      </c>
      <c r="B2862" t="s">
        <v>17163</v>
      </c>
      <c r="C2862">
        <v>6</v>
      </c>
      <c r="D2862">
        <v>40</v>
      </c>
      <c r="E2862">
        <v>0.7</v>
      </c>
      <c r="G2862">
        <v>15.45</v>
      </c>
      <c r="H2862" t="s">
        <v>23853</v>
      </c>
      <c r="I2862" t="s">
        <v>23854</v>
      </c>
      <c r="J2862">
        <v>10.25</v>
      </c>
    </row>
    <row r="2863" spans="1:10">
      <c r="A2863" t="s">
        <v>12836</v>
      </c>
      <c r="B2863" t="s">
        <v>23855</v>
      </c>
      <c r="C2863">
        <v>12</v>
      </c>
      <c r="D2863">
        <v>40</v>
      </c>
      <c r="E2863">
        <v>0.7</v>
      </c>
      <c r="F2863" t="s">
        <v>18359</v>
      </c>
      <c r="G2863">
        <v>14.95</v>
      </c>
      <c r="H2863" t="s">
        <v>23856</v>
      </c>
      <c r="I2863" t="s">
        <v>23857</v>
      </c>
      <c r="J2863">
        <v>15.63</v>
      </c>
    </row>
    <row r="2864" spans="1:10">
      <c r="A2864" t="s">
        <v>17164</v>
      </c>
      <c r="B2864" t="s">
        <v>17165</v>
      </c>
      <c r="C2864">
        <v>6</v>
      </c>
      <c r="D2864">
        <v>40</v>
      </c>
      <c r="E2864">
        <v>0.7</v>
      </c>
      <c r="G2864">
        <v>19.45</v>
      </c>
      <c r="H2864" t="s">
        <v>23858</v>
      </c>
      <c r="I2864" t="s">
        <v>23859</v>
      </c>
      <c r="J2864">
        <v>9.74</v>
      </c>
    </row>
    <row r="2865" spans="1:10">
      <c r="A2865" t="s">
        <v>17166</v>
      </c>
      <c r="B2865" t="s">
        <v>17167</v>
      </c>
      <c r="C2865">
        <v>6</v>
      </c>
      <c r="D2865">
        <v>42</v>
      </c>
      <c r="E2865">
        <v>0.5</v>
      </c>
      <c r="G2865">
        <v>4.3499999999999996</v>
      </c>
      <c r="H2865" t="s">
        <v>23860</v>
      </c>
      <c r="I2865" t="s">
        <v>23861</v>
      </c>
      <c r="J2865">
        <v>5.54</v>
      </c>
    </row>
    <row r="2866" spans="1:10">
      <c r="A2866" t="s">
        <v>12837</v>
      </c>
      <c r="B2866" t="s">
        <v>17168</v>
      </c>
      <c r="C2866">
        <v>6</v>
      </c>
      <c r="D2866">
        <v>41.9</v>
      </c>
      <c r="E2866">
        <v>0.7</v>
      </c>
      <c r="G2866">
        <v>18.45</v>
      </c>
      <c r="H2866" t="s">
        <v>23862</v>
      </c>
      <c r="I2866" t="s">
        <v>23863</v>
      </c>
      <c r="J2866">
        <v>7.74</v>
      </c>
    </row>
    <row r="2867" spans="1:10">
      <c r="A2867" t="s">
        <v>12838</v>
      </c>
      <c r="B2867" t="s">
        <v>17169</v>
      </c>
      <c r="C2867">
        <v>6</v>
      </c>
      <c r="D2867">
        <v>40</v>
      </c>
      <c r="E2867">
        <v>0.7</v>
      </c>
      <c r="G2867">
        <v>12.95</v>
      </c>
      <c r="H2867" t="s">
        <v>23864</v>
      </c>
      <c r="I2867" t="s">
        <v>23865</v>
      </c>
      <c r="J2867">
        <v>8.9700000000000006</v>
      </c>
    </row>
    <row r="2868" spans="1:10">
      <c r="A2868" t="s">
        <v>14059</v>
      </c>
      <c r="B2868" t="s">
        <v>26702</v>
      </c>
      <c r="C2868">
        <v>6</v>
      </c>
      <c r="D2868">
        <v>40</v>
      </c>
      <c r="E2868">
        <v>0.7</v>
      </c>
      <c r="G2868">
        <v>6.5</v>
      </c>
      <c r="I2868" t="s">
        <v>31236</v>
      </c>
      <c r="J2868">
        <v>8.2200000000000006</v>
      </c>
    </row>
    <row r="2869" spans="1:10">
      <c r="A2869" t="s">
        <v>17170</v>
      </c>
      <c r="B2869" t="s">
        <v>26768</v>
      </c>
      <c r="C2869">
        <v>6</v>
      </c>
      <c r="D2869">
        <v>40</v>
      </c>
      <c r="E2869">
        <v>0.7</v>
      </c>
      <c r="F2869" t="s">
        <v>18359</v>
      </c>
      <c r="G2869">
        <v>30.95</v>
      </c>
      <c r="H2869" t="s">
        <v>23866</v>
      </c>
      <c r="I2869" t="s">
        <v>31237</v>
      </c>
      <c r="J2869">
        <v>8.23</v>
      </c>
    </row>
    <row r="2870" spans="1:10">
      <c r="A2870" t="s">
        <v>31238</v>
      </c>
      <c r="B2870" t="s">
        <v>31239</v>
      </c>
      <c r="C2870">
        <v>6</v>
      </c>
      <c r="D2870">
        <v>40</v>
      </c>
      <c r="E2870">
        <v>1</v>
      </c>
      <c r="F2870" t="s">
        <v>18359</v>
      </c>
      <c r="G2870">
        <v>11.95</v>
      </c>
      <c r="J2870">
        <v>12.74</v>
      </c>
    </row>
    <row r="2871" spans="1:10">
      <c r="A2871" t="s">
        <v>12839</v>
      </c>
      <c r="B2871" t="s">
        <v>17171</v>
      </c>
      <c r="C2871">
        <v>12</v>
      </c>
      <c r="D2871">
        <v>38</v>
      </c>
      <c r="E2871">
        <v>1</v>
      </c>
      <c r="G2871">
        <v>6.25</v>
      </c>
      <c r="H2871" t="s">
        <v>27304</v>
      </c>
      <c r="I2871" t="s">
        <v>31240</v>
      </c>
      <c r="J2871">
        <v>20.56</v>
      </c>
    </row>
    <row r="2872" spans="1:10">
      <c r="A2872" t="s">
        <v>17172</v>
      </c>
      <c r="B2872" t="s">
        <v>17173</v>
      </c>
      <c r="C2872">
        <v>6</v>
      </c>
      <c r="D2872">
        <v>38</v>
      </c>
      <c r="E2872">
        <v>0.7</v>
      </c>
      <c r="G2872">
        <v>82.45</v>
      </c>
      <c r="I2872" t="s">
        <v>23867</v>
      </c>
      <c r="J2872">
        <v>7.24</v>
      </c>
    </row>
    <row r="2873" spans="1:10">
      <c r="A2873" t="s">
        <v>23868</v>
      </c>
      <c r="B2873" t="s">
        <v>17175</v>
      </c>
      <c r="C2873">
        <v>6</v>
      </c>
      <c r="D2873">
        <v>40</v>
      </c>
      <c r="E2873">
        <v>0.7</v>
      </c>
      <c r="G2873">
        <v>6.85</v>
      </c>
      <c r="H2873" t="s">
        <v>23869</v>
      </c>
      <c r="I2873" t="s">
        <v>23870</v>
      </c>
      <c r="J2873">
        <v>7.62</v>
      </c>
    </row>
    <row r="2874" spans="1:10">
      <c r="A2874" t="s">
        <v>17174</v>
      </c>
      <c r="B2874" t="s">
        <v>17175</v>
      </c>
      <c r="C2874">
        <v>12</v>
      </c>
      <c r="D2874">
        <v>40</v>
      </c>
      <c r="E2874">
        <v>0.7</v>
      </c>
      <c r="G2874">
        <v>551.25</v>
      </c>
      <c r="I2874" t="s">
        <v>23871</v>
      </c>
      <c r="J2874">
        <v>15.26</v>
      </c>
    </row>
    <row r="2875" spans="1:10">
      <c r="A2875" t="s">
        <v>31241</v>
      </c>
      <c r="B2875" t="s">
        <v>23872</v>
      </c>
      <c r="C2875">
        <v>6</v>
      </c>
      <c r="D2875">
        <v>40</v>
      </c>
      <c r="E2875">
        <v>1</v>
      </c>
      <c r="F2875" t="s">
        <v>18359</v>
      </c>
      <c r="G2875">
        <v>2.0499999999999998</v>
      </c>
      <c r="H2875" t="s">
        <v>23873</v>
      </c>
      <c r="J2875">
        <v>10.32</v>
      </c>
    </row>
    <row r="2876" spans="1:10">
      <c r="A2876" t="s">
        <v>12840</v>
      </c>
      <c r="B2876" t="s">
        <v>23872</v>
      </c>
      <c r="C2876">
        <v>12</v>
      </c>
      <c r="D2876">
        <v>40</v>
      </c>
      <c r="E2876">
        <v>1</v>
      </c>
      <c r="F2876" t="s">
        <v>18359</v>
      </c>
      <c r="G2876">
        <v>12.75</v>
      </c>
      <c r="H2876" t="s">
        <v>23873</v>
      </c>
      <c r="I2876" t="s">
        <v>23874</v>
      </c>
      <c r="J2876">
        <v>21.12</v>
      </c>
    </row>
    <row r="2877" spans="1:10">
      <c r="A2877" t="s">
        <v>17176</v>
      </c>
      <c r="B2877" t="s">
        <v>17177</v>
      </c>
      <c r="C2877">
        <v>12</v>
      </c>
      <c r="D2877">
        <v>40</v>
      </c>
      <c r="E2877">
        <v>0.7</v>
      </c>
      <c r="G2877">
        <v>13.95</v>
      </c>
      <c r="H2877" t="s">
        <v>23875</v>
      </c>
      <c r="I2877" t="s">
        <v>23876</v>
      </c>
      <c r="J2877">
        <v>13.69</v>
      </c>
    </row>
    <row r="2878" spans="1:10">
      <c r="A2878" t="s">
        <v>12841</v>
      </c>
      <c r="B2878" t="s">
        <v>23877</v>
      </c>
      <c r="C2878">
        <v>20</v>
      </c>
      <c r="D2878">
        <v>40</v>
      </c>
      <c r="E2878">
        <v>0.15</v>
      </c>
      <c r="F2878" t="s">
        <v>18359</v>
      </c>
      <c r="G2878">
        <v>62.85</v>
      </c>
      <c r="H2878" t="s">
        <v>23878</v>
      </c>
      <c r="I2878" t="s">
        <v>23879</v>
      </c>
      <c r="J2878">
        <v>14.84</v>
      </c>
    </row>
    <row r="2879" spans="1:10">
      <c r="A2879" t="s">
        <v>23880</v>
      </c>
      <c r="B2879" t="s">
        <v>23881</v>
      </c>
      <c r="C2879">
        <v>6</v>
      </c>
      <c r="D2879">
        <v>40</v>
      </c>
      <c r="E2879">
        <v>0.7</v>
      </c>
      <c r="G2879">
        <v>141.94999999999999</v>
      </c>
      <c r="H2879" t="s">
        <v>23882</v>
      </c>
      <c r="I2879" t="s">
        <v>23883</v>
      </c>
      <c r="J2879">
        <v>8.77</v>
      </c>
    </row>
    <row r="2880" spans="1:10">
      <c r="A2880" t="s">
        <v>12842</v>
      </c>
      <c r="B2880" t="s">
        <v>23884</v>
      </c>
      <c r="C2880">
        <v>6</v>
      </c>
      <c r="D2880">
        <v>40</v>
      </c>
      <c r="E2880">
        <v>0.7</v>
      </c>
      <c r="F2880" t="s">
        <v>18359</v>
      </c>
      <c r="G2880">
        <v>18.25</v>
      </c>
      <c r="H2880" t="s">
        <v>23885</v>
      </c>
      <c r="I2880" t="s">
        <v>23886</v>
      </c>
      <c r="J2880">
        <v>9.2100000000000009</v>
      </c>
    </row>
    <row r="2881" spans="1:10">
      <c r="A2881" t="s">
        <v>12843</v>
      </c>
      <c r="B2881" t="s">
        <v>23887</v>
      </c>
      <c r="C2881">
        <v>6</v>
      </c>
      <c r="D2881">
        <v>40</v>
      </c>
      <c r="E2881">
        <v>0.7</v>
      </c>
      <c r="F2881" t="s">
        <v>18359</v>
      </c>
      <c r="G2881">
        <v>7.45</v>
      </c>
      <c r="H2881" t="s">
        <v>23888</v>
      </c>
      <c r="I2881" t="s">
        <v>23889</v>
      </c>
      <c r="J2881">
        <v>9.25</v>
      </c>
    </row>
    <row r="2882" spans="1:10">
      <c r="A2882" t="s">
        <v>12844</v>
      </c>
      <c r="B2882" t="s">
        <v>17178</v>
      </c>
      <c r="C2882">
        <v>6</v>
      </c>
      <c r="D2882">
        <v>40</v>
      </c>
      <c r="E2882">
        <v>0.7</v>
      </c>
      <c r="G2882">
        <v>7.55</v>
      </c>
      <c r="I2882" t="s">
        <v>23890</v>
      </c>
      <c r="J2882">
        <v>7.85</v>
      </c>
    </row>
    <row r="2883" spans="1:10">
      <c r="A2883" t="s">
        <v>12845</v>
      </c>
      <c r="B2883" t="s">
        <v>17179</v>
      </c>
      <c r="C2883">
        <v>6</v>
      </c>
      <c r="D2883">
        <v>45</v>
      </c>
      <c r="E2883">
        <v>0.7</v>
      </c>
      <c r="G2883">
        <v>22</v>
      </c>
      <c r="I2883" t="s">
        <v>23891</v>
      </c>
      <c r="J2883">
        <v>8.93</v>
      </c>
    </row>
    <row r="2884" spans="1:10">
      <c r="A2884" t="s">
        <v>12846</v>
      </c>
      <c r="B2884" t="s">
        <v>17180</v>
      </c>
      <c r="C2884">
        <v>6</v>
      </c>
      <c r="D2884">
        <v>43</v>
      </c>
      <c r="E2884">
        <v>0.7</v>
      </c>
      <c r="G2884">
        <v>15</v>
      </c>
      <c r="H2884" t="s">
        <v>23892</v>
      </c>
      <c r="I2884" t="s">
        <v>23893</v>
      </c>
      <c r="J2884">
        <v>9.76</v>
      </c>
    </row>
    <row r="2885" spans="1:10">
      <c r="A2885" t="s">
        <v>23894</v>
      </c>
      <c r="B2885" t="s">
        <v>23895</v>
      </c>
      <c r="C2885">
        <v>6</v>
      </c>
      <c r="D2885">
        <v>42.4</v>
      </c>
      <c r="E2885">
        <v>0.7</v>
      </c>
      <c r="G2885">
        <v>11</v>
      </c>
      <c r="H2885" t="s">
        <v>23896</v>
      </c>
      <c r="I2885" t="s">
        <v>23897</v>
      </c>
      <c r="J2885">
        <v>8.39</v>
      </c>
    </row>
    <row r="2886" spans="1:10">
      <c r="A2886" t="s">
        <v>26703</v>
      </c>
      <c r="B2886" t="s">
        <v>26704</v>
      </c>
      <c r="C2886">
        <v>3</v>
      </c>
      <c r="D2886">
        <v>40</v>
      </c>
      <c r="E2886">
        <v>0.7</v>
      </c>
      <c r="F2886" t="s">
        <v>18359</v>
      </c>
      <c r="G2886">
        <v>21.95</v>
      </c>
      <c r="H2886" t="s">
        <v>31242</v>
      </c>
      <c r="I2886" t="s">
        <v>31243</v>
      </c>
      <c r="J2886">
        <v>7.16</v>
      </c>
    </row>
    <row r="2887" spans="1:10">
      <c r="A2887" t="s">
        <v>12847</v>
      </c>
      <c r="B2887" t="s">
        <v>17181</v>
      </c>
      <c r="C2887">
        <v>6</v>
      </c>
      <c r="D2887">
        <v>40</v>
      </c>
      <c r="E2887">
        <v>0.35</v>
      </c>
      <c r="G2887">
        <v>8.9499999999999993</v>
      </c>
      <c r="H2887" t="s">
        <v>23898</v>
      </c>
      <c r="I2887" t="s">
        <v>23899</v>
      </c>
      <c r="J2887">
        <v>4.3499999999999996</v>
      </c>
    </row>
    <row r="2888" spans="1:10">
      <c r="A2888" t="s">
        <v>12848</v>
      </c>
      <c r="B2888" t="s">
        <v>17182</v>
      </c>
      <c r="C2888">
        <v>6</v>
      </c>
      <c r="D2888">
        <v>40</v>
      </c>
      <c r="E2888">
        <v>0.35</v>
      </c>
      <c r="G2888">
        <v>22</v>
      </c>
      <c r="H2888" t="s">
        <v>23900</v>
      </c>
      <c r="I2888" t="s">
        <v>23901</v>
      </c>
      <c r="J2888">
        <v>4.37</v>
      </c>
    </row>
    <row r="2889" spans="1:10">
      <c r="A2889" t="s">
        <v>12849</v>
      </c>
      <c r="B2889" t="s">
        <v>17183</v>
      </c>
      <c r="C2889">
        <v>6</v>
      </c>
      <c r="D2889">
        <v>40</v>
      </c>
      <c r="E2889">
        <v>0.35</v>
      </c>
      <c r="G2889">
        <v>5.95</v>
      </c>
      <c r="H2889" t="s">
        <v>23902</v>
      </c>
      <c r="I2889" t="s">
        <v>23903</v>
      </c>
      <c r="J2889">
        <v>3.6</v>
      </c>
    </row>
    <row r="2890" spans="1:10">
      <c r="A2890" t="s">
        <v>12850</v>
      </c>
      <c r="B2890" t="s">
        <v>17184</v>
      </c>
      <c r="C2890">
        <v>6</v>
      </c>
      <c r="D2890">
        <v>40</v>
      </c>
      <c r="E2890">
        <v>0.35</v>
      </c>
      <c r="G2890">
        <v>259.85000000000002</v>
      </c>
      <c r="H2890" t="s">
        <v>23904</v>
      </c>
      <c r="J2890">
        <v>4.4000000000000004</v>
      </c>
    </row>
    <row r="2891" spans="1:10">
      <c r="A2891" t="s">
        <v>12851</v>
      </c>
      <c r="B2891" t="s">
        <v>17185</v>
      </c>
      <c r="C2891">
        <v>6</v>
      </c>
      <c r="D2891">
        <v>20</v>
      </c>
      <c r="E2891">
        <v>0.7</v>
      </c>
      <c r="G2891">
        <v>18</v>
      </c>
      <c r="I2891" t="s">
        <v>31244</v>
      </c>
      <c r="J2891">
        <v>8.4600000000000009</v>
      </c>
    </row>
    <row r="2892" spans="1:10">
      <c r="A2892" t="s">
        <v>12852</v>
      </c>
      <c r="B2892" t="s">
        <v>17186</v>
      </c>
      <c r="C2892">
        <v>12</v>
      </c>
      <c r="D2892">
        <v>20</v>
      </c>
      <c r="E2892">
        <v>1</v>
      </c>
      <c r="G2892">
        <v>24.5</v>
      </c>
      <c r="H2892" t="s">
        <v>23905</v>
      </c>
      <c r="I2892" t="s">
        <v>23906</v>
      </c>
      <c r="J2892">
        <v>22.43</v>
      </c>
    </row>
    <row r="2893" spans="1:10">
      <c r="A2893" t="s">
        <v>12853</v>
      </c>
      <c r="B2893" t="s">
        <v>23907</v>
      </c>
      <c r="C2893">
        <v>6</v>
      </c>
      <c r="D2893">
        <v>46</v>
      </c>
      <c r="E2893">
        <v>0.7</v>
      </c>
      <c r="F2893" t="s">
        <v>18359</v>
      </c>
      <c r="G2893">
        <v>100.65</v>
      </c>
      <c r="H2893" t="s">
        <v>23908</v>
      </c>
      <c r="I2893" t="s">
        <v>23571</v>
      </c>
      <c r="J2893">
        <v>9.35</v>
      </c>
    </row>
    <row r="2894" spans="1:10">
      <c r="A2894" t="s">
        <v>14060</v>
      </c>
      <c r="B2894" t="s">
        <v>23909</v>
      </c>
      <c r="C2894">
        <v>6</v>
      </c>
      <c r="D2894">
        <v>50</v>
      </c>
      <c r="E2894">
        <v>0.7</v>
      </c>
      <c r="F2894" t="s">
        <v>18359</v>
      </c>
      <c r="G2894">
        <v>4.95</v>
      </c>
      <c r="H2894" t="s">
        <v>23910</v>
      </c>
      <c r="I2894" t="s">
        <v>23911</v>
      </c>
      <c r="J2894">
        <v>8.7100000000000009</v>
      </c>
    </row>
    <row r="2895" spans="1:10">
      <c r="A2895" t="s">
        <v>31245</v>
      </c>
      <c r="B2895" t="s">
        <v>31246</v>
      </c>
      <c r="C2895">
        <v>3</v>
      </c>
      <c r="D2895">
        <v>40</v>
      </c>
      <c r="E2895">
        <v>0.7</v>
      </c>
      <c r="F2895" t="s">
        <v>18359</v>
      </c>
      <c r="G2895">
        <v>31.85</v>
      </c>
      <c r="H2895" t="s">
        <v>31247</v>
      </c>
      <c r="I2895" t="s">
        <v>31248</v>
      </c>
      <c r="J2895">
        <v>3.71</v>
      </c>
    </row>
    <row r="2896" spans="1:10">
      <c r="A2896" t="s">
        <v>31249</v>
      </c>
      <c r="B2896" t="s">
        <v>31246</v>
      </c>
      <c r="C2896">
        <v>6</v>
      </c>
      <c r="D2896">
        <v>40</v>
      </c>
      <c r="E2896">
        <v>0.7</v>
      </c>
      <c r="F2896" t="s">
        <v>18359</v>
      </c>
      <c r="G2896">
        <v>25.95</v>
      </c>
      <c r="H2896" t="s">
        <v>31250</v>
      </c>
      <c r="I2896" t="s">
        <v>31251</v>
      </c>
      <c r="J2896">
        <v>7.39</v>
      </c>
    </row>
    <row r="2897" spans="1:10">
      <c r="A2897" t="s">
        <v>14061</v>
      </c>
      <c r="B2897" t="s">
        <v>17187</v>
      </c>
      <c r="C2897">
        <v>6</v>
      </c>
      <c r="D2897">
        <v>38</v>
      </c>
      <c r="E2897">
        <v>0.5</v>
      </c>
      <c r="G2897">
        <v>7.45</v>
      </c>
      <c r="H2897" t="s">
        <v>23912</v>
      </c>
      <c r="J2897">
        <v>5.09</v>
      </c>
    </row>
    <row r="2898" spans="1:10">
      <c r="A2898" t="s">
        <v>12854</v>
      </c>
      <c r="B2898" t="s">
        <v>17188</v>
      </c>
      <c r="C2898">
        <v>6</v>
      </c>
      <c r="D2898">
        <v>41.8</v>
      </c>
      <c r="E2898">
        <v>0.7</v>
      </c>
      <c r="G2898">
        <v>37.549999999999997</v>
      </c>
      <c r="H2898" t="s">
        <v>23913</v>
      </c>
      <c r="I2898" t="s">
        <v>23914</v>
      </c>
      <c r="J2898">
        <v>8.66</v>
      </c>
    </row>
    <row r="2899" spans="1:10">
      <c r="A2899" t="s">
        <v>12855</v>
      </c>
      <c r="B2899" t="s">
        <v>17189</v>
      </c>
      <c r="C2899">
        <v>6</v>
      </c>
      <c r="D2899">
        <v>41.8</v>
      </c>
      <c r="E2899">
        <v>0.7</v>
      </c>
      <c r="G2899">
        <v>30.25</v>
      </c>
      <c r="H2899" t="s">
        <v>23915</v>
      </c>
      <c r="I2899" t="s">
        <v>23916</v>
      </c>
      <c r="J2899">
        <v>8.68</v>
      </c>
    </row>
    <row r="2900" spans="1:10">
      <c r="A2900" t="s">
        <v>12856</v>
      </c>
      <c r="B2900" t="s">
        <v>17190</v>
      </c>
      <c r="C2900">
        <v>6</v>
      </c>
      <c r="D2900">
        <v>41.8</v>
      </c>
      <c r="E2900">
        <v>0.7</v>
      </c>
      <c r="G2900">
        <v>64.95</v>
      </c>
      <c r="H2900" t="s">
        <v>23917</v>
      </c>
      <c r="I2900" t="s">
        <v>23918</v>
      </c>
      <c r="J2900">
        <v>8.65</v>
      </c>
    </row>
    <row r="2901" spans="1:10">
      <c r="A2901" t="s">
        <v>12857</v>
      </c>
      <c r="B2901" t="s">
        <v>17191</v>
      </c>
      <c r="C2901">
        <v>6</v>
      </c>
      <c r="D2901">
        <v>41.8</v>
      </c>
      <c r="E2901">
        <v>0.7</v>
      </c>
      <c r="G2901">
        <v>43.05</v>
      </c>
      <c r="H2901" t="s">
        <v>23919</v>
      </c>
      <c r="I2901" t="s">
        <v>23920</v>
      </c>
      <c r="J2901">
        <v>8.65</v>
      </c>
    </row>
    <row r="2902" spans="1:10">
      <c r="A2902" t="s">
        <v>14062</v>
      </c>
      <c r="B2902" t="s">
        <v>17192</v>
      </c>
      <c r="C2902">
        <v>12</v>
      </c>
      <c r="D2902">
        <v>35</v>
      </c>
      <c r="E2902">
        <v>0.5</v>
      </c>
      <c r="G2902">
        <v>7.95</v>
      </c>
      <c r="I2902" t="s">
        <v>23921</v>
      </c>
      <c r="J2902">
        <v>11.26</v>
      </c>
    </row>
    <row r="2903" spans="1:10">
      <c r="A2903" t="s">
        <v>14063</v>
      </c>
      <c r="B2903" t="s">
        <v>17193</v>
      </c>
      <c r="C2903">
        <v>12</v>
      </c>
      <c r="D2903">
        <v>35</v>
      </c>
      <c r="E2903">
        <v>0.5</v>
      </c>
      <c r="G2903">
        <v>42.95</v>
      </c>
      <c r="H2903" t="s">
        <v>23922</v>
      </c>
      <c r="I2903" t="s">
        <v>23923</v>
      </c>
      <c r="J2903">
        <v>11.28</v>
      </c>
    </row>
    <row r="2904" spans="1:10">
      <c r="A2904" t="s">
        <v>23924</v>
      </c>
      <c r="B2904" t="s">
        <v>23925</v>
      </c>
      <c r="C2904">
        <v>12</v>
      </c>
      <c r="D2904">
        <v>50</v>
      </c>
      <c r="E2904">
        <v>0.5</v>
      </c>
      <c r="G2904">
        <v>33.450000000000003</v>
      </c>
      <c r="H2904" t="s">
        <v>23926</v>
      </c>
      <c r="I2904" t="s">
        <v>23927</v>
      </c>
      <c r="J2904">
        <v>11.29</v>
      </c>
    </row>
    <row r="2905" spans="1:10">
      <c r="A2905" t="s">
        <v>12858</v>
      </c>
      <c r="B2905" t="s">
        <v>17194</v>
      </c>
      <c r="C2905">
        <v>6</v>
      </c>
      <c r="D2905">
        <v>38</v>
      </c>
      <c r="E2905">
        <v>0.7</v>
      </c>
      <c r="G2905">
        <v>25.45</v>
      </c>
      <c r="H2905" t="s">
        <v>23928</v>
      </c>
      <c r="I2905" t="s">
        <v>23929</v>
      </c>
      <c r="J2905">
        <v>9.2899999999999991</v>
      </c>
    </row>
    <row r="2906" spans="1:10">
      <c r="A2906" t="s">
        <v>12859</v>
      </c>
      <c r="B2906" t="s">
        <v>23930</v>
      </c>
      <c r="C2906">
        <v>6</v>
      </c>
      <c r="D2906">
        <v>47</v>
      </c>
      <c r="E2906">
        <v>0.7</v>
      </c>
      <c r="F2906" t="s">
        <v>18359</v>
      </c>
      <c r="G2906">
        <v>13.15</v>
      </c>
      <c r="H2906" t="s">
        <v>23931</v>
      </c>
      <c r="I2906" t="s">
        <v>23932</v>
      </c>
      <c r="J2906">
        <v>7.96</v>
      </c>
    </row>
    <row r="2907" spans="1:10">
      <c r="A2907" t="s">
        <v>12860</v>
      </c>
      <c r="B2907" t="s">
        <v>23933</v>
      </c>
      <c r="C2907">
        <v>6</v>
      </c>
      <c r="D2907">
        <v>45</v>
      </c>
      <c r="E2907">
        <v>0.7</v>
      </c>
      <c r="F2907" t="s">
        <v>18359</v>
      </c>
      <c r="G2907">
        <v>14.85</v>
      </c>
      <c r="H2907" t="s">
        <v>23934</v>
      </c>
      <c r="I2907" t="s">
        <v>23935</v>
      </c>
      <c r="J2907">
        <v>7.99</v>
      </c>
    </row>
    <row r="2908" spans="1:10">
      <c r="A2908" t="s">
        <v>12861</v>
      </c>
      <c r="B2908" t="s">
        <v>17195</v>
      </c>
      <c r="C2908">
        <v>6</v>
      </c>
      <c r="D2908">
        <v>40</v>
      </c>
      <c r="E2908">
        <v>0.7</v>
      </c>
      <c r="G2908">
        <v>59.85</v>
      </c>
      <c r="H2908" t="s">
        <v>23936</v>
      </c>
      <c r="I2908" t="s">
        <v>23937</v>
      </c>
      <c r="J2908">
        <v>7.8</v>
      </c>
    </row>
    <row r="2909" spans="1:10">
      <c r="A2909" t="s">
        <v>17196</v>
      </c>
      <c r="B2909" t="s">
        <v>23938</v>
      </c>
      <c r="C2909">
        <v>6</v>
      </c>
      <c r="D2909">
        <v>45</v>
      </c>
      <c r="E2909">
        <v>0.5</v>
      </c>
      <c r="F2909" t="s">
        <v>18359</v>
      </c>
      <c r="G2909">
        <v>12.65</v>
      </c>
      <c r="H2909" t="s">
        <v>23939</v>
      </c>
      <c r="I2909" t="s">
        <v>23940</v>
      </c>
      <c r="J2909">
        <v>6.02</v>
      </c>
    </row>
    <row r="2910" spans="1:10">
      <c r="A2910" t="s">
        <v>14064</v>
      </c>
      <c r="B2910" t="s">
        <v>17197</v>
      </c>
      <c r="C2910">
        <v>6</v>
      </c>
      <c r="D2910">
        <v>12</v>
      </c>
      <c r="E2910">
        <v>0.75</v>
      </c>
      <c r="G2910">
        <v>7.95</v>
      </c>
      <c r="H2910" t="s">
        <v>23941</v>
      </c>
      <c r="I2910" t="s">
        <v>23942</v>
      </c>
      <c r="J2910">
        <v>10.1</v>
      </c>
    </row>
    <row r="2911" spans="1:10">
      <c r="A2911" t="s">
        <v>23943</v>
      </c>
      <c r="B2911" t="s">
        <v>23944</v>
      </c>
      <c r="C2911">
        <v>3</v>
      </c>
      <c r="D2911">
        <v>12</v>
      </c>
      <c r="E2911">
        <v>1.5</v>
      </c>
      <c r="G2911">
        <v>23.25</v>
      </c>
      <c r="H2911" t="s">
        <v>23945</v>
      </c>
      <c r="I2911" t="s">
        <v>23946</v>
      </c>
      <c r="J2911">
        <v>10.46</v>
      </c>
    </row>
    <row r="2912" spans="1:10">
      <c r="A2912" t="s">
        <v>17198</v>
      </c>
      <c r="B2912" t="s">
        <v>17199</v>
      </c>
      <c r="C2912">
        <v>6</v>
      </c>
      <c r="D2912">
        <v>12</v>
      </c>
      <c r="E2912">
        <v>0.75</v>
      </c>
      <c r="G2912">
        <v>4.95</v>
      </c>
      <c r="H2912" t="s">
        <v>23947</v>
      </c>
      <c r="I2912" t="s">
        <v>23948</v>
      </c>
      <c r="J2912">
        <v>10.11</v>
      </c>
    </row>
    <row r="2913" spans="1:10">
      <c r="A2913" t="s">
        <v>12862</v>
      </c>
      <c r="B2913" t="s">
        <v>17200</v>
      </c>
      <c r="C2913">
        <v>1</v>
      </c>
      <c r="D2913">
        <v>12</v>
      </c>
      <c r="E2913">
        <v>4.5</v>
      </c>
      <c r="G2913">
        <v>14.65</v>
      </c>
      <c r="H2913" t="s">
        <v>23949</v>
      </c>
      <c r="J2913">
        <v>11.57</v>
      </c>
    </row>
    <row r="2914" spans="1:10">
      <c r="A2914" t="s">
        <v>23950</v>
      </c>
      <c r="B2914" t="s">
        <v>23951</v>
      </c>
      <c r="C2914">
        <v>6</v>
      </c>
      <c r="D2914">
        <v>12.5</v>
      </c>
      <c r="E2914">
        <v>0.75</v>
      </c>
      <c r="G2914">
        <v>24.15</v>
      </c>
      <c r="H2914" t="s">
        <v>23952</v>
      </c>
      <c r="I2914" t="s">
        <v>23953</v>
      </c>
      <c r="J2914">
        <v>9.8800000000000008</v>
      </c>
    </row>
    <row r="2915" spans="1:10">
      <c r="A2915" t="s">
        <v>17201</v>
      </c>
      <c r="B2915" t="s">
        <v>17202</v>
      </c>
      <c r="C2915">
        <v>3</v>
      </c>
      <c r="D2915">
        <v>12</v>
      </c>
      <c r="E2915">
        <v>1.5</v>
      </c>
      <c r="G2915">
        <v>10.050000000000001</v>
      </c>
      <c r="H2915" t="s">
        <v>23954</v>
      </c>
      <c r="I2915" t="s">
        <v>23955</v>
      </c>
      <c r="J2915">
        <v>10.38</v>
      </c>
    </row>
    <row r="2916" spans="1:10">
      <c r="A2916" t="s">
        <v>12863</v>
      </c>
      <c r="B2916" t="s">
        <v>23956</v>
      </c>
      <c r="C2916">
        <v>3</v>
      </c>
      <c r="D2916">
        <v>12</v>
      </c>
      <c r="E2916">
        <v>1.5</v>
      </c>
      <c r="F2916" t="s">
        <v>18359</v>
      </c>
      <c r="G2916">
        <v>76.150000000000006</v>
      </c>
      <c r="H2916" t="s">
        <v>23957</v>
      </c>
      <c r="I2916" t="s">
        <v>23958</v>
      </c>
      <c r="J2916">
        <v>10.74</v>
      </c>
    </row>
    <row r="2917" spans="1:10">
      <c r="A2917" t="s">
        <v>12864</v>
      </c>
      <c r="B2917" t="s">
        <v>23959</v>
      </c>
      <c r="C2917">
        <v>6</v>
      </c>
      <c r="D2917">
        <v>12.5</v>
      </c>
      <c r="E2917">
        <v>0.75</v>
      </c>
      <c r="G2917">
        <v>40.85</v>
      </c>
      <c r="H2917" t="s">
        <v>23960</v>
      </c>
      <c r="I2917" t="s">
        <v>23961</v>
      </c>
      <c r="J2917">
        <v>9.82</v>
      </c>
    </row>
    <row r="2918" spans="1:10">
      <c r="A2918" t="s">
        <v>23962</v>
      </c>
      <c r="B2918" t="s">
        <v>23959</v>
      </c>
      <c r="C2918">
        <v>6</v>
      </c>
      <c r="D2918">
        <v>12.5</v>
      </c>
      <c r="E2918">
        <v>0.75</v>
      </c>
      <c r="F2918" t="s">
        <v>18359</v>
      </c>
      <c r="G2918">
        <v>5.95</v>
      </c>
      <c r="H2918" t="s">
        <v>23963</v>
      </c>
      <c r="I2918" t="s">
        <v>23964</v>
      </c>
      <c r="J2918">
        <v>10.45</v>
      </c>
    </row>
    <row r="2919" spans="1:10">
      <c r="A2919" t="s">
        <v>17203</v>
      </c>
      <c r="B2919" t="s">
        <v>17204</v>
      </c>
      <c r="C2919">
        <v>12</v>
      </c>
      <c r="D2919">
        <v>12</v>
      </c>
      <c r="E2919">
        <v>0.37</v>
      </c>
      <c r="G2919">
        <v>21.95</v>
      </c>
      <c r="H2919" t="s">
        <v>23965</v>
      </c>
      <c r="I2919" t="s">
        <v>23966</v>
      </c>
      <c r="J2919">
        <v>11.09</v>
      </c>
    </row>
    <row r="2920" spans="1:10">
      <c r="A2920" t="s">
        <v>26832</v>
      </c>
      <c r="B2920" t="s">
        <v>17205</v>
      </c>
      <c r="C2920">
        <v>6</v>
      </c>
      <c r="D2920">
        <v>12</v>
      </c>
      <c r="E2920">
        <v>0.75</v>
      </c>
      <c r="G2920">
        <v>10.85</v>
      </c>
      <c r="H2920" t="s">
        <v>31252</v>
      </c>
      <c r="I2920" t="s">
        <v>31253</v>
      </c>
      <c r="J2920">
        <v>9.9</v>
      </c>
    </row>
    <row r="2921" spans="1:10">
      <c r="A2921" t="s">
        <v>23967</v>
      </c>
      <c r="B2921" t="s">
        <v>23968</v>
      </c>
      <c r="C2921">
        <v>3</v>
      </c>
      <c r="D2921">
        <v>12</v>
      </c>
      <c r="E2921">
        <v>1.5</v>
      </c>
      <c r="G2921">
        <v>11.95</v>
      </c>
      <c r="H2921" t="s">
        <v>23969</v>
      </c>
      <c r="I2921" t="s">
        <v>23970</v>
      </c>
      <c r="J2921">
        <v>10.35</v>
      </c>
    </row>
    <row r="2922" spans="1:10">
      <c r="A2922" t="s">
        <v>12865</v>
      </c>
      <c r="B2922" t="s">
        <v>17206</v>
      </c>
      <c r="C2922">
        <v>6</v>
      </c>
      <c r="D2922">
        <v>12</v>
      </c>
      <c r="E2922">
        <v>0.75</v>
      </c>
      <c r="G2922">
        <v>16.75</v>
      </c>
      <c r="H2922" t="s">
        <v>23971</v>
      </c>
      <c r="I2922" t="s">
        <v>23972</v>
      </c>
      <c r="J2922">
        <v>9.9499999999999993</v>
      </c>
    </row>
    <row r="2923" spans="1:10">
      <c r="A2923" t="s">
        <v>12866</v>
      </c>
      <c r="B2923" t="s">
        <v>17207</v>
      </c>
      <c r="C2923">
        <v>6</v>
      </c>
      <c r="D2923">
        <v>12</v>
      </c>
      <c r="E2923">
        <v>0.75</v>
      </c>
      <c r="G2923">
        <v>5.95</v>
      </c>
      <c r="H2923" t="s">
        <v>23973</v>
      </c>
      <c r="I2923" t="s">
        <v>23974</v>
      </c>
      <c r="J2923">
        <v>9.9600000000000009</v>
      </c>
    </row>
    <row r="2924" spans="1:10">
      <c r="A2924" t="s">
        <v>23975</v>
      </c>
      <c r="B2924" t="s">
        <v>17208</v>
      </c>
      <c r="C2924">
        <v>6</v>
      </c>
      <c r="D2924">
        <v>12</v>
      </c>
      <c r="E2924">
        <v>0.75</v>
      </c>
      <c r="F2924" t="s">
        <v>18359</v>
      </c>
      <c r="G2924">
        <v>17.05</v>
      </c>
      <c r="H2924" t="s">
        <v>23976</v>
      </c>
      <c r="I2924" t="s">
        <v>23977</v>
      </c>
      <c r="J2924">
        <v>10.51</v>
      </c>
    </row>
    <row r="2925" spans="1:10">
      <c r="A2925" t="s">
        <v>23978</v>
      </c>
      <c r="B2925" t="s">
        <v>23979</v>
      </c>
      <c r="C2925">
        <v>3</v>
      </c>
      <c r="D2925">
        <v>12</v>
      </c>
      <c r="E2925">
        <v>1.5</v>
      </c>
      <c r="G2925">
        <v>2.95</v>
      </c>
      <c r="H2925" t="s">
        <v>23980</v>
      </c>
      <c r="I2925" t="s">
        <v>23981</v>
      </c>
      <c r="J2925">
        <v>10.41</v>
      </c>
    </row>
    <row r="2926" spans="1:10">
      <c r="A2926" t="s">
        <v>23982</v>
      </c>
      <c r="B2926" t="s">
        <v>23983</v>
      </c>
      <c r="C2926">
        <v>6</v>
      </c>
      <c r="D2926">
        <v>12</v>
      </c>
      <c r="E2926">
        <v>0.75</v>
      </c>
      <c r="G2926">
        <v>25.75</v>
      </c>
      <c r="H2926" t="s">
        <v>23973</v>
      </c>
      <c r="I2926" t="s">
        <v>23984</v>
      </c>
      <c r="J2926">
        <v>9.99</v>
      </c>
    </row>
    <row r="2927" spans="1:10">
      <c r="A2927" t="s">
        <v>31254</v>
      </c>
      <c r="B2927" t="s">
        <v>31255</v>
      </c>
      <c r="C2927">
        <v>6</v>
      </c>
      <c r="D2927">
        <v>40</v>
      </c>
      <c r="E2927">
        <v>0.5</v>
      </c>
      <c r="G2927">
        <v>47.95</v>
      </c>
      <c r="H2927" t="s">
        <v>31256</v>
      </c>
      <c r="I2927" t="s">
        <v>31257</v>
      </c>
      <c r="J2927">
        <v>7.43</v>
      </c>
    </row>
    <row r="2928" spans="1:10">
      <c r="A2928" t="s">
        <v>12867</v>
      </c>
      <c r="B2928" t="s">
        <v>23985</v>
      </c>
      <c r="C2928">
        <v>6</v>
      </c>
      <c r="D2928">
        <v>42</v>
      </c>
      <c r="E2928">
        <v>0.7</v>
      </c>
      <c r="F2928" t="s">
        <v>18359</v>
      </c>
      <c r="G2928">
        <v>19.850000000000001</v>
      </c>
      <c r="H2928" t="s">
        <v>23986</v>
      </c>
      <c r="J2928">
        <v>8.76</v>
      </c>
    </row>
    <row r="2929" spans="1:10">
      <c r="A2929" t="s">
        <v>14065</v>
      </c>
      <c r="B2929" t="s">
        <v>17209</v>
      </c>
      <c r="C2929">
        <v>48</v>
      </c>
      <c r="D2929">
        <v>39.5</v>
      </c>
      <c r="E2929">
        <v>0.05</v>
      </c>
      <c r="G2929">
        <v>3.25</v>
      </c>
      <c r="I2929" t="s">
        <v>23987</v>
      </c>
      <c r="J2929">
        <v>7.62</v>
      </c>
    </row>
    <row r="2930" spans="1:10">
      <c r="A2930" t="s">
        <v>23988</v>
      </c>
      <c r="B2930" t="s">
        <v>23989</v>
      </c>
      <c r="C2930">
        <v>6</v>
      </c>
      <c r="D2930">
        <v>39.5</v>
      </c>
      <c r="E2930">
        <v>0.7</v>
      </c>
      <c r="G2930">
        <v>15.95</v>
      </c>
      <c r="H2930" t="s">
        <v>23990</v>
      </c>
      <c r="I2930" t="s">
        <v>23991</v>
      </c>
      <c r="J2930">
        <v>7.34</v>
      </c>
    </row>
    <row r="2931" spans="1:10">
      <c r="A2931" t="s">
        <v>12868</v>
      </c>
      <c r="B2931" t="s">
        <v>17210</v>
      </c>
      <c r="C2931">
        <v>6</v>
      </c>
      <c r="D2931">
        <v>39.5</v>
      </c>
      <c r="E2931">
        <v>1</v>
      </c>
      <c r="G2931">
        <v>22.05</v>
      </c>
      <c r="H2931" t="s">
        <v>23992</v>
      </c>
      <c r="I2931" t="s">
        <v>23993</v>
      </c>
      <c r="J2931">
        <v>10.51</v>
      </c>
    </row>
    <row r="2932" spans="1:10">
      <c r="A2932" t="s">
        <v>14066</v>
      </c>
      <c r="B2932" t="s">
        <v>17211</v>
      </c>
      <c r="C2932">
        <v>6</v>
      </c>
      <c r="D2932">
        <v>37.5</v>
      </c>
      <c r="E2932">
        <v>0.7</v>
      </c>
      <c r="G2932">
        <v>8.0500000000000007</v>
      </c>
      <c r="H2932" t="s">
        <v>23994</v>
      </c>
      <c r="I2932" t="s">
        <v>23995</v>
      </c>
      <c r="J2932">
        <v>7.27</v>
      </c>
    </row>
    <row r="2933" spans="1:10">
      <c r="A2933" t="s">
        <v>12869</v>
      </c>
      <c r="B2933" t="s">
        <v>17212</v>
      </c>
      <c r="C2933">
        <v>6</v>
      </c>
      <c r="D2933">
        <v>37.5</v>
      </c>
      <c r="E2933">
        <v>0.7</v>
      </c>
      <c r="G2933">
        <v>5.95</v>
      </c>
      <c r="H2933" t="s">
        <v>23996</v>
      </c>
      <c r="I2933" t="s">
        <v>23997</v>
      </c>
      <c r="J2933">
        <v>7.27</v>
      </c>
    </row>
    <row r="2934" spans="1:10">
      <c r="A2934" t="s">
        <v>12870</v>
      </c>
      <c r="B2934" t="s">
        <v>17213</v>
      </c>
      <c r="C2934">
        <v>6</v>
      </c>
      <c r="D2934">
        <v>40</v>
      </c>
      <c r="E2934">
        <v>0.7</v>
      </c>
      <c r="G2934">
        <v>9.4499999999999993</v>
      </c>
      <c r="H2934" t="s">
        <v>23998</v>
      </c>
      <c r="J2934">
        <v>8.7100000000000009</v>
      </c>
    </row>
    <row r="2935" spans="1:10">
      <c r="A2935" t="s">
        <v>12871</v>
      </c>
      <c r="B2935" t="s">
        <v>23999</v>
      </c>
      <c r="C2935">
        <v>6</v>
      </c>
      <c r="D2935">
        <v>40</v>
      </c>
      <c r="E2935">
        <v>0.7</v>
      </c>
      <c r="F2935" t="s">
        <v>18359</v>
      </c>
      <c r="G2935">
        <v>14.65</v>
      </c>
      <c r="H2935" t="s">
        <v>24000</v>
      </c>
      <c r="J2935">
        <v>10.19</v>
      </c>
    </row>
    <row r="2936" spans="1:10">
      <c r="A2936" t="s">
        <v>12872</v>
      </c>
      <c r="B2936" t="s">
        <v>17214</v>
      </c>
      <c r="C2936">
        <v>6</v>
      </c>
      <c r="D2936">
        <v>43</v>
      </c>
      <c r="E2936">
        <v>0.7</v>
      </c>
      <c r="G2936">
        <v>18.45</v>
      </c>
      <c r="H2936" t="s">
        <v>24001</v>
      </c>
      <c r="J2936">
        <v>8.68</v>
      </c>
    </row>
    <row r="2937" spans="1:10">
      <c r="A2937" t="s">
        <v>12873</v>
      </c>
      <c r="B2937" t="s">
        <v>24002</v>
      </c>
      <c r="C2937">
        <v>6</v>
      </c>
      <c r="D2937">
        <v>40</v>
      </c>
      <c r="E2937">
        <v>0.7</v>
      </c>
      <c r="F2937" t="s">
        <v>18359</v>
      </c>
      <c r="G2937">
        <v>7</v>
      </c>
      <c r="H2937" t="s">
        <v>24003</v>
      </c>
      <c r="J2937">
        <v>11.64</v>
      </c>
    </row>
    <row r="2938" spans="1:10">
      <c r="A2938" t="s">
        <v>12874</v>
      </c>
      <c r="B2938" t="s">
        <v>24004</v>
      </c>
      <c r="C2938">
        <v>6</v>
      </c>
      <c r="D2938">
        <v>43</v>
      </c>
      <c r="E2938">
        <v>0.7</v>
      </c>
      <c r="F2938" t="s">
        <v>18359</v>
      </c>
      <c r="G2938">
        <v>5.65</v>
      </c>
      <c r="H2938" t="s">
        <v>24005</v>
      </c>
      <c r="J2938">
        <v>11.49</v>
      </c>
    </row>
    <row r="2939" spans="1:10">
      <c r="A2939" t="s">
        <v>24006</v>
      </c>
      <c r="B2939" t="s">
        <v>24007</v>
      </c>
      <c r="C2939">
        <v>6</v>
      </c>
      <c r="D2939">
        <v>41.5</v>
      </c>
      <c r="E2939">
        <v>0.7</v>
      </c>
      <c r="F2939" t="s">
        <v>18359</v>
      </c>
      <c r="G2939">
        <v>9.5500000000000007</v>
      </c>
      <c r="H2939" t="s">
        <v>24008</v>
      </c>
      <c r="I2939" t="s">
        <v>24009</v>
      </c>
      <c r="J2939">
        <v>10.23</v>
      </c>
    </row>
    <row r="2940" spans="1:10">
      <c r="A2940" t="s">
        <v>12875</v>
      </c>
      <c r="B2940" t="s">
        <v>17215</v>
      </c>
      <c r="C2940">
        <v>6</v>
      </c>
      <c r="D2940">
        <v>47</v>
      </c>
      <c r="E2940">
        <v>0.5</v>
      </c>
      <c r="G2940">
        <v>16.55</v>
      </c>
      <c r="H2940" t="s">
        <v>24010</v>
      </c>
      <c r="I2940" t="s">
        <v>24011</v>
      </c>
      <c r="J2940">
        <v>5.64</v>
      </c>
    </row>
    <row r="2941" spans="1:10">
      <c r="A2941" t="s">
        <v>17216</v>
      </c>
      <c r="B2941" t="s">
        <v>24012</v>
      </c>
      <c r="C2941">
        <v>24</v>
      </c>
      <c r="D2941">
        <v>41</v>
      </c>
      <c r="E2941">
        <v>0.15</v>
      </c>
      <c r="F2941" t="s">
        <v>18359</v>
      </c>
      <c r="G2941">
        <v>31.45</v>
      </c>
      <c r="H2941" t="s">
        <v>24013</v>
      </c>
      <c r="I2941" t="s">
        <v>24014</v>
      </c>
      <c r="J2941">
        <v>11.58</v>
      </c>
    </row>
    <row r="2942" spans="1:10">
      <c r="A2942" t="s">
        <v>17217</v>
      </c>
      <c r="B2942" t="s">
        <v>17218</v>
      </c>
      <c r="C2942">
        <v>6</v>
      </c>
      <c r="D2942">
        <v>12.5</v>
      </c>
      <c r="E2942">
        <v>0.7</v>
      </c>
      <c r="G2942">
        <v>32.75</v>
      </c>
      <c r="H2942" t="s">
        <v>24015</v>
      </c>
      <c r="I2942" t="s">
        <v>24016</v>
      </c>
      <c r="J2942">
        <v>7.32</v>
      </c>
    </row>
    <row r="2943" spans="1:10">
      <c r="A2943" t="s">
        <v>12876</v>
      </c>
      <c r="B2943" t="s">
        <v>17219</v>
      </c>
      <c r="C2943">
        <v>96</v>
      </c>
      <c r="D2943">
        <v>40</v>
      </c>
      <c r="E2943">
        <v>0.05</v>
      </c>
      <c r="G2943">
        <v>46.95</v>
      </c>
      <c r="H2943" t="s">
        <v>24017</v>
      </c>
      <c r="I2943" t="s">
        <v>24018</v>
      </c>
      <c r="J2943">
        <v>14.04</v>
      </c>
    </row>
    <row r="2944" spans="1:10">
      <c r="A2944" t="s">
        <v>12877</v>
      </c>
      <c r="B2944" t="s">
        <v>17220</v>
      </c>
      <c r="C2944">
        <v>6</v>
      </c>
      <c r="D2944">
        <v>40</v>
      </c>
      <c r="E2944">
        <v>0.7</v>
      </c>
      <c r="G2944">
        <v>28.45</v>
      </c>
      <c r="H2944" t="s">
        <v>24019</v>
      </c>
      <c r="I2944" t="s">
        <v>24020</v>
      </c>
      <c r="J2944">
        <v>9.36</v>
      </c>
    </row>
    <row r="2945" spans="1:10">
      <c r="A2945" t="s">
        <v>12878</v>
      </c>
      <c r="B2945" t="s">
        <v>17221</v>
      </c>
      <c r="C2945">
        <v>6</v>
      </c>
      <c r="D2945">
        <v>40</v>
      </c>
      <c r="E2945">
        <v>1</v>
      </c>
      <c r="G2945">
        <v>32.950000000000003</v>
      </c>
      <c r="H2945" t="s">
        <v>24021</v>
      </c>
      <c r="I2945" t="s">
        <v>24022</v>
      </c>
      <c r="J2945">
        <v>12.21</v>
      </c>
    </row>
    <row r="2946" spans="1:10">
      <c r="A2946" t="s">
        <v>12879</v>
      </c>
      <c r="B2946" t="s">
        <v>17222</v>
      </c>
      <c r="C2946">
        <v>6</v>
      </c>
      <c r="D2946">
        <v>40</v>
      </c>
      <c r="E2946">
        <v>0.7</v>
      </c>
      <c r="G2946">
        <v>49.85</v>
      </c>
      <c r="H2946" t="s">
        <v>24023</v>
      </c>
      <c r="I2946" t="s">
        <v>24024</v>
      </c>
      <c r="J2946">
        <v>9.2200000000000006</v>
      </c>
    </row>
    <row r="2947" spans="1:10">
      <c r="A2947" t="s">
        <v>12880</v>
      </c>
      <c r="B2947" t="s">
        <v>17223</v>
      </c>
      <c r="C2947">
        <v>6</v>
      </c>
      <c r="D2947">
        <v>40</v>
      </c>
      <c r="E2947">
        <v>0.7</v>
      </c>
      <c r="G2947">
        <v>35</v>
      </c>
      <c r="I2947" t="s">
        <v>24025</v>
      </c>
      <c r="J2947">
        <v>7.43</v>
      </c>
    </row>
    <row r="2948" spans="1:10">
      <c r="A2948" t="s">
        <v>17224</v>
      </c>
      <c r="B2948" t="s">
        <v>17225</v>
      </c>
      <c r="C2948">
        <v>6</v>
      </c>
      <c r="D2948">
        <v>40</v>
      </c>
      <c r="E2948">
        <v>0.7</v>
      </c>
      <c r="G2948">
        <v>6.35</v>
      </c>
      <c r="J2948">
        <v>7.41</v>
      </c>
    </row>
    <row r="2949" spans="1:10">
      <c r="A2949" t="s">
        <v>12881</v>
      </c>
      <c r="B2949" t="s">
        <v>17226</v>
      </c>
      <c r="C2949">
        <v>6</v>
      </c>
      <c r="D2949">
        <v>40</v>
      </c>
      <c r="E2949">
        <v>0.7</v>
      </c>
      <c r="G2949">
        <v>37.950000000000003</v>
      </c>
      <c r="H2949" t="s">
        <v>24026</v>
      </c>
      <c r="J2949">
        <v>8.73</v>
      </c>
    </row>
    <row r="2950" spans="1:10">
      <c r="A2950" t="s">
        <v>14067</v>
      </c>
      <c r="B2950" t="s">
        <v>17227</v>
      </c>
      <c r="C2950">
        <v>6</v>
      </c>
      <c r="D2950">
        <v>40</v>
      </c>
      <c r="E2950">
        <v>0.7</v>
      </c>
      <c r="G2950">
        <v>9.4499999999999993</v>
      </c>
      <c r="H2950" t="s">
        <v>24027</v>
      </c>
      <c r="J2950">
        <v>7.6</v>
      </c>
    </row>
    <row r="2951" spans="1:10">
      <c r="A2951" t="s">
        <v>17228</v>
      </c>
      <c r="B2951" t="s">
        <v>17229</v>
      </c>
      <c r="C2951">
        <v>6</v>
      </c>
      <c r="D2951">
        <v>45.3</v>
      </c>
      <c r="E2951">
        <v>0.7</v>
      </c>
      <c r="G2951">
        <v>32.85</v>
      </c>
      <c r="J2951">
        <v>9.82</v>
      </c>
    </row>
    <row r="2952" spans="1:10">
      <c r="A2952" t="s">
        <v>12882</v>
      </c>
      <c r="B2952" t="s">
        <v>17230</v>
      </c>
      <c r="C2952">
        <v>6</v>
      </c>
      <c r="D2952">
        <v>42</v>
      </c>
      <c r="E2952">
        <v>0.7</v>
      </c>
      <c r="G2952">
        <v>39.450000000000003</v>
      </c>
      <c r="H2952" t="s">
        <v>24028</v>
      </c>
      <c r="J2952">
        <v>8.5500000000000007</v>
      </c>
    </row>
    <row r="2953" spans="1:10">
      <c r="A2953" t="s">
        <v>12883</v>
      </c>
      <c r="B2953" t="s">
        <v>24029</v>
      </c>
      <c r="C2953">
        <v>6</v>
      </c>
      <c r="D2953">
        <v>42</v>
      </c>
      <c r="E2953">
        <v>0.7</v>
      </c>
      <c r="F2953" t="s">
        <v>18359</v>
      </c>
      <c r="G2953">
        <v>8</v>
      </c>
      <c r="H2953" t="s">
        <v>24030</v>
      </c>
      <c r="J2953">
        <v>8.82</v>
      </c>
    </row>
    <row r="2954" spans="1:10">
      <c r="A2954" t="s">
        <v>12884</v>
      </c>
      <c r="B2954" t="s">
        <v>24031</v>
      </c>
      <c r="C2954">
        <v>6</v>
      </c>
      <c r="D2954">
        <v>60</v>
      </c>
      <c r="E2954">
        <v>0.7</v>
      </c>
      <c r="F2954" t="s">
        <v>18359</v>
      </c>
      <c r="G2954">
        <v>4.05</v>
      </c>
      <c r="H2954" t="s">
        <v>24032</v>
      </c>
      <c r="J2954">
        <v>6.71</v>
      </c>
    </row>
    <row r="2955" spans="1:10">
      <c r="A2955" t="s">
        <v>17231</v>
      </c>
      <c r="B2955" t="s">
        <v>17232</v>
      </c>
      <c r="C2955">
        <v>6</v>
      </c>
      <c r="D2955">
        <v>43.2</v>
      </c>
      <c r="E2955">
        <v>0.7</v>
      </c>
      <c r="G2955">
        <v>35.25</v>
      </c>
      <c r="H2955" t="s">
        <v>27305</v>
      </c>
      <c r="I2955" t="s">
        <v>31258</v>
      </c>
      <c r="J2955">
        <v>11.22</v>
      </c>
    </row>
    <row r="2956" spans="1:10">
      <c r="A2956" t="s">
        <v>12885</v>
      </c>
      <c r="B2956" t="s">
        <v>17233</v>
      </c>
      <c r="C2956">
        <v>6</v>
      </c>
      <c r="D2956">
        <v>40</v>
      </c>
      <c r="E2956">
        <v>0.7</v>
      </c>
      <c r="G2956">
        <v>12.25</v>
      </c>
      <c r="H2956" t="s">
        <v>24033</v>
      </c>
      <c r="I2956" t="s">
        <v>24034</v>
      </c>
      <c r="J2956">
        <v>8.2799999999999994</v>
      </c>
    </row>
    <row r="2957" spans="1:10">
      <c r="A2957" t="s">
        <v>12886</v>
      </c>
      <c r="B2957" t="s">
        <v>17234</v>
      </c>
      <c r="C2957">
        <v>6</v>
      </c>
      <c r="D2957">
        <v>40</v>
      </c>
      <c r="E2957">
        <v>0.7</v>
      </c>
      <c r="G2957">
        <v>30.45</v>
      </c>
      <c r="I2957" t="s">
        <v>24035</v>
      </c>
      <c r="J2957">
        <v>6.47</v>
      </c>
    </row>
    <row r="2958" spans="1:10">
      <c r="A2958" t="s">
        <v>12887</v>
      </c>
      <c r="B2958" t="s">
        <v>17235</v>
      </c>
      <c r="C2958">
        <v>6</v>
      </c>
      <c r="D2958">
        <v>40</v>
      </c>
      <c r="E2958">
        <v>0.7</v>
      </c>
      <c r="G2958">
        <v>48.45</v>
      </c>
      <c r="H2958" t="s">
        <v>24036</v>
      </c>
      <c r="I2958" t="s">
        <v>24037</v>
      </c>
      <c r="J2958">
        <v>6.47</v>
      </c>
    </row>
    <row r="2959" spans="1:10">
      <c r="A2959" t="s">
        <v>17236</v>
      </c>
      <c r="B2959" t="s">
        <v>24038</v>
      </c>
      <c r="C2959">
        <v>6</v>
      </c>
      <c r="D2959">
        <v>43</v>
      </c>
      <c r="E2959">
        <v>0.7</v>
      </c>
      <c r="F2959" t="s">
        <v>18359</v>
      </c>
      <c r="G2959">
        <v>44.45</v>
      </c>
      <c r="H2959" t="s">
        <v>24039</v>
      </c>
      <c r="I2959" t="s">
        <v>24040</v>
      </c>
      <c r="J2959">
        <v>7.67</v>
      </c>
    </row>
    <row r="2960" spans="1:10">
      <c r="A2960" t="s">
        <v>17237</v>
      </c>
      <c r="B2960" t="s">
        <v>24041</v>
      </c>
      <c r="C2960">
        <v>6</v>
      </c>
      <c r="D2960">
        <v>43</v>
      </c>
      <c r="E2960">
        <v>0.7</v>
      </c>
      <c r="F2960" t="s">
        <v>18359</v>
      </c>
      <c r="G2960">
        <v>8</v>
      </c>
      <c r="H2960" t="s">
        <v>24042</v>
      </c>
      <c r="I2960" t="s">
        <v>24043</v>
      </c>
      <c r="J2960">
        <v>7.67</v>
      </c>
    </row>
    <row r="2961" spans="1:10">
      <c r="A2961" t="s">
        <v>12888</v>
      </c>
      <c r="B2961" t="s">
        <v>24044</v>
      </c>
      <c r="C2961">
        <v>6</v>
      </c>
      <c r="D2961">
        <v>43.4</v>
      </c>
      <c r="E2961">
        <v>0.7</v>
      </c>
      <c r="F2961" t="s">
        <v>18359</v>
      </c>
      <c r="G2961">
        <v>9.15</v>
      </c>
      <c r="H2961" t="s">
        <v>24045</v>
      </c>
      <c r="I2961" t="s">
        <v>24046</v>
      </c>
      <c r="J2961">
        <v>10.39</v>
      </c>
    </row>
    <row r="2962" spans="1:10">
      <c r="A2962" t="s">
        <v>12889</v>
      </c>
      <c r="B2962" t="s">
        <v>24047</v>
      </c>
      <c r="C2962">
        <v>6</v>
      </c>
      <c r="D2962">
        <v>43.4</v>
      </c>
      <c r="E2962">
        <v>0.7</v>
      </c>
      <c r="F2962" t="s">
        <v>18359</v>
      </c>
      <c r="G2962">
        <v>30.95</v>
      </c>
      <c r="H2962" t="s">
        <v>24048</v>
      </c>
      <c r="I2962" t="s">
        <v>24049</v>
      </c>
      <c r="J2962">
        <v>10.54</v>
      </c>
    </row>
    <row r="2963" spans="1:10">
      <c r="A2963" t="s">
        <v>17239</v>
      </c>
      <c r="B2963" t="s">
        <v>24050</v>
      </c>
      <c r="C2963">
        <v>6</v>
      </c>
      <c r="D2963">
        <v>57.8</v>
      </c>
      <c r="E2963">
        <v>0.7</v>
      </c>
      <c r="F2963" t="s">
        <v>18359</v>
      </c>
      <c r="G2963">
        <v>12.35</v>
      </c>
      <c r="H2963" t="s">
        <v>24051</v>
      </c>
      <c r="I2963" t="s">
        <v>24052</v>
      </c>
      <c r="J2963">
        <v>14.02</v>
      </c>
    </row>
    <row r="2964" spans="1:10">
      <c r="A2964" t="s">
        <v>31259</v>
      </c>
      <c r="B2964" t="s">
        <v>31260</v>
      </c>
      <c r="C2964">
        <v>6</v>
      </c>
      <c r="D2964">
        <v>57.7</v>
      </c>
      <c r="E2964">
        <v>0.7</v>
      </c>
      <c r="F2964" t="s">
        <v>18359</v>
      </c>
      <c r="G2964">
        <v>6.75</v>
      </c>
      <c r="H2964" t="s">
        <v>31261</v>
      </c>
      <c r="I2964" t="s">
        <v>31262</v>
      </c>
      <c r="J2964">
        <v>8.5299999999999994</v>
      </c>
    </row>
    <row r="2965" spans="1:10">
      <c r="A2965" t="s">
        <v>26881</v>
      </c>
      <c r="B2965" t="s">
        <v>26882</v>
      </c>
      <c r="C2965">
        <v>6</v>
      </c>
      <c r="D2965">
        <v>46</v>
      </c>
      <c r="E2965">
        <v>0.7</v>
      </c>
      <c r="F2965" t="s">
        <v>18359</v>
      </c>
      <c r="G2965">
        <v>4.95</v>
      </c>
      <c r="H2965" t="s">
        <v>31263</v>
      </c>
      <c r="I2965" t="s">
        <v>31264</v>
      </c>
      <c r="J2965">
        <v>8.73</v>
      </c>
    </row>
    <row r="2966" spans="1:10">
      <c r="A2966" t="s">
        <v>17240</v>
      </c>
      <c r="B2966" t="s">
        <v>24053</v>
      </c>
      <c r="C2966">
        <v>6</v>
      </c>
      <c r="D2966">
        <v>43</v>
      </c>
      <c r="E2966">
        <v>1</v>
      </c>
      <c r="F2966" t="s">
        <v>18359</v>
      </c>
      <c r="G2966">
        <v>7.65</v>
      </c>
      <c r="H2966" t="s">
        <v>24054</v>
      </c>
      <c r="I2966" t="s">
        <v>24055</v>
      </c>
      <c r="J2966">
        <v>12.39</v>
      </c>
    </row>
    <row r="2967" spans="1:10">
      <c r="A2967" t="s">
        <v>31265</v>
      </c>
      <c r="B2967" t="s">
        <v>31266</v>
      </c>
      <c r="C2967">
        <v>6</v>
      </c>
      <c r="D2967">
        <v>43</v>
      </c>
      <c r="E2967">
        <v>0.7</v>
      </c>
      <c r="F2967" t="s">
        <v>18359</v>
      </c>
      <c r="G2967">
        <v>5.75</v>
      </c>
      <c r="H2967" t="s">
        <v>27306</v>
      </c>
      <c r="I2967" t="s">
        <v>31267</v>
      </c>
      <c r="J2967">
        <v>9.57</v>
      </c>
    </row>
    <row r="2968" spans="1:10">
      <c r="A2968" t="s">
        <v>12890</v>
      </c>
      <c r="B2968" t="s">
        <v>17241</v>
      </c>
      <c r="C2968">
        <v>6</v>
      </c>
      <c r="D2968">
        <v>13.5</v>
      </c>
      <c r="E2968">
        <v>0.75</v>
      </c>
      <c r="G2968">
        <v>21.75</v>
      </c>
      <c r="H2968" t="s">
        <v>24056</v>
      </c>
      <c r="I2968" t="s">
        <v>24057</v>
      </c>
      <c r="J2968">
        <v>7.23</v>
      </c>
    </row>
    <row r="2969" spans="1:10">
      <c r="A2969" t="s">
        <v>24058</v>
      </c>
      <c r="B2969" t="s">
        <v>24059</v>
      </c>
      <c r="C2969">
        <v>6</v>
      </c>
      <c r="D2969">
        <v>15</v>
      </c>
      <c r="E2969">
        <v>0.5</v>
      </c>
      <c r="G2969">
        <v>6.65</v>
      </c>
      <c r="I2969" t="s">
        <v>24060</v>
      </c>
      <c r="J2969">
        <v>6.52</v>
      </c>
    </row>
    <row r="2970" spans="1:10">
      <c r="A2970" t="s">
        <v>17242</v>
      </c>
      <c r="B2970" t="s">
        <v>17243</v>
      </c>
      <c r="C2970">
        <v>6</v>
      </c>
      <c r="D2970">
        <v>17</v>
      </c>
      <c r="E2970">
        <v>0.5</v>
      </c>
      <c r="G2970">
        <v>86.85</v>
      </c>
      <c r="H2970" t="s">
        <v>24061</v>
      </c>
      <c r="I2970" t="s">
        <v>24062</v>
      </c>
      <c r="J2970">
        <v>6.75</v>
      </c>
    </row>
    <row r="2971" spans="1:10">
      <c r="A2971" t="s">
        <v>12891</v>
      </c>
      <c r="B2971" t="s">
        <v>17244</v>
      </c>
      <c r="C2971">
        <v>6</v>
      </c>
      <c r="D2971">
        <v>17</v>
      </c>
      <c r="E2971">
        <v>0.7</v>
      </c>
      <c r="G2971">
        <v>63.05</v>
      </c>
      <c r="H2971" t="s">
        <v>24063</v>
      </c>
      <c r="I2971" t="s">
        <v>24064</v>
      </c>
      <c r="J2971">
        <v>8.85</v>
      </c>
    </row>
    <row r="2972" spans="1:10">
      <c r="A2972" t="s">
        <v>17245</v>
      </c>
      <c r="B2972" t="s">
        <v>17246</v>
      </c>
      <c r="C2972">
        <v>6</v>
      </c>
      <c r="D2972">
        <v>17</v>
      </c>
      <c r="E2972">
        <v>1</v>
      </c>
      <c r="G2972">
        <v>17.95</v>
      </c>
      <c r="H2972" t="s">
        <v>24065</v>
      </c>
      <c r="I2972" t="s">
        <v>24066</v>
      </c>
      <c r="J2972">
        <v>11.32</v>
      </c>
    </row>
    <row r="2973" spans="1:10">
      <c r="A2973" t="s">
        <v>12892</v>
      </c>
      <c r="B2973" t="s">
        <v>17247</v>
      </c>
      <c r="C2973">
        <v>24</v>
      </c>
      <c r="D2973">
        <v>17</v>
      </c>
      <c r="E2973">
        <v>0.05</v>
      </c>
      <c r="G2973">
        <v>14.15</v>
      </c>
      <c r="I2973" t="s">
        <v>31268</v>
      </c>
      <c r="J2973">
        <v>4.47</v>
      </c>
    </row>
    <row r="2974" spans="1:10">
      <c r="A2974" t="s">
        <v>14068</v>
      </c>
      <c r="B2974" t="s">
        <v>17248</v>
      </c>
      <c r="C2974">
        <v>6</v>
      </c>
      <c r="D2974">
        <v>17</v>
      </c>
      <c r="E2974">
        <v>0.5</v>
      </c>
      <c r="G2974">
        <v>7.95</v>
      </c>
      <c r="H2974" t="s">
        <v>24067</v>
      </c>
      <c r="I2974" t="s">
        <v>24068</v>
      </c>
      <c r="J2974">
        <v>6.63</v>
      </c>
    </row>
    <row r="2975" spans="1:10">
      <c r="A2975" t="s">
        <v>12893</v>
      </c>
      <c r="B2975" t="s">
        <v>17249</v>
      </c>
      <c r="C2975">
        <v>6</v>
      </c>
      <c r="D2975">
        <v>15</v>
      </c>
      <c r="E2975">
        <v>0.5</v>
      </c>
      <c r="G2975">
        <v>34.950000000000003</v>
      </c>
      <c r="H2975" t="s">
        <v>27307</v>
      </c>
      <c r="I2975" t="s">
        <v>31269</v>
      </c>
      <c r="J2975">
        <v>6.7</v>
      </c>
    </row>
    <row r="2976" spans="1:10">
      <c r="A2976" t="s">
        <v>26705</v>
      </c>
      <c r="B2976" t="s">
        <v>26706</v>
      </c>
      <c r="C2976">
        <v>6</v>
      </c>
      <c r="D2976">
        <v>15</v>
      </c>
      <c r="E2976">
        <v>0.5</v>
      </c>
      <c r="G2976">
        <v>38.450000000000003</v>
      </c>
      <c r="H2976" t="s">
        <v>27308</v>
      </c>
      <c r="I2976" t="s">
        <v>31270</v>
      </c>
      <c r="J2976">
        <v>6.5</v>
      </c>
    </row>
    <row r="2977" spans="1:10">
      <c r="A2977" t="s">
        <v>12894</v>
      </c>
      <c r="B2977" t="s">
        <v>17250</v>
      </c>
      <c r="C2977">
        <v>6</v>
      </c>
      <c r="D2977">
        <v>23</v>
      </c>
      <c r="E2977">
        <v>0.7</v>
      </c>
      <c r="G2977">
        <v>55.85</v>
      </c>
      <c r="H2977" t="s">
        <v>24069</v>
      </c>
      <c r="I2977" t="s">
        <v>24070</v>
      </c>
      <c r="J2977">
        <v>8.4700000000000006</v>
      </c>
    </row>
    <row r="2978" spans="1:10">
      <c r="A2978" t="s">
        <v>12895</v>
      </c>
      <c r="B2978" t="s">
        <v>24071</v>
      </c>
      <c r="C2978">
        <v>6</v>
      </c>
      <c r="D2978">
        <v>46</v>
      </c>
      <c r="E2978">
        <v>0.7</v>
      </c>
      <c r="F2978" t="s">
        <v>18359</v>
      </c>
      <c r="G2978">
        <v>4.75</v>
      </c>
      <c r="H2978" t="s">
        <v>24072</v>
      </c>
      <c r="I2978" t="s">
        <v>24073</v>
      </c>
      <c r="J2978">
        <v>7.81</v>
      </c>
    </row>
    <row r="2979" spans="1:10">
      <c r="A2979" t="s">
        <v>12896</v>
      </c>
      <c r="B2979" t="s">
        <v>24074</v>
      </c>
      <c r="C2979">
        <v>6</v>
      </c>
      <c r="D2979">
        <v>12.5</v>
      </c>
      <c r="E2979">
        <v>0.75</v>
      </c>
      <c r="G2979">
        <v>31.95</v>
      </c>
      <c r="H2979" t="s">
        <v>24075</v>
      </c>
      <c r="I2979" t="s">
        <v>24076</v>
      </c>
      <c r="J2979">
        <v>9.85</v>
      </c>
    </row>
    <row r="2980" spans="1:10">
      <c r="A2980" t="s">
        <v>17251</v>
      </c>
      <c r="B2980" t="s">
        <v>17252</v>
      </c>
      <c r="C2980">
        <v>6</v>
      </c>
      <c r="D2980">
        <v>12.5</v>
      </c>
      <c r="E2980">
        <v>0.75</v>
      </c>
      <c r="G2980">
        <v>24.75</v>
      </c>
      <c r="H2980" t="s">
        <v>24077</v>
      </c>
      <c r="I2980" t="s">
        <v>24078</v>
      </c>
      <c r="J2980">
        <v>9.94</v>
      </c>
    </row>
    <row r="2981" spans="1:10">
      <c r="A2981" t="s">
        <v>17253</v>
      </c>
      <c r="B2981" t="s">
        <v>17254</v>
      </c>
      <c r="C2981">
        <v>3</v>
      </c>
      <c r="D2981">
        <v>12.5</v>
      </c>
      <c r="E2981">
        <v>1.5</v>
      </c>
      <c r="G2981">
        <v>6.95</v>
      </c>
      <c r="H2981" t="s">
        <v>24079</v>
      </c>
      <c r="J2981">
        <v>10.16</v>
      </c>
    </row>
    <row r="2982" spans="1:10">
      <c r="A2982" t="s">
        <v>24080</v>
      </c>
      <c r="B2982" t="s">
        <v>17254</v>
      </c>
      <c r="C2982">
        <v>3</v>
      </c>
      <c r="D2982">
        <v>12.5</v>
      </c>
      <c r="E2982">
        <v>1.5</v>
      </c>
      <c r="G2982">
        <v>12.65</v>
      </c>
      <c r="H2982" t="s">
        <v>24079</v>
      </c>
      <c r="I2982" t="s">
        <v>24081</v>
      </c>
      <c r="J2982">
        <v>10.15</v>
      </c>
    </row>
    <row r="2983" spans="1:10">
      <c r="A2983" t="s">
        <v>17255</v>
      </c>
      <c r="B2983" t="s">
        <v>17256</v>
      </c>
      <c r="C2983">
        <v>3</v>
      </c>
      <c r="D2983">
        <v>12</v>
      </c>
      <c r="E2983">
        <v>1.5</v>
      </c>
      <c r="G2983">
        <v>9.4499999999999993</v>
      </c>
      <c r="H2983" t="s">
        <v>31271</v>
      </c>
      <c r="I2983" t="s">
        <v>31272</v>
      </c>
      <c r="J2983">
        <v>10.14</v>
      </c>
    </row>
    <row r="2984" spans="1:10">
      <c r="A2984" t="s">
        <v>17257</v>
      </c>
      <c r="B2984" t="s">
        <v>17258</v>
      </c>
      <c r="C2984">
        <v>3</v>
      </c>
      <c r="D2984">
        <v>12.5</v>
      </c>
      <c r="E2984">
        <v>1.5</v>
      </c>
      <c r="G2984">
        <v>20.149999999999999</v>
      </c>
      <c r="J2984">
        <v>10.17</v>
      </c>
    </row>
    <row r="2985" spans="1:10">
      <c r="A2985" t="s">
        <v>12897</v>
      </c>
      <c r="B2985" t="s">
        <v>17259</v>
      </c>
      <c r="C2985">
        <v>12</v>
      </c>
      <c r="D2985">
        <v>12</v>
      </c>
      <c r="E2985">
        <v>0.37</v>
      </c>
      <c r="G2985">
        <v>15.95</v>
      </c>
      <c r="I2985" t="s">
        <v>24082</v>
      </c>
      <c r="J2985">
        <v>10.88</v>
      </c>
    </row>
    <row r="2986" spans="1:10">
      <c r="A2986" t="s">
        <v>17260</v>
      </c>
      <c r="B2986" t="s">
        <v>17261</v>
      </c>
      <c r="C2986">
        <v>6</v>
      </c>
      <c r="D2986">
        <v>12.5</v>
      </c>
      <c r="E2986">
        <v>0.75</v>
      </c>
      <c r="G2986">
        <v>289.95</v>
      </c>
      <c r="H2986" t="s">
        <v>24083</v>
      </c>
      <c r="I2986" t="s">
        <v>24084</v>
      </c>
      <c r="J2986">
        <v>9.8800000000000008</v>
      </c>
    </row>
    <row r="2987" spans="1:10">
      <c r="A2987" t="s">
        <v>31273</v>
      </c>
      <c r="B2987" t="s">
        <v>31274</v>
      </c>
      <c r="C2987">
        <v>6</v>
      </c>
      <c r="D2987">
        <v>12.5</v>
      </c>
      <c r="E2987">
        <v>0.75</v>
      </c>
      <c r="G2987">
        <v>25.75</v>
      </c>
      <c r="I2987" t="s">
        <v>31275</v>
      </c>
      <c r="J2987">
        <v>9.9700000000000006</v>
      </c>
    </row>
    <row r="2988" spans="1:10">
      <c r="A2988" t="s">
        <v>12898</v>
      </c>
      <c r="B2988" t="s">
        <v>17262</v>
      </c>
      <c r="C2988">
        <v>6</v>
      </c>
      <c r="D2988">
        <v>24</v>
      </c>
      <c r="E2988">
        <v>0.5</v>
      </c>
      <c r="G2988">
        <v>14.25</v>
      </c>
      <c r="I2988" t="s">
        <v>24085</v>
      </c>
      <c r="J2988">
        <v>6.93</v>
      </c>
    </row>
    <row r="2989" spans="1:10">
      <c r="A2989" t="s">
        <v>24086</v>
      </c>
      <c r="B2989" t="s">
        <v>24087</v>
      </c>
      <c r="C2989">
        <v>12</v>
      </c>
      <c r="D2989">
        <v>40</v>
      </c>
      <c r="E2989">
        <v>1</v>
      </c>
      <c r="G2989">
        <v>17.25</v>
      </c>
      <c r="H2989" t="s">
        <v>24088</v>
      </c>
      <c r="I2989" t="s">
        <v>24089</v>
      </c>
      <c r="J2989">
        <v>21.08</v>
      </c>
    </row>
    <row r="2990" spans="1:10">
      <c r="A2990" t="s">
        <v>12899</v>
      </c>
      <c r="B2990" t="s">
        <v>17263</v>
      </c>
      <c r="C2990">
        <v>6</v>
      </c>
      <c r="D2990">
        <v>46</v>
      </c>
      <c r="E2990">
        <v>0.7</v>
      </c>
      <c r="G2990">
        <v>118.15</v>
      </c>
      <c r="H2990" t="s">
        <v>24090</v>
      </c>
      <c r="I2990" t="s">
        <v>24091</v>
      </c>
      <c r="J2990">
        <v>9.42</v>
      </c>
    </row>
    <row r="2991" spans="1:10">
      <c r="A2991" t="s">
        <v>24092</v>
      </c>
      <c r="B2991" t="s">
        <v>24093</v>
      </c>
      <c r="C2991">
        <v>6</v>
      </c>
      <c r="D2991">
        <v>37.5</v>
      </c>
      <c r="E2991">
        <v>1</v>
      </c>
      <c r="G2991">
        <v>4.3499999999999996</v>
      </c>
      <c r="H2991" t="s">
        <v>24094</v>
      </c>
      <c r="I2991" t="s">
        <v>24095</v>
      </c>
      <c r="J2991">
        <v>8.8699999999999992</v>
      </c>
    </row>
    <row r="2992" spans="1:10">
      <c r="A2992" t="s">
        <v>12900</v>
      </c>
      <c r="B2992" t="s">
        <v>17264</v>
      </c>
      <c r="C2992">
        <v>6</v>
      </c>
      <c r="D2992">
        <v>37.5</v>
      </c>
      <c r="E2992">
        <v>1</v>
      </c>
      <c r="G2992">
        <v>7.65</v>
      </c>
      <c r="H2992" t="s">
        <v>24096</v>
      </c>
      <c r="J2992">
        <v>8.92</v>
      </c>
    </row>
    <row r="2993" spans="1:10">
      <c r="A2993" t="s">
        <v>26707</v>
      </c>
      <c r="B2993" t="s">
        <v>26708</v>
      </c>
      <c r="C2993">
        <v>6</v>
      </c>
      <c r="D2993">
        <v>40</v>
      </c>
      <c r="E2993">
        <v>0.7</v>
      </c>
      <c r="F2993" t="s">
        <v>18359</v>
      </c>
      <c r="G2993">
        <v>94.45</v>
      </c>
      <c r="I2993" t="s">
        <v>31276</v>
      </c>
      <c r="J2993">
        <v>8.18</v>
      </c>
    </row>
    <row r="2994" spans="1:10">
      <c r="A2994" t="s">
        <v>24097</v>
      </c>
      <c r="B2994" t="s">
        <v>24098</v>
      </c>
      <c r="C2994">
        <v>6</v>
      </c>
      <c r="D2994">
        <v>40</v>
      </c>
      <c r="E2994">
        <v>0.7</v>
      </c>
      <c r="F2994" t="s">
        <v>18359</v>
      </c>
      <c r="G2994">
        <v>23.35</v>
      </c>
      <c r="H2994" t="s">
        <v>24099</v>
      </c>
      <c r="I2994" t="s">
        <v>24100</v>
      </c>
      <c r="J2994">
        <v>8.2200000000000006</v>
      </c>
    </row>
    <row r="2995" spans="1:10">
      <c r="A2995" t="s">
        <v>12901</v>
      </c>
      <c r="B2995" t="s">
        <v>24101</v>
      </c>
      <c r="C2995">
        <v>6</v>
      </c>
      <c r="D2995">
        <v>40</v>
      </c>
      <c r="E2995">
        <v>0.7</v>
      </c>
      <c r="F2995" t="s">
        <v>18359</v>
      </c>
      <c r="G2995">
        <v>9.75</v>
      </c>
      <c r="J2995">
        <v>8.25</v>
      </c>
    </row>
    <row r="2996" spans="1:10">
      <c r="A2996" t="s">
        <v>14069</v>
      </c>
      <c r="B2996" t="s">
        <v>26769</v>
      </c>
      <c r="C2996">
        <v>6</v>
      </c>
      <c r="D2996">
        <v>42.7</v>
      </c>
      <c r="E2996">
        <v>0.7</v>
      </c>
      <c r="F2996" t="s">
        <v>18359</v>
      </c>
      <c r="G2996">
        <v>39.85</v>
      </c>
      <c r="H2996" t="s">
        <v>31277</v>
      </c>
      <c r="I2996" t="s">
        <v>31278</v>
      </c>
      <c r="J2996">
        <v>8.23</v>
      </c>
    </row>
    <row r="2997" spans="1:10">
      <c r="A2997" t="s">
        <v>12902</v>
      </c>
      <c r="B2997" t="s">
        <v>24102</v>
      </c>
      <c r="C2997">
        <v>6</v>
      </c>
      <c r="D2997">
        <v>40</v>
      </c>
      <c r="E2997">
        <v>0.7</v>
      </c>
      <c r="F2997" t="s">
        <v>18359</v>
      </c>
      <c r="G2997">
        <v>48.25</v>
      </c>
      <c r="H2997" t="s">
        <v>24103</v>
      </c>
      <c r="I2997" t="s">
        <v>24104</v>
      </c>
      <c r="J2997">
        <v>7.8</v>
      </c>
    </row>
    <row r="2998" spans="1:10">
      <c r="A2998" t="s">
        <v>12903</v>
      </c>
      <c r="B2998" t="s">
        <v>17265</v>
      </c>
      <c r="C2998">
        <v>6</v>
      </c>
      <c r="D2998">
        <v>51.1</v>
      </c>
      <c r="E2998">
        <v>0.5</v>
      </c>
      <c r="G2998">
        <v>14.45</v>
      </c>
      <c r="H2998" t="s">
        <v>24105</v>
      </c>
      <c r="I2998" t="s">
        <v>24106</v>
      </c>
      <c r="J2998">
        <v>6.44</v>
      </c>
    </row>
    <row r="2999" spans="1:10">
      <c r="A2999" t="s">
        <v>12904</v>
      </c>
      <c r="B2999" t="s">
        <v>17266</v>
      </c>
      <c r="C2999">
        <v>6</v>
      </c>
      <c r="D2999">
        <v>47</v>
      </c>
      <c r="E2999">
        <v>0.5</v>
      </c>
      <c r="G2999">
        <v>4.3499999999999996</v>
      </c>
      <c r="I2999" t="s">
        <v>24107</v>
      </c>
      <c r="J2999">
        <v>6.74</v>
      </c>
    </row>
    <row r="3000" spans="1:10">
      <c r="A3000" t="s">
        <v>12905</v>
      </c>
      <c r="B3000" t="s">
        <v>24108</v>
      </c>
      <c r="C3000">
        <v>6</v>
      </c>
      <c r="D3000">
        <v>50</v>
      </c>
      <c r="E3000">
        <v>0.7</v>
      </c>
      <c r="F3000" t="s">
        <v>18359</v>
      </c>
      <c r="G3000">
        <v>1.95</v>
      </c>
      <c r="H3000" t="s">
        <v>24109</v>
      </c>
      <c r="I3000" t="s">
        <v>24110</v>
      </c>
      <c r="J3000">
        <v>8.41</v>
      </c>
    </row>
    <row r="3001" spans="1:10">
      <c r="A3001" t="s">
        <v>31279</v>
      </c>
      <c r="B3001" t="s">
        <v>31280</v>
      </c>
      <c r="C3001">
        <v>6</v>
      </c>
      <c r="D3001">
        <v>29</v>
      </c>
      <c r="E3001">
        <v>0.7</v>
      </c>
      <c r="G3001">
        <v>32</v>
      </c>
      <c r="H3001" t="s">
        <v>31281</v>
      </c>
      <c r="J3001">
        <v>8.23</v>
      </c>
    </row>
    <row r="3002" spans="1:10">
      <c r="A3002" t="s">
        <v>12906</v>
      </c>
      <c r="B3002" t="s">
        <v>17267</v>
      </c>
      <c r="C3002">
        <v>6</v>
      </c>
      <c r="D3002">
        <v>45</v>
      </c>
      <c r="E3002">
        <v>0.7</v>
      </c>
      <c r="G3002">
        <v>12.55</v>
      </c>
      <c r="H3002" t="s">
        <v>24111</v>
      </c>
      <c r="I3002" t="s">
        <v>24112</v>
      </c>
      <c r="J3002">
        <v>7.78</v>
      </c>
    </row>
    <row r="3003" spans="1:10">
      <c r="A3003" t="s">
        <v>12907</v>
      </c>
      <c r="B3003" t="s">
        <v>24113</v>
      </c>
      <c r="C3003">
        <v>4</v>
      </c>
      <c r="D3003">
        <v>42</v>
      </c>
      <c r="E3003">
        <v>0.7</v>
      </c>
      <c r="F3003" t="s">
        <v>18359</v>
      </c>
      <c r="G3003">
        <v>5.55</v>
      </c>
      <c r="H3003" t="s">
        <v>24114</v>
      </c>
      <c r="J3003">
        <v>8.65</v>
      </c>
    </row>
    <row r="3004" spans="1:10">
      <c r="A3004" t="s">
        <v>12908</v>
      </c>
      <c r="B3004" t="s">
        <v>24115</v>
      </c>
      <c r="C3004">
        <v>4</v>
      </c>
      <c r="D3004">
        <v>45</v>
      </c>
      <c r="E3004">
        <v>0.7</v>
      </c>
      <c r="F3004" t="s">
        <v>18359</v>
      </c>
      <c r="G3004">
        <v>15.85</v>
      </c>
      <c r="H3004" t="s">
        <v>24116</v>
      </c>
      <c r="I3004" t="s">
        <v>24117</v>
      </c>
      <c r="J3004">
        <v>9.2200000000000006</v>
      </c>
    </row>
    <row r="3005" spans="1:10">
      <c r="A3005" t="s">
        <v>12909</v>
      </c>
      <c r="B3005" t="s">
        <v>17268</v>
      </c>
      <c r="C3005">
        <v>2</v>
      </c>
      <c r="D3005">
        <v>45</v>
      </c>
      <c r="E3005">
        <v>0.7</v>
      </c>
      <c r="G3005">
        <v>8.25</v>
      </c>
      <c r="I3005" t="s">
        <v>24118</v>
      </c>
      <c r="J3005">
        <v>5.87</v>
      </c>
    </row>
    <row r="3006" spans="1:10">
      <c r="A3006" t="s">
        <v>12910</v>
      </c>
      <c r="B3006" t="s">
        <v>17269</v>
      </c>
      <c r="C3006">
        <v>6</v>
      </c>
      <c r="D3006">
        <v>40</v>
      </c>
      <c r="E3006">
        <v>1</v>
      </c>
      <c r="G3006">
        <v>7.95</v>
      </c>
      <c r="I3006" t="s">
        <v>24119</v>
      </c>
      <c r="J3006">
        <v>9.4600000000000009</v>
      </c>
    </row>
    <row r="3007" spans="1:10">
      <c r="A3007" t="s">
        <v>12911</v>
      </c>
      <c r="B3007" t="s">
        <v>17270</v>
      </c>
      <c r="C3007">
        <v>6</v>
      </c>
      <c r="D3007">
        <v>60</v>
      </c>
      <c r="E3007">
        <v>1</v>
      </c>
      <c r="G3007">
        <v>27.25</v>
      </c>
      <c r="I3007" t="s">
        <v>24120</v>
      </c>
      <c r="J3007">
        <v>9.26</v>
      </c>
    </row>
    <row r="3008" spans="1:10">
      <c r="A3008" t="s">
        <v>31282</v>
      </c>
      <c r="B3008" t="s">
        <v>31283</v>
      </c>
      <c r="C3008">
        <v>4</v>
      </c>
      <c r="D3008">
        <v>45</v>
      </c>
      <c r="E3008">
        <v>0.7</v>
      </c>
      <c r="F3008" t="s">
        <v>18359</v>
      </c>
      <c r="G3008">
        <v>22.45</v>
      </c>
      <c r="H3008" t="s">
        <v>31284</v>
      </c>
      <c r="I3008" t="s">
        <v>31285</v>
      </c>
      <c r="J3008">
        <v>6.92</v>
      </c>
    </row>
    <row r="3009" spans="1:10">
      <c r="A3009" t="s">
        <v>12912</v>
      </c>
      <c r="B3009" t="s">
        <v>17271</v>
      </c>
      <c r="C3009">
        <v>6</v>
      </c>
      <c r="D3009">
        <v>22</v>
      </c>
      <c r="E3009">
        <v>1</v>
      </c>
      <c r="G3009">
        <v>11.95</v>
      </c>
      <c r="H3009" t="s">
        <v>24121</v>
      </c>
      <c r="I3009" t="s">
        <v>24122</v>
      </c>
      <c r="J3009">
        <v>9.8800000000000008</v>
      </c>
    </row>
    <row r="3010" spans="1:10">
      <c r="A3010" t="s">
        <v>12913</v>
      </c>
      <c r="B3010" t="s">
        <v>17272</v>
      </c>
      <c r="C3010">
        <v>6</v>
      </c>
      <c r="D3010">
        <v>47</v>
      </c>
      <c r="E3010">
        <v>1</v>
      </c>
      <c r="G3010">
        <v>9</v>
      </c>
      <c r="I3010" t="s">
        <v>24123</v>
      </c>
      <c r="J3010">
        <v>9.32</v>
      </c>
    </row>
    <row r="3011" spans="1:10">
      <c r="A3011" t="s">
        <v>12914</v>
      </c>
      <c r="B3011" t="s">
        <v>17273</v>
      </c>
      <c r="C3011">
        <v>6</v>
      </c>
      <c r="D3011">
        <v>35</v>
      </c>
      <c r="E3011">
        <v>1</v>
      </c>
      <c r="G3011">
        <v>17.649999999999999</v>
      </c>
      <c r="H3011" t="s">
        <v>24124</v>
      </c>
      <c r="I3011" t="s">
        <v>24125</v>
      </c>
      <c r="J3011">
        <v>9.69</v>
      </c>
    </row>
    <row r="3012" spans="1:10">
      <c r="A3012" t="s">
        <v>12915</v>
      </c>
      <c r="B3012" t="s">
        <v>24126</v>
      </c>
      <c r="C3012">
        <v>6</v>
      </c>
      <c r="D3012">
        <v>56.4</v>
      </c>
      <c r="E3012">
        <v>0.7</v>
      </c>
      <c r="F3012" t="s">
        <v>18359</v>
      </c>
      <c r="G3012">
        <v>36.85</v>
      </c>
      <c r="I3012" t="s">
        <v>24127</v>
      </c>
      <c r="J3012">
        <v>9.68</v>
      </c>
    </row>
    <row r="3013" spans="1:10">
      <c r="A3013" t="s">
        <v>12916</v>
      </c>
      <c r="B3013" t="s">
        <v>24128</v>
      </c>
      <c r="C3013">
        <v>6</v>
      </c>
      <c r="D3013">
        <v>50</v>
      </c>
      <c r="E3013">
        <v>0.7</v>
      </c>
      <c r="F3013" t="s">
        <v>18359</v>
      </c>
      <c r="G3013">
        <v>7.65</v>
      </c>
      <c r="H3013" t="s">
        <v>24129</v>
      </c>
      <c r="I3013" t="s">
        <v>24130</v>
      </c>
      <c r="J3013">
        <v>9.4700000000000006</v>
      </c>
    </row>
    <row r="3014" spans="1:10">
      <c r="A3014" t="s">
        <v>12917</v>
      </c>
      <c r="B3014" t="s">
        <v>24131</v>
      </c>
      <c r="C3014">
        <v>6</v>
      </c>
      <c r="D3014">
        <v>61.2</v>
      </c>
      <c r="E3014">
        <v>0.7</v>
      </c>
      <c r="F3014" t="s">
        <v>18359</v>
      </c>
      <c r="G3014">
        <v>62.85</v>
      </c>
      <c r="H3014" t="s">
        <v>24132</v>
      </c>
      <c r="I3014" t="s">
        <v>24133</v>
      </c>
      <c r="J3014">
        <v>9.24</v>
      </c>
    </row>
    <row r="3015" spans="1:10">
      <c r="A3015" t="s">
        <v>12918</v>
      </c>
      <c r="B3015" t="s">
        <v>17274</v>
      </c>
      <c r="C3015">
        <v>6</v>
      </c>
      <c r="D3015">
        <v>61.2</v>
      </c>
      <c r="E3015">
        <v>0.7</v>
      </c>
      <c r="G3015">
        <v>8.9499999999999993</v>
      </c>
      <c r="I3015" t="s">
        <v>24133</v>
      </c>
      <c r="J3015">
        <v>9.23</v>
      </c>
    </row>
    <row r="3016" spans="1:10">
      <c r="A3016" t="s">
        <v>12919</v>
      </c>
      <c r="B3016" t="s">
        <v>24134</v>
      </c>
      <c r="C3016">
        <v>6</v>
      </c>
      <c r="D3016">
        <v>40</v>
      </c>
      <c r="E3016">
        <v>0.7</v>
      </c>
      <c r="F3016" t="s">
        <v>18359</v>
      </c>
      <c r="G3016">
        <v>34.85</v>
      </c>
      <c r="H3016" t="s">
        <v>24135</v>
      </c>
      <c r="I3016" t="s">
        <v>24136</v>
      </c>
      <c r="J3016">
        <v>9.52</v>
      </c>
    </row>
    <row r="3017" spans="1:10">
      <c r="A3017" t="s">
        <v>12920</v>
      </c>
      <c r="B3017" t="s">
        <v>24137</v>
      </c>
      <c r="C3017">
        <v>6</v>
      </c>
      <c r="D3017">
        <v>43</v>
      </c>
      <c r="E3017">
        <v>0.7</v>
      </c>
      <c r="F3017" t="s">
        <v>18359</v>
      </c>
      <c r="G3017">
        <v>6.25</v>
      </c>
      <c r="I3017" t="s">
        <v>24138</v>
      </c>
      <c r="J3017">
        <v>11.8</v>
      </c>
    </row>
    <row r="3018" spans="1:10">
      <c r="A3018" t="s">
        <v>12921</v>
      </c>
      <c r="B3018" t="s">
        <v>17275</v>
      </c>
      <c r="C3018">
        <v>6</v>
      </c>
      <c r="D3018">
        <v>40</v>
      </c>
      <c r="E3018">
        <v>0.7</v>
      </c>
      <c r="G3018">
        <v>14.95</v>
      </c>
      <c r="H3018" t="s">
        <v>24139</v>
      </c>
      <c r="I3018" t="s">
        <v>24140</v>
      </c>
      <c r="J3018">
        <v>8.9</v>
      </c>
    </row>
    <row r="3019" spans="1:10">
      <c r="A3019" t="s">
        <v>17276</v>
      </c>
      <c r="B3019" t="s">
        <v>17277</v>
      </c>
      <c r="C3019">
        <v>6</v>
      </c>
      <c r="D3019">
        <v>41.3</v>
      </c>
      <c r="E3019">
        <v>0.7</v>
      </c>
      <c r="G3019">
        <v>9.4499999999999993</v>
      </c>
      <c r="H3019" t="s">
        <v>24141</v>
      </c>
      <c r="I3019" t="s">
        <v>24142</v>
      </c>
      <c r="J3019">
        <v>8.9</v>
      </c>
    </row>
    <row r="3020" spans="1:10">
      <c r="A3020" t="s">
        <v>17278</v>
      </c>
      <c r="B3020" t="s">
        <v>24143</v>
      </c>
      <c r="C3020">
        <v>6</v>
      </c>
      <c r="D3020">
        <v>46</v>
      </c>
      <c r="E3020">
        <v>0.7</v>
      </c>
      <c r="F3020" t="s">
        <v>18359</v>
      </c>
      <c r="G3020">
        <v>92.65</v>
      </c>
      <c r="I3020" t="s">
        <v>24144</v>
      </c>
      <c r="J3020">
        <v>8.34</v>
      </c>
    </row>
    <row r="3021" spans="1:10">
      <c r="A3021" t="s">
        <v>12922</v>
      </c>
      <c r="B3021" t="s">
        <v>17279</v>
      </c>
      <c r="C3021">
        <v>6</v>
      </c>
      <c r="D3021">
        <v>46</v>
      </c>
      <c r="E3021">
        <v>0.7</v>
      </c>
      <c r="G3021">
        <v>59.75</v>
      </c>
      <c r="H3021" t="s">
        <v>24145</v>
      </c>
      <c r="I3021" t="s">
        <v>24144</v>
      </c>
      <c r="J3021">
        <v>8.4</v>
      </c>
    </row>
    <row r="3022" spans="1:10">
      <c r="A3022" t="s">
        <v>12923</v>
      </c>
      <c r="B3022" t="s">
        <v>24146</v>
      </c>
      <c r="C3022">
        <v>6</v>
      </c>
      <c r="D3022">
        <v>48.5</v>
      </c>
      <c r="E3022">
        <v>0.7</v>
      </c>
      <c r="F3022" t="s">
        <v>18359</v>
      </c>
      <c r="G3022">
        <v>19.75</v>
      </c>
      <c r="I3022" t="s">
        <v>24147</v>
      </c>
      <c r="J3022">
        <v>8.23</v>
      </c>
    </row>
    <row r="3023" spans="1:10">
      <c r="A3023" t="s">
        <v>17280</v>
      </c>
      <c r="B3023" t="s">
        <v>17281</v>
      </c>
      <c r="C3023">
        <v>6</v>
      </c>
      <c r="D3023">
        <v>41.5</v>
      </c>
      <c r="E3023">
        <v>0.7</v>
      </c>
      <c r="G3023">
        <v>21.35</v>
      </c>
      <c r="I3023" t="s">
        <v>24148</v>
      </c>
      <c r="J3023">
        <v>7.42</v>
      </c>
    </row>
    <row r="3024" spans="1:10">
      <c r="A3024" t="s">
        <v>14070</v>
      </c>
      <c r="B3024" t="s">
        <v>17282</v>
      </c>
      <c r="C3024">
        <v>12</v>
      </c>
      <c r="D3024">
        <v>37.5</v>
      </c>
      <c r="E3024">
        <v>0.7</v>
      </c>
      <c r="G3024">
        <v>6.5</v>
      </c>
      <c r="H3024" t="s">
        <v>24149</v>
      </c>
      <c r="I3024" t="s">
        <v>24150</v>
      </c>
      <c r="J3024">
        <v>14.5</v>
      </c>
    </row>
    <row r="3025" spans="1:10">
      <c r="A3025" t="s">
        <v>12924</v>
      </c>
      <c r="B3025" t="s">
        <v>17283</v>
      </c>
      <c r="C3025">
        <v>8</v>
      </c>
      <c r="D3025">
        <v>37.5</v>
      </c>
      <c r="E3025">
        <v>0.2</v>
      </c>
      <c r="G3025">
        <v>4</v>
      </c>
      <c r="H3025" t="s">
        <v>24151</v>
      </c>
      <c r="J3025">
        <v>3.19</v>
      </c>
    </row>
    <row r="3026" spans="1:10">
      <c r="A3026" t="s">
        <v>14071</v>
      </c>
      <c r="B3026" t="s">
        <v>17284</v>
      </c>
      <c r="C3026">
        <v>6</v>
      </c>
      <c r="D3026">
        <v>50</v>
      </c>
      <c r="E3026">
        <v>1</v>
      </c>
      <c r="G3026">
        <v>53.35</v>
      </c>
      <c r="H3026" t="s">
        <v>31286</v>
      </c>
      <c r="J3026">
        <v>10.86</v>
      </c>
    </row>
    <row r="3027" spans="1:10">
      <c r="A3027" t="s">
        <v>17285</v>
      </c>
      <c r="B3027" t="s">
        <v>17286</v>
      </c>
      <c r="C3027">
        <v>6</v>
      </c>
      <c r="D3027">
        <v>52.5</v>
      </c>
      <c r="E3027">
        <v>0.7</v>
      </c>
      <c r="G3027">
        <v>36.5</v>
      </c>
      <c r="H3027" t="s">
        <v>31287</v>
      </c>
      <c r="I3027" t="s">
        <v>31288</v>
      </c>
      <c r="J3027">
        <v>7.95</v>
      </c>
    </row>
    <row r="3028" spans="1:10">
      <c r="A3028" t="s">
        <v>14072</v>
      </c>
      <c r="B3028" t="s">
        <v>17287</v>
      </c>
      <c r="C3028">
        <v>6</v>
      </c>
      <c r="D3028">
        <v>50</v>
      </c>
      <c r="E3028">
        <v>1</v>
      </c>
      <c r="G3028">
        <v>10.5</v>
      </c>
      <c r="H3028" t="s">
        <v>24152</v>
      </c>
      <c r="I3028" t="s">
        <v>24153</v>
      </c>
      <c r="J3028">
        <v>10.82</v>
      </c>
    </row>
    <row r="3029" spans="1:10">
      <c r="A3029" t="s">
        <v>12925</v>
      </c>
      <c r="B3029" t="s">
        <v>17288</v>
      </c>
      <c r="C3029">
        <v>6</v>
      </c>
      <c r="D3029">
        <v>70</v>
      </c>
      <c r="E3029">
        <v>0.7</v>
      </c>
      <c r="G3029">
        <v>12</v>
      </c>
      <c r="I3029" t="s">
        <v>24154</v>
      </c>
      <c r="J3029">
        <v>7.74</v>
      </c>
    </row>
    <row r="3030" spans="1:10">
      <c r="A3030" t="s">
        <v>17289</v>
      </c>
      <c r="B3030" t="s">
        <v>24155</v>
      </c>
      <c r="C3030">
        <v>6</v>
      </c>
      <c r="D3030">
        <v>52.5</v>
      </c>
      <c r="E3030">
        <v>0.7</v>
      </c>
      <c r="F3030" t="s">
        <v>18359</v>
      </c>
      <c r="G3030">
        <v>9.4499999999999993</v>
      </c>
      <c r="H3030" t="s">
        <v>24156</v>
      </c>
      <c r="I3030" t="s">
        <v>24157</v>
      </c>
      <c r="J3030">
        <v>7.93</v>
      </c>
    </row>
    <row r="3031" spans="1:10">
      <c r="A3031" t="s">
        <v>26709</v>
      </c>
      <c r="B3031" t="s">
        <v>26710</v>
      </c>
      <c r="C3031">
        <v>6</v>
      </c>
      <c r="D3031">
        <v>52.5</v>
      </c>
      <c r="E3031">
        <v>0.7</v>
      </c>
      <c r="G3031">
        <v>19.95</v>
      </c>
      <c r="I3031" t="s">
        <v>31289</v>
      </c>
      <c r="J3031">
        <v>7.9</v>
      </c>
    </row>
    <row r="3032" spans="1:10">
      <c r="A3032" t="s">
        <v>14073</v>
      </c>
      <c r="B3032" t="s">
        <v>17290</v>
      </c>
      <c r="C3032">
        <v>6</v>
      </c>
      <c r="D3032">
        <v>45</v>
      </c>
      <c r="E3032">
        <v>0.7</v>
      </c>
      <c r="G3032">
        <v>23.35</v>
      </c>
      <c r="H3032" t="s">
        <v>24158</v>
      </c>
      <c r="I3032" t="s">
        <v>24159</v>
      </c>
      <c r="J3032">
        <v>7.98</v>
      </c>
    </row>
    <row r="3033" spans="1:10">
      <c r="A3033" t="s">
        <v>12926</v>
      </c>
      <c r="B3033" t="s">
        <v>17291</v>
      </c>
      <c r="C3033">
        <v>12</v>
      </c>
      <c r="D3033">
        <v>40</v>
      </c>
      <c r="E3033">
        <v>1</v>
      </c>
      <c r="G3033">
        <v>72.849999999999994</v>
      </c>
      <c r="H3033" t="s">
        <v>27310</v>
      </c>
      <c r="I3033" t="s">
        <v>31290</v>
      </c>
      <c r="J3033">
        <v>19.940000000000001</v>
      </c>
    </row>
    <row r="3034" spans="1:10">
      <c r="A3034" t="s">
        <v>17292</v>
      </c>
      <c r="B3034" t="s">
        <v>24160</v>
      </c>
      <c r="C3034">
        <v>9</v>
      </c>
      <c r="D3034">
        <v>40</v>
      </c>
      <c r="E3034">
        <v>0.7</v>
      </c>
      <c r="F3034" t="s">
        <v>18359</v>
      </c>
      <c r="G3034">
        <v>51.85</v>
      </c>
      <c r="H3034" t="s">
        <v>24161</v>
      </c>
      <c r="I3034" t="s">
        <v>24162</v>
      </c>
      <c r="J3034">
        <v>19.22</v>
      </c>
    </row>
    <row r="3035" spans="1:10">
      <c r="A3035" t="s">
        <v>17293</v>
      </c>
      <c r="B3035" t="s">
        <v>17294</v>
      </c>
      <c r="C3035">
        <v>6</v>
      </c>
      <c r="D3035">
        <v>40</v>
      </c>
      <c r="E3035">
        <v>0.7</v>
      </c>
      <c r="G3035">
        <v>63.05</v>
      </c>
      <c r="H3035" t="s">
        <v>24163</v>
      </c>
      <c r="I3035" t="s">
        <v>24164</v>
      </c>
      <c r="J3035">
        <v>7.5</v>
      </c>
    </row>
    <row r="3036" spans="1:10">
      <c r="A3036" t="s">
        <v>26883</v>
      </c>
      <c r="B3036" t="s">
        <v>26884</v>
      </c>
      <c r="C3036">
        <v>6</v>
      </c>
      <c r="D3036">
        <v>40</v>
      </c>
      <c r="E3036">
        <v>1</v>
      </c>
      <c r="G3036">
        <v>4.25</v>
      </c>
      <c r="H3036" t="s">
        <v>27310</v>
      </c>
      <c r="I3036" t="s">
        <v>31291</v>
      </c>
      <c r="J3036">
        <v>9.9</v>
      </c>
    </row>
    <row r="3037" spans="1:10">
      <c r="A3037" t="s">
        <v>12927</v>
      </c>
      <c r="B3037" t="s">
        <v>17295</v>
      </c>
      <c r="C3037">
        <v>6</v>
      </c>
      <c r="D3037">
        <v>40</v>
      </c>
      <c r="E3037">
        <v>0.7</v>
      </c>
      <c r="G3037">
        <v>2.4500000000000002</v>
      </c>
      <c r="H3037" t="s">
        <v>24165</v>
      </c>
      <c r="I3037" t="s">
        <v>24166</v>
      </c>
      <c r="J3037">
        <v>7.48</v>
      </c>
    </row>
    <row r="3038" spans="1:10">
      <c r="A3038" t="s">
        <v>17296</v>
      </c>
      <c r="B3038" t="s">
        <v>24167</v>
      </c>
      <c r="C3038">
        <v>20</v>
      </c>
      <c r="D3038">
        <v>40</v>
      </c>
      <c r="E3038">
        <v>0.5</v>
      </c>
      <c r="F3038" t="s">
        <v>18359</v>
      </c>
      <c r="G3038">
        <v>36</v>
      </c>
      <c r="H3038" t="s">
        <v>24168</v>
      </c>
      <c r="I3038" t="s">
        <v>24169</v>
      </c>
      <c r="J3038">
        <v>28.08</v>
      </c>
    </row>
    <row r="3039" spans="1:10">
      <c r="A3039" t="s">
        <v>17297</v>
      </c>
      <c r="B3039" t="s">
        <v>17298</v>
      </c>
      <c r="C3039">
        <v>6</v>
      </c>
      <c r="D3039">
        <v>40</v>
      </c>
      <c r="E3039">
        <v>0.7</v>
      </c>
      <c r="G3039">
        <v>33.85</v>
      </c>
      <c r="H3039" t="s">
        <v>24170</v>
      </c>
      <c r="I3039" t="s">
        <v>24171</v>
      </c>
      <c r="J3039">
        <v>7.79</v>
      </c>
    </row>
    <row r="3040" spans="1:10">
      <c r="A3040" t="s">
        <v>12928</v>
      </c>
      <c r="B3040" t="s">
        <v>24172</v>
      </c>
      <c r="C3040">
        <v>6</v>
      </c>
      <c r="D3040">
        <v>40</v>
      </c>
      <c r="E3040">
        <v>0.7</v>
      </c>
      <c r="F3040" t="s">
        <v>18359</v>
      </c>
      <c r="G3040">
        <v>104.75</v>
      </c>
      <c r="H3040" t="s">
        <v>24173</v>
      </c>
      <c r="I3040" t="s">
        <v>24174</v>
      </c>
      <c r="J3040">
        <v>8.9</v>
      </c>
    </row>
    <row r="3041" spans="1:10">
      <c r="A3041" t="s">
        <v>12929</v>
      </c>
      <c r="B3041" t="s">
        <v>24175</v>
      </c>
      <c r="C3041">
        <v>6</v>
      </c>
      <c r="D3041">
        <v>45</v>
      </c>
      <c r="E3041">
        <v>0.7</v>
      </c>
      <c r="F3041" t="s">
        <v>18359</v>
      </c>
      <c r="G3041">
        <v>31</v>
      </c>
      <c r="H3041" t="s">
        <v>24176</v>
      </c>
      <c r="I3041" t="s">
        <v>24177</v>
      </c>
      <c r="J3041">
        <v>9.39</v>
      </c>
    </row>
    <row r="3042" spans="1:10">
      <c r="A3042" t="s">
        <v>12930</v>
      </c>
      <c r="B3042" t="s">
        <v>24178</v>
      </c>
      <c r="C3042">
        <v>6</v>
      </c>
      <c r="D3042">
        <v>45</v>
      </c>
      <c r="E3042">
        <v>0.7</v>
      </c>
      <c r="F3042" t="s">
        <v>18359</v>
      </c>
      <c r="G3042">
        <v>16.25</v>
      </c>
      <c r="H3042" t="s">
        <v>24176</v>
      </c>
      <c r="I3042" t="s">
        <v>24179</v>
      </c>
      <c r="J3042">
        <v>9.42</v>
      </c>
    </row>
    <row r="3043" spans="1:10">
      <c r="A3043" t="s">
        <v>24180</v>
      </c>
      <c r="B3043" t="s">
        <v>24181</v>
      </c>
      <c r="C3043">
        <v>6</v>
      </c>
      <c r="D3043">
        <v>26</v>
      </c>
      <c r="E3043">
        <v>0.7</v>
      </c>
      <c r="G3043">
        <v>6.75</v>
      </c>
      <c r="H3043" t="s">
        <v>24182</v>
      </c>
      <c r="I3043" t="s">
        <v>24183</v>
      </c>
      <c r="J3043">
        <v>8.32</v>
      </c>
    </row>
    <row r="3044" spans="1:10">
      <c r="A3044" t="s">
        <v>12931</v>
      </c>
      <c r="B3044" t="s">
        <v>24184</v>
      </c>
      <c r="C3044">
        <v>6</v>
      </c>
      <c r="D3044">
        <v>47</v>
      </c>
      <c r="E3044">
        <v>0.7</v>
      </c>
      <c r="F3044" t="s">
        <v>18359</v>
      </c>
      <c r="G3044">
        <v>77.650000000000006</v>
      </c>
      <c r="I3044" t="s">
        <v>24185</v>
      </c>
      <c r="J3044">
        <v>9.3000000000000007</v>
      </c>
    </row>
    <row r="3045" spans="1:10">
      <c r="A3045" t="s">
        <v>12932</v>
      </c>
      <c r="B3045" t="s">
        <v>24186</v>
      </c>
      <c r="C3045">
        <v>6</v>
      </c>
      <c r="D3045">
        <v>47</v>
      </c>
      <c r="E3045">
        <v>0.7</v>
      </c>
      <c r="F3045" t="s">
        <v>18359</v>
      </c>
      <c r="G3045">
        <v>3.95</v>
      </c>
      <c r="H3045" t="s">
        <v>24187</v>
      </c>
      <c r="I3045" t="s">
        <v>24188</v>
      </c>
      <c r="J3045">
        <v>9.34</v>
      </c>
    </row>
    <row r="3046" spans="1:10">
      <c r="A3046" t="s">
        <v>17299</v>
      </c>
      <c r="B3046" t="s">
        <v>17300</v>
      </c>
      <c r="C3046">
        <v>6</v>
      </c>
      <c r="D3046">
        <v>26</v>
      </c>
      <c r="E3046">
        <v>0.7</v>
      </c>
      <c r="G3046">
        <v>31.85</v>
      </c>
      <c r="H3046" t="s">
        <v>24189</v>
      </c>
      <c r="I3046" t="s">
        <v>24190</v>
      </c>
      <c r="J3046">
        <v>8.34</v>
      </c>
    </row>
    <row r="3047" spans="1:10">
      <c r="A3047" t="s">
        <v>12933</v>
      </c>
      <c r="B3047" t="s">
        <v>17301</v>
      </c>
      <c r="C3047">
        <v>6</v>
      </c>
      <c r="D3047">
        <v>40</v>
      </c>
      <c r="E3047">
        <v>0.7</v>
      </c>
      <c r="G3047">
        <v>10.25</v>
      </c>
      <c r="H3047" t="s">
        <v>24191</v>
      </c>
      <c r="I3047" t="s">
        <v>24192</v>
      </c>
      <c r="J3047">
        <v>7.94</v>
      </c>
    </row>
    <row r="3048" spans="1:10">
      <c r="A3048" t="s">
        <v>17302</v>
      </c>
      <c r="B3048" t="s">
        <v>17303</v>
      </c>
      <c r="C3048">
        <v>6</v>
      </c>
      <c r="D3048">
        <v>37.5</v>
      </c>
      <c r="E3048">
        <v>0.7</v>
      </c>
      <c r="G3048">
        <v>31.85</v>
      </c>
      <c r="I3048" t="s">
        <v>24193</v>
      </c>
      <c r="J3048">
        <v>8.83</v>
      </c>
    </row>
    <row r="3049" spans="1:10">
      <c r="A3049" t="s">
        <v>12934</v>
      </c>
      <c r="B3049" t="s">
        <v>17304</v>
      </c>
      <c r="C3049">
        <v>6</v>
      </c>
      <c r="D3049">
        <v>37.5</v>
      </c>
      <c r="E3049">
        <v>0.7</v>
      </c>
      <c r="G3049">
        <v>17.45</v>
      </c>
      <c r="H3049" t="s">
        <v>24194</v>
      </c>
      <c r="I3049" t="s">
        <v>24193</v>
      </c>
      <c r="J3049">
        <v>8.85</v>
      </c>
    </row>
    <row r="3050" spans="1:10">
      <c r="A3050" t="s">
        <v>17305</v>
      </c>
      <c r="B3050" t="s">
        <v>24195</v>
      </c>
      <c r="C3050">
        <v>6</v>
      </c>
      <c r="D3050">
        <v>47</v>
      </c>
      <c r="E3050">
        <v>0.7</v>
      </c>
      <c r="F3050" t="s">
        <v>18359</v>
      </c>
      <c r="G3050">
        <v>9.65</v>
      </c>
      <c r="H3050" t="s">
        <v>24187</v>
      </c>
      <c r="I3050" t="s">
        <v>24196</v>
      </c>
      <c r="J3050">
        <v>9.33</v>
      </c>
    </row>
    <row r="3051" spans="1:10">
      <c r="A3051" t="s">
        <v>12935</v>
      </c>
      <c r="B3051" t="s">
        <v>17306</v>
      </c>
      <c r="C3051">
        <v>6</v>
      </c>
      <c r="D3051">
        <v>37.5</v>
      </c>
      <c r="E3051">
        <v>0.7</v>
      </c>
      <c r="G3051">
        <v>123.55</v>
      </c>
      <c r="H3051" t="s">
        <v>24197</v>
      </c>
      <c r="J3051">
        <v>7.09</v>
      </c>
    </row>
    <row r="3052" spans="1:10">
      <c r="A3052" t="s">
        <v>12936</v>
      </c>
      <c r="B3052" t="s">
        <v>24198</v>
      </c>
      <c r="C3052">
        <v>6</v>
      </c>
      <c r="D3052">
        <v>45</v>
      </c>
      <c r="E3052">
        <v>0.7</v>
      </c>
      <c r="F3052" t="s">
        <v>18359</v>
      </c>
      <c r="G3052">
        <v>18.850000000000001</v>
      </c>
      <c r="I3052" t="s">
        <v>24199</v>
      </c>
      <c r="J3052">
        <v>9.3699999999999992</v>
      </c>
    </row>
    <row r="3053" spans="1:10">
      <c r="A3053" t="s">
        <v>12937</v>
      </c>
      <c r="B3053" t="s">
        <v>17307</v>
      </c>
      <c r="C3053">
        <v>6</v>
      </c>
      <c r="D3053">
        <v>42</v>
      </c>
      <c r="E3053">
        <v>0.5</v>
      </c>
      <c r="G3053">
        <v>19.649999999999999</v>
      </c>
      <c r="H3053" t="s">
        <v>24200</v>
      </c>
      <c r="J3053">
        <v>7.31</v>
      </c>
    </row>
    <row r="3054" spans="1:10">
      <c r="A3054" t="s">
        <v>12938</v>
      </c>
      <c r="B3054" t="s">
        <v>17308</v>
      </c>
      <c r="C3054">
        <v>6</v>
      </c>
      <c r="D3054">
        <v>42</v>
      </c>
      <c r="E3054">
        <v>0.5</v>
      </c>
      <c r="G3054">
        <v>18.95</v>
      </c>
      <c r="H3054" t="s">
        <v>24201</v>
      </c>
      <c r="I3054" t="s">
        <v>24202</v>
      </c>
      <c r="J3054">
        <v>7.35</v>
      </c>
    </row>
    <row r="3055" spans="1:10">
      <c r="A3055" t="s">
        <v>12939</v>
      </c>
      <c r="B3055" t="s">
        <v>17309</v>
      </c>
      <c r="C3055">
        <v>6</v>
      </c>
      <c r="D3055">
        <v>42</v>
      </c>
      <c r="E3055">
        <v>0.5</v>
      </c>
      <c r="G3055">
        <v>175.85</v>
      </c>
      <c r="H3055" t="s">
        <v>24203</v>
      </c>
      <c r="I3055" t="s">
        <v>24204</v>
      </c>
      <c r="J3055">
        <v>7.37</v>
      </c>
    </row>
    <row r="3056" spans="1:10">
      <c r="A3056" t="s">
        <v>12940</v>
      </c>
      <c r="B3056" t="s">
        <v>17310</v>
      </c>
      <c r="C3056">
        <v>6</v>
      </c>
      <c r="D3056">
        <v>42</v>
      </c>
      <c r="E3056">
        <v>0.5</v>
      </c>
      <c r="G3056">
        <v>18.45</v>
      </c>
      <c r="H3056" t="s">
        <v>24205</v>
      </c>
      <c r="J3056">
        <v>7.37</v>
      </c>
    </row>
    <row r="3057" spans="1:10">
      <c r="A3057" t="s">
        <v>12941</v>
      </c>
      <c r="B3057" t="s">
        <v>17311</v>
      </c>
      <c r="C3057">
        <v>6</v>
      </c>
      <c r="D3057">
        <v>43</v>
      </c>
      <c r="E3057">
        <v>0.5</v>
      </c>
      <c r="G3057">
        <v>27.25</v>
      </c>
      <c r="H3057" t="s">
        <v>24206</v>
      </c>
      <c r="J3057">
        <v>7.41</v>
      </c>
    </row>
    <row r="3058" spans="1:10">
      <c r="A3058" t="s">
        <v>12942</v>
      </c>
      <c r="B3058" t="s">
        <v>17312</v>
      </c>
      <c r="C3058">
        <v>6</v>
      </c>
      <c r="D3058">
        <v>12</v>
      </c>
      <c r="E3058">
        <v>0.75</v>
      </c>
      <c r="G3058">
        <v>6.95</v>
      </c>
      <c r="H3058" t="s">
        <v>24207</v>
      </c>
      <c r="I3058" t="s">
        <v>24208</v>
      </c>
      <c r="J3058">
        <v>9.9700000000000006</v>
      </c>
    </row>
    <row r="3059" spans="1:10">
      <c r="A3059" t="s">
        <v>12943</v>
      </c>
      <c r="B3059" t="s">
        <v>17313</v>
      </c>
      <c r="C3059">
        <v>6</v>
      </c>
      <c r="D3059">
        <v>12</v>
      </c>
      <c r="E3059">
        <v>0.75</v>
      </c>
      <c r="G3059">
        <v>57.85</v>
      </c>
      <c r="H3059" t="s">
        <v>24209</v>
      </c>
      <c r="I3059" t="s">
        <v>24210</v>
      </c>
      <c r="J3059">
        <v>10.77</v>
      </c>
    </row>
    <row r="3060" spans="1:10">
      <c r="A3060" t="s">
        <v>17314</v>
      </c>
      <c r="B3060" t="s">
        <v>17315</v>
      </c>
      <c r="C3060">
        <v>6</v>
      </c>
      <c r="D3060">
        <v>12</v>
      </c>
      <c r="E3060">
        <v>0.75</v>
      </c>
      <c r="G3060">
        <v>16</v>
      </c>
      <c r="I3060" t="s">
        <v>24211</v>
      </c>
      <c r="J3060">
        <v>9.9600000000000009</v>
      </c>
    </row>
    <row r="3061" spans="1:10">
      <c r="A3061" t="s">
        <v>12944</v>
      </c>
      <c r="B3061" t="s">
        <v>24212</v>
      </c>
      <c r="C3061">
        <v>6</v>
      </c>
      <c r="D3061">
        <v>43</v>
      </c>
      <c r="E3061">
        <v>0.5</v>
      </c>
      <c r="F3061" t="s">
        <v>18359</v>
      </c>
      <c r="G3061">
        <v>4.8499999999999996</v>
      </c>
      <c r="H3061" t="s">
        <v>24213</v>
      </c>
      <c r="I3061" t="s">
        <v>24214</v>
      </c>
      <c r="J3061">
        <v>5.69</v>
      </c>
    </row>
    <row r="3062" spans="1:10">
      <c r="A3062" t="s">
        <v>12945</v>
      </c>
      <c r="B3062" t="s">
        <v>17316</v>
      </c>
      <c r="C3062">
        <v>12</v>
      </c>
      <c r="D3062">
        <v>37</v>
      </c>
      <c r="E3062">
        <v>0.7</v>
      </c>
      <c r="G3062">
        <v>18.95</v>
      </c>
      <c r="H3062" t="s">
        <v>24215</v>
      </c>
      <c r="I3062" t="s">
        <v>24216</v>
      </c>
      <c r="J3062">
        <v>14.9</v>
      </c>
    </row>
    <row r="3063" spans="1:10">
      <c r="A3063" t="s">
        <v>12946</v>
      </c>
      <c r="B3063" t="s">
        <v>17317</v>
      </c>
      <c r="C3063">
        <v>12</v>
      </c>
      <c r="D3063">
        <v>45</v>
      </c>
      <c r="E3063">
        <v>0.7</v>
      </c>
      <c r="G3063">
        <v>17.95</v>
      </c>
      <c r="H3063" t="s">
        <v>24217</v>
      </c>
      <c r="J3063">
        <v>14.8</v>
      </c>
    </row>
    <row r="3064" spans="1:10">
      <c r="A3064" t="s">
        <v>12947</v>
      </c>
      <c r="B3064" t="s">
        <v>17318</v>
      </c>
      <c r="C3064">
        <v>12</v>
      </c>
      <c r="D3064">
        <v>40</v>
      </c>
      <c r="E3064">
        <v>0.7</v>
      </c>
      <c r="G3064">
        <v>106.85</v>
      </c>
      <c r="I3064" t="s">
        <v>24218</v>
      </c>
      <c r="J3064">
        <v>14.48</v>
      </c>
    </row>
    <row r="3065" spans="1:10">
      <c r="A3065" t="s">
        <v>12948</v>
      </c>
      <c r="B3065" t="s">
        <v>24219</v>
      </c>
      <c r="C3065">
        <v>6</v>
      </c>
      <c r="D3065">
        <v>47</v>
      </c>
      <c r="E3065">
        <v>0.7</v>
      </c>
      <c r="F3065" t="s">
        <v>18359</v>
      </c>
      <c r="G3065">
        <v>33.450000000000003</v>
      </c>
      <c r="H3065" t="s">
        <v>24220</v>
      </c>
      <c r="J3065">
        <v>7.96</v>
      </c>
    </row>
    <row r="3066" spans="1:10">
      <c r="A3066" t="s">
        <v>12949</v>
      </c>
      <c r="B3066" t="s">
        <v>17319</v>
      </c>
      <c r="C3066">
        <v>6</v>
      </c>
      <c r="D3066">
        <v>45</v>
      </c>
      <c r="E3066">
        <v>0.7</v>
      </c>
      <c r="F3066" t="s">
        <v>18359</v>
      </c>
      <c r="G3066">
        <v>4.3499999999999996</v>
      </c>
      <c r="H3066" t="s">
        <v>24221</v>
      </c>
      <c r="I3066" t="s">
        <v>24222</v>
      </c>
      <c r="J3066">
        <v>7.99</v>
      </c>
    </row>
    <row r="3067" spans="1:10">
      <c r="A3067" t="s">
        <v>12950</v>
      </c>
      <c r="B3067" t="s">
        <v>24223</v>
      </c>
      <c r="C3067">
        <v>6</v>
      </c>
      <c r="D3067">
        <v>45</v>
      </c>
      <c r="E3067">
        <v>0.7</v>
      </c>
      <c r="F3067" t="s">
        <v>18359</v>
      </c>
      <c r="G3067">
        <v>26.45</v>
      </c>
      <c r="H3067" t="s">
        <v>24224</v>
      </c>
      <c r="I3067" t="s">
        <v>24225</v>
      </c>
      <c r="J3067">
        <v>7.95</v>
      </c>
    </row>
    <row r="3068" spans="1:10">
      <c r="A3068" t="s">
        <v>12951</v>
      </c>
      <c r="B3068" t="s">
        <v>24226</v>
      </c>
      <c r="C3068">
        <v>6</v>
      </c>
      <c r="D3068">
        <v>40</v>
      </c>
      <c r="E3068">
        <v>0.7</v>
      </c>
      <c r="F3068" t="s">
        <v>18359</v>
      </c>
      <c r="G3068">
        <v>6.35</v>
      </c>
      <c r="H3068" t="s">
        <v>24227</v>
      </c>
      <c r="I3068" t="s">
        <v>24228</v>
      </c>
      <c r="J3068">
        <v>7.89</v>
      </c>
    </row>
    <row r="3069" spans="1:10">
      <c r="A3069" t="s">
        <v>12952</v>
      </c>
      <c r="B3069" t="s">
        <v>17320</v>
      </c>
      <c r="C3069">
        <v>6</v>
      </c>
      <c r="D3069">
        <v>40</v>
      </c>
      <c r="E3069">
        <v>0.7</v>
      </c>
      <c r="F3069" t="s">
        <v>18359</v>
      </c>
      <c r="G3069">
        <v>8.15</v>
      </c>
      <c r="H3069" t="s">
        <v>24229</v>
      </c>
      <c r="I3069" t="s">
        <v>24230</v>
      </c>
      <c r="J3069">
        <v>7.49</v>
      </c>
    </row>
    <row r="3070" spans="1:10">
      <c r="A3070" t="s">
        <v>12953</v>
      </c>
      <c r="B3070" t="s">
        <v>17321</v>
      </c>
      <c r="C3070">
        <v>6</v>
      </c>
      <c r="D3070">
        <v>51.4</v>
      </c>
      <c r="E3070">
        <v>0.5</v>
      </c>
      <c r="F3070" t="s">
        <v>18359</v>
      </c>
      <c r="G3070">
        <v>80.849999999999994</v>
      </c>
      <c r="H3070" t="s">
        <v>24231</v>
      </c>
      <c r="I3070" t="s">
        <v>24232</v>
      </c>
      <c r="J3070">
        <v>5.87</v>
      </c>
    </row>
    <row r="3071" spans="1:10">
      <c r="A3071" t="s">
        <v>14074</v>
      </c>
      <c r="B3071" t="s">
        <v>24233</v>
      </c>
      <c r="C3071">
        <v>6</v>
      </c>
      <c r="D3071">
        <v>51.4</v>
      </c>
      <c r="E3071">
        <v>0.5</v>
      </c>
      <c r="F3071" t="s">
        <v>18359</v>
      </c>
      <c r="G3071">
        <v>12.15</v>
      </c>
      <c r="H3071" t="s">
        <v>24234</v>
      </c>
      <c r="I3071" t="s">
        <v>24235</v>
      </c>
      <c r="J3071">
        <v>7.87</v>
      </c>
    </row>
    <row r="3072" spans="1:10">
      <c r="A3072" t="s">
        <v>12954</v>
      </c>
      <c r="B3072" t="s">
        <v>17322</v>
      </c>
      <c r="C3072">
        <v>12</v>
      </c>
      <c r="D3072">
        <v>39</v>
      </c>
      <c r="E3072">
        <v>0.72</v>
      </c>
      <c r="G3072">
        <v>4.3499999999999996</v>
      </c>
      <c r="H3072" t="s">
        <v>24236</v>
      </c>
      <c r="I3072" t="s">
        <v>24237</v>
      </c>
      <c r="J3072">
        <v>15.98</v>
      </c>
    </row>
    <row r="3073" spans="1:10">
      <c r="A3073" t="s">
        <v>12955</v>
      </c>
      <c r="B3073" t="s">
        <v>24238</v>
      </c>
      <c r="C3073">
        <v>12</v>
      </c>
      <c r="D3073">
        <v>43</v>
      </c>
      <c r="E3073">
        <v>0.7</v>
      </c>
      <c r="F3073" t="s">
        <v>18359</v>
      </c>
      <c r="G3073">
        <v>72.95</v>
      </c>
      <c r="H3073" t="s">
        <v>24239</v>
      </c>
      <c r="I3073" t="s">
        <v>24240</v>
      </c>
      <c r="J3073">
        <v>16.57</v>
      </c>
    </row>
    <row r="3074" spans="1:10">
      <c r="A3074" t="s">
        <v>12956</v>
      </c>
      <c r="B3074" t="s">
        <v>17323</v>
      </c>
      <c r="C3074">
        <v>12</v>
      </c>
      <c r="D3074">
        <v>43</v>
      </c>
      <c r="E3074">
        <v>0.7</v>
      </c>
      <c r="G3074">
        <v>32.25</v>
      </c>
      <c r="I3074" t="s">
        <v>24241</v>
      </c>
      <c r="J3074">
        <v>15.61</v>
      </c>
    </row>
    <row r="3075" spans="1:10">
      <c r="A3075" t="s">
        <v>17324</v>
      </c>
      <c r="B3075" t="s">
        <v>24242</v>
      </c>
      <c r="C3075">
        <v>6</v>
      </c>
      <c r="D3075">
        <v>48</v>
      </c>
      <c r="E3075">
        <v>0.7</v>
      </c>
      <c r="F3075" t="s">
        <v>18359</v>
      </c>
      <c r="G3075">
        <v>29.95</v>
      </c>
      <c r="I3075" t="s">
        <v>24243</v>
      </c>
      <c r="J3075">
        <v>7.99</v>
      </c>
    </row>
    <row r="3076" spans="1:10">
      <c r="A3076" t="s">
        <v>12957</v>
      </c>
      <c r="B3076" t="s">
        <v>24244</v>
      </c>
      <c r="C3076">
        <v>6</v>
      </c>
      <c r="D3076">
        <v>43</v>
      </c>
      <c r="E3076">
        <v>0.7</v>
      </c>
      <c r="F3076" t="s">
        <v>18359</v>
      </c>
      <c r="G3076">
        <v>16.850000000000001</v>
      </c>
      <c r="H3076" t="s">
        <v>24245</v>
      </c>
      <c r="I3076" t="s">
        <v>24246</v>
      </c>
      <c r="J3076">
        <v>10.27</v>
      </c>
    </row>
    <row r="3077" spans="1:10">
      <c r="A3077" t="s">
        <v>17325</v>
      </c>
      <c r="B3077" t="s">
        <v>17326</v>
      </c>
      <c r="C3077">
        <v>6</v>
      </c>
      <c r="D3077">
        <v>30</v>
      </c>
      <c r="E3077">
        <v>0.7</v>
      </c>
      <c r="G3077">
        <v>6</v>
      </c>
      <c r="I3077" t="s">
        <v>24247</v>
      </c>
      <c r="J3077">
        <v>7.52</v>
      </c>
    </row>
    <row r="3078" spans="1:10">
      <c r="A3078" t="s">
        <v>12958</v>
      </c>
      <c r="B3078" t="s">
        <v>17327</v>
      </c>
      <c r="C3078">
        <v>6</v>
      </c>
      <c r="D3078">
        <v>40</v>
      </c>
      <c r="E3078">
        <v>0.7</v>
      </c>
      <c r="G3078">
        <v>12.95</v>
      </c>
      <c r="H3078" t="s">
        <v>24248</v>
      </c>
      <c r="I3078" t="s">
        <v>24249</v>
      </c>
      <c r="J3078">
        <v>8.92</v>
      </c>
    </row>
    <row r="3079" spans="1:10">
      <c r="A3079" t="s">
        <v>17328</v>
      </c>
      <c r="B3079" t="s">
        <v>24250</v>
      </c>
      <c r="C3079">
        <v>6</v>
      </c>
      <c r="D3079">
        <v>46</v>
      </c>
      <c r="E3079">
        <v>0.7</v>
      </c>
      <c r="F3079" t="s">
        <v>18359</v>
      </c>
      <c r="G3079">
        <v>8.65</v>
      </c>
      <c r="H3079" t="s">
        <v>24251</v>
      </c>
      <c r="I3079" t="s">
        <v>24252</v>
      </c>
      <c r="J3079">
        <v>9.41</v>
      </c>
    </row>
    <row r="3080" spans="1:10">
      <c r="A3080" t="s">
        <v>24253</v>
      </c>
      <c r="B3080" t="s">
        <v>24254</v>
      </c>
      <c r="C3080">
        <v>6</v>
      </c>
      <c r="D3080">
        <v>46</v>
      </c>
      <c r="E3080">
        <v>0.7</v>
      </c>
      <c r="G3080">
        <v>15.95</v>
      </c>
      <c r="H3080" t="s">
        <v>24255</v>
      </c>
      <c r="I3080" t="s">
        <v>24256</v>
      </c>
      <c r="J3080">
        <v>8.15</v>
      </c>
    </row>
    <row r="3081" spans="1:10">
      <c r="A3081" t="s">
        <v>12959</v>
      </c>
      <c r="B3081" t="s">
        <v>24257</v>
      </c>
      <c r="C3081">
        <v>6</v>
      </c>
      <c r="D3081">
        <v>40</v>
      </c>
      <c r="E3081">
        <v>0.7</v>
      </c>
      <c r="F3081" t="s">
        <v>18359</v>
      </c>
      <c r="G3081">
        <v>12.85</v>
      </c>
      <c r="H3081" t="s">
        <v>24258</v>
      </c>
      <c r="I3081" t="s">
        <v>24259</v>
      </c>
      <c r="J3081">
        <v>7.42</v>
      </c>
    </row>
    <row r="3082" spans="1:10">
      <c r="A3082" t="s">
        <v>17329</v>
      </c>
      <c r="B3082" t="s">
        <v>17330</v>
      </c>
      <c r="C3082">
        <v>6</v>
      </c>
      <c r="D3082">
        <v>46</v>
      </c>
      <c r="E3082">
        <v>0.7</v>
      </c>
      <c r="G3082">
        <v>14.95</v>
      </c>
      <c r="H3082" t="s">
        <v>24260</v>
      </c>
      <c r="I3082" t="s">
        <v>24261</v>
      </c>
      <c r="J3082">
        <v>7.28</v>
      </c>
    </row>
    <row r="3083" spans="1:10">
      <c r="A3083" t="s">
        <v>12960</v>
      </c>
      <c r="B3083" t="s">
        <v>17331</v>
      </c>
      <c r="C3083">
        <v>6</v>
      </c>
      <c r="D3083">
        <v>18</v>
      </c>
      <c r="E3083">
        <v>0.75</v>
      </c>
      <c r="G3083">
        <v>16.95</v>
      </c>
      <c r="H3083" t="s">
        <v>24262</v>
      </c>
      <c r="I3083" t="s">
        <v>24263</v>
      </c>
      <c r="J3083">
        <v>8.3699999999999992</v>
      </c>
    </row>
    <row r="3084" spans="1:10">
      <c r="A3084" t="s">
        <v>24264</v>
      </c>
      <c r="B3084" t="s">
        <v>24265</v>
      </c>
      <c r="C3084">
        <v>6</v>
      </c>
      <c r="D3084">
        <v>18</v>
      </c>
      <c r="E3084">
        <v>1</v>
      </c>
      <c r="G3084">
        <v>5.75</v>
      </c>
      <c r="H3084" t="s">
        <v>24266</v>
      </c>
      <c r="I3084" t="s">
        <v>24267</v>
      </c>
      <c r="J3084">
        <v>10.52</v>
      </c>
    </row>
    <row r="3085" spans="1:10">
      <c r="A3085" t="s">
        <v>31292</v>
      </c>
      <c r="B3085" t="s">
        <v>31293</v>
      </c>
      <c r="C3085">
        <v>6</v>
      </c>
      <c r="D3085">
        <v>17</v>
      </c>
      <c r="E3085">
        <v>0.7</v>
      </c>
      <c r="G3085">
        <v>54.85</v>
      </c>
      <c r="H3085" t="s">
        <v>31294</v>
      </c>
      <c r="I3085" t="s">
        <v>31295</v>
      </c>
      <c r="J3085">
        <v>9.31</v>
      </c>
    </row>
    <row r="3086" spans="1:10">
      <c r="A3086" t="s">
        <v>24269</v>
      </c>
      <c r="B3086" t="s">
        <v>24270</v>
      </c>
      <c r="C3086">
        <v>6</v>
      </c>
      <c r="D3086">
        <v>15</v>
      </c>
      <c r="E3086">
        <v>0.75</v>
      </c>
      <c r="F3086" t="s">
        <v>18359</v>
      </c>
      <c r="G3086">
        <v>19.95</v>
      </c>
      <c r="H3086" t="s">
        <v>24268</v>
      </c>
      <c r="I3086" t="s">
        <v>24271</v>
      </c>
      <c r="J3086">
        <v>8.9700000000000006</v>
      </c>
    </row>
    <row r="3087" spans="1:10">
      <c r="A3087" t="s">
        <v>26834</v>
      </c>
      <c r="B3087" t="s">
        <v>26835</v>
      </c>
      <c r="C3087">
        <v>6</v>
      </c>
      <c r="D3087">
        <v>41.3</v>
      </c>
      <c r="E3087">
        <v>0.7</v>
      </c>
      <c r="G3087">
        <v>20.95</v>
      </c>
      <c r="H3087" t="s">
        <v>27311</v>
      </c>
      <c r="I3087" t="s">
        <v>31296</v>
      </c>
      <c r="J3087">
        <v>10.029999999999999</v>
      </c>
    </row>
    <row r="3088" spans="1:10">
      <c r="A3088" t="s">
        <v>17332</v>
      </c>
      <c r="B3088" t="s">
        <v>26711</v>
      </c>
      <c r="C3088">
        <v>6</v>
      </c>
      <c r="D3088">
        <v>41</v>
      </c>
      <c r="E3088">
        <v>0.7</v>
      </c>
      <c r="F3088" t="s">
        <v>18359</v>
      </c>
      <c r="G3088">
        <v>22.95</v>
      </c>
      <c r="H3088" t="s">
        <v>31297</v>
      </c>
      <c r="I3088" t="s">
        <v>31298</v>
      </c>
      <c r="J3088">
        <v>8.59</v>
      </c>
    </row>
    <row r="3089" spans="1:10">
      <c r="A3089" t="s">
        <v>17333</v>
      </c>
      <c r="B3089" t="s">
        <v>24273</v>
      </c>
      <c r="C3089">
        <v>6</v>
      </c>
      <c r="D3089">
        <v>41</v>
      </c>
      <c r="E3089">
        <v>0.7</v>
      </c>
      <c r="F3089" t="s">
        <v>18359</v>
      </c>
      <c r="G3089">
        <v>6.55</v>
      </c>
      <c r="H3089" t="s">
        <v>24274</v>
      </c>
      <c r="I3089" t="s">
        <v>24275</v>
      </c>
      <c r="J3089">
        <v>8.92</v>
      </c>
    </row>
    <row r="3090" spans="1:10">
      <c r="A3090" t="s">
        <v>17334</v>
      </c>
      <c r="B3090" t="s">
        <v>24276</v>
      </c>
      <c r="C3090">
        <v>6</v>
      </c>
      <c r="D3090">
        <v>41</v>
      </c>
      <c r="E3090">
        <v>0.7</v>
      </c>
      <c r="F3090" t="s">
        <v>18359</v>
      </c>
      <c r="G3090">
        <v>16.45</v>
      </c>
      <c r="I3090" t="s">
        <v>24277</v>
      </c>
      <c r="J3090">
        <v>8.93</v>
      </c>
    </row>
    <row r="3091" spans="1:10">
      <c r="A3091" t="s">
        <v>17335</v>
      </c>
      <c r="B3091" t="s">
        <v>24278</v>
      </c>
      <c r="C3091">
        <v>1</v>
      </c>
      <c r="D3091">
        <v>43</v>
      </c>
      <c r="E3091">
        <v>0.7</v>
      </c>
      <c r="F3091" t="s">
        <v>18359</v>
      </c>
      <c r="G3091">
        <v>18.95</v>
      </c>
      <c r="H3091" t="s">
        <v>24279</v>
      </c>
      <c r="J3091">
        <v>1.68</v>
      </c>
    </row>
    <row r="3092" spans="1:10">
      <c r="A3092" t="s">
        <v>31299</v>
      </c>
      <c r="B3092" t="s">
        <v>31300</v>
      </c>
      <c r="C3092">
        <v>6</v>
      </c>
      <c r="D3092">
        <v>41</v>
      </c>
      <c r="E3092">
        <v>0.7</v>
      </c>
      <c r="F3092" t="s">
        <v>18359</v>
      </c>
      <c r="G3092">
        <v>6.45</v>
      </c>
      <c r="I3092" t="s">
        <v>31301</v>
      </c>
      <c r="J3092">
        <v>8.65</v>
      </c>
    </row>
    <row r="3093" spans="1:10">
      <c r="A3093" t="s">
        <v>14075</v>
      </c>
      <c r="B3093" t="s">
        <v>17336</v>
      </c>
      <c r="C3093">
        <v>6</v>
      </c>
      <c r="D3093">
        <v>41</v>
      </c>
      <c r="E3093">
        <v>1</v>
      </c>
      <c r="G3093">
        <v>15.25</v>
      </c>
      <c r="H3093" t="s">
        <v>24280</v>
      </c>
      <c r="I3093" t="s">
        <v>24281</v>
      </c>
      <c r="J3093">
        <v>10.32</v>
      </c>
    </row>
    <row r="3094" spans="1:10">
      <c r="A3094" t="s">
        <v>12961</v>
      </c>
      <c r="B3094" t="s">
        <v>24282</v>
      </c>
      <c r="C3094">
        <v>6</v>
      </c>
      <c r="D3094">
        <v>43</v>
      </c>
      <c r="E3094">
        <v>0.7</v>
      </c>
      <c r="F3094" t="s">
        <v>18359</v>
      </c>
      <c r="G3094">
        <v>9.25</v>
      </c>
      <c r="H3094" t="s">
        <v>24283</v>
      </c>
      <c r="I3094" t="s">
        <v>24284</v>
      </c>
      <c r="J3094">
        <v>8.48</v>
      </c>
    </row>
    <row r="3095" spans="1:10">
      <c r="A3095" t="s">
        <v>12962</v>
      </c>
      <c r="B3095" t="s">
        <v>17337</v>
      </c>
      <c r="C3095">
        <v>6</v>
      </c>
      <c r="D3095">
        <v>43</v>
      </c>
      <c r="E3095">
        <v>0.7</v>
      </c>
      <c r="G3095">
        <v>11.95</v>
      </c>
      <c r="H3095" t="s">
        <v>24285</v>
      </c>
      <c r="I3095" t="s">
        <v>24286</v>
      </c>
      <c r="J3095">
        <v>8.27</v>
      </c>
    </row>
    <row r="3096" spans="1:10">
      <c r="A3096" t="s">
        <v>12963</v>
      </c>
      <c r="B3096" t="s">
        <v>17338</v>
      </c>
      <c r="C3096">
        <v>6</v>
      </c>
      <c r="D3096">
        <v>43</v>
      </c>
      <c r="E3096">
        <v>0.7</v>
      </c>
      <c r="G3096">
        <v>29.95</v>
      </c>
      <c r="H3096" t="s">
        <v>24287</v>
      </c>
      <c r="J3096">
        <v>9.1300000000000008</v>
      </c>
    </row>
    <row r="3097" spans="1:10">
      <c r="A3097" t="s">
        <v>12964</v>
      </c>
      <c r="B3097" t="s">
        <v>17339</v>
      </c>
      <c r="C3097">
        <v>6</v>
      </c>
      <c r="D3097">
        <v>40</v>
      </c>
      <c r="E3097">
        <v>0.7</v>
      </c>
      <c r="G3097">
        <v>12.5</v>
      </c>
      <c r="H3097" t="s">
        <v>24288</v>
      </c>
      <c r="I3097" t="s">
        <v>24289</v>
      </c>
      <c r="J3097">
        <v>7.23</v>
      </c>
    </row>
    <row r="3098" spans="1:10">
      <c r="A3098" t="s">
        <v>17340</v>
      </c>
      <c r="B3098" t="s">
        <v>17341</v>
      </c>
      <c r="C3098">
        <v>40</v>
      </c>
      <c r="D3098">
        <v>40</v>
      </c>
      <c r="E3098">
        <v>0.05</v>
      </c>
      <c r="G3098">
        <v>29.55</v>
      </c>
      <c r="I3098" t="s">
        <v>24290</v>
      </c>
      <c r="J3098">
        <v>6.21</v>
      </c>
    </row>
    <row r="3099" spans="1:10">
      <c r="A3099" t="s">
        <v>17342</v>
      </c>
      <c r="B3099" t="s">
        <v>17343</v>
      </c>
      <c r="C3099">
        <v>6</v>
      </c>
      <c r="D3099">
        <v>40</v>
      </c>
      <c r="E3099">
        <v>0.7</v>
      </c>
      <c r="G3099">
        <v>18.95</v>
      </c>
      <c r="H3099" t="s">
        <v>31302</v>
      </c>
      <c r="I3099" t="s">
        <v>31303</v>
      </c>
      <c r="J3099">
        <v>7.11</v>
      </c>
    </row>
    <row r="3100" spans="1:10">
      <c r="A3100" t="s">
        <v>17344</v>
      </c>
      <c r="B3100" t="s">
        <v>17345</v>
      </c>
      <c r="C3100">
        <v>6</v>
      </c>
      <c r="D3100">
        <v>40</v>
      </c>
      <c r="E3100">
        <v>1</v>
      </c>
      <c r="G3100">
        <v>19.649999999999999</v>
      </c>
      <c r="H3100" t="s">
        <v>31304</v>
      </c>
      <c r="I3100" t="s">
        <v>31305</v>
      </c>
      <c r="J3100">
        <v>9.65</v>
      </c>
    </row>
    <row r="3101" spans="1:10">
      <c r="A3101" t="s">
        <v>12965</v>
      </c>
      <c r="B3101" t="s">
        <v>17346</v>
      </c>
      <c r="C3101">
        <v>6</v>
      </c>
      <c r="D3101">
        <v>16</v>
      </c>
      <c r="E3101">
        <v>0.75</v>
      </c>
      <c r="G3101">
        <v>34.950000000000003</v>
      </c>
      <c r="H3101" t="s">
        <v>24291</v>
      </c>
      <c r="I3101" t="s">
        <v>24292</v>
      </c>
      <c r="J3101">
        <v>8</v>
      </c>
    </row>
    <row r="3102" spans="1:10">
      <c r="A3102" t="s">
        <v>12966</v>
      </c>
      <c r="B3102" t="s">
        <v>17347</v>
      </c>
      <c r="C3102">
        <v>6</v>
      </c>
      <c r="D3102">
        <v>16</v>
      </c>
      <c r="E3102">
        <v>0.75</v>
      </c>
      <c r="G3102">
        <v>11.95</v>
      </c>
      <c r="H3102" t="s">
        <v>24293</v>
      </c>
      <c r="I3102" t="s">
        <v>24294</v>
      </c>
      <c r="J3102">
        <v>7.98</v>
      </c>
    </row>
    <row r="3103" spans="1:10">
      <c r="A3103" t="s">
        <v>24295</v>
      </c>
      <c r="B3103" t="s">
        <v>24296</v>
      </c>
      <c r="C3103">
        <v>6</v>
      </c>
      <c r="D3103">
        <v>41.4</v>
      </c>
      <c r="E3103">
        <v>0.7</v>
      </c>
      <c r="G3103">
        <v>63.75</v>
      </c>
      <c r="H3103" t="s">
        <v>24297</v>
      </c>
      <c r="J3103">
        <v>8.27</v>
      </c>
    </row>
    <row r="3104" spans="1:10">
      <c r="A3104" t="s">
        <v>12967</v>
      </c>
      <c r="B3104" t="s">
        <v>17348</v>
      </c>
      <c r="C3104">
        <v>6</v>
      </c>
      <c r="D3104">
        <v>14.5</v>
      </c>
      <c r="E3104">
        <v>0.7</v>
      </c>
      <c r="G3104">
        <v>10.45</v>
      </c>
      <c r="H3104" t="s">
        <v>24298</v>
      </c>
      <c r="I3104" t="s">
        <v>24299</v>
      </c>
      <c r="J3104">
        <v>7.33</v>
      </c>
    </row>
    <row r="3105" spans="1:10">
      <c r="A3105" t="s">
        <v>17349</v>
      </c>
      <c r="B3105" t="s">
        <v>17350</v>
      </c>
      <c r="C3105">
        <v>6</v>
      </c>
      <c r="D3105">
        <v>47.3</v>
      </c>
      <c r="E3105">
        <v>0.7</v>
      </c>
      <c r="G3105">
        <v>9.5</v>
      </c>
      <c r="I3105" t="s">
        <v>24300</v>
      </c>
      <c r="J3105">
        <v>7.44</v>
      </c>
    </row>
    <row r="3106" spans="1:10">
      <c r="A3106" t="s">
        <v>17351</v>
      </c>
      <c r="B3106" t="s">
        <v>17352</v>
      </c>
      <c r="C3106">
        <v>6</v>
      </c>
      <c r="D3106">
        <v>45</v>
      </c>
      <c r="E3106">
        <v>0.7</v>
      </c>
      <c r="G3106">
        <v>26.75</v>
      </c>
      <c r="I3106" t="s">
        <v>24301</v>
      </c>
      <c r="J3106">
        <v>7.42</v>
      </c>
    </row>
    <row r="3107" spans="1:10">
      <c r="A3107" t="s">
        <v>12968</v>
      </c>
      <c r="B3107" t="s">
        <v>17353</v>
      </c>
      <c r="C3107">
        <v>6</v>
      </c>
      <c r="D3107">
        <v>46.4</v>
      </c>
      <c r="E3107">
        <v>0.7</v>
      </c>
      <c r="G3107">
        <v>46.85</v>
      </c>
      <c r="H3107" t="s">
        <v>24302</v>
      </c>
      <c r="I3107" t="s">
        <v>24303</v>
      </c>
      <c r="J3107">
        <v>7.4</v>
      </c>
    </row>
    <row r="3108" spans="1:10">
      <c r="A3108" t="s">
        <v>12969</v>
      </c>
      <c r="B3108" t="s">
        <v>17354</v>
      </c>
      <c r="C3108">
        <v>6</v>
      </c>
      <c r="D3108">
        <v>40</v>
      </c>
      <c r="E3108">
        <v>0.7</v>
      </c>
      <c r="G3108">
        <v>18.95</v>
      </c>
      <c r="H3108" t="s">
        <v>24304</v>
      </c>
      <c r="I3108" t="s">
        <v>24305</v>
      </c>
      <c r="J3108">
        <v>7.47</v>
      </c>
    </row>
    <row r="3109" spans="1:10">
      <c r="A3109" t="s">
        <v>12970</v>
      </c>
      <c r="B3109" t="s">
        <v>17355</v>
      </c>
      <c r="C3109">
        <v>6</v>
      </c>
      <c r="D3109">
        <v>45</v>
      </c>
      <c r="E3109">
        <v>0.7</v>
      </c>
      <c r="G3109">
        <v>69.75</v>
      </c>
      <c r="I3109" t="s">
        <v>24306</v>
      </c>
      <c r="J3109">
        <v>7.44</v>
      </c>
    </row>
    <row r="3110" spans="1:10">
      <c r="A3110" t="s">
        <v>17356</v>
      </c>
      <c r="B3110" t="s">
        <v>17357</v>
      </c>
      <c r="C3110">
        <v>6</v>
      </c>
      <c r="D3110">
        <v>40</v>
      </c>
      <c r="E3110">
        <v>0.7</v>
      </c>
      <c r="G3110">
        <v>24.15</v>
      </c>
      <c r="J3110">
        <v>7.41</v>
      </c>
    </row>
    <row r="3111" spans="1:10">
      <c r="A3111" t="s">
        <v>12971</v>
      </c>
      <c r="B3111" t="s">
        <v>17358</v>
      </c>
      <c r="C3111">
        <v>6</v>
      </c>
      <c r="D3111">
        <v>46.7</v>
      </c>
      <c r="E3111">
        <v>0.7</v>
      </c>
      <c r="G3111">
        <v>11.85</v>
      </c>
      <c r="I3111" t="s">
        <v>24307</v>
      </c>
      <c r="J3111">
        <v>7.4</v>
      </c>
    </row>
    <row r="3112" spans="1:10">
      <c r="A3112" t="s">
        <v>12972</v>
      </c>
      <c r="B3112" t="s">
        <v>17359</v>
      </c>
      <c r="C3112">
        <v>6</v>
      </c>
      <c r="D3112">
        <v>44.2</v>
      </c>
      <c r="E3112">
        <v>0.7</v>
      </c>
      <c r="G3112">
        <v>24.15</v>
      </c>
      <c r="H3112" t="s">
        <v>24308</v>
      </c>
      <c r="I3112" t="s">
        <v>24309</v>
      </c>
      <c r="J3112">
        <v>7.43</v>
      </c>
    </row>
    <row r="3113" spans="1:10">
      <c r="A3113" t="s">
        <v>12973</v>
      </c>
      <c r="B3113" t="s">
        <v>17360</v>
      </c>
      <c r="C3113">
        <v>6</v>
      </c>
      <c r="D3113">
        <v>40</v>
      </c>
      <c r="E3113">
        <v>0.7</v>
      </c>
      <c r="G3113">
        <v>29.85</v>
      </c>
      <c r="I3113" t="s">
        <v>24310</v>
      </c>
      <c r="J3113">
        <v>9.2100000000000009</v>
      </c>
    </row>
    <row r="3114" spans="1:10">
      <c r="A3114" t="s">
        <v>17361</v>
      </c>
      <c r="B3114" t="s">
        <v>17362</v>
      </c>
      <c r="C3114">
        <v>6</v>
      </c>
      <c r="D3114">
        <v>40</v>
      </c>
      <c r="E3114">
        <v>0.7</v>
      </c>
      <c r="G3114">
        <v>17.5</v>
      </c>
      <c r="J3114">
        <v>8.33</v>
      </c>
    </row>
    <row r="3115" spans="1:10">
      <c r="A3115" t="s">
        <v>12974</v>
      </c>
      <c r="B3115" t="s">
        <v>17363</v>
      </c>
      <c r="C3115">
        <v>6</v>
      </c>
      <c r="D3115">
        <v>45.2</v>
      </c>
      <c r="E3115">
        <v>0.7</v>
      </c>
      <c r="G3115">
        <v>2.5</v>
      </c>
      <c r="H3115" t="s">
        <v>24311</v>
      </c>
      <c r="J3115">
        <v>8.17</v>
      </c>
    </row>
    <row r="3116" spans="1:10">
      <c r="A3116" t="s">
        <v>12975</v>
      </c>
      <c r="B3116" t="s">
        <v>17364</v>
      </c>
      <c r="C3116">
        <v>6</v>
      </c>
      <c r="D3116">
        <v>44</v>
      </c>
      <c r="E3116">
        <v>0.7</v>
      </c>
      <c r="G3116">
        <v>64.849999999999994</v>
      </c>
      <c r="H3116" t="s">
        <v>24312</v>
      </c>
      <c r="I3116" t="s">
        <v>24313</v>
      </c>
      <c r="J3116">
        <v>6.21</v>
      </c>
    </row>
    <row r="3117" spans="1:10">
      <c r="A3117" t="s">
        <v>17365</v>
      </c>
      <c r="B3117" t="s">
        <v>17366</v>
      </c>
      <c r="C3117">
        <v>6</v>
      </c>
      <c r="D3117">
        <v>40</v>
      </c>
      <c r="E3117">
        <v>1</v>
      </c>
      <c r="G3117">
        <v>21.45</v>
      </c>
      <c r="H3117" t="s">
        <v>24314</v>
      </c>
      <c r="I3117" t="s">
        <v>24315</v>
      </c>
      <c r="J3117">
        <v>9.35</v>
      </c>
    </row>
    <row r="3118" spans="1:10">
      <c r="A3118" t="s">
        <v>24316</v>
      </c>
      <c r="B3118" t="s">
        <v>24317</v>
      </c>
      <c r="C3118">
        <v>12</v>
      </c>
      <c r="D3118">
        <v>40</v>
      </c>
      <c r="E3118">
        <v>0.7</v>
      </c>
      <c r="G3118">
        <v>21.35</v>
      </c>
      <c r="I3118" t="s">
        <v>24318</v>
      </c>
      <c r="J3118">
        <v>12.95</v>
      </c>
    </row>
    <row r="3119" spans="1:10">
      <c r="A3119" t="s">
        <v>17367</v>
      </c>
      <c r="B3119" t="s">
        <v>17368</v>
      </c>
      <c r="C3119">
        <v>6</v>
      </c>
      <c r="D3119">
        <v>40</v>
      </c>
      <c r="E3119">
        <v>1</v>
      </c>
      <c r="G3119">
        <v>12.95</v>
      </c>
      <c r="H3119" t="s">
        <v>24319</v>
      </c>
      <c r="I3119" t="s">
        <v>24320</v>
      </c>
      <c r="J3119">
        <v>9.33</v>
      </c>
    </row>
    <row r="3120" spans="1:10">
      <c r="A3120" t="s">
        <v>12976</v>
      </c>
      <c r="B3120" t="s">
        <v>24321</v>
      </c>
      <c r="C3120">
        <v>6</v>
      </c>
      <c r="D3120">
        <v>58</v>
      </c>
      <c r="E3120">
        <v>0.7</v>
      </c>
      <c r="F3120" t="s">
        <v>18359</v>
      </c>
      <c r="G3120">
        <v>14.15</v>
      </c>
      <c r="H3120" t="s">
        <v>24322</v>
      </c>
      <c r="I3120" t="s">
        <v>24323</v>
      </c>
      <c r="J3120">
        <v>7.9</v>
      </c>
    </row>
    <row r="3121" spans="1:10">
      <c r="A3121" t="s">
        <v>12977</v>
      </c>
      <c r="B3121" t="s">
        <v>24324</v>
      </c>
      <c r="C3121">
        <v>6</v>
      </c>
      <c r="D3121">
        <v>43</v>
      </c>
      <c r="E3121">
        <v>0.7</v>
      </c>
      <c r="F3121" t="s">
        <v>18359</v>
      </c>
      <c r="G3121">
        <v>50.95</v>
      </c>
      <c r="H3121" t="s">
        <v>24325</v>
      </c>
      <c r="I3121" t="s">
        <v>24326</v>
      </c>
      <c r="J3121">
        <v>8.07</v>
      </c>
    </row>
    <row r="3122" spans="1:10">
      <c r="A3122" t="s">
        <v>12978</v>
      </c>
      <c r="B3122" t="s">
        <v>24327</v>
      </c>
      <c r="C3122">
        <v>6</v>
      </c>
      <c r="D3122">
        <v>43</v>
      </c>
      <c r="E3122">
        <v>0.7</v>
      </c>
      <c r="F3122" t="s">
        <v>18359</v>
      </c>
      <c r="G3122">
        <v>9.9499999999999993</v>
      </c>
      <c r="H3122" t="s">
        <v>24328</v>
      </c>
      <c r="I3122" t="s">
        <v>24329</v>
      </c>
      <c r="J3122">
        <v>8.06</v>
      </c>
    </row>
    <row r="3123" spans="1:10">
      <c r="A3123" t="s">
        <v>12979</v>
      </c>
      <c r="B3123" t="s">
        <v>17369</v>
      </c>
      <c r="C3123">
        <v>6</v>
      </c>
      <c r="D3123">
        <v>42</v>
      </c>
      <c r="E3123">
        <v>0.7</v>
      </c>
      <c r="G3123">
        <v>19.95</v>
      </c>
      <c r="J3123">
        <v>6.71</v>
      </c>
    </row>
    <row r="3124" spans="1:10">
      <c r="A3124" t="s">
        <v>12980</v>
      </c>
      <c r="B3124" t="s">
        <v>17370</v>
      </c>
      <c r="C3124">
        <v>6</v>
      </c>
      <c r="D3124">
        <v>40</v>
      </c>
      <c r="E3124">
        <v>0.7</v>
      </c>
      <c r="G3124">
        <v>6.45</v>
      </c>
      <c r="H3124" t="s">
        <v>24330</v>
      </c>
      <c r="J3124">
        <v>8.5299999999999994</v>
      </c>
    </row>
    <row r="3125" spans="1:10">
      <c r="A3125" t="s">
        <v>12981</v>
      </c>
      <c r="B3125" t="s">
        <v>24331</v>
      </c>
      <c r="C3125">
        <v>12</v>
      </c>
      <c r="D3125">
        <v>42.5</v>
      </c>
      <c r="E3125">
        <v>0.5</v>
      </c>
      <c r="F3125" t="s">
        <v>18359</v>
      </c>
      <c r="G3125">
        <v>9.9499999999999993</v>
      </c>
      <c r="I3125" t="s">
        <v>24332</v>
      </c>
      <c r="J3125">
        <v>12.16</v>
      </c>
    </row>
    <row r="3126" spans="1:10">
      <c r="A3126" t="s">
        <v>12982</v>
      </c>
      <c r="B3126" t="s">
        <v>17371</v>
      </c>
      <c r="C3126">
        <v>12</v>
      </c>
      <c r="D3126">
        <v>43</v>
      </c>
      <c r="E3126">
        <v>0.7</v>
      </c>
      <c r="G3126">
        <v>115</v>
      </c>
      <c r="H3126" t="s">
        <v>24333</v>
      </c>
      <c r="I3126" t="s">
        <v>24334</v>
      </c>
      <c r="J3126">
        <v>14.1</v>
      </c>
    </row>
    <row r="3127" spans="1:10">
      <c r="A3127" t="s">
        <v>12983</v>
      </c>
      <c r="B3127" t="s">
        <v>24335</v>
      </c>
      <c r="C3127">
        <v>12</v>
      </c>
      <c r="D3127">
        <v>42.5</v>
      </c>
      <c r="E3127">
        <v>0.5</v>
      </c>
      <c r="F3127" t="s">
        <v>18359</v>
      </c>
      <c r="G3127">
        <v>8.65</v>
      </c>
      <c r="H3127" t="s">
        <v>24336</v>
      </c>
      <c r="J3127">
        <v>14.6</v>
      </c>
    </row>
    <row r="3128" spans="1:10">
      <c r="A3128" t="s">
        <v>12984</v>
      </c>
      <c r="B3128" t="s">
        <v>24337</v>
      </c>
      <c r="C3128">
        <v>12</v>
      </c>
      <c r="D3128">
        <v>42.5</v>
      </c>
      <c r="E3128">
        <v>0.5</v>
      </c>
      <c r="F3128" t="s">
        <v>18359</v>
      </c>
      <c r="G3128">
        <v>7.15</v>
      </c>
      <c r="H3128" t="s">
        <v>24338</v>
      </c>
      <c r="J3128">
        <v>14.42</v>
      </c>
    </row>
    <row r="3129" spans="1:10">
      <c r="A3129" t="s">
        <v>17372</v>
      </c>
      <c r="B3129" t="s">
        <v>17373</v>
      </c>
      <c r="C3129">
        <v>6</v>
      </c>
      <c r="D3129">
        <v>40</v>
      </c>
      <c r="E3129">
        <v>0.7</v>
      </c>
      <c r="G3129">
        <v>16.45</v>
      </c>
      <c r="H3129" t="s">
        <v>24339</v>
      </c>
      <c r="I3129" t="s">
        <v>31306</v>
      </c>
      <c r="J3129">
        <v>7.1</v>
      </c>
    </row>
    <row r="3130" spans="1:10">
      <c r="A3130" t="s">
        <v>14076</v>
      </c>
      <c r="B3130" t="s">
        <v>17374</v>
      </c>
      <c r="C3130">
        <v>12</v>
      </c>
      <c r="D3130">
        <v>44</v>
      </c>
      <c r="E3130">
        <v>0.7</v>
      </c>
      <c r="G3130">
        <v>19.649999999999999</v>
      </c>
      <c r="H3130" t="s">
        <v>24339</v>
      </c>
      <c r="J3130">
        <v>14.16</v>
      </c>
    </row>
    <row r="3131" spans="1:10">
      <c r="A3131" t="s">
        <v>12985</v>
      </c>
      <c r="B3131" t="s">
        <v>17375</v>
      </c>
      <c r="C3131">
        <v>6</v>
      </c>
      <c r="D3131">
        <v>40</v>
      </c>
      <c r="E3131">
        <v>0.7</v>
      </c>
      <c r="G3131">
        <v>14</v>
      </c>
      <c r="H3131" t="s">
        <v>24340</v>
      </c>
      <c r="I3131" t="s">
        <v>24341</v>
      </c>
      <c r="J3131">
        <v>7.31</v>
      </c>
    </row>
    <row r="3132" spans="1:10">
      <c r="A3132" t="s">
        <v>17376</v>
      </c>
      <c r="B3132" t="s">
        <v>24342</v>
      </c>
      <c r="C3132">
        <v>4</v>
      </c>
      <c r="D3132">
        <v>40</v>
      </c>
      <c r="E3132">
        <v>0.5</v>
      </c>
      <c r="F3132" t="s">
        <v>18359</v>
      </c>
      <c r="G3132">
        <v>5</v>
      </c>
      <c r="H3132" t="s">
        <v>24343</v>
      </c>
      <c r="I3132" t="s">
        <v>24344</v>
      </c>
      <c r="J3132">
        <v>8.65</v>
      </c>
    </row>
    <row r="3133" spans="1:10">
      <c r="A3133" t="s">
        <v>24345</v>
      </c>
      <c r="B3133" t="s">
        <v>24346</v>
      </c>
      <c r="C3133">
        <v>6</v>
      </c>
      <c r="D3133">
        <v>40</v>
      </c>
      <c r="E3133">
        <v>0.5</v>
      </c>
      <c r="G3133">
        <v>11.35</v>
      </c>
      <c r="H3133" t="s">
        <v>24347</v>
      </c>
      <c r="I3133" t="s">
        <v>24348</v>
      </c>
      <c r="J3133">
        <v>6.66</v>
      </c>
    </row>
    <row r="3134" spans="1:10">
      <c r="A3134" t="s">
        <v>12986</v>
      </c>
      <c r="B3134" t="s">
        <v>24349</v>
      </c>
      <c r="C3134">
        <v>6</v>
      </c>
      <c r="D3134">
        <v>20</v>
      </c>
      <c r="E3134">
        <v>0.75</v>
      </c>
      <c r="F3134" t="s">
        <v>18359</v>
      </c>
      <c r="G3134">
        <v>18.25</v>
      </c>
      <c r="H3134" t="s">
        <v>24350</v>
      </c>
      <c r="I3134" t="s">
        <v>24351</v>
      </c>
      <c r="J3134">
        <v>8.5</v>
      </c>
    </row>
    <row r="3135" spans="1:10">
      <c r="A3135" t="s">
        <v>17377</v>
      </c>
      <c r="B3135" t="s">
        <v>24352</v>
      </c>
      <c r="C3135">
        <v>6</v>
      </c>
      <c r="D3135">
        <v>20</v>
      </c>
      <c r="E3135">
        <v>0.75</v>
      </c>
      <c r="F3135" t="s">
        <v>18359</v>
      </c>
      <c r="G3135">
        <v>15.45</v>
      </c>
      <c r="H3135" t="s">
        <v>24353</v>
      </c>
      <c r="I3135" t="s">
        <v>24354</v>
      </c>
      <c r="J3135">
        <v>8.5399999999999991</v>
      </c>
    </row>
    <row r="3136" spans="1:10">
      <c r="A3136" t="s">
        <v>12987</v>
      </c>
      <c r="B3136" t="s">
        <v>17378</v>
      </c>
      <c r="C3136">
        <v>6</v>
      </c>
      <c r="D3136">
        <v>21</v>
      </c>
      <c r="E3136">
        <v>0.75</v>
      </c>
      <c r="G3136">
        <v>45.75</v>
      </c>
      <c r="H3136" t="s">
        <v>24355</v>
      </c>
      <c r="I3136" t="s">
        <v>24356</v>
      </c>
      <c r="J3136">
        <v>10.02</v>
      </c>
    </row>
    <row r="3137" spans="1:10">
      <c r="A3137" t="s">
        <v>12988</v>
      </c>
      <c r="B3137" t="s">
        <v>17379</v>
      </c>
      <c r="C3137">
        <v>6</v>
      </c>
      <c r="D3137">
        <v>18</v>
      </c>
      <c r="E3137">
        <v>0.75</v>
      </c>
      <c r="G3137">
        <v>18.05</v>
      </c>
      <c r="H3137" t="s">
        <v>24357</v>
      </c>
      <c r="I3137" t="s">
        <v>24358</v>
      </c>
      <c r="J3137">
        <v>9.66</v>
      </c>
    </row>
    <row r="3138" spans="1:10">
      <c r="A3138" t="s">
        <v>12989</v>
      </c>
      <c r="B3138" t="s">
        <v>17380</v>
      </c>
      <c r="C3138">
        <v>6</v>
      </c>
      <c r="D3138">
        <v>17</v>
      </c>
      <c r="E3138">
        <v>0.75</v>
      </c>
      <c r="G3138">
        <v>39.950000000000003</v>
      </c>
      <c r="H3138" t="s">
        <v>24359</v>
      </c>
      <c r="I3138" t="s">
        <v>24360</v>
      </c>
      <c r="J3138">
        <v>9.61</v>
      </c>
    </row>
    <row r="3139" spans="1:10">
      <c r="A3139" t="s">
        <v>24361</v>
      </c>
      <c r="B3139" t="s">
        <v>24362</v>
      </c>
      <c r="C3139">
        <v>6</v>
      </c>
      <c r="D3139">
        <v>20</v>
      </c>
      <c r="E3139">
        <v>0.75</v>
      </c>
      <c r="G3139">
        <v>18.95</v>
      </c>
      <c r="H3139" t="s">
        <v>24363</v>
      </c>
      <c r="I3139" t="s">
        <v>24364</v>
      </c>
      <c r="J3139">
        <v>7.3</v>
      </c>
    </row>
    <row r="3140" spans="1:10">
      <c r="A3140" t="s">
        <v>12990</v>
      </c>
      <c r="B3140" t="s">
        <v>24365</v>
      </c>
      <c r="C3140">
        <v>6</v>
      </c>
      <c r="D3140">
        <v>40</v>
      </c>
      <c r="E3140">
        <v>0.7</v>
      </c>
      <c r="F3140" t="s">
        <v>18359</v>
      </c>
      <c r="G3140">
        <v>64.45</v>
      </c>
      <c r="I3140" t="s">
        <v>24366</v>
      </c>
      <c r="J3140">
        <v>9.5</v>
      </c>
    </row>
    <row r="3141" spans="1:10">
      <c r="A3141" t="s">
        <v>14077</v>
      </c>
      <c r="B3141" t="s">
        <v>24367</v>
      </c>
      <c r="C3141">
        <v>6</v>
      </c>
      <c r="D3141">
        <v>40</v>
      </c>
      <c r="E3141">
        <v>0.7</v>
      </c>
      <c r="F3141" t="s">
        <v>18359</v>
      </c>
      <c r="G3141">
        <v>19.850000000000001</v>
      </c>
      <c r="H3141" t="s">
        <v>24368</v>
      </c>
      <c r="I3141" t="s">
        <v>24369</v>
      </c>
      <c r="J3141">
        <v>9.65</v>
      </c>
    </row>
    <row r="3142" spans="1:10">
      <c r="A3142" t="s">
        <v>12991</v>
      </c>
      <c r="B3142" t="s">
        <v>17381</v>
      </c>
      <c r="C3142">
        <v>6</v>
      </c>
      <c r="D3142">
        <v>47</v>
      </c>
      <c r="E3142">
        <v>0.7</v>
      </c>
      <c r="G3142">
        <v>18.45</v>
      </c>
      <c r="H3142" t="s">
        <v>24370</v>
      </c>
      <c r="I3142" t="s">
        <v>24371</v>
      </c>
      <c r="J3142">
        <v>7.87</v>
      </c>
    </row>
    <row r="3143" spans="1:10">
      <c r="A3143" t="s">
        <v>12992</v>
      </c>
      <c r="B3143" t="s">
        <v>31307</v>
      </c>
      <c r="C3143">
        <v>6</v>
      </c>
      <c r="D3143">
        <v>47</v>
      </c>
      <c r="E3143">
        <v>0.7</v>
      </c>
      <c r="F3143" t="s">
        <v>18359</v>
      </c>
      <c r="G3143">
        <v>8.9499999999999993</v>
      </c>
      <c r="I3143" t="s">
        <v>31308</v>
      </c>
      <c r="J3143">
        <v>8.2799999999999994</v>
      </c>
    </row>
    <row r="3144" spans="1:10">
      <c r="A3144" t="s">
        <v>17382</v>
      </c>
      <c r="B3144" t="s">
        <v>24372</v>
      </c>
      <c r="C3144">
        <v>6</v>
      </c>
      <c r="D3144">
        <v>40</v>
      </c>
      <c r="E3144">
        <v>0.7</v>
      </c>
      <c r="F3144" t="s">
        <v>18359</v>
      </c>
      <c r="G3144">
        <v>14.95</v>
      </c>
      <c r="H3144" t="s">
        <v>24373</v>
      </c>
      <c r="I3144" t="s">
        <v>24374</v>
      </c>
      <c r="J3144">
        <v>9.6</v>
      </c>
    </row>
    <row r="3145" spans="1:10">
      <c r="A3145" t="s">
        <v>31309</v>
      </c>
      <c r="B3145" t="s">
        <v>31310</v>
      </c>
      <c r="C3145">
        <v>6</v>
      </c>
      <c r="D3145">
        <v>30</v>
      </c>
      <c r="E3145">
        <v>1</v>
      </c>
      <c r="G3145">
        <v>17.649999999999999</v>
      </c>
      <c r="H3145" t="s">
        <v>31311</v>
      </c>
      <c r="I3145" t="s">
        <v>31312</v>
      </c>
      <c r="J3145">
        <v>9.15</v>
      </c>
    </row>
    <row r="3146" spans="1:10">
      <c r="A3146" t="s">
        <v>26836</v>
      </c>
      <c r="B3146" t="s">
        <v>26837</v>
      </c>
      <c r="C3146">
        <v>12</v>
      </c>
      <c r="D3146">
        <v>43</v>
      </c>
      <c r="E3146">
        <v>1</v>
      </c>
      <c r="G3146">
        <v>40.75</v>
      </c>
      <c r="I3146" t="s">
        <v>31313</v>
      </c>
      <c r="J3146">
        <v>19.32</v>
      </c>
    </row>
    <row r="3147" spans="1:10">
      <c r="A3147" t="s">
        <v>12993</v>
      </c>
      <c r="B3147" t="s">
        <v>17383</v>
      </c>
      <c r="C3147">
        <v>6</v>
      </c>
      <c r="D3147">
        <v>40</v>
      </c>
      <c r="E3147">
        <v>0.7</v>
      </c>
      <c r="G3147">
        <v>33.85</v>
      </c>
      <c r="H3147" t="s">
        <v>24375</v>
      </c>
      <c r="J3147">
        <v>10.55</v>
      </c>
    </row>
    <row r="3148" spans="1:10">
      <c r="A3148" t="s">
        <v>12994</v>
      </c>
      <c r="B3148" t="s">
        <v>17384</v>
      </c>
      <c r="C3148">
        <v>6</v>
      </c>
      <c r="D3148">
        <v>40</v>
      </c>
      <c r="E3148">
        <v>0.7</v>
      </c>
      <c r="G3148">
        <v>18.75</v>
      </c>
      <c r="H3148" t="s">
        <v>24376</v>
      </c>
      <c r="J3148">
        <v>10.65</v>
      </c>
    </row>
    <row r="3149" spans="1:10">
      <c r="A3149" t="s">
        <v>12995</v>
      </c>
      <c r="B3149" t="s">
        <v>17385</v>
      </c>
      <c r="C3149">
        <v>6</v>
      </c>
      <c r="D3149">
        <v>40</v>
      </c>
      <c r="E3149">
        <v>0.7</v>
      </c>
      <c r="G3149">
        <v>19</v>
      </c>
      <c r="H3149" t="s">
        <v>24377</v>
      </c>
      <c r="J3149">
        <v>10.65</v>
      </c>
    </row>
    <row r="3150" spans="1:10">
      <c r="A3150" t="s">
        <v>12996</v>
      </c>
      <c r="B3150" t="s">
        <v>17386</v>
      </c>
      <c r="C3150">
        <v>6</v>
      </c>
      <c r="D3150">
        <v>40</v>
      </c>
      <c r="E3150">
        <v>0.7</v>
      </c>
      <c r="G3150">
        <v>9.75</v>
      </c>
      <c r="H3150" t="s">
        <v>24378</v>
      </c>
      <c r="J3150">
        <v>10.62</v>
      </c>
    </row>
    <row r="3151" spans="1:10">
      <c r="A3151" t="s">
        <v>12997</v>
      </c>
      <c r="B3151" t="s">
        <v>17387</v>
      </c>
      <c r="C3151">
        <v>6</v>
      </c>
      <c r="D3151">
        <v>40</v>
      </c>
      <c r="E3151">
        <v>0.7</v>
      </c>
      <c r="G3151">
        <v>138.75</v>
      </c>
      <c r="H3151" t="s">
        <v>24375</v>
      </c>
      <c r="J3151">
        <v>10.64</v>
      </c>
    </row>
    <row r="3152" spans="1:10">
      <c r="A3152" t="s">
        <v>12998</v>
      </c>
      <c r="B3152" t="s">
        <v>26770</v>
      </c>
      <c r="C3152">
        <v>12</v>
      </c>
      <c r="D3152">
        <v>42.8</v>
      </c>
      <c r="E3152">
        <v>0.7</v>
      </c>
      <c r="F3152" t="s">
        <v>18359</v>
      </c>
      <c r="G3152">
        <v>22.35</v>
      </c>
      <c r="H3152" t="s">
        <v>31314</v>
      </c>
      <c r="I3152" t="s">
        <v>31315</v>
      </c>
      <c r="J3152">
        <v>14.95</v>
      </c>
    </row>
    <row r="3153" spans="1:10">
      <c r="A3153" t="s">
        <v>17388</v>
      </c>
      <c r="B3153" t="s">
        <v>17389</v>
      </c>
      <c r="C3153">
        <v>6</v>
      </c>
      <c r="D3153">
        <v>42.8</v>
      </c>
      <c r="E3153">
        <v>0.7</v>
      </c>
      <c r="G3153">
        <v>3.95</v>
      </c>
      <c r="H3153" t="s">
        <v>27313</v>
      </c>
      <c r="J3153">
        <v>7.38</v>
      </c>
    </row>
    <row r="3154" spans="1:10">
      <c r="A3154" t="s">
        <v>12999</v>
      </c>
      <c r="B3154" t="s">
        <v>17390</v>
      </c>
      <c r="C3154">
        <v>6</v>
      </c>
      <c r="D3154">
        <v>16</v>
      </c>
      <c r="E3154">
        <v>0.7</v>
      </c>
      <c r="G3154">
        <v>37.950000000000003</v>
      </c>
      <c r="H3154" t="s">
        <v>24379</v>
      </c>
      <c r="I3154" t="s">
        <v>24380</v>
      </c>
      <c r="J3154">
        <v>8.11</v>
      </c>
    </row>
    <row r="3155" spans="1:10">
      <c r="A3155" t="s">
        <v>17391</v>
      </c>
      <c r="B3155" t="s">
        <v>17392</v>
      </c>
      <c r="C3155">
        <v>6</v>
      </c>
      <c r="D3155">
        <v>37.5</v>
      </c>
      <c r="E3155">
        <v>0.7</v>
      </c>
      <c r="G3155">
        <v>15.95</v>
      </c>
      <c r="H3155" t="s">
        <v>31316</v>
      </c>
      <c r="I3155" t="s">
        <v>31317</v>
      </c>
      <c r="J3155">
        <v>7.4</v>
      </c>
    </row>
    <row r="3156" spans="1:10">
      <c r="A3156" t="s">
        <v>13000</v>
      </c>
      <c r="B3156" t="s">
        <v>17393</v>
      </c>
      <c r="C3156">
        <v>6</v>
      </c>
      <c r="D3156">
        <v>16</v>
      </c>
      <c r="E3156">
        <v>0.7</v>
      </c>
      <c r="G3156">
        <v>13.85</v>
      </c>
      <c r="H3156" t="s">
        <v>24381</v>
      </c>
      <c r="I3156" t="s">
        <v>24382</v>
      </c>
      <c r="J3156">
        <v>7.99</v>
      </c>
    </row>
    <row r="3157" spans="1:10">
      <c r="A3157" t="s">
        <v>13001</v>
      </c>
      <c r="B3157" t="s">
        <v>17394</v>
      </c>
      <c r="C3157">
        <v>6</v>
      </c>
      <c r="D3157">
        <v>37.5</v>
      </c>
      <c r="E3157">
        <v>0.7</v>
      </c>
      <c r="G3157">
        <v>10.75</v>
      </c>
      <c r="H3157" t="s">
        <v>24383</v>
      </c>
      <c r="I3157" t="s">
        <v>24384</v>
      </c>
      <c r="J3157">
        <v>7.58</v>
      </c>
    </row>
    <row r="3158" spans="1:10">
      <c r="A3158" t="s">
        <v>14078</v>
      </c>
      <c r="B3158" t="s">
        <v>17395</v>
      </c>
      <c r="C3158">
        <v>6</v>
      </c>
      <c r="D3158">
        <v>40</v>
      </c>
      <c r="E3158">
        <v>0.7</v>
      </c>
      <c r="G3158">
        <v>28.95</v>
      </c>
      <c r="H3158" t="s">
        <v>24385</v>
      </c>
      <c r="I3158" t="s">
        <v>24386</v>
      </c>
      <c r="J3158">
        <v>7.45</v>
      </c>
    </row>
    <row r="3159" spans="1:10">
      <c r="A3159" t="s">
        <v>13002</v>
      </c>
      <c r="B3159" t="s">
        <v>24387</v>
      </c>
      <c r="C3159">
        <v>12</v>
      </c>
      <c r="D3159">
        <v>40</v>
      </c>
      <c r="E3159">
        <v>1</v>
      </c>
      <c r="F3159" t="s">
        <v>18359</v>
      </c>
      <c r="G3159">
        <v>5.95</v>
      </c>
      <c r="H3159" t="s">
        <v>24388</v>
      </c>
      <c r="I3159" t="s">
        <v>24389</v>
      </c>
      <c r="J3159">
        <v>19.89</v>
      </c>
    </row>
    <row r="3160" spans="1:10">
      <c r="A3160" t="s">
        <v>13003</v>
      </c>
      <c r="B3160" t="s">
        <v>24390</v>
      </c>
      <c r="C3160">
        <v>12</v>
      </c>
      <c r="D3160">
        <v>40</v>
      </c>
      <c r="E3160">
        <v>1</v>
      </c>
      <c r="F3160" t="s">
        <v>18359</v>
      </c>
      <c r="G3160">
        <v>8.0500000000000007</v>
      </c>
      <c r="H3160" t="s">
        <v>24388</v>
      </c>
      <c r="I3160" t="s">
        <v>24389</v>
      </c>
      <c r="J3160">
        <v>19.8</v>
      </c>
    </row>
    <row r="3161" spans="1:10">
      <c r="A3161" t="s">
        <v>24391</v>
      </c>
      <c r="B3161" t="s">
        <v>24392</v>
      </c>
      <c r="C3161">
        <v>6</v>
      </c>
      <c r="D3161">
        <v>46</v>
      </c>
      <c r="E3161">
        <v>0.7</v>
      </c>
      <c r="F3161" t="s">
        <v>18359</v>
      </c>
      <c r="G3161">
        <v>15.75</v>
      </c>
      <c r="H3161" t="s">
        <v>24393</v>
      </c>
      <c r="I3161" t="s">
        <v>24394</v>
      </c>
      <c r="J3161">
        <v>9.5</v>
      </c>
    </row>
    <row r="3162" spans="1:10">
      <c r="A3162" t="s">
        <v>17396</v>
      </c>
      <c r="B3162" t="s">
        <v>24395</v>
      </c>
      <c r="C3162">
        <v>6</v>
      </c>
      <c r="D3162">
        <v>40</v>
      </c>
      <c r="E3162">
        <v>1</v>
      </c>
      <c r="F3162" t="s">
        <v>18359</v>
      </c>
      <c r="G3162">
        <v>335.35</v>
      </c>
      <c r="I3162" t="s">
        <v>24396</v>
      </c>
      <c r="J3162">
        <v>12.24</v>
      </c>
    </row>
    <row r="3163" spans="1:10">
      <c r="A3163" t="s">
        <v>24397</v>
      </c>
      <c r="B3163" t="s">
        <v>24398</v>
      </c>
      <c r="C3163">
        <v>6</v>
      </c>
      <c r="D3163">
        <v>40</v>
      </c>
      <c r="E3163">
        <v>0.7</v>
      </c>
      <c r="F3163" t="s">
        <v>18359</v>
      </c>
      <c r="G3163">
        <v>5.45</v>
      </c>
      <c r="H3163" t="s">
        <v>24399</v>
      </c>
      <c r="I3163" t="s">
        <v>24400</v>
      </c>
      <c r="J3163">
        <v>9.89</v>
      </c>
    </row>
    <row r="3164" spans="1:10">
      <c r="A3164" t="s">
        <v>17397</v>
      </c>
      <c r="B3164" t="s">
        <v>26771</v>
      </c>
      <c r="C3164">
        <v>6</v>
      </c>
      <c r="D3164">
        <v>43</v>
      </c>
      <c r="E3164">
        <v>1</v>
      </c>
      <c r="F3164" t="s">
        <v>18359</v>
      </c>
      <c r="G3164">
        <v>6.15</v>
      </c>
      <c r="I3164" t="s">
        <v>31318</v>
      </c>
      <c r="J3164">
        <v>12.15</v>
      </c>
    </row>
    <row r="3165" spans="1:10">
      <c r="A3165" t="s">
        <v>13004</v>
      </c>
      <c r="B3165" t="s">
        <v>24401</v>
      </c>
      <c r="C3165">
        <v>6</v>
      </c>
      <c r="D3165">
        <v>46</v>
      </c>
      <c r="E3165">
        <v>0.7</v>
      </c>
      <c r="F3165" t="s">
        <v>18359</v>
      </c>
      <c r="G3165">
        <v>29.05</v>
      </c>
      <c r="H3165" t="s">
        <v>24402</v>
      </c>
      <c r="I3165" t="s">
        <v>24403</v>
      </c>
      <c r="J3165">
        <v>9.8800000000000008</v>
      </c>
    </row>
    <row r="3166" spans="1:10">
      <c r="A3166" t="s">
        <v>13005</v>
      </c>
      <c r="B3166" t="s">
        <v>24404</v>
      </c>
      <c r="C3166">
        <v>6</v>
      </c>
      <c r="D3166">
        <v>53.8</v>
      </c>
      <c r="E3166">
        <v>0.7</v>
      </c>
      <c r="F3166" t="s">
        <v>18359</v>
      </c>
      <c r="G3166">
        <v>164.85</v>
      </c>
      <c r="H3166" t="s">
        <v>24405</v>
      </c>
      <c r="I3166" t="s">
        <v>24406</v>
      </c>
      <c r="J3166">
        <v>9.76</v>
      </c>
    </row>
    <row r="3167" spans="1:10">
      <c r="A3167" t="s">
        <v>13006</v>
      </c>
      <c r="B3167" t="s">
        <v>24407</v>
      </c>
      <c r="C3167">
        <v>6</v>
      </c>
      <c r="D3167">
        <v>46</v>
      </c>
      <c r="E3167">
        <v>0.7</v>
      </c>
      <c r="F3167" t="s">
        <v>18359</v>
      </c>
      <c r="G3167">
        <v>27.95</v>
      </c>
      <c r="H3167" t="s">
        <v>24408</v>
      </c>
      <c r="I3167" t="s">
        <v>24409</v>
      </c>
      <c r="J3167">
        <v>9.86</v>
      </c>
    </row>
    <row r="3168" spans="1:10">
      <c r="A3168" t="s">
        <v>13007</v>
      </c>
      <c r="B3168" t="s">
        <v>24410</v>
      </c>
      <c r="C3168">
        <v>6</v>
      </c>
      <c r="D3168">
        <v>54.2</v>
      </c>
      <c r="E3168">
        <v>0.7</v>
      </c>
      <c r="F3168" t="s">
        <v>18359</v>
      </c>
      <c r="G3168">
        <v>15</v>
      </c>
      <c r="H3168" t="s">
        <v>24411</v>
      </c>
      <c r="I3168" t="s">
        <v>24412</v>
      </c>
      <c r="J3168">
        <v>9.77</v>
      </c>
    </row>
    <row r="3169" spans="1:10">
      <c r="A3169" t="s">
        <v>14079</v>
      </c>
      <c r="B3169" t="s">
        <v>24413</v>
      </c>
      <c r="C3169">
        <v>3</v>
      </c>
      <c r="D3169">
        <v>46</v>
      </c>
      <c r="E3169">
        <v>0.7</v>
      </c>
      <c r="F3169" t="s">
        <v>18359</v>
      </c>
      <c r="G3169">
        <v>21.95</v>
      </c>
      <c r="H3169" t="s">
        <v>24414</v>
      </c>
      <c r="I3169" t="s">
        <v>24415</v>
      </c>
      <c r="J3169">
        <v>6.89</v>
      </c>
    </row>
    <row r="3170" spans="1:10">
      <c r="A3170" t="s">
        <v>14080</v>
      </c>
      <c r="B3170" t="s">
        <v>24416</v>
      </c>
      <c r="C3170">
        <v>6</v>
      </c>
      <c r="D3170">
        <v>46</v>
      </c>
      <c r="E3170">
        <v>0.7</v>
      </c>
      <c r="F3170" t="s">
        <v>18359</v>
      </c>
      <c r="G3170">
        <v>2.5</v>
      </c>
      <c r="H3170" t="s">
        <v>24417</v>
      </c>
      <c r="I3170" t="s">
        <v>24418</v>
      </c>
      <c r="J3170">
        <v>9.8699999999999992</v>
      </c>
    </row>
    <row r="3171" spans="1:10">
      <c r="A3171" t="s">
        <v>31319</v>
      </c>
      <c r="B3171" t="s">
        <v>31320</v>
      </c>
      <c r="C3171">
        <v>6</v>
      </c>
      <c r="D3171">
        <v>46</v>
      </c>
      <c r="E3171">
        <v>0.7</v>
      </c>
      <c r="F3171" t="s">
        <v>18359</v>
      </c>
      <c r="G3171">
        <v>17.850000000000001</v>
      </c>
      <c r="H3171" t="s">
        <v>31321</v>
      </c>
      <c r="I3171" t="s">
        <v>31322</v>
      </c>
      <c r="J3171">
        <v>9.75</v>
      </c>
    </row>
    <row r="3172" spans="1:10">
      <c r="A3172" t="s">
        <v>31323</v>
      </c>
      <c r="B3172" t="s">
        <v>31324</v>
      </c>
      <c r="C3172">
        <v>6</v>
      </c>
      <c r="D3172">
        <v>40</v>
      </c>
      <c r="E3172">
        <v>0.7</v>
      </c>
      <c r="F3172" t="s">
        <v>18359</v>
      </c>
      <c r="G3172">
        <v>38</v>
      </c>
      <c r="H3172" t="s">
        <v>31325</v>
      </c>
      <c r="I3172" t="s">
        <v>31326</v>
      </c>
      <c r="J3172">
        <v>7.94</v>
      </c>
    </row>
    <row r="3173" spans="1:10">
      <c r="A3173" t="s">
        <v>24419</v>
      </c>
      <c r="B3173" t="s">
        <v>24420</v>
      </c>
      <c r="C3173">
        <v>6</v>
      </c>
      <c r="D3173">
        <v>40</v>
      </c>
      <c r="E3173">
        <v>0.7</v>
      </c>
      <c r="G3173">
        <v>5.45</v>
      </c>
      <c r="H3173" t="s">
        <v>24421</v>
      </c>
      <c r="I3173" t="s">
        <v>24422</v>
      </c>
      <c r="J3173">
        <v>7.7</v>
      </c>
    </row>
    <row r="3174" spans="1:10">
      <c r="A3174" t="s">
        <v>14081</v>
      </c>
      <c r="B3174" t="s">
        <v>24423</v>
      </c>
      <c r="C3174">
        <v>6</v>
      </c>
      <c r="D3174">
        <v>40</v>
      </c>
      <c r="E3174">
        <v>0.7</v>
      </c>
      <c r="F3174" t="s">
        <v>18359</v>
      </c>
      <c r="G3174">
        <v>15.15</v>
      </c>
      <c r="H3174" t="s">
        <v>24424</v>
      </c>
      <c r="I3174" t="s">
        <v>24425</v>
      </c>
      <c r="J3174">
        <v>8.4700000000000006</v>
      </c>
    </row>
    <row r="3175" spans="1:10">
      <c r="A3175" t="s">
        <v>14082</v>
      </c>
      <c r="B3175" t="s">
        <v>17398</v>
      </c>
      <c r="C3175">
        <v>6</v>
      </c>
      <c r="D3175">
        <v>40</v>
      </c>
      <c r="E3175">
        <v>0.7</v>
      </c>
      <c r="G3175">
        <v>22.95</v>
      </c>
      <c r="H3175" t="s">
        <v>24426</v>
      </c>
      <c r="J3175">
        <v>7.71</v>
      </c>
    </row>
    <row r="3176" spans="1:10">
      <c r="A3176" t="s">
        <v>14083</v>
      </c>
      <c r="B3176" t="s">
        <v>17399</v>
      </c>
      <c r="C3176">
        <v>12</v>
      </c>
      <c r="D3176">
        <v>20</v>
      </c>
      <c r="E3176">
        <v>0.5</v>
      </c>
      <c r="G3176">
        <v>3.85</v>
      </c>
      <c r="H3176" t="s">
        <v>24427</v>
      </c>
      <c r="I3176" t="s">
        <v>24428</v>
      </c>
      <c r="J3176">
        <v>9.7200000000000006</v>
      </c>
    </row>
    <row r="3177" spans="1:10">
      <c r="A3177" t="s">
        <v>13008</v>
      </c>
      <c r="B3177" t="s">
        <v>17400</v>
      </c>
      <c r="C3177">
        <v>6</v>
      </c>
      <c r="D3177">
        <v>20</v>
      </c>
      <c r="E3177">
        <v>0.5</v>
      </c>
      <c r="G3177">
        <v>8.0500000000000007</v>
      </c>
      <c r="H3177" t="s">
        <v>24429</v>
      </c>
      <c r="J3177">
        <v>5</v>
      </c>
    </row>
    <row r="3178" spans="1:10">
      <c r="A3178" t="s">
        <v>13009</v>
      </c>
      <c r="B3178" t="s">
        <v>17400</v>
      </c>
      <c r="C3178">
        <v>12</v>
      </c>
      <c r="D3178">
        <v>20</v>
      </c>
      <c r="E3178">
        <v>0.5</v>
      </c>
      <c r="G3178">
        <v>4.1500000000000004</v>
      </c>
      <c r="H3178" t="s">
        <v>24429</v>
      </c>
      <c r="I3178" t="s">
        <v>24430</v>
      </c>
      <c r="J3178">
        <v>9.56</v>
      </c>
    </row>
    <row r="3179" spans="1:10">
      <c r="A3179" t="s">
        <v>13010</v>
      </c>
      <c r="B3179" t="s">
        <v>17401</v>
      </c>
      <c r="C3179">
        <v>6</v>
      </c>
      <c r="D3179">
        <v>20</v>
      </c>
      <c r="E3179">
        <v>0.7</v>
      </c>
      <c r="G3179">
        <v>24.55</v>
      </c>
      <c r="H3179" t="s">
        <v>24431</v>
      </c>
      <c r="I3179" t="s">
        <v>24432</v>
      </c>
      <c r="J3179">
        <v>6.75</v>
      </c>
    </row>
    <row r="3180" spans="1:10">
      <c r="A3180" t="s">
        <v>13011</v>
      </c>
      <c r="B3180" t="s">
        <v>17402</v>
      </c>
      <c r="C3180">
        <v>12</v>
      </c>
      <c r="D3180">
        <v>40</v>
      </c>
      <c r="E3180">
        <v>0.5</v>
      </c>
      <c r="G3180">
        <v>15</v>
      </c>
      <c r="H3180" t="s">
        <v>24433</v>
      </c>
      <c r="I3180" t="s">
        <v>24434</v>
      </c>
      <c r="J3180">
        <v>9.3699999999999992</v>
      </c>
    </row>
    <row r="3181" spans="1:10">
      <c r="A3181" t="s">
        <v>13012</v>
      </c>
      <c r="B3181" t="s">
        <v>17403</v>
      </c>
      <c r="C3181">
        <v>6</v>
      </c>
      <c r="D3181">
        <v>40</v>
      </c>
      <c r="E3181">
        <v>0.7</v>
      </c>
      <c r="G3181">
        <v>8.0500000000000007</v>
      </c>
      <c r="I3181" t="s">
        <v>24435</v>
      </c>
      <c r="J3181">
        <v>6.69</v>
      </c>
    </row>
    <row r="3182" spans="1:10">
      <c r="A3182" t="s">
        <v>13013</v>
      </c>
      <c r="B3182" t="s">
        <v>17404</v>
      </c>
      <c r="C3182">
        <v>6</v>
      </c>
      <c r="D3182">
        <v>32.5</v>
      </c>
      <c r="E3182">
        <v>0.7</v>
      </c>
      <c r="G3182">
        <v>12.65</v>
      </c>
      <c r="I3182" t="s">
        <v>24436</v>
      </c>
      <c r="J3182">
        <v>6.68</v>
      </c>
    </row>
    <row r="3183" spans="1:10">
      <c r="A3183" t="s">
        <v>13014</v>
      </c>
      <c r="B3183" t="s">
        <v>17405</v>
      </c>
      <c r="C3183">
        <v>6</v>
      </c>
      <c r="D3183">
        <v>40</v>
      </c>
      <c r="E3183">
        <v>0.5</v>
      </c>
      <c r="G3183">
        <v>24.95</v>
      </c>
      <c r="H3183" t="s">
        <v>24437</v>
      </c>
      <c r="I3183" t="s">
        <v>24438</v>
      </c>
      <c r="J3183">
        <v>5.48</v>
      </c>
    </row>
    <row r="3184" spans="1:10">
      <c r="A3184" t="s">
        <v>24439</v>
      </c>
      <c r="B3184" t="s">
        <v>24440</v>
      </c>
      <c r="C3184">
        <v>6</v>
      </c>
      <c r="D3184">
        <v>38</v>
      </c>
      <c r="E3184">
        <v>0.7</v>
      </c>
      <c r="G3184">
        <v>16.95</v>
      </c>
      <c r="H3184" t="s">
        <v>24441</v>
      </c>
      <c r="I3184" t="s">
        <v>24442</v>
      </c>
      <c r="J3184">
        <v>8.16</v>
      </c>
    </row>
    <row r="3185" spans="1:10">
      <c r="A3185" t="s">
        <v>17406</v>
      </c>
      <c r="B3185" t="s">
        <v>17407</v>
      </c>
      <c r="C3185">
        <v>6</v>
      </c>
      <c r="D3185">
        <v>38</v>
      </c>
      <c r="E3185">
        <v>0.7</v>
      </c>
      <c r="G3185">
        <v>1.95</v>
      </c>
      <c r="H3185" t="s">
        <v>24443</v>
      </c>
      <c r="I3185" t="s">
        <v>24444</v>
      </c>
      <c r="J3185">
        <v>8.16</v>
      </c>
    </row>
    <row r="3186" spans="1:10">
      <c r="A3186" t="s">
        <v>24445</v>
      </c>
      <c r="B3186" t="s">
        <v>24446</v>
      </c>
      <c r="C3186">
        <v>12</v>
      </c>
      <c r="D3186">
        <v>38</v>
      </c>
      <c r="E3186">
        <v>1</v>
      </c>
      <c r="G3186">
        <v>4.6500000000000004</v>
      </c>
      <c r="I3186" t="s">
        <v>24447</v>
      </c>
      <c r="J3186">
        <v>20.41</v>
      </c>
    </row>
    <row r="3187" spans="1:10">
      <c r="A3187" t="s">
        <v>24448</v>
      </c>
      <c r="B3187" t="s">
        <v>24449</v>
      </c>
      <c r="C3187">
        <v>6</v>
      </c>
      <c r="D3187">
        <v>35</v>
      </c>
      <c r="E3187">
        <v>0.7</v>
      </c>
      <c r="G3187">
        <v>54.95</v>
      </c>
      <c r="H3187" t="s">
        <v>24450</v>
      </c>
      <c r="I3187" t="s">
        <v>24451</v>
      </c>
      <c r="J3187">
        <v>8.91</v>
      </c>
    </row>
    <row r="3188" spans="1:10">
      <c r="A3188" t="s">
        <v>13015</v>
      </c>
      <c r="B3188" t="s">
        <v>17408</v>
      </c>
      <c r="C3188">
        <v>6</v>
      </c>
      <c r="D3188">
        <v>40</v>
      </c>
      <c r="E3188">
        <v>0.7</v>
      </c>
      <c r="G3188">
        <v>11.25</v>
      </c>
      <c r="H3188" t="s">
        <v>24452</v>
      </c>
      <c r="J3188">
        <v>9.17</v>
      </c>
    </row>
    <row r="3189" spans="1:10">
      <c r="A3189" t="s">
        <v>13016</v>
      </c>
      <c r="B3189" t="s">
        <v>17409</v>
      </c>
      <c r="C3189">
        <v>6</v>
      </c>
      <c r="D3189">
        <v>43</v>
      </c>
      <c r="E3189">
        <v>0.7</v>
      </c>
      <c r="G3189">
        <v>20.05</v>
      </c>
      <c r="I3189" t="s">
        <v>24453</v>
      </c>
      <c r="J3189">
        <v>7.6</v>
      </c>
    </row>
    <row r="3190" spans="1:10">
      <c r="A3190" t="s">
        <v>17410</v>
      </c>
      <c r="B3190" t="s">
        <v>24454</v>
      </c>
      <c r="C3190">
        <v>6</v>
      </c>
      <c r="D3190">
        <v>43</v>
      </c>
      <c r="E3190">
        <v>0.7</v>
      </c>
      <c r="F3190" t="s">
        <v>18359</v>
      </c>
      <c r="G3190">
        <v>12.45</v>
      </c>
      <c r="I3190" t="s">
        <v>24455</v>
      </c>
      <c r="J3190">
        <v>7.77</v>
      </c>
    </row>
    <row r="3191" spans="1:10">
      <c r="A3191" t="s">
        <v>31327</v>
      </c>
      <c r="B3191" t="s">
        <v>31328</v>
      </c>
      <c r="C3191">
        <v>6</v>
      </c>
      <c r="D3191">
        <v>42.5</v>
      </c>
      <c r="E3191">
        <v>1</v>
      </c>
      <c r="G3191">
        <v>28.75</v>
      </c>
      <c r="J3191">
        <v>0</v>
      </c>
    </row>
    <row r="3192" spans="1:10">
      <c r="A3192" t="s">
        <v>17411</v>
      </c>
      <c r="B3192" t="s">
        <v>24456</v>
      </c>
      <c r="C3192">
        <v>6</v>
      </c>
      <c r="D3192">
        <v>43</v>
      </c>
      <c r="E3192">
        <v>0.15</v>
      </c>
      <c r="F3192" t="s">
        <v>18359</v>
      </c>
      <c r="G3192">
        <v>1.75</v>
      </c>
      <c r="H3192" t="s">
        <v>24457</v>
      </c>
      <c r="I3192" t="s">
        <v>24458</v>
      </c>
      <c r="J3192">
        <v>3.25</v>
      </c>
    </row>
    <row r="3193" spans="1:10">
      <c r="A3193" t="s">
        <v>17412</v>
      </c>
      <c r="B3193" t="s">
        <v>24459</v>
      </c>
      <c r="C3193">
        <v>3</v>
      </c>
      <c r="D3193">
        <v>42.5</v>
      </c>
      <c r="E3193">
        <v>0.7</v>
      </c>
      <c r="F3193" t="s">
        <v>18359</v>
      </c>
      <c r="G3193">
        <v>10.15</v>
      </c>
      <c r="H3193" t="s">
        <v>24460</v>
      </c>
      <c r="I3193" t="s">
        <v>24461</v>
      </c>
      <c r="J3193">
        <v>6.5</v>
      </c>
    </row>
    <row r="3194" spans="1:10">
      <c r="A3194" t="s">
        <v>24462</v>
      </c>
      <c r="B3194" t="s">
        <v>24463</v>
      </c>
      <c r="C3194">
        <v>6</v>
      </c>
      <c r="D3194">
        <v>42.5</v>
      </c>
      <c r="E3194">
        <v>0.7</v>
      </c>
      <c r="G3194">
        <v>26.15</v>
      </c>
      <c r="H3194" t="s">
        <v>24464</v>
      </c>
      <c r="I3194" t="s">
        <v>24465</v>
      </c>
      <c r="J3194">
        <v>9.82</v>
      </c>
    </row>
    <row r="3195" spans="1:10">
      <c r="A3195" t="s">
        <v>13017</v>
      </c>
      <c r="B3195" t="s">
        <v>17413</v>
      </c>
      <c r="C3195">
        <v>6</v>
      </c>
      <c r="D3195">
        <v>42.5</v>
      </c>
      <c r="E3195">
        <v>1</v>
      </c>
      <c r="G3195">
        <v>8.9499999999999993</v>
      </c>
      <c r="H3195" t="s">
        <v>24466</v>
      </c>
      <c r="I3195" t="s">
        <v>24467</v>
      </c>
      <c r="J3195">
        <v>12.93</v>
      </c>
    </row>
    <row r="3196" spans="1:10">
      <c r="A3196" t="s">
        <v>24468</v>
      </c>
      <c r="B3196" t="s">
        <v>24469</v>
      </c>
      <c r="C3196">
        <v>6</v>
      </c>
      <c r="D3196">
        <v>38</v>
      </c>
      <c r="E3196">
        <v>0.7</v>
      </c>
      <c r="F3196" t="s">
        <v>18359</v>
      </c>
      <c r="G3196">
        <v>37.75</v>
      </c>
      <c r="H3196" t="s">
        <v>24470</v>
      </c>
      <c r="I3196" t="s">
        <v>24471</v>
      </c>
      <c r="J3196">
        <v>10</v>
      </c>
    </row>
    <row r="3197" spans="1:10">
      <c r="A3197" t="s">
        <v>24472</v>
      </c>
      <c r="B3197" t="s">
        <v>24473</v>
      </c>
      <c r="C3197">
        <v>6</v>
      </c>
      <c r="D3197">
        <v>38</v>
      </c>
      <c r="E3197">
        <v>0.7</v>
      </c>
      <c r="F3197" t="s">
        <v>18359</v>
      </c>
      <c r="G3197">
        <v>5.45</v>
      </c>
      <c r="H3197" t="s">
        <v>24474</v>
      </c>
      <c r="I3197" t="s">
        <v>24475</v>
      </c>
      <c r="J3197">
        <v>9.98</v>
      </c>
    </row>
    <row r="3198" spans="1:10">
      <c r="A3198" t="s">
        <v>13018</v>
      </c>
      <c r="B3198" t="s">
        <v>24476</v>
      </c>
      <c r="C3198">
        <v>6</v>
      </c>
      <c r="D3198">
        <v>43</v>
      </c>
      <c r="E3198">
        <v>0.7</v>
      </c>
      <c r="F3198" t="s">
        <v>18359</v>
      </c>
      <c r="G3198">
        <v>2.0499999999999998</v>
      </c>
      <c r="H3198" t="s">
        <v>24477</v>
      </c>
      <c r="I3198" t="s">
        <v>24478</v>
      </c>
      <c r="J3198">
        <v>9.3000000000000007</v>
      </c>
    </row>
    <row r="3199" spans="1:10">
      <c r="A3199" t="s">
        <v>13019</v>
      </c>
      <c r="B3199" t="s">
        <v>24479</v>
      </c>
      <c r="C3199">
        <v>6</v>
      </c>
      <c r="D3199">
        <v>43</v>
      </c>
      <c r="E3199">
        <v>0.7</v>
      </c>
      <c r="F3199" t="s">
        <v>18359</v>
      </c>
      <c r="G3199">
        <v>3.65</v>
      </c>
      <c r="I3199" t="s">
        <v>24480</v>
      </c>
      <c r="J3199">
        <v>9.99</v>
      </c>
    </row>
    <row r="3200" spans="1:10">
      <c r="A3200" t="s">
        <v>13020</v>
      </c>
      <c r="B3200" t="s">
        <v>24481</v>
      </c>
      <c r="C3200">
        <v>6</v>
      </c>
      <c r="D3200">
        <v>38</v>
      </c>
      <c r="E3200">
        <v>0.7</v>
      </c>
      <c r="F3200" t="s">
        <v>18359</v>
      </c>
      <c r="G3200">
        <v>4.25</v>
      </c>
      <c r="H3200" t="s">
        <v>24482</v>
      </c>
      <c r="I3200" t="s">
        <v>24483</v>
      </c>
      <c r="J3200">
        <v>9.31</v>
      </c>
    </row>
    <row r="3201" spans="1:10">
      <c r="A3201" t="s">
        <v>17414</v>
      </c>
      <c r="B3201" t="s">
        <v>24484</v>
      </c>
      <c r="C3201">
        <v>6</v>
      </c>
      <c r="D3201">
        <v>15</v>
      </c>
      <c r="E3201">
        <v>0.75</v>
      </c>
      <c r="F3201" t="s">
        <v>18359</v>
      </c>
      <c r="G3201">
        <v>8.75</v>
      </c>
      <c r="H3201" t="s">
        <v>24485</v>
      </c>
      <c r="I3201" t="s">
        <v>24486</v>
      </c>
      <c r="J3201">
        <v>8.9</v>
      </c>
    </row>
    <row r="3202" spans="1:10">
      <c r="A3202" t="s">
        <v>13021</v>
      </c>
      <c r="B3202" t="s">
        <v>17415</v>
      </c>
      <c r="C3202">
        <v>6</v>
      </c>
      <c r="D3202">
        <v>43</v>
      </c>
      <c r="E3202">
        <v>0.7</v>
      </c>
      <c r="G3202">
        <v>12.85</v>
      </c>
      <c r="H3202" t="s">
        <v>24487</v>
      </c>
      <c r="I3202" t="s">
        <v>24488</v>
      </c>
      <c r="J3202">
        <v>9.52</v>
      </c>
    </row>
    <row r="3203" spans="1:10">
      <c r="A3203" t="s">
        <v>13022</v>
      </c>
      <c r="B3203" t="s">
        <v>24489</v>
      </c>
      <c r="C3203">
        <v>6</v>
      </c>
      <c r="D3203">
        <v>48</v>
      </c>
      <c r="E3203">
        <v>0.5</v>
      </c>
      <c r="F3203" t="s">
        <v>18359</v>
      </c>
      <c r="G3203">
        <v>74.849999999999994</v>
      </c>
      <c r="I3203" t="s">
        <v>24490</v>
      </c>
      <c r="J3203">
        <v>5.98</v>
      </c>
    </row>
    <row r="3204" spans="1:10">
      <c r="A3204" t="s">
        <v>13023</v>
      </c>
      <c r="B3204" t="s">
        <v>17416</v>
      </c>
      <c r="C3204">
        <v>6</v>
      </c>
      <c r="D3204">
        <v>45</v>
      </c>
      <c r="E3204">
        <v>0.5</v>
      </c>
      <c r="G3204">
        <v>7.5</v>
      </c>
      <c r="H3204" t="s">
        <v>24491</v>
      </c>
      <c r="I3204" t="s">
        <v>23940</v>
      </c>
      <c r="J3204">
        <v>6.04</v>
      </c>
    </row>
    <row r="3205" spans="1:10">
      <c r="A3205" t="s">
        <v>13024</v>
      </c>
      <c r="B3205" t="s">
        <v>24492</v>
      </c>
      <c r="C3205">
        <v>6</v>
      </c>
      <c r="D3205">
        <v>11</v>
      </c>
      <c r="E3205">
        <v>0.5</v>
      </c>
      <c r="F3205" t="s">
        <v>18359</v>
      </c>
      <c r="G3205">
        <v>7.45</v>
      </c>
      <c r="H3205" t="s">
        <v>24493</v>
      </c>
      <c r="I3205" t="s">
        <v>24494</v>
      </c>
      <c r="J3205">
        <v>10.43</v>
      </c>
    </row>
    <row r="3206" spans="1:10">
      <c r="A3206" t="s">
        <v>13025</v>
      </c>
      <c r="B3206" t="s">
        <v>17417</v>
      </c>
      <c r="C3206">
        <v>6</v>
      </c>
      <c r="D3206">
        <v>43.2</v>
      </c>
      <c r="E3206">
        <v>0.7</v>
      </c>
      <c r="G3206">
        <v>8.75</v>
      </c>
      <c r="J3206">
        <v>9.34</v>
      </c>
    </row>
    <row r="3207" spans="1:10">
      <c r="A3207" t="s">
        <v>17418</v>
      </c>
      <c r="B3207" t="s">
        <v>17419</v>
      </c>
      <c r="C3207">
        <v>12</v>
      </c>
      <c r="D3207">
        <v>36</v>
      </c>
      <c r="E3207">
        <v>1</v>
      </c>
      <c r="G3207">
        <v>10.95</v>
      </c>
      <c r="I3207" t="s">
        <v>31329</v>
      </c>
      <c r="J3207">
        <v>19.21</v>
      </c>
    </row>
    <row r="3208" spans="1:10">
      <c r="A3208" t="s">
        <v>14084</v>
      </c>
      <c r="B3208" t="s">
        <v>17420</v>
      </c>
      <c r="C3208">
        <v>6</v>
      </c>
      <c r="D3208">
        <v>45.8</v>
      </c>
      <c r="E3208">
        <v>0.5</v>
      </c>
      <c r="G3208">
        <v>29.45</v>
      </c>
      <c r="H3208" t="s">
        <v>24495</v>
      </c>
      <c r="I3208" t="s">
        <v>24496</v>
      </c>
      <c r="J3208">
        <v>7.74</v>
      </c>
    </row>
    <row r="3209" spans="1:10">
      <c r="A3209" t="s">
        <v>13026</v>
      </c>
      <c r="B3209" t="s">
        <v>17421</v>
      </c>
      <c r="C3209">
        <v>6</v>
      </c>
      <c r="D3209">
        <v>46</v>
      </c>
      <c r="E3209">
        <v>0.7</v>
      </c>
      <c r="G3209">
        <v>30</v>
      </c>
      <c r="H3209" t="s">
        <v>24497</v>
      </c>
      <c r="I3209" t="s">
        <v>24498</v>
      </c>
      <c r="J3209">
        <v>7.33</v>
      </c>
    </row>
    <row r="3210" spans="1:10">
      <c r="A3210" t="s">
        <v>13027</v>
      </c>
      <c r="B3210" t="s">
        <v>17422</v>
      </c>
      <c r="C3210">
        <v>6</v>
      </c>
      <c r="D3210">
        <v>43</v>
      </c>
      <c r="E3210">
        <v>0.7</v>
      </c>
      <c r="G3210">
        <v>17.5</v>
      </c>
      <c r="I3210" t="s">
        <v>24499</v>
      </c>
      <c r="J3210">
        <v>7.36</v>
      </c>
    </row>
    <row r="3211" spans="1:10">
      <c r="A3211" t="s">
        <v>26838</v>
      </c>
      <c r="B3211" t="s">
        <v>26839</v>
      </c>
      <c r="C3211">
        <v>6</v>
      </c>
      <c r="D3211">
        <v>38</v>
      </c>
      <c r="E3211">
        <v>0.7</v>
      </c>
      <c r="G3211">
        <v>8.75</v>
      </c>
      <c r="H3211" t="s">
        <v>31330</v>
      </c>
      <c r="I3211" t="s">
        <v>31331</v>
      </c>
      <c r="J3211">
        <v>6.98</v>
      </c>
    </row>
    <row r="3212" spans="1:10">
      <c r="A3212" t="s">
        <v>24500</v>
      </c>
      <c r="B3212" t="s">
        <v>24501</v>
      </c>
      <c r="C3212">
        <v>12</v>
      </c>
      <c r="D3212">
        <v>40</v>
      </c>
      <c r="E3212">
        <v>1</v>
      </c>
      <c r="G3212">
        <v>25.95</v>
      </c>
      <c r="H3212" t="s">
        <v>24502</v>
      </c>
      <c r="I3212" t="s">
        <v>24503</v>
      </c>
      <c r="J3212">
        <v>18.48</v>
      </c>
    </row>
    <row r="3213" spans="1:10">
      <c r="A3213" t="s">
        <v>13028</v>
      </c>
      <c r="B3213" t="s">
        <v>17423</v>
      </c>
      <c r="C3213">
        <v>6</v>
      </c>
      <c r="D3213">
        <v>47</v>
      </c>
      <c r="E3213">
        <v>0.7</v>
      </c>
      <c r="G3213">
        <v>23.95</v>
      </c>
      <c r="H3213" t="s">
        <v>24504</v>
      </c>
      <c r="I3213" t="s">
        <v>24505</v>
      </c>
      <c r="J3213">
        <v>8.52</v>
      </c>
    </row>
    <row r="3214" spans="1:10">
      <c r="A3214" t="s">
        <v>17424</v>
      </c>
      <c r="B3214" t="s">
        <v>17425</v>
      </c>
      <c r="C3214">
        <v>6</v>
      </c>
      <c r="D3214">
        <v>47</v>
      </c>
      <c r="E3214">
        <v>1</v>
      </c>
      <c r="G3214">
        <v>6.95</v>
      </c>
      <c r="H3214" t="s">
        <v>31332</v>
      </c>
      <c r="I3214" t="s">
        <v>31333</v>
      </c>
      <c r="J3214">
        <v>10.57</v>
      </c>
    </row>
    <row r="3215" spans="1:10">
      <c r="A3215" t="s">
        <v>13029</v>
      </c>
      <c r="B3215" t="s">
        <v>17426</v>
      </c>
      <c r="C3215">
        <v>6</v>
      </c>
      <c r="D3215">
        <v>40</v>
      </c>
      <c r="E3215">
        <v>0.5</v>
      </c>
      <c r="G3215">
        <v>12.45</v>
      </c>
      <c r="H3215" t="s">
        <v>24506</v>
      </c>
      <c r="I3215" t="s">
        <v>24507</v>
      </c>
      <c r="J3215">
        <v>6.82</v>
      </c>
    </row>
    <row r="3216" spans="1:10">
      <c r="A3216" t="s">
        <v>13030</v>
      </c>
      <c r="B3216" t="s">
        <v>17427</v>
      </c>
      <c r="C3216">
        <v>6</v>
      </c>
      <c r="D3216">
        <v>40</v>
      </c>
      <c r="E3216">
        <v>0.5</v>
      </c>
      <c r="G3216">
        <v>8.65</v>
      </c>
      <c r="H3216" t="s">
        <v>24508</v>
      </c>
      <c r="I3216" t="s">
        <v>24509</v>
      </c>
      <c r="J3216">
        <v>6.82</v>
      </c>
    </row>
    <row r="3217" spans="1:10">
      <c r="A3217" t="s">
        <v>13031</v>
      </c>
      <c r="B3217" t="s">
        <v>17428</v>
      </c>
      <c r="C3217">
        <v>6</v>
      </c>
      <c r="D3217">
        <v>40</v>
      </c>
      <c r="E3217">
        <v>0.7</v>
      </c>
      <c r="G3217">
        <v>5.85</v>
      </c>
      <c r="H3217" t="s">
        <v>24510</v>
      </c>
      <c r="I3217" t="s">
        <v>24511</v>
      </c>
      <c r="J3217">
        <v>7.09</v>
      </c>
    </row>
    <row r="3218" spans="1:10">
      <c r="A3218" t="s">
        <v>17429</v>
      </c>
      <c r="B3218" t="s">
        <v>17430</v>
      </c>
      <c r="C3218">
        <v>6</v>
      </c>
      <c r="D3218">
        <v>38</v>
      </c>
      <c r="E3218">
        <v>1</v>
      </c>
      <c r="G3218">
        <v>15.65</v>
      </c>
      <c r="H3218" t="s">
        <v>24512</v>
      </c>
      <c r="I3218" t="s">
        <v>24513</v>
      </c>
      <c r="J3218">
        <v>13.62</v>
      </c>
    </row>
    <row r="3219" spans="1:10">
      <c r="A3219" t="s">
        <v>13032</v>
      </c>
      <c r="B3219" t="s">
        <v>17431</v>
      </c>
      <c r="C3219">
        <v>6</v>
      </c>
      <c r="D3219">
        <v>40</v>
      </c>
      <c r="E3219">
        <v>0.7</v>
      </c>
      <c r="G3219">
        <v>4.1500000000000004</v>
      </c>
      <c r="I3219" t="s">
        <v>24514</v>
      </c>
      <c r="J3219">
        <v>8.34</v>
      </c>
    </row>
    <row r="3220" spans="1:10">
      <c r="A3220" t="s">
        <v>13033</v>
      </c>
      <c r="B3220" t="s">
        <v>17432</v>
      </c>
      <c r="C3220">
        <v>6</v>
      </c>
      <c r="D3220">
        <v>40</v>
      </c>
      <c r="E3220">
        <v>0.5</v>
      </c>
      <c r="G3220">
        <v>22.45</v>
      </c>
      <c r="H3220" t="s">
        <v>24515</v>
      </c>
      <c r="J3220">
        <v>6.9</v>
      </c>
    </row>
    <row r="3221" spans="1:10">
      <c r="A3221" t="s">
        <v>13034</v>
      </c>
      <c r="B3221" t="s">
        <v>17433</v>
      </c>
      <c r="C3221">
        <v>6</v>
      </c>
      <c r="D3221">
        <v>40</v>
      </c>
      <c r="E3221">
        <v>0.7</v>
      </c>
      <c r="G3221">
        <v>24.15</v>
      </c>
      <c r="H3221" t="s">
        <v>24516</v>
      </c>
      <c r="I3221" t="s">
        <v>24517</v>
      </c>
      <c r="J3221">
        <v>7.31</v>
      </c>
    </row>
    <row r="3222" spans="1:10">
      <c r="A3222" t="s">
        <v>13035</v>
      </c>
      <c r="B3222" t="s">
        <v>17434</v>
      </c>
      <c r="C3222">
        <v>6</v>
      </c>
      <c r="D3222">
        <v>55</v>
      </c>
      <c r="E3222">
        <v>0.7</v>
      </c>
      <c r="G3222">
        <v>83.75</v>
      </c>
      <c r="I3222" t="s">
        <v>24518</v>
      </c>
      <c r="J3222">
        <v>7.25</v>
      </c>
    </row>
    <row r="3223" spans="1:10">
      <c r="A3223" t="s">
        <v>13036</v>
      </c>
      <c r="B3223" t="s">
        <v>17435</v>
      </c>
      <c r="C3223">
        <v>6</v>
      </c>
      <c r="D3223">
        <v>17</v>
      </c>
      <c r="E3223">
        <v>0.7</v>
      </c>
      <c r="G3223">
        <v>21.75</v>
      </c>
      <c r="H3223" t="s">
        <v>24519</v>
      </c>
      <c r="I3223" t="s">
        <v>24520</v>
      </c>
      <c r="J3223">
        <v>10.68</v>
      </c>
    </row>
    <row r="3224" spans="1:10">
      <c r="A3224" t="s">
        <v>31334</v>
      </c>
      <c r="B3224" t="s">
        <v>31335</v>
      </c>
      <c r="C3224">
        <v>6</v>
      </c>
      <c r="D3224">
        <v>37.5</v>
      </c>
      <c r="E3224">
        <v>0.7</v>
      </c>
      <c r="G3224">
        <v>4.6500000000000004</v>
      </c>
      <c r="H3224" t="s">
        <v>27317</v>
      </c>
      <c r="I3224" t="s">
        <v>31336</v>
      </c>
      <c r="J3224">
        <v>6.9</v>
      </c>
    </row>
    <row r="3225" spans="1:10">
      <c r="A3225" t="s">
        <v>13037</v>
      </c>
      <c r="B3225" t="s">
        <v>17436</v>
      </c>
      <c r="C3225">
        <v>6</v>
      </c>
      <c r="D3225">
        <v>40</v>
      </c>
      <c r="E3225">
        <v>0.7</v>
      </c>
      <c r="G3225">
        <v>12</v>
      </c>
      <c r="I3225" t="s">
        <v>24521</v>
      </c>
      <c r="J3225">
        <v>8.98</v>
      </c>
    </row>
    <row r="3226" spans="1:10">
      <c r="A3226" t="s">
        <v>13038</v>
      </c>
      <c r="B3226" t="s">
        <v>17437</v>
      </c>
      <c r="C3226">
        <v>6</v>
      </c>
      <c r="D3226">
        <v>40</v>
      </c>
      <c r="E3226">
        <v>0.7</v>
      </c>
      <c r="G3226">
        <v>3.75</v>
      </c>
      <c r="H3226" t="s">
        <v>24522</v>
      </c>
      <c r="I3226" t="s">
        <v>24523</v>
      </c>
      <c r="J3226">
        <v>8.99</v>
      </c>
    </row>
    <row r="3227" spans="1:10">
      <c r="A3227" t="s">
        <v>13039</v>
      </c>
      <c r="B3227" t="s">
        <v>17438</v>
      </c>
      <c r="C3227">
        <v>6</v>
      </c>
      <c r="D3227">
        <v>60</v>
      </c>
      <c r="E3227">
        <v>0.7</v>
      </c>
      <c r="G3227">
        <v>35.450000000000003</v>
      </c>
      <c r="H3227" t="s">
        <v>24524</v>
      </c>
      <c r="J3227">
        <v>8.86</v>
      </c>
    </row>
    <row r="3228" spans="1:10">
      <c r="A3228" t="s">
        <v>13040</v>
      </c>
      <c r="B3228" t="s">
        <v>24525</v>
      </c>
      <c r="C3228">
        <v>6</v>
      </c>
      <c r="D3228">
        <v>50.3</v>
      </c>
      <c r="E3228">
        <v>0.7</v>
      </c>
      <c r="F3228" t="s">
        <v>18359</v>
      </c>
      <c r="G3228">
        <v>9.4499999999999993</v>
      </c>
      <c r="H3228" t="s">
        <v>24526</v>
      </c>
      <c r="I3228" t="s">
        <v>24527</v>
      </c>
      <c r="J3228">
        <v>8.27</v>
      </c>
    </row>
    <row r="3229" spans="1:10">
      <c r="A3229" t="s">
        <v>14085</v>
      </c>
      <c r="B3229" t="s">
        <v>17439</v>
      </c>
      <c r="C3229">
        <v>6</v>
      </c>
      <c r="D3229">
        <v>43</v>
      </c>
      <c r="E3229">
        <v>0.7</v>
      </c>
      <c r="G3229">
        <v>28.95</v>
      </c>
      <c r="H3229" t="s">
        <v>24528</v>
      </c>
      <c r="I3229" t="s">
        <v>24529</v>
      </c>
      <c r="J3229">
        <v>9.19</v>
      </c>
    </row>
    <row r="3230" spans="1:10">
      <c r="A3230" t="s">
        <v>14086</v>
      </c>
      <c r="B3230" t="s">
        <v>17440</v>
      </c>
      <c r="C3230">
        <v>6</v>
      </c>
      <c r="D3230">
        <v>42</v>
      </c>
      <c r="E3230">
        <v>0.7</v>
      </c>
      <c r="G3230">
        <v>6.45</v>
      </c>
      <c r="H3230" t="s">
        <v>24530</v>
      </c>
      <c r="I3230" t="s">
        <v>24531</v>
      </c>
      <c r="J3230">
        <v>9.1999999999999993</v>
      </c>
    </row>
    <row r="3231" spans="1:10">
      <c r="A3231" t="s">
        <v>14087</v>
      </c>
      <c r="B3231" t="s">
        <v>17441</v>
      </c>
      <c r="C3231">
        <v>6</v>
      </c>
      <c r="D3231">
        <v>40</v>
      </c>
      <c r="E3231">
        <v>0.7</v>
      </c>
      <c r="G3231">
        <v>41.85</v>
      </c>
      <c r="H3231" t="s">
        <v>24532</v>
      </c>
      <c r="I3231" t="s">
        <v>24533</v>
      </c>
      <c r="J3231">
        <v>7.32</v>
      </c>
    </row>
    <row r="3232" spans="1:10">
      <c r="A3232" t="s">
        <v>14088</v>
      </c>
      <c r="B3232" t="s">
        <v>17442</v>
      </c>
      <c r="C3232">
        <v>6</v>
      </c>
      <c r="D3232">
        <v>40</v>
      </c>
      <c r="E3232">
        <v>0.7</v>
      </c>
      <c r="G3232">
        <v>20.85</v>
      </c>
      <c r="H3232" t="s">
        <v>24534</v>
      </c>
      <c r="I3232" t="s">
        <v>24535</v>
      </c>
      <c r="J3232">
        <v>7.33</v>
      </c>
    </row>
    <row r="3233" spans="1:10">
      <c r="A3233" t="s">
        <v>24536</v>
      </c>
      <c r="B3233" t="s">
        <v>24537</v>
      </c>
      <c r="C3233">
        <v>6</v>
      </c>
      <c r="D3233">
        <v>40</v>
      </c>
      <c r="E3233">
        <v>0.7</v>
      </c>
      <c r="G3233">
        <v>20.75</v>
      </c>
      <c r="H3233" t="s">
        <v>24538</v>
      </c>
      <c r="I3233" t="s">
        <v>24539</v>
      </c>
      <c r="J3233">
        <v>7.34</v>
      </c>
    </row>
    <row r="3234" spans="1:10">
      <c r="A3234" t="s">
        <v>13041</v>
      </c>
      <c r="B3234" t="s">
        <v>24540</v>
      </c>
      <c r="C3234">
        <v>6</v>
      </c>
      <c r="D3234">
        <v>43.5</v>
      </c>
      <c r="E3234">
        <v>0.7</v>
      </c>
      <c r="F3234" t="s">
        <v>18359</v>
      </c>
      <c r="G3234">
        <v>28.45</v>
      </c>
      <c r="H3234" t="s">
        <v>24541</v>
      </c>
      <c r="J3234">
        <v>9.35</v>
      </c>
    </row>
    <row r="3235" spans="1:10">
      <c r="A3235" t="s">
        <v>17443</v>
      </c>
      <c r="B3235" t="s">
        <v>17444</v>
      </c>
      <c r="C3235">
        <v>6</v>
      </c>
      <c r="D3235">
        <v>40</v>
      </c>
      <c r="E3235">
        <v>0.7</v>
      </c>
      <c r="G3235">
        <v>399.85</v>
      </c>
      <c r="H3235" t="s">
        <v>24542</v>
      </c>
      <c r="I3235" t="s">
        <v>24543</v>
      </c>
      <c r="J3235">
        <v>9.61</v>
      </c>
    </row>
    <row r="3236" spans="1:10">
      <c r="A3236" t="s">
        <v>17445</v>
      </c>
      <c r="B3236" t="s">
        <v>17446</v>
      </c>
      <c r="C3236">
        <v>6</v>
      </c>
      <c r="D3236">
        <v>40</v>
      </c>
      <c r="E3236">
        <v>0.7</v>
      </c>
      <c r="G3236">
        <v>21.75</v>
      </c>
      <c r="H3236" t="s">
        <v>24544</v>
      </c>
      <c r="I3236" t="s">
        <v>24545</v>
      </c>
      <c r="J3236">
        <v>9.59</v>
      </c>
    </row>
    <row r="3237" spans="1:10">
      <c r="A3237" t="s">
        <v>17447</v>
      </c>
      <c r="B3237" t="s">
        <v>17448</v>
      </c>
      <c r="C3237">
        <v>6</v>
      </c>
      <c r="D3237">
        <v>17</v>
      </c>
      <c r="E3237">
        <v>1</v>
      </c>
      <c r="G3237">
        <v>14.95</v>
      </c>
      <c r="H3237" t="s">
        <v>31337</v>
      </c>
      <c r="I3237" t="s">
        <v>31338</v>
      </c>
      <c r="J3237">
        <v>10.98</v>
      </c>
    </row>
    <row r="3238" spans="1:10">
      <c r="A3238" t="s">
        <v>17449</v>
      </c>
      <c r="B3238" t="s">
        <v>17450</v>
      </c>
      <c r="C3238">
        <v>6</v>
      </c>
      <c r="D3238">
        <v>45</v>
      </c>
      <c r="E3238">
        <v>0.7</v>
      </c>
      <c r="G3238">
        <v>14.65</v>
      </c>
      <c r="H3238" t="s">
        <v>31339</v>
      </c>
      <c r="I3238" t="s">
        <v>31340</v>
      </c>
      <c r="J3238">
        <v>8.6</v>
      </c>
    </row>
    <row r="3239" spans="1:10">
      <c r="A3239" t="s">
        <v>17451</v>
      </c>
      <c r="B3239" t="s">
        <v>17452</v>
      </c>
      <c r="C3239">
        <v>6</v>
      </c>
      <c r="D3239">
        <v>45</v>
      </c>
      <c r="E3239">
        <v>0.7</v>
      </c>
      <c r="G3239">
        <v>6.25</v>
      </c>
      <c r="H3239" t="s">
        <v>31341</v>
      </c>
      <c r="I3239" t="s">
        <v>31342</v>
      </c>
      <c r="J3239">
        <v>7.43</v>
      </c>
    </row>
    <row r="3240" spans="1:10">
      <c r="A3240" t="s">
        <v>17453</v>
      </c>
      <c r="B3240" t="s">
        <v>17454</v>
      </c>
      <c r="C3240">
        <v>6</v>
      </c>
      <c r="D3240">
        <v>45</v>
      </c>
      <c r="E3240">
        <v>1</v>
      </c>
      <c r="G3240">
        <v>98.75</v>
      </c>
      <c r="H3240" t="s">
        <v>24546</v>
      </c>
      <c r="I3240" t="s">
        <v>24547</v>
      </c>
      <c r="J3240">
        <v>9.3800000000000008</v>
      </c>
    </row>
    <row r="3241" spans="1:10">
      <c r="A3241" t="s">
        <v>24548</v>
      </c>
      <c r="B3241" t="s">
        <v>17454</v>
      </c>
      <c r="C3241">
        <v>12</v>
      </c>
      <c r="D3241">
        <v>45</v>
      </c>
      <c r="E3241">
        <v>1</v>
      </c>
      <c r="G3241">
        <v>12.45</v>
      </c>
      <c r="I3241" t="s">
        <v>24549</v>
      </c>
      <c r="J3241">
        <v>18.66</v>
      </c>
    </row>
    <row r="3242" spans="1:10">
      <c r="A3242" t="s">
        <v>13042</v>
      </c>
      <c r="B3242" t="s">
        <v>17455</v>
      </c>
      <c r="C3242">
        <v>6</v>
      </c>
      <c r="D3242">
        <v>45</v>
      </c>
      <c r="E3242">
        <v>0.5</v>
      </c>
      <c r="G3242">
        <v>34.450000000000003</v>
      </c>
      <c r="H3242" t="s">
        <v>24550</v>
      </c>
      <c r="I3242" t="s">
        <v>24551</v>
      </c>
      <c r="J3242">
        <v>5.56</v>
      </c>
    </row>
    <row r="3243" spans="1:10">
      <c r="A3243" t="s">
        <v>31343</v>
      </c>
      <c r="B3243" t="s">
        <v>31344</v>
      </c>
      <c r="C3243">
        <v>6</v>
      </c>
      <c r="D3243">
        <v>45</v>
      </c>
      <c r="E3243">
        <v>0.5</v>
      </c>
      <c r="G3243">
        <v>5.75</v>
      </c>
      <c r="H3243" t="s">
        <v>31345</v>
      </c>
      <c r="I3243" t="s">
        <v>31346</v>
      </c>
      <c r="J3243">
        <v>5.67</v>
      </c>
    </row>
    <row r="3244" spans="1:10">
      <c r="A3244" t="s">
        <v>13043</v>
      </c>
      <c r="B3244" t="s">
        <v>17456</v>
      </c>
      <c r="C3244">
        <v>6</v>
      </c>
      <c r="D3244">
        <v>45</v>
      </c>
      <c r="E3244">
        <v>0.7</v>
      </c>
      <c r="G3244">
        <v>5.05</v>
      </c>
      <c r="H3244" t="s">
        <v>24552</v>
      </c>
      <c r="I3244" t="s">
        <v>24553</v>
      </c>
      <c r="J3244">
        <v>8.8800000000000008</v>
      </c>
    </row>
    <row r="3245" spans="1:10">
      <c r="A3245" t="s">
        <v>17457</v>
      </c>
      <c r="B3245" t="s">
        <v>17458</v>
      </c>
      <c r="C3245">
        <v>12</v>
      </c>
      <c r="D3245">
        <v>45</v>
      </c>
      <c r="E3245">
        <v>1</v>
      </c>
      <c r="G3245">
        <v>2</v>
      </c>
      <c r="H3245" t="s">
        <v>24554</v>
      </c>
      <c r="I3245" t="s">
        <v>24555</v>
      </c>
      <c r="J3245">
        <v>17.899999999999999</v>
      </c>
    </row>
    <row r="3246" spans="1:10">
      <c r="A3246" t="s">
        <v>17459</v>
      </c>
      <c r="B3246" t="s">
        <v>24556</v>
      </c>
      <c r="C3246">
        <v>6</v>
      </c>
      <c r="D3246">
        <v>42</v>
      </c>
      <c r="E3246">
        <v>0.7</v>
      </c>
      <c r="F3246" t="s">
        <v>18359</v>
      </c>
      <c r="G3246">
        <v>4.45</v>
      </c>
      <c r="H3246" t="s">
        <v>24557</v>
      </c>
      <c r="I3246" t="s">
        <v>24558</v>
      </c>
      <c r="J3246">
        <v>8.77</v>
      </c>
    </row>
    <row r="3247" spans="1:10">
      <c r="A3247" t="s">
        <v>13044</v>
      </c>
      <c r="B3247" t="s">
        <v>26713</v>
      </c>
      <c r="C3247">
        <v>6</v>
      </c>
      <c r="D3247">
        <v>40</v>
      </c>
      <c r="E3247">
        <v>0.7</v>
      </c>
      <c r="F3247" t="s">
        <v>18359</v>
      </c>
      <c r="G3247">
        <v>19.850000000000001</v>
      </c>
      <c r="H3247" t="s">
        <v>27318</v>
      </c>
      <c r="I3247" t="s">
        <v>31347</v>
      </c>
      <c r="J3247">
        <v>9.8699999999999992</v>
      </c>
    </row>
    <row r="3248" spans="1:10">
      <c r="A3248" t="s">
        <v>13045</v>
      </c>
      <c r="B3248" t="s">
        <v>24559</v>
      </c>
      <c r="C3248">
        <v>6</v>
      </c>
      <c r="D3248">
        <v>40</v>
      </c>
      <c r="E3248">
        <v>1</v>
      </c>
      <c r="F3248" t="s">
        <v>18359</v>
      </c>
      <c r="G3248">
        <v>4.95</v>
      </c>
      <c r="H3248" t="s">
        <v>24560</v>
      </c>
      <c r="I3248" t="s">
        <v>24561</v>
      </c>
      <c r="J3248">
        <v>13.17</v>
      </c>
    </row>
    <row r="3249" spans="1:10">
      <c r="A3249" t="s">
        <v>14089</v>
      </c>
      <c r="B3249" t="s">
        <v>24562</v>
      </c>
      <c r="C3249">
        <v>6</v>
      </c>
      <c r="D3249">
        <v>40</v>
      </c>
      <c r="E3249">
        <v>0.7</v>
      </c>
      <c r="F3249" t="s">
        <v>18359</v>
      </c>
      <c r="G3249">
        <v>23.25</v>
      </c>
      <c r="H3249" t="s">
        <v>24563</v>
      </c>
      <c r="I3249" t="s">
        <v>24564</v>
      </c>
      <c r="J3249">
        <v>14.71</v>
      </c>
    </row>
    <row r="3250" spans="1:10">
      <c r="A3250" t="s">
        <v>17460</v>
      </c>
      <c r="B3250" t="s">
        <v>24565</v>
      </c>
      <c r="C3250">
        <v>3</v>
      </c>
      <c r="D3250">
        <v>40</v>
      </c>
      <c r="E3250">
        <v>0.7</v>
      </c>
      <c r="F3250" t="s">
        <v>18359</v>
      </c>
      <c r="G3250">
        <v>27.95</v>
      </c>
      <c r="H3250" t="s">
        <v>24566</v>
      </c>
      <c r="I3250" t="s">
        <v>24567</v>
      </c>
      <c r="J3250">
        <v>15.01</v>
      </c>
    </row>
    <row r="3251" spans="1:10">
      <c r="A3251" t="s">
        <v>13046</v>
      </c>
      <c r="B3251" t="s">
        <v>24568</v>
      </c>
      <c r="C3251">
        <v>6</v>
      </c>
      <c r="D3251">
        <v>40</v>
      </c>
      <c r="E3251">
        <v>1</v>
      </c>
      <c r="F3251" t="s">
        <v>18359</v>
      </c>
      <c r="G3251">
        <v>8.5</v>
      </c>
      <c r="H3251" t="s">
        <v>24569</v>
      </c>
      <c r="I3251" t="s">
        <v>24570</v>
      </c>
      <c r="J3251">
        <v>13.01</v>
      </c>
    </row>
    <row r="3252" spans="1:10">
      <c r="A3252" t="s">
        <v>13047</v>
      </c>
      <c r="B3252" t="s">
        <v>24571</v>
      </c>
      <c r="C3252">
        <v>6</v>
      </c>
      <c r="D3252">
        <v>40</v>
      </c>
      <c r="E3252">
        <v>0.7</v>
      </c>
      <c r="F3252" t="s">
        <v>18359</v>
      </c>
      <c r="G3252">
        <v>28.35</v>
      </c>
      <c r="H3252" t="s">
        <v>24572</v>
      </c>
      <c r="I3252" t="s">
        <v>24573</v>
      </c>
      <c r="J3252">
        <v>9.91</v>
      </c>
    </row>
    <row r="3253" spans="1:10">
      <c r="A3253" t="s">
        <v>13048</v>
      </c>
      <c r="B3253" t="s">
        <v>24574</v>
      </c>
      <c r="C3253">
        <v>6</v>
      </c>
      <c r="D3253">
        <v>40</v>
      </c>
      <c r="E3253">
        <v>1</v>
      </c>
      <c r="F3253" t="s">
        <v>18359</v>
      </c>
      <c r="G3253">
        <v>6.85</v>
      </c>
      <c r="H3253" t="s">
        <v>24575</v>
      </c>
      <c r="I3253" t="s">
        <v>24576</v>
      </c>
      <c r="J3253">
        <v>13.11</v>
      </c>
    </row>
    <row r="3254" spans="1:10">
      <c r="A3254" t="s">
        <v>17461</v>
      </c>
      <c r="B3254" t="s">
        <v>24577</v>
      </c>
      <c r="C3254">
        <v>6</v>
      </c>
      <c r="D3254">
        <v>46</v>
      </c>
      <c r="E3254">
        <v>0.7</v>
      </c>
      <c r="F3254" t="s">
        <v>18359</v>
      </c>
      <c r="G3254">
        <v>13.5</v>
      </c>
      <c r="H3254" t="s">
        <v>24578</v>
      </c>
      <c r="I3254" t="s">
        <v>24579</v>
      </c>
      <c r="J3254">
        <v>9.1</v>
      </c>
    </row>
    <row r="3255" spans="1:10">
      <c r="A3255" t="s">
        <v>17462</v>
      </c>
      <c r="B3255" t="s">
        <v>24580</v>
      </c>
      <c r="C3255">
        <v>6</v>
      </c>
      <c r="D3255">
        <v>46</v>
      </c>
      <c r="E3255">
        <v>0.7</v>
      </c>
      <c r="F3255" t="s">
        <v>18359</v>
      </c>
      <c r="G3255">
        <v>38.75</v>
      </c>
      <c r="H3255" t="s">
        <v>24581</v>
      </c>
      <c r="I3255" t="s">
        <v>24582</v>
      </c>
      <c r="J3255">
        <v>8.8699999999999992</v>
      </c>
    </row>
    <row r="3256" spans="1:10">
      <c r="A3256" t="s">
        <v>13049</v>
      </c>
      <c r="B3256" t="s">
        <v>24583</v>
      </c>
      <c r="C3256">
        <v>6</v>
      </c>
      <c r="D3256">
        <v>46</v>
      </c>
      <c r="E3256">
        <v>0.7</v>
      </c>
      <c r="F3256" t="s">
        <v>18359</v>
      </c>
      <c r="G3256">
        <v>5.85</v>
      </c>
      <c r="H3256" t="s">
        <v>24584</v>
      </c>
      <c r="I3256" t="s">
        <v>24585</v>
      </c>
      <c r="J3256">
        <v>9.26</v>
      </c>
    </row>
    <row r="3257" spans="1:10">
      <c r="A3257" t="s">
        <v>14090</v>
      </c>
      <c r="B3257" t="s">
        <v>24586</v>
      </c>
      <c r="C3257">
        <v>6</v>
      </c>
      <c r="D3257">
        <v>46</v>
      </c>
      <c r="E3257">
        <v>0.7</v>
      </c>
      <c r="F3257" t="s">
        <v>18359</v>
      </c>
      <c r="G3257">
        <v>32.549999999999997</v>
      </c>
      <c r="H3257" t="s">
        <v>24587</v>
      </c>
      <c r="I3257" t="s">
        <v>24588</v>
      </c>
      <c r="J3257">
        <v>9.25</v>
      </c>
    </row>
    <row r="3258" spans="1:10">
      <c r="A3258" t="s">
        <v>17463</v>
      </c>
      <c r="B3258" t="s">
        <v>24589</v>
      </c>
      <c r="C3258">
        <v>6</v>
      </c>
      <c r="D3258">
        <v>40</v>
      </c>
      <c r="E3258">
        <v>0.7</v>
      </c>
      <c r="F3258" t="s">
        <v>18359</v>
      </c>
      <c r="G3258">
        <v>23.95</v>
      </c>
      <c r="H3258" t="s">
        <v>24590</v>
      </c>
      <c r="I3258" t="s">
        <v>24591</v>
      </c>
      <c r="J3258">
        <v>8.32</v>
      </c>
    </row>
    <row r="3259" spans="1:10">
      <c r="A3259" t="s">
        <v>17464</v>
      </c>
      <c r="B3259" t="s">
        <v>24592</v>
      </c>
      <c r="C3259">
        <v>6</v>
      </c>
      <c r="D3259">
        <v>48</v>
      </c>
      <c r="E3259">
        <v>0.7</v>
      </c>
      <c r="F3259" t="s">
        <v>18359</v>
      </c>
      <c r="G3259">
        <v>46.15</v>
      </c>
      <c r="I3259" t="s">
        <v>24593</v>
      </c>
      <c r="J3259">
        <v>11.31</v>
      </c>
    </row>
    <row r="3260" spans="1:10">
      <c r="A3260" t="s">
        <v>17465</v>
      </c>
      <c r="B3260" t="s">
        <v>26772</v>
      </c>
      <c r="C3260">
        <v>6</v>
      </c>
      <c r="D3260">
        <v>55.2</v>
      </c>
      <c r="E3260">
        <v>0.7</v>
      </c>
      <c r="F3260" t="s">
        <v>18359</v>
      </c>
      <c r="G3260">
        <v>12.45</v>
      </c>
      <c r="H3260" t="s">
        <v>31348</v>
      </c>
      <c r="I3260" t="s">
        <v>31349</v>
      </c>
      <c r="J3260">
        <v>10.31</v>
      </c>
    </row>
    <row r="3261" spans="1:10">
      <c r="A3261" t="s">
        <v>24594</v>
      </c>
      <c r="B3261" t="s">
        <v>24595</v>
      </c>
      <c r="C3261">
        <v>6</v>
      </c>
      <c r="D3261">
        <v>40</v>
      </c>
      <c r="E3261">
        <v>0.7</v>
      </c>
      <c r="G3261">
        <v>21.45</v>
      </c>
      <c r="H3261" t="s">
        <v>24596</v>
      </c>
      <c r="I3261" t="s">
        <v>24597</v>
      </c>
      <c r="J3261">
        <v>7.9</v>
      </c>
    </row>
    <row r="3262" spans="1:10">
      <c r="A3262" t="s">
        <v>13050</v>
      </c>
      <c r="B3262" t="s">
        <v>24598</v>
      </c>
      <c r="C3262">
        <v>6</v>
      </c>
      <c r="D3262">
        <v>50.6</v>
      </c>
      <c r="E3262">
        <v>0.7</v>
      </c>
      <c r="F3262" t="s">
        <v>18359</v>
      </c>
      <c r="G3262">
        <v>37.85</v>
      </c>
      <c r="H3262" t="s">
        <v>24599</v>
      </c>
      <c r="I3262" t="s">
        <v>24600</v>
      </c>
      <c r="J3262">
        <v>9.8000000000000007</v>
      </c>
    </row>
    <row r="3263" spans="1:10">
      <c r="A3263" t="s">
        <v>13051</v>
      </c>
      <c r="B3263" t="s">
        <v>24601</v>
      </c>
      <c r="C3263">
        <v>6</v>
      </c>
      <c r="D3263">
        <v>46</v>
      </c>
      <c r="E3263">
        <v>0.7</v>
      </c>
      <c r="F3263" t="s">
        <v>18359</v>
      </c>
      <c r="G3263">
        <v>7.95</v>
      </c>
      <c r="H3263" t="s">
        <v>24602</v>
      </c>
      <c r="I3263" t="s">
        <v>24603</v>
      </c>
      <c r="J3263">
        <v>10.57</v>
      </c>
    </row>
    <row r="3264" spans="1:10">
      <c r="A3264" t="s">
        <v>14091</v>
      </c>
      <c r="B3264" t="s">
        <v>24604</v>
      </c>
      <c r="C3264">
        <v>6</v>
      </c>
      <c r="D3264">
        <v>46</v>
      </c>
      <c r="E3264">
        <v>0.35</v>
      </c>
      <c r="F3264" t="s">
        <v>18359</v>
      </c>
      <c r="G3264">
        <v>9.75</v>
      </c>
      <c r="H3264" t="s">
        <v>24605</v>
      </c>
      <c r="I3264" t="s">
        <v>24606</v>
      </c>
      <c r="J3264">
        <v>8.24</v>
      </c>
    </row>
    <row r="3265" spans="1:10">
      <c r="A3265" t="s">
        <v>24607</v>
      </c>
      <c r="B3265" t="s">
        <v>24608</v>
      </c>
      <c r="C3265">
        <v>6</v>
      </c>
      <c r="D3265">
        <v>46</v>
      </c>
      <c r="E3265">
        <v>0.7</v>
      </c>
      <c r="F3265" t="s">
        <v>18359</v>
      </c>
      <c r="G3265">
        <v>0.85</v>
      </c>
      <c r="H3265" t="s">
        <v>24609</v>
      </c>
      <c r="I3265" t="s">
        <v>24610</v>
      </c>
      <c r="J3265">
        <v>10.11</v>
      </c>
    </row>
    <row r="3266" spans="1:10">
      <c r="A3266" t="s">
        <v>13052</v>
      </c>
      <c r="B3266" t="s">
        <v>24611</v>
      </c>
      <c r="C3266">
        <v>6</v>
      </c>
      <c r="D3266">
        <v>46</v>
      </c>
      <c r="E3266">
        <v>0.7</v>
      </c>
      <c r="F3266" t="s">
        <v>18359</v>
      </c>
      <c r="G3266">
        <v>19.850000000000001</v>
      </c>
      <c r="H3266" t="s">
        <v>24612</v>
      </c>
      <c r="I3266" t="s">
        <v>24613</v>
      </c>
      <c r="J3266">
        <v>10.119999999999999</v>
      </c>
    </row>
    <row r="3267" spans="1:10">
      <c r="A3267" t="s">
        <v>13053</v>
      </c>
      <c r="B3267" t="s">
        <v>24614</v>
      </c>
      <c r="C3267">
        <v>6</v>
      </c>
      <c r="D3267">
        <v>50</v>
      </c>
      <c r="E3267">
        <v>0.7</v>
      </c>
      <c r="F3267" t="s">
        <v>18359</v>
      </c>
      <c r="G3267">
        <v>28</v>
      </c>
      <c r="I3267" t="s">
        <v>24615</v>
      </c>
      <c r="J3267">
        <v>9.92</v>
      </c>
    </row>
    <row r="3268" spans="1:10">
      <c r="A3268" t="s">
        <v>13054</v>
      </c>
      <c r="B3268" t="s">
        <v>24616</v>
      </c>
      <c r="C3268">
        <v>4</v>
      </c>
      <c r="D3268">
        <v>46</v>
      </c>
      <c r="E3268">
        <v>0.7</v>
      </c>
      <c r="F3268" t="s">
        <v>18359</v>
      </c>
      <c r="G3268">
        <v>33.950000000000003</v>
      </c>
      <c r="H3268" t="s">
        <v>24617</v>
      </c>
      <c r="I3268" t="s">
        <v>24618</v>
      </c>
      <c r="J3268">
        <v>6.81</v>
      </c>
    </row>
    <row r="3269" spans="1:10">
      <c r="A3269" t="s">
        <v>13055</v>
      </c>
      <c r="B3269" t="s">
        <v>24616</v>
      </c>
      <c r="C3269">
        <v>6</v>
      </c>
      <c r="D3269">
        <v>46</v>
      </c>
      <c r="E3269">
        <v>0.7</v>
      </c>
      <c r="F3269" t="s">
        <v>18359</v>
      </c>
      <c r="G3269">
        <v>0.5</v>
      </c>
      <c r="I3269" t="s">
        <v>24619</v>
      </c>
      <c r="J3269">
        <v>10.14</v>
      </c>
    </row>
    <row r="3270" spans="1:10">
      <c r="A3270" t="s">
        <v>13056</v>
      </c>
      <c r="B3270" t="s">
        <v>24620</v>
      </c>
      <c r="C3270">
        <v>6</v>
      </c>
      <c r="D3270">
        <v>50</v>
      </c>
      <c r="E3270">
        <v>0.7</v>
      </c>
      <c r="F3270" t="s">
        <v>18359</v>
      </c>
      <c r="G3270">
        <v>19.95</v>
      </c>
      <c r="I3270" t="s">
        <v>24621</v>
      </c>
      <c r="J3270">
        <v>9.8000000000000007</v>
      </c>
    </row>
    <row r="3271" spans="1:10">
      <c r="A3271" t="s">
        <v>31350</v>
      </c>
      <c r="B3271" t="s">
        <v>31351</v>
      </c>
      <c r="C3271">
        <v>6</v>
      </c>
      <c r="D3271">
        <v>46</v>
      </c>
      <c r="E3271">
        <v>0.7</v>
      </c>
      <c r="F3271" t="s">
        <v>18359</v>
      </c>
      <c r="G3271">
        <v>10.5</v>
      </c>
      <c r="H3271" t="s">
        <v>27737</v>
      </c>
      <c r="J3271">
        <v>10.09</v>
      </c>
    </row>
    <row r="3272" spans="1:10">
      <c r="A3272" t="s">
        <v>14092</v>
      </c>
      <c r="B3272" t="s">
        <v>24622</v>
      </c>
      <c r="C3272">
        <v>3</v>
      </c>
      <c r="D3272">
        <v>70.7</v>
      </c>
      <c r="E3272">
        <v>0.7</v>
      </c>
      <c r="F3272" t="s">
        <v>18359</v>
      </c>
      <c r="G3272">
        <v>8.15</v>
      </c>
      <c r="H3272" t="s">
        <v>24623</v>
      </c>
      <c r="J3272">
        <v>4.59</v>
      </c>
    </row>
    <row r="3273" spans="1:10">
      <c r="A3273" t="s">
        <v>13057</v>
      </c>
      <c r="B3273" t="s">
        <v>17466</v>
      </c>
      <c r="C3273">
        <v>6</v>
      </c>
      <c r="D3273">
        <v>40</v>
      </c>
      <c r="E3273">
        <v>1</v>
      </c>
      <c r="G3273">
        <v>28.5</v>
      </c>
      <c r="H3273" t="s">
        <v>24624</v>
      </c>
      <c r="J3273">
        <v>8.85</v>
      </c>
    </row>
    <row r="3274" spans="1:10">
      <c r="A3274" t="s">
        <v>13058</v>
      </c>
      <c r="B3274" t="s">
        <v>17467</v>
      </c>
      <c r="C3274">
        <v>6</v>
      </c>
      <c r="D3274">
        <v>59</v>
      </c>
      <c r="E3274">
        <v>0.7</v>
      </c>
      <c r="G3274">
        <v>49.25</v>
      </c>
      <c r="H3274" t="s">
        <v>24625</v>
      </c>
      <c r="I3274" t="s">
        <v>24626</v>
      </c>
      <c r="J3274">
        <v>6.23</v>
      </c>
    </row>
    <row r="3275" spans="1:10">
      <c r="A3275" t="s">
        <v>13059</v>
      </c>
      <c r="B3275" t="s">
        <v>24627</v>
      </c>
      <c r="C3275">
        <v>4</v>
      </c>
      <c r="D3275">
        <v>52</v>
      </c>
      <c r="E3275">
        <v>0.7</v>
      </c>
      <c r="F3275" t="s">
        <v>18359</v>
      </c>
      <c r="G3275">
        <v>20.95</v>
      </c>
      <c r="H3275" t="s">
        <v>24628</v>
      </c>
      <c r="J3275">
        <v>5.94</v>
      </c>
    </row>
    <row r="3276" spans="1:10">
      <c r="A3276" t="s">
        <v>24629</v>
      </c>
      <c r="B3276" t="s">
        <v>24630</v>
      </c>
      <c r="C3276">
        <v>6</v>
      </c>
      <c r="D3276">
        <v>51</v>
      </c>
      <c r="E3276">
        <v>0.7</v>
      </c>
      <c r="F3276" t="s">
        <v>18359</v>
      </c>
      <c r="G3276">
        <v>30.85</v>
      </c>
      <c r="H3276" t="s">
        <v>24631</v>
      </c>
      <c r="J3276">
        <v>8.8699999999999992</v>
      </c>
    </row>
    <row r="3277" spans="1:10">
      <c r="A3277" t="s">
        <v>13060</v>
      </c>
      <c r="B3277" t="s">
        <v>24632</v>
      </c>
      <c r="C3277">
        <v>4</v>
      </c>
      <c r="D3277">
        <v>53</v>
      </c>
      <c r="E3277">
        <v>0.7</v>
      </c>
      <c r="F3277" t="s">
        <v>18359</v>
      </c>
      <c r="G3277">
        <v>10</v>
      </c>
      <c r="H3277" t="s">
        <v>24633</v>
      </c>
      <c r="J3277">
        <v>5.93</v>
      </c>
    </row>
    <row r="3278" spans="1:10">
      <c r="A3278" t="s">
        <v>17468</v>
      </c>
      <c r="B3278" t="s">
        <v>17469</v>
      </c>
      <c r="C3278">
        <v>6</v>
      </c>
      <c r="D3278">
        <v>42</v>
      </c>
      <c r="E3278">
        <v>0.7</v>
      </c>
      <c r="G3278">
        <v>34.950000000000003</v>
      </c>
      <c r="H3278" t="s">
        <v>24634</v>
      </c>
      <c r="J3278">
        <v>8.43</v>
      </c>
    </row>
    <row r="3279" spans="1:10">
      <c r="A3279" t="s">
        <v>13062</v>
      </c>
      <c r="B3279" t="s">
        <v>17470</v>
      </c>
      <c r="C3279">
        <v>6</v>
      </c>
      <c r="D3279">
        <v>50</v>
      </c>
      <c r="E3279">
        <v>0.7</v>
      </c>
      <c r="G3279">
        <v>17.850000000000001</v>
      </c>
      <c r="H3279" t="s">
        <v>24635</v>
      </c>
      <c r="J3279">
        <v>6.01</v>
      </c>
    </row>
    <row r="3280" spans="1:10">
      <c r="A3280" t="s">
        <v>13061</v>
      </c>
      <c r="B3280" t="s">
        <v>17471</v>
      </c>
      <c r="C3280">
        <v>6</v>
      </c>
      <c r="D3280">
        <v>45</v>
      </c>
      <c r="E3280">
        <v>0.7</v>
      </c>
      <c r="G3280">
        <v>239.85</v>
      </c>
      <c r="H3280" t="s">
        <v>24635</v>
      </c>
      <c r="J3280">
        <v>8.36</v>
      </c>
    </row>
    <row r="3281" spans="1:10">
      <c r="A3281" t="s">
        <v>13063</v>
      </c>
      <c r="B3281" t="s">
        <v>17472</v>
      </c>
      <c r="C3281">
        <v>6</v>
      </c>
      <c r="D3281">
        <v>40</v>
      </c>
      <c r="E3281">
        <v>0.7</v>
      </c>
      <c r="G3281">
        <v>12.75</v>
      </c>
      <c r="H3281" t="s">
        <v>24636</v>
      </c>
      <c r="J3281">
        <v>6.25</v>
      </c>
    </row>
    <row r="3282" spans="1:10">
      <c r="A3282" t="s">
        <v>13064</v>
      </c>
      <c r="B3282" t="s">
        <v>17473</v>
      </c>
      <c r="C3282">
        <v>6</v>
      </c>
      <c r="D3282">
        <v>50</v>
      </c>
      <c r="E3282">
        <v>0.7</v>
      </c>
      <c r="G3282">
        <v>20.45</v>
      </c>
      <c r="H3282" t="s">
        <v>24637</v>
      </c>
      <c r="J3282">
        <v>6.14</v>
      </c>
    </row>
    <row r="3283" spans="1:10">
      <c r="A3283" t="s">
        <v>14093</v>
      </c>
      <c r="B3283" t="s">
        <v>17474</v>
      </c>
      <c r="C3283">
        <v>6</v>
      </c>
      <c r="D3283">
        <v>55</v>
      </c>
      <c r="E3283">
        <v>1</v>
      </c>
      <c r="G3283">
        <v>229.85</v>
      </c>
      <c r="H3283" t="s">
        <v>24638</v>
      </c>
      <c r="J3283">
        <v>8.7200000000000006</v>
      </c>
    </row>
    <row r="3284" spans="1:10">
      <c r="A3284" t="s">
        <v>13065</v>
      </c>
      <c r="B3284" t="s">
        <v>24639</v>
      </c>
      <c r="C3284">
        <v>3</v>
      </c>
      <c r="D3284">
        <v>42</v>
      </c>
      <c r="E3284">
        <v>0.7</v>
      </c>
      <c r="F3284" t="s">
        <v>18359</v>
      </c>
      <c r="G3284">
        <v>14.05</v>
      </c>
      <c r="H3284" t="s">
        <v>24640</v>
      </c>
      <c r="J3284">
        <v>4.7300000000000004</v>
      </c>
    </row>
    <row r="3285" spans="1:10">
      <c r="A3285" t="s">
        <v>14094</v>
      </c>
      <c r="B3285" t="s">
        <v>24641</v>
      </c>
      <c r="C3285">
        <v>6</v>
      </c>
      <c r="D3285">
        <v>45</v>
      </c>
      <c r="E3285">
        <v>0.7</v>
      </c>
      <c r="F3285" t="s">
        <v>18359</v>
      </c>
      <c r="G3285">
        <v>39.75</v>
      </c>
      <c r="H3285" t="s">
        <v>24642</v>
      </c>
      <c r="J3285">
        <v>8.6999999999999993</v>
      </c>
    </row>
    <row r="3286" spans="1:10">
      <c r="A3286" t="s">
        <v>13066</v>
      </c>
      <c r="B3286" t="s">
        <v>17475</v>
      </c>
      <c r="C3286">
        <v>6</v>
      </c>
      <c r="D3286">
        <v>42</v>
      </c>
      <c r="E3286">
        <v>0.7</v>
      </c>
      <c r="G3286">
        <v>17.850000000000001</v>
      </c>
      <c r="H3286" t="s">
        <v>24643</v>
      </c>
      <c r="J3286">
        <v>8.4</v>
      </c>
    </row>
    <row r="3287" spans="1:10">
      <c r="A3287" t="s">
        <v>13067</v>
      </c>
      <c r="B3287" t="s">
        <v>24644</v>
      </c>
      <c r="C3287">
        <v>6</v>
      </c>
      <c r="D3287">
        <v>40</v>
      </c>
      <c r="E3287">
        <v>0.7</v>
      </c>
      <c r="F3287" t="s">
        <v>18359</v>
      </c>
      <c r="G3287">
        <v>29.45</v>
      </c>
      <c r="H3287" t="s">
        <v>24645</v>
      </c>
      <c r="J3287">
        <v>8.49</v>
      </c>
    </row>
    <row r="3288" spans="1:10">
      <c r="A3288" t="s">
        <v>13068</v>
      </c>
      <c r="B3288" t="s">
        <v>24646</v>
      </c>
      <c r="C3288">
        <v>6</v>
      </c>
      <c r="D3288">
        <v>40</v>
      </c>
      <c r="E3288">
        <v>0.7</v>
      </c>
      <c r="F3288" t="s">
        <v>18359</v>
      </c>
      <c r="G3288">
        <v>13.85</v>
      </c>
      <c r="H3288" t="s">
        <v>24647</v>
      </c>
      <c r="I3288" t="s">
        <v>24648</v>
      </c>
      <c r="J3288">
        <v>8.4700000000000006</v>
      </c>
    </row>
    <row r="3289" spans="1:10">
      <c r="A3289" t="s">
        <v>17476</v>
      </c>
      <c r="B3289" t="s">
        <v>17477</v>
      </c>
      <c r="C3289">
        <v>6</v>
      </c>
      <c r="D3289">
        <v>40</v>
      </c>
      <c r="E3289">
        <v>1</v>
      </c>
      <c r="G3289">
        <v>26.45</v>
      </c>
      <c r="H3289" t="s">
        <v>24649</v>
      </c>
      <c r="I3289" t="s">
        <v>24650</v>
      </c>
      <c r="J3289">
        <v>10.44</v>
      </c>
    </row>
    <row r="3290" spans="1:10">
      <c r="A3290" t="s">
        <v>13069</v>
      </c>
      <c r="B3290" t="s">
        <v>17478</v>
      </c>
      <c r="C3290">
        <v>6</v>
      </c>
      <c r="D3290">
        <v>40</v>
      </c>
      <c r="E3290">
        <v>0.7</v>
      </c>
      <c r="G3290">
        <v>25.45</v>
      </c>
      <c r="H3290" t="s">
        <v>24651</v>
      </c>
      <c r="I3290" t="s">
        <v>24652</v>
      </c>
      <c r="J3290">
        <v>7.96</v>
      </c>
    </row>
    <row r="3291" spans="1:10">
      <c r="A3291" t="s">
        <v>13070</v>
      </c>
      <c r="B3291" t="s">
        <v>17479</v>
      </c>
      <c r="C3291">
        <v>6</v>
      </c>
      <c r="D3291">
        <v>31</v>
      </c>
      <c r="E3291">
        <v>0.5</v>
      </c>
      <c r="G3291">
        <v>16.75</v>
      </c>
      <c r="J3291">
        <v>6.92</v>
      </c>
    </row>
    <row r="3292" spans="1:10">
      <c r="A3292" t="s">
        <v>31352</v>
      </c>
      <c r="B3292" t="s">
        <v>31353</v>
      </c>
      <c r="C3292">
        <v>12</v>
      </c>
      <c r="D3292">
        <v>40</v>
      </c>
      <c r="E3292">
        <v>1</v>
      </c>
      <c r="G3292">
        <v>49.15</v>
      </c>
      <c r="I3292" t="s">
        <v>31354</v>
      </c>
      <c r="J3292">
        <v>19.2</v>
      </c>
    </row>
    <row r="3293" spans="1:10">
      <c r="A3293" t="s">
        <v>17480</v>
      </c>
      <c r="B3293" t="s">
        <v>17481</v>
      </c>
      <c r="C3293">
        <v>6</v>
      </c>
      <c r="D3293">
        <v>40</v>
      </c>
      <c r="E3293">
        <v>0.7</v>
      </c>
      <c r="G3293">
        <v>15.85</v>
      </c>
      <c r="H3293" t="s">
        <v>31355</v>
      </c>
      <c r="I3293" t="s">
        <v>31356</v>
      </c>
      <c r="J3293">
        <v>7.29</v>
      </c>
    </row>
    <row r="3294" spans="1:10">
      <c r="A3294" t="s">
        <v>14095</v>
      </c>
      <c r="B3294" t="s">
        <v>17482</v>
      </c>
      <c r="C3294">
        <v>6</v>
      </c>
      <c r="D3294">
        <v>68</v>
      </c>
      <c r="E3294">
        <v>0.7</v>
      </c>
      <c r="G3294">
        <v>7.45</v>
      </c>
      <c r="H3294" t="s">
        <v>31357</v>
      </c>
      <c r="I3294" t="s">
        <v>31358</v>
      </c>
      <c r="J3294">
        <v>8.1199999999999992</v>
      </c>
    </row>
    <row r="3295" spans="1:10">
      <c r="A3295" t="s">
        <v>17483</v>
      </c>
      <c r="B3295" t="s">
        <v>17484</v>
      </c>
      <c r="C3295">
        <v>6</v>
      </c>
      <c r="D3295">
        <v>12.5</v>
      </c>
      <c r="E3295">
        <v>0.75</v>
      </c>
      <c r="G3295">
        <v>8.65</v>
      </c>
      <c r="H3295" t="s">
        <v>24653</v>
      </c>
      <c r="I3295" t="s">
        <v>24654</v>
      </c>
      <c r="J3295">
        <v>10</v>
      </c>
    </row>
    <row r="3296" spans="1:10">
      <c r="A3296" t="s">
        <v>17485</v>
      </c>
      <c r="B3296" t="s">
        <v>17486</v>
      </c>
      <c r="C3296">
        <v>6</v>
      </c>
      <c r="D3296">
        <v>12</v>
      </c>
      <c r="E3296">
        <v>0.75</v>
      </c>
      <c r="G3296">
        <v>10.95</v>
      </c>
      <c r="H3296" t="s">
        <v>24655</v>
      </c>
      <c r="I3296" t="s">
        <v>24656</v>
      </c>
      <c r="J3296">
        <v>10.039999999999999</v>
      </c>
    </row>
    <row r="3297" spans="1:10">
      <c r="A3297" t="s">
        <v>17487</v>
      </c>
      <c r="B3297" t="s">
        <v>24657</v>
      </c>
      <c r="C3297">
        <v>6</v>
      </c>
      <c r="D3297">
        <v>12.5</v>
      </c>
      <c r="E3297">
        <v>0.75</v>
      </c>
      <c r="G3297">
        <v>71.75</v>
      </c>
      <c r="H3297" t="s">
        <v>24658</v>
      </c>
      <c r="I3297" t="s">
        <v>24659</v>
      </c>
      <c r="J3297">
        <v>10.1</v>
      </c>
    </row>
    <row r="3298" spans="1:10">
      <c r="A3298" t="s">
        <v>31359</v>
      </c>
      <c r="B3298" t="s">
        <v>31360</v>
      </c>
      <c r="C3298">
        <v>6</v>
      </c>
      <c r="D3298">
        <v>30</v>
      </c>
      <c r="E3298">
        <v>0.7</v>
      </c>
      <c r="G3298">
        <v>6.35</v>
      </c>
      <c r="H3298" t="s">
        <v>31361</v>
      </c>
      <c r="I3298" t="s">
        <v>31362</v>
      </c>
      <c r="J3298">
        <v>7.18</v>
      </c>
    </row>
    <row r="3299" spans="1:10">
      <c r="A3299" t="s">
        <v>13071</v>
      </c>
      <c r="B3299" t="s">
        <v>17488</v>
      </c>
      <c r="C3299">
        <v>6</v>
      </c>
      <c r="D3299">
        <v>30</v>
      </c>
      <c r="E3299">
        <v>1</v>
      </c>
      <c r="G3299">
        <v>6.85</v>
      </c>
      <c r="H3299" t="s">
        <v>31363</v>
      </c>
      <c r="I3299" t="s">
        <v>31364</v>
      </c>
      <c r="J3299">
        <v>9.4700000000000006</v>
      </c>
    </row>
    <row r="3300" spans="1:10">
      <c r="A3300" t="s">
        <v>13072</v>
      </c>
      <c r="B3300" t="s">
        <v>17489</v>
      </c>
      <c r="C3300">
        <v>8</v>
      </c>
      <c r="D3300">
        <v>30</v>
      </c>
      <c r="E3300">
        <v>0.2</v>
      </c>
      <c r="G3300">
        <v>35.75</v>
      </c>
      <c r="H3300" t="s">
        <v>24660</v>
      </c>
      <c r="J3300">
        <v>3.27</v>
      </c>
    </row>
    <row r="3301" spans="1:10">
      <c r="A3301" t="s">
        <v>13073</v>
      </c>
      <c r="B3301" t="s">
        <v>17490</v>
      </c>
      <c r="C3301">
        <v>6</v>
      </c>
      <c r="D3301">
        <v>14.9</v>
      </c>
      <c r="E3301">
        <v>0.7</v>
      </c>
      <c r="G3301">
        <v>22.85</v>
      </c>
      <c r="H3301" t="s">
        <v>31365</v>
      </c>
      <c r="I3301" t="s">
        <v>31366</v>
      </c>
      <c r="J3301">
        <v>7.56</v>
      </c>
    </row>
    <row r="3302" spans="1:10">
      <c r="A3302" t="s">
        <v>17491</v>
      </c>
      <c r="B3302" t="s">
        <v>17492</v>
      </c>
      <c r="C3302">
        <v>6</v>
      </c>
      <c r="D3302">
        <v>45</v>
      </c>
      <c r="E3302">
        <v>0.7</v>
      </c>
      <c r="G3302">
        <v>45</v>
      </c>
      <c r="H3302" t="s">
        <v>24661</v>
      </c>
      <c r="I3302" t="s">
        <v>24662</v>
      </c>
      <c r="J3302">
        <v>7.73</v>
      </c>
    </row>
    <row r="3303" spans="1:10">
      <c r="A3303" t="s">
        <v>13074</v>
      </c>
      <c r="B3303" t="s">
        <v>17493</v>
      </c>
      <c r="C3303">
        <v>6</v>
      </c>
      <c r="D3303">
        <v>40</v>
      </c>
      <c r="E3303">
        <v>0.5</v>
      </c>
      <c r="G3303">
        <v>16.25</v>
      </c>
      <c r="H3303" t="s">
        <v>24663</v>
      </c>
      <c r="I3303" t="s">
        <v>24664</v>
      </c>
      <c r="J3303">
        <v>7.64</v>
      </c>
    </row>
    <row r="3304" spans="1:10">
      <c r="A3304" t="s">
        <v>13075</v>
      </c>
      <c r="B3304" t="s">
        <v>17494</v>
      </c>
      <c r="C3304">
        <v>6</v>
      </c>
      <c r="D3304">
        <v>21</v>
      </c>
      <c r="E3304">
        <v>0.7</v>
      </c>
      <c r="G3304">
        <v>18.149999999999999</v>
      </c>
      <c r="H3304" t="s">
        <v>24665</v>
      </c>
      <c r="I3304" t="s">
        <v>24666</v>
      </c>
      <c r="J3304">
        <v>7.46</v>
      </c>
    </row>
    <row r="3305" spans="1:10">
      <c r="A3305" t="s">
        <v>24667</v>
      </c>
      <c r="B3305" t="s">
        <v>24668</v>
      </c>
      <c r="C3305">
        <v>6</v>
      </c>
      <c r="D3305">
        <v>21</v>
      </c>
      <c r="E3305">
        <v>1</v>
      </c>
      <c r="G3305">
        <v>20.75</v>
      </c>
      <c r="H3305" t="s">
        <v>24669</v>
      </c>
      <c r="I3305" t="s">
        <v>24670</v>
      </c>
      <c r="J3305">
        <v>10.18</v>
      </c>
    </row>
    <row r="3306" spans="1:10">
      <c r="A3306" t="s">
        <v>26714</v>
      </c>
      <c r="B3306" t="s">
        <v>26715</v>
      </c>
      <c r="C3306">
        <v>6</v>
      </c>
      <c r="D3306">
        <v>18</v>
      </c>
      <c r="E3306">
        <v>1</v>
      </c>
      <c r="G3306">
        <v>112.95</v>
      </c>
      <c r="H3306" t="s">
        <v>27319</v>
      </c>
      <c r="I3306" t="s">
        <v>31367</v>
      </c>
      <c r="J3306">
        <v>10.41</v>
      </c>
    </row>
    <row r="3307" spans="1:10">
      <c r="A3307" t="s">
        <v>17495</v>
      </c>
      <c r="B3307" t="s">
        <v>17496</v>
      </c>
      <c r="C3307">
        <v>6</v>
      </c>
      <c r="D3307">
        <v>18</v>
      </c>
      <c r="E3307">
        <v>0.7</v>
      </c>
      <c r="G3307">
        <v>19.45</v>
      </c>
      <c r="H3307" t="s">
        <v>24671</v>
      </c>
      <c r="I3307" t="s">
        <v>24672</v>
      </c>
      <c r="J3307">
        <v>7.62</v>
      </c>
    </row>
    <row r="3308" spans="1:10">
      <c r="A3308" t="s">
        <v>14096</v>
      </c>
      <c r="B3308" t="s">
        <v>17497</v>
      </c>
      <c r="C3308">
        <v>6</v>
      </c>
      <c r="D3308">
        <v>18</v>
      </c>
      <c r="E3308">
        <v>1</v>
      </c>
      <c r="G3308">
        <v>21.85</v>
      </c>
      <c r="H3308" t="s">
        <v>24673</v>
      </c>
      <c r="I3308" t="s">
        <v>31368</v>
      </c>
      <c r="J3308">
        <v>10.37</v>
      </c>
    </row>
    <row r="3309" spans="1:10">
      <c r="A3309" t="s">
        <v>14097</v>
      </c>
      <c r="B3309" t="s">
        <v>26716</v>
      </c>
      <c r="C3309">
        <v>6</v>
      </c>
      <c r="D3309">
        <v>46</v>
      </c>
      <c r="E3309">
        <v>0.5</v>
      </c>
      <c r="F3309" t="s">
        <v>18359</v>
      </c>
      <c r="G3309">
        <v>35</v>
      </c>
      <c r="H3309" t="s">
        <v>31369</v>
      </c>
      <c r="I3309" t="s">
        <v>31370</v>
      </c>
      <c r="J3309">
        <v>5.46</v>
      </c>
    </row>
    <row r="3310" spans="1:10">
      <c r="A3310" t="s">
        <v>24674</v>
      </c>
      <c r="B3310" t="s">
        <v>24675</v>
      </c>
      <c r="C3310">
        <v>6</v>
      </c>
      <c r="D3310">
        <v>40</v>
      </c>
      <c r="E3310">
        <v>0.7</v>
      </c>
      <c r="F3310" t="s">
        <v>18359</v>
      </c>
      <c r="G3310">
        <v>20.75</v>
      </c>
      <c r="H3310" t="s">
        <v>24676</v>
      </c>
      <c r="I3310" t="s">
        <v>24677</v>
      </c>
      <c r="J3310">
        <v>9.8699999999999992</v>
      </c>
    </row>
    <row r="3311" spans="1:10">
      <c r="A3311" t="s">
        <v>13076</v>
      </c>
      <c r="B3311" t="s">
        <v>24678</v>
      </c>
      <c r="C3311">
        <v>6</v>
      </c>
      <c r="D3311">
        <v>42.3</v>
      </c>
      <c r="E3311">
        <v>0.7</v>
      </c>
      <c r="F3311" t="s">
        <v>18359</v>
      </c>
      <c r="G3311">
        <v>12.05</v>
      </c>
      <c r="H3311" t="s">
        <v>24679</v>
      </c>
      <c r="I3311" t="s">
        <v>24680</v>
      </c>
      <c r="J3311">
        <v>9.86</v>
      </c>
    </row>
    <row r="3312" spans="1:10">
      <c r="A3312" t="s">
        <v>24681</v>
      </c>
      <c r="B3312" t="s">
        <v>24682</v>
      </c>
      <c r="C3312">
        <v>3</v>
      </c>
      <c r="D3312">
        <v>41.8</v>
      </c>
      <c r="E3312">
        <v>0.7</v>
      </c>
      <c r="F3312" t="s">
        <v>18359</v>
      </c>
      <c r="G3312">
        <v>12.5</v>
      </c>
      <c r="H3312" t="s">
        <v>24683</v>
      </c>
      <c r="I3312" t="s">
        <v>24684</v>
      </c>
      <c r="J3312">
        <v>7.43</v>
      </c>
    </row>
    <row r="3313" spans="1:10">
      <c r="A3313" t="s">
        <v>13077</v>
      </c>
      <c r="B3313" t="s">
        <v>17498</v>
      </c>
      <c r="C3313">
        <v>6</v>
      </c>
      <c r="D3313">
        <v>40</v>
      </c>
      <c r="E3313">
        <v>0.7</v>
      </c>
      <c r="G3313">
        <v>36.5</v>
      </c>
      <c r="I3313" t="s">
        <v>24685</v>
      </c>
      <c r="J3313">
        <v>8.02</v>
      </c>
    </row>
    <row r="3314" spans="1:10">
      <c r="A3314" t="s">
        <v>17499</v>
      </c>
      <c r="B3314" t="s">
        <v>17500</v>
      </c>
      <c r="C3314">
        <v>6</v>
      </c>
      <c r="D3314">
        <v>55</v>
      </c>
      <c r="E3314">
        <v>0.7</v>
      </c>
      <c r="G3314">
        <v>24.15</v>
      </c>
      <c r="H3314" t="s">
        <v>24686</v>
      </c>
      <c r="I3314" t="s">
        <v>24687</v>
      </c>
      <c r="J3314">
        <v>8.6</v>
      </c>
    </row>
    <row r="3315" spans="1:10">
      <c r="A3315" t="s">
        <v>17501</v>
      </c>
      <c r="B3315" t="s">
        <v>17502</v>
      </c>
      <c r="C3315">
        <v>6</v>
      </c>
      <c r="D3315">
        <v>25</v>
      </c>
      <c r="E3315">
        <v>0.7</v>
      </c>
      <c r="G3315">
        <v>22.65</v>
      </c>
      <c r="H3315" t="s">
        <v>24688</v>
      </c>
      <c r="I3315" t="s">
        <v>24689</v>
      </c>
      <c r="J3315">
        <v>6.67</v>
      </c>
    </row>
    <row r="3316" spans="1:10">
      <c r="A3316" t="s">
        <v>13078</v>
      </c>
      <c r="B3316" t="s">
        <v>17503</v>
      </c>
      <c r="C3316">
        <v>12</v>
      </c>
      <c r="D3316">
        <v>25</v>
      </c>
      <c r="E3316">
        <v>1</v>
      </c>
      <c r="G3316">
        <v>17.5</v>
      </c>
      <c r="H3316" t="s">
        <v>24690</v>
      </c>
      <c r="I3316" t="s">
        <v>24691</v>
      </c>
      <c r="J3316">
        <v>18.16</v>
      </c>
    </row>
    <row r="3317" spans="1:10">
      <c r="A3317" t="s">
        <v>31371</v>
      </c>
      <c r="B3317" t="s">
        <v>31372</v>
      </c>
      <c r="C3317">
        <v>6</v>
      </c>
      <c r="D3317">
        <v>47</v>
      </c>
      <c r="E3317">
        <v>0.7</v>
      </c>
      <c r="F3317" t="s">
        <v>18359</v>
      </c>
      <c r="G3317">
        <v>12.45</v>
      </c>
      <c r="H3317" t="s">
        <v>31373</v>
      </c>
      <c r="I3317" t="s">
        <v>31374</v>
      </c>
      <c r="J3317">
        <v>10.83</v>
      </c>
    </row>
    <row r="3318" spans="1:10">
      <c r="A3318" t="s">
        <v>24692</v>
      </c>
      <c r="B3318" t="s">
        <v>24693</v>
      </c>
      <c r="C3318">
        <v>6</v>
      </c>
      <c r="D3318">
        <v>47</v>
      </c>
      <c r="E3318">
        <v>0.7</v>
      </c>
      <c r="G3318">
        <v>29.95</v>
      </c>
      <c r="H3318" t="s">
        <v>24694</v>
      </c>
      <c r="I3318" t="s">
        <v>24695</v>
      </c>
      <c r="J3318">
        <v>8.3699999999999992</v>
      </c>
    </row>
    <row r="3319" spans="1:10">
      <c r="A3319" t="s">
        <v>31375</v>
      </c>
      <c r="B3319" t="s">
        <v>31376</v>
      </c>
      <c r="C3319">
        <v>6</v>
      </c>
      <c r="D3319">
        <v>40</v>
      </c>
      <c r="E3319">
        <v>0.7</v>
      </c>
      <c r="F3319" t="s">
        <v>18359</v>
      </c>
      <c r="G3319">
        <v>13.95</v>
      </c>
      <c r="H3319" t="s">
        <v>31377</v>
      </c>
      <c r="I3319" t="s">
        <v>31378</v>
      </c>
      <c r="J3319">
        <v>10.85</v>
      </c>
    </row>
    <row r="3320" spans="1:10">
      <c r="A3320" t="s">
        <v>14098</v>
      </c>
      <c r="B3320" t="s">
        <v>24696</v>
      </c>
      <c r="C3320">
        <v>6</v>
      </c>
      <c r="D3320">
        <v>12</v>
      </c>
      <c r="E3320">
        <v>0.75</v>
      </c>
      <c r="F3320" t="s">
        <v>18359</v>
      </c>
      <c r="G3320">
        <v>8.5500000000000007</v>
      </c>
      <c r="H3320" t="s">
        <v>24697</v>
      </c>
      <c r="I3320" t="s">
        <v>24698</v>
      </c>
      <c r="J3320">
        <v>13.86</v>
      </c>
    </row>
    <row r="3321" spans="1:10">
      <c r="A3321" t="s">
        <v>14099</v>
      </c>
      <c r="B3321" t="s">
        <v>17504</v>
      </c>
      <c r="C3321">
        <v>6</v>
      </c>
      <c r="D3321">
        <v>12</v>
      </c>
      <c r="E3321">
        <v>0.75</v>
      </c>
      <c r="G3321">
        <v>28.75</v>
      </c>
      <c r="I3321" t="s">
        <v>24699</v>
      </c>
      <c r="J3321">
        <v>9.8800000000000008</v>
      </c>
    </row>
    <row r="3322" spans="1:10">
      <c r="A3322" t="s">
        <v>14100</v>
      </c>
      <c r="B3322" t="s">
        <v>17505</v>
      </c>
      <c r="C3322">
        <v>6</v>
      </c>
      <c r="D3322">
        <v>37.5</v>
      </c>
      <c r="E3322">
        <v>0.7</v>
      </c>
      <c r="G3322">
        <v>4.8499999999999996</v>
      </c>
      <c r="H3322" t="s">
        <v>24700</v>
      </c>
      <c r="I3322" t="s">
        <v>24701</v>
      </c>
      <c r="J3322">
        <v>8.7899999999999991</v>
      </c>
    </row>
    <row r="3323" spans="1:10">
      <c r="A3323" t="s">
        <v>13079</v>
      </c>
      <c r="B3323" t="s">
        <v>24702</v>
      </c>
      <c r="C3323">
        <v>6</v>
      </c>
      <c r="D3323">
        <v>37.5</v>
      </c>
      <c r="E3323">
        <v>0.7</v>
      </c>
      <c r="F3323" t="s">
        <v>18359</v>
      </c>
      <c r="G3323">
        <v>28.15</v>
      </c>
      <c r="I3323" t="s">
        <v>24701</v>
      </c>
      <c r="J3323">
        <v>9.16</v>
      </c>
    </row>
    <row r="3324" spans="1:10">
      <c r="A3324" t="s">
        <v>13080</v>
      </c>
      <c r="B3324" t="s">
        <v>17506</v>
      </c>
      <c r="C3324">
        <v>6</v>
      </c>
      <c r="D3324">
        <v>25</v>
      </c>
      <c r="E3324">
        <v>0.5</v>
      </c>
      <c r="G3324">
        <v>65.849999999999994</v>
      </c>
      <c r="I3324" t="s">
        <v>24703</v>
      </c>
      <c r="J3324">
        <v>6.43</v>
      </c>
    </row>
    <row r="3325" spans="1:10">
      <c r="A3325" t="s">
        <v>13081</v>
      </c>
      <c r="B3325" t="s">
        <v>24704</v>
      </c>
      <c r="C3325">
        <v>8</v>
      </c>
      <c r="D3325">
        <v>34.17</v>
      </c>
      <c r="E3325">
        <v>0.15</v>
      </c>
      <c r="F3325" t="s">
        <v>18359</v>
      </c>
      <c r="G3325">
        <v>4.5</v>
      </c>
      <c r="H3325" t="s">
        <v>24705</v>
      </c>
      <c r="I3325" t="s">
        <v>24706</v>
      </c>
      <c r="J3325">
        <v>7.77</v>
      </c>
    </row>
    <row r="3326" spans="1:10">
      <c r="A3326" t="s">
        <v>13082</v>
      </c>
      <c r="B3326" t="s">
        <v>17507</v>
      </c>
      <c r="C3326">
        <v>6</v>
      </c>
      <c r="D3326">
        <v>40</v>
      </c>
      <c r="E3326">
        <v>0.7</v>
      </c>
      <c r="G3326">
        <v>17.45</v>
      </c>
      <c r="I3326" t="s">
        <v>24707</v>
      </c>
      <c r="J3326">
        <v>8.5500000000000007</v>
      </c>
    </row>
    <row r="3327" spans="1:10">
      <c r="A3327" t="s">
        <v>13083</v>
      </c>
      <c r="B3327" t="s">
        <v>17508</v>
      </c>
      <c r="C3327">
        <v>6</v>
      </c>
      <c r="D3327">
        <v>37.5</v>
      </c>
      <c r="E3327">
        <v>0.7</v>
      </c>
      <c r="G3327">
        <v>13.5</v>
      </c>
      <c r="H3327" t="s">
        <v>24708</v>
      </c>
      <c r="J3327">
        <v>9.0399999999999991</v>
      </c>
    </row>
    <row r="3328" spans="1:10">
      <c r="A3328" t="s">
        <v>13084</v>
      </c>
      <c r="B3328" t="s">
        <v>24709</v>
      </c>
      <c r="C3328">
        <v>6</v>
      </c>
      <c r="D3328">
        <v>45</v>
      </c>
      <c r="E3328">
        <v>0.7</v>
      </c>
      <c r="F3328" t="s">
        <v>18359</v>
      </c>
      <c r="G3328">
        <v>57.55</v>
      </c>
      <c r="H3328" t="s">
        <v>24710</v>
      </c>
      <c r="J3328">
        <v>10.26</v>
      </c>
    </row>
    <row r="3329" spans="1:10">
      <c r="A3329" t="s">
        <v>17509</v>
      </c>
      <c r="B3329" t="s">
        <v>24711</v>
      </c>
      <c r="C3329">
        <v>6</v>
      </c>
      <c r="D3329">
        <v>46</v>
      </c>
      <c r="E3329">
        <v>0.7</v>
      </c>
      <c r="F3329" t="s">
        <v>18359</v>
      </c>
      <c r="G3329">
        <v>13.95</v>
      </c>
      <c r="J3329">
        <v>10.3</v>
      </c>
    </row>
    <row r="3330" spans="1:10">
      <c r="A3330" t="s">
        <v>13085</v>
      </c>
      <c r="B3330" t="s">
        <v>24712</v>
      </c>
      <c r="C3330">
        <v>6</v>
      </c>
      <c r="D3330">
        <v>40</v>
      </c>
      <c r="E3330">
        <v>0.7</v>
      </c>
      <c r="F3330" t="s">
        <v>18359</v>
      </c>
      <c r="G3330">
        <v>19.25</v>
      </c>
      <c r="H3330" t="s">
        <v>24713</v>
      </c>
      <c r="J3330">
        <v>10.3</v>
      </c>
    </row>
    <row r="3331" spans="1:10">
      <c r="A3331" t="s">
        <v>13086</v>
      </c>
      <c r="B3331" t="s">
        <v>17510</v>
      </c>
      <c r="C3331">
        <v>6</v>
      </c>
      <c r="D3331">
        <v>35</v>
      </c>
      <c r="E3331">
        <v>0.7</v>
      </c>
      <c r="G3331">
        <v>20.85</v>
      </c>
      <c r="H3331" t="s">
        <v>24714</v>
      </c>
      <c r="I3331" t="s">
        <v>24715</v>
      </c>
      <c r="J3331">
        <v>8.02</v>
      </c>
    </row>
    <row r="3332" spans="1:10">
      <c r="A3332" t="s">
        <v>13087</v>
      </c>
      <c r="B3332" t="s">
        <v>17511</v>
      </c>
      <c r="C3332">
        <v>6</v>
      </c>
      <c r="D3332">
        <v>17</v>
      </c>
      <c r="E3332">
        <v>1</v>
      </c>
      <c r="G3332">
        <v>21.5</v>
      </c>
      <c r="H3332" t="s">
        <v>24716</v>
      </c>
      <c r="I3332" t="s">
        <v>24717</v>
      </c>
      <c r="J3332">
        <v>10.4</v>
      </c>
    </row>
    <row r="3333" spans="1:10">
      <c r="A3333" t="s">
        <v>13088</v>
      </c>
      <c r="B3333" t="s">
        <v>17512</v>
      </c>
      <c r="C3333">
        <v>12</v>
      </c>
      <c r="D3333">
        <v>35</v>
      </c>
      <c r="E3333">
        <v>0.7</v>
      </c>
      <c r="G3333">
        <v>16.05</v>
      </c>
      <c r="H3333" t="s">
        <v>24718</v>
      </c>
      <c r="I3333" t="s">
        <v>24719</v>
      </c>
      <c r="J3333">
        <v>13.26</v>
      </c>
    </row>
    <row r="3334" spans="1:10">
      <c r="A3334" t="s">
        <v>17513</v>
      </c>
      <c r="B3334" t="s">
        <v>17514</v>
      </c>
      <c r="C3334">
        <v>6</v>
      </c>
      <c r="D3334">
        <v>40</v>
      </c>
      <c r="E3334">
        <v>0.7</v>
      </c>
      <c r="G3334">
        <v>144</v>
      </c>
      <c r="H3334" t="s">
        <v>24720</v>
      </c>
      <c r="I3334" t="s">
        <v>24721</v>
      </c>
      <c r="J3334">
        <v>7.21</v>
      </c>
    </row>
    <row r="3335" spans="1:10">
      <c r="A3335" t="s">
        <v>13089</v>
      </c>
      <c r="B3335" t="s">
        <v>17515</v>
      </c>
      <c r="C3335">
        <v>6</v>
      </c>
      <c r="D3335">
        <v>41</v>
      </c>
      <c r="E3335">
        <v>0.7</v>
      </c>
      <c r="G3335">
        <v>58.05</v>
      </c>
      <c r="H3335" t="s">
        <v>24722</v>
      </c>
      <c r="J3335">
        <v>7.59</v>
      </c>
    </row>
    <row r="3336" spans="1:10">
      <c r="A3336" t="s">
        <v>14101</v>
      </c>
      <c r="B3336" t="s">
        <v>24723</v>
      </c>
      <c r="C3336">
        <v>3</v>
      </c>
      <c r="D3336">
        <v>40</v>
      </c>
      <c r="E3336">
        <v>0.7</v>
      </c>
      <c r="F3336" t="s">
        <v>18359</v>
      </c>
      <c r="G3336">
        <v>34.950000000000003</v>
      </c>
      <c r="H3336" t="s">
        <v>24724</v>
      </c>
      <c r="J3336">
        <v>4.72</v>
      </c>
    </row>
    <row r="3337" spans="1:10">
      <c r="A3337" t="s">
        <v>13090</v>
      </c>
      <c r="B3337" t="s">
        <v>17516</v>
      </c>
      <c r="C3337">
        <v>6</v>
      </c>
      <c r="D3337">
        <v>40</v>
      </c>
      <c r="E3337">
        <v>0.5</v>
      </c>
      <c r="G3337">
        <v>17.25</v>
      </c>
      <c r="H3337" t="s">
        <v>24725</v>
      </c>
      <c r="I3337" t="s">
        <v>24726</v>
      </c>
      <c r="J3337">
        <v>7.58</v>
      </c>
    </row>
    <row r="3338" spans="1:10">
      <c r="A3338" t="s">
        <v>17517</v>
      </c>
      <c r="B3338" t="s">
        <v>26717</v>
      </c>
      <c r="C3338">
        <v>6</v>
      </c>
      <c r="D3338">
        <v>50.9</v>
      </c>
      <c r="E3338">
        <v>0.7</v>
      </c>
      <c r="F3338" t="s">
        <v>18359</v>
      </c>
      <c r="G3338">
        <v>9.9499999999999993</v>
      </c>
      <c r="H3338" t="s">
        <v>31379</v>
      </c>
      <c r="I3338" t="s">
        <v>31380</v>
      </c>
      <c r="J3338">
        <v>9.07</v>
      </c>
    </row>
    <row r="3339" spans="1:10">
      <c r="A3339" t="s">
        <v>13091</v>
      </c>
      <c r="B3339" t="s">
        <v>17518</v>
      </c>
      <c r="C3339">
        <v>6</v>
      </c>
      <c r="D3339">
        <v>41.2</v>
      </c>
      <c r="E3339">
        <v>0.7</v>
      </c>
      <c r="G3339">
        <v>19.649999999999999</v>
      </c>
      <c r="H3339" t="s">
        <v>24727</v>
      </c>
      <c r="I3339" t="s">
        <v>24728</v>
      </c>
      <c r="J3339">
        <v>8.75</v>
      </c>
    </row>
    <row r="3340" spans="1:10">
      <c r="A3340" t="s">
        <v>14102</v>
      </c>
      <c r="B3340" t="s">
        <v>17519</v>
      </c>
      <c r="C3340">
        <v>6</v>
      </c>
      <c r="D3340">
        <v>40</v>
      </c>
      <c r="E3340">
        <v>0.7</v>
      </c>
      <c r="G3340">
        <v>0.95</v>
      </c>
      <c r="H3340" t="s">
        <v>24729</v>
      </c>
      <c r="I3340" t="s">
        <v>24730</v>
      </c>
      <c r="J3340">
        <v>7.51</v>
      </c>
    </row>
    <row r="3341" spans="1:10">
      <c r="A3341" t="s">
        <v>17520</v>
      </c>
      <c r="B3341" t="s">
        <v>24731</v>
      </c>
      <c r="C3341">
        <v>5</v>
      </c>
      <c r="D3341">
        <v>40</v>
      </c>
      <c r="E3341">
        <v>0.7</v>
      </c>
      <c r="F3341" t="s">
        <v>18359</v>
      </c>
      <c r="G3341">
        <v>32.450000000000003</v>
      </c>
      <c r="H3341" t="s">
        <v>24732</v>
      </c>
      <c r="I3341" t="s">
        <v>24733</v>
      </c>
      <c r="J3341">
        <v>12.44</v>
      </c>
    </row>
    <row r="3342" spans="1:10">
      <c r="A3342" t="s">
        <v>17521</v>
      </c>
      <c r="B3342" t="s">
        <v>26773</v>
      </c>
      <c r="C3342">
        <v>6</v>
      </c>
      <c r="D3342">
        <v>40</v>
      </c>
      <c r="E3342">
        <v>0.7</v>
      </c>
      <c r="F3342" t="s">
        <v>18359</v>
      </c>
      <c r="G3342">
        <v>27.85</v>
      </c>
      <c r="H3342" t="s">
        <v>31381</v>
      </c>
      <c r="I3342" t="s">
        <v>31382</v>
      </c>
      <c r="J3342">
        <v>11.46</v>
      </c>
    </row>
    <row r="3343" spans="1:10">
      <c r="A3343" t="s">
        <v>17522</v>
      </c>
      <c r="B3343" t="s">
        <v>24734</v>
      </c>
      <c r="C3343">
        <v>6</v>
      </c>
      <c r="D3343">
        <v>42</v>
      </c>
      <c r="E3343">
        <v>0.7</v>
      </c>
      <c r="F3343" t="s">
        <v>18359</v>
      </c>
      <c r="G3343">
        <v>14.25</v>
      </c>
      <c r="H3343" t="s">
        <v>24735</v>
      </c>
      <c r="I3343" t="s">
        <v>24736</v>
      </c>
      <c r="J3343">
        <v>7.98</v>
      </c>
    </row>
    <row r="3344" spans="1:10">
      <c r="A3344" t="s">
        <v>14103</v>
      </c>
      <c r="B3344" t="s">
        <v>17523</v>
      </c>
      <c r="C3344">
        <v>6</v>
      </c>
      <c r="D3344">
        <v>40</v>
      </c>
      <c r="E3344">
        <v>0.7</v>
      </c>
      <c r="G3344">
        <v>16.95</v>
      </c>
      <c r="H3344" t="s">
        <v>27321</v>
      </c>
      <c r="I3344" t="s">
        <v>31383</v>
      </c>
      <c r="J3344">
        <v>7.55</v>
      </c>
    </row>
    <row r="3345" spans="1:10">
      <c r="A3345" t="s">
        <v>13092</v>
      </c>
      <c r="B3345" t="s">
        <v>17524</v>
      </c>
      <c r="C3345">
        <v>6</v>
      </c>
      <c r="D3345">
        <v>69</v>
      </c>
      <c r="E3345">
        <v>0.7</v>
      </c>
      <c r="G3345">
        <v>14.25</v>
      </c>
      <c r="H3345" t="s">
        <v>24737</v>
      </c>
      <c r="I3345" t="s">
        <v>24738</v>
      </c>
      <c r="J3345">
        <v>8.4700000000000006</v>
      </c>
    </row>
    <row r="3346" spans="1:10">
      <c r="A3346" t="s">
        <v>14104</v>
      </c>
      <c r="B3346" t="s">
        <v>17525</v>
      </c>
      <c r="C3346">
        <v>6</v>
      </c>
      <c r="D3346">
        <v>40</v>
      </c>
      <c r="E3346">
        <v>0.7</v>
      </c>
      <c r="G3346">
        <v>13.95</v>
      </c>
      <c r="H3346" t="s">
        <v>27322</v>
      </c>
      <c r="I3346" t="s">
        <v>31384</v>
      </c>
      <c r="J3346">
        <v>8.6999999999999993</v>
      </c>
    </row>
    <row r="3347" spans="1:10">
      <c r="A3347" t="s">
        <v>17526</v>
      </c>
      <c r="B3347" t="s">
        <v>17527</v>
      </c>
      <c r="C3347">
        <v>6</v>
      </c>
      <c r="D3347">
        <v>40</v>
      </c>
      <c r="E3347">
        <v>0.7</v>
      </c>
      <c r="G3347">
        <v>19.25</v>
      </c>
      <c r="H3347" t="s">
        <v>24739</v>
      </c>
      <c r="I3347" t="s">
        <v>24740</v>
      </c>
      <c r="J3347">
        <v>8.8000000000000007</v>
      </c>
    </row>
    <row r="3348" spans="1:10">
      <c r="A3348" t="s">
        <v>31385</v>
      </c>
      <c r="B3348" t="s">
        <v>31386</v>
      </c>
      <c r="C3348">
        <v>6</v>
      </c>
      <c r="D3348">
        <v>40</v>
      </c>
      <c r="E3348">
        <v>0.7</v>
      </c>
      <c r="G3348">
        <v>32.950000000000003</v>
      </c>
      <c r="I3348" t="s">
        <v>31387</v>
      </c>
      <c r="J3348">
        <v>8.76</v>
      </c>
    </row>
    <row r="3349" spans="1:10">
      <c r="A3349" t="s">
        <v>14105</v>
      </c>
      <c r="B3349" t="s">
        <v>17528</v>
      </c>
      <c r="C3349">
        <v>6</v>
      </c>
      <c r="D3349">
        <v>43</v>
      </c>
      <c r="E3349">
        <v>0.7</v>
      </c>
      <c r="G3349">
        <v>13.35</v>
      </c>
      <c r="H3349" t="s">
        <v>24741</v>
      </c>
      <c r="I3349" t="s">
        <v>24742</v>
      </c>
      <c r="J3349">
        <v>7.48</v>
      </c>
    </row>
    <row r="3350" spans="1:10">
      <c r="A3350" t="s">
        <v>13093</v>
      </c>
      <c r="B3350" t="s">
        <v>17529</v>
      </c>
      <c r="C3350">
        <v>6</v>
      </c>
      <c r="D3350">
        <v>39</v>
      </c>
      <c r="E3350">
        <v>0.7</v>
      </c>
      <c r="G3350">
        <v>16.75</v>
      </c>
      <c r="H3350" t="s">
        <v>24743</v>
      </c>
      <c r="I3350" t="s">
        <v>24744</v>
      </c>
      <c r="J3350">
        <v>8.5299999999999994</v>
      </c>
    </row>
    <row r="3351" spans="1:10">
      <c r="A3351" t="s">
        <v>17530</v>
      </c>
      <c r="B3351" t="s">
        <v>17531</v>
      </c>
      <c r="C3351">
        <v>6</v>
      </c>
      <c r="D3351">
        <v>24</v>
      </c>
      <c r="E3351">
        <v>0.5</v>
      </c>
      <c r="G3351">
        <v>13.15</v>
      </c>
      <c r="I3351" t="s">
        <v>24745</v>
      </c>
      <c r="J3351">
        <v>5.85</v>
      </c>
    </row>
    <row r="3352" spans="1:10">
      <c r="A3352" t="s">
        <v>24746</v>
      </c>
      <c r="B3352" t="s">
        <v>24747</v>
      </c>
      <c r="C3352">
        <v>6</v>
      </c>
      <c r="D3352">
        <v>46</v>
      </c>
      <c r="E3352">
        <v>0.7</v>
      </c>
      <c r="G3352">
        <v>34.25</v>
      </c>
      <c r="H3352" t="s">
        <v>24748</v>
      </c>
      <c r="J3352">
        <v>8.9</v>
      </c>
    </row>
    <row r="3353" spans="1:10">
      <c r="A3353" t="s">
        <v>24749</v>
      </c>
      <c r="B3353" t="s">
        <v>24750</v>
      </c>
      <c r="C3353">
        <v>36</v>
      </c>
      <c r="D3353">
        <v>37.5</v>
      </c>
      <c r="E3353">
        <v>0.2</v>
      </c>
      <c r="G3353">
        <v>18.5</v>
      </c>
      <c r="H3353" t="s">
        <v>24751</v>
      </c>
      <c r="I3353" t="s">
        <v>31388</v>
      </c>
      <c r="J3353">
        <v>14.89</v>
      </c>
    </row>
    <row r="3354" spans="1:10">
      <c r="A3354" t="s">
        <v>13094</v>
      </c>
      <c r="B3354" t="s">
        <v>17532</v>
      </c>
      <c r="C3354">
        <v>6</v>
      </c>
      <c r="D3354">
        <v>37.5</v>
      </c>
      <c r="E3354">
        <v>0.7</v>
      </c>
      <c r="G3354">
        <v>10.65</v>
      </c>
      <c r="H3354" t="s">
        <v>24752</v>
      </c>
      <c r="J3354">
        <v>7.12</v>
      </c>
    </row>
    <row r="3355" spans="1:10">
      <c r="A3355" t="s">
        <v>13095</v>
      </c>
      <c r="B3355" t="s">
        <v>17533</v>
      </c>
      <c r="C3355">
        <v>8</v>
      </c>
      <c r="D3355">
        <v>37.5</v>
      </c>
      <c r="E3355">
        <v>0.2</v>
      </c>
      <c r="G3355">
        <v>36.25</v>
      </c>
      <c r="H3355" t="s">
        <v>24753</v>
      </c>
      <c r="J3355">
        <v>3.26</v>
      </c>
    </row>
    <row r="3356" spans="1:10">
      <c r="A3356" t="s">
        <v>13096</v>
      </c>
      <c r="B3356" t="s">
        <v>17534</v>
      </c>
      <c r="C3356">
        <v>6</v>
      </c>
      <c r="D3356">
        <v>37.5</v>
      </c>
      <c r="E3356">
        <v>0.7</v>
      </c>
      <c r="G3356">
        <v>1.95</v>
      </c>
      <c r="H3356" t="s">
        <v>24754</v>
      </c>
      <c r="J3356">
        <v>7.15</v>
      </c>
    </row>
    <row r="3357" spans="1:10">
      <c r="A3357" t="s">
        <v>26718</v>
      </c>
      <c r="B3357" t="s">
        <v>26719</v>
      </c>
      <c r="C3357">
        <v>6</v>
      </c>
      <c r="D3357">
        <v>18</v>
      </c>
      <c r="E3357">
        <v>0.7</v>
      </c>
      <c r="G3357">
        <v>229.85</v>
      </c>
      <c r="H3357" t="s">
        <v>31389</v>
      </c>
      <c r="J3357">
        <v>7.68</v>
      </c>
    </row>
    <row r="3358" spans="1:10">
      <c r="A3358" t="s">
        <v>13097</v>
      </c>
      <c r="B3358" t="s">
        <v>17535</v>
      </c>
      <c r="C3358">
        <v>6</v>
      </c>
      <c r="D3358">
        <v>37.5</v>
      </c>
      <c r="E3358">
        <v>0.7</v>
      </c>
      <c r="G3358">
        <v>7.95</v>
      </c>
      <c r="H3358" t="s">
        <v>24755</v>
      </c>
      <c r="J3358">
        <v>7.2</v>
      </c>
    </row>
    <row r="3359" spans="1:10">
      <c r="A3359" t="s">
        <v>31390</v>
      </c>
      <c r="B3359" t="s">
        <v>31391</v>
      </c>
      <c r="C3359">
        <v>6</v>
      </c>
      <c r="D3359">
        <v>37.5</v>
      </c>
      <c r="E3359">
        <v>0.7</v>
      </c>
      <c r="G3359">
        <v>16.25</v>
      </c>
      <c r="H3359" t="s">
        <v>31392</v>
      </c>
      <c r="J3359">
        <v>7.14</v>
      </c>
    </row>
    <row r="3360" spans="1:10">
      <c r="A3360" t="s">
        <v>14106</v>
      </c>
      <c r="B3360" t="s">
        <v>17536</v>
      </c>
      <c r="C3360">
        <v>12</v>
      </c>
      <c r="D3360">
        <v>12.5</v>
      </c>
      <c r="E3360">
        <v>0.37</v>
      </c>
      <c r="G3360">
        <v>9.9499999999999993</v>
      </c>
      <c r="H3360" t="s">
        <v>24756</v>
      </c>
      <c r="I3360" t="s">
        <v>24757</v>
      </c>
      <c r="J3360">
        <v>10.55</v>
      </c>
    </row>
    <row r="3361" spans="1:10">
      <c r="A3361" t="s">
        <v>14107</v>
      </c>
      <c r="B3361" t="s">
        <v>24758</v>
      </c>
      <c r="C3361">
        <v>6</v>
      </c>
      <c r="D3361">
        <v>40</v>
      </c>
      <c r="E3361">
        <v>0.5</v>
      </c>
      <c r="F3361" t="s">
        <v>18359</v>
      </c>
      <c r="G3361">
        <v>10.95</v>
      </c>
      <c r="H3361" t="s">
        <v>24759</v>
      </c>
      <c r="I3361" t="s">
        <v>24760</v>
      </c>
      <c r="J3361">
        <v>8.07</v>
      </c>
    </row>
    <row r="3362" spans="1:10">
      <c r="A3362" t="s">
        <v>17537</v>
      </c>
      <c r="B3362" t="s">
        <v>24761</v>
      </c>
      <c r="C3362">
        <v>6</v>
      </c>
      <c r="D3362">
        <v>45.8</v>
      </c>
      <c r="E3362">
        <v>0.7</v>
      </c>
      <c r="F3362" t="s">
        <v>18359</v>
      </c>
      <c r="G3362">
        <v>10.65</v>
      </c>
      <c r="H3362" t="s">
        <v>24762</v>
      </c>
      <c r="I3362" t="s">
        <v>24763</v>
      </c>
      <c r="J3362">
        <v>13.44</v>
      </c>
    </row>
    <row r="3363" spans="1:10">
      <c r="A3363" t="s">
        <v>17539</v>
      </c>
      <c r="B3363" t="s">
        <v>17538</v>
      </c>
      <c r="C3363">
        <v>6</v>
      </c>
      <c r="D3363">
        <v>45.8</v>
      </c>
      <c r="E3363">
        <v>0.7</v>
      </c>
      <c r="G3363">
        <v>37.85</v>
      </c>
      <c r="H3363" t="s">
        <v>27742</v>
      </c>
      <c r="I3363" t="s">
        <v>31393</v>
      </c>
      <c r="J3363">
        <v>7.87</v>
      </c>
    </row>
    <row r="3364" spans="1:10">
      <c r="A3364" t="s">
        <v>13098</v>
      </c>
      <c r="B3364" t="s">
        <v>24764</v>
      </c>
      <c r="C3364">
        <v>6</v>
      </c>
      <c r="D3364">
        <v>57.1</v>
      </c>
      <c r="E3364">
        <v>0.7</v>
      </c>
      <c r="F3364" t="s">
        <v>18359</v>
      </c>
      <c r="G3364">
        <v>17.95</v>
      </c>
      <c r="H3364" t="s">
        <v>24765</v>
      </c>
      <c r="I3364" t="s">
        <v>24766</v>
      </c>
      <c r="J3364">
        <v>8.32</v>
      </c>
    </row>
    <row r="3365" spans="1:10">
      <c r="A3365" t="s">
        <v>14108</v>
      </c>
      <c r="B3365" t="s">
        <v>17540</v>
      </c>
      <c r="C3365">
        <v>9</v>
      </c>
      <c r="D3365">
        <v>40</v>
      </c>
      <c r="E3365">
        <v>0.7</v>
      </c>
      <c r="G3365">
        <v>30.75</v>
      </c>
      <c r="H3365" t="s">
        <v>24767</v>
      </c>
      <c r="I3365" t="s">
        <v>24768</v>
      </c>
      <c r="J3365">
        <v>12.74</v>
      </c>
    </row>
    <row r="3366" spans="1:10">
      <c r="A3366" t="s">
        <v>13099</v>
      </c>
      <c r="B3366" t="s">
        <v>17541</v>
      </c>
      <c r="C3366">
        <v>6</v>
      </c>
      <c r="D3366">
        <v>28</v>
      </c>
      <c r="E3366">
        <v>0.7</v>
      </c>
      <c r="G3366">
        <v>24.85</v>
      </c>
      <c r="I3366" t="s">
        <v>24769</v>
      </c>
      <c r="J3366">
        <v>7.72</v>
      </c>
    </row>
    <row r="3367" spans="1:10">
      <c r="A3367" t="s">
        <v>13100</v>
      </c>
      <c r="B3367" t="s">
        <v>17542</v>
      </c>
      <c r="C3367">
        <v>6</v>
      </c>
      <c r="D3367">
        <v>4.2</v>
      </c>
      <c r="E3367">
        <v>0.7</v>
      </c>
      <c r="G3367">
        <v>6.95</v>
      </c>
      <c r="I3367" t="s">
        <v>24770</v>
      </c>
      <c r="J3367">
        <v>7.65</v>
      </c>
    </row>
    <row r="3368" spans="1:10">
      <c r="A3368" t="s">
        <v>13101</v>
      </c>
      <c r="B3368" t="s">
        <v>17543</v>
      </c>
      <c r="C3368">
        <v>6</v>
      </c>
      <c r="D3368">
        <v>40</v>
      </c>
      <c r="E3368">
        <v>0.7</v>
      </c>
      <c r="G3368">
        <v>20.55</v>
      </c>
      <c r="I3368" t="s">
        <v>24771</v>
      </c>
      <c r="J3368">
        <v>9.4</v>
      </c>
    </row>
    <row r="3369" spans="1:10">
      <c r="A3369" t="s">
        <v>24772</v>
      </c>
      <c r="B3369" t="s">
        <v>24773</v>
      </c>
      <c r="C3369">
        <v>6</v>
      </c>
      <c r="D3369">
        <v>46</v>
      </c>
      <c r="E3369">
        <v>0.7</v>
      </c>
      <c r="F3369" t="s">
        <v>18359</v>
      </c>
      <c r="G3369">
        <v>23.45</v>
      </c>
      <c r="I3369" t="s">
        <v>24774</v>
      </c>
      <c r="J3369">
        <v>8.6999999999999993</v>
      </c>
    </row>
    <row r="3370" spans="1:10">
      <c r="A3370" t="s">
        <v>24775</v>
      </c>
      <c r="B3370" t="s">
        <v>24776</v>
      </c>
      <c r="C3370">
        <v>3</v>
      </c>
      <c r="D3370">
        <v>40</v>
      </c>
      <c r="E3370">
        <v>0.7</v>
      </c>
      <c r="F3370" t="s">
        <v>18359</v>
      </c>
      <c r="G3370">
        <v>298.75</v>
      </c>
      <c r="H3370" t="s">
        <v>24777</v>
      </c>
      <c r="I3370" t="s">
        <v>24778</v>
      </c>
      <c r="J3370">
        <v>4.3600000000000003</v>
      </c>
    </row>
    <row r="3371" spans="1:10">
      <c r="A3371" t="s">
        <v>13102</v>
      </c>
      <c r="B3371" t="s">
        <v>24779</v>
      </c>
      <c r="C3371">
        <v>6</v>
      </c>
      <c r="D3371">
        <v>40</v>
      </c>
      <c r="E3371">
        <v>0.7</v>
      </c>
      <c r="F3371" t="s">
        <v>18359</v>
      </c>
      <c r="G3371">
        <v>47.85</v>
      </c>
      <c r="I3371" t="s">
        <v>24780</v>
      </c>
      <c r="J3371">
        <v>8.48</v>
      </c>
    </row>
    <row r="3372" spans="1:10">
      <c r="A3372" t="s">
        <v>17544</v>
      </c>
      <c r="B3372" t="s">
        <v>24781</v>
      </c>
      <c r="C3372">
        <v>6</v>
      </c>
      <c r="D3372">
        <v>40</v>
      </c>
      <c r="E3372">
        <v>0.7</v>
      </c>
      <c r="F3372" t="s">
        <v>18359</v>
      </c>
      <c r="G3372">
        <v>16.05</v>
      </c>
      <c r="I3372" t="s">
        <v>24782</v>
      </c>
      <c r="J3372">
        <v>8.35</v>
      </c>
    </row>
    <row r="3373" spans="1:10">
      <c r="A3373" t="s">
        <v>24783</v>
      </c>
      <c r="B3373" t="s">
        <v>24784</v>
      </c>
      <c r="C3373">
        <v>6</v>
      </c>
      <c r="D3373">
        <v>37.5</v>
      </c>
      <c r="E3373">
        <v>1</v>
      </c>
      <c r="G3373">
        <v>11.55</v>
      </c>
      <c r="H3373" t="s">
        <v>24785</v>
      </c>
      <c r="I3373" t="s">
        <v>24786</v>
      </c>
      <c r="J3373">
        <v>8.73</v>
      </c>
    </row>
    <row r="3374" spans="1:10">
      <c r="A3374" t="s">
        <v>31394</v>
      </c>
      <c r="B3374" t="s">
        <v>31395</v>
      </c>
      <c r="C3374">
        <v>6</v>
      </c>
      <c r="D3374">
        <v>37.5</v>
      </c>
      <c r="E3374">
        <v>0.7</v>
      </c>
      <c r="G3374">
        <v>2829.75</v>
      </c>
      <c r="I3374" t="s">
        <v>31396</v>
      </c>
      <c r="J3374">
        <v>6.31</v>
      </c>
    </row>
    <row r="3375" spans="1:10">
      <c r="A3375" t="s">
        <v>13103</v>
      </c>
      <c r="B3375" t="s">
        <v>24787</v>
      </c>
      <c r="C3375">
        <v>6</v>
      </c>
      <c r="D3375">
        <v>40</v>
      </c>
      <c r="E3375">
        <v>0.7</v>
      </c>
      <c r="F3375" t="s">
        <v>18359</v>
      </c>
      <c r="G3375">
        <v>5.95</v>
      </c>
      <c r="H3375" t="s">
        <v>24788</v>
      </c>
      <c r="I3375" t="s">
        <v>24789</v>
      </c>
      <c r="J3375">
        <v>9.48</v>
      </c>
    </row>
    <row r="3376" spans="1:10">
      <c r="A3376" t="s">
        <v>13104</v>
      </c>
      <c r="B3376" t="s">
        <v>17545</v>
      </c>
      <c r="C3376">
        <v>6</v>
      </c>
      <c r="D3376">
        <v>40.5</v>
      </c>
      <c r="E3376">
        <v>0.7</v>
      </c>
      <c r="G3376">
        <v>26.45</v>
      </c>
      <c r="H3376" t="s">
        <v>24790</v>
      </c>
      <c r="I3376" t="s">
        <v>24791</v>
      </c>
      <c r="J3376">
        <v>6.45</v>
      </c>
    </row>
    <row r="3377" spans="1:10">
      <c r="A3377" t="s">
        <v>14109</v>
      </c>
      <c r="B3377" t="s">
        <v>24792</v>
      </c>
      <c r="C3377">
        <v>6</v>
      </c>
      <c r="D3377">
        <v>40.700000000000003</v>
      </c>
      <c r="E3377">
        <v>0.7</v>
      </c>
      <c r="F3377" t="s">
        <v>18359</v>
      </c>
      <c r="G3377">
        <v>295.85000000000002</v>
      </c>
      <c r="H3377" t="s">
        <v>24793</v>
      </c>
      <c r="I3377" t="s">
        <v>24794</v>
      </c>
      <c r="J3377">
        <v>8.89</v>
      </c>
    </row>
    <row r="3378" spans="1:10">
      <c r="A3378" t="s">
        <v>13105</v>
      </c>
      <c r="B3378" t="s">
        <v>17546</v>
      </c>
      <c r="C3378">
        <v>22</v>
      </c>
      <c r="D3378">
        <v>50.66</v>
      </c>
      <c r="E3378">
        <v>0.15</v>
      </c>
      <c r="G3378">
        <v>7.5</v>
      </c>
      <c r="I3378" t="s">
        <v>24795</v>
      </c>
      <c r="J3378">
        <v>10.73</v>
      </c>
    </row>
    <row r="3379" spans="1:10">
      <c r="A3379" t="s">
        <v>14110</v>
      </c>
      <c r="B3379" t="s">
        <v>17547</v>
      </c>
      <c r="C3379">
        <v>6</v>
      </c>
      <c r="D3379">
        <v>40</v>
      </c>
      <c r="E3379">
        <v>0.7</v>
      </c>
      <c r="G3379">
        <v>26.95</v>
      </c>
      <c r="H3379" t="s">
        <v>24796</v>
      </c>
      <c r="I3379" t="s">
        <v>24797</v>
      </c>
      <c r="J3379">
        <v>9.1199999999999992</v>
      </c>
    </row>
    <row r="3380" spans="1:10">
      <c r="A3380" t="s">
        <v>13106</v>
      </c>
      <c r="B3380" t="s">
        <v>17548</v>
      </c>
      <c r="C3380">
        <v>6</v>
      </c>
      <c r="D3380">
        <v>40</v>
      </c>
      <c r="E3380">
        <v>1</v>
      </c>
      <c r="G3380">
        <v>4.6500000000000004</v>
      </c>
      <c r="H3380" t="s">
        <v>24798</v>
      </c>
      <c r="I3380" t="s">
        <v>24799</v>
      </c>
      <c r="J3380">
        <v>10.54</v>
      </c>
    </row>
    <row r="3381" spans="1:10">
      <c r="A3381" t="s">
        <v>31397</v>
      </c>
      <c r="B3381" t="s">
        <v>31398</v>
      </c>
      <c r="C3381">
        <v>6</v>
      </c>
      <c r="D3381">
        <v>46</v>
      </c>
      <c r="E3381">
        <v>0.7</v>
      </c>
      <c r="F3381" t="s">
        <v>18359</v>
      </c>
      <c r="G3381">
        <v>32.549999999999997</v>
      </c>
      <c r="H3381" t="s">
        <v>31399</v>
      </c>
      <c r="I3381" t="s">
        <v>31400</v>
      </c>
      <c r="J3381">
        <v>8.91</v>
      </c>
    </row>
    <row r="3382" spans="1:10">
      <c r="A3382" t="s">
        <v>26885</v>
      </c>
      <c r="B3382" t="s">
        <v>26886</v>
      </c>
      <c r="C3382">
        <v>6</v>
      </c>
      <c r="D3382">
        <v>16</v>
      </c>
      <c r="E3382">
        <v>0.75</v>
      </c>
      <c r="G3382">
        <v>31.35</v>
      </c>
      <c r="H3382" t="s">
        <v>31401</v>
      </c>
      <c r="I3382" t="s">
        <v>31402</v>
      </c>
      <c r="J3382">
        <v>7.98</v>
      </c>
    </row>
    <row r="3383" spans="1:10">
      <c r="A3383" t="s">
        <v>14111</v>
      </c>
      <c r="B3383" t="s">
        <v>24800</v>
      </c>
      <c r="C3383">
        <v>6</v>
      </c>
      <c r="D3383">
        <v>38</v>
      </c>
      <c r="E3383">
        <v>0.7</v>
      </c>
      <c r="F3383" t="s">
        <v>18359</v>
      </c>
      <c r="G3383">
        <v>21.95</v>
      </c>
      <c r="H3383" t="s">
        <v>24801</v>
      </c>
      <c r="I3383" t="s">
        <v>24802</v>
      </c>
      <c r="J3383">
        <v>9.07</v>
      </c>
    </row>
    <row r="3384" spans="1:10">
      <c r="A3384" t="s">
        <v>13107</v>
      </c>
      <c r="B3384" t="s">
        <v>24803</v>
      </c>
      <c r="C3384">
        <v>6</v>
      </c>
      <c r="D3384">
        <v>38</v>
      </c>
      <c r="E3384">
        <v>0.7</v>
      </c>
      <c r="F3384" t="s">
        <v>18359</v>
      </c>
      <c r="G3384">
        <v>14.5</v>
      </c>
      <c r="H3384" t="s">
        <v>24804</v>
      </c>
      <c r="I3384" t="s">
        <v>24805</v>
      </c>
      <c r="J3384">
        <v>9.17</v>
      </c>
    </row>
    <row r="3385" spans="1:10">
      <c r="A3385" t="s">
        <v>24806</v>
      </c>
      <c r="B3385" t="s">
        <v>24807</v>
      </c>
      <c r="C3385">
        <v>6</v>
      </c>
      <c r="D3385">
        <v>37.5</v>
      </c>
      <c r="E3385">
        <v>0.7</v>
      </c>
      <c r="G3385">
        <v>16</v>
      </c>
      <c r="H3385" t="s">
        <v>24808</v>
      </c>
      <c r="I3385" t="s">
        <v>24809</v>
      </c>
      <c r="J3385">
        <v>7.64</v>
      </c>
    </row>
    <row r="3386" spans="1:10">
      <c r="A3386" t="s">
        <v>17549</v>
      </c>
      <c r="B3386" t="s">
        <v>17550</v>
      </c>
      <c r="C3386">
        <v>6</v>
      </c>
      <c r="D3386">
        <v>43</v>
      </c>
      <c r="E3386">
        <v>0.7</v>
      </c>
      <c r="G3386">
        <v>132.85</v>
      </c>
      <c r="I3386" t="s">
        <v>24810</v>
      </c>
      <c r="J3386">
        <v>8.8000000000000007</v>
      </c>
    </row>
    <row r="3387" spans="1:10">
      <c r="A3387" t="s">
        <v>13108</v>
      </c>
      <c r="B3387" t="s">
        <v>17551</v>
      </c>
      <c r="C3387">
        <v>6</v>
      </c>
      <c r="D3387">
        <v>57.1</v>
      </c>
      <c r="E3387">
        <v>0.7</v>
      </c>
      <c r="G3387">
        <v>30.85</v>
      </c>
      <c r="I3387" t="s">
        <v>24811</v>
      </c>
      <c r="J3387">
        <v>8.68</v>
      </c>
    </row>
    <row r="3388" spans="1:10">
      <c r="A3388" t="s">
        <v>13109</v>
      </c>
      <c r="B3388" t="s">
        <v>17552</v>
      </c>
      <c r="C3388">
        <v>6</v>
      </c>
      <c r="D3388">
        <v>30</v>
      </c>
      <c r="E3388">
        <v>0.7</v>
      </c>
      <c r="G3388">
        <v>26.85</v>
      </c>
      <c r="H3388" t="s">
        <v>24812</v>
      </c>
      <c r="I3388" t="s">
        <v>24813</v>
      </c>
      <c r="J3388">
        <v>8.9700000000000006</v>
      </c>
    </row>
    <row r="3389" spans="1:10">
      <c r="A3389" t="s">
        <v>24814</v>
      </c>
      <c r="B3389" t="s">
        <v>24815</v>
      </c>
      <c r="C3389">
        <v>6</v>
      </c>
      <c r="D3389">
        <v>16.600000000000001</v>
      </c>
      <c r="E3389">
        <v>1</v>
      </c>
      <c r="G3389">
        <v>23</v>
      </c>
      <c r="H3389" t="s">
        <v>24816</v>
      </c>
      <c r="I3389" t="s">
        <v>24817</v>
      </c>
      <c r="J3389">
        <v>9.98</v>
      </c>
    </row>
    <row r="3390" spans="1:10">
      <c r="A3390" t="s">
        <v>13110</v>
      </c>
      <c r="B3390" t="s">
        <v>17553</v>
      </c>
      <c r="C3390">
        <v>6</v>
      </c>
      <c r="D3390">
        <v>17.5</v>
      </c>
      <c r="E3390">
        <v>0.7</v>
      </c>
      <c r="G3390">
        <v>39.75</v>
      </c>
      <c r="I3390" t="s">
        <v>24818</v>
      </c>
      <c r="J3390">
        <v>7.56</v>
      </c>
    </row>
    <row r="3391" spans="1:10">
      <c r="A3391" t="s">
        <v>17554</v>
      </c>
      <c r="B3391" t="s">
        <v>17555</v>
      </c>
      <c r="C3391">
        <v>6</v>
      </c>
      <c r="D3391">
        <v>37.5</v>
      </c>
      <c r="E3391">
        <v>0.7</v>
      </c>
      <c r="G3391">
        <v>19.05</v>
      </c>
      <c r="H3391" t="s">
        <v>24819</v>
      </c>
      <c r="I3391" t="s">
        <v>24820</v>
      </c>
      <c r="J3391">
        <v>7.3</v>
      </c>
    </row>
    <row r="3392" spans="1:10">
      <c r="A3392" t="s">
        <v>14112</v>
      </c>
      <c r="B3392" t="s">
        <v>17556</v>
      </c>
      <c r="C3392">
        <v>6</v>
      </c>
      <c r="D3392">
        <v>75.5</v>
      </c>
      <c r="E3392">
        <v>0.7</v>
      </c>
      <c r="G3392">
        <v>10.15</v>
      </c>
      <c r="H3392" t="s">
        <v>24821</v>
      </c>
      <c r="I3392" t="s">
        <v>24822</v>
      </c>
      <c r="J3392">
        <v>7.1</v>
      </c>
    </row>
    <row r="3393" spans="1:10">
      <c r="A3393" t="s">
        <v>31403</v>
      </c>
      <c r="B3393" t="s">
        <v>31404</v>
      </c>
      <c r="C3393">
        <v>6</v>
      </c>
      <c r="D3393">
        <v>40</v>
      </c>
      <c r="E3393">
        <v>0.7</v>
      </c>
      <c r="F3393" t="s">
        <v>18359</v>
      </c>
      <c r="G3393">
        <v>23</v>
      </c>
      <c r="I3393" t="s">
        <v>31405</v>
      </c>
      <c r="J3393">
        <v>9.33</v>
      </c>
    </row>
    <row r="3394" spans="1:10">
      <c r="A3394" t="s">
        <v>17557</v>
      </c>
      <c r="B3394" t="s">
        <v>17558</v>
      </c>
      <c r="C3394">
        <v>6</v>
      </c>
      <c r="D3394">
        <v>40</v>
      </c>
      <c r="E3394">
        <v>0.7</v>
      </c>
      <c r="G3394">
        <v>23.45</v>
      </c>
      <c r="H3394" t="s">
        <v>24823</v>
      </c>
      <c r="I3394" t="s">
        <v>24824</v>
      </c>
      <c r="J3394">
        <v>9.31</v>
      </c>
    </row>
    <row r="3395" spans="1:10">
      <c r="A3395" t="s">
        <v>13111</v>
      </c>
      <c r="B3395" t="s">
        <v>17559</v>
      </c>
      <c r="C3395">
        <v>6</v>
      </c>
      <c r="D3395">
        <v>16</v>
      </c>
      <c r="E3395">
        <v>0.75</v>
      </c>
      <c r="G3395">
        <v>19</v>
      </c>
      <c r="H3395" t="s">
        <v>24825</v>
      </c>
      <c r="J3395">
        <v>9.6999999999999993</v>
      </c>
    </row>
    <row r="3396" spans="1:10">
      <c r="A3396" t="s">
        <v>24826</v>
      </c>
      <c r="B3396" t="s">
        <v>24827</v>
      </c>
      <c r="C3396">
        <v>6</v>
      </c>
      <c r="D3396">
        <v>42</v>
      </c>
      <c r="E3396">
        <v>0.7</v>
      </c>
      <c r="G3396">
        <v>41.45</v>
      </c>
      <c r="I3396" t="s">
        <v>24828</v>
      </c>
      <c r="J3396">
        <v>8.65</v>
      </c>
    </row>
    <row r="3397" spans="1:10">
      <c r="A3397" t="s">
        <v>13112</v>
      </c>
      <c r="B3397" t="s">
        <v>24829</v>
      </c>
      <c r="C3397">
        <v>6</v>
      </c>
      <c r="D3397">
        <v>46</v>
      </c>
      <c r="E3397">
        <v>0.7</v>
      </c>
      <c r="F3397" t="s">
        <v>18359</v>
      </c>
      <c r="G3397">
        <v>12.15</v>
      </c>
      <c r="I3397" t="s">
        <v>24830</v>
      </c>
      <c r="J3397">
        <v>9.73</v>
      </c>
    </row>
    <row r="3398" spans="1:10">
      <c r="A3398" t="s">
        <v>13113</v>
      </c>
      <c r="B3398" t="s">
        <v>24831</v>
      </c>
      <c r="C3398">
        <v>6</v>
      </c>
      <c r="D3398">
        <v>46</v>
      </c>
      <c r="E3398">
        <v>0.7</v>
      </c>
      <c r="F3398" t="s">
        <v>18359</v>
      </c>
      <c r="G3398">
        <v>25.95</v>
      </c>
      <c r="I3398" t="s">
        <v>24832</v>
      </c>
      <c r="J3398">
        <v>9.67</v>
      </c>
    </row>
    <row r="3399" spans="1:10">
      <c r="A3399" t="s">
        <v>13114</v>
      </c>
      <c r="B3399" t="s">
        <v>24833</v>
      </c>
      <c r="C3399">
        <v>6</v>
      </c>
      <c r="D3399">
        <v>40</v>
      </c>
      <c r="E3399">
        <v>0.7</v>
      </c>
      <c r="F3399" t="s">
        <v>18359</v>
      </c>
      <c r="G3399">
        <v>22.45</v>
      </c>
      <c r="H3399" t="s">
        <v>24834</v>
      </c>
      <c r="I3399" t="s">
        <v>24835</v>
      </c>
      <c r="J3399">
        <v>9.73</v>
      </c>
    </row>
    <row r="3400" spans="1:10">
      <c r="A3400" t="s">
        <v>13115</v>
      </c>
      <c r="B3400" t="s">
        <v>17560</v>
      </c>
      <c r="C3400">
        <v>6</v>
      </c>
      <c r="D3400">
        <v>45</v>
      </c>
      <c r="E3400">
        <v>0.5</v>
      </c>
      <c r="G3400">
        <v>35.450000000000003</v>
      </c>
      <c r="H3400" t="s">
        <v>24836</v>
      </c>
      <c r="I3400" t="s">
        <v>24837</v>
      </c>
      <c r="J3400">
        <v>5.72</v>
      </c>
    </row>
    <row r="3401" spans="1:10">
      <c r="A3401" t="s">
        <v>13116</v>
      </c>
      <c r="B3401" t="s">
        <v>24838</v>
      </c>
      <c r="C3401">
        <v>6</v>
      </c>
      <c r="D3401">
        <v>40</v>
      </c>
      <c r="E3401">
        <v>0.7</v>
      </c>
      <c r="F3401" t="s">
        <v>18359</v>
      </c>
      <c r="G3401">
        <v>19.45</v>
      </c>
      <c r="H3401" t="s">
        <v>24839</v>
      </c>
      <c r="I3401" t="s">
        <v>24840</v>
      </c>
      <c r="J3401">
        <v>9.8800000000000008</v>
      </c>
    </row>
    <row r="3402" spans="1:10">
      <c r="A3402" t="s">
        <v>17561</v>
      </c>
      <c r="B3402" t="s">
        <v>31406</v>
      </c>
      <c r="C3402">
        <v>6</v>
      </c>
      <c r="D3402">
        <v>40</v>
      </c>
      <c r="E3402">
        <v>0.7</v>
      </c>
      <c r="F3402" t="s">
        <v>18359</v>
      </c>
      <c r="G3402">
        <v>26.65</v>
      </c>
      <c r="H3402" t="s">
        <v>24841</v>
      </c>
      <c r="I3402" t="s">
        <v>24842</v>
      </c>
      <c r="J3402">
        <v>9.86</v>
      </c>
    </row>
    <row r="3403" spans="1:10">
      <c r="A3403" t="s">
        <v>24843</v>
      </c>
      <c r="B3403" t="s">
        <v>24844</v>
      </c>
      <c r="C3403">
        <v>6</v>
      </c>
      <c r="D3403">
        <v>47.5</v>
      </c>
      <c r="E3403">
        <v>0.7</v>
      </c>
      <c r="G3403">
        <v>9.4499999999999993</v>
      </c>
      <c r="H3403" t="s">
        <v>24845</v>
      </c>
      <c r="I3403" t="s">
        <v>24846</v>
      </c>
      <c r="J3403">
        <v>9.86</v>
      </c>
    </row>
    <row r="3404" spans="1:10">
      <c r="A3404" t="s">
        <v>24847</v>
      </c>
      <c r="B3404" t="s">
        <v>24848</v>
      </c>
      <c r="C3404">
        <v>6</v>
      </c>
      <c r="D3404">
        <v>47.5</v>
      </c>
      <c r="E3404">
        <v>0.7</v>
      </c>
      <c r="G3404">
        <v>17.95</v>
      </c>
      <c r="H3404" t="s">
        <v>24849</v>
      </c>
      <c r="I3404" t="s">
        <v>24850</v>
      </c>
      <c r="J3404">
        <v>9.9700000000000006</v>
      </c>
    </row>
    <row r="3405" spans="1:10">
      <c r="A3405" t="s">
        <v>24851</v>
      </c>
      <c r="B3405" t="s">
        <v>24852</v>
      </c>
      <c r="C3405">
        <v>6</v>
      </c>
      <c r="D3405">
        <v>46.5</v>
      </c>
      <c r="E3405">
        <v>0.7</v>
      </c>
      <c r="G3405">
        <v>19.850000000000001</v>
      </c>
      <c r="H3405" t="s">
        <v>24853</v>
      </c>
      <c r="I3405" t="s">
        <v>24854</v>
      </c>
      <c r="J3405">
        <v>9.85</v>
      </c>
    </row>
    <row r="3406" spans="1:10">
      <c r="A3406" t="s">
        <v>13117</v>
      </c>
      <c r="B3406" t="s">
        <v>17562</v>
      </c>
      <c r="C3406">
        <v>6</v>
      </c>
      <c r="D3406">
        <v>42</v>
      </c>
      <c r="E3406">
        <v>0.75</v>
      </c>
      <c r="G3406">
        <v>12.45</v>
      </c>
      <c r="H3406" t="s">
        <v>24855</v>
      </c>
      <c r="I3406" t="s">
        <v>24856</v>
      </c>
      <c r="J3406">
        <v>8.2200000000000006</v>
      </c>
    </row>
    <row r="3407" spans="1:10">
      <c r="A3407" t="s">
        <v>13118</v>
      </c>
      <c r="B3407" t="s">
        <v>17563</v>
      </c>
      <c r="C3407">
        <v>6</v>
      </c>
      <c r="D3407">
        <v>15</v>
      </c>
      <c r="E3407">
        <v>1</v>
      </c>
      <c r="G3407">
        <v>35.35</v>
      </c>
      <c r="H3407" t="s">
        <v>24857</v>
      </c>
      <c r="I3407" t="s">
        <v>24858</v>
      </c>
      <c r="J3407">
        <v>10.029999999999999</v>
      </c>
    </row>
    <row r="3408" spans="1:10">
      <c r="A3408" t="s">
        <v>13119</v>
      </c>
      <c r="B3408" t="s">
        <v>17564</v>
      </c>
      <c r="C3408">
        <v>6</v>
      </c>
      <c r="D3408">
        <v>17</v>
      </c>
      <c r="E3408">
        <v>0.7</v>
      </c>
      <c r="G3408">
        <v>34.950000000000003</v>
      </c>
      <c r="H3408" t="s">
        <v>24859</v>
      </c>
      <c r="I3408" t="s">
        <v>24860</v>
      </c>
      <c r="J3408">
        <v>7.9</v>
      </c>
    </row>
    <row r="3409" spans="1:10">
      <c r="A3409" t="s">
        <v>13120</v>
      </c>
      <c r="B3409" t="s">
        <v>17565</v>
      </c>
      <c r="C3409">
        <v>6</v>
      </c>
      <c r="D3409">
        <v>35</v>
      </c>
      <c r="E3409">
        <v>0.7</v>
      </c>
      <c r="G3409">
        <v>27.85</v>
      </c>
      <c r="H3409" t="s">
        <v>24861</v>
      </c>
      <c r="I3409" t="s">
        <v>24862</v>
      </c>
      <c r="J3409">
        <v>7.75</v>
      </c>
    </row>
    <row r="3410" spans="1:10">
      <c r="A3410" t="s">
        <v>13121</v>
      </c>
      <c r="B3410" t="s">
        <v>17566</v>
      </c>
      <c r="C3410">
        <v>6</v>
      </c>
      <c r="D3410">
        <v>40</v>
      </c>
      <c r="E3410">
        <v>0.7</v>
      </c>
      <c r="G3410">
        <v>129</v>
      </c>
      <c r="H3410" t="s">
        <v>24863</v>
      </c>
      <c r="I3410" t="s">
        <v>24864</v>
      </c>
      <c r="J3410">
        <v>8.92</v>
      </c>
    </row>
    <row r="3411" spans="1:10">
      <c r="A3411" t="s">
        <v>13122</v>
      </c>
      <c r="B3411" t="s">
        <v>17567</v>
      </c>
      <c r="C3411">
        <v>6</v>
      </c>
      <c r="D3411">
        <v>40</v>
      </c>
      <c r="E3411">
        <v>1</v>
      </c>
      <c r="G3411">
        <v>11.95</v>
      </c>
      <c r="H3411" t="s">
        <v>24865</v>
      </c>
      <c r="J3411">
        <v>11.62</v>
      </c>
    </row>
    <row r="3412" spans="1:10">
      <c r="A3412" t="s">
        <v>13123</v>
      </c>
      <c r="B3412" t="s">
        <v>17568</v>
      </c>
      <c r="C3412">
        <v>6</v>
      </c>
      <c r="D3412">
        <v>45</v>
      </c>
      <c r="E3412">
        <v>0.7</v>
      </c>
      <c r="G3412">
        <v>9.75</v>
      </c>
      <c r="H3412" t="s">
        <v>24866</v>
      </c>
      <c r="I3412" t="s">
        <v>24867</v>
      </c>
      <c r="J3412">
        <v>8.09</v>
      </c>
    </row>
    <row r="3413" spans="1:10">
      <c r="A3413" t="s">
        <v>17569</v>
      </c>
      <c r="B3413" t="s">
        <v>17570</v>
      </c>
      <c r="C3413">
        <v>6</v>
      </c>
      <c r="D3413">
        <v>37.5</v>
      </c>
      <c r="E3413">
        <v>0.7</v>
      </c>
      <c r="G3413">
        <v>11.55</v>
      </c>
      <c r="I3413" t="s">
        <v>24868</v>
      </c>
      <c r="J3413">
        <v>7.36</v>
      </c>
    </row>
    <row r="3414" spans="1:10">
      <c r="A3414" t="s">
        <v>17571</v>
      </c>
      <c r="B3414" t="s">
        <v>26774</v>
      </c>
      <c r="C3414">
        <v>3</v>
      </c>
      <c r="D3414">
        <v>57.2</v>
      </c>
      <c r="E3414">
        <v>0.7</v>
      </c>
      <c r="F3414" t="s">
        <v>18359</v>
      </c>
      <c r="G3414">
        <v>5.45</v>
      </c>
      <c r="I3414" t="s">
        <v>31407</v>
      </c>
      <c r="J3414">
        <v>4.2</v>
      </c>
    </row>
    <row r="3415" spans="1:10">
      <c r="A3415" t="s">
        <v>13124</v>
      </c>
      <c r="B3415" t="s">
        <v>24869</v>
      </c>
      <c r="C3415">
        <v>3</v>
      </c>
      <c r="D3415">
        <v>40</v>
      </c>
      <c r="E3415">
        <v>0.7</v>
      </c>
      <c r="F3415" t="s">
        <v>18359</v>
      </c>
      <c r="G3415">
        <v>26.5</v>
      </c>
      <c r="H3415" t="s">
        <v>24870</v>
      </c>
      <c r="I3415" t="s">
        <v>24871</v>
      </c>
      <c r="J3415">
        <v>4.29</v>
      </c>
    </row>
    <row r="3416" spans="1:10">
      <c r="A3416" t="s">
        <v>24872</v>
      </c>
      <c r="B3416" t="s">
        <v>24873</v>
      </c>
      <c r="C3416">
        <v>3</v>
      </c>
      <c r="D3416">
        <v>46</v>
      </c>
      <c r="E3416">
        <v>0.7</v>
      </c>
      <c r="F3416" t="s">
        <v>18359</v>
      </c>
      <c r="G3416">
        <v>13.75</v>
      </c>
      <c r="H3416" t="s">
        <v>24874</v>
      </c>
      <c r="I3416" t="s">
        <v>24875</v>
      </c>
      <c r="J3416">
        <v>4.29</v>
      </c>
    </row>
    <row r="3417" spans="1:10">
      <c r="A3417" t="s">
        <v>13125</v>
      </c>
      <c r="B3417" t="s">
        <v>24876</v>
      </c>
      <c r="C3417">
        <v>3</v>
      </c>
      <c r="D3417">
        <v>46</v>
      </c>
      <c r="E3417">
        <v>0.7</v>
      </c>
      <c r="F3417" t="s">
        <v>18359</v>
      </c>
      <c r="G3417">
        <v>16</v>
      </c>
      <c r="H3417" t="s">
        <v>24877</v>
      </c>
      <c r="I3417" t="s">
        <v>24878</v>
      </c>
      <c r="J3417">
        <v>7.06</v>
      </c>
    </row>
    <row r="3418" spans="1:10">
      <c r="A3418" t="s">
        <v>31408</v>
      </c>
      <c r="B3418" t="s">
        <v>31409</v>
      </c>
      <c r="C3418">
        <v>3</v>
      </c>
      <c r="D3418">
        <v>58.3</v>
      </c>
      <c r="E3418">
        <v>0.7</v>
      </c>
      <c r="F3418" t="s">
        <v>18359</v>
      </c>
      <c r="G3418">
        <v>9.15</v>
      </c>
      <c r="J3418">
        <v>5.35</v>
      </c>
    </row>
    <row r="3419" spans="1:10">
      <c r="A3419" t="s">
        <v>13126</v>
      </c>
      <c r="B3419" t="s">
        <v>24879</v>
      </c>
      <c r="C3419">
        <v>3</v>
      </c>
      <c r="D3419">
        <v>46</v>
      </c>
      <c r="E3419">
        <v>0.7</v>
      </c>
      <c r="F3419" t="s">
        <v>18359</v>
      </c>
      <c r="G3419">
        <v>6.95</v>
      </c>
      <c r="H3419" t="s">
        <v>24880</v>
      </c>
      <c r="I3419" t="s">
        <v>24881</v>
      </c>
      <c r="J3419">
        <v>4.3</v>
      </c>
    </row>
    <row r="3420" spans="1:10">
      <c r="A3420" t="s">
        <v>13127</v>
      </c>
      <c r="B3420" t="s">
        <v>24882</v>
      </c>
      <c r="C3420">
        <v>6</v>
      </c>
      <c r="D3420">
        <v>40</v>
      </c>
      <c r="E3420">
        <v>0.7</v>
      </c>
      <c r="F3420" t="s">
        <v>18359</v>
      </c>
      <c r="G3420">
        <v>35</v>
      </c>
      <c r="I3420" t="s">
        <v>24883</v>
      </c>
      <c r="J3420">
        <v>9.68</v>
      </c>
    </row>
    <row r="3421" spans="1:10">
      <c r="A3421" t="s">
        <v>13128</v>
      </c>
      <c r="B3421" t="s">
        <v>17572</v>
      </c>
      <c r="C3421">
        <v>6</v>
      </c>
      <c r="D3421">
        <v>50</v>
      </c>
      <c r="E3421">
        <v>0.7</v>
      </c>
      <c r="G3421">
        <v>41.95</v>
      </c>
      <c r="I3421" t="s">
        <v>24884</v>
      </c>
      <c r="J3421">
        <v>6.03</v>
      </c>
    </row>
    <row r="3422" spans="1:10">
      <c r="A3422" t="s">
        <v>13129</v>
      </c>
      <c r="B3422" t="s">
        <v>17573</v>
      </c>
      <c r="C3422">
        <v>6</v>
      </c>
      <c r="D3422">
        <v>40</v>
      </c>
      <c r="E3422">
        <v>0.7</v>
      </c>
      <c r="G3422">
        <v>14.25</v>
      </c>
      <c r="H3422" t="s">
        <v>24885</v>
      </c>
      <c r="J3422">
        <v>8.9600000000000009</v>
      </c>
    </row>
    <row r="3423" spans="1:10">
      <c r="A3423" t="s">
        <v>26887</v>
      </c>
      <c r="B3423" t="s">
        <v>26888</v>
      </c>
      <c r="C3423">
        <v>6</v>
      </c>
      <c r="D3423">
        <v>43</v>
      </c>
      <c r="E3423">
        <v>0.7</v>
      </c>
      <c r="G3423">
        <v>24.45</v>
      </c>
      <c r="H3423" t="s">
        <v>31410</v>
      </c>
      <c r="I3423" t="s">
        <v>31411</v>
      </c>
      <c r="J3423">
        <v>8.6</v>
      </c>
    </row>
    <row r="3424" spans="1:10">
      <c r="A3424" t="s">
        <v>24886</v>
      </c>
      <c r="B3424" t="s">
        <v>24887</v>
      </c>
      <c r="C3424">
        <v>4</v>
      </c>
      <c r="D3424">
        <v>40</v>
      </c>
      <c r="E3424">
        <v>0.7</v>
      </c>
      <c r="F3424" t="s">
        <v>18359</v>
      </c>
      <c r="G3424">
        <v>1.65</v>
      </c>
      <c r="H3424" t="s">
        <v>24888</v>
      </c>
      <c r="I3424" t="s">
        <v>24889</v>
      </c>
      <c r="J3424">
        <v>7.75</v>
      </c>
    </row>
    <row r="3425" spans="1:10">
      <c r="A3425" t="s">
        <v>13130</v>
      </c>
      <c r="B3425" t="s">
        <v>24890</v>
      </c>
      <c r="C3425">
        <v>4</v>
      </c>
      <c r="D3425">
        <v>40</v>
      </c>
      <c r="E3425">
        <v>0.7</v>
      </c>
      <c r="F3425" t="s">
        <v>18359</v>
      </c>
      <c r="G3425">
        <v>70</v>
      </c>
      <c r="H3425" t="s">
        <v>24891</v>
      </c>
      <c r="J3425">
        <v>8.6300000000000008</v>
      </c>
    </row>
    <row r="3426" spans="1:10">
      <c r="A3426" t="s">
        <v>24892</v>
      </c>
      <c r="B3426" t="s">
        <v>24893</v>
      </c>
      <c r="C3426">
        <v>12</v>
      </c>
      <c r="D3426">
        <v>48</v>
      </c>
      <c r="E3426">
        <v>0.3</v>
      </c>
      <c r="F3426" t="s">
        <v>18359</v>
      </c>
      <c r="G3426">
        <v>42.85</v>
      </c>
      <c r="J3426">
        <v>10.95</v>
      </c>
    </row>
    <row r="3427" spans="1:10">
      <c r="A3427" t="s">
        <v>13131</v>
      </c>
      <c r="B3427" t="s">
        <v>24894</v>
      </c>
      <c r="C3427">
        <v>6</v>
      </c>
      <c r="D3427">
        <v>40</v>
      </c>
      <c r="E3427">
        <v>0.7</v>
      </c>
      <c r="F3427" t="s">
        <v>18359</v>
      </c>
      <c r="G3427">
        <v>72.849999999999994</v>
      </c>
      <c r="H3427" t="s">
        <v>24895</v>
      </c>
      <c r="I3427" t="s">
        <v>24896</v>
      </c>
      <c r="J3427">
        <v>11.35</v>
      </c>
    </row>
    <row r="3428" spans="1:10">
      <c r="A3428" t="s">
        <v>13132</v>
      </c>
      <c r="B3428" t="s">
        <v>24897</v>
      </c>
      <c r="C3428">
        <v>6</v>
      </c>
      <c r="D3428">
        <v>40</v>
      </c>
      <c r="E3428">
        <v>0.7</v>
      </c>
      <c r="F3428" t="s">
        <v>18359</v>
      </c>
      <c r="G3428">
        <v>48</v>
      </c>
      <c r="H3428" t="s">
        <v>24898</v>
      </c>
      <c r="I3428" t="s">
        <v>24899</v>
      </c>
      <c r="J3428">
        <v>10.36</v>
      </c>
    </row>
    <row r="3429" spans="1:10">
      <c r="A3429" t="s">
        <v>17574</v>
      </c>
      <c r="B3429" t="s">
        <v>17575</v>
      </c>
      <c r="C3429">
        <v>6</v>
      </c>
      <c r="D3429">
        <v>40</v>
      </c>
      <c r="E3429">
        <v>1</v>
      </c>
      <c r="G3429">
        <v>44.75</v>
      </c>
      <c r="I3429" t="s">
        <v>24900</v>
      </c>
      <c r="J3429">
        <v>10.81</v>
      </c>
    </row>
    <row r="3430" spans="1:10">
      <c r="A3430" t="s">
        <v>13133</v>
      </c>
      <c r="B3430" t="s">
        <v>24901</v>
      </c>
      <c r="C3430">
        <v>12</v>
      </c>
      <c r="D3430">
        <v>40</v>
      </c>
      <c r="E3430">
        <v>1</v>
      </c>
      <c r="F3430" t="s">
        <v>18359</v>
      </c>
      <c r="G3430">
        <v>40.950000000000003</v>
      </c>
      <c r="H3430" t="s">
        <v>24902</v>
      </c>
      <c r="I3430" t="s">
        <v>24903</v>
      </c>
      <c r="J3430">
        <v>24.24</v>
      </c>
    </row>
    <row r="3431" spans="1:10">
      <c r="A3431" t="s">
        <v>13134</v>
      </c>
      <c r="B3431" t="s">
        <v>24904</v>
      </c>
      <c r="C3431">
        <v>6</v>
      </c>
      <c r="D3431">
        <v>44.1</v>
      </c>
      <c r="E3431">
        <v>0.7</v>
      </c>
      <c r="F3431" t="s">
        <v>18359</v>
      </c>
      <c r="G3431">
        <v>18.5</v>
      </c>
      <c r="I3431" t="s">
        <v>24905</v>
      </c>
      <c r="J3431">
        <v>12.53</v>
      </c>
    </row>
    <row r="3432" spans="1:10">
      <c r="A3432" t="s">
        <v>13135</v>
      </c>
      <c r="B3432" t="s">
        <v>24906</v>
      </c>
      <c r="C3432">
        <v>6</v>
      </c>
      <c r="D3432">
        <v>40</v>
      </c>
      <c r="E3432">
        <v>0.7</v>
      </c>
      <c r="F3432" t="s">
        <v>18359</v>
      </c>
      <c r="G3432">
        <v>6.75</v>
      </c>
      <c r="I3432" t="s">
        <v>24907</v>
      </c>
      <c r="J3432">
        <v>8.6</v>
      </c>
    </row>
    <row r="3433" spans="1:10">
      <c r="A3433" t="s">
        <v>17576</v>
      </c>
      <c r="B3433" t="s">
        <v>24908</v>
      </c>
      <c r="C3433">
        <v>6</v>
      </c>
      <c r="D3433">
        <v>40</v>
      </c>
      <c r="E3433">
        <v>0.7</v>
      </c>
      <c r="F3433" t="s">
        <v>18359</v>
      </c>
      <c r="G3433">
        <v>82.45</v>
      </c>
      <c r="H3433" t="s">
        <v>24909</v>
      </c>
      <c r="I3433" t="s">
        <v>24910</v>
      </c>
      <c r="J3433">
        <v>8.49</v>
      </c>
    </row>
    <row r="3434" spans="1:10">
      <c r="A3434" t="s">
        <v>13136</v>
      </c>
      <c r="B3434" t="s">
        <v>17577</v>
      </c>
      <c r="C3434">
        <v>6</v>
      </c>
      <c r="D3434">
        <v>40</v>
      </c>
      <c r="E3434">
        <v>0.7</v>
      </c>
      <c r="G3434">
        <v>27.85</v>
      </c>
      <c r="H3434" t="s">
        <v>24911</v>
      </c>
      <c r="I3434" t="s">
        <v>24912</v>
      </c>
      <c r="J3434">
        <v>8.01</v>
      </c>
    </row>
    <row r="3435" spans="1:10">
      <c r="A3435" t="s">
        <v>14113</v>
      </c>
      <c r="B3435" t="s">
        <v>17578</v>
      </c>
      <c r="C3435">
        <v>12</v>
      </c>
      <c r="D3435">
        <v>40</v>
      </c>
      <c r="E3435">
        <v>1</v>
      </c>
      <c r="G3435">
        <v>31.95</v>
      </c>
      <c r="I3435" t="s">
        <v>24913</v>
      </c>
      <c r="J3435">
        <v>20.14</v>
      </c>
    </row>
    <row r="3436" spans="1:10">
      <c r="A3436" t="s">
        <v>24914</v>
      </c>
      <c r="B3436" t="s">
        <v>24915</v>
      </c>
      <c r="C3436">
        <v>6</v>
      </c>
      <c r="D3436">
        <v>40</v>
      </c>
      <c r="E3436">
        <v>0.7</v>
      </c>
      <c r="F3436" t="s">
        <v>18359</v>
      </c>
      <c r="G3436">
        <v>53.75</v>
      </c>
      <c r="H3436" t="s">
        <v>24916</v>
      </c>
      <c r="I3436" t="s">
        <v>24917</v>
      </c>
      <c r="J3436">
        <v>16.489999999999998</v>
      </c>
    </row>
    <row r="3437" spans="1:10">
      <c r="A3437" t="s">
        <v>24918</v>
      </c>
      <c r="B3437" t="s">
        <v>24919</v>
      </c>
      <c r="C3437">
        <v>6</v>
      </c>
      <c r="D3437">
        <v>40</v>
      </c>
      <c r="E3437">
        <v>0.7</v>
      </c>
      <c r="F3437" t="s">
        <v>18359</v>
      </c>
      <c r="G3437">
        <v>17.850000000000001</v>
      </c>
      <c r="H3437" t="s">
        <v>24920</v>
      </c>
      <c r="I3437" t="s">
        <v>24921</v>
      </c>
      <c r="J3437">
        <v>11.35</v>
      </c>
    </row>
    <row r="3438" spans="1:10">
      <c r="A3438" t="s">
        <v>14114</v>
      </c>
      <c r="B3438" t="s">
        <v>24922</v>
      </c>
      <c r="C3438">
        <v>12</v>
      </c>
      <c r="D3438">
        <v>40</v>
      </c>
      <c r="E3438">
        <v>1</v>
      </c>
      <c r="F3438" t="s">
        <v>18359</v>
      </c>
      <c r="G3438">
        <v>8.25</v>
      </c>
      <c r="H3438" t="s">
        <v>24923</v>
      </c>
      <c r="I3438" t="s">
        <v>24924</v>
      </c>
      <c r="J3438">
        <v>29.61</v>
      </c>
    </row>
    <row r="3439" spans="1:10">
      <c r="A3439" t="s">
        <v>24925</v>
      </c>
      <c r="B3439" t="s">
        <v>24926</v>
      </c>
      <c r="C3439">
        <v>6</v>
      </c>
      <c r="D3439">
        <v>40</v>
      </c>
      <c r="E3439">
        <v>0.7</v>
      </c>
      <c r="F3439" t="s">
        <v>18359</v>
      </c>
      <c r="G3439">
        <v>132.94999999999999</v>
      </c>
      <c r="I3439" t="s">
        <v>24927</v>
      </c>
      <c r="J3439">
        <v>11.51</v>
      </c>
    </row>
    <row r="3440" spans="1:10">
      <c r="A3440" t="s">
        <v>13137</v>
      </c>
      <c r="B3440" t="s">
        <v>24928</v>
      </c>
      <c r="C3440">
        <v>6</v>
      </c>
      <c r="D3440">
        <v>40</v>
      </c>
      <c r="E3440">
        <v>1</v>
      </c>
      <c r="F3440" t="s">
        <v>18359</v>
      </c>
      <c r="G3440">
        <v>15.45</v>
      </c>
      <c r="H3440" t="s">
        <v>24929</v>
      </c>
      <c r="I3440" t="s">
        <v>24930</v>
      </c>
      <c r="J3440">
        <v>12.34</v>
      </c>
    </row>
    <row r="3441" spans="1:10">
      <c r="A3441" t="s">
        <v>24931</v>
      </c>
      <c r="B3441" t="s">
        <v>24932</v>
      </c>
      <c r="C3441">
        <v>6</v>
      </c>
      <c r="D3441">
        <v>40</v>
      </c>
      <c r="E3441">
        <v>1</v>
      </c>
      <c r="F3441" t="s">
        <v>18359</v>
      </c>
      <c r="G3441">
        <v>22.45</v>
      </c>
      <c r="H3441" t="s">
        <v>31412</v>
      </c>
      <c r="I3441" t="s">
        <v>31413</v>
      </c>
      <c r="J3441">
        <v>12.51</v>
      </c>
    </row>
    <row r="3442" spans="1:10">
      <c r="A3442" t="s">
        <v>14115</v>
      </c>
      <c r="B3442" t="s">
        <v>24933</v>
      </c>
      <c r="C3442">
        <v>6</v>
      </c>
      <c r="D3442">
        <v>40</v>
      </c>
      <c r="E3442">
        <v>0.7</v>
      </c>
      <c r="F3442" t="s">
        <v>18359</v>
      </c>
      <c r="G3442">
        <v>24.55</v>
      </c>
      <c r="I3442" t="s">
        <v>24934</v>
      </c>
      <c r="J3442">
        <v>9.4</v>
      </c>
    </row>
    <row r="3443" spans="1:10">
      <c r="A3443" t="s">
        <v>17579</v>
      </c>
      <c r="B3443" t="s">
        <v>24935</v>
      </c>
      <c r="C3443">
        <v>6</v>
      </c>
      <c r="D3443">
        <v>50</v>
      </c>
      <c r="E3443">
        <v>0.7</v>
      </c>
      <c r="F3443" t="s">
        <v>18359</v>
      </c>
      <c r="G3443">
        <v>41.45</v>
      </c>
      <c r="H3443" t="s">
        <v>24936</v>
      </c>
      <c r="I3443" t="s">
        <v>24937</v>
      </c>
      <c r="J3443">
        <v>10.64</v>
      </c>
    </row>
    <row r="3444" spans="1:10">
      <c r="A3444" t="s">
        <v>13138</v>
      </c>
      <c r="B3444" t="s">
        <v>24938</v>
      </c>
      <c r="C3444">
        <v>6</v>
      </c>
      <c r="D3444">
        <v>50</v>
      </c>
      <c r="E3444">
        <v>0.7</v>
      </c>
      <c r="F3444" t="s">
        <v>18359</v>
      </c>
      <c r="G3444">
        <v>9.4499999999999993</v>
      </c>
      <c r="H3444" t="s">
        <v>24939</v>
      </c>
      <c r="I3444" t="s">
        <v>24940</v>
      </c>
      <c r="J3444">
        <v>10.63</v>
      </c>
    </row>
    <row r="3445" spans="1:10">
      <c r="A3445" t="s">
        <v>17580</v>
      </c>
      <c r="B3445" t="s">
        <v>24941</v>
      </c>
      <c r="C3445">
        <v>6</v>
      </c>
      <c r="D3445">
        <v>50</v>
      </c>
      <c r="E3445">
        <v>0.7</v>
      </c>
      <c r="F3445" t="s">
        <v>18359</v>
      </c>
      <c r="G3445">
        <v>9.9499999999999993</v>
      </c>
      <c r="I3445" t="s">
        <v>24942</v>
      </c>
      <c r="J3445">
        <v>10.66</v>
      </c>
    </row>
    <row r="3446" spans="1:10">
      <c r="A3446" t="s">
        <v>13139</v>
      </c>
      <c r="B3446" t="s">
        <v>17581</v>
      </c>
      <c r="C3446">
        <v>6</v>
      </c>
      <c r="D3446">
        <v>44</v>
      </c>
      <c r="E3446">
        <v>0.5</v>
      </c>
      <c r="G3446">
        <v>15.85</v>
      </c>
      <c r="H3446" t="s">
        <v>24943</v>
      </c>
      <c r="I3446" t="s">
        <v>24944</v>
      </c>
      <c r="J3446">
        <v>6.63</v>
      </c>
    </row>
    <row r="3447" spans="1:10">
      <c r="A3447" t="s">
        <v>13140</v>
      </c>
      <c r="B3447" t="s">
        <v>17582</v>
      </c>
      <c r="C3447">
        <v>6</v>
      </c>
      <c r="D3447">
        <v>50</v>
      </c>
      <c r="E3447">
        <v>0.7</v>
      </c>
      <c r="G3447">
        <v>11.45</v>
      </c>
      <c r="H3447" t="s">
        <v>24945</v>
      </c>
      <c r="I3447" t="s">
        <v>24946</v>
      </c>
      <c r="J3447">
        <v>8.6999999999999993</v>
      </c>
    </row>
    <row r="3448" spans="1:10">
      <c r="A3448" t="s">
        <v>13141</v>
      </c>
      <c r="B3448" t="s">
        <v>17583</v>
      </c>
      <c r="C3448">
        <v>6</v>
      </c>
      <c r="D3448">
        <v>50</v>
      </c>
      <c r="E3448">
        <v>0.7</v>
      </c>
      <c r="G3448">
        <v>17.95</v>
      </c>
      <c r="I3448" t="s">
        <v>24947</v>
      </c>
      <c r="J3448">
        <v>8.8000000000000007</v>
      </c>
    </row>
    <row r="3449" spans="1:10">
      <c r="A3449" t="s">
        <v>13142</v>
      </c>
      <c r="B3449" t="s">
        <v>17584</v>
      </c>
      <c r="C3449">
        <v>12</v>
      </c>
      <c r="D3449">
        <v>40</v>
      </c>
      <c r="E3449">
        <v>0.5</v>
      </c>
      <c r="G3449">
        <v>19.95</v>
      </c>
      <c r="H3449" t="s">
        <v>24948</v>
      </c>
      <c r="I3449" t="s">
        <v>24949</v>
      </c>
      <c r="J3449">
        <v>13.59</v>
      </c>
    </row>
    <row r="3450" spans="1:10">
      <c r="A3450" t="s">
        <v>13143</v>
      </c>
      <c r="B3450" t="s">
        <v>17585</v>
      </c>
      <c r="C3450">
        <v>6</v>
      </c>
      <c r="D3450">
        <v>57</v>
      </c>
      <c r="E3450">
        <v>0.7</v>
      </c>
      <c r="G3450">
        <v>17.25</v>
      </c>
      <c r="H3450" t="s">
        <v>24950</v>
      </c>
      <c r="J3450">
        <v>9.9</v>
      </c>
    </row>
    <row r="3451" spans="1:10">
      <c r="A3451" t="s">
        <v>13144</v>
      </c>
      <c r="B3451" t="s">
        <v>17586</v>
      </c>
      <c r="C3451">
        <v>6</v>
      </c>
      <c r="D3451">
        <v>47</v>
      </c>
      <c r="E3451">
        <v>0.7</v>
      </c>
      <c r="G3451">
        <v>0.45</v>
      </c>
      <c r="H3451" t="s">
        <v>24951</v>
      </c>
      <c r="J3451">
        <v>10.01</v>
      </c>
    </row>
    <row r="3452" spans="1:10">
      <c r="A3452" t="s">
        <v>24952</v>
      </c>
      <c r="B3452" t="s">
        <v>24953</v>
      </c>
      <c r="C3452">
        <v>6</v>
      </c>
      <c r="D3452">
        <v>40</v>
      </c>
      <c r="E3452">
        <v>0.7</v>
      </c>
      <c r="F3452" t="s">
        <v>18359</v>
      </c>
      <c r="G3452">
        <v>10.45</v>
      </c>
      <c r="H3452" t="s">
        <v>24954</v>
      </c>
      <c r="I3452" t="s">
        <v>24955</v>
      </c>
      <c r="J3452">
        <v>14.21</v>
      </c>
    </row>
    <row r="3453" spans="1:10">
      <c r="A3453" t="s">
        <v>13145</v>
      </c>
      <c r="B3453" t="s">
        <v>17587</v>
      </c>
      <c r="C3453">
        <v>6</v>
      </c>
      <c r="D3453">
        <v>47</v>
      </c>
      <c r="E3453">
        <v>0.7</v>
      </c>
      <c r="G3453">
        <v>13.35</v>
      </c>
      <c r="I3453" t="s">
        <v>24956</v>
      </c>
      <c r="J3453">
        <v>7.35</v>
      </c>
    </row>
    <row r="3454" spans="1:10">
      <c r="A3454" t="s">
        <v>13146</v>
      </c>
      <c r="B3454" t="s">
        <v>17588</v>
      </c>
      <c r="C3454">
        <v>6</v>
      </c>
      <c r="D3454">
        <v>48.9</v>
      </c>
      <c r="E3454">
        <v>0.7</v>
      </c>
      <c r="G3454">
        <v>26.05</v>
      </c>
      <c r="H3454" t="s">
        <v>24957</v>
      </c>
      <c r="J3454">
        <v>7.32</v>
      </c>
    </row>
    <row r="3455" spans="1:10">
      <c r="A3455" t="s">
        <v>13147</v>
      </c>
      <c r="B3455" t="s">
        <v>17589</v>
      </c>
      <c r="C3455">
        <v>6</v>
      </c>
      <c r="D3455">
        <v>48.7</v>
      </c>
      <c r="E3455">
        <v>0.7</v>
      </c>
      <c r="G3455">
        <v>12.95</v>
      </c>
      <c r="H3455" t="s">
        <v>24958</v>
      </c>
      <c r="I3455" t="s">
        <v>24959</v>
      </c>
      <c r="J3455">
        <v>7.26</v>
      </c>
    </row>
    <row r="3456" spans="1:10">
      <c r="A3456" t="s">
        <v>17590</v>
      </c>
      <c r="B3456" t="s">
        <v>17591</v>
      </c>
      <c r="C3456">
        <v>12</v>
      </c>
      <c r="D3456">
        <v>45</v>
      </c>
      <c r="E3456">
        <v>1</v>
      </c>
      <c r="G3456">
        <v>16.75</v>
      </c>
      <c r="I3456" t="s">
        <v>24960</v>
      </c>
      <c r="J3456">
        <v>18.899999999999999</v>
      </c>
    </row>
    <row r="3457" spans="1:10">
      <c r="A3457" t="s">
        <v>14116</v>
      </c>
      <c r="B3457" t="s">
        <v>17592</v>
      </c>
      <c r="C3457">
        <v>24</v>
      </c>
      <c r="D3457">
        <v>45</v>
      </c>
      <c r="E3457">
        <v>0.2</v>
      </c>
      <c r="G3457">
        <v>4.75</v>
      </c>
      <c r="H3457" t="s">
        <v>24961</v>
      </c>
      <c r="I3457" t="s">
        <v>24962</v>
      </c>
      <c r="J3457">
        <v>11.54</v>
      </c>
    </row>
    <row r="3458" spans="1:10">
      <c r="A3458" t="s">
        <v>17593</v>
      </c>
      <c r="B3458" t="s">
        <v>17594</v>
      </c>
      <c r="C3458">
        <v>6</v>
      </c>
      <c r="D3458">
        <v>45</v>
      </c>
      <c r="E3458">
        <v>0.7</v>
      </c>
      <c r="G3458">
        <v>10.65</v>
      </c>
      <c r="H3458" t="s">
        <v>31414</v>
      </c>
      <c r="I3458" t="s">
        <v>31415</v>
      </c>
      <c r="J3458">
        <v>7.38</v>
      </c>
    </row>
    <row r="3459" spans="1:10">
      <c r="A3459" t="s">
        <v>13148</v>
      </c>
      <c r="B3459" t="s">
        <v>17595</v>
      </c>
      <c r="C3459">
        <v>6</v>
      </c>
      <c r="D3459">
        <v>45</v>
      </c>
      <c r="E3459">
        <v>1.5</v>
      </c>
      <c r="G3459">
        <v>22.85</v>
      </c>
      <c r="H3459" t="s">
        <v>24963</v>
      </c>
      <c r="I3459" t="s">
        <v>24964</v>
      </c>
      <c r="J3459">
        <v>13.88</v>
      </c>
    </row>
    <row r="3460" spans="1:10">
      <c r="A3460" t="s">
        <v>14117</v>
      </c>
      <c r="B3460" t="s">
        <v>17596</v>
      </c>
      <c r="C3460">
        <v>6</v>
      </c>
      <c r="D3460">
        <v>45</v>
      </c>
      <c r="E3460">
        <v>1</v>
      </c>
      <c r="G3460">
        <v>4.45</v>
      </c>
      <c r="H3460" t="s">
        <v>24965</v>
      </c>
      <c r="I3460" t="s">
        <v>24966</v>
      </c>
      <c r="J3460">
        <v>9.57</v>
      </c>
    </row>
    <row r="3461" spans="1:10">
      <c r="A3461" t="s">
        <v>17597</v>
      </c>
      <c r="B3461" t="s">
        <v>17598</v>
      </c>
      <c r="C3461">
        <v>6</v>
      </c>
      <c r="D3461">
        <v>45</v>
      </c>
      <c r="E3461">
        <v>0.7</v>
      </c>
      <c r="G3461">
        <v>169.85</v>
      </c>
      <c r="I3461" t="s">
        <v>24967</v>
      </c>
      <c r="J3461">
        <v>7.37</v>
      </c>
    </row>
    <row r="3462" spans="1:10">
      <c r="A3462" t="s">
        <v>24968</v>
      </c>
      <c r="B3462" t="s">
        <v>24969</v>
      </c>
      <c r="C3462">
        <v>6</v>
      </c>
      <c r="D3462">
        <v>45</v>
      </c>
      <c r="E3462">
        <v>0.7</v>
      </c>
      <c r="G3462">
        <v>22</v>
      </c>
      <c r="H3462" t="s">
        <v>24970</v>
      </c>
      <c r="I3462" t="s">
        <v>24971</v>
      </c>
      <c r="J3462">
        <v>7.4</v>
      </c>
    </row>
    <row r="3463" spans="1:10">
      <c r="A3463" t="s">
        <v>13149</v>
      </c>
      <c r="B3463" t="s">
        <v>17599</v>
      </c>
      <c r="C3463">
        <v>6</v>
      </c>
      <c r="D3463">
        <v>45</v>
      </c>
      <c r="E3463">
        <v>0.7</v>
      </c>
      <c r="G3463">
        <v>7.85</v>
      </c>
      <c r="H3463" t="s">
        <v>31416</v>
      </c>
      <c r="I3463" t="s">
        <v>31417</v>
      </c>
      <c r="J3463">
        <v>7.4</v>
      </c>
    </row>
    <row r="3464" spans="1:10">
      <c r="A3464" t="s">
        <v>13150</v>
      </c>
      <c r="B3464" t="s">
        <v>17600</v>
      </c>
      <c r="C3464">
        <v>6</v>
      </c>
      <c r="D3464">
        <v>47</v>
      </c>
      <c r="E3464">
        <v>0.5</v>
      </c>
      <c r="G3464">
        <v>11.85</v>
      </c>
      <c r="H3464" t="s">
        <v>24972</v>
      </c>
      <c r="J3464">
        <v>5.16</v>
      </c>
    </row>
    <row r="3465" spans="1:10">
      <c r="A3465" t="s">
        <v>13151</v>
      </c>
      <c r="B3465" t="s">
        <v>17601</v>
      </c>
      <c r="C3465">
        <v>6</v>
      </c>
      <c r="D3465">
        <v>41</v>
      </c>
      <c r="E3465">
        <v>0.5</v>
      </c>
      <c r="G3465">
        <v>13.15</v>
      </c>
      <c r="H3465" t="s">
        <v>24973</v>
      </c>
      <c r="J3465">
        <v>5.28</v>
      </c>
    </row>
    <row r="3466" spans="1:10">
      <c r="A3466" t="s">
        <v>13152</v>
      </c>
      <c r="B3466" t="s">
        <v>17602</v>
      </c>
      <c r="C3466">
        <v>6</v>
      </c>
      <c r="D3466">
        <v>43</v>
      </c>
      <c r="E3466">
        <v>0.5</v>
      </c>
      <c r="G3466">
        <v>23.95</v>
      </c>
      <c r="I3466" t="s">
        <v>24974</v>
      </c>
      <c r="J3466">
        <v>5.35</v>
      </c>
    </row>
    <row r="3467" spans="1:10">
      <c r="A3467" t="s">
        <v>13153</v>
      </c>
      <c r="B3467" t="s">
        <v>17603</v>
      </c>
      <c r="C3467">
        <v>12</v>
      </c>
      <c r="D3467">
        <v>40</v>
      </c>
      <c r="E3467">
        <v>0.5</v>
      </c>
      <c r="G3467">
        <v>23.45</v>
      </c>
      <c r="I3467" t="s">
        <v>24975</v>
      </c>
      <c r="J3467">
        <v>11.97</v>
      </c>
    </row>
    <row r="3468" spans="1:10">
      <c r="A3468" t="s">
        <v>13154</v>
      </c>
      <c r="B3468" t="s">
        <v>24976</v>
      </c>
      <c r="C3468">
        <v>3</v>
      </c>
      <c r="D3468">
        <v>43</v>
      </c>
      <c r="E3468">
        <v>0.7</v>
      </c>
      <c r="F3468" t="s">
        <v>18359</v>
      </c>
      <c r="G3468">
        <v>16.45</v>
      </c>
      <c r="H3468" t="s">
        <v>24977</v>
      </c>
      <c r="I3468" t="s">
        <v>24978</v>
      </c>
      <c r="J3468">
        <v>7.74</v>
      </c>
    </row>
    <row r="3469" spans="1:10">
      <c r="A3469" t="s">
        <v>14118</v>
      </c>
      <c r="B3469" t="s">
        <v>24979</v>
      </c>
      <c r="C3469">
        <v>6</v>
      </c>
      <c r="D3469">
        <v>15</v>
      </c>
      <c r="E3469">
        <v>0.75</v>
      </c>
      <c r="F3469" t="s">
        <v>18359</v>
      </c>
      <c r="G3469">
        <v>12.25</v>
      </c>
      <c r="H3469" t="s">
        <v>24980</v>
      </c>
      <c r="I3469" t="s">
        <v>24981</v>
      </c>
      <c r="J3469">
        <v>8.93</v>
      </c>
    </row>
    <row r="3470" spans="1:10">
      <c r="A3470" t="s">
        <v>24982</v>
      </c>
      <c r="B3470" t="s">
        <v>24983</v>
      </c>
      <c r="C3470">
        <v>6</v>
      </c>
      <c r="D3470">
        <v>40</v>
      </c>
      <c r="E3470">
        <v>0.7</v>
      </c>
      <c r="G3470">
        <v>33</v>
      </c>
      <c r="H3470" t="s">
        <v>24984</v>
      </c>
      <c r="J3470">
        <v>6.16</v>
      </c>
    </row>
    <row r="3471" spans="1:10">
      <c r="A3471" t="s">
        <v>17604</v>
      </c>
      <c r="B3471" t="s">
        <v>17605</v>
      </c>
      <c r="C3471">
        <v>6</v>
      </c>
      <c r="D3471">
        <v>35</v>
      </c>
      <c r="E3471">
        <v>0.7</v>
      </c>
      <c r="G3471">
        <v>12.5</v>
      </c>
      <c r="H3471" t="s">
        <v>24985</v>
      </c>
      <c r="J3471">
        <v>8.91</v>
      </c>
    </row>
    <row r="3472" spans="1:10">
      <c r="A3472" t="s">
        <v>17606</v>
      </c>
      <c r="B3472" t="s">
        <v>17607</v>
      </c>
      <c r="C3472">
        <v>6</v>
      </c>
      <c r="D3472">
        <v>35</v>
      </c>
      <c r="E3472">
        <v>0.7</v>
      </c>
      <c r="G3472">
        <v>19.95</v>
      </c>
      <c r="H3472" t="s">
        <v>31418</v>
      </c>
      <c r="J3472">
        <v>8.92</v>
      </c>
    </row>
    <row r="3473" spans="1:10">
      <c r="A3473" t="s">
        <v>14119</v>
      </c>
      <c r="B3473" t="s">
        <v>17608</v>
      </c>
      <c r="C3473">
        <v>6</v>
      </c>
      <c r="D3473">
        <v>35</v>
      </c>
      <c r="E3473">
        <v>0.7</v>
      </c>
      <c r="G3473">
        <v>10.5</v>
      </c>
      <c r="H3473" t="s">
        <v>24986</v>
      </c>
      <c r="J3473">
        <v>8.9700000000000006</v>
      </c>
    </row>
    <row r="3474" spans="1:10">
      <c r="A3474" t="s">
        <v>17609</v>
      </c>
      <c r="B3474" t="s">
        <v>17610</v>
      </c>
      <c r="C3474">
        <v>6</v>
      </c>
      <c r="D3474">
        <v>35</v>
      </c>
      <c r="E3474">
        <v>0.7</v>
      </c>
      <c r="G3474">
        <v>63.45</v>
      </c>
      <c r="H3474" t="s">
        <v>31419</v>
      </c>
      <c r="J3474">
        <v>8.8800000000000008</v>
      </c>
    </row>
    <row r="3475" spans="1:10">
      <c r="A3475" t="s">
        <v>13155</v>
      </c>
      <c r="B3475" t="s">
        <v>17611</v>
      </c>
      <c r="C3475">
        <v>6</v>
      </c>
      <c r="D3475">
        <v>35</v>
      </c>
      <c r="E3475">
        <v>0.7</v>
      </c>
      <c r="G3475">
        <v>22.95</v>
      </c>
      <c r="H3475" t="s">
        <v>24987</v>
      </c>
      <c r="J3475">
        <v>8.69</v>
      </c>
    </row>
    <row r="3476" spans="1:10">
      <c r="A3476" t="s">
        <v>13156</v>
      </c>
      <c r="B3476" t="s">
        <v>17612</v>
      </c>
      <c r="C3476">
        <v>6</v>
      </c>
      <c r="D3476">
        <v>50</v>
      </c>
      <c r="E3476">
        <v>0.7</v>
      </c>
      <c r="G3476">
        <v>37.65</v>
      </c>
      <c r="H3476" t="s">
        <v>31420</v>
      </c>
      <c r="I3476" t="s">
        <v>31421</v>
      </c>
      <c r="J3476">
        <v>6.35</v>
      </c>
    </row>
    <row r="3477" spans="1:10">
      <c r="A3477" t="s">
        <v>24988</v>
      </c>
      <c r="B3477" t="s">
        <v>24989</v>
      </c>
      <c r="C3477">
        <v>6</v>
      </c>
      <c r="D3477">
        <v>40</v>
      </c>
      <c r="E3477">
        <v>0.7</v>
      </c>
      <c r="F3477" t="s">
        <v>18359</v>
      </c>
      <c r="G3477">
        <v>12.25</v>
      </c>
      <c r="H3477" t="s">
        <v>24990</v>
      </c>
      <c r="J3477">
        <v>9.14</v>
      </c>
    </row>
    <row r="3478" spans="1:10">
      <c r="A3478" t="s">
        <v>24991</v>
      </c>
      <c r="B3478" t="s">
        <v>24992</v>
      </c>
      <c r="C3478">
        <v>6</v>
      </c>
      <c r="D3478">
        <v>43</v>
      </c>
      <c r="E3478">
        <v>0.7</v>
      </c>
      <c r="F3478" t="s">
        <v>18359</v>
      </c>
      <c r="G3478">
        <v>28.45</v>
      </c>
      <c r="H3478" t="s">
        <v>24993</v>
      </c>
      <c r="J3478">
        <v>9.24</v>
      </c>
    </row>
    <row r="3479" spans="1:10">
      <c r="A3479" t="s">
        <v>13157</v>
      </c>
      <c r="B3479" t="s">
        <v>26775</v>
      </c>
      <c r="C3479">
        <v>6</v>
      </c>
      <c r="D3479">
        <v>43</v>
      </c>
      <c r="E3479">
        <v>0.7</v>
      </c>
      <c r="F3479" t="s">
        <v>18359</v>
      </c>
      <c r="G3479">
        <v>19</v>
      </c>
      <c r="H3479" t="s">
        <v>31422</v>
      </c>
      <c r="J3479">
        <v>9.24</v>
      </c>
    </row>
    <row r="3480" spans="1:10">
      <c r="A3480" t="s">
        <v>13158</v>
      </c>
      <c r="B3480" t="s">
        <v>24994</v>
      </c>
      <c r="C3480">
        <v>6</v>
      </c>
      <c r="D3480">
        <v>42</v>
      </c>
      <c r="E3480">
        <v>0.7</v>
      </c>
      <c r="F3480" t="s">
        <v>18359</v>
      </c>
      <c r="G3480">
        <v>11.85</v>
      </c>
      <c r="H3480" t="s">
        <v>24995</v>
      </c>
      <c r="J3480">
        <v>9.2100000000000009</v>
      </c>
    </row>
    <row r="3481" spans="1:10">
      <c r="A3481" t="s">
        <v>17613</v>
      </c>
      <c r="B3481" t="s">
        <v>17614</v>
      </c>
      <c r="C3481">
        <v>6</v>
      </c>
      <c r="D3481">
        <v>40</v>
      </c>
      <c r="E3481">
        <v>0.7</v>
      </c>
      <c r="G3481">
        <v>6.65</v>
      </c>
      <c r="H3481" t="s">
        <v>24996</v>
      </c>
      <c r="I3481" t="s">
        <v>24997</v>
      </c>
      <c r="J3481">
        <v>7.45</v>
      </c>
    </row>
    <row r="3482" spans="1:10">
      <c r="A3482" t="s">
        <v>13159</v>
      </c>
      <c r="B3482" t="s">
        <v>17615</v>
      </c>
      <c r="C3482">
        <v>6</v>
      </c>
      <c r="D3482">
        <v>40</v>
      </c>
      <c r="E3482">
        <v>0.7</v>
      </c>
      <c r="G3482">
        <v>40.85</v>
      </c>
      <c r="H3482" t="s">
        <v>24998</v>
      </c>
      <c r="I3482" t="s">
        <v>24999</v>
      </c>
      <c r="J3482">
        <v>7.45</v>
      </c>
    </row>
    <row r="3483" spans="1:10">
      <c r="A3483" t="s">
        <v>14120</v>
      </c>
      <c r="B3483" t="s">
        <v>25000</v>
      </c>
      <c r="C3483">
        <v>6</v>
      </c>
      <c r="D3483">
        <v>40</v>
      </c>
      <c r="E3483">
        <v>0.7</v>
      </c>
      <c r="F3483" t="s">
        <v>18359</v>
      </c>
      <c r="G3483">
        <v>28.45</v>
      </c>
      <c r="H3483" t="s">
        <v>24990</v>
      </c>
      <c r="J3483">
        <v>9.1199999999999992</v>
      </c>
    </row>
    <row r="3484" spans="1:10">
      <c r="A3484" t="s">
        <v>13160</v>
      </c>
      <c r="B3484" t="s">
        <v>17616</v>
      </c>
      <c r="C3484">
        <v>6</v>
      </c>
      <c r="D3484">
        <v>42</v>
      </c>
      <c r="E3484">
        <v>0.7</v>
      </c>
      <c r="G3484">
        <v>29.45</v>
      </c>
      <c r="H3484" t="s">
        <v>25001</v>
      </c>
      <c r="I3484" t="s">
        <v>25002</v>
      </c>
      <c r="J3484">
        <v>8.5500000000000007</v>
      </c>
    </row>
    <row r="3485" spans="1:10">
      <c r="A3485" t="s">
        <v>17617</v>
      </c>
      <c r="B3485" t="s">
        <v>25003</v>
      </c>
      <c r="C3485">
        <v>6</v>
      </c>
      <c r="D3485">
        <v>43</v>
      </c>
      <c r="E3485">
        <v>0.7</v>
      </c>
      <c r="F3485" t="s">
        <v>18359</v>
      </c>
      <c r="G3485">
        <v>21.95</v>
      </c>
      <c r="I3485" t="s">
        <v>25004</v>
      </c>
      <c r="J3485">
        <v>9.11</v>
      </c>
    </row>
    <row r="3486" spans="1:10">
      <c r="A3486" t="s">
        <v>17618</v>
      </c>
      <c r="B3486" t="s">
        <v>17619</v>
      </c>
      <c r="C3486">
        <v>6</v>
      </c>
      <c r="D3486">
        <v>40</v>
      </c>
      <c r="E3486">
        <v>0.7</v>
      </c>
      <c r="G3486">
        <v>15.15</v>
      </c>
      <c r="H3486" t="s">
        <v>31423</v>
      </c>
      <c r="I3486" t="s">
        <v>31424</v>
      </c>
      <c r="J3486">
        <v>9.75</v>
      </c>
    </row>
    <row r="3487" spans="1:10">
      <c r="A3487" t="s">
        <v>13161</v>
      </c>
      <c r="B3487" t="s">
        <v>17620</v>
      </c>
      <c r="C3487">
        <v>6</v>
      </c>
      <c r="D3487">
        <v>47</v>
      </c>
      <c r="E3487">
        <v>0.7</v>
      </c>
      <c r="G3487">
        <v>34.450000000000003</v>
      </c>
      <c r="H3487" t="s">
        <v>25005</v>
      </c>
      <c r="J3487">
        <v>8.89</v>
      </c>
    </row>
    <row r="3488" spans="1:10">
      <c r="A3488" t="s">
        <v>13162</v>
      </c>
      <c r="B3488" t="s">
        <v>17621</v>
      </c>
      <c r="C3488">
        <v>6</v>
      </c>
      <c r="D3488">
        <v>55.5</v>
      </c>
      <c r="E3488">
        <v>0.7</v>
      </c>
      <c r="G3488">
        <v>22.45</v>
      </c>
      <c r="H3488" t="s">
        <v>25006</v>
      </c>
      <c r="J3488">
        <v>8.93</v>
      </c>
    </row>
    <row r="3489" spans="1:10">
      <c r="A3489" t="s">
        <v>13163</v>
      </c>
      <c r="B3489" t="s">
        <v>25007</v>
      </c>
      <c r="C3489">
        <v>1</v>
      </c>
      <c r="D3489">
        <v>46.8</v>
      </c>
      <c r="E3489">
        <v>4.5</v>
      </c>
      <c r="F3489" t="s">
        <v>18359</v>
      </c>
      <c r="G3489">
        <v>48.95</v>
      </c>
      <c r="I3489" t="s">
        <v>25008</v>
      </c>
      <c r="J3489">
        <v>7.62</v>
      </c>
    </row>
    <row r="3490" spans="1:10">
      <c r="A3490" t="s">
        <v>13164</v>
      </c>
      <c r="B3490" t="s">
        <v>25009</v>
      </c>
      <c r="C3490">
        <v>6</v>
      </c>
      <c r="D3490">
        <v>46</v>
      </c>
      <c r="E3490">
        <v>0.7</v>
      </c>
      <c r="F3490" t="s">
        <v>18359</v>
      </c>
      <c r="G3490">
        <v>31.95</v>
      </c>
      <c r="H3490" t="s">
        <v>25010</v>
      </c>
      <c r="I3490" t="s">
        <v>25011</v>
      </c>
      <c r="J3490">
        <v>8.4499999999999993</v>
      </c>
    </row>
    <row r="3491" spans="1:10">
      <c r="A3491" t="s">
        <v>13165</v>
      </c>
      <c r="B3491" t="s">
        <v>25012</v>
      </c>
      <c r="C3491">
        <v>6</v>
      </c>
      <c r="D3491">
        <v>48</v>
      </c>
      <c r="E3491">
        <v>1</v>
      </c>
      <c r="F3491" t="s">
        <v>18359</v>
      </c>
      <c r="G3491">
        <v>11.95</v>
      </c>
      <c r="H3491" t="s">
        <v>25013</v>
      </c>
      <c r="I3491" t="s">
        <v>25014</v>
      </c>
      <c r="J3491">
        <v>11.08</v>
      </c>
    </row>
    <row r="3492" spans="1:10">
      <c r="A3492" t="s">
        <v>13166</v>
      </c>
      <c r="B3492" t="s">
        <v>25015</v>
      </c>
      <c r="C3492">
        <v>6</v>
      </c>
      <c r="D3492">
        <v>57.4</v>
      </c>
      <c r="E3492">
        <v>0.7</v>
      </c>
      <c r="F3492" t="s">
        <v>18359</v>
      </c>
      <c r="G3492">
        <v>1.35</v>
      </c>
      <c r="H3492" t="s">
        <v>25016</v>
      </c>
      <c r="I3492" t="s">
        <v>25017</v>
      </c>
      <c r="J3492">
        <v>8.33</v>
      </c>
    </row>
    <row r="3493" spans="1:10">
      <c r="A3493" t="s">
        <v>13167</v>
      </c>
      <c r="B3493" t="s">
        <v>25018</v>
      </c>
      <c r="C3493">
        <v>6</v>
      </c>
      <c r="D3493">
        <v>46.8</v>
      </c>
      <c r="E3493">
        <v>0.7</v>
      </c>
      <c r="F3493" t="s">
        <v>18359</v>
      </c>
      <c r="G3493">
        <v>28.85</v>
      </c>
      <c r="H3493" t="s">
        <v>25019</v>
      </c>
      <c r="I3493" t="s">
        <v>25020</v>
      </c>
      <c r="J3493">
        <v>8.42</v>
      </c>
    </row>
    <row r="3494" spans="1:10">
      <c r="A3494" t="s">
        <v>13168</v>
      </c>
      <c r="B3494" t="s">
        <v>25021</v>
      </c>
      <c r="C3494">
        <v>6</v>
      </c>
      <c r="D3494">
        <v>56.1</v>
      </c>
      <c r="E3494">
        <v>0.7</v>
      </c>
      <c r="F3494" t="s">
        <v>18359</v>
      </c>
      <c r="G3494">
        <v>14.05</v>
      </c>
      <c r="H3494" t="s">
        <v>25022</v>
      </c>
      <c r="I3494" t="s">
        <v>25023</v>
      </c>
      <c r="J3494">
        <v>8.27</v>
      </c>
    </row>
    <row r="3495" spans="1:10">
      <c r="A3495" t="s">
        <v>14121</v>
      </c>
      <c r="B3495" t="s">
        <v>17622</v>
      </c>
      <c r="C3495">
        <v>6</v>
      </c>
      <c r="D3495">
        <v>14</v>
      </c>
      <c r="E3495">
        <v>0.7</v>
      </c>
      <c r="G3495">
        <v>16.05</v>
      </c>
      <c r="H3495" t="s">
        <v>25024</v>
      </c>
      <c r="I3495" t="s">
        <v>25025</v>
      </c>
      <c r="J3495">
        <v>7.37</v>
      </c>
    </row>
    <row r="3496" spans="1:10">
      <c r="A3496" t="s">
        <v>26720</v>
      </c>
      <c r="B3496" t="s">
        <v>26721</v>
      </c>
      <c r="C3496">
        <v>6</v>
      </c>
      <c r="D3496">
        <v>14.9</v>
      </c>
      <c r="E3496">
        <v>0.7</v>
      </c>
      <c r="G3496">
        <v>27.5</v>
      </c>
      <c r="H3496" t="s">
        <v>27324</v>
      </c>
      <c r="I3496" t="s">
        <v>31425</v>
      </c>
      <c r="J3496">
        <v>7.55</v>
      </c>
    </row>
    <row r="3497" spans="1:10">
      <c r="A3497" t="s">
        <v>13169</v>
      </c>
      <c r="B3497" t="s">
        <v>17623</v>
      </c>
      <c r="C3497">
        <v>6</v>
      </c>
      <c r="D3497">
        <v>45</v>
      </c>
      <c r="E3497">
        <v>0.7</v>
      </c>
      <c r="G3497">
        <v>18.25</v>
      </c>
      <c r="H3497" t="s">
        <v>25026</v>
      </c>
      <c r="I3497" t="s">
        <v>25027</v>
      </c>
      <c r="J3497">
        <v>8.3800000000000008</v>
      </c>
    </row>
    <row r="3498" spans="1:10">
      <c r="A3498" t="s">
        <v>14122</v>
      </c>
      <c r="B3498" t="s">
        <v>17624</v>
      </c>
      <c r="C3498">
        <v>6</v>
      </c>
      <c r="D3498">
        <v>12.5</v>
      </c>
      <c r="E3498">
        <v>0.75</v>
      </c>
      <c r="G3498">
        <v>30.25</v>
      </c>
      <c r="H3498" t="s">
        <v>25028</v>
      </c>
      <c r="I3498" t="s">
        <v>25029</v>
      </c>
      <c r="J3498">
        <v>10.14</v>
      </c>
    </row>
    <row r="3499" spans="1:10">
      <c r="A3499" t="s">
        <v>13170</v>
      </c>
      <c r="B3499" t="s">
        <v>17625</v>
      </c>
      <c r="C3499">
        <v>6</v>
      </c>
      <c r="D3499">
        <v>12.5</v>
      </c>
      <c r="E3499">
        <v>0.75</v>
      </c>
      <c r="G3499">
        <v>18.649999999999999</v>
      </c>
      <c r="H3499" t="s">
        <v>25030</v>
      </c>
      <c r="I3499" t="s">
        <v>25031</v>
      </c>
      <c r="J3499">
        <v>11.15</v>
      </c>
    </row>
    <row r="3500" spans="1:10">
      <c r="A3500" t="s">
        <v>14124</v>
      </c>
      <c r="B3500" t="s">
        <v>17626</v>
      </c>
      <c r="C3500">
        <v>24</v>
      </c>
      <c r="D3500">
        <v>43</v>
      </c>
      <c r="E3500">
        <v>0.2</v>
      </c>
      <c r="G3500">
        <v>19.45</v>
      </c>
      <c r="H3500" t="s">
        <v>25032</v>
      </c>
      <c r="I3500" t="s">
        <v>25033</v>
      </c>
      <c r="J3500">
        <v>12.21</v>
      </c>
    </row>
    <row r="3501" spans="1:10">
      <c r="A3501" t="s">
        <v>14123</v>
      </c>
      <c r="B3501" t="s">
        <v>17626</v>
      </c>
      <c r="C3501">
        <v>24</v>
      </c>
      <c r="D3501">
        <v>43</v>
      </c>
      <c r="E3501">
        <v>0.2</v>
      </c>
      <c r="G3501">
        <v>40.85</v>
      </c>
      <c r="H3501" t="s">
        <v>25032</v>
      </c>
      <c r="I3501" t="s">
        <v>25034</v>
      </c>
      <c r="J3501">
        <v>12.24</v>
      </c>
    </row>
    <row r="3502" spans="1:10">
      <c r="A3502" t="s">
        <v>13171</v>
      </c>
      <c r="B3502" t="s">
        <v>17627</v>
      </c>
      <c r="C3502">
        <v>6</v>
      </c>
      <c r="D3502">
        <v>43</v>
      </c>
      <c r="E3502">
        <v>0.7</v>
      </c>
      <c r="G3502">
        <v>9.4499999999999993</v>
      </c>
      <c r="H3502" t="s">
        <v>25035</v>
      </c>
      <c r="I3502" t="s">
        <v>25036</v>
      </c>
      <c r="J3502">
        <v>9.0299999999999994</v>
      </c>
    </row>
    <row r="3503" spans="1:10">
      <c r="A3503" t="s">
        <v>13172</v>
      </c>
      <c r="B3503" t="s">
        <v>17628</v>
      </c>
      <c r="C3503">
        <v>6</v>
      </c>
      <c r="D3503">
        <v>38</v>
      </c>
      <c r="E3503">
        <v>0.7</v>
      </c>
      <c r="G3503">
        <v>12.95</v>
      </c>
      <c r="I3503" t="s">
        <v>25037</v>
      </c>
      <c r="J3503">
        <v>6.9</v>
      </c>
    </row>
    <row r="3504" spans="1:10">
      <c r="A3504" t="s">
        <v>13173</v>
      </c>
      <c r="B3504" t="s">
        <v>25038</v>
      </c>
      <c r="C3504">
        <v>6</v>
      </c>
      <c r="D3504">
        <v>40</v>
      </c>
      <c r="E3504">
        <v>0.7</v>
      </c>
      <c r="F3504" t="s">
        <v>18359</v>
      </c>
      <c r="G3504">
        <v>2.85</v>
      </c>
      <c r="H3504" t="s">
        <v>25039</v>
      </c>
      <c r="I3504" t="s">
        <v>25040</v>
      </c>
      <c r="J3504">
        <v>9.92</v>
      </c>
    </row>
    <row r="3505" spans="1:10">
      <c r="A3505" t="s">
        <v>13174</v>
      </c>
      <c r="B3505" t="s">
        <v>17629</v>
      </c>
      <c r="C3505">
        <v>6</v>
      </c>
      <c r="D3505">
        <v>38</v>
      </c>
      <c r="E3505">
        <v>0.7</v>
      </c>
      <c r="G3505">
        <v>59.85</v>
      </c>
      <c r="H3505" t="s">
        <v>25041</v>
      </c>
      <c r="I3505" t="s">
        <v>25042</v>
      </c>
      <c r="J3505">
        <v>7.03</v>
      </c>
    </row>
    <row r="3506" spans="1:10">
      <c r="A3506" t="s">
        <v>13175</v>
      </c>
      <c r="B3506" t="s">
        <v>25043</v>
      </c>
      <c r="C3506">
        <v>6</v>
      </c>
      <c r="D3506">
        <v>40</v>
      </c>
      <c r="E3506">
        <v>0.7</v>
      </c>
      <c r="F3506" t="s">
        <v>18359</v>
      </c>
      <c r="G3506">
        <v>25.85</v>
      </c>
      <c r="H3506" t="s">
        <v>25044</v>
      </c>
      <c r="I3506" t="s">
        <v>25045</v>
      </c>
      <c r="J3506">
        <v>9.82</v>
      </c>
    </row>
    <row r="3507" spans="1:10">
      <c r="A3507" t="s">
        <v>13176</v>
      </c>
      <c r="B3507" t="s">
        <v>17630</v>
      </c>
      <c r="C3507">
        <v>6</v>
      </c>
      <c r="D3507">
        <v>43</v>
      </c>
      <c r="E3507">
        <v>0.7</v>
      </c>
      <c r="G3507">
        <v>7.25</v>
      </c>
      <c r="H3507" t="s">
        <v>25046</v>
      </c>
      <c r="I3507" t="s">
        <v>25047</v>
      </c>
      <c r="J3507">
        <v>7.78</v>
      </c>
    </row>
    <row r="3508" spans="1:10">
      <c r="A3508" t="s">
        <v>13177</v>
      </c>
      <c r="B3508" t="s">
        <v>17631</v>
      </c>
      <c r="C3508">
        <v>6</v>
      </c>
      <c r="D3508">
        <v>38</v>
      </c>
      <c r="E3508">
        <v>0.7</v>
      </c>
      <c r="G3508">
        <v>64.849999999999994</v>
      </c>
      <c r="H3508" t="s">
        <v>25048</v>
      </c>
      <c r="I3508" t="s">
        <v>25049</v>
      </c>
      <c r="J3508">
        <v>7.9</v>
      </c>
    </row>
    <row r="3509" spans="1:10">
      <c r="A3509" t="s">
        <v>13178</v>
      </c>
      <c r="B3509" t="s">
        <v>17632</v>
      </c>
      <c r="C3509">
        <v>12</v>
      </c>
      <c r="D3509">
        <v>43</v>
      </c>
      <c r="E3509">
        <v>0.7</v>
      </c>
      <c r="G3509">
        <v>17.850000000000001</v>
      </c>
      <c r="H3509" t="s">
        <v>25050</v>
      </c>
      <c r="J3509">
        <v>13.36</v>
      </c>
    </row>
    <row r="3510" spans="1:10">
      <c r="A3510" t="s">
        <v>13179</v>
      </c>
      <c r="B3510" t="s">
        <v>25051</v>
      </c>
      <c r="C3510">
        <v>1</v>
      </c>
      <c r="D3510">
        <v>40</v>
      </c>
      <c r="E3510">
        <v>0.7</v>
      </c>
      <c r="F3510" t="s">
        <v>18359</v>
      </c>
      <c r="G3510">
        <v>18.95</v>
      </c>
      <c r="I3510" t="s">
        <v>25052</v>
      </c>
      <c r="J3510">
        <v>2.41</v>
      </c>
    </row>
    <row r="3511" spans="1:10">
      <c r="A3511" t="s">
        <v>17633</v>
      </c>
      <c r="B3511" t="s">
        <v>25053</v>
      </c>
      <c r="C3511">
        <v>6</v>
      </c>
      <c r="D3511">
        <v>43</v>
      </c>
      <c r="E3511">
        <v>0.7</v>
      </c>
      <c r="F3511" t="s">
        <v>18359</v>
      </c>
      <c r="G3511">
        <v>17.05</v>
      </c>
      <c r="H3511" t="s">
        <v>25054</v>
      </c>
      <c r="J3511">
        <v>9.9600000000000009</v>
      </c>
    </row>
    <row r="3512" spans="1:10">
      <c r="A3512" t="s">
        <v>13180</v>
      </c>
      <c r="B3512" t="s">
        <v>17634</v>
      </c>
      <c r="C3512">
        <v>6</v>
      </c>
      <c r="D3512">
        <v>42</v>
      </c>
      <c r="E3512">
        <v>0.7</v>
      </c>
      <c r="G3512">
        <v>2299.35</v>
      </c>
      <c r="H3512" t="s">
        <v>25055</v>
      </c>
      <c r="I3512" t="s">
        <v>25056</v>
      </c>
      <c r="J3512">
        <v>7.97</v>
      </c>
    </row>
    <row r="3513" spans="1:10">
      <c r="A3513" t="s">
        <v>13181</v>
      </c>
      <c r="B3513" t="s">
        <v>17635</v>
      </c>
      <c r="C3513">
        <v>6</v>
      </c>
      <c r="D3513">
        <v>41</v>
      </c>
      <c r="E3513">
        <v>0.7</v>
      </c>
      <c r="G3513">
        <v>18.95</v>
      </c>
      <c r="H3513" t="s">
        <v>25057</v>
      </c>
      <c r="I3513" t="s">
        <v>25058</v>
      </c>
      <c r="J3513">
        <v>8</v>
      </c>
    </row>
    <row r="3514" spans="1:10">
      <c r="A3514" t="s">
        <v>13182</v>
      </c>
      <c r="B3514" t="s">
        <v>17636</v>
      </c>
      <c r="C3514">
        <v>6</v>
      </c>
      <c r="D3514">
        <v>64</v>
      </c>
      <c r="E3514">
        <v>0.7</v>
      </c>
      <c r="G3514">
        <v>86.85</v>
      </c>
      <c r="I3514" t="s">
        <v>25059</v>
      </c>
      <c r="J3514">
        <v>7.81</v>
      </c>
    </row>
    <row r="3515" spans="1:10">
      <c r="A3515" t="s">
        <v>13183</v>
      </c>
      <c r="B3515" t="s">
        <v>17637</v>
      </c>
      <c r="C3515">
        <v>6</v>
      </c>
      <c r="D3515">
        <v>55</v>
      </c>
      <c r="E3515">
        <v>0.7</v>
      </c>
      <c r="G3515">
        <v>64.45</v>
      </c>
      <c r="H3515" t="s">
        <v>25060</v>
      </c>
      <c r="I3515" t="s">
        <v>25061</v>
      </c>
      <c r="J3515">
        <v>7.88</v>
      </c>
    </row>
    <row r="3516" spans="1:10">
      <c r="A3516" t="s">
        <v>13184</v>
      </c>
      <c r="B3516" t="s">
        <v>17638</v>
      </c>
      <c r="C3516">
        <v>6</v>
      </c>
      <c r="D3516">
        <v>40</v>
      </c>
      <c r="E3516">
        <v>0.7</v>
      </c>
      <c r="G3516">
        <v>10.95</v>
      </c>
      <c r="H3516" t="s">
        <v>25062</v>
      </c>
      <c r="I3516" t="s">
        <v>25063</v>
      </c>
      <c r="J3516">
        <v>8</v>
      </c>
    </row>
    <row r="3517" spans="1:10">
      <c r="A3517" t="s">
        <v>25064</v>
      </c>
      <c r="B3517" t="s">
        <v>25065</v>
      </c>
      <c r="C3517">
        <v>6</v>
      </c>
      <c r="D3517">
        <v>40</v>
      </c>
      <c r="E3517">
        <v>0.7</v>
      </c>
      <c r="G3517">
        <v>3.85</v>
      </c>
      <c r="H3517" t="s">
        <v>25066</v>
      </c>
      <c r="I3517" t="s">
        <v>25067</v>
      </c>
      <c r="J3517">
        <v>7.96</v>
      </c>
    </row>
    <row r="3518" spans="1:10">
      <c r="A3518" t="s">
        <v>13185</v>
      </c>
      <c r="B3518" t="s">
        <v>17639</v>
      </c>
      <c r="C3518">
        <v>6</v>
      </c>
      <c r="D3518">
        <v>40</v>
      </c>
      <c r="E3518">
        <v>0.5</v>
      </c>
      <c r="G3518">
        <v>18.45</v>
      </c>
      <c r="I3518" t="s">
        <v>25068</v>
      </c>
      <c r="J3518">
        <v>6.22</v>
      </c>
    </row>
    <row r="3519" spans="1:10">
      <c r="A3519" t="s">
        <v>17640</v>
      </c>
      <c r="B3519" t="s">
        <v>25069</v>
      </c>
      <c r="C3519">
        <v>6</v>
      </c>
      <c r="D3519">
        <v>40</v>
      </c>
      <c r="E3519">
        <v>0.7</v>
      </c>
      <c r="F3519" t="s">
        <v>18359</v>
      </c>
      <c r="G3519">
        <v>11.65</v>
      </c>
      <c r="H3519" t="s">
        <v>25070</v>
      </c>
      <c r="I3519" t="s">
        <v>25071</v>
      </c>
      <c r="J3519">
        <v>9.16</v>
      </c>
    </row>
    <row r="3520" spans="1:10">
      <c r="A3520" t="s">
        <v>13186</v>
      </c>
      <c r="B3520" t="s">
        <v>25072</v>
      </c>
      <c r="C3520">
        <v>6</v>
      </c>
      <c r="D3520">
        <v>40</v>
      </c>
      <c r="E3520">
        <v>0.7</v>
      </c>
      <c r="F3520" t="s">
        <v>18359</v>
      </c>
      <c r="G3520">
        <v>11.55</v>
      </c>
      <c r="H3520" t="s">
        <v>25073</v>
      </c>
      <c r="J3520">
        <v>8.27</v>
      </c>
    </row>
    <row r="3521" spans="1:10">
      <c r="A3521" t="s">
        <v>13187</v>
      </c>
      <c r="B3521" t="s">
        <v>25074</v>
      </c>
      <c r="C3521">
        <v>6</v>
      </c>
      <c r="D3521">
        <v>40</v>
      </c>
      <c r="E3521">
        <v>0.7</v>
      </c>
      <c r="F3521" t="s">
        <v>18359</v>
      </c>
      <c r="G3521">
        <v>11.95</v>
      </c>
      <c r="H3521" t="s">
        <v>25075</v>
      </c>
      <c r="J3521">
        <v>9.85</v>
      </c>
    </row>
    <row r="3522" spans="1:10">
      <c r="A3522" t="s">
        <v>13188</v>
      </c>
      <c r="B3522" t="s">
        <v>17641</v>
      </c>
      <c r="C3522">
        <v>6</v>
      </c>
      <c r="D3522">
        <v>40</v>
      </c>
      <c r="E3522">
        <v>0.7</v>
      </c>
      <c r="G3522">
        <v>51.85</v>
      </c>
      <c r="I3522" t="s">
        <v>25076</v>
      </c>
      <c r="J3522">
        <v>7.77</v>
      </c>
    </row>
    <row r="3523" spans="1:10">
      <c r="A3523" t="s">
        <v>14125</v>
      </c>
      <c r="B3523" t="s">
        <v>25077</v>
      </c>
      <c r="C3523">
        <v>6</v>
      </c>
      <c r="D3523">
        <v>53</v>
      </c>
      <c r="E3523">
        <v>0.5</v>
      </c>
      <c r="F3523" t="s">
        <v>18359</v>
      </c>
      <c r="G3523">
        <v>14.45</v>
      </c>
      <c r="H3523" t="s">
        <v>25078</v>
      </c>
      <c r="J3523">
        <v>6.47</v>
      </c>
    </row>
    <row r="3524" spans="1:10">
      <c r="A3524" t="s">
        <v>17642</v>
      </c>
      <c r="B3524" t="s">
        <v>17643</v>
      </c>
      <c r="C3524">
        <v>6</v>
      </c>
      <c r="D3524">
        <v>15</v>
      </c>
      <c r="E3524">
        <v>0.5</v>
      </c>
      <c r="G3524">
        <v>12.25</v>
      </c>
      <c r="H3524" t="s">
        <v>25079</v>
      </c>
      <c r="I3524" t="s">
        <v>25080</v>
      </c>
      <c r="J3524">
        <v>5.8</v>
      </c>
    </row>
    <row r="3525" spans="1:10">
      <c r="A3525" t="s">
        <v>13189</v>
      </c>
      <c r="B3525" t="s">
        <v>25081</v>
      </c>
      <c r="C3525">
        <v>6</v>
      </c>
      <c r="D3525">
        <v>44</v>
      </c>
      <c r="E3525">
        <v>0.5</v>
      </c>
      <c r="F3525" t="s">
        <v>18359</v>
      </c>
      <c r="G3525">
        <v>19.25</v>
      </c>
      <c r="H3525" t="s">
        <v>25082</v>
      </c>
      <c r="I3525" t="s">
        <v>25083</v>
      </c>
      <c r="J3525">
        <v>7.03</v>
      </c>
    </row>
    <row r="3526" spans="1:10">
      <c r="A3526" t="s">
        <v>17644</v>
      </c>
      <c r="B3526" t="s">
        <v>17645</v>
      </c>
      <c r="C3526">
        <v>6</v>
      </c>
      <c r="D3526">
        <v>40</v>
      </c>
      <c r="E3526">
        <v>0.7</v>
      </c>
      <c r="G3526">
        <v>4.45</v>
      </c>
      <c r="I3526" t="s">
        <v>25084</v>
      </c>
      <c r="J3526">
        <v>7.37</v>
      </c>
    </row>
    <row r="3527" spans="1:10">
      <c r="A3527" t="s">
        <v>17646</v>
      </c>
      <c r="B3527" t="s">
        <v>17647</v>
      </c>
      <c r="C3527">
        <v>6</v>
      </c>
      <c r="D3527">
        <v>37</v>
      </c>
      <c r="E3527">
        <v>0.7</v>
      </c>
      <c r="G3527">
        <v>23.05</v>
      </c>
      <c r="H3527" t="s">
        <v>25085</v>
      </c>
      <c r="I3527" t="s">
        <v>25086</v>
      </c>
      <c r="J3527">
        <v>7.36</v>
      </c>
    </row>
    <row r="3528" spans="1:10">
      <c r="A3528" t="s">
        <v>17648</v>
      </c>
      <c r="B3528" t="s">
        <v>17649</v>
      </c>
      <c r="C3528">
        <v>6</v>
      </c>
      <c r="D3528">
        <v>23.5</v>
      </c>
      <c r="E3528">
        <v>0.7</v>
      </c>
      <c r="G3528">
        <v>22.45</v>
      </c>
      <c r="I3528" t="s">
        <v>25087</v>
      </c>
      <c r="J3528">
        <v>7.83</v>
      </c>
    </row>
    <row r="3529" spans="1:10">
      <c r="A3529" t="s">
        <v>17650</v>
      </c>
      <c r="B3529" t="s">
        <v>17651</v>
      </c>
      <c r="C3529">
        <v>6</v>
      </c>
      <c r="D3529">
        <v>40</v>
      </c>
      <c r="E3529">
        <v>0.7</v>
      </c>
      <c r="G3529">
        <v>12</v>
      </c>
      <c r="I3529" t="s">
        <v>25088</v>
      </c>
      <c r="J3529">
        <v>7.46</v>
      </c>
    </row>
    <row r="3530" spans="1:10">
      <c r="A3530" t="s">
        <v>17652</v>
      </c>
      <c r="B3530" t="s">
        <v>17653</v>
      </c>
      <c r="C3530">
        <v>6</v>
      </c>
      <c r="D3530">
        <v>43</v>
      </c>
      <c r="E3530">
        <v>0.7</v>
      </c>
      <c r="G3530">
        <v>23.85</v>
      </c>
      <c r="H3530" t="s">
        <v>25089</v>
      </c>
      <c r="I3530" t="s">
        <v>25090</v>
      </c>
      <c r="J3530">
        <v>7.36</v>
      </c>
    </row>
    <row r="3531" spans="1:10">
      <c r="A3531" t="s">
        <v>17654</v>
      </c>
      <c r="B3531" t="s">
        <v>17655</v>
      </c>
      <c r="C3531">
        <v>6</v>
      </c>
      <c r="D3531">
        <v>40</v>
      </c>
      <c r="E3531">
        <v>0.7</v>
      </c>
      <c r="G3531">
        <v>31.85</v>
      </c>
      <c r="H3531" t="s">
        <v>25091</v>
      </c>
      <c r="I3531" t="s">
        <v>25092</v>
      </c>
      <c r="J3531">
        <v>7.51</v>
      </c>
    </row>
    <row r="3532" spans="1:10">
      <c r="A3532" t="s">
        <v>17656</v>
      </c>
      <c r="B3532" t="s">
        <v>17657</v>
      </c>
      <c r="C3532">
        <v>6</v>
      </c>
      <c r="D3532">
        <v>23.5</v>
      </c>
      <c r="E3532">
        <v>0.7</v>
      </c>
      <c r="G3532">
        <v>7</v>
      </c>
      <c r="I3532" t="s">
        <v>25093</v>
      </c>
      <c r="J3532">
        <v>7.87</v>
      </c>
    </row>
    <row r="3533" spans="1:10">
      <c r="A3533" t="s">
        <v>17658</v>
      </c>
      <c r="B3533" t="s">
        <v>17659</v>
      </c>
      <c r="C3533">
        <v>6</v>
      </c>
      <c r="D3533">
        <v>42</v>
      </c>
      <c r="E3533">
        <v>0.7</v>
      </c>
      <c r="G3533">
        <v>8.9499999999999993</v>
      </c>
      <c r="I3533" t="s">
        <v>25094</v>
      </c>
      <c r="J3533">
        <v>7.39</v>
      </c>
    </row>
    <row r="3534" spans="1:10">
      <c r="A3534" t="s">
        <v>26840</v>
      </c>
      <c r="B3534" t="s">
        <v>26841</v>
      </c>
      <c r="C3534">
        <v>6</v>
      </c>
      <c r="D3534">
        <v>16</v>
      </c>
      <c r="E3534">
        <v>0.75</v>
      </c>
      <c r="G3534">
        <v>16.350000000000001</v>
      </c>
      <c r="H3534" t="s">
        <v>31426</v>
      </c>
      <c r="I3534" t="s">
        <v>31427</v>
      </c>
      <c r="J3534">
        <v>8.1</v>
      </c>
    </row>
    <row r="3535" spans="1:10">
      <c r="A3535" t="s">
        <v>17660</v>
      </c>
      <c r="B3535" t="s">
        <v>25095</v>
      </c>
      <c r="C3535">
        <v>6</v>
      </c>
      <c r="D3535">
        <v>46</v>
      </c>
      <c r="E3535">
        <v>0.7</v>
      </c>
      <c r="F3535" t="s">
        <v>18359</v>
      </c>
      <c r="G3535">
        <v>10.95</v>
      </c>
      <c r="H3535" t="s">
        <v>25096</v>
      </c>
      <c r="I3535" t="s">
        <v>25097</v>
      </c>
      <c r="J3535">
        <v>9.7899999999999991</v>
      </c>
    </row>
    <row r="3536" spans="1:10">
      <c r="A3536" t="s">
        <v>13190</v>
      </c>
      <c r="B3536" t="s">
        <v>25098</v>
      </c>
      <c r="C3536">
        <v>6</v>
      </c>
      <c r="D3536">
        <v>46</v>
      </c>
      <c r="E3536">
        <v>0.7</v>
      </c>
      <c r="F3536" t="s">
        <v>18359</v>
      </c>
      <c r="G3536">
        <v>15</v>
      </c>
      <c r="H3536" t="s">
        <v>25099</v>
      </c>
      <c r="J3536">
        <v>11.35</v>
      </c>
    </row>
    <row r="3537" spans="1:10">
      <c r="A3537" t="s">
        <v>13191</v>
      </c>
      <c r="B3537" t="s">
        <v>31428</v>
      </c>
      <c r="C3537">
        <v>6</v>
      </c>
      <c r="D3537">
        <v>46</v>
      </c>
      <c r="E3537">
        <v>0.7</v>
      </c>
      <c r="F3537" t="s">
        <v>18359</v>
      </c>
      <c r="G3537">
        <v>17.850000000000001</v>
      </c>
      <c r="H3537" t="s">
        <v>25100</v>
      </c>
      <c r="I3537" t="s">
        <v>25101</v>
      </c>
      <c r="J3537">
        <v>14.83</v>
      </c>
    </row>
    <row r="3538" spans="1:10">
      <c r="A3538" t="s">
        <v>13192</v>
      </c>
      <c r="B3538" t="s">
        <v>25102</v>
      </c>
      <c r="C3538">
        <v>6</v>
      </c>
      <c r="D3538">
        <v>40</v>
      </c>
      <c r="E3538">
        <v>0.7</v>
      </c>
      <c r="F3538" t="s">
        <v>18359</v>
      </c>
      <c r="G3538">
        <v>16.25</v>
      </c>
      <c r="H3538" t="s">
        <v>25103</v>
      </c>
      <c r="I3538" t="s">
        <v>25104</v>
      </c>
      <c r="J3538">
        <v>8.27</v>
      </c>
    </row>
    <row r="3539" spans="1:10">
      <c r="A3539" t="s">
        <v>14126</v>
      </c>
      <c r="B3539" t="s">
        <v>25105</v>
      </c>
      <c r="C3539">
        <v>6</v>
      </c>
      <c r="D3539">
        <v>20</v>
      </c>
      <c r="E3539">
        <v>0.75</v>
      </c>
      <c r="F3539" t="s">
        <v>18359</v>
      </c>
      <c r="G3539">
        <v>9.25</v>
      </c>
      <c r="H3539" t="s">
        <v>25106</v>
      </c>
      <c r="I3539" t="s">
        <v>25107</v>
      </c>
      <c r="J3539">
        <v>9.7200000000000006</v>
      </c>
    </row>
    <row r="3540" spans="1:10">
      <c r="A3540" t="s">
        <v>25108</v>
      </c>
      <c r="B3540" t="s">
        <v>25109</v>
      </c>
      <c r="C3540">
        <v>6</v>
      </c>
      <c r="D3540">
        <v>20</v>
      </c>
      <c r="E3540">
        <v>0.75</v>
      </c>
      <c r="F3540" t="s">
        <v>18359</v>
      </c>
      <c r="G3540">
        <v>23.65</v>
      </c>
      <c r="H3540" t="s">
        <v>25110</v>
      </c>
      <c r="I3540" t="s">
        <v>25111</v>
      </c>
      <c r="J3540">
        <v>9.82</v>
      </c>
    </row>
    <row r="3541" spans="1:10">
      <c r="A3541" t="s">
        <v>13193</v>
      </c>
      <c r="B3541" t="s">
        <v>17661</v>
      </c>
      <c r="C3541">
        <v>6</v>
      </c>
      <c r="D3541">
        <v>19</v>
      </c>
      <c r="E3541">
        <v>1</v>
      </c>
      <c r="G3541">
        <v>9.4499999999999993</v>
      </c>
      <c r="I3541" t="s">
        <v>25112</v>
      </c>
      <c r="J3541">
        <v>9.7200000000000006</v>
      </c>
    </row>
    <row r="3542" spans="1:10">
      <c r="A3542" t="s">
        <v>13194</v>
      </c>
      <c r="B3542" t="s">
        <v>25113</v>
      </c>
      <c r="C3542">
        <v>6</v>
      </c>
      <c r="D3542">
        <v>40</v>
      </c>
      <c r="E3542">
        <v>0.7</v>
      </c>
      <c r="F3542" t="s">
        <v>18359</v>
      </c>
      <c r="G3542">
        <v>64.75</v>
      </c>
      <c r="H3542" t="s">
        <v>25114</v>
      </c>
      <c r="I3542" t="s">
        <v>25115</v>
      </c>
      <c r="J3542">
        <v>9.52</v>
      </c>
    </row>
    <row r="3543" spans="1:10">
      <c r="A3543" t="s">
        <v>13195</v>
      </c>
      <c r="B3543" t="s">
        <v>25116</v>
      </c>
      <c r="C3543">
        <v>6</v>
      </c>
      <c r="D3543">
        <v>40</v>
      </c>
      <c r="E3543">
        <v>0.7</v>
      </c>
      <c r="F3543" t="s">
        <v>18359</v>
      </c>
      <c r="G3543">
        <v>23.65</v>
      </c>
      <c r="H3543" t="s">
        <v>25117</v>
      </c>
      <c r="J3543">
        <v>9.49</v>
      </c>
    </row>
    <row r="3544" spans="1:10">
      <c r="A3544" t="s">
        <v>17662</v>
      </c>
      <c r="B3544" t="s">
        <v>17663</v>
      </c>
      <c r="C3544">
        <v>6</v>
      </c>
      <c r="D3544">
        <v>12.5</v>
      </c>
      <c r="E3544">
        <v>0.75</v>
      </c>
      <c r="G3544">
        <v>10.45</v>
      </c>
      <c r="H3544" t="s">
        <v>31429</v>
      </c>
      <c r="I3544" t="s">
        <v>31430</v>
      </c>
      <c r="J3544">
        <v>10.32</v>
      </c>
    </row>
    <row r="3545" spans="1:10">
      <c r="A3545" t="s">
        <v>25122</v>
      </c>
      <c r="B3545" t="s">
        <v>31431</v>
      </c>
      <c r="C3545">
        <v>6</v>
      </c>
      <c r="D3545">
        <v>12.5</v>
      </c>
      <c r="E3545">
        <v>0.75</v>
      </c>
      <c r="G3545">
        <v>22</v>
      </c>
      <c r="J3545">
        <v>10.25</v>
      </c>
    </row>
    <row r="3546" spans="1:10">
      <c r="A3546" t="s">
        <v>25118</v>
      </c>
      <c r="B3546" t="s">
        <v>25119</v>
      </c>
      <c r="C3546">
        <v>6</v>
      </c>
      <c r="D3546">
        <v>12.5</v>
      </c>
      <c r="E3546">
        <v>0.75</v>
      </c>
      <c r="G3546">
        <v>35</v>
      </c>
      <c r="H3546" t="s">
        <v>25120</v>
      </c>
      <c r="I3546" t="s">
        <v>25121</v>
      </c>
      <c r="J3546">
        <v>10.84</v>
      </c>
    </row>
    <row r="3547" spans="1:10">
      <c r="A3547" t="s">
        <v>13196</v>
      </c>
      <c r="B3547" t="s">
        <v>25123</v>
      </c>
      <c r="C3547">
        <v>6</v>
      </c>
      <c r="D3547">
        <v>43</v>
      </c>
      <c r="E3547">
        <v>0.7</v>
      </c>
      <c r="F3547" t="s">
        <v>18359</v>
      </c>
      <c r="G3547">
        <v>10.25</v>
      </c>
      <c r="I3547" t="s">
        <v>25124</v>
      </c>
      <c r="J3547">
        <v>10.45</v>
      </c>
    </row>
    <row r="3548" spans="1:10">
      <c r="A3548" t="s">
        <v>25125</v>
      </c>
      <c r="B3548" t="s">
        <v>25126</v>
      </c>
      <c r="C3548">
        <v>6</v>
      </c>
      <c r="D3548">
        <v>42.6</v>
      </c>
      <c r="E3548">
        <v>0.7</v>
      </c>
      <c r="G3548">
        <v>13.05</v>
      </c>
      <c r="H3548" t="s">
        <v>25127</v>
      </c>
      <c r="I3548" t="s">
        <v>25128</v>
      </c>
      <c r="J3548">
        <v>9.66</v>
      </c>
    </row>
    <row r="3549" spans="1:10">
      <c r="A3549" t="s">
        <v>13197</v>
      </c>
      <c r="B3549" t="s">
        <v>17664</v>
      </c>
      <c r="C3549">
        <v>6</v>
      </c>
      <c r="D3549">
        <v>57</v>
      </c>
      <c r="E3549">
        <v>0.7</v>
      </c>
      <c r="G3549">
        <v>22.45</v>
      </c>
      <c r="H3549" t="s">
        <v>25129</v>
      </c>
      <c r="I3549" t="s">
        <v>25130</v>
      </c>
      <c r="J3549">
        <v>9.52</v>
      </c>
    </row>
    <row r="3550" spans="1:10">
      <c r="A3550" t="s">
        <v>17665</v>
      </c>
      <c r="B3550" t="s">
        <v>25131</v>
      </c>
      <c r="C3550">
        <v>6</v>
      </c>
      <c r="D3550">
        <v>40</v>
      </c>
      <c r="E3550">
        <v>0.7</v>
      </c>
      <c r="F3550" t="s">
        <v>18359</v>
      </c>
      <c r="G3550">
        <v>11.65</v>
      </c>
      <c r="J3550">
        <v>8.99</v>
      </c>
    </row>
    <row r="3551" spans="1:10">
      <c r="A3551" t="s">
        <v>13198</v>
      </c>
      <c r="B3551" t="s">
        <v>17666</v>
      </c>
      <c r="C3551">
        <v>6</v>
      </c>
      <c r="D3551">
        <v>40</v>
      </c>
      <c r="E3551">
        <v>0.7</v>
      </c>
      <c r="G3551">
        <v>99</v>
      </c>
      <c r="I3551" t="s">
        <v>25132</v>
      </c>
      <c r="J3551">
        <v>8.6300000000000008</v>
      </c>
    </row>
    <row r="3552" spans="1:10">
      <c r="A3552" t="s">
        <v>13199</v>
      </c>
      <c r="B3552" t="s">
        <v>17667</v>
      </c>
      <c r="C3552">
        <v>6</v>
      </c>
      <c r="D3552">
        <v>40</v>
      </c>
      <c r="E3552">
        <v>0.7</v>
      </c>
      <c r="G3552">
        <v>28.45</v>
      </c>
      <c r="I3552" t="s">
        <v>25133</v>
      </c>
      <c r="J3552">
        <v>8.7100000000000009</v>
      </c>
    </row>
    <row r="3553" spans="1:10">
      <c r="A3553" t="s">
        <v>13200</v>
      </c>
      <c r="B3553" t="s">
        <v>25134</v>
      </c>
      <c r="C3553">
        <v>6</v>
      </c>
      <c r="D3553">
        <v>43</v>
      </c>
      <c r="E3553">
        <v>0.7</v>
      </c>
      <c r="F3553" t="s">
        <v>18359</v>
      </c>
      <c r="G3553">
        <v>7.95</v>
      </c>
      <c r="H3553" t="s">
        <v>25135</v>
      </c>
      <c r="I3553" t="s">
        <v>25136</v>
      </c>
      <c r="J3553">
        <v>7.76</v>
      </c>
    </row>
    <row r="3554" spans="1:10">
      <c r="A3554" t="s">
        <v>13201</v>
      </c>
      <c r="B3554" t="s">
        <v>25137</v>
      </c>
      <c r="C3554">
        <v>6</v>
      </c>
      <c r="D3554">
        <v>43</v>
      </c>
      <c r="E3554">
        <v>0.7</v>
      </c>
      <c r="F3554" t="s">
        <v>18359</v>
      </c>
      <c r="G3554">
        <v>16.5</v>
      </c>
      <c r="H3554" t="s">
        <v>25138</v>
      </c>
      <c r="I3554" t="s">
        <v>25139</v>
      </c>
      <c r="J3554">
        <v>9.3000000000000007</v>
      </c>
    </row>
    <row r="3555" spans="1:10">
      <c r="A3555" t="s">
        <v>13202</v>
      </c>
      <c r="B3555" t="s">
        <v>25140</v>
      </c>
      <c r="C3555">
        <v>6</v>
      </c>
      <c r="D3555">
        <v>48</v>
      </c>
      <c r="E3555">
        <v>0.7</v>
      </c>
      <c r="F3555" t="s">
        <v>18359</v>
      </c>
      <c r="G3555">
        <v>20.55</v>
      </c>
      <c r="H3555" t="s">
        <v>25141</v>
      </c>
      <c r="I3555" t="s">
        <v>25142</v>
      </c>
      <c r="J3555">
        <v>9.27</v>
      </c>
    </row>
    <row r="3556" spans="1:10">
      <c r="A3556" t="s">
        <v>17668</v>
      </c>
      <c r="B3556" t="s">
        <v>25143</v>
      </c>
      <c r="C3556">
        <v>6</v>
      </c>
      <c r="D3556">
        <v>40.299999999999997</v>
      </c>
      <c r="E3556">
        <v>0.7</v>
      </c>
      <c r="F3556" t="s">
        <v>18359</v>
      </c>
      <c r="G3556">
        <v>18.25</v>
      </c>
      <c r="I3556" t="s">
        <v>25144</v>
      </c>
      <c r="J3556">
        <v>9.25</v>
      </c>
    </row>
    <row r="3557" spans="1:10">
      <c r="A3557" t="s">
        <v>17669</v>
      </c>
      <c r="B3557" t="s">
        <v>25145</v>
      </c>
      <c r="C3557">
        <v>6</v>
      </c>
      <c r="D3557">
        <v>43.3</v>
      </c>
      <c r="E3557">
        <v>0.7</v>
      </c>
      <c r="F3557" t="s">
        <v>18359</v>
      </c>
      <c r="G3557">
        <v>3.55</v>
      </c>
      <c r="I3557" t="s">
        <v>25146</v>
      </c>
      <c r="J3557">
        <v>9.3000000000000007</v>
      </c>
    </row>
    <row r="3558" spans="1:10">
      <c r="A3558" t="s">
        <v>13203</v>
      </c>
      <c r="B3558" t="s">
        <v>25147</v>
      </c>
      <c r="C3558">
        <v>6</v>
      </c>
      <c r="D3558">
        <v>51.3</v>
      </c>
      <c r="E3558">
        <v>0.7</v>
      </c>
      <c r="F3558" t="s">
        <v>18359</v>
      </c>
      <c r="G3558">
        <v>21.35</v>
      </c>
      <c r="H3558" t="s">
        <v>25148</v>
      </c>
      <c r="I3558" t="s">
        <v>25149</v>
      </c>
      <c r="J3558">
        <v>9.1</v>
      </c>
    </row>
    <row r="3559" spans="1:10">
      <c r="A3559" t="s">
        <v>13204</v>
      </c>
      <c r="B3559" t="s">
        <v>17670</v>
      </c>
      <c r="C3559">
        <v>6</v>
      </c>
      <c r="D3559">
        <v>43</v>
      </c>
      <c r="E3559">
        <v>0.7</v>
      </c>
      <c r="G3559">
        <v>5.5</v>
      </c>
      <c r="H3559" t="s">
        <v>25150</v>
      </c>
      <c r="I3559" t="s">
        <v>25151</v>
      </c>
      <c r="J3559">
        <v>8.25</v>
      </c>
    </row>
    <row r="3560" spans="1:10">
      <c r="A3560" t="s">
        <v>13205</v>
      </c>
      <c r="B3560" t="s">
        <v>25152</v>
      </c>
      <c r="C3560">
        <v>6</v>
      </c>
      <c r="D3560">
        <v>40</v>
      </c>
      <c r="E3560">
        <v>0.7</v>
      </c>
      <c r="F3560" t="s">
        <v>18359</v>
      </c>
      <c r="G3560">
        <v>29.65</v>
      </c>
      <c r="H3560" t="s">
        <v>25153</v>
      </c>
      <c r="I3560" t="s">
        <v>25154</v>
      </c>
      <c r="J3560">
        <v>7.72</v>
      </c>
    </row>
    <row r="3561" spans="1:10">
      <c r="A3561" t="s">
        <v>13206</v>
      </c>
      <c r="B3561" t="s">
        <v>17671</v>
      </c>
      <c r="C3561">
        <v>6</v>
      </c>
      <c r="D3561">
        <v>41.3</v>
      </c>
      <c r="E3561">
        <v>0.7</v>
      </c>
      <c r="G3561">
        <v>31</v>
      </c>
      <c r="H3561" t="s">
        <v>31432</v>
      </c>
      <c r="I3561" t="s">
        <v>31433</v>
      </c>
      <c r="J3561">
        <v>7.68</v>
      </c>
    </row>
    <row r="3562" spans="1:10">
      <c r="A3562" t="s">
        <v>13207</v>
      </c>
      <c r="B3562" t="s">
        <v>17672</v>
      </c>
      <c r="C3562">
        <v>6</v>
      </c>
      <c r="D3562">
        <v>40</v>
      </c>
      <c r="E3562">
        <v>0.7</v>
      </c>
      <c r="G3562">
        <v>15.5</v>
      </c>
      <c r="H3562" t="s">
        <v>25155</v>
      </c>
      <c r="J3562">
        <v>9.33</v>
      </c>
    </row>
    <row r="3563" spans="1:10">
      <c r="A3563" t="s">
        <v>14127</v>
      </c>
      <c r="B3563" t="s">
        <v>17673</v>
      </c>
      <c r="C3563">
        <v>6</v>
      </c>
      <c r="D3563">
        <v>20</v>
      </c>
      <c r="E3563">
        <v>0.7</v>
      </c>
      <c r="G3563">
        <v>10</v>
      </c>
      <c r="H3563" t="s">
        <v>25156</v>
      </c>
      <c r="I3563" t="s">
        <v>25157</v>
      </c>
      <c r="J3563">
        <v>8.69</v>
      </c>
    </row>
    <row r="3564" spans="1:10">
      <c r="A3564" t="s">
        <v>14128</v>
      </c>
      <c r="B3564" t="s">
        <v>17674</v>
      </c>
      <c r="C3564">
        <v>6</v>
      </c>
      <c r="D3564">
        <v>20</v>
      </c>
      <c r="E3564">
        <v>1</v>
      </c>
      <c r="G3564">
        <v>18.75</v>
      </c>
      <c r="H3564" t="s">
        <v>25158</v>
      </c>
      <c r="I3564" t="s">
        <v>25159</v>
      </c>
      <c r="J3564">
        <v>11.72</v>
      </c>
    </row>
    <row r="3565" spans="1:10">
      <c r="A3565" t="s">
        <v>13208</v>
      </c>
      <c r="B3565" t="s">
        <v>17675</v>
      </c>
      <c r="C3565">
        <v>6</v>
      </c>
      <c r="D3565">
        <v>43</v>
      </c>
      <c r="E3565">
        <v>0.7</v>
      </c>
      <c r="G3565">
        <v>20.85</v>
      </c>
      <c r="H3565" t="s">
        <v>27326</v>
      </c>
      <c r="I3565" t="s">
        <v>31434</v>
      </c>
      <c r="J3565">
        <v>9.5500000000000007</v>
      </c>
    </row>
    <row r="3566" spans="1:10">
      <c r="A3566" t="s">
        <v>13209</v>
      </c>
      <c r="B3566" t="s">
        <v>17676</v>
      </c>
      <c r="C3566">
        <v>6</v>
      </c>
      <c r="D3566">
        <v>40</v>
      </c>
      <c r="E3566">
        <v>0.7</v>
      </c>
      <c r="G3566">
        <v>32.450000000000003</v>
      </c>
      <c r="H3566" t="s">
        <v>25160</v>
      </c>
      <c r="I3566" t="s">
        <v>25161</v>
      </c>
      <c r="J3566">
        <v>6.23</v>
      </c>
    </row>
    <row r="3567" spans="1:10">
      <c r="A3567" t="s">
        <v>13210</v>
      </c>
      <c r="B3567" t="s">
        <v>17677</v>
      </c>
      <c r="C3567">
        <v>6</v>
      </c>
      <c r="D3567">
        <v>40</v>
      </c>
      <c r="E3567">
        <v>0.5</v>
      </c>
      <c r="G3567">
        <v>289.95</v>
      </c>
      <c r="H3567" t="s">
        <v>25163</v>
      </c>
      <c r="J3567">
        <v>6.25</v>
      </c>
    </row>
    <row r="3568" spans="1:10">
      <c r="A3568" t="s">
        <v>13211</v>
      </c>
      <c r="B3568" t="s">
        <v>25164</v>
      </c>
      <c r="C3568">
        <v>6</v>
      </c>
      <c r="D3568">
        <v>40</v>
      </c>
      <c r="E3568">
        <v>0.7</v>
      </c>
      <c r="F3568" t="s">
        <v>18359</v>
      </c>
      <c r="G3568">
        <v>19.850000000000001</v>
      </c>
      <c r="H3568" t="s">
        <v>25165</v>
      </c>
      <c r="J3568">
        <v>9.6</v>
      </c>
    </row>
    <row r="3569" spans="1:10">
      <c r="A3569" t="s">
        <v>17678</v>
      </c>
      <c r="B3569" t="s">
        <v>17679</v>
      </c>
      <c r="C3569">
        <v>12</v>
      </c>
      <c r="D3569">
        <v>50</v>
      </c>
      <c r="E3569">
        <v>0.5</v>
      </c>
      <c r="G3569">
        <v>11.5</v>
      </c>
      <c r="H3569" t="s">
        <v>25162</v>
      </c>
      <c r="J3569">
        <v>11.08</v>
      </c>
    </row>
    <row r="3570" spans="1:10">
      <c r="A3570" t="s">
        <v>17680</v>
      </c>
      <c r="B3570" t="s">
        <v>17681</v>
      </c>
      <c r="C3570">
        <v>12</v>
      </c>
      <c r="D3570">
        <v>40</v>
      </c>
      <c r="E3570">
        <v>0.7</v>
      </c>
      <c r="G3570">
        <v>35.85</v>
      </c>
      <c r="J3570">
        <v>17.12</v>
      </c>
    </row>
    <row r="3571" spans="1:10">
      <c r="A3571" t="s">
        <v>13212</v>
      </c>
      <c r="B3571" t="s">
        <v>17682</v>
      </c>
      <c r="C3571">
        <v>6</v>
      </c>
      <c r="D3571">
        <v>50</v>
      </c>
      <c r="E3571">
        <v>0.7</v>
      </c>
      <c r="G3571">
        <v>8.35</v>
      </c>
      <c r="H3571" t="s">
        <v>25166</v>
      </c>
      <c r="J3571">
        <v>7.89</v>
      </c>
    </row>
    <row r="3572" spans="1:10">
      <c r="A3572" t="s">
        <v>25167</v>
      </c>
      <c r="B3572" t="s">
        <v>25168</v>
      </c>
      <c r="C3572">
        <v>6</v>
      </c>
      <c r="D3572">
        <v>45</v>
      </c>
      <c r="E3572">
        <v>0.7</v>
      </c>
      <c r="G3572">
        <v>7.55</v>
      </c>
      <c r="H3572" t="s">
        <v>25169</v>
      </c>
      <c r="I3572" t="s">
        <v>25170</v>
      </c>
      <c r="J3572">
        <v>7.62</v>
      </c>
    </row>
    <row r="3573" spans="1:10">
      <c r="A3573" t="s">
        <v>25171</v>
      </c>
      <c r="B3573" t="s">
        <v>25172</v>
      </c>
      <c r="C3573">
        <v>8</v>
      </c>
      <c r="D3573">
        <v>40</v>
      </c>
      <c r="E3573">
        <v>0.2</v>
      </c>
      <c r="G3573">
        <v>128.94999999999999</v>
      </c>
      <c r="H3573" t="s">
        <v>25173</v>
      </c>
      <c r="J3573">
        <v>3.26</v>
      </c>
    </row>
    <row r="3574" spans="1:10">
      <c r="A3574" t="s">
        <v>25174</v>
      </c>
      <c r="B3574" t="s">
        <v>25175</v>
      </c>
      <c r="C3574">
        <v>6</v>
      </c>
      <c r="D3574">
        <v>35</v>
      </c>
      <c r="E3574">
        <v>0.7</v>
      </c>
      <c r="G3574">
        <v>21.75</v>
      </c>
      <c r="H3574" t="s">
        <v>25176</v>
      </c>
      <c r="J3574">
        <v>8.85</v>
      </c>
    </row>
    <row r="3575" spans="1:10">
      <c r="A3575" t="s">
        <v>13213</v>
      </c>
      <c r="B3575" t="s">
        <v>17683</v>
      </c>
      <c r="C3575">
        <v>6</v>
      </c>
      <c r="D3575">
        <v>44.5</v>
      </c>
      <c r="E3575">
        <v>0.2</v>
      </c>
      <c r="G3575">
        <v>62.85</v>
      </c>
      <c r="H3575" t="s">
        <v>25177</v>
      </c>
      <c r="I3575" t="s">
        <v>25178</v>
      </c>
      <c r="J3575">
        <v>2.83</v>
      </c>
    </row>
    <row r="3576" spans="1:10">
      <c r="A3576" t="s">
        <v>13214</v>
      </c>
      <c r="B3576" t="s">
        <v>17684</v>
      </c>
      <c r="C3576">
        <v>6</v>
      </c>
      <c r="D3576">
        <v>40</v>
      </c>
      <c r="E3576">
        <v>0.7</v>
      </c>
      <c r="G3576">
        <v>36.950000000000003</v>
      </c>
      <c r="H3576" t="s">
        <v>25179</v>
      </c>
      <c r="J3576">
        <v>7.6</v>
      </c>
    </row>
    <row r="3577" spans="1:10">
      <c r="A3577" t="s">
        <v>13215</v>
      </c>
      <c r="B3577" t="s">
        <v>17685</v>
      </c>
      <c r="C3577">
        <v>6</v>
      </c>
      <c r="D3577">
        <v>50</v>
      </c>
      <c r="E3577">
        <v>0.7</v>
      </c>
      <c r="G3577">
        <v>9.4499999999999993</v>
      </c>
      <c r="H3577" t="s">
        <v>31435</v>
      </c>
      <c r="J3577">
        <v>8.5500000000000007</v>
      </c>
    </row>
    <row r="3578" spans="1:10">
      <c r="A3578" t="s">
        <v>17686</v>
      </c>
      <c r="B3578" t="s">
        <v>17687</v>
      </c>
      <c r="C3578">
        <v>6</v>
      </c>
      <c r="D3578">
        <v>56.5</v>
      </c>
      <c r="E3578">
        <v>0.7</v>
      </c>
      <c r="G3578">
        <v>10.45</v>
      </c>
      <c r="H3578" t="s">
        <v>25180</v>
      </c>
      <c r="J3578">
        <v>8.48</v>
      </c>
    </row>
    <row r="3579" spans="1:10">
      <c r="A3579" t="s">
        <v>17688</v>
      </c>
      <c r="B3579" t="s">
        <v>17689</v>
      </c>
      <c r="C3579">
        <v>6</v>
      </c>
      <c r="D3579">
        <v>74.2</v>
      </c>
      <c r="E3579">
        <v>0.7</v>
      </c>
      <c r="G3579">
        <v>22.95</v>
      </c>
      <c r="H3579" t="s">
        <v>25181</v>
      </c>
      <c r="J3579">
        <v>8.3000000000000007</v>
      </c>
    </row>
    <row r="3580" spans="1:10">
      <c r="A3580" t="s">
        <v>13216</v>
      </c>
      <c r="B3580" t="s">
        <v>17690</v>
      </c>
      <c r="C3580">
        <v>6</v>
      </c>
      <c r="D3580">
        <v>60</v>
      </c>
      <c r="E3580">
        <v>0.7</v>
      </c>
      <c r="G3580">
        <v>16.350000000000001</v>
      </c>
      <c r="H3580" t="s">
        <v>25182</v>
      </c>
      <c r="J3580">
        <v>7.75</v>
      </c>
    </row>
    <row r="3581" spans="1:10">
      <c r="A3581" t="s">
        <v>17691</v>
      </c>
      <c r="B3581" t="s">
        <v>17692</v>
      </c>
      <c r="C3581">
        <v>6</v>
      </c>
      <c r="D3581">
        <v>42</v>
      </c>
      <c r="E3581">
        <v>0.7</v>
      </c>
      <c r="G3581">
        <v>11.45</v>
      </c>
      <c r="H3581" t="s">
        <v>25183</v>
      </c>
      <c r="J3581">
        <v>9.64</v>
      </c>
    </row>
    <row r="3582" spans="1:10">
      <c r="A3582" t="s">
        <v>25184</v>
      </c>
      <c r="B3582" t="s">
        <v>25185</v>
      </c>
      <c r="C3582">
        <v>6</v>
      </c>
      <c r="D3582">
        <v>40</v>
      </c>
      <c r="E3582">
        <v>1</v>
      </c>
      <c r="G3582">
        <v>15.25</v>
      </c>
      <c r="H3582" t="s">
        <v>25186</v>
      </c>
      <c r="J3582">
        <v>9.92</v>
      </c>
    </row>
    <row r="3583" spans="1:10">
      <c r="A3583" t="s">
        <v>14129</v>
      </c>
      <c r="B3583" t="s">
        <v>26776</v>
      </c>
      <c r="C3583">
        <v>6</v>
      </c>
      <c r="D3583">
        <v>43</v>
      </c>
      <c r="E3583">
        <v>0.7</v>
      </c>
      <c r="F3583" t="s">
        <v>18359</v>
      </c>
      <c r="G3583">
        <v>34.450000000000003</v>
      </c>
      <c r="H3583" t="s">
        <v>31436</v>
      </c>
      <c r="I3583" t="s">
        <v>31437</v>
      </c>
      <c r="J3583">
        <v>9.06</v>
      </c>
    </row>
    <row r="3584" spans="1:10">
      <c r="A3584" t="s">
        <v>13217</v>
      </c>
      <c r="B3584" t="s">
        <v>17693</v>
      </c>
      <c r="C3584">
        <v>6</v>
      </c>
      <c r="D3584">
        <v>42</v>
      </c>
      <c r="E3584">
        <v>0.7</v>
      </c>
      <c r="G3584">
        <v>29.45</v>
      </c>
      <c r="H3584" t="s">
        <v>25187</v>
      </c>
      <c r="J3584">
        <v>7.72</v>
      </c>
    </row>
    <row r="3585" spans="1:10">
      <c r="A3585" t="s">
        <v>13218</v>
      </c>
      <c r="B3585" t="s">
        <v>25188</v>
      </c>
      <c r="C3585">
        <v>6</v>
      </c>
      <c r="D3585">
        <v>43</v>
      </c>
      <c r="E3585">
        <v>0.7</v>
      </c>
      <c r="F3585" t="s">
        <v>18359</v>
      </c>
      <c r="G3585">
        <v>7.15</v>
      </c>
      <c r="H3585" t="s">
        <v>25189</v>
      </c>
      <c r="J3585">
        <v>9.0299999999999994</v>
      </c>
    </row>
    <row r="3586" spans="1:10">
      <c r="A3586" t="s">
        <v>13219</v>
      </c>
      <c r="B3586" t="s">
        <v>25190</v>
      </c>
      <c r="C3586">
        <v>6</v>
      </c>
      <c r="D3586">
        <v>43</v>
      </c>
      <c r="E3586">
        <v>0.7</v>
      </c>
      <c r="F3586" t="s">
        <v>18359</v>
      </c>
      <c r="G3586">
        <v>5.45</v>
      </c>
      <c r="H3586" t="s">
        <v>25191</v>
      </c>
      <c r="J3586">
        <v>9.07</v>
      </c>
    </row>
    <row r="3587" spans="1:10">
      <c r="A3587" t="s">
        <v>13220</v>
      </c>
      <c r="B3587" t="s">
        <v>17694</v>
      </c>
      <c r="C3587">
        <v>6</v>
      </c>
      <c r="D3587">
        <v>42</v>
      </c>
      <c r="E3587">
        <v>0.7</v>
      </c>
      <c r="G3587">
        <v>134.85</v>
      </c>
      <c r="H3587" t="s">
        <v>25192</v>
      </c>
      <c r="J3587">
        <v>8.64</v>
      </c>
    </row>
    <row r="3588" spans="1:10">
      <c r="A3588" t="s">
        <v>13221</v>
      </c>
      <c r="B3588" t="s">
        <v>25193</v>
      </c>
      <c r="C3588">
        <v>6</v>
      </c>
      <c r="D3588">
        <v>43</v>
      </c>
      <c r="E3588">
        <v>0.7</v>
      </c>
      <c r="F3588" t="s">
        <v>18359</v>
      </c>
      <c r="G3588">
        <v>364.85</v>
      </c>
      <c r="H3588" t="s">
        <v>25194</v>
      </c>
      <c r="J3588">
        <v>10.71</v>
      </c>
    </row>
    <row r="3589" spans="1:10">
      <c r="A3589" t="s">
        <v>13222</v>
      </c>
      <c r="B3589" t="s">
        <v>17695</v>
      </c>
      <c r="C3589">
        <v>6</v>
      </c>
      <c r="D3589">
        <v>43</v>
      </c>
      <c r="E3589">
        <v>0.7</v>
      </c>
      <c r="G3589">
        <v>15.25</v>
      </c>
      <c r="H3589" t="s">
        <v>31438</v>
      </c>
      <c r="J3589">
        <v>8.59</v>
      </c>
    </row>
    <row r="3590" spans="1:10">
      <c r="A3590" t="s">
        <v>13223</v>
      </c>
      <c r="B3590" t="s">
        <v>25195</v>
      </c>
      <c r="C3590">
        <v>6</v>
      </c>
      <c r="D3590">
        <v>40</v>
      </c>
      <c r="E3590">
        <v>0.7</v>
      </c>
      <c r="F3590" t="s">
        <v>18359</v>
      </c>
      <c r="G3590">
        <v>42</v>
      </c>
      <c r="J3590">
        <v>11.39</v>
      </c>
    </row>
    <row r="3591" spans="1:10">
      <c r="A3591" t="s">
        <v>13224</v>
      </c>
      <c r="B3591" t="s">
        <v>25196</v>
      </c>
      <c r="C3591">
        <v>6</v>
      </c>
      <c r="D3591">
        <v>40</v>
      </c>
      <c r="E3591">
        <v>0.7</v>
      </c>
      <c r="F3591" t="s">
        <v>18359</v>
      </c>
      <c r="G3591">
        <v>41.95</v>
      </c>
      <c r="J3591">
        <v>11.38</v>
      </c>
    </row>
    <row r="3592" spans="1:10">
      <c r="A3592" t="s">
        <v>13225</v>
      </c>
      <c r="B3592" t="s">
        <v>17696</v>
      </c>
      <c r="C3592">
        <v>12</v>
      </c>
      <c r="D3592">
        <v>40</v>
      </c>
      <c r="E3592">
        <v>0.7</v>
      </c>
      <c r="G3592">
        <v>93.45</v>
      </c>
      <c r="J3592">
        <v>16.649999999999999</v>
      </c>
    </row>
    <row r="3593" spans="1:10">
      <c r="A3593" t="s">
        <v>13226</v>
      </c>
      <c r="B3593" t="s">
        <v>17696</v>
      </c>
      <c r="C3593">
        <v>6</v>
      </c>
      <c r="D3593">
        <v>40</v>
      </c>
      <c r="E3593">
        <v>0.7</v>
      </c>
      <c r="G3593">
        <v>9.15</v>
      </c>
      <c r="J3593">
        <v>8.6</v>
      </c>
    </row>
    <row r="3594" spans="1:10">
      <c r="A3594" t="s">
        <v>13227</v>
      </c>
      <c r="B3594" t="s">
        <v>25197</v>
      </c>
      <c r="C3594">
        <v>12</v>
      </c>
      <c r="D3594">
        <v>40</v>
      </c>
      <c r="E3594">
        <v>1</v>
      </c>
      <c r="F3594" t="s">
        <v>18359</v>
      </c>
      <c r="G3594">
        <v>25.95</v>
      </c>
      <c r="I3594" t="s">
        <v>25198</v>
      </c>
      <c r="J3594">
        <v>22.32</v>
      </c>
    </row>
    <row r="3595" spans="1:10">
      <c r="A3595" t="s">
        <v>13228</v>
      </c>
      <c r="B3595" t="s">
        <v>25199</v>
      </c>
      <c r="C3595">
        <v>6</v>
      </c>
      <c r="D3595">
        <v>43.5</v>
      </c>
      <c r="E3595">
        <v>0.7</v>
      </c>
      <c r="F3595" t="s">
        <v>18359</v>
      </c>
      <c r="G3595">
        <v>36.85</v>
      </c>
      <c r="H3595" t="s">
        <v>25200</v>
      </c>
      <c r="J3595">
        <v>9.7200000000000006</v>
      </c>
    </row>
    <row r="3596" spans="1:10">
      <c r="A3596" t="s">
        <v>13229</v>
      </c>
      <c r="B3596" t="s">
        <v>25201</v>
      </c>
      <c r="C3596">
        <v>6</v>
      </c>
      <c r="D3596">
        <v>46</v>
      </c>
      <c r="E3596">
        <v>0.7</v>
      </c>
      <c r="F3596" t="s">
        <v>18359</v>
      </c>
      <c r="G3596">
        <v>15.45</v>
      </c>
      <c r="H3596" t="s">
        <v>25202</v>
      </c>
      <c r="J3596">
        <v>10.49</v>
      </c>
    </row>
    <row r="3597" spans="1:10">
      <c r="A3597" t="s">
        <v>13230</v>
      </c>
      <c r="B3597" t="s">
        <v>17697</v>
      </c>
      <c r="C3597">
        <v>6</v>
      </c>
      <c r="D3597">
        <v>14.7</v>
      </c>
      <c r="E3597">
        <v>0.5</v>
      </c>
      <c r="G3597">
        <v>7</v>
      </c>
      <c r="H3597" t="s">
        <v>25203</v>
      </c>
      <c r="I3597" t="s">
        <v>25204</v>
      </c>
      <c r="J3597">
        <v>5.35</v>
      </c>
    </row>
    <row r="3598" spans="1:10">
      <c r="A3598" t="s">
        <v>13231</v>
      </c>
      <c r="B3598" t="s">
        <v>25205</v>
      </c>
      <c r="C3598">
        <v>6</v>
      </c>
      <c r="D3598">
        <v>40</v>
      </c>
      <c r="E3598">
        <v>0.7</v>
      </c>
      <c r="F3598" t="s">
        <v>18359</v>
      </c>
      <c r="G3598">
        <v>19.75</v>
      </c>
      <c r="H3598" t="s">
        <v>25206</v>
      </c>
      <c r="I3598" t="s">
        <v>25207</v>
      </c>
      <c r="J3598">
        <v>7.92</v>
      </c>
    </row>
    <row r="3599" spans="1:10">
      <c r="A3599" t="s">
        <v>17698</v>
      </c>
      <c r="B3599" t="s">
        <v>25208</v>
      </c>
      <c r="C3599">
        <v>6</v>
      </c>
      <c r="D3599">
        <v>47</v>
      </c>
      <c r="E3599">
        <v>0.7</v>
      </c>
      <c r="F3599" t="s">
        <v>18359</v>
      </c>
      <c r="G3599">
        <v>9.65</v>
      </c>
      <c r="I3599" t="s">
        <v>25209</v>
      </c>
      <c r="J3599">
        <v>8.15</v>
      </c>
    </row>
    <row r="3600" spans="1:10">
      <c r="A3600" t="s">
        <v>14130</v>
      </c>
      <c r="B3600" t="s">
        <v>25210</v>
      </c>
      <c r="C3600">
        <v>6</v>
      </c>
      <c r="D3600">
        <v>43</v>
      </c>
      <c r="E3600">
        <v>0.7</v>
      </c>
      <c r="F3600" t="s">
        <v>18359</v>
      </c>
      <c r="G3600">
        <v>22.45</v>
      </c>
      <c r="I3600" t="s">
        <v>25211</v>
      </c>
      <c r="J3600">
        <v>9.14</v>
      </c>
    </row>
    <row r="3601" spans="1:10">
      <c r="A3601" t="s">
        <v>13232</v>
      </c>
      <c r="B3601" t="s">
        <v>17699</v>
      </c>
      <c r="C3601">
        <v>6</v>
      </c>
      <c r="D3601">
        <v>16</v>
      </c>
      <c r="E3601">
        <v>1</v>
      </c>
      <c r="G3601">
        <v>24.95</v>
      </c>
      <c r="H3601" t="s">
        <v>25212</v>
      </c>
      <c r="J3601">
        <v>9.85</v>
      </c>
    </row>
    <row r="3602" spans="1:10">
      <c r="A3602" t="s">
        <v>13233</v>
      </c>
      <c r="B3602" t="s">
        <v>17700</v>
      </c>
      <c r="C3602">
        <v>6</v>
      </c>
      <c r="D3602">
        <v>41</v>
      </c>
      <c r="E3602">
        <v>0.7</v>
      </c>
      <c r="G3602">
        <v>20</v>
      </c>
      <c r="I3602" t="s">
        <v>25213</v>
      </c>
      <c r="J3602">
        <v>8.19</v>
      </c>
    </row>
    <row r="3603" spans="1:10">
      <c r="A3603" t="s">
        <v>14131</v>
      </c>
      <c r="B3603" t="s">
        <v>25214</v>
      </c>
      <c r="C3603">
        <v>6</v>
      </c>
      <c r="D3603">
        <v>40</v>
      </c>
      <c r="E3603">
        <v>0.7</v>
      </c>
      <c r="F3603" t="s">
        <v>18359</v>
      </c>
      <c r="G3603">
        <v>24.35</v>
      </c>
      <c r="H3603" t="s">
        <v>25215</v>
      </c>
      <c r="I3603" t="s">
        <v>25216</v>
      </c>
      <c r="J3603">
        <v>9.66</v>
      </c>
    </row>
    <row r="3604" spans="1:10">
      <c r="A3604" t="s">
        <v>17701</v>
      </c>
      <c r="B3604" t="s">
        <v>17702</v>
      </c>
      <c r="C3604">
        <v>6</v>
      </c>
      <c r="D3604">
        <v>40</v>
      </c>
      <c r="E3604">
        <v>0.7</v>
      </c>
      <c r="G3604">
        <v>15.95</v>
      </c>
      <c r="H3604" t="s">
        <v>25217</v>
      </c>
      <c r="I3604" t="s">
        <v>25218</v>
      </c>
      <c r="J3604">
        <v>7.84</v>
      </c>
    </row>
    <row r="3605" spans="1:10">
      <c r="A3605" t="s">
        <v>14132</v>
      </c>
      <c r="B3605" t="s">
        <v>17703</v>
      </c>
      <c r="C3605">
        <v>6</v>
      </c>
      <c r="D3605">
        <v>40</v>
      </c>
      <c r="E3605">
        <v>1</v>
      </c>
      <c r="G3605">
        <v>36.950000000000003</v>
      </c>
      <c r="H3605" t="s">
        <v>31439</v>
      </c>
      <c r="I3605" t="s">
        <v>31440</v>
      </c>
      <c r="J3605">
        <v>10.27</v>
      </c>
    </row>
    <row r="3606" spans="1:10">
      <c r="A3606" t="s">
        <v>17704</v>
      </c>
      <c r="B3606" t="s">
        <v>17705</v>
      </c>
      <c r="C3606">
        <v>12</v>
      </c>
      <c r="D3606">
        <v>40</v>
      </c>
      <c r="E3606">
        <v>1</v>
      </c>
      <c r="G3606">
        <v>4.45</v>
      </c>
      <c r="H3606" t="s">
        <v>25219</v>
      </c>
      <c r="I3606" t="s">
        <v>25220</v>
      </c>
      <c r="J3606">
        <v>21.65</v>
      </c>
    </row>
    <row r="3607" spans="1:10">
      <c r="A3607" t="s">
        <v>17706</v>
      </c>
      <c r="B3607" t="s">
        <v>25221</v>
      </c>
      <c r="C3607">
        <v>6</v>
      </c>
      <c r="D3607">
        <v>54</v>
      </c>
      <c r="E3607">
        <v>0.7</v>
      </c>
      <c r="F3607" t="s">
        <v>18359</v>
      </c>
      <c r="G3607">
        <v>12.95</v>
      </c>
      <c r="H3607" t="s">
        <v>25222</v>
      </c>
      <c r="J3607">
        <v>8.6199999999999992</v>
      </c>
    </row>
    <row r="3608" spans="1:10">
      <c r="A3608" t="s">
        <v>14133</v>
      </c>
      <c r="B3608" t="s">
        <v>17707</v>
      </c>
      <c r="C3608">
        <v>6</v>
      </c>
      <c r="D3608">
        <v>40</v>
      </c>
      <c r="E3608">
        <v>0.7</v>
      </c>
      <c r="G3608">
        <v>16.45</v>
      </c>
      <c r="H3608" t="s">
        <v>25223</v>
      </c>
      <c r="I3608" t="s">
        <v>25224</v>
      </c>
      <c r="J3608">
        <v>6.94</v>
      </c>
    </row>
    <row r="3609" spans="1:10">
      <c r="A3609" t="s">
        <v>13235</v>
      </c>
      <c r="B3609" t="s">
        <v>17708</v>
      </c>
      <c r="C3609">
        <v>6</v>
      </c>
      <c r="D3609">
        <v>40</v>
      </c>
      <c r="E3609">
        <v>0.7</v>
      </c>
      <c r="G3609">
        <v>43.15</v>
      </c>
      <c r="H3609" t="s">
        <v>25225</v>
      </c>
      <c r="I3609" t="s">
        <v>25226</v>
      </c>
      <c r="J3609">
        <v>6.94</v>
      </c>
    </row>
    <row r="3610" spans="1:10">
      <c r="A3610" t="s">
        <v>13236</v>
      </c>
      <c r="B3610" t="s">
        <v>17709</v>
      </c>
      <c r="C3610">
        <v>6</v>
      </c>
      <c r="D3610">
        <v>17.5</v>
      </c>
      <c r="E3610">
        <v>0.5</v>
      </c>
      <c r="G3610">
        <v>14.85</v>
      </c>
      <c r="I3610" t="s">
        <v>25227</v>
      </c>
      <c r="J3610">
        <v>5.72</v>
      </c>
    </row>
    <row r="3611" spans="1:10">
      <c r="A3611" t="s">
        <v>13237</v>
      </c>
      <c r="B3611" t="s">
        <v>17710</v>
      </c>
      <c r="C3611">
        <v>6</v>
      </c>
      <c r="D3611">
        <v>17.5</v>
      </c>
      <c r="E3611">
        <v>0.5</v>
      </c>
      <c r="G3611">
        <v>8.9499999999999993</v>
      </c>
      <c r="I3611" t="s">
        <v>25228</v>
      </c>
      <c r="J3611">
        <v>5.6</v>
      </c>
    </row>
    <row r="3612" spans="1:10">
      <c r="A3612" t="s">
        <v>13238</v>
      </c>
      <c r="B3612" t="s">
        <v>17711</v>
      </c>
      <c r="C3612">
        <v>6</v>
      </c>
      <c r="D3612">
        <v>15</v>
      </c>
      <c r="E3612">
        <v>0.5</v>
      </c>
      <c r="G3612">
        <v>23.45</v>
      </c>
      <c r="I3612" t="s">
        <v>25229</v>
      </c>
      <c r="J3612">
        <v>5.51</v>
      </c>
    </row>
    <row r="3613" spans="1:10">
      <c r="A3613" t="s">
        <v>17712</v>
      </c>
      <c r="B3613" t="s">
        <v>17713</v>
      </c>
      <c r="C3613">
        <v>6</v>
      </c>
      <c r="D3613">
        <v>19.5</v>
      </c>
      <c r="E3613">
        <v>0.75</v>
      </c>
      <c r="G3613">
        <v>3989.95</v>
      </c>
      <c r="H3613" t="s">
        <v>31441</v>
      </c>
      <c r="I3613" t="s">
        <v>31442</v>
      </c>
      <c r="J3613">
        <v>7.16</v>
      </c>
    </row>
    <row r="3614" spans="1:10">
      <c r="A3614" t="s">
        <v>13239</v>
      </c>
      <c r="B3614" t="s">
        <v>17714</v>
      </c>
      <c r="C3614">
        <v>6</v>
      </c>
      <c r="D3614">
        <v>20</v>
      </c>
      <c r="E3614">
        <v>0.75</v>
      </c>
      <c r="G3614">
        <v>19.850000000000001</v>
      </c>
      <c r="H3614" t="s">
        <v>25230</v>
      </c>
      <c r="I3614" t="s">
        <v>25231</v>
      </c>
      <c r="J3614">
        <v>7.76</v>
      </c>
    </row>
    <row r="3615" spans="1:10">
      <c r="A3615" t="s">
        <v>31443</v>
      </c>
      <c r="B3615" t="s">
        <v>31444</v>
      </c>
      <c r="C3615">
        <v>12</v>
      </c>
      <c r="D3615">
        <v>20</v>
      </c>
      <c r="E3615">
        <v>1</v>
      </c>
      <c r="G3615">
        <v>13.25</v>
      </c>
      <c r="I3615" t="s">
        <v>31445</v>
      </c>
      <c r="J3615">
        <v>19.739999999999998</v>
      </c>
    </row>
    <row r="3616" spans="1:10">
      <c r="A3616" t="s">
        <v>14134</v>
      </c>
      <c r="B3616" t="s">
        <v>17715</v>
      </c>
      <c r="C3616">
        <v>12</v>
      </c>
      <c r="D3616">
        <v>19.5</v>
      </c>
      <c r="E3616">
        <v>1</v>
      </c>
      <c r="G3616">
        <v>6</v>
      </c>
      <c r="H3616" t="s">
        <v>25232</v>
      </c>
      <c r="I3616" t="s">
        <v>25233</v>
      </c>
      <c r="J3616">
        <v>19.78</v>
      </c>
    </row>
    <row r="3617" spans="1:10">
      <c r="A3617" t="s">
        <v>17716</v>
      </c>
      <c r="B3617" t="s">
        <v>25234</v>
      </c>
      <c r="C3617">
        <v>6</v>
      </c>
      <c r="D3617">
        <v>20</v>
      </c>
      <c r="E3617">
        <v>0.75</v>
      </c>
      <c r="F3617" t="s">
        <v>18359</v>
      </c>
      <c r="G3617">
        <v>23.15</v>
      </c>
      <c r="H3617" t="s">
        <v>25235</v>
      </c>
      <c r="I3617" t="s">
        <v>25236</v>
      </c>
      <c r="J3617">
        <v>9.64</v>
      </c>
    </row>
    <row r="3618" spans="1:10">
      <c r="A3618" t="s">
        <v>17717</v>
      </c>
      <c r="B3618" t="s">
        <v>25237</v>
      </c>
      <c r="C3618">
        <v>1</v>
      </c>
      <c r="D3618">
        <v>20</v>
      </c>
      <c r="E3618">
        <v>4.5</v>
      </c>
      <c r="F3618" t="s">
        <v>18359</v>
      </c>
      <c r="G3618">
        <v>21.35</v>
      </c>
      <c r="I3618" t="s">
        <v>25238</v>
      </c>
      <c r="J3618">
        <v>13.41</v>
      </c>
    </row>
    <row r="3619" spans="1:10">
      <c r="A3619" t="s">
        <v>13240</v>
      </c>
      <c r="B3619" t="s">
        <v>25239</v>
      </c>
      <c r="C3619">
        <v>6</v>
      </c>
      <c r="D3619">
        <v>20</v>
      </c>
      <c r="E3619">
        <v>0.75</v>
      </c>
      <c r="F3619" t="s">
        <v>18359</v>
      </c>
      <c r="G3619">
        <v>6.45</v>
      </c>
      <c r="H3619" t="s">
        <v>25240</v>
      </c>
      <c r="J3619">
        <v>10.79</v>
      </c>
    </row>
    <row r="3620" spans="1:10">
      <c r="A3620" t="s">
        <v>17718</v>
      </c>
      <c r="B3620" t="s">
        <v>25241</v>
      </c>
      <c r="C3620">
        <v>6</v>
      </c>
      <c r="D3620">
        <v>20</v>
      </c>
      <c r="E3620">
        <v>0.75</v>
      </c>
      <c r="F3620" t="s">
        <v>18359</v>
      </c>
      <c r="G3620">
        <v>27.45</v>
      </c>
      <c r="H3620" t="s">
        <v>25242</v>
      </c>
      <c r="I3620" t="s">
        <v>25243</v>
      </c>
      <c r="J3620">
        <v>15.33</v>
      </c>
    </row>
    <row r="3621" spans="1:10">
      <c r="A3621" t="s">
        <v>17719</v>
      </c>
      <c r="B3621" t="s">
        <v>25244</v>
      </c>
      <c r="C3621">
        <v>6</v>
      </c>
      <c r="D3621">
        <v>40</v>
      </c>
      <c r="E3621">
        <v>0.7</v>
      </c>
      <c r="F3621" t="s">
        <v>18359</v>
      </c>
      <c r="G3621">
        <v>16.45</v>
      </c>
      <c r="H3621" t="s">
        <v>25245</v>
      </c>
      <c r="I3621" t="s">
        <v>25246</v>
      </c>
      <c r="J3621">
        <v>9.8800000000000008</v>
      </c>
    </row>
    <row r="3622" spans="1:10">
      <c r="A3622" t="s">
        <v>31446</v>
      </c>
      <c r="B3622" t="s">
        <v>31447</v>
      </c>
      <c r="C3622">
        <v>6</v>
      </c>
      <c r="D3622">
        <v>46</v>
      </c>
      <c r="E3622">
        <v>0.7</v>
      </c>
      <c r="F3622" t="s">
        <v>18359</v>
      </c>
      <c r="G3622">
        <v>18.95</v>
      </c>
      <c r="I3622" t="s">
        <v>31448</v>
      </c>
      <c r="J3622">
        <v>9.81</v>
      </c>
    </row>
    <row r="3623" spans="1:10">
      <c r="A3623" t="s">
        <v>13241</v>
      </c>
      <c r="B3623" t="s">
        <v>17720</v>
      </c>
      <c r="C3623">
        <v>6</v>
      </c>
      <c r="D3623">
        <v>40</v>
      </c>
      <c r="E3623">
        <v>0.7</v>
      </c>
      <c r="G3623">
        <v>23.45</v>
      </c>
      <c r="H3623" t="s">
        <v>31449</v>
      </c>
      <c r="I3623" t="s">
        <v>31450</v>
      </c>
      <c r="J3623">
        <v>7.12</v>
      </c>
    </row>
    <row r="3624" spans="1:10">
      <c r="A3624" t="s">
        <v>13242</v>
      </c>
      <c r="B3624" t="s">
        <v>25247</v>
      </c>
      <c r="C3624">
        <v>4</v>
      </c>
      <c r="D3624">
        <v>43.8</v>
      </c>
      <c r="E3624">
        <v>0.7</v>
      </c>
      <c r="F3624" t="s">
        <v>18359</v>
      </c>
      <c r="G3624">
        <v>4.6500000000000004</v>
      </c>
      <c r="H3624" t="s">
        <v>25248</v>
      </c>
      <c r="I3624" t="s">
        <v>25249</v>
      </c>
      <c r="J3624">
        <v>10.94</v>
      </c>
    </row>
    <row r="3625" spans="1:10">
      <c r="A3625" t="s">
        <v>13243</v>
      </c>
      <c r="B3625" t="s">
        <v>17721</v>
      </c>
      <c r="C3625">
        <v>6</v>
      </c>
      <c r="D3625">
        <v>40</v>
      </c>
      <c r="E3625">
        <v>0.7</v>
      </c>
      <c r="G3625">
        <v>45.95</v>
      </c>
      <c r="H3625" t="s">
        <v>25250</v>
      </c>
      <c r="I3625" t="s">
        <v>25251</v>
      </c>
      <c r="J3625">
        <v>10.78</v>
      </c>
    </row>
    <row r="3626" spans="1:10">
      <c r="A3626" t="s">
        <v>25252</v>
      </c>
      <c r="B3626" t="s">
        <v>25253</v>
      </c>
      <c r="C3626">
        <v>6</v>
      </c>
      <c r="D3626">
        <v>40</v>
      </c>
      <c r="E3626">
        <v>0.7</v>
      </c>
      <c r="F3626" t="s">
        <v>18359</v>
      </c>
      <c r="G3626">
        <v>42.45</v>
      </c>
      <c r="H3626" t="s">
        <v>25254</v>
      </c>
      <c r="I3626" t="s">
        <v>25255</v>
      </c>
      <c r="J3626">
        <v>12.23</v>
      </c>
    </row>
    <row r="3627" spans="1:10">
      <c r="A3627" t="s">
        <v>13244</v>
      </c>
      <c r="B3627" t="s">
        <v>25256</v>
      </c>
      <c r="C3627">
        <v>6</v>
      </c>
      <c r="D3627">
        <v>40</v>
      </c>
      <c r="E3627">
        <v>0.7</v>
      </c>
      <c r="F3627" t="s">
        <v>18359</v>
      </c>
      <c r="G3627">
        <v>58</v>
      </c>
      <c r="H3627" t="s">
        <v>25257</v>
      </c>
      <c r="I3627" t="s">
        <v>25258</v>
      </c>
      <c r="J3627">
        <v>8.34</v>
      </c>
    </row>
    <row r="3628" spans="1:10">
      <c r="A3628" t="s">
        <v>13245</v>
      </c>
      <c r="B3628" t="s">
        <v>17722</v>
      </c>
      <c r="C3628">
        <v>6</v>
      </c>
      <c r="D3628">
        <v>45</v>
      </c>
      <c r="E3628">
        <v>0.5</v>
      </c>
      <c r="G3628">
        <v>24.95</v>
      </c>
      <c r="I3628" t="s">
        <v>25259</v>
      </c>
      <c r="J3628">
        <v>6.47</v>
      </c>
    </row>
    <row r="3629" spans="1:10">
      <c r="A3629" t="s">
        <v>13246</v>
      </c>
      <c r="B3629" t="s">
        <v>17723</v>
      </c>
      <c r="C3629">
        <v>6</v>
      </c>
      <c r="D3629">
        <v>40</v>
      </c>
      <c r="E3629">
        <v>0.5</v>
      </c>
      <c r="G3629">
        <v>8.4499999999999993</v>
      </c>
      <c r="H3629" t="s">
        <v>25260</v>
      </c>
      <c r="I3629" t="s">
        <v>21451</v>
      </c>
      <c r="J3629">
        <v>5.98</v>
      </c>
    </row>
    <row r="3630" spans="1:10">
      <c r="A3630" t="s">
        <v>13247</v>
      </c>
      <c r="B3630" t="s">
        <v>25261</v>
      </c>
      <c r="C3630">
        <v>6</v>
      </c>
      <c r="D3630">
        <v>38</v>
      </c>
      <c r="E3630">
        <v>0.7</v>
      </c>
      <c r="F3630" t="s">
        <v>18359</v>
      </c>
      <c r="G3630">
        <v>27.95</v>
      </c>
      <c r="I3630" t="s">
        <v>25262</v>
      </c>
      <c r="J3630">
        <v>15.87</v>
      </c>
    </row>
    <row r="3631" spans="1:10">
      <c r="A3631" t="s">
        <v>13248</v>
      </c>
      <c r="B3631" t="s">
        <v>25263</v>
      </c>
      <c r="C3631">
        <v>6</v>
      </c>
      <c r="D3631">
        <v>38</v>
      </c>
      <c r="E3631">
        <v>0.7</v>
      </c>
      <c r="F3631" t="s">
        <v>18359</v>
      </c>
      <c r="G3631">
        <v>24.95</v>
      </c>
      <c r="H3631" t="s">
        <v>25264</v>
      </c>
      <c r="I3631" t="s">
        <v>25265</v>
      </c>
      <c r="J3631">
        <v>13.03</v>
      </c>
    </row>
    <row r="3632" spans="1:10">
      <c r="A3632" t="s">
        <v>13249</v>
      </c>
      <c r="B3632" t="s">
        <v>17724</v>
      </c>
      <c r="C3632">
        <v>6</v>
      </c>
      <c r="D3632">
        <v>38</v>
      </c>
      <c r="E3632">
        <v>0.7</v>
      </c>
      <c r="G3632">
        <v>7.5</v>
      </c>
      <c r="I3632" t="s">
        <v>25266</v>
      </c>
      <c r="J3632">
        <v>11.52</v>
      </c>
    </row>
    <row r="3633" spans="1:10">
      <c r="A3633" t="s">
        <v>13250</v>
      </c>
      <c r="B3633" t="s">
        <v>17725</v>
      </c>
      <c r="C3633">
        <v>6</v>
      </c>
      <c r="D3633">
        <v>35</v>
      </c>
      <c r="E3633">
        <v>0.7</v>
      </c>
      <c r="G3633">
        <v>16.95</v>
      </c>
      <c r="H3633" t="s">
        <v>25267</v>
      </c>
      <c r="J3633">
        <v>12.07</v>
      </c>
    </row>
    <row r="3634" spans="1:10">
      <c r="A3634" t="s">
        <v>13251</v>
      </c>
      <c r="B3634" t="s">
        <v>25268</v>
      </c>
      <c r="C3634">
        <v>6</v>
      </c>
      <c r="D3634">
        <v>43</v>
      </c>
      <c r="E3634">
        <v>0.7</v>
      </c>
      <c r="F3634" t="s">
        <v>18359</v>
      </c>
      <c r="G3634">
        <v>19.95</v>
      </c>
      <c r="H3634" t="s">
        <v>25269</v>
      </c>
      <c r="I3634" t="s">
        <v>25270</v>
      </c>
      <c r="J3634">
        <v>10.06</v>
      </c>
    </row>
    <row r="3635" spans="1:10">
      <c r="A3635" t="s">
        <v>17726</v>
      </c>
      <c r="B3635" t="s">
        <v>25271</v>
      </c>
      <c r="C3635">
        <v>6</v>
      </c>
      <c r="D3635">
        <v>43</v>
      </c>
      <c r="E3635">
        <v>0.7</v>
      </c>
      <c r="F3635" t="s">
        <v>18359</v>
      </c>
      <c r="G3635">
        <v>19.95</v>
      </c>
      <c r="H3635" t="s">
        <v>25272</v>
      </c>
      <c r="I3635" t="s">
        <v>25273</v>
      </c>
      <c r="J3635">
        <v>9.0500000000000007</v>
      </c>
    </row>
    <row r="3636" spans="1:10">
      <c r="A3636" t="s">
        <v>14135</v>
      </c>
      <c r="B3636" t="s">
        <v>25274</v>
      </c>
      <c r="C3636">
        <v>6</v>
      </c>
      <c r="D3636">
        <v>40</v>
      </c>
      <c r="E3636">
        <v>0.7</v>
      </c>
      <c r="F3636" t="s">
        <v>18359</v>
      </c>
      <c r="G3636">
        <v>26</v>
      </c>
      <c r="I3636" t="s">
        <v>25275</v>
      </c>
      <c r="J3636">
        <v>8.7200000000000006</v>
      </c>
    </row>
    <row r="3637" spans="1:10">
      <c r="A3637" t="s">
        <v>17727</v>
      </c>
      <c r="B3637" t="s">
        <v>17728</v>
      </c>
      <c r="C3637">
        <v>6</v>
      </c>
      <c r="D3637">
        <v>40</v>
      </c>
      <c r="E3637">
        <v>0.7</v>
      </c>
      <c r="F3637" t="s">
        <v>18359</v>
      </c>
      <c r="G3637">
        <v>15.95</v>
      </c>
      <c r="H3637" t="s">
        <v>25276</v>
      </c>
      <c r="I3637" t="s">
        <v>25277</v>
      </c>
      <c r="J3637">
        <v>8.76</v>
      </c>
    </row>
    <row r="3638" spans="1:10">
      <c r="A3638" t="s">
        <v>17729</v>
      </c>
      <c r="B3638" t="s">
        <v>17728</v>
      </c>
      <c r="C3638">
        <v>6</v>
      </c>
      <c r="D3638">
        <v>40</v>
      </c>
      <c r="E3638">
        <v>0.7</v>
      </c>
      <c r="G3638">
        <v>27.65</v>
      </c>
      <c r="H3638" t="s">
        <v>25276</v>
      </c>
      <c r="I3638" t="s">
        <v>25278</v>
      </c>
      <c r="J3638">
        <v>8.56</v>
      </c>
    </row>
    <row r="3639" spans="1:10">
      <c r="A3639" t="s">
        <v>25279</v>
      </c>
      <c r="B3639" t="s">
        <v>25280</v>
      </c>
      <c r="C3639">
        <v>6</v>
      </c>
      <c r="D3639">
        <v>45</v>
      </c>
      <c r="E3639">
        <v>0.7</v>
      </c>
      <c r="G3639">
        <v>4.3499999999999996</v>
      </c>
      <c r="H3639" t="s">
        <v>25281</v>
      </c>
      <c r="I3639" t="s">
        <v>25282</v>
      </c>
      <c r="J3639">
        <v>7.98</v>
      </c>
    </row>
    <row r="3640" spans="1:10">
      <c r="A3640" t="s">
        <v>13252</v>
      </c>
      <c r="B3640" t="s">
        <v>25283</v>
      </c>
      <c r="C3640">
        <v>6</v>
      </c>
      <c r="D3640">
        <v>46</v>
      </c>
      <c r="E3640">
        <v>0.7</v>
      </c>
      <c r="F3640" t="s">
        <v>18359</v>
      </c>
      <c r="G3640">
        <v>19.95</v>
      </c>
      <c r="I3640" t="s">
        <v>25284</v>
      </c>
      <c r="J3640">
        <v>8.76</v>
      </c>
    </row>
    <row r="3641" spans="1:10">
      <c r="A3641" t="s">
        <v>13253</v>
      </c>
      <c r="B3641" t="s">
        <v>25285</v>
      </c>
      <c r="C3641">
        <v>6</v>
      </c>
      <c r="D3641">
        <v>53.6</v>
      </c>
      <c r="E3641">
        <v>0.7</v>
      </c>
      <c r="F3641" t="s">
        <v>18359</v>
      </c>
      <c r="G3641">
        <v>16.850000000000001</v>
      </c>
      <c r="H3641" t="s">
        <v>25286</v>
      </c>
      <c r="I3641" t="s">
        <v>25287</v>
      </c>
      <c r="J3641">
        <v>8.5</v>
      </c>
    </row>
    <row r="3642" spans="1:10">
      <c r="A3642" t="s">
        <v>25288</v>
      </c>
      <c r="B3642" t="s">
        <v>25289</v>
      </c>
      <c r="C3642">
        <v>6</v>
      </c>
      <c r="D3642">
        <v>46</v>
      </c>
      <c r="E3642">
        <v>0.7</v>
      </c>
      <c r="F3642" t="s">
        <v>18359</v>
      </c>
      <c r="G3642">
        <v>18.649999999999999</v>
      </c>
      <c r="H3642" t="s">
        <v>25290</v>
      </c>
      <c r="I3642" t="s">
        <v>25291</v>
      </c>
      <c r="J3642">
        <v>8.51</v>
      </c>
    </row>
    <row r="3643" spans="1:10">
      <c r="A3643" t="s">
        <v>13254</v>
      </c>
      <c r="B3643" t="s">
        <v>25292</v>
      </c>
      <c r="C3643">
        <v>6</v>
      </c>
      <c r="D3643">
        <v>48</v>
      </c>
      <c r="E3643">
        <v>1</v>
      </c>
      <c r="F3643" t="s">
        <v>18359</v>
      </c>
      <c r="G3643">
        <v>6.95</v>
      </c>
      <c r="I3643" t="s">
        <v>25293</v>
      </c>
      <c r="J3643">
        <v>11.21</v>
      </c>
    </row>
    <row r="3644" spans="1:10">
      <c r="A3644" t="s">
        <v>13255</v>
      </c>
      <c r="B3644" t="s">
        <v>25294</v>
      </c>
      <c r="C3644">
        <v>6</v>
      </c>
      <c r="D3644">
        <v>48</v>
      </c>
      <c r="E3644">
        <v>0.7</v>
      </c>
      <c r="F3644" t="s">
        <v>18359</v>
      </c>
      <c r="G3644">
        <v>4.95</v>
      </c>
      <c r="I3644" t="s">
        <v>25295</v>
      </c>
      <c r="J3644">
        <v>8.5</v>
      </c>
    </row>
    <row r="3645" spans="1:10">
      <c r="A3645" t="s">
        <v>13256</v>
      </c>
      <c r="B3645" t="s">
        <v>25296</v>
      </c>
      <c r="C3645">
        <v>6</v>
      </c>
      <c r="D3645">
        <v>40</v>
      </c>
      <c r="E3645">
        <v>0.7</v>
      </c>
      <c r="F3645" t="s">
        <v>18359</v>
      </c>
      <c r="G3645">
        <v>10.85</v>
      </c>
      <c r="H3645" t="s">
        <v>25297</v>
      </c>
      <c r="I3645" t="s">
        <v>25298</v>
      </c>
      <c r="J3645">
        <v>10.82</v>
      </c>
    </row>
    <row r="3646" spans="1:10">
      <c r="A3646" t="s">
        <v>25299</v>
      </c>
      <c r="B3646" t="s">
        <v>25300</v>
      </c>
      <c r="C3646">
        <v>6</v>
      </c>
      <c r="D3646">
        <v>42.2</v>
      </c>
      <c r="E3646">
        <v>0.7</v>
      </c>
      <c r="G3646">
        <v>6.05</v>
      </c>
      <c r="H3646" t="s">
        <v>25301</v>
      </c>
      <c r="I3646" t="s">
        <v>25302</v>
      </c>
      <c r="J3646">
        <v>9.3699999999999992</v>
      </c>
    </row>
    <row r="3647" spans="1:10">
      <c r="A3647" t="s">
        <v>26723</v>
      </c>
      <c r="B3647" t="s">
        <v>26724</v>
      </c>
      <c r="C3647">
        <v>6</v>
      </c>
      <c r="D3647">
        <v>46</v>
      </c>
      <c r="E3647">
        <v>0.7</v>
      </c>
      <c r="F3647" t="s">
        <v>18359</v>
      </c>
      <c r="G3647">
        <v>18.45</v>
      </c>
      <c r="H3647" t="s">
        <v>27327</v>
      </c>
      <c r="J3647">
        <v>8.74</v>
      </c>
    </row>
    <row r="3648" spans="1:10">
      <c r="A3648" t="s">
        <v>13257</v>
      </c>
      <c r="B3648" t="s">
        <v>17730</v>
      </c>
      <c r="C3648">
        <v>12</v>
      </c>
      <c r="D3648">
        <v>46.6</v>
      </c>
      <c r="E3648">
        <v>0.15</v>
      </c>
      <c r="G3648">
        <v>80</v>
      </c>
      <c r="I3648" t="s">
        <v>25303</v>
      </c>
      <c r="J3648">
        <v>3.47</v>
      </c>
    </row>
    <row r="3649" spans="1:10">
      <c r="A3649" t="s">
        <v>13258</v>
      </c>
      <c r="B3649" t="s">
        <v>17731</v>
      </c>
      <c r="C3649">
        <v>12</v>
      </c>
      <c r="D3649">
        <v>43.9</v>
      </c>
      <c r="E3649">
        <v>0.15</v>
      </c>
      <c r="G3649">
        <v>27.25</v>
      </c>
      <c r="H3649" t="s">
        <v>25304</v>
      </c>
      <c r="J3649">
        <v>3.48</v>
      </c>
    </row>
    <row r="3650" spans="1:10">
      <c r="A3650" t="s">
        <v>13259</v>
      </c>
      <c r="B3650" t="s">
        <v>17732</v>
      </c>
      <c r="C3650">
        <v>12</v>
      </c>
      <c r="D3650">
        <v>47</v>
      </c>
      <c r="E3650">
        <v>0.15</v>
      </c>
      <c r="G3650">
        <v>370.25</v>
      </c>
      <c r="I3650" t="s">
        <v>25305</v>
      </c>
      <c r="J3650">
        <v>3.56</v>
      </c>
    </row>
    <row r="3651" spans="1:10">
      <c r="A3651" t="s">
        <v>13260</v>
      </c>
      <c r="B3651" t="s">
        <v>17733</v>
      </c>
      <c r="C3651">
        <v>12</v>
      </c>
      <c r="D3651">
        <v>47.5</v>
      </c>
      <c r="E3651">
        <v>0.15</v>
      </c>
      <c r="G3651">
        <v>15.25</v>
      </c>
      <c r="I3651" t="s">
        <v>25306</v>
      </c>
      <c r="J3651">
        <v>3.59</v>
      </c>
    </row>
    <row r="3652" spans="1:10">
      <c r="A3652" t="s">
        <v>13261</v>
      </c>
      <c r="B3652" t="s">
        <v>17734</v>
      </c>
      <c r="C3652">
        <v>6</v>
      </c>
      <c r="D3652">
        <v>40</v>
      </c>
      <c r="E3652">
        <v>0.7</v>
      </c>
      <c r="G3652">
        <v>32.450000000000003</v>
      </c>
      <c r="J3652">
        <v>7.98</v>
      </c>
    </row>
    <row r="3653" spans="1:10">
      <c r="A3653" t="s">
        <v>13262</v>
      </c>
      <c r="B3653" t="s">
        <v>17735</v>
      </c>
      <c r="C3653">
        <v>6</v>
      </c>
      <c r="D3653">
        <v>40</v>
      </c>
      <c r="E3653">
        <v>0.7</v>
      </c>
      <c r="G3653">
        <v>17.95</v>
      </c>
      <c r="I3653" t="s">
        <v>25307</v>
      </c>
      <c r="J3653">
        <v>7.98</v>
      </c>
    </row>
    <row r="3654" spans="1:10">
      <c r="A3654" t="s">
        <v>13263</v>
      </c>
      <c r="B3654" t="s">
        <v>17736</v>
      </c>
      <c r="C3654">
        <v>6</v>
      </c>
      <c r="D3654">
        <v>40</v>
      </c>
      <c r="E3654">
        <v>0.7</v>
      </c>
      <c r="G3654">
        <v>38.950000000000003</v>
      </c>
      <c r="H3654" t="s">
        <v>25308</v>
      </c>
      <c r="I3654" t="s">
        <v>25309</v>
      </c>
      <c r="J3654">
        <v>7.99</v>
      </c>
    </row>
    <row r="3655" spans="1:10">
      <c r="A3655" t="s">
        <v>25310</v>
      </c>
      <c r="B3655" t="s">
        <v>25311</v>
      </c>
      <c r="C3655">
        <v>6</v>
      </c>
      <c r="D3655">
        <v>40</v>
      </c>
      <c r="E3655">
        <v>0.7</v>
      </c>
      <c r="G3655">
        <v>27.25</v>
      </c>
      <c r="H3655" t="s">
        <v>25312</v>
      </c>
      <c r="I3655" t="s">
        <v>25313</v>
      </c>
      <c r="J3655">
        <v>7.9</v>
      </c>
    </row>
    <row r="3656" spans="1:10">
      <c r="A3656" t="s">
        <v>13264</v>
      </c>
      <c r="B3656" t="s">
        <v>17737</v>
      </c>
      <c r="C3656">
        <v>12</v>
      </c>
      <c r="D3656">
        <v>40</v>
      </c>
      <c r="E3656">
        <v>0.7</v>
      </c>
      <c r="G3656">
        <v>6.75</v>
      </c>
      <c r="H3656" t="s">
        <v>25314</v>
      </c>
      <c r="I3656" t="s">
        <v>25315</v>
      </c>
      <c r="J3656">
        <v>14.47</v>
      </c>
    </row>
    <row r="3657" spans="1:10">
      <c r="A3657" t="s">
        <v>13265</v>
      </c>
      <c r="B3657" t="s">
        <v>25316</v>
      </c>
      <c r="C3657">
        <v>6</v>
      </c>
      <c r="D3657">
        <v>48</v>
      </c>
      <c r="E3657">
        <v>0.7</v>
      </c>
      <c r="F3657" t="s">
        <v>18359</v>
      </c>
      <c r="G3657">
        <v>16.45</v>
      </c>
      <c r="H3657" t="s">
        <v>25317</v>
      </c>
      <c r="J3657">
        <v>8.4700000000000006</v>
      </c>
    </row>
    <row r="3658" spans="1:10">
      <c r="A3658" t="s">
        <v>13266</v>
      </c>
      <c r="B3658" t="s">
        <v>17738</v>
      </c>
      <c r="C3658">
        <v>6</v>
      </c>
      <c r="D3658">
        <v>40</v>
      </c>
      <c r="E3658">
        <v>0.7</v>
      </c>
      <c r="G3658">
        <v>26.05</v>
      </c>
      <c r="I3658" t="s">
        <v>25318</v>
      </c>
      <c r="J3658">
        <v>9.58</v>
      </c>
    </row>
    <row r="3659" spans="1:10">
      <c r="A3659" t="s">
        <v>17739</v>
      </c>
      <c r="B3659" t="s">
        <v>25319</v>
      </c>
      <c r="C3659">
        <v>6</v>
      </c>
      <c r="D3659">
        <v>46</v>
      </c>
      <c r="E3659">
        <v>0.5</v>
      </c>
      <c r="F3659" t="s">
        <v>18359</v>
      </c>
      <c r="G3659">
        <v>12.95</v>
      </c>
      <c r="I3659" t="s">
        <v>25320</v>
      </c>
      <c r="J3659">
        <v>6.54</v>
      </c>
    </row>
    <row r="3660" spans="1:10">
      <c r="A3660" t="s">
        <v>17740</v>
      </c>
      <c r="B3660" t="s">
        <v>25321</v>
      </c>
      <c r="C3660">
        <v>6</v>
      </c>
      <c r="D3660">
        <v>42</v>
      </c>
      <c r="E3660">
        <v>0.5</v>
      </c>
      <c r="F3660" t="s">
        <v>18359</v>
      </c>
      <c r="G3660">
        <v>7.45</v>
      </c>
      <c r="I3660" t="s">
        <v>25322</v>
      </c>
      <c r="J3660">
        <v>6.57</v>
      </c>
    </row>
    <row r="3661" spans="1:10">
      <c r="A3661" t="s">
        <v>17741</v>
      </c>
      <c r="B3661" t="s">
        <v>25323</v>
      </c>
      <c r="C3661">
        <v>6</v>
      </c>
      <c r="D3661">
        <v>40</v>
      </c>
      <c r="E3661">
        <v>0.7</v>
      </c>
      <c r="F3661" t="s">
        <v>18359</v>
      </c>
      <c r="G3661">
        <v>5.15</v>
      </c>
      <c r="H3661" t="s">
        <v>25324</v>
      </c>
      <c r="I3661" t="s">
        <v>25325</v>
      </c>
      <c r="J3661">
        <v>13.43</v>
      </c>
    </row>
    <row r="3662" spans="1:10">
      <c r="A3662" t="s">
        <v>13267</v>
      </c>
      <c r="B3662" t="s">
        <v>17742</v>
      </c>
      <c r="C3662">
        <v>6</v>
      </c>
      <c r="D3662">
        <v>42</v>
      </c>
      <c r="E3662">
        <v>0.7</v>
      </c>
      <c r="G3662">
        <v>3.05</v>
      </c>
      <c r="H3662" t="s">
        <v>25326</v>
      </c>
      <c r="I3662" t="s">
        <v>25327</v>
      </c>
      <c r="J3662">
        <v>9.85</v>
      </c>
    </row>
    <row r="3663" spans="1:10">
      <c r="A3663" t="s">
        <v>25328</v>
      </c>
      <c r="B3663" t="s">
        <v>25329</v>
      </c>
      <c r="C3663">
        <v>6</v>
      </c>
      <c r="D3663">
        <v>40</v>
      </c>
      <c r="E3663">
        <v>0.7</v>
      </c>
      <c r="G3663">
        <v>19.75</v>
      </c>
      <c r="H3663" t="s">
        <v>25330</v>
      </c>
      <c r="I3663" t="s">
        <v>25331</v>
      </c>
      <c r="J3663">
        <v>8.57</v>
      </c>
    </row>
    <row r="3664" spans="1:10">
      <c r="A3664" t="s">
        <v>13268</v>
      </c>
      <c r="B3664" t="s">
        <v>17743</v>
      </c>
      <c r="C3664">
        <v>6</v>
      </c>
      <c r="D3664">
        <v>40</v>
      </c>
      <c r="E3664">
        <v>0.1</v>
      </c>
      <c r="G3664">
        <v>20</v>
      </c>
      <c r="J3664">
        <v>1.37</v>
      </c>
    </row>
    <row r="3665" spans="1:10">
      <c r="A3665" t="s">
        <v>17744</v>
      </c>
      <c r="B3665" t="s">
        <v>17745</v>
      </c>
      <c r="C3665">
        <v>6</v>
      </c>
      <c r="D3665">
        <v>33</v>
      </c>
      <c r="E3665">
        <v>0.7</v>
      </c>
      <c r="G3665">
        <v>10.95</v>
      </c>
      <c r="H3665" t="s">
        <v>27328</v>
      </c>
      <c r="I3665" t="s">
        <v>31451</v>
      </c>
      <c r="J3665">
        <v>8.68</v>
      </c>
    </row>
    <row r="3666" spans="1:10">
      <c r="A3666" t="s">
        <v>13269</v>
      </c>
      <c r="B3666" t="s">
        <v>17746</v>
      </c>
      <c r="C3666">
        <v>6</v>
      </c>
      <c r="D3666">
        <v>40</v>
      </c>
      <c r="E3666">
        <v>0.7</v>
      </c>
      <c r="G3666">
        <v>41.55</v>
      </c>
      <c r="H3666" t="s">
        <v>25332</v>
      </c>
      <c r="J3666">
        <v>6.45</v>
      </c>
    </row>
    <row r="3667" spans="1:10">
      <c r="A3667" t="s">
        <v>13270</v>
      </c>
      <c r="B3667" t="s">
        <v>17747</v>
      </c>
      <c r="C3667">
        <v>6</v>
      </c>
      <c r="D3667">
        <v>15.5</v>
      </c>
      <c r="E3667">
        <v>0.5</v>
      </c>
      <c r="G3667">
        <v>11.55</v>
      </c>
      <c r="H3667" t="s">
        <v>27329</v>
      </c>
      <c r="I3667" t="s">
        <v>31452</v>
      </c>
      <c r="J3667">
        <v>7.48</v>
      </c>
    </row>
    <row r="3668" spans="1:10">
      <c r="A3668" t="s">
        <v>13271</v>
      </c>
      <c r="B3668" t="s">
        <v>17748</v>
      </c>
      <c r="C3668">
        <v>6</v>
      </c>
      <c r="D3668">
        <v>15.5</v>
      </c>
      <c r="E3668">
        <v>0.7</v>
      </c>
      <c r="G3668">
        <v>10</v>
      </c>
      <c r="H3668" t="s">
        <v>25333</v>
      </c>
      <c r="I3668" t="s">
        <v>25334</v>
      </c>
      <c r="J3668">
        <v>9.43</v>
      </c>
    </row>
    <row r="3669" spans="1:10">
      <c r="A3669" t="s">
        <v>14136</v>
      </c>
      <c r="B3669" t="s">
        <v>17749</v>
      </c>
      <c r="C3669">
        <v>6</v>
      </c>
      <c r="D3669">
        <v>15.5</v>
      </c>
      <c r="E3669">
        <v>1</v>
      </c>
      <c r="G3669">
        <v>18.55</v>
      </c>
      <c r="H3669" t="s">
        <v>25335</v>
      </c>
      <c r="I3669" t="s">
        <v>25336</v>
      </c>
      <c r="J3669">
        <v>12.62</v>
      </c>
    </row>
    <row r="3670" spans="1:10">
      <c r="A3670" t="s">
        <v>31453</v>
      </c>
      <c r="B3670" t="s">
        <v>31454</v>
      </c>
      <c r="C3670">
        <v>6</v>
      </c>
      <c r="D3670">
        <v>43</v>
      </c>
      <c r="E3670">
        <v>0.7</v>
      </c>
      <c r="F3670" t="s">
        <v>18359</v>
      </c>
      <c r="G3670">
        <v>13.45</v>
      </c>
      <c r="J3670">
        <v>0</v>
      </c>
    </row>
    <row r="3671" spans="1:10">
      <c r="A3671" t="s">
        <v>13272</v>
      </c>
      <c r="B3671" t="s">
        <v>25337</v>
      </c>
      <c r="C3671">
        <v>6</v>
      </c>
      <c r="D3671">
        <v>43</v>
      </c>
      <c r="E3671">
        <v>0.7</v>
      </c>
      <c r="F3671" t="s">
        <v>18359</v>
      </c>
      <c r="G3671">
        <v>17</v>
      </c>
      <c r="H3671" t="s">
        <v>25338</v>
      </c>
      <c r="I3671" t="s">
        <v>25339</v>
      </c>
      <c r="J3671">
        <v>7.35</v>
      </c>
    </row>
    <row r="3672" spans="1:10">
      <c r="A3672" t="s">
        <v>17750</v>
      </c>
      <c r="B3672" t="s">
        <v>25341</v>
      </c>
      <c r="C3672">
        <v>6</v>
      </c>
      <c r="D3672">
        <v>43</v>
      </c>
      <c r="E3672">
        <v>0.7</v>
      </c>
      <c r="F3672" t="s">
        <v>18359</v>
      </c>
      <c r="G3672">
        <v>46.95</v>
      </c>
      <c r="H3672" t="s">
        <v>25340</v>
      </c>
      <c r="I3672" t="s">
        <v>25342</v>
      </c>
      <c r="J3672">
        <v>7.37</v>
      </c>
    </row>
    <row r="3673" spans="1:10">
      <c r="A3673" t="s">
        <v>17751</v>
      </c>
      <c r="B3673" t="s">
        <v>17752</v>
      </c>
      <c r="C3673">
        <v>6</v>
      </c>
      <c r="D3673">
        <v>40</v>
      </c>
      <c r="E3673">
        <v>0.5</v>
      </c>
      <c r="G3673">
        <v>4.75</v>
      </c>
      <c r="H3673" t="s">
        <v>25343</v>
      </c>
      <c r="I3673" t="s">
        <v>25344</v>
      </c>
      <c r="J3673">
        <v>5.4</v>
      </c>
    </row>
    <row r="3674" spans="1:10">
      <c r="A3674" t="s">
        <v>14137</v>
      </c>
      <c r="B3674" t="s">
        <v>17753</v>
      </c>
      <c r="C3674">
        <v>6</v>
      </c>
      <c r="D3674">
        <v>40</v>
      </c>
      <c r="E3674">
        <v>0.5</v>
      </c>
      <c r="G3674">
        <v>3.95</v>
      </c>
      <c r="H3674" t="s">
        <v>25345</v>
      </c>
      <c r="I3674" t="s">
        <v>25346</v>
      </c>
      <c r="J3674">
        <v>5.39</v>
      </c>
    </row>
    <row r="3675" spans="1:10">
      <c r="A3675" t="s">
        <v>13273</v>
      </c>
      <c r="B3675" t="s">
        <v>25347</v>
      </c>
      <c r="C3675">
        <v>6</v>
      </c>
      <c r="D3675">
        <v>44</v>
      </c>
      <c r="E3675">
        <v>0.5</v>
      </c>
      <c r="F3675" t="s">
        <v>18359</v>
      </c>
      <c r="G3675">
        <v>28.95</v>
      </c>
      <c r="I3675" t="s">
        <v>25348</v>
      </c>
      <c r="J3675">
        <v>5.91</v>
      </c>
    </row>
    <row r="3676" spans="1:10">
      <c r="A3676" t="s">
        <v>13274</v>
      </c>
      <c r="B3676" t="s">
        <v>25349</v>
      </c>
      <c r="C3676">
        <v>6</v>
      </c>
      <c r="D3676">
        <v>37.5</v>
      </c>
      <c r="E3676">
        <v>0.7</v>
      </c>
      <c r="F3676" t="s">
        <v>18359</v>
      </c>
      <c r="G3676">
        <v>22.95</v>
      </c>
      <c r="H3676" t="s">
        <v>25350</v>
      </c>
      <c r="J3676">
        <v>8.7899999999999991</v>
      </c>
    </row>
    <row r="3677" spans="1:10">
      <c r="A3677" t="s">
        <v>13275</v>
      </c>
      <c r="B3677" t="s">
        <v>17754</v>
      </c>
      <c r="C3677">
        <v>6</v>
      </c>
      <c r="D3677">
        <v>43</v>
      </c>
      <c r="E3677">
        <v>0.7</v>
      </c>
      <c r="G3677">
        <v>21.5</v>
      </c>
      <c r="I3677" t="s">
        <v>25351</v>
      </c>
      <c r="J3677">
        <v>9.48</v>
      </c>
    </row>
    <row r="3678" spans="1:10">
      <c r="A3678" t="s">
        <v>13276</v>
      </c>
      <c r="B3678" t="s">
        <v>17755</v>
      </c>
      <c r="C3678">
        <v>6</v>
      </c>
      <c r="D3678">
        <v>43</v>
      </c>
      <c r="E3678">
        <v>0.7</v>
      </c>
      <c r="G3678">
        <v>20.95</v>
      </c>
      <c r="H3678" t="s">
        <v>25352</v>
      </c>
      <c r="I3678" t="s">
        <v>25353</v>
      </c>
      <c r="J3678">
        <v>9.33</v>
      </c>
    </row>
    <row r="3679" spans="1:10">
      <c r="A3679" t="s">
        <v>17756</v>
      </c>
      <c r="B3679" t="s">
        <v>17757</v>
      </c>
      <c r="C3679">
        <v>6</v>
      </c>
      <c r="D3679">
        <v>40</v>
      </c>
      <c r="E3679">
        <v>0.7</v>
      </c>
      <c r="G3679">
        <v>9.0500000000000007</v>
      </c>
      <c r="H3679" t="s">
        <v>25354</v>
      </c>
      <c r="I3679" t="s">
        <v>25355</v>
      </c>
      <c r="J3679">
        <v>7.58</v>
      </c>
    </row>
    <row r="3680" spans="1:10">
      <c r="A3680" t="s">
        <v>17758</v>
      </c>
      <c r="B3680" t="s">
        <v>17759</v>
      </c>
      <c r="C3680">
        <v>6</v>
      </c>
      <c r="D3680">
        <v>40</v>
      </c>
      <c r="E3680">
        <v>0.7</v>
      </c>
      <c r="G3680">
        <v>19.149999999999999</v>
      </c>
      <c r="H3680" t="s">
        <v>25356</v>
      </c>
      <c r="I3680" t="s">
        <v>25357</v>
      </c>
      <c r="J3680">
        <v>7.56</v>
      </c>
    </row>
    <row r="3681" spans="1:10">
      <c r="A3681" t="s">
        <v>17760</v>
      </c>
      <c r="B3681" t="s">
        <v>17761</v>
      </c>
      <c r="C3681">
        <v>6</v>
      </c>
      <c r="D3681">
        <v>38</v>
      </c>
      <c r="E3681">
        <v>0.7</v>
      </c>
      <c r="G3681">
        <v>10</v>
      </c>
      <c r="H3681" t="s">
        <v>25358</v>
      </c>
      <c r="I3681" t="s">
        <v>25359</v>
      </c>
      <c r="J3681">
        <v>7.05</v>
      </c>
    </row>
    <row r="3682" spans="1:10">
      <c r="A3682" t="s">
        <v>13277</v>
      </c>
      <c r="B3682" t="s">
        <v>17762</v>
      </c>
      <c r="C3682">
        <v>3</v>
      </c>
      <c r="D3682">
        <v>35</v>
      </c>
      <c r="E3682">
        <v>0.7</v>
      </c>
      <c r="G3682">
        <v>54.85</v>
      </c>
      <c r="H3682" t="s">
        <v>25360</v>
      </c>
      <c r="I3682" t="s">
        <v>25361</v>
      </c>
      <c r="J3682">
        <v>5.19</v>
      </c>
    </row>
    <row r="3683" spans="1:10">
      <c r="A3683" t="s">
        <v>17763</v>
      </c>
      <c r="B3683" t="s">
        <v>17764</v>
      </c>
      <c r="C3683">
        <v>6</v>
      </c>
      <c r="D3683">
        <v>45</v>
      </c>
      <c r="E3683">
        <v>0.7</v>
      </c>
      <c r="G3683">
        <v>39.450000000000003</v>
      </c>
      <c r="H3683" t="s">
        <v>25362</v>
      </c>
      <c r="J3683">
        <v>7.37</v>
      </c>
    </row>
    <row r="3684" spans="1:10">
      <c r="A3684" t="s">
        <v>17765</v>
      </c>
      <c r="B3684" t="s">
        <v>17766</v>
      </c>
      <c r="C3684">
        <v>6</v>
      </c>
      <c r="D3684">
        <v>45</v>
      </c>
      <c r="E3684">
        <v>0.7</v>
      </c>
      <c r="G3684">
        <v>6.55</v>
      </c>
      <c r="H3684" t="s">
        <v>25363</v>
      </c>
      <c r="J3684">
        <v>7.52</v>
      </c>
    </row>
    <row r="3685" spans="1:10">
      <c r="A3685" t="s">
        <v>13278</v>
      </c>
      <c r="B3685" t="s">
        <v>17767</v>
      </c>
      <c r="C3685">
        <v>6</v>
      </c>
      <c r="D3685">
        <v>45</v>
      </c>
      <c r="E3685">
        <v>0.7</v>
      </c>
      <c r="G3685">
        <v>12.15</v>
      </c>
      <c r="H3685" t="s">
        <v>25364</v>
      </c>
      <c r="J3685">
        <v>7.39</v>
      </c>
    </row>
    <row r="3686" spans="1:10">
      <c r="A3686" t="s">
        <v>17768</v>
      </c>
      <c r="B3686" t="s">
        <v>17769</v>
      </c>
      <c r="C3686">
        <v>6</v>
      </c>
      <c r="D3686">
        <v>38</v>
      </c>
      <c r="E3686">
        <v>0.7</v>
      </c>
      <c r="G3686">
        <v>21.95</v>
      </c>
      <c r="H3686" t="s">
        <v>25365</v>
      </c>
      <c r="I3686" t="s">
        <v>25366</v>
      </c>
      <c r="J3686">
        <v>7.07</v>
      </c>
    </row>
    <row r="3687" spans="1:10">
      <c r="A3687" t="s">
        <v>13279</v>
      </c>
      <c r="B3687" t="s">
        <v>17770</v>
      </c>
      <c r="C3687">
        <v>12</v>
      </c>
      <c r="D3687">
        <v>38</v>
      </c>
      <c r="E3687">
        <v>0.04</v>
      </c>
      <c r="G3687">
        <v>20.25</v>
      </c>
      <c r="I3687" t="s">
        <v>25367</v>
      </c>
      <c r="J3687">
        <v>1.54</v>
      </c>
    </row>
    <row r="3688" spans="1:10">
      <c r="A3688" t="s">
        <v>13280</v>
      </c>
      <c r="B3688" t="s">
        <v>17771</v>
      </c>
      <c r="C3688">
        <v>6</v>
      </c>
      <c r="D3688">
        <v>38</v>
      </c>
      <c r="E3688">
        <v>0.7</v>
      </c>
      <c r="G3688">
        <v>34.950000000000003</v>
      </c>
      <c r="H3688" t="s">
        <v>25368</v>
      </c>
      <c r="I3688" t="s">
        <v>25369</v>
      </c>
      <c r="J3688">
        <v>7.18</v>
      </c>
    </row>
    <row r="3689" spans="1:10">
      <c r="A3689" t="s">
        <v>13281</v>
      </c>
      <c r="B3689" t="s">
        <v>17772</v>
      </c>
      <c r="C3689">
        <v>6</v>
      </c>
      <c r="D3689">
        <v>38</v>
      </c>
      <c r="E3689">
        <v>1</v>
      </c>
      <c r="G3689">
        <v>20.95</v>
      </c>
      <c r="H3689" t="s">
        <v>31455</v>
      </c>
      <c r="I3689" t="s">
        <v>31456</v>
      </c>
      <c r="J3689">
        <v>9.86</v>
      </c>
    </row>
    <row r="3690" spans="1:10">
      <c r="A3690" t="s">
        <v>13282</v>
      </c>
      <c r="B3690" t="s">
        <v>17773</v>
      </c>
      <c r="C3690">
        <v>6</v>
      </c>
      <c r="D3690">
        <v>40</v>
      </c>
      <c r="E3690">
        <v>0.7</v>
      </c>
      <c r="G3690">
        <v>67.25</v>
      </c>
      <c r="H3690" t="s">
        <v>25370</v>
      </c>
      <c r="I3690" t="s">
        <v>25371</v>
      </c>
      <c r="J3690">
        <v>9.9600000000000009</v>
      </c>
    </row>
    <row r="3691" spans="1:10">
      <c r="A3691" t="s">
        <v>13283</v>
      </c>
      <c r="B3691" t="s">
        <v>17774</v>
      </c>
      <c r="C3691">
        <v>6</v>
      </c>
      <c r="D3691">
        <v>40</v>
      </c>
      <c r="E3691">
        <v>0.7</v>
      </c>
      <c r="G3691">
        <v>19.95</v>
      </c>
      <c r="H3691" t="s">
        <v>25372</v>
      </c>
      <c r="I3691" t="s">
        <v>25373</v>
      </c>
      <c r="J3691">
        <v>9.9499999999999993</v>
      </c>
    </row>
    <row r="3692" spans="1:10">
      <c r="A3692" t="s">
        <v>25374</v>
      </c>
      <c r="B3692" t="s">
        <v>25375</v>
      </c>
      <c r="C3692">
        <v>6</v>
      </c>
      <c r="D3692">
        <v>43</v>
      </c>
      <c r="E3692">
        <v>0.7</v>
      </c>
      <c r="F3692" t="s">
        <v>18359</v>
      </c>
      <c r="G3692">
        <v>16.45</v>
      </c>
      <c r="H3692" t="s">
        <v>25376</v>
      </c>
      <c r="J3692">
        <v>10.65</v>
      </c>
    </row>
    <row r="3693" spans="1:10">
      <c r="A3693" t="s">
        <v>13284</v>
      </c>
      <c r="B3693" t="s">
        <v>17775</v>
      </c>
      <c r="C3693">
        <v>6</v>
      </c>
      <c r="D3693">
        <v>43</v>
      </c>
      <c r="E3693">
        <v>1</v>
      </c>
      <c r="G3693">
        <v>4.6500000000000004</v>
      </c>
      <c r="H3693" t="s">
        <v>25377</v>
      </c>
      <c r="I3693" t="s">
        <v>25378</v>
      </c>
      <c r="J3693">
        <v>12.11</v>
      </c>
    </row>
    <row r="3694" spans="1:10">
      <c r="A3694" t="s">
        <v>13285</v>
      </c>
      <c r="B3694" t="s">
        <v>17776</v>
      </c>
      <c r="C3694">
        <v>6</v>
      </c>
      <c r="D3694">
        <v>43</v>
      </c>
      <c r="E3694">
        <v>0.7</v>
      </c>
      <c r="G3694">
        <v>28.5</v>
      </c>
      <c r="H3694" t="s">
        <v>25379</v>
      </c>
      <c r="I3694" t="s">
        <v>25380</v>
      </c>
      <c r="J3694">
        <v>9.23</v>
      </c>
    </row>
    <row r="3695" spans="1:10">
      <c r="A3695" t="s">
        <v>25381</v>
      </c>
      <c r="B3695" t="s">
        <v>25382</v>
      </c>
      <c r="C3695">
        <v>6</v>
      </c>
      <c r="D3695">
        <v>43</v>
      </c>
      <c r="E3695">
        <v>0.7</v>
      </c>
      <c r="G3695">
        <v>19.850000000000001</v>
      </c>
      <c r="H3695" t="s">
        <v>25383</v>
      </c>
      <c r="I3695" t="s">
        <v>25384</v>
      </c>
      <c r="J3695">
        <v>9.35</v>
      </c>
    </row>
    <row r="3696" spans="1:10">
      <c r="A3696" t="s">
        <v>13286</v>
      </c>
      <c r="B3696" t="s">
        <v>17777</v>
      </c>
      <c r="C3696">
        <v>6</v>
      </c>
      <c r="D3696">
        <v>46</v>
      </c>
      <c r="E3696">
        <v>0.7</v>
      </c>
      <c r="G3696">
        <v>0.95</v>
      </c>
      <c r="I3696" t="s">
        <v>25385</v>
      </c>
      <c r="J3696">
        <v>9.07</v>
      </c>
    </row>
    <row r="3697" spans="1:10">
      <c r="A3697" t="s">
        <v>13287</v>
      </c>
      <c r="B3697" t="s">
        <v>25386</v>
      </c>
      <c r="C3697">
        <v>6</v>
      </c>
      <c r="D3697">
        <v>54.2</v>
      </c>
      <c r="E3697">
        <v>0.7</v>
      </c>
      <c r="F3697" t="s">
        <v>18359</v>
      </c>
      <c r="G3697">
        <v>4.45</v>
      </c>
      <c r="H3697" t="s">
        <v>25387</v>
      </c>
      <c r="I3697" t="s">
        <v>25388</v>
      </c>
      <c r="J3697">
        <v>10.08</v>
      </c>
    </row>
    <row r="3698" spans="1:10">
      <c r="A3698" t="s">
        <v>14138</v>
      </c>
      <c r="B3698" t="s">
        <v>17778</v>
      </c>
      <c r="C3698">
        <v>6</v>
      </c>
      <c r="D3698">
        <v>40</v>
      </c>
      <c r="E3698">
        <v>0.7</v>
      </c>
      <c r="G3698">
        <v>17.25</v>
      </c>
      <c r="H3698" t="s">
        <v>25389</v>
      </c>
      <c r="I3698" t="s">
        <v>25390</v>
      </c>
      <c r="J3698">
        <v>8.5399999999999991</v>
      </c>
    </row>
    <row r="3699" spans="1:10">
      <c r="A3699" t="s">
        <v>13288</v>
      </c>
      <c r="B3699" t="s">
        <v>25391</v>
      </c>
      <c r="C3699">
        <v>4</v>
      </c>
      <c r="D3699">
        <v>43</v>
      </c>
      <c r="E3699">
        <v>0.7</v>
      </c>
      <c r="F3699" t="s">
        <v>18359</v>
      </c>
      <c r="G3699">
        <v>6.05</v>
      </c>
      <c r="I3699" t="s">
        <v>25392</v>
      </c>
      <c r="J3699">
        <v>12.06</v>
      </c>
    </row>
    <row r="3700" spans="1:10">
      <c r="A3700" t="s">
        <v>13289</v>
      </c>
      <c r="B3700" t="s">
        <v>25393</v>
      </c>
      <c r="C3700">
        <v>4</v>
      </c>
      <c r="D3700">
        <v>43</v>
      </c>
      <c r="E3700">
        <v>0.7</v>
      </c>
      <c r="F3700" t="s">
        <v>18359</v>
      </c>
      <c r="G3700">
        <v>8.4499999999999993</v>
      </c>
      <c r="H3700" t="s">
        <v>25394</v>
      </c>
      <c r="I3700" t="s">
        <v>25395</v>
      </c>
      <c r="J3700">
        <v>11.84</v>
      </c>
    </row>
    <row r="3701" spans="1:10">
      <c r="A3701" t="s">
        <v>13290</v>
      </c>
      <c r="B3701" t="s">
        <v>17779</v>
      </c>
      <c r="C3701">
        <v>6</v>
      </c>
      <c r="D3701">
        <v>40</v>
      </c>
      <c r="E3701">
        <v>0.7</v>
      </c>
      <c r="G3701">
        <v>9.9499999999999993</v>
      </c>
      <c r="H3701" t="s">
        <v>25396</v>
      </c>
      <c r="I3701" t="s">
        <v>25397</v>
      </c>
      <c r="J3701">
        <v>8.6</v>
      </c>
    </row>
    <row r="3702" spans="1:10">
      <c r="A3702" t="s">
        <v>25398</v>
      </c>
      <c r="B3702" t="s">
        <v>25399</v>
      </c>
      <c r="C3702">
        <v>6</v>
      </c>
      <c r="D3702">
        <v>55</v>
      </c>
      <c r="E3702">
        <v>0.7</v>
      </c>
      <c r="F3702" t="s">
        <v>18359</v>
      </c>
      <c r="G3702">
        <v>2.65</v>
      </c>
      <c r="H3702" t="s">
        <v>25400</v>
      </c>
      <c r="J3702">
        <v>10.3</v>
      </c>
    </row>
    <row r="3703" spans="1:10">
      <c r="A3703" t="s">
        <v>17780</v>
      </c>
      <c r="B3703" t="s">
        <v>25401</v>
      </c>
      <c r="C3703">
        <v>6</v>
      </c>
      <c r="D3703">
        <v>40</v>
      </c>
      <c r="E3703">
        <v>1</v>
      </c>
      <c r="F3703" t="s">
        <v>18359</v>
      </c>
      <c r="G3703">
        <v>44.15</v>
      </c>
      <c r="I3703" t="s">
        <v>25402</v>
      </c>
      <c r="J3703">
        <v>12.53</v>
      </c>
    </row>
    <row r="3704" spans="1:10">
      <c r="A3704" t="s">
        <v>13291</v>
      </c>
      <c r="B3704" t="s">
        <v>17781</v>
      </c>
      <c r="C3704">
        <v>6</v>
      </c>
      <c r="D3704">
        <v>28</v>
      </c>
      <c r="E3704">
        <v>0.5</v>
      </c>
      <c r="G3704">
        <v>0.75</v>
      </c>
      <c r="I3704" t="s">
        <v>25403</v>
      </c>
      <c r="J3704">
        <v>7.06</v>
      </c>
    </row>
    <row r="3705" spans="1:10">
      <c r="A3705" t="s">
        <v>13292</v>
      </c>
      <c r="B3705" t="s">
        <v>17782</v>
      </c>
      <c r="C3705">
        <v>6</v>
      </c>
      <c r="D3705">
        <v>41.6</v>
      </c>
      <c r="E3705">
        <v>0.7</v>
      </c>
      <c r="G3705">
        <v>14.45</v>
      </c>
      <c r="H3705" t="s">
        <v>25404</v>
      </c>
      <c r="I3705" t="s">
        <v>25405</v>
      </c>
      <c r="J3705">
        <v>8.7799999999999994</v>
      </c>
    </row>
    <row r="3706" spans="1:10">
      <c r="A3706" t="s">
        <v>25406</v>
      </c>
      <c r="B3706" t="s">
        <v>25407</v>
      </c>
      <c r="C3706">
        <v>6</v>
      </c>
      <c r="D3706">
        <v>57.7</v>
      </c>
      <c r="E3706">
        <v>0.7</v>
      </c>
      <c r="G3706">
        <v>78.95</v>
      </c>
      <c r="H3706" t="s">
        <v>25408</v>
      </c>
      <c r="I3706" t="s">
        <v>25409</v>
      </c>
      <c r="J3706">
        <v>8.6199999999999992</v>
      </c>
    </row>
    <row r="3707" spans="1:10">
      <c r="A3707" t="s">
        <v>17783</v>
      </c>
      <c r="B3707" t="s">
        <v>25410</v>
      </c>
      <c r="C3707">
        <v>4</v>
      </c>
      <c r="D3707">
        <v>37.5</v>
      </c>
      <c r="E3707">
        <v>0.5</v>
      </c>
      <c r="F3707" t="s">
        <v>18359</v>
      </c>
      <c r="G3707">
        <v>23</v>
      </c>
      <c r="H3707" t="s">
        <v>25411</v>
      </c>
      <c r="I3707" t="s">
        <v>31457</v>
      </c>
      <c r="J3707">
        <v>9.15</v>
      </c>
    </row>
    <row r="3708" spans="1:10">
      <c r="A3708" t="s">
        <v>25412</v>
      </c>
      <c r="B3708" t="s">
        <v>25413</v>
      </c>
      <c r="C3708">
        <v>6</v>
      </c>
      <c r="D3708">
        <v>37.5</v>
      </c>
      <c r="E3708">
        <v>0.5</v>
      </c>
      <c r="G3708">
        <v>5.25</v>
      </c>
      <c r="H3708" t="s">
        <v>25414</v>
      </c>
      <c r="I3708" t="s">
        <v>25415</v>
      </c>
      <c r="J3708">
        <v>8.93</v>
      </c>
    </row>
    <row r="3709" spans="1:10">
      <c r="A3709" t="s">
        <v>17784</v>
      </c>
      <c r="B3709" t="s">
        <v>17785</v>
      </c>
      <c r="C3709">
        <v>6</v>
      </c>
      <c r="D3709">
        <v>43</v>
      </c>
      <c r="E3709">
        <v>0.5</v>
      </c>
      <c r="G3709">
        <v>30.35</v>
      </c>
      <c r="H3709" t="s">
        <v>31458</v>
      </c>
      <c r="I3709" t="s">
        <v>31459</v>
      </c>
      <c r="J3709">
        <v>8.85</v>
      </c>
    </row>
    <row r="3710" spans="1:10">
      <c r="A3710" t="s">
        <v>17786</v>
      </c>
      <c r="B3710" t="s">
        <v>17787</v>
      </c>
      <c r="C3710">
        <v>6</v>
      </c>
      <c r="D3710">
        <v>39</v>
      </c>
      <c r="E3710">
        <v>0.5</v>
      </c>
      <c r="G3710">
        <v>7.95</v>
      </c>
      <c r="H3710" t="s">
        <v>25416</v>
      </c>
      <c r="I3710" t="s">
        <v>25417</v>
      </c>
      <c r="J3710">
        <v>8.99</v>
      </c>
    </row>
    <row r="3711" spans="1:10">
      <c r="A3711" t="s">
        <v>25418</v>
      </c>
      <c r="B3711" t="s">
        <v>25419</v>
      </c>
      <c r="C3711">
        <v>6</v>
      </c>
      <c r="D3711">
        <v>42</v>
      </c>
      <c r="E3711">
        <v>0.5</v>
      </c>
      <c r="G3711">
        <v>5.85</v>
      </c>
      <c r="H3711" t="s">
        <v>25420</v>
      </c>
      <c r="I3711" t="s">
        <v>25421</v>
      </c>
      <c r="J3711">
        <v>8.8800000000000008</v>
      </c>
    </row>
    <row r="3712" spans="1:10">
      <c r="A3712" t="s">
        <v>13293</v>
      </c>
      <c r="B3712" t="s">
        <v>17788</v>
      </c>
      <c r="C3712">
        <v>6</v>
      </c>
      <c r="D3712">
        <v>60</v>
      </c>
      <c r="E3712">
        <v>0.5</v>
      </c>
      <c r="G3712">
        <v>319.75</v>
      </c>
      <c r="H3712" t="s">
        <v>25422</v>
      </c>
      <c r="I3712" t="s">
        <v>25423</v>
      </c>
      <c r="J3712">
        <v>8.86</v>
      </c>
    </row>
    <row r="3713" spans="1:10">
      <c r="A3713" t="s">
        <v>17789</v>
      </c>
      <c r="B3713" t="s">
        <v>17790</v>
      </c>
      <c r="C3713">
        <v>6</v>
      </c>
      <c r="D3713">
        <v>40</v>
      </c>
      <c r="E3713">
        <v>0.7</v>
      </c>
      <c r="G3713">
        <v>26.5</v>
      </c>
      <c r="H3713" t="s">
        <v>25424</v>
      </c>
      <c r="I3713" t="s">
        <v>25425</v>
      </c>
      <c r="J3713">
        <v>8.99</v>
      </c>
    </row>
    <row r="3714" spans="1:10">
      <c r="A3714" t="s">
        <v>26725</v>
      </c>
      <c r="B3714" t="s">
        <v>26726</v>
      </c>
      <c r="C3714">
        <v>6</v>
      </c>
      <c r="D3714">
        <v>40</v>
      </c>
      <c r="E3714">
        <v>0.7</v>
      </c>
      <c r="G3714">
        <v>9.85</v>
      </c>
      <c r="H3714" t="s">
        <v>31460</v>
      </c>
      <c r="I3714" t="s">
        <v>31461</v>
      </c>
      <c r="J3714">
        <v>7.04</v>
      </c>
    </row>
    <row r="3715" spans="1:10">
      <c r="A3715" t="s">
        <v>13294</v>
      </c>
      <c r="B3715" t="s">
        <v>17791</v>
      </c>
      <c r="C3715">
        <v>6</v>
      </c>
      <c r="D3715">
        <v>40</v>
      </c>
      <c r="E3715">
        <v>1</v>
      </c>
      <c r="G3715">
        <v>38.950000000000003</v>
      </c>
      <c r="H3715" t="s">
        <v>25426</v>
      </c>
      <c r="I3715" t="s">
        <v>25427</v>
      </c>
      <c r="J3715">
        <v>9.4700000000000006</v>
      </c>
    </row>
    <row r="3716" spans="1:10">
      <c r="A3716" t="s">
        <v>13295</v>
      </c>
      <c r="B3716" t="s">
        <v>25428</v>
      </c>
      <c r="C3716">
        <v>6</v>
      </c>
      <c r="D3716">
        <v>40</v>
      </c>
      <c r="E3716">
        <v>0.7</v>
      </c>
      <c r="F3716" t="s">
        <v>18359</v>
      </c>
      <c r="G3716">
        <v>22.65</v>
      </c>
      <c r="H3716" t="s">
        <v>25429</v>
      </c>
      <c r="J3716">
        <v>7.11</v>
      </c>
    </row>
    <row r="3717" spans="1:10">
      <c r="A3717" t="s">
        <v>17792</v>
      </c>
      <c r="B3717" t="s">
        <v>17793</v>
      </c>
      <c r="C3717">
        <v>6</v>
      </c>
      <c r="D3717">
        <v>40</v>
      </c>
      <c r="E3717">
        <v>0.7</v>
      </c>
      <c r="G3717">
        <v>18.75</v>
      </c>
      <c r="I3717" t="s">
        <v>25430</v>
      </c>
      <c r="J3717">
        <v>8.56</v>
      </c>
    </row>
    <row r="3718" spans="1:10">
      <c r="A3718" t="s">
        <v>17794</v>
      </c>
      <c r="B3718" t="s">
        <v>25431</v>
      </c>
      <c r="C3718">
        <v>6</v>
      </c>
      <c r="D3718">
        <v>43</v>
      </c>
      <c r="E3718">
        <v>0.7</v>
      </c>
      <c r="F3718" t="s">
        <v>18359</v>
      </c>
      <c r="G3718">
        <v>45.95</v>
      </c>
      <c r="I3718" t="s">
        <v>25432</v>
      </c>
      <c r="J3718">
        <v>8.11</v>
      </c>
    </row>
    <row r="3719" spans="1:10">
      <c r="A3719" t="s">
        <v>13296</v>
      </c>
      <c r="B3719" t="s">
        <v>25433</v>
      </c>
      <c r="C3719">
        <v>6</v>
      </c>
      <c r="D3719">
        <v>46</v>
      </c>
      <c r="E3719">
        <v>0.7</v>
      </c>
      <c r="F3719" t="s">
        <v>18359</v>
      </c>
      <c r="G3719">
        <v>20.85</v>
      </c>
      <c r="H3719" t="s">
        <v>25434</v>
      </c>
      <c r="I3719" t="s">
        <v>25435</v>
      </c>
      <c r="J3719">
        <v>7.41</v>
      </c>
    </row>
    <row r="3720" spans="1:10">
      <c r="A3720" t="s">
        <v>13297</v>
      </c>
      <c r="B3720" t="s">
        <v>25436</v>
      </c>
      <c r="C3720">
        <v>6</v>
      </c>
      <c r="D3720">
        <v>41.7</v>
      </c>
      <c r="E3720">
        <v>0.7</v>
      </c>
      <c r="F3720" t="s">
        <v>18359</v>
      </c>
      <c r="G3720">
        <v>8.25</v>
      </c>
      <c r="H3720" t="s">
        <v>25437</v>
      </c>
      <c r="I3720" t="s">
        <v>25438</v>
      </c>
      <c r="J3720">
        <v>8.74</v>
      </c>
    </row>
    <row r="3721" spans="1:10">
      <c r="A3721" t="s">
        <v>25439</v>
      </c>
      <c r="B3721" t="s">
        <v>25440</v>
      </c>
      <c r="C3721">
        <v>6</v>
      </c>
      <c r="D3721">
        <v>44.9</v>
      </c>
      <c r="E3721">
        <v>0.7</v>
      </c>
      <c r="G3721">
        <v>27.85</v>
      </c>
      <c r="H3721" t="s">
        <v>25441</v>
      </c>
      <c r="J3721">
        <v>8.8000000000000007</v>
      </c>
    </row>
    <row r="3722" spans="1:10">
      <c r="A3722" t="s">
        <v>13298</v>
      </c>
      <c r="B3722" t="s">
        <v>17795</v>
      </c>
      <c r="C3722">
        <v>6</v>
      </c>
      <c r="D3722">
        <v>38</v>
      </c>
      <c r="E3722">
        <v>1</v>
      </c>
      <c r="G3722">
        <v>24.15</v>
      </c>
      <c r="I3722" t="s">
        <v>25442</v>
      </c>
      <c r="J3722">
        <v>9.31</v>
      </c>
    </row>
    <row r="3723" spans="1:10">
      <c r="A3723" t="s">
        <v>13299</v>
      </c>
      <c r="B3723" t="s">
        <v>17796</v>
      </c>
      <c r="C3723">
        <v>12</v>
      </c>
      <c r="D3723">
        <v>42</v>
      </c>
      <c r="E3723">
        <v>0.5</v>
      </c>
      <c r="G3723">
        <v>56.35</v>
      </c>
      <c r="H3723" t="s">
        <v>25443</v>
      </c>
      <c r="I3723" t="s">
        <v>25444</v>
      </c>
      <c r="J3723">
        <v>14.51</v>
      </c>
    </row>
    <row r="3724" spans="1:10">
      <c r="A3724" t="s">
        <v>17797</v>
      </c>
      <c r="B3724" t="s">
        <v>17798</v>
      </c>
      <c r="C3724">
        <v>12</v>
      </c>
      <c r="D3724">
        <v>42</v>
      </c>
      <c r="E3724">
        <v>0.5</v>
      </c>
      <c r="G3724">
        <v>37.85</v>
      </c>
      <c r="H3724" t="s">
        <v>25445</v>
      </c>
      <c r="I3724" t="s">
        <v>25446</v>
      </c>
      <c r="J3724">
        <v>14.89</v>
      </c>
    </row>
    <row r="3725" spans="1:10">
      <c r="A3725" t="s">
        <v>13300</v>
      </c>
      <c r="B3725" t="s">
        <v>17799</v>
      </c>
      <c r="C3725">
        <v>12</v>
      </c>
      <c r="D3725">
        <v>42</v>
      </c>
      <c r="E3725">
        <v>0.5</v>
      </c>
      <c r="G3725">
        <v>26.75</v>
      </c>
      <c r="H3725" t="s">
        <v>25443</v>
      </c>
      <c r="J3725">
        <v>14.27</v>
      </c>
    </row>
    <row r="3726" spans="1:10">
      <c r="A3726" t="s">
        <v>25447</v>
      </c>
      <c r="B3726" t="s">
        <v>25448</v>
      </c>
      <c r="C3726">
        <v>6</v>
      </c>
      <c r="D3726">
        <v>30</v>
      </c>
      <c r="E3726">
        <v>0.7</v>
      </c>
      <c r="G3726">
        <v>23.45</v>
      </c>
      <c r="H3726" t="s">
        <v>25449</v>
      </c>
      <c r="I3726" t="s">
        <v>25450</v>
      </c>
      <c r="J3726">
        <v>9.5500000000000007</v>
      </c>
    </row>
    <row r="3727" spans="1:10">
      <c r="A3727" t="s">
        <v>17800</v>
      </c>
      <c r="B3727" t="s">
        <v>17801</v>
      </c>
      <c r="C3727">
        <v>6</v>
      </c>
      <c r="D3727">
        <v>40</v>
      </c>
      <c r="E3727">
        <v>0.7</v>
      </c>
      <c r="G3727">
        <v>13.45</v>
      </c>
      <c r="H3727" t="s">
        <v>25451</v>
      </c>
      <c r="I3727" t="s">
        <v>25452</v>
      </c>
      <c r="J3727">
        <v>6.93</v>
      </c>
    </row>
    <row r="3728" spans="1:10">
      <c r="A3728" t="s">
        <v>13301</v>
      </c>
      <c r="B3728" t="s">
        <v>17802</v>
      </c>
      <c r="C3728">
        <v>12</v>
      </c>
      <c r="D3728">
        <v>40</v>
      </c>
      <c r="E3728">
        <v>1</v>
      </c>
      <c r="G3728">
        <v>18.45</v>
      </c>
      <c r="H3728" t="s">
        <v>25453</v>
      </c>
      <c r="I3728" t="s">
        <v>25454</v>
      </c>
      <c r="J3728">
        <v>18.72</v>
      </c>
    </row>
    <row r="3729" spans="1:10">
      <c r="A3729" t="s">
        <v>13302</v>
      </c>
      <c r="B3729" t="s">
        <v>17803</v>
      </c>
      <c r="C3729">
        <v>6</v>
      </c>
      <c r="D3729">
        <v>37.5</v>
      </c>
      <c r="E3729">
        <v>1</v>
      </c>
      <c r="G3729">
        <v>13.25</v>
      </c>
      <c r="I3729" t="s">
        <v>25455</v>
      </c>
      <c r="J3729">
        <v>9.4700000000000006</v>
      </c>
    </row>
    <row r="3730" spans="1:10">
      <c r="A3730" t="s">
        <v>31462</v>
      </c>
      <c r="B3730" t="s">
        <v>31463</v>
      </c>
      <c r="C3730">
        <v>6</v>
      </c>
      <c r="D3730">
        <v>43</v>
      </c>
      <c r="E3730">
        <v>0.7</v>
      </c>
      <c r="F3730" t="s">
        <v>18359</v>
      </c>
      <c r="G3730">
        <v>16.05</v>
      </c>
      <c r="H3730" t="s">
        <v>31464</v>
      </c>
      <c r="I3730" t="s">
        <v>31465</v>
      </c>
      <c r="J3730">
        <v>10.67</v>
      </c>
    </row>
    <row r="3731" spans="1:10">
      <c r="A3731" t="s">
        <v>17804</v>
      </c>
      <c r="B3731" t="s">
        <v>25456</v>
      </c>
      <c r="C3731">
        <v>6</v>
      </c>
      <c r="D3731">
        <v>46</v>
      </c>
      <c r="E3731">
        <v>0.7</v>
      </c>
      <c r="F3731" t="s">
        <v>18359</v>
      </c>
      <c r="G3731">
        <v>23.75</v>
      </c>
      <c r="H3731" t="s">
        <v>25457</v>
      </c>
      <c r="I3731" t="s">
        <v>25458</v>
      </c>
      <c r="J3731">
        <v>10.65</v>
      </c>
    </row>
    <row r="3732" spans="1:10">
      <c r="A3732" t="s">
        <v>13303</v>
      </c>
      <c r="B3732" t="s">
        <v>25459</v>
      </c>
      <c r="C3732">
        <v>6</v>
      </c>
      <c r="D3732">
        <v>46</v>
      </c>
      <c r="E3732">
        <v>0.7</v>
      </c>
      <c r="F3732" t="s">
        <v>18359</v>
      </c>
      <c r="G3732">
        <v>15.75</v>
      </c>
      <c r="H3732" t="s">
        <v>25460</v>
      </c>
      <c r="I3732" t="s">
        <v>25461</v>
      </c>
      <c r="J3732">
        <v>10.61</v>
      </c>
    </row>
    <row r="3733" spans="1:10">
      <c r="A3733" t="s">
        <v>13304</v>
      </c>
      <c r="B3733" t="s">
        <v>25462</v>
      </c>
      <c r="C3733">
        <v>6</v>
      </c>
      <c r="D3733">
        <v>46</v>
      </c>
      <c r="E3733">
        <v>0.7</v>
      </c>
      <c r="F3733" t="s">
        <v>18359</v>
      </c>
      <c r="G3733">
        <v>16.55</v>
      </c>
      <c r="H3733" t="s">
        <v>25463</v>
      </c>
      <c r="I3733" t="s">
        <v>25464</v>
      </c>
      <c r="J3733">
        <v>10.66</v>
      </c>
    </row>
    <row r="3734" spans="1:10">
      <c r="A3734" t="s">
        <v>13305</v>
      </c>
      <c r="B3734" t="s">
        <v>17805</v>
      </c>
      <c r="C3734">
        <v>6</v>
      </c>
      <c r="D3734">
        <v>30</v>
      </c>
      <c r="E3734">
        <v>1</v>
      </c>
      <c r="G3734">
        <v>17.350000000000001</v>
      </c>
      <c r="H3734" t="s">
        <v>25465</v>
      </c>
      <c r="I3734" t="s">
        <v>25466</v>
      </c>
      <c r="J3734">
        <v>9.3800000000000008</v>
      </c>
    </row>
    <row r="3735" spans="1:10">
      <c r="A3735" t="s">
        <v>13306</v>
      </c>
      <c r="B3735" t="s">
        <v>17806</v>
      </c>
      <c r="C3735">
        <v>48</v>
      </c>
      <c r="D3735">
        <v>37.5</v>
      </c>
      <c r="E3735">
        <v>0.2</v>
      </c>
      <c r="G3735">
        <v>13.15</v>
      </c>
      <c r="H3735" t="s">
        <v>25467</v>
      </c>
      <c r="I3735" t="s">
        <v>25468</v>
      </c>
      <c r="J3735">
        <v>20.149999999999999</v>
      </c>
    </row>
    <row r="3736" spans="1:10">
      <c r="A3736" t="s">
        <v>17807</v>
      </c>
      <c r="B3736" t="s">
        <v>17808</v>
      </c>
      <c r="C3736">
        <v>24</v>
      </c>
      <c r="D3736">
        <v>37.5</v>
      </c>
      <c r="E3736">
        <v>0.35</v>
      </c>
      <c r="G3736">
        <v>7.85</v>
      </c>
      <c r="H3736" t="s">
        <v>25469</v>
      </c>
      <c r="I3736" t="s">
        <v>25470</v>
      </c>
      <c r="J3736">
        <v>16.510000000000002</v>
      </c>
    </row>
    <row r="3737" spans="1:10">
      <c r="A3737" t="s">
        <v>13307</v>
      </c>
      <c r="B3737" t="s">
        <v>17809</v>
      </c>
      <c r="C3737">
        <v>6</v>
      </c>
      <c r="D3737">
        <v>37.5</v>
      </c>
      <c r="E3737">
        <v>0.5</v>
      </c>
      <c r="G3737">
        <v>16.350000000000001</v>
      </c>
      <c r="I3737" t="s">
        <v>25471</v>
      </c>
      <c r="J3737">
        <v>5.0999999999999996</v>
      </c>
    </row>
    <row r="3738" spans="1:10">
      <c r="A3738" t="s">
        <v>13308</v>
      </c>
      <c r="B3738" t="s">
        <v>17810</v>
      </c>
      <c r="C3738">
        <v>6</v>
      </c>
      <c r="D3738">
        <v>37.5</v>
      </c>
      <c r="E3738">
        <v>0.7</v>
      </c>
      <c r="G3738">
        <v>5</v>
      </c>
      <c r="H3738" t="s">
        <v>25472</v>
      </c>
      <c r="I3738" t="s">
        <v>25473</v>
      </c>
      <c r="J3738">
        <v>6.78</v>
      </c>
    </row>
    <row r="3739" spans="1:10">
      <c r="A3739" t="s">
        <v>13309</v>
      </c>
      <c r="B3739" t="s">
        <v>17811</v>
      </c>
      <c r="C3739">
        <v>6</v>
      </c>
      <c r="D3739">
        <v>37.5</v>
      </c>
      <c r="E3739">
        <v>1.5</v>
      </c>
      <c r="G3739">
        <v>15.75</v>
      </c>
      <c r="H3739" t="s">
        <v>25474</v>
      </c>
      <c r="I3739" t="s">
        <v>25475</v>
      </c>
      <c r="J3739">
        <v>14.1</v>
      </c>
    </row>
    <row r="3740" spans="1:10">
      <c r="A3740" t="s">
        <v>14139</v>
      </c>
      <c r="B3740" t="s">
        <v>17812</v>
      </c>
      <c r="C3740">
        <v>6</v>
      </c>
      <c r="D3740">
        <v>37.5</v>
      </c>
      <c r="E3740">
        <v>1</v>
      </c>
      <c r="G3740">
        <v>39</v>
      </c>
      <c r="H3740" t="s">
        <v>25476</v>
      </c>
      <c r="I3740" t="s">
        <v>25477</v>
      </c>
      <c r="J3740">
        <v>8.94</v>
      </c>
    </row>
    <row r="3741" spans="1:10">
      <c r="A3741" t="s">
        <v>17813</v>
      </c>
      <c r="B3741" t="s">
        <v>17814</v>
      </c>
      <c r="C3741">
        <v>4</v>
      </c>
      <c r="D3741">
        <v>37.5</v>
      </c>
      <c r="E3741">
        <v>3</v>
      </c>
      <c r="G3741">
        <v>6.25</v>
      </c>
      <c r="H3741" t="s">
        <v>25478</v>
      </c>
      <c r="I3741" t="s">
        <v>25479</v>
      </c>
      <c r="J3741">
        <v>18.920000000000002</v>
      </c>
    </row>
    <row r="3742" spans="1:10">
      <c r="A3742" t="s">
        <v>17816</v>
      </c>
      <c r="B3742" t="s">
        <v>17817</v>
      </c>
      <c r="C3742">
        <v>4</v>
      </c>
      <c r="D3742">
        <v>40</v>
      </c>
      <c r="E3742">
        <v>3</v>
      </c>
      <c r="G3742">
        <v>16.45</v>
      </c>
      <c r="H3742" t="s">
        <v>25480</v>
      </c>
      <c r="I3742" t="s">
        <v>25481</v>
      </c>
      <c r="J3742">
        <v>18.940000000000001</v>
      </c>
    </row>
    <row r="3743" spans="1:10">
      <c r="A3743" t="s">
        <v>13310</v>
      </c>
      <c r="B3743" t="s">
        <v>25482</v>
      </c>
      <c r="C3743">
        <v>120</v>
      </c>
      <c r="D3743">
        <v>37.5</v>
      </c>
      <c r="E3743">
        <v>0.05</v>
      </c>
      <c r="G3743">
        <v>18</v>
      </c>
      <c r="H3743" t="s">
        <v>25483</v>
      </c>
      <c r="I3743" t="s">
        <v>25484</v>
      </c>
      <c r="J3743">
        <v>7.56</v>
      </c>
    </row>
    <row r="3744" spans="1:10">
      <c r="A3744" t="s">
        <v>17818</v>
      </c>
      <c r="B3744" t="s">
        <v>17819</v>
      </c>
      <c r="C3744">
        <v>12</v>
      </c>
      <c r="D3744">
        <v>50</v>
      </c>
      <c r="E3744">
        <v>1</v>
      </c>
      <c r="G3744">
        <v>58.25</v>
      </c>
      <c r="H3744" t="s">
        <v>25485</v>
      </c>
      <c r="I3744" t="s">
        <v>25486</v>
      </c>
      <c r="J3744">
        <v>17.52</v>
      </c>
    </row>
    <row r="3745" spans="1:10">
      <c r="A3745" t="s">
        <v>13311</v>
      </c>
      <c r="B3745" t="s">
        <v>17820</v>
      </c>
      <c r="C3745">
        <v>6</v>
      </c>
      <c r="D3745">
        <v>4</v>
      </c>
      <c r="E3745">
        <v>0.7</v>
      </c>
      <c r="G3745">
        <v>19.25</v>
      </c>
      <c r="H3745" t="s">
        <v>25487</v>
      </c>
      <c r="I3745" t="s">
        <v>25488</v>
      </c>
      <c r="J3745">
        <v>7.11</v>
      </c>
    </row>
    <row r="3746" spans="1:10">
      <c r="A3746" t="s">
        <v>13312</v>
      </c>
      <c r="B3746" t="s">
        <v>17821</v>
      </c>
      <c r="C3746">
        <v>12</v>
      </c>
      <c r="D3746">
        <v>58.5</v>
      </c>
      <c r="E3746">
        <v>0.5</v>
      </c>
      <c r="G3746">
        <v>14.95</v>
      </c>
      <c r="H3746" t="s">
        <v>25489</v>
      </c>
      <c r="J3746">
        <v>13.35</v>
      </c>
    </row>
    <row r="3747" spans="1:10">
      <c r="A3747" t="s">
        <v>13313</v>
      </c>
      <c r="B3747" t="s">
        <v>25490</v>
      </c>
      <c r="C3747">
        <v>12</v>
      </c>
      <c r="D3747">
        <v>40</v>
      </c>
      <c r="E3747">
        <v>1</v>
      </c>
      <c r="F3747" t="s">
        <v>18359</v>
      </c>
      <c r="G3747">
        <v>31.85</v>
      </c>
      <c r="H3747" t="s">
        <v>25491</v>
      </c>
      <c r="I3747" t="s">
        <v>25492</v>
      </c>
      <c r="J3747">
        <v>23.08</v>
      </c>
    </row>
    <row r="3748" spans="1:10">
      <c r="A3748" t="s">
        <v>31466</v>
      </c>
      <c r="B3748" t="s">
        <v>31467</v>
      </c>
      <c r="C3748">
        <v>6</v>
      </c>
      <c r="D3748">
        <v>58</v>
      </c>
      <c r="E3748">
        <v>0.7</v>
      </c>
      <c r="F3748" t="s">
        <v>18359</v>
      </c>
      <c r="G3748">
        <v>15.45</v>
      </c>
      <c r="H3748" t="s">
        <v>31468</v>
      </c>
      <c r="I3748" t="s">
        <v>31469</v>
      </c>
      <c r="J3748">
        <v>8.61</v>
      </c>
    </row>
    <row r="3749" spans="1:10">
      <c r="A3749" t="s">
        <v>31470</v>
      </c>
      <c r="B3749" t="s">
        <v>31471</v>
      </c>
      <c r="C3749">
        <v>6</v>
      </c>
      <c r="D3749">
        <v>46</v>
      </c>
      <c r="E3749">
        <v>0.7</v>
      </c>
      <c r="F3749" t="s">
        <v>18359</v>
      </c>
      <c r="G3749">
        <v>32.950000000000003</v>
      </c>
      <c r="H3749" t="s">
        <v>31472</v>
      </c>
      <c r="I3749" t="s">
        <v>31473</v>
      </c>
      <c r="J3749">
        <v>8.69</v>
      </c>
    </row>
    <row r="3750" spans="1:10">
      <c r="A3750" t="s">
        <v>26842</v>
      </c>
      <c r="B3750" t="s">
        <v>26843</v>
      </c>
      <c r="C3750">
        <v>6</v>
      </c>
      <c r="D3750">
        <v>48</v>
      </c>
      <c r="E3750">
        <v>0.7</v>
      </c>
      <c r="F3750" t="s">
        <v>18359</v>
      </c>
      <c r="G3750">
        <v>292.85000000000002</v>
      </c>
      <c r="H3750" t="s">
        <v>31474</v>
      </c>
      <c r="I3750" t="s">
        <v>31475</v>
      </c>
      <c r="J3750">
        <v>8.7200000000000006</v>
      </c>
    </row>
    <row r="3751" spans="1:10">
      <c r="A3751" t="s">
        <v>26727</v>
      </c>
      <c r="B3751" t="s">
        <v>26728</v>
      </c>
      <c r="C3751">
        <v>6</v>
      </c>
      <c r="D3751">
        <v>43</v>
      </c>
      <c r="E3751">
        <v>0.7</v>
      </c>
      <c r="F3751" t="s">
        <v>18359</v>
      </c>
      <c r="G3751">
        <v>19.75</v>
      </c>
      <c r="H3751" t="s">
        <v>31476</v>
      </c>
      <c r="I3751" t="s">
        <v>31477</v>
      </c>
      <c r="J3751">
        <v>7.69</v>
      </c>
    </row>
    <row r="3752" spans="1:10">
      <c r="A3752" t="s">
        <v>17822</v>
      </c>
      <c r="B3752" t="s">
        <v>26777</v>
      </c>
      <c r="C3752">
        <v>6</v>
      </c>
      <c r="D3752">
        <v>43</v>
      </c>
      <c r="E3752">
        <v>0.7</v>
      </c>
      <c r="F3752" t="s">
        <v>18359</v>
      </c>
      <c r="G3752">
        <v>30.65</v>
      </c>
      <c r="H3752" t="s">
        <v>31478</v>
      </c>
      <c r="I3752" t="s">
        <v>31479</v>
      </c>
      <c r="J3752">
        <v>8.75</v>
      </c>
    </row>
    <row r="3753" spans="1:10">
      <c r="A3753" t="s">
        <v>31480</v>
      </c>
      <c r="B3753" t="s">
        <v>31481</v>
      </c>
      <c r="C3753">
        <v>6</v>
      </c>
      <c r="D3753">
        <v>43</v>
      </c>
      <c r="E3753">
        <v>0.7</v>
      </c>
      <c r="F3753" t="s">
        <v>18359</v>
      </c>
      <c r="G3753">
        <v>32.950000000000003</v>
      </c>
      <c r="I3753" t="s">
        <v>31482</v>
      </c>
      <c r="J3753">
        <v>7.67</v>
      </c>
    </row>
    <row r="3754" spans="1:10">
      <c r="A3754" t="s">
        <v>31483</v>
      </c>
      <c r="B3754" t="s">
        <v>31484</v>
      </c>
      <c r="C3754">
        <v>6</v>
      </c>
      <c r="D3754">
        <v>43</v>
      </c>
      <c r="E3754">
        <v>0.7</v>
      </c>
      <c r="F3754" t="s">
        <v>18359</v>
      </c>
      <c r="G3754">
        <v>15.95</v>
      </c>
      <c r="J3754">
        <v>0</v>
      </c>
    </row>
    <row r="3755" spans="1:10">
      <c r="A3755" t="s">
        <v>17823</v>
      </c>
      <c r="B3755" t="s">
        <v>25493</v>
      </c>
      <c r="C3755">
        <v>6</v>
      </c>
      <c r="D3755">
        <v>43</v>
      </c>
      <c r="E3755">
        <v>0.7</v>
      </c>
      <c r="F3755" t="s">
        <v>18359</v>
      </c>
      <c r="G3755">
        <v>12.5</v>
      </c>
      <c r="H3755" t="s">
        <v>25494</v>
      </c>
      <c r="I3755" t="s">
        <v>25495</v>
      </c>
      <c r="J3755">
        <v>7.7</v>
      </c>
    </row>
    <row r="3756" spans="1:10">
      <c r="A3756" t="s">
        <v>13314</v>
      </c>
      <c r="B3756" t="s">
        <v>17824</v>
      </c>
      <c r="C3756">
        <v>6</v>
      </c>
      <c r="D3756">
        <v>40</v>
      </c>
      <c r="E3756">
        <v>0.7</v>
      </c>
      <c r="G3756">
        <v>29.5</v>
      </c>
      <c r="H3756" t="s">
        <v>25496</v>
      </c>
      <c r="I3756" t="s">
        <v>25497</v>
      </c>
      <c r="J3756">
        <v>7.63</v>
      </c>
    </row>
    <row r="3757" spans="1:10">
      <c r="A3757" t="s">
        <v>13315</v>
      </c>
      <c r="B3757" t="s">
        <v>17825</v>
      </c>
      <c r="C3757">
        <v>6</v>
      </c>
      <c r="D3757">
        <v>35</v>
      </c>
      <c r="E3757">
        <v>0.7</v>
      </c>
      <c r="G3757">
        <v>25.65</v>
      </c>
      <c r="H3757" t="s">
        <v>25498</v>
      </c>
      <c r="I3757" t="s">
        <v>25499</v>
      </c>
      <c r="J3757">
        <v>8.19</v>
      </c>
    </row>
    <row r="3758" spans="1:10">
      <c r="A3758" t="s">
        <v>13316</v>
      </c>
      <c r="B3758" t="s">
        <v>17826</v>
      </c>
      <c r="C3758">
        <v>12</v>
      </c>
      <c r="D3758">
        <v>40</v>
      </c>
      <c r="E3758">
        <v>0.7</v>
      </c>
      <c r="G3758">
        <v>5.65</v>
      </c>
      <c r="I3758" t="s">
        <v>25500</v>
      </c>
      <c r="J3758">
        <v>16.809999999999999</v>
      </c>
    </row>
    <row r="3759" spans="1:10">
      <c r="A3759" t="s">
        <v>13317</v>
      </c>
      <c r="B3759" t="s">
        <v>17827</v>
      </c>
      <c r="C3759">
        <v>6</v>
      </c>
      <c r="D3759">
        <v>42</v>
      </c>
      <c r="E3759">
        <v>0.7</v>
      </c>
      <c r="G3759">
        <v>8.5</v>
      </c>
      <c r="H3759" t="s">
        <v>25501</v>
      </c>
      <c r="I3759" t="s">
        <v>25502</v>
      </c>
      <c r="J3759">
        <v>7.61</v>
      </c>
    </row>
    <row r="3760" spans="1:10">
      <c r="A3760" t="s">
        <v>13318</v>
      </c>
      <c r="B3760" t="s">
        <v>17828</v>
      </c>
      <c r="C3760">
        <v>6</v>
      </c>
      <c r="D3760">
        <v>40</v>
      </c>
      <c r="E3760">
        <v>0.7</v>
      </c>
      <c r="G3760">
        <v>5.45</v>
      </c>
      <c r="I3760" t="s">
        <v>25503</v>
      </c>
      <c r="J3760">
        <v>7.48</v>
      </c>
    </row>
    <row r="3761" spans="1:10">
      <c r="A3761" t="s">
        <v>25504</v>
      </c>
      <c r="B3761" t="s">
        <v>25505</v>
      </c>
      <c r="C3761">
        <v>15</v>
      </c>
      <c r="D3761">
        <v>40</v>
      </c>
      <c r="E3761">
        <v>0.5</v>
      </c>
      <c r="G3761">
        <v>12.95</v>
      </c>
      <c r="I3761" t="s">
        <v>25506</v>
      </c>
      <c r="J3761">
        <v>13.27</v>
      </c>
    </row>
    <row r="3762" spans="1:10">
      <c r="A3762" t="s">
        <v>13319</v>
      </c>
      <c r="B3762" t="s">
        <v>17829</v>
      </c>
      <c r="C3762">
        <v>6</v>
      </c>
      <c r="D3762">
        <v>43</v>
      </c>
      <c r="E3762">
        <v>0.7</v>
      </c>
      <c r="G3762">
        <v>11.55</v>
      </c>
      <c r="H3762" t="s">
        <v>31485</v>
      </c>
      <c r="I3762" t="s">
        <v>31486</v>
      </c>
      <c r="J3762">
        <v>9.27</v>
      </c>
    </row>
    <row r="3763" spans="1:10">
      <c r="A3763" t="s">
        <v>13320</v>
      </c>
      <c r="B3763" t="s">
        <v>17830</v>
      </c>
      <c r="C3763">
        <v>6</v>
      </c>
      <c r="D3763">
        <v>42.3</v>
      </c>
      <c r="E3763">
        <v>0.7</v>
      </c>
      <c r="G3763">
        <v>14.25</v>
      </c>
      <c r="H3763" t="s">
        <v>25507</v>
      </c>
      <c r="I3763" t="s">
        <v>25508</v>
      </c>
      <c r="J3763">
        <v>9.3000000000000007</v>
      </c>
    </row>
    <row r="3764" spans="1:10">
      <c r="A3764" t="s">
        <v>17831</v>
      </c>
      <c r="B3764" t="s">
        <v>17832</v>
      </c>
      <c r="C3764">
        <v>6</v>
      </c>
      <c r="D3764">
        <v>30</v>
      </c>
      <c r="E3764">
        <v>0.7</v>
      </c>
      <c r="G3764">
        <v>17.850000000000001</v>
      </c>
      <c r="H3764" t="s">
        <v>31487</v>
      </c>
      <c r="I3764" t="s">
        <v>31488</v>
      </c>
      <c r="J3764">
        <v>7.44</v>
      </c>
    </row>
    <row r="3765" spans="1:10">
      <c r="A3765" t="s">
        <v>17833</v>
      </c>
      <c r="B3765" t="s">
        <v>17834</v>
      </c>
      <c r="C3765">
        <v>12</v>
      </c>
      <c r="D3765">
        <v>17</v>
      </c>
      <c r="E3765">
        <v>0.75</v>
      </c>
      <c r="G3765">
        <v>22.95</v>
      </c>
      <c r="H3765" t="s">
        <v>25509</v>
      </c>
      <c r="I3765" t="s">
        <v>25510</v>
      </c>
      <c r="J3765">
        <v>16.64</v>
      </c>
    </row>
    <row r="3766" spans="1:10">
      <c r="A3766" t="s">
        <v>17835</v>
      </c>
      <c r="B3766" t="s">
        <v>17836</v>
      </c>
      <c r="C3766">
        <v>6</v>
      </c>
      <c r="D3766">
        <v>40.9</v>
      </c>
      <c r="E3766">
        <v>0.75</v>
      </c>
      <c r="G3766">
        <v>7.35</v>
      </c>
      <c r="H3766" t="s">
        <v>31489</v>
      </c>
      <c r="I3766" t="s">
        <v>31490</v>
      </c>
      <c r="J3766">
        <v>9.5</v>
      </c>
    </row>
    <row r="3767" spans="1:10">
      <c r="A3767" t="s">
        <v>13321</v>
      </c>
      <c r="B3767" t="s">
        <v>17837</v>
      </c>
      <c r="C3767">
        <v>6</v>
      </c>
      <c r="D3767">
        <v>43</v>
      </c>
      <c r="E3767">
        <v>0.7</v>
      </c>
      <c r="G3767">
        <v>17</v>
      </c>
      <c r="I3767" t="s">
        <v>25511</v>
      </c>
      <c r="J3767">
        <v>8.24</v>
      </c>
    </row>
    <row r="3768" spans="1:10">
      <c r="A3768" t="s">
        <v>13322</v>
      </c>
      <c r="B3768" t="s">
        <v>17838</v>
      </c>
      <c r="C3768">
        <v>6</v>
      </c>
      <c r="D3768">
        <v>15</v>
      </c>
      <c r="E3768">
        <v>0.7</v>
      </c>
      <c r="G3768">
        <v>22.45</v>
      </c>
      <c r="H3768" t="s">
        <v>31491</v>
      </c>
      <c r="I3768" t="s">
        <v>31492</v>
      </c>
      <c r="J3768">
        <v>7.67</v>
      </c>
    </row>
    <row r="3769" spans="1:10">
      <c r="A3769" t="s">
        <v>17839</v>
      </c>
      <c r="B3769" t="s">
        <v>17840</v>
      </c>
      <c r="C3769">
        <v>6</v>
      </c>
      <c r="D3769">
        <v>15</v>
      </c>
      <c r="E3769">
        <v>0.7</v>
      </c>
      <c r="G3769">
        <v>24.15</v>
      </c>
      <c r="H3769" t="s">
        <v>25512</v>
      </c>
      <c r="I3769" t="s">
        <v>25513</v>
      </c>
      <c r="J3769">
        <v>7.62</v>
      </c>
    </row>
    <row r="3770" spans="1:10">
      <c r="A3770" t="s">
        <v>13323</v>
      </c>
      <c r="B3770" t="s">
        <v>17841</v>
      </c>
      <c r="C3770">
        <v>6</v>
      </c>
      <c r="D3770">
        <v>15</v>
      </c>
      <c r="E3770">
        <v>0.7</v>
      </c>
      <c r="G3770">
        <v>26.85</v>
      </c>
      <c r="H3770" t="s">
        <v>25514</v>
      </c>
      <c r="I3770" t="s">
        <v>25515</v>
      </c>
      <c r="J3770">
        <v>7.57</v>
      </c>
    </row>
    <row r="3771" spans="1:10">
      <c r="A3771" t="s">
        <v>25516</v>
      </c>
      <c r="B3771" t="s">
        <v>25517</v>
      </c>
      <c r="C3771">
        <v>6</v>
      </c>
      <c r="D3771">
        <v>15</v>
      </c>
      <c r="E3771">
        <v>0.7</v>
      </c>
      <c r="G3771">
        <v>7.15</v>
      </c>
      <c r="H3771" t="s">
        <v>25518</v>
      </c>
      <c r="I3771" t="s">
        <v>25519</v>
      </c>
      <c r="J3771">
        <v>7.7</v>
      </c>
    </row>
    <row r="3772" spans="1:10">
      <c r="A3772" t="s">
        <v>13324</v>
      </c>
      <c r="B3772" t="s">
        <v>17842</v>
      </c>
      <c r="C3772">
        <v>6</v>
      </c>
      <c r="D3772">
        <v>35</v>
      </c>
      <c r="E3772">
        <v>0.7</v>
      </c>
      <c r="G3772">
        <v>13.25</v>
      </c>
      <c r="H3772" t="s">
        <v>25520</v>
      </c>
      <c r="I3772" t="s">
        <v>25521</v>
      </c>
      <c r="J3772">
        <v>7.1</v>
      </c>
    </row>
    <row r="3773" spans="1:10">
      <c r="A3773" t="s">
        <v>13325</v>
      </c>
      <c r="B3773" t="s">
        <v>17843</v>
      </c>
      <c r="C3773">
        <v>6</v>
      </c>
      <c r="D3773">
        <v>35</v>
      </c>
      <c r="E3773">
        <v>1</v>
      </c>
      <c r="G3773">
        <v>15.45</v>
      </c>
      <c r="H3773" t="s">
        <v>25522</v>
      </c>
      <c r="I3773" t="s">
        <v>25523</v>
      </c>
      <c r="J3773">
        <v>9.52</v>
      </c>
    </row>
    <row r="3774" spans="1:10">
      <c r="A3774" t="s">
        <v>17844</v>
      </c>
      <c r="B3774" t="s">
        <v>17845</v>
      </c>
      <c r="C3774">
        <v>6</v>
      </c>
      <c r="D3774">
        <v>40</v>
      </c>
      <c r="E3774">
        <v>1</v>
      </c>
      <c r="G3774">
        <v>17.75</v>
      </c>
      <c r="H3774" t="s">
        <v>25524</v>
      </c>
      <c r="I3774" t="s">
        <v>25525</v>
      </c>
      <c r="J3774">
        <v>9.42</v>
      </c>
    </row>
    <row r="3775" spans="1:10">
      <c r="A3775" t="s">
        <v>13326</v>
      </c>
      <c r="B3775" t="s">
        <v>17846</v>
      </c>
      <c r="C3775">
        <v>6</v>
      </c>
      <c r="D3775">
        <v>40</v>
      </c>
      <c r="E3775">
        <v>0.7</v>
      </c>
      <c r="G3775">
        <v>27</v>
      </c>
      <c r="H3775" t="s">
        <v>25526</v>
      </c>
      <c r="I3775" t="s">
        <v>25527</v>
      </c>
      <c r="J3775">
        <v>7.55</v>
      </c>
    </row>
    <row r="3776" spans="1:10">
      <c r="A3776" t="s">
        <v>25528</v>
      </c>
      <c r="B3776" t="s">
        <v>25529</v>
      </c>
      <c r="C3776">
        <v>6</v>
      </c>
      <c r="D3776">
        <v>24</v>
      </c>
      <c r="E3776">
        <v>0.7</v>
      </c>
      <c r="G3776">
        <v>39.549999999999997</v>
      </c>
      <c r="H3776" t="s">
        <v>25530</v>
      </c>
      <c r="J3776">
        <v>7.86</v>
      </c>
    </row>
    <row r="3777" spans="1:10">
      <c r="A3777" t="s">
        <v>13327</v>
      </c>
      <c r="B3777" t="s">
        <v>25531</v>
      </c>
      <c r="C3777">
        <v>6</v>
      </c>
      <c r="D3777">
        <v>46</v>
      </c>
      <c r="E3777">
        <v>0.7</v>
      </c>
      <c r="F3777" t="s">
        <v>18359</v>
      </c>
      <c r="G3777">
        <v>20.95</v>
      </c>
      <c r="H3777" t="s">
        <v>25532</v>
      </c>
      <c r="I3777" t="s">
        <v>25533</v>
      </c>
      <c r="J3777">
        <v>17.920000000000002</v>
      </c>
    </row>
    <row r="3778" spans="1:10">
      <c r="A3778" t="s">
        <v>13328</v>
      </c>
      <c r="B3778" t="s">
        <v>25534</v>
      </c>
      <c r="C3778">
        <v>6</v>
      </c>
      <c r="D3778">
        <v>59.1</v>
      </c>
      <c r="E3778">
        <v>0.7</v>
      </c>
      <c r="F3778" t="s">
        <v>18359</v>
      </c>
      <c r="G3778">
        <v>29.95</v>
      </c>
      <c r="H3778" t="s">
        <v>25535</v>
      </c>
      <c r="J3778">
        <v>10.95</v>
      </c>
    </row>
    <row r="3779" spans="1:10">
      <c r="A3779" t="s">
        <v>25536</v>
      </c>
      <c r="B3779" t="s">
        <v>25537</v>
      </c>
      <c r="C3779">
        <v>6</v>
      </c>
      <c r="D3779">
        <v>43</v>
      </c>
      <c r="E3779">
        <v>1</v>
      </c>
      <c r="F3779" t="s">
        <v>18359</v>
      </c>
      <c r="G3779">
        <v>17.850000000000001</v>
      </c>
      <c r="H3779" t="s">
        <v>25538</v>
      </c>
      <c r="I3779" t="s">
        <v>25539</v>
      </c>
      <c r="J3779">
        <v>10.59</v>
      </c>
    </row>
    <row r="3780" spans="1:10">
      <c r="A3780" t="s">
        <v>17847</v>
      </c>
      <c r="B3780" t="s">
        <v>25540</v>
      </c>
      <c r="C3780">
        <v>6</v>
      </c>
      <c r="D3780">
        <v>46</v>
      </c>
      <c r="E3780">
        <v>1</v>
      </c>
      <c r="F3780" t="s">
        <v>18359</v>
      </c>
      <c r="G3780">
        <v>18.95</v>
      </c>
      <c r="H3780" t="s">
        <v>25541</v>
      </c>
      <c r="I3780" t="s">
        <v>25542</v>
      </c>
      <c r="J3780">
        <v>10.62</v>
      </c>
    </row>
    <row r="3781" spans="1:10">
      <c r="A3781" t="s">
        <v>17848</v>
      </c>
      <c r="B3781" t="s">
        <v>17849</v>
      </c>
      <c r="C3781">
        <v>6</v>
      </c>
      <c r="D3781">
        <v>37</v>
      </c>
      <c r="E3781">
        <v>0.7</v>
      </c>
      <c r="G3781">
        <v>16.149999999999999</v>
      </c>
      <c r="H3781" t="s">
        <v>25543</v>
      </c>
      <c r="I3781" t="s">
        <v>25544</v>
      </c>
      <c r="J3781">
        <v>6.7</v>
      </c>
    </row>
    <row r="3782" spans="1:10">
      <c r="A3782" t="s">
        <v>13329</v>
      </c>
      <c r="B3782" t="s">
        <v>17850</v>
      </c>
      <c r="C3782">
        <v>6</v>
      </c>
      <c r="D3782">
        <v>38</v>
      </c>
      <c r="E3782">
        <v>0.7</v>
      </c>
      <c r="G3782">
        <v>14.65</v>
      </c>
      <c r="H3782" t="s">
        <v>25545</v>
      </c>
      <c r="I3782" t="s">
        <v>25546</v>
      </c>
      <c r="J3782">
        <v>6.97</v>
      </c>
    </row>
    <row r="3783" spans="1:10">
      <c r="A3783" t="s">
        <v>13330</v>
      </c>
      <c r="B3783" t="s">
        <v>17851</v>
      </c>
      <c r="C3783">
        <v>6</v>
      </c>
      <c r="D3783">
        <v>38</v>
      </c>
      <c r="E3783">
        <v>0.7</v>
      </c>
      <c r="G3783">
        <v>24.95</v>
      </c>
      <c r="H3783" t="s">
        <v>25547</v>
      </c>
      <c r="I3783" t="s">
        <v>25548</v>
      </c>
      <c r="J3783">
        <v>6.97</v>
      </c>
    </row>
    <row r="3784" spans="1:10">
      <c r="A3784" t="s">
        <v>13331</v>
      </c>
      <c r="B3784" t="s">
        <v>17852</v>
      </c>
      <c r="C3784">
        <v>6</v>
      </c>
      <c r="D3784">
        <v>47</v>
      </c>
      <c r="E3784">
        <v>0.5</v>
      </c>
      <c r="G3784">
        <v>25.95</v>
      </c>
      <c r="H3784" t="s">
        <v>25549</v>
      </c>
      <c r="I3784" t="s">
        <v>25550</v>
      </c>
      <c r="J3784">
        <v>7.34</v>
      </c>
    </row>
    <row r="3785" spans="1:10">
      <c r="A3785" t="s">
        <v>31493</v>
      </c>
      <c r="B3785" t="s">
        <v>31494</v>
      </c>
      <c r="C3785">
        <v>6</v>
      </c>
      <c r="D3785">
        <v>16</v>
      </c>
      <c r="E3785">
        <v>0.7</v>
      </c>
      <c r="G3785">
        <v>134.85</v>
      </c>
      <c r="H3785" t="s">
        <v>31495</v>
      </c>
      <c r="I3785" t="s">
        <v>31496</v>
      </c>
      <c r="J3785">
        <v>10.029999999999999</v>
      </c>
    </row>
    <row r="3786" spans="1:10">
      <c r="A3786" t="s">
        <v>13332</v>
      </c>
      <c r="B3786" t="s">
        <v>17853</v>
      </c>
      <c r="C3786">
        <v>6</v>
      </c>
      <c r="D3786">
        <v>17</v>
      </c>
      <c r="E3786">
        <v>0.75</v>
      </c>
      <c r="G3786">
        <v>19.850000000000001</v>
      </c>
      <c r="H3786" t="s">
        <v>25551</v>
      </c>
      <c r="I3786" t="s">
        <v>22632</v>
      </c>
      <c r="J3786">
        <v>9.73</v>
      </c>
    </row>
    <row r="3787" spans="1:10">
      <c r="A3787" t="s">
        <v>13333</v>
      </c>
      <c r="B3787" t="s">
        <v>17854</v>
      </c>
      <c r="C3787">
        <v>6</v>
      </c>
      <c r="D3787">
        <v>17</v>
      </c>
      <c r="E3787">
        <v>0.75</v>
      </c>
      <c r="G3787">
        <v>12.95</v>
      </c>
      <c r="H3787" t="s">
        <v>22633</v>
      </c>
      <c r="I3787" t="s">
        <v>22634</v>
      </c>
      <c r="J3787">
        <v>9.83</v>
      </c>
    </row>
    <row r="3788" spans="1:10">
      <c r="A3788" t="s">
        <v>17855</v>
      </c>
      <c r="B3788" t="s">
        <v>17856</v>
      </c>
      <c r="C3788">
        <v>6</v>
      </c>
      <c r="D3788">
        <v>46</v>
      </c>
      <c r="E3788">
        <v>0.7</v>
      </c>
      <c r="G3788">
        <v>0.65</v>
      </c>
      <c r="H3788" t="s">
        <v>25552</v>
      </c>
      <c r="I3788" t="s">
        <v>25553</v>
      </c>
      <c r="J3788">
        <v>9.2799999999999994</v>
      </c>
    </row>
    <row r="3789" spans="1:10">
      <c r="A3789" t="s">
        <v>13334</v>
      </c>
      <c r="B3789" t="s">
        <v>25554</v>
      </c>
      <c r="C3789">
        <v>6</v>
      </c>
      <c r="D3789">
        <v>47.1</v>
      </c>
      <c r="E3789">
        <v>0.5</v>
      </c>
      <c r="F3789" t="s">
        <v>18359</v>
      </c>
      <c r="G3789">
        <v>2.5499999999999998</v>
      </c>
      <c r="H3789" t="s">
        <v>25555</v>
      </c>
      <c r="J3789">
        <v>8.4700000000000006</v>
      </c>
    </row>
    <row r="3790" spans="1:10">
      <c r="A3790" t="s">
        <v>14140</v>
      </c>
      <c r="B3790" t="s">
        <v>17857</v>
      </c>
      <c r="C3790">
        <v>6</v>
      </c>
      <c r="D3790">
        <v>20</v>
      </c>
      <c r="E3790">
        <v>0.5</v>
      </c>
      <c r="G3790">
        <v>31.75</v>
      </c>
      <c r="H3790" t="s">
        <v>25556</v>
      </c>
      <c r="I3790" t="s">
        <v>25557</v>
      </c>
      <c r="J3790">
        <v>7.46</v>
      </c>
    </row>
    <row r="3791" spans="1:10">
      <c r="A3791" t="s">
        <v>17858</v>
      </c>
      <c r="B3791" t="s">
        <v>17859</v>
      </c>
      <c r="C3791">
        <v>6</v>
      </c>
      <c r="D3791">
        <v>20</v>
      </c>
      <c r="E3791">
        <v>0.7</v>
      </c>
      <c r="G3791">
        <v>14</v>
      </c>
      <c r="H3791" t="s">
        <v>25558</v>
      </c>
      <c r="I3791" t="s">
        <v>25559</v>
      </c>
      <c r="J3791">
        <v>9.77</v>
      </c>
    </row>
    <row r="3792" spans="1:10">
      <c r="A3792" t="s">
        <v>13335</v>
      </c>
      <c r="B3792" t="s">
        <v>17860</v>
      </c>
      <c r="C3792">
        <v>6</v>
      </c>
      <c r="D3792">
        <v>38</v>
      </c>
      <c r="E3792">
        <v>0.7</v>
      </c>
      <c r="G3792">
        <v>33.950000000000003</v>
      </c>
      <c r="H3792" t="s">
        <v>25560</v>
      </c>
      <c r="I3792" t="s">
        <v>25561</v>
      </c>
      <c r="J3792">
        <v>7.5</v>
      </c>
    </row>
    <row r="3793" spans="1:10">
      <c r="A3793" t="s">
        <v>13336</v>
      </c>
      <c r="B3793" t="s">
        <v>17861</v>
      </c>
      <c r="C3793">
        <v>6</v>
      </c>
      <c r="D3793">
        <v>38</v>
      </c>
      <c r="E3793">
        <v>1</v>
      </c>
      <c r="G3793">
        <v>14.75</v>
      </c>
      <c r="H3793" t="s">
        <v>25562</v>
      </c>
      <c r="I3793" t="s">
        <v>25563</v>
      </c>
      <c r="J3793">
        <v>10.09</v>
      </c>
    </row>
    <row r="3794" spans="1:10">
      <c r="A3794" t="s">
        <v>13337</v>
      </c>
      <c r="B3794" t="s">
        <v>17862</v>
      </c>
      <c r="C3794">
        <v>6</v>
      </c>
      <c r="D3794">
        <v>40</v>
      </c>
      <c r="E3794">
        <v>0.7</v>
      </c>
      <c r="G3794">
        <v>7.25</v>
      </c>
      <c r="I3794" t="s">
        <v>25564</v>
      </c>
      <c r="J3794">
        <v>7.54</v>
      </c>
    </row>
    <row r="3795" spans="1:10">
      <c r="A3795" t="s">
        <v>13338</v>
      </c>
      <c r="B3795" t="s">
        <v>17863</v>
      </c>
      <c r="C3795">
        <v>6</v>
      </c>
      <c r="D3795">
        <v>39</v>
      </c>
      <c r="E3795">
        <v>0.5</v>
      </c>
      <c r="G3795">
        <v>12.85</v>
      </c>
      <c r="H3795" t="s">
        <v>25565</v>
      </c>
      <c r="I3795" t="s">
        <v>25566</v>
      </c>
      <c r="J3795">
        <v>6.1</v>
      </c>
    </row>
    <row r="3796" spans="1:10">
      <c r="A3796" t="s">
        <v>13339</v>
      </c>
      <c r="B3796" t="s">
        <v>17864</v>
      </c>
      <c r="C3796">
        <v>6</v>
      </c>
      <c r="D3796">
        <v>37.5</v>
      </c>
      <c r="E3796">
        <v>0.5</v>
      </c>
      <c r="G3796">
        <v>6.5</v>
      </c>
      <c r="H3796" t="s">
        <v>25567</v>
      </c>
      <c r="I3796" t="s">
        <v>25568</v>
      </c>
      <c r="J3796">
        <v>5.45</v>
      </c>
    </row>
    <row r="3797" spans="1:10">
      <c r="A3797" t="s">
        <v>13340</v>
      </c>
      <c r="B3797" t="s">
        <v>25569</v>
      </c>
      <c r="C3797">
        <v>6</v>
      </c>
      <c r="D3797">
        <v>40</v>
      </c>
      <c r="E3797">
        <v>0.7</v>
      </c>
      <c r="F3797" t="s">
        <v>18359</v>
      </c>
      <c r="G3797">
        <v>26.05</v>
      </c>
      <c r="I3797" t="s">
        <v>25570</v>
      </c>
      <c r="J3797">
        <v>6.73</v>
      </c>
    </row>
    <row r="3798" spans="1:10">
      <c r="A3798" t="s">
        <v>13341</v>
      </c>
      <c r="B3798" t="s">
        <v>25571</v>
      </c>
      <c r="C3798">
        <v>6</v>
      </c>
      <c r="D3798">
        <v>40</v>
      </c>
      <c r="E3798">
        <v>0.7</v>
      </c>
      <c r="F3798" t="s">
        <v>18359</v>
      </c>
      <c r="G3798">
        <v>7.45</v>
      </c>
      <c r="H3798" t="s">
        <v>25572</v>
      </c>
      <c r="I3798" t="s">
        <v>25573</v>
      </c>
      <c r="J3798">
        <v>6.73</v>
      </c>
    </row>
    <row r="3799" spans="1:10">
      <c r="A3799" t="s">
        <v>13342</v>
      </c>
      <c r="B3799" t="s">
        <v>25574</v>
      </c>
      <c r="C3799">
        <v>6</v>
      </c>
      <c r="D3799">
        <v>40</v>
      </c>
      <c r="E3799">
        <v>0.7</v>
      </c>
      <c r="F3799" t="s">
        <v>18359</v>
      </c>
      <c r="G3799">
        <v>4.25</v>
      </c>
      <c r="I3799" t="s">
        <v>25575</v>
      </c>
      <c r="J3799">
        <v>6.72</v>
      </c>
    </row>
    <row r="3800" spans="1:10">
      <c r="A3800" t="s">
        <v>13343</v>
      </c>
      <c r="B3800" t="s">
        <v>17865</v>
      </c>
      <c r="C3800">
        <v>6</v>
      </c>
      <c r="D3800">
        <v>43</v>
      </c>
      <c r="E3800">
        <v>0.7</v>
      </c>
      <c r="G3800">
        <v>29.95</v>
      </c>
      <c r="H3800" t="s">
        <v>25576</v>
      </c>
      <c r="I3800" t="s">
        <v>25577</v>
      </c>
      <c r="J3800">
        <v>7.5</v>
      </c>
    </row>
    <row r="3801" spans="1:10">
      <c r="A3801" t="s">
        <v>13344</v>
      </c>
      <c r="B3801" t="s">
        <v>17866</v>
      </c>
      <c r="C3801">
        <v>6</v>
      </c>
      <c r="D3801">
        <v>38</v>
      </c>
      <c r="E3801">
        <v>0.7</v>
      </c>
      <c r="G3801">
        <v>30</v>
      </c>
      <c r="H3801" t="s">
        <v>25578</v>
      </c>
      <c r="J3801">
        <v>7.4</v>
      </c>
    </row>
    <row r="3802" spans="1:10">
      <c r="A3802" t="s">
        <v>17867</v>
      </c>
      <c r="B3802" t="s">
        <v>17868</v>
      </c>
      <c r="C3802">
        <v>6</v>
      </c>
      <c r="D3802">
        <v>38</v>
      </c>
      <c r="E3802">
        <v>0.7</v>
      </c>
      <c r="G3802">
        <v>7.35</v>
      </c>
      <c r="J3802">
        <v>7.42</v>
      </c>
    </row>
    <row r="3803" spans="1:10">
      <c r="A3803" t="s">
        <v>17869</v>
      </c>
      <c r="B3803" t="s">
        <v>17870</v>
      </c>
      <c r="C3803">
        <v>6</v>
      </c>
      <c r="D3803">
        <v>40</v>
      </c>
      <c r="E3803">
        <v>0.7</v>
      </c>
      <c r="G3803">
        <v>14</v>
      </c>
      <c r="H3803" t="s">
        <v>25579</v>
      </c>
      <c r="I3803" t="s">
        <v>25580</v>
      </c>
      <c r="J3803">
        <v>7.41</v>
      </c>
    </row>
    <row r="3804" spans="1:10">
      <c r="A3804" t="s">
        <v>26889</v>
      </c>
      <c r="B3804" t="s">
        <v>26890</v>
      </c>
      <c r="C3804">
        <v>6</v>
      </c>
      <c r="D3804">
        <v>60</v>
      </c>
      <c r="E3804">
        <v>0.7</v>
      </c>
      <c r="G3804">
        <v>26.55</v>
      </c>
      <c r="H3804" t="s">
        <v>31497</v>
      </c>
      <c r="J3804">
        <v>7.27</v>
      </c>
    </row>
    <row r="3805" spans="1:10">
      <c r="A3805" t="s">
        <v>13345</v>
      </c>
      <c r="B3805" t="s">
        <v>17871</v>
      </c>
      <c r="C3805">
        <v>6</v>
      </c>
      <c r="D3805">
        <v>60</v>
      </c>
      <c r="E3805">
        <v>1</v>
      </c>
      <c r="G3805">
        <v>269.95</v>
      </c>
      <c r="H3805" t="s">
        <v>25581</v>
      </c>
      <c r="I3805" t="s">
        <v>25582</v>
      </c>
      <c r="J3805">
        <v>9.8000000000000007</v>
      </c>
    </row>
    <row r="3806" spans="1:10">
      <c r="A3806" t="s">
        <v>17872</v>
      </c>
      <c r="B3806" t="s">
        <v>17873</v>
      </c>
      <c r="C3806">
        <v>6</v>
      </c>
      <c r="D3806">
        <v>80</v>
      </c>
      <c r="E3806">
        <v>0.5</v>
      </c>
      <c r="G3806">
        <v>21.65</v>
      </c>
      <c r="H3806" t="s">
        <v>25583</v>
      </c>
      <c r="I3806" t="s">
        <v>25584</v>
      </c>
      <c r="J3806">
        <v>5.17</v>
      </c>
    </row>
    <row r="3807" spans="1:10">
      <c r="A3807" t="s">
        <v>17874</v>
      </c>
      <c r="B3807" t="s">
        <v>17875</v>
      </c>
      <c r="C3807">
        <v>6</v>
      </c>
      <c r="D3807">
        <v>80</v>
      </c>
      <c r="E3807">
        <v>0.7</v>
      </c>
      <c r="G3807">
        <v>39.950000000000003</v>
      </c>
      <c r="H3807" t="s">
        <v>27332</v>
      </c>
      <c r="I3807" t="s">
        <v>31498</v>
      </c>
      <c r="J3807">
        <v>7.02</v>
      </c>
    </row>
    <row r="3808" spans="1:10">
      <c r="A3808" t="s">
        <v>14141</v>
      </c>
      <c r="B3808" t="s">
        <v>17876</v>
      </c>
      <c r="C3808">
        <v>6</v>
      </c>
      <c r="D3808">
        <v>80</v>
      </c>
      <c r="E3808">
        <v>1</v>
      </c>
      <c r="G3808">
        <v>5</v>
      </c>
      <c r="H3808" t="s">
        <v>25585</v>
      </c>
      <c r="I3808" t="s">
        <v>25586</v>
      </c>
      <c r="J3808">
        <v>9.5</v>
      </c>
    </row>
    <row r="3809" spans="1:10">
      <c r="A3809" t="s">
        <v>13346</v>
      </c>
      <c r="B3809" t="s">
        <v>17877</v>
      </c>
      <c r="C3809">
        <v>6</v>
      </c>
      <c r="D3809">
        <v>40</v>
      </c>
      <c r="E3809">
        <v>0.5</v>
      </c>
      <c r="G3809">
        <v>90.75</v>
      </c>
      <c r="H3809" t="s">
        <v>25587</v>
      </c>
      <c r="I3809" t="s">
        <v>25588</v>
      </c>
      <c r="J3809">
        <v>6.55</v>
      </c>
    </row>
    <row r="3810" spans="1:10">
      <c r="A3810" t="s">
        <v>17878</v>
      </c>
      <c r="B3810" t="s">
        <v>17879</v>
      </c>
      <c r="C3810">
        <v>6</v>
      </c>
      <c r="D3810">
        <v>40</v>
      </c>
      <c r="E3810">
        <v>1</v>
      </c>
      <c r="G3810">
        <v>10.25</v>
      </c>
      <c r="H3810" t="s">
        <v>27749</v>
      </c>
      <c r="I3810" t="s">
        <v>31499</v>
      </c>
      <c r="J3810">
        <v>10.98</v>
      </c>
    </row>
    <row r="3811" spans="1:10">
      <c r="A3811" t="s">
        <v>25589</v>
      </c>
      <c r="B3811" t="s">
        <v>25590</v>
      </c>
      <c r="C3811">
        <v>6</v>
      </c>
      <c r="D3811">
        <v>30</v>
      </c>
      <c r="E3811">
        <v>0.7</v>
      </c>
      <c r="G3811">
        <v>16.45</v>
      </c>
      <c r="H3811" t="s">
        <v>25591</v>
      </c>
      <c r="J3811">
        <v>8.1</v>
      </c>
    </row>
    <row r="3812" spans="1:10">
      <c r="A3812" t="s">
        <v>17880</v>
      </c>
      <c r="B3812" t="s">
        <v>25592</v>
      </c>
      <c r="C3812">
        <v>6</v>
      </c>
      <c r="D3812">
        <v>43</v>
      </c>
      <c r="E3812">
        <v>0.7</v>
      </c>
      <c r="F3812" t="s">
        <v>18359</v>
      </c>
      <c r="G3812">
        <v>190</v>
      </c>
      <c r="H3812" t="s">
        <v>25593</v>
      </c>
      <c r="I3812" t="s">
        <v>25594</v>
      </c>
      <c r="J3812">
        <v>7.79</v>
      </c>
    </row>
    <row r="3813" spans="1:10">
      <c r="A3813" t="s">
        <v>17881</v>
      </c>
      <c r="B3813" t="s">
        <v>17882</v>
      </c>
      <c r="C3813">
        <v>6</v>
      </c>
      <c r="D3813">
        <v>89</v>
      </c>
      <c r="E3813">
        <v>0.7</v>
      </c>
      <c r="G3813">
        <v>9.4499999999999993</v>
      </c>
      <c r="H3813" t="s">
        <v>25595</v>
      </c>
      <c r="I3813" t="s">
        <v>25596</v>
      </c>
      <c r="J3813">
        <v>8.4499999999999993</v>
      </c>
    </row>
    <row r="3814" spans="1:10">
      <c r="A3814" t="s">
        <v>13347</v>
      </c>
      <c r="B3814" t="s">
        <v>17883</v>
      </c>
      <c r="C3814">
        <v>6</v>
      </c>
      <c r="D3814">
        <v>42</v>
      </c>
      <c r="E3814">
        <v>0.5</v>
      </c>
      <c r="G3814">
        <v>15.25</v>
      </c>
      <c r="H3814" t="s">
        <v>25597</v>
      </c>
      <c r="I3814" t="s">
        <v>25598</v>
      </c>
      <c r="J3814">
        <v>7.13</v>
      </c>
    </row>
    <row r="3815" spans="1:10">
      <c r="A3815" t="s">
        <v>13348</v>
      </c>
      <c r="B3815" t="s">
        <v>17884</v>
      </c>
      <c r="C3815">
        <v>6</v>
      </c>
      <c r="D3815">
        <v>46.5</v>
      </c>
      <c r="E3815">
        <v>0.5</v>
      </c>
      <c r="G3815">
        <v>2.5499999999999998</v>
      </c>
      <c r="H3815" t="s">
        <v>25599</v>
      </c>
      <c r="I3815" t="s">
        <v>25600</v>
      </c>
      <c r="J3815">
        <v>7.15</v>
      </c>
    </row>
    <row r="3816" spans="1:10">
      <c r="A3816" t="s">
        <v>13349</v>
      </c>
      <c r="B3816" t="s">
        <v>17885</v>
      </c>
      <c r="C3816">
        <v>12</v>
      </c>
      <c r="D3816">
        <v>43</v>
      </c>
      <c r="E3816">
        <v>0.35</v>
      </c>
      <c r="G3816">
        <v>40.950000000000003</v>
      </c>
      <c r="H3816" t="s">
        <v>25601</v>
      </c>
      <c r="I3816" t="s">
        <v>25602</v>
      </c>
      <c r="J3816">
        <v>10.17</v>
      </c>
    </row>
    <row r="3817" spans="1:10">
      <c r="A3817" t="s">
        <v>13351</v>
      </c>
      <c r="B3817" t="s">
        <v>17886</v>
      </c>
      <c r="C3817">
        <v>6</v>
      </c>
      <c r="D3817">
        <v>43</v>
      </c>
      <c r="E3817">
        <v>0.7</v>
      </c>
      <c r="F3817" t="s">
        <v>18359</v>
      </c>
      <c r="G3817">
        <v>44.45</v>
      </c>
      <c r="H3817" t="s">
        <v>25603</v>
      </c>
      <c r="I3817" t="s">
        <v>25604</v>
      </c>
      <c r="J3817">
        <v>8.86</v>
      </c>
    </row>
    <row r="3818" spans="1:10">
      <c r="A3818" t="s">
        <v>13350</v>
      </c>
      <c r="B3818" t="s">
        <v>17886</v>
      </c>
      <c r="C3818">
        <v>12</v>
      </c>
      <c r="D3818">
        <v>43</v>
      </c>
      <c r="E3818">
        <v>0.7</v>
      </c>
      <c r="G3818">
        <v>11.65</v>
      </c>
      <c r="H3818" t="s">
        <v>25605</v>
      </c>
      <c r="I3818" t="s">
        <v>25606</v>
      </c>
      <c r="J3818">
        <v>16.690000000000001</v>
      </c>
    </row>
    <row r="3819" spans="1:10">
      <c r="A3819" t="s">
        <v>14142</v>
      </c>
      <c r="B3819" t="s">
        <v>17887</v>
      </c>
      <c r="C3819">
        <v>6</v>
      </c>
      <c r="D3819">
        <v>20</v>
      </c>
      <c r="E3819">
        <v>0.7</v>
      </c>
      <c r="G3819">
        <v>44.85</v>
      </c>
      <c r="H3819" t="s">
        <v>25607</v>
      </c>
      <c r="I3819" t="s">
        <v>25608</v>
      </c>
      <c r="J3819">
        <v>8.2799999999999994</v>
      </c>
    </row>
    <row r="3820" spans="1:10">
      <c r="A3820" t="s">
        <v>13352</v>
      </c>
      <c r="B3820" t="s">
        <v>25609</v>
      </c>
      <c r="C3820">
        <v>10</v>
      </c>
      <c r="D3820">
        <v>55</v>
      </c>
      <c r="E3820">
        <v>0.12</v>
      </c>
      <c r="F3820" t="s">
        <v>18359</v>
      </c>
      <c r="G3820">
        <v>5</v>
      </c>
      <c r="I3820" t="s">
        <v>25610</v>
      </c>
      <c r="J3820">
        <v>3.7</v>
      </c>
    </row>
    <row r="3821" spans="1:10">
      <c r="A3821" t="s">
        <v>13353</v>
      </c>
      <c r="B3821" t="s">
        <v>17888</v>
      </c>
      <c r="C3821">
        <v>6</v>
      </c>
      <c r="D3821">
        <v>73</v>
      </c>
      <c r="E3821">
        <v>0.5</v>
      </c>
      <c r="G3821">
        <v>23.65</v>
      </c>
      <c r="H3821" t="s">
        <v>25611</v>
      </c>
      <c r="I3821" t="s">
        <v>25612</v>
      </c>
      <c r="J3821">
        <v>5.74</v>
      </c>
    </row>
    <row r="3822" spans="1:10">
      <c r="A3822" t="s">
        <v>13354</v>
      </c>
      <c r="B3822" t="s">
        <v>17889</v>
      </c>
      <c r="C3822">
        <v>6</v>
      </c>
      <c r="D3822">
        <v>45</v>
      </c>
      <c r="E3822">
        <v>0.7</v>
      </c>
      <c r="G3822">
        <v>41.75</v>
      </c>
      <c r="I3822" t="s">
        <v>25613</v>
      </c>
      <c r="J3822">
        <v>9.06</v>
      </c>
    </row>
    <row r="3823" spans="1:10">
      <c r="A3823" t="s">
        <v>13355</v>
      </c>
      <c r="B3823" t="s">
        <v>17890</v>
      </c>
      <c r="C3823">
        <v>6</v>
      </c>
      <c r="D3823">
        <v>45</v>
      </c>
      <c r="E3823">
        <v>0.7</v>
      </c>
      <c r="G3823">
        <v>9.25</v>
      </c>
      <c r="I3823" t="s">
        <v>25614</v>
      </c>
      <c r="J3823">
        <v>9.08</v>
      </c>
    </row>
    <row r="3824" spans="1:10">
      <c r="A3824" t="s">
        <v>17891</v>
      </c>
      <c r="B3824" t="s">
        <v>17892</v>
      </c>
      <c r="C3824">
        <v>6</v>
      </c>
      <c r="D3824">
        <v>20</v>
      </c>
      <c r="E3824">
        <v>1</v>
      </c>
      <c r="G3824">
        <v>5.75</v>
      </c>
      <c r="H3824" t="s">
        <v>25615</v>
      </c>
      <c r="I3824" t="s">
        <v>25616</v>
      </c>
      <c r="J3824">
        <v>9.25</v>
      </c>
    </row>
    <row r="3825" spans="1:10">
      <c r="A3825" t="s">
        <v>14143</v>
      </c>
      <c r="B3825" t="s">
        <v>25617</v>
      </c>
      <c r="C3825">
        <v>6</v>
      </c>
      <c r="D3825">
        <v>12.5</v>
      </c>
      <c r="E3825">
        <v>0.75</v>
      </c>
      <c r="F3825" t="s">
        <v>18359</v>
      </c>
      <c r="G3825">
        <v>33.950000000000003</v>
      </c>
      <c r="H3825" t="s">
        <v>25618</v>
      </c>
      <c r="I3825" t="s">
        <v>25619</v>
      </c>
      <c r="J3825">
        <v>10.51</v>
      </c>
    </row>
    <row r="3826" spans="1:10">
      <c r="A3826" t="s">
        <v>17893</v>
      </c>
      <c r="B3826" t="s">
        <v>25620</v>
      </c>
      <c r="C3826">
        <v>6</v>
      </c>
      <c r="D3826">
        <v>12.5</v>
      </c>
      <c r="E3826">
        <v>0.75</v>
      </c>
      <c r="F3826" t="s">
        <v>18359</v>
      </c>
      <c r="G3826">
        <v>41.85</v>
      </c>
      <c r="J3826">
        <v>10.49</v>
      </c>
    </row>
    <row r="3827" spans="1:10">
      <c r="A3827" t="s">
        <v>25621</v>
      </c>
      <c r="B3827" t="s">
        <v>25622</v>
      </c>
      <c r="C3827">
        <v>6</v>
      </c>
      <c r="D3827">
        <v>12.5</v>
      </c>
      <c r="E3827">
        <v>0.75</v>
      </c>
      <c r="F3827" t="s">
        <v>18359</v>
      </c>
      <c r="G3827">
        <v>40.950000000000003</v>
      </c>
      <c r="I3827" t="s">
        <v>25623</v>
      </c>
      <c r="J3827">
        <v>10.47</v>
      </c>
    </row>
    <row r="3828" spans="1:10">
      <c r="A3828" t="s">
        <v>17894</v>
      </c>
      <c r="B3828" t="s">
        <v>25624</v>
      </c>
      <c r="C3828">
        <v>6</v>
      </c>
      <c r="D3828">
        <v>12.5</v>
      </c>
      <c r="E3828">
        <v>0.75</v>
      </c>
      <c r="F3828" t="s">
        <v>18359</v>
      </c>
      <c r="G3828">
        <v>40.049999999999997</v>
      </c>
      <c r="H3828" t="s">
        <v>25625</v>
      </c>
      <c r="I3828" t="s">
        <v>25626</v>
      </c>
      <c r="J3828">
        <v>10.69</v>
      </c>
    </row>
    <row r="3829" spans="1:10">
      <c r="A3829" t="s">
        <v>25627</v>
      </c>
      <c r="B3829" t="s">
        <v>25628</v>
      </c>
      <c r="C3829">
        <v>6</v>
      </c>
      <c r="D3829">
        <v>25</v>
      </c>
      <c r="E3829">
        <v>0.7</v>
      </c>
      <c r="G3829">
        <v>12.75</v>
      </c>
      <c r="I3829" t="s">
        <v>25629</v>
      </c>
      <c r="J3829">
        <v>7.69</v>
      </c>
    </row>
    <row r="3830" spans="1:10">
      <c r="A3830" t="s">
        <v>17895</v>
      </c>
      <c r="B3830" t="s">
        <v>17896</v>
      </c>
      <c r="C3830">
        <v>6</v>
      </c>
      <c r="D3830">
        <v>69</v>
      </c>
      <c r="E3830">
        <v>0.7</v>
      </c>
      <c r="G3830">
        <v>17.25</v>
      </c>
      <c r="I3830" t="s">
        <v>25630</v>
      </c>
      <c r="J3830">
        <v>7.26</v>
      </c>
    </row>
    <row r="3831" spans="1:10">
      <c r="A3831" t="s">
        <v>17897</v>
      </c>
      <c r="B3831" t="s">
        <v>25631</v>
      </c>
      <c r="C3831">
        <v>6</v>
      </c>
      <c r="D3831">
        <v>43</v>
      </c>
      <c r="E3831">
        <v>0.7</v>
      </c>
      <c r="F3831" t="s">
        <v>18359</v>
      </c>
      <c r="G3831">
        <v>31.85</v>
      </c>
      <c r="J3831">
        <v>9.8000000000000007</v>
      </c>
    </row>
    <row r="3832" spans="1:10">
      <c r="A3832" t="s">
        <v>13356</v>
      </c>
      <c r="B3832" t="s">
        <v>25632</v>
      </c>
      <c r="C3832">
        <v>9</v>
      </c>
      <c r="D3832">
        <v>43</v>
      </c>
      <c r="E3832">
        <v>0.7</v>
      </c>
      <c r="F3832" t="s">
        <v>18359</v>
      </c>
      <c r="G3832">
        <v>68.75</v>
      </c>
      <c r="H3832" t="s">
        <v>25633</v>
      </c>
      <c r="I3832" t="s">
        <v>25634</v>
      </c>
      <c r="J3832">
        <v>18.899999999999999</v>
      </c>
    </row>
    <row r="3833" spans="1:10">
      <c r="A3833" t="s">
        <v>13357</v>
      </c>
      <c r="B3833" t="s">
        <v>25635</v>
      </c>
      <c r="C3833">
        <v>6</v>
      </c>
      <c r="D3833">
        <v>43</v>
      </c>
      <c r="E3833">
        <v>0.7</v>
      </c>
      <c r="F3833" t="s">
        <v>18359</v>
      </c>
      <c r="G3833">
        <v>7.85</v>
      </c>
      <c r="H3833" t="s">
        <v>25636</v>
      </c>
      <c r="I3833" t="s">
        <v>25637</v>
      </c>
      <c r="J3833">
        <v>8.1300000000000008</v>
      </c>
    </row>
    <row r="3834" spans="1:10">
      <c r="A3834" t="s">
        <v>14144</v>
      </c>
      <c r="B3834" t="s">
        <v>25638</v>
      </c>
      <c r="C3834">
        <v>12</v>
      </c>
      <c r="D3834">
        <v>45.8</v>
      </c>
      <c r="E3834">
        <v>0.2</v>
      </c>
      <c r="F3834" t="s">
        <v>18359</v>
      </c>
      <c r="G3834">
        <v>15.65</v>
      </c>
      <c r="H3834" t="s">
        <v>25639</v>
      </c>
      <c r="I3834" t="s">
        <v>25640</v>
      </c>
      <c r="J3834">
        <v>5.39</v>
      </c>
    </row>
    <row r="3835" spans="1:10">
      <c r="A3835" t="s">
        <v>17898</v>
      </c>
      <c r="B3835" t="s">
        <v>25641</v>
      </c>
      <c r="C3835">
        <v>6</v>
      </c>
      <c r="D3835">
        <v>45.8</v>
      </c>
      <c r="E3835">
        <v>1</v>
      </c>
      <c r="F3835" t="s">
        <v>18359</v>
      </c>
      <c r="G3835">
        <v>10.25</v>
      </c>
      <c r="H3835" t="s">
        <v>25642</v>
      </c>
      <c r="I3835" t="s">
        <v>25643</v>
      </c>
      <c r="J3835">
        <v>10.199999999999999</v>
      </c>
    </row>
    <row r="3836" spans="1:10">
      <c r="A3836" t="s">
        <v>17899</v>
      </c>
      <c r="B3836" t="s">
        <v>25644</v>
      </c>
      <c r="C3836">
        <v>6</v>
      </c>
      <c r="D3836">
        <v>45.8</v>
      </c>
      <c r="E3836">
        <v>0.7</v>
      </c>
      <c r="F3836" t="s">
        <v>18359</v>
      </c>
      <c r="G3836">
        <v>13.65</v>
      </c>
      <c r="I3836" t="s">
        <v>25645</v>
      </c>
      <c r="J3836">
        <v>15.24</v>
      </c>
    </row>
    <row r="3837" spans="1:10">
      <c r="A3837" t="s">
        <v>17900</v>
      </c>
      <c r="B3837" t="s">
        <v>25646</v>
      </c>
      <c r="C3837">
        <v>6</v>
      </c>
      <c r="D3837">
        <v>45.8</v>
      </c>
      <c r="E3837">
        <v>0.7</v>
      </c>
      <c r="F3837" t="s">
        <v>18359</v>
      </c>
      <c r="G3837">
        <v>32.549999999999997</v>
      </c>
      <c r="H3837" t="s">
        <v>25647</v>
      </c>
      <c r="I3837" t="s">
        <v>25648</v>
      </c>
      <c r="J3837">
        <v>13.05</v>
      </c>
    </row>
    <row r="3838" spans="1:10">
      <c r="A3838" t="s">
        <v>13358</v>
      </c>
      <c r="B3838" t="s">
        <v>25649</v>
      </c>
      <c r="C3838">
        <v>6</v>
      </c>
      <c r="D3838">
        <v>55.1</v>
      </c>
      <c r="E3838">
        <v>0.7</v>
      </c>
      <c r="F3838" t="s">
        <v>18359</v>
      </c>
      <c r="G3838">
        <v>29.25</v>
      </c>
      <c r="H3838" t="s">
        <v>25650</v>
      </c>
      <c r="I3838" t="s">
        <v>25651</v>
      </c>
      <c r="J3838">
        <v>7.98</v>
      </c>
    </row>
    <row r="3839" spans="1:10">
      <c r="A3839" t="s">
        <v>13359</v>
      </c>
      <c r="B3839" t="s">
        <v>25652</v>
      </c>
      <c r="C3839">
        <v>6</v>
      </c>
      <c r="D3839">
        <v>45.8</v>
      </c>
      <c r="E3839">
        <v>0.7</v>
      </c>
      <c r="F3839" t="s">
        <v>18359</v>
      </c>
      <c r="G3839">
        <v>35.65</v>
      </c>
      <c r="H3839" t="s">
        <v>25653</v>
      </c>
      <c r="I3839" t="s">
        <v>25654</v>
      </c>
      <c r="J3839">
        <v>8.1300000000000008</v>
      </c>
    </row>
    <row r="3840" spans="1:10">
      <c r="A3840" t="s">
        <v>13360</v>
      </c>
      <c r="B3840" t="s">
        <v>25655</v>
      </c>
      <c r="C3840">
        <v>3</v>
      </c>
      <c r="D3840">
        <v>45.8</v>
      </c>
      <c r="E3840">
        <v>0.7</v>
      </c>
      <c r="F3840" t="s">
        <v>18359</v>
      </c>
      <c r="G3840">
        <v>4.95</v>
      </c>
      <c r="H3840" t="s">
        <v>25656</v>
      </c>
      <c r="I3840" t="s">
        <v>25657</v>
      </c>
      <c r="J3840">
        <v>8.1</v>
      </c>
    </row>
    <row r="3841" spans="1:10">
      <c r="A3841" t="s">
        <v>13361</v>
      </c>
      <c r="B3841" t="s">
        <v>25658</v>
      </c>
      <c r="C3841">
        <v>6</v>
      </c>
      <c r="D3841">
        <v>45.8</v>
      </c>
      <c r="E3841">
        <v>0.7</v>
      </c>
      <c r="F3841" t="s">
        <v>18359</v>
      </c>
      <c r="G3841">
        <v>108.65</v>
      </c>
      <c r="H3841" t="s">
        <v>25659</v>
      </c>
      <c r="I3841" t="s">
        <v>25660</v>
      </c>
      <c r="J3841">
        <v>8.17</v>
      </c>
    </row>
    <row r="3842" spans="1:10">
      <c r="A3842" t="s">
        <v>13362</v>
      </c>
      <c r="B3842" t="s">
        <v>17901</v>
      </c>
      <c r="C3842">
        <v>6</v>
      </c>
      <c r="D3842">
        <v>48.6</v>
      </c>
      <c r="E3842">
        <v>0.7</v>
      </c>
      <c r="G3842">
        <v>12.65</v>
      </c>
      <c r="H3842" t="s">
        <v>25661</v>
      </c>
      <c r="I3842" t="s">
        <v>25662</v>
      </c>
      <c r="J3842">
        <v>7.51</v>
      </c>
    </row>
    <row r="3843" spans="1:10">
      <c r="A3843" t="s">
        <v>13363</v>
      </c>
      <c r="B3843" t="s">
        <v>25663</v>
      </c>
      <c r="C3843">
        <v>6</v>
      </c>
      <c r="D3843">
        <v>45.8</v>
      </c>
      <c r="E3843">
        <v>0.7</v>
      </c>
      <c r="F3843" t="s">
        <v>18359</v>
      </c>
      <c r="G3843">
        <v>15.25</v>
      </c>
      <c r="H3843" t="s">
        <v>25664</v>
      </c>
      <c r="I3843" t="s">
        <v>25665</v>
      </c>
      <c r="J3843">
        <v>8.2100000000000009</v>
      </c>
    </row>
    <row r="3844" spans="1:10">
      <c r="A3844" t="s">
        <v>17902</v>
      </c>
      <c r="B3844" t="s">
        <v>25666</v>
      </c>
      <c r="C3844">
        <v>6</v>
      </c>
      <c r="D3844">
        <v>45.8</v>
      </c>
      <c r="E3844">
        <v>1</v>
      </c>
      <c r="F3844" t="s">
        <v>18359</v>
      </c>
      <c r="G3844">
        <v>20.25</v>
      </c>
      <c r="I3844" t="s">
        <v>25667</v>
      </c>
      <c r="J3844">
        <v>10.199999999999999</v>
      </c>
    </row>
    <row r="3845" spans="1:10">
      <c r="A3845" t="s">
        <v>13364</v>
      </c>
      <c r="B3845" t="s">
        <v>25668</v>
      </c>
      <c r="C3845">
        <v>6</v>
      </c>
      <c r="D3845">
        <v>45.8</v>
      </c>
      <c r="E3845">
        <v>0.7</v>
      </c>
      <c r="F3845" t="s">
        <v>18359</v>
      </c>
      <c r="G3845">
        <v>42.55</v>
      </c>
      <c r="H3845" t="s">
        <v>25669</v>
      </c>
      <c r="I3845" t="s">
        <v>25670</v>
      </c>
      <c r="J3845">
        <v>7.85</v>
      </c>
    </row>
    <row r="3846" spans="1:10">
      <c r="A3846" t="s">
        <v>13365</v>
      </c>
      <c r="B3846" t="s">
        <v>25671</v>
      </c>
      <c r="C3846">
        <v>6</v>
      </c>
      <c r="D3846">
        <v>45.8</v>
      </c>
      <c r="E3846">
        <v>1</v>
      </c>
      <c r="F3846" t="s">
        <v>18359</v>
      </c>
      <c r="G3846">
        <v>194.75</v>
      </c>
      <c r="H3846" t="s">
        <v>25672</v>
      </c>
      <c r="I3846" t="s">
        <v>25673</v>
      </c>
      <c r="J3846">
        <v>10.48</v>
      </c>
    </row>
    <row r="3847" spans="1:10">
      <c r="A3847" t="s">
        <v>13366</v>
      </c>
      <c r="B3847" t="s">
        <v>25674</v>
      </c>
      <c r="C3847">
        <v>6</v>
      </c>
      <c r="D3847">
        <v>59.7</v>
      </c>
      <c r="E3847">
        <v>0.7</v>
      </c>
      <c r="F3847" t="s">
        <v>18359</v>
      </c>
      <c r="G3847">
        <v>44.05</v>
      </c>
      <c r="H3847" t="s">
        <v>25675</v>
      </c>
      <c r="I3847" t="s">
        <v>25676</v>
      </c>
      <c r="J3847">
        <v>7.91</v>
      </c>
    </row>
    <row r="3848" spans="1:10">
      <c r="A3848" t="s">
        <v>13367</v>
      </c>
      <c r="B3848" t="s">
        <v>25677</v>
      </c>
      <c r="C3848">
        <v>6</v>
      </c>
      <c r="D3848">
        <v>45.8</v>
      </c>
      <c r="E3848">
        <v>0.7</v>
      </c>
      <c r="F3848" t="s">
        <v>18359</v>
      </c>
      <c r="G3848">
        <v>42.95</v>
      </c>
      <c r="H3848" t="s">
        <v>25678</v>
      </c>
      <c r="I3848" t="s">
        <v>25679</v>
      </c>
      <c r="J3848">
        <v>7.89</v>
      </c>
    </row>
    <row r="3849" spans="1:10">
      <c r="A3849" t="s">
        <v>13368</v>
      </c>
      <c r="B3849" t="s">
        <v>25680</v>
      </c>
      <c r="C3849">
        <v>6</v>
      </c>
      <c r="D3849">
        <v>45.8</v>
      </c>
      <c r="E3849">
        <v>0.7</v>
      </c>
      <c r="F3849" t="s">
        <v>18359</v>
      </c>
      <c r="G3849">
        <v>16.850000000000001</v>
      </c>
      <c r="H3849" t="s">
        <v>25681</v>
      </c>
      <c r="I3849" t="s">
        <v>25682</v>
      </c>
      <c r="J3849">
        <v>8.09</v>
      </c>
    </row>
    <row r="3850" spans="1:10">
      <c r="A3850" t="s">
        <v>13369</v>
      </c>
      <c r="B3850" t="s">
        <v>25683</v>
      </c>
      <c r="C3850">
        <v>6</v>
      </c>
      <c r="D3850">
        <v>40</v>
      </c>
      <c r="E3850">
        <v>0.7</v>
      </c>
      <c r="F3850" t="s">
        <v>18359</v>
      </c>
      <c r="G3850">
        <v>65.849999999999994</v>
      </c>
      <c r="H3850" t="s">
        <v>25684</v>
      </c>
      <c r="I3850" t="s">
        <v>25685</v>
      </c>
      <c r="J3850">
        <v>11.78</v>
      </c>
    </row>
    <row r="3851" spans="1:10">
      <c r="A3851" t="s">
        <v>13370</v>
      </c>
      <c r="B3851" t="s">
        <v>25686</v>
      </c>
      <c r="C3851">
        <v>6</v>
      </c>
      <c r="D3851">
        <v>43</v>
      </c>
      <c r="E3851">
        <v>0.7</v>
      </c>
      <c r="F3851" t="s">
        <v>18359</v>
      </c>
      <c r="G3851">
        <v>64.75</v>
      </c>
      <c r="H3851" t="s">
        <v>25687</v>
      </c>
      <c r="I3851" t="s">
        <v>25688</v>
      </c>
      <c r="J3851">
        <v>11.41</v>
      </c>
    </row>
    <row r="3852" spans="1:10">
      <c r="A3852" t="s">
        <v>14145</v>
      </c>
      <c r="B3852" t="s">
        <v>25689</v>
      </c>
      <c r="C3852">
        <v>6</v>
      </c>
      <c r="D3852">
        <v>57.5</v>
      </c>
      <c r="E3852">
        <v>0.7</v>
      </c>
      <c r="F3852" t="s">
        <v>18359</v>
      </c>
      <c r="G3852">
        <v>18</v>
      </c>
      <c r="H3852" t="s">
        <v>25690</v>
      </c>
      <c r="I3852" t="s">
        <v>25691</v>
      </c>
      <c r="J3852">
        <v>11.39</v>
      </c>
    </row>
    <row r="3853" spans="1:10">
      <c r="A3853" t="s">
        <v>14146</v>
      </c>
      <c r="B3853" t="s">
        <v>25692</v>
      </c>
      <c r="C3853">
        <v>6</v>
      </c>
      <c r="D3853">
        <v>40</v>
      </c>
      <c r="E3853">
        <v>0.7</v>
      </c>
      <c r="F3853" t="s">
        <v>18359</v>
      </c>
      <c r="G3853">
        <v>24.85</v>
      </c>
      <c r="H3853" t="s">
        <v>25693</v>
      </c>
      <c r="I3853" t="s">
        <v>25694</v>
      </c>
      <c r="J3853">
        <v>7.97</v>
      </c>
    </row>
    <row r="3854" spans="1:10">
      <c r="A3854" t="s">
        <v>25695</v>
      </c>
      <c r="B3854" t="s">
        <v>25696</v>
      </c>
      <c r="C3854">
        <v>6</v>
      </c>
      <c r="D3854">
        <v>40</v>
      </c>
      <c r="E3854">
        <v>0.7</v>
      </c>
      <c r="F3854" t="s">
        <v>18359</v>
      </c>
      <c r="G3854">
        <v>4.8499999999999996</v>
      </c>
      <c r="I3854" t="s">
        <v>31500</v>
      </c>
      <c r="J3854">
        <v>7.98</v>
      </c>
    </row>
    <row r="3855" spans="1:10">
      <c r="A3855" t="s">
        <v>25697</v>
      </c>
      <c r="B3855" t="s">
        <v>25698</v>
      </c>
      <c r="C3855">
        <v>12</v>
      </c>
      <c r="D3855">
        <v>40</v>
      </c>
      <c r="E3855">
        <v>1</v>
      </c>
      <c r="F3855" t="s">
        <v>18359</v>
      </c>
      <c r="G3855">
        <v>26.75</v>
      </c>
      <c r="I3855" t="s">
        <v>25699</v>
      </c>
      <c r="J3855">
        <v>20.420000000000002</v>
      </c>
    </row>
    <row r="3856" spans="1:10">
      <c r="A3856" t="s">
        <v>25700</v>
      </c>
      <c r="B3856" t="s">
        <v>25701</v>
      </c>
      <c r="C3856">
        <v>6</v>
      </c>
      <c r="D3856">
        <v>40</v>
      </c>
      <c r="E3856">
        <v>0.7</v>
      </c>
      <c r="F3856" t="s">
        <v>18359</v>
      </c>
      <c r="G3856">
        <v>24.45</v>
      </c>
      <c r="I3856" t="s">
        <v>31501</v>
      </c>
      <c r="J3856">
        <v>7.95</v>
      </c>
    </row>
    <row r="3857" spans="1:10">
      <c r="A3857" t="s">
        <v>13371</v>
      </c>
      <c r="B3857" t="s">
        <v>25702</v>
      </c>
      <c r="C3857">
        <v>6</v>
      </c>
      <c r="D3857">
        <v>40</v>
      </c>
      <c r="E3857">
        <v>0.7</v>
      </c>
      <c r="F3857" t="s">
        <v>18359</v>
      </c>
      <c r="G3857">
        <v>8</v>
      </c>
      <c r="H3857" t="s">
        <v>25703</v>
      </c>
      <c r="I3857" t="s">
        <v>25704</v>
      </c>
      <c r="J3857">
        <v>7.96</v>
      </c>
    </row>
    <row r="3858" spans="1:10">
      <c r="A3858" t="s">
        <v>25705</v>
      </c>
      <c r="B3858" t="s">
        <v>25706</v>
      </c>
      <c r="C3858">
        <v>6</v>
      </c>
      <c r="D3858">
        <v>40</v>
      </c>
      <c r="E3858">
        <v>0.7</v>
      </c>
      <c r="F3858" t="s">
        <v>18359</v>
      </c>
      <c r="G3858">
        <v>29.85</v>
      </c>
      <c r="H3858" t="s">
        <v>25707</v>
      </c>
      <c r="I3858" t="s">
        <v>31502</v>
      </c>
      <c r="J3858">
        <v>7.88</v>
      </c>
    </row>
    <row r="3859" spans="1:10">
      <c r="A3859" t="s">
        <v>25708</v>
      </c>
      <c r="B3859" t="s">
        <v>25709</v>
      </c>
      <c r="C3859">
        <v>12</v>
      </c>
      <c r="D3859">
        <v>40</v>
      </c>
      <c r="E3859">
        <v>1</v>
      </c>
      <c r="F3859" t="s">
        <v>18359</v>
      </c>
      <c r="G3859">
        <v>36</v>
      </c>
      <c r="H3859" t="s">
        <v>25710</v>
      </c>
      <c r="I3859" t="s">
        <v>25711</v>
      </c>
      <c r="J3859">
        <v>20.59</v>
      </c>
    </row>
    <row r="3860" spans="1:10">
      <c r="A3860" t="s">
        <v>13372</v>
      </c>
      <c r="B3860" t="s">
        <v>25712</v>
      </c>
      <c r="C3860">
        <v>6</v>
      </c>
      <c r="D3860">
        <v>40</v>
      </c>
      <c r="E3860">
        <v>0.7</v>
      </c>
      <c r="F3860" t="s">
        <v>18359</v>
      </c>
      <c r="G3860">
        <v>3.15</v>
      </c>
      <c r="I3860" t="s">
        <v>25713</v>
      </c>
      <c r="J3860">
        <v>7.87</v>
      </c>
    </row>
    <row r="3861" spans="1:10">
      <c r="A3861" t="s">
        <v>13373</v>
      </c>
      <c r="B3861" t="s">
        <v>17903</v>
      </c>
      <c r="C3861">
        <v>6</v>
      </c>
      <c r="D3861">
        <v>40</v>
      </c>
      <c r="E3861">
        <v>0.7</v>
      </c>
      <c r="G3861">
        <v>14.05</v>
      </c>
      <c r="H3861" t="s">
        <v>25714</v>
      </c>
      <c r="J3861">
        <v>9.4600000000000009</v>
      </c>
    </row>
    <row r="3862" spans="1:10">
      <c r="A3862" t="s">
        <v>13374</v>
      </c>
      <c r="B3862" t="s">
        <v>25715</v>
      </c>
      <c r="C3862">
        <v>6</v>
      </c>
      <c r="D3862">
        <v>40</v>
      </c>
      <c r="E3862">
        <v>0.7</v>
      </c>
      <c r="F3862" t="s">
        <v>18359</v>
      </c>
      <c r="G3862">
        <v>19.45</v>
      </c>
      <c r="H3862" t="s">
        <v>25716</v>
      </c>
      <c r="J3862">
        <v>7.06</v>
      </c>
    </row>
    <row r="3863" spans="1:10">
      <c r="A3863" t="s">
        <v>13375</v>
      </c>
      <c r="B3863" t="s">
        <v>25717</v>
      </c>
      <c r="C3863">
        <v>6</v>
      </c>
      <c r="D3863">
        <v>40</v>
      </c>
      <c r="E3863">
        <v>0.7</v>
      </c>
      <c r="F3863" t="s">
        <v>18359</v>
      </c>
      <c r="G3863">
        <v>18.75</v>
      </c>
      <c r="H3863" t="s">
        <v>25718</v>
      </c>
      <c r="I3863" t="s">
        <v>25719</v>
      </c>
      <c r="J3863">
        <v>10.45</v>
      </c>
    </row>
    <row r="3864" spans="1:10">
      <c r="A3864" t="s">
        <v>26844</v>
      </c>
      <c r="B3864" t="s">
        <v>17904</v>
      </c>
      <c r="C3864">
        <v>6</v>
      </c>
      <c r="D3864">
        <v>40</v>
      </c>
      <c r="E3864">
        <v>0.7</v>
      </c>
      <c r="F3864" t="s">
        <v>18359</v>
      </c>
      <c r="G3864">
        <v>2.75</v>
      </c>
      <c r="H3864" t="s">
        <v>27334</v>
      </c>
      <c r="I3864" t="s">
        <v>31503</v>
      </c>
      <c r="J3864">
        <v>8.9</v>
      </c>
    </row>
    <row r="3865" spans="1:10">
      <c r="A3865" t="s">
        <v>17906</v>
      </c>
      <c r="B3865" t="s">
        <v>17905</v>
      </c>
      <c r="C3865">
        <v>6</v>
      </c>
      <c r="D3865">
        <v>40</v>
      </c>
      <c r="E3865">
        <v>0.7</v>
      </c>
      <c r="F3865" t="s">
        <v>18359</v>
      </c>
      <c r="G3865">
        <v>26.95</v>
      </c>
      <c r="H3865" t="s">
        <v>25720</v>
      </c>
      <c r="I3865" t="s">
        <v>25721</v>
      </c>
      <c r="J3865">
        <v>8.77</v>
      </c>
    </row>
    <row r="3866" spans="1:10">
      <c r="A3866" t="s">
        <v>14147</v>
      </c>
      <c r="B3866" t="s">
        <v>25722</v>
      </c>
      <c r="C3866">
        <v>6</v>
      </c>
      <c r="D3866">
        <v>40</v>
      </c>
      <c r="E3866">
        <v>0.7</v>
      </c>
      <c r="G3866">
        <v>83.55</v>
      </c>
      <c r="H3866" t="s">
        <v>31504</v>
      </c>
      <c r="I3866" t="s">
        <v>31505</v>
      </c>
      <c r="J3866">
        <v>7.83</v>
      </c>
    </row>
    <row r="3867" spans="1:10">
      <c r="A3867" t="s">
        <v>31506</v>
      </c>
      <c r="B3867" t="s">
        <v>31507</v>
      </c>
      <c r="C3867">
        <v>6</v>
      </c>
      <c r="D3867">
        <v>40</v>
      </c>
      <c r="E3867">
        <v>0.7</v>
      </c>
      <c r="G3867">
        <v>3.95</v>
      </c>
      <c r="H3867" t="s">
        <v>31508</v>
      </c>
      <c r="I3867" t="s">
        <v>31509</v>
      </c>
      <c r="J3867">
        <v>8.91</v>
      </c>
    </row>
    <row r="3868" spans="1:10">
      <c r="A3868" t="s">
        <v>14148</v>
      </c>
      <c r="B3868" t="s">
        <v>17907</v>
      </c>
      <c r="C3868">
        <v>12</v>
      </c>
      <c r="D3868">
        <v>43.1</v>
      </c>
      <c r="E3868">
        <v>0.35</v>
      </c>
      <c r="G3868">
        <v>10.15</v>
      </c>
      <c r="H3868" t="s">
        <v>25723</v>
      </c>
      <c r="I3868" t="s">
        <v>25724</v>
      </c>
      <c r="J3868">
        <v>7.96</v>
      </c>
    </row>
    <row r="3869" spans="1:10">
      <c r="A3869" t="s">
        <v>14149</v>
      </c>
      <c r="B3869" t="s">
        <v>17908</v>
      </c>
      <c r="C3869">
        <v>6</v>
      </c>
      <c r="D3869">
        <v>43.1</v>
      </c>
      <c r="E3869">
        <v>0.7</v>
      </c>
      <c r="G3869">
        <v>35.85</v>
      </c>
      <c r="H3869" t="s">
        <v>25725</v>
      </c>
      <c r="I3869" t="s">
        <v>25726</v>
      </c>
      <c r="J3869">
        <v>7.58</v>
      </c>
    </row>
    <row r="3870" spans="1:10">
      <c r="A3870" t="s">
        <v>13376</v>
      </c>
      <c r="B3870" t="s">
        <v>17909</v>
      </c>
      <c r="C3870">
        <v>12</v>
      </c>
      <c r="D3870">
        <v>43.1</v>
      </c>
      <c r="E3870">
        <v>1</v>
      </c>
      <c r="G3870">
        <v>37.950000000000003</v>
      </c>
      <c r="H3870" t="s">
        <v>25727</v>
      </c>
      <c r="I3870" t="s">
        <v>25728</v>
      </c>
      <c r="J3870">
        <v>19.25</v>
      </c>
    </row>
    <row r="3871" spans="1:10">
      <c r="A3871" t="s">
        <v>13378</v>
      </c>
      <c r="B3871" t="s">
        <v>17910</v>
      </c>
      <c r="C3871">
        <v>12</v>
      </c>
      <c r="D3871">
        <v>47.3</v>
      </c>
      <c r="E3871">
        <v>1</v>
      </c>
      <c r="G3871">
        <v>17</v>
      </c>
      <c r="H3871" t="s">
        <v>25729</v>
      </c>
      <c r="I3871" t="s">
        <v>25730</v>
      </c>
      <c r="J3871">
        <v>19.22</v>
      </c>
    </row>
    <row r="3872" spans="1:10">
      <c r="A3872" t="s">
        <v>13379</v>
      </c>
      <c r="B3872" t="s">
        <v>17911</v>
      </c>
      <c r="C3872">
        <v>12</v>
      </c>
      <c r="D3872">
        <v>41.3</v>
      </c>
      <c r="E3872">
        <v>1</v>
      </c>
      <c r="G3872">
        <v>4.45</v>
      </c>
      <c r="H3872" t="s">
        <v>25731</v>
      </c>
      <c r="I3872" t="s">
        <v>25732</v>
      </c>
      <c r="J3872">
        <v>19.38</v>
      </c>
    </row>
    <row r="3873" spans="1:10">
      <c r="A3873" t="s">
        <v>13380</v>
      </c>
      <c r="B3873" t="s">
        <v>17912</v>
      </c>
      <c r="C3873">
        <v>6</v>
      </c>
      <c r="D3873">
        <v>47.3</v>
      </c>
      <c r="E3873">
        <v>0.7</v>
      </c>
      <c r="G3873">
        <v>52.85</v>
      </c>
      <c r="H3873" t="s">
        <v>25733</v>
      </c>
      <c r="I3873" t="s">
        <v>25734</v>
      </c>
      <c r="J3873">
        <v>8.2200000000000006</v>
      </c>
    </row>
    <row r="3874" spans="1:10">
      <c r="A3874" t="s">
        <v>17913</v>
      </c>
      <c r="B3874" t="s">
        <v>17914</v>
      </c>
      <c r="C3874">
        <v>12</v>
      </c>
      <c r="D3874">
        <v>45.3</v>
      </c>
      <c r="E3874">
        <v>1</v>
      </c>
      <c r="G3874">
        <v>21.75</v>
      </c>
      <c r="H3874" t="s">
        <v>25735</v>
      </c>
      <c r="I3874" t="s">
        <v>25736</v>
      </c>
      <c r="J3874">
        <v>21.84</v>
      </c>
    </row>
    <row r="3875" spans="1:10">
      <c r="A3875" t="s">
        <v>13377</v>
      </c>
      <c r="B3875" t="s">
        <v>17915</v>
      </c>
      <c r="C3875">
        <v>192</v>
      </c>
      <c r="D3875">
        <v>47.3</v>
      </c>
      <c r="E3875">
        <v>0.05</v>
      </c>
      <c r="G3875">
        <v>12.95</v>
      </c>
      <c r="H3875" t="s">
        <v>25737</v>
      </c>
      <c r="I3875" t="s">
        <v>25738</v>
      </c>
      <c r="J3875">
        <v>11.23</v>
      </c>
    </row>
    <row r="3876" spans="1:10">
      <c r="A3876" t="s">
        <v>13381</v>
      </c>
      <c r="B3876" t="s">
        <v>17916</v>
      </c>
      <c r="C3876">
        <v>12</v>
      </c>
      <c r="D3876">
        <v>41.3</v>
      </c>
      <c r="E3876">
        <v>1</v>
      </c>
      <c r="G3876">
        <v>13</v>
      </c>
      <c r="H3876" t="s">
        <v>25739</v>
      </c>
      <c r="I3876" t="s">
        <v>25740</v>
      </c>
      <c r="J3876">
        <v>19.43</v>
      </c>
    </row>
    <row r="3877" spans="1:10">
      <c r="A3877" t="s">
        <v>17917</v>
      </c>
      <c r="B3877" t="s">
        <v>17918</v>
      </c>
      <c r="C3877">
        <v>6</v>
      </c>
      <c r="D3877">
        <v>41.3</v>
      </c>
      <c r="E3877">
        <v>0.7</v>
      </c>
      <c r="G3877">
        <v>4.45</v>
      </c>
      <c r="H3877" t="s">
        <v>25741</v>
      </c>
      <c r="I3877" t="s">
        <v>25742</v>
      </c>
      <c r="J3877">
        <v>7.75</v>
      </c>
    </row>
    <row r="3878" spans="1:10">
      <c r="A3878" t="s">
        <v>14150</v>
      </c>
      <c r="B3878" t="s">
        <v>17919</v>
      </c>
      <c r="C3878">
        <v>12</v>
      </c>
      <c r="D3878">
        <v>41.3</v>
      </c>
      <c r="E3878">
        <v>1</v>
      </c>
      <c r="G3878">
        <v>15.95</v>
      </c>
      <c r="H3878" t="s">
        <v>25743</v>
      </c>
      <c r="I3878" t="s">
        <v>25744</v>
      </c>
      <c r="J3878">
        <v>19.5</v>
      </c>
    </row>
    <row r="3879" spans="1:10">
      <c r="A3879" t="s">
        <v>13382</v>
      </c>
      <c r="B3879" t="s">
        <v>17920</v>
      </c>
      <c r="C3879">
        <v>6</v>
      </c>
      <c r="D3879">
        <v>38</v>
      </c>
      <c r="E3879">
        <v>0.7</v>
      </c>
      <c r="G3879">
        <v>8.75</v>
      </c>
      <c r="H3879" t="s">
        <v>25745</v>
      </c>
      <c r="I3879" t="s">
        <v>25746</v>
      </c>
      <c r="J3879">
        <v>8.4600000000000009</v>
      </c>
    </row>
    <row r="3880" spans="1:10">
      <c r="A3880" t="s">
        <v>13383</v>
      </c>
      <c r="B3880" t="s">
        <v>17921</v>
      </c>
      <c r="C3880">
        <v>6</v>
      </c>
      <c r="D3880">
        <v>42</v>
      </c>
      <c r="E3880">
        <v>0.7</v>
      </c>
      <c r="G3880">
        <v>7.65</v>
      </c>
      <c r="H3880" t="s">
        <v>31510</v>
      </c>
      <c r="I3880" t="s">
        <v>25747</v>
      </c>
      <c r="J3880">
        <v>8.2799999999999994</v>
      </c>
    </row>
    <row r="3881" spans="1:10">
      <c r="A3881" t="s">
        <v>13384</v>
      </c>
      <c r="B3881" t="s">
        <v>17922</v>
      </c>
      <c r="C3881">
        <v>6</v>
      </c>
      <c r="D3881">
        <v>42</v>
      </c>
      <c r="E3881">
        <v>0.7</v>
      </c>
      <c r="G3881">
        <v>33.85</v>
      </c>
      <c r="H3881" t="s">
        <v>25748</v>
      </c>
      <c r="I3881" t="s">
        <v>25749</v>
      </c>
      <c r="J3881">
        <v>8.24</v>
      </c>
    </row>
    <row r="3882" spans="1:10">
      <c r="A3882" t="s">
        <v>13385</v>
      </c>
      <c r="B3882" t="s">
        <v>17923</v>
      </c>
      <c r="C3882">
        <v>6</v>
      </c>
      <c r="D3882">
        <v>38</v>
      </c>
      <c r="E3882">
        <v>0.7</v>
      </c>
      <c r="G3882">
        <v>25.95</v>
      </c>
      <c r="H3882" t="s">
        <v>25750</v>
      </c>
      <c r="I3882" t="s">
        <v>25751</v>
      </c>
      <c r="J3882">
        <v>8.52</v>
      </c>
    </row>
    <row r="3883" spans="1:10">
      <c r="A3883" t="s">
        <v>13386</v>
      </c>
      <c r="B3883" t="s">
        <v>17924</v>
      </c>
      <c r="C3883">
        <v>6</v>
      </c>
      <c r="D3883">
        <v>57</v>
      </c>
      <c r="E3883">
        <v>0.7</v>
      </c>
      <c r="G3883">
        <v>12.95</v>
      </c>
      <c r="H3883" t="s">
        <v>25752</v>
      </c>
      <c r="I3883" t="s">
        <v>25753</v>
      </c>
      <c r="J3883">
        <v>8.1999999999999993</v>
      </c>
    </row>
    <row r="3884" spans="1:10">
      <c r="A3884" t="s">
        <v>13387</v>
      </c>
      <c r="B3884" t="s">
        <v>17925</v>
      </c>
      <c r="C3884">
        <v>6</v>
      </c>
      <c r="D3884">
        <v>38</v>
      </c>
      <c r="E3884">
        <v>0.7</v>
      </c>
      <c r="G3884">
        <v>8.15</v>
      </c>
      <c r="H3884" t="s">
        <v>25754</v>
      </c>
      <c r="J3884">
        <v>8.4700000000000006</v>
      </c>
    </row>
    <row r="3885" spans="1:10">
      <c r="A3885" t="s">
        <v>13388</v>
      </c>
      <c r="B3885" t="s">
        <v>17926</v>
      </c>
      <c r="C3885">
        <v>6</v>
      </c>
      <c r="D3885">
        <v>38</v>
      </c>
      <c r="E3885">
        <v>0.7</v>
      </c>
      <c r="G3885">
        <v>7450.85</v>
      </c>
      <c r="I3885" t="s">
        <v>25755</v>
      </c>
      <c r="J3885">
        <v>8.5500000000000007</v>
      </c>
    </row>
    <row r="3886" spans="1:10">
      <c r="A3886" t="s">
        <v>17927</v>
      </c>
      <c r="B3886" t="s">
        <v>17928</v>
      </c>
      <c r="C3886">
        <v>6</v>
      </c>
      <c r="D3886">
        <v>32</v>
      </c>
      <c r="E3886">
        <v>0.7</v>
      </c>
      <c r="G3886">
        <v>23.5</v>
      </c>
      <c r="H3886" t="s">
        <v>25756</v>
      </c>
      <c r="I3886" t="s">
        <v>25757</v>
      </c>
      <c r="J3886">
        <v>7.25</v>
      </c>
    </row>
    <row r="3887" spans="1:10">
      <c r="A3887" t="s">
        <v>13389</v>
      </c>
      <c r="B3887" t="s">
        <v>17929</v>
      </c>
      <c r="C3887">
        <v>6</v>
      </c>
      <c r="D3887">
        <v>17</v>
      </c>
      <c r="E3887">
        <v>0.7</v>
      </c>
      <c r="G3887">
        <v>16.05</v>
      </c>
      <c r="H3887" t="s">
        <v>25758</v>
      </c>
      <c r="I3887" t="s">
        <v>25759</v>
      </c>
      <c r="J3887">
        <v>7.65</v>
      </c>
    </row>
    <row r="3888" spans="1:10">
      <c r="A3888" t="s">
        <v>13390</v>
      </c>
      <c r="B3888" t="s">
        <v>17930</v>
      </c>
      <c r="C3888">
        <v>6</v>
      </c>
      <c r="D3888">
        <v>20</v>
      </c>
      <c r="E3888">
        <v>0.75</v>
      </c>
      <c r="G3888">
        <v>1644.25</v>
      </c>
      <c r="H3888" t="s">
        <v>25760</v>
      </c>
      <c r="I3888" t="s">
        <v>25761</v>
      </c>
      <c r="J3888">
        <v>8.17</v>
      </c>
    </row>
    <row r="3889" spans="1:10">
      <c r="A3889" t="s">
        <v>17931</v>
      </c>
      <c r="B3889" t="s">
        <v>17932</v>
      </c>
      <c r="C3889">
        <v>6</v>
      </c>
      <c r="D3889">
        <v>20</v>
      </c>
      <c r="E3889">
        <v>0.75</v>
      </c>
      <c r="G3889">
        <v>19.850000000000001</v>
      </c>
      <c r="H3889" t="s">
        <v>31511</v>
      </c>
      <c r="I3889" t="s">
        <v>25762</v>
      </c>
      <c r="J3889">
        <v>8.1999999999999993</v>
      </c>
    </row>
    <row r="3890" spans="1:10">
      <c r="A3890" t="s">
        <v>31512</v>
      </c>
      <c r="B3890" t="s">
        <v>31513</v>
      </c>
      <c r="C3890">
        <v>6</v>
      </c>
      <c r="D3890">
        <v>20</v>
      </c>
      <c r="E3890">
        <v>0.75</v>
      </c>
      <c r="G3890">
        <v>22.85</v>
      </c>
      <c r="H3890" t="s">
        <v>31514</v>
      </c>
      <c r="J3890">
        <v>9.7799999999999994</v>
      </c>
    </row>
    <row r="3891" spans="1:10">
      <c r="A3891" t="s">
        <v>17933</v>
      </c>
      <c r="B3891" t="s">
        <v>17934</v>
      </c>
      <c r="C3891">
        <v>6</v>
      </c>
      <c r="D3891">
        <v>20</v>
      </c>
      <c r="E3891">
        <v>0.75</v>
      </c>
      <c r="G3891">
        <v>48.5</v>
      </c>
      <c r="H3891" t="s">
        <v>25763</v>
      </c>
      <c r="I3891" t="s">
        <v>25764</v>
      </c>
      <c r="J3891">
        <v>8.16</v>
      </c>
    </row>
    <row r="3892" spans="1:10">
      <c r="A3892" t="s">
        <v>14151</v>
      </c>
      <c r="B3892" t="s">
        <v>17935</v>
      </c>
      <c r="C3892">
        <v>6</v>
      </c>
      <c r="D3892">
        <v>20</v>
      </c>
      <c r="E3892">
        <v>0.75</v>
      </c>
      <c r="G3892">
        <v>78.95</v>
      </c>
      <c r="H3892" t="s">
        <v>25765</v>
      </c>
      <c r="I3892" t="s">
        <v>25766</v>
      </c>
      <c r="J3892">
        <v>8.17</v>
      </c>
    </row>
    <row r="3893" spans="1:10">
      <c r="A3893" t="s">
        <v>25767</v>
      </c>
      <c r="B3893" t="s">
        <v>25768</v>
      </c>
      <c r="C3893">
        <v>6</v>
      </c>
      <c r="D3893">
        <v>20</v>
      </c>
      <c r="E3893">
        <v>0.75</v>
      </c>
      <c r="F3893" t="s">
        <v>18359</v>
      </c>
      <c r="G3893">
        <v>4.25</v>
      </c>
      <c r="H3893" t="s">
        <v>25769</v>
      </c>
      <c r="I3893" t="s">
        <v>25770</v>
      </c>
      <c r="J3893">
        <v>8.75</v>
      </c>
    </row>
    <row r="3894" spans="1:10">
      <c r="A3894" t="s">
        <v>13391</v>
      </c>
      <c r="B3894" t="s">
        <v>17936</v>
      </c>
      <c r="C3894">
        <v>6</v>
      </c>
      <c r="D3894">
        <v>20</v>
      </c>
      <c r="E3894">
        <v>0.75</v>
      </c>
      <c r="G3894">
        <v>23.95</v>
      </c>
      <c r="H3894" t="s">
        <v>25771</v>
      </c>
      <c r="I3894" t="s">
        <v>25772</v>
      </c>
      <c r="J3894">
        <v>8.18</v>
      </c>
    </row>
    <row r="3895" spans="1:10">
      <c r="A3895" t="s">
        <v>13392</v>
      </c>
      <c r="B3895" t="s">
        <v>17937</v>
      </c>
      <c r="C3895">
        <v>6</v>
      </c>
      <c r="D3895">
        <v>20</v>
      </c>
      <c r="E3895">
        <v>1</v>
      </c>
      <c r="G3895">
        <v>19.95</v>
      </c>
      <c r="H3895" t="s">
        <v>25773</v>
      </c>
      <c r="I3895" t="s">
        <v>25774</v>
      </c>
      <c r="J3895">
        <v>9.9700000000000006</v>
      </c>
    </row>
    <row r="3896" spans="1:10">
      <c r="A3896" t="s">
        <v>31515</v>
      </c>
      <c r="B3896" t="s">
        <v>31516</v>
      </c>
      <c r="C3896">
        <v>6</v>
      </c>
      <c r="D3896">
        <v>20</v>
      </c>
      <c r="E3896">
        <v>0.75</v>
      </c>
      <c r="F3896" t="s">
        <v>18359</v>
      </c>
      <c r="G3896">
        <v>8.4499999999999993</v>
      </c>
      <c r="H3896" t="s">
        <v>31517</v>
      </c>
      <c r="I3896" t="s">
        <v>31518</v>
      </c>
      <c r="J3896">
        <v>12.87</v>
      </c>
    </row>
    <row r="3897" spans="1:10">
      <c r="A3897" t="s">
        <v>13393</v>
      </c>
      <c r="B3897" t="s">
        <v>25775</v>
      </c>
      <c r="C3897">
        <v>6</v>
      </c>
      <c r="D3897">
        <v>20</v>
      </c>
      <c r="E3897">
        <v>0.75</v>
      </c>
      <c r="F3897" t="s">
        <v>18359</v>
      </c>
      <c r="G3897">
        <v>93.95</v>
      </c>
      <c r="H3897" t="s">
        <v>25776</v>
      </c>
      <c r="J3897">
        <v>9.91</v>
      </c>
    </row>
    <row r="3898" spans="1:10">
      <c r="A3898" t="s">
        <v>14152</v>
      </c>
      <c r="B3898" t="s">
        <v>17938</v>
      </c>
      <c r="C3898">
        <v>6</v>
      </c>
      <c r="D3898">
        <v>20</v>
      </c>
      <c r="E3898">
        <v>0.75</v>
      </c>
      <c r="G3898">
        <v>62.45</v>
      </c>
      <c r="H3898" t="s">
        <v>25777</v>
      </c>
      <c r="I3898" t="s">
        <v>25778</v>
      </c>
      <c r="J3898">
        <v>8.0399999999999991</v>
      </c>
    </row>
    <row r="3899" spans="1:10">
      <c r="A3899" t="s">
        <v>25779</v>
      </c>
      <c r="B3899" t="s">
        <v>25780</v>
      </c>
      <c r="C3899">
        <v>6</v>
      </c>
      <c r="D3899">
        <v>40</v>
      </c>
      <c r="E3899">
        <v>0.7</v>
      </c>
      <c r="G3899">
        <v>12.75</v>
      </c>
      <c r="H3899" t="s">
        <v>25781</v>
      </c>
      <c r="I3899" t="s">
        <v>25782</v>
      </c>
      <c r="J3899">
        <v>6.8</v>
      </c>
    </row>
    <row r="3900" spans="1:10">
      <c r="A3900" t="s">
        <v>13394</v>
      </c>
      <c r="B3900" t="s">
        <v>17939</v>
      </c>
      <c r="C3900">
        <v>6</v>
      </c>
      <c r="D3900">
        <v>43</v>
      </c>
      <c r="E3900">
        <v>0.7</v>
      </c>
      <c r="G3900">
        <v>20.85</v>
      </c>
      <c r="I3900" t="s">
        <v>25783</v>
      </c>
      <c r="J3900">
        <v>7.5</v>
      </c>
    </row>
    <row r="3901" spans="1:10">
      <c r="A3901" t="s">
        <v>13395</v>
      </c>
      <c r="B3901" t="s">
        <v>17940</v>
      </c>
      <c r="C3901">
        <v>6</v>
      </c>
      <c r="D3901">
        <v>46</v>
      </c>
      <c r="E3901">
        <v>0.5</v>
      </c>
      <c r="G3901">
        <v>19.75</v>
      </c>
      <c r="H3901" t="s">
        <v>25784</v>
      </c>
      <c r="J3901">
        <v>6.13</v>
      </c>
    </row>
    <row r="3902" spans="1:10">
      <c r="A3902" t="s">
        <v>13396</v>
      </c>
      <c r="B3902" t="s">
        <v>25785</v>
      </c>
      <c r="C3902">
        <v>4</v>
      </c>
      <c r="D3902">
        <v>48</v>
      </c>
      <c r="E3902">
        <v>0.7</v>
      </c>
      <c r="F3902" t="s">
        <v>18359</v>
      </c>
      <c r="G3902">
        <v>47.25</v>
      </c>
      <c r="H3902" t="s">
        <v>25786</v>
      </c>
      <c r="I3902" t="s">
        <v>25787</v>
      </c>
      <c r="J3902">
        <v>9.35</v>
      </c>
    </row>
    <row r="3903" spans="1:10">
      <c r="A3903" t="s">
        <v>25788</v>
      </c>
      <c r="B3903" t="s">
        <v>25789</v>
      </c>
      <c r="C3903">
        <v>6</v>
      </c>
      <c r="D3903">
        <v>40</v>
      </c>
      <c r="E3903">
        <v>0.7</v>
      </c>
      <c r="F3903" t="s">
        <v>18359</v>
      </c>
      <c r="G3903">
        <v>37.450000000000003</v>
      </c>
      <c r="H3903" t="s">
        <v>25790</v>
      </c>
      <c r="I3903" t="s">
        <v>25791</v>
      </c>
      <c r="J3903">
        <v>9.14</v>
      </c>
    </row>
    <row r="3904" spans="1:10">
      <c r="A3904" t="s">
        <v>13397</v>
      </c>
      <c r="B3904" t="s">
        <v>25792</v>
      </c>
      <c r="C3904">
        <v>1</v>
      </c>
      <c r="D3904">
        <v>46</v>
      </c>
      <c r="E3904">
        <v>0.7</v>
      </c>
      <c r="F3904" t="s">
        <v>18359</v>
      </c>
      <c r="G3904">
        <v>14.35</v>
      </c>
      <c r="H3904" t="s">
        <v>25793</v>
      </c>
      <c r="I3904" t="s">
        <v>25794</v>
      </c>
      <c r="J3904">
        <v>3.95</v>
      </c>
    </row>
    <row r="3905" spans="1:10">
      <c r="A3905" t="s">
        <v>13398</v>
      </c>
      <c r="B3905" t="s">
        <v>25795</v>
      </c>
      <c r="C3905">
        <v>6</v>
      </c>
      <c r="D3905">
        <v>59.6</v>
      </c>
      <c r="E3905">
        <v>0.7</v>
      </c>
      <c r="F3905" t="s">
        <v>18359</v>
      </c>
      <c r="G3905">
        <v>20.95</v>
      </c>
      <c r="H3905" t="s">
        <v>25796</v>
      </c>
      <c r="I3905" t="s">
        <v>25797</v>
      </c>
      <c r="J3905">
        <v>8.2899999999999991</v>
      </c>
    </row>
    <row r="3906" spans="1:10">
      <c r="A3906" t="s">
        <v>25798</v>
      </c>
      <c r="B3906" t="s">
        <v>25799</v>
      </c>
      <c r="C3906">
        <v>6</v>
      </c>
      <c r="D3906">
        <v>46</v>
      </c>
      <c r="E3906">
        <v>0.7</v>
      </c>
      <c r="F3906" t="s">
        <v>18359</v>
      </c>
      <c r="G3906">
        <v>11.35</v>
      </c>
      <c r="I3906" t="s">
        <v>25800</v>
      </c>
      <c r="J3906">
        <v>8.4600000000000009</v>
      </c>
    </row>
    <row r="3907" spans="1:10">
      <c r="A3907" t="s">
        <v>13399</v>
      </c>
      <c r="B3907" t="s">
        <v>25801</v>
      </c>
      <c r="C3907">
        <v>6</v>
      </c>
      <c r="D3907">
        <v>46</v>
      </c>
      <c r="E3907">
        <v>1</v>
      </c>
      <c r="F3907" t="s">
        <v>18359</v>
      </c>
      <c r="G3907">
        <v>15</v>
      </c>
      <c r="H3907" t="s">
        <v>25802</v>
      </c>
      <c r="I3907" t="s">
        <v>25803</v>
      </c>
      <c r="J3907">
        <v>11.23</v>
      </c>
    </row>
    <row r="3908" spans="1:10">
      <c r="A3908" t="s">
        <v>13400</v>
      </c>
      <c r="B3908" t="s">
        <v>25804</v>
      </c>
      <c r="C3908">
        <v>6</v>
      </c>
      <c r="D3908">
        <v>50</v>
      </c>
      <c r="E3908">
        <v>0.7</v>
      </c>
      <c r="F3908" t="s">
        <v>18359</v>
      </c>
      <c r="G3908">
        <v>13.45</v>
      </c>
      <c r="H3908" t="s">
        <v>25805</v>
      </c>
      <c r="I3908" t="s">
        <v>25806</v>
      </c>
      <c r="J3908">
        <v>9.32</v>
      </c>
    </row>
    <row r="3909" spans="1:10">
      <c r="A3909" t="s">
        <v>17941</v>
      </c>
      <c r="B3909" t="s">
        <v>25807</v>
      </c>
      <c r="C3909">
        <v>6</v>
      </c>
      <c r="D3909">
        <v>46</v>
      </c>
      <c r="E3909">
        <v>0.7</v>
      </c>
      <c r="F3909" t="s">
        <v>18359</v>
      </c>
      <c r="G3909">
        <v>30.95</v>
      </c>
      <c r="H3909" t="s">
        <v>25808</v>
      </c>
      <c r="I3909" t="s">
        <v>25809</v>
      </c>
      <c r="J3909">
        <v>8.39</v>
      </c>
    </row>
    <row r="3910" spans="1:10">
      <c r="A3910" t="s">
        <v>17942</v>
      </c>
      <c r="B3910" t="s">
        <v>25810</v>
      </c>
      <c r="C3910">
        <v>6</v>
      </c>
      <c r="D3910">
        <v>46</v>
      </c>
      <c r="E3910">
        <v>0.7</v>
      </c>
      <c r="F3910" t="s">
        <v>18359</v>
      </c>
      <c r="G3910">
        <v>8.65</v>
      </c>
      <c r="H3910" t="s">
        <v>25811</v>
      </c>
      <c r="I3910" t="s">
        <v>25812</v>
      </c>
      <c r="J3910">
        <v>8.41</v>
      </c>
    </row>
    <row r="3911" spans="1:10">
      <c r="A3911" t="s">
        <v>17943</v>
      </c>
      <c r="B3911" t="s">
        <v>25813</v>
      </c>
      <c r="C3911">
        <v>6</v>
      </c>
      <c r="D3911">
        <v>46</v>
      </c>
      <c r="E3911">
        <v>0.7</v>
      </c>
      <c r="F3911" t="s">
        <v>18359</v>
      </c>
      <c r="G3911">
        <v>82.45</v>
      </c>
      <c r="H3911" t="s">
        <v>25814</v>
      </c>
      <c r="I3911" t="s">
        <v>25815</v>
      </c>
      <c r="J3911">
        <v>8.2799999999999994</v>
      </c>
    </row>
    <row r="3912" spans="1:10">
      <c r="A3912" t="s">
        <v>14153</v>
      </c>
      <c r="B3912" t="s">
        <v>25816</v>
      </c>
      <c r="C3912">
        <v>6</v>
      </c>
      <c r="D3912">
        <v>46</v>
      </c>
      <c r="E3912">
        <v>0.7</v>
      </c>
      <c r="F3912" t="s">
        <v>18359</v>
      </c>
      <c r="G3912">
        <v>10.25</v>
      </c>
      <c r="H3912" t="s">
        <v>25817</v>
      </c>
      <c r="I3912" t="s">
        <v>25818</v>
      </c>
      <c r="J3912">
        <v>8.2200000000000006</v>
      </c>
    </row>
    <row r="3913" spans="1:10">
      <c r="A3913" t="s">
        <v>25819</v>
      </c>
      <c r="B3913" t="s">
        <v>25820</v>
      </c>
      <c r="C3913">
        <v>6</v>
      </c>
      <c r="D3913">
        <v>46</v>
      </c>
      <c r="E3913">
        <v>0.7</v>
      </c>
      <c r="F3913" t="s">
        <v>18359</v>
      </c>
      <c r="G3913">
        <v>2.4500000000000002</v>
      </c>
      <c r="I3913" t="s">
        <v>25800</v>
      </c>
      <c r="J3913">
        <v>8.23</v>
      </c>
    </row>
    <row r="3914" spans="1:10">
      <c r="A3914" t="s">
        <v>25821</v>
      </c>
      <c r="B3914" t="s">
        <v>25822</v>
      </c>
      <c r="C3914">
        <v>6</v>
      </c>
      <c r="D3914">
        <v>46</v>
      </c>
      <c r="E3914">
        <v>0.7</v>
      </c>
      <c r="F3914" t="s">
        <v>18359</v>
      </c>
      <c r="G3914">
        <v>1.65</v>
      </c>
      <c r="H3914" t="s">
        <v>25823</v>
      </c>
      <c r="I3914" t="s">
        <v>25824</v>
      </c>
      <c r="J3914">
        <v>8.23</v>
      </c>
    </row>
    <row r="3915" spans="1:10">
      <c r="A3915" t="s">
        <v>14154</v>
      </c>
      <c r="B3915" t="s">
        <v>25825</v>
      </c>
      <c r="C3915">
        <v>6</v>
      </c>
      <c r="D3915">
        <v>50</v>
      </c>
      <c r="E3915">
        <v>0.7</v>
      </c>
      <c r="F3915" t="s">
        <v>18359</v>
      </c>
      <c r="G3915">
        <v>20</v>
      </c>
      <c r="H3915" t="s">
        <v>25826</v>
      </c>
      <c r="I3915" t="s">
        <v>25827</v>
      </c>
      <c r="J3915">
        <v>12.17</v>
      </c>
    </row>
    <row r="3916" spans="1:10">
      <c r="A3916" t="s">
        <v>13401</v>
      </c>
      <c r="B3916" t="s">
        <v>25828</v>
      </c>
      <c r="C3916">
        <v>4</v>
      </c>
      <c r="D3916">
        <v>43</v>
      </c>
      <c r="E3916">
        <v>0.5</v>
      </c>
      <c r="F3916" t="s">
        <v>18359</v>
      </c>
      <c r="G3916">
        <v>38.950000000000003</v>
      </c>
      <c r="H3916" t="s">
        <v>25829</v>
      </c>
      <c r="J3916">
        <v>5.66</v>
      </c>
    </row>
    <row r="3917" spans="1:10">
      <c r="A3917" t="s">
        <v>13402</v>
      </c>
      <c r="B3917" t="s">
        <v>17944</v>
      </c>
      <c r="C3917">
        <v>6</v>
      </c>
      <c r="D3917">
        <v>40</v>
      </c>
      <c r="E3917">
        <v>0.5</v>
      </c>
      <c r="G3917">
        <v>12.35</v>
      </c>
      <c r="H3917" t="s">
        <v>25830</v>
      </c>
      <c r="J3917">
        <v>7.54</v>
      </c>
    </row>
    <row r="3918" spans="1:10">
      <c r="A3918" t="s">
        <v>13404</v>
      </c>
      <c r="B3918" t="s">
        <v>25831</v>
      </c>
      <c r="C3918">
        <v>4</v>
      </c>
      <c r="D3918">
        <v>43</v>
      </c>
      <c r="E3918">
        <v>0.5</v>
      </c>
      <c r="F3918" t="s">
        <v>18359</v>
      </c>
      <c r="G3918">
        <v>19.45</v>
      </c>
      <c r="I3918" t="s">
        <v>25832</v>
      </c>
      <c r="J3918">
        <v>5.32</v>
      </c>
    </row>
    <row r="3919" spans="1:10">
      <c r="A3919" t="s">
        <v>13403</v>
      </c>
      <c r="B3919" t="s">
        <v>25831</v>
      </c>
      <c r="C3919">
        <v>6</v>
      </c>
      <c r="D3919">
        <v>43</v>
      </c>
      <c r="E3919">
        <v>0.5</v>
      </c>
      <c r="F3919" t="s">
        <v>18359</v>
      </c>
      <c r="G3919">
        <v>24.95</v>
      </c>
      <c r="H3919" t="s">
        <v>25833</v>
      </c>
      <c r="J3919">
        <v>7.97</v>
      </c>
    </row>
    <row r="3920" spans="1:10">
      <c r="A3920" t="s">
        <v>13405</v>
      </c>
      <c r="B3920" t="s">
        <v>17945</v>
      </c>
      <c r="C3920">
        <v>12</v>
      </c>
      <c r="D3920">
        <v>45</v>
      </c>
      <c r="E3920">
        <v>0.35</v>
      </c>
      <c r="G3920">
        <v>24</v>
      </c>
      <c r="H3920" t="s">
        <v>25834</v>
      </c>
      <c r="I3920" t="s">
        <v>25835</v>
      </c>
      <c r="J3920">
        <v>7.93</v>
      </c>
    </row>
    <row r="3921" spans="1:10">
      <c r="A3921" t="s">
        <v>17946</v>
      </c>
      <c r="B3921" t="s">
        <v>17947</v>
      </c>
      <c r="C3921">
        <v>6</v>
      </c>
      <c r="D3921">
        <v>45</v>
      </c>
      <c r="E3921">
        <v>0.7</v>
      </c>
      <c r="G3921">
        <v>8.0500000000000007</v>
      </c>
      <c r="H3921" t="s">
        <v>25836</v>
      </c>
      <c r="I3921" t="s">
        <v>25837</v>
      </c>
      <c r="J3921">
        <v>7.02</v>
      </c>
    </row>
    <row r="3922" spans="1:10">
      <c r="A3922" t="s">
        <v>13406</v>
      </c>
      <c r="B3922" t="s">
        <v>17948</v>
      </c>
      <c r="C3922">
        <v>6</v>
      </c>
      <c r="D3922">
        <v>12</v>
      </c>
      <c r="E3922">
        <v>0.75</v>
      </c>
      <c r="G3922">
        <v>4.45</v>
      </c>
      <c r="H3922" t="s">
        <v>25838</v>
      </c>
      <c r="I3922" t="s">
        <v>25839</v>
      </c>
      <c r="J3922">
        <v>9.92</v>
      </c>
    </row>
    <row r="3923" spans="1:10">
      <c r="A3923" t="s">
        <v>17949</v>
      </c>
      <c r="B3923" t="s">
        <v>17950</v>
      </c>
      <c r="C3923">
        <v>6</v>
      </c>
      <c r="D3923">
        <v>52</v>
      </c>
      <c r="E3923">
        <v>0.7</v>
      </c>
      <c r="G3923">
        <v>11.95</v>
      </c>
      <c r="H3923" t="s">
        <v>25840</v>
      </c>
      <c r="I3923" t="s">
        <v>25841</v>
      </c>
      <c r="J3923">
        <v>9.18</v>
      </c>
    </row>
    <row r="3924" spans="1:10">
      <c r="A3924" t="s">
        <v>13407</v>
      </c>
      <c r="B3924" t="s">
        <v>17951</v>
      </c>
      <c r="C3924">
        <v>6</v>
      </c>
      <c r="D3924">
        <v>47</v>
      </c>
      <c r="E3924">
        <v>0.5</v>
      </c>
      <c r="G3924">
        <v>418.95</v>
      </c>
      <c r="H3924" t="s">
        <v>25842</v>
      </c>
      <c r="I3924" t="s">
        <v>25843</v>
      </c>
      <c r="J3924">
        <v>7.58</v>
      </c>
    </row>
    <row r="3925" spans="1:10">
      <c r="A3925" t="s">
        <v>13408</v>
      </c>
      <c r="B3925" t="s">
        <v>17952</v>
      </c>
      <c r="C3925">
        <v>6</v>
      </c>
      <c r="D3925">
        <v>43</v>
      </c>
      <c r="E3925">
        <v>0.5</v>
      </c>
      <c r="G3925">
        <v>25.95</v>
      </c>
      <c r="I3925" t="s">
        <v>25844</v>
      </c>
      <c r="J3925">
        <v>6.02</v>
      </c>
    </row>
    <row r="3926" spans="1:10">
      <c r="A3926" t="s">
        <v>17953</v>
      </c>
      <c r="B3926" t="s">
        <v>17954</v>
      </c>
      <c r="C3926">
        <v>6</v>
      </c>
      <c r="D3926">
        <v>15</v>
      </c>
      <c r="E3926">
        <v>0.7</v>
      </c>
      <c r="G3926">
        <v>8.9499999999999993</v>
      </c>
      <c r="H3926" t="s">
        <v>25845</v>
      </c>
      <c r="I3926" t="s">
        <v>31519</v>
      </c>
      <c r="J3926">
        <v>8.41</v>
      </c>
    </row>
    <row r="3927" spans="1:10">
      <c r="A3927" t="s">
        <v>14155</v>
      </c>
      <c r="B3927" t="s">
        <v>17955</v>
      </c>
      <c r="C3927">
        <v>6</v>
      </c>
      <c r="D3927">
        <v>40</v>
      </c>
      <c r="E3927">
        <v>0.5</v>
      </c>
      <c r="G3927">
        <v>16.75</v>
      </c>
      <c r="I3927" t="s">
        <v>25846</v>
      </c>
      <c r="J3927">
        <v>5.79</v>
      </c>
    </row>
    <row r="3928" spans="1:10">
      <c r="A3928" t="s">
        <v>13409</v>
      </c>
      <c r="B3928" t="s">
        <v>25847</v>
      </c>
      <c r="C3928">
        <v>6</v>
      </c>
      <c r="D3928">
        <v>42</v>
      </c>
      <c r="E3928">
        <v>0.7</v>
      </c>
      <c r="F3928" t="s">
        <v>18359</v>
      </c>
      <c r="G3928">
        <v>4.45</v>
      </c>
      <c r="H3928" t="s">
        <v>25848</v>
      </c>
      <c r="J3928">
        <v>9.91</v>
      </c>
    </row>
    <row r="3929" spans="1:10">
      <c r="A3929" t="s">
        <v>13410</v>
      </c>
      <c r="B3929" t="s">
        <v>25849</v>
      </c>
      <c r="C3929">
        <v>6</v>
      </c>
      <c r="D3929">
        <v>46</v>
      </c>
      <c r="E3929">
        <v>0.7</v>
      </c>
      <c r="F3929" t="s">
        <v>18359</v>
      </c>
      <c r="G3929">
        <v>22.95</v>
      </c>
      <c r="H3929" t="s">
        <v>25850</v>
      </c>
      <c r="I3929" t="s">
        <v>25851</v>
      </c>
      <c r="J3929">
        <v>7.35</v>
      </c>
    </row>
    <row r="3930" spans="1:10">
      <c r="A3930" t="s">
        <v>17956</v>
      </c>
      <c r="B3930" t="s">
        <v>17957</v>
      </c>
      <c r="C3930">
        <v>6</v>
      </c>
      <c r="D3930">
        <v>40</v>
      </c>
      <c r="E3930">
        <v>0.5</v>
      </c>
      <c r="G3930">
        <v>19.45</v>
      </c>
      <c r="H3930" t="s">
        <v>31520</v>
      </c>
      <c r="I3930" t="s">
        <v>31521</v>
      </c>
      <c r="J3930">
        <v>6.09</v>
      </c>
    </row>
    <row r="3931" spans="1:10">
      <c r="A3931" t="s">
        <v>31522</v>
      </c>
      <c r="B3931" t="s">
        <v>31523</v>
      </c>
      <c r="C3931">
        <v>6</v>
      </c>
      <c r="D3931">
        <v>42.5</v>
      </c>
      <c r="E3931">
        <v>1</v>
      </c>
      <c r="G3931">
        <v>24.95</v>
      </c>
      <c r="H3931" t="s">
        <v>31524</v>
      </c>
      <c r="I3931" t="s">
        <v>31525</v>
      </c>
      <c r="J3931">
        <v>12.67</v>
      </c>
    </row>
    <row r="3932" spans="1:10">
      <c r="A3932" t="s">
        <v>13411</v>
      </c>
      <c r="B3932" t="s">
        <v>17958</v>
      </c>
      <c r="C3932">
        <v>6</v>
      </c>
      <c r="D3932">
        <v>42.5</v>
      </c>
      <c r="E3932">
        <v>0.7</v>
      </c>
      <c r="G3932">
        <v>7.85</v>
      </c>
      <c r="H3932" t="s">
        <v>25852</v>
      </c>
      <c r="J3932">
        <v>9.8699999999999992</v>
      </c>
    </row>
    <row r="3933" spans="1:10">
      <c r="A3933" t="s">
        <v>14156</v>
      </c>
      <c r="B3933" t="s">
        <v>17959</v>
      </c>
      <c r="C3933">
        <v>96</v>
      </c>
      <c r="D3933">
        <v>46</v>
      </c>
      <c r="E3933">
        <v>0.05</v>
      </c>
      <c r="G3933">
        <v>47.65</v>
      </c>
      <c r="I3933" t="s">
        <v>25853</v>
      </c>
      <c r="J3933">
        <v>14.22</v>
      </c>
    </row>
    <row r="3934" spans="1:10">
      <c r="A3934" t="s">
        <v>13412</v>
      </c>
      <c r="B3934" t="s">
        <v>17960</v>
      </c>
      <c r="C3934">
        <v>6</v>
      </c>
      <c r="D3934">
        <v>46</v>
      </c>
      <c r="E3934">
        <v>0.7</v>
      </c>
      <c r="G3934">
        <v>6.5</v>
      </c>
      <c r="H3934" t="s">
        <v>25854</v>
      </c>
      <c r="I3934" t="s">
        <v>25855</v>
      </c>
      <c r="J3934">
        <v>9.02</v>
      </c>
    </row>
    <row r="3935" spans="1:10">
      <c r="A3935" t="s">
        <v>17961</v>
      </c>
      <c r="B3935" t="s">
        <v>17962</v>
      </c>
      <c r="C3935">
        <v>6</v>
      </c>
      <c r="D3935">
        <v>46</v>
      </c>
      <c r="E3935">
        <v>1.5</v>
      </c>
      <c r="G3935">
        <v>45.95</v>
      </c>
      <c r="H3935" t="s">
        <v>25856</v>
      </c>
      <c r="I3935" t="s">
        <v>25857</v>
      </c>
      <c r="J3935">
        <v>17.690000000000001</v>
      </c>
    </row>
    <row r="3936" spans="1:10">
      <c r="A3936" t="s">
        <v>13413</v>
      </c>
      <c r="B3936" t="s">
        <v>17963</v>
      </c>
      <c r="C3936">
        <v>6</v>
      </c>
      <c r="D3936">
        <v>37.5</v>
      </c>
      <c r="E3936">
        <v>0.7</v>
      </c>
      <c r="G3936">
        <v>6.95</v>
      </c>
      <c r="H3936" t="s">
        <v>25858</v>
      </c>
      <c r="I3936" t="s">
        <v>25859</v>
      </c>
      <c r="J3936">
        <v>7.72</v>
      </c>
    </row>
    <row r="3937" spans="1:10">
      <c r="A3937" t="s">
        <v>13414</v>
      </c>
      <c r="B3937" t="s">
        <v>17964</v>
      </c>
      <c r="C3937">
        <v>6</v>
      </c>
      <c r="D3937">
        <v>37.5</v>
      </c>
      <c r="E3937">
        <v>0.7</v>
      </c>
      <c r="G3937">
        <v>16.75</v>
      </c>
      <c r="H3937" t="s">
        <v>25860</v>
      </c>
      <c r="I3937" t="s">
        <v>25861</v>
      </c>
      <c r="J3937">
        <v>7.62</v>
      </c>
    </row>
    <row r="3938" spans="1:10">
      <c r="A3938" t="s">
        <v>13415</v>
      </c>
      <c r="B3938" t="s">
        <v>17965</v>
      </c>
      <c r="C3938">
        <v>6</v>
      </c>
      <c r="D3938">
        <v>37.5</v>
      </c>
      <c r="E3938">
        <v>0.7</v>
      </c>
      <c r="G3938">
        <v>22</v>
      </c>
      <c r="H3938" t="s">
        <v>25862</v>
      </c>
      <c r="I3938" t="s">
        <v>25863</v>
      </c>
      <c r="J3938">
        <v>7.62</v>
      </c>
    </row>
    <row r="3939" spans="1:10">
      <c r="A3939" t="s">
        <v>17966</v>
      </c>
      <c r="B3939" t="s">
        <v>17967</v>
      </c>
      <c r="C3939">
        <v>6</v>
      </c>
      <c r="D3939">
        <v>44.3</v>
      </c>
      <c r="E3939">
        <v>0.7</v>
      </c>
      <c r="G3939">
        <v>104.95</v>
      </c>
      <c r="H3939" t="s">
        <v>25864</v>
      </c>
      <c r="I3939" t="s">
        <v>25865</v>
      </c>
      <c r="J3939">
        <v>8.58</v>
      </c>
    </row>
    <row r="3940" spans="1:10">
      <c r="A3940" t="s">
        <v>25866</v>
      </c>
      <c r="B3940" t="s">
        <v>25867</v>
      </c>
      <c r="C3940">
        <v>6</v>
      </c>
      <c r="D3940">
        <v>40</v>
      </c>
      <c r="E3940">
        <v>0.7</v>
      </c>
      <c r="G3940">
        <v>7.95</v>
      </c>
      <c r="H3940" t="s">
        <v>25868</v>
      </c>
      <c r="I3940" t="s">
        <v>25869</v>
      </c>
      <c r="J3940">
        <v>8.65</v>
      </c>
    </row>
    <row r="3941" spans="1:10">
      <c r="A3941" t="s">
        <v>13416</v>
      </c>
      <c r="B3941" t="s">
        <v>17968</v>
      </c>
      <c r="C3941">
        <v>6</v>
      </c>
      <c r="D3941">
        <v>40</v>
      </c>
      <c r="E3941">
        <v>0.5</v>
      </c>
      <c r="G3941">
        <v>26.65</v>
      </c>
      <c r="H3941" t="s">
        <v>25870</v>
      </c>
      <c r="I3941" t="s">
        <v>25871</v>
      </c>
      <c r="J3941">
        <v>6.34</v>
      </c>
    </row>
    <row r="3942" spans="1:10">
      <c r="A3942" t="s">
        <v>14157</v>
      </c>
      <c r="B3942" t="s">
        <v>17969</v>
      </c>
      <c r="C3942">
        <v>6</v>
      </c>
      <c r="D3942">
        <v>40</v>
      </c>
      <c r="E3942">
        <v>0.7</v>
      </c>
      <c r="G3942">
        <v>155.85</v>
      </c>
      <c r="H3942" t="s">
        <v>25872</v>
      </c>
      <c r="I3942" t="s">
        <v>25873</v>
      </c>
      <c r="J3942">
        <v>9.18</v>
      </c>
    </row>
    <row r="3943" spans="1:10">
      <c r="A3943" t="s">
        <v>17970</v>
      </c>
      <c r="B3943" t="s">
        <v>25874</v>
      </c>
      <c r="C3943">
        <v>6</v>
      </c>
      <c r="D3943">
        <v>41</v>
      </c>
      <c r="E3943">
        <v>0.7</v>
      </c>
      <c r="F3943" t="s">
        <v>18359</v>
      </c>
      <c r="G3943">
        <v>11.25</v>
      </c>
      <c r="H3943" t="s">
        <v>25875</v>
      </c>
      <c r="I3943" t="s">
        <v>25876</v>
      </c>
      <c r="J3943">
        <v>8.92</v>
      </c>
    </row>
    <row r="3944" spans="1:10">
      <c r="A3944" t="s">
        <v>17971</v>
      </c>
      <c r="B3944" t="s">
        <v>26729</v>
      </c>
      <c r="C3944">
        <v>6</v>
      </c>
      <c r="D3944">
        <v>40</v>
      </c>
      <c r="E3944">
        <v>0.7</v>
      </c>
      <c r="F3944" t="s">
        <v>18359</v>
      </c>
      <c r="G3944">
        <v>9.65</v>
      </c>
      <c r="H3944" t="s">
        <v>27335</v>
      </c>
      <c r="I3944" t="s">
        <v>31526</v>
      </c>
      <c r="J3944">
        <v>7.57</v>
      </c>
    </row>
    <row r="3945" spans="1:10">
      <c r="A3945" t="s">
        <v>31527</v>
      </c>
      <c r="B3945" t="s">
        <v>31528</v>
      </c>
      <c r="C3945">
        <v>6</v>
      </c>
      <c r="D3945">
        <v>40</v>
      </c>
      <c r="E3945">
        <v>0.7</v>
      </c>
      <c r="F3945" t="s">
        <v>18359</v>
      </c>
      <c r="G3945">
        <v>10.85</v>
      </c>
      <c r="H3945" t="s">
        <v>27335</v>
      </c>
      <c r="I3945" t="s">
        <v>31529</v>
      </c>
      <c r="J3945">
        <v>10.98</v>
      </c>
    </row>
    <row r="3946" spans="1:10">
      <c r="A3946" t="s">
        <v>13417</v>
      </c>
      <c r="B3946" t="s">
        <v>25877</v>
      </c>
      <c r="C3946">
        <v>6</v>
      </c>
      <c r="D3946">
        <v>40</v>
      </c>
      <c r="E3946">
        <v>0.7</v>
      </c>
      <c r="F3946" t="s">
        <v>18359</v>
      </c>
      <c r="G3946">
        <v>32.5</v>
      </c>
      <c r="I3946" t="s">
        <v>25878</v>
      </c>
      <c r="J3946">
        <v>7.54</v>
      </c>
    </row>
    <row r="3947" spans="1:10">
      <c r="A3947" t="s">
        <v>13418</v>
      </c>
      <c r="B3947" t="s">
        <v>25879</v>
      </c>
      <c r="C3947">
        <v>6</v>
      </c>
      <c r="D3947">
        <v>40</v>
      </c>
      <c r="E3947">
        <v>0.7</v>
      </c>
      <c r="F3947" t="s">
        <v>18359</v>
      </c>
      <c r="G3947">
        <v>25.45</v>
      </c>
      <c r="I3947" t="s">
        <v>25880</v>
      </c>
      <c r="J3947">
        <v>7.54</v>
      </c>
    </row>
    <row r="3948" spans="1:10">
      <c r="A3948" t="s">
        <v>13419</v>
      </c>
      <c r="B3948" t="s">
        <v>25881</v>
      </c>
      <c r="C3948">
        <v>6</v>
      </c>
      <c r="D3948">
        <v>40</v>
      </c>
      <c r="E3948">
        <v>0.7</v>
      </c>
      <c r="F3948" t="s">
        <v>18359</v>
      </c>
      <c r="G3948">
        <v>6.85</v>
      </c>
      <c r="H3948" t="s">
        <v>25882</v>
      </c>
      <c r="I3948" t="s">
        <v>25883</v>
      </c>
      <c r="J3948">
        <v>7.57</v>
      </c>
    </row>
    <row r="3949" spans="1:10">
      <c r="A3949" t="s">
        <v>26845</v>
      </c>
      <c r="B3949" t="s">
        <v>26846</v>
      </c>
      <c r="C3949">
        <v>6</v>
      </c>
      <c r="D3949">
        <v>42</v>
      </c>
      <c r="E3949">
        <v>0.5</v>
      </c>
      <c r="G3949">
        <v>10.050000000000001</v>
      </c>
      <c r="H3949" t="s">
        <v>31530</v>
      </c>
      <c r="I3949" t="s">
        <v>31531</v>
      </c>
      <c r="J3949">
        <v>7.84</v>
      </c>
    </row>
    <row r="3950" spans="1:10">
      <c r="A3950" t="s">
        <v>13420</v>
      </c>
      <c r="B3950" t="s">
        <v>25884</v>
      </c>
      <c r="C3950">
        <v>6</v>
      </c>
      <c r="D3950">
        <v>46</v>
      </c>
      <c r="E3950">
        <v>0.7</v>
      </c>
      <c r="F3950" t="s">
        <v>18359</v>
      </c>
      <c r="G3950">
        <v>14.35</v>
      </c>
      <c r="H3950" t="s">
        <v>25885</v>
      </c>
      <c r="I3950" t="s">
        <v>25886</v>
      </c>
      <c r="J3950">
        <v>8.4700000000000006</v>
      </c>
    </row>
    <row r="3951" spans="1:10">
      <c r="A3951" t="s">
        <v>13421</v>
      </c>
      <c r="B3951" t="s">
        <v>25887</v>
      </c>
      <c r="C3951">
        <v>3</v>
      </c>
      <c r="D3951">
        <v>46</v>
      </c>
      <c r="E3951">
        <v>0.7</v>
      </c>
      <c r="F3951" t="s">
        <v>18359</v>
      </c>
      <c r="G3951">
        <v>20.05</v>
      </c>
      <c r="H3951" t="s">
        <v>25888</v>
      </c>
      <c r="I3951" t="s">
        <v>25889</v>
      </c>
      <c r="J3951">
        <v>7.33</v>
      </c>
    </row>
    <row r="3952" spans="1:10">
      <c r="A3952" t="s">
        <v>13422</v>
      </c>
      <c r="B3952" t="s">
        <v>25890</v>
      </c>
      <c r="C3952">
        <v>6</v>
      </c>
      <c r="D3952">
        <v>46</v>
      </c>
      <c r="E3952">
        <v>0.7</v>
      </c>
      <c r="F3952" t="s">
        <v>18359</v>
      </c>
      <c r="G3952">
        <v>30.65</v>
      </c>
      <c r="I3952" t="s">
        <v>25891</v>
      </c>
      <c r="J3952">
        <v>8.16</v>
      </c>
    </row>
    <row r="3953" spans="1:10">
      <c r="A3953" t="s">
        <v>13423</v>
      </c>
      <c r="B3953" t="s">
        <v>17972</v>
      </c>
      <c r="C3953">
        <v>6</v>
      </c>
      <c r="D3953">
        <v>40</v>
      </c>
      <c r="E3953">
        <v>0.7</v>
      </c>
      <c r="G3953">
        <v>16.25</v>
      </c>
      <c r="H3953" t="s">
        <v>25892</v>
      </c>
      <c r="I3953" t="s">
        <v>25893</v>
      </c>
      <c r="J3953">
        <v>7.89</v>
      </c>
    </row>
    <row r="3954" spans="1:10">
      <c r="A3954" t="s">
        <v>14158</v>
      </c>
      <c r="B3954" t="s">
        <v>25894</v>
      </c>
      <c r="C3954">
        <v>12</v>
      </c>
      <c r="D3954">
        <v>45</v>
      </c>
      <c r="E3954">
        <v>0.7</v>
      </c>
      <c r="F3954" t="s">
        <v>18359</v>
      </c>
      <c r="G3954">
        <v>8.85</v>
      </c>
      <c r="I3954" t="s">
        <v>25895</v>
      </c>
      <c r="J3954">
        <v>22.7</v>
      </c>
    </row>
    <row r="3955" spans="1:10">
      <c r="A3955" t="s">
        <v>14159</v>
      </c>
      <c r="B3955" t="s">
        <v>17973</v>
      </c>
      <c r="C3955">
        <v>6</v>
      </c>
      <c r="D3955">
        <v>45</v>
      </c>
      <c r="E3955">
        <v>0.7</v>
      </c>
      <c r="F3955" t="s">
        <v>18359</v>
      </c>
      <c r="G3955">
        <v>22.95</v>
      </c>
      <c r="H3955" t="s">
        <v>25896</v>
      </c>
      <c r="I3955" t="s">
        <v>25897</v>
      </c>
      <c r="J3955">
        <v>9.44</v>
      </c>
    </row>
    <row r="3956" spans="1:10">
      <c r="A3956" t="s">
        <v>14160</v>
      </c>
      <c r="B3956" t="s">
        <v>17973</v>
      </c>
      <c r="C3956">
        <v>6</v>
      </c>
      <c r="D3956">
        <v>45</v>
      </c>
      <c r="E3956">
        <v>0.7</v>
      </c>
      <c r="G3956">
        <v>78.25</v>
      </c>
      <c r="H3956" t="s">
        <v>25896</v>
      </c>
      <c r="I3956" t="s">
        <v>25897</v>
      </c>
      <c r="J3956">
        <v>9.24</v>
      </c>
    </row>
    <row r="3957" spans="1:10">
      <c r="A3957" t="s">
        <v>17974</v>
      </c>
      <c r="B3957" t="s">
        <v>26778</v>
      </c>
      <c r="C3957">
        <v>6</v>
      </c>
      <c r="D3957">
        <v>46.2</v>
      </c>
      <c r="E3957">
        <v>0.7</v>
      </c>
      <c r="F3957" t="s">
        <v>18359</v>
      </c>
      <c r="G3957">
        <v>137.85</v>
      </c>
      <c r="H3957" t="s">
        <v>31532</v>
      </c>
      <c r="I3957" t="s">
        <v>31533</v>
      </c>
      <c r="J3957">
        <v>11.51</v>
      </c>
    </row>
    <row r="3958" spans="1:10">
      <c r="A3958" t="s">
        <v>13424</v>
      </c>
      <c r="B3958" t="s">
        <v>25898</v>
      </c>
      <c r="C3958">
        <v>1</v>
      </c>
      <c r="D3958">
        <v>46.2</v>
      </c>
      <c r="E3958">
        <v>4.5</v>
      </c>
      <c r="F3958" t="s">
        <v>18359</v>
      </c>
      <c r="G3958">
        <v>26.5</v>
      </c>
      <c r="I3958" t="s">
        <v>25899</v>
      </c>
      <c r="J3958">
        <v>7.54</v>
      </c>
    </row>
    <row r="3959" spans="1:10">
      <c r="A3959" t="s">
        <v>13425</v>
      </c>
      <c r="B3959" t="s">
        <v>25900</v>
      </c>
      <c r="C3959">
        <v>6</v>
      </c>
      <c r="D3959">
        <v>46</v>
      </c>
      <c r="E3959">
        <v>0.7</v>
      </c>
      <c r="F3959" t="s">
        <v>18359</v>
      </c>
      <c r="G3959">
        <v>22.85</v>
      </c>
      <c r="H3959" t="s">
        <v>25901</v>
      </c>
      <c r="J3959">
        <v>8.5</v>
      </c>
    </row>
    <row r="3960" spans="1:10">
      <c r="A3960" t="s">
        <v>17975</v>
      </c>
      <c r="B3960" t="s">
        <v>25902</v>
      </c>
      <c r="C3960">
        <v>6</v>
      </c>
      <c r="D3960">
        <v>46.2</v>
      </c>
      <c r="E3960">
        <v>0.7</v>
      </c>
      <c r="F3960" t="s">
        <v>18359</v>
      </c>
      <c r="G3960">
        <v>7.15</v>
      </c>
      <c r="H3960" t="s">
        <v>25903</v>
      </c>
      <c r="I3960" t="s">
        <v>25904</v>
      </c>
      <c r="J3960">
        <v>8.5399999999999991</v>
      </c>
    </row>
    <row r="3961" spans="1:10">
      <c r="A3961" t="s">
        <v>13426</v>
      </c>
      <c r="B3961" t="s">
        <v>25905</v>
      </c>
      <c r="C3961">
        <v>6</v>
      </c>
      <c r="D3961">
        <v>48</v>
      </c>
      <c r="E3961">
        <v>1</v>
      </c>
      <c r="F3961" t="s">
        <v>18359</v>
      </c>
      <c r="G3961">
        <v>29.95</v>
      </c>
      <c r="I3961" t="s">
        <v>25906</v>
      </c>
      <c r="J3961">
        <v>11.42</v>
      </c>
    </row>
    <row r="3962" spans="1:10">
      <c r="A3962" t="s">
        <v>13427</v>
      </c>
      <c r="B3962" t="s">
        <v>25907</v>
      </c>
      <c r="C3962">
        <v>6</v>
      </c>
      <c r="D3962">
        <v>58.6</v>
      </c>
      <c r="E3962">
        <v>0.7</v>
      </c>
      <c r="F3962" t="s">
        <v>18359</v>
      </c>
      <c r="G3962">
        <v>85.95</v>
      </c>
      <c r="H3962" t="s">
        <v>25908</v>
      </c>
      <c r="I3962" t="s">
        <v>25909</v>
      </c>
      <c r="J3962">
        <v>8.4499999999999993</v>
      </c>
    </row>
    <row r="3963" spans="1:10">
      <c r="A3963" t="s">
        <v>13428</v>
      </c>
      <c r="B3963" t="s">
        <v>25910</v>
      </c>
      <c r="C3963">
        <v>6</v>
      </c>
      <c r="D3963">
        <v>48</v>
      </c>
      <c r="E3963">
        <v>0.7</v>
      </c>
      <c r="F3963" t="s">
        <v>18359</v>
      </c>
      <c r="G3963">
        <v>11.5</v>
      </c>
      <c r="H3963" t="s">
        <v>25911</v>
      </c>
      <c r="I3963" t="s">
        <v>25912</v>
      </c>
      <c r="J3963">
        <v>8.48</v>
      </c>
    </row>
    <row r="3964" spans="1:10">
      <c r="A3964" t="s">
        <v>13429</v>
      </c>
      <c r="B3964" t="s">
        <v>25913</v>
      </c>
      <c r="C3964">
        <v>6</v>
      </c>
      <c r="D3964">
        <v>48</v>
      </c>
      <c r="E3964">
        <v>0.7</v>
      </c>
      <c r="F3964" t="s">
        <v>18359</v>
      </c>
      <c r="G3964">
        <v>9.65</v>
      </c>
      <c r="H3964" t="s">
        <v>25914</v>
      </c>
      <c r="I3964" t="s">
        <v>25915</v>
      </c>
      <c r="J3964">
        <v>8.48</v>
      </c>
    </row>
    <row r="3965" spans="1:10">
      <c r="A3965" t="s">
        <v>13430</v>
      </c>
      <c r="B3965" t="s">
        <v>25916</v>
      </c>
      <c r="C3965">
        <v>6</v>
      </c>
      <c r="D3965">
        <v>48</v>
      </c>
      <c r="E3965">
        <v>0.7</v>
      </c>
      <c r="F3965" t="s">
        <v>18359</v>
      </c>
      <c r="G3965">
        <v>134.85</v>
      </c>
      <c r="H3965" t="s">
        <v>25917</v>
      </c>
      <c r="J3965">
        <v>8.5</v>
      </c>
    </row>
    <row r="3966" spans="1:10">
      <c r="A3966" t="s">
        <v>13431</v>
      </c>
      <c r="B3966" t="s">
        <v>17976</v>
      </c>
      <c r="C3966">
        <v>6</v>
      </c>
      <c r="D3966">
        <v>43</v>
      </c>
      <c r="E3966">
        <v>0.7</v>
      </c>
      <c r="G3966">
        <v>6.85</v>
      </c>
      <c r="H3966" t="s">
        <v>25918</v>
      </c>
      <c r="J3966">
        <v>9.27</v>
      </c>
    </row>
    <row r="3967" spans="1:10">
      <c r="A3967" t="s">
        <v>17977</v>
      </c>
      <c r="B3967" t="s">
        <v>17978</v>
      </c>
      <c r="C3967">
        <v>6</v>
      </c>
      <c r="D3967">
        <v>42</v>
      </c>
      <c r="E3967">
        <v>0.7</v>
      </c>
      <c r="G3967">
        <v>8.9499999999999993</v>
      </c>
      <c r="I3967" t="s">
        <v>25919</v>
      </c>
      <c r="J3967">
        <v>9.16</v>
      </c>
    </row>
    <row r="3968" spans="1:10">
      <c r="A3968" t="s">
        <v>13432</v>
      </c>
      <c r="B3968" t="s">
        <v>25920</v>
      </c>
      <c r="C3968">
        <v>6</v>
      </c>
      <c r="D3968">
        <v>46.2</v>
      </c>
      <c r="E3968">
        <v>0.7</v>
      </c>
      <c r="F3968" t="s">
        <v>18359</v>
      </c>
      <c r="G3968">
        <v>25.55</v>
      </c>
      <c r="I3968" t="s">
        <v>25921</v>
      </c>
      <c r="J3968">
        <v>8.4600000000000009</v>
      </c>
    </row>
    <row r="3969" spans="1:10">
      <c r="A3969" t="s">
        <v>13433</v>
      </c>
      <c r="B3969" t="s">
        <v>25922</v>
      </c>
      <c r="C3969">
        <v>6</v>
      </c>
      <c r="D3969">
        <v>46.2</v>
      </c>
      <c r="E3969">
        <v>0.7</v>
      </c>
      <c r="F3969" t="s">
        <v>18359</v>
      </c>
      <c r="G3969">
        <v>19.75</v>
      </c>
      <c r="H3969" t="s">
        <v>25923</v>
      </c>
      <c r="I3969" t="s">
        <v>25924</v>
      </c>
      <c r="J3969">
        <v>8.6300000000000008</v>
      </c>
    </row>
    <row r="3970" spans="1:10">
      <c r="A3970" t="s">
        <v>13434</v>
      </c>
      <c r="B3970" t="s">
        <v>25925</v>
      </c>
      <c r="C3970">
        <v>6</v>
      </c>
      <c r="D3970">
        <v>46.2</v>
      </c>
      <c r="E3970">
        <v>0.7</v>
      </c>
      <c r="F3970" t="s">
        <v>18359</v>
      </c>
      <c r="G3970">
        <v>21.5</v>
      </c>
      <c r="H3970" t="s">
        <v>25923</v>
      </c>
      <c r="I3970" t="s">
        <v>25921</v>
      </c>
      <c r="J3970">
        <v>8.5</v>
      </c>
    </row>
    <row r="3971" spans="1:10">
      <c r="A3971" t="s">
        <v>13435</v>
      </c>
      <c r="B3971" t="s">
        <v>17979</v>
      </c>
      <c r="C3971">
        <v>6</v>
      </c>
      <c r="D3971">
        <v>41</v>
      </c>
      <c r="E3971">
        <v>0.7</v>
      </c>
      <c r="G3971">
        <v>17.45</v>
      </c>
      <c r="I3971" t="s">
        <v>25926</v>
      </c>
      <c r="J3971">
        <v>8.83</v>
      </c>
    </row>
    <row r="3972" spans="1:10">
      <c r="A3972" t="s">
        <v>13436</v>
      </c>
      <c r="B3972" t="s">
        <v>17980</v>
      </c>
      <c r="C3972">
        <v>6</v>
      </c>
      <c r="D3972">
        <v>41</v>
      </c>
      <c r="E3972">
        <v>0.7</v>
      </c>
      <c r="G3972">
        <v>8.75</v>
      </c>
      <c r="H3972" t="s">
        <v>25927</v>
      </c>
      <c r="I3972" t="s">
        <v>25928</v>
      </c>
      <c r="J3972">
        <v>8.85</v>
      </c>
    </row>
    <row r="3973" spans="1:10">
      <c r="A3973" t="s">
        <v>13437</v>
      </c>
      <c r="B3973" t="s">
        <v>25929</v>
      </c>
      <c r="C3973">
        <v>1</v>
      </c>
      <c r="D3973">
        <v>45</v>
      </c>
      <c r="E3973">
        <v>0.5</v>
      </c>
      <c r="F3973" t="s">
        <v>18359</v>
      </c>
      <c r="G3973">
        <v>47</v>
      </c>
      <c r="J3973">
        <v>2.02</v>
      </c>
    </row>
    <row r="3974" spans="1:10">
      <c r="A3974" t="s">
        <v>13438</v>
      </c>
      <c r="B3974" t="s">
        <v>25930</v>
      </c>
      <c r="C3974">
        <v>6</v>
      </c>
      <c r="D3974">
        <v>40</v>
      </c>
      <c r="E3974">
        <v>0.7</v>
      </c>
      <c r="F3974" t="s">
        <v>18359</v>
      </c>
      <c r="G3974">
        <v>47.15</v>
      </c>
      <c r="H3974" t="s">
        <v>25931</v>
      </c>
      <c r="J3974">
        <v>8.11</v>
      </c>
    </row>
    <row r="3975" spans="1:10">
      <c r="A3975" t="s">
        <v>13439</v>
      </c>
      <c r="B3975" t="s">
        <v>17981</v>
      </c>
      <c r="C3975">
        <v>6</v>
      </c>
      <c r="D3975">
        <v>42</v>
      </c>
      <c r="E3975">
        <v>0.7</v>
      </c>
      <c r="G3975">
        <v>23</v>
      </c>
      <c r="H3975" t="s">
        <v>25932</v>
      </c>
      <c r="I3975" t="s">
        <v>25933</v>
      </c>
      <c r="J3975">
        <v>9</v>
      </c>
    </row>
    <row r="3976" spans="1:10">
      <c r="A3976" t="s">
        <v>14161</v>
      </c>
      <c r="B3976" t="s">
        <v>17982</v>
      </c>
      <c r="C3976">
        <v>6</v>
      </c>
      <c r="D3976">
        <v>37.5</v>
      </c>
      <c r="E3976">
        <v>0.7</v>
      </c>
      <c r="G3976">
        <v>7.45</v>
      </c>
      <c r="H3976" t="s">
        <v>25934</v>
      </c>
      <c r="J3976">
        <v>9.08</v>
      </c>
    </row>
    <row r="3977" spans="1:10">
      <c r="A3977" t="s">
        <v>13440</v>
      </c>
      <c r="B3977" t="s">
        <v>25935</v>
      </c>
      <c r="C3977">
        <v>6</v>
      </c>
      <c r="D3977">
        <v>43</v>
      </c>
      <c r="E3977">
        <v>0.7</v>
      </c>
      <c r="F3977" t="s">
        <v>18359</v>
      </c>
      <c r="G3977">
        <v>27.45</v>
      </c>
      <c r="H3977" t="s">
        <v>25936</v>
      </c>
      <c r="I3977" t="s">
        <v>25937</v>
      </c>
      <c r="J3977">
        <v>8.77</v>
      </c>
    </row>
    <row r="3978" spans="1:10">
      <c r="A3978" t="s">
        <v>13441</v>
      </c>
      <c r="B3978" t="s">
        <v>25938</v>
      </c>
      <c r="C3978">
        <v>6</v>
      </c>
      <c r="D3978">
        <v>46.6</v>
      </c>
      <c r="E3978">
        <v>0.7</v>
      </c>
      <c r="F3978" t="s">
        <v>18359</v>
      </c>
      <c r="G3978">
        <v>26.15</v>
      </c>
      <c r="H3978" t="s">
        <v>25939</v>
      </c>
      <c r="I3978" t="s">
        <v>25940</v>
      </c>
      <c r="J3978">
        <v>10.1</v>
      </c>
    </row>
    <row r="3979" spans="1:10">
      <c r="A3979" t="s">
        <v>13442</v>
      </c>
      <c r="B3979" t="s">
        <v>17983</v>
      </c>
      <c r="C3979">
        <v>6</v>
      </c>
      <c r="D3979">
        <v>43</v>
      </c>
      <c r="E3979">
        <v>0.7</v>
      </c>
      <c r="G3979">
        <v>21.95</v>
      </c>
      <c r="H3979" t="s">
        <v>25941</v>
      </c>
      <c r="J3979">
        <v>7.32</v>
      </c>
    </row>
    <row r="3980" spans="1:10">
      <c r="A3980" t="s">
        <v>13443</v>
      </c>
      <c r="B3980" t="s">
        <v>17984</v>
      </c>
      <c r="C3980">
        <v>6</v>
      </c>
      <c r="D3980">
        <v>43</v>
      </c>
      <c r="E3980">
        <v>0.7</v>
      </c>
      <c r="G3980">
        <v>24.25</v>
      </c>
      <c r="H3980" t="s">
        <v>25942</v>
      </c>
      <c r="J3980">
        <v>7.31</v>
      </c>
    </row>
    <row r="3981" spans="1:10">
      <c r="A3981" t="s">
        <v>13444</v>
      </c>
      <c r="B3981" t="s">
        <v>17985</v>
      </c>
      <c r="C3981">
        <v>6</v>
      </c>
      <c r="D3981">
        <v>43</v>
      </c>
      <c r="E3981">
        <v>0.7</v>
      </c>
      <c r="G3981">
        <v>162.44999999999999</v>
      </c>
      <c r="H3981" t="s">
        <v>25943</v>
      </c>
      <c r="I3981" t="s">
        <v>25944</v>
      </c>
      <c r="J3981">
        <v>7.33</v>
      </c>
    </row>
    <row r="3982" spans="1:10">
      <c r="A3982" t="s">
        <v>13445</v>
      </c>
      <c r="B3982" t="s">
        <v>25945</v>
      </c>
      <c r="C3982">
        <v>6</v>
      </c>
      <c r="D3982">
        <v>48</v>
      </c>
      <c r="E3982">
        <v>0.7</v>
      </c>
      <c r="F3982" t="s">
        <v>18359</v>
      </c>
      <c r="G3982">
        <v>5.65</v>
      </c>
      <c r="H3982" t="s">
        <v>25946</v>
      </c>
      <c r="I3982" t="s">
        <v>25947</v>
      </c>
      <c r="J3982">
        <v>8.32</v>
      </c>
    </row>
    <row r="3983" spans="1:10">
      <c r="A3983" t="s">
        <v>14162</v>
      </c>
      <c r="B3983" t="s">
        <v>25948</v>
      </c>
      <c r="C3983">
        <v>6</v>
      </c>
      <c r="D3983">
        <v>40</v>
      </c>
      <c r="E3983">
        <v>0.7</v>
      </c>
      <c r="F3983" t="s">
        <v>18359</v>
      </c>
      <c r="G3983">
        <v>13.65</v>
      </c>
      <c r="H3983" t="s">
        <v>25949</v>
      </c>
      <c r="I3983" t="s">
        <v>25950</v>
      </c>
      <c r="J3983">
        <v>7.98</v>
      </c>
    </row>
    <row r="3984" spans="1:10">
      <c r="A3984" t="s">
        <v>14163</v>
      </c>
      <c r="B3984" t="s">
        <v>17986</v>
      </c>
      <c r="C3984">
        <v>6</v>
      </c>
      <c r="D3984">
        <v>40</v>
      </c>
      <c r="E3984">
        <v>0.7</v>
      </c>
      <c r="G3984">
        <v>6.25</v>
      </c>
      <c r="H3984" t="s">
        <v>25951</v>
      </c>
      <c r="I3984" t="s">
        <v>25952</v>
      </c>
      <c r="J3984">
        <v>8.16</v>
      </c>
    </row>
    <row r="3985" spans="1:10">
      <c r="A3985" t="s">
        <v>13446</v>
      </c>
      <c r="B3985" t="s">
        <v>17987</v>
      </c>
      <c r="C3985">
        <v>8</v>
      </c>
      <c r="D3985">
        <v>40</v>
      </c>
      <c r="E3985">
        <v>0.7</v>
      </c>
      <c r="G3985">
        <v>19.95</v>
      </c>
      <c r="H3985" t="s">
        <v>25953</v>
      </c>
      <c r="J3985">
        <v>9.65</v>
      </c>
    </row>
    <row r="3986" spans="1:10">
      <c r="A3986" t="s">
        <v>13447</v>
      </c>
      <c r="B3986" t="s">
        <v>17988</v>
      </c>
      <c r="C3986">
        <v>6</v>
      </c>
      <c r="D3986">
        <v>41</v>
      </c>
      <c r="E3986">
        <v>0.7</v>
      </c>
      <c r="G3986">
        <v>12.85</v>
      </c>
      <c r="H3986" t="s">
        <v>25954</v>
      </c>
      <c r="J3986">
        <v>7.91</v>
      </c>
    </row>
    <row r="3987" spans="1:10">
      <c r="A3987" t="s">
        <v>13448</v>
      </c>
      <c r="B3987" t="s">
        <v>17989</v>
      </c>
      <c r="C3987">
        <v>6</v>
      </c>
      <c r="D3987">
        <v>43</v>
      </c>
      <c r="E3987">
        <v>0.7</v>
      </c>
      <c r="G3987">
        <v>12.25</v>
      </c>
      <c r="I3987" t="s">
        <v>25955</v>
      </c>
      <c r="J3987">
        <v>7.93</v>
      </c>
    </row>
    <row r="3988" spans="1:10">
      <c r="A3988" t="s">
        <v>13449</v>
      </c>
      <c r="B3988" t="s">
        <v>25956</v>
      </c>
      <c r="C3988">
        <v>6</v>
      </c>
      <c r="D3988">
        <v>48</v>
      </c>
      <c r="E3988">
        <v>0.7</v>
      </c>
      <c r="F3988" t="s">
        <v>18359</v>
      </c>
      <c r="G3988">
        <v>20.45</v>
      </c>
      <c r="I3988" t="s">
        <v>25957</v>
      </c>
      <c r="J3988">
        <v>7.84</v>
      </c>
    </row>
    <row r="3989" spans="1:10">
      <c r="A3989" t="s">
        <v>13450</v>
      </c>
      <c r="B3989" t="s">
        <v>17990</v>
      </c>
      <c r="C3989">
        <v>6</v>
      </c>
      <c r="D3989">
        <v>47</v>
      </c>
      <c r="E3989">
        <v>0.5</v>
      </c>
      <c r="G3989">
        <v>13.85</v>
      </c>
      <c r="H3989" t="s">
        <v>25958</v>
      </c>
      <c r="I3989" t="s">
        <v>25959</v>
      </c>
      <c r="J3989">
        <v>5.74</v>
      </c>
    </row>
    <row r="3990" spans="1:10">
      <c r="A3990" t="s">
        <v>13451</v>
      </c>
      <c r="B3990" t="s">
        <v>17991</v>
      </c>
      <c r="C3990">
        <v>6</v>
      </c>
      <c r="D3990">
        <v>27</v>
      </c>
      <c r="E3990">
        <v>0.5</v>
      </c>
      <c r="G3990">
        <v>7.25</v>
      </c>
      <c r="H3990" t="s">
        <v>25960</v>
      </c>
      <c r="J3990">
        <v>5.95</v>
      </c>
    </row>
    <row r="3991" spans="1:10">
      <c r="A3991" t="s">
        <v>13452</v>
      </c>
      <c r="B3991" t="s">
        <v>17992</v>
      </c>
      <c r="C3991">
        <v>6</v>
      </c>
      <c r="D3991">
        <v>40</v>
      </c>
      <c r="E3991">
        <v>0.7</v>
      </c>
      <c r="G3991">
        <v>33.75</v>
      </c>
      <c r="H3991" t="s">
        <v>25961</v>
      </c>
      <c r="I3991" t="s">
        <v>25962</v>
      </c>
      <c r="J3991">
        <v>9.42</v>
      </c>
    </row>
    <row r="3992" spans="1:10">
      <c r="A3992" t="s">
        <v>31534</v>
      </c>
      <c r="B3992" t="s">
        <v>31535</v>
      </c>
      <c r="C3992">
        <v>12</v>
      </c>
      <c r="D3992">
        <v>40</v>
      </c>
      <c r="E3992">
        <v>0.7</v>
      </c>
      <c r="G3992">
        <v>36.75</v>
      </c>
      <c r="H3992" t="s">
        <v>31536</v>
      </c>
      <c r="I3992" t="s">
        <v>31537</v>
      </c>
      <c r="J3992">
        <v>12.74</v>
      </c>
    </row>
    <row r="3993" spans="1:10">
      <c r="A3993" t="s">
        <v>13453</v>
      </c>
      <c r="B3993" t="s">
        <v>25963</v>
      </c>
      <c r="C3993">
        <v>12</v>
      </c>
      <c r="D3993">
        <v>43</v>
      </c>
      <c r="E3993">
        <v>0.5</v>
      </c>
      <c r="F3993" t="s">
        <v>18359</v>
      </c>
      <c r="G3993">
        <v>124.95</v>
      </c>
      <c r="H3993" t="s">
        <v>25964</v>
      </c>
      <c r="I3993" t="s">
        <v>25965</v>
      </c>
      <c r="J3993">
        <v>11.98</v>
      </c>
    </row>
    <row r="3994" spans="1:10">
      <c r="A3994" t="s">
        <v>13454</v>
      </c>
      <c r="B3994" t="s">
        <v>25966</v>
      </c>
      <c r="C3994">
        <v>12</v>
      </c>
      <c r="D3994">
        <v>43</v>
      </c>
      <c r="E3994">
        <v>0.5</v>
      </c>
      <c r="F3994" t="s">
        <v>18359</v>
      </c>
      <c r="G3994">
        <v>4.75</v>
      </c>
      <c r="H3994" t="s">
        <v>25967</v>
      </c>
      <c r="I3994" t="s">
        <v>25968</v>
      </c>
      <c r="J3994">
        <v>11.91</v>
      </c>
    </row>
    <row r="3995" spans="1:10">
      <c r="A3995" t="s">
        <v>13455</v>
      </c>
      <c r="B3995" t="s">
        <v>25969</v>
      </c>
      <c r="C3995">
        <v>6</v>
      </c>
      <c r="D3995">
        <v>46</v>
      </c>
      <c r="E3995">
        <v>0.7</v>
      </c>
      <c r="F3995" t="s">
        <v>18359</v>
      </c>
      <c r="G3995">
        <v>14.85</v>
      </c>
      <c r="I3995" t="s">
        <v>25970</v>
      </c>
      <c r="J3995">
        <v>8.9499999999999993</v>
      </c>
    </row>
    <row r="3996" spans="1:10">
      <c r="A3996" t="s">
        <v>13456</v>
      </c>
      <c r="B3996" t="s">
        <v>25971</v>
      </c>
      <c r="C3996">
        <v>6</v>
      </c>
      <c r="D3996">
        <v>43</v>
      </c>
      <c r="E3996">
        <v>0.7</v>
      </c>
      <c r="F3996" t="s">
        <v>18359</v>
      </c>
      <c r="G3996">
        <v>8.4499999999999993</v>
      </c>
      <c r="H3996" t="s">
        <v>25972</v>
      </c>
      <c r="I3996" t="s">
        <v>25973</v>
      </c>
      <c r="J3996">
        <v>8.99</v>
      </c>
    </row>
    <row r="3997" spans="1:10">
      <c r="A3997" t="s">
        <v>13458</v>
      </c>
      <c r="B3997" t="s">
        <v>17993</v>
      </c>
      <c r="C3997">
        <v>6</v>
      </c>
      <c r="D3997">
        <v>20</v>
      </c>
      <c r="E3997">
        <v>0.7</v>
      </c>
      <c r="G3997">
        <v>23.95</v>
      </c>
      <c r="H3997" t="s">
        <v>31538</v>
      </c>
      <c r="I3997" t="s">
        <v>31539</v>
      </c>
      <c r="J3997">
        <v>8.65</v>
      </c>
    </row>
    <row r="3998" spans="1:10">
      <c r="A3998" t="s">
        <v>25974</v>
      </c>
      <c r="B3998" t="s">
        <v>25975</v>
      </c>
      <c r="C3998">
        <v>6</v>
      </c>
      <c r="D3998">
        <v>43</v>
      </c>
      <c r="E3998">
        <v>0.7</v>
      </c>
      <c r="F3998" t="s">
        <v>18359</v>
      </c>
      <c r="G3998">
        <v>6.55</v>
      </c>
      <c r="I3998" t="s">
        <v>25976</v>
      </c>
      <c r="J3998">
        <v>8.84</v>
      </c>
    </row>
    <row r="3999" spans="1:10">
      <c r="A3999" t="s">
        <v>13457</v>
      </c>
      <c r="B3999" t="s">
        <v>25977</v>
      </c>
      <c r="C3999">
        <v>6</v>
      </c>
      <c r="D3999">
        <v>48</v>
      </c>
      <c r="E3999">
        <v>0.7</v>
      </c>
      <c r="F3999" t="s">
        <v>18359</v>
      </c>
      <c r="G3999">
        <v>22.25</v>
      </c>
      <c r="I3999" t="s">
        <v>25978</v>
      </c>
      <c r="J3999">
        <v>8.9700000000000006</v>
      </c>
    </row>
    <row r="4000" spans="1:10">
      <c r="A4000" t="s">
        <v>13459</v>
      </c>
      <c r="B4000" t="s">
        <v>17994</v>
      </c>
      <c r="C4000">
        <v>6</v>
      </c>
      <c r="D4000">
        <v>40</v>
      </c>
      <c r="E4000">
        <v>0.7</v>
      </c>
      <c r="G4000">
        <v>54</v>
      </c>
      <c r="I4000" t="s">
        <v>25979</v>
      </c>
      <c r="J4000">
        <v>7.22</v>
      </c>
    </row>
    <row r="4001" spans="1:10">
      <c r="A4001" t="s">
        <v>25980</v>
      </c>
      <c r="B4001" t="s">
        <v>25981</v>
      </c>
      <c r="C4001">
        <v>6</v>
      </c>
      <c r="D4001">
        <v>37.5</v>
      </c>
      <c r="E4001">
        <v>0.7</v>
      </c>
      <c r="G4001">
        <v>94.45</v>
      </c>
      <c r="H4001" t="s">
        <v>25982</v>
      </c>
      <c r="I4001" t="s">
        <v>25983</v>
      </c>
      <c r="J4001">
        <v>7.23</v>
      </c>
    </row>
    <row r="4002" spans="1:10">
      <c r="A4002" t="s">
        <v>13460</v>
      </c>
      <c r="B4002" t="s">
        <v>17995</v>
      </c>
      <c r="C4002">
        <v>6</v>
      </c>
      <c r="D4002">
        <v>35</v>
      </c>
      <c r="E4002">
        <v>0.5</v>
      </c>
      <c r="G4002">
        <v>6.5</v>
      </c>
      <c r="I4002" t="s">
        <v>25984</v>
      </c>
      <c r="J4002">
        <v>6.32</v>
      </c>
    </row>
    <row r="4003" spans="1:10">
      <c r="A4003" t="s">
        <v>13461</v>
      </c>
      <c r="B4003" t="s">
        <v>25985</v>
      </c>
      <c r="C4003">
        <v>6</v>
      </c>
      <c r="D4003">
        <v>43</v>
      </c>
      <c r="E4003">
        <v>0.7</v>
      </c>
      <c r="F4003" t="s">
        <v>18359</v>
      </c>
      <c r="G4003">
        <v>14.25</v>
      </c>
      <c r="I4003" t="s">
        <v>25986</v>
      </c>
      <c r="J4003">
        <v>8.59</v>
      </c>
    </row>
    <row r="4004" spans="1:10">
      <c r="A4004" t="s">
        <v>13462</v>
      </c>
      <c r="B4004" t="s">
        <v>17996</v>
      </c>
      <c r="C4004">
        <v>6</v>
      </c>
      <c r="D4004">
        <v>42</v>
      </c>
      <c r="E4004">
        <v>0.7</v>
      </c>
      <c r="G4004">
        <v>24.35</v>
      </c>
      <c r="H4004" t="s">
        <v>25987</v>
      </c>
      <c r="I4004" t="s">
        <v>25988</v>
      </c>
      <c r="J4004">
        <v>9.43</v>
      </c>
    </row>
    <row r="4005" spans="1:10">
      <c r="A4005" t="s">
        <v>13463</v>
      </c>
      <c r="B4005" t="s">
        <v>17997</v>
      </c>
      <c r="C4005">
        <v>6</v>
      </c>
      <c r="D4005">
        <v>40</v>
      </c>
      <c r="E4005">
        <v>0.7</v>
      </c>
      <c r="G4005">
        <v>44.75</v>
      </c>
      <c r="H4005" t="s">
        <v>25989</v>
      </c>
      <c r="J4005">
        <v>7.38</v>
      </c>
    </row>
    <row r="4006" spans="1:10">
      <c r="A4006" t="s">
        <v>31540</v>
      </c>
      <c r="B4006" t="s">
        <v>31541</v>
      </c>
      <c r="C4006">
        <v>6</v>
      </c>
      <c r="D4006">
        <v>40</v>
      </c>
      <c r="E4006">
        <v>0.7</v>
      </c>
      <c r="G4006">
        <v>7.65</v>
      </c>
      <c r="H4006" t="s">
        <v>31542</v>
      </c>
      <c r="J4006">
        <v>7.38</v>
      </c>
    </row>
    <row r="4007" spans="1:10">
      <c r="A4007" t="s">
        <v>31543</v>
      </c>
      <c r="B4007" t="s">
        <v>31544</v>
      </c>
      <c r="C4007">
        <v>6</v>
      </c>
      <c r="D4007">
        <v>40</v>
      </c>
      <c r="E4007">
        <v>1</v>
      </c>
      <c r="G4007">
        <v>36.85</v>
      </c>
      <c r="H4007" t="s">
        <v>31545</v>
      </c>
      <c r="J4007">
        <v>12.59</v>
      </c>
    </row>
    <row r="4008" spans="1:10">
      <c r="A4008" t="s">
        <v>25990</v>
      </c>
      <c r="B4008" t="s">
        <v>25991</v>
      </c>
      <c r="C4008">
        <v>6</v>
      </c>
      <c r="D4008">
        <v>40</v>
      </c>
      <c r="E4008">
        <v>0.7</v>
      </c>
      <c r="G4008">
        <v>19.850000000000001</v>
      </c>
      <c r="H4008" t="s">
        <v>25992</v>
      </c>
      <c r="I4008" t="s">
        <v>25993</v>
      </c>
      <c r="J4008">
        <v>7.63</v>
      </c>
    </row>
    <row r="4009" spans="1:10">
      <c r="A4009" t="s">
        <v>17998</v>
      </c>
      <c r="B4009" t="s">
        <v>17999</v>
      </c>
      <c r="C4009">
        <v>6</v>
      </c>
      <c r="D4009">
        <v>37.5</v>
      </c>
      <c r="E4009">
        <v>0.7</v>
      </c>
      <c r="G4009">
        <v>84.95</v>
      </c>
      <c r="H4009" t="s">
        <v>25994</v>
      </c>
      <c r="I4009" t="s">
        <v>25995</v>
      </c>
      <c r="J4009">
        <v>8.7100000000000009</v>
      </c>
    </row>
    <row r="4010" spans="1:10">
      <c r="A4010" t="s">
        <v>13464</v>
      </c>
      <c r="B4010" t="s">
        <v>18000</v>
      </c>
      <c r="C4010">
        <v>6</v>
      </c>
      <c r="D4010">
        <v>37.5</v>
      </c>
      <c r="E4010">
        <v>1</v>
      </c>
      <c r="G4010">
        <v>46.85</v>
      </c>
      <c r="H4010" t="s">
        <v>25996</v>
      </c>
      <c r="I4010" t="s">
        <v>25997</v>
      </c>
      <c r="J4010">
        <v>9.77</v>
      </c>
    </row>
    <row r="4011" spans="1:10">
      <c r="A4011" t="s">
        <v>18001</v>
      </c>
      <c r="B4011" t="s">
        <v>18002</v>
      </c>
      <c r="C4011">
        <v>6</v>
      </c>
      <c r="D4011">
        <v>42</v>
      </c>
      <c r="E4011">
        <v>0.7</v>
      </c>
      <c r="G4011">
        <v>4.25</v>
      </c>
      <c r="H4011" t="s">
        <v>25998</v>
      </c>
      <c r="I4011" t="s">
        <v>25999</v>
      </c>
      <c r="J4011">
        <v>8.76</v>
      </c>
    </row>
    <row r="4012" spans="1:10">
      <c r="A4012" t="s">
        <v>26847</v>
      </c>
      <c r="B4012" t="s">
        <v>26848</v>
      </c>
      <c r="C4012">
        <v>6</v>
      </c>
      <c r="D4012">
        <v>42</v>
      </c>
      <c r="E4012">
        <v>1</v>
      </c>
      <c r="G4012">
        <v>16.5</v>
      </c>
      <c r="H4012" t="s">
        <v>31546</v>
      </c>
      <c r="I4012" t="s">
        <v>31547</v>
      </c>
      <c r="J4012">
        <v>9.6999999999999993</v>
      </c>
    </row>
    <row r="4013" spans="1:10">
      <c r="A4013" t="s">
        <v>18003</v>
      </c>
      <c r="B4013" t="s">
        <v>18004</v>
      </c>
      <c r="C4013">
        <v>6</v>
      </c>
      <c r="D4013">
        <v>20</v>
      </c>
      <c r="E4013">
        <v>0.7</v>
      </c>
      <c r="G4013">
        <v>12.45</v>
      </c>
      <c r="H4013" t="s">
        <v>26000</v>
      </c>
      <c r="I4013" t="s">
        <v>26001</v>
      </c>
      <c r="J4013">
        <v>7.89</v>
      </c>
    </row>
    <row r="4014" spans="1:10">
      <c r="A4014" t="s">
        <v>18005</v>
      </c>
      <c r="B4014" t="s">
        <v>18006</v>
      </c>
      <c r="C4014">
        <v>12</v>
      </c>
      <c r="D4014">
        <v>20</v>
      </c>
      <c r="E4014">
        <v>1</v>
      </c>
      <c r="G4014">
        <v>138.75</v>
      </c>
      <c r="H4014" t="s">
        <v>27337</v>
      </c>
      <c r="I4014" t="s">
        <v>31548</v>
      </c>
      <c r="J4014">
        <v>22.07</v>
      </c>
    </row>
    <row r="4015" spans="1:10">
      <c r="A4015" t="s">
        <v>13465</v>
      </c>
      <c r="B4015" t="s">
        <v>26002</v>
      </c>
      <c r="C4015">
        <v>6</v>
      </c>
      <c r="D4015">
        <v>40</v>
      </c>
      <c r="E4015">
        <v>0.7</v>
      </c>
      <c r="F4015" t="s">
        <v>18359</v>
      </c>
      <c r="G4015">
        <v>19</v>
      </c>
      <c r="H4015" t="s">
        <v>26003</v>
      </c>
      <c r="I4015" t="s">
        <v>26004</v>
      </c>
      <c r="J4015">
        <v>8.34</v>
      </c>
    </row>
    <row r="4016" spans="1:10">
      <c r="A4016" t="s">
        <v>13466</v>
      </c>
      <c r="B4016" t="s">
        <v>26005</v>
      </c>
      <c r="C4016">
        <v>6</v>
      </c>
      <c r="D4016">
        <v>54.4</v>
      </c>
      <c r="E4016">
        <v>0.7</v>
      </c>
      <c r="F4016" t="s">
        <v>18359</v>
      </c>
      <c r="G4016">
        <v>31.75</v>
      </c>
      <c r="H4016" t="s">
        <v>26006</v>
      </c>
      <c r="I4016" t="s">
        <v>26007</v>
      </c>
      <c r="J4016">
        <v>8.39</v>
      </c>
    </row>
    <row r="4017" spans="1:10">
      <c r="A4017" t="s">
        <v>13467</v>
      </c>
      <c r="B4017" t="s">
        <v>26008</v>
      </c>
      <c r="C4017">
        <v>3</v>
      </c>
      <c r="D4017">
        <v>46.8</v>
      </c>
      <c r="E4017">
        <v>0.7</v>
      </c>
      <c r="F4017" t="s">
        <v>18359</v>
      </c>
      <c r="G4017">
        <v>1890</v>
      </c>
      <c r="H4017" t="s">
        <v>26009</v>
      </c>
      <c r="I4017" t="s">
        <v>26010</v>
      </c>
      <c r="J4017">
        <v>4.2699999999999996</v>
      </c>
    </row>
    <row r="4018" spans="1:10">
      <c r="A4018" t="s">
        <v>13468</v>
      </c>
      <c r="B4018" t="s">
        <v>26011</v>
      </c>
      <c r="C4018">
        <v>6</v>
      </c>
      <c r="D4018">
        <v>48</v>
      </c>
      <c r="E4018">
        <v>1</v>
      </c>
      <c r="F4018" t="s">
        <v>18359</v>
      </c>
      <c r="G4018">
        <v>20.45</v>
      </c>
      <c r="H4018" t="s">
        <v>26012</v>
      </c>
      <c r="J4018">
        <v>11.17</v>
      </c>
    </row>
    <row r="4019" spans="1:10">
      <c r="A4019" t="s">
        <v>13469</v>
      </c>
      <c r="B4019" t="s">
        <v>26013</v>
      </c>
      <c r="C4019">
        <v>1</v>
      </c>
      <c r="D4019">
        <v>46.8</v>
      </c>
      <c r="E4019">
        <v>4.5</v>
      </c>
      <c r="F4019" t="s">
        <v>18359</v>
      </c>
      <c r="G4019">
        <v>20.75</v>
      </c>
      <c r="I4019" t="s">
        <v>26014</v>
      </c>
      <c r="J4019">
        <v>7.66</v>
      </c>
    </row>
    <row r="4020" spans="1:10">
      <c r="A4020" t="s">
        <v>18007</v>
      </c>
      <c r="B4020" t="s">
        <v>26015</v>
      </c>
      <c r="C4020">
        <v>6</v>
      </c>
      <c r="D4020">
        <v>46.8</v>
      </c>
      <c r="E4020">
        <v>0.7</v>
      </c>
      <c r="F4020" t="s">
        <v>18359</v>
      </c>
      <c r="G4020">
        <v>13.45</v>
      </c>
      <c r="H4020" t="s">
        <v>26016</v>
      </c>
      <c r="I4020" t="s">
        <v>26017</v>
      </c>
      <c r="J4020">
        <v>8.5500000000000007</v>
      </c>
    </row>
    <row r="4021" spans="1:10">
      <c r="A4021" t="s">
        <v>14164</v>
      </c>
      <c r="B4021" t="s">
        <v>26018</v>
      </c>
      <c r="C4021">
        <v>3</v>
      </c>
      <c r="D4021">
        <v>46.8</v>
      </c>
      <c r="E4021">
        <v>0.7</v>
      </c>
      <c r="F4021" t="s">
        <v>18359</v>
      </c>
      <c r="G4021">
        <v>17</v>
      </c>
      <c r="H4021" t="s">
        <v>26019</v>
      </c>
      <c r="I4021" t="s">
        <v>26020</v>
      </c>
      <c r="J4021">
        <v>4.3</v>
      </c>
    </row>
    <row r="4022" spans="1:10">
      <c r="A4022" t="s">
        <v>13470</v>
      </c>
      <c r="B4022" t="s">
        <v>26021</v>
      </c>
      <c r="C4022">
        <v>6</v>
      </c>
      <c r="D4022">
        <v>46.8</v>
      </c>
      <c r="E4022">
        <v>0.7</v>
      </c>
      <c r="F4022" t="s">
        <v>18359</v>
      </c>
      <c r="G4022">
        <v>13.95</v>
      </c>
      <c r="H4022" t="s">
        <v>26022</v>
      </c>
      <c r="I4022" t="s">
        <v>26023</v>
      </c>
      <c r="J4022">
        <v>8.48</v>
      </c>
    </row>
    <row r="4023" spans="1:10">
      <c r="A4023" t="s">
        <v>13471</v>
      </c>
      <c r="B4023" t="s">
        <v>26024</v>
      </c>
      <c r="C4023">
        <v>6</v>
      </c>
      <c r="D4023">
        <v>54.9</v>
      </c>
      <c r="E4023">
        <v>0.7</v>
      </c>
      <c r="F4023" t="s">
        <v>18359</v>
      </c>
      <c r="G4023">
        <v>4.05</v>
      </c>
      <c r="H4023" t="s">
        <v>26025</v>
      </c>
      <c r="I4023" t="s">
        <v>26026</v>
      </c>
      <c r="J4023">
        <v>8.42</v>
      </c>
    </row>
    <row r="4024" spans="1:10">
      <c r="A4024" t="s">
        <v>31549</v>
      </c>
      <c r="B4024" t="s">
        <v>31550</v>
      </c>
      <c r="C4024">
        <v>6</v>
      </c>
      <c r="D4024">
        <v>15</v>
      </c>
      <c r="E4024">
        <v>0.75</v>
      </c>
      <c r="G4024">
        <v>51.85</v>
      </c>
      <c r="H4024" t="s">
        <v>31551</v>
      </c>
      <c r="I4024" t="s">
        <v>31552</v>
      </c>
      <c r="J4024">
        <v>7.59</v>
      </c>
    </row>
    <row r="4025" spans="1:10">
      <c r="A4025" t="s">
        <v>13472</v>
      </c>
      <c r="B4025" t="s">
        <v>26027</v>
      </c>
      <c r="C4025">
        <v>6</v>
      </c>
      <c r="D4025">
        <v>50</v>
      </c>
      <c r="E4025">
        <v>0.7</v>
      </c>
      <c r="F4025" t="s">
        <v>18359</v>
      </c>
      <c r="G4025">
        <v>31.75</v>
      </c>
      <c r="H4025" t="s">
        <v>26028</v>
      </c>
      <c r="I4025" t="s">
        <v>26029</v>
      </c>
      <c r="J4025">
        <v>9.3699999999999992</v>
      </c>
    </row>
    <row r="4026" spans="1:10">
      <c r="A4026" t="s">
        <v>13473</v>
      </c>
      <c r="B4026" t="s">
        <v>26030</v>
      </c>
      <c r="C4026">
        <v>6</v>
      </c>
      <c r="D4026">
        <v>46.3</v>
      </c>
      <c r="E4026">
        <v>0.7</v>
      </c>
      <c r="F4026" t="s">
        <v>18359</v>
      </c>
      <c r="G4026">
        <v>13.15</v>
      </c>
      <c r="H4026" t="s">
        <v>26031</v>
      </c>
      <c r="I4026" t="s">
        <v>26032</v>
      </c>
      <c r="J4026">
        <v>7.69</v>
      </c>
    </row>
    <row r="4027" spans="1:10">
      <c r="A4027" t="s">
        <v>13474</v>
      </c>
      <c r="B4027" t="s">
        <v>26033</v>
      </c>
      <c r="C4027">
        <v>6</v>
      </c>
      <c r="D4027">
        <v>46.3</v>
      </c>
      <c r="E4027">
        <v>0.7</v>
      </c>
      <c r="F4027" t="s">
        <v>18359</v>
      </c>
      <c r="G4027">
        <v>10.25</v>
      </c>
      <c r="H4027" t="s">
        <v>26034</v>
      </c>
      <c r="I4027" t="s">
        <v>26035</v>
      </c>
      <c r="J4027">
        <v>9.56</v>
      </c>
    </row>
    <row r="4028" spans="1:10">
      <c r="A4028" t="s">
        <v>13475</v>
      </c>
      <c r="B4028" t="s">
        <v>26036</v>
      </c>
      <c r="C4028">
        <v>6</v>
      </c>
      <c r="D4028">
        <v>46.3</v>
      </c>
      <c r="E4028">
        <v>0.7</v>
      </c>
      <c r="F4028" t="s">
        <v>18359</v>
      </c>
      <c r="G4028">
        <v>12.65</v>
      </c>
      <c r="H4028" t="s">
        <v>26037</v>
      </c>
      <c r="I4028" t="s">
        <v>26038</v>
      </c>
      <c r="J4028">
        <v>9.2100000000000009</v>
      </c>
    </row>
    <row r="4029" spans="1:10">
      <c r="A4029" t="s">
        <v>18008</v>
      </c>
      <c r="B4029" t="s">
        <v>26039</v>
      </c>
      <c r="C4029">
        <v>6</v>
      </c>
      <c r="D4029">
        <v>52.5</v>
      </c>
      <c r="E4029">
        <v>0.7</v>
      </c>
      <c r="F4029" t="s">
        <v>18359</v>
      </c>
      <c r="G4029">
        <v>21.45</v>
      </c>
      <c r="I4029" t="s">
        <v>26040</v>
      </c>
      <c r="J4029">
        <v>9.08</v>
      </c>
    </row>
    <row r="4030" spans="1:10">
      <c r="A4030" t="s">
        <v>26041</v>
      </c>
      <c r="B4030" t="s">
        <v>26042</v>
      </c>
      <c r="C4030">
        <v>6</v>
      </c>
      <c r="D4030">
        <v>48.1</v>
      </c>
      <c r="E4030">
        <v>0.7</v>
      </c>
      <c r="F4030" t="s">
        <v>18359</v>
      </c>
      <c r="G4030">
        <v>1.45</v>
      </c>
      <c r="H4030" t="s">
        <v>26043</v>
      </c>
      <c r="I4030" t="s">
        <v>26044</v>
      </c>
      <c r="J4030">
        <v>9.19</v>
      </c>
    </row>
    <row r="4031" spans="1:10">
      <c r="A4031" t="s">
        <v>13476</v>
      </c>
      <c r="B4031" t="s">
        <v>26045</v>
      </c>
      <c r="C4031">
        <v>6</v>
      </c>
      <c r="D4031">
        <v>40</v>
      </c>
      <c r="E4031">
        <v>0.7</v>
      </c>
      <c r="F4031" t="s">
        <v>18359</v>
      </c>
      <c r="G4031">
        <v>25.65</v>
      </c>
      <c r="H4031" t="s">
        <v>26046</v>
      </c>
      <c r="I4031" t="s">
        <v>26047</v>
      </c>
      <c r="J4031">
        <v>7.65</v>
      </c>
    </row>
    <row r="4032" spans="1:10">
      <c r="A4032" t="s">
        <v>18009</v>
      </c>
      <c r="B4032" t="s">
        <v>26048</v>
      </c>
      <c r="C4032">
        <v>6</v>
      </c>
      <c r="D4032">
        <v>40</v>
      </c>
      <c r="E4032">
        <v>0.7</v>
      </c>
      <c r="F4032" t="s">
        <v>18359</v>
      </c>
      <c r="G4032">
        <v>18.95</v>
      </c>
      <c r="H4032" t="s">
        <v>26049</v>
      </c>
      <c r="I4032" t="s">
        <v>26050</v>
      </c>
      <c r="J4032">
        <v>7.63</v>
      </c>
    </row>
    <row r="4033" spans="1:10">
      <c r="A4033" t="s">
        <v>18010</v>
      </c>
      <c r="B4033" t="s">
        <v>26730</v>
      </c>
      <c r="C4033">
        <v>6</v>
      </c>
      <c r="D4033">
        <v>40</v>
      </c>
      <c r="E4033">
        <v>0.7</v>
      </c>
      <c r="F4033" t="s">
        <v>18359</v>
      </c>
      <c r="G4033">
        <v>108.75</v>
      </c>
      <c r="H4033" t="s">
        <v>31553</v>
      </c>
      <c r="I4033" t="s">
        <v>31554</v>
      </c>
      <c r="J4033">
        <v>7.6</v>
      </c>
    </row>
    <row r="4034" spans="1:10">
      <c r="A4034" t="s">
        <v>18011</v>
      </c>
      <c r="B4034" t="s">
        <v>26051</v>
      </c>
      <c r="C4034">
        <v>6</v>
      </c>
      <c r="D4034">
        <v>40</v>
      </c>
      <c r="E4034">
        <v>0.7</v>
      </c>
      <c r="F4034" t="s">
        <v>18359</v>
      </c>
      <c r="G4034">
        <v>11.95</v>
      </c>
      <c r="H4034" t="s">
        <v>26052</v>
      </c>
      <c r="I4034" t="s">
        <v>26053</v>
      </c>
      <c r="J4034">
        <v>7.6</v>
      </c>
    </row>
    <row r="4035" spans="1:10">
      <c r="A4035" t="s">
        <v>26054</v>
      </c>
      <c r="B4035" t="s">
        <v>26055</v>
      </c>
      <c r="C4035">
        <v>6</v>
      </c>
      <c r="D4035">
        <v>52</v>
      </c>
      <c r="E4035">
        <v>0.7</v>
      </c>
      <c r="F4035" t="s">
        <v>18359</v>
      </c>
      <c r="G4035">
        <v>18.45</v>
      </c>
      <c r="H4035" t="s">
        <v>26056</v>
      </c>
      <c r="I4035" t="s">
        <v>26057</v>
      </c>
      <c r="J4035">
        <v>7.74</v>
      </c>
    </row>
    <row r="4036" spans="1:10">
      <c r="A4036" t="s">
        <v>13477</v>
      </c>
      <c r="B4036" t="s">
        <v>26058</v>
      </c>
      <c r="C4036">
        <v>6</v>
      </c>
      <c r="D4036">
        <v>43</v>
      </c>
      <c r="E4036">
        <v>0.7</v>
      </c>
      <c r="F4036" t="s">
        <v>18359</v>
      </c>
      <c r="G4036">
        <v>16.95</v>
      </c>
      <c r="H4036" t="s">
        <v>26059</v>
      </c>
      <c r="I4036" t="s">
        <v>26060</v>
      </c>
      <c r="J4036">
        <v>7.77</v>
      </c>
    </row>
    <row r="4037" spans="1:10">
      <c r="A4037" t="s">
        <v>13478</v>
      </c>
      <c r="B4037" t="s">
        <v>18012</v>
      </c>
      <c r="C4037">
        <v>6</v>
      </c>
      <c r="D4037">
        <v>47</v>
      </c>
      <c r="E4037">
        <v>0.7</v>
      </c>
      <c r="G4037">
        <v>14.75</v>
      </c>
      <c r="I4037" t="s">
        <v>26061</v>
      </c>
      <c r="J4037">
        <v>8</v>
      </c>
    </row>
    <row r="4038" spans="1:10">
      <c r="A4038" t="s">
        <v>13479</v>
      </c>
      <c r="B4038" t="s">
        <v>18013</v>
      </c>
      <c r="C4038">
        <v>6</v>
      </c>
      <c r="D4038">
        <v>40</v>
      </c>
      <c r="E4038">
        <v>0.5</v>
      </c>
      <c r="G4038">
        <v>118.75</v>
      </c>
      <c r="H4038" t="s">
        <v>26062</v>
      </c>
      <c r="I4038" t="s">
        <v>26063</v>
      </c>
      <c r="J4038">
        <v>5.37</v>
      </c>
    </row>
    <row r="4039" spans="1:10">
      <c r="A4039" t="s">
        <v>13480</v>
      </c>
      <c r="B4039" t="s">
        <v>26064</v>
      </c>
      <c r="C4039">
        <v>6</v>
      </c>
      <c r="D4039">
        <v>50</v>
      </c>
      <c r="E4039">
        <v>0.5</v>
      </c>
      <c r="F4039" t="s">
        <v>18359</v>
      </c>
      <c r="G4039">
        <v>24.45</v>
      </c>
      <c r="H4039" t="s">
        <v>26065</v>
      </c>
      <c r="I4039" t="s">
        <v>26066</v>
      </c>
      <c r="J4039">
        <v>5.75</v>
      </c>
    </row>
    <row r="4040" spans="1:10">
      <c r="A4040" t="s">
        <v>14165</v>
      </c>
      <c r="B4040" t="s">
        <v>18014</v>
      </c>
      <c r="C4040">
        <v>6</v>
      </c>
      <c r="D4040">
        <v>50</v>
      </c>
      <c r="E4040">
        <v>0.5</v>
      </c>
      <c r="G4040">
        <v>1.5</v>
      </c>
      <c r="I4040" t="s">
        <v>26067</v>
      </c>
      <c r="J4040">
        <v>5.3</v>
      </c>
    </row>
    <row r="4041" spans="1:10">
      <c r="A4041" t="s">
        <v>13481</v>
      </c>
      <c r="B4041" t="s">
        <v>26068</v>
      </c>
      <c r="C4041">
        <v>6</v>
      </c>
      <c r="D4041">
        <v>40</v>
      </c>
      <c r="E4041">
        <v>0.5</v>
      </c>
      <c r="F4041" t="s">
        <v>18359</v>
      </c>
      <c r="G4041">
        <v>26.15</v>
      </c>
      <c r="H4041" t="s">
        <v>26069</v>
      </c>
      <c r="I4041" t="s">
        <v>26070</v>
      </c>
      <c r="J4041">
        <v>8.35</v>
      </c>
    </row>
    <row r="4042" spans="1:10">
      <c r="A4042" t="s">
        <v>26849</v>
      </c>
      <c r="B4042" t="s">
        <v>26850</v>
      </c>
      <c r="C4042">
        <v>6</v>
      </c>
      <c r="D4042">
        <v>40</v>
      </c>
      <c r="E4042">
        <v>0.7</v>
      </c>
      <c r="G4042">
        <v>7.95</v>
      </c>
      <c r="H4042" t="s">
        <v>31555</v>
      </c>
      <c r="I4042" t="s">
        <v>26071</v>
      </c>
      <c r="J4042">
        <v>7.32</v>
      </c>
    </row>
    <row r="4043" spans="1:10">
      <c r="A4043" t="s">
        <v>13482</v>
      </c>
      <c r="B4043" t="s">
        <v>18015</v>
      </c>
      <c r="C4043">
        <v>6</v>
      </c>
      <c r="D4043">
        <v>43</v>
      </c>
      <c r="E4043">
        <v>0.7</v>
      </c>
      <c r="G4043">
        <v>7.65</v>
      </c>
      <c r="I4043" t="s">
        <v>26071</v>
      </c>
      <c r="J4043">
        <v>7.35</v>
      </c>
    </row>
    <row r="4044" spans="1:10">
      <c r="A4044" t="s">
        <v>13483</v>
      </c>
      <c r="B4044" t="s">
        <v>18016</v>
      </c>
      <c r="C4044">
        <v>6</v>
      </c>
      <c r="D4044">
        <v>40</v>
      </c>
      <c r="E4044">
        <v>0.7</v>
      </c>
      <c r="G4044">
        <v>19.850000000000001</v>
      </c>
      <c r="H4044" t="s">
        <v>26072</v>
      </c>
      <c r="I4044" t="s">
        <v>26073</v>
      </c>
      <c r="J4044">
        <v>7.39</v>
      </c>
    </row>
    <row r="4045" spans="1:10">
      <c r="A4045" t="s">
        <v>14166</v>
      </c>
      <c r="B4045" t="s">
        <v>26074</v>
      </c>
      <c r="C4045">
        <v>6</v>
      </c>
      <c r="D4045">
        <v>46</v>
      </c>
      <c r="E4045">
        <v>0.7</v>
      </c>
      <c r="F4045" t="s">
        <v>18359</v>
      </c>
      <c r="G4045">
        <v>29.85</v>
      </c>
      <c r="H4045" t="s">
        <v>26075</v>
      </c>
      <c r="I4045" t="s">
        <v>26076</v>
      </c>
      <c r="J4045">
        <v>9.69</v>
      </c>
    </row>
    <row r="4046" spans="1:10">
      <c r="A4046" t="s">
        <v>14167</v>
      </c>
      <c r="B4046" t="s">
        <v>26077</v>
      </c>
      <c r="C4046">
        <v>6</v>
      </c>
      <c r="D4046">
        <v>46</v>
      </c>
      <c r="E4046">
        <v>0.7</v>
      </c>
      <c r="F4046" t="s">
        <v>18359</v>
      </c>
      <c r="G4046">
        <v>12.65</v>
      </c>
      <c r="H4046" t="s">
        <v>26078</v>
      </c>
      <c r="I4046" t="s">
        <v>26079</v>
      </c>
      <c r="J4046">
        <v>9.6300000000000008</v>
      </c>
    </row>
    <row r="4047" spans="1:10">
      <c r="A4047" t="s">
        <v>18017</v>
      </c>
      <c r="B4047" t="s">
        <v>26080</v>
      </c>
      <c r="C4047">
        <v>4</v>
      </c>
      <c r="D4047">
        <v>46</v>
      </c>
      <c r="E4047">
        <v>0.7</v>
      </c>
      <c r="F4047" t="s">
        <v>18359</v>
      </c>
      <c r="G4047">
        <v>6.65</v>
      </c>
      <c r="I4047" t="s">
        <v>26081</v>
      </c>
      <c r="J4047">
        <v>7.45</v>
      </c>
    </row>
    <row r="4048" spans="1:10">
      <c r="A4048" t="s">
        <v>26082</v>
      </c>
      <c r="B4048" t="s">
        <v>26083</v>
      </c>
      <c r="C4048">
        <v>6</v>
      </c>
      <c r="D4048">
        <v>46</v>
      </c>
      <c r="E4048">
        <v>0.7</v>
      </c>
      <c r="F4048" t="s">
        <v>18359</v>
      </c>
      <c r="G4048">
        <v>19.850000000000001</v>
      </c>
      <c r="J4048">
        <v>9.48</v>
      </c>
    </row>
    <row r="4049" spans="1:10">
      <c r="A4049" t="s">
        <v>26084</v>
      </c>
      <c r="B4049" t="s">
        <v>26085</v>
      </c>
      <c r="C4049">
        <v>6</v>
      </c>
      <c r="D4049">
        <v>50</v>
      </c>
      <c r="E4049">
        <v>0.7</v>
      </c>
      <c r="F4049" t="s">
        <v>18359</v>
      </c>
      <c r="G4049">
        <v>41.35</v>
      </c>
      <c r="J4049">
        <v>9.44</v>
      </c>
    </row>
    <row r="4050" spans="1:10">
      <c r="A4050" t="s">
        <v>26851</v>
      </c>
      <c r="B4050" t="s">
        <v>26852</v>
      </c>
      <c r="C4050">
        <v>6</v>
      </c>
      <c r="D4050">
        <v>46</v>
      </c>
      <c r="E4050">
        <v>0.7</v>
      </c>
      <c r="F4050" t="s">
        <v>18359</v>
      </c>
      <c r="G4050">
        <v>8.9499999999999993</v>
      </c>
      <c r="H4050" t="s">
        <v>31556</v>
      </c>
      <c r="I4050" t="s">
        <v>31557</v>
      </c>
      <c r="J4050">
        <v>9.5</v>
      </c>
    </row>
    <row r="4051" spans="1:10">
      <c r="A4051" t="s">
        <v>26086</v>
      </c>
      <c r="B4051" t="s">
        <v>26087</v>
      </c>
      <c r="C4051">
        <v>6</v>
      </c>
      <c r="D4051">
        <v>46</v>
      </c>
      <c r="E4051">
        <v>0.7</v>
      </c>
      <c r="F4051" t="s">
        <v>18359</v>
      </c>
      <c r="G4051">
        <v>11.5</v>
      </c>
      <c r="H4051" t="s">
        <v>26088</v>
      </c>
      <c r="I4051" t="s">
        <v>26089</v>
      </c>
      <c r="J4051">
        <v>9.52</v>
      </c>
    </row>
    <row r="4052" spans="1:10">
      <c r="A4052" t="s">
        <v>18018</v>
      </c>
      <c r="B4052" t="s">
        <v>26090</v>
      </c>
      <c r="C4052">
        <v>6</v>
      </c>
      <c r="D4052">
        <v>43</v>
      </c>
      <c r="E4052">
        <v>0.7</v>
      </c>
      <c r="F4052" t="s">
        <v>18359</v>
      </c>
      <c r="G4052">
        <v>28.45</v>
      </c>
      <c r="H4052" t="s">
        <v>26091</v>
      </c>
      <c r="I4052" t="s">
        <v>26092</v>
      </c>
      <c r="J4052">
        <v>9.73</v>
      </c>
    </row>
    <row r="4053" spans="1:10">
      <c r="A4053" t="s">
        <v>13484</v>
      </c>
      <c r="B4053" t="s">
        <v>26093</v>
      </c>
      <c r="C4053">
        <v>6</v>
      </c>
      <c r="D4053">
        <v>43</v>
      </c>
      <c r="E4053">
        <v>0.7</v>
      </c>
      <c r="F4053" t="s">
        <v>18359</v>
      </c>
      <c r="G4053">
        <v>16.649999999999999</v>
      </c>
      <c r="H4053" t="s">
        <v>26094</v>
      </c>
      <c r="I4053" t="s">
        <v>26095</v>
      </c>
      <c r="J4053">
        <v>9.65</v>
      </c>
    </row>
    <row r="4054" spans="1:10">
      <c r="A4054" t="s">
        <v>26096</v>
      </c>
      <c r="B4054" t="s">
        <v>26097</v>
      </c>
      <c r="C4054">
        <v>6</v>
      </c>
      <c r="D4054">
        <v>43</v>
      </c>
      <c r="E4054">
        <v>1</v>
      </c>
      <c r="F4054" t="s">
        <v>18359</v>
      </c>
      <c r="G4054">
        <v>4.95</v>
      </c>
      <c r="H4054" t="s">
        <v>26098</v>
      </c>
      <c r="I4054" t="s">
        <v>26099</v>
      </c>
      <c r="J4054">
        <v>11.78</v>
      </c>
    </row>
    <row r="4055" spans="1:10">
      <c r="A4055" t="s">
        <v>18019</v>
      </c>
      <c r="B4055" t="s">
        <v>26100</v>
      </c>
      <c r="C4055">
        <v>6</v>
      </c>
      <c r="D4055">
        <v>40</v>
      </c>
      <c r="E4055">
        <v>1</v>
      </c>
      <c r="F4055" t="s">
        <v>18359</v>
      </c>
      <c r="G4055">
        <v>14</v>
      </c>
      <c r="H4055" t="s">
        <v>26101</v>
      </c>
      <c r="I4055" t="s">
        <v>26102</v>
      </c>
      <c r="J4055">
        <v>11.87</v>
      </c>
    </row>
    <row r="4056" spans="1:10">
      <c r="A4056" t="s">
        <v>13485</v>
      </c>
      <c r="B4056" t="s">
        <v>26103</v>
      </c>
      <c r="C4056">
        <v>4</v>
      </c>
      <c r="D4056">
        <v>40</v>
      </c>
      <c r="E4056">
        <v>0.7</v>
      </c>
      <c r="F4056" t="s">
        <v>18359</v>
      </c>
      <c r="G4056">
        <v>5.65</v>
      </c>
      <c r="H4056" t="s">
        <v>26104</v>
      </c>
      <c r="I4056" t="s">
        <v>26105</v>
      </c>
      <c r="J4056">
        <v>11.31</v>
      </c>
    </row>
    <row r="4057" spans="1:10">
      <c r="A4057" t="s">
        <v>13486</v>
      </c>
      <c r="B4057" t="s">
        <v>26106</v>
      </c>
      <c r="C4057">
        <v>6</v>
      </c>
      <c r="D4057">
        <v>40</v>
      </c>
      <c r="E4057">
        <v>0.7</v>
      </c>
      <c r="F4057" t="s">
        <v>18359</v>
      </c>
      <c r="G4057">
        <v>30.15</v>
      </c>
      <c r="H4057" t="s">
        <v>26107</v>
      </c>
      <c r="I4057" t="s">
        <v>26108</v>
      </c>
      <c r="J4057">
        <v>9.61</v>
      </c>
    </row>
    <row r="4058" spans="1:10">
      <c r="A4058" t="s">
        <v>13487</v>
      </c>
      <c r="B4058" t="s">
        <v>26109</v>
      </c>
      <c r="C4058">
        <v>6</v>
      </c>
      <c r="D4058">
        <v>40</v>
      </c>
      <c r="E4058">
        <v>0.7</v>
      </c>
      <c r="F4058" t="s">
        <v>18359</v>
      </c>
      <c r="G4058">
        <v>5.45</v>
      </c>
      <c r="I4058" t="s">
        <v>26110</v>
      </c>
      <c r="J4058">
        <v>9.52</v>
      </c>
    </row>
    <row r="4059" spans="1:10">
      <c r="A4059" t="s">
        <v>13488</v>
      </c>
      <c r="B4059" t="s">
        <v>26111</v>
      </c>
      <c r="C4059">
        <v>6</v>
      </c>
      <c r="D4059">
        <v>40</v>
      </c>
      <c r="E4059">
        <v>1</v>
      </c>
      <c r="F4059" t="s">
        <v>18359</v>
      </c>
      <c r="G4059">
        <v>42.85</v>
      </c>
      <c r="H4059" t="s">
        <v>26112</v>
      </c>
      <c r="I4059" t="s">
        <v>26113</v>
      </c>
      <c r="J4059">
        <v>10.95</v>
      </c>
    </row>
    <row r="4060" spans="1:10">
      <c r="A4060" t="s">
        <v>13489</v>
      </c>
      <c r="B4060" t="s">
        <v>26114</v>
      </c>
      <c r="C4060">
        <v>6</v>
      </c>
      <c r="D4060">
        <v>40</v>
      </c>
      <c r="E4060">
        <v>1</v>
      </c>
      <c r="F4060" t="s">
        <v>18359</v>
      </c>
      <c r="G4060">
        <v>17.850000000000001</v>
      </c>
      <c r="H4060" t="s">
        <v>26115</v>
      </c>
      <c r="I4060" t="s">
        <v>26116</v>
      </c>
      <c r="J4060">
        <v>10.97</v>
      </c>
    </row>
    <row r="4061" spans="1:10">
      <c r="A4061" t="s">
        <v>13490</v>
      </c>
      <c r="B4061" t="s">
        <v>26117</v>
      </c>
      <c r="C4061">
        <v>6</v>
      </c>
      <c r="D4061">
        <v>46</v>
      </c>
      <c r="E4061">
        <v>0.7</v>
      </c>
      <c r="F4061" t="s">
        <v>18359</v>
      </c>
      <c r="G4061">
        <v>8.25</v>
      </c>
      <c r="H4061" t="s">
        <v>26118</v>
      </c>
      <c r="I4061" t="s">
        <v>26119</v>
      </c>
      <c r="J4061">
        <v>8.4600000000000009</v>
      </c>
    </row>
    <row r="4062" spans="1:10">
      <c r="A4062" t="s">
        <v>26120</v>
      </c>
      <c r="B4062" t="s">
        <v>26121</v>
      </c>
      <c r="C4062">
        <v>6</v>
      </c>
      <c r="D4062">
        <v>38</v>
      </c>
      <c r="E4062">
        <v>1</v>
      </c>
      <c r="G4062">
        <v>22.45</v>
      </c>
      <c r="H4062" t="s">
        <v>26122</v>
      </c>
      <c r="I4062" t="s">
        <v>26123</v>
      </c>
      <c r="J4062">
        <v>10.11</v>
      </c>
    </row>
    <row r="4063" spans="1:10">
      <c r="A4063" t="s">
        <v>26124</v>
      </c>
      <c r="B4063" t="s">
        <v>26125</v>
      </c>
      <c r="C4063">
        <v>6</v>
      </c>
      <c r="D4063">
        <v>38</v>
      </c>
      <c r="E4063">
        <v>1</v>
      </c>
      <c r="G4063">
        <v>7.95</v>
      </c>
      <c r="H4063" t="s">
        <v>26126</v>
      </c>
      <c r="I4063" t="s">
        <v>22129</v>
      </c>
      <c r="J4063">
        <v>10.9</v>
      </c>
    </row>
    <row r="4064" spans="1:10">
      <c r="A4064" t="s">
        <v>13492</v>
      </c>
      <c r="B4064" t="s">
        <v>18020</v>
      </c>
      <c r="C4064">
        <v>6</v>
      </c>
      <c r="D4064">
        <v>50</v>
      </c>
      <c r="E4064">
        <v>0.7</v>
      </c>
      <c r="F4064" t="s">
        <v>18359</v>
      </c>
      <c r="G4064">
        <v>28.95</v>
      </c>
      <c r="H4064" t="s">
        <v>26127</v>
      </c>
      <c r="J4064">
        <v>9.14</v>
      </c>
    </row>
    <row r="4065" spans="1:10">
      <c r="A4065" t="s">
        <v>13491</v>
      </c>
      <c r="B4065" t="s">
        <v>18020</v>
      </c>
      <c r="C4065">
        <v>6</v>
      </c>
      <c r="D4065">
        <v>50</v>
      </c>
      <c r="E4065">
        <v>0.7</v>
      </c>
      <c r="G4065">
        <v>31</v>
      </c>
      <c r="H4065" t="s">
        <v>26128</v>
      </c>
      <c r="J4065">
        <v>9.93</v>
      </c>
    </row>
    <row r="4066" spans="1:10">
      <c r="A4066" t="s">
        <v>13493</v>
      </c>
      <c r="B4066" t="s">
        <v>26129</v>
      </c>
      <c r="C4066">
        <v>6</v>
      </c>
      <c r="D4066">
        <v>40</v>
      </c>
      <c r="E4066">
        <v>0.7</v>
      </c>
      <c r="F4066" t="s">
        <v>18359</v>
      </c>
      <c r="G4066">
        <v>25.95</v>
      </c>
      <c r="H4066" t="s">
        <v>26130</v>
      </c>
      <c r="J4066">
        <v>9.92</v>
      </c>
    </row>
    <row r="4067" spans="1:10">
      <c r="A4067" t="s">
        <v>13494</v>
      </c>
      <c r="B4067" t="s">
        <v>18021</v>
      </c>
      <c r="C4067">
        <v>6</v>
      </c>
      <c r="D4067">
        <v>40</v>
      </c>
      <c r="E4067">
        <v>0.7</v>
      </c>
      <c r="G4067">
        <v>22.45</v>
      </c>
      <c r="H4067" t="s">
        <v>26131</v>
      </c>
      <c r="I4067" t="s">
        <v>26132</v>
      </c>
      <c r="J4067">
        <v>7.21</v>
      </c>
    </row>
    <row r="4068" spans="1:10">
      <c r="A4068" t="s">
        <v>18022</v>
      </c>
      <c r="B4068" t="s">
        <v>18023</v>
      </c>
      <c r="C4068">
        <v>6</v>
      </c>
      <c r="D4068">
        <v>45</v>
      </c>
      <c r="E4068">
        <v>0.7</v>
      </c>
      <c r="G4068">
        <v>9.9499999999999993</v>
      </c>
      <c r="H4068" t="s">
        <v>26134</v>
      </c>
      <c r="I4068" t="s">
        <v>26133</v>
      </c>
      <c r="J4068">
        <v>7.97</v>
      </c>
    </row>
    <row r="4069" spans="1:10">
      <c r="A4069" t="s">
        <v>18024</v>
      </c>
      <c r="B4069" t="s">
        <v>18025</v>
      </c>
      <c r="C4069">
        <v>6</v>
      </c>
      <c r="D4069">
        <v>52</v>
      </c>
      <c r="E4069">
        <v>0.7</v>
      </c>
      <c r="G4069">
        <v>7.35</v>
      </c>
      <c r="I4069" t="s">
        <v>26135</v>
      </c>
      <c r="J4069">
        <v>7.9</v>
      </c>
    </row>
    <row r="4070" spans="1:10">
      <c r="A4070" t="s">
        <v>13495</v>
      </c>
      <c r="B4070" t="s">
        <v>18026</v>
      </c>
      <c r="C4070">
        <v>6</v>
      </c>
      <c r="D4070">
        <v>42</v>
      </c>
      <c r="E4070">
        <v>0.7</v>
      </c>
      <c r="G4070">
        <v>17</v>
      </c>
      <c r="H4070" t="s">
        <v>26136</v>
      </c>
      <c r="I4070" t="s">
        <v>26137</v>
      </c>
      <c r="J4070">
        <v>9.91</v>
      </c>
    </row>
    <row r="4071" spans="1:10">
      <c r="A4071" t="s">
        <v>13496</v>
      </c>
      <c r="B4071" t="s">
        <v>18027</v>
      </c>
      <c r="C4071">
        <v>6</v>
      </c>
      <c r="D4071">
        <v>40</v>
      </c>
      <c r="E4071">
        <v>0.7</v>
      </c>
      <c r="G4071">
        <v>55.85</v>
      </c>
      <c r="H4071" t="s">
        <v>26138</v>
      </c>
      <c r="I4071" t="s">
        <v>26139</v>
      </c>
      <c r="J4071">
        <v>8.0500000000000007</v>
      </c>
    </row>
    <row r="4072" spans="1:10">
      <c r="A4072" t="s">
        <v>13497</v>
      </c>
      <c r="B4072" t="s">
        <v>18028</v>
      </c>
      <c r="C4072">
        <v>6</v>
      </c>
      <c r="D4072">
        <v>43</v>
      </c>
      <c r="E4072">
        <v>0.5</v>
      </c>
      <c r="G4072">
        <v>194.25</v>
      </c>
      <c r="I4072" t="s">
        <v>26140</v>
      </c>
      <c r="J4072">
        <v>6.37</v>
      </c>
    </row>
    <row r="4073" spans="1:10">
      <c r="A4073" t="s">
        <v>13498</v>
      </c>
      <c r="B4073" t="s">
        <v>18029</v>
      </c>
      <c r="C4073">
        <v>6</v>
      </c>
      <c r="D4073">
        <v>43</v>
      </c>
      <c r="E4073">
        <v>0.5</v>
      </c>
      <c r="G4073">
        <v>9.9499999999999993</v>
      </c>
      <c r="I4073" t="s">
        <v>26141</v>
      </c>
      <c r="J4073">
        <v>6.38</v>
      </c>
    </row>
    <row r="4074" spans="1:10">
      <c r="A4074" t="s">
        <v>13499</v>
      </c>
      <c r="B4074" t="s">
        <v>18030</v>
      </c>
      <c r="C4074">
        <v>6</v>
      </c>
      <c r="D4074">
        <v>43</v>
      </c>
      <c r="E4074">
        <v>0.5</v>
      </c>
      <c r="G4074">
        <v>22.85</v>
      </c>
      <c r="I4074" t="s">
        <v>26142</v>
      </c>
      <c r="J4074">
        <v>6.36</v>
      </c>
    </row>
    <row r="4075" spans="1:10">
      <c r="A4075" t="s">
        <v>13500</v>
      </c>
      <c r="B4075" t="s">
        <v>18031</v>
      </c>
      <c r="C4075">
        <v>6</v>
      </c>
      <c r="D4075">
        <v>30</v>
      </c>
      <c r="E4075">
        <v>1</v>
      </c>
      <c r="G4075">
        <v>15.95</v>
      </c>
      <c r="H4075" t="s">
        <v>26143</v>
      </c>
      <c r="I4075" t="s">
        <v>26144</v>
      </c>
      <c r="J4075">
        <v>9.3800000000000008</v>
      </c>
    </row>
    <row r="4076" spans="1:10">
      <c r="A4076" t="s">
        <v>18032</v>
      </c>
      <c r="B4076" t="s">
        <v>26145</v>
      </c>
      <c r="C4076">
        <v>6</v>
      </c>
      <c r="D4076">
        <v>42</v>
      </c>
      <c r="E4076">
        <v>0.7</v>
      </c>
      <c r="F4076" t="s">
        <v>18359</v>
      </c>
      <c r="G4076">
        <v>9</v>
      </c>
      <c r="H4076" t="s">
        <v>26146</v>
      </c>
      <c r="I4076" t="s">
        <v>26147</v>
      </c>
      <c r="J4076">
        <v>11.57</v>
      </c>
    </row>
    <row r="4077" spans="1:10">
      <c r="A4077" t="s">
        <v>14168</v>
      </c>
      <c r="B4077" t="s">
        <v>26148</v>
      </c>
      <c r="C4077">
        <v>6</v>
      </c>
      <c r="D4077">
        <v>42</v>
      </c>
      <c r="E4077">
        <v>0.7</v>
      </c>
      <c r="F4077" t="s">
        <v>18359</v>
      </c>
      <c r="G4077">
        <v>42.95</v>
      </c>
      <c r="H4077" t="s">
        <v>26149</v>
      </c>
      <c r="I4077" t="s">
        <v>26150</v>
      </c>
      <c r="J4077">
        <v>11.61</v>
      </c>
    </row>
    <row r="4078" spans="1:10">
      <c r="A4078" t="s">
        <v>13501</v>
      </c>
      <c r="B4078" t="s">
        <v>18033</v>
      </c>
      <c r="C4078">
        <v>6</v>
      </c>
      <c r="D4078">
        <v>55</v>
      </c>
      <c r="E4078">
        <v>0.7</v>
      </c>
      <c r="G4078">
        <v>3.45</v>
      </c>
      <c r="H4078" t="s">
        <v>26151</v>
      </c>
      <c r="I4078" t="s">
        <v>26152</v>
      </c>
      <c r="J4078">
        <v>7.63</v>
      </c>
    </row>
    <row r="4079" spans="1:10">
      <c r="A4079" t="s">
        <v>31558</v>
      </c>
      <c r="B4079" t="s">
        <v>31559</v>
      </c>
      <c r="C4079">
        <v>6</v>
      </c>
      <c r="D4079">
        <v>50</v>
      </c>
      <c r="E4079">
        <v>1</v>
      </c>
      <c r="G4079">
        <v>56.85</v>
      </c>
      <c r="H4079" t="s">
        <v>31560</v>
      </c>
      <c r="I4079" t="s">
        <v>31561</v>
      </c>
      <c r="J4079">
        <v>9.6</v>
      </c>
    </row>
    <row r="4080" spans="1:10">
      <c r="A4080" t="s">
        <v>18034</v>
      </c>
      <c r="B4080" t="s">
        <v>18035</v>
      </c>
      <c r="C4080">
        <v>6</v>
      </c>
      <c r="D4080">
        <v>42</v>
      </c>
      <c r="E4080">
        <v>0.7</v>
      </c>
      <c r="G4080">
        <v>19.75</v>
      </c>
      <c r="H4080" t="s">
        <v>26153</v>
      </c>
      <c r="I4080" t="s">
        <v>26154</v>
      </c>
      <c r="J4080">
        <v>7.5</v>
      </c>
    </row>
    <row r="4081" spans="1:10">
      <c r="A4081" t="s">
        <v>14169</v>
      </c>
      <c r="B4081" t="s">
        <v>18036</v>
      </c>
      <c r="C4081">
        <v>6</v>
      </c>
      <c r="D4081">
        <v>43</v>
      </c>
      <c r="E4081">
        <v>0.7</v>
      </c>
      <c r="G4081">
        <v>59</v>
      </c>
      <c r="H4081" t="s">
        <v>26155</v>
      </c>
      <c r="I4081" t="s">
        <v>26156</v>
      </c>
      <c r="J4081">
        <v>7.69</v>
      </c>
    </row>
    <row r="4082" spans="1:10">
      <c r="A4082" t="s">
        <v>13502</v>
      </c>
      <c r="B4082" t="s">
        <v>18037</v>
      </c>
      <c r="C4082">
        <v>6</v>
      </c>
      <c r="D4082">
        <v>40</v>
      </c>
      <c r="E4082">
        <v>0.7</v>
      </c>
      <c r="G4082">
        <v>16.45</v>
      </c>
      <c r="H4082" t="s">
        <v>26157</v>
      </c>
      <c r="I4082" t="s">
        <v>26158</v>
      </c>
      <c r="J4082">
        <v>7.43</v>
      </c>
    </row>
    <row r="4083" spans="1:10">
      <c r="A4083" t="s">
        <v>26159</v>
      </c>
      <c r="B4083" t="s">
        <v>26160</v>
      </c>
      <c r="C4083">
        <v>6</v>
      </c>
      <c r="D4083">
        <v>40</v>
      </c>
      <c r="E4083">
        <v>0.7</v>
      </c>
      <c r="G4083">
        <v>61.25</v>
      </c>
      <c r="H4083" t="s">
        <v>26161</v>
      </c>
      <c r="I4083" t="s">
        <v>26162</v>
      </c>
      <c r="J4083">
        <v>7.46</v>
      </c>
    </row>
    <row r="4084" spans="1:10">
      <c r="A4084" t="s">
        <v>31562</v>
      </c>
      <c r="B4084" t="s">
        <v>31563</v>
      </c>
      <c r="C4084">
        <v>6</v>
      </c>
      <c r="D4084">
        <v>40</v>
      </c>
      <c r="E4084">
        <v>0.7</v>
      </c>
      <c r="G4084">
        <v>8.25</v>
      </c>
      <c r="H4084" t="s">
        <v>31564</v>
      </c>
      <c r="I4084" t="s">
        <v>31565</v>
      </c>
      <c r="J4084">
        <v>7.46</v>
      </c>
    </row>
    <row r="4085" spans="1:10">
      <c r="A4085" t="s">
        <v>13503</v>
      </c>
      <c r="B4085" t="s">
        <v>26163</v>
      </c>
      <c r="C4085">
        <v>6</v>
      </c>
      <c r="D4085">
        <v>42</v>
      </c>
      <c r="E4085">
        <v>0.7</v>
      </c>
      <c r="F4085" t="s">
        <v>18359</v>
      </c>
      <c r="G4085">
        <v>26.85</v>
      </c>
      <c r="H4085" t="s">
        <v>26164</v>
      </c>
      <c r="I4085" t="s">
        <v>26165</v>
      </c>
      <c r="J4085">
        <v>8.25</v>
      </c>
    </row>
    <row r="4086" spans="1:10">
      <c r="A4086" t="s">
        <v>18038</v>
      </c>
      <c r="B4086" t="s">
        <v>18039</v>
      </c>
      <c r="C4086">
        <v>6</v>
      </c>
      <c r="D4086">
        <v>40</v>
      </c>
      <c r="E4086">
        <v>0.7</v>
      </c>
      <c r="G4086">
        <v>30.95</v>
      </c>
      <c r="I4086" t="s">
        <v>31566</v>
      </c>
      <c r="J4086">
        <v>7.43</v>
      </c>
    </row>
    <row r="4087" spans="1:10">
      <c r="A4087" t="s">
        <v>13504</v>
      </c>
      <c r="B4087" t="s">
        <v>26731</v>
      </c>
      <c r="C4087">
        <v>6</v>
      </c>
      <c r="D4087">
        <v>40</v>
      </c>
      <c r="E4087">
        <v>0.7</v>
      </c>
      <c r="F4087" t="s">
        <v>18359</v>
      </c>
      <c r="G4087">
        <v>385</v>
      </c>
      <c r="H4087" t="s">
        <v>31567</v>
      </c>
      <c r="I4087" t="s">
        <v>31568</v>
      </c>
      <c r="J4087">
        <v>7.94</v>
      </c>
    </row>
    <row r="4088" spans="1:10">
      <c r="A4088" t="s">
        <v>26732</v>
      </c>
      <c r="B4088" t="s">
        <v>26733</v>
      </c>
      <c r="C4088">
        <v>6</v>
      </c>
      <c r="D4088">
        <v>20</v>
      </c>
      <c r="E4088">
        <v>0.7</v>
      </c>
      <c r="G4088">
        <v>4.95</v>
      </c>
      <c r="H4088" t="s">
        <v>31569</v>
      </c>
      <c r="I4088" t="s">
        <v>31570</v>
      </c>
      <c r="J4088">
        <v>7.83</v>
      </c>
    </row>
    <row r="4089" spans="1:10">
      <c r="A4089" t="s">
        <v>13506</v>
      </c>
      <c r="B4089" t="s">
        <v>18040</v>
      </c>
      <c r="C4089">
        <v>6</v>
      </c>
      <c r="D4089">
        <v>40</v>
      </c>
      <c r="E4089">
        <v>0.7</v>
      </c>
      <c r="F4089" t="s">
        <v>18359</v>
      </c>
      <c r="G4089">
        <v>29.95</v>
      </c>
      <c r="H4089" t="s">
        <v>26166</v>
      </c>
      <c r="I4089" t="s">
        <v>26167</v>
      </c>
      <c r="J4089">
        <v>9.17</v>
      </c>
    </row>
    <row r="4090" spans="1:10">
      <c r="A4090" t="s">
        <v>13507</v>
      </c>
      <c r="B4090" t="s">
        <v>18040</v>
      </c>
      <c r="C4090">
        <v>6</v>
      </c>
      <c r="D4090">
        <v>40</v>
      </c>
      <c r="E4090">
        <v>0.7</v>
      </c>
      <c r="G4090">
        <v>14.25</v>
      </c>
      <c r="H4090" t="s">
        <v>26166</v>
      </c>
      <c r="I4090" t="s">
        <v>26168</v>
      </c>
      <c r="J4090">
        <v>7.95</v>
      </c>
    </row>
    <row r="4091" spans="1:10">
      <c r="A4091" t="s">
        <v>13508</v>
      </c>
      <c r="B4091" t="s">
        <v>18041</v>
      </c>
      <c r="C4091">
        <v>6</v>
      </c>
      <c r="D4091">
        <v>40</v>
      </c>
      <c r="E4091">
        <v>0.7</v>
      </c>
      <c r="G4091">
        <v>15.5</v>
      </c>
      <c r="I4091" t="s">
        <v>26169</v>
      </c>
      <c r="J4091">
        <v>8.1</v>
      </c>
    </row>
    <row r="4092" spans="1:10">
      <c r="A4092" t="s">
        <v>13509</v>
      </c>
      <c r="B4092" t="s">
        <v>26170</v>
      </c>
      <c r="C4092">
        <v>6</v>
      </c>
      <c r="D4092">
        <v>41.3</v>
      </c>
      <c r="E4092">
        <v>0.7</v>
      </c>
      <c r="F4092" t="s">
        <v>18359</v>
      </c>
      <c r="G4092">
        <v>28.25</v>
      </c>
      <c r="H4092" t="s">
        <v>26171</v>
      </c>
      <c r="I4092" t="s">
        <v>26172</v>
      </c>
      <c r="J4092">
        <v>10.66</v>
      </c>
    </row>
    <row r="4093" spans="1:10">
      <c r="A4093" t="s">
        <v>13510</v>
      </c>
      <c r="B4093" t="s">
        <v>18042</v>
      </c>
      <c r="C4093">
        <v>6</v>
      </c>
      <c r="D4093">
        <v>40</v>
      </c>
      <c r="E4093">
        <v>0.7</v>
      </c>
      <c r="G4093">
        <v>15.75</v>
      </c>
      <c r="H4093" t="s">
        <v>26173</v>
      </c>
      <c r="I4093" t="s">
        <v>26174</v>
      </c>
      <c r="J4093">
        <v>7.19</v>
      </c>
    </row>
    <row r="4094" spans="1:10">
      <c r="A4094" t="s">
        <v>14170</v>
      </c>
      <c r="B4094" t="s">
        <v>18043</v>
      </c>
      <c r="C4094">
        <v>6</v>
      </c>
      <c r="D4094">
        <v>40</v>
      </c>
      <c r="E4094">
        <v>1</v>
      </c>
      <c r="G4094">
        <v>7.65</v>
      </c>
      <c r="H4094" t="s">
        <v>27339</v>
      </c>
      <c r="I4094" t="s">
        <v>31571</v>
      </c>
      <c r="J4094">
        <v>10.210000000000001</v>
      </c>
    </row>
    <row r="4095" spans="1:10">
      <c r="A4095" t="s">
        <v>13511</v>
      </c>
      <c r="B4095" t="s">
        <v>26175</v>
      </c>
      <c r="C4095">
        <v>2</v>
      </c>
      <c r="D4095">
        <v>40</v>
      </c>
      <c r="E4095">
        <v>4.5</v>
      </c>
      <c r="F4095" t="s">
        <v>18359</v>
      </c>
      <c r="G4095">
        <v>14.95</v>
      </c>
      <c r="H4095" t="s">
        <v>26176</v>
      </c>
      <c r="I4095" t="s">
        <v>26177</v>
      </c>
      <c r="J4095">
        <v>14.9</v>
      </c>
    </row>
    <row r="4096" spans="1:10">
      <c r="A4096" t="s">
        <v>14171</v>
      </c>
      <c r="B4096" t="s">
        <v>18044</v>
      </c>
      <c r="C4096">
        <v>6</v>
      </c>
      <c r="D4096">
        <v>35</v>
      </c>
      <c r="E4096">
        <v>0.7</v>
      </c>
      <c r="G4096">
        <v>22.95</v>
      </c>
      <c r="H4096" t="s">
        <v>26178</v>
      </c>
      <c r="I4096" t="s">
        <v>26179</v>
      </c>
      <c r="J4096">
        <v>7.77</v>
      </c>
    </row>
    <row r="4097" spans="1:10">
      <c r="A4097" t="s">
        <v>14172</v>
      </c>
      <c r="B4097" t="s">
        <v>18045</v>
      </c>
      <c r="C4097">
        <v>6</v>
      </c>
      <c r="D4097">
        <v>43</v>
      </c>
      <c r="E4097">
        <v>0.7</v>
      </c>
      <c r="G4097">
        <v>19.75</v>
      </c>
      <c r="H4097" t="s">
        <v>26180</v>
      </c>
      <c r="I4097" t="s">
        <v>26181</v>
      </c>
      <c r="J4097">
        <v>7.54</v>
      </c>
    </row>
    <row r="4098" spans="1:10">
      <c r="A4098" t="s">
        <v>26734</v>
      </c>
      <c r="B4098" t="s">
        <v>26735</v>
      </c>
      <c r="C4098">
        <v>6</v>
      </c>
      <c r="D4098">
        <v>43</v>
      </c>
      <c r="E4098">
        <v>0.7</v>
      </c>
      <c r="F4098" t="s">
        <v>18359</v>
      </c>
      <c r="G4098">
        <v>4.55</v>
      </c>
      <c r="I4098" t="s">
        <v>31572</v>
      </c>
      <c r="J4098">
        <v>13.32</v>
      </c>
    </row>
    <row r="4099" spans="1:10">
      <c r="A4099" t="s">
        <v>13512</v>
      </c>
      <c r="B4099" t="s">
        <v>26182</v>
      </c>
      <c r="C4099">
        <v>6</v>
      </c>
      <c r="D4099">
        <v>56.1</v>
      </c>
      <c r="E4099">
        <v>0.7</v>
      </c>
      <c r="F4099" t="s">
        <v>18359</v>
      </c>
      <c r="G4099">
        <v>15.75</v>
      </c>
      <c r="I4099" t="s">
        <v>26183</v>
      </c>
      <c r="J4099">
        <v>12.51</v>
      </c>
    </row>
    <row r="4100" spans="1:10">
      <c r="A4100" t="s">
        <v>31573</v>
      </c>
      <c r="B4100" t="s">
        <v>31574</v>
      </c>
      <c r="C4100">
        <v>6</v>
      </c>
      <c r="D4100">
        <v>30</v>
      </c>
      <c r="E4100">
        <v>0.7</v>
      </c>
      <c r="G4100">
        <v>22.45</v>
      </c>
      <c r="H4100" t="s">
        <v>27340</v>
      </c>
      <c r="I4100" t="s">
        <v>31575</v>
      </c>
      <c r="J4100">
        <v>7.88</v>
      </c>
    </row>
    <row r="4101" spans="1:10">
      <c r="A4101" t="s">
        <v>13513</v>
      </c>
      <c r="B4101" t="s">
        <v>18046</v>
      </c>
      <c r="C4101">
        <v>6</v>
      </c>
      <c r="D4101">
        <v>40</v>
      </c>
      <c r="E4101">
        <v>0.7</v>
      </c>
      <c r="G4101">
        <v>20.75</v>
      </c>
      <c r="H4101" t="s">
        <v>31576</v>
      </c>
      <c r="I4101" t="s">
        <v>31577</v>
      </c>
      <c r="J4101">
        <v>7.61</v>
      </c>
    </row>
    <row r="4102" spans="1:10">
      <c r="A4102" t="s">
        <v>26184</v>
      </c>
      <c r="B4102" t="s">
        <v>26185</v>
      </c>
      <c r="C4102">
        <v>6</v>
      </c>
      <c r="D4102">
        <v>40</v>
      </c>
      <c r="E4102">
        <v>0.7</v>
      </c>
      <c r="G4102">
        <v>5.85</v>
      </c>
      <c r="H4102" t="s">
        <v>26186</v>
      </c>
      <c r="I4102" t="s">
        <v>26187</v>
      </c>
      <c r="J4102">
        <v>8.1300000000000008</v>
      </c>
    </row>
    <row r="4103" spans="1:10">
      <c r="A4103" t="s">
        <v>14173</v>
      </c>
      <c r="B4103" t="s">
        <v>26188</v>
      </c>
      <c r="C4103">
        <v>3</v>
      </c>
      <c r="D4103">
        <v>40</v>
      </c>
      <c r="E4103">
        <v>0.7</v>
      </c>
      <c r="F4103" t="s">
        <v>18359</v>
      </c>
      <c r="G4103">
        <v>17.95</v>
      </c>
      <c r="H4103" t="s">
        <v>26189</v>
      </c>
      <c r="I4103" t="s">
        <v>26190</v>
      </c>
      <c r="J4103">
        <v>6.13</v>
      </c>
    </row>
    <row r="4104" spans="1:10">
      <c r="A4104" t="s">
        <v>18047</v>
      </c>
      <c r="B4104" t="s">
        <v>18048</v>
      </c>
      <c r="C4104">
        <v>6</v>
      </c>
      <c r="D4104">
        <v>40</v>
      </c>
      <c r="E4104">
        <v>0.7</v>
      </c>
      <c r="G4104">
        <v>31.95</v>
      </c>
      <c r="H4104" t="s">
        <v>26191</v>
      </c>
      <c r="I4104" t="s">
        <v>26192</v>
      </c>
      <c r="J4104">
        <v>8.83</v>
      </c>
    </row>
    <row r="4105" spans="1:10">
      <c r="A4105" t="s">
        <v>13514</v>
      </c>
      <c r="B4105" t="s">
        <v>26193</v>
      </c>
      <c r="C4105">
        <v>6</v>
      </c>
      <c r="D4105">
        <v>40</v>
      </c>
      <c r="E4105">
        <v>0.7</v>
      </c>
      <c r="F4105" t="s">
        <v>18359</v>
      </c>
      <c r="G4105">
        <v>22.95</v>
      </c>
      <c r="H4105" t="s">
        <v>26194</v>
      </c>
      <c r="I4105" t="s">
        <v>26195</v>
      </c>
      <c r="J4105">
        <v>8.43</v>
      </c>
    </row>
    <row r="4106" spans="1:10">
      <c r="A4106" t="s">
        <v>18049</v>
      </c>
      <c r="B4106" t="s">
        <v>18050</v>
      </c>
      <c r="C4106">
        <v>6</v>
      </c>
      <c r="D4106">
        <v>40</v>
      </c>
      <c r="E4106">
        <v>0.7</v>
      </c>
      <c r="G4106">
        <v>18</v>
      </c>
      <c r="H4106" t="s">
        <v>26196</v>
      </c>
      <c r="I4106" t="s">
        <v>26195</v>
      </c>
      <c r="J4106">
        <v>8.42</v>
      </c>
    </row>
    <row r="4107" spans="1:10">
      <c r="A4107" t="s">
        <v>13515</v>
      </c>
      <c r="B4107" t="s">
        <v>18051</v>
      </c>
      <c r="C4107">
        <v>6</v>
      </c>
      <c r="D4107">
        <v>40</v>
      </c>
      <c r="E4107">
        <v>0.7</v>
      </c>
      <c r="G4107">
        <v>25.75</v>
      </c>
      <c r="H4107" t="s">
        <v>26197</v>
      </c>
      <c r="I4107" t="s">
        <v>26198</v>
      </c>
      <c r="J4107">
        <v>10.31</v>
      </c>
    </row>
    <row r="4108" spans="1:10">
      <c r="A4108" t="s">
        <v>13516</v>
      </c>
      <c r="B4108" t="s">
        <v>18052</v>
      </c>
      <c r="C4108">
        <v>6</v>
      </c>
      <c r="D4108">
        <v>38</v>
      </c>
      <c r="E4108">
        <v>0.7</v>
      </c>
      <c r="G4108">
        <v>21.35</v>
      </c>
      <c r="H4108" t="s">
        <v>26199</v>
      </c>
      <c r="J4108">
        <v>7.56</v>
      </c>
    </row>
    <row r="4109" spans="1:10">
      <c r="A4109" t="s">
        <v>13517</v>
      </c>
      <c r="B4109" t="s">
        <v>26200</v>
      </c>
      <c r="C4109">
        <v>6</v>
      </c>
      <c r="D4109">
        <v>46</v>
      </c>
      <c r="E4109">
        <v>0.7</v>
      </c>
      <c r="F4109" t="s">
        <v>18359</v>
      </c>
      <c r="G4109">
        <v>18.850000000000001</v>
      </c>
      <c r="H4109" t="s">
        <v>26201</v>
      </c>
      <c r="I4109" t="s">
        <v>26202</v>
      </c>
      <c r="J4109">
        <v>7.78</v>
      </c>
    </row>
    <row r="4110" spans="1:10">
      <c r="A4110" t="s">
        <v>14174</v>
      </c>
      <c r="B4110" t="s">
        <v>18053</v>
      </c>
      <c r="C4110">
        <v>6</v>
      </c>
      <c r="D4110">
        <v>40</v>
      </c>
      <c r="E4110">
        <v>0.7</v>
      </c>
      <c r="G4110">
        <v>12.15</v>
      </c>
      <c r="H4110" t="s">
        <v>26203</v>
      </c>
      <c r="J4110">
        <v>7.81</v>
      </c>
    </row>
    <row r="4111" spans="1:10">
      <c r="A4111" t="s">
        <v>13518</v>
      </c>
      <c r="B4111" t="s">
        <v>18054</v>
      </c>
      <c r="C4111">
        <v>6</v>
      </c>
      <c r="D4111">
        <v>40</v>
      </c>
      <c r="E4111">
        <v>0.7</v>
      </c>
      <c r="G4111">
        <v>15.45</v>
      </c>
      <c r="H4111" t="s">
        <v>26204</v>
      </c>
      <c r="I4111" t="s">
        <v>26205</v>
      </c>
      <c r="J4111">
        <v>9.0500000000000007</v>
      </c>
    </row>
    <row r="4112" spans="1:10">
      <c r="A4112" t="s">
        <v>13519</v>
      </c>
      <c r="B4112" t="s">
        <v>18055</v>
      </c>
      <c r="C4112">
        <v>12</v>
      </c>
      <c r="D4112">
        <v>46</v>
      </c>
      <c r="E4112">
        <v>0.5</v>
      </c>
      <c r="G4112">
        <v>16.95</v>
      </c>
      <c r="H4112" t="s">
        <v>26206</v>
      </c>
      <c r="I4112" t="s">
        <v>26207</v>
      </c>
      <c r="J4112">
        <v>12.64</v>
      </c>
    </row>
    <row r="4113" spans="1:10">
      <c r="A4113" t="s">
        <v>13520</v>
      </c>
      <c r="B4113" t="s">
        <v>18056</v>
      </c>
      <c r="C4113">
        <v>6</v>
      </c>
      <c r="D4113">
        <v>45</v>
      </c>
      <c r="E4113">
        <v>0.7</v>
      </c>
      <c r="G4113">
        <v>14.25</v>
      </c>
      <c r="H4113" t="s">
        <v>26208</v>
      </c>
      <c r="J4113">
        <v>7.93</v>
      </c>
    </row>
    <row r="4114" spans="1:10">
      <c r="A4114" t="s">
        <v>14175</v>
      </c>
      <c r="B4114" t="s">
        <v>18057</v>
      </c>
      <c r="C4114">
        <v>6</v>
      </c>
      <c r="D4114">
        <v>43.1</v>
      </c>
      <c r="E4114">
        <v>0.7</v>
      </c>
      <c r="G4114">
        <v>24.15</v>
      </c>
      <c r="H4114" t="s">
        <v>26209</v>
      </c>
      <c r="I4114" t="s">
        <v>26210</v>
      </c>
      <c r="J4114">
        <v>8.84</v>
      </c>
    </row>
    <row r="4115" spans="1:10">
      <c r="A4115" t="s">
        <v>31578</v>
      </c>
      <c r="B4115" t="s">
        <v>31579</v>
      </c>
      <c r="C4115">
        <v>6</v>
      </c>
      <c r="D4115">
        <v>43.1</v>
      </c>
      <c r="E4115">
        <v>1</v>
      </c>
      <c r="G4115">
        <v>22.5</v>
      </c>
      <c r="H4115" t="s">
        <v>31580</v>
      </c>
      <c r="I4115" t="s">
        <v>31581</v>
      </c>
      <c r="J4115">
        <v>12.55</v>
      </c>
    </row>
    <row r="4116" spans="1:10">
      <c r="A4116" t="s">
        <v>13521</v>
      </c>
      <c r="B4116" t="s">
        <v>18058</v>
      </c>
      <c r="C4116">
        <v>6</v>
      </c>
      <c r="D4116">
        <v>41.5</v>
      </c>
      <c r="E4116">
        <v>0.7</v>
      </c>
      <c r="G4116">
        <v>14</v>
      </c>
      <c r="H4116" t="s">
        <v>26211</v>
      </c>
      <c r="I4116" t="s">
        <v>26212</v>
      </c>
      <c r="J4116">
        <v>9.1199999999999992</v>
      </c>
    </row>
    <row r="4117" spans="1:10">
      <c r="A4117" t="s">
        <v>26213</v>
      </c>
      <c r="B4117" t="s">
        <v>26214</v>
      </c>
      <c r="C4117">
        <v>6</v>
      </c>
      <c r="D4117">
        <v>35</v>
      </c>
      <c r="E4117">
        <v>0.7</v>
      </c>
      <c r="G4117">
        <v>33.950000000000003</v>
      </c>
      <c r="I4117" t="s">
        <v>26215</v>
      </c>
      <c r="J4117">
        <v>7.59</v>
      </c>
    </row>
    <row r="4118" spans="1:10">
      <c r="A4118" t="s">
        <v>18059</v>
      </c>
      <c r="B4118" t="s">
        <v>18060</v>
      </c>
      <c r="C4118">
        <v>6</v>
      </c>
      <c r="D4118">
        <v>35</v>
      </c>
      <c r="E4118">
        <v>1</v>
      </c>
      <c r="G4118">
        <v>30.85</v>
      </c>
      <c r="I4118" t="s">
        <v>31582</v>
      </c>
      <c r="J4118">
        <v>10.07</v>
      </c>
    </row>
    <row r="4119" spans="1:10">
      <c r="A4119" t="s">
        <v>13522</v>
      </c>
      <c r="B4119" t="s">
        <v>18061</v>
      </c>
      <c r="C4119">
        <v>6</v>
      </c>
      <c r="D4119">
        <v>40</v>
      </c>
      <c r="E4119">
        <v>0.7</v>
      </c>
      <c r="G4119">
        <v>69.849999999999994</v>
      </c>
      <c r="H4119" t="s">
        <v>26216</v>
      </c>
      <c r="I4119" t="s">
        <v>26217</v>
      </c>
      <c r="J4119">
        <v>10.51</v>
      </c>
    </row>
    <row r="4120" spans="1:10">
      <c r="A4120" t="s">
        <v>13523</v>
      </c>
      <c r="B4120" t="s">
        <v>18062</v>
      </c>
      <c r="C4120">
        <v>6</v>
      </c>
      <c r="D4120">
        <v>40</v>
      </c>
      <c r="E4120">
        <v>0.7</v>
      </c>
      <c r="G4120">
        <v>17.45</v>
      </c>
      <c r="H4120" t="s">
        <v>26218</v>
      </c>
      <c r="J4120">
        <v>7.89</v>
      </c>
    </row>
    <row r="4121" spans="1:10">
      <c r="A4121" t="s">
        <v>13524</v>
      </c>
      <c r="B4121" t="s">
        <v>18063</v>
      </c>
      <c r="C4121">
        <v>6</v>
      </c>
      <c r="D4121">
        <v>47</v>
      </c>
      <c r="E4121">
        <v>1</v>
      </c>
      <c r="G4121">
        <v>205.85</v>
      </c>
      <c r="I4121" t="s">
        <v>26219</v>
      </c>
      <c r="J4121">
        <v>10</v>
      </c>
    </row>
    <row r="4122" spans="1:10">
      <c r="A4122" t="s">
        <v>18064</v>
      </c>
      <c r="B4122" t="s">
        <v>18065</v>
      </c>
      <c r="C4122">
        <v>6</v>
      </c>
      <c r="D4122">
        <v>40</v>
      </c>
      <c r="E4122">
        <v>1</v>
      </c>
      <c r="G4122">
        <v>25.75</v>
      </c>
      <c r="H4122" t="s">
        <v>27342</v>
      </c>
      <c r="I4122" t="s">
        <v>31583</v>
      </c>
      <c r="J4122">
        <v>10.25</v>
      </c>
    </row>
    <row r="4123" spans="1:10">
      <c r="A4123" t="s">
        <v>13525</v>
      </c>
      <c r="B4123" t="s">
        <v>18066</v>
      </c>
      <c r="C4123">
        <v>6</v>
      </c>
      <c r="D4123">
        <v>40</v>
      </c>
      <c r="E4123">
        <v>0.7</v>
      </c>
      <c r="G4123">
        <v>12.95</v>
      </c>
      <c r="I4123" t="s">
        <v>26220</v>
      </c>
      <c r="J4123">
        <v>7.95</v>
      </c>
    </row>
    <row r="4124" spans="1:10">
      <c r="A4124" t="s">
        <v>26736</v>
      </c>
      <c r="B4124" t="s">
        <v>26737</v>
      </c>
      <c r="C4124">
        <v>6</v>
      </c>
      <c r="D4124">
        <v>40</v>
      </c>
      <c r="E4124">
        <v>0.7</v>
      </c>
      <c r="G4124">
        <v>12.95</v>
      </c>
      <c r="H4124" t="s">
        <v>31584</v>
      </c>
      <c r="I4124" t="s">
        <v>31585</v>
      </c>
      <c r="J4124">
        <v>6.62</v>
      </c>
    </row>
    <row r="4125" spans="1:10">
      <c r="A4125" t="s">
        <v>18067</v>
      </c>
      <c r="B4125" t="s">
        <v>18068</v>
      </c>
      <c r="C4125">
        <v>12</v>
      </c>
      <c r="D4125">
        <v>40</v>
      </c>
      <c r="E4125">
        <v>1</v>
      </c>
      <c r="G4125">
        <v>17.55</v>
      </c>
      <c r="H4125" t="s">
        <v>26221</v>
      </c>
      <c r="I4125" t="s">
        <v>26222</v>
      </c>
      <c r="J4125">
        <v>17.88</v>
      </c>
    </row>
    <row r="4126" spans="1:10">
      <c r="A4126" t="s">
        <v>14176</v>
      </c>
      <c r="B4126" t="s">
        <v>18069</v>
      </c>
      <c r="C4126">
        <v>6</v>
      </c>
      <c r="D4126">
        <v>37.200000000000003</v>
      </c>
      <c r="E4126">
        <v>0.7</v>
      </c>
      <c r="G4126">
        <v>5.65</v>
      </c>
      <c r="H4126" t="s">
        <v>26223</v>
      </c>
      <c r="I4126" t="s">
        <v>26224</v>
      </c>
      <c r="J4126">
        <v>8.07</v>
      </c>
    </row>
    <row r="4127" spans="1:10">
      <c r="A4127" t="s">
        <v>18070</v>
      </c>
      <c r="B4127" t="s">
        <v>18071</v>
      </c>
      <c r="C4127">
        <v>6</v>
      </c>
      <c r="D4127">
        <v>38</v>
      </c>
      <c r="E4127">
        <v>0.7</v>
      </c>
      <c r="G4127">
        <v>5.15</v>
      </c>
      <c r="H4127" t="s">
        <v>26225</v>
      </c>
      <c r="I4127" t="s">
        <v>26226</v>
      </c>
      <c r="J4127">
        <v>8.02</v>
      </c>
    </row>
    <row r="4128" spans="1:10">
      <c r="A4128" t="s">
        <v>26227</v>
      </c>
      <c r="B4128" t="s">
        <v>26228</v>
      </c>
      <c r="C4128">
        <v>6</v>
      </c>
      <c r="D4128">
        <v>40</v>
      </c>
      <c r="E4128">
        <v>1</v>
      </c>
      <c r="G4128">
        <v>10</v>
      </c>
      <c r="H4128" t="s">
        <v>26229</v>
      </c>
      <c r="I4128" t="s">
        <v>26230</v>
      </c>
      <c r="J4128">
        <v>10.58</v>
      </c>
    </row>
    <row r="4129" spans="1:10">
      <c r="A4129" t="s">
        <v>18072</v>
      </c>
      <c r="B4129" t="s">
        <v>31586</v>
      </c>
      <c r="C4129">
        <v>6</v>
      </c>
      <c r="D4129">
        <v>40.799999999999997</v>
      </c>
      <c r="E4129">
        <v>0.7</v>
      </c>
      <c r="G4129">
        <v>40.85</v>
      </c>
      <c r="I4129" t="s">
        <v>26231</v>
      </c>
      <c r="J4129">
        <v>9.06</v>
      </c>
    </row>
    <row r="4130" spans="1:10">
      <c r="A4130" t="s">
        <v>13526</v>
      </c>
      <c r="B4130" t="s">
        <v>18073</v>
      </c>
      <c r="C4130">
        <v>6</v>
      </c>
      <c r="D4130">
        <v>15</v>
      </c>
      <c r="E4130">
        <v>0.7</v>
      </c>
      <c r="G4130">
        <v>52.95</v>
      </c>
      <c r="H4130" t="s">
        <v>26232</v>
      </c>
      <c r="I4130" t="s">
        <v>26233</v>
      </c>
      <c r="J4130">
        <v>8.6999999999999993</v>
      </c>
    </row>
    <row r="4131" spans="1:10">
      <c r="A4131" t="s">
        <v>13527</v>
      </c>
      <c r="B4131" t="s">
        <v>26234</v>
      </c>
      <c r="C4131">
        <v>6</v>
      </c>
      <c r="D4131">
        <v>40</v>
      </c>
      <c r="E4131">
        <v>0.7</v>
      </c>
      <c r="F4131" t="s">
        <v>18359</v>
      </c>
      <c r="G4131">
        <v>138.94999999999999</v>
      </c>
      <c r="H4131" t="s">
        <v>26235</v>
      </c>
      <c r="J4131">
        <v>12.56</v>
      </c>
    </row>
    <row r="4132" spans="1:10">
      <c r="A4132" t="s">
        <v>18074</v>
      </c>
      <c r="B4132" t="s">
        <v>18075</v>
      </c>
      <c r="C4132">
        <v>6</v>
      </c>
      <c r="D4132">
        <v>18</v>
      </c>
      <c r="E4132">
        <v>0.75</v>
      </c>
      <c r="G4132">
        <v>9.85</v>
      </c>
      <c r="H4132" t="s">
        <v>26236</v>
      </c>
      <c r="I4132" t="s">
        <v>26237</v>
      </c>
      <c r="J4132">
        <v>8.68</v>
      </c>
    </row>
    <row r="4133" spans="1:10">
      <c r="A4133" t="s">
        <v>13528</v>
      </c>
      <c r="B4133" t="s">
        <v>26238</v>
      </c>
      <c r="C4133">
        <v>3</v>
      </c>
      <c r="D4133">
        <v>20.6</v>
      </c>
      <c r="E4133">
        <v>0.5</v>
      </c>
      <c r="F4133" t="s">
        <v>18359</v>
      </c>
      <c r="G4133">
        <v>29.35</v>
      </c>
      <c r="I4133" t="s">
        <v>26239</v>
      </c>
      <c r="J4133">
        <v>4.57</v>
      </c>
    </row>
    <row r="4134" spans="1:10">
      <c r="A4134" t="s">
        <v>14177</v>
      </c>
      <c r="B4134" t="s">
        <v>18076</v>
      </c>
      <c r="C4134">
        <v>6</v>
      </c>
      <c r="D4134">
        <v>18</v>
      </c>
      <c r="E4134">
        <v>0.75</v>
      </c>
      <c r="G4134">
        <v>11.35</v>
      </c>
      <c r="H4134" t="s">
        <v>26240</v>
      </c>
      <c r="I4134" t="s">
        <v>26241</v>
      </c>
      <c r="J4134">
        <v>8.7799999999999994</v>
      </c>
    </row>
    <row r="4135" spans="1:10">
      <c r="A4135" t="s">
        <v>26738</v>
      </c>
      <c r="B4135" t="s">
        <v>26242</v>
      </c>
      <c r="C4135">
        <v>1</v>
      </c>
      <c r="D4135">
        <v>17</v>
      </c>
      <c r="E4135">
        <v>0.5</v>
      </c>
      <c r="F4135" t="s">
        <v>18359</v>
      </c>
      <c r="G4135">
        <v>40.25</v>
      </c>
      <c r="I4135" t="s">
        <v>26245</v>
      </c>
      <c r="J4135">
        <v>2</v>
      </c>
    </row>
    <row r="4136" spans="1:10">
      <c r="A4136" t="s">
        <v>13529</v>
      </c>
      <c r="B4136" t="s">
        <v>26242</v>
      </c>
      <c r="C4136">
        <v>3</v>
      </c>
      <c r="D4136">
        <v>17</v>
      </c>
      <c r="E4136">
        <v>0.5</v>
      </c>
      <c r="F4136" t="s">
        <v>18359</v>
      </c>
      <c r="G4136">
        <v>14.25</v>
      </c>
      <c r="H4136" t="s">
        <v>26243</v>
      </c>
      <c r="J4136">
        <v>4.5</v>
      </c>
    </row>
    <row r="4137" spans="1:10">
      <c r="A4137" t="s">
        <v>18077</v>
      </c>
      <c r="B4137" t="s">
        <v>26244</v>
      </c>
      <c r="C4137">
        <v>1</v>
      </c>
      <c r="D4137">
        <v>18</v>
      </c>
      <c r="E4137">
        <v>0.75</v>
      </c>
      <c r="F4137" t="s">
        <v>18359</v>
      </c>
      <c r="G4137">
        <v>4.5</v>
      </c>
      <c r="I4137" t="s">
        <v>26245</v>
      </c>
      <c r="J4137">
        <v>2.76</v>
      </c>
    </row>
    <row r="4138" spans="1:10">
      <c r="A4138" t="s">
        <v>14178</v>
      </c>
      <c r="B4138" t="s">
        <v>18078</v>
      </c>
      <c r="C4138">
        <v>6</v>
      </c>
      <c r="D4138">
        <v>18</v>
      </c>
      <c r="E4138">
        <v>0.75</v>
      </c>
      <c r="G4138">
        <v>148</v>
      </c>
      <c r="H4138" t="s">
        <v>26246</v>
      </c>
      <c r="I4138" t="s">
        <v>26247</v>
      </c>
      <c r="J4138">
        <v>8.66</v>
      </c>
    </row>
    <row r="4139" spans="1:10">
      <c r="A4139" t="s">
        <v>26248</v>
      </c>
      <c r="B4139" t="s">
        <v>26249</v>
      </c>
      <c r="C4139">
        <v>6</v>
      </c>
      <c r="D4139">
        <v>12.5</v>
      </c>
      <c r="E4139">
        <v>0.75</v>
      </c>
      <c r="G4139">
        <v>16.149999999999999</v>
      </c>
      <c r="H4139" t="s">
        <v>26250</v>
      </c>
      <c r="I4139" t="s">
        <v>26251</v>
      </c>
      <c r="J4139">
        <v>9.89</v>
      </c>
    </row>
    <row r="4140" spans="1:10">
      <c r="A4140" t="s">
        <v>26255</v>
      </c>
      <c r="B4140" t="s">
        <v>26256</v>
      </c>
      <c r="C4140">
        <v>6</v>
      </c>
      <c r="D4140">
        <v>12.5</v>
      </c>
      <c r="E4140">
        <v>0.75</v>
      </c>
      <c r="G4140">
        <v>244.85</v>
      </c>
      <c r="H4140" t="s">
        <v>26257</v>
      </c>
      <c r="I4140" t="s">
        <v>26258</v>
      </c>
      <c r="J4140">
        <v>9.92</v>
      </c>
    </row>
    <row r="4141" spans="1:10">
      <c r="A4141" t="s">
        <v>26252</v>
      </c>
      <c r="B4141" t="s">
        <v>31587</v>
      </c>
      <c r="C4141">
        <v>6</v>
      </c>
      <c r="D4141">
        <v>12</v>
      </c>
      <c r="E4141">
        <v>0.75</v>
      </c>
      <c r="G4141">
        <v>17.45</v>
      </c>
      <c r="H4141" t="s">
        <v>26253</v>
      </c>
      <c r="I4141" t="s">
        <v>26254</v>
      </c>
      <c r="J4141">
        <v>9.91</v>
      </c>
    </row>
    <row r="4142" spans="1:10">
      <c r="A4142" t="s">
        <v>13530</v>
      </c>
      <c r="B4142" t="s">
        <v>18079</v>
      </c>
      <c r="C4142">
        <v>12</v>
      </c>
      <c r="D4142">
        <v>12</v>
      </c>
      <c r="E4142">
        <v>0.37</v>
      </c>
      <c r="G4142">
        <v>8.4499999999999993</v>
      </c>
      <c r="H4142" t="s">
        <v>26259</v>
      </c>
      <c r="I4142" t="s">
        <v>26260</v>
      </c>
      <c r="J4142">
        <v>11.05</v>
      </c>
    </row>
    <row r="4143" spans="1:10">
      <c r="A4143" t="s">
        <v>26261</v>
      </c>
      <c r="B4143" t="s">
        <v>26262</v>
      </c>
      <c r="C4143">
        <v>3</v>
      </c>
      <c r="D4143">
        <v>12</v>
      </c>
      <c r="E4143">
        <v>1.5</v>
      </c>
      <c r="G4143">
        <v>14.25</v>
      </c>
      <c r="H4143" t="s">
        <v>26263</v>
      </c>
      <c r="I4143" t="s">
        <v>26264</v>
      </c>
      <c r="J4143">
        <v>10.18</v>
      </c>
    </row>
    <row r="4144" spans="1:10">
      <c r="A4144" t="s">
        <v>26265</v>
      </c>
      <c r="B4144" t="s">
        <v>26266</v>
      </c>
      <c r="C4144">
        <v>6</v>
      </c>
      <c r="D4144">
        <v>12</v>
      </c>
      <c r="E4144">
        <v>0.75</v>
      </c>
      <c r="G4144">
        <v>6.95</v>
      </c>
      <c r="H4144" t="s">
        <v>26267</v>
      </c>
      <c r="I4144" t="s">
        <v>26268</v>
      </c>
      <c r="J4144">
        <v>10.07</v>
      </c>
    </row>
    <row r="4145" spans="1:10">
      <c r="A4145" t="s">
        <v>13531</v>
      </c>
      <c r="B4145" t="s">
        <v>18080</v>
      </c>
      <c r="C4145">
        <v>6</v>
      </c>
      <c r="D4145">
        <v>12</v>
      </c>
      <c r="E4145">
        <v>0.75</v>
      </c>
      <c r="G4145">
        <v>6.45</v>
      </c>
      <c r="H4145" t="s">
        <v>26269</v>
      </c>
      <c r="I4145" t="s">
        <v>26270</v>
      </c>
      <c r="J4145">
        <v>10.130000000000001</v>
      </c>
    </row>
    <row r="4146" spans="1:10">
      <c r="A4146" t="s">
        <v>26271</v>
      </c>
      <c r="B4146" t="s">
        <v>26272</v>
      </c>
      <c r="C4146">
        <v>6</v>
      </c>
      <c r="D4146">
        <v>12.5</v>
      </c>
      <c r="E4146">
        <v>0.75</v>
      </c>
      <c r="G4146">
        <v>19.649999999999999</v>
      </c>
      <c r="H4146" t="s">
        <v>26273</v>
      </c>
      <c r="I4146" t="s">
        <v>26274</v>
      </c>
      <c r="J4146">
        <v>9.93</v>
      </c>
    </row>
    <row r="4147" spans="1:10">
      <c r="A4147" t="s">
        <v>18081</v>
      </c>
      <c r="B4147" t="s">
        <v>26275</v>
      </c>
      <c r="C4147">
        <v>6</v>
      </c>
      <c r="D4147">
        <v>40</v>
      </c>
      <c r="E4147">
        <v>0.7</v>
      </c>
      <c r="F4147" t="s">
        <v>18359</v>
      </c>
      <c r="G4147">
        <v>27.55</v>
      </c>
      <c r="H4147" t="s">
        <v>26276</v>
      </c>
      <c r="J4147">
        <v>9.7799999999999994</v>
      </c>
    </row>
    <row r="4148" spans="1:10">
      <c r="A4148" t="s">
        <v>13532</v>
      </c>
      <c r="B4148" t="s">
        <v>18082</v>
      </c>
      <c r="C4148">
        <v>6</v>
      </c>
      <c r="D4148">
        <v>60</v>
      </c>
      <c r="E4148">
        <v>0.7</v>
      </c>
      <c r="G4148">
        <v>199.85</v>
      </c>
      <c r="I4148" t="s">
        <v>26277</v>
      </c>
      <c r="J4148">
        <v>11.16</v>
      </c>
    </row>
    <row r="4149" spans="1:10">
      <c r="A4149" t="s">
        <v>13533</v>
      </c>
      <c r="B4149" t="s">
        <v>18083</v>
      </c>
      <c r="C4149">
        <v>6</v>
      </c>
      <c r="D4149">
        <v>41</v>
      </c>
      <c r="E4149">
        <v>0.7</v>
      </c>
      <c r="G4149">
        <v>9.5</v>
      </c>
      <c r="H4149" t="s">
        <v>26278</v>
      </c>
      <c r="I4149" t="s">
        <v>26279</v>
      </c>
      <c r="J4149">
        <v>7.59</v>
      </c>
    </row>
    <row r="4150" spans="1:10">
      <c r="A4150" t="s">
        <v>14179</v>
      </c>
      <c r="B4150" t="s">
        <v>26280</v>
      </c>
      <c r="C4150">
        <v>6</v>
      </c>
      <c r="D4150">
        <v>30</v>
      </c>
      <c r="E4150">
        <v>0.7</v>
      </c>
      <c r="F4150" t="s">
        <v>18359</v>
      </c>
      <c r="G4150">
        <v>16.350000000000001</v>
      </c>
      <c r="H4150" t="s">
        <v>26281</v>
      </c>
      <c r="J4150">
        <v>11.86</v>
      </c>
    </row>
    <row r="4151" spans="1:10">
      <c r="A4151" t="s">
        <v>13534</v>
      </c>
      <c r="B4151" t="s">
        <v>26282</v>
      </c>
      <c r="C4151">
        <v>6</v>
      </c>
      <c r="D4151">
        <v>43</v>
      </c>
      <c r="E4151">
        <v>0.7</v>
      </c>
      <c r="F4151" t="s">
        <v>18359</v>
      </c>
      <c r="G4151">
        <v>109.95</v>
      </c>
      <c r="H4151" t="s">
        <v>26283</v>
      </c>
      <c r="J4151">
        <v>8.9</v>
      </c>
    </row>
    <row r="4152" spans="1:10">
      <c r="A4152" t="s">
        <v>13535</v>
      </c>
      <c r="B4152" t="s">
        <v>18084</v>
      </c>
      <c r="C4152">
        <v>6</v>
      </c>
      <c r="D4152">
        <v>43</v>
      </c>
      <c r="E4152">
        <v>0.5</v>
      </c>
      <c r="G4152">
        <v>5.15</v>
      </c>
      <c r="H4152" t="s">
        <v>26284</v>
      </c>
      <c r="J4152">
        <v>6.89</v>
      </c>
    </row>
    <row r="4153" spans="1:10">
      <c r="A4153" t="s">
        <v>13536</v>
      </c>
      <c r="B4153" t="s">
        <v>18085</v>
      </c>
      <c r="C4153">
        <v>6</v>
      </c>
      <c r="D4153">
        <v>45</v>
      </c>
      <c r="E4153">
        <v>1</v>
      </c>
      <c r="G4153">
        <v>10.95</v>
      </c>
      <c r="I4153" t="s">
        <v>26285</v>
      </c>
      <c r="J4153">
        <v>8.2799999999999994</v>
      </c>
    </row>
    <row r="4154" spans="1:10">
      <c r="A4154" t="s">
        <v>26286</v>
      </c>
      <c r="B4154" t="s">
        <v>26287</v>
      </c>
      <c r="C4154">
        <v>6</v>
      </c>
      <c r="D4154">
        <v>42</v>
      </c>
      <c r="E4154">
        <v>0.7</v>
      </c>
      <c r="G4154">
        <v>19.850000000000001</v>
      </c>
      <c r="H4154" t="s">
        <v>26288</v>
      </c>
      <c r="I4154" t="s">
        <v>26289</v>
      </c>
      <c r="J4154">
        <v>8.25</v>
      </c>
    </row>
    <row r="4155" spans="1:10">
      <c r="A4155" t="s">
        <v>13537</v>
      </c>
      <c r="B4155" t="s">
        <v>18086</v>
      </c>
      <c r="C4155">
        <v>6</v>
      </c>
      <c r="D4155">
        <v>43</v>
      </c>
      <c r="E4155">
        <v>0.7</v>
      </c>
      <c r="G4155">
        <v>37</v>
      </c>
      <c r="H4155" t="s">
        <v>26290</v>
      </c>
      <c r="I4155" t="s">
        <v>26291</v>
      </c>
      <c r="J4155">
        <v>9.32</v>
      </c>
    </row>
    <row r="4156" spans="1:10">
      <c r="A4156" t="s">
        <v>18087</v>
      </c>
      <c r="B4156" t="s">
        <v>26292</v>
      </c>
      <c r="C4156">
        <v>6</v>
      </c>
      <c r="D4156">
        <v>40</v>
      </c>
      <c r="E4156">
        <v>0.7</v>
      </c>
      <c r="G4156">
        <v>16</v>
      </c>
      <c r="H4156" t="s">
        <v>26293</v>
      </c>
      <c r="J4156">
        <v>8.65</v>
      </c>
    </row>
    <row r="4157" spans="1:10">
      <c r="A4157" t="s">
        <v>13538</v>
      </c>
      <c r="B4157" t="s">
        <v>26294</v>
      </c>
      <c r="C4157">
        <v>6</v>
      </c>
      <c r="D4157">
        <v>40</v>
      </c>
      <c r="E4157">
        <v>0.7</v>
      </c>
      <c r="F4157" t="s">
        <v>18359</v>
      </c>
      <c r="G4157">
        <v>1119.8499999999999</v>
      </c>
      <c r="H4157" t="s">
        <v>26295</v>
      </c>
      <c r="J4157">
        <v>8.42</v>
      </c>
    </row>
    <row r="4158" spans="1:10">
      <c r="A4158" t="s">
        <v>13539</v>
      </c>
      <c r="B4158" t="s">
        <v>26296</v>
      </c>
      <c r="C4158">
        <v>6</v>
      </c>
      <c r="D4158">
        <v>38</v>
      </c>
      <c r="E4158">
        <v>0.7</v>
      </c>
      <c r="F4158" t="s">
        <v>18359</v>
      </c>
      <c r="G4158">
        <v>33</v>
      </c>
      <c r="H4158" t="s">
        <v>26297</v>
      </c>
      <c r="J4158">
        <v>8.49</v>
      </c>
    </row>
    <row r="4159" spans="1:10">
      <c r="A4159" t="s">
        <v>18088</v>
      </c>
      <c r="B4159" t="s">
        <v>18089</v>
      </c>
      <c r="C4159">
        <v>6</v>
      </c>
      <c r="D4159">
        <v>42</v>
      </c>
      <c r="E4159">
        <v>0.7</v>
      </c>
      <c r="G4159">
        <v>48.5</v>
      </c>
      <c r="H4159" t="s">
        <v>26298</v>
      </c>
      <c r="J4159">
        <v>8.65</v>
      </c>
    </row>
    <row r="4160" spans="1:10">
      <c r="A4160" t="s">
        <v>13540</v>
      </c>
      <c r="B4160" t="s">
        <v>18090</v>
      </c>
      <c r="C4160">
        <v>6</v>
      </c>
      <c r="D4160">
        <v>44</v>
      </c>
      <c r="E4160">
        <v>0.5</v>
      </c>
      <c r="G4160">
        <v>40.950000000000003</v>
      </c>
      <c r="H4160" t="s">
        <v>26299</v>
      </c>
      <c r="J4160">
        <v>6.69</v>
      </c>
    </row>
    <row r="4161" spans="1:10">
      <c r="A4161" t="s">
        <v>18091</v>
      </c>
      <c r="B4161" t="s">
        <v>18092</v>
      </c>
      <c r="C4161">
        <v>6</v>
      </c>
      <c r="D4161">
        <v>57</v>
      </c>
      <c r="E4161">
        <v>0.5</v>
      </c>
      <c r="G4161">
        <v>11.95</v>
      </c>
      <c r="H4161" t="s">
        <v>26300</v>
      </c>
      <c r="J4161">
        <v>6.03</v>
      </c>
    </row>
    <row r="4162" spans="1:10">
      <c r="A4162" t="s">
        <v>13541</v>
      </c>
      <c r="B4162" t="s">
        <v>26301</v>
      </c>
      <c r="C4162">
        <v>15</v>
      </c>
      <c r="D4162">
        <v>45</v>
      </c>
      <c r="E4162">
        <v>0.7</v>
      </c>
      <c r="F4162" t="s">
        <v>18359</v>
      </c>
      <c r="G4162">
        <v>11.65</v>
      </c>
      <c r="H4162" t="s">
        <v>26302</v>
      </c>
      <c r="J4162">
        <v>24.1</v>
      </c>
    </row>
    <row r="4163" spans="1:10">
      <c r="A4163" t="s">
        <v>13542</v>
      </c>
      <c r="B4163" t="s">
        <v>26303</v>
      </c>
      <c r="C4163">
        <v>15</v>
      </c>
      <c r="D4163">
        <v>44</v>
      </c>
      <c r="E4163">
        <v>0.7</v>
      </c>
      <c r="F4163" t="s">
        <v>18359</v>
      </c>
      <c r="G4163">
        <v>11.45</v>
      </c>
      <c r="H4163" t="s">
        <v>26304</v>
      </c>
      <c r="J4163">
        <v>24.14</v>
      </c>
    </row>
    <row r="4164" spans="1:10">
      <c r="A4164" t="s">
        <v>13543</v>
      </c>
      <c r="B4164" t="s">
        <v>18093</v>
      </c>
      <c r="C4164">
        <v>6</v>
      </c>
      <c r="D4164">
        <v>43</v>
      </c>
      <c r="E4164">
        <v>0.7</v>
      </c>
      <c r="G4164">
        <v>10.35</v>
      </c>
      <c r="I4164" t="s">
        <v>26305</v>
      </c>
      <c r="J4164">
        <v>8.5</v>
      </c>
    </row>
    <row r="4165" spans="1:10">
      <c r="A4165" t="s">
        <v>13544</v>
      </c>
      <c r="B4165" t="s">
        <v>18094</v>
      </c>
      <c r="C4165">
        <v>6</v>
      </c>
      <c r="D4165">
        <v>47</v>
      </c>
      <c r="E4165">
        <v>0.7</v>
      </c>
      <c r="G4165">
        <v>17.649999999999999</v>
      </c>
      <c r="H4165" t="s">
        <v>26306</v>
      </c>
      <c r="I4165" t="s">
        <v>26307</v>
      </c>
      <c r="J4165">
        <v>9.57</v>
      </c>
    </row>
    <row r="4166" spans="1:10">
      <c r="A4166" t="s">
        <v>13545</v>
      </c>
      <c r="B4166" t="s">
        <v>26308</v>
      </c>
      <c r="C4166">
        <v>6</v>
      </c>
      <c r="D4166">
        <v>50</v>
      </c>
      <c r="E4166">
        <v>0.7</v>
      </c>
      <c r="F4166" t="s">
        <v>18359</v>
      </c>
      <c r="G4166">
        <v>35.85</v>
      </c>
      <c r="I4166" t="s">
        <v>26309</v>
      </c>
      <c r="J4166">
        <v>9.93</v>
      </c>
    </row>
    <row r="4167" spans="1:10">
      <c r="A4167" t="s">
        <v>13546</v>
      </c>
      <c r="B4167" t="s">
        <v>26310</v>
      </c>
      <c r="C4167">
        <v>6</v>
      </c>
      <c r="D4167">
        <v>50</v>
      </c>
      <c r="E4167">
        <v>0.7</v>
      </c>
      <c r="F4167" t="s">
        <v>18359</v>
      </c>
      <c r="G4167">
        <v>10.95</v>
      </c>
      <c r="H4167" t="s">
        <v>26311</v>
      </c>
      <c r="I4167" t="s">
        <v>26312</v>
      </c>
      <c r="J4167">
        <v>10.050000000000001</v>
      </c>
    </row>
    <row r="4168" spans="1:10">
      <c r="A4168" t="s">
        <v>13547</v>
      </c>
      <c r="B4168" t="s">
        <v>26313</v>
      </c>
      <c r="C4168">
        <v>6</v>
      </c>
      <c r="D4168">
        <v>50</v>
      </c>
      <c r="E4168">
        <v>0.7</v>
      </c>
      <c r="F4168" t="s">
        <v>18359</v>
      </c>
      <c r="G4168">
        <v>11.55</v>
      </c>
      <c r="I4168" t="s">
        <v>26314</v>
      </c>
      <c r="J4168">
        <v>9.8800000000000008</v>
      </c>
    </row>
    <row r="4169" spans="1:10">
      <c r="A4169" t="s">
        <v>13548</v>
      </c>
      <c r="B4169" t="s">
        <v>26315</v>
      </c>
      <c r="C4169">
        <v>6</v>
      </c>
      <c r="D4169">
        <v>50</v>
      </c>
      <c r="E4169">
        <v>0.7</v>
      </c>
      <c r="F4169" t="s">
        <v>18359</v>
      </c>
      <c r="G4169">
        <v>16.55</v>
      </c>
      <c r="H4169" t="s">
        <v>26316</v>
      </c>
      <c r="I4169" t="s">
        <v>26317</v>
      </c>
      <c r="J4169">
        <v>9.98</v>
      </c>
    </row>
    <row r="4170" spans="1:10">
      <c r="A4170" t="s">
        <v>13549</v>
      </c>
      <c r="B4170" t="s">
        <v>26318</v>
      </c>
      <c r="C4170">
        <v>6</v>
      </c>
      <c r="D4170">
        <v>50</v>
      </c>
      <c r="E4170">
        <v>0.7</v>
      </c>
      <c r="F4170" t="s">
        <v>18359</v>
      </c>
      <c r="G4170">
        <v>26.45</v>
      </c>
      <c r="H4170" t="s">
        <v>26319</v>
      </c>
      <c r="I4170" t="s">
        <v>26320</v>
      </c>
      <c r="J4170">
        <v>9.8699999999999992</v>
      </c>
    </row>
    <row r="4171" spans="1:10">
      <c r="A4171" t="s">
        <v>18095</v>
      </c>
      <c r="B4171" t="s">
        <v>26321</v>
      </c>
      <c r="C4171">
        <v>6</v>
      </c>
      <c r="D4171">
        <v>50</v>
      </c>
      <c r="E4171">
        <v>0.7</v>
      </c>
      <c r="F4171" t="s">
        <v>18359</v>
      </c>
      <c r="G4171">
        <v>21.45</v>
      </c>
      <c r="I4171" t="s">
        <v>26322</v>
      </c>
      <c r="J4171">
        <v>9.9</v>
      </c>
    </row>
    <row r="4172" spans="1:10">
      <c r="A4172" t="s">
        <v>13550</v>
      </c>
      <c r="B4172" t="s">
        <v>26323</v>
      </c>
      <c r="C4172">
        <v>6</v>
      </c>
      <c r="D4172">
        <v>50</v>
      </c>
      <c r="E4172">
        <v>0.7</v>
      </c>
      <c r="F4172" t="s">
        <v>18359</v>
      </c>
      <c r="G4172">
        <v>16.5</v>
      </c>
      <c r="H4172" t="s">
        <v>26324</v>
      </c>
      <c r="I4172" t="s">
        <v>26325</v>
      </c>
      <c r="J4172">
        <v>9.9</v>
      </c>
    </row>
    <row r="4173" spans="1:10">
      <c r="A4173" t="s">
        <v>13551</v>
      </c>
      <c r="B4173" t="s">
        <v>26326</v>
      </c>
      <c r="C4173">
        <v>6</v>
      </c>
      <c r="D4173">
        <v>50</v>
      </c>
      <c r="E4173">
        <v>0.7</v>
      </c>
      <c r="F4173" t="s">
        <v>18359</v>
      </c>
      <c r="G4173">
        <v>4.3499999999999996</v>
      </c>
      <c r="H4173" t="s">
        <v>26327</v>
      </c>
      <c r="I4173" t="s">
        <v>26328</v>
      </c>
      <c r="J4173">
        <v>10.1</v>
      </c>
    </row>
    <row r="4174" spans="1:10">
      <c r="A4174" t="s">
        <v>13552</v>
      </c>
      <c r="B4174" t="s">
        <v>26329</v>
      </c>
      <c r="C4174">
        <v>6</v>
      </c>
      <c r="D4174">
        <v>50</v>
      </c>
      <c r="E4174">
        <v>0.7</v>
      </c>
      <c r="F4174" t="s">
        <v>18359</v>
      </c>
      <c r="G4174">
        <v>10.15</v>
      </c>
      <c r="H4174" t="s">
        <v>26330</v>
      </c>
      <c r="I4174" t="s">
        <v>26331</v>
      </c>
      <c r="J4174">
        <v>10.02</v>
      </c>
    </row>
    <row r="4175" spans="1:10">
      <c r="A4175" t="s">
        <v>13553</v>
      </c>
      <c r="B4175" t="s">
        <v>26332</v>
      </c>
      <c r="C4175">
        <v>6</v>
      </c>
      <c r="D4175">
        <v>50</v>
      </c>
      <c r="E4175">
        <v>0.7</v>
      </c>
      <c r="F4175" t="s">
        <v>18359</v>
      </c>
      <c r="G4175">
        <v>10.45</v>
      </c>
      <c r="H4175" t="s">
        <v>26333</v>
      </c>
      <c r="I4175" t="s">
        <v>26334</v>
      </c>
      <c r="J4175">
        <v>9.93</v>
      </c>
    </row>
    <row r="4176" spans="1:10">
      <c r="A4176" t="s">
        <v>13554</v>
      </c>
      <c r="B4176" t="s">
        <v>18096</v>
      </c>
      <c r="C4176">
        <v>6</v>
      </c>
      <c r="D4176">
        <v>42</v>
      </c>
      <c r="E4176">
        <v>0.5</v>
      </c>
      <c r="G4176">
        <v>27.45</v>
      </c>
      <c r="H4176" t="s">
        <v>26335</v>
      </c>
      <c r="I4176" t="s">
        <v>26336</v>
      </c>
      <c r="J4176">
        <v>5.18</v>
      </c>
    </row>
    <row r="4177" spans="1:10">
      <c r="A4177" t="s">
        <v>31588</v>
      </c>
      <c r="B4177" t="s">
        <v>31589</v>
      </c>
      <c r="C4177">
        <v>6</v>
      </c>
      <c r="D4177">
        <v>42</v>
      </c>
      <c r="E4177">
        <v>0.5</v>
      </c>
      <c r="G4177">
        <v>49.55</v>
      </c>
      <c r="H4177" t="s">
        <v>31590</v>
      </c>
      <c r="I4177" t="s">
        <v>31591</v>
      </c>
      <c r="J4177">
        <v>5.2</v>
      </c>
    </row>
    <row r="4178" spans="1:10">
      <c r="A4178" t="s">
        <v>31592</v>
      </c>
      <c r="B4178" t="s">
        <v>31593</v>
      </c>
      <c r="C4178">
        <v>4</v>
      </c>
      <c r="D4178">
        <v>43</v>
      </c>
      <c r="E4178">
        <v>0.5</v>
      </c>
      <c r="F4178" t="s">
        <v>18359</v>
      </c>
      <c r="G4178">
        <v>45.95</v>
      </c>
      <c r="H4178" t="s">
        <v>31594</v>
      </c>
      <c r="I4178" t="s">
        <v>31595</v>
      </c>
      <c r="J4178">
        <v>4.75</v>
      </c>
    </row>
    <row r="4179" spans="1:10">
      <c r="A4179" t="s">
        <v>13555</v>
      </c>
      <c r="B4179" t="s">
        <v>18097</v>
      </c>
      <c r="C4179">
        <v>6</v>
      </c>
      <c r="D4179">
        <v>45.8</v>
      </c>
      <c r="E4179">
        <v>0.7</v>
      </c>
      <c r="G4179">
        <v>4.6500000000000004</v>
      </c>
      <c r="H4179" t="s">
        <v>26337</v>
      </c>
      <c r="I4179" t="s">
        <v>26338</v>
      </c>
      <c r="J4179">
        <v>8.86</v>
      </c>
    </row>
    <row r="4180" spans="1:10">
      <c r="A4180" t="s">
        <v>13556</v>
      </c>
      <c r="B4180" t="s">
        <v>18098</v>
      </c>
      <c r="C4180">
        <v>6</v>
      </c>
      <c r="D4180">
        <v>45.8</v>
      </c>
      <c r="E4180">
        <v>1</v>
      </c>
      <c r="G4180">
        <v>22.65</v>
      </c>
      <c r="I4180" t="s">
        <v>26339</v>
      </c>
      <c r="J4180">
        <v>10.61</v>
      </c>
    </row>
    <row r="4181" spans="1:10">
      <c r="A4181" t="s">
        <v>13557</v>
      </c>
      <c r="B4181" t="s">
        <v>26340</v>
      </c>
      <c r="C4181">
        <v>6</v>
      </c>
      <c r="D4181">
        <v>46</v>
      </c>
      <c r="E4181">
        <v>0.7</v>
      </c>
      <c r="F4181" t="s">
        <v>18359</v>
      </c>
      <c r="G4181">
        <v>19.350000000000001</v>
      </c>
      <c r="I4181" t="s">
        <v>26341</v>
      </c>
      <c r="J4181">
        <v>8.48</v>
      </c>
    </row>
    <row r="4182" spans="1:10">
      <c r="A4182" t="s">
        <v>31596</v>
      </c>
      <c r="B4182" t="s">
        <v>31597</v>
      </c>
      <c r="C4182">
        <v>6</v>
      </c>
      <c r="D4182">
        <v>40</v>
      </c>
      <c r="E4182">
        <v>0.7</v>
      </c>
      <c r="G4182">
        <v>59.65</v>
      </c>
      <c r="H4182" t="s">
        <v>31598</v>
      </c>
      <c r="I4182" t="s">
        <v>31599</v>
      </c>
      <c r="J4182">
        <v>7.91</v>
      </c>
    </row>
    <row r="4183" spans="1:10">
      <c r="A4183" t="s">
        <v>14180</v>
      </c>
      <c r="B4183" t="s">
        <v>18099</v>
      </c>
      <c r="C4183">
        <v>6</v>
      </c>
      <c r="D4183">
        <v>62</v>
      </c>
      <c r="E4183">
        <v>0.7</v>
      </c>
      <c r="G4183">
        <v>24.45</v>
      </c>
      <c r="H4183" t="s">
        <v>26342</v>
      </c>
      <c r="I4183" t="s">
        <v>26343</v>
      </c>
      <c r="J4183">
        <v>8.32</v>
      </c>
    </row>
    <row r="4184" spans="1:10">
      <c r="A4184" t="s">
        <v>13558</v>
      </c>
      <c r="B4184" t="s">
        <v>26344</v>
      </c>
      <c r="C4184">
        <v>3</v>
      </c>
      <c r="D4184">
        <v>43</v>
      </c>
      <c r="E4184">
        <v>0.7</v>
      </c>
      <c r="F4184" t="s">
        <v>18359</v>
      </c>
      <c r="G4184">
        <v>5.85</v>
      </c>
      <c r="H4184" t="s">
        <v>26345</v>
      </c>
      <c r="I4184" t="s">
        <v>26346</v>
      </c>
      <c r="J4184">
        <v>4.4800000000000004</v>
      </c>
    </row>
    <row r="4185" spans="1:10">
      <c r="A4185" t="s">
        <v>13559</v>
      </c>
      <c r="B4185" t="s">
        <v>18100</v>
      </c>
      <c r="C4185">
        <v>6</v>
      </c>
      <c r="D4185">
        <v>43</v>
      </c>
      <c r="E4185">
        <v>0.7</v>
      </c>
      <c r="G4185">
        <v>900</v>
      </c>
      <c r="H4185" t="s">
        <v>26347</v>
      </c>
      <c r="I4185" t="s">
        <v>26348</v>
      </c>
      <c r="J4185">
        <v>8.51</v>
      </c>
    </row>
    <row r="4186" spans="1:10">
      <c r="A4186" t="s">
        <v>26349</v>
      </c>
      <c r="B4186" t="s">
        <v>26350</v>
      </c>
      <c r="C4186">
        <v>6</v>
      </c>
      <c r="D4186">
        <v>43</v>
      </c>
      <c r="E4186">
        <v>0.7</v>
      </c>
      <c r="G4186">
        <v>17.25</v>
      </c>
      <c r="H4186" t="s">
        <v>26351</v>
      </c>
      <c r="I4186" t="s">
        <v>26352</v>
      </c>
      <c r="J4186">
        <v>8.52</v>
      </c>
    </row>
    <row r="4187" spans="1:10">
      <c r="A4187" t="s">
        <v>18101</v>
      </c>
      <c r="B4187" t="s">
        <v>18102</v>
      </c>
      <c r="C4187">
        <v>6</v>
      </c>
      <c r="D4187">
        <v>43</v>
      </c>
      <c r="E4187">
        <v>0.7</v>
      </c>
      <c r="G4187">
        <v>57.45</v>
      </c>
      <c r="H4187" t="s">
        <v>26353</v>
      </c>
      <c r="I4187" t="s">
        <v>26354</v>
      </c>
      <c r="J4187">
        <v>8.4499999999999993</v>
      </c>
    </row>
    <row r="4188" spans="1:10">
      <c r="A4188" t="s">
        <v>13560</v>
      </c>
      <c r="B4188" t="s">
        <v>26355</v>
      </c>
      <c r="C4188">
        <v>6</v>
      </c>
      <c r="D4188">
        <v>46</v>
      </c>
      <c r="E4188">
        <v>0.6</v>
      </c>
      <c r="F4188" t="s">
        <v>18359</v>
      </c>
      <c r="G4188">
        <v>12</v>
      </c>
      <c r="H4188" t="s">
        <v>26356</v>
      </c>
      <c r="J4188">
        <v>10.029999999999999</v>
      </c>
    </row>
    <row r="4189" spans="1:10">
      <c r="A4189" t="s">
        <v>13561</v>
      </c>
      <c r="B4189" t="s">
        <v>26357</v>
      </c>
      <c r="C4189">
        <v>6</v>
      </c>
      <c r="D4189">
        <v>46</v>
      </c>
      <c r="E4189">
        <v>0.7</v>
      </c>
      <c r="F4189" t="s">
        <v>18359</v>
      </c>
      <c r="G4189">
        <v>7.55</v>
      </c>
      <c r="H4189" t="s">
        <v>26358</v>
      </c>
      <c r="I4189" t="s">
        <v>26359</v>
      </c>
      <c r="J4189">
        <v>9.4</v>
      </c>
    </row>
    <row r="4190" spans="1:10">
      <c r="A4190" t="s">
        <v>26360</v>
      </c>
      <c r="B4190" t="s">
        <v>26357</v>
      </c>
      <c r="C4190">
        <v>6</v>
      </c>
      <c r="D4190">
        <v>46</v>
      </c>
      <c r="E4190">
        <v>0.7</v>
      </c>
      <c r="G4190">
        <v>17.95</v>
      </c>
      <c r="I4190" t="s">
        <v>26361</v>
      </c>
      <c r="J4190">
        <v>7.98</v>
      </c>
    </row>
    <row r="4191" spans="1:10">
      <c r="A4191" t="s">
        <v>13562</v>
      </c>
      <c r="B4191" t="s">
        <v>26362</v>
      </c>
      <c r="C4191">
        <v>6</v>
      </c>
      <c r="D4191">
        <v>50</v>
      </c>
      <c r="E4191">
        <v>0.7</v>
      </c>
      <c r="F4191" t="s">
        <v>18359</v>
      </c>
      <c r="G4191">
        <v>70.349999999999994</v>
      </c>
      <c r="H4191" t="s">
        <v>26363</v>
      </c>
      <c r="I4191" t="s">
        <v>26364</v>
      </c>
      <c r="J4191">
        <v>8.34</v>
      </c>
    </row>
    <row r="4192" spans="1:10">
      <c r="A4192" t="s">
        <v>18103</v>
      </c>
      <c r="B4192" t="s">
        <v>18104</v>
      </c>
      <c r="C4192">
        <v>3</v>
      </c>
      <c r="D4192">
        <v>46</v>
      </c>
      <c r="E4192">
        <v>0.7</v>
      </c>
      <c r="G4192">
        <v>9.4499999999999993</v>
      </c>
      <c r="H4192" t="s">
        <v>26365</v>
      </c>
      <c r="I4192" t="s">
        <v>26366</v>
      </c>
      <c r="J4192">
        <v>4.71</v>
      </c>
    </row>
    <row r="4193" spans="1:10">
      <c r="A4193" t="s">
        <v>26367</v>
      </c>
      <c r="B4193" t="s">
        <v>26368</v>
      </c>
      <c r="C4193">
        <v>6</v>
      </c>
      <c r="D4193">
        <v>46</v>
      </c>
      <c r="E4193">
        <v>0.7</v>
      </c>
      <c r="F4193" t="s">
        <v>18359</v>
      </c>
      <c r="G4193">
        <v>7.95</v>
      </c>
      <c r="I4193" t="s">
        <v>26369</v>
      </c>
      <c r="J4193">
        <v>8.3800000000000008</v>
      </c>
    </row>
    <row r="4194" spans="1:10">
      <c r="A4194" t="s">
        <v>31600</v>
      </c>
      <c r="B4194" t="s">
        <v>31601</v>
      </c>
      <c r="C4194">
        <v>4</v>
      </c>
      <c r="D4194">
        <v>48</v>
      </c>
      <c r="E4194">
        <v>0.7</v>
      </c>
      <c r="F4194" t="s">
        <v>18359</v>
      </c>
      <c r="G4194">
        <v>28.75</v>
      </c>
      <c r="H4194" t="s">
        <v>31602</v>
      </c>
      <c r="J4194">
        <v>7.33</v>
      </c>
    </row>
    <row r="4195" spans="1:10">
      <c r="A4195" t="s">
        <v>18105</v>
      </c>
      <c r="B4195" t="s">
        <v>18106</v>
      </c>
      <c r="C4195">
        <v>12</v>
      </c>
      <c r="D4195">
        <v>40</v>
      </c>
      <c r="E4195">
        <v>1</v>
      </c>
      <c r="G4195">
        <v>249.85</v>
      </c>
      <c r="H4195" t="s">
        <v>26370</v>
      </c>
      <c r="I4195" t="s">
        <v>26371</v>
      </c>
      <c r="J4195">
        <v>17.850000000000001</v>
      </c>
    </row>
    <row r="4196" spans="1:10">
      <c r="A4196" t="s">
        <v>26739</v>
      </c>
      <c r="B4196" t="s">
        <v>26740</v>
      </c>
      <c r="C4196">
        <v>6</v>
      </c>
      <c r="D4196">
        <v>37.5</v>
      </c>
      <c r="E4196">
        <v>1</v>
      </c>
      <c r="G4196">
        <v>6.75</v>
      </c>
      <c r="H4196" t="s">
        <v>31603</v>
      </c>
      <c r="I4196" t="s">
        <v>31604</v>
      </c>
      <c r="J4196">
        <v>8.74</v>
      </c>
    </row>
    <row r="4197" spans="1:10">
      <c r="A4197" t="s">
        <v>13563</v>
      </c>
      <c r="B4197" t="s">
        <v>18107</v>
      </c>
      <c r="C4197">
        <v>6</v>
      </c>
      <c r="D4197">
        <v>47</v>
      </c>
      <c r="E4197">
        <v>1</v>
      </c>
      <c r="G4197">
        <v>12.25</v>
      </c>
      <c r="H4197" t="s">
        <v>26372</v>
      </c>
      <c r="I4197" t="s">
        <v>26373</v>
      </c>
      <c r="J4197">
        <v>10.26</v>
      </c>
    </row>
    <row r="4198" spans="1:10">
      <c r="A4198" t="s">
        <v>13564</v>
      </c>
      <c r="B4198" t="s">
        <v>18108</v>
      </c>
      <c r="C4198">
        <v>6</v>
      </c>
      <c r="D4198">
        <v>43</v>
      </c>
      <c r="E4198">
        <v>0.7</v>
      </c>
      <c r="G4198">
        <v>9</v>
      </c>
      <c r="H4198" t="s">
        <v>31605</v>
      </c>
      <c r="I4198" t="s">
        <v>31606</v>
      </c>
      <c r="J4198">
        <v>7.65</v>
      </c>
    </row>
    <row r="4199" spans="1:10">
      <c r="A4199" t="s">
        <v>13565</v>
      </c>
      <c r="B4199" t="s">
        <v>18109</v>
      </c>
      <c r="C4199">
        <v>6</v>
      </c>
      <c r="D4199">
        <v>43</v>
      </c>
      <c r="E4199">
        <v>1</v>
      </c>
      <c r="G4199">
        <v>6.45</v>
      </c>
      <c r="H4199" t="s">
        <v>26374</v>
      </c>
      <c r="I4199" t="s">
        <v>26375</v>
      </c>
      <c r="J4199">
        <v>10.4</v>
      </c>
    </row>
    <row r="4200" spans="1:10">
      <c r="A4200" t="s">
        <v>18110</v>
      </c>
      <c r="B4200" t="s">
        <v>26376</v>
      </c>
      <c r="C4200">
        <v>6</v>
      </c>
      <c r="D4200">
        <v>43</v>
      </c>
      <c r="E4200">
        <v>0.7</v>
      </c>
      <c r="F4200" t="s">
        <v>18359</v>
      </c>
      <c r="G4200">
        <v>12.75</v>
      </c>
      <c r="I4200" t="s">
        <v>26377</v>
      </c>
      <c r="J4200">
        <v>8.2799999999999994</v>
      </c>
    </row>
    <row r="4201" spans="1:10">
      <c r="A4201" t="s">
        <v>13566</v>
      </c>
      <c r="B4201" t="s">
        <v>18111</v>
      </c>
      <c r="C4201">
        <v>6</v>
      </c>
      <c r="D4201">
        <v>43.4</v>
      </c>
      <c r="E4201">
        <v>0.7</v>
      </c>
      <c r="G4201">
        <v>8.4499999999999993</v>
      </c>
      <c r="H4201" t="s">
        <v>26378</v>
      </c>
      <c r="J4201">
        <v>9.32</v>
      </c>
    </row>
    <row r="4202" spans="1:10">
      <c r="A4202" t="s">
        <v>14181</v>
      </c>
      <c r="B4202" t="s">
        <v>18112</v>
      </c>
      <c r="C4202">
        <v>12</v>
      </c>
      <c r="D4202">
        <v>40</v>
      </c>
      <c r="E4202">
        <v>0.7</v>
      </c>
      <c r="G4202">
        <v>10.25</v>
      </c>
      <c r="I4202" t="s">
        <v>31607</v>
      </c>
      <c r="J4202">
        <v>14.56</v>
      </c>
    </row>
    <row r="4203" spans="1:10">
      <c r="A4203" t="s">
        <v>26379</v>
      </c>
      <c r="B4203" t="s">
        <v>18113</v>
      </c>
      <c r="C4203">
        <v>12</v>
      </c>
      <c r="D4203">
        <v>50.5</v>
      </c>
      <c r="E4203">
        <v>0.7</v>
      </c>
      <c r="G4203">
        <v>21.65</v>
      </c>
      <c r="J4203">
        <v>16.54</v>
      </c>
    </row>
    <row r="4204" spans="1:10">
      <c r="A4204" t="s">
        <v>31608</v>
      </c>
      <c r="B4204" t="s">
        <v>26380</v>
      </c>
      <c r="C4204">
        <v>6</v>
      </c>
      <c r="D4204">
        <v>40.5</v>
      </c>
      <c r="E4204">
        <v>0.7</v>
      </c>
      <c r="G4204">
        <v>5.85</v>
      </c>
      <c r="H4204" t="s">
        <v>31609</v>
      </c>
      <c r="I4204" t="s">
        <v>31610</v>
      </c>
      <c r="J4204">
        <v>7.15</v>
      </c>
    </row>
    <row r="4205" spans="1:10">
      <c r="A4205" t="s">
        <v>14182</v>
      </c>
      <c r="B4205" t="s">
        <v>18114</v>
      </c>
      <c r="C4205">
        <v>6</v>
      </c>
      <c r="D4205">
        <v>35.5</v>
      </c>
      <c r="E4205">
        <v>0.7</v>
      </c>
      <c r="G4205">
        <v>22.95</v>
      </c>
      <c r="H4205" t="s">
        <v>26381</v>
      </c>
      <c r="I4205" t="s">
        <v>26382</v>
      </c>
      <c r="J4205">
        <v>8.11</v>
      </c>
    </row>
    <row r="4206" spans="1:10">
      <c r="A4206" t="s">
        <v>31611</v>
      </c>
      <c r="B4206" t="s">
        <v>31612</v>
      </c>
      <c r="C4206">
        <v>6</v>
      </c>
      <c r="D4206">
        <v>58.4</v>
      </c>
      <c r="E4206">
        <v>0.7</v>
      </c>
      <c r="G4206">
        <v>3.25</v>
      </c>
      <c r="H4206" t="s">
        <v>31613</v>
      </c>
      <c r="I4206" t="s">
        <v>31614</v>
      </c>
      <c r="J4206">
        <v>7.74</v>
      </c>
    </row>
    <row r="4207" spans="1:10">
      <c r="A4207" t="s">
        <v>18115</v>
      </c>
      <c r="B4207" t="s">
        <v>18116</v>
      </c>
      <c r="C4207">
        <v>6</v>
      </c>
      <c r="D4207">
        <v>30</v>
      </c>
      <c r="E4207">
        <v>0.7</v>
      </c>
      <c r="G4207">
        <v>9.4499999999999993</v>
      </c>
      <c r="I4207" t="s">
        <v>26383</v>
      </c>
      <c r="J4207">
        <v>7.84</v>
      </c>
    </row>
    <row r="4208" spans="1:10">
      <c r="A4208" t="s">
        <v>18117</v>
      </c>
      <c r="B4208" t="s">
        <v>18118</v>
      </c>
      <c r="C4208">
        <v>6</v>
      </c>
      <c r="D4208">
        <v>40</v>
      </c>
      <c r="E4208">
        <v>0.7</v>
      </c>
      <c r="G4208">
        <v>47.75</v>
      </c>
      <c r="I4208" t="s">
        <v>26384</v>
      </c>
      <c r="J4208">
        <v>7.49</v>
      </c>
    </row>
    <row r="4209" spans="1:10">
      <c r="A4209" t="s">
        <v>31615</v>
      </c>
      <c r="B4209" t="s">
        <v>31616</v>
      </c>
      <c r="C4209">
        <v>6</v>
      </c>
      <c r="D4209">
        <v>57.2</v>
      </c>
      <c r="E4209">
        <v>0.7</v>
      </c>
      <c r="G4209">
        <v>9.15</v>
      </c>
      <c r="J4209">
        <v>8.8000000000000007</v>
      </c>
    </row>
    <row r="4210" spans="1:10">
      <c r="A4210" t="s">
        <v>26741</v>
      </c>
      <c r="B4210" t="s">
        <v>26742</v>
      </c>
      <c r="C4210">
        <v>6</v>
      </c>
      <c r="D4210">
        <v>47</v>
      </c>
      <c r="E4210">
        <v>0.7</v>
      </c>
      <c r="G4210">
        <v>87.95</v>
      </c>
      <c r="H4210" t="s">
        <v>27343</v>
      </c>
      <c r="I4210" t="s">
        <v>31617</v>
      </c>
      <c r="J4210">
        <v>9.5299999999999994</v>
      </c>
    </row>
    <row r="4211" spans="1:10">
      <c r="A4211" t="s">
        <v>13567</v>
      </c>
      <c r="B4211" t="s">
        <v>18119</v>
      </c>
      <c r="C4211">
        <v>6</v>
      </c>
      <c r="D4211">
        <v>35</v>
      </c>
      <c r="E4211">
        <v>0.7</v>
      </c>
      <c r="G4211">
        <v>184.85</v>
      </c>
      <c r="H4211" t="s">
        <v>26385</v>
      </c>
      <c r="I4211" t="s">
        <v>26386</v>
      </c>
      <c r="J4211">
        <v>6.7</v>
      </c>
    </row>
    <row r="4212" spans="1:10">
      <c r="A4212" t="s">
        <v>13568</v>
      </c>
      <c r="B4212" t="s">
        <v>18120</v>
      </c>
      <c r="C4212">
        <v>6</v>
      </c>
      <c r="D4212">
        <v>40</v>
      </c>
      <c r="E4212">
        <v>1.5</v>
      </c>
      <c r="G4212">
        <v>10.25</v>
      </c>
      <c r="H4212" t="s">
        <v>26387</v>
      </c>
      <c r="I4212" t="s">
        <v>26388</v>
      </c>
      <c r="J4212">
        <v>14.81</v>
      </c>
    </row>
    <row r="4213" spans="1:10">
      <c r="A4213" t="s">
        <v>13569</v>
      </c>
      <c r="B4213" t="s">
        <v>18121</v>
      </c>
      <c r="C4213">
        <v>6</v>
      </c>
      <c r="D4213">
        <v>40</v>
      </c>
      <c r="E4213">
        <v>2</v>
      </c>
      <c r="G4213">
        <v>25.95</v>
      </c>
      <c r="H4213" t="s">
        <v>26389</v>
      </c>
      <c r="I4213" t="s">
        <v>26390</v>
      </c>
      <c r="J4213">
        <v>17.72</v>
      </c>
    </row>
    <row r="4214" spans="1:10">
      <c r="A4214" t="s">
        <v>13570</v>
      </c>
      <c r="B4214" t="s">
        <v>18122</v>
      </c>
      <c r="C4214">
        <v>6</v>
      </c>
      <c r="D4214">
        <v>35</v>
      </c>
      <c r="E4214">
        <v>0.7</v>
      </c>
      <c r="G4214">
        <v>23.5</v>
      </c>
      <c r="I4214" t="s">
        <v>26391</v>
      </c>
      <c r="J4214">
        <v>7.06</v>
      </c>
    </row>
    <row r="4215" spans="1:10">
      <c r="A4215" t="s">
        <v>13571</v>
      </c>
      <c r="B4215" t="s">
        <v>18123</v>
      </c>
      <c r="C4215">
        <v>6</v>
      </c>
      <c r="D4215">
        <v>40</v>
      </c>
      <c r="E4215">
        <v>0.7</v>
      </c>
      <c r="G4215">
        <v>25</v>
      </c>
      <c r="H4215" t="s">
        <v>26392</v>
      </c>
      <c r="I4215" t="s">
        <v>26393</v>
      </c>
      <c r="J4215">
        <v>7.6</v>
      </c>
    </row>
    <row r="4216" spans="1:10">
      <c r="A4216" t="s">
        <v>13572</v>
      </c>
      <c r="B4216" t="s">
        <v>18124</v>
      </c>
      <c r="C4216">
        <v>6</v>
      </c>
      <c r="D4216">
        <v>20</v>
      </c>
      <c r="E4216">
        <v>0.7</v>
      </c>
      <c r="G4216">
        <v>379.85</v>
      </c>
      <c r="H4216" t="s">
        <v>26394</v>
      </c>
      <c r="I4216" t="s">
        <v>26395</v>
      </c>
      <c r="J4216">
        <v>9.7899999999999991</v>
      </c>
    </row>
    <row r="4217" spans="1:10">
      <c r="A4217" t="s">
        <v>13573</v>
      </c>
      <c r="B4217" t="s">
        <v>18125</v>
      </c>
      <c r="C4217">
        <v>6</v>
      </c>
      <c r="D4217">
        <v>57</v>
      </c>
      <c r="E4217">
        <v>0.5</v>
      </c>
      <c r="G4217">
        <v>21.95</v>
      </c>
      <c r="H4217" t="s">
        <v>26396</v>
      </c>
      <c r="J4217">
        <v>7.21</v>
      </c>
    </row>
    <row r="4218" spans="1:10">
      <c r="A4218" t="s">
        <v>13574</v>
      </c>
      <c r="B4218" t="s">
        <v>18126</v>
      </c>
      <c r="C4218">
        <v>6</v>
      </c>
      <c r="D4218">
        <v>33.299999999999997</v>
      </c>
      <c r="E4218">
        <v>0.5</v>
      </c>
      <c r="G4218">
        <v>47.05</v>
      </c>
      <c r="H4218" t="s">
        <v>26397</v>
      </c>
      <c r="J4218">
        <v>7.51</v>
      </c>
    </row>
    <row r="4219" spans="1:10">
      <c r="A4219" t="s">
        <v>26398</v>
      </c>
      <c r="B4219" t="s">
        <v>26399</v>
      </c>
      <c r="C4219">
        <v>6</v>
      </c>
      <c r="D4219">
        <v>40</v>
      </c>
      <c r="E4219">
        <v>0.7</v>
      </c>
      <c r="G4219">
        <v>10.15</v>
      </c>
      <c r="H4219" t="s">
        <v>26400</v>
      </c>
      <c r="I4219" t="s">
        <v>26401</v>
      </c>
      <c r="J4219">
        <v>7.97</v>
      </c>
    </row>
    <row r="4220" spans="1:10">
      <c r="A4220" t="s">
        <v>26402</v>
      </c>
      <c r="B4220" t="s">
        <v>26403</v>
      </c>
      <c r="C4220">
        <v>6</v>
      </c>
      <c r="D4220">
        <v>46</v>
      </c>
      <c r="E4220">
        <v>0.7</v>
      </c>
      <c r="F4220" t="s">
        <v>18359</v>
      </c>
      <c r="G4220">
        <v>1.35</v>
      </c>
      <c r="H4220" t="s">
        <v>26404</v>
      </c>
      <c r="I4220" t="s">
        <v>26405</v>
      </c>
      <c r="J4220">
        <v>9.85</v>
      </c>
    </row>
    <row r="4221" spans="1:10">
      <c r="A4221" t="s">
        <v>18127</v>
      </c>
      <c r="B4221" t="s">
        <v>26406</v>
      </c>
      <c r="C4221">
        <v>6</v>
      </c>
      <c r="D4221">
        <v>58</v>
      </c>
      <c r="E4221">
        <v>0.7</v>
      </c>
      <c r="F4221" t="s">
        <v>18359</v>
      </c>
      <c r="G4221">
        <v>379</v>
      </c>
      <c r="H4221" t="s">
        <v>26407</v>
      </c>
      <c r="I4221" t="s">
        <v>26408</v>
      </c>
      <c r="J4221">
        <v>9.8699999999999992</v>
      </c>
    </row>
    <row r="4222" spans="1:10">
      <c r="A4222" t="s">
        <v>18128</v>
      </c>
      <c r="B4222" t="s">
        <v>26409</v>
      </c>
      <c r="C4222">
        <v>6</v>
      </c>
      <c r="D4222">
        <v>46</v>
      </c>
      <c r="E4222">
        <v>0.7</v>
      </c>
      <c r="F4222" t="s">
        <v>18359</v>
      </c>
      <c r="G4222">
        <v>16.25</v>
      </c>
      <c r="H4222" t="s">
        <v>26410</v>
      </c>
      <c r="I4222" t="s">
        <v>26411</v>
      </c>
      <c r="J4222">
        <v>9.8800000000000008</v>
      </c>
    </row>
    <row r="4223" spans="1:10">
      <c r="A4223" t="s">
        <v>26412</v>
      </c>
      <c r="B4223" t="s">
        <v>26413</v>
      </c>
      <c r="C4223">
        <v>6</v>
      </c>
      <c r="D4223">
        <v>12</v>
      </c>
      <c r="E4223">
        <v>0.7</v>
      </c>
      <c r="G4223">
        <v>24.15</v>
      </c>
      <c r="H4223" t="s">
        <v>26414</v>
      </c>
      <c r="I4223" t="s">
        <v>26415</v>
      </c>
      <c r="J4223">
        <v>7.92</v>
      </c>
    </row>
    <row r="4224" spans="1:10">
      <c r="A4224" t="s">
        <v>13575</v>
      </c>
      <c r="B4224" t="s">
        <v>26416</v>
      </c>
      <c r="C4224">
        <v>3</v>
      </c>
      <c r="D4224">
        <v>45.2</v>
      </c>
      <c r="E4224">
        <v>0.7</v>
      </c>
      <c r="F4224" t="s">
        <v>18359</v>
      </c>
      <c r="G4224">
        <v>20.05</v>
      </c>
      <c r="H4224" t="s">
        <v>26417</v>
      </c>
      <c r="I4224" t="s">
        <v>26418</v>
      </c>
      <c r="J4224">
        <v>12.12</v>
      </c>
    </row>
    <row r="4225" spans="1:10">
      <c r="A4225" t="s">
        <v>13576</v>
      </c>
      <c r="B4225" t="s">
        <v>26416</v>
      </c>
      <c r="C4225">
        <v>1</v>
      </c>
      <c r="D4225">
        <v>45.2</v>
      </c>
      <c r="E4225">
        <v>0.7</v>
      </c>
      <c r="F4225" t="s">
        <v>18359</v>
      </c>
      <c r="G4225">
        <v>9.4499999999999993</v>
      </c>
      <c r="I4225" t="s">
        <v>26419</v>
      </c>
      <c r="J4225">
        <v>4.54</v>
      </c>
    </row>
    <row r="4226" spans="1:10">
      <c r="A4226" t="s">
        <v>14183</v>
      </c>
      <c r="B4226" t="s">
        <v>18129</v>
      </c>
      <c r="C4226">
        <v>6</v>
      </c>
      <c r="D4226">
        <v>43.2</v>
      </c>
      <c r="E4226">
        <v>0.7</v>
      </c>
      <c r="G4226">
        <v>7.85</v>
      </c>
      <c r="H4226" t="s">
        <v>27344</v>
      </c>
      <c r="I4226" t="s">
        <v>31618</v>
      </c>
      <c r="J4226">
        <v>8.1199999999999992</v>
      </c>
    </row>
    <row r="4227" spans="1:10">
      <c r="A4227" t="s">
        <v>13577</v>
      </c>
      <c r="B4227" t="s">
        <v>18130</v>
      </c>
      <c r="C4227">
        <v>6</v>
      </c>
      <c r="D4227">
        <v>43.2</v>
      </c>
      <c r="E4227">
        <v>1</v>
      </c>
      <c r="F4227" t="s">
        <v>18359</v>
      </c>
      <c r="G4227">
        <v>4.75</v>
      </c>
      <c r="H4227" t="s">
        <v>26420</v>
      </c>
      <c r="I4227" t="s">
        <v>26421</v>
      </c>
      <c r="J4227">
        <v>10.54</v>
      </c>
    </row>
    <row r="4228" spans="1:10">
      <c r="A4228" t="s">
        <v>26422</v>
      </c>
      <c r="B4228" t="s">
        <v>26423</v>
      </c>
      <c r="C4228">
        <v>6</v>
      </c>
      <c r="D4228">
        <v>43.2</v>
      </c>
      <c r="E4228">
        <v>0.7</v>
      </c>
      <c r="G4228">
        <v>28.75</v>
      </c>
      <c r="H4228" t="s">
        <v>26424</v>
      </c>
      <c r="I4228" t="s">
        <v>26425</v>
      </c>
      <c r="J4228">
        <v>9.51</v>
      </c>
    </row>
    <row r="4229" spans="1:10">
      <c r="A4229" t="s">
        <v>18131</v>
      </c>
      <c r="B4229" t="s">
        <v>18132</v>
      </c>
      <c r="C4229">
        <v>6</v>
      </c>
      <c r="D4229">
        <v>45.2</v>
      </c>
      <c r="E4229">
        <v>0.7</v>
      </c>
      <c r="G4229">
        <v>42.75</v>
      </c>
      <c r="H4229" t="s">
        <v>31619</v>
      </c>
      <c r="I4229" t="s">
        <v>31620</v>
      </c>
      <c r="J4229">
        <v>11.34</v>
      </c>
    </row>
    <row r="4230" spans="1:10">
      <c r="A4230" t="s">
        <v>31621</v>
      </c>
      <c r="B4230" t="s">
        <v>31622</v>
      </c>
      <c r="C4230">
        <v>6</v>
      </c>
      <c r="D4230">
        <v>43.2</v>
      </c>
      <c r="E4230">
        <v>0.7</v>
      </c>
      <c r="G4230">
        <v>16.45</v>
      </c>
      <c r="H4230" t="s">
        <v>31623</v>
      </c>
      <c r="I4230" t="s">
        <v>31624</v>
      </c>
      <c r="J4230">
        <v>8.02</v>
      </c>
    </row>
    <row r="4231" spans="1:10">
      <c r="A4231" t="s">
        <v>31625</v>
      </c>
      <c r="B4231" t="s">
        <v>31626</v>
      </c>
      <c r="C4231">
        <v>6</v>
      </c>
      <c r="D4231">
        <v>45.2</v>
      </c>
      <c r="E4231">
        <v>1</v>
      </c>
      <c r="G4231">
        <v>5.25</v>
      </c>
      <c r="H4231" t="s">
        <v>31627</v>
      </c>
      <c r="I4231" t="s">
        <v>31628</v>
      </c>
      <c r="J4231">
        <v>10.33</v>
      </c>
    </row>
    <row r="4232" spans="1:10">
      <c r="A4232" t="s">
        <v>31629</v>
      </c>
      <c r="B4232" t="s">
        <v>18134</v>
      </c>
      <c r="C4232">
        <v>6</v>
      </c>
      <c r="D4232">
        <v>45.2</v>
      </c>
      <c r="E4232">
        <v>0.7</v>
      </c>
      <c r="F4232" t="s">
        <v>18359</v>
      </c>
      <c r="G4232">
        <v>13.45</v>
      </c>
      <c r="H4232" t="s">
        <v>26426</v>
      </c>
      <c r="I4232" t="s">
        <v>31630</v>
      </c>
      <c r="J4232">
        <v>8.4</v>
      </c>
    </row>
    <row r="4233" spans="1:10">
      <c r="A4233" t="s">
        <v>18133</v>
      </c>
      <c r="B4233" t="s">
        <v>18134</v>
      </c>
      <c r="C4233">
        <v>6</v>
      </c>
      <c r="D4233">
        <v>45.2</v>
      </c>
      <c r="E4233">
        <v>0.7</v>
      </c>
      <c r="G4233">
        <v>1.05</v>
      </c>
      <c r="H4233" t="s">
        <v>26426</v>
      </c>
      <c r="I4233" t="s">
        <v>26427</v>
      </c>
      <c r="J4233">
        <v>7.95</v>
      </c>
    </row>
    <row r="4234" spans="1:10">
      <c r="A4234" t="s">
        <v>26428</v>
      </c>
      <c r="B4234" t="s">
        <v>26429</v>
      </c>
      <c r="C4234">
        <v>6</v>
      </c>
      <c r="D4234">
        <v>45.2</v>
      </c>
      <c r="E4234">
        <v>0.7</v>
      </c>
      <c r="G4234">
        <v>9.9499999999999993</v>
      </c>
      <c r="H4234" t="s">
        <v>26430</v>
      </c>
      <c r="I4234" t="s">
        <v>26431</v>
      </c>
      <c r="J4234">
        <v>7.98</v>
      </c>
    </row>
    <row r="4235" spans="1:10">
      <c r="A4235" t="s">
        <v>13578</v>
      </c>
      <c r="B4235" t="s">
        <v>18135</v>
      </c>
      <c r="C4235">
        <v>6</v>
      </c>
      <c r="D4235">
        <v>57.2</v>
      </c>
      <c r="E4235">
        <v>0.5</v>
      </c>
      <c r="G4235">
        <v>22.45</v>
      </c>
      <c r="I4235" t="s">
        <v>26432</v>
      </c>
      <c r="J4235">
        <v>7.75</v>
      </c>
    </row>
    <row r="4236" spans="1:10">
      <c r="A4236" t="s">
        <v>26433</v>
      </c>
      <c r="B4236" t="s">
        <v>26434</v>
      </c>
      <c r="C4236">
        <v>6</v>
      </c>
      <c r="D4236">
        <v>35</v>
      </c>
      <c r="E4236">
        <v>0.7</v>
      </c>
      <c r="G4236">
        <v>14.95</v>
      </c>
      <c r="H4236" t="s">
        <v>26435</v>
      </c>
      <c r="J4236">
        <v>8.69</v>
      </c>
    </row>
    <row r="4237" spans="1:10">
      <c r="A4237" t="s">
        <v>26436</v>
      </c>
      <c r="B4237" t="s">
        <v>26437</v>
      </c>
      <c r="C4237">
        <v>6</v>
      </c>
      <c r="D4237">
        <v>57</v>
      </c>
      <c r="E4237">
        <v>0.7</v>
      </c>
      <c r="G4237">
        <v>40.85</v>
      </c>
      <c r="H4237" t="s">
        <v>26438</v>
      </c>
      <c r="J4237">
        <v>8.27</v>
      </c>
    </row>
    <row r="4238" spans="1:10">
      <c r="A4238" t="s">
        <v>26439</v>
      </c>
      <c r="B4238" t="s">
        <v>26440</v>
      </c>
      <c r="C4238">
        <v>6</v>
      </c>
      <c r="D4238">
        <v>24.2</v>
      </c>
      <c r="E4238">
        <v>1</v>
      </c>
      <c r="G4238">
        <v>21.95</v>
      </c>
      <c r="H4238" t="s">
        <v>26441</v>
      </c>
      <c r="I4238" t="s">
        <v>26442</v>
      </c>
      <c r="J4238">
        <v>9.5500000000000007</v>
      </c>
    </row>
    <row r="4239" spans="1:10">
      <c r="A4239" t="s">
        <v>13579</v>
      </c>
      <c r="B4239" t="s">
        <v>26443</v>
      </c>
      <c r="C4239">
        <v>6</v>
      </c>
      <c r="D4239">
        <v>56</v>
      </c>
      <c r="E4239">
        <v>0.7</v>
      </c>
      <c r="F4239" t="s">
        <v>18359</v>
      </c>
      <c r="G4239">
        <v>5.75</v>
      </c>
      <c r="H4239" t="s">
        <v>26444</v>
      </c>
      <c r="J4239">
        <v>9.5500000000000007</v>
      </c>
    </row>
    <row r="4240" spans="1:10">
      <c r="A4240" t="s">
        <v>13580</v>
      </c>
      <c r="B4240" t="s">
        <v>18136</v>
      </c>
      <c r="C4240">
        <v>6</v>
      </c>
      <c r="D4240">
        <v>40</v>
      </c>
      <c r="E4240">
        <v>0.7</v>
      </c>
      <c r="G4240">
        <v>4.3499999999999996</v>
      </c>
      <c r="H4240" t="s">
        <v>26445</v>
      </c>
      <c r="J4240">
        <v>6.96</v>
      </c>
    </row>
    <row r="4241" spans="1:10">
      <c r="A4241" t="s">
        <v>13581</v>
      </c>
      <c r="B4241" t="s">
        <v>18137</v>
      </c>
      <c r="C4241">
        <v>6</v>
      </c>
      <c r="D4241">
        <v>15</v>
      </c>
      <c r="E4241">
        <v>0.7</v>
      </c>
      <c r="G4241">
        <v>17.55</v>
      </c>
      <c r="I4241" t="s">
        <v>26446</v>
      </c>
      <c r="J4241">
        <v>7.71</v>
      </c>
    </row>
    <row r="4242" spans="1:10">
      <c r="A4242" t="s">
        <v>13582</v>
      </c>
      <c r="B4242" t="s">
        <v>26447</v>
      </c>
      <c r="C4242">
        <v>6</v>
      </c>
      <c r="D4242">
        <v>45</v>
      </c>
      <c r="E4242">
        <v>0.7</v>
      </c>
      <c r="F4242" t="s">
        <v>18359</v>
      </c>
      <c r="G4242">
        <v>4.75</v>
      </c>
      <c r="H4242" t="s">
        <v>26448</v>
      </c>
      <c r="I4242" t="s">
        <v>26449</v>
      </c>
      <c r="J4242">
        <v>9.59</v>
      </c>
    </row>
    <row r="4243" spans="1:10">
      <c r="A4243" t="s">
        <v>18138</v>
      </c>
      <c r="B4243" t="s">
        <v>26450</v>
      </c>
      <c r="C4243">
        <v>6</v>
      </c>
      <c r="D4243">
        <v>40</v>
      </c>
      <c r="E4243">
        <v>0.7</v>
      </c>
      <c r="F4243" t="s">
        <v>18359</v>
      </c>
      <c r="G4243">
        <v>13.75</v>
      </c>
      <c r="H4243" t="s">
        <v>26451</v>
      </c>
      <c r="I4243" t="s">
        <v>26452</v>
      </c>
      <c r="J4243">
        <v>9.61</v>
      </c>
    </row>
    <row r="4244" spans="1:10">
      <c r="A4244" t="s">
        <v>18139</v>
      </c>
      <c r="B4244" t="s">
        <v>26453</v>
      </c>
      <c r="C4244">
        <v>6</v>
      </c>
      <c r="D4244">
        <v>46</v>
      </c>
      <c r="E4244">
        <v>0.7</v>
      </c>
      <c r="F4244" t="s">
        <v>18359</v>
      </c>
      <c r="G4244">
        <v>5.45</v>
      </c>
      <c r="H4244" t="s">
        <v>26454</v>
      </c>
      <c r="I4244" t="s">
        <v>26455</v>
      </c>
      <c r="J4244">
        <v>9.5500000000000007</v>
      </c>
    </row>
    <row r="4245" spans="1:10">
      <c r="A4245" t="s">
        <v>18140</v>
      </c>
      <c r="B4245" t="s">
        <v>18141</v>
      </c>
      <c r="C4245">
        <v>6</v>
      </c>
      <c r="D4245">
        <v>37.5</v>
      </c>
      <c r="E4245">
        <v>0.7</v>
      </c>
      <c r="G4245">
        <v>24.65</v>
      </c>
      <c r="H4245" t="s">
        <v>31631</v>
      </c>
      <c r="I4245" t="s">
        <v>31632</v>
      </c>
      <c r="J4245">
        <v>7.04</v>
      </c>
    </row>
    <row r="4246" spans="1:10">
      <c r="A4246" t="s">
        <v>26743</v>
      </c>
      <c r="B4246" t="s">
        <v>26744</v>
      </c>
      <c r="C4246">
        <v>6</v>
      </c>
      <c r="D4246">
        <v>37.5</v>
      </c>
      <c r="E4246">
        <v>1</v>
      </c>
      <c r="G4246">
        <v>27.95</v>
      </c>
      <c r="H4246" t="s">
        <v>31633</v>
      </c>
      <c r="I4246" t="s">
        <v>31634</v>
      </c>
      <c r="J4246">
        <v>9.8000000000000007</v>
      </c>
    </row>
    <row r="4247" spans="1:10">
      <c r="A4247" t="s">
        <v>26745</v>
      </c>
      <c r="B4247" t="s">
        <v>26746</v>
      </c>
      <c r="C4247">
        <v>6</v>
      </c>
      <c r="D4247">
        <v>35</v>
      </c>
      <c r="E4247">
        <v>0.5</v>
      </c>
      <c r="G4247">
        <v>12.45</v>
      </c>
      <c r="H4247" t="s">
        <v>27345</v>
      </c>
      <c r="I4247" t="s">
        <v>31635</v>
      </c>
      <c r="J4247">
        <v>7.34</v>
      </c>
    </row>
    <row r="4248" spans="1:10">
      <c r="A4248" t="s">
        <v>13583</v>
      </c>
      <c r="B4248" t="s">
        <v>18142</v>
      </c>
      <c r="C4248">
        <v>6</v>
      </c>
      <c r="D4248">
        <v>14.9</v>
      </c>
      <c r="E4248">
        <v>1</v>
      </c>
      <c r="G4248">
        <v>198.95</v>
      </c>
      <c r="H4248" t="s">
        <v>26456</v>
      </c>
      <c r="J4248">
        <v>11.95</v>
      </c>
    </row>
    <row r="4249" spans="1:10">
      <c r="A4249" t="s">
        <v>13584</v>
      </c>
      <c r="B4249" t="s">
        <v>18143</v>
      </c>
      <c r="C4249">
        <v>12</v>
      </c>
      <c r="D4249">
        <v>15</v>
      </c>
      <c r="E4249">
        <v>0.5</v>
      </c>
      <c r="G4249">
        <v>10.35</v>
      </c>
      <c r="I4249" t="s">
        <v>26457</v>
      </c>
      <c r="J4249">
        <v>14.99</v>
      </c>
    </row>
    <row r="4250" spans="1:10">
      <c r="A4250" t="s">
        <v>31636</v>
      </c>
      <c r="B4250" t="s">
        <v>31637</v>
      </c>
      <c r="C4250">
        <v>6</v>
      </c>
      <c r="D4250">
        <v>70</v>
      </c>
      <c r="E4250">
        <v>0.7</v>
      </c>
      <c r="G4250">
        <v>545.75</v>
      </c>
      <c r="I4250" t="s">
        <v>31638</v>
      </c>
      <c r="J4250">
        <v>8.08</v>
      </c>
    </row>
    <row r="4251" spans="1:10">
      <c r="A4251" t="s">
        <v>14184</v>
      </c>
      <c r="B4251" t="s">
        <v>18144</v>
      </c>
      <c r="C4251">
        <v>6</v>
      </c>
      <c r="D4251">
        <v>45</v>
      </c>
      <c r="E4251">
        <v>0.7</v>
      </c>
      <c r="G4251">
        <v>0.85</v>
      </c>
      <c r="H4251" t="s">
        <v>26458</v>
      </c>
      <c r="I4251" t="s">
        <v>26459</v>
      </c>
      <c r="J4251">
        <v>9.01</v>
      </c>
    </row>
    <row r="4252" spans="1:10">
      <c r="A4252" t="s">
        <v>13585</v>
      </c>
      <c r="B4252" t="s">
        <v>18145</v>
      </c>
      <c r="C4252">
        <v>6</v>
      </c>
      <c r="D4252">
        <v>42</v>
      </c>
      <c r="E4252">
        <v>0.7</v>
      </c>
      <c r="G4252">
        <v>13.95</v>
      </c>
      <c r="H4252" t="s">
        <v>26460</v>
      </c>
      <c r="I4252" t="s">
        <v>26461</v>
      </c>
      <c r="J4252">
        <v>9.11</v>
      </c>
    </row>
    <row r="4253" spans="1:10">
      <c r="A4253" t="s">
        <v>18146</v>
      </c>
      <c r="B4253" t="s">
        <v>18147</v>
      </c>
      <c r="C4253">
        <v>6</v>
      </c>
      <c r="D4253">
        <v>38</v>
      </c>
      <c r="E4253">
        <v>0.7</v>
      </c>
      <c r="G4253">
        <v>24.95</v>
      </c>
      <c r="I4253" t="s">
        <v>26462</v>
      </c>
      <c r="J4253">
        <v>9.23</v>
      </c>
    </row>
    <row r="4254" spans="1:10">
      <c r="A4254" t="s">
        <v>13586</v>
      </c>
      <c r="B4254" t="s">
        <v>26747</v>
      </c>
      <c r="C4254">
        <v>12</v>
      </c>
      <c r="D4254">
        <v>40</v>
      </c>
      <c r="E4254">
        <v>0.7</v>
      </c>
      <c r="F4254" t="s">
        <v>18359</v>
      </c>
      <c r="G4254">
        <v>4.25</v>
      </c>
      <c r="H4254" t="s">
        <v>31639</v>
      </c>
      <c r="I4254" t="s">
        <v>31640</v>
      </c>
      <c r="J4254">
        <v>15.65</v>
      </c>
    </row>
    <row r="4255" spans="1:10">
      <c r="A4255" t="s">
        <v>18148</v>
      </c>
      <c r="B4255" t="s">
        <v>26463</v>
      </c>
      <c r="C4255">
        <v>12</v>
      </c>
      <c r="D4255">
        <v>40</v>
      </c>
      <c r="E4255">
        <v>0.7</v>
      </c>
      <c r="F4255" t="s">
        <v>18359</v>
      </c>
      <c r="G4255">
        <v>209.65</v>
      </c>
      <c r="H4255" t="s">
        <v>26464</v>
      </c>
      <c r="I4255" t="s">
        <v>26465</v>
      </c>
      <c r="J4255">
        <v>18.11</v>
      </c>
    </row>
    <row r="4256" spans="1:10">
      <c r="A4256" t="s">
        <v>13587</v>
      </c>
      <c r="B4256" t="s">
        <v>26466</v>
      </c>
      <c r="C4256">
        <v>6</v>
      </c>
      <c r="D4256">
        <v>43</v>
      </c>
      <c r="E4256">
        <v>0.7</v>
      </c>
      <c r="F4256" t="s">
        <v>18359</v>
      </c>
      <c r="G4256">
        <v>18.649999999999999</v>
      </c>
      <c r="H4256" t="s">
        <v>26467</v>
      </c>
      <c r="I4256" t="s">
        <v>26468</v>
      </c>
      <c r="J4256">
        <v>8.43</v>
      </c>
    </row>
    <row r="4257" spans="1:10">
      <c r="A4257" t="s">
        <v>26748</v>
      </c>
      <c r="B4257" t="s">
        <v>26749</v>
      </c>
      <c r="C4257">
        <v>6</v>
      </c>
      <c r="D4257">
        <v>43</v>
      </c>
      <c r="E4257">
        <v>0.7</v>
      </c>
      <c r="F4257" t="s">
        <v>18359</v>
      </c>
      <c r="G4257">
        <v>11.95</v>
      </c>
      <c r="H4257" t="s">
        <v>27336</v>
      </c>
      <c r="I4257" t="s">
        <v>31641</v>
      </c>
      <c r="J4257">
        <v>8.3699999999999992</v>
      </c>
    </row>
    <row r="4258" spans="1:10">
      <c r="A4258" t="s">
        <v>26469</v>
      </c>
      <c r="B4258" t="s">
        <v>26470</v>
      </c>
      <c r="C4258">
        <v>12</v>
      </c>
      <c r="D4258">
        <v>40</v>
      </c>
      <c r="E4258">
        <v>0.7</v>
      </c>
      <c r="F4258" t="s">
        <v>18359</v>
      </c>
      <c r="G4258">
        <v>11.95</v>
      </c>
      <c r="H4258" t="s">
        <v>26471</v>
      </c>
      <c r="I4258" t="s">
        <v>26472</v>
      </c>
      <c r="J4258">
        <v>15.3</v>
      </c>
    </row>
    <row r="4259" spans="1:10">
      <c r="A4259" t="s">
        <v>13588</v>
      </c>
      <c r="B4259" t="s">
        <v>26473</v>
      </c>
      <c r="C4259">
        <v>12</v>
      </c>
      <c r="D4259">
        <v>40</v>
      </c>
      <c r="E4259">
        <v>0.7</v>
      </c>
      <c r="F4259" t="s">
        <v>18359</v>
      </c>
      <c r="G4259">
        <v>8.75</v>
      </c>
      <c r="H4259" t="s">
        <v>26474</v>
      </c>
      <c r="J4259">
        <v>15.31</v>
      </c>
    </row>
    <row r="4260" spans="1:10">
      <c r="A4260" t="s">
        <v>18149</v>
      </c>
      <c r="B4260" t="s">
        <v>18150</v>
      </c>
      <c r="C4260">
        <v>6</v>
      </c>
      <c r="D4260">
        <v>46</v>
      </c>
      <c r="E4260">
        <v>0.7</v>
      </c>
      <c r="G4260">
        <v>24.45</v>
      </c>
      <c r="H4260" t="s">
        <v>26475</v>
      </c>
      <c r="I4260" t="s">
        <v>26476</v>
      </c>
      <c r="J4260">
        <v>9.06</v>
      </c>
    </row>
    <row r="4261" spans="1:10">
      <c r="A4261" t="s">
        <v>26477</v>
      </c>
      <c r="B4261" t="s">
        <v>26478</v>
      </c>
      <c r="C4261">
        <v>6</v>
      </c>
      <c r="D4261">
        <v>40</v>
      </c>
      <c r="E4261">
        <v>0.7</v>
      </c>
      <c r="G4261">
        <v>42.95</v>
      </c>
      <c r="H4261" t="s">
        <v>26479</v>
      </c>
      <c r="I4261" t="s">
        <v>26480</v>
      </c>
      <c r="J4261">
        <v>8.93</v>
      </c>
    </row>
    <row r="4262" spans="1:10">
      <c r="A4262" t="s">
        <v>13589</v>
      </c>
      <c r="B4262" t="s">
        <v>26481</v>
      </c>
      <c r="C4262">
        <v>3</v>
      </c>
      <c r="D4262">
        <v>46</v>
      </c>
      <c r="E4262">
        <v>0.7</v>
      </c>
      <c r="F4262" t="s">
        <v>18359</v>
      </c>
      <c r="G4262">
        <v>22.05</v>
      </c>
      <c r="H4262" t="s">
        <v>26482</v>
      </c>
      <c r="I4262" t="s">
        <v>26483</v>
      </c>
      <c r="J4262">
        <v>4.01</v>
      </c>
    </row>
    <row r="4263" spans="1:10">
      <c r="A4263" t="s">
        <v>13590</v>
      </c>
      <c r="B4263" t="s">
        <v>18151</v>
      </c>
      <c r="C4263">
        <v>12</v>
      </c>
      <c r="D4263">
        <v>45</v>
      </c>
      <c r="E4263">
        <v>0.35</v>
      </c>
      <c r="G4263">
        <v>3.25</v>
      </c>
      <c r="H4263" t="s">
        <v>26484</v>
      </c>
      <c r="I4263" t="s">
        <v>26485</v>
      </c>
      <c r="J4263">
        <v>7.44</v>
      </c>
    </row>
    <row r="4264" spans="1:10">
      <c r="A4264" t="s">
        <v>13591</v>
      </c>
      <c r="B4264" t="s">
        <v>18152</v>
      </c>
      <c r="C4264">
        <v>6</v>
      </c>
      <c r="D4264">
        <v>45</v>
      </c>
      <c r="E4264">
        <v>0.7</v>
      </c>
      <c r="G4264">
        <v>9.75</v>
      </c>
      <c r="H4264" t="s">
        <v>26486</v>
      </c>
      <c r="I4264" t="s">
        <v>26487</v>
      </c>
      <c r="J4264">
        <v>6.63</v>
      </c>
    </row>
    <row r="4265" spans="1:10">
      <c r="A4265" t="s">
        <v>13592</v>
      </c>
      <c r="B4265" t="s">
        <v>18153</v>
      </c>
      <c r="C4265">
        <v>6</v>
      </c>
      <c r="D4265">
        <v>45</v>
      </c>
      <c r="E4265">
        <v>1</v>
      </c>
      <c r="G4265">
        <v>13</v>
      </c>
      <c r="H4265" t="s">
        <v>26488</v>
      </c>
      <c r="I4265" t="s">
        <v>26489</v>
      </c>
      <c r="J4265">
        <v>9.32</v>
      </c>
    </row>
    <row r="4266" spans="1:10">
      <c r="A4266" t="s">
        <v>13593</v>
      </c>
      <c r="B4266" t="s">
        <v>18154</v>
      </c>
      <c r="C4266">
        <v>8</v>
      </c>
      <c r="D4266">
        <v>47</v>
      </c>
      <c r="E4266">
        <v>0.35</v>
      </c>
      <c r="G4266">
        <v>10.5</v>
      </c>
      <c r="H4266" t="s">
        <v>26490</v>
      </c>
      <c r="I4266" t="s">
        <v>26491</v>
      </c>
      <c r="J4266">
        <v>5.03</v>
      </c>
    </row>
    <row r="4267" spans="1:10">
      <c r="A4267" t="s">
        <v>18155</v>
      </c>
      <c r="B4267" t="s">
        <v>18156</v>
      </c>
      <c r="C4267">
        <v>6</v>
      </c>
      <c r="D4267">
        <v>47</v>
      </c>
      <c r="E4267">
        <v>0.7</v>
      </c>
      <c r="G4267">
        <v>6.45</v>
      </c>
      <c r="H4267" t="s">
        <v>26492</v>
      </c>
      <c r="I4267" t="s">
        <v>26493</v>
      </c>
      <c r="J4267">
        <v>6.72</v>
      </c>
    </row>
    <row r="4268" spans="1:10">
      <c r="A4268" t="s">
        <v>18157</v>
      </c>
      <c r="B4268" t="s">
        <v>18158</v>
      </c>
      <c r="C4268">
        <v>6</v>
      </c>
      <c r="D4268">
        <v>45.5</v>
      </c>
      <c r="E4268">
        <v>0.7</v>
      </c>
      <c r="G4268">
        <v>7.25</v>
      </c>
      <c r="H4268" t="s">
        <v>26494</v>
      </c>
      <c r="I4268" t="s">
        <v>26495</v>
      </c>
      <c r="J4268">
        <v>6.8</v>
      </c>
    </row>
    <row r="4269" spans="1:10">
      <c r="A4269" t="s">
        <v>13594</v>
      </c>
      <c r="B4269" t="s">
        <v>18159</v>
      </c>
      <c r="C4269">
        <v>6</v>
      </c>
      <c r="D4269">
        <v>45</v>
      </c>
      <c r="E4269">
        <v>0.7</v>
      </c>
      <c r="G4269">
        <v>11.95</v>
      </c>
      <c r="H4269" t="s">
        <v>26496</v>
      </c>
      <c r="I4269" t="s">
        <v>26497</v>
      </c>
      <c r="J4269">
        <v>6.82</v>
      </c>
    </row>
    <row r="4270" spans="1:10">
      <c r="A4270" t="s">
        <v>13595</v>
      </c>
      <c r="B4270" t="s">
        <v>26779</v>
      </c>
      <c r="C4270">
        <v>6</v>
      </c>
      <c r="D4270">
        <v>45</v>
      </c>
      <c r="E4270">
        <v>0.7</v>
      </c>
      <c r="F4270" t="s">
        <v>18359</v>
      </c>
      <c r="G4270">
        <v>15.45</v>
      </c>
      <c r="H4270" t="s">
        <v>31642</v>
      </c>
      <c r="I4270" t="s">
        <v>31643</v>
      </c>
      <c r="J4270">
        <v>8.01</v>
      </c>
    </row>
    <row r="4271" spans="1:10">
      <c r="A4271" t="s">
        <v>13596</v>
      </c>
      <c r="B4271" t="s">
        <v>26498</v>
      </c>
      <c r="C4271">
        <v>6</v>
      </c>
      <c r="D4271">
        <v>48</v>
      </c>
      <c r="E4271">
        <v>0.7</v>
      </c>
      <c r="F4271" t="s">
        <v>18359</v>
      </c>
      <c r="G4271">
        <v>20.5</v>
      </c>
      <c r="H4271" t="s">
        <v>26499</v>
      </c>
      <c r="I4271" t="s">
        <v>26500</v>
      </c>
      <c r="J4271">
        <v>7.95</v>
      </c>
    </row>
    <row r="4272" spans="1:10">
      <c r="A4272" t="s">
        <v>13597</v>
      </c>
      <c r="B4272" t="s">
        <v>26501</v>
      </c>
      <c r="C4272">
        <v>6</v>
      </c>
      <c r="D4272">
        <v>47</v>
      </c>
      <c r="E4272">
        <v>0.7</v>
      </c>
      <c r="F4272" t="s">
        <v>18359</v>
      </c>
      <c r="G4272">
        <v>3.75</v>
      </c>
      <c r="H4272" t="s">
        <v>26502</v>
      </c>
      <c r="I4272" t="s">
        <v>26503</v>
      </c>
      <c r="J4272">
        <v>8.0500000000000007</v>
      </c>
    </row>
    <row r="4273" spans="1:10">
      <c r="A4273" t="s">
        <v>13598</v>
      </c>
      <c r="B4273" t="s">
        <v>26504</v>
      </c>
      <c r="C4273">
        <v>6</v>
      </c>
      <c r="D4273">
        <v>45</v>
      </c>
      <c r="E4273">
        <v>0.7</v>
      </c>
      <c r="F4273" t="s">
        <v>18359</v>
      </c>
      <c r="G4273">
        <v>5</v>
      </c>
      <c r="H4273" t="s">
        <v>26505</v>
      </c>
      <c r="I4273" t="s">
        <v>26506</v>
      </c>
      <c r="J4273">
        <v>8.07</v>
      </c>
    </row>
    <row r="4274" spans="1:10">
      <c r="A4274" t="s">
        <v>13599</v>
      </c>
      <c r="B4274" t="s">
        <v>26507</v>
      </c>
      <c r="C4274">
        <v>6</v>
      </c>
      <c r="D4274">
        <v>39</v>
      </c>
      <c r="E4274">
        <v>0.7</v>
      </c>
      <c r="F4274" t="s">
        <v>18359</v>
      </c>
      <c r="G4274">
        <v>19.649999999999999</v>
      </c>
      <c r="H4274" t="s">
        <v>26508</v>
      </c>
      <c r="I4274" t="s">
        <v>26509</v>
      </c>
      <c r="J4274">
        <v>10.88</v>
      </c>
    </row>
    <row r="4275" spans="1:10">
      <c r="A4275" t="s">
        <v>13600</v>
      </c>
      <c r="B4275" t="s">
        <v>18160</v>
      </c>
      <c r="C4275">
        <v>6</v>
      </c>
      <c r="D4275">
        <v>30</v>
      </c>
      <c r="E4275">
        <v>1</v>
      </c>
      <c r="G4275">
        <v>15.95</v>
      </c>
      <c r="H4275" t="s">
        <v>26510</v>
      </c>
      <c r="J4275">
        <v>9.2799999999999994</v>
      </c>
    </row>
    <row r="4276" spans="1:10">
      <c r="A4276" t="s">
        <v>18161</v>
      </c>
      <c r="B4276" t="s">
        <v>18162</v>
      </c>
      <c r="C4276">
        <v>6</v>
      </c>
      <c r="D4276">
        <v>38</v>
      </c>
      <c r="E4276">
        <v>1</v>
      </c>
      <c r="G4276">
        <v>17.55</v>
      </c>
      <c r="H4276" t="s">
        <v>26511</v>
      </c>
      <c r="I4276" t="s">
        <v>26512</v>
      </c>
      <c r="J4276">
        <v>9.52</v>
      </c>
    </row>
    <row r="4277" spans="1:10">
      <c r="A4277" t="s">
        <v>13601</v>
      </c>
      <c r="B4277" t="s">
        <v>18163</v>
      </c>
      <c r="C4277">
        <v>6</v>
      </c>
      <c r="D4277">
        <v>30</v>
      </c>
      <c r="E4277">
        <v>1</v>
      </c>
      <c r="G4277">
        <v>1485.75</v>
      </c>
      <c r="I4277" t="s">
        <v>26513</v>
      </c>
      <c r="J4277">
        <v>9.18</v>
      </c>
    </row>
    <row r="4278" spans="1:10">
      <c r="A4278" t="s">
        <v>14185</v>
      </c>
      <c r="B4278" t="s">
        <v>18164</v>
      </c>
      <c r="C4278">
        <v>6</v>
      </c>
      <c r="D4278">
        <v>38</v>
      </c>
      <c r="E4278">
        <v>0.7</v>
      </c>
      <c r="G4278">
        <v>31.45</v>
      </c>
      <c r="H4278" t="s">
        <v>26514</v>
      </c>
      <c r="I4278" t="s">
        <v>26515</v>
      </c>
      <c r="J4278">
        <v>6.85</v>
      </c>
    </row>
    <row r="4279" spans="1:10">
      <c r="A4279" t="s">
        <v>13602</v>
      </c>
      <c r="B4279" t="s">
        <v>18165</v>
      </c>
      <c r="C4279">
        <v>6</v>
      </c>
      <c r="D4279">
        <v>42</v>
      </c>
      <c r="E4279">
        <v>0.7</v>
      </c>
      <c r="G4279">
        <v>14.5</v>
      </c>
      <c r="I4279" t="s">
        <v>26516</v>
      </c>
      <c r="J4279">
        <v>9.36</v>
      </c>
    </row>
    <row r="4280" spans="1:10">
      <c r="A4280" t="s">
        <v>13603</v>
      </c>
      <c r="B4280" t="s">
        <v>26517</v>
      </c>
      <c r="C4280">
        <v>3</v>
      </c>
      <c r="D4280">
        <v>52.3</v>
      </c>
      <c r="E4280">
        <v>0.7</v>
      </c>
      <c r="F4280" t="s">
        <v>18359</v>
      </c>
      <c r="G4280">
        <v>19.95</v>
      </c>
      <c r="H4280" t="s">
        <v>26518</v>
      </c>
      <c r="I4280" t="s">
        <v>26519</v>
      </c>
      <c r="J4280">
        <v>5.08</v>
      </c>
    </row>
    <row r="4281" spans="1:10">
      <c r="A4281" t="s">
        <v>13604</v>
      </c>
      <c r="B4281" t="s">
        <v>26520</v>
      </c>
      <c r="C4281">
        <v>3</v>
      </c>
      <c r="D4281">
        <v>51.2</v>
      </c>
      <c r="E4281">
        <v>0.7</v>
      </c>
      <c r="F4281" t="s">
        <v>18359</v>
      </c>
      <c r="G4281">
        <v>125</v>
      </c>
      <c r="H4281" t="s">
        <v>26521</v>
      </c>
      <c r="I4281" t="s">
        <v>26522</v>
      </c>
      <c r="J4281">
        <v>5.0999999999999996</v>
      </c>
    </row>
    <row r="4282" spans="1:10">
      <c r="A4282" t="s">
        <v>13605</v>
      </c>
      <c r="B4282" t="s">
        <v>26523</v>
      </c>
      <c r="C4282">
        <v>6</v>
      </c>
      <c r="D4282">
        <v>40</v>
      </c>
      <c r="E4282">
        <v>0.7</v>
      </c>
      <c r="F4282" t="s">
        <v>18359</v>
      </c>
      <c r="G4282">
        <v>18.5</v>
      </c>
      <c r="H4282" t="s">
        <v>26524</v>
      </c>
      <c r="I4282" t="s">
        <v>26525</v>
      </c>
      <c r="J4282">
        <v>9.91</v>
      </c>
    </row>
    <row r="4283" spans="1:10">
      <c r="A4283" t="s">
        <v>13606</v>
      </c>
      <c r="B4283" t="s">
        <v>26526</v>
      </c>
      <c r="C4283">
        <v>6</v>
      </c>
      <c r="D4283">
        <v>46</v>
      </c>
      <c r="E4283">
        <v>0.7</v>
      </c>
      <c r="F4283" t="s">
        <v>18359</v>
      </c>
      <c r="G4283">
        <v>2.15</v>
      </c>
      <c r="H4283" t="s">
        <v>26527</v>
      </c>
      <c r="I4283" t="s">
        <v>26528</v>
      </c>
      <c r="J4283">
        <v>9.82</v>
      </c>
    </row>
    <row r="4284" spans="1:10">
      <c r="A4284" t="s">
        <v>13607</v>
      </c>
      <c r="B4284" t="s">
        <v>26529</v>
      </c>
      <c r="C4284">
        <v>6</v>
      </c>
      <c r="D4284">
        <v>46</v>
      </c>
      <c r="E4284">
        <v>0.7</v>
      </c>
      <c r="F4284" t="s">
        <v>18359</v>
      </c>
      <c r="G4284">
        <v>11.45</v>
      </c>
      <c r="H4284" t="s">
        <v>26530</v>
      </c>
      <c r="J4284">
        <v>10.02</v>
      </c>
    </row>
    <row r="4285" spans="1:10">
      <c r="A4285" t="s">
        <v>13608</v>
      </c>
      <c r="B4285" t="s">
        <v>26531</v>
      </c>
      <c r="C4285">
        <v>6</v>
      </c>
      <c r="D4285">
        <v>46</v>
      </c>
      <c r="E4285">
        <v>0.7</v>
      </c>
      <c r="F4285" t="s">
        <v>18359</v>
      </c>
      <c r="G4285">
        <v>24.35</v>
      </c>
      <c r="H4285" t="s">
        <v>26532</v>
      </c>
      <c r="I4285" t="s">
        <v>26533</v>
      </c>
      <c r="J4285">
        <v>9.82</v>
      </c>
    </row>
    <row r="4286" spans="1:10">
      <c r="A4286" t="s">
        <v>13609</v>
      </c>
      <c r="B4286" t="s">
        <v>18166</v>
      </c>
      <c r="C4286">
        <v>12</v>
      </c>
      <c r="D4286">
        <v>27</v>
      </c>
      <c r="E4286">
        <v>0.1</v>
      </c>
      <c r="G4286">
        <v>137.94999999999999</v>
      </c>
      <c r="H4286" t="s">
        <v>26534</v>
      </c>
      <c r="J4286">
        <v>2.74</v>
      </c>
    </row>
    <row r="4287" spans="1:10">
      <c r="A4287" t="s">
        <v>14186</v>
      </c>
      <c r="B4287" t="s">
        <v>26780</v>
      </c>
      <c r="C4287">
        <v>6</v>
      </c>
      <c r="D4287">
        <v>40</v>
      </c>
      <c r="E4287">
        <v>0.7</v>
      </c>
      <c r="F4287" t="s">
        <v>18359</v>
      </c>
      <c r="G4287">
        <v>29</v>
      </c>
      <c r="H4287" t="s">
        <v>31644</v>
      </c>
      <c r="I4287" t="s">
        <v>31645</v>
      </c>
      <c r="J4287">
        <v>10.8</v>
      </c>
    </row>
    <row r="4288" spans="1:10">
      <c r="A4288" t="s">
        <v>18167</v>
      </c>
      <c r="B4288" t="s">
        <v>18168</v>
      </c>
      <c r="C4288">
        <v>12</v>
      </c>
      <c r="D4288">
        <v>40</v>
      </c>
      <c r="E4288">
        <v>0.35</v>
      </c>
      <c r="G4288">
        <v>23.85</v>
      </c>
      <c r="H4288" t="s">
        <v>31646</v>
      </c>
      <c r="I4288" t="s">
        <v>31647</v>
      </c>
      <c r="J4288">
        <v>8.2100000000000009</v>
      </c>
    </row>
    <row r="4289" spans="1:10">
      <c r="A4289" t="s">
        <v>14187</v>
      </c>
      <c r="B4289" t="s">
        <v>26535</v>
      </c>
      <c r="C4289">
        <v>6</v>
      </c>
      <c r="D4289">
        <v>40</v>
      </c>
      <c r="E4289">
        <v>0.7</v>
      </c>
      <c r="F4289" t="s">
        <v>18359</v>
      </c>
      <c r="G4289">
        <v>19.95</v>
      </c>
      <c r="H4289" t="s">
        <v>26536</v>
      </c>
      <c r="I4289" t="s">
        <v>26537</v>
      </c>
      <c r="J4289">
        <v>7.91</v>
      </c>
    </row>
    <row r="4290" spans="1:10">
      <c r="A4290" t="s">
        <v>18169</v>
      </c>
      <c r="B4290" t="s">
        <v>26538</v>
      </c>
      <c r="C4290">
        <v>6</v>
      </c>
      <c r="D4290">
        <v>40</v>
      </c>
      <c r="E4290">
        <v>1</v>
      </c>
      <c r="F4290" t="s">
        <v>18359</v>
      </c>
      <c r="G4290">
        <v>14</v>
      </c>
      <c r="H4290" t="s">
        <v>26539</v>
      </c>
      <c r="I4290" t="s">
        <v>26540</v>
      </c>
      <c r="J4290">
        <v>10.94</v>
      </c>
    </row>
    <row r="4291" spans="1:10">
      <c r="A4291" t="s">
        <v>13610</v>
      </c>
      <c r="B4291" t="s">
        <v>18170</v>
      </c>
      <c r="C4291">
        <v>6</v>
      </c>
      <c r="D4291">
        <v>40</v>
      </c>
      <c r="E4291">
        <v>1</v>
      </c>
      <c r="G4291">
        <v>30.65</v>
      </c>
      <c r="H4291" t="s">
        <v>26541</v>
      </c>
      <c r="I4291" t="s">
        <v>26542</v>
      </c>
      <c r="J4291">
        <v>10.35</v>
      </c>
    </row>
    <row r="4292" spans="1:10">
      <c r="A4292" t="s">
        <v>13611</v>
      </c>
      <c r="B4292" t="s">
        <v>26543</v>
      </c>
      <c r="C4292">
        <v>6</v>
      </c>
      <c r="D4292">
        <v>43</v>
      </c>
      <c r="E4292">
        <v>0.7</v>
      </c>
      <c r="F4292" t="s">
        <v>18359</v>
      </c>
      <c r="G4292">
        <v>16.95</v>
      </c>
      <c r="H4292" t="s">
        <v>26544</v>
      </c>
      <c r="I4292" t="s">
        <v>26545</v>
      </c>
      <c r="J4292">
        <v>8.35</v>
      </c>
    </row>
    <row r="4293" spans="1:10">
      <c r="A4293" t="s">
        <v>13612</v>
      </c>
      <c r="B4293" t="s">
        <v>26546</v>
      </c>
      <c r="C4293">
        <v>6</v>
      </c>
      <c r="D4293">
        <v>40</v>
      </c>
      <c r="E4293">
        <v>0.7</v>
      </c>
      <c r="F4293" t="s">
        <v>18359</v>
      </c>
      <c r="G4293">
        <v>2.25</v>
      </c>
      <c r="H4293" t="s">
        <v>26547</v>
      </c>
      <c r="I4293" t="s">
        <v>26548</v>
      </c>
      <c r="J4293">
        <v>8.3800000000000008</v>
      </c>
    </row>
    <row r="4294" spans="1:10">
      <c r="A4294" t="s">
        <v>18171</v>
      </c>
      <c r="B4294" t="s">
        <v>26549</v>
      </c>
      <c r="C4294">
        <v>6</v>
      </c>
      <c r="D4294">
        <v>40</v>
      </c>
      <c r="E4294">
        <v>0.7</v>
      </c>
      <c r="F4294" t="s">
        <v>18359</v>
      </c>
      <c r="G4294">
        <v>21.95</v>
      </c>
      <c r="H4294" t="s">
        <v>26550</v>
      </c>
      <c r="I4294" t="s">
        <v>26551</v>
      </c>
      <c r="J4294">
        <v>8.48</v>
      </c>
    </row>
    <row r="4295" spans="1:10">
      <c r="A4295" t="s">
        <v>13613</v>
      </c>
      <c r="B4295" t="s">
        <v>26552</v>
      </c>
      <c r="C4295">
        <v>6</v>
      </c>
      <c r="D4295">
        <v>40</v>
      </c>
      <c r="E4295">
        <v>0.7</v>
      </c>
      <c r="F4295" t="s">
        <v>18359</v>
      </c>
      <c r="G4295">
        <v>18</v>
      </c>
      <c r="H4295" t="s">
        <v>26553</v>
      </c>
      <c r="I4295" t="s">
        <v>26554</v>
      </c>
      <c r="J4295">
        <v>8.44</v>
      </c>
    </row>
    <row r="4296" spans="1:10">
      <c r="A4296" t="s">
        <v>13614</v>
      </c>
      <c r="B4296" t="s">
        <v>26555</v>
      </c>
      <c r="C4296">
        <v>3</v>
      </c>
      <c r="D4296">
        <v>45</v>
      </c>
      <c r="E4296">
        <v>0.7</v>
      </c>
      <c r="F4296" t="s">
        <v>18359</v>
      </c>
      <c r="G4296">
        <v>5.95</v>
      </c>
      <c r="H4296" t="s">
        <v>26556</v>
      </c>
      <c r="I4296" t="s">
        <v>26557</v>
      </c>
      <c r="J4296">
        <v>9.36</v>
      </c>
    </row>
    <row r="4297" spans="1:10">
      <c r="A4297" t="s">
        <v>13615</v>
      </c>
      <c r="B4297" t="s">
        <v>26558</v>
      </c>
      <c r="C4297">
        <v>6</v>
      </c>
      <c r="D4297">
        <v>40</v>
      </c>
      <c r="E4297">
        <v>0.7</v>
      </c>
      <c r="F4297" t="s">
        <v>18359</v>
      </c>
      <c r="G4297">
        <v>26.35</v>
      </c>
      <c r="H4297" t="s">
        <v>26559</v>
      </c>
      <c r="I4297" t="s">
        <v>26560</v>
      </c>
      <c r="J4297">
        <v>12.9</v>
      </c>
    </row>
    <row r="4298" spans="1:10">
      <c r="A4298" t="s">
        <v>26561</v>
      </c>
      <c r="B4298" t="s">
        <v>26562</v>
      </c>
      <c r="C4298">
        <v>6</v>
      </c>
      <c r="D4298">
        <v>40</v>
      </c>
      <c r="E4298">
        <v>0.7</v>
      </c>
      <c r="F4298" t="s">
        <v>18359</v>
      </c>
      <c r="G4298">
        <v>13.5</v>
      </c>
      <c r="H4298" t="s">
        <v>26563</v>
      </c>
      <c r="I4298" t="s">
        <v>26564</v>
      </c>
      <c r="J4298">
        <v>12.98</v>
      </c>
    </row>
    <row r="4299" spans="1:10">
      <c r="A4299" t="s">
        <v>14188</v>
      </c>
      <c r="B4299" t="s">
        <v>18172</v>
      </c>
      <c r="C4299">
        <v>6</v>
      </c>
      <c r="D4299">
        <v>40</v>
      </c>
      <c r="E4299">
        <v>0.7</v>
      </c>
      <c r="G4299">
        <v>1.25</v>
      </c>
      <c r="H4299" t="s">
        <v>26565</v>
      </c>
      <c r="I4299" t="s">
        <v>26566</v>
      </c>
      <c r="J4299">
        <v>9.27</v>
      </c>
    </row>
    <row r="4300" spans="1:10">
      <c r="A4300" t="s">
        <v>26567</v>
      </c>
      <c r="B4300" t="s">
        <v>26568</v>
      </c>
      <c r="C4300">
        <v>6</v>
      </c>
      <c r="D4300">
        <v>40</v>
      </c>
      <c r="E4300">
        <v>0.7</v>
      </c>
      <c r="F4300" t="s">
        <v>18359</v>
      </c>
      <c r="G4300">
        <v>43.65</v>
      </c>
      <c r="H4300" t="s">
        <v>26569</v>
      </c>
      <c r="I4300" t="s">
        <v>26570</v>
      </c>
      <c r="J4300">
        <v>11.22</v>
      </c>
    </row>
    <row r="4301" spans="1:10">
      <c r="A4301" t="s">
        <v>13616</v>
      </c>
      <c r="B4301" t="s">
        <v>26571</v>
      </c>
      <c r="C4301">
        <v>3</v>
      </c>
      <c r="D4301">
        <v>42</v>
      </c>
      <c r="E4301">
        <v>0.7</v>
      </c>
      <c r="F4301" t="s">
        <v>18359</v>
      </c>
      <c r="G4301">
        <v>13.45</v>
      </c>
      <c r="H4301" t="s">
        <v>26572</v>
      </c>
      <c r="I4301" t="s">
        <v>26573</v>
      </c>
      <c r="J4301">
        <v>5.46</v>
      </c>
    </row>
    <row r="4302" spans="1:10">
      <c r="A4302" t="s">
        <v>13617</v>
      </c>
      <c r="B4302" t="s">
        <v>26574</v>
      </c>
      <c r="C4302">
        <v>3</v>
      </c>
      <c r="D4302">
        <v>42</v>
      </c>
      <c r="E4302">
        <v>0.7</v>
      </c>
      <c r="F4302" t="s">
        <v>18359</v>
      </c>
      <c r="G4302">
        <v>89.25</v>
      </c>
      <c r="H4302" t="s">
        <v>26575</v>
      </c>
      <c r="I4302" t="s">
        <v>26576</v>
      </c>
      <c r="J4302">
        <v>5.45</v>
      </c>
    </row>
    <row r="4303" spans="1:10">
      <c r="A4303" t="s">
        <v>13618</v>
      </c>
      <c r="B4303" t="s">
        <v>26577</v>
      </c>
      <c r="C4303">
        <v>3</v>
      </c>
      <c r="D4303">
        <v>42</v>
      </c>
      <c r="E4303">
        <v>0.7</v>
      </c>
      <c r="F4303" t="s">
        <v>18359</v>
      </c>
      <c r="G4303">
        <v>66.349999999999994</v>
      </c>
      <c r="H4303" t="s">
        <v>26578</v>
      </c>
      <c r="I4303" t="s">
        <v>26579</v>
      </c>
      <c r="J4303">
        <v>5.45</v>
      </c>
    </row>
    <row r="4304" spans="1:10">
      <c r="A4304" t="s">
        <v>18173</v>
      </c>
      <c r="B4304" t="s">
        <v>26580</v>
      </c>
      <c r="C4304">
        <v>10</v>
      </c>
      <c r="D4304">
        <v>40</v>
      </c>
      <c r="E4304">
        <v>0.5</v>
      </c>
      <c r="F4304" t="s">
        <v>18359</v>
      </c>
      <c r="G4304">
        <v>31.65</v>
      </c>
      <c r="H4304" t="s">
        <v>26581</v>
      </c>
      <c r="J4304">
        <v>25.28</v>
      </c>
    </row>
    <row r="4305" spans="1:10">
      <c r="A4305" t="s">
        <v>18174</v>
      </c>
      <c r="B4305" t="s">
        <v>26582</v>
      </c>
      <c r="C4305">
        <v>10</v>
      </c>
      <c r="D4305">
        <v>40</v>
      </c>
      <c r="E4305">
        <v>0.5</v>
      </c>
      <c r="F4305" t="s">
        <v>18359</v>
      </c>
      <c r="G4305">
        <v>30.85</v>
      </c>
      <c r="H4305" t="s">
        <v>26583</v>
      </c>
      <c r="J4305">
        <v>25.31</v>
      </c>
    </row>
    <row r="4306" spans="1:10">
      <c r="A4306" t="s">
        <v>13619</v>
      </c>
      <c r="B4306" t="s">
        <v>18175</v>
      </c>
      <c r="C4306">
        <v>6</v>
      </c>
      <c r="D4306">
        <v>42</v>
      </c>
      <c r="E4306">
        <v>0.7</v>
      </c>
      <c r="G4306">
        <v>18.850000000000001</v>
      </c>
      <c r="H4306" t="s">
        <v>26584</v>
      </c>
      <c r="J4306">
        <v>8.6300000000000008</v>
      </c>
    </row>
    <row r="4307" spans="1:10">
      <c r="A4307" t="s">
        <v>13620</v>
      </c>
      <c r="B4307" t="s">
        <v>18176</v>
      </c>
      <c r="C4307">
        <v>6</v>
      </c>
      <c r="D4307">
        <v>40</v>
      </c>
      <c r="E4307">
        <v>0.7</v>
      </c>
      <c r="G4307">
        <v>49.25</v>
      </c>
      <c r="H4307" t="s">
        <v>26585</v>
      </c>
      <c r="J4307">
        <v>8.69</v>
      </c>
    </row>
    <row r="4308" spans="1:10">
      <c r="A4308" t="s">
        <v>18177</v>
      </c>
      <c r="B4308" t="s">
        <v>26586</v>
      </c>
      <c r="C4308">
        <v>6</v>
      </c>
      <c r="D4308">
        <v>40</v>
      </c>
      <c r="E4308">
        <v>0.7</v>
      </c>
      <c r="F4308" t="s">
        <v>18359</v>
      </c>
      <c r="G4308">
        <v>36.950000000000003</v>
      </c>
      <c r="H4308" t="s">
        <v>26587</v>
      </c>
      <c r="I4308" t="s">
        <v>26588</v>
      </c>
      <c r="J4308">
        <v>11.23</v>
      </c>
    </row>
    <row r="4309" spans="1:10">
      <c r="A4309" t="s">
        <v>18178</v>
      </c>
      <c r="B4309" t="s">
        <v>18179</v>
      </c>
      <c r="C4309">
        <v>6</v>
      </c>
      <c r="D4309">
        <v>40</v>
      </c>
      <c r="E4309">
        <v>0.7</v>
      </c>
      <c r="G4309">
        <v>30</v>
      </c>
      <c r="J4309">
        <v>8.9600000000000009</v>
      </c>
    </row>
    <row r="4310" spans="1:10">
      <c r="A4310" t="s">
        <v>26589</v>
      </c>
      <c r="B4310" t="s">
        <v>26590</v>
      </c>
      <c r="C4310">
        <v>6</v>
      </c>
      <c r="D4310">
        <v>10</v>
      </c>
      <c r="E4310">
        <v>1</v>
      </c>
      <c r="G4310">
        <v>15.85</v>
      </c>
      <c r="H4310" t="s">
        <v>26591</v>
      </c>
      <c r="I4310" t="s">
        <v>26592</v>
      </c>
      <c r="J4310">
        <v>9.5500000000000007</v>
      </c>
    </row>
    <row r="4311" spans="1:10">
      <c r="A4311" t="s">
        <v>13621</v>
      </c>
      <c r="B4311" t="s">
        <v>18180</v>
      </c>
      <c r="C4311">
        <v>6</v>
      </c>
      <c r="D4311">
        <v>40</v>
      </c>
      <c r="E4311">
        <v>0.7</v>
      </c>
      <c r="G4311">
        <v>24.45</v>
      </c>
      <c r="I4311" t="s">
        <v>26593</v>
      </c>
      <c r="J4311">
        <v>6.63</v>
      </c>
    </row>
    <row r="4312" spans="1:10">
      <c r="A4312" t="s">
        <v>13622</v>
      </c>
      <c r="B4312" t="s">
        <v>18181</v>
      </c>
      <c r="C4312">
        <v>12</v>
      </c>
      <c r="D4312">
        <v>40</v>
      </c>
      <c r="E4312">
        <v>0.5</v>
      </c>
      <c r="G4312">
        <v>18.45</v>
      </c>
      <c r="H4312" t="s">
        <v>26594</v>
      </c>
      <c r="J4312">
        <v>7.11</v>
      </c>
    </row>
    <row r="4313" spans="1:10">
      <c r="A4313" t="s">
        <v>31648</v>
      </c>
      <c r="B4313" t="s">
        <v>31649</v>
      </c>
      <c r="C4313">
        <v>6</v>
      </c>
      <c r="D4313">
        <v>37.5</v>
      </c>
      <c r="E4313">
        <v>0.7</v>
      </c>
      <c r="G4313">
        <v>7.25</v>
      </c>
      <c r="H4313" t="s">
        <v>31650</v>
      </c>
      <c r="I4313" t="s">
        <v>31651</v>
      </c>
      <c r="J4313">
        <v>6.63</v>
      </c>
    </row>
    <row r="4314" spans="1:10">
      <c r="A4314" t="s">
        <v>31652</v>
      </c>
      <c r="B4314" t="s">
        <v>31653</v>
      </c>
      <c r="C4314">
        <v>6</v>
      </c>
      <c r="D4314">
        <v>37.5</v>
      </c>
      <c r="E4314">
        <v>1</v>
      </c>
      <c r="G4314">
        <v>1.45</v>
      </c>
      <c r="H4314" t="s">
        <v>31654</v>
      </c>
      <c r="I4314" t="s">
        <v>31655</v>
      </c>
      <c r="J4314">
        <v>9.23</v>
      </c>
    </row>
    <row r="4315" spans="1:10">
      <c r="A4315" t="s">
        <v>13623</v>
      </c>
      <c r="B4315" t="s">
        <v>18182</v>
      </c>
      <c r="C4315">
        <v>6</v>
      </c>
      <c r="D4315">
        <v>32</v>
      </c>
      <c r="E4315">
        <v>1</v>
      </c>
      <c r="G4315">
        <v>9.85</v>
      </c>
      <c r="I4315" t="s">
        <v>26595</v>
      </c>
      <c r="J4315">
        <v>10.43</v>
      </c>
    </row>
    <row r="4316" spans="1:10">
      <c r="A4316" t="s">
        <v>26596</v>
      </c>
      <c r="B4316" t="s">
        <v>26597</v>
      </c>
      <c r="C4316">
        <v>3</v>
      </c>
      <c r="D4316">
        <v>40</v>
      </c>
      <c r="E4316">
        <v>0.7</v>
      </c>
      <c r="G4316">
        <v>16.95</v>
      </c>
      <c r="H4316" t="s">
        <v>26598</v>
      </c>
      <c r="I4316" t="s">
        <v>26599</v>
      </c>
      <c r="J4316">
        <v>3.82</v>
      </c>
    </row>
    <row r="4317" spans="1:10">
      <c r="A4317" t="s">
        <v>18183</v>
      </c>
      <c r="B4317" t="s">
        <v>18184</v>
      </c>
      <c r="C4317">
        <v>6</v>
      </c>
      <c r="D4317">
        <v>34.5</v>
      </c>
      <c r="E4317">
        <v>0.7</v>
      </c>
      <c r="G4317">
        <v>23.5</v>
      </c>
      <c r="H4317" t="s">
        <v>31656</v>
      </c>
      <c r="J4317">
        <v>7.57</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oglio4"/>
  <dimension ref="A1:T139"/>
  <sheetViews>
    <sheetView workbookViewId="0">
      <selection activeCell="F2" sqref="F2:G139"/>
    </sheetView>
  </sheetViews>
  <sheetFormatPr defaultRowHeight="14.5"/>
  <cols>
    <col min="1" max="1" width="44.54296875" customWidth="1"/>
    <col min="2" max="2" width="13.54296875" customWidth="1"/>
    <col min="3" max="3" width="3.81640625" customWidth="1"/>
    <col min="4" max="4" width="35.7265625" style="298" customWidth="1"/>
    <col min="5" max="5" width="2.1796875" customWidth="1"/>
    <col min="6" max="6" width="40.81640625" bestFit="1" customWidth="1"/>
    <col min="7" max="7" width="35.7265625" customWidth="1"/>
    <col min="8" max="8" width="3.453125" customWidth="1"/>
    <col min="9" max="9" width="45" bestFit="1" customWidth="1"/>
    <col min="10" max="12" width="14.7265625" style="221" customWidth="1"/>
    <col min="13" max="13" width="19.7265625" style="221" customWidth="1"/>
    <col min="14" max="14" width="22.26953125" style="221" bestFit="1" customWidth="1"/>
    <col min="15" max="19" width="14.7265625" style="221" customWidth="1"/>
    <col min="20" max="20" width="20" style="221" bestFit="1" customWidth="1"/>
  </cols>
  <sheetData>
    <row r="1" spans="1:20" s="220" customFormat="1">
      <c r="D1" s="297" t="s">
        <v>32658</v>
      </c>
      <c r="F1" s="220" t="s">
        <v>32910</v>
      </c>
      <c r="G1" s="220" t="s">
        <v>32657</v>
      </c>
      <c r="I1" s="221"/>
      <c r="J1" s="221"/>
      <c r="K1" s="221"/>
      <c r="L1" s="221"/>
      <c r="M1" s="221"/>
      <c r="N1" s="221"/>
      <c r="O1" s="221"/>
      <c r="P1" s="221"/>
      <c r="Q1" s="221"/>
      <c r="R1" s="221"/>
      <c r="S1" s="221"/>
      <c r="T1" s="221"/>
    </row>
    <row r="2" spans="1:20">
      <c r="A2" t="s">
        <v>32917</v>
      </c>
      <c r="B2">
        <f>COUNTA(categorie[Categorie Anker])</f>
        <v>138</v>
      </c>
      <c r="D2" s="298" t="e">
        <v>#N/A</v>
      </c>
      <c r="F2" t="s">
        <v>4349</v>
      </c>
      <c r="G2" t="s">
        <v>4420</v>
      </c>
      <c r="I2" s="221"/>
    </row>
    <row r="3" spans="1:20">
      <c r="A3" t="s">
        <v>32918</v>
      </c>
      <c r="B3">
        <f>COUNTIF(categorie[Categorie Coppo],"")</f>
        <v>75</v>
      </c>
      <c r="F3" t="s">
        <v>4350</v>
      </c>
      <c r="G3" t="s">
        <v>4420</v>
      </c>
      <c r="I3" s="221"/>
    </row>
    <row r="4" spans="1:20">
      <c r="A4" t="s">
        <v>32919</v>
      </c>
      <c r="B4">
        <f>COUNTIF(categorie[Categorie Coppo],"&lt;&gt;")</f>
        <v>63</v>
      </c>
      <c r="F4" t="s">
        <v>32398</v>
      </c>
      <c r="G4" t="s">
        <v>4420</v>
      </c>
      <c r="I4" s="221"/>
    </row>
    <row r="5" spans="1:20">
      <c r="A5" t="s">
        <v>32656</v>
      </c>
      <c r="B5">
        <v>11</v>
      </c>
      <c r="F5" t="s">
        <v>32399</v>
      </c>
      <c r="G5" t="s">
        <v>4420</v>
      </c>
      <c r="I5" s="221"/>
    </row>
    <row r="6" spans="1:20">
      <c r="F6" t="s">
        <v>32655</v>
      </c>
      <c r="G6" t="s">
        <v>4420</v>
      </c>
      <c r="I6" s="221"/>
    </row>
    <row r="7" spans="1:20">
      <c r="F7" t="s">
        <v>4343</v>
      </c>
      <c r="G7" t="s">
        <v>4421</v>
      </c>
      <c r="I7" s="221"/>
    </row>
    <row r="8" spans="1:20">
      <c r="F8" t="s">
        <v>32637</v>
      </c>
      <c r="G8" t="s">
        <v>4421</v>
      </c>
      <c r="I8" s="221"/>
    </row>
    <row r="9" spans="1:20">
      <c r="F9" t="s">
        <v>4341</v>
      </c>
      <c r="G9" t="s">
        <v>4422</v>
      </c>
      <c r="I9" s="221"/>
    </row>
    <row r="10" spans="1:20">
      <c r="F10" t="s">
        <v>32379</v>
      </c>
      <c r="G10" t="s">
        <v>4422</v>
      </c>
      <c r="I10" s="221"/>
    </row>
    <row r="11" spans="1:20">
      <c r="F11" t="s">
        <v>32437</v>
      </c>
      <c r="G11" t="s">
        <v>4422</v>
      </c>
      <c r="I11" s="221"/>
    </row>
    <row r="12" spans="1:20">
      <c r="F12" t="s">
        <v>32324</v>
      </c>
      <c r="G12" t="s">
        <v>4422</v>
      </c>
      <c r="I12" s="221"/>
    </row>
    <row r="13" spans="1:20">
      <c r="F13" t="s">
        <v>32380</v>
      </c>
      <c r="G13" t="s">
        <v>4422</v>
      </c>
      <c r="I13" s="221"/>
    </row>
    <row r="14" spans="1:20">
      <c r="F14" t="s">
        <v>32381</v>
      </c>
      <c r="G14" t="s">
        <v>4422</v>
      </c>
      <c r="I14" s="221"/>
    </row>
    <row r="15" spans="1:20">
      <c r="F15" t="s">
        <v>32307</v>
      </c>
      <c r="G15" t="s">
        <v>4423</v>
      </c>
      <c r="I15" s="221"/>
    </row>
    <row r="16" spans="1:20">
      <c r="F16" t="s">
        <v>4330</v>
      </c>
      <c r="G16" t="s">
        <v>4423</v>
      </c>
      <c r="I16" s="221"/>
    </row>
    <row r="17" spans="6:9">
      <c r="F17" t="s">
        <v>4336</v>
      </c>
      <c r="G17" t="s">
        <v>4423</v>
      </c>
      <c r="I17" s="221"/>
    </row>
    <row r="18" spans="6:9">
      <c r="F18" t="s">
        <v>32390</v>
      </c>
      <c r="G18" t="s">
        <v>4423</v>
      </c>
      <c r="I18" s="221"/>
    </row>
    <row r="19" spans="6:9">
      <c r="F19" t="s">
        <v>32356</v>
      </c>
      <c r="G19" t="s">
        <v>4423</v>
      </c>
      <c r="I19" s="221"/>
    </row>
    <row r="20" spans="6:9">
      <c r="F20" t="s">
        <v>32308</v>
      </c>
      <c r="G20" t="s">
        <v>4423</v>
      </c>
      <c r="I20" s="221"/>
    </row>
    <row r="21" spans="6:9">
      <c r="F21" t="s">
        <v>32871</v>
      </c>
      <c r="G21" t="s">
        <v>4861</v>
      </c>
      <c r="I21" s="221"/>
    </row>
    <row r="22" spans="6:9">
      <c r="F22" t="s">
        <v>32300</v>
      </c>
      <c r="G22" t="s">
        <v>4861</v>
      </c>
      <c r="I22" s="221"/>
    </row>
    <row r="23" spans="6:9">
      <c r="F23" t="s">
        <v>4340</v>
      </c>
      <c r="G23" t="s">
        <v>4861</v>
      </c>
      <c r="I23" s="221"/>
    </row>
    <row r="24" spans="6:9">
      <c r="F24" t="s">
        <v>32315</v>
      </c>
      <c r="G24" t="s">
        <v>4861</v>
      </c>
      <c r="I24" s="221"/>
    </row>
    <row r="25" spans="6:9">
      <c r="F25" t="s">
        <v>4338</v>
      </c>
      <c r="G25" t="s">
        <v>4861</v>
      </c>
      <c r="I25" s="221"/>
    </row>
    <row r="26" spans="6:9">
      <c r="F26" t="s">
        <v>32882</v>
      </c>
      <c r="G26" t="s">
        <v>4861</v>
      </c>
      <c r="I26" s="221"/>
    </row>
    <row r="27" spans="6:9">
      <c r="F27" t="s">
        <v>4337</v>
      </c>
      <c r="G27" t="s">
        <v>4861</v>
      </c>
      <c r="I27" s="221"/>
    </row>
    <row r="28" spans="6:9">
      <c r="F28" t="s">
        <v>4348</v>
      </c>
      <c r="G28" t="s">
        <v>4861</v>
      </c>
      <c r="I28" s="221"/>
    </row>
    <row r="29" spans="6:9">
      <c r="F29" t="s">
        <v>32429</v>
      </c>
      <c r="G29" t="s">
        <v>4861</v>
      </c>
      <c r="I29" s="221"/>
    </row>
    <row r="30" spans="6:9">
      <c r="F30" t="s">
        <v>4339</v>
      </c>
      <c r="G30" t="s">
        <v>4861</v>
      </c>
      <c r="I30" s="221"/>
    </row>
    <row r="31" spans="6:9">
      <c r="F31" t="s">
        <v>32304</v>
      </c>
      <c r="G31" t="s">
        <v>4861</v>
      </c>
      <c r="I31" s="221"/>
    </row>
    <row r="32" spans="6:9">
      <c r="F32" t="s">
        <v>32461</v>
      </c>
      <c r="G32" t="s">
        <v>4861</v>
      </c>
      <c r="I32" s="221"/>
    </row>
    <row r="33" spans="6:9">
      <c r="F33" t="s">
        <v>4332</v>
      </c>
      <c r="G33" t="s">
        <v>4861</v>
      </c>
      <c r="I33" s="221"/>
    </row>
    <row r="34" spans="6:9">
      <c r="F34" t="s">
        <v>32424</v>
      </c>
      <c r="G34" t="s">
        <v>4861</v>
      </c>
      <c r="I34" s="221"/>
    </row>
    <row r="35" spans="6:9">
      <c r="F35" t="s">
        <v>4327</v>
      </c>
      <c r="G35" t="s">
        <v>4861</v>
      </c>
      <c r="I35" s="221"/>
    </row>
    <row r="36" spans="6:9">
      <c r="F36" t="s">
        <v>4351</v>
      </c>
      <c r="G36" t="s">
        <v>4424</v>
      </c>
      <c r="I36" s="221"/>
    </row>
    <row r="37" spans="6:9">
      <c r="F37" t="s">
        <v>4333</v>
      </c>
      <c r="G37" t="s">
        <v>4425</v>
      </c>
      <c r="I37" s="221"/>
    </row>
    <row r="38" spans="6:9">
      <c r="F38" t="s">
        <v>4352</v>
      </c>
      <c r="G38" t="s">
        <v>4425</v>
      </c>
      <c r="I38" s="221"/>
    </row>
    <row r="39" spans="6:9">
      <c r="F39" t="s">
        <v>4328</v>
      </c>
      <c r="G39" t="s">
        <v>4426</v>
      </c>
      <c r="I39" s="221"/>
    </row>
    <row r="40" spans="6:9">
      <c r="F40" t="s">
        <v>4345</v>
      </c>
      <c r="G40" t="s">
        <v>4426</v>
      </c>
      <c r="I40" s="221"/>
    </row>
    <row r="41" spans="6:9">
      <c r="F41" t="s">
        <v>4346</v>
      </c>
      <c r="G41" t="s">
        <v>4426</v>
      </c>
      <c r="I41" s="221"/>
    </row>
    <row r="42" spans="6:9">
      <c r="F42" t="s">
        <v>32326</v>
      </c>
      <c r="G42" t="s">
        <v>4426</v>
      </c>
      <c r="I42" s="221"/>
    </row>
    <row r="43" spans="6:9">
      <c r="F43" t="s">
        <v>4344</v>
      </c>
      <c r="G43" t="s">
        <v>4426</v>
      </c>
      <c r="I43" s="221"/>
    </row>
    <row r="44" spans="6:9">
      <c r="F44" t="s">
        <v>32291</v>
      </c>
      <c r="G44" t="s">
        <v>4427</v>
      </c>
      <c r="I44" s="221"/>
    </row>
    <row r="45" spans="6:9">
      <c r="F45" t="s">
        <v>32577</v>
      </c>
      <c r="G45" t="s">
        <v>4427</v>
      </c>
      <c r="I45" s="221"/>
    </row>
    <row r="46" spans="6:9">
      <c r="F46" t="s">
        <v>32290</v>
      </c>
      <c r="G46" t="s">
        <v>4427</v>
      </c>
      <c r="I46" s="221"/>
    </row>
    <row r="47" spans="6:9">
      <c r="F47" t="s">
        <v>4324</v>
      </c>
      <c r="G47" t="s">
        <v>4427</v>
      </c>
      <c r="I47" s="221"/>
    </row>
    <row r="48" spans="6:9">
      <c r="F48" t="s">
        <v>32292</v>
      </c>
      <c r="G48" t="s">
        <v>4427</v>
      </c>
      <c r="I48" s="221"/>
    </row>
    <row r="49" spans="6:9">
      <c r="F49" t="s">
        <v>4325</v>
      </c>
      <c r="G49" t="s">
        <v>4428</v>
      </c>
      <c r="I49" s="221"/>
    </row>
    <row r="50" spans="6:9">
      <c r="F50" t="s">
        <v>32293</v>
      </c>
      <c r="G50" t="s">
        <v>4428</v>
      </c>
      <c r="I50" s="221"/>
    </row>
    <row r="51" spans="6:9">
      <c r="F51" t="s">
        <v>32294</v>
      </c>
      <c r="G51" t="s">
        <v>4428</v>
      </c>
      <c r="I51" s="221"/>
    </row>
    <row r="52" spans="6:9">
      <c r="F52" t="s">
        <v>4326</v>
      </c>
      <c r="G52" t="s">
        <v>4428</v>
      </c>
      <c r="I52" s="221"/>
    </row>
    <row r="53" spans="6:9">
      <c r="F53" t="s">
        <v>4430</v>
      </c>
      <c r="G53" t="s">
        <v>4428</v>
      </c>
      <c r="I53" s="221"/>
    </row>
    <row r="54" spans="6:9">
      <c r="F54" t="s">
        <v>4347</v>
      </c>
      <c r="G54" t="s">
        <v>4429</v>
      </c>
      <c r="I54" s="221"/>
    </row>
    <row r="55" spans="6:9">
      <c r="F55" t="s">
        <v>4334</v>
      </c>
      <c r="G55" t="s">
        <v>4429</v>
      </c>
      <c r="I55" s="221"/>
    </row>
    <row r="56" spans="6:9">
      <c r="F56" t="s">
        <v>4342</v>
      </c>
      <c r="G56" t="s">
        <v>4429</v>
      </c>
      <c r="I56" s="221"/>
    </row>
    <row r="57" spans="6:9">
      <c r="F57" t="s">
        <v>32325</v>
      </c>
      <c r="G57" t="s">
        <v>4429</v>
      </c>
      <c r="I57" s="221"/>
    </row>
    <row r="58" spans="6:9">
      <c r="F58" t="s">
        <v>4335</v>
      </c>
      <c r="G58" t="s">
        <v>4429</v>
      </c>
      <c r="I58" s="221"/>
    </row>
    <row r="59" spans="6:9">
      <c r="F59" t="s">
        <v>32455</v>
      </c>
      <c r="G59" t="s">
        <v>4429</v>
      </c>
      <c r="I59" s="221"/>
    </row>
    <row r="60" spans="6:9">
      <c r="F60" t="s">
        <v>4353</v>
      </c>
      <c r="G60" t="s">
        <v>4429</v>
      </c>
      <c r="I60" s="221"/>
    </row>
    <row r="61" spans="6:9">
      <c r="F61" t="s">
        <v>32369</v>
      </c>
      <c r="G61" t="s">
        <v>4429</v>
      </c>
      <c r="I61" s="221"/>
    </row>
    <row r="62" spans="6:9">
      <c r="F62" t="s">
        <v>4329</v>
      </c>
      <c r="G62" t="s">
        <v>4429</v>
      </c>
      <c r="I62" s="221"/>
    </row>
    <row r="63" spans="6:9">
      <c r="F63" t="s">
        <v>4431</v>
      </c>
      <c r="G63" t="s">
        <v>4429</v>
      </c>
      <c r="I63" s="221"/>
    </row>
    <row r="64" spans="6:9">
      <c r="F64" t="s">
        <v>4331</v>
      </c>
      <c r="G64" t="s">
        <v>4429</v>
      </c>
      <c r="I64" s="221"/>
    </row>
    <row r="65" spans="6:9">
      <c r="F65" s="256" t="s">
        <v>32425</v>
      </c>
      <c r="G65" s="256"/>
      <c r="I65" s="221"/>
    </row>
    <row r="66" spans="6:9">
      <c r="F66" t="s">
        <v>32422</v>
      </c>
      <c r="I66" s="221"/>
    </row>
    <row r="67" spans="6:9">
      <c r="F67" t="s">
        <v>32305</v>
      </c>
      <c r="I67" s="221"/>
    </row>
    <row r="68" spans="6:9">
      <c r="F68" t="s">
        <v>32624</v>
      </c>
      <c r="I68" s="221"/>
    </row>
    <row r="69" spans="6:9">
      <c r="F69" t="s">
        <v>32885</v>
      </c>
      <c r="I69" s="221"/>
    </row>
    <row r="70" spans="6:9">
      <c r="F70" t="s">
        <v>32625</v>
      </c>
      <c r="I70" s="221"/>
    </row>
    <row r="71" spans="6:9">
      <c r="F71" t="s">
        <v>32886</v>
      </c>
      <c r="I71" s="221"/>
    </row>
    <row r="72" spans="6:9">
      <c r="F72" t="s">
        <v>32583</v>
      </c>
      <c r="I72" s="221"/>
    </row>
    <row r="73" spans="6:9">
      <c r="F73" t="s">
        <v>32887</v>
      </c>
      <c r="I73" s="221"/>
    </row>
    <row r="74" spans="6:9">
      <c r="F74" t="s">
        <v>32626</v>
      </c>
      <c r="I74" s="221"/>
    </row>
    <row r="75" spans="6:9">
      <c r="F75" t="s">
        <v>32627</v>
      </c>
      <c r="I75" s="221"/>
    </row>
    <row r="76" spans="6:9">
      <c r="F76" t="s">
        <v>32628</v>
      </c>
      <c r="I76" s="221"/>
    </row>
    <row r="77" spans="6:9">
      <c r="F77" t="s">
        <v>32629</v>
      </c>
      <c r="I77" s="221"/>
    </row>
    <row r="78" spans="6:9">
      <c r="F78" t="s">
        <v>32874</v>
      </c>
      <c r="I78" s="221"/>
    </row>
    <row r="79" spans="6:9">
      <c r="F79" t="s">
        <v>32883</v>
      </c>
      <c r="I79" s="221"/>
    </row>
    <row r="80" spans="6:9">
      <c r="F80" t="s">
        <v>32480</v>
      </c>
      <c r="I80" s="221"/>
    </row>
    <row r="81" spans="6:9">
      <c r="F81" t="s">
        <v>32630</v>
      </c>
      <c r="I81" s="221"/>
    </row>
    <row r="82" spans="6:9">
      <c r="F82" t="s">
        <v>32631</v>
      </c>
      <c r="I82" s="221"/>
    </row>
    <row r="83" spans="6:9">
      <c r="F83" t="s">
        <v>32364</v>
      </c>
      <c r="I83" s="221"/>
    </row>
    <row r="84" spans="6:9">
      <c r="F84" t="s">
        <v>32880</v>
      </c>
      <c r="I84" s="221"/>
    </row>
    <row r="85" spans="6:9">
      <c r="F85" t="s">
        <v>32632</v>
      </c>
      <c r="I85" s="221"/>
    </row>
    <row r="86" spans="6:9">
      <c r="F86" t="s">
        <v>32549</v>
      </c>
      <c r="I86" s="221"/>
    </row>
    <row r="87" spans="6:9">
      <c r="F87" t="s">
        <v>32479</v>
      </c>
      <c r="I87" s="221"/>
    </row>
    <row r="88" spans="6:9">
      <c r="F88" t="s">
        <v>32633</v>
      </c>
      <c r="I88" s="221"/>
    </row>
    <row r="89" spans="6:9">
      <c r="F89" t="s">
        <v>32634</v>
      </c>
      <c r="I89" s="221"/>
    </row>
    <row r="90" spans="6:9">
      <c r="F90" t="s">
        <v>32635</v>
      </c>
      <c r="I90" s="221"/>
    </row>
    <row r="91" spans="6:9">
      <c r="F91" t="s">
        <v>32636</v>
      </c>
      <c r="I91" s="221"/>
    </row>
    <row r="92" spans="6:9">
      <c r="F92" t="s">
        <v>32876</v>
      </c>
      <c r="I92" s="221"/>
    </row>
    <row r="93" spans="6:9">
      <c r="F93" t="s">
        <v>32375</v>
      </c>
      <c r="I93" s="221"/>
    </row>
    <row r="94" spans="6:9">
      <c r="F94" t="s">
        <v>32385</v>
      </c>
      <c r="I94" s="221"/>
    </row>
    <row r="95" spans="6:9">
      <c r="F95" t="s">
        <v>32588</v>
      </c>
      <c r="I95" s="221"/>
    </row>
    <row r="96" spans="6:9">
      <c r="F96" t="s">
        <v>32513</v>
      </c>
      <c r="I96" s="221"/>
    </row>
    <row r="97" spans="6:9">
      <c r="F97" t="s">
        <v>32523</v>
      </c>
      <c r="I97" s="221"/>
    </row>
    <row r="98" spans="6:9">
      <c r="F98" t="s">
        <v>32870</v>
      </c>
      <c r="I98" s="221"/>
    </row>
    <row r="99" spans="6:9">
      <c r="F99" t="s">
        <v>32564</v>
      </c>
      <c r="I99" s="221"/>
    </row>
    <row r="100" spans="6:9">
      <c r="F100" t="s">
        <v>32522</v>
      </c>
      <c r="I100" s="221"/>
    </row>
    <row r="101" spans="6:9">
      <c r="F101" t="s">
        <v>32303</v>
      </c>
      <c r="I101" s="221"/>
    </row>
    <row r="102" spans="6:9">
      <c r="F102" t="s">
        <v>32348</v>
      </c>
      <c r="I102" s="221"/>
    </row>
    <row r="103" spans="6:9">
      <c r="F103" t="s">
        <v>32884</v>
      </c>
      <c r="I103" s="221"/>
    </row>
    <row r="104" spans="6:9">
      <c r="F104" t="s">
        <v>32436</v>
      </c>
      <c r="I104" s="221"/>
    </row>
    <row r="105" spans="6:9">
      <c r="F105" t="s">
        <v>32306</v>
      </c>
      <c r="I105" s="221"/>
    </row>
    <row r="106" spans="6:9">
      <c r="F106" t="s">
        <v>32323</v>
      </c>
      <c r="I106" s="221"/>
    </row>
    <row r="107" spans="6:9">
      <c r="F107" t="s">
        <v>32638</v>
      </c>
      <c r="I107" s="221"/>
    </row>
    <row r="108" spans="6:9">
      <c r="F108" t="s">
        <v>32877</v>
      </c>
      <c r="I108" s="221"/>
    </row>
    <row r="109" spans="6:9">
      <c r="F109" t="s">
        <v>32365</v>
      </c>
      <c r="I109" s="221"/>
    </row>
    <row r="110" spans="6:9">
      <c r="F110" t="s">
        <v>32639</v>
      </c>
      <c r="I110" s="221"/>
    </row>
    <row r="111" spans="6:9">
      <c r="F111" t="s">
        <v>32640</v>
      </c>
      <c r="I111" s="221"/>
    </row>
    <row r="112" spans="6:9">
      <c r="F112" t="s">
        <v>32879</v>
      </c>
      <c r="I112" s="221"/>
    </row>
    <row r="113" spans="6:9">
      <c r="F113" t="s">
        <v>32406</v>
      </c>
      <c r="I113" s="221"/>
    </row>
    <row r="114" spans="6:9">
      <c r="F114" t="s">
        <v>32400</v>
      </c>
      <c r="I114" s="221"/>
    </row>
    <row r="115" spans="6:9">
      <c r="F115" t="s">
        <v>32431</v>
      </c>
      <c r="I115" s="221"/>
    </row>
    <row r="116" spans="6:9">
      <c r="F116" t="s">
        <v>32641</v>
      </c>
      <c r="I116" s="221"/>
    </row>
    <row r="117" spans="6:9">
      <c r="F117" t="s">
        <v>32642</v>
      </c>
      <c r="I117" s="221"/>
    </row>
    <row r="118" spans="6:9">
      <c r="F118" t="s">
        <v>32873</v>
      </c>
      <c r="I118" s="221"/>
    </row>
    <row r="119" spans="6:9">
      <c r="F119" t="s">
        <v>32643</v>
      </c>
      <c r="I119" s="221"/>
    </row>
    <row r="120" spans="6:9">
      <c r="F120" t="s">
        <v>32644</v>
      </c>
      <c r="I120" s="221"/>
    </row>
    <row r="121" spans="6:9">
      <c r="F121" t="s">
        <v>32389</v>
      </c>
      <c r="I121" s="221"/>
    </row>
    <row r="122" spans="6:9">
      <c r="F122" t="s">
        <v>32645</v>
      </c>
      <c r="I122" s="221"/>
    </row>
    <row r="123" spans="6:9">
      <c r="F123" t="s">
        <v>32433</v>
      </c>
      <c r="I123" s="221"/>
    </row>
    <row r="124" spans="6:9">
      <c r="F124" t="s">
        <v>32875</v>
      </c>
      <c r="I124" s="221"/>
    </row>
    <row r="125" spans="6:9">
      <c r="F125" t="s">
        <v>32456</v>
      </c>
      <c r="I125" s="221"/>
    </row>
    <row r="126" spans="6:9">
      <c r="F126" t="s">
        <v>32646</v>
      </c>
      <c r="I126" s="221"/>
    </row>
    <row r="127" spans="6:9">
      <c r="F127" t="s">
        <v>32647</v>
      </c>
      <c r="I127" s="221"/>
    </row>
    <row r="128" spans="6:9">
      <c r="F128" t="s">
        <v>32648</v>
      </c>
      <c r="I128" s="221"/>
    </row>
    <row r="129" spans="6:9">
      <c r="F129" t="s">
        <v>32649</v>
      </c>
      <c r="I129" s="221"/>
    </row>
    <row r="130" spans="6:9">
      <c r="F130" t="s">
        <v>32872</v>
      </c>
      <c r="I130" s="221"/>
    </row>
    <row r="131" spans="6:9">
      <c r="F131" t="s">
        <v>32650</v>
      </c>
      <c r="I131" s="221"/>
    </row>
    <row r="132" spans="6:9">
      <c r="F132" t="s">
        <v>32430</v>
      </c>
      <c r="I132" s="221"/>
    </row>
    <row r="133" spans="6:9">
      <c r="F133" t="s">
        <v>32651</v>
      </c>
      <c r="I133" s="221"/>
    </row>
    <row r="134" spans="6:9">
      <c r="F134" t="s">
        <v>32881</v>
      </c>
      <c r="I134" s="221"/>
    </row>
    <row r="135" spans="6:9">
      <c r="F135" t="s">
        <v>32652</v>
      </c>
      <c r="I135" s="221"/>
    </row>
    <row r="136" spans="6:9">
      <c r="F136" t="s">
        <v>32653</v>
      </c>
    </row>
    <row r="137" spans="6:9">
      <c r="F137" t="s">
        <v>32878</v>
      </c>
    </row>
    <row r="138" spans="6:9">
      <c r="F138" t="s">
        <v>32654</v>
      </c>
    </row>
    <row r="139" spans="6:9">
      <c r="F139" t="e">
        <v>#N/A</v>
      </c>
    </row>
  </sheetData>
  <sheetProtection sort="0" autoFilter="0"/>
  <pageMargins left="0.7" right="0.7" top="0.75" bottom="0.75" header="0.3" footer="0.3"/>
  <pageSetup paperSize="9" orientation="portrait"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oglio10"/>
  <dimension ref="J34:Q34"/>
  <sheetViews>
    <sheetView showGridLines="0" tabSelected="1" zoomScale="90" zoomScaleNormal="90" workbookViewId="0">
      <selection activeCell="N22" sqref="N22"/>
    </sheetView>
  </sheetViews>
  <sheetFormatPr defaultColWidth="9.1796875" defaultRowHeight="14.5"/>
  <cols>
    <col min="1" max="16384" width="9.1796875" style="149"/>
  </cols>
  <sheetData>
    <row r="34" spans="10:17">
      <c r="J34" s="476"/>
      <c r="K34" s="476"/>
      <c r="L34" s="476"/>
      <c r="M34" s="476"/>
      <c r="N34" s="476"/>
      <c r="O34" s="476"/>
      <c r="P34" s="476"/>
      <c r="Q34" s="476"/>
    </row>
  </sheetData>
  <sheetProtection selectLockedCells="1" selectUnlockedCells="1"/>
  <mergeCells count="1">
    <mergeCell ref="J34:Q34"/>
  </mergeCell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oglio22"/>
  <dimension ref="A1:L191"/>
  <sheetViews>
    <sheetView zoomScaleNormal="100" workbookViewId="0">
      <pane ySplit="6" topLeftCell="A7" activePane="bottomLeft" state="frozen"/>
      <selection pane="bottomLeft" activeCell="H20" sqref="H20"/>
    </sheetView>
  </sheetViews>
  <sheetFormatPr defaultRowHeight="14.5"/>
  <cols>
    <col min="1" max="1" width="56.26953125" bestFit="1" customWidth="1"/>
    <col min="2" max="2" width="19.26953125" style="216" customWidth="1"/>
    <col min="3" max="3" width="15" style="9" customWidth="1"/>
    <col min="4" max="5" width="12.54296875" style="9" customWidth="1"/>
    <col min="6" max="6" width="12.54296875" style="39" customWidth="1"/>
    <col min="7" max="7" width="17.1796875" style="56" customWidth="1"/>
    <col min="8" max="8" width="17.1796875" style="303" customWidth="1"/>
    <col min="9" max="9" width="17.1796875" style="55" customWidth="1"/>
    <col min="10" max="10" width="15.81640625" style="43" bestFit="1" customWidth="1"/>
    <col min="11" max="11" width="15.54296875" customWidth="1"/>
    <col min="12" max="12" width="15.54296875" style="3" customWidth="1"/>
    <col min="13" max="53" width="15.54296875" customWidth="1"/>
  </cols>
  <sheetData>
    <row r="1" spans="1:11" ht="18.75" customHeight="1">
      <c r="A1" s="147" t="s">
        <v>13626</v>
      </c>
      <c r="B1" s="216" t="s">
        <v>38683</v>
      </c>
      <c r="D1" s="208" t="s">
        <v>14500</v>
      </c>
      <c r="E1" s="209">
        <f>COUNTA(A6:A999998)-1</f>
        <v>2</v>
      </c>
      <c r="F1" s="9"/>
      <c r="G1" s="9"/>
      <c r="H1" s="302"/>
    </row>
    <row r="2" spans="1:11" s="104" customFormat="1" ht="18.75" customHeight="1">
      <c r="A2" s="147" t="s">
        <v>32119</v>
      </c>
      <c r="B2" s="217" t="s">
        <v>38683</v>
      </c>
      <c r="C2" s="9"/>
      <c r="D2" s="9"/>
      <c r="E2" s="9"/>
      <c r="F2" s="9"/>
      <c r="G2" s="9"/>
      <c r="H2" s="302"/>
      <c r="I2" s="300"/>
      <c r="J2" s="300"/>
    </row>
    <row r="3" spans="1:11" s="103" customFormat="1" ht="18.75" customHeight="1">
      <c r="A3" s="147" t="s">
        <v>32127</v>
      </c>
      <c r="B3" s="237" t="s">
        <v>38683</v>
      </c>
      <c r="C3" s="9"/>
      <c r="D3" s="19"/>
      <c r="E3" s="108"/>
      <c r="F3" s="108"/>
      <c r="G3" s="108"/>
      <c r="H3" s="302"/>
      <c r="I3" s="300"/>
      <c r="J3" s="300"/>
    </row>
    <row r="4" spans="1:11">
      <c r="A4" s="147" t="s">
        <v>32133</v>
      </c>
      <c r="B4" t="s">
        <v>38683</v>
      </c>
      <c r="C4" s="2"/>
      <c r="D4"/>
      <c r="E4"/>
      <c r="F4"/>
      <c r="G4"/>
      <c r="H4" s="300"/>
      <c r="I4" s="300"/>
      <c r="J4" s="300"/>
    </row>
    <row r="5" spans="1:11" s="19" customFormat="1">
      <c r="A5"/>
      <c r="B5"/>
      <c r="C5"/>
      <c r="D5"/>
      <c r="E5"/>
      <c r="F5"/>
      <c r="G5"/>
      <c r="H5" s="300"/>
      <c r="I5" s="300"/>
      <c r="J5" s="300"/>
    </row>
    <row r="6" spans="1:11">
      <c r="B6"/>
      <c r="C6"/>
      <c r="D6"/>
      <c r="E6"/>
      <c r="F6"/>
      <c r="G6" s="54" t="s">
        <v>14330</v>
      </c>
      <c r="H6" s="33"/>
      <c r="I6" s="33"/>
      <c r="J6" s="33"/>
      <c r="K6" s="33"/>
    </row>
    <row r="7" spans="1:11">
      <c r="A7" s="147" t="s">
        <v>4890</v>
      </c>
      <c r="B7" s="148" t="s">
        <v>32911</v>
      </c>
      <c r="C7" s="148" t="s">
        <v>32118</v>
      </c>
      <c r="D7" s="54" t="s">
        <v>4876</v>
      </c>
      <c r="E7" s="54" t="s">
        <v>13624</v>
      </c>
      <c r="F7" s="54" t="s">
        <v>11470</v>
      </c>
      <c r="G7" s="2" t="s">
        <v>32134</v>
      </c>
      <c r="H7" s="37" t="s">
        <v>33258</v>
      </c>
      <c r="I7" s="37" t="s">
        <v>14501</v>
      </c>
      <c r="J7" s="37" t="s">
        <v>14502</v>
      </c>
      <c r="K7" s="37" t="s">
        <v>14336</v>
      </c>
    </row>
    <row r="8" spans="1:11">
      <c r="A8" t="s">
        <v>38683</v>
      </c>
      <c r="B8" s="2" t="s">
        <v>38683</v>
      </c>
      <c r="C8" s="215" t="s">
        <v>38683</v>
      </c>
      <c r="D8" s="29" t="s">
        <v>38683</v>
      </c>
      <c r="E8" s="34" t="s">
        <v>38683</v>
      </c>
      <c r="F8" s="31" t="s">
        <v>38683</v>
      </c>
      <c r="G8" s="9"/>
      <c r="H8" s="33"/>
      <c r="I8" s="33"/>
      <c r="J8" s="33"/>
      <c r="K8" s="33"/>
    </row>
    <row r="9" spans="1:11">
      <c r="A9" s="9" t="s">
        <v>14332</v>
      </c>
      <c r="B9" s="9"/>
      <c r="F9" s="9"/>
      <c r="G9" s="9"/>
      <c r="H9" s="33"/>
      <c r="I9" s="33"/>
      <c r="J9" s="33"/>
      <c r="K9" s="33"/>
    </row>
    <row r="10" spans="1:11">
      <c r="B10"/>
      <c r="C10"/>
      <c r="D10"/>
      <c r="E10"/>
      <c r="F10"/>
      <c r="G10"/>
      <c r="H10"/>
      <c r="I10"/>
      <c r="J10"/>
    </row>
    <row r="11" spans="1:11">
      <c r="B11"/>
      <c r="C11"/>
      <c r="D11"/>
      <c r="E11"/>
      <c r="F11"/>
      <c r="G11"/>
      <c r="H11"/>
      <c r="I11"/>
      <c r="J11"/>
    </row>
    <row r="12" spans="1:11">
      <c r="B12"/>
      <c r="C12"/>
      <c r="D12"/>
      <c r="E12"/>
      <c r="F12"/>
      <c r="G12"/>
      <c r="H12"/>
      <c r="I12"/>
      <c r="J12"/>
    </row>
    <row r="13" spans="1:11">
      <c r="B13"/>
      <c r="C13"/>
      <c r="D13"/>
      <c r="E13"/>
      <c r="F13"/>
      <c r="G13"/>
      <c r="H13"/>
      <c r="I13"/>
      <c r="J13"/>
    </row>
    <row r="14" spans="1:11">
      <c r="B14"/>
      <c r="C14"/>
      <c r="D14"/>
      <c r="E14"/>
      <c r="F14"/>
      <c r="G14"/>
      <c r="H14"/>
      <c r="I14"/>
      <c r="J14"/>
    </row>
    <row r="15" spans="1:11">
      <c r="B15"/>
      <c r="C15"/>
      <c r="D15"/>
      <c r="E15"/>
      <c r="F15"/>
      <c r="G15"/>
      <c r="H15"/>
      <c r="I15"/>
      <c r="J15"/>
    </row>
    <row r="16" spans="1:11">
      <c r="B16"/>
      <c r="C16"/>
      <c r="D16"/>
      <c r="E16"/>
      <c r="F16"/>
      <c r="G16"/>
      <c r="H16"/>
      <c r="I16"/>
      <c r="J16"/>
    </row>
    <row r="17" spans="2:10">
      <c r="B17"/>
      <c r="C17"/>
      <c r="D17"/>
      <c r="E17"/>
      <c r="F17"/>
      <c r="G17"/>
      <c r="H17"/>
      <c r="I17"/>
      <c r="J17"/>
    </row>
    <row r="18" spans="2:10">
      <c r="B18"/>
      <c r="C18"/>
      <c r="D18"/>
      <c r="E18"/>
      <c r="F18"/>
      <c r="G18"/>
      <c r="H18"/>
      <c r="I18"/>
      <c r="J18"/>
    </row>
    <row r="19" spans="2:10">
      <c r="B19"/>
      <c r="C19"/>
      <c r="D19"/>
      <c r="E19"/>
      <c r="F19"/>
      <c r="G19"/>
      <c r="H19"/>
      <c r="I19"/>
      <c r="J19"/>
    </row>
    <row r="20" spans="2:10">
      <c r="B20"/>
      <c r="C20"/>
      <c r="D20"/>
      <c r="E20"/>
      <c r="F20"/>
      <c r="G20"/>
      <c r="H20"/>
      <c r="I20"/>
      <c r="J20"/>
    </row>
    <row r="21" spans="2:10">
      <c r="B21"/>
      <c r="C21"/>
      <c r="D21"/>
      <c r="E21"/>
      <c r="F21"/>
      <c r="G21"/>
      <c r="H21"/>
      <c r="I21"/>
      <c r="J21"/>
    </row>
    <row r="22" spans="2:10">
      <c r="B22"/>
      <c r="C22"/>
      <c r="D22"/>
      <c r="E22"/>
      <c r="F22"/>
      <c r="G22"/>
      <c r="H22"/>
      <c r="I22"/>
      <c r="J22"/>
    </row>
    <row r="23" spans="2:10">
      <c r="B23"/>
      <c r="C23"/>
      <c r="D23"/>
      <c r="E23"/>
      <c r="F23"/>
      <c r="G23"/>
      <c r="H23"/>
      <c r="I23"/>
      <c r="J23"/>
    </row>
    <row r="24" spans="2:10">
      <c r="B24"/>
      <c r="C24"/>
      <c r="D24"/>
      <c r="E24"/>
      <c r="F24"/>
      <c r="G24"/>
      <c r="H24"/>
      <c r="I24"/>
      <c r="J24"/>
    </row>
    <row r="25" spans="2:10">
      <c r="B25"/>
      <c r="C25"/>
      <c r="D25"/>
      <c r="E25"/>
      <c r="F25"/>
      <c r="G25"/>
      <c r="H25"/>
      <c r="I25"/>
      <c r="J25"/>
    </row>
    <row r="26" spans="2:10">
      <c r="B26"/>
      <c r="C26"/>
      <c r="D26"/>
      <c r="E26"/>
      <c r="F26"/>
      <c r="G26"/>
      <c r="H26"/>
      <c r="I26"/>
      <c r="J26"/>
    </row>
    <row r="27" spans="2:10">
      <c r="B27"/>
      <c r="C27"/>
      <c r="D27"/>
      <c r="E27"/>
      <c r="F27"/>
      <c r="G27"/>
      <c r="H27"/>
      <c r="I27"/>
      <c r="J27"/>
    </row>
    <row r="28" spans="2:10">
      <c r="B28"/>
      <c r="C28"/>
      <c r="D28"/>
      <c r="E28"/>
      <c r="F28"/>
      <c r="G28"/>
      <c r="H28"/>
      <c r="I28"/>
      <c r="J28"/>
    </row>
    <row r="29" spans="2:10">
      <c r="B29"/>
      <c r="C29"/>
      <c r="D29"/>
      <c r="E29"/>
      <c r="F29"/>
      <c r="G29"/>
      <c r="H29"/>
      <c r="I29"/>
      <c r="J29"/>
    </row>
    <row r="30" spans="2:10">
      <c r="B30"/>
      <c r="C30"/>
      <c r="D30"/>
      <c r="E30"/>
      <c r="F30"/>
      <c r="G30"/>
      <c r="H30"/>
      <c r="I30"/>
      <c r="J30"/>
    </row>
    <row r="31" spans="2:10">
      <c r="B31"/>
      <c r="C31"/>
      <c r="D31"/>
      <c r="E31"/>
      <c r="F31"/>
      <c r="G31"/>
      <c r="H31"/>
      <c r="I31"/>
      <c r="J31"/>
    </row>
    <row r="32" spans="2:10">
      <c r="B32"/>
      <c r="C32"/>
      <c r="D32"/>
      <c r="E32"/>
      <c r="F32"/>
      <c r="G32"/>
      <c r="H32"/>
      <c r="I32"/>
      <c r="J32"/>
    </row>
    <row r="33" spans="2:10">
      <c r="B33"/>
      <c r="C33"/>
      <c r="D33"/>
      <c r="E33"/>
      <c r="F33"/>
      <c r="G33"/>
      <c r="H33"/>
      <c r="I33"/>
      <c r="J33"/>
    </row>
    <row r="34" spans="2:10">
      <c r="B34"/>
      <c r="C34"/>
      <c r="D34"/>
      <c r="E34"/>
      <c r="F34"/>
      <c r="G34"/>
      <c r="H34"/>
      <c r="I34"/>
      <c r="J34"/>
    </row>
    <row r="35" spans="2:10">
      <c r="B35"/>
      <c r="C35"/>
      <c r="D35"/>
      <c r="E35"/>
      <c r="F35"/>
      <c r="G35"/>
      <c r="H35"/>
      <c r="I35"/>
      <c r="J35"/>
    </row>
    <row r="36" spans="2:10">
      <c r="B36"/>
      <c r="C36"/>
      <c r="D36"/>
      <c r="E36"/>
      <c r="F36"/>
      <c r="G36"/>
      <c r="H36"/>
      <c r="I36"/>
      <c r="J36"/>
    </row>
    <row r="37" spans="2:10">
      <c r="B37"/>
      <c r="C37"/>
      <c r="D37"/>
      <c r="E37"/>
      <c r="F37"/>
      <c r="G37"/>
      <c r="H37"/>
      <c r="I37"/>
      <c r="J37"/>
    </row>
    <row r="38" spans="2:10">
      <c r="B38"/>
      <c r="C38"/>
      <c r="D38"/>
      <c r="E38"/>
      <c r="F38"/>
      <c r="G38"/>
      <c r="H38"/>
      <c r="I38"/>
      <c r="J38"/>
    </row>
    <row r="39" spans="2:10">
      <c r="B39"/>
      <c r="C39"/>
      <c r="D39"/>
      <c r="E39"/>
      <c r="F39"/>
      <c r="G39"/>
      <c r="H39"/>
      <c r="I39"/>
      <c r="J39"/>
    </row>
    <row r="40" spans="2:10">
      <c r="B40"/>
      <c r="C40"/>
      <c r="D40"/>
      <c r="E40"/>
      <c r="F40"/>
      <c r="G40"/>
      <c r="H40"/>
      <c r="I40"/>
      <c r="J40"/>
    </row>
    <row r="41" spans="2:10">
      <c r="B41"/>
      <c r="C41"/>
      <c r="D41"/>
      <c r="E41"/>
      <c r="F41"/>
      <c r="G41"/>
      <c r="H41"/>
      <c r="I41"/>
      <c r="J41"/>
    </row>
    <row r="42" spans="2:10">
      <c r="B42"/>
      <c r="C42"/>
      <c r="D42"/>
      <c r="E42"/>
      <c r="F42"/>
      <c r="G42"/>
      <c r="H42"/>
      <c r="I42"/>
      <c r="J42"/>
    </row>
    <row r="43" spans="2:10">
      <c r="B43"/>
      <c r="C43"/>
      <c r="D43"/>
      <c r="E43"/>
      <c r="F43"/>
      <c r="G43"/>
      <c r="H43"/>
      <c r="I43"/>
      <c r="J43"/>
    </row>
    <row r="44" spans="2:10">
      <c r="B44"/>
      <c r="C44"/>
      <c r="D44"/>
      <c r="E44"/>
      <c r="F44"/>
      <c r="G44"/>
      <c r="H44"/>
      <c r="I44"/>
      <c r="J44"/>
    </row>
    <row r="45" spans="2:10">
      <c r="B45"/>
      <c r="C45"/>
      <c r="D45"/>
      <c r="E45"/>
      <c r="F45"/>
      <c r="G45"/>
      <c r="H45"/>
      <c r="I45"/>
      <c r="J45"/>
    </row>
    <row r="46" spans="2:10">
      <c r="B46"/>
      <c r="C46"/>
      <c r="D46"/>
      <c r="E46"/>
      <c r="F46"/>
      <c r="G46"/>
      <c r="H46"/>
      <c r="I46"/>
      <c r="J46"/>
    </row>
    <row r="47" spans="2:10">
      <c r="B47"/>
      <c r="C47"/>
      <c r="D47"/>
      <c r="E47"/>
      <c r="F47"/>
      <c r="G47"/>
      <c r="H47"/>
      <c r="I47"/>
      <c r="J47"/>
    </row>
    <row r="48" spans="2:10">
      <c r="B48"/>
      <c r="C48"/>
      <c r="D48"/>
      <c r="E48"/>
      <c r="F48"/>
      <c r="G48"/>
      <c r="H48"/>
      <c r="I48"/>
      <c r="J48"/>
    </row>
    <row r="49" spans="2:10">
      <c r="B49"/>
      <c r="C49"/>
      <c r="D49"/>
      <c r="E49"/>
      <c r="F49"/>
      <c r="G49"/>
      <c r="H49"/>
      <c r="I49"/>
      <c r="J49"/>
    </row>
    <row r="50" spans="2:10">
      <c r="B50"/>
      <c r="C50"/>
      <c r="D50"/>
      <c r="E50"/>
      <c r="F50"/>
      <c r="G50"/>
      <c r="H50"/>
      <c r="I50"/>
      <c r="J50"/>
    </row>
    <row r="51" spans="2:10">
      <c r="B51"/>
      <c r="C51"/>
      <c r="D51"/>
      <c r="E51"/>
      <c r="F51"/>
      <c r="G51"/>
      <c r="H51"/>
      <c r="I51"/>
      <c r="J51"/>
    </row>
    <row r="52" spans="2:10">
      <c r="B52"/>
      <c r="C52"/>
      <c r="D52"/>
      <c r="E52"/>
      <c r="F52"/>
      <c r="G52"/>
      <c r="H52"/>
      <c r="I52"/>
      <c r="J52"/>
    </row>
    <row r="53" spans="2:10">
      <c r="B53"/>
      <c r="C53"/>
      <c r="D53"/>
      <c r="E53"/>
      <c r="F53"/>
      <c r="G53"/>
      <c r="H53"/>
      <c r="I53"/>
      <c r="J53"/>
    </row>
    <row r="54" spans="2:10">
      <c r="B54"/>
      <c r="C54"/>
      <c r="D54"/>
      <c r="E54"/>
      <c r="F54"/>
      <c r="G54"/>
      <c r="H54"/>
      <c r="I54"/>
      <c r="J54"/>
    </row>
    <row r="55" spans="2:10">
      <c r="B55"/>
      <c r="C55"/>
      <c r="D55"/>
      <c r="E55"/>
      <c r="F55"/>
      <c r="G55"/>
      <c r="H55"/>
      <c r="I55"/>
      <c r="J55"/>
    </row>
    <row r="56" spans="2:10">
      <c r="B56"/>
      <c r="C56"/>
      <c r="D56"/>
      <c r="E56"/>
      <c r="F56"/>
      <c r="G56"/>
      <c r="H56"/>
      <c r="I56"/>
      <c r="J56"/>
    </row>
    <row r="57" spans="2:10">
      <c r="B57"/>
      <c r="C57"/>
      <c r="D57"/>
      <c r="E57"/>
      <c r="F57"/>
      <c r="G57"/>
      <c r="H57"/>
      <c r="I57"/>
      <c r="J57"/>
    </row>
    <row r="58" spans="2:10">
      <c r="B58"/>
      <c r="C58"/>
      <c r="D58"/>
      <c r="E58"/>
      <c r="F58"/>
      <c r="G58"/>
      <c r="H58"/>
      <c r="I58"/>
      <c r="J58"/>
    </row>
    <row r="59" spans="2:10">
      <c r="B59"/>
      <c r="C59"/>
      <c r="D59"/>
      <c r="E59"/>
      <c r="F59"/>
      <c r="G59"/>
      <c r="H59"/>
      <c r="I59"/>
      <c r="J59"/>
    </row>
    <row r="60" spans="2:10">
      <c r="B60"/>
      <c r="C60"/>
      <c r="D60"/>
      <c r="E60"/>
      <c r="F60"/>
      <c r="G60"/>
      <c r="H60"/>
      <c r="I60"/>
      <c r="J60"/>
    </row>
    <row r="61" spans="2:10">
      <c r="B61"/>
      <c r="C61"/>
      <c r="D61"/>
      <c r="E61"/>
      <c r="F61"/>
      <c r="G61"/>
      <c r="H61"/>
      <c r="I61"/>
      <c r="J61"/>
    </row>
    <row r="62" spans="2:10">
      <c r="B62"/>
      <c r="C62"/>
      <c r="D62"/>
      <c r="E62"/>
      <c r="F62"/>
      <c r="G62"/>
      <c r="H62"/>
      <c r="I62"/>
      <c r="J62"/>
    </row>
    <row r="63" spans="2:10">
      <c r="B63"/>
      <c r="C63"/>
      <c r="D63"/>
      <c r="E63"/>
      <c r="F63"/>
      <c r="G63"/>
      <c r="H63"/>
      <c r="I63"/>
      <c r="J63"/>
    </row>
    <row r="64" spans="2:10">
      <c r="B64"/>
      <c r="C64"/>
      <c r="D64"/>
      <c r="E64"/>
      <c r="F64"/>
      <c r="G64"/>
      <c r="H64"/>
      <c r="I64"/>
      <c r="J64"/>
    </row>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spans="1:11">
      <c r="B81"/>
      <c r="C81"/>
      <c r="D81"/>
      <c r="E81"/>
      <c r="F81"/>
      <c r="G81"/>
      <c r="H81"/>
      <c r="I81"/>
      <c r="J81"/>
    </row>
    <row r="82" spans="1:11">
      <c r="B82"/>
      <c r="C82"/>
      <c r="D82"/>
      <c r="E82"/>
      <c r="F82"/>
      <c r="G82"/>
      <c r="H82"/>
      <c r="I82"/>
      <c r="J82"/>
    </row>
    <row r="83" spans="1:11" s="36" customFormat="1">
      <c r="A83"/>
      <c r="B83"/>
      <c r="C83"/>
      <c r="D83"/>
      <c r="E83"/>
      <c r="F83"/>
      <c r="G83"/>
      <c r="H83"/>
      <c r="I83"/>
      <c r="J83"/>
      <c r="K83"/>
    </row>
    <row r="84" spans="1:11">
      <c r="B84"/>
      <c r="C84"/>
      <c r="D84"/>
      <c r="E84"/>
      <c r="F84"/>
      <c r="G84"/>
      <c r="H84"/>
      <c r="I84"/>
      <c r="J84"/>
    </row>
    <row r="85" spans="1:11">
      <c r="B85"/>
      <c r="C85"/>
      <c r="D85"/>
      <c r="E85"/>
      <c r="F85"/>
      <c r="G85"/>
      <c r="H85"/>
      <c r="I85"/>
      <c r="J85"/>
    </row>
    <row r="86" spans="1:11">
      <c r="B86"/>
      <c r="C86"/>
      <c r="D86"/>
      <c r="E86"/>
      <c r="F86"/>
      <c r="G86"/>
      <c r="H86"/>
      <c r="I86"/>
      <c r="J86"/>
    </row>
    <row r="87" spans="1:11">
      <c r="B87"/>
      <c r="C87"/>
      <c r="D87"/>
      <c r="E87"/>
      <c r="F87"/>
      <c r="G87"/>
      <c r="H87"/>
      <c r="I87"/>
      <c r="J87"/>
    </row>
    <row r="88" spans="1:11">
      <c r="B88"/>
      <c r="C88"/>
      <c r="D88"/>
      <c r="E88"/>
      <c r="F88"/>
      <c r="G88"/>
      <c r="H88"/>
      <c r="I88"/>
      <c r="J88"/>
    </row>
    <row r="89" spans="1:11">
      <c r="B89"/>
      <c r="C89"/>
      <c r="D89"/>
      <c r="E89"/>
      <c r="F89"/>
      <c r="G89"/>
      <c r="H89"/>
      <c r="I89"/>
      <c r="J89"/>
    </row>
    <row r="90" spans="1:11">
      <c r="B90"/>
      <c r="C90"/>
      <c r="D90"/>
      <c r="E90"/>
      <c r="F90"/>
      <c r="G90"/>
      <c r="H90"/>
      <c r="I90"/>
      <c r="J90"/>
    </row>
    <row r="91" spans="1:11">
      <c r="B91"/>
      <c r="C91"/>
      <c r="D91"/>
      <c r="E91"/>
      <c r="F91"/>
      <c r="G91"/>
      <c r="H91"/>
      <c r="I91"/>
      <c r="J91"/>
    </row>
    <row r="92" spans="1:11">
      <c r="B92"/>
      <c r="C92"/>
      <c r="D92"/>
      <c r="E92"/>
      <c r="F92"/>
      <c r="G92"/>
      <c r="H92"/>
      <c r="I92"/>
      <c r="J92"/>
    </row>
    <row r="93" spans="1:11">
      <c r="B93"/>
      <c r="C93"/>
      <c r="D93"/>
      <c r="E93"/>
      <c r="F93"/>
      <c r="G93"/>
      <c r="H93"/>
      <c r="I93"/>
      <c r="J93"/>
    </row>
    <row r="94" spans="1:11">
      <c r="B94"/>
      <c r="C94"/>
      <c r="D94"/>
      <c r="E94"/>
      <c r="F94"/>
      <c r="G94"/>
      <c r="H94"/>
      <c r="I94"/>
      <c r="J94"/>
    </row>
    <row r="95" spans="1:11">
      <c r="B95"/>
      <c r="C95"/>
      <c r="D95"/>
      <c r="E95"/>
      <c r="F95"/>
      <c r="G95"/>
      <c r="H95"/>
      <c r="I95"/>
      <c r="J95"/>
    </row>
    <row r="96" spans="1:11">
      <c r="B96"/>
      <c r="C96"/>
      <c r="D96"/>
      <c r="E96"/>
      <c r="F96"/>
      <c r="G96"/>
      <c r="H96"/>
      <c r="I96"/>
      <c r="J96"/>
    </row>
    <row r="97" spans="2:10" customFormat="1"/>
    <row r="98" spans="2:10" customFormat="1"/>
    <row r="99" spans="2:10" customFormat="1"/>
    <row r="100" spans="2:10" customFormat="1"/>
    <row r="101" spans="2:10">
      <c r="B101"/>
      <c r="C101"/>
      <c r="D101"/>
      <c r="E101"/>
      <c r="F101"/>
      <c r="G101"/>
      <c r="H101"/>
      <c r="I101"/>
      <c r="J101"/>
    </row>
    <row r="102" spans="2:10">
      <c r="B102"/>
      <c r="C102"/>
      <c r="D102"/>
      <c r="E102"/>
      <c r="F102"/>
      <c r="G102"/>
      <c r="H102"/>
      <c r="I102"/>
      <c r="J102"/>
    </row>
    <row r="103" spans="2:10">
      <c r="B103"/>
      <c r="C103"/>
      <c r="D103"/>
      <c r="E103"/>
      <c r="F103"/>
      <c r="G103"/>
      <c r="H103"/>
      <c r="I103"/>
      <c r="J103"/>
    </row>
    <row r="104" spans="2:10">
      <c r="B104"/>
      <c r="C104"/>
      <c r="D104"/>
      <c r="E104"/>
      <c r="F104"/>
      <c r="G104"/>
      <c r="H104"/>
      <c r="I104"/>
      <c r="J104"/>
    </row>
    <row r="105" spans="2:10">
      <c r="B105"/>
      <c r="C105"/>
      <c r="D105"/>
      <c r="E105"/>
      <c r="F105"/>
      <c r="G105"/>
      <c r="H105"/>
      <c r="I105"/>
      <c r="J105"/>
    </row>
    <row r="106" spans="2:10">
      <c r="B106"/>
      <c r="C106"/>
      <c r="D106"/>
      <c r="E106"/>
      <c r="F106"/>
      <c r="G106"/>
      <c r="H106"/>
      <c r="I106"/>
      <c r="J106"/>
    </row>
    <row r="107" spans="2:10">
      <c r="B107"/>
      <c r="C107"/>
      <c r="D107"/>
      <c r="E107"/>
      <c r="F107"/>
      <c r="G107"/>
      <c r="H107"/>
      <c r="I107"/>
      <c r="J107"/>
    </row>
    <row r="108" spans="2:10">
      <c r="B108"/>
      <c r="C108"/>
      <c r="D108"/>
      <c r="E108"/>
      <c r="F108"/>
      <c r="G108"/>
      <c r="H108"/>
      <c r="I108"/>
      <c r="J108"/>
    </row>
    <row r="109" spans="2:10">
      <c r="B109"/>
      <c r="C109"/>
      <c r="D109"/>
      <c r="E109"/>
      <c r="F109"/>
      <c r="G109"/>
      <c r="H109"/>
      <c r="I109"/>
      <c r="J109"/>
    </row>
    <row r="110" spans="2:10">
      <c r="B110"/>
      <c r="C110"/>
      <c r="D110"/>
      <c r="E110"/>
      <c r="F110"/>
      <c r="G110"/>
      <c r="H110"/>
      <c r="I110"/>
      <c r="J110"/>
    </row>
    <row r="111" spans="2:10">
      <c r="B111"/>
      <c r="C111"/>
      <c r="D111"/>
      <c r="E111"/>
      <c r="F111"/>
      <c r="G111"/>
      <c r="H111"/>
      <c r="I111"/>
      <c r="J111"/>
    </row>
    <row r="112" spans="2:10">
      <c r="B112"/>
      <c r="C112"/>
      <c r="D112"/>
      <c r="E112"/>
      <c r="F112"/>
      <c r="G112"/>
      <c r="H112"/>
      <c r="I112"/>
      <c r="J112"/>
    </row>
    <row r="113" spans="2:10">
      <c r="B113"/>
      <c r="C113"/>
      <c r="D113"/>
      <c r="E113"/>
      <c r="F113"/>
      <c r="G113"/>
      <c r="H113"/>
      <c r="I113"/>
      <c r="J113"/>
    </row>
    <row r="114" spans="2:10">
      <c r="B114"/>
      <c r="C114"/>
      <c r="D114"/>
      <c r="E114"/>
      <c r="F114"/>
      <c r="G114"/>
      <c r="H114"/>
      <c r="I114"/>
      <c r="J114"/>
    </row>
    <row r="115" spans="2:10">
      <c r="B115"/>
      <c r="C115"/>
      <c r="D115"/>
      <c r="E115"/>
      <c r="F115"/>
      <c r="G115"/>
      <c r="H115"/>
      <c r="I115"/>
      <c r="J115"/>
    </row>
    <row r="116" spans="2:10">
      <c r="B116"/>
      <c r="C116"/>
      <c r="D116"/>
      <c r="E116"/>
      <c r="F116"/>
      <c r="G116"/>
      <c r="H116"/>
      <c r="I116"/>
      <c r="J116"/>
    </row>
    <row r="117" spans="2:10">
      <c r="B117"/>
      <c r="C117"/>
      <c r="D117"/>
      <c r="E117"/>
      <c r="F117"/>
      <c r="G117"/>
      <c r="H117"/>
      <c r="I117"/>
      <c r="J117"/>
    </row>
    <row r="118" spans="2:10">
      <c r="B118"/>
      <c r="C118"/>
      <c r="D118"/>
      <c r="E118"/>
      <c r="F118"/>
      <c r="G118"/>
      <c r="H118"/>
      <c r="I118"/>
      <c r="J118"/>
    </row>
    <row r="119" spans="2:10">
      <c r="B119"/>
      <c r="C119"/>
      <c r="D119"/>
      <c r="E119"/>
      <c r="F119"/>
      <c r="G119"/>
      <c r="H119"/>
      <c r="I119"/>
      <c r="J119"/>
    </row>
    <row r="120" spans="2:10">
      <c r="B120"/>
      <c r="C120"/>
      <c r="D120"/>
      <c r="E120"/>
      <c r="F120"/>
      <c r="G120"/>
      <c r="H120"/>
      <c r="I120"/>
      <c r="J120"/>
    </row>
    <row r="121" spans="2:10">
      <c r="B121"/>
      <c r="C121"/>
      <c r="D121"/>
      <c r="E121"/>
      <c r="F121"/>
      <c r="G121"/>
      <c r="H121"/>
      <c r="I121"/>
      <c r="J121"/>
    </row>
    <row r="122" spans="2:10">
      <c r="B122"/>
      <c r="C122"/>
      <c r="D122"/>
      <c r="E122"/>
      <c r="F122"/>
      <c r="G122"/>
      <c r="H122"/>
      <c r="I122"/>
      <c r="J122"/>
    </row>
    <row r="123" spans="2:10">
      <c r="B123"/>
      <c r="C123"/>
      <c r="D123"/>
      <c r="E123"/>
      <c r="F123"/>
      <c r="G123"/>
      <c r="H123"/>
      <c r="I123"/>
      <c r="J123"/>
    </row>
    <row r="124" spans="2:10">
      <c r="B124"/>
      <c r="C124"/>
      <c r="D124"/>
      <c r="E124"/>
      <c r="F124"/>
      <c r="G124"/>
      <c r="H124"/>
      <c r="I124"/>
      <c r="J124"/>
    </row>
    <row r="125" spans="2:10">
      <c r="B125"/>
      <c r="C125"/>
      <c r="D125"/>
      <c r="E125"/>
      <c r="F125"/>
      <c r="G125"/>
      <c r="H125"/>
      <c r="I125"/>
      <c r="J125"/>
    </row>
    <row r="126" spans="2:10">
      <c r="B126"/>
      <c r="C126"/>
      <c r="D126"/>
      <c r="E126"/>
      <c r="F126"/>
      <c r="G126"/>
      <c r="H126"/>
      <c r="I126"/>
      <c r="J126"/>
    </row>
    <row r="127" spans="2:10">
      <c r="B127"/>
      <c r="C127"/>
      <c r="D127"/>
      <c r="E127"/>
      <c r="F127"/>
      <c r="G127"/>
      <c r="H127"/>
      <c r="I127"/>
      <c r="J127"/>
    </row>
    <row r="128" spans="2:10">
      <c r="B128"/>
      <c r="C128"/>
      <c r="D128"/>
      <c r="E128"/>
      <c r="F128"/>
      <c r="G128"/>
      <c r="H128"/>
      <c r="I128"/>
      <c r="J128"/>
    </row>
    <row r="129" spans="2:10">
      <c r="B129"/>
      <c r="C129"/>
      <c r="D129"/>
      <c r="E129"/>
      <c r="F129"/>
      <c r="G129"/>
      <c r="H129"/>
      <c r="I129"/>
      <c r="J129"/>
    </row>
    <row r="130" spans="2:10">
      <c r="B130"/>
      <c r="C130"/>
      <c r="D130"/>
      <c r="E130"/>
      <c r="F130"/>
      <c r="G130"/>
      <c r="H130"/>
      <c r="I130"/>
      <c r="J130"/>
    </row>
    <row r="131" spans="2:10">
      <c r="B131"/>
      <c r="C131"/>
      <c r="D131"/>
      <c r="E131"/>
      <c r="F131"/>
      <c r="G131"/>
      <c r="H131"/>
      <c r="I131"/>
      <c r="J131"/>
    </row>
    <row r="132" spans="2:10">
      <c r="B132"/>
      <c r="C132"/>
      <c r="D132"/>
      <c r="E132"/>
      <c r="F132"/>
      <c r="G132"/>
      <c r="H132"/>
      <c r="I132"/>
      <c r="J132"/>
    </row>
    <row r="133" spans="2:10">
      <c r="B133"/>
      <c r="C133"/>
      <c r="D133"/>
      <c r="E133"/>
      <c r="F133"/>
      <c r="G133"/>
      <c r="H133"/>
      <c r="I133"/>
      <c r="J133"/>
    </row>
    <row r="134" spans="2:10">
      <c r="B134"/>
      <c r="C134"/>
      <c r="D134"/>
      <c r="E134"/>
      <c r="F134"/>
      <c r="G134"/>
      <c r="H134"/>
      <c r="I134"/>
      <c r="J134"/>
    </row>
    <row r="135" spans="2:10">
      <c r="B135"/>
      <c r="C135"/>
      <c r="D135"/>
      <c r="E135"/>
      <c r="F135"/>
      <c r="G135"/>
      <c r="H135"/>
      <c r="I135"/>
      <c r="J135"/>
    </row>
    <row r="136" spans="2:10">
      <c r="B136"/>
      <c r="C136"/>
      <c r="D136"/>
      <c r="E136"/>
      <c r="F136"/>
      <c r="G136"/>
      <c r="H136"/>
      <c r="I136"/>
      <c r="J136"/>
    </row>
    <row r="137" spans="2:10">
      <c r="B137"/>
      <c r="C137"/>
      <c r="D137"/>
      <c r="E137"/>
      <c r="F137"/>
      <c r="G137"/>
      <c r="H137"/>
      <c r="I137"/>
      <c r="J137"/>
    </row>
    <row r="138" spans="2:10">
      <c r="B138"/>
      <c r="C138"/>
      <c r="D138"/>
      <c r="E138"/>
      <c r="F138"/>
      <c r="G138"/>
      <c r="H138"/>
      <c r="I138"/>
      <c r="J138"/>
    </row>
    <row r="139" spans="2:10">
      <c r="B139"/>
      <c r="C139"/>
      <c r="D139"/>
      <c r="E139"/>
      <c r="F139"/>
      <c r="G139"/>
      <c r="H139"/>
      <c r="I139"/>
      <c r="J139"/>
    </row>
    <row r="140" spans="2:10">
      <c r="B140"/>
      <c r="C140"/>
      <c r="D140"/>
      <c r="E140"/>
      <c r="F140"/>
      <c r="G140"/>
      <c r="H140"/>
      <c r="I140"/>
      <c r="J140"/>
    </row>
    <row r="141" spans="2:10">
      <c r="B141"/>
      <c r="C141"/>
      <c r="D141"/>
      <c r="E141"/>
      <c r="F141"/>
      <c r="G141"/>
      <c r="H141"/>
      <c r="I141"/>
      <c r="J141"/>
    </row>
    <row r="142" spans="2:10">
      <c r="B142"/>
      <c r="C142"/>
      <c r="D142"/>
      <c r="E142"/>
      <c r="F142"/>
      <c r="G142"/>
      <c r="H142"/>
      <c r="I142"/>
      <c r="J142"/>
    </row>
    <row r="143" spans="2:10">
      <c r="B143"/>
      <c r="C143"/>
      <c r="D143"/>
      <c r="E143"/>
      <c r="F143"/>
      <c r="G143"/>
      <c r="H143"/>
      <c r="I143"/>
      <c r="J143"/>
    </row>
    <row r="144" spans="2:10">
      <c r="B144"/>
      <c r="C144"/>
      <c r="D144"/>
      <c r="E144"/>
      <c r="F144"/>
      <c r="G144"/>
      <c r="H144"/>
      <c r="I144"/>
      <c r="J144"/>
    </row>
    <row r="145" spans="2:10">
      <c r="B145"/>
      <c r="C145"/>
      <c r="D145"/>
      <c r="E145"/>
      <c r="F145"/>
      <c r="G145"/>
      <c r="H145"/>
      <c r="I145"/>
      <c r="J145"/>
    </row>
    <row r="146" spans="2:10">
      <c r="B146"/>
      <c r="C146"/>
      <c r="D146"/>
      <c r="E146"/>
      <c r="F146"/>
      <c r="G146"/>
      <c r="H146"/>
      <c r="I146"/>
      <c r="J146"/>
    </row>
    <row r="147" spans="2:10">
      <c r="B147"/>
      <c r="C147"/>
      <c r="D147"/>
      <c r="E147"/>
      <c r="F147"/>
      <c r="G147"/>
      <c r="H147"/>
      <c r="I147"/>
      <c r="J147"/>
    </row>
    <row r="148" spans="2:10">
      <c r="B148"/>
      <c r="C148"/>
      <c r="D148"/>
      <c r="E148"/>
      <c r="F148"/>
      <c r="G148"/>
      <c r="H148"/>
      <c r="I148"/>
      <c r="J148"/>
    </row>
    <row r="149" spans="2:10">
      <c r="B149"/>
      <c r="C149"/>
      <c r="D149"/>
      <c r="E149"/>
      <c r="F149"/>
      <c r="G149"/>
      <c r="H149"/>
      <c r="I149"/>
      <c r="J149"/>
    </row>
    <row r="150" spans="2:10">
      <c r="B150"/>
      <c r="C150"/>
      <c r="D150"/>
      <c r="E150"/>
      <c r="F150"/>
      <c r="G150"/>
      <c r="H150"/>
      <c r="I150"/>
      <c r="J150"/>
    </row>
    <row r="151" spans="2:10">
      <c r="B151"/>
      <c r="C151"/>
      <c r="D151"/>
      <c r="E151"/>
      <c r="F151"/>
      <c r="G151"/>
      <c r="H151"/>
      <c r="I151"/>
      <c r="J151"/>
    </row>
    <row r="152" spans="2:10">
      <c r="B152"/>
      <c r="C152"/>
      <c r="D152"/>
      <c r="E152"/>
      <c r="F152"/>
      <c r="G152"/>
      <c r="H152"/>
      <c r="I152"/>
      <c r="J152"/>
    </row>
    <row r="153" spans="2:10">
      <c r="B153"/>
      <c r="C153"/>
      <c r="D153"/>
      <c r="E153"/>
      <c r="F153"/>
      <c r="G153"/>
      <c r="H153"/>
      <c r="I153"/>
      <c r="J153"/>
    </row>
    <row r="154" spans="2:10">
      <c r="B154"/>
      <c r="C154"/>
      <c r="D154"/>
      <c r="E154"/>
      <c r="F154"/>
      <c r="G154"/>
      <c r="H154"/>
      <c r="I154"/>
      <c r="J154"/>
    </row>
    <row r="155" spans="2:10">
      <c r="B155"/>
      <c r="C155"/>
      <c r="D155"/>
      <c r="E155"/>
      <c r="F155"/>
      <c r="G155"/>
      <c r="H155"/>
      <c r="I155"/>
      <c r="J155"/>
    </row>
    <row r="156" spans="2:10">
      <c r="B156"/>
      <c r="C156"/>
      <c r="D156"/>
      <c r="E156"/>
      <c r="F156"/>
      <c r="G156"/>
      <c r="H156"/>
      <c r="I156"/>
      <c r="J156"/>
    </row>
    <row r="157" spans="2:10">
      <c r="B157"/>
      <c r="C157"/>
      <c r="D157"/>
      <c r="E157"/>
      <c r="F157"/>
      <c r="G157"/>
      <c r="H157"/>
      <c r="I157"/>
      <c r="J157"/>
    </row>
    <row r="158" spans="2:10">
      <c r="B158"/>
      <c r="C158"/>
      <c r="D158"/>
      <c r="E158"/>
      <c r="F158"/>
      <c r="G158"/>
      <c r="H158"/>
      <c r="I158"/>
      <c r="J158"/>
    </row>
    <row r="159" spans="2:10">
      <c r="B159"/>
      <c r="C159"/>
      <c r="D159"/>
      <c r="E159"/>
      <c r="F159"/>
      <c r="G159"/>
      <c r="H159"/>
      <c r="I159"/>
      <c r="J159"/>
    </row>
    <row r="160" spans="2:10">
      <c r="B160"/>
      <c r="C160"/>
      <c r="D160"/>
      <c r="E160"/>
      <c r="F160"/>
      <c r="G160"/>
      <c r="H160"/>
      <c r="I160"/>
      <c r="J160"/>
    </row>
    <row r="161" spans="2:10">
      <c r="B161"/>
      <c r="C161"/>
      <c r="D161"/>
      <c r="E161"/>
      <c r="F161"/>
      <c r="G161"/>
      <c r="H161"/>
      <c r="I161"/>
      <c r="J161"/>
    </row>
    <row r="162" spans="2:10">
      <c r="B162"/>
      <c r="C162"/>
      <c r="D162"/>
      <c r="E162"/>
      <c r="F162"/>
      <c r="G162"/>
      <c r="H162"/>
      <c r="I162"/>
      <c r="J162"/>
    </row>
    <row r="163" spans="2:10">
      <c r="B163"/>
      <c r="C163"/>
      <c r="D163"/>
      <c r="E163"/>
      <c r="F163"/>
      <c r="G163"/>
      <c r="H163"/>
      <c r="I163"/>
      <c r="J163"/>
    </row>
    <row r="164" spans="2:10">
      <c r="B164"/>
      <c r="C164"/>
      <c r="D164"/>
      <c r="E164"/>
      <c r="F164"/>
      <c r="G164"/>
      <c r="H164"/>
      <c r="I164"/>
      <c r="J164"/>
    </row>
    <row r="165" spans="2:10">
      <c r="B165"/>
      <c r="C165"/>
      <c r="D165"/>
      <c r="E165"/>
      <c r="F165"/>
      <c r="G165"/>
      <c r="H165"/>
      <c r="I165"/>
      <c r="J165"/>
    </row>
    <row r="166" spans="2:10">
      <c r="B166"/>
      <c r="C166"/>
      <c r="D166"/>
      <c r="E166"/>
      <c r="F166"/>
      <c r="G166"/>
      <c r="H166"/>
      <c r="I166"/>
      <c r="J166"/>
    </row>
    <row r="167" spans="2:10">
      <c r="B167"/>
      <c r="C167"/>
      <c r="D167"/>
      <c r="E167"/>
      <c r="F167"/>
      <c r="G167"/>
      <c r="H167"/>
      <c r="I167"/>
      <c r="J167"/>
    </row>
    <row r="168" spans="2:10">
      <c r="B168"/>
      <c r="C168"/>
      <c r="D168"/>
      <c r="E168"/>
      <c r="F168"/>
      <c r="G168"/>
      <c r="H168"/>
      <c r="I168"/>
      <c r="J168"/>
    </row>
    <row r="169" spans="2:10">
      <c r="B169"/>
      <c r="C169"/>
      <c r="D169"/>
      <c r="E169"/>
      <c r="F169"/>
      <c r="G169"/>
      <c r="H169"/>
      <c r="I169"/>
      <c r="J169"/>
    </row>
    <row r="170" spans="2:10">
      <c r="B170"/>
      <c r="C170"/>
      <c r="D170"/>
      <c r="E170"/>
      <c r="F170"/>
    </row>
    <row r="171" spans="2:10">
      <c r="B171"/>
      <c r="C171"/>
      <c r="D171"/>
      <c r="E171"/>
      <c r="F171"/>
    </row>
    <row r="172" spans="2:10">
      <c r="B172"/>
      <c r="C172"/>
      <c r="D172"/>
      <c r="E172"/>
      <c r="F172"/>
    </row>
    <row r="173" spans="2:10">
      <c r="B173"/>
      <c r="C173"/>
      <c r="D173"/>
      <c r="E173"/>
      <c r="F173"/>
    </row>
    <row r="174" spans="2:10">
      <c r="B174"/>
      <c r="C174"/>
      <c r="D174"/>
      <c r="E174"/>
      <c r="F174"/>
    </row>
    <row r="175" spans="2:10">
      <c r="B175"/>
      <c r="C175"/>
      <c r="D175"/>
      <c r="E175"/>
      <c r="F175"/>
    </row>
    <row r="176" spans="2:10">
      <c r="B176"/>
      <c r="C176"/>
      <c r="D176"/>
      <c r="E176"/>
      <c r="F176"/>
    </row>
    <row r="177" spans="2:6">
      <c r="B177"/>
      <c r="C177"/>
      <c r="D177"/>
      <c r="E177"/>
      <c r="F177"/>
    </row>
    <row r="178" spans="2:6">
      <c r="B178"/>
      <c r="C178"/>
      <c r="D178"/>
      <c r="E178"/>
      <c r="F178"/>
    </row>
    <row r="179" spans="2:6">
      <c r="B179"/>
      <c r="C179"/>
      <c r="D179"/>
      <c r="E179"/>
      <c r="F179"/>
    </row>
    <row r="180" spans="2:6">
      <c r="B180"/>
      <c r="C180"/>
      <c r="D180"/>
      <c r="E180"/>
      <c r="F180"/>
    </row>
    <row r="181" spans="2:6">
      <c r="B181"/>
      <c r="C181"/>
      <c r="D181"/>
      <c r="E181"/>
      <c r="F181"/>
    </row>
    <row r="182" spans="2:6">
      <c r="B182"/>
      <c r="C182"/>
      <c r="D182"/>
      <c r="E182"/>
      <c r="F182"/>
    </row>
    <row r="183" spans="2:6">
      <c r="B183"/>
      <c r="C183"/>
      <c r="D183"/>
      <c r="E183"/>
      <c r="F183"/>
    </row>
    <row r="184" spans="2:6">
      <c r="B184"/>
      <c r="C184"/>
      <c r="D184"/>
      <c r="E184"/>
      <c r="F184"/>
    </row>
    <row r="185" spans="2:6">
      <c r="B185"/>
      <c r="C185"/>
      <c r="D185"/>
      <c r="E185"/>
      <c r="F185"/>
    </row>
    <row r="186" spans="2:6">
      <c r="B186"/>
      <c r="C186"/>
      <c r="D186"/>
      <c r="E186"/>
      <c r="F186"/>
    </row>
    <row r="187" spans="2:6">
      <c r="B187"/>
      <c r="C187"/>
      <c r="D187"/>
      <c r="E187"/>
      <c r="F187"/>
    </row>
    <row r="188" spans="2:6">
      <c r="B188"/>
      <c r="C188"/>
      <c r="D188"/>
      <c r="E188"/>
      <c r="F188"/>
    </row>
    <row r="189" spans="2:6">
      <c r="B189"/>
      <c r="C189"/>
      <c r="D189"/>
      <c r="E189"/>
      <c r="F189"/>
    </row>
    <row r="190" spans="2:6">
      <c r="B190"/>
      <c r="C190"/>
      <c r="D190"/>
      <c r="E190"/>
      <c r="F190"/>
    </row>
    <row r="191" spans="2:6">
      <c r="B191"/>
      <c r="C191"/>
      <c r="D191"/>
      <c r="E191"/>
      <c r="F191"/>
    </row>
  </sheetData>
  <sheetProtection pivotTables="0"/>
  <pageMargins left="0.7" right="0.7" top="0.75" bottom="0.75" header="0.3" footer="0.3"/>
  <pageSetup paperSize="9"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oglio3"/>
  <dimension ref="A1:G128"/>
  <sheetViews>
    <sheetView zoomScale="115" zoomScaleNormal="115" workbookViewId="0">
      <selection activeCell="D14" sqref="D14:E14"/>
    </sheetView>
  </sheetViews>
  <sheetFormatPr defaultRowHeight="14.5"/>
  <cols>
    <col min="1" max="1" width="55.453125" bestFit="1" customWidth="1"/>
    <col min="2" max="2" width="15" style="2" customWidth="1"/>
    <col min="3" max="3" width="9.1796875" style="32" customWidth="1"/>
    <col min="4" max="4" width="12.81640625" style="29" customWidth="1"/>
    <col min="5" max="5" width="13.81640625" customWidth="1"/>
    <col min="6" max="6" width="14.1796875" style="38" customWidth="1"/>
  </cols>
  <sheetData>
    <row r="1" spans="1:7" ht="20.149999999999999" customHeight="1"/>
    <row r="2" spans="1:7" ht="20.149999999999999" customHeight="1"/>
    <row r="3" spans="1:7" ht="20.149999999999999" customHeight="1"/>
    <row r="4" spans="1:7" ht="20.149999999999999" customHeight="1"/>
    <row r="5" spans="1:7">
      <c r="A5" s="147" t="s">
        <v>32119</v>
      </c>
      <c r="B5" t="s">
        <v>33274</v>
      </c>
    </row>
    <row r="6" spans="1:7">
      <c r="A6" s="147" t="s">
        <v>13626</v>
      </c>
      <c r="B6" s="17" t="s">
        <v>38683</v>
      </c>
    </row>
    <row r="7" spans="1:7" ht="15" thickBot="1">
      <c r="A7" s="147" t="s">
        <v>32127</v>
      </c>
      <c r="B7" t="s">
        <v>38683</v>
      </c>
    </row>
    <row r="8" spans="1:7" ht="18.5">
      <c r="A8" s="477" t="str">
        <f>CONCATENATE("PREZZI DELLA MERCE DELL'ORDINE DI ",B6)</f>
        <v>PREZZI DELLA MERCE DELL'ORDINE DI (vuoto)</v>
      </c>
      <c r="B8" s="477"/>
      <c r="C8" s="477"/>
      <c r="D8" s="477"/>
      <c r="E8" s="477"/>
    </row>
    <row r="9" spans="1:7">
      <c r="B9"/>
      <c r="C9"/>
      <c r="D9" s="243" t="s">
        <v>14330</v>
      </c>
    </row>
    <row r="10" spans="1:7" s="9" customFormat="1" ht="29">
      <c r="A10" s="152" t="s">
        <v>14488</v>
      </c>
      <c r="B10" s="54" t="s">
        <v>13624</v>
      </c>
      <c r="C10" s="54" t="s">
        <v>11470</v>
      </c>
      <c r="D10" s="19" t="s">
        <v>32892</v>
      </c>
      <c r="E10" s="19" t="s">
        <v>32891</v>
      </c>
      <c r="F10" s="306"/>
    </row>
    <row r="11" spans="1:7">
      <c r="A11" s="6" t="s">
        <v>38683</v>
      </c>
      <c r="B11" s="1" t="s">
        <v>38683</v>
      </c>
      <c r="C11" s="197" t="s">
        <v>38683</v>
      </c>
      <c r="D11" s="20">
        <v>0</v>
      </c>
      <c r="E11" s="20">
        <v>0</v>
      </c>
      <c r="F11"/>
      <c r="G11" s="22"/>
    </row>
    <row r="12" spans="1:7">
      <c r="B12"/>
      <c r="C12"/>
      <c r="D12"/>
      <c r="F12"/>
    </row>
    <row r="13" spans="1:7">
      <c r="B13"/>
      <c r="C13"/>
      <c r="D13"/>
      <c r="F13"/>
    </row>
    <row r="14" spans="1:7">
      <c r="B14"/>
      <c r="C14"/>
      <c r="D14"/>
      <c r="F14"/>
    </row>
    <row r="15" spans="1:7">
      <c r="B15"/>
      <c r="C15"/>
      <c r="D15"/>
      <c r="F15"/>
    </row>
    <row r="16" spans="1:7">
      <c r="B16"/>
      <c r="C16"/>
      <c r="D16"/>
      <c r="F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spans="2:6">
      <c r="B81"/>
      <c r="C81"/>
      <c r="D81"/>
      <c r="F81"/>
    </row>
    <row r="82" spans="2:6">
      <c r="B82"/>
      <c r="C82"/>
      <c r="D82"/>
      <c r="F82"/>
    </row>
    <row r="83" spans="2:6">
      <c r="B83"/>
      <c r="C83"/>
      <c r="D83"/>
      <c r="F83"/>
    </row>
    <row r="84" spans="2:6">
      <c r="B84"/>
      <c r="C84"/>
      <c r="D84"/>
      <c r="F84"/>
    </row>
    <row r="85" spans="2:6">
      <c r="B85"/>
      <c r="C85"/>
      <c r="D85"/>
      <c r="F85"/>
    </row>
    <row r="86" spans="2:6">
      <c r="B86"/>
      <c r="C86"/>
      <c r="D86"/>
      <c r="F86"/>
    </row>
    <row r="87" spans="2:6">
      <c r="B87"/>
      <c r="C87"/>
      <c r="D87"/>
      <c r="F87"/>
    </row>
    <row r="88" spans="2:6">
      <c r="B88"/>
      <c r="C88"/>
      <c r="D88"/>
      <c r="F88"/>
    </row>
    <row r="89" spans="2:6">
      <c r="C89"/>
      <c r="D89"/>
    </row>
    <row r="90" spans="2:6">
      <c r="C90"/>
      <c r="D90"/>
    </row>
    <row r="91" spans="2:6">
      <c r="C91"/>
      <c r="D91"/>
    </row>
    <row r="92" spans="2:6">
      <c r="C92"/>
      <c r="D92"/>
    </row>
    <row r="93" spans="2:6">
      <c r="C93"/>
      <c r="D93"/>
    </row>
    <row r="94" spans="2:6">
      <c r="C94"/>
      <c r="D94"/>
    </row>
    <row r="95" spans="2:6">
      <c r="C95"/>
      <c r="D95"/>
    </row>
    <row r="96" spans="2:6">
      <c r="C96"/>
      <c r="D96"/>
    </row>
    <row r="97" spans="2:2" customFormat="1">
      <c r="B97" s="2"/>
    </row>
    <row r="98" spans="2:2" customFormat="1">
      <c r="B98" s="2"/>
    </row>
    <row r="99" spans="2:2" customFormat="1">
      <c r="B99" s="2"/>
    </row>
    <row r="100" spans="2:2" customFormat="1">
      <c r="B100" s="2"/>
    </row>
    <row r="101" spans="2:2" customFormat="1">
      <c r="B101" s="2"/>
    </row>
    <row r="102" spans="2:2" customFormat="1">
      <c r="B102" s="2"/>
    </row>
    <row r="103" spans="2:2" customFormat="1">
      <c r="B103" s="2"/>
    </row>
    <row r="104" spans="2:2" customFormat="1">
      <c r="B104" s="2"/>
    </row>
    <row r="105" spans="2:2" customFormat="1">
      <c r="B105" s="2"/>
    </row>
    <row r="106" spans="2:2" customFormat="1">
      <c r="B106" s="2"/>
    </row>
    <row r="107" spans="2:2" customFormat="1">
      <c r="B107" s="2"/>
    </row>
    <row r="108" spans="2:2" customFormat="1">
      <c r="B108" s="2"/>
    </row>
    <row r="109" spans="2:2" customFormat="1">
      <c r="B109" s="2"/>
    </row>
    <row r="110" spans="2:2" customFormat="1">
      <c r="B110" s="2"/>
    </row>
    <row r="111" spans="2:2" customFormat="1">
      <c r="B111" s="2"/>
    </row>
    <row r="112" spans="2:2" customFormat="1">
      <c r="B112" s="2"/>
    </row>
    <row r="113" spans="2:2" customFormat="1">
      <c r="B113" s="2"/>
    </row>
    <row r="114" spans="2:2" customFormat="1">
      <c r="B114" s="2"/>
    </row>
    <row r="115" spans="2:2" customFormat="1">
      <c r="B115" s="2"/>
    </row>
    <row r="116" spans="2:2" customFormat="1">
      <c r="B116" s="2"/>
    </row>
    <row r="117" spans="2:2" customFormat="1">
      <c r="B117" s="2"/>
    </row>
    <row r="118" spans="2:2" customFormat="1">
      <c r="B118" s="2"/>
    </row>
    <row r="119" spans="2:2" customFormat="1">
      <c r="B119" s="2"/>
    </row>
    <row r="120" spans="2:2" customFormat="1">
      <c r="B120" s="2"/>
    </row>
    <row r="121" spans="2:2" customFormat="1">
      <c r="B121" s="2"/>
    </row>
    <row r="122" spans="2:2" customFormat="1">
      <c r="B122" s="2"/>
    </row>
    <row r="123" spans="2:2" customFormat="1">
      <c r="B123" s="2"/>
    </row>
    <row r="124" spans="2:2" customFormat="1">
      <c r="B124" s="2"/>
    </row>
    <row r="125" spans="2:2" customFormat="1">
      <c r="B125" s="2"/>
    </row>
    <row r="126" spans="2:2" customFormat="1">
      <c r="B126" s="2"/>
    </row>
    <row r="127" spans="2:2" customFormat="1">
      <c r="B127" s="2"/>
    </row>
    <row r="128" spans="2:2" customFormat="1">
      <c r="B128" s="2"/>
    </row>
  </sheetData>
  <mergeCells count="1">
    <mergeCell ref="A8:E8"/>
  </mergeCells>
  <printOptions horizontalCentered="1"/>
  <pageMargins left="0.19685039370078741" right="0.19685039370078741" top="0.39370078740157483" bottom="0.39370078740157483" header="0.31496062992125984" footer="0.31496062992125984"/>
  <pageSetup paperSize="9" scale="90" orientation="portrait" r:id="rId2"/>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oglio27"/>
  <dimension ref="A1:K3590"/>
  <sheetViews>
    <sheetView zoomScaleNormal="100" workbookViewId="0">
      <selection activeCell="G39" sqref="G39"/>
    </sheetView>
  </sheetViews>
  <sheetFormatPr defaultRowHeight="14.5"/>
  <cols>
    <col min="1" max="1" width="13.6328125" style="9" bestFit="1" customWidth="1"/>
    <col min="2" max="2" width="55.6328125" style="2" bestFit="1" customWidth="1"/>
    <col min="3" max="3" width="11.54296875" style="9" bestFit="1" customWidth="1"/>
    <col min="4" max="4" width="8" style="9" bestFit="1" customWidth="1"/>
    <col min="5" max="5" width="11.7265625" style="9" bestFit="1" customWidth="1"/>
    <col min="6" max="6" width="11.54296875" style="37" bestFit="1" customWidth="1"/>
    <col min="7" max="7" width="21" style="192" bestFit="1" customWidth="1"/>
    <col min="8" max="8" width="14.6328125" style="1" bestFit="1" customWidth="1"/>
    <col min="9" max="10" width="14.26953125" style="1" customWidth="1"/>
    <col min="11" max="11" width="10.54296875" customWidth="1"/>
    <col min="12" max="12" width="10.1796875" bestFit="1" customWidth="1"/>
    <col min="19" max="19" width="10.54296875" bestFit="1" customWidth="1"/>
    <col min="20" max="20" width="9" bestFit="1" customWidth="1"/>
    <col min="21" max="21" width="10.54296875" bestFit="1" customWidth="1"/>
  </cols>
  <sheetData>
    <row r="1" spans="1:11" s="12" customFormat="1" ht="21" customHeight="1">
      <c r="F1" s="257"/>
    </row>
    <row r="2" spans="1:11" s="12" customFormat="1" ht="21" customHeight="1">
      <c r="F2" s="257"/>
    </row>
    <row r="3" spans="1:11" s="12" customFormat="1" ht="21" customHeight="1">
      <c r="F3" s="257"/>
    </row>
    <row r="4" spans="1:11" s="12" customFormat="1" ht="21" customHeight="1">
      <c r="F4" s="257"/>
      <c r="J4" s="248">
        <f ca="1">COUNTA(skuAnker)-1</f>
        <v>2210</v>
      </c>
    </row>
    <row r="5" spans="1:11" s="12" customFormat="1" ht="21" customHeight="1">
      <c r="F5" s="257"/>
    </row>
    <row r="6" spans="1:11" s="12" customFormat="1" ht="21" customHeight="1">
      <c r="F6" s="257"/>
    </row>
    <row r="7" spans="1:11" s="14" customFormat="1" ht="21" customHeight="1">
      <c r="A7" s="12"/>
      <c r="B7" s="199"/>
      <c r="C7" s="12"/>
      <c r="D7" s="12"/>
      <c r="E7" s="12"/>
      <c r="F7" s="246"/>
      <c r="G7" s="12"/>
      <c r="H7" s="13"/>
      <c r="I7" s="13"/>
      <c r="J7" s="16"/>
    </row>
    <row r="8" spans="1:11" s="14" customFormat="1" ht="21" customHeight="1">
      <c r="A8" s="12"/>
      <c r="B8" s="199"/>
      <c r="C8" s="12"/>
      <c r="D8" s="12"/>
      <c r="E8" s="12"/>
      <c r="F8" s="246"/>
      <c r="G8" s="12"/>
      <c r="H8" s="13"/>
      <c r="I8" s="13"/>
      <c r="J8" s="16"/>
    </row>
    <row r="9" spans="1:11" s="14" customFormat="1" ht="21" customHeight="1">
      <c r="A9" s="12"/>
      <c r="B9" s="199"/>
      <c r="C9" s="12"/>
      <c r="D9" s="12"/>
      <c r="E9" s="12"/>
      <c r="F9" s="246"/>
      <c r="G9" s="12"/>
      <c r="H9" s="13"/>
      <c r="I9" s="13"/>
      <c r="J9" s="16"/>
    </row>
    <row r="10" spans="1:11" s="15" customFormat="1" ht="21" customHeight="1" thickBot="1">
      <c r="A10" s="12"/>
      <c r="B10" s="199"/>
      <c r="C10" s="12"/>
      <c r="D10" s="12"/>
      <c r="E10" s="12"/>
      <c r="F10" s="246"/>
      <c r="G10" s="12"/>
      <c r="H10" s="13"/>
      <c r="I10" s="13"/>
      <c r="J10" s="13"/>
    </row>
    <row r="11" spans="1:11" s="5" customFormat="1" ht="29.5" thickTop="1">
      <c r="A11" s="250" t="s">
        <v>1</v>
      </c>
      <c r="B11" s="251" t="s">
        <v>4354</v>
      </c>
      <c r="C11" s="252" t="s">
        <v>4876</v>
      </c>
      <c r="D11" s="251" t="s">
        <v>4880</v>
      </c>
      <c r="E11" s="251" t="s">
        <v>4878</v>
      </c>
      <c r="F11" s="258" t="s">
        <v>4355</v>
      </c>
      <c r="G11" s="254" t="s">
        <v>4356</v>
      </c>
      <c r="H11" s="253" t="s">
        <v>11464</v>
      </c>
      <c r="I11" s="255" t="s">
        <v>4357</v>
      </c>
      <c r="J11" s="255" t="s">
        <v>4358</v>
      </c>
    </row>
    <row r="12" spans="1:11">
      <c r="A12" s="17" t="s">
        <v>33427</v>
      </c>
      <c r="B12" s="2" t="s">
        <v>9</v>
      </c>
      <c r="C12" s="9">
        <v>6</v>
      </c>
      <c r="D12" s="34">
        <v>0.7</v>
      </c>
      <c r="E12" s="31">
        <v>38</v>
      </c>
      <c r="F12" s="10">
        <v>17.899999999999999</v>
      </c>
      <c r="G12" s="192" t="s">
        <v>32290</v>
      </c>
      <c r="H12" s="10">
        <f t="shared" ref="H12:H75" si="0">IF(B12="","",CEILING((F12+(10.3552*D12*E12)/100+1.5+0.05)*1.22,0.05))</f>
        <v>27.1</v>
      </c>
      <c r="I12" s="10">
        <f t="shared" ref="I12:I75" si="1">IF(B12="","",CEILING((F12+(10.3552*D12*E12)/100+1.5+0.05)*1.12,0.05))</f>
        <v>24.900000000000002</v>
      </c>
      <c r="J12" s="11">
        <f t="shared" ref="J12:J75" si="2">IF(B12="","",CEILING((F12+(10.3552*D12*E12)/100+1.5+0.05)*1.1,0.05))</f>
        <v>24.450000000000003</v>
      </c>
    </row>
    <row r="13" spans="1:11" s="1" customFormat="1">
      <c r="A13" s="17" t="s">
        <v>33428</v>
      </c>
      <c r="B13" s="2" t="s">
        <v>26898</v>
      </c>
      <c r="C13" s="9">
        <v>6</v>
      </c>
      <c r="D13" s="34">
        <v>0.7</v>
      </c>
      <c r="E13" s="31">
        <v>38</v>
      </c>
      <c r="F13" s="10">
        <v>6.5</v>
      </c>
      <c r="G13" s="192" t="s">
        <v>32291</v>
      </c>
      <c r="H13" s="10">
        <f t="shared" si="0"/>
        <v>13.200000000000001</v>
      </c>
      <c r="I13" s="10">
        <f t="shared" si="1"/>
        <v>12.15</v>
      </c>
      <c r="J13" s="11">
        <f t="shared" si="2"/>
        <v>11.9</v>
      </c>
      <c r="K13"/>
    </row>
    <row r="14" spans="1:11">
      <c r="A14" s="17" t="s">
        <v>33429</v>
      </c>
      <c r="B14" s="2" t="s">
        <v>31702</v>
      </c>
      <c r="C14" s="9">
        <v>3</v>
      </c>
      <c r="D14" s="34">
        <v>0.7</v>
      </c>
      <c r="E14" s="31">
        <v>38</v>
      </c>
      <c r="F14" s="10">
        <v>7</v>
      </c>
      <c r="G14" s="192" t="s">
        <v>32290</v>
      </c>
      <c r="H14" s="10">
        <f t="shared" si="0"/>
        <v>13.8</v>
      </c>
      <c r="I14" s="10">
        <f t="shared" si="1"/>
        <v>12.700000000000001</v>
      </c>
      <c r="J14" s="11">
        <f t="shared" si="2"/>
        <v>12.450000000000001</v>
      </c>
    </row>
    <row r="15" spans="1:11">
      <c r="A15" s="17" t="s">
        <v>33430</v>
      </c>
      <c r="B15" s="2" t="s">
        <v>32920</v>
      </c>
      <c r="C15" s="9">
        <v>6</v>
      </c>
      <c r="D15" s="34">
        <v>0.7</v>
      </c>
      <c r="E15" s="31">
        <v>38</v>
      </c>
      <c r="F15" s="10">
        <v>14.3</v>
      </c>
      <c r="G15" s="192" t="s">
        <v>32290</v>
      </c>
      <c r="H15" s="10">
        <f t="shared" si="0"/>
        <v>22.700000000000003</v>
      </c>
      <c r="I15" s="10">
        <f t="shared" si="1"/>
        <v>20.85</v>
      </c>
      <c r="J15" s="11">
        <f t="shared" si="2"/>
        <v>20.5</v>
      </c>
    </row>
    <row r="16" spans="1:11">
      <c r="A16" s="17" t="s">
        <v>33431</v>
      </c>
      <c r="B16" s="2" t="s">
        <v>14</v>
      </c>
      <c r="C16" s="9">
        <v>6</v>
      </c>
      <c r="D16" s="34">
        <v>0.7</v>
      </c>
      <c r="E16" s="31">
        <v>38</v>
      </c>
      <c r="F16" s="10">
        <v>24.5</v>
      </c>
      <c r="G16" s="192" t="s">
        <v>32292</v>
      </c>
      <c r="H16" s="10">
        <f t="shared" si="0"/>
        <v>35.15</v>
      </c>
      <c r="I16" s="10">
        <f t="shared" si="1"/>
        <v>32.300000000000004</v>
      </c>
      <c r="J16" s="11">
        <f t="shared" si="2"/>
        <v>31.700000000000003</v>
      </c>
    </row>
    <row r="17" spans="1:10">
      <c r="A17" s="17" t="s">
        <v>33432</v>
      </c>
      <c r="B17" s="2" t="s">
        <v>16</v>
      </c>
      <c r="C17" s="9">
        <v>6</v>
      </c>
      <c r="D17" s="34">
        <v>0.7</v>
      </c>
      <c r="E17" s="31">
        <v>40</v>
      </c>
      <c r="F17" s="10">
        <v>24</v>
      </c>
      <c r="G17" s="192" t="s">
        <v>4343</v>
      </c>
      <c r="H17" s="10">
        <f t="shared" si="0"/>
        <v>34.75</v>
      </c>
      <c r="I17" s="10">
        <f t="shared" si="1"/>
        <v>31.900000000000002</v>
      </c>
      <c r="J17" s="11">
        <f t="shared" si="2"/>
        <v>31.3</v>
      </c>
    </row>
    <row r="18" spans="1:10">
      <c r="A18" s="17" t="s">
        <v>33433</v>
      </c>
      <c r="B18" s="2" t="s">
        <v>18</v>
      </c>
      <c r="C18" s="9">
        <v>6</v>
      </c>
      <c r="D18" s="34">
        <v>1</v>
      </c>
      <c r="E18" s="31">
        <v>30</v>
      </c>
      <c r="F18" s="10">
        <v>105</v>
      </c>
      <c r="G18" s="192" t="s">
        <v>32293</v>
      </c>
      <c r="H18" s="10">
        <f t="shared" si="0"/>
        <v>133.80000000000001</v>
      </c>
      <c r="I18" s="10">
        <f t="shared" si="1"/>
        <v>122.85000000000001</v>
      </c>
      <c r="J18" s="11">
        <f t="shared" si="2"/>
        <v>120.65</v>
      </c>
    </row>
    <row r="19" spans="1:10">
      <c r="A19" s="17" t="s">
        <v>33434</v>
      </c>
      <c r="B19" s="2" t="s">
        <v>23</v>
      </c>
      <c r="C19" s="9">
        <v>6</v>
      </c>
      <c r="D19" s="34">
        <v>0.7</v>
      </c>
      <c r="E19" s="31">
        <v>40</v>
      </c>
      <c r="F19" s="10">
        <v>16.45</v>
      </c>
      <c r="G19" s="192" t="s">
        <v>32294</v>
      </c>
      <c r="H19" s="10">
        <f t="shared" si="0"/>
        <v>25.5</v>
      </c>
      <c r="I19" s="10">
        <f t="shared" si="1"/>
        <v>23.450000000000003</v>
      </c>
      <c r="J19" s="11">
        <f t="shared" si="2"/>
        <v>23</v>
      </c>
    </row>
    <row r="20" spans="1:10">
      <c r="A20" s="17" t="s">
        <v>33435</v>
      </c>
      <c r="B20" s="2" t="s">
        <v>24</v>
      </c>
      <c r="C20" s="9">
        <v>6</v>
      </c>
      <c r="D20" s="34">
        <v>1</v>
      </c>
      <c r="E20" s="31">
        <v>40</v>
      </c>
      <c r="F20" s="10">
        <v>68.95</v>
      </c>
      <c r="G20" s="192" t="s">
        <v>4327</v>
      </c>
      <c r="H20" s="10">
        <f t="shared" si="0"/>
        <v>91.100000000000009</v>
      </c>
      <c r="I20" s="10">
        <f t="shared" si="1"/>
        <v>83.600000000000009</v>
      </c>
      <c r="J20" s="11">
        <f t="shared" si="2"/>
        <v>82.15</v>
      </c>
    </row>
    <row r="21" spans="1:10">
      <c r="A21" s="17" t="s">
        <v>33436</v>
      </c>
      <c r="B21" s="2" t="s">
        <v>27</v>
      </c>
      <c r="C21" s="9">
        <v>6</v>
      </c>
      <c r="D21" s="34">
        <v>1</v>
      </c>
      <c r="E21" s="31">
        <v>40</v>
      </c>
      <c r="F21" s="10">
        <v>43.5</v>
      </c>
      <c r="G21" s="192" t="s">
        <v>4327</v>
      </c>
      <c r="H21" s="10">
        <f t="shared" si="0"/>
        <v>60.050000000000004</v>
      </c>
      <c r="I21" s="10">
        <f t="shared" si="1"/>
        <v>55.1</v>
      </c>
      <c r="J21" s="11">
        <f t="shared" si="2"/>
        <v>54.150000000000006</v>
      </c>
    </row>
    <row r="22" spans="1:10">
      <c r="A22" s="17" t="s">
        <v>33437</v>
      </c>
      <c r="B22" s="2" t="s">
        <v>31703</v>
      </c>
      <c r="C22" s="9">
        <v>6</v>
      </c>
      <c r="D22" s="34">
        <v>0.7</v>
      </c>
      <c r="E22" s="31">
        <v>40</v>
      </c>
      <c r="F22" s="10">
        <v>13.35</v>
      </c>
      <c r="G22" s="192" t="s">
        <v>32290</v>
      </c>
      <c r="H22" s="10">
        <f t="shared" si="0"/>
        <v>21.75</v>
      </c>
      <c r="I22" s="10">
        <f t="shared" si="1"/>
        <v>19.950000000000003</v>
      </c>
      <c r="J22" s="11">
        <f t="shared" si="2"/>
        <v>19.600000000000001</v>
      </c>
    </row>
    <row r="23" spans="1:10">
      <c r="A23" s="17" t="s">
        <v>33438</v>
      </c>
      <c r="B23" s="2" t="s">
        <v>31704</v>
      </c>
      <c r="C23" s="9">
        <v>6</v>
      </c>
      <c r="D23" s="34">
        <v>0.7</v>
      </c>
      <c r="E23" s="31">
        <v>40</v>
      </c>
      <c r="F23" s="10">
        <v>16.5</v>
      </c>
      <c r="G23" s="192" t="s">
        <v>32292</v>
      </c>
      <c r="H23" s="10">
        <f t="shared" si="0"/>
        <v>25.6</v>
      </c>
      <c r="I23" s="10">
        <f t="shared" si="1"/>
        <v>23.5</v>
      </c>
      <c r="J23" s="11">
        <f t="shared" si="2"/>
        <v>23.05</v>
      </c>
    </row>
    <row r="24" spans="1:10">
      <c r="A24" s="17" t="s">
        <v>33439</v>
      </c>
      <c r="B24" s="2" t="s">
        <v>31705</v>
      </c>
      <c r="C24" s="9">
        <v>6</v>
      </c>
      <c r="D24" s="34">
        <v>0.7</v>
      </c>
      <c r="E24" s="31">
        <v>40</v>
      </c>
      <c r="F24" s="10">
        <v>51</v>
      </c>
      <c r="G24" s="192" t="s">
        <v>32290</v>
      </c>
      <c r="H24" s="10">
        <f t="shared" si="0"/>
        <v>67.650000000000006</v>
      </c>
      <c r="I24" s="10">
        <f t="shared" si="1"/>
        <v>62.150000000000006</v>
      </c>
      <c r="J24" s="11">
        <f t="shared" si="2"/>
        <v>61</v>
      </c>
    </row>
    <row r="25" spans="1:10">
      <c r="A25" s="17" t="s">
        <v>33440</v>
      </c>
      <c r="B25" s="2" t="s">
        <v>27034</v>
      </c>
      <c r="C25" s="9">
        <v>3</v>
      </c>
      <c r="D25" s="34">
        <v>0.7</v>
      </c>
      <c r="E25" s="31">
        <v>40</v>
      </c>
      <c r="F25" s="10">
        <v>24.5</v>
      </c>
      <c r="G25" s="192" t="s">
        <v>32290</v>
      </c>
      <c r="H25" s="10">
        <f t="shared" si="0"/>
        <v>35.35</v>
      </c>
      <c r="I25" s="10">
        <f t="shared" si="1"/>
        <v>32.450000000000003</v>
      </c>
      <c r="J25" s="11">
        <f t="shared" si="2"/>
        <v>31.85</v>
      </c>
    </row>
    <row r="26" spans="1:10">
      <c r="A26" s="17" t="s">
        <v>33441</v>
      </c>
      <c r="B26" s="2" t="s">
        <v>32921</v>
      </c>
      <c r="C26" s="9">
        <v>6</v>
      </c>
      <c r="D26" s="34">
        <v>0.7</v>
      </c>
      <c r="E26" s="31">
        <v>42</v>
      </c>
      <c r="F26" s="10">
        <v>7.75</v>
      </c>
      <c r="G26" s="192" t="s">
        <v>4328</v>
      </c>
      <c r="H26" s="10">
        <f t="shared" si="0"/>
        <v>15.100000000000001</v>
      </c>
      <c r="I26" s="10">
        <f t="shared" si="1"/>
        <v>13.850000000000001</v>
      </c>
      <c r="J26" s="11">
        <f t="shared" si="2"/>
        <v>13.600000000000001</v>
      </c>
    </row>
    <row r="27" spans="1:10">
      <c r="A27" s="17" t="s">
        <v>33442</v>
      </c>
      <c r="B27" s="2" t="s">
        <v>32922</v>
      </c>
      <c r="C27" s="9">
        <v>6</v>
      </c>
      <c r="D27" s="34">
        <v>0.7</v>
      </c>
      <c r="E27" s="31">
        <v>42</v>
      </c>
      <c r="F27" s="10">
        <v>25.5</v>
      </c>
      <c r="G27" s="192" t="s">
        <v>4328</v>
      </c>
      <c r="H27" s="10">
        <f t="shared" si="0"/>
        <v>36.75</v>
      </c>
      <c r="I27" s="10">
        <f t="shared" si="1"/>
        <v>33.75</v>
      </c>
      <c r="J27" s="11">
        <f t="shared" si="2"/>
        <v>33.15</v>
      </c>
    </row>
    <row r="28" spans="1:10">
      <c r="A28" s="17" t="s">
        <v>33443</v>
      </c>
      <c r="B28" s="2" t="s">
        <v>32923</v>
      </c>
      <c r="C28" s="9">
        <v>6</v>
      </c>
      <c r="D28" s="34">
        <v>0.7</v>
      </c>
      <c r="E28" s="31">
        <v>42</v>
      </c>
      <c r="F28" s="10">
        <v>5.85</v>
      </c>
      <c r="G28" s="192" t="s">
        <v>4328</v>
      </c>
      <c r="H28" s="10">
        <f t="shared" si="0"/>
        <v>12.75</v>
      </c>
      <c r="I28" s="10">
        <f t="shared" si="1"/>
        <v>11.700000000000001</v>
      </c>
      <c r="J28" s="11">
        <f t="shared" si="2"/>
        <v>11.5</v>
      </c>
    </row>
    <row r="29" spans="1:10">
      <c r="A29" s="17" t="s">
        <v>33444</v>
      </c>
      <c r="B29" s="2" t="s">
        <v>32924</v>
      </c>
      <c r="C29" s="9">
        <v>4</v>
      </c>
      <c r="D29" s="34">
        <v>0.7</v>
      </c>
      <c r="E29" s="31">
        <v>43.9</v>
      </c>
      <c r="F29" s="10">
        <v>12.5</v>
      </c>
      <c r="G29" s="192" t="s">
        <v>4328</v>
      </c>
      <c r="H29" s="10">
        <f t="shared" si="0"/>
        <v>21.05</v>
      </c>
      <c r="I29" s="10">
        <f t="shared" si="1"/>
        <v>19.350000000000001</v>
      </c>
      <c r="J29" s="11">
        <f t="shared" si="2"/>
        <v>19</v>
      </c>
    </row>
    <row r="30" spans="1:10">
      <c r="A30" s="17" t="s">
        <v>33445</v>
      </c>
      <c r="B30" s="2" t="s">
        <v>35</v>
      </c>
      <c r="C30" s="9">
        <v>6</v>
      </c>
      <c r="D30" s="34">
        <v>0.7</v>
      </c>
      <c r="E30" s="31">
        <v>40</v>
      </c>
      <c r="F30" s="10">
        <v>32.950000000000003</v>
      </c>
      <c r="G30" s="192" t="s">
        <v>4328</v>
      </c>
      <c r="H30" s="10">
        <f t="shared" si="0"/>
        <v>45.650000000000006</v>
      </c>
      <c r="I30" s="10">
        <f t="shared" si="1"/>
        <v>41.900000000000006</v>
      </c>
      <c r="J30" s="11">
        <f t="shared" si="2"/>
        <v>41.150000000000006</v>
      </c>
    </row>
    <row r="31" spans="1:10">
      <c r="A31" s="17" t="s">
        <v>33446</v>
      </c>
      <c r="B31" s="2" t="s">
        <v>32925</v>
      </c>
      <c r="C31" s="9">
        <v>6</v>
      </c>
      <c r="D31" s="34">
        <v>0.7</v>
      </c>
      <c r="E31" s="31">
        <v>43</v>
      </c>
      <c r="F31" s="10">
        <v>13.95</v>
      </c>
      <c r="G31" s="192" t="s">
        <v>4353</v>
      </c>
      <c r="H31" s="10">
        <f t="shared" si="0"/>
        <v>22.75</v>
      </c>
      <c r="I31" s="10">
        <f t="shared" si="1"/>
        <v>20.900000000000002</v>
      </c>
      <c r="J31" s="11">
        <f t="shared" si="2"/>
        <v>20.5</v>
      </c>
    </row>
    <row r="32" spans="1:10">
      <c r="A32" s="17" t="s">
        <v>33447</v>
      </c>
      <c r="B32" s="2" t="s">
        <v>40</v>
      </c>
      <c r="C32" s="9">
        <v>6</v>
      </c>
      <c r="D32" s="34">
        <v>0.7</v>
      </c>
      <c r="E32" s="31">
        <v>40</v>
      </c>
      <c r="F32" s="10">
        <v>22.75</v>
      </c>
      <c r="G32" s="192" t="s">
        <v>4329</v>
      </c>
      <c r="H32" s="10">
        <f t="shared" si="0"/>
        <v>33.200000000000003</v>
      </c>
      <c r="I32" s="10">
        <f t="shared" si="1"/>
        <v>30.5</v>
      </c>
      <c r="J32" s="11">
        <f t="shared" si="2"/>
        <v>29.950000000000003</v>
      </c>
    </row>
    <row r="33" spans="1:10">
      <c r="A33" s="17" t="s">
        <v>33448</v>
      </c>
      <c r="B33" s="2" t="s">
        <v>14190</v>
      </c>
      <c r="C33" s="9">
        <v>6</v>
      </c>
      <c r="D33" s="34">
        <v>0.7</v>
      </c>
      <c r="E33" s="31">
        <v>40</v>
      </c>
      <c r="F33" s="10">
        <v>8.9499999999999993</v>
      </c>
      <c r="G33" s="192" t="s">
        <v>4329</v>
      </c>
      <c r="H33" s="10">
        <f t="shared" si="0"/>
        <v>16.350000000000001</v>
      </c>
      <c r="I33" s="10">
        <f t="shared" si="1"/>
        <v>15.05</v>
      </c>
      <c r="J33" s="11">
        <f t="shared" si="2"/>
        <v>14.75</v>
      </c>
    </row>
    <row r="34" spans="1:10">
      <c r="A34" s="17" t="s">
        <v>33449</v>
      </c>
      <c r="B34" s="2" t="s">
        <v>43</v>
      </c>
      <c r="C34" s="9">
        <v>6</v>
      </c>
      <c r="D34" s="34">
        <v>0.7</v>
      </c>
      <c r="E34" s="31">
        <v>40</v>
      </c>
      <c r="F34" s="10">
        <v>25</v>
      </c>
      <c r="G34" s="192" t="s">
        <v>4329</v>
      </c>
      <c r="H34" s="10">
        <f t="shared" si="0"/>
        <v>35.950000000000003</v>
      </c>
      <c r="I34" s="10">
        <f t="shared" si="1"/>
        <v>33</v>
      </c>
      <c r="J34" s="11">
        <f t="shared" si="2"/>
        <v>32.4</v>
      </c>
    </row>
    <row r="35" spans="1:10">
      <c r="A35" s="17" t="s">
        <v>33450</v>
      </c>
      <c r="B35" s="2" t="s">
        <v>32926</v>
      </c>
      <c r="C35" s="9">
        <v>6</v>
      </c>
      <c r="D35" s="34">
        <v>0.7</v>
      </c>
      <c r="E35" s="31">
        <v>43</v>
      </c>
      <c r="F35" s="10">
        <v>8</v>
      </c>
      <c r="G35" s="192" t="s">
        <v>4329</v>
      </c>
      <c r="H35" s="10">
        <f t="shared" si="0"/>
        <v>15.5</v>
      </c>
      <c r="I35" s="10">
        <f t="shared" si="1"/>
        <v>14.200000000000001</v>
      </c>
      <c r="J35" s="11">
        <f t="shared" si="2"/>
        <v>13.950000000000001</v>
      </c>
    </row>
    <row r="36" spans="1:10">
      <c r="A36" s="17" t="s">
        <v>33451</v>
      </c>
      <c r="B36" s="2" t="s">
        <v>31708</v>
      </c>
      <c r="C36" s="9">
        <v>6</v>
      </c>
      <c r="D36" s="34">
        <v>0.7</v>
      </c>
      <c r="E36" s="31">
        <v>43</v>
      </c>
      <c r="F36" s="10">
        <v>6.1</v>
      </c>
      <c r="G36" s="192" t="s">
        <v>4329</v>
      </c>
      <c r="H36" s="10">
        <f t="shared" si="0"/>
        <v>13.15</v>
      </c>
      <c r="I36" s="10">
        <f t="shared" si="1"/>
        <v>12.100000000000001</v>
      </c>
      <c r="J36" s="11">
        <f t="shared" si="2"/>
        <v>11.850000000000001</v>
      </c>
    </row>
    <row r="37" spans="1:10">
      <c r="A37" s="17" t="s">
        <v>33452</v>
      </c>
      <c r="B37" s="2" t="s">
        <v>45</v>
      </c>
      <c r="C37" s="9">
        <v>4</v>
      </c>
      <c r="D37" s="34">
        <v>0.7</v>
      </c>
      <c r="E37" s="31">
        <v>40</v>
      </c>
      <c r="F37" s="10">
        <v>12.75</v>
      </c>
      <c r="G37" s="192" t="s">
        <v>4329</v>
      </c>
      <c r="H37" s="10">
        <f t="shared" si="0"/>
        <v>21</v>
      </c>
      <c r="I37" s="10">
        <f t="shared" si="1"/>
        <v>19.3</v>
      </c>
      <c r="J37" s="11">
        <f t="shared" si="2"/>
        <v>18.95</v>
      </c>
    </row>
    <row r="38" spans="1:10">
      <c r="A38" s="17" t="s">
        <v>33453</v>
      </c>
      <c r="B38" s="2" t="s">
        <v>27036</v>
      </c>
      <c r="C38" s="9">
        <v>6</v>
      </c>
      <c r="D38" s="34">
        <v>0.7</v>
      </c>
      <c r="E38" s="31">
        <v>46</v>
      </c>
      <c r="F38" s="10">
        <v>70</v>
      </c>
      <c r="G38" s="192" t="s">
        <v>4329</v>
      </c>
      <c r="H38" s="10">
        <f t="shared" si="0"/>
        <v>91.4</v>
      </c>
      <c r="I38" s="10">
        <f t="shared" si="1"/>
        <v>83.9</v>
      </c>
      <c r="J38" s="11">
        <f t="shared" si="2"/>
        <v>82.4</v>
      </c>
    </row>
    <row r="39" spans="1:10">
      <c r="A39" s="17" t="s">
        <v>33454</v>
      </c>
      <c r="B39" s="2" t="s">
        <v>32927</v>
      </c>
      <c r="C39" s="9">
        <v>4</v>
      </c>
      <c r="D39" s="34">
        <v>0.7</v>
      </c>
      <c r="E39" s="31">
        <v>46</v>
      </c>
      <c r="F39" s="10">
        <v>124.5</v>
      </c>
      <c r="G39" s="192" t="s">
        <v>4329</v>
      </c>
      <c r="H39" s="10">
        <f t="shared" si="0"/>
        <v>157.85000000000002</v>
      </c>
      <c r="I39" s="10">
        <f t="shared" si="1"/>
        <v>144.95000000000002</v>
      </c>
      <c r="J39" s="11">
        <f t="shared" si="2"/>
        <v>142.35</v>
      </c>
    </row>
    <row r="40" spans="1:10">
      <c r="A40" s="17" t="s">
        <v>33455</v>
      </c>
      <c r="B40" s="2" t="s">
        <v>47</v>
      </c>
      <c r="C40" s="9">
        <v>6</v>
      </c>
      <c r="D40" s="34">
        <v>0.7</v>
      </c>
      <c r="E40" s="31">
        <v>40</v>
      </c>
      <c r="F40" s="10">
        <v>7.25</v>
      </c>
      <c r="G40" s="192" t="s">
        <v>4329</v>
      </c>
      <c r="H40" s="10">
        <f t="shared" si="0"/>
        <v>14.3</v>
      </c>
      <c r="I40" s="10">
        <f t="shared" si="1"/>
        <v>13.15</v>
      </c>
      <c r="J40" s="11">
        <f t="shared" si="2"/>
        <v>12.9</v>
      </c>
    </row>
    <row r="41" spans="1:10">
      <c r="A41" s="17" t="s">
        <v>33456</v>
      </c>
      <c r="B41" s="2" t="s">
        <v>4545</v>
      </c>
      <c r="C41" s="9">
        <v>3</v>
      </c>
      <c r="D41" s="34">
        <v>0.7</v>
      </c>
      <c r="E41" s="31">
        <v>40</v>
      </c>
      <c r="F41" s="10">
        <v>22.5</v>
      </c>
      <c r="G41" s="192" t="s">
        <v>4329</v>
      </c>
      <c r="H41" s="10">
        <f t="shared" si="0"/>
        <v>32.9</v>
      </c>
      <c r="I41" s="10">
        <f t="shared" si="1"/>
        <v>30.200000000000003</v>
      </c>
      <c r="J41" s="11">
        <f t="shared" si="2"/>
        <v>29.650000000000002</v>
      </c>
    </row>
    <row r="42" spans="1:10">
      <c r="A42" s="17" t="s">
        <v>33458</v>
      </c>
      <c r="B42" s="2" t="s">
        <v>49</v>
      </c>
      <c r="C42" s="9">
        <v>6</v>
      </c>
      <c r="D42" s="34">
        <v>1</v>
      </c>
      <c r="E42" s="31">
        <v>40</v>
      </c>
      <c r="F42" s="10">
        <v>11.75</v>
      </c>
      <c r="G42" s="192" t="s">
        <v>4329</v>
      </c>
      <c r="H42" s="10">
        <f t="shared" si="0"/>
        <v>21.3</v>
      </c>
      <c r="I42" s="10">
        <f t="shared" si="1"/>
        <v>19.55</v>
      </c>
      <c r="J42" s="11">
        <f t="shared" si="2"/>
        <v>19.200000000000003</v>
      </c>
    </row>
    <row r="43" spans="1:10">
      <c r="A43" s="17" t="s">
        <v>33459</v>
      </c>
      <c r="B43" s="2" t="s">
        <v>51</v>
      </c>
      <c r="C43" s="9">
        <v>6</v>
      </c>
      <c r="D43" s="34">
        <v>0.7</v>
      </c>
      <c r="E43" s="31">
        <v>48</v>
      </c>
      <c r="F43" s="10">
        <v>11.5</v>
      </c>
      <c r="G43" s="192" t="s">
        <v>4329</v>
      </c>
      <c r="H43" s="10">
        <f t="shared" si="0"/>
        <v>20.200000000000003</v>
      </c>
      <c r="I43" s="10">
        <f t="shared" si="1"/>
        <v>18.55</v>
      </c>
      <c r="J43" s="11">
        <f t="shared" si="2"/>
        <v>18.2</v>
      </c>
    </row>
    <row r="44" spans="1:10">
      <c r="A44" s="17" t="s">
        <v>33460</v>
      </c>
      <c r="B44" s="2" t="s">
        <v>53</v>
      </c>
      <c r="C44" s="9">
        <v>3</v>
      </c>
      <c r="D44" s="34">
        <v>0.7</v>
      </c>
      <c r="E44" s="31">
        <v>40</v>
      </c>
      <c r="F44" s="10">
        <v>7.75</v>
      </c>
      <c r="G44" s="192" t="s">
        <v>4329</v>
      </c>
      <c r="H44" s="10">
        <f t="shared" si="0"/>
        <v>14.9</v>
      </c>
      <c r="I44" s="10">
        <f t="shared" si="1"/>
        <v>13.700000000000001</v>
      </c>
      <c r="J44" s="11">
        <f t="shared" si="2"/>
        <v>13.450000000000001</v>
      </c>
    </row>
    <row r="45" spans="1:10">
      <c r="A45" s="17" t="s">
        <v>33461</v>
      </c>
      <c r="B45" s="2" t="s">
        <v>32928</v>
      </c>
      <c r="C45" s="9">
        <v>3</v>
      </c>
      <c r="D45" s="34">
        <v>0.7</v>
      </c>
      <c r="E45" s="31">
        <v>43</v>
      </c>
      <c r="F45" s="10">
        <v>31.5</v>
      </c>
      <c r="G45" s="192" t="s">
        <v>4329</v>
      </c>
      <c r="H45" s="10">
        <f t="shared" si="0"/>
        <v>44.150000000000006</v>
      </c>
      <c r="I45" s="10">
        <f t="shared" si="1"/>
        <v>40.550000000000004</v>
      </c>
      <c r="J45" s="11">
        <f t="shared" si="2"/>
        <v>39.800000000000004</v>
      </c>
    </row>
    <row r="46" spans="1:10">
      <c r="A46" s="17" t="s">
        <v>33462</v>
      </c>
      <c r="B46" s="2" t="s">
        <v>58</v>
      </c>
      <c r="C46" s="9">
        <v>6</v>
      </c>
      <c r="D46" s="34">
        <v>0.7</v>
      </c>
      <c r="E46" s="31">
        <v>43</v>
      </c>
      <c r="F46" s="10">
        <v>10.5</v>
      </c>
      <c r="G46" s="192" t="s">
        <v>4329</v>
      </c>
      <c r="H46" s="10">
        <f t="shared" si="0"/>
        <v>18.55</v>
      </c>
      <c r="I46" s="10">
        <f t="shared" si="1"/>
        <v>17</v>
      </c>
      <c r="J46" s="11">
        <f t="shared" si="2"/>
        <v>16.7</v>
      </c>
    </row>
    <row r="47" spans="1:10">
      <c r="A47" s="17" t="s">
        <v>33463</v>
      </c>
      <c r="B47" s="2" t="s">
        <v>32929</v>
      </c>
      <c r="C47" s="9">
        <v>6</v>
      </c>
      <c r="D47" s="34">
        <v>0.7</v>
      </c>
      <c r="E47" s="31">
        <v>60</v>
      </c>
      <c r="F47" s="10">
        <v>24.25</v>
      </c>
      <c r="G47" s="192" t="s">
        <v>4329</v>
      </c>
      <c r="H47" s="10">
        <f t="shared" si="0"/>
        <v>36.800000000000004</v>
      </c>
      <c r="I47" s="10">
        <f t="shared" si="1"/>
        <v>33.800000000000004</v>
      </c>
      <c r="J47" s="11">
        <f t="shared" si="2"/>
        <v>33.200000000000003</v>
      </c>
    </row>
    <row r="48" spans="1:10">
      <c r="A48" s="17" t="s">
        <v>33464</v>
      </c>
      <c r="B48" s="2" t="s">
        <v>13689</v>
      </c>
      <c r="C48" s="9">
        <v>6</v>
      </c>
      <c r="D48" s="34">
        <v>0.7</v>
      </c>
      <c r="E48" s="31">
        <v>61.3</v>
      </c>
      <c r="F48" s="10">
        <v>11.1</v>
      </c>
      <c r="G48" s="192" t="s">
        <v>4329</v>
      </c>
      <c r="H48" s="10">
        <f t="shared" si="0"/>
        <v>20.900000000000002</v>
      </c>
      <c r="I48" s="10">
        <f t="shared" si="1"/>
        <v>19.150000000000002</v>
      </c>
      <c r="J48" s="11">
        <f t="shared" si="2"/>
        <v>18.850000000000001</v>
      </c>
    </row>
    <row r="49" spans="1:10">
      <c r="A49" s="17" t="s">
        <v>33465</v>
      </c>
      <c r="B49" s="2" t="s">
        <v>32930</v>
      </c>
      <c r="C49" s="9">
        <v>6</v>
      </c>
      <c r="D49" s="34">
        <v>0.7</v>
      </c>
      <c r="E49" s="31">
        <v>60.8</v>
      </c>
      <c r="F49" s="10">
        <v>27</v>
      </c>
      <c r="G49" s="192" t="s">
        <v>4329</v>
      </c>
      <c r="H49" s="10">
        <f t="shared" si="0"/>
        <v>40.25</v>
      </c>
      <c r="I49" s="10">
        <f t="shared" si="1"/>
        <v>36.950000000000003</v>
      </c>
      <c r="J49" s="11">
        <f t="shared" si="2"/>
        <v>36.300000000000004</v>
      </c>
    </row>
    <row r="50" spans="1:10">
      <c r="A50" s="17" t="s">
        <v>33466</v>
      </c>
      <c r="B50" s="2" t="s">
        <v>32931</v>
      </c>
      <c r="C50" s="9">
        <v>6</v>
      </c>
      <c r="D50" s="34">
        <v>0.7</v>
      </c>
      <c r="E50" s="31">
        <v>60.7</v>
      </c>
      <c r="F50" s="10">
        <v>53.85</v>
      </c>
      <c r="G50" s="192" t="s">
        <v>4329</v>
      </c>
      <c r="H50" s="10">
        <f t="shared" si="0"/>
        <v>73</v>
      </c>
      <c r="I50" s="10">
        <f t="shared" si="1"/>
        <v>67</v>
      </c>
      <c r="J50" s="11">
        <f t="shared" si="2"/>
        <v>65.8</v>
      </c>
    </row>
    <row r="51" spans="1:10">
      <c r="A51" s="17" t="s">
        <v>33467</v>
      </c>
      <c r="B51" s="2" t="s">
        <v>14525</v>
      </c>
      <c r="C51" s="9">
        <v>6</v>
      </c>
      <c r="D51" s="34">
        <v>0.7</v>
      </c>
      <c r="E51" s="31">
        <v>61</v>
      </c>
      <c r="F51" s="10">
        <v>39.5</v>
      </c>
      <c r="G51" s="192" t="s">
        <v>4329</v>
      </c>
      <c r="H51" s="10">
        <f t="shared" si="0"/>
        <v>55.5</v>
      </c>
      <c r="I51" s="10">
        <f t="shared" si="1"/>
        <v>50.95</v>
      </c>
      <c r="J51" s="11">
        <f t="shared" si="2"/>
        <v>50.050000000000004</v>
      </c>
    </row>
    <row r="52" spans="1:10">
      <c r="A52" s="17" t="s">
        <v>33468</v>
      </c>
      <c r="B52" s="2" t="s">
        <v>62</v>
      </c>
      <c r="C52" s="9">
        <v>6</v>
      </c>
      <c r="D52" s="34">
        <v>0.7</v>
      </c>
      <c r="E52" s="31">
        <v>48</v>
      </c>
      <c r="F52" s="10">
        <v>11.95</v>
      </c>
      <c r="G52" s="192" t="s">
        <v>4329</v>
      </c>
      <c r="H52" s="10">
        <f t="shared" si="0"/>
        <v>20.75</v>
      </c>
      <c r="I52" s="10">
        <f t="shared" si="1"/>
        <v>19.05</v>
      </c>
      <c r="J52" s="11">
        <f t="shared" si="2"/>
        <v>18.7</v>
      </c>
    </row>
    <row r="53" spans="1:10">
      <c r="A53" s="17" t="s">
        <v>33469</v>
      </c>
      <c r="B53" s="2" t="s">
        <v>64</v>
      </c>
      <c r="C53" s="9">
        <v>3</v>
      </c>
      <c r="D53" s="34">
        <v>0.7</v>
      </c>
      <c r="E53" s="31">
        <v>40</v>
      </c>
      <c r="F53" s="10">
        <v>21</v>
      </c>
      <c r="G53" s="192" t="s">
        <v>4329</v>
      </c>
      <c r="H53" s="10">
        <f t="shared" si="0"/>
        <v>31.05</v>
      </c>
      <c r="I53" s="10">
        <f t="shared" si="1"/>
        <v>28.55</v>
      </c>
      <c r="J53" s="11">
        <f t="shared" si="2"/>
        <v>28</v>
      </c>
    </row>
    <row r="54" spans="1:10">
      <c r="A54" s="17" t="s">
        <v>33470</v>
      </c>
      <c r="B54" s="2" t="s">
        <v>32299</v>
      </c>
      <c r="C54" s="9">
        <v>6</v>
      </c>
      <c r="D54" s="34">
        <v>0.7</v>
      </c>
      <c r="E54" s="31">
        <v>55</v>
      </c>
      <c r="F54" s="10">
        <v>62</v>
      </c>
      <c r="G54" s="192" t="s">
        <v>32300</v>
      </c>
      <c r="H54" s="10">
        <f t="shared" si="0"/>
        <v>82.4</v>
      </c>
      <c r="I54" s="10">
        <f t="shared" si="1"/>
        <v>75.650000000000006</v>
      </c>
      <c r="J54" s="11">
        <f t="shared" si="2"/>
        <v>74.3</v>
      </c>
    </row>
    <row r="55" spans="1:10">
      <c r="A55" s="17" t="s">
        <v>33471</v>
      </c>
      <c r="B55" s="2" t="s">
        <v>32301</v>
      </c>
      <c r="C55" s="9">
        <v>6</v>
      </c>
      <c r="D55" s="34">
        <v>0.7</v>
      </c>
      <c r="E55" s="31">
        <v>70</v>
      </c>
      <c r="F55" s="10">
        <v>42.5</v>
      </c>
      <c r="G55" s="192" t="s">
        <v>32300</v>
      </c>
      <c r="H55" s="10">
        <f t="shared" si="0"/>
        <v>59.95</v>
      </c>
      <c r="I55" s="10">
        <f t="shared" si="1"/>
        <v>55.050000000000004</v>
      </c>
      <c r="J55" s="11">
        <f t="shared" si="2"/>
        <v>54.050000000000004</v>
      </c>
    </row>
    <row r="56" spans="1:10">
      <c r="A56" s="17" t="s">
        <v>33472</v>
      </c>
      <c r="B56" s="2" t="s">
        <v>71</v>
      </c>
      <c r="C56" s="9">
        <v>6</v>
      </c>
      <c r="D56" s="34">
        <v>0.7</v>
      </c>
      <c r="E56" s="31">
        <v>40</v>
      </c>
      <c r="F56" s="10">
        <v>19</v>
      </c>
      <c r="G56" s="192" t="s">
        <v>32293</v>
      </c>
      <c r="H56" s="10">
        <f t="shared" si="0"/>
        <v>28.650000000000002</v>
      </c>
      <c r="I56" s="10">
        <f t="shared" si="1"/>
        <v>26.3</v>
      </c>
      <c r="J56" s="11">
        <f t="shared" si="2"/>
        <v>25.8</v>
      </c>
    </row>
    <row r="57" spans="1:10">
      <c r="A57" s="17" t="s">
        <v>33473</v>
      </c>
      <c r="B57" s="2" t="s">
        <v>79</v>
      </c>
      <c r="C57" s="9">
        <v>6</v>
      </c>
      <c r="D57" s="34">
        <v>0.7</v>
      </c>
      <c r="E57" s="31">
        <v>40</v>
      </c>
      <c r="F57" s="10">
        <v>18.5</v>
      </c>
      <c r="G57" s="192" t="s">
        <v>32293</v>
      </c>
      <c r="H57" s="10">
        <f t="shared" si="0"/>
        <v>28</v>
      </c>
      <c r="I57" s="10">
        <f t="shared" si="1"/>
        <v>25.75</v>
      </c>
      <c r="J57" s="11">
        <f t="shared" si="2"/>
        <v>25.25</v>
      </c>
    </row>
    <row r="58" spans="1:10">
      <c r="A58" s="17" t="s">
        <v>33474</v>
      </c>
      <c r="B58" s="2" t="s">
        <v>84</v>
      </c>
      <c r="C58" s="9">
        <v>6</v>
      </c>
      <c r="D58" s="34">
        <v>0.7</v>
      </c>
      <c r="E58" s="31">
        <v>38</v>
      </c>
      <c r="F58" s="10">
        <v>9.4</v>
      </c>
      <c r="G58" s="192" t="s">
        <v>32293</v>
      </c>
      <c r="H58" s="10">
        <f t="shared" si="0"/>
        <v>16.75</v>
      </c>
      <c r="I58" s="10">
        <f t="shared" si="1"/>
        <v>15.350000000000001</v>
      </c>
      <c r="J58" s="11">
        <f t="shared" si="2"/>
        <v>15.100000000000001</v>
      </c>
    </row>
    <row r="59" spans="1:10">
      <c r="A59" s="17" t="s">
        <v>33475</v>
      </c>
      <c r="B59" s="2" t="s">
        <v>27640</v>
      </c>
      <c r="C59" s="9">
        <v>12</v>
      </c>
      <c r="D59" s="34">
        <v>1</v>
      </c>
      <c r="E59" s="31">
        <v>40</v>
      </c>
      <c r="F59" s="10">
        <v>92.5</v>
      </c>
      <c r="G59" s="192" t="s">
        <v>32294</v>
      </c>
      <c r="H59" s="10">
        <f t="shared" si="0"/>
        <v>119.80000000000001</v>
      </c>
      <c r="I59" s="10">
        <f t="shared" si="1"/>
        <v>110</v>
      </c>
      <c r="J59" s="11">
        <f t="shared" si="2"/>
        <v>108.05000000000001</v>
      </c>
    </row>
    <row r="60" spans="1:10">
      <c r="A60" s="17" t="s">
        <v>33477</v>
      </c>
      <c r="B60" s="2" t="s">
        <v>87</v>
      </c>
      <c r="C60" s="9">
        <v>6</v>
      </c>
      <c r="D60" s="34">
        <v>0.7</v>
      </c>
      <c r="E60" s="31">
        <v>38</v>
      </c>
      <c r="F60" s="10">
        <v>8.6999999999999993</v>
      </c>
      <c r="G60" s="192" t="s">
        <v>32293</v>
      </c>
      <c r="H60" s="10">
        <f t="shared" si="0"/>
        <v>15.9</v>
      </c>
      <c r="I60" s="10">
        <f t="shared" si="1"/>
        <v>14.600000000000001</v>
      </c>
      <c r="J60" s="11">
        <f t="shared" si="2"/>
        <v>14.350000000000001</v>
      </c>
    </row>
    <row r="61" spans="1:10">
      <c r="A61" s="17" t="s">
        <v>33479</v>
      </c>
      <c r="B61" s="2" t="s">
        <v>89</v>
      </c>
      <c r="C61" s="9">
        <v>12</v>
      </c>
      <c r="D61" s="34">
        <v>1</v>
      </c>
      <c r="E61" s="31">
        <v>38</v>
      </c>
      <c r="F61" s="10">
        <v>20.25</v>
      </c>
      <c r="G61" s="192" t="s">
        <v>32293</v>
      </c>
      <c r="H61" s="10">
        <f t="shared" si="0"/>
        <v>31.400000000000002</v>
      </c>
      <c r="I61" s="10">
        <f t="shared" si="1"/>
        <v>28.85</v>
      </c>
      <c r="J61" s="11">
        <f t="shared" si="2"/>
        <v>28.35</v>
      </c>
    </row>
    <row r="62" spans="1:10">
      <c r="A62" s="17" t="s">
        <v>33480</v>
      </c>
      <c r="B62" s="2" t="s">
        <v>91</v>
      </c>
      <c r="C62" s="9">
        <v>12</v>
      </c>
      <c r="D62" s="34">
        <v>1</v>
      </c>
      <c r="E62" s="31">
        <v>38</v>
      </c>
      <c r="F62" s="10">
        <v>20.25</v>
      </c>
      <c r="G62" s="192" t="s">
        <v>32293</v>
      </c>
      <c r="H62" s="10">
        <f t="shared" si="0"/>
        <v>31.400000000000002</v>
      </c>
      <c r="I62" s="10">
        <f t="shared" si="1"/>
        <v>28.85</v>
      </c>
      <c r="J62" s="11">
        <f t="shared" si="2"/>
        <v>28.35</v>
      </c>
    </row>
    <row r="63" spans="1:10">
      <c r="A63" s="17" t="s">
        <v>33481</v>
      </c>
      <c r="B63" s="2" t="s">
        <v>4625</v>
      </c>
      <c r="C63" s="9">
        <v>6</v>
      </c>
      <c r="D63" s="34">
        <v>0.7</v>
      </c>
      <c r="E63" s="31">
        <v>38</v>
      </c>
      <c r="F63" s="10">
        <v>72.5</v>
      </c>
      <c r="G63" s="192" t="s">
        <v>32293</v>
      </c>
      <c r="H63" s="10">
        <f t="shared" si="0"/>
        <v>93.75</v>
      </c>
      <c r="I63" s="10">
        <f t="shared" si="1"/>
        <v>86.050000000000011</v>
      </c>
      <c r="J63" s="11">
        <f t="shared" si="2"/>
        <v>84.5</v>
      </c>
    </row>
    <row r="64" spans="1:10">
      <c r="A64" s="17" t="s">
        <v>33482</v>
      </c>
      <c r="B64" s="2" t="s">
        <v>94</v>
      </c>
      <c r="C64" s="9">
        <v>12</v>
      </c>
      <c r="D64" s="34">
        <v>1</v>
      </c>
      <c r="E64" s="31">
        <v>38</v>
      </c>
      <c r="F64" s="10">
        <v>29.9</v>
      </c>
      <c r="G64" s="192" t="s">
        <v>32293</v>
      </c>
      <c r="H64" s="10">
        <f t="shared" si="0"/>
        <v>43.2</v>
      </c>
      <c r="I64" s="10">
        <f t="shared" si="1"/>
        <v>39.650000000000006</v>
      </c>
      <c r="J64" s="11">
        <f t="shared" si="2"/>
        <v>38.950000000000003</v>
      </c>
    </row>
    <row r="65" spans="1:10">
      <c r="A65" s="17" t="s">
        <v>33484</v>
      </c>
      <c r="B65" s="2" t="s">
        <v>97</v>
      </c>
      <c r="C65" s="9">
        <v>12</v>
      </c>
      <c r="D65" s="34">
        <v>1</v>
      </c>
      <c r="E65" s="31">
        <v>38</v>
      </c>
      <c r="F65" s="10">
        <v>9.5</v>
      </c>
      <c r="G65" s="192" t="s">
        <v>32293</v>
      </c>
      <c r="H65" s="10">
        <f t="shared" si="0"/>
        <v>18.3</v>
      </c>
      <c r="I65" s="10">
        <f t="shared" si="1"/>
        <v>16.8</v>
      </c>
      <c r="J65" s="11">
        <f t="shared" si="2"/>
        <v>16.5</v>
      </c>
    </row>
    <row r="66" spans="1:10">
      <c r="A66" s="17" t="s">
        <v>33485</v>
      </c>
      <c r="B66" s="2" t="s">
        <v>31709</v>
      </c>
      <c r="C66" s="9">
        <v>6</v>
      </c>
      <c r="D66" s="34">
        <v>0.7</v>
      </c>
      <c r="E66" s="31">
        <v>38</v>
      </c>
      <c r="F66" s="10">
        <v>10.5</v>
      </c>
      <c r="G66" s="192" t="s">
        <v>32293</v>
      </c>
      <c r="H66" s="10">
        <f t="shared" si="0"/>
        <v>18.100000000000001</v>
      </c>
      <c r="I66" s="10">
        <f t="shared" si="1"/>
        <v>16.600000000000001</v>
      </c>
      <c r="J66" s="11">
        <f t="shared" si="2"/>
        <v>16.3</v>
      </c>
    </row>
    <row r="67" spans="1:10">
      <c r="A67" s="17" t="s">
        <v>33487</v>
      </c>
      <c r="B67" s="2" t="s">
        <v>101</v>
      </c>
      <c r="C67" s="9">
        <v>120</v>
      </c>
      <c r="D67" s="34">
        <v>0.05</v>
      </c>
      <c r="E67" s="31">
        <v>40</v>
      </c>
      <c r="F67" s="10">
        <v>9.85</v>
      </c>
      <c r="G67" s="192" t="s">
        <v>32294</v>
      </c>
      <c r="H67" s="10">
        <f t="shared" si="0"/>
        <v>14.200000000000001</v>
      </c>
      <c r="I67" s="10">
        <f t="shared" si="1"/>
        <v>13</v>
      </c>
      <c r="J67" s="11">
        <f t="shared" si="2"/>
        <v>12.8</v>
      </c>
    </row>
    <row r="68" spans="1:10">
      <c r="A68" s="17" t="s">
        <v>33488</v>
      </c>
      <c r="B68" s="2" t="s">
        <v>38684</v>
      </c>
      <c r="C68" s="9">
        <v>192</v>
      </c>
      <c r="D68" s="34">
        <v>0.05</v>
      </c>
      <c r="E68" s="31">
        <v>40</v>
      </c>
      <c r="F68" s="10">
        <v>18.5</v>
      </c>
      <c r="G68" s="192" t="s">
        <v>32294</v>
      </c>
      <c r="H68" s="10">
        <f t="shared" si="0"/>
        <v>24.75</v>
      </c>
      <c r="I68" s="10">
        <f t="shared" si="1"/>
        <v>22.700000000000003</v>
      </c>
      <c r="J68" s="11">
        <f t="shared" si="2"/>
        <v>22.3</v>
      </c>
    </row>
    <row r="69" spans="1:10">
      <c r="A69" s="17" t="s">
        <v>33489</v>
      </c>
      <c r="B69" s="2" t="s">
        <v>38685</v>
      </c>
      <c r="C69" s="9">
        <v>6</v>
      </c>
      <c r="D69" s="34">
        <v>0.7</v>
      </c>
      <c r="E69" s="31">
        <v>40</v>
      </c>
      <c r="F69" s="10">
        <v>1.45</v>
      </c>
      <c r="G69" s="192" t="s">
        <v>32294</v>
      </c>
      <c r="H69" s="10">
        <f t="shared" si="0"/>
        <v>7.2</v>
      </c>
      <c r="I69" s="10">
        <f t="shared" si="1"/>
        <v>6.65</v>
      </c>
      <c r="J69" s="11">
        <f t="shared" si="2"/>
        <v>6.5</v>
      </c>
    </row>
    <row r="70" spans="1:10">
      <c r="A70" s="17" t="s">
        <v>33486</v>
      </c>
      <c r="B70" s="2" t="s">
        <v>38686</v>
      </c>
      <c r="C70" s="9">
        <v>1</v>
      </c>
      <c r="D70" s="34">
        <v>4.5</v>
      </c>
      <c r="E70" s="31">
        <v>40</v>
      </c>
      <c r="F70" s="10">
        <v>2.15</v>
      </c>
      <c r="G70" s="192" t="s">
        <v>32294</v>
      </c>
      <c r="H70" s="10">
        <f t="shared" si="0"/>
        <v>27.3</v>
      </c>
      <c r="I70" s="10">
        <f t="shared" si="1"/>
        <v>25.05</v>
      </c>
      <c r="J70" s="11">
        <f t="shared" si="2"/>
        <v>24.6</v>
      </c>
    </row>
    <row r="71" spans="1:10">
      <c r="A71" s="17" t="s">
        <v>33493</v>
      </c>
      <c r="B71" s="2" t="s">
        <v>32932</v>
      </c>
      <c r="C71" s="9">
        <v>6</v>
      </c>
      <c r="D71" s="34">
        <v>0.7</v>
      </c>
      <c r="E71" s="31">
        <v>40</v>
      </c>
      <c r="F71" s="10">
        <v>11.95</v>
      </c>
      <c r="G71" s="192" t="s">
        <v>32294</v>
      </c>
      <c r="H71" s="10">
        <f t="shared" si="0"/>
        <v>20.05</v>
      </c>
      <c r="I71" s="10">
        <f t="shared" si="1"/>
        <v>18.400000000000002</v>
      </c>
      <c r="J71" s="11">
        <f t="shared" si="2"/>
        <v>18.05</v>
      </c>
    </row>
    <row r="72" spans="1:10">
      <c r="A72" s="17" t="s">
        <v>33494</v>
      </c>
      <c r="B72" s="2" t="s">
        <v>110</v>
      </c>
      <c r="C72" s="9">
        <v>6</v>
      </c>
      <c r="D72" s="34">
        <v>0.7</v>
      </c>
      <c r="E72" s="31">
        <v>38</v>
      </c>
      <c r="F72" s="10">
        <v>4.1500000000000004</v>
      </c>
      <c r="G72" s="192" t="s">
        <v>32293</v>
      </c>
      <c r="H72" s="10">
        <f t="shared" si="0"/>
        <v>10.350000000000001</v>
      </c>
      <c r="I72" s="10">
        <f t="shared" si="1"/>
        <v>9.5</v>
      </c>
      <c r="J72" s="11">
        <f t="shared" si="2"/>
        <v>9.3000000000000007</v>
      </c>
    </row>
    <row r="73" spans="1:10">
      <c r="A73" s="17" t="s">
        <v>33495</v>
      </c>
      <c r="B73" s="2" t="s">
        <v>14193</v>
      </c>
      <c r="C73" s="9">
        <v>12</v>
      </c>
      <c r="D73" s="34">
        <v>1</v>
      </c>
      <c r="E73" s="31">
        <v>38</v>
      </c>
      <c r="F73" s="10">
        <v>21.25</v>
      </c>
      <c r="G73" s="192" t="s">
        <v>32293</v>
      </c>
      <c r="H73" s="10">
        <f t="shared" si="0"/>
        <v>32.65</v>
      </c>
      <c r="I73" s="10">
        <f t="shared" si="1"/>
        <v>29.950000000000003</v>
      </c>
      <c r="J73" s="11">
        <f t="shared" si="2"/>
        <v>29.450000000000003</v>
      </c>
    </row>
    <row r="74" spans="1:10">
      <c r="A74" s="17" t="s">
        <v>33496</v>
      </c>
      <c r="B74" s="2" t="s">
        <v>112</v>
      </c>
      <c r="C74" s="9">
        <v>6</v>
      </c>
      <c r="D74" s="34">
        <v>0.7</v>
      </c>
      <c r="E74" s="31">
        <v>40</v>
      </c>
      <c r="F74" s="10">
        <v>24.75</v>
      </c>
      <c r="G74" s="192" t="s">
        <v>4328</v>
      </c>
      <c r="H74" s="10">
        <f t="shared" si="0"/>
        <v>35.65</v>
      </c>
      <c r="I74" s="10">
        <f t="shared" si="1"/>
        <v>32.75</v>
      </c>
      <c r="J74" s="11">
        <f t="shared" si="2"/>
        <v>32.15</v>
      </c>
    </row>
    <row r="75" spans="1:10">
      <c r="A75" s="17" t="s">
        <v>33497</v>
      </c>
      <c r="B75" s="2" t="s">
        <v>115</v>
      </c>
      <c r="C75" s="9">
        <v>6</v>
      </c>
      <c r="D75" s="34">
        <v>0.7</v>
      </c>
      <c r="E75" s="31">
        <v>40</v>
      </c>
      <c r="F75" s="10">
        <v>18.5</v>
      </c>
      <c r="G75" s="192" t="s">
        <v>4328</v>
      </c>
      <c r="H75" s="10">
        <f t="shared" si="0"/>
        <v>28</v>
      </c>
      <c r="I75" s="10">
        <f t="shared" si="1"/>
        <v>25.75</v>
      </c>
      <c r="J75" s="11">
        <f t="shared" si="2"/>
        <v>25.25</v>
      </c>
    </row>
    <row r="76" spans="1:10">
      <c r="A76" s="17" t="s">
        <v>33498</v>
      </c>
      <c r="B76" s="2" t="s">
        <v>117</v>
      </c>
      <c r="C76" s="9">
        <v>6</v>
      </c>
      <c r="D76" s="34">
        <v>0.7</v>
      </c>
      <c r="E76" s="31">
        <v>40</v>
      </c>
      <c r="F76" s="10">
        <v>18.5</v>
      </c>
      <c r="G76" s="192" t="s">
        <v>4328</v>
      </c>
      <c r="H76" s="10">
        <f t="shared" ref="H76:H139" si="3">IF(B76="","",CEILING((F76+(10.3552*D76*E76)/100+1.5+0.05)*1.22,0.05))</f>
        <v>28</v>
      </c>
      <c r="I76" s="10">
        <f t="shared" ref="I76:I139" si="4">IF(B76="","",CEILING((F76+(10.3552*D76*E76)/100+1.5+0.05)*1.12,0.05))</f>
        <v>25.75</v>
      </c>
      <c r="J76" s="11">
        <f t="shared" ref="J76:J139" si="5">IF(B76="","",CEILING((F76+(10.3552*D76*E76)/100+1.5+0.05)*1.1,0.05))</f>
        <v>25.25</v>
      </c>
    </row>
    <row r="77" spans="1:10">
      <c r="A77" s="17" t="s">
        <v>33499</v>
      </c>
      <c r="B77" s="2" t="s">
        <v>119</v>
      </c>
      <c r="C77" s="9">
        <v>6</v>
      </c>
      <c r="D77" s="34">
        <v>0.7</v>
      </c>
      <c r="E77" s="31">
        <v>40</v>
      </c>
      <c r="F77" s="10">
        <v>5.65</v>
      </c>
      <c r="G77" s="192" t="s">
        <v>4328</v>
      </c>
      <c r="H77" s="10">
        <f t="shared" si="3"/>
        <v>12.350000000000001</v>
      </c>
      <c r="I77" s="10">
        <f t="shared" si="4"/>
        <v>11.350000000000001</v>
      </c>
      <c r="J77" s="11">
        <f t="shared" si="5"/>
        <v>11.15</v>
      </c>
    </row>
    <row r="78" spans="1:10">
      <c r="A78" s="17" t="s">
        <v>33500</v>
      </c>
      <c r="B78" s="2" t="s">
        <v>4720</v>
      </c>
      <c r="C78" s="9">
        <v>6</v>
      </c>
      <c r="D78" s="34">
        <v>0.7</v>
      </c>
      <c r="E78" s="31">
        <v>43</v>
      </c>
      <c r="F78" s="10">
        <v>1.05</v>
      </c>
      <c r="G78" s="192" t="s">
        <v>4328</v>
      </c>
      <c r="H78" s="10">
        <f t="shared" si="3"/>
        <v>7</v>
      </c>
      <c r="I78" s="10">
        <f t="shared" si="4"/>
        <v>6.45</v>
      </c>
      <c r="J78" s="11">
        <f t="shared" si="5"/>
        <v>6.3000000000000007</v>
      </c>
    </row>
    <row r="79" spans="1:10">
      <c r="A79" s="17" t="s">
        <v>33501</v>
      </c>
      <c r="B79" s="2" t="s">
        <v>32933</v>
      </c>
      <c r="C79" s="9">
        <v>6</v>
      </c>
      <c r="D79" s="34">
        <v>0.7</v>
      </c>
      <c r="E79" s="31">
        <v>40</v>
      </c>
      <c r="F79" s="10">
        <v>18.5</v>
      </c>
      <c r="G79" s="192" t="s">
        <v>4328</v>
      </c>
      <c r="H79" s="10">
        <f t="shared" si="3"/>
        <v>28</v>
      </c>
      <c r="I79" s="10">
        <f t="shared" si="4"/>
        <v>25.75</v>
      </c>
      <c r="J79" s="11">
        <f t="shared" si="5"/>
        <v>25.25</v>
      </c>
    </row>
    <row r="80" spans="1:10">
      <c r="A80" s="17" t="s">
        <v>33502</v>
      </c>
      <c r="B80" s="2" t="s">
        <v>32934</v>
      </c>
      <c r="C80" s="9">
        <v>6</v>
      </c>
      <c r="D80" s="34">
        <v>0.7</v>
      </c>
      <c r="E80" s="31">
        <v>40</v>
      </c>
      <c r="F80" s="10">
        <v>335</v>
      </c>
      <c r="G80" s="192" t="s">
        <v>4328</v>
      </c>
      <c r="H80" s="10">
        <f t="shared" si="3"/>
        <v>414.15000000000003</v>
      </c>
      <c r="I80" s="10">
        <f t="shared" si="4"/>
        <v>380.20000000000005</v>
      </c>
      <c r="J80" s="11">
        <f t="shared" si="5"/>
        <v>373.40000000000003</v>
      </c>
    </row>
    <row r="81" spans="1:10">
      <c r="A81" s="17" t="s">
        <v>33503</v>
      </c>
      <c r="B81" s="2" t="s">
        <v>32935</v>
      </c>
      <c r="C81" s="9">
        <v>6</v>
      </c>
      <c r="D81" s="34">
        <v>0.7</v>
      </c>
      <c r="E81" s="31">
        <v>40</v>
      </c>
      <c r="F81" s="10">
        <v>40.75</v>
      </c>
      <c r="G81" s="192" t="s">
        <v>4328</v>
      </c>
      <c r="H81" s="10">
        <f t="shared" si="3"/>
        <v>55.150000000000006</v>
      </c>
      <c r="I81" s="10">
        <f t="shared" si="4"/>
        <v>50.650000000000006</v>
      </c>
      <c r="J81" s="11">
        <f t="shared" si="5"/>
        <v>49.75</v>
      </c>
    </row>
    <row r="82" spans="1:10">
      <c r="A82" s="17" t="s">
        <v>33504</v>
      </c>
      <c r="B82" s="2" t="s">
        <v>125</v>
      </c>
      <c r="C82" s="9">
        <v>6</v>
      </c>
      <c r="D82" s="34">
        <v>0.7</v>
      </c>
      <c r="E82" s="31">
        <v>41.6</v>
      </c>
      <c r="F82" s="10">
        <v>150</v>
      </c>
      <c r="G82" s="192" t="s">
        <v>4343</v>
      </c>
      <c r="H82" s="10">
        <f t="shared" si="3"/>
        <v>188.60000000000002</v>
      </c>
      <c r="I82" s="10">
        <f t="shared" si="4"/>
        <v>173.15</v>
      </c>
      <c r="J82" s="11">
        <f t="shared" si="5"/>
        <v>170.05</v>
      </c>
    </row>
    <row r="83" spans="1:10">
      <c r="A83" s="17" t="s">
        <v>33505</v>
      </c>
      <c r="B83" s="2" t="s">
        <v>4452</v>
      </c>
      <c r="C83" s="9">
        <v>6</v>
      </c>
      <c r="D83" s="34">
        <v>0.7</v>
      </c>
      <c r="E83" s="31">
        <v>40</v>
      </c>
      <c r="F83" s="10">
        <v>13.65</v>
      </c>
      <c r="G83" s="192" t="s">
        <v>4351</v>
      </c>
      <c r="H83" s="10">
        <f t="shared" si="3"/>
        <v>22.1</v>
      </c>
      <c r="I83" s="10">
        <f t="shared" si="4"/>
        <v>20.3</v>
      </c>
      <c r="J83" s="11">
        <f t="shared" si="5"/>
        <v>19.950000000000003</v>
      </c>
    </row>
    <row r="84" spans="1:10">
      <c r="A84" s="17" t="s">
        <v>33506</v>
      </c>
      <c r="B84" s="2" t="s">
        <v>4454</v>
      </c>
      <c r="C84" s="9">
        <v>6</v>
      </c>
      <c r="D84" s="34">
        <v>0.7</v>
      </c>
      <c r="E84" s="31">
        <v>40</v>
      </c>
      <c r="F84" s="10">
        <v>7.5</v>
      </c>
      <c r="G84" s="192" t="s">
        <v>32290</v>
      </c>
      <c r="H84" s="10">
        <f t="shared" si="3"/>
        <v>14.600000000000001</v>
      </c>
      <c r="I84" s="10">
        <f t="shared" si="4"/>
        <v>13.4</v>
      </c>
      <c r="J84" s="11">
        <f t="shared" si="5"/>
        <v>13.15</v>
      </c>
    </row>
    <row r="85" spans="1:10">
      <c r="A85" s="17" t="s">
        <v>33507</v>
      </c>
      <c r="B85" s="2" t="s">
        <v>4525</v>
      </c>
      <c r="C85" s="9">
        <v>6</v>
      </c>
      <c r="D85" s="34">
        <v>1.5</v>
      </c>
      <c r="E85" s="31">
        <v>40</v>
      </c>
      <c r="F85" s="10">
        <v>67.5</v>
      </c>
      <c r="G85" s="192" t="s">
        <v>32290</v>
      </c>
      <c r="H85" s="10">
        <f t="shared" si="3"/>
        <v>91.850000000000009</v>
      </c>
      <c r="I85" s="10">
        <f t="shared" si="4"/>
        <v>84.300000000000011</v>
      </c>
      <c r="J85" s="11">
        <f t="shared" si="5"/>
        <v>82.800000000000011</v>
      </c>
    </row>
    <row r="86" spans="1:10">
      <c r="A86" s="17" t="s">
        <v>33508</v>
      </c>
      <c r="B86" s="2" t="s">
        <v>32936</v>
      </c>
      <c r="C86" s="9">
        <v>6</v>
      </c>
      <c r="D86" s="34">
        <v>0.7</v>
      </c>
      <c r="E86" s="31">
        <v>40</v>
      </c>
      <c r="F86" s="10">
        <v>46.5</v>
      </c>
      <c r="G86" s="192" t="s">
        <v>32290</v>
      </c>
      <c r="H86" s="10">
        <f t="shared" si="3"/>
        <v>62.2</v>
      </c>
      <c r="I86" s="10">
        <f t="shared" si="4"/>
        <v>57.1</v>
      </c>
      <c r="J86" s="11">
        <f t="shared" si="5"/>
        <v>56.050000000000004</v>
      </c>
    </row>
    <row r="87" spans="1:10">
      <c r="A87" s="17" t="s">
        <v>33509</v>
      </c>
      <c r="B87" s="2" t="s">
        <v>4527</v>
      </c>
      <c r="C87" s="9">
        <v>6</v>
      </c>
      <c r="D87" s="34">
        <v>1.5</v>
      </c>
      <c r="E87" s="31">
        <v>40</v>
      </c>
      <c r="F87" s="10">
        <v>29.5</v>
      </c>
      <c r="G87" s="192" t="s">
        <v>32290</v>
      </c>
      <c r="H87" s="10">
        <f t="shared" si="3"/>
        <v>45.5</v>
      </c>
      <c r="I87" s="10">
        <f t="shared" si="4"/>
        <v>41.75</v>
      </c>
      <c r="J87" s="11">
        <f t="shared" si="5"/>
        <v>41</v>
      </c>
    </row>
    <row r="88" spans="1:10">
      <c r="A88" s="17" t="s">
        <v>33510</v>
      </c>
      <c r="B88" s="2" t="s">
        <v>127</v>
      </c>
      <c r="C88" s="9">
        <v>6</v>
      </c>
      <c r="D88" s="34">
        <v>0.7</v>
      </c>
      <c r="E88" s="31">
        <v>40</v>
      </c>
      <c r="F88" s="10">
        <v>48.5</v>
      </c>
      <c r="G88" s="192" t="s">
        <v>4329</v>
      </c>
      <c r="H88" s="10">
        <f t="shared" si="3"/>
        <v>64.600000000000009</v>
      </c>
      <c r="I88" s="10">
        <f t="shared" si="4"/>
        <v>59.35</v>
      </c>
      <c r="J88" s="11">
        <f t="shared" si="5"/>
        <v>58.25</v>
      </c>
    </row>
    <row r="89" spans="1:10">
      <c r="A89" s="17" t="s">
        <v>33511</v>
      </c>
      <c r="B89" s="2" t="s">
        <v>129</v>
      </c>
      <c r="C89" s="9">
        <v>6</v>
      </c>
      <c r="D89" s="34">
        <v>0.7</v>
      </c>
      <c r="E89" s="31">
        <v>40</v>
      </c>
      <c r="F89" s="10">
        <v>45</v>
      </c>
      <c r="G89" s="192" t="s">
        <v>4329</v>
      </c>
      <c r="H89" s="10">
        <f t="shared" si="3"/>
        <v>60.35</v>
      </c>
      <c r="I89" s="10">
        <f t="shared" si="4"/>
        <v>55.400000000000006</v>
      </c>
      <c r="J89" s="11">
        <f t="shared" si="5"/>
        <v>54.400000000000006</v>
      </c>
    </row>
    <row r="90" spans="1:10">
      <c r="A90" s="17" t="s">
        <v>33512</v>
      </c>
      <c r="B90" s="2" t="s">
        <v>131</v>
      </c>
      <c r="C90" s="9">
        <v>6</v>
      </c>
      <c r="D90" s="34">
        <v>0.7</v>
      </c>
      <c r="E90" s="31">
        <v>30</v>
      </c>
      <c r="F90" s="10">
        <v>16.5</v>
      </c>
      <c r="G90" s="192" t="s">
        <v>32304</v>
      </c>
      <c r="H90" s="10">
        <f t="shared" si="3"/>
        <v>24.700000000000003</v>
      </c>
      <c r="I90" s="10">
        <f t="shared" si="4"/>
        <v>22.700000000000003</v>
      </c>
      <c r="J90" s="11">
        <f t="shared" si="5"/>
        <v>22.25</v>
      </c>
    </row>
    <row r="91" spans="1:10">
      <c r="A91" s="17" t="s">
        <v>33513</v>
      </c>
      <c r="B91" s="2" t="s">
        <v>133</v>
      </c>
      <c r="C91" s="9">
        <v>6</v>
      </c>
      <c r="D91" s="34">
        <v>0.7</v>
      </c>
      <c r="E91" s="31">
        <v>30</v>
      </c>
      <c r="F91" s="10">
        <v>33</v>
      </c>
      <c r="G91" s="192" t="s">
        <v>32304</v>
      </c>
      <c r="H91" s="10">
        <f t="shared" si="3"/>
        <v>44.85</v>
      </c>
      <c r="I91" s="10">
        <f t="shared" si="4"/>
        <v>41.150000000000006</v>
      </c>
      <c r="J91" s="11">
        <f t="shared" si="5"/>
        <v>40.400000000000006</v>
      </c>
    </row>
    <row r="92" spans="1:10">
      <c r="A92" s="17" t="s">
        <v>33514</v>
      </c>
      <c r="B92" s="2" t="s">
        <v>135</v>
      </c>
      <c r="C92" s="9">
        <v>6</v>
      </c>
      <c r="D92" s="34">
        <v>0.7</v>
      </c>
      <c r="E92" s="31">
        <v>38</v>
      </c>
      <c r="F92" s="10">
        <v>6.5</v>
      </c>
      <c r="G92" s="192" t="s">
        <v>32292</v>
      </c>
      <c r="H92" s="10">
        <f t="shared" si="3"/>
        <v>13.200000000000001</v>
      </c>
      <c r="I92" s="10">
        <f t="shared" si="4"/>
        <v>12.15</v>
      </c>
      <c r="J92" s="11">
        <f t="shared" si="5"/>
        <v>11.9</v>
      </c>
    </row>
    <row r="93" spans="1:10">
      <c r="A93" s="17" t="s">
        <v>33515</v>
      </c>
      <c r="B93" s="2" t="s">
        <v>137</v>
      </c>
      <c r="C93" s="9">
        <v>6</v>
      </c>
      <c r="D93" s="34">
        <v>0.7</v>
      </c>
      <c r="E93" s="31">
        <v>38</v>
      </c>
      <c r="F93" s="10">
        <v>125</v>
      </c>
      <c r="G93" s="192" t="s">
        <v>32290</v>
      </c>
      <c r="H93" s="10">
        <f t="shared" si="3"/>
        <v>157.80000000000001</v>
      </c>
      <c r="I93" s="10">
        <f t="shared" si="4"/>
        <v>144.85</v>
      </c>
      <c r="J93" s="11">
        <f t="shared" si="5"/>
        <v>142.25</v>
      </c>
    </row>
    <row r="94" spans="1:10">
      <c r="A94" s="17" t="s">
        <v>33516</v>
      </c>
      <c r="B94" s="2" t="s">
        <v>143</v>
      </c>
      <c r="C94" s="9">
        <v>6</v>
      </c>
      <c r="D94" s="34">
        <v>0.7</v>
      </c>
      <c r="E94" s="31">
        <v>30</v>
      </c>
      <c r="F94" s="10">
        <v>6.85</v>
      </c>
      <c r="G94" s="192" t="s">
        <v>32304</v>
      </c>
      <c r="H94" s="10">
        <f t="shared" si="3"/>
        <v>12.950000000000001</v>
      </c>
      <c r="I94" s="10">
        <f t="shared" si="4"/>
        <v>11.850000000000001</v>
      </c>
      <c r="J94" s="11">
        <f t="shared" si="5"/>
        <v>11.65</v>
      </c>
    </row>
    <row r="95" spans="1:10">
      <c r="A95" s="17" t="s">
        <v>33517</v>
      </c>
      <c r="B95" s="2" t="s">
        <v>32937</v>
      </c>
      <c r="C95" s="9">
        <v>6</v>
      </c>
      <c r="D95" s="34">
        <v>0.5</v>
      </c>
      <c r="E95" s="31">
        <v>46</v>
      </c>
      <c r="F95" s="10">
        <v>22.5</v>
      </c>
      <c r="G95" s="192" t="s">
        <v>4329</v>
      </c>
      <c r="H95" s="10">
        <f t="shared" si="3"/>
        <v>32.25</v>
      </c>
      <c r="I95" s="10">
        <f t="shared" si="4"/>
        <v>29.650000000000002</v>
      </c>
      <c r="J95" s="11">
        <f t="shared" si="5"/>
        <v>29.1</v>
      </c>
    </row>
    <row r="96" spans="1:10">
      <c r="A96" s="17" t="s">
        <v>33518</v>
      </c>
      <c r="B96" s="2" t="s">
        <v>147</v>
      </c>
      <c r="C96" s="9">
        <v>6</v>
      </c>
      <c r="D96" s="34">
        <v>0.5</v>
      </c>
      <c r="E96" s="31">
        <v>40</v>
      </c>
      <c r="F96" s="10">
        <v>92.5</v>
      </c>
      <c r="G96" s="192" t="s">
        <v>4334</v>
      </c>
      <c r="H96" s="10">
        <f t="shared" si="3"/>
        <v>117.30000000000001</v>
      </c>
      <c r="I96" s="10">
        <f t="shared" si="4"/>
        <v>107.7</v>
      </c>
      <c r="J96" s="11">
        <f t="shared" si="5"/>
        <v>105.75</v>
      </c>
    </row>
    <row r="97" spans="1:10">
      <c r="A97" s="17" t="s">
        <v>33519</v>
      </c>
      <c r="B97" s="2" t="s">
        <v>149</v>
      </c>
      <c r="C97" s="9">
        <v>6</v>
      </c>
      <c r="D97" s="34">
        <v>0.5</v>
      </c>
      <c r="E97" s="31">
        <v>40</v>
      </c>
      <c r="F97" s="10">
        <v>72.5</v>
      </c>
      <c r="G97" s="192" t="s">
        <v>4334</v>
      </c>
      <c r="H97" s="10">
        <f t="shared" si="3"/>
        <v>92.9</v>
      </c>
      <c r="I97" s="10">
        <f t="shared" si="4"/>
        <v>85.300000000000011</v>
      </c>
      <c r="J97" s="11">
        <f t="shared" si="5"/>
        <v>83.75</v>
      </c>
    </row>
    <row r="98" spans="1:10">
      <c r="A98" s="17" t="s">
        <v>33520</v>
      </c>
      <c r="B98" s="2" t="s">
        <v>151</v>
      </c>
      <c r="C98" s="9">
        <v>6</v>
      </c>
      <c r="D98" s="34">
        <v>0.7</v>
      </c>
      <c r="E98" s="31">
        <v>40</v>
      </c>
      <c r="F98" s="10">
        <v>15.95</v>
      </c>
      <c r="G98" s="192" t="s">
        <v>32307</v>
      </c>
      <c r="H98" s="10">
        <f t="shared" si="3"/>
        <v>24.900000000000002</v>
      </c>
      <c r="I98" s="10">
        <f t="shared" si="4"/>
        <v>22.85</v>
      </c>
      <c r="J98" s="11">
        <f t="shared" si="5"/>
        <v>22.450000000000003</v>
      </c>
    </row>
    <row r="99" spans="1:10">
      <c r="A99" s="17" t="s">
        <v>33521</v>
      </c>
      <c r="B99" s="2" t="s">
        <v>153</v>
      </c>
      <c r="C99" s="9">
        <v>6</v>
      </c>
      <c r="D99" s="34">
        <v>0.7</v>
      </c>
      <c r="E99" s="31">
        <v>42</v>
      </c>
      <c r="F99" s="10">
        <v>105</v>
      </c>
      <c r="G99" s="192" t="s">
        <v>32308</v>
      </c>
      <c r="H99" s="10">
        <f t="shared" si="3"/>
        <v>133.75</v>
      </c>
      <c r="I99" s="10">
        <f t="shared" si="4"/>
        <v>122.75</v>
      </c>
      <c r="J99" s="11">
        <f t="shared" si="5"/>
        <v>120.60000000000001</v>
      </c>
    </row>
    <row r="100" spans="1:10">
      <c r="A100" s="17" t="s">
        <v>33522</v>
      </c>
      <c r="B100" s="2" t="s">
        <v>32938</v>
      </c>
      <c r="C100" s="9">
        <v>6</v>
      </c>
      <c r="D100" s="34">
        <v>0.7</v>
      </c>
      <c r="E100" s="31">
        <v>40</v>
      </c>
      <c r="F100" s="10">
        <v>23.5</v>
      </c>
      <c r="G100" s="192" t="s">
        <v>32307</v>
      </c>
      <c r="H100" s="10">
        <f t="shared" si="3"/>
        <v>34.1</v>
      </c>
      <c r="I100" s="10">
        <f t="shared" si="4"/>
        <v>31.35</v>
      </c>
      <c r="J100" s="11">
        <f t="shared" si="5"/>
        <v>30.75</v>
      </c>
    </row>
    <row r="101" spans="1:10">
      <c r="A101" s="17" t="s">
        <v>33523</v>
      </c>
      <c r="B101" s="2" t="s">
        <v>32309</v>
      </c>
      <c r="C101" s="9">
        <v>6</v>
      </c>
      <c r="D101" s="34">
        <v>0.7</v>
      </c>
      <c r="E101" s="31">
        <v>40</v>
      </c>
      <c r="F101" s="10">
        <v>11.75</v>
      </c>
      <c r="G101" s="192" t="s">
        <v>4343</v>
      </c>
      <c r="H101" s="10">
        <f t="shared" si="3"/>
        <v>19.8</v>
      </c>
      <c r="I101" s="10">
        <f t="shared" si="4"/>
        <v>18.150000000000002</v>
      </c>
      <c r="J101" s="11">
        <f t="shared" si="5"/>
        <v>17.850000000000001</v>
      </c>
    </row>
    <row r="102" spans="1:10">
      <c r="A102" s="17" t="s">
        <v>33524</v>
      </c>
      <c r="B102" s="2" t="s">
        <v>157</v>
      </c>
      <c r="C102" s="9">
        <v>6</v>
      </c>
      <c r="D102" s="34">
        <v>0.7</v>
      </c>
      <c r="E102" s="31">
        <v>20</v>
      </c>
      <c r="F102" s="10">
        <v>28</v>
      </c>
      <c r="G102" s="192" t="s">
        <v>32293</v>
      </c>
      <c r="H102" s="10">
        <f t="shared" si="3"/>
        <v>37.85</v>
      </c>
      <c r="I102" s="10">
        <f t="shared" si="4"/>
        <v>34.75</v>
      </c>
      <c r="J102" s="11">
        <f t="shared" si="5"/>
        <v>34.1</v>
      </c>
    </row>
    <row r="103" spans="1:10">
      <c r="A103" s="17" t="s">
        <v>33525</v>
      </c>
      <c r="B103" s="2" t="s">
        <v>162</v>
      </c>
      <c r="C103" s="9">
        <v>6</v>
      </c>
      <c r="D103" s="34">
        <v>0.7</v>
      </c>
      <c r="E103" s="31">
        <v>40</v>
      </c>
      <c r="F103" s="10">
        <v>15.75</v>
      </c>
      <c r="G103" s="192" t="s">
        <v>4352</v>
      </c>
      <c r="H103" s="10">
        <f t="shared" si="3"/>
        <v>24.650000000000002</v>
      </c>
      <c r="I103" s="10">
        <f t="shared" si="4"/>
        <v>22.650000000000002</v>
      </c>
      <c r="J103" s="11">
        <f t="shared" si="5"/>
        <v>22.25</v>
      </c>
    </row>
    <row r="104" spans="1:10">
      <c r="A104" s="17" t="s">
        <v>33526</v>
      </c>
      <c r="B104" s="2" t="s">
        <v>14671</v>
      </c>
      <c r="C104" s="9">
        <v>4</v>
      </c>
      <c r="D104" s="34">
        <v>0.7</v>
      </c>
      <c r="E104" s="31">
        <v>40</v>
      </c>
      <c r="F104" s="10">
        <v>20.5</v>
      </c>
      <c r="G104" s="192" t="s">
        <v>32291</v>
      </c>
      <c r="H104" s="10">
        <f t="shared" si="3"/>
        <v>30.450000000000003</v>
      </c>
      <c r="I104" s="10">
        <f t="shared" si="4"/>
        <v>27.950000000000003</v>
      </c>
      <c r="J104" s="11">
        <f t="shared" si="5"/>
        <v>27.450000000000003</v>
      </c>
    </row>
    <row r="105" spans="1:10">
      <c r="A105" s="17" t="s">
        <v>33527</v>
      </c>
      <c r="B105" s="2" t="s">
        <v>4546</v>
      </c>
      <c r="C105" s="9">
        <v>4</v>
      </c>
      <c r="D105" s="34">
        <v>0.7</v>
      </c>
      <c r="E105" s="31">
        <v>40</v>
      </c>
      <c r="F105" s="10">
        <v>11.35</v>
      </c>
      <c r="G105" s="192" t="s">
        <v>32291</v>
      </c>
      <c r="H105" s="10">
        <f t="shared" si="3"/>
        <v>19.3</v>
      </c>
      <c r="I105" s="10">
        <f t="shared" si="4"/>
        <v>17.7</v>
      </c>
      <c r="J105" s="11">
        <f t="shared" si="5"/>
        <v>17.400000000000002</v>
      </c>
    </row>
    <row r="106" spans="1:10">
      <c r="A106" s="17" t="s">
        <v>33528</v>
      </c>
      <c r="B106" s="2" t="s">
        <v>167</v>
      </c>
      <c r="C106" s="9">
        <v>4</v>
      </c>
      <c r="D106" s="34">
        <v>0.7</v>
      </c>
      <c r="E106" s="31">
        <v>40</v>
      </c>
      <c r="F106" s="10">
        <v>37.5</v>
      </c>
      <c r="G106" s="192" t="s">
        <v>32290</v>
      </c>
      <c r="H106" s="10">
        <f t="shared" si="3"/>
        <v>51.2</v>
      </c>
      <c r="I106" s="10">
        <f t="shared" si="4"/>
        <v>47</v>
      </c>
      <c r="J106" s="11">
        <f t="shared" si="5"/>
        <v>46.150000000000006</v>
      </c>
    </row>
    <row r="107" spans="1:10">
      <c r="A107" s="17" t="s">
        <v>33529</v>
      </c>
      <c r="B107" s="2" t="s">
        <v>32939</v>
      </c>
      <c r="C107" s="9">
        <v>6</v>
      </c>
      <c r="D107" s="34">
        <v>0.7</v>
      </c>
      <c r="E107" s="31">
        <v>40</v>
      </c>
      <c r="F107" s="10">
        <v>57.95</v>
      </c>
      <c r="G107" s="192" t="s">
        <v>32292</v>
      </c>
      <c r="H107" s="10">
        <f t="shared" si="3"/>
        <v>76.150000000000006</v>
      </c>
      <c r="I107" s="10">
        <f t="shared" si="4"/>
        <v>69.900000000000006</v>
      </c>
      <c r="J107" s="11">
        <f t="shared" si="5"/>
        <v>68.650000000000006</v>
      </c>
    </row>
    <row r="108" spans="1:10">
      <c r="A108" s="17" t="s">
        <v>33530</v>
      </c>
      <c r="B108" s="2" t="s">
        <v>171</v>
      </c>
      <c r="C108" s="9">
        <v>6</v>
      </c>
      <c r="D108" s="34">
        <v>0.7</v>
      </c>
      <c r="E108" s="31">
        <v>40</v>
      </c>
      <c r="F108" s="10">
        <v>8.5</v>
      </c>
      <c r="G108" s="192" t="s">
        <v>32292</v>
      </c>
      <c r="H108" s="10">
        <f t="shared" si="3"/>
        <v>15.8</v>
      </c>
      <c r="I108" s="10">
        <f t="shared" si="4"/>
        <v>14.55</v>
      </c>
      <c r="J108" s="11">
        <f t="shared" si="5"/>
        <v>14.25</v>
      </c>
    </row>
    <row r="109" spans="1:10">
      <c r="A109" s="17" t="s">
        <v>33531</v>
      </c>
      <c r="B109" s="2" t="s">
        <v>173</v>
      </c>
      <c r="C109" s="9">
        <v>6</v>
      </c>
      <c r="D109" s="34">
        <v>0.7</v>
      </c>
      <c r="E109" s="31">
        <v>40</v>
      </c>
      <c r="F109" s="10">
        <v>12.25</v>
      </c>
      <c r="G109" s="192" t="s">
        <v>32290</v>
      </c>
      <c r="H109" s="10">
        <f t="shared" si="3"/>
        <v>20.400000000000002</v>
      </c>
      <c r="I109" s="10">
        <f t="shared" si="4"/>
        <v>18.75</v>
      </c>
      <c r="J109" s="11">
        <f t="shared" si="5"/>
        <v>18.400000000000002</v>
      </c>
    </row>
    <row r="110" spans="1:10">
      <c r="A110" s="17" t="s">
        <v>33532</v>
      </c>
      <c r="B110" s="2" t="s">
        <v>32940</v>
      </c>
      <c r="C110" s="9">
        <v>6</v>
      </c>
      <c r="D110" s="34">
        <v>0.7</v>
      </c>
      <c r="E110" s="31">
        <v>25</v>
      </c>
      <c r="F110" s="10">
        <v>20.95</v>
      </c>
      <c r="G110" s="192" t="s">
        <v>32304</v>
      </c>
      <c r="H110" s="10">
        <f t="shared" si="3"/>
        <v>29.700000000000003</v>
      </c>
      <c r="I110" s="10">
        <f t="shared" si="4"/>
        <v>27.25</v>
      </c>
      <c r="J110" s="11">
        <f t="shared" si="5"/>
        <v>26.75</v>
      </c>
    </row>
    <row r="111" spans="1:10">
      <c r="A111" s="17" t="s">
        <v>33533</v>
      </c>
      <c r="B111" s="2" t="s">
        <v>32941</v>
      </c>
      <c r="C111" s="9">
        <v>6</v>
      </c>
      <c r="D111" s="34">
        <v>0.7</v>
      </c>
      <c r="E111" s="31">
        <v>21</v>
      </c>
      <c r="F111" s="10">
        <v>10</v>
      </c>
      <c r="G111" s="192" t="s">
        <v>32304</v>
      </c>
      <c r="H111" s="10">
        <f t="shared" si="3"/>
        <v>15.950000000000001</v>
      </c>
      <c r="I111" s="10">
        <f t="shared" si="4"/>
        <v>14.65</v>
      </c>
      <c r="J111" s="11">
        <f t="shared" si="5"/>
        <v>14.4</v>
      </c>
    </row>
    <row r="112" spans="1:10">
      <c r="A112" s="17" t="s">
        <v>33534</v>
      </c>
      <c r="B112" s="2" t="s">
        <v>32942</v>
      </c>
      <c r="C112" s="9">
        <v>6</v>
      </c>
      <c r="D112" s="34">
        <v>0.7</v>
      </c>
      <c r="E112" s="31">
        <v>25</v>
      </c>
      <c r="F112" s="10">
        <v>13.15</v>
      </c>
      <c r="G112" s="192" t="s">
        <v>32304</v>
      </c>
      <c r="H112" s="10">
        <f t="shared" si="3"/>
        <v>20.150000000000002</v>
      </c>
      <c r="I112" s="10">
        <f t="shared" si="4"/>
        <v>18.5</v>
      </c>
      <c r="J112" s="11">
        <f t="shared" si="5"/>
        <v>18.2</v>
      </c>
    </row>
    <row r="113" spans="1:10">
      <c r="A113" s="17" t="s">
        <v>33535</v>
      </c>
      <c r="B113" s="2" t="s">
        <v>32943</v>
      </c>
      <c r="C113" s="9">
        <v>6</v>
      </c>
      <c r="D113" s="34">
        <v>0.7</v>
      </c>
      <c r="E113" s="31">
        <v>25</v>
      </c>
      <c r="F113" s="10">
        <v>199.95</v>
      </c>
      <c r="G113" s="192" t="s">
        <v>32304</v>
      </c>
      <c r="H113" s="10">
        <f t="shared" si="3"/>
        <v>248.05</v>
      </c>
      <c r="I113" s="10">
        <f t="shared" si="4"/>
        <v>227.75</v>
      </c>
      <c r="J113" s="11">
        <f t="shared" si="5"/>
        <v>223.65</v>
      </c>
    </row>
    <row r="114" spans="1:10">
      <c r="A114" s="17" t="s">
        <v>33536</v>
      </c>
      <c r="B114" s="2" t="s">
        <v>32944</v>
      </c>
      <c r="C114" s="9">
        <v>6</v>
      </c>
      <c r="D114" s="34">
        <v>0.7</v>
      </c>
      <c r="E114" s="31">
        <v>25</v>
      </c>
      <c r="F114" s="10">
        <v>22.5</v>
      </c>
      <c r="G114" s="192" t="s">
        <v>32304</v>
      </c>
      <c r="H114" s="10">
        <f t="shared" si="3"/>
        <v>31.6</v>
      </c>
      <c r="I114" s="10">
        <f t="shared" si="4"/>
        <v>29</v>
      </c>
      <c r="J114" s="11">
        <f t="shared" si="5"/>
        <v>28.450000000000003</v>
      </c>
    </row>
    <row r="115" spans="1:10">
      <c r="A115" s="17" t="s">
        <v>33537</v>
      </c>
      <c r="B115" s="2" t="s">
        <v>175</v>
      </c>
      <c r="C115" s="9">
        <v>6</v>
      </c>
      <c r="D115" s="34">
        <v>0.7</v>
      </c>
      <c r="E115" s="31">
        <v>20</v>
      </c>
      <c r="F115" s="10">
        <v>7.5</v>
      </c>
      <c r="G115" s="192" t="s">
        <v>32304</v>
      </c>
      <c r="H115" s="10">
        <f t="shared" si="3"/>
        <v>12.850000000000001</v>
      </c>
      <c r="I115" s="10">
        <f t="shared" si="4"/>
        <v>11.8</v>
      </c>
      <c r="J115" s="11">
        <f t="shared" si="5"/>
        <v>11.55</v>
      </c>
    </row>
    <row r="116" spans="1:10">
      <c r="A116" s="17" t="s">
        <v>33538</v>
      </c>
      <c r="B116" s="2" t="s">
        <v>31710</v>
      </c>
      <c r="C116" s="9">
        <v>6</v>
      </c>
      <c r="D116" s="34">
        <v>0.7</v>
      </c>
      <c r="E116" s="31">
        <v>20</v>
      </c>
      <c r="F116" s="10">
        <v>6.45</v>
      </c>
      <c r="G116" s="192" t="s">
        <v>4338</v>
      </c>
      <c r="H116" s="10">
        <f t="shared" si="3"/>
        <v>11.55</v>
      </c>
      <c r="I116" s="10">
        <f t="shared" si="4"/>
        <v>10.600000000000001</v>
      </c>
      <c r="J116" s="11">
        <f t="shared" si="5"/>
        <v>10.4</v>
      </c>
    </row>
    <row r="117" spans="1:10">
      <c r="A117" s="17" t="s">
        <v>33539</v>
      </c>
      <c r="B117" s="2" t="s">
        <v>27040</v>
      </c>
      <c r="C117" s="9">
        <v>6</v>
      </c>
      <c r="D117" s="34">
        <v>0.7</v>
      </c>
      <c r="E117" s="31">
        <v>17</v>
      </c>
      <c r="F117" s="10">
        <v>22.5</v>
      </c>
      <c r="G117" s="192" t="s">
        <v>4338</v>
      </c>
      <c r="H117" s="10">
        <f t="shared" si="3"/>
        <v>30.85</v>
      </c>
      <c r="I117" s="10">
        <f t="shared" si="4"/>
        <v>28.35</v>
      </c>
      <c r="J117" s="11">
        <f t="shared" si="5"/>
        <v>27.85</v>
      </c>
    </row>
    <row r="118" spans="1:10">
      <c r="A118" s="17" t="s">
        <v>33540</v>
      </c>
      <c r="B118" s="2" t="s">
        <v>179</v>
      </c>
      <c r="C118" s="9">
        <v>6</v>
      </c>
      <c r="D118" s="34">
        <v>0.7</v>
      </c>
      <c r="E118" s="31">
        <v>28</v>
      </c>
      <c r="F118" s="10">
        <v>7.9</v>
      </c>
      <c r="G118" s="192" t="s">
        <v>32300</v>
      </c>
      <c r="H118" s="10">
        <f t="shared" si="3"/>
        <v>14.05</v>
      </c>
      <c r="I118" s="10">
        <f t="shared" si="4"/>
        <v>12.9</v>
      </c>
      <c r="J118" s="11">
        <f t="shared" si="5"/>
        <v>12.65</v>
      </c>
    </row>
    <row r="119" spans="1:10">
      <c r="A119" s="17" t="s">
        <v>33542</v>
      </c>
      <c r="B119" s="2" t="s">
        <v>32316</v>
      </c>
      <c r="C119" s="9">
        <v>4</v>
      </c>
      <c r="D119" s="34">
        <v>0.7</v>
      </c>
      <c r="E119" s="31">
        <v>34</v>
      </c>
      <c r="F119" s="10">
        <v>75</v>
      </c>
      <c r="G119" s="192" t="s">
        <v>32300</v>
      </c>
      <c r="H119" s="10">
        <f t="shared" si="3"/>
        <v>96.4</v>
      </c>
      <c r="I119" s="10">
        <f t="shared" si="4"/>
        <v>88.5</v>
      </c>
      <c r="J119" s="11">
        <f t="shared" si="5"/>
        <v>86.95</v>
      </c>
    </row>
    <row r="120" spans="1:10">
      <c r="A120" s="17" t="s">
        <v>33543</v>
      </c>
      <c r="B120" s="2" t="s">
        <v>181</v>
      </c>
      <c r="C120" s="9">
        <v>6</v>
      </c>
      <c r="D120" s="34">
        <v>1</v>
      </c>
      <c r="E120" s="31">
        <v>23</v>
      </c>
      <c r="F120" s="10">
        <v>22.5</v>
      </c>
      <c r="G120" s="192" t="s">
        <v>32300</v>
      </c>
      <c r="H120" s="10">
        <f t="shared" si="3"/>
        <v>32.25</v>
      </c>
      <c r="I120" s="10">
        <f t="shared" si="4"/>
        <v>29.650000000000002</v>
      </c>
      <c r="J120" s="11">
        <f t="shared" si="5"/>
        <v>29.1</v>
      </c>
    </row>
    <row r="121" spans="1:10">
      <c r="A121" s="17" t="s">
        <v>33544</v>
      </c>
      <c r="B121" s="2" t="s">
        <v>32945</v>
      </c>
      <c r="C121" s="9">
        <v>6</v>
      </c>
      <c r="D121" s="34">
        <v>0.7</v>
      </c>
      <c r="E121" s="31">
        <v>45</v>
      </c>
      <c r="F121" s="10">
        <v>9.6</v>
      </c>
      <c r="G121" s="192" t="s">
        <v>4338</v>
      </c>
      <c r="H121" s="10">
        <f t="shared" si="3"/>
        <v>17.600000000000001</v>
      </c>
      <c r="I121" s="10">
        <f t="shared" si="4"/>
        <v>16.150000000000002</v>
      </c>
      <c r="J121" s="11">
        <f t="shared" si="5"/>
        <v>15.9</v>
      </c>
    </row>
    <row r="122" spans="1:10">
      <c r="A122" s="17" t="s">
        <v>33547</v>
      </c>
      <c r="B122" s="2" t="s">
        <v>182</v>
      </c>
      <c r="C122" s="9">
        <v>6</v>
      </c>
      <c r="D122" s="34">
        <v>1</v>
      </c>
      <c r="E122" s="31">
        <v>17</v>
      </c>
      <c r="F122" s="10">
        <v>4.75</v>
      </c>
      <c r="G122" s="192" t="s">
        <v>4338</v>
      </c>
      <c r="H122" s="10">
        <f t="shared" si="3"/>
        <v>9.8500000000000014</v>
      </c>
      <c r="I122" s="10">
        <f t="shared" si="4"/>
        <v>9.0500000000000007</v>
      </c>
      <c r="J122" s="11">
        <f t="shared" si="5"/>
        <v>8.9</v>
      </c>
    </row>
    <row r="123" spans="1:10">
      <c r="A123" s="17" t="s">
        <v>33548</v>
      </c>
      <c r="B123" s="2" t="s">
        <v>186</v>
      </c>
      <c r="C123" s="9">
        <v>6</v>
      </c>
      <c r="D123" s="34">
        <v>0.7</v>
      </c>
      <c r="E123" s="31">
        <v>42</v>
      </c>
      <c r="F123" s="10">
        <v>5.45</v>
      </c>
      <c r="G123" s="192" t="s">
        <v>32308</v>
      </c>
      <c r="H123" s="10">
        <f t="shared" si="3"/>
        <v>12.3</v>
      </c>
      <c r="I123" s="10">
        <f t="shared" si="4"/>
        <v>11.25</v>
      </c>
      <c r="J123" s="11">
        <f t="shared" si="5"/>
        <v>11.05</v>
      </c>
    </row>
    <row r="124" spans="1:10">
      <c r="A124" s="17" t="s">
        <v>33549</v>
      </c>
      <c r="B124" s="2" t="s">
        <v>188</v>
      </c>
      <c r="C124" s="9">
        <v>6</v>
      </c>
      <c r="D124" s="34">
        <v>0.7</v>
      </c>
      <c r="E124" s="31">
        <v>51</v>
      </c>
      <c r="F124" s="10">
        <v>13.5</v>
      </c>
      <c r="G124" s="192" t="s">
        <v>32308</v>
      </c>
      <c r="H124" s="10">
        <f t="shared" si="3"/>
        <v>22.900000000000002</v>
      </c>
      <c r="I124" s="10">
        <f t="shared" si="4"/>
        <v>21</v>
      </c>
      <c r="J124" s="11">
        <f t="shared" si="5"/>
        <v>20.650000000000002</v>
      </c>
    </row>
    <row r="125" spans="1:10">
      <c r="A125" s="17" t="s">
        <v>33550</v>
      </c>
      <c r="B125" s="2" t="s">
        <v>13690</v>
      </c>
      <c r="C125" s="9">
        <v>6</v>
      </c>
      <c r="D125" s="34">
        <v>0.7</v>
      </c>
      <c r="E125" s="31">
        <v>61.8</v>
      </c>
      <c r="F125" s="10">
        <v>2.25</v>
      </c>
      <c r="G125" s="192" t="s">
        <v>4329</v>
      </c>
      <c r="H125" s="10">
        <f t="shared" si="3"/>
        <v>10.15</v>
      </c>
      <c r="I125" s="10">
        <f t="shared" si="4"/>
        <v>9.3000000000000007</v>
      </c>
      <c r="J125" s="11">
        <f t="shared" si="5"/>
        <v>9.15</v>
      </c>
    </row>
    <row r="126" spans="1:10">
      <c r="A126" s="17" t="s">
        <v>33551</v>
      </c>
      <c r="B126" s="2" t="s">
        <v>192</v>
      </c>
      <c r="C126" s="9">
        <v>6</v>
      </c>
      <c r="D126" s="34">
        <v>0.7</v>
      </c>
      <c r="E126" s="31">
        <v>50</v>
      </c>
      <c r="F126" s="10">
        <v>40.200000000000003</v>
      </c>
      <c r="G126" s="192" t="s">
        <v>4329</v>
      </c>
      <c r="H126" s="10">
        <f t="shared" si="3"/>
        <v>55.400000000000006</v>
      </c>
      <c r="I126" s="10">
        <f t="shared" si="4"/>
        <v>50.85</v>
      </c>
      <c r="J126" s="11">
        <f t="shared" si="5"/>
        <v>49.95</v>
      </c>
    </row>
    <row r="127" spans="1:10">
      <c r="A127" s="17" t="s">
        <v>33552</v>
      </c>
      <c r="B127" s="2" t="s">
        <v>14596</v>
      </c>
      <c r="C127" s="9">
        <v>6</v>
      </c>
      <c r="D127" s="34">
        <v>0.7</v>
      </c>
      <c r="E127" s="31">
        <v>46</v>
      </c>
      <c r="F127" s="10">
        <v>18.5</v>
      </c>
      <c r="G127" s="192" t="s">
        <v>4329</v>
      </c>
      <c r="H127" s="10">
        <f t="shared" si="3"/>
        <v>28.55</v>
      </c>
      <c r="I127" s="10">
        <f t="shared" si="4"/>
        <v>26.200000000000003</v>
      </c>
      <c r="J127" s="11">
        <f t="shared" si="5"/>
        <v>25.75</v>
      </c>
    </row>
    <row r="128" spans="1:10">
      <c r="A128" s="17" t="s">
        <v>33553</v>
      </c>
      <c r="B128" s="2" t="s">
        <v>32318</v>
      </c>
      <c r="C128" s="9">
        <v>6</v>
      </c>
      <c r="D128" s="34">
        <v>0.7</v>
      </c>
      <c r="E128" s="31">
        <v>57.1</v>
      </c>
      <c r="F128" s="10">
        <v>9.25</v>
      </c>
      <c r="G128" s="192" t="s">
        <v>4329</v>
      </c>
      <c r="H128" s="10">
        <f t="shared" si="3"/>
        <v>18.25</v>
      </c>
      <c r="I128" s="10">
        <f t="shared" si="4"/>
        <v>16.75</v>
      </c>
      <c r="J128" s="11">
        <f t="shared" si="5"/>
        <v>16.45</v>
      </c>
    </row>
    <row r="129" spans="1:10">
      <c r="A129" s="17" t="s">
        <v>33554</v>
      </c>
      <c r="B129" s="2" t="s">
        <v>14673</v>
      </c>
      <c r="C129" s="9">
        <v>6</v>
      </c>
      <c r="D129" s="34">
        <v>0.7</v>
      </c>
      <c r="E129" s="31">
        <v>46</v>
      </c>
      <c r="F129" s="10">
        <v>18.5</v>
      </c>
      <c r="G129" s="192" t="s">
        <v>4329</v>
      </c>
      <c r="H129" s="10">
        <f t="shared" si="3"/>
        <v>28.55</v>
      </c>
      <c r="I129" s="10">
        <f t="shared" si="4"/>
        <v>26.200000000000003</v>
      </c>
      <c r="J129" s="11">
        <f t="shared" si="5"/>
        <v>25.75</v>
      </c>
    </row>
    <row r="130" spans="1:10">
      <c r="A130" s="17" t="s">
        <v>33555</v>
      </c>
      <c r="B130" s="2" t="s">
        <v>31711</v>
      </c>
      <c r="C130" s="9">
        <v>6</v>
      </c>
      <c r="D130" s="34">
        <v>0.7</v>
      </c>
      <c r="E130" s="31">
        <v>62.8</v>
      </c>
      <c r="F130" s="10">
        <v>17.850000000000001</v>
      </c>
      <c r="G130" s="192" t="s">
        <v>4329</v>
      </c>
      <c r="H130" s="10">
        <f t="shared" si="3"/>
        <v>29.25</v>
      </c>
      <c r="I130" s="10">
        <f t="shared" si="4"/>
        <v>26.85</v>
      </c>
      <c r="J130" s="11">
        <f t="shared" si="5"/>
        <v>26.35</v>
      </c>
    </row>
    <row r="131" spans="1:10">
      <c r="A131" s="17" t="s">
        <v>33556</v>
      </c>
      <c r="B131" s="2" t="s">
        <v>32319</v>
      </c>
      <c r="C131" s="9">
        <v>6</v>
      </c>
      <c r="D131" s="34">
        <v>0.7</v>
      </c>
      <c r="E131" s="31">
        <v>62.1</v>
      </c>
      <c r="F131" s="10">
        <v>9.5</v>
      </c>
      <c r="G131" s="192" t="s">
        <v>4329</v>
      </c>
      <c r="H131" s="10">
        <f t="shared" si="3"/>
        <v>19</v>
      </c>
      <c r="I131" s="10">
        <f t="shared" si="4"/>
        <v>17.45</v>
      </c>
      <c r="J131" s="11">
        <f t="shared" si="5"/>
        <v>17.150000000000002</v>
      </c>
    </row>
    <row r="132" spans="1:10">
      <c r="A132" s="17" t="s">
        <v>33557</v>
      </c>
      <c r="B132" s="2" t="s">
        <v>32320</v>
      </c>
      <c r="C132" s="9">
        <v>6</v>
      </c>
      <c r="D132" s="34">
        <v>0.7</v>
      </c>
      <c r="E132" s="31">
        <v>50</v>
      </c>
      <c r="F132" s="10">
        <v>3.8</v>
      </c>
      <c r="G132" s="192" t="s">
        <v>4329</v>
      </c>
      <c r="H132" s="10">
        <f t="shared" si="3"/>
        <v>10.950000000000001</v>
      </c>
      <c r="I132" s="10">
        <f t="shared" si="4"/>
        <v>10.100000000000001</v>
      </c>
      <c r="J132" s="11">
        <f t="shared" si="5"/>
        <v>9.9</v>
      </c>
    </row>
    <row r="133" spans="1:10">
      <c r="A133" s="17" t="s">
        <v>33558</v>
      </c>
      <c r="B133" s="2" t="s">
        <v>196</v>
      </c>
      <c r="C133" s="9">
        <v>6</v>
      </c>
      <c r="D133" s="34">
        <v>1</v>
      </c>
      <c r="E133" s="31">
        <v>40</v>
      </c>
      <c r="F133" s="10">
        <v>19.5</v>
      </c>
      <c r="G133" s="192" t="s">
        <v>32294</v>
      </c>
      <c r="H133" s="10">
        <f t="shared" si="3"/>
        <v>30.75</v>
      </c>
      <c r="I133" s="10">
        <f t="shared" si="4"/>
        <v>28.25</v>
      </c>
      <c r="J133" s="11">
        <f t="shared" si="5"/>
        <v>27.75</v>
      </c>
    </row>
    <row r="134" spans="1:10">
      <c r="A134" s="17" t="s">
        <v>33559</v>
      </c>
      <c r="B134" s="2" t="s">
        <v>26901</v>
      </c>
      <c r="C134" s="9">
        <v>6</v>
      </c>
      <c r="D134" s="34">
        <v>0.7</v>
      </c>
      <c r="E134" s="31">
        <v>43</v>
      </c>
      <c r="F134" s="10">
        <v>51.5</v>
      </c>
      <c r="G134" s="192" t="s">
        <v>32308</v>
      </c>
      <c r="H134" s="10">
        <f t="shared" si="3"/>
        <v>68.55</v>
      </c>
      <c r="I134" s="10">
        <f t="shared" si="4"/>
        <v>62.95</v>
      </c>
      <c r="J134" s="11">
        <f t="shared" si="5"/>
        <v>61.800000000000004</v>
      </c>
    </row>
    <row r="135" spans="1:10">
      <c r="A135" s="17" t="s">
        <v>33560</v>
      </c>
      <c r="B135" s="2" t="s">
        <v>31919</v>
      </c>
      <c r="C135" s="9">
        <v>6</v>
      </c>
      <c r="D135" s="34">
        <v>0.7</v>
      </c>
      <c r="E135" s="31">
        <v>43</v>
      </c>
      <c r="F135" s="10">
        <v>21.25</v>
      </c>
      <c r="G135" s="192" t="s">
        <v>32307</v>
      </c>
      <c r="H135" s="10">
        <f t="shared" si="3"/>
        <v>31.650000000000002</v>
      </c>
      <c r="I135" s="10">
        <f t="shared" si="4"/>
        <v>29.05</v>
      </c>
      <c r="J135" s="11">
        <f t="shared" si="5"/>
        <v>28.55</v>
      </c>
    </row>
    <row r="136" spans="1:10">
      <c r="A136" s="17" t="s">
        <v>33561</v>
      </c>
      <c r="B136" s="2" t="s">
        <v>199</v>
      </c>
      <c r="C136" s="9">
        <v>6</v>
      </c>
      <c r="D136" s="34">
        <v>0.7</v>
      </c>
      <c r="E136" s="31">
        <v>43</v>
      </c>
      <c r="F136" s="10">
        <v>10</v>
      </c>
      <c r="G136" s="192" t="s">
        <v>32308</v>
      </c>
      <c r="H136" s="10">
        <f t="shared" si="3"/>
        <v>17.900000000000002</v>
      </c>
      <c r="I136" s="10">
        <f t="shared" si="4"/>
        <v>16.45</v>
      </c>
      <c r="J136" s="11">
        <f t="shared" si="5"/>
        <v>16.150000000000002</v>
      </c>
    </row>
    <row r="137" spans="1:10">
      <c r="A137" s="17" t="s">
        <v>33562</v>
      </c>
      <c r="B137" s="2" t="s">
        <v>32321</v>
      </c>
      <c r="C137" s="9">
        <v>6</v>
      </c>
      <c r="D137" s="34">
        <v>0.7</v>
      </c>
      <c r="E137" s="31">
        <v>43</v>
      </c>
      <c r="F137" s="10">
        <v>2.5</v>
      </c>
      <c r="G137" s="192" t="s">
        <v>32308</v>
      </c>
      <c r="H137" s="10">
        <f t="shared" si="3"/>
        <v>8.75</v>
      </c>
      <c r="I137" s="10">
        <f t="shared" si="4"/>
        <v>8.0500000000000007</v>
      </c>
      <c r="J137" s="11">
        <f t="shared" si="5"/>
        <v>7.9</v>
      </c>
    </row>
    <row r="138" spans="1:10">
      <c r="A138" s="17" t="s">
        <v>33563</v>
      </c>
      <c r="B138" s="2" t="s">
        <v>200</v>
      </c>
      <c r="C138" s="9">
        <v>6</v>
      </c>
      <c r="D138" s="34">
        <v>0.7</v>
      </c>
      <c r="E138" s="31">
        <v>43</v>
      </c>
      <c r="F138" s="10">
        <v>26.5</v>
      </c>
      <c r="G138" s="192" t="s">
        <v>32308</v>
      </c>
      <c r="H138" s="10">
        <f t="shared" si="3"/>
        <v>38.050000000000004</v>
      </c>
      <c r="I138" s="10">
        <f t="shared" si="4"/>
        <v>34.950000000000003</v>
      </c>
      <c r="J138" s="11">
        <f t="shared" si="5"/>
        <v>34.300000000000004</v>
      </c>
    </row>
    <row r="139" spans="1:10">
      <c r="A139" s="17" t="s">
        <v>33564</v>
      </c>
      <c r="B139" s="2" t="s">
        <v>4722</v>
      </c>
      <c r="C139" s="9">
        <v>6</v>
      </c>
      <c r="D139" s="34">
        <v>0.7</v>
      </c>
      <c r="E139" s="31">
        <v>43</v>
      </c>
      <c r="F139" s="10">
        <v>15.65</v>
      </c>
      <c r="G139" s="192" t="s">
        <v>32308</v>
      </c>
      <c r="H139" s="10">
        <f t="shared" si="3"/>
        <v>24.8</v>
      </c>
      <c r="I139" s="10">
        <f t="shared" si="4"/>
        <v>22.8</v>
      </c>
      <c r="J139" s="11">
        <f t="shared" si="5"/>
        <v>22.35</v>
      </c>
    </row>
    <row r="140" spans="1:10">
      <c r="A140" s="17" t="s">
        <v>33565</v>
      </c>
      <c r="B140" s="2" t="s">
        <v>202</v>
      </c>
      <c r="C140" s="9">
        <v>6</v>
      </c>
      <c r="D140" s="34">
        <v>0.7</v>
      </c>
      <c r="E140" s="31">
        <v>40</v>
      </c>
      <c r="F140" s="10">
        <v>365</v>
      </c>
      <c r="G140" s="192" t="s">
        <v>32304</v>
      </c>
      <c r="H140" s="10">
        <f t="shared" ref="H140:H203" si="6">IF(B140="","",CEILING((F140+(10.3552*D140*E140)/100+1.5+0.05)*1.22,0.05))</f>
        <v>450.75</v>
      </c>
      <c r="I140" s="10">
        <f t="shared" ref="I140:I203" si="7">IF(B140="","",CEILING((F140+(10.3552*D140*E140)/100+1.5+0.05)*1.12,0.05))</f>
        <v>413.8</v>
      </c>
      <c r="J140" s="11">
        <f t="shared" ref="J140:J203" si="8">IF(B140="","",CEILING((F140+(10.3552*D140*E140)/100+1.5+0.05)*1.1,0.05))</f>
        <v>406.40000000000003</v>
      </c>
    </row>
    <row r="141" spans="1:10">
      <c r="A141" s="17" t="s">
        <v>33566</v>
      </c>
      <c r="B141" s="2" t="s">
        <v>204</v>
      </c>
      <c r="C141" s="9">
        <v>6</v>
      </c>
      <c r="D141" s="34">
        <v>0.7</v>
      </c>
      <c r="E141" s="31">
        <v>40</v>
      </c>
      <c r="F141" s="10">
        <v>20.25</v>
      </c>
      <c r="G141" s="192" t="s">
        <v>32304</v>
      </c>
      <c r="H141" s="10">
        <f t="shared" si="6"/>
        <v>30.150000000000002</v>
      </c>
      <c r="I141" s="10">
        <f t="shared" si="7"/>
        <v>27.700000000000003</v>
      </c>
      <c r="J141" s="11">
        <f t="shared" si="8"/>
        <v>27.200000000000003</v>
      </c>
    </row>
    <row r="142" spans="1:10">
      <c r="A142" s="17" t="s">
        <v>33567</v>
      </c>
      <c r="B142" s="2" t="s">
        <v>206</v>
      </c>
      <c r="C142" s="9">
        <v>6</v>
      </c>
      <c r="D142" s="34">
        <v>0.7</v>
      </c>
      <c r="E142" s="31">
        <v>40</v>
      </c>
      <c r="F142" s="10">
        <v>9.8000000000000007</v>
      </c>
      <c r="G142" s="192" t="s">
        <v>4329</v>
      </c>
      <c r="H142" s="10">
        <f t="shared" si="6"/>
        <v>17.400000000000002</v>
      </c>
      <c r="I142" s="10">
        <f t="shared" si="7"/>
        <v>16</v>
      </c>
      <c r="J142" s="11">
        <f t="shared" si="8"/>
        <v>15.700000000000001</v>
      </c>
    </row>
    <row r="143" spans="1:10">
      <c r="A143" s="17" t="s">
        <v>33568</v>
      </c>
      <c r="B143" s="2" t="s">
        <v>32946</v>
      </c>
      <c r="C143" s="9">
        <v>6</v>
      </c>
      <c r="D143" s="34">
        <v>0.7</v>
      </c>
      <c r="E143" s="31">
        <v>46</v>
      </c>
      <c r="F143" s="10">
        <v>6.3</v>
      </c>
      <c r="G143" s="192" t="s">
        <v>4329</v>
      </c>
      <c r="H143" s="10">
        <f t="shared" si="6"/>
        <v>13.65</v>
      </c>
      <c r="I143" s="10">
        <f t="shared" si="7"/>
        <v>12.55</v>
      </c>
      <c r="J143" s="11">
        <f t="shared" si="8"/>
        <v>12.350000000000001</v>
      </c>
    </row>
    <row r="144" spans="1:10">
      <c r="A144" s="17" t="s">
        <v>33569</v>
      </c>
      <c r="B144" s="2" t="s">
        <v>4699</v>
      </c>
      <c r="C144" s="9">
        <v>6</v>
      </c>
      <c r="D144" s="34">
        <v>0.7</v>
      </c>
      <c r="E144" s="31">
        <v>46</v>
      </c>
      <c r="F144" s="10">
        <v>4250</v>
      </c>
      <c r="G144" s="192" t="s">
        <v>4329</v>
      </c>
      <c r="H144" s="10">
        <f t="shared" si="6"/>
        <v>5191</v>
      </c>
      <c r="I144" s="10">
        <f t="shared" si="7"/>
        <v>4765.5</v>
      </c>
      <c r="J144" s="11">
        <f t="shared" si="8"/>
        <v>4680.4000000000005</v>
      </c>
    </row>
    <row r="145" spans="1:10">
      <c r="A145" s="17" t="s">
        <v>33570</v>
      </c>
      <c r="B145" s="2" t="s">
        <v>32322</v>
      </c>
      <c r="C145" s="9">
        <v>6</v>
      </c>
      <c r="D145" s="34">
        <v>0.7</v>
      </c>
      <c r="E145" s="31">
        <v>43</v>
      </c>
      <c r="F145" s="10">
        <v>8.15</v>
      </c>
      <c r="G145" s="192" t="s">
        <v>4329</v>
      </c>
      <c r="H145" s="10">
        <f t="shared" si="6"/>
        <v>15.65</v>
      </c>
      <c r="I145" s="10">
        <f t="shared" si="7"/>
        <v>14.4</v>
      </c>
      <c r="J145" s="11">
        <f t="shared" si="8"/>
        <v>14.100000000000001</v>
      </c>
    </row>
    <row r="146" spans="1:10">
      <c r="A146" s="17" t="s">
        <v>33571</v>
      </c>
      <c r="B146" s="2" t="s">
        <v>208</v>
      </c>
      <c r="C146" s="9">
        <v>6</v>
      </c>
      <c r="D146" s="34">
        <v>0.7</v>
      </c>
      <c r="E146" s="31">
        <v>40</v>
      </c>
      <c r="F146" s="10">
        <v>170</v>
      </c>
      <c r="G146" s="192" t="s">
        <v>32324</v>
      </c>
      <c r="H146" s="10">
        <f t="shared" si="6"/>
        <v>212.85000000000002</v>
      </c>
      <c r="I146" s="10">
        <f t="shared" si="7"/>
        <v>195.4</v>
      </c>
      <c r="J146" s="11">
        <f t="shared" si="8"/>
        <v>191.9</v>
      </c>
    </row>
    <row r="147" spans="1:10">
      <c r="A147" s="17" t="s">
        <v>33572</v>
      </c>
      <c r="B147" s="2" t="s">
        <v>212</v>
      </c>
      <c r="C147" s="9">
        <v>6</v>
      </c>
      <c r="D147" s="34">
        <v>0.7</v>
      </c>
      <c r="E147" s="31">
        <v>43.3</v>
      </c>
      <c r="F147" s="10">
        <v>14.35</v>
      </c>
      <c r="G147" s="192" t="s">
        <v>32325</v>
      </c>
      <c r="H147" s="10">
        <f t="shared" si="6"/>
        <v>23.25</v>
      </c>
      <c r="I147" s="10">
        <f t="shared" si="7"/>
        <v>21.35</v>
      </c>
      <c r="J147" s="11">
        <f t="shared" si="8"/>
        <v>20.950000000000003</v>
      </c>
    </row>
    <row r="148" spans="1:10">
      <c r="A148" s="17" t="s">
        <v>33573</v>
      </c>
      <c r="B148" s="2" t="s">
        <v>214</v>
      </c>
      <c r="C148" s="9">
        <v>6</v>
      </c>
      <c r="D148" s="34">
        <v>0.7</v>
      </c>
      <c r="E148" s="31">
        <v>40</v>
      </c>
      <c r="F148" s="10">
        <v>14.95</v>
      </c>
      <c r="G148" s="192" t="s">
        <v>4328</v>
      </c>
      <c r="H148" s="10">
        <f t="shared" si="6"/>
        <v>23.700000000000003</v>
      </c>
      <c r="I148" s="10">
        <f t="shared" si="7"/>
        <v>21.75</v>
      </c>
      <c r="J148" s="11">
        <f t="shared" si="8"/>
        <v>21.35</v>
      </c>
    </row>
    <row r="149" spans="1:10">
      <c r="A149" s="17" t="s">
        <v>33574</v>
      </c>
      <c r="B149" s="2" t="s">
        <v>4434</v>
      </c>
      <c r="C149" s="9">
        <v>6</v>
      </c>
      <c r="D149" s="34">
        <v>0.7</v>
      </c>
      <c r="E149" s="31">
        <v>40</v>
      </c>
      <c r="F149" s="10">
        <v>10.25</v>
      </c>
      <c r="G149" s="192" t="s">
        <v>4328</v>
      </c>
      <c r="H149" s="10">
        <f t="shared" si="6"/>
        <v>17.95</v>
      </c>
      <c r="I149" s="10">
        <f t="shared" si="7"/>
        <v>16.5</v>
      </c>
      <c r="J149" s="11">
        <f t="shared" si="8"/>
        <v>16.2</v>
      </c>
    </row>
    <row r="150" spans="1:10">
      <c r="A150" s="17" t="s">
        <v>33575</v>
      </c>
      <c r="B150" s="2" t="s">
        <v>218</v>
      </c>
      <c r="C150" s="9">
        <v>6</v>
      </c>
      <c r="D150" s="34">
        <v>0.7</v>
      </c>
      <c r="E150" s="31">
        <v>40</v>
      </c>
      <c r="F150" s="10">
        <v>5.45</v>
      </c>
      <c r="G150" s="192" t="s">
        <v>4328</v>
      </c>
      <c r="H150" s="10">
        <f t="shared" si="6"/>
        <v>12.100000000000001</v>
      </c>
      <c r="I150" s="10">
        <f t="shared" si="7"/>
        <v>11.100000000000001</v>
      </c>
      <c r="J150" s="11">
        <f t="shared" si="8"/>
        <v>10.9</v>
      </c>
    </row>
    <row r="151" spans="1:10">
      <c r="A151" s="17" t="s">
        <v>33576</v>
      </c>
      <c r="B151" s="2" t="s">
        <v>27042</v>
      </c>
      <c r="C151" s="9">
        <v>6</v>
      </c>
      <c r="D151" s="34">
        <v>0.7</v>
      </c>
      <c r="E151" s="31">
        <v>40</v>
      </c>
      <c r="F151" s="10">
        <v>18.2</v>
      </c>
      <c r="G151" s="192" t="s">
        <v>32326</v>
      </c>
      <c r="H151" s="10">
        <f t="shared" si="6"/>
        <v>27.650000000000002</v>
      </c>
      <c r="I151" s="10">
        <f t="shared" si="7"/>
        <v>25.400000000000002</v>
      </c>
      <c r="J151" s="11">
        <f t="shared" si="8"/>
        <v>24.950000000000003</v>
      </c>
    </row>
    <row r="152" spans="1:10">
      <c r="A152" s="17" t="s">
        <v>33577</v>
      </c>
      <c r="B152" s="2" t="s">
        <v>4628</v>
      </c>
      <c r="C152" s="9">
        <v>6</v>
      </c>
      <c r="D152" s="34">
        <v>0.7</v>
      </c>
      <c r="E152" s="31">
        <v>37.5</v>
      </c>
      <c r="F152" s="10">
        <v>7.5</v>
      </c>
      <c r="G152" s="192" t="s">
        <v>4344</v>
      </c>
      <c r="H152" s="10">
        <f t="shared" si="6"/>
        <v>14.4</v>
      </c>
      <c r="I152" s="10">
        <f t="shared" si="7"/>
        <v>13.200000000000001</v>
      </c>
      <c r="J152" s="11">
        <f t="shared" si="8"/>
        <v>12.950000000000001</v>
      </c>
    </row>
    <row r="153" spans="1:10">
      <c r="A153" s="17" t="s">
        <v>33578</v>
      </c>
      <c r="B153" s="2" t="s">
        <v>233</v>
      </c>
      <c r="C153" s="9">
        <v>6</v>
      </c>
      <c r="D153" s="34">
        <v>0.7</v>
      </c>
      <c r="E153" s="31">
        <v>14</v>
      </c>
      <c r="F153" s="10">
        <v>28.5</v>
      </c>
      <c r="G153" s="192" t="s">
        <v>32304</v>
      </c>
      <c r="H153" s="10">
        <f t="shared" si="6"/>
        <v>37.9</v>
      </c>
      <c r="I153" s="10">
        <f t="shared" si="7"/>
        <v>34.800000000000004</v>
      </c>
      <c r="J153" s="11">
        <f t="shared" si="8"/>
        <v>34.200000000000003</v>
      </c>
    </row>
    <row r="154" spans="1:10">
      <c r="A154" s="17" t="s">
        <v>33581</v>
      </c>
      <c r="B154" s="2" t="s">
        <v>235</v>
      </c>
      <c r="C154" s="9">
        <v>6</v>
      </c>
      <c r="D154" s="34">
        <v>0.7</v>
      </c>
      <c r="E154" s="31">
        <v>12.5</v>
      </c>
      <c r="F154" s="10">
        <v>5.25</v>
      </c>
      <c r="G154" s="192" t="s">
        <v>32304</v>
      </c>
      <c r="H154" s="10">
        <f t="shared" si="6"/>
        <v>9.4500000000000011</v>
      </c>
      <c r="I154" s="10">
        <f t="shared" si="7"/>
        <v>8.65</v>
      </c>
      <c r="J154" s="11">
        <f t="shared" si="8"/>
        <v>8.5</v>
      </c>
    </row>
    <row r="155" spans="1:10">
      <c r="A155" s="17" t="s">
        <v>33582</v>
      </c>
      <c r="B155" s="2" t="s">
        <v>4559</v>
      </c>
      <c r="C155" s="9">
        <v>3</v>
      </c>
      <c r="D155" s="34">
        <v>0.7</v>
      </c>
      <c r="E155" s="31">
        <v>43</v>
      </c>
      <c r="F155" s="10">
        <v>15.75</v>
      </c>
      <c r="G155" s="192" t="s">
        <v>4328</v>
      </c>
      <c r="H155" s="10">
        <f t="shared" si="6"/>
        <v>24.950000000000003</v>
      </c>
      <c r="I155" s="10">
        <f t="shared" si="7"/>
        <v>22.900000000000002</v>
      </c>
      <c r="J155" s="11">
        <f t="shared" si="8"/>
        <v>22.5</v>
      </c>
    </row>
    <row r="156" spans="1:10">
      <c r="A156" s="17" t="s">
        <v>33583</v>
      </c>
      <c r="B156" s="2" t="s">
        <v>32947</v>
      </c>
      <c r="C156" s="9">
        <v>6</v>
      </c>
      <c r="D156" s="34">
        <v>0.7</v>
      </c>
      <c r="E156" s="31">
        <v>43</v>
      </c>
      <c r="F156" s="10">
        <v>210</v>
      </c>
      <c r="G156" s="192" t="s">
        <v>4328</v>
      </c>
      <c r="H156" s="10">
        <f t="shared" si="6"/>
        <v>261.90000000000003</v>
      </c>
      <c r="I156" s="10">
        <f t="shared" si="7"/>
        <v>240.45000000000002</v>
      </c>
      <c r="J156" s="11">
        <f t="shared" si="8"/>
        <v>236.15</v>
      </c>
    </row>
    <row r="157" spans="1:10">
      <c r="A157" s="17" t="s">
        <v>33584</v>
      </c>
      <c r="B157" s="2" t="s">
        <v>240</v>
      </c>
      <c r="C157" s="9">
        <v>6</v>
      </c>
      <c r="D157" s="34">
        <v>0.7</v>
      </c>
      <c r="E157" s="31">
        <v>43</v>
      </c>
      <c r="F157" s="10">
        <v>63.5</v>
      </c>
      <c r="G157" s="192" t="s">
        <v>4328</v>
      </c>
      <c r="H157" s="10">
        <f t="shared" si="6"/>
        <v>83.2</v>
      </c>
      <c r="I157" s="10">
        <f t="shared" si="7"/>
        <v>76.350000000000009</v>
      </c>
      <c r="J157" s="11">
        <f t="shared" si="8"/>
        <v>75</v>
      </c>
    </row>
    <row r="158" spans="1:10">
      <c r="A158" s="17" t="s">
        <v>33585</v>
      </c>
      <c r="B158" s="2" t="s">
        <v>32948</v>
      </c>
      <c r="C158" s="9">
        <v>6</v>
      </c>
      <c r="D158" s="34">
        <v>0.7</v>
      </c>
      <c r="E158" s="31">
        <v>43</v>
      </c>
      <c r="F158" s="10">
        <v>12.35</v>
      </c>
      <c r="G158" s="192" t="s">
        <v>4328</v>
      </c>
      <c r="H158" s="10">
        <f t="shared" si="6"/>
        <v>20.8</v>
      </c>
      <c r="I158" s="10">
        <f t="shared" si="7"/>
        <v>19.100000000000001</v>
      </c>
      <c r="J158" s="11">
        <f t="shared" si="8"/>
        <v>18.75</v>
      </c>
    </row>
    <row r="159" spans="1:10">
      <c r="A159" s="17" t="s">
        <v>33586</v>
      </c>
      <c r="B159" s="2" t="s">
        <v>4724</v>
      </c>
      <c r="C159" s="9">
        <v>6</v>
      </c>
      <c r="D159" s="34">
        <v>0.7</v>
      </c>
      <c r="E159" s="31">
        <v>43</v>
      </c>
      <c r="F159" s="10">
        <v>35.75</v>
      </c>
      <c r="G159" s="192" t="s">
        <v>4328</v>
      </c>
      <c r="H159" s="10">
        <f t="shared" si="6"/>
        <v>49.35</v>
      </c>
      <c r="I159" s="10">
        <f t="shared" si="7"/>
        <v>45.300000000000004</v>
      </c>
      <c r="J159" s="11">
        <f t="shared" si="8"/>
        <v>44.5</v>
      </c>
    </row>
    <row r="160" spans="1:10">
      <c r="A160" s="17" t="s">
        <v>33588</v>
      </c>
      <c r="B160" s="2" t="s">
        <v>243</v>
      </c>
      <c r="C160" s="9">
        <v>12</v>
      </c>
      <c r="D160" s="34">
        <v>0.5</v>
      </c>
      <c r="E160" s="31">
        <v>40</v>
      </c>
      <c r="F160" s="10">
        <v>8.35</v>
      </c>
      <c r="G160" s="192" t="s">
        <v>4343</v>
      </c>
      <c r="H160" s="10">
        <f t="shared" si="6"/>
        <v>14.65</v>
      </c>
      <c r="I160" s="10">
        <f t="shared" si="7"/>
        <v>13.450000000000001</v>
      </c>
      <c r="J160" s="11">
        <f t="shared" si="8"/>
        <v>13.200000000000001</v>
      </c>
    </row>
    <row r="161" spans="1:10">
      <c r="A161" s="17" t="s">
        <v>33589</v>
      </c>
      <c r="B161" s="2" t="s">
        <v>32949</v>
      </c>
      <c r="C161" s="9">
        <v>6</v>
      </c>
      <c r="D161" s="34">
        <v>0.7</v>
      </c>
      <c r="E161" s="31">
        <v>50</v>
      </c>
      <c r="F161" s="10">
        <v>1.85</v>
      </c>
      <c r="G161" s="192" t="s">
        <v>4343</v>
      </c>
      <c r="H161" s="10">
        <f t="shared" si="6"/>
        <v>8.6</v>
      </c>
      <c r="I161" s="10">
        <f t="shared" si="7"/>
        <v>7.9</v>
      </c>
      <c r="J161" s="11">
        <f t="shared" si="8"/>
        <v>7.75</v>
      </c>
    </row>
    <row r="162" spans="1:10">
      <c r="A162" s="17" t="s">
        <v>33590</v>
      </c>
      <c r="B162" s="2" t="s">
        <v>15059</v>
      </c>
      <c r="C162" s="9">
        <v>6</v>
      </c>
      <c r="D162" s="34">
        <v>0.7</v>
      </c>
      <c r="E162" s="31">
        <v>40</v>
      </c>
      <c r="F162" s="10">
        <v>6.95</v>
      </c>
      <c r="G162" s="192" t="s">
        <v>4343</v>
      </c>
      <c r="H162" s="10">
        <f t="shared" si="6"/>
        <v>13.950000000000001</v>
      </c>
      <c r="I162" s="10">
        <f t="shared" si="7"/>
        <v>12.8</v>
      </c>
      <c r="J162" s="11">
        <f t="shared" si="8"/>
        <v>12.55</v>
      </c>
    </row>
    <row r="163" spans="1:10">
      <c r="A163" s="17" t="s">
        <v>33592</v>
      </c>
      <c r="B163" s="2" t="s">
        <v>246</v>
      </c>
      <c r="C163" s="9">
        <v>6</v>
      </c>
      <c r="D163" s="34">
        <v>0.7</v>
      </c>
      <c r="E163" s="31">
        <v>40</v>
      </c>
      <c r="F163" s="10">
        <v>150</v>
      </c>
      <c r="G163" s="192" t="s">
        <v>4343</v>
      </c>
      <c r="H163" s="10">
        <f t="shared" si="6"/>
        <v>188.45000000000002</v>
      </c>
      <c r="I163" s="10">
        <f t="shared" si="7"/>
        <v>173</v>
      </c>
      <c r="J163" s="11">
        <f t="shared" si="8"/>
        <v>169.9</v>
      </c>
    </row>
    <row r="164" spans="1:10">
      <c r="A164" s="17" t="s">
        <v>33593</v>
      </c>
      <c r="B164" s="2" t="s">
        <v>13684</v>
      </c>
      <c r="C164" s="9">
        <v>12</v>
      </c>
      <c r="D164" s="34">
        <v>0.5</v>
      </c>
      <c r="E164" s="31">
        <v>40</v>
      </c>
      <c r="F164" s="10">
        <v>21.5</v>
      </c>
      <c r="G164" s="192" t="s">
        <v>4343</v>
      </c>
      <c r="H164" s="10">
        <f t="shared" si="6"/>
        <v>30.650000000000002</v>
      </c>
      <c r="I164" s="10">
        <f t="shared" si="7"/>
        <v>28.150000000000002</v>
      </c>
      <c r="J164" s="11">
        <f t="shared" si="8"/>
        <v>27.650000000000002</v>
      </c>
    </row>
    <row r="165" spans="1:10">
      <c r="A165" s="17" t="s">
        <v>33594</v>
      </c>
      <c r="B165" s="2" t="s">
        <v>32950</v>
      </c>
      <c r="C165" s="9">
        <v>12</v>
      </c>
      <c r="D165" s="34">
        <v>0.7</v>
      </c>
      <c r="E165" s="31">
        <v>40</v>
      </c>
      <c r="F165" s="10">
        <v>17.850000000000001</v>
      </c>
      <c r="G165" s="192" t="s">
        <v>4343</v>
      </c>
      <c r="H165" s="10">
        <f t="shared" si="6"/>
        <v>27.25</v>
      </c>
      <c r="I165" s="10">
        <f t="shared" si="7"/>
        <v>25</v>
      </c>
      <c r="J165" s="11">
        <f t="shared" si="8"/>
        <v>24.55</v>
      </c>
    </row>
    <row r="166" spans="1:10">
      <c r="A166" s="17" t="s">
        <v>33596</v>
      </c>
      <c r="B166" s="2" t="s">
        <v>248</v>
      </c>
      <c r="C166" s="9">
        <v>12</v>
      </c>
      <c r="D166" s="34">
        <v>0.7</v>
      </c>
      <c r="E166" s="31">
        <v>40</v>
      </c>
      <c r="F166" s="10">
        <v>7.5</v>
      </c>
      <c r="G166" s="192" t="s">
        <v>4343</v>
      </c>
      <c r="H166" s="10">
        <f t="shared" si="6"/>
        <v>14.600000000000001</v>
      </c>
      <c r="I166" s="10">
        <f t="shared" si="7"/>
        <v>13.4</v>
      </c>
      <c r="J166" s="11">
        <f t="shared" si="8"/>
        <v>13.15</v>
      </c>
    </row>
    <row r="167" spans="1:10">
      <c r="A167" s="17" t="s">
        <v>33597</v>
      </c>
      <c r="B167" s="2" t="s">
        <v>32951</v>
      </c>
      <c r="C167" s="9">
        <v>12</v>
      </c>
      <c r="D167" s="34">
        <v>0.7</v>
      </c>
      <c r="E167" s="31">
        <v>40</v>
      </c>
      <c r="F167" s="10">
        <v>9.5</v>
      </c>
      <c r="G167" s="192" t="s">
        <v>4343</v>
      </c>
      <c r="H167" s="10">
        <f t="shared" si="6"/>
        <v>17.05</v>
      </c>
      <c r="I167" s="10">
        <f t="shared" si="7"/>
        <v>15.65</v>
      </c>
      <c r="J167" s="11">
        <f t="shared" si="8"/>
        <v>15.350000000000001</v>
      </c>
    </row>
    <row r="168" spans="1:10">
      <c r="A168" s="17" t="s">
        <v>33599</v>
      </c>
      <c r="B168" s="2" t="s">
        <v>32952</v>
      </c>
      <c r="C168" s="9">
        <v>12</v>
      </c>
      <c r="D168" s="34">
        <v>0.7</v>
      </c>
      <c r="E168" s="31">
        <v>30</v>
      </c>
      <c r="F168" s="10">
        <v>10.1</v>
      </c>
      <c r="G168" s="192" t="s">
        <v>4343</v>
      </c>
      <c r="H168" s="10">
        <f t="shared" si="6"/>
        <v>16.900000000000002</v>
      </c>
      <c r="I168" s="10">
        <f t="shared" si="7"/>
        <v>15.5</v>
      </c>
      <c r="J168" s="11">
        <f t="shared" si="8"/>
        <v>15.25</v>
      </c>
    </row>
    <row r="169" spans="1:10">
      <c r="A169" s="17" t="s">
        <v>33600</v>
      </c>
      <c r="B169" s="2" t="s">
        <v>14200</v>
      </c>
      <c r="C169" s="9">
        <v>6</v>
      </c>
      <c r="D169" s="34">
        <v>0.7</v>
      </c>
      <c r="E169" s="31">
        <v>40</v>
      </c>
      <c r="F169" s="10">
        <v>78.5</v>
      </c>
      <c r="G169" s="192" t="s">
        <v>4343</v>
      </c>
      <c r="H169" s="10">
        <f t="shared" si="6"/>
        <v>101.2</v>
      </c>
      <c r="I169" s="10">
        <f t="shared" si="7"/>
        <v>92.95</v>
      </c>
      <c r="J169" s="11">
        <f t="shared" si="8"/>
        <v>91.25</v>
      </c>
    </row>
    <row r="170" spans="1:10">
      <c r="A170" s="17" t="s">
        <v>33601</v>
      </c>
      <c r="B170" s="2" t="s">
        <v>32953</v>
      </c>
      <c r="C170" s="9">
        <v>12</v>
      </c>
      <c r="D170" s="34">
        <v>0.7</v>
      </c>
      <c r="E170" s="31">
        <v>30</v>
      </c>
      <c r="F170" s="10">
        <v>36.5</v>
      </c>
      <c r="G170" s="192" t="s">
        <v>4343</v>
      </c>
      <c r="H170" s="10">
        <f t="shared" si="6"/>
        <v>49.1</v>
      </c>
      <c r="I170" s="10">
        <f t="shared" si="7"/>
        <v>45.1</v>
      </c>
      <c r="J170" s="11">
        <f t="shared" si="8"/>
        <v>44.25</v>
      </c>
    </row>
    <row r="171" spans="1:10">
      <c r="A171" s="17" t="s">
        <v>33602</v>
      </c>
      <c r="B171" s="2" t="s">
        <v>32954</v>
      </c>
      <c r="C171" s="9">
        <v>12</v>
      </c>
      <c r="D171" s="34">
        <v>0.7</v>
      </c>
      <c r="E171" s="31">
        <v>30</v>
      </c>
      <c r="F171" s="10">
        <v>20.65</v>
      </c>
      <c r="G171" s="192" t="s">
        <v>4343</v>
      </c>
      <c r="H171" s="10">
        <f t="shared" si="6"/>
        <v>29.75</v>
      </c>
      <c r="I171" s="10">
        <f t="shared" si="7"/>
        <v>27.3</v>
      </c>
      <c r="J171" s="11">
        <f t="shared" si="8"/>
        <v>26.85</v>
      </c>
    </row>
    <row r="172" spans="1:10">
      <c r="A172" s="17" t="s">
        <v>33603</v>
      </c>
      <c r="B172" s="2" t="s">
        <v>32955</v>
      </c>
      <c r="C172" s="9">
        <v>12</v>
      </c>
      <c r="D172" s="34">
        <v>0.7</v>
      </c>
      <c r="E172" s="31">
        <v>30</v>
      </c>
      <c r="F172" s="10">
        <v>56.5</v>
      </c>
      <c r="G172" s="192" t="s">
        <v>4343</v>
      </c>
      <c r="H172" s="10">
        <f t="shared" si="6"/>
        <v>73.5</v>
      </c>
      <c r="I172" s="10">
        <f t="shared" si="7"/>
        <v>67.5</v>
      </c>
      <c r="J172" s="11">
        <f t="shared" si="8"/>
        <v>66.25</v>
      </c>
    </row>
    <row r="173" spans="1:10">
      <c r="A173" s="17" t="s">
        <v>33604</v>
      </c>
      <c r="B173" s="2" t="s">
        <v>251</v>
      </c>
      <c r="C173" s="9">
        <v>12</v>
      </c>
      <c r="D173" s="34">
        <v>0.7</v>
      </c>
      <c r="E173" s="31">
        <v>18</v>
      </c>
      <c r="F173" s="10">
        <v>6.85</v>
      </c>
      <c r="G173" s="192" t="s">
        <v>32304</v>
      </c>
      <c r="H173" s="10">
        <f t="shared" si="6"/>
        <v>11.850000000000001</v>
      </c>
      <c r="I173" s="10">
        <f t="shared" si="7"/>
        <v>10.9</v>
      </c>
      <c r="J173" s="11">
        <f t="shared" si="8"/>
        <v>10.700000000000001</v>
      </c>
    </row>
    <row r="174" spans="1:10">
      <c r="A174" s="17" t="s">
        <v>33605</v>
      </c>
      <c r="B174" s="2" t="s">
        <v>253</v>
      </c>
      <c r="C174" s="9">
        <v>6</v>
      </c>
      <c r="D174" s="34">
        <v>0.7</v>
      </c>
      <c r="E174" s="31">
        <v>46</v>
      </c>
      <c r="F174" s="10">
        <v>12.75</v>
      </c>
      <c r="G174" s="192" t="s">
        <v>4329</v>
      </c>
      <c r="H174" s="10">
        <f t="shared" si="6"/>
        <v>21.55</v>
      </c>
      <c r="I174" s="10">
        <f t="shared" si="7"/>
        <v>19.8</v>
      </c>
      <c r="J174" s="11">
        <f t="shared" si="8"/>
        <v>19.400000000000002</v>
      </c>
    </row>
    <row r="175" spans="1:10">
      <c r="A175" s="17" t="s">
        <v>33606</v>
      </c>
      <c r="B175" s="2" t="s">
        <v>31713</v>
      </c>
      <c r="C175" s="9">
        <v>6</v>
      </c>
      <c r="D175" s="34">
        <v>0.7</v>
      </c>
      <c r="E175" s="31">
        <v>46</v>
      </c>
      <c r="F175" s="10">
        <v>44.5</v>
      </c>
      <c r="G175" s="192" t="s">
        <v>4329</v>
      </c>
      <c r="H175" s="10">
        <f t="shared" si="6"/>
        <v>60.25</v>
      </c>
      <c r="I175" s="10">
        <f t="shared" si="7"/>
        <v>55.35</v>
      </c>
      <c r="J175" s="11">
        <f t="shared" si="8"/>
        <v>54.35</v>
      </c>
    </row>
    <row r="176" spans="1:10">
      <c r="A176" s="17" t="s">
        <v>33607</v>
      </c>
      <c r="B176" s="2" t="s">
        <v>32956</v>
      </c>
      <c r="C176" s="9">
        <v>6</v>
      </c>
      <c r="D176" s="34">
        <v>0.7</v>
      </c>
      <c r="E176" s="31">
        <v>46.2</v>
      </c>
      <c r="F176" s="10">
        <v>19.5</v>
      </c>
      <c r="G176" s="192" t="s">
        <v>4329</v>
      </c>
      <c r="H176" s="10">
        <f t="shared" si="6"/>
        <v>29.8</v>
      </c>
      <c r="I176" s="10">
        <f t="shared" si="7"/>
        <v>27.35</v>
      </c>
      <c r="J176" s="11">
        <f t="shared" si="8"/>
        <v>26.85</v>
      </c>
    </row>
    <row r="177" spans="1:10">
      <c r="A177" s="17" t="s">
        <v>33608</v>
      </c>
      <c r="B177" s="2" t="s">
        <v>32957</v>
      </c>
      <c r="C177" s="9">
        <v>6</v>
      </c>
      <c r="D177" s="34">
        <v>0.7</v>
      </c>
      <c r="E177" s="31">
        <v>46.2</v>
      </c>
      <c r="F177" s="10">
        <v>6.95</v>
      </c>
      <c r="G177" s="192" t="s">
        <v>4329</v>
      </c>
      <c r="H177" s="10">
        <f t="shared" si="6"/>
        <v>14.5</v>
      </c>
      <c r="I177" s="10">
        <f t="shared" si="7"/>
        <v>13.3</v>
      </c>
      <c r="J177" s="11">
        <f t="shared" si="8"/>
        <v>13.05</v>
      </c>
    </row>
    <row r="178" spans="1:10">
      <c r="A178" s="17" t="s">
        <v>33609</v>
      </c>
      <c r="B178" s="2" t="s">
        <v>256</v>
      </c>
      <c r="C178" s="9">
        <v>6</v>
      </c>
      <c r="D178" s="34">
        <v>0.7</v>
      </c>
      <c r="E178" s="31">
        <v>51</v>
      </c>
      <c r="F178" s="10">
        <v>6.5</v>
      </c>
      <c r="G178" s="192" t="s">
        <v>4329</v>
      </c>
      <c r="H178" s="10">
        <f t="shared" si="6"/>
        <v>14.350000000000001</v>
      </c>
      <c r="I178" s="10">
        <f t="shared" si="7"/>
        <v>13.200000000000001</v>
      </c>
      <c r="J178" s="11">
        <f t="shared" si="8"/>
        <v>12.950000000000001</v>
      </c>
    </row>
    <row r="179" spans="1:10">
      <c r="A179" s="17" t="s">
        <v>33610</v>
      </c>
      <c r="B179" s="2" t="s">
        <v>31715</v>
      </c>
      <c r="C179" s="9">
        <v>1</v>
      </c>
      <c r="D179" s="34">
        <v>0.7</v>
      </c>
      <c r="E179" s="31">
        <v>46</v>
      </c>
      <c r="F179" s="10">
        <v>29.5</v>
      </c>
      <c r="G179" s="192" t="s">
        <v>4329</v>
      </c>
      <c r="H179" s="10">
        <f t="shared" si="6"/>
        <v>41.95</v>
      </c>
      <c r="I179" s="10">
        <f t="shared" si="7"/>
        <v>38.550000000000004</v>
      </c>
      <c r="J179" s="11">
        <f t="shared" si="8"/>
        <v>37.85</v>
      </c>
    </row>
    <row r="180" spans="1:10">
      <c r="A180" s="17" t="s">
        <v>33611</v>
      </c>
      <c r="B180" s="2" t="s">
        <v>258</v>
      </c>
      <c r="C180" s="9">
        <v>1</v>
      </c>
      <c r="D180" s="34">
        <v>0.7</v>
      </c>
      <c r="E180" s="31">
        <v>46</v>
      </c>
      <c r="F180" s="10">
        <v>18.5</v>
      </c>
      <c r="G180" s="192" t="s">
        <v>4329</v>
      </c>
      <c r="H180" s="10">
        <f t="shared" si="6"/>
        <v>28.55</v>
      </c>
      <c r="I180" s="10">
        <f t="shared" si="7"/>
        <v>26.200000000000003</v>
      </c>
      <c r="J180" s="11">
        <f t="shared" si="8"/>
        <v>25.75</v>
      </c>
    </row>
    <row r="181" spans="1:10">
      <c r="A181" s="17" t="s">
        <v>33612</v>
      </c>
      <c r="B181" s="2" t="s">
        <v>260</v>
      </c>
      <c r="C181" s="9">
        <v>6</v>
      </c>
      <c r="D181" s="34">
        <v>0.7</v>
      </c>
      <c r="E181" s="31">
        <v>47.4</v>
      </c>
      <c r="F181" s="10">
        <v>145</v>
      </c>
      <c r="G181" s="192" t="s">
        <v>4329</v>
      </c>
      <c r="H181" s="10">
        <f t="shared" si="6"/>
        <v>183</v>
      </c>
      <c r="I181" s="10">
        <f t="shared" si="7"/>
        <v>168</v>
      </c>
      <c r="J181" s="11">
        <f t="shared" si="8"/>
        <v>165</v>
      </c>
    </row>
    <row r="182" spans="1:10">
      <c r="A182" s="17" t="s">
        <v>33613</v>
      </c>
      <c r="B182" s="2" t="s">
        <v>31716</v>
      </c>
      <c r="C182" s="9">
        <v>6</v>
      </c>
      <c r="D182" s="34">
        <v>0.7</v>
      </c>
      <c r="E182" s="31">
        <v>47.4</v>
      </c>
      <c r="F182" s="10">
        <v>11.5</v>
      </c>
      <c r="G182" s="249" t="s">
        <v>4329</v>
      </c>
      <c r="H182" s="10">
        <f t="shared" si="6"/>
        <v>20.150000000000002</v>
      </c>
      <c r="I182" s="10">
        <f t="shared" si="7"/>
        <v>18.5</v>
      </c>
      <c r="J182" s="11">
        <f t="shared" si="8"/>
        <v>18.150000000000002</v>
      </c>
    </row>
    <row r="183" spans="1:10">
      <c r="A183" s="17" t="s">
        <v>33614</v>
      </c>
      <c r="B183" s="2" t="s">
        <v>32958</v>
      </c>
      <c r="C183" s="9">
        <v>6</v>
      </c>
      <c r="D183" s="34">
        <v>0.7</v>
      </c>
      <c r="E183" s="31">
        <v>50.8</v>
      </c>
      <c r="F183" s="10">
        <v>38.5</v>
      </c>
      <c r="G183" s="249" t="s">
        <v>4329</v>
      </c>
      <c r="H183" s="10">
        <f t="shared" si="6"/>
        <v>53.400000000000006</v>
      </c>
      <c r="I183" s="10">
        <f t="shared" si="7"/>
        <v>49</v>
      </c>
      <c r="J183" s="11">
        <f t="shared" si="8"/>
        <v>48.150000000000006</v>
      </c>
    </row>
    <row r="184" spans="1:10">
      <c r="A184" s="17" t="s">
        <v>33616</v>
      </c>
      <c r="B184" s="2" t="s">
        <v>261</v>
      </c>
      <c r="C184" s="9">
        <v>6</v>
      </c>
      <c r="D184" s="34">
        <v>1</v>
      </c>
      <c r="E184" s="31">
        <v>46.6</v>
      </c>
      <c r="F184" s="10">
        <v>21.5</v>
      </c>
      <c r="G184" s="249" t="s">
        <v>4329</v>
      </c>
      <c r="H184" s="10">
        <f t="shared" si="6"/>
        <v>34.050000000000004</v>
      </c>
      <c r="I184" s="10">
        <f t="shared" si="7"/>
        <v>31.25</v>
      </c>
      <c r="J184" s="11">
        <f t="shared" si="8"/>
        <v>30.700000000000003</v>
      </c>
    </row>
    <row r="185" spans="1:10">
      <c r="A185" s="17" t="s">
        <v>33617</v>
      </c>
      <c r="B185" s="2" t="s">
        <v>32332</v>
      </c>
      <c r="C185" s="9">
        <v>6</v>
      </c>
      <c r="D185" s="34">
        <v>0.7</v>
      </c>
      <c r="E185" s="31">
        <v>48.2</v>
      </c>
      <c r="F185" s="10">
        <v>24.5</v>
      </c>
      <c r="G185" s="249" t="s">
        <v>4329</v>
      </c>
      <c r="H185" s="10">
        <f t="shared" si="6"/>
        <v>36.050000000000004</v>
      </c>
      <c r="I185" s="10">
        <f t="shared" si="7"/>
        <v>33.1</v>
      </c>
      <c r="J185" s="11">
        <f t="shared" si="8"/>
        <v>32.5</v>
      </c>
    </row>
    <row r="186" spans="1:10">
      <c r="A186" s="17" t="s">
        <v>33618</v>
      </c>
      <c r="B186" s="2" t="s">
        <v>263</v>
      </c>
      <c r="C186" s="9">
        <v>6</v>
      </c>
      <c r="D186" s="34">
        <v>0.7</v>
      </c>
      <c r="E186" s="31">
        <v>57.1</v>
      </c>
      <c r="F186" s="10">
        <v>7.75</v>
      </c>
      <c r="G186" s="249" t="s">
        <v>4329</v>
      </c>
      <c r="H186" s="10">
        <f t="shared" si="6"/>
        <v>16.400000000000002</v>
      </c>
      <c r="I186" s="10">
        <f t="shared" si="7"/>
        <v>15.100000000000001</v>
      </c>
      <c r="J186" s="11">
        <f t="shared" si="8"/>
        <v>14.8</v>
      </c>
    </row>
    <row r="187" spans="1:10">
      <c r="A187" s="17" t="s">
        <v>33619</v>
      </c>
      <c r="B187" s="2" t="s">
        <v>31717</v>
      </c>
      <c r="C187" s="9">
        <v>6</v>
      </c>
      <c r="D187" s="34">
        <v>1</v>
      </c>
      <c r="E187" s="31">
        <v>46</v>
      </c>
      <c r="F187" s="10">
        <v>52.5</v>
      </c>
      <c r="G187" s="249" t="s">
        <v>4329</v>
      </c>
      <c r="H187" s="10">
        <f t="shared" si="6"/>
        <v>71.8</v>
      </c>
      <c r="I187" s="10">
        <f t="shared" si="7"/>
        <v>65.900000000000006</v>
      </c>
      <c r="J187" s="11">
        <f t="shared" si="8"/>
        <v>64.7</v>
      </c>
    </row>
    <row r="188" spans="1:10">
      <c r="A188" s="17" t="s">
        <v>33620</v>
      </c>
      <c r="B188" s="2" t="s">
        <v>265</v>
      </c>
      <c r="C188" s="9">
        <v>6</v>
      </c>
      <c r="D188" s="34">
        <v>1</v>
      </c>
      <c r="E188" s="31">
        <v>46</v>
      </c>
      <c r="F188" s="10">
        <v>21.95</v>
      </c>
      <c r="G188" s="249" t="s">
        <v>4329</v>
      </c>
      <c r="H188" s="10">
        <f t="shared" si="6"/>
        <v>34.5</v>
      </c>
      <c r="I188" s="10">
        <f t="shared" si="7"/>
        <v>31.700000000000003</v>
      </c>
      <c r="J188" s="11">
        <f t="shared" si="8"/>
        <v>31.1</v>
      </c>
    </row>
    <row r="189" spans="1:10">
      <c r="A189" s="17" t="s">
        <v>33621</v>
      </c>
      <c r="B189" s="2" t="s">
        <v>26906</v>
      </c>
      <c r="C189" s="9">
        <v>6</v>
      </c>
      <c r="D189" s="34">
        <v>0.7</v>
      </c>
      <c r="E189" s="31">
        <v>46</v>
      </c>
      <c r="F189" s="10">
        <v>8.5</v>
      </c>
      <c r="G189" s="249" t="s">
        <v>4329</v>
      </c>
      <c r="H189" s="10">
        <f t="shared" si="6"/>
        <v>16.350000000000001</v>
      </c>
      <c r="I189" s="10">
        <f t="shared" si="7"/>
        <v>15</v>
      </c>
      <c r="J189" s="11">
        <f t="shared" si="8"/>
        <v>14.75</v>
      </c>
    </row>
    <row r="190" spans="1:10">
      <c r="A190" s="17" t="s">
        <v>33622</v>
      </c>
      <c r="B190" s="2" t="s">
        <v>267</v>
      </c>
      <c r="C190" s="9">
        <v>6</v>
      </c>
      <c r="D190" s="34">
        <v>0.7</v>
      </c>
      <c r="E190" s="31">
        <v>54.2</v>
      </c>
      <c r="F190" s="10">
        <v>7.3</v>
      </c>
      <c r="G190" s="249" t="s">
        <v>4329</v>
      </c>
      <c r="H190" s="10">
        <f t="shared" si="6"/>
        <v>15.600000000000001</v>
      </c>
      <c r="I190" s="10">
        <f t="shared" si="7"/>
        <v>14.350000000000001</v>
      </c>
      <c r="J190" s="11">
        <f t="shared" si="8"/>
        <v>14.100000000000001</v>
      </c>
    </row>
    <row r="191" spans="1:10">
      <c r="A191" s="17" t="s">
        <v>33623</v>
      </c>
      <c r="B191" s="2" t="s">
        <v>269</v>
      </c>
      <c r="C191" s="9">
        <v>6</v>
      </c>
      <c r="D191" s="34">
        <v>0.7</v>
      </c>
      <c r="E191" s="31">
        <v>46</v>
      </c>
      <c r="F191" s="10">
        <v>69.5</v>
      </c>
      <c r="G191" s="249" t="s">
        <v>4329</v>
      </c>
      <c r="H191" s="10">
        <f t="shared" si="6"/>
        <v>90.75</v>
      </c>
      <c r="I191" s="10">
        <f t="shared" si="7"/>
        <v>83.350000000000009</v>
      </c>
      <c r="J191" s="11">
        <f t="shared" si="8"/>
        <v>81.850000000000009</v>
      </c>
    </row>
    <row r="192" spans="1:10">
      <c r="A192" s="17" t="s">
        <v>33624</v>
      </c>
      <c r="B192" s="2" t="s">
        <v>271</v>
      </c>
      <c r="C192" s="9">
        <v>6</v>
      </c>
      <c r="D192" s="34">
        <v>0.7</v>
      </c>
      <c r="E192" s="31">
        <v>40</v>
      </c>
      <c r="F192" s="10">
        <v>30.5</v>
      </c>
      <c r="G192" s="249" t="s">
        <v>4329</v>
      </c>
      <c r="H192" s="10">
        <f t="shared" si="6"/>
        <v>42.650000000000006</v>
      </c>
      <c r="I192" s="10">
        <f t="shared" si="7"/>
        <v>39.150000000000006</v>
      </c>
      <c r="J192" s="11">
        <f t="shared" si="8"/>
        <v>38.450000000000003</v>
      </c>
    </row>
    <row r="193" spans="1:10">
      <c r="A193" s="17" t="s">
        <v>33625</v>
      </c>
      <c r="B193" s="2" t="s">
        <v>273</v>
      </c>
      <c r="C193" s="9">
        <v>6</v>
      </c>
      <c r="D193" s="34">
        <v>1</v>
      </c>
      <c r="E193" s="31">
        <v>40</v>
      </c>
      <c r="F193" s="10">
        <v>16</v>
      </c>
      <c r="G193" s="249" t="s">
        <v>4329</v>
      </c>
      <c r="H193" s="10">
        <f t="shared" si="6"/>
        <v>26.5</v>
      </c>
      <c r="I193" s="10">
        <f t="shared" si="7"/>
        <v>24.3</v>
      </c>
      <c r="J193" s="11">
        <f t="shared" si="8"/>
        <v>23.900000000000002</v>
      </c>
    </row>
    <row r="194" spans="1:10">
      <c r="A194" s="17" t="s">
        <v>33626</v>
      </c>
      <c r="B194" s="2" t="s">
        <v>276</v>
      </c>
      <c r="C194" s="9">
        <v>6</v>
      </c>
      <c r="D194" s="34">
        <v>0.7</v>
      </c>
      <c r="E194" s="31">
        <v>46</v>
      </c>
      <c r="F194" s="10">
        <v>21.5</v>
      </c>
      <c r="G194" s="249" t="s">
        <v>4329</v>
      </c>
      <c r="H194" s="10">
        <f t="shared" si="6"/>
        <v>32.200000000000003</v>
      </c>
      <c r="I194" s="10">
        <f t="shared" si="7"/>
        <v>29.6</v>
      </c>
      <c r="J194" s="11">
        <f t="shared" si="8"/>
        <v>29.05</v>
      </c>
    </row>
    <row r="195" spans="1:10">
      <c r="A195" s="17" t="s">
        <v>33627</v>
      </c>
      <c r="B195" s="2" t="s">
        <v>14394</v>
      </c>
      <c r="C195" s="9">
        <v>6</v>
      </c>
      <c r="D195" s="34">
        <v>0.7</v>
      </c>
      <c r="E195" s="31">
        <v>46</v>
      </c>
      <c r="F195" s="10">
        <v>17.95</v>
      </c>
      <c r="G195" s="249" t="s">
        <v>4329</v>
      </c>
      <c r="H195" s="10">
        <f t="shared" si="6"/>
        <v>27.900000000000002</v>
      </c>
      <c r="I195" s="10">
        <f t="shared" si="7"/>
        <v>25.6</v>
      </c>
      <c r="J195" s="11">
        <f t="shared" si="8"/>
        <v>25.150000000000002</v>
      </c>
    </row>
    <row r="196" spans="1:10">
      <c r="A196" s="17" t="s">
        <v>33628</v>
      </c>
      <c r="B196" s="2" t="s">
        <v>32959</v>
      </c>
      <c r="C196" s="9">
        <v>6</v>
      </c>
      <c r="D196" s="34">
        <v>0.7</v>
      </c>
      <c r="E196" s="31">
        <v>46</v>
      </c>
      <c r="F196" s="10">
        <v>6.95</v>
      </c>
      <c r="G196" s="249" t="s">
        <v>4329</v>
      </c>
      <c r="H196" s="10">
        <f t="shared" si="6"/>
        <v>14.450000000000001</v>
      </c>
      <c r="I196" s="10">
        <f t="shared" si="7"/>
        <v>13.3</v>
      </c>
      <c r="J196" s="11">
        <f t="shared" si="8"/>
        <v>13.05</v>
      </c>
    </row>
    <row r="197" spans="1:10">
      <c r="A197" s="17" t="s">
        <v>33629</v>
      </c>
      <c r="B197" s="2" t="s">
        <v>279</v>
      </c>
      <c r="C197" s="9">
        <v>6</v>
      </c>
      <c r="D197" s="34">
        <v>0.7</v>
      </c>
      <c r="E197" s="31">
        <v>46</v>
      </c>
      <c r="F197" s="10">
        <v>29.5</v>
      </c>
      <c r="G197" s="249" t="s">
        <v>4329</v>
      </c>
      <c r="H197" s="10">
        <f t="shared" si="6"/>
        <v>41.95</v>
      </c>
      <c r="I197" s="10">
        <f t="shared" si="7"/>
        <v>38.550000000000004</v>
      </c>
      <c r="J197" s="11">
        <f t="shared" si="8"/>
        <v>37.85</v>
      </c>
    </row>
    <row r="198" spans="1:10">
      <c r="A198" s="17" t="s">
        <v>33630</v>
      </c>
      <c r="B198" s="2" t="s">
        <v>32960</v>
      </c>
      <c r="C198" s="9">
        <v>3</v>
      </c>
      <c r="D198" s="34">
        <v>0.7</v>
      </c>
      <c r="E198" s="31">
        <v>46</v>
      </c>
      <c r="F198" s="10">
        <v>54</v>
      </c>
      <c r="G198" s="249" t="s">
        <v>4329</v>
      </c>
      <c r="H198" s="10">
        <f t="shared" si="6"/>
        <v>71.850000000000009</v>
      </c>
      <c r="I198" s="10">
        <f t="shared" si="7"/>
        <v>66</v>
      </c>
      <c r="J198" s="11">
        <f t="shared" si="8"/>
        <v>64.8</v>
      </c>
    </row>
    <row r="199" spans="1:10">
      <c r="A199" s="17" t="s">
        <v>33631</v>
      </c>
      <c r="B199" s="2" t="s">
        <v>32961</v>
      </c>
      <c r="C199" s="9">
        <v>6</v>
      </c>
      <c r="D199" s="34">
        <v>0.7</v>
      </c>
      <c r="E199" s="31">
        <v>46</v>
      </c>
      <c r="F199" s="10">
        <v>5.95</v>
      </c>
      <c r="G199" s="249" t="s">
        <v>4329</v>
      </c>
      <c r="H199" s="10">
        <f t="shared" si="6"/>
        <v>13.25</v>
      </c>
      <c r="I199" s="10">
        <f t="shared" si="7"/>
        <v>12.15</v>
      </c>
      <c r="J199" s="11">
        <f t="shared" si="8"/>
        <v>11.950000000000001</v>
      </c>
    </row>
    <row r="200" spans="1:10">
      <c r="A200" s="17" t="s">
        <v>33632</v>
      </c>
      <c r="B200" s="2" t="s">
        <v>281</v>
      </c>
      <c r="C200" s="9">
        <v>6</v>
      </c>
      <c r="D200" s="34">
        <v>0.7</v>
      </c>
      <c r="E200" s="31">
        <v>43</v>
      </c>
      <c r="F200" s="10">
        <v>9</v>
      </c>
      <c r="G200" s="249" t="s">
        <v>4329</v>
      </c>
      <c r="H200" s="10">
        <f t="shared" si="6"/>
        <v>16.7</v>
      </c>
      <c r="I200" s="10">
        <f t="shared" si="7"/>
        <v>15.350000000000001</v>
      </c>
      <c r="J200" s="11">
        <f t="shared" si="8"/>
        <v>15.05</v>
      </c>
    </row>
    <row r="201" spans="1:10">
      <c r="A201" s="17" t="s">
        <v>33633</v>
      </c>
      <c r="B201" s="2" t="s">
        <v>283</v>
      </c>
      <c r="C201" s="9">
        <v>6</v>
      </c>
      <c r="D201" s="34">
        <v>0.7</v>
      </c>
      <c r="E201" s="31">
        <v>17</v>
      </c>
      <c r="F201" s="10">
        <v>8.75</v>
      </c>
      <c r="G201" s="249" t="s">
        <v>4327</v>
      </c>
      <c r="H201" s="10">
        <f t="shared" si="6"/>
        <v>14.100000000000001</v>
      </c>
      <c r="I201" s="10">
        <f t="shared" si="7"/>
        <v>12.950000000000001</v>
      </c>
      <c r="J201" s="11">
        <f t="shared" si="8"/>
        <v>12.700000000000001</v>
      </c>
    </row>
    <row r="202" spans="1:10">
      <c r="A202" s="17" t="s">
        <v>33634</v>
      </c>
      <c r="B202" s="2" t="s">
        <v>14933</v>
      </c>
      <c r="C202" s="9">
        <v>6</v>
      </c>
      <c r="D202" s="34">
        <v>0.7</v>
      </c>
      <c r="E202" s="31">
        <v>46</v>
      </c>
      <c r="F202" s="10">
        <v>23.5</v>
      </c>
      <c r="G202" s="249" t="s">
        <v>4329</v>
      </c>
      <c r="H202" s="10">
        <f t="shared" si="6"/>
        <v>34.65</v>
      </c>
      <c r="I202" s="10">
        <f t="shared" si="7"/>
        <v>31.8</v>
      </c>
      <c r="J202" s="11">
        <f t="shared" si="8"/>
        <v>31.25</v>
      </c>
    </row>
    <row r="203" spans="1:10">
      <c r="A203" s="17" t="s">
        <v>33635</v>
      </c>
      <c r="B203" s="2" t="s">
        <v>32962</v>
      </c>
      <c r="C203" s="9">
        <v>6</v>
      </c>
      <c r="D203" s="34">
        <v>0.7</v>
      </c>
      <c r="E203" s="31">
        <v>56.2</v>
      </c>
      <c r="F203" s="10">
        <v>30.5</v>
      </c>
      <c r="G203" s="249" t="s">
        <v>4329</v>
      </c>
      <c r="H203" s="10">
        <f t="shared" si="6"/>
        <v>44.1</v>
      </c>
      <c r="I203" s="10">
        <f t="shared" si="7"/>
        <v>40.5</v>
      </c>
      <c r="J203" s="11">
        <f t="shared" si="8"/>
        <v>39.75</v>
      </c>
    </row>
    <row r="204" spans="1:10">
      <c r="A204" s="17" t="s">
        <v>33636</v>
      </c>
      <c r="B204" s="2" t="s">
        <v>287</v>
      </c>
      <c r="C204" s="9">
        <v>6</v>
      </c>
      <c r="D204" s="34">
        <v>0.7</v>
      </c>
      <c r="E204" s="31">
        <v>56.2</v>
      </c>
      <c r="F204" s="10">
        <v>64.5</v>
      </c>
      <c r="G204" s="249" t="s">
        <v>4329</v>
      </c>
      <c r="H204" s="10">
        <f t="shared" ref="H204:H267" si="9">IF(B204="","",CEILING((F204+(10.3552*D204*E204)/100+1.5+0.05)*1.22,0.05))</f>
        <v>85.600000000000009</v>
      </c>
      <c r="I204" s="10">
        <f t="shared" ref="I204:I267" si="10">IF(B204="","",CEILING((F204+(10.3552*D204*E204)/100+1.5+0.05)*1.12,0.05))</f>
        <v>78.550000000000011</v>
      </c>
      <c r="J204" s="11">
        <f t="shared" ref="J204:J267" si="11">IF(B204="","",CEILING((F204+(10.3552*D204*E204)/100+1.5+0.05)*1.1,0.05))</f>
        <v>77.150000000000006</v>
      </c>
    </row>
    <row r="205" spans="1:10">
      <c r="A205" s="17" t="s">
        <v>33637</v>
      </c>
      <c r="B205" s="2" t="s">
        <v>289</v>
      </c>
      <c r="C205" s="9">
        <v>6</v>
      </c>
      <c r="D205" s="34">
        <v>0.7</v>
      </c>
      <c r="E205" s="31">
        <v>43</v>
      </c>
      <c r="F205" s="10">
        <v>8.75</v>
      </c>
      <c r="G205" s="249" t="s">
        <v>4329</v>
      </c>
      <c r="H205" s="10">
        <f t="shared" si="9"/>
        <v>16.400000000000002</v>
      </c>
      <c r="I205" s="10">
        <f t="shared" si="10"/>
        <v>15.05</v>
      </c>
      <c r="J205" s="11">
        <f t="shared" si="11"/>
        <v>14.8</v>
      </c>
    </row>
    <row r="206" spans="1:10">
      <c r="A206" s="17" t="s">
        <v>33638</v>
      </c>
      <c r="B206" s="2" t="s">
        <v>32963</v>
      </c>
      <c r="C206" s="9">
        <v>12</v>
      </c>
      <c r="D206" s="34">
        <v>0.7</v>
      </c>
      <c r="E206" s="31">
        <v>40</v>
      </c>
      <c r="F206" s="10">
        <v>33.5</v>
      </c>
      <c r="G206" s="249" t="s">
        <v>4334</v>
      </c>
      <c r="H206" s="10">
        <f t="shared" si="9"/>
        <v>46.300000000000004</v>
      </c>
      <c r="I206" s="10">
        <f t="shared" si="10"/>
        <v>42.550000000000004</v>
      </c>
      <c r="J206" s="11">
        <f t="shared" si="11"/>
        <v>41.75</v>
      </c>
    </row>
    <row r="207" spans="1:10">
      <c r="A207" s="17" t="s">
        <v>33639</v>
      </c>
      <c r="B207" s="2" t="s">
        <v>292</v>
      </c>
      <c r="C207" s="9">
        <v>6</v>
      </c>
      <c r="D207" s="34">
        <v>0.7</v>
      </c>
      <c r="E207" s="31">
        <v>55.8</v>
      </c>
      <c r="F207" s="10">
        <v>26</v>
      </c>
      <c r="G207" s="249" t="s">
        <v>4329</v>
      </c>
      <c r="H207" s="10">
        <f t="shared" si="9"/>
        <v>38.550000000000004</v>
      </c>
      <c r="I207" s="10">
        <f t="shared" si="10"/>
        <v>35.4</v>
      </c>
      <c r="J207" s="11">
        <f t="shared" si="11"/>
        <v>34.800000000000004</v>
      </c>
    </row>
    <row r="208" spans="1:10">
      <c r="A208" s="17" t="s">
        <v>33640</v>
      </c>
      <c r="B208" s="2" t="s">
        <v>32964</v>
      </c>
      <c r="C208" s="9">
        <v>6</v>
      </c>
      <c r="D208" s="34">
        <v>0.7</v>
      </c>
      <c r="E208" s="31">
        <v>50</v>
      </c>
      <c r="F208" s="10">
        <v>19.5</v>
      </c>
      <c r="G208" s="249" t="s">
        <v>4329</v>
      </c>
      <c r="H208" s="10">
        <f t="shared" si="9"/>
        <v>30.150000000000002</v>
      </c>
      <c r="I208" s="10">
        <f t="shared" si="10"/>
        <v>27.650000000000002</v>
      </c>
      <c r="J208" s="11">
        <f t="shared" si="11"/>
        <v>27.150000000000002</v>
      </c>
    </row>
    <row r="209" spans="1:10">
      <c r="A209" s="17" t="s">
        <v>33641</v>
      </c>
      <c r="B209" s="2" t="s">
        <v>294</v>
      </c>
      <c r="C209" s="9">
        <v>6</v>
      </c>
      <c r="D209" s="34">
        <v>0.7</v>
      </c>
      <c r="E209" s="31">
        <v>24</v>
      </c>
      <c r="F209" s="10">
        <v>18.5</v>
      </c>
      <c r="G209" s="249" t="s">
        <v>32293</v>
      </c>
      <c r="H209" s="10">
        <f t="shared" si="9"/>
        <v>26.6</v>
      </c>
      <c r="I209" s="10">
        <f t="shared" si="10"/>
        <v>24.450000000000003</v>
      </c>
      <c r="J209" s="11">
        <f t="shared" si="11"/>
        <v>24</v>
      </c>
    </row>
    <row r="210" spans="1:10">
      <c r="A210" s="17" t="s">
        <v>33642</v>
      </c>
      <c r="B210" s="2" t="s">
        <v>296</v>
      </c>
      <c r="C210" s="9">
        <v>3</v>
      </c>
      <c r="D210" s="34">
        <v>0.7</v>
      </c>
      <c r="E210" s="31">
        <v>40</v>
      </c>
      <c r="F210" s="10">
        <v>5.5</v>
      </c>
      <c r="G210" s="249" t="s">
        <v>4343</v>
      </c>
      <c r="H210" s="10">
        <f t="shared" si="9"/>
        <v>12.15</v>
      </c>
      <c r="I210" s="10">
        <f t="shared" si="10"/>
        <v>11.15</v>
      </c>
      <c r="J210" s="11">
        <f t="shared" si="11"/>
        <v>10.950000000000001</v>
      </c>
    </row>
    <row r="211" spans="1:10">
      <c r="A211" s="17" t="s">
        <v>33643</v>
      </c>
      <c r="B211" s="2" t="s">
        <v>32965</v>
      </c>
      <c r="C211" s="9">
        <v>3</v>
      </c>
      <c r="D211" s="34">
        <v>0.7</v>
      </c>
      <c r="E211" s="31">
        <v>40</v>
      </c>
      <c r="F211" s="10">
        <v>42.5</v>
      </c>
      <c r="G211" s="249" t="s">
        <v>4343</v>
      </c>
      <c r="H211" s="10">
        <f t="shared" si="9"/>
        <v>57.300000000000004</v>
      </c>
      <c r="I211" s="10">
        <f t="shared" si="10"/>
        <v>52.6</v>
      </c>
      <c r="J211" s="11">
        <f t="shared" si="11"/>
        <v>51.650000000000006</v>
      </c>
    </row>
    <row r="212" spans="1:10">
      <c r="A212" s="17" t="s">
        <v>33644</v>
      </c>
      <c r="B212" s="2" t="s">
        <v>13691</v>
      </c>
      <c r="C212" s="9">
        <v>6</v>
      </c>
      <c r="D212" s="34">
        <v>0.7</v>
      </c>
      <c r="E212" s="31">
        <v>15</v>
      </c>
      <c r="F212" s="10">
        <v>5.5</v>
      </c>
      <c r="G212" s="249" t="s">
        <v>4338</v>
      </c>
      <c r="H212" s="10">
        <f t="shared" si="9"/>
        <v>9.9500000000000011</v>
      </c>
      <c r="I212" s="10">
        <f t="shared" si="10"/>
        <v>9.15</v>
      </c>
      <c r="J212" s="11">
        <f t="shared" si="11"/>
        <v>9</v>
      </c>
    </row>
    <row r="213" spans="1:10">
      <c r="A213" s="17" t="s">
        <v>33645</v>
      </c>
      <c r="B213" s="2" t="s">
        <v>301</v>
      </c>
      <c r="C213" s="9">
        <v>6</v>
      </c>
      <c r="D213" s="34">
        <v>1</v>
      </c>
      <c r="E213" s="31">
        <v>36</v>
      </c>
      <c r="F213" s="10">
        <v>28.5</v>
      </c>
      <c r="G213" s="249" t="s">
        <v>4343</v>
      </c>
      <c r="H213" s="10">
        <f t="shared" si="9"/>
        <v>41.25</v>
      </c>
      <c r="I213" s="10">
        <f t="shared" si="10"/>
        <v>37.85</v>
      </c>
      <c r="J213" s="11">
        <f t="shared" si="11"/>
        <v>37.200000000000003</v>
      </c>
    </row>
    <row r="214" spans="1:10">
      <c r="A214" s="17" t="s">
        <v>33646</v>
      </c>
      <c r="B214" s="2" t="s">
        <v>303</v>
      </c>
      <c r="C214" s="9">
        <v>6</v>
      </c>
      <c r="D214" s="34">
        <v>0.7</v>
      </c>
      <c r="E214" s="31">
        <v>36</v>
      </c>
      <c r="F214" s="10">
        <v>21.5</v>
      </c>
      <c r="G214" s="249" t="s">
        <v>4343</v>
      </c>
      <c r="H214" s="10">
        <f t="shared" si="9"/>
        <v>31.35</v>
      </c>
      <c r="I214" s="10">
        <f t="shared" si="10"/>
        <v>28.75</v>
      </c>
      <c r="J214" s="11">
        <f t="shared" si="11"/>
        <v>28.25</v>
      </c>
    </row>
    <row r="215" spans="1:10">
      <c r="A215" s="17" t="s">
        <v>33647</v>
      </c>
      <c r="B215" s="2" t="s">
        <v>309</v>
      </c>
      <c r="C215" s="9">
        <v>6</v>
      </c>
      <c r="D215" s="34">
        <v>0.7</v>
      </c>
      <c r="E215" s="31">
        <v>40</v>
      </c>
      <c r="F215" s="10">
        <v>18.25</v>
      </c>
      <c r="G215" s="249" t="s">
        <v>32294</v>
      </c>
      <c r="H215" s="10">
        <f t="shared" si="9"/>
        <v>27.700000000000003</v>
      </c>
      <c r="I215" s="10">
        <f t="shared" si="10"/>
        <v>25.450000000000003</v>
      </c>
      <c r="J215" s="11">
        <f t="shared" si="11"/>
        <v>25</v>
      </c>
    </row>
    <row r="216" spans="1:10">
      <c r="A216" s="17" t="s">
        <v>33648</v>
      </c>
      <c r="B216" s="2" t="s">
        <v>311</v>
      </c>
      <c r="C216" s="9">
        <v>6</v>
      </c>
      <c r="D216" s="34">
        <v>0.7</v>
      </c>
      <c r="E216" s="31">
        <v>35.200000000000003</v>
      </c>
      <c r="F216" s="10">
        <v>46.5</v>
      </c>
      <c r="G216" s="249" t="s">
        <v>32293</v>
      </c>
      <c r="H216" s="10">
        <f t="shared" si="9"/>
        <v>61.75</v>
      </c>
      <c r="I216" s="10">
        <f t="shared" si="10"/>
        <v>56.7</v>
      </c>
      <c r="J216" s="11">
        <f t="shared" si="11"/>
        <v>55.7</v>
      </c>
    </row>
    <row r="217" spans="1:10">
      <c r="A217" s="17" t="s">
        <v>33649</v>
      </c>
      <c r="B217" s="2" t="s">
        <v>313</v>
      </c>
      <c r="C217" s="9">
        <v>6</v>
      </c>
      <c r="D217" s="34">
        <v>0.7</v>
      </c>
      <c r="E217" s="31">
        <v>35.200000000000003</v>
      </c>
      <c r="F217" s="10">
        <v>12.5</v>
      </c>
      <c r="G217" s="249" t="s">
        <v>32293</v>
      </c>
      <c r="H217" s="10">
        <f t="shared" si="9"/>
        <v>20.3</v>
      </c>
      <c r="I217" s="10">
        <f t="shared" si="10"/>
        <v>18.600000000000001</v>
      </c>
      <c r="J217" s="11">
        <f t="shared" si="11"/>
        <v>18.3</v>
      </c>
    </row>
    <row r="218" spans="1:10">
      <c r="A218" s="17" t="s">
        <v>33650</v>
      </c>
      <c r="B218" s="2" t="s">
        <v>315</v>
      </c>
      <c r="C218" s="9">
        <v>6</v>
      </c>
      <c r="D218" s="34">
        <v>0.7</v>
      </c>
      <c r="E218" s="31">
        <v>35.200000000000003</v>
      </c>
      <c r="F218" s="10">
        <v>46.5</v>
      </c>
      <c r="G218" s="249" t="s">
        <v>32293</v>
      </c>
      <c r="H218" s="10">
        <f t="shared" si="9"/>
        <v>61.75</v>
      </c>
      <c r="I218" s="10">
        <f t="shared" si="10"/>
        <v>56.7</v>
      </c>
      <c r="J218" s="11">
        <f t="shared" si="11"/>
        <v>55.7</v>
      </c>
    </row>
    <row r="219" spans="1:10">
      <c r="A219" s="17" t="s">
        <v>33651</v>
      </c>
      <c r="B219" s="2" t="s">
        <v>4744</v>
      </c>
      <c r="C219" s="9">
        <v>6</v>
      </c>
      <c r="D219" s="34">
        <v>0.7</v>
      </c>
      <c r="E219" s="31">
        <v>35.200000000000003</v>
      </c>
      <c r="F219" s="10">
        <v>205</v>
      </c>
      <c r="G219" s="249" t="s">
        <v>32293</v>
      </c>
      <c r="H219" s="10">
        <f t="shared" si="9"/>
        <v>255.15</v>
      </c>
      <c r="I219" s="10">
        <f t="shared" si="10"/>
        <v>234.20000000000002</v>
      </c>
      <c r="J219" s="11">
        <f t="shared" si="11"/>
        <v>230.05</v>
      </c>
    </row>
    <row r="220" spans="1:10">
      <c r="A220" s="17" t="s">
        <v>33652</v>
      </c>
      <c r="B220" s="2" t="s">
        <v>317</v>
      </c>
      <c r="C220" s="9">
        <v>6</v>
      </c>
      <c r="D220" s="34">
        <v>0.7</v>
      </c>
      <c r="E220" s="31">
        <v>35.200000000000003</v>
      </c>
      <c r="F220" s="10">
        <v>14.25</v>
      </c>
      <c r="G220" s="249" t="s">
        <v>32293</v>
      </c>
      <c r="H220" s="10">
        <f t="shared" si="9"/>
        <v>22.400000000000002</v>
      </c>
      <c r="I220" s="10">
        <f t="shared" si="10"/>
        <v>20.6</v>
      </c>
      <c r="J220" s="11">
        <f t="shared" si="11"/>
        <v>20.200000000000003</v>
      </c>
    </row>
    <row r="221" spans="1:10">
      <c r="A221" s="17" t="s">
        <v>33653</v>
      </c>
      <c r="B221" s="2" t="s">
        <v>319</v>
      </c>
      <c r="C221" s="9">
        <v>6</v>
      </c>
      <c r="D221" s="34">
        <v>0.7</v>
      </c>
      <c r="E221" s="31">
        <v>35.200000000000003</v>
      </c>
      <c r="F221" s="10">
        <v>13.25</v>
      </c>
      <c r="G221" s="249" t="s">
        <v>32293</v>
      </c>
      <c r="H221" s="10">
        <f t="shared" si="9"/>
        <v>21.200000000000003</v>
      </c>
      <c r="I221" s="10">
        <f t="shared" si="10"/>
        <v>19.450000000000003</v>
      </c>
      <c r="J221" s="11">
        <f t="shared" si="11"/>
        <v>19.100000000000001</v>
      </c>
    </row>
    <row r="222" spans="1:10">
      <c r="A222" s="17" t="s">
        <v>33654</v>
      </c>
      <c r="B222" s="2" t="s">
        <v>27044</v>
      </c>
      <c r="C222" s="9">
        <v>6</v>
      </c>
      <c r="D222" s="34">
        <v>0.7</v>
      </c>
      <c r="E222" s="31">
        <v>35.200000000000003</v>
      </c>
      <c r="F222" s="10">
        <v>82.5</v>
      </c>
      <c r="G222" s="249" t="s">
        <v>32293</v>
      </c>
      <c r="H222" s="10">
        <f t="shared" si="9"/>
        <v>105.7</v>
      </c>
      <c r="I222" s="10">
        <f t="shared" si="10"/>
        <v>97</v>
      </c>
      <c r="J222" s="11">
        <f t="shared" si="11"/>
        <v>95.300000000000011</v>
      </c>
    </row>
    <row r="223" spans="1:10">
      <c r="A223" s="17" t="s">
        <v>33655</v>
      </c>
      <c r="B223" s="2" t="s">
        <v>322</v>
      </c>
      <c r="C223" s="9">
        <v>6</v>
      </c>
      <c r="D223" s="34">
        <v>0.7</v>
      </c>
      <c r="E223" s="31">
        <v>40</v>
      </c>
      <c r="F223" s="10">
        <v>21.5</v>
      </c>
      <c r="G223" s="249" t="s">
        <v>4329</v>
      </c>
      <c r="H223" s="10">
        <f t="shared" si="9"/>
        <v>31.700000000000003</v>
      </c>
      <c r="I223" s="10">
        <f t="shared" si="10"/>
        <v>29.1</v>
      </c>
      <c r="J223" s="11">
        <f t="shared" si="11"/>
        <v>28.55</v>
      </c>
    </row>
    <row r="224" spans="1:10">
      <c r="A224" s="17" t="s">
        <v>33656</v>
      </c>
      <c r="B224" s="2" t="s">
        <v>4456</v>
      </c>
      <c r="C224" s="9">
        <v>6</v>
      </c>
      <c r="D224" s="34">
        <v>0.7</v>
      </c>
      <c r="E224" s="31">
        <v>40</v>
      </c>
      <c r="F224" s="10">
        <v>6.15</v>
      </c>
      <c r="G224" s="249" t="s">
        <v>4329</v>
      </c>
      <c r="H224" s="10">
        <f t="shared" si="9"/>
        <v>12.950000000000001</v>
      </c>
      <c r="I224" s="10">
        <f t="shared" si="10"/>
        <v>11.9</v>
      </c>
      <c r="J224" s="11">
        <f t="shared" si="11"/>
        <v>11.700000000000001</v>
      </c>
    </row>
    <row r="225" spans="1:10">
      <c r="A225" s="17" t="s">
        <v>33657</v>
      </c>
      <c r="B225" s="2" t="s">
        <v>324</v>
      </c>
      <c r="C225" s="9">
        <v>6</v>
      </c>
      <c r="D225" s="34">
        <v>0.7</v>
      </c>
      <c r="E225" s="31">
        <v>40</v>
      </c>
      <c r="F225" s="10">
        <v>24</v>
      </c>
      <c r="G225" s="249" t="s">
        <v>4329</v>
      </c>
      <c r="H225" s="10">
        <f t="shared" si="9"/>
        <v>34.75</v>
      </c>
      <c r="I225" s="10">
        <f t="shared" si="10"/>
        <v>31.900000000000002</v>
      </c>
      <c r="J225" s="11">
        <f t="shared" si="11"/>
        <v>31.3</v>
      </c>
    </row>
    <row r="226" spans="1:10">
      <c r="A226" s="17" t="s">
        <v>33660</v>
      </c>
      <c r="B226" s="2" t="s">
        <v>14556</v>
      </c>
      <c r="C226" s="9">
        <v>6</v>
      </c>
      <c r="D226" s="34">
        <v>1</v>
      </c>
      <c r="E226" s="31">
        <v>46</v>
      </c>
      <c r="F226" s="10">
        <v>7.65</v>
      </c>
      <c r="G226" s="249" t="s">
        <v>4329</v>
      </c>
      <c r="H226" s="10">
        <f t="shared" si="9"/>
        <v>17.05</v>
      </c>
      <c r="I226" s="10">
        <f t="shared" si="10"/>
        <v>15.65</v>
      </c>
      <c r="J226" s="11">
        <f t="shared" si="11"/>
        <v>15.4</v>
      </c>
    </row>
    <row r="227" spans="1:10">
      <c r="A227" s="17" t="s">
        <v>33661</v>
      </c>
      <c r="B227" s="2" t="s">
        <v>326</v>
      </c>
      <c r="C227" s="9">
        <v>6</v>
      </c>
      <c r="D227" s="34">
        <v>0.7</v>
      </c>
      <c r="E227" s="31">
        <v>43</v>
      </c>
      <c r="F227" s="10">
        <v>31</v>
      </c>
      <c r="G227" s="249" t="s">
        <v>4329</v>
      </c>
      <c r="H227" s="10">
        <f t="shared" si="9"/>
        <v>43.550000000000004</v>
      </c>
      <c r="I227" s="10">
        <f t="shared" si="10"/>
        <v>39.950000000000003</v>
      </c>
      <c r="J227" s="11">
        <f t="shared" si="11"/>
        <v>39.25</v>
      </c>
    </row>
    <row r="228" spans="1:10">
      <c r="A228" s="17" t="s">
        <v>33662</v>
      </c>
      <c r="B228" s="2" t="s">
        <v>328</v>
      </c>
      <c r="C228" s="9">
        <v>6</v>
      </c>
      <c r="D228" s="34">
        <v>0.7</v>
      </c>
      <c r="E228" s="31">
        <v>40</v>
      </c>
      <c r="F228" s="10">
        <v>8.1999999999999993</v>
      </c>
      <c r="G228" s="249" t="s">
        <v>32304</v>
      </c>
      <c r="H228" s="10">
        <f t="shared" si="9"/>
        <v>15.450000000000001</v>
      </c>
      <c r="I228" s="10">
        <f t="shared" si="10"/>
        <v>14.200000000000001</v>
      </c>
      <c r="J228" s="11">
        <f t="shared" si="11"/>
        <v>13.950000000000001</v>
      </c>
    </row>
    <row r="229" spans="1:10">
      <c r="A229" s="17" t="s">
        <v>33663</v>
      </c>
      <c r="B229" s="2" t="s">
        <v>32966</v>
      </c>
      <c r="C229" s="9">
        <v>6</v>
      </c>
      <c r="D229" s="34">
        <v>0.7</v>
      </c>
      <c r="E229" s="31">
        <v>40</v>
      </c>
      <c r="F229" s="10">
        <v>12.5</v>
      </c>
      <c r="G229" s="249" t="s">
        <v>4328</v>
      </c>
      <c r="H229" s="10">
        <f t="shared" si="9"/>
        <v>20.700000000000003</v>
      </c>
      <c r="I229" s="10">
        <f t="shared" si="10"/>
        <v>19</v>
      </c>
      <c r="J229" s="11">
        <f t="shared" si="11"/>
        <v>18.650000000000002</v>
      </c>
    </row>
    <row r="230" spans="1:10">
      <c r="A230" s="17" t="s">
        <v>33664</v>
      </c>
      <c r="B230" s="2" t="s">
        <v>32967</v>
      </c>
      <c r="C230" s="9">
        <v>6</v>
      </c>
      <c r="D230" s="34">
        <v>0.7</v>
      </c>
      <c r="E230" s="31">
        <v>40</v>
      </c>
      <c r="F230" s="10">
        <v>16.5</v>
      </c>
      <c r="G230" s="249" t="s">
        <v>4328</v>
      </c>
      <c r="H230" s="10">
        <f t="shared" si="9"/>
        <v>25.6</v>
      </c>
      <c r="I230" s="10">
        <f t="shared" si="10"/>
        <v>23.5</v>
      </c>
      <c r="J230" s="11">
        <f t="shared" si="11"/>
        <v>23.05</v>
      </c>
    </row>
    <row r="231" spans="1:10">
      <c r="A231" s="17" t="s">
        <v>33665</v>
      </c>
      <c r="B231" s="2" t="s">
        <v>32968</v>
      </c>
      <c r="C231" s="9">
        <v>6</v>
      </c>
      <c r="D231" s="34">
        <v>0.7</v>
      </c>
      <c r="E231" s="31">
        <v>54</v>
      </c>
      <c r="F231" s="10">
        <v>19.5</v>
      </c>
      <c r="G231" s="249" t="s">
        <v>4328</v>
      </c>
      <c r="H231" s="10">
        <f t="shared" si="9"/>
        <v>30.5</v>
      </c>
      <c r="I231" s="10">
        <f t="shared" si="10"/>
        <v>28</v>
      </c>
      <c r="J231" s="11">
        <f t="shared" si="11"/>
        <v>27.5</v>
      </c>
    </row>
    <row r="232" spans="1:10">
      <c r="A232" s="17" t="s">
        <v>33666</v>
      </c>
      <c r="B232" s="2" t="s">
        <v>32969</v>
      </c>
      <c r="C232" s="9">
        <v>6</v>
      </c>
      <c r="D232" s="34">
        <v>0.7</v>
      </c>
      <c r="E232" s="31">
        <v>40</v>
      </c>
      <c r="F232" s="10">
        <v>42.5</v>
      </c>
      <c r="G232" s="249" t="s">
        <v>4328</v>
      </c>
      <c r="H232" s="10">
        <f t="shared" si="9"/>
        <v>57.300000000000004</v>
      </c>
      <c r="I232" s="10">
        <f t="shared" si="10"/>
        <v>52.6</v>
      </c>
      <c r="J232" s="11">
        <f t="shared" si="11"/>
        <v>51.650000000000006</v>
      </c>
    </row>
    <row r="233" spans="1:10">
      <c r="A233" s="17" t="s">
        <v>33667</v>
      </c>
      <c r="B233" s="2" t="s">
        <v>32970</v>
      </c>
      <c r="C233" s="9">
        <v>6</v>
      </c>
      <c r="D233" s="34">
        <v>0.7</v>
      </c>
      <c r="E233" s="31">
        <v>43</v>
      </c>
      <c r="F233" s="10">
        <v>14.95</v>
      </c>
      <c r="G233" s="249" t="s">
        <v>4328</v>
      </c>
      <c r="H233" s="10">
        <f t="shared" si="9"/>
        <v>23.950000000000003</v>
      </c>
      <c r="I233" s="10">
        <f t="shared" si="10"/>
        <v>22</v>
      </c>
      <c r="J233" s="11">
        <f t="shared" si="11"/>
        <v>21.6</v>
      </c>
    </row>
    <row r="234" spans="1:10">
      <c r="A234" s="17" t="s">
        <v>33668</v>
      </c>
      <c r="B234" s="2" t="s">
        <v>330</v>
      </c>
      <c r="C234" s="9">
        <v>6</v>
      </c>
      <c r="D234" s="34">
        <v>0.7</v>
      </c>
      <c r="E234" s="31">
        <v>29</v>
      </c>
      <c r="F234" s="10">
        <v>6.15</v>
      </c>
      <c r="G234" s="249" t="s">
        <v>32300</v>
      </c>
      <c r="H234" s="10">
        <f t="shared" si="9"/>
        <v>12</v>
      </c>
      <c r="I234" s="10">
        <f t="shared" si="10"/>
        <v>11</v>
      </c>
      <c r="J234" s="11">
        <f t="shared" si="11"/>
        <v>10.8</v>
      </c>
    </row>
    <row r="235" spans="1:10">
      <c r="A235" s="17" t="s">
        <v>33671</v>
      </c>
      <c r="B235" s="2" t="s">
        <v>333</v>
      </c>
      <c r="C235" s="9">
        <v>3</v>
      </c>
      <c r="D235" s="34">
        <v>1.75</v>
      </c>
      <c r="E235" s="31">
        <v>42</v>
      </c>
      <c r="F235" s="10">
        <v>7.4</v>
      </c>
      <c r="G235" s="249" t="s">
        <v>32308</v>
      </c>
      <c r="H235" s="10">
        <f t="shared" si="9"/>
        <v>20.25</v>
      </c>
      <c r="I235" s="10">
        <f t="shared" si="10"/>
        <v>18.55</v>
      </c>
      <c r="J235" s="11">
        <f t="shared" si="11"/>
        <v>18.25</v>
      </c>
    </row>
    <row r="236" spans="1:10">
      <c r="A236" s="17" t="s">
        <v>33672</v>
      </c>
      <c r="B236" s="2" t="s">
        <v>336</v>
      </c>
      <c r="C236" s="9">
        <v>6</v>
      </c>
      <c r="D236" s="34">
        <v>0.7</v>
      </c>
      <c r="E236" s="31">
        <v>40</v>
      </c>
      <c r="F236" s="10">
        <v>9.75</v>
      </c>
      <c r="G236" s="249" t="s">
        <v>4328</v>
      </c>
      <c r="H236" s="10">
        <f t="shared" si="9"/>
        <v>17.350000000000001</v>
      </c>
      <c r="I236" s="10">
        <f t="shared" si="10"/>
        <v>15.950000000000001</v>
      </c>
      <c r="J236" s="11">
        <f t="shared" si="11"/>
        <v>15.65</v>
      </c>
    </row>
    <row r="237" spans="1:10">
      <c r="A237" s="17" t="s">
        <v>33673</v>
      </c>
      <c r="B237" s="2" t="s">
        <v>338</v>
      </c>
      <c r="C237" s="9">
        <v>6</v>
      </c>
      <c r="D237" s="34">
        <v>0.7</v>
      </c>
      <c r="E237" s="31">
        <v>40</v>
      </c>
      <c r="F237" s="10">
        <v>47.5</v>
      </c>
      <c r="G237" s="249" t="s">
        <v>4328</v>
      </c>
      <c r="H237" s="10">
        <f t="shared" si="9"/>
        <v>63.400000000000006</v>
      </c>
      <c r="I237" s="10">
        <f t="shared" si="10"/>
        <v>58.2</v>
      </c>
      <c r="J237" s="11">
        <f t="shared" si="11"/>
        <v>57.150000000000006</v>
      </c>
    </row>
    <row r="238" spans="1:10">
      <c r="A238" s="17" t="s">
        <v>33674</v>
      </c>
      <c r="B238" s="2" t="s">
        <v>340</v>
      </c>
      <c r="C238" s="9">
        <v>6</v>
      </c>
      <c r="D238" s="34">
        <v>0.7</v>
      </c>
      <c r="E238" s="31">
        <v>40</v>
      </c>
      <c r="F238" s="10">
        <v>21</v>
      </c>
      <c r="G238" s="249" t="s">
        <v>4328</v>
      </c>
      <c r="H238" s="10">
        <f t="shared" si="9"/>
        <v>31.05</v>
      </c>
      <c r="I238" s="10">
        <f t="shared" si="10"/>
        <v>28.55</v>
      </c>
      <c r="J238" s="11">
        <f t="shared" si="11"/>
        <v>28</v>
      </c>
    </row>
    <row r="239" spans="1:10">
      <c r="A239" s="17" t="s">
        <v>33675</v>
      </c>
      <c r="B239" s="2" t="s">
        <v>342</v>
      </c>
      <c r="C239" s="9">
        <v>6</v>
      </c>
      <c r="D239" s="34">
        <v>0.7</v>
      </c>
      <c r="E239" s="31">
        <v>40</v>
      </c>
      <c r="F239" s="10">
        <v>5.25</v>
      </c>
      <c r="G239" s="249" t="s">
        <v>4328</v>
      </c>
      <c r="H239" s="10">
        <f t="shared" si="9"/>
        <v>11.850000000000001</v>
      </c>
      <c r="I239" s="10">
        <f t="shared" si="10"/>
        <v>10.9</v>
      </c>
      <c r="J239" s="11">
        <f t="shared" si="11"/>
        <v>10.700000000000001</v>
      </c>
    </row>
    <row r="240" spans="1:10">
      <c r="A240" s="17" t="s">
        <v>33678</v>
      </c>
      <c r="B240" s="2" t="s">
        <v>343</v>
      </c>
      <c r="C240" s="9">
        <v>6</v>
      </c>
      <c r="D240" s="34">
        <v>1</v>
      </c>
      <c r="E240" s="31">
        <v>37.5</v>
      </c>
      <c r="F240" s="10">
        <v>6.95</v>
      </c>
      <c r="G240" s="249" t="s">
        <v>4344</v>
      </c>
      <c r="H240" s="10">
        <f t="shared" si="9"/>
        <v>15.15</v>
      </c>
      <c r="I240" s="10">
        <f t="shared" si="10"/>
        <v>13.9</v>
      </c>
      <c r="J240" s="11">
        <f t="shared" si="11"/>
        <v>13.65</v>
      </c>
    </row>
    <row r="241" spans="1:10">
      <c r="A241" s="17" t="s">
        <v>33679</v>
      </c>
      <c r="B241" s="2" t="s">
        <v>38687</v>
      </c>
      <c r="C241" s="9">
        <v>6</v>
      </c>
      <c r="D241" s="34">
        <v>1.5</v>
      </c>
      <c r="E241" s="31">
        <v>37.5</v>
      </c>
      <c r="F241" s="10">
        <v>1.2</v>
      </c>
      <c r="G241" s="249" t="s">
        <v>4344</v>
      </c>
      <c r="H241" s="10">
        <f t="shared" si="9"/>
        <v>10.5</v>
      </c>
      <c r="I241" s="10">
        <f t="shared" si="10"/>
        <v>9.65</v>
      </c>
      <c r="J241" s="11">
        <f t="shared" si="11"/>
        <v>9.4500000000000011</v>
      </c>
    </row>
    <row r="242" spans="1:10">
      <c r="A242" s="17" t="s">
        <v>33680</v>
      </c>
      <c r="B242" s="2" t="s">
        <v>38688</v>
      </c>
      <c r="C242" s="9">
        <v>1</v>
      </c>
      <c r="D242" s="34">
        <v>3</v>
      </c>
      <c r="E242" s="31">
        <v>37.5</v>
      </c>
      <c r="F242" s="10">
        <v>7.8</v>
      </c>
      <c r="G242" s="249" t="s">
        <v>4344</v>
      </c>
      <c r="H242" s="10">
        <f t="shared" si="9"/>
        <v>25.650000000000002</v>
      </c>
      <c r="I242" s="10">
        <f t="shared" si="10"/>
        <v>23.55</v>
      </c>
      <c r="J242" s="11">
        <f t="shared" si="11"/>
        <v>23.1</v>
      </c>
    </row>
    <row r="243" spans="1:10">
      <c r="A243" s="17" t="s">
        <v>33681</v>
      </c>
      <c r="B243" s="2" t="s">
        <v>350</v>
      </c>
      <c r="C243" s="9">
        <v>60</v>
      </c>
      <c r="D243" s="34">
        <v>0.05</v>
      </c>
      <c r="E243" s="31">
        <v>40</v>
      </c>
      <c r="F243" s="10">
        <v>16.75</v>
      </c>
      <c r="G243" s="249" t="s">
        <v>4344</v>
      </c>
      <c r="H243" s="10">
        <f t="shared" si="9"/>
        <v>22.6</v>
      </c>
      <c r="I243" s="10">
        <f t="shared" si="10"/>
        <v>20.75</v>
      </c>
      <c r="J243" s="11">
        <f t="shared" si="11"/>
        <v>20.400000000000002</v>
      </c>
    </row>
    <row r="244" spans="1:10">
      <c r="A244" s="17" t="s">
        <v>33682</v>
      </c>
      <c r="B244" s="2" t="s">
        <v>352</v>
      </c>
      <c r="C244" s="9">
        <v>12</v>
      </c>
      <c r="D244" s="34">
        <v>1</v>
      </c>
      <c r="E244" s="31">
        <v>40</v>
      </c>
      <c r="F244" s="10">
        <v>9.9499999999999993</v>
      </c>
      <c r="G244" s="249" t="s">
        <v>4328</v>
      </c>
      <c r="H244" s="10">
        <f t="shared" si="9"/>
        <v>19.100000000000001</v>
      </c>
      <c r="I244" s="10">
        <f t="shared" si="10"/>
        <v>17.55</v>
      </c>
      <c r="J244" s="11">
        <f t="shared" si="11"/>
        <v>17.25</v>
      </c>
    </row>
    <row r="245" spans="1:10">
      <c r="A245" s="17" t="s">
        <v>33685</v>
      </c>
      <c r="B245" s="2" t="s">
        <v>355</v>
      </c>
      <c r="C245" s="9">
        <v>12</v>
      </c>
      <c r="D245" s="34">
        <v>1</v>
      </c>
      <c r="E245" s="31">
        <v>40</v>
      </c>
      <c r="F245" s="10">
        <v>14.35</v>
      </c>
      <c r="G245" s="249" t="s">
        <v>4328</v>
      </c>
      <c r="H245" s="10">
        <f t="shared" si="9"/>
        <v>24.5</v>
      </c>
      <c r="I245" s="10">
        <f t="shared" si="10"/>
        <v>22.450000000000003</v>
      </c>
      <c r="J245" s="11">
        <f t="shared" si="11"/>
        <v>22.05</v>
      </c>
    </row>
    <row r="246" spans="1:10">
      <c r="A246" s="17" t="s">
        <v>33686</v>
      </c>
      <c r="B246" s="2" t="s">
        <v>358</v>
      </c>
      <c r="C246" s="9">
        <v>6</v>
      </c>
      <c r="D246" s="34">
        <v>0.7</v>
      </c>
      <c r="E246" s="31">
        <v>27</v>
      </c>
      <c r="F246" s="10">
        <v>10.25</v>
      </c>
      <c r="G246" s="249" t="s">
        <v>4345</v>
      </c>
      <c r="H246" s="10">
        <f t="shared" si="9"/>
        <v>16.8</v>
      </c>
      <c r="I246" s="10">
        <f t="shared" si="10"/>
        <v>15.450000000000001</v>
      </c>
      <c r="J246" s="11">
        <f t="shared" si="11"/>
        <v>15.15</v>
      </c>
    </row>
    <row r="247" spans="1:10">
      <c r="A247" s="17" t="s">
        <v>33687</v>
      </c>
      <c r="B247" s="2" t="s">
        <v>360</v>
      </c>
      <c r="C247" s="9">
        <v>6</v>
      </c>
      <c r="D247" s="34">
        <v>0.7</v>
      </c>
      <c r="E247" s="31">
        <v>40</v>
      </c>
      <c r="F247" s="10">
        <v>19.5</v>
      </c>
      <c r="G247" s="249" t="s">
        <v>4328</v>
      </c>
      <c r="H247" s="10">
        <f t="shared" si="9"/>
        <v>29.25</v>
      </c>
      <c r="I247" s="10">
        <f t="shared" si="10"/>
        <v>26.85</v>
      </c>
      <c r="J247" s="11">
        <f t="shared" si="11"/>
        <v>26.35</v>
      </c>
    </row>
    <row r="248" spans="1:10">
      <c r="A248" s="17" t="s">
        <v>33688</v>
      </c>
      <c r="B248" s="2" t="s">
        <v>362</v>
      </c>
      <c r="C248" s="9">
        <v>6</v>
      </c>
      <c r="D248" s="34">
        <v>0.7</v>
      </c>
      <c r="E248" s="31">
        <v>40</v>
      </c>
      <c r="F248" s="10">
        <v>5.85</v>
      </c>
      <c r="G248" s="249" t="s">
        <v>4328</v>
      </c>
      <c r="H248" s="10">
        <f t="shared" si="9"/>
        <v>12.600000000000001</v>
      </c>
      <c r="I248" s="10">
        <f t="shared" si="10"/>
        <v>11.55</v>
      </c>
      <c r="J248" s="11">
        <f t="shared" si="11"/>
        <v>11.350000000000001</v>
      </c>
    </row>
    <row r="249" spans="1:10">
      <c r="A249" s="17" t="s">
        <v>33689</v>
      </c>
      <c r="B249" s="2" t="s">
        <v>364</v>
      </c>
      <c r="C249" s="9">
        <v>6</v>
      </c>
      <c r="D249" s="34">
        <v>0.7</v>
      </c>
      <c r="E249" s="31">
        <v>40</v>
      </c>
      <c r="F249" s="10">
        <v>95</v>
      </c>
      <c r="G249" s="249" t="s">
        <v>4344</v>
      </c>
      <c r="H249" s="10">
        <f t="shared" si="9"/>
        <v>121.35000000000001</v>
      </c>
      <c r="I249" s="10">
        <f t="shared" si="10"/>
        <v>111.4</v>
      </c>
      <c r="J249" s="11">
        <f t="shared" si="11"/>
        <v>109.4</v>
      </c>
    </row>
    <row r="250" spans="1:10">
      <c r="A250" s="17" t="s">
        <v>33690</v>
      </c>
      <c r="B250" s="2" t="s">
        <v>4513</v>
      </c>
      <c r="C250" s="9">
        <v>6</v>
      </c>
      <c r="D250" s="34">
        <v>1</v>
      </c>
      <c r="E250" s="31">
        <v>40</v>
      </c>
      <c r="F250" s="10">
        <v>6.95</v>
      </c>
      <c r="G250" s="249" t="s">
        <v>4328</v>
      </c>
      <c r="H250" s="10">
        <f t="shared" si="9"/>
        <v>15.450000000000001</v>
      </c>
      <c r="I250" s="10">
        <f t="shared" si="10"/>
        <v>14.200000000000001</v>
      </c>
      <c r="J250" s="11">
        <f t="shared" si="11"/>
        <v>13.950000000000001</v>
      </c>
    </row>
    <row r="251" spans="1:10">
      <c r="A251" s="17" t="s">
        <v>33691</v>
      </c>
      <c r="B251" s="2" t="s">
        <v>367</v>
      </c>
      <c r="C251" s="9">
        <v>6</v>
      </c>
      <c r="D251" s="34">
        <v>0.7</v>
      </c>
      <c r="E251" s="31">
        <v>27</v>
      </c>
      <c r="F251" s="10">
        <v>5.95</v>
      </c>
      <c r="G251" s="249" t="s">
        <v>4345</v>
      </c>
      <c r="H251" s="10">
        <f t="shared" si="9"/>
        <v>11.55</v>
      </c>
      <c r="I251" s="10">
        <f t="shared" si="10"/>
        <v>10.600000000000001</v>
      </c>
      <c r="J251" s="11">
        <f t="shared" si="11"/>
        <v>10.450000000000001</v>
      </c>
    </row>
    <row r="252" spans="1:10">
      <c r="A252" s="17" t="s">
        <v>33693</v>
      </c>
      <c r="B252" s="2" t="s">
        <v>369</v>
      </c>
      <c r="C252" s="9">
        <v>6</v>
      </c>
      <c r="D252" s="34">
        <v>0.7</v>
      </c>
      <c r="E252" s="31">
        <v>32</v>
      </c>
      <c r="F252" s="10">
        <v>7.5</v>
      </c>
      <c r="G252" s="249" t="s">
        <v>4345</v>
      </c>
      <c r="H252" s="10">
        <f t="shared" si="9"/>
        <v>13.9</v>
      </c>
      <c r="I252" s="10">
        <f t="shared" si="10"/>
        <v>12.75</v>
      </c>
      <c r="J252" s="11">
        <f t="shared" si="11"/>
        <v>12.55</v>
      </c>
    </row>
    <row r="253" spans="1:10">
      <c r="A253" s="17" t="s">
        <v>33694</v>
      </c>
      <c r="B253" s="2" t="s">
        <v>371</v>
      </c>
      <c r="C253" s="9">
        <v>6</v>
      </c>
      <c r="D253" s="34">
        <v>0.7</v>
      </c>
      <c r="E253" s="31">
        <v>14.9</v>
      </c>
      <c r="F253" s="10">
        <v>12</v>
      </c>
      <c r="G253" s="249" t="s">
        <v>4345</v>
      </c>
      <c r="H253" s="10">
        <f t="shared" si="9"/>
        <v>17.850000000000001</v>
      </c>
      <c r="I253" s="10">
        <f t="shared" si="10"/>
        <v>16.400000000000002</v>
      </c>
      <c r="J253" s="11">
        <f t="shared" si="11"/>
        <v>16.100000000000001</v>
      </c>
    </row>
    <row r="254" spans="1:10">
      <c r="A254" s="17" t="s">
        <v>33695</v>
      </c>
      <c r="B254" s="2" t="s">
        <v>32344</v>
      </c>
      <c r="C254" s="9">
        <v>6</v>
      </c>
      <c r="D254" s="34">
        <v>0.7</v>
      </c>
      <c r="E254" s="31">
        <v>14.9</v>
      </c>
      <c r="F254" s="10">
        <v>165</v>
      </c>
      <c r="G254" s="249" t="s">
        <v>4345</v>
      </c>
      <c r="H254" s="10">
        <f t="shared" si="9"/>
        <v>204.55</v>
      </c>
      <c r="I254" s="10">
        <f t="shared" si="10"/>
        <v>187.75</v>
      </c>
      <c r="J254" s="11">
        <f t="shared" si="11"/>
        <v>184.4</v>
      </c>
    </row>
    <row r="255" spans="1:10">
      <c r="A255" s="17" t="s">
        <v>33699</v>
      </c>
      <c r="B255" s="2" t="s">
        <v>374</v>
      </c>
      <c r="C255" s="9">
        <v>6</v>
      </c>
      <c r="D255" s="34">
        <v>1</v>
      </c>
      <c r="E255" s="31">
        <v>32</v>
      </c>
      <c r="F255" s="10">
        <v>38</v>
      </c>
      <c r="G255" s="249" t="s">
        <v>4345</v>
      </c>
      <c r="H255" s="10">
        <f t="shared" si="9"/>
        <v>52.300000000000004</v>
      </c>
      <c r="I255" s="10">
        <f t="shared" si="10"/>
        <v>48.050000000000004</v>
      </c>
      <c r="J255" s="11">
        <f t="shared" si="11"/>
        <v>47.2</v>
      </c>
    </row>
    <row r="256" spans="1:10">
      <c r="A256" s="17" t="s">
        <v>33700</v>
      </c>
      <c r="B256" s="2" t="s">
        <v>4631</v>
      </c>
      <c r="C256" s="9">
        <v>6</v>
      </c>
      <c r="D256" s="34">
        <v>0.7</v>
      </c>
      <c r="E256" s="31">
        <v>45</v>
      </c>
      <c r="F256" s="10">
        <v>18</v>
      </c>
      <c r="G256" s="249" t="s">
        <v>4328</v>
      </c>
      <c r="H256" s="10">
        <f t="shared" si="9"/>
        <v>27.85</v>
      </c>
      <c r="I256" s="10">
        <f t="shared" si="10"/>
        <v>25.55</v>
      </c>
      <c r="J256" s="11">
        <f t="shared" si="11"/>
        <v>25.1</v>
      </c>
    </row>
    <row r="257" spans="1:10">
      <c r="A257" s="17" t="s">
        <v>33701</v>
      </c>
      <c r="B257" s="2" t="s">
        <v>378</v>
      </c>
      <c r="C257" s="9">
        <v>6</v>
      </c>
      <c r="D257" s="34">
        <v>1</v>
      </c>
      <c r="E257" s="31">
        <v>35</v>
      </c>
      <c r="F257" s="10">
        <v>17.3</v>
      </c>
      <c r="G257" s="249" t="s">
        <v>32326</v>
      </c>
      <c r="H257" s="10">
        <f t="shared" si="9"/>
        <v>27.450000000000003</v>
      </c>
      <c r="I257" s="10">
        <f t="shared" si="10"/>
        <v>25.200000000000003</v>
      </c>
      <c r="J257" s="11">
        <f t="shared" si="11"/>
        <v>24.75</v>
      </c>
    </row>
    <row r="258" spans="1:10">
      <c r="A258" s="17" t="s">
        <v>33702</v>
      </c>
      <c r="B258" s="2" t="s">
        <v>32895</v>
      </c>
      <c r="C258" s="9">
        <v>6</v>
      </c>
      <c r="D258" s="34">
        <v>1.5</v>
      </c>
      <c r="E258" s="31">
        <v>35</v>
      </c>
      <c r="F258" s="10">
        <v>26</v>
      </c>
      <c r="G258" s="249" t="s">
        <v>32326</v>
      </c>
      <c r="H258" s="10">
        <f t="shared" si="9"/>
        <v>40.25</v>
      </c>
      <c r="I258" s="10">
        <f t="shared" si="10"/>
        <v>36.950000000000003</v>
      </c>
      <c r="J258" s="11">
        <f t="shared" si="11"/>
        <v>36.300000000000004</v>
      </c>
    </row>
    <row r="259" spans="1:10">
      <c r="A259" s="17" t="s">
        <v>33704</v>
      </c>
      <c r="B259" s="2" t="s">
        <v>32345</v>
      </c>
      <c r="C259" s="9">
        <v>6</v>
      </c>
      <c r="D259" s="34">
        <v>0.7</v>
      </c>
      <c r="E259" s="31">
        <v>32</v>
      </c>
      <c r="F259" s="10">
        <v>6.15</v>
      </c>
      <c r="G259" s="249" t="s">
        <v>4345</v>
      </c>
      <c r="H259" s="10">
        <f t="shared" si="9"/>
        <v>12.25</v>
      </c>
      <c r="I259" s="10">
        <f t="shared" si="10"/>
        <v>11.25</v>
      </c>
      <c r="J259" s="11">
        <f t="shared" si="11"/>
        <v>11.05</v>
      </c>
    </row>
    <row r="260" spans="1:10">
      <c r="A260" s="17" t="s">
        <v>33705</v>
      </c>
      <c r="B260" s="2" t="s">
        <v>15063</v>
      </c>
      <c r="C260" s="9">
        <v>6</v>
      </c>
      <c r="D260" s="34">
        <v>0.5</v>
      </c>
      <c r="E260" s="31">
        <v>17</v>
      </c>
      <c r="F260" s="10">
        <v>5.65</v>
      </c>
      <c r="G260" s="249" t="s">
        <v>4338</v>
      </c>
      <c r="H260" s="10">
        <f t="shared" si="9"/>
        <v>9.9</v>
      </c>
      <c r="I260" s="10">
        <f t="shared" si="10"/>
        <v>9.0500000000000007</v>
      </c>
      <c r="J260" s="11">
        <f t="shared" si="11"/>
        <v>8.9</v>
      </c>
    </row>
    <row r="261" spans="1:10">
      <c r="A261" s="17" t="s">
        <v>33706</v>
      </c>
      <c r="B261" s="2" t="s">
        <v>32972</v>
      </c>
      <c r="C261" s="9">
        <v>12</v>
      </c>
      <c r="D261" s="34">
        <v>0.7</v>
      </c>
      <c r="E261" s="31">
        <v>17</v>
      </c>
      <c r="F261" s="10">
        <v>108</v>
      </c>
      <c r="G261" s="249" t="s">
        <v>4338</v>
      </c>
      <c r="H261" s="10">
        <f t="shared" si="9"/>
        <v>135.20000000000002</v>
      </c>
      <c r="I261" s="10">
        <f t="shared" si="10"/>
        <v>124.10000000000001</v>
      </c>
      <c r="J261" s="11">
        <f t="shared" si="11"/>
        <v>121.9</v>
      </c>
    </row>
    <row r="262" spans="1:10">
      <c r="A262" s="17" t="s">
        <v>33707</v>
      </c>
      <c r="B262" s="2" t="s">
        <v>387</v>
      </c>
      <c r="C262" s="9">
        <v>6</v>
      </c>
      <c r="D262" s="34">
        <v>0.5</v>
      </c>
      <c r="E262" s="31">
        <v>15.7</v>
      </c>
      <c r="F262" s="10">
        <v>58.25</v>
      </c>
      <c r="G262" s="249" t="s">
        <v>4338</v>
      </c>
      <c r="H262" s="10">
        <f t="shared" si="9"/>
        <v>73.95</v>
      </c>
      <c r="I262" s="10">
        <f t="shared" si="10"/>
        <v>67.900000000000006</v>
      </c>
      <c r="J262" s="11">
        <f t="shared" si="11"/>
        <v>66.7</v>
      </c>
    </row>
    <row r="263" spans="1:10">
      <c r="A263" s="17" t="s">
        <v>33708</v>
      </c>
      <c r="B263" s="2" t="s">
        <v>32973</v>
      </c>
      <c r="C263" s="9">
        <v>6</v>
      </c>
      <c r="D263" s="34">
        <v>0.5</v>
      </c>
      <c r="E263" s="31">
        <v>15.7</v>
      </c>
      <c r="F263" s="10">
        <v>40.5</v>
      </c>
      <c r="G263" s="249" t="s">
        <v>4338</v>
      </c>
      <c r="H263" s="10">
        <f t="shared" si="9"/>
        <v>52.300000000000004</v>
      </c>
      <c r="I263" s="10">
        <f t="shared" si="10"/>
        <v>48.050000000000004</v>
      </c>
      <c r="J263" s="11">
        <f t="shared" si="11"/>
        <v>47.150000000000006</v>
      </c>
    </row>
    <row r="264" spans="1:10">
      <c r="A264" s="17" t="s">
        <v>33709</v>
      </c>
      <c r="B264" s="2" t="s">
        <v>389</v>
      </c>
      <c r="C264" s="9">
        <v>6</v>
      </c>
      <c r="D264" s="34">
        <v>0.7</v>
      </c>
      <c r="E264" s="31">
        <v>17</v>
      </c>
      <c r="F264" s="10">
        <v>17.850000000000001</v>
      </c>
      <c r="G264" s="249" t="s">
        <v>4338</v>
      </c>
      <c r="H264" s="10">
        <f t="shared" si="9"/>
        <v>25.200000000000003</v>
      </c>
      <c r="I264" s="10">
        <f t="shared" si="10"/>
        <v>23.150000000000002</v>
      </c>
      <c r="J264" s="11">
        <f t="shared" si="11"/>
        <v>22.700000000000003</v>
      </c>
    </row>
    <row r="265" spans="1:10">
      <c r="A265" s="17" t="s">
        <v>33713</v>
      </c>
      <c r="B265" s="2" t="s">
        <v>390</v>
      </c>
      <c r="C265" s="9">
        <v>12</v>
      </c>
      <c r="D265" s="34">
        <v>1</v>
      </c>
      <c r="E265" s="31">
        <v>17</v>
      </c>
      <c r="F265" s="10">
        <v>7.35</v>
      </c>
      <c r="G265" s="249" t="s">
        <v>4338</v>
      </c>
      <c r="H265" s="10">
        <f t="shared" si="9"/>
        <v>13.05</v>
      </c>
      <c r="I265" s="10">
        <f t="shared" si="10"/>
        <v>11.950000000000001</v>
      </c>
      <c r="J265" s="11">
        <f t="shared" si="11"/>
        <v>11.75</v>
      </c>
    </row>
    <row r="266" spans="1:10">
      <c r="A266" s="17" t="s">
        <v>33711</v>
      </c>
      <c r="B266" s="2" t="s">
        <v>38689</v>
      </c>
      <c r="C266" s="9">
        <v>6</v>
      </c>
      <c r="D266" s="34">
        <v>1.5</v>
      </c>
      <c r="E266" s="31">
        <v>17</v>
      </c>
      <c r="F266" s="10">
        <v>6.5</v>
      </c>
      <c r="G266" s="249" t="s">
        <v>4338</v>
      </c>
      <c r="H266" s="10">
        <f t="shared" si="9"/>
        <v>13.05</v>
      </c>
      <c r="I266" s="10">
        <f t="shared" si="10"/>
        <v>12</v>
      </c>
      <c r="J266" s="11">
        <f t="shared" si="11"/>
        <v>11.8</v>
      </c>
    </row>
    <row r="267" spans="1:10">
      <c r="A267" s="17" t="s">
        <v>33714</v>
      </c>
      <c r="B267" s="2" t="s">
        <v>396</v>
      </c>
      <c r="C267" s="9">
        <v>80</v>
      </c>
      <c r="D267" s="34">
        <v>0.05</v>
      </c>
      <c r="E267" s="31">
        <v>17</v>
      </c>
      <c r="F267" s="10">
        <v>10.5</v>
      </c>
      <c r="G267" s="249" t="s">
        <v>4338</v>
      </c>
      <c r="H267" s="10">
        <f t="shared" si="9"/>
        <v>14.850000000000001</v>
      </c>
      <c r="I267" s="10">
        <f t="shared" si="10"/>
        <v>13.600000000000001</v>
      </c>
      <c r="J267" s="11">
        <f t="shared" si="11"/>
        <v>13.4</v>
      </c>
    </row>
    <row r="268" spans="1:10">
      <c r="A268" s="17" t="s">
        <v>33715</v>
      </c>
      <c r="B268" s="2" t="s">
        <v>398</v>
      </c>
      <c r="C268" s="9">
        <v>6</v>
      </c>
      <c r="D268" s="34">
        <v>0.7</v>
      </c>
      <c r="E268" s="31">
        <v>17</v>
      </c>
      <c r="F268" s="10">
        <v>6.15</v>
      </c>
      <c r="G268" s="249" t="s">
        <v>4338</v>
      </c>
      <c r="H268" s="10">
        <f t="shared" ref="H268:H331" si="12">IF(B268="","",CEILING((F268+(10.3552*D268*E268)/100+1.5+0.05)*1.22,0.05))</f>
        <v>10.9</v>
      </c>
      <c r="I268" s="10">
        <f t="shared" ref="I268:I331" si="13">IF(B268="","",CEILING((F268+(10.3552*D268*E268)/100+1.5+0.05)*1.12,0.05))</f>
        <v>10.050000000000001</v>
      </c>
      <c r="J268" s="11">
        <f t="shared" ref="J268:J331" si="14">IF(B268="","",CEILING((F268+(10.3552*D268*E268)/100+1.5+0.05)*1.1,0.05))</f>
        <v>9.8500000000000014</v>
      </c>
    </row>
    <row r="269" spans="1:10">
      <c r="A269" s="17" t="s">
        <v>33716</v>
      </c>
      <c r="B269" s="2" t="s">
        <v>400</v>
      </c>
      <c r="C269" s="9">
        <v>6</v>
      </c>
      <c r="D269" s="34">
        <v>0.7</v>
      </c>
      <c r="E269" s="31">
        <v>17</v>
      </c>
      <c r="F269" s="10">
        <v>19</v>
      </c>
      <c r="G269" s="249" t="s">
        <v>4338</v>
      </c>
      <c r="H269" s="10">
        <f t="shared" si="12"/>
        <v>26.6</v>
      </c>
      <c r="I269" s="10">
        <f t="shared" si="13"/>
        <v>24.400000000000002</v>
      </c>
      <c r="J269" s="11">
        <f t="shared" si="14"/>
        <v>24</v>
      </c>
    </row>
    <row r="270" spans="1:10">
      <c r="A270" s="17" t="s">
        <v>33717</v>
      </c>
      <c r="B270" s="2" t="s">
        <v>403</v>
      </c>
      <c r="C270" s="9">
        <v>6</v>
      </c>
      <c r="D270" s="34">
        <v>0.7</v>
      </c>
      <c r="E270" s="31">
        <v>46</v>
      </c>
      <c r="F270" s="10">
        <v>13.25</v>
      </c>
      <c r="G270" s="249" t="s">
        <v>4329</v>
      </c>
      <c r="H270" s="10">
        <f t="shared" si="12"/>
        <v>22.150000000000002</v>
      </c>
      <c r="I270" s="10">
        <f t="shared" si="13"/>
        <v>20.350000000000001</v>
      </c>
      <c r="J270" s="11">
        <f t="shared" si="14"/>
        <v>19.950000000000003</v>
      </c>
    </row>
    <row r="271" spans="1:10">
      <c r="A271" s="17" t="s">
        <v>33718</v>
      </c>
      <c r="B271" s="2" t="s">
        <v>32974</v>
      </c>
      <c r="C271" s="9">
        <v>6</v>
      </c>
      <c r="D271" s="34">
        <v>0.7</v>
      </c>
      <c r="E271" s="31">
        <v>46</v>
      </c>
      <c r="F271" s="10">
        <v>53.5</v>
      </c>
      <c r="G271" s="249" t="s">
        <v>4329</v>
      </c>
      <c r="H271" s="10">
        <f t="shared" si="12"/>
        <v>71.25</v>
      </c>
      <c r="I271" s="10">
        <f t="shared" si="13"/>
        <v>65.400000000000006</v>
      </c>
      <c r="J271" s="11">
        <f t="shared" si="14"/>
        <v>64.25</v>
      </c>
    </row>
    <row r="272" spans="1:10">
      <c r="A272" s="17" t="s">
        <v>33719</v>
      </c>
      <c r="B272" s="2" t="s">
        <v>4701</v>
      </c>
      <c r="C272" s="9">
        <v>6</v>
      </c>
      <c r="D272" s="34">
        <v>0.7</v>
      </c>
      <c r="E272" s="31">
        <v>46</v>
      </c>
      <c r="F272" s="10">
        <v>26</v>
      </c>
      <c r="G272" s="249" t="s">
        <v>4329</v>
      </c>
      <c r="H272" s="10">
        <f t="shared" si="12"/>
        <v>37.700000000000003</v>
      </c>
      <c r="I272" s="10">
        <f t="shared" si="13"/>
        <v>34.6</v>
      </c>
      <c r="J272" s="11">
        <f t="shared" si="14"/>
        <v>34</v>
      </c>
    </row>
    <row r="273" spans="1:10">
      <c r="A273" s="17" t="s">
        <v>33720</v>
      </c>
      <c r="B273" s="2" t="s">
        <v>14396</v>
      </c>
      <c r="C273" s="9">
        <v>6</v>
      </c>
      <c r="D273" s="34">
        <v>0.7</v>
      </c>
      <c r="E273" s="31">
        <v>40</v>
      </c>
      <c r="F273" s="10">
        <v>9.75</v>
      </c>
      <c r="G273" s="249" t="s">
        <v>4334</v>
      </c>
      <c r="H273" s="10">
        <f t="shared" si="12"/>
        <v>17.350000000000001</v>
      </c>
      <c r="I273" s="10">
        <f t="shared" si="13"/>
        <v>15.950000000000001</v>
      </c>
      <c r="J273" s="11">
        <f t="shared" si="14"/>
        <v>15.65</v>
      </c>
    </row>
    <row r="274" spans="1:10">
      <c r="A274" s="17" t="s">
        <v>33723</v>
      </c>
      <c r="B274" s="2" t="s">
        <v>406</v>
      </c>
      <c r="C274" s="9">
        <v>6</v>
      </c>
      <c r="D274" s="34">
        <v>0.7</v>
      </c>
      <c r="E274" s="31">
        <v>40</v>
      </c>
      <c r="F274" s="10">
        <v>5.6</v>
      </c>
      <c r="G274" s="249" t="s">
        <v>4334</v>
      </c>
      <c r="H274" s="10">
        <f t="shared" si="12"/>
        <v>12.3</v>
      </c>
      <c r="I274" s="10">
        <f t="shared" si="13"/>
        <v>11.3</v>
      </c>
      <c r="J274" s="11">
        <f t="shared" si="14"/>
        <v>11.100000000000001</v>
      </c>
    </row>
    <row r="275" spans="1:10">
      <c r="A275" s="17" t="s">
        <v>33725</v>
      </c>
      <c r="B275" s="2" t="s">
        <v>411</v>
      </c>
      <c r="C275" s="9">
        <v>120</v>
      </c>
      <c r="D275" s="34">
        <v>0.05</v>
      </c>
      <c r="E275" s="31">
        <v>40</v>
      </c>
      <c r="F275" s="10">
        <v>16.95</v>
      </c>
      <c r="G275" s="249" t="s">
        <v>4334</v>
      </c>
      <c r="H275" s="10">
        <f t="shared" si="12"/>
        <v>22.85</v>
      </c>
      <c r="I275" s="10">
        <f t="shared" si="13"/>
        <v>21</v>
      </c>
      <c r="J275" s="11">
        <f t="shared" si="14"/>
        <v>20.6</v>
      </c>
    </row>
    <row r="276" spans="1:10">
      <c r="A276" s="17" t="s">
        <v>33726</v>
      </c>
      <c r="B276" s="2" t="s">
        <v>27045</v>
      </c>
      <c r="C276" s="9">
        <v>6</v>
      </c>
      <c r="D276" s="34">
        <v>0.7</v>
      </c>
      <c r="E276" s="31">
        <v>40</v>
      </c>
      <c r="F276" s="10">
        <v>6.95</v>
      </c>
      <c r="G276" s="249" t="s">
        <v>4334</v>
      </c>
      <c r="H276" s="10">
        <f t="shared" si="12"/>
        <v>13.950000000000001</v>
      </c>
      <c r="I276" s="10">
        <f t="shared" si="13"/>
        <v>12.8</v>
      </c>
      <c r="J276" s="11">
        <f t="shared" si="14"/>
        <v>12.55</v>
      </c>
    </row>
    <row r="277" spans="1:10">
      <c r="A277" s="17" t="s">
        <v>33727</v>
      </c>
      <c r="B277" s="2" t="s">
        <v>417</v>
      </c>
      <c r="C277" s="9">
        <v>6</v>
      </c>
      <c r="D277" s="34">
        <v>0.7</v>
      </c>
      <c r="E277" s="31">
        <v>46</v>
      </c>
      <c r="F277" s="10">
        <v>6.95</v>
      </c>
      <c r="G277" s="249" t="s">
        <v>4329</v>
      </c>
      <c r="H277" s="10">
        <f t="shared" si="12"/>
        <v>14.450000000000001</v>
      </c>
      <c r="I277" s="10">
        <f t="shared" si="13"/>
        <v>13.3</v>
      </c>
      <c r="J277" s="11">
        <f t="shared" si="14"/>
        <v>13.05</v>
      </c>
    </row>
    <row r="278" spans="1:10">
      <c r="A278" s="17" t="s">
        <v>33728</v>
      </c>
      <c r="B278" s="2" t="s">
        <v>419</v>
      </c>
      <c r="C278" s="9">
        <v>6</v>
      </c>
      <c r="D278" s="34">
        <v>0.7</v>
      </c>
      <c r="E278" s="31">
        <v>45</v>
      </c>
      <c r="F278" s="10">
        <v>23.95</v>
      </c>
      <c r="G278" s="249" t="s">
        <v>4328</v>
      </c>
      <c r="H278" s="10">
        <f t="shared" si="12"/>
        <v>35.1</v>
      </c>
      <c r="I278" s="10">
        <f t="shared" si="13"/>
        <v>32.25</v>
      </c>
      <c r="J278" s="11">
        <f t="shared" si="14"/>
        <v>31.650000000000002</v>
      </c>
    </row>
    <row r="279" spans="1:10">
      <c r="A279" s="17" t="s">
        <v>33729</v>
      </c>
      <c r="B279" s="2" t="s">
        <v>26910</v>
      </c>
      <c r="C279" s="9">
        <v>6</v>
      </c>
      <c r="D279" s="34">
        <v>0.7</v>
      </c>
      <c r="E279" s="31">
        <v>45</v>
      </c>
      <c r="F279" s="10">
        <v>22.75</v>
      </c>
      <c r="G279" s="192" t="s">
        <v>4328</v>
      </c>
      <c r="H279" s="10">
        <f t="shared" si="12"/>
        <v>33.65</v>
      </c>
      <c r="I279" s="10">
        <f t="shared" si="13"/>
        <v>30.900000000000002</v>
      </c>
      <c r="J279" s="11">
        <f t="shared" si="14"/>
        <v>30.35</v>
      </c>
    </row>
    <row r="280" spans="1:10">
      <c r="A280" s="17" t="s">
        <v>33730</v>
      </c>
      <c r="B280" s="2" t="s">
        <v>32975</v>
      </c>
      <c r="C280" s="9">
        <v>6</v>
      </c>
      <c r="D280" s="34">
        <v>0.7</v>
      </c>
      <c r="E280" s="31">
        <v>43</v>
      </c>
      <c r="F280" s="10">
        <v>9.75</v>
      </c>
      <c r="G280" s="192" t="s">
        <v>4329</v>
      </c>
      <c r="H280" s="10">
        <f t="shared" si="12"/>
        <v>17.600000000000001</v>
      </c>
      <c r="I280" s="10">
        <f t="shared" si="13"/>
        <v>16.150000000000002</v>
      </c>
      <c r="J280" s="11">
        <f t="shared" si="14"/>
        <v>15.9</v>
      </c>
    </row>
    <row r="281" spans="1:10">
      <c r="A281" s="17" t="s">
        <v>33731</v>
      </c>
      <c r="B281" s="2" t="s">
        <v>422</v>
      </c>
      <c r="C281" s="9">
        <v>6</v>
      </c>
      <c r="D281" s="34">
        <v>0.7</v>
      </c>
      <c r="E281" s="31">
        <v>40</v>
      </c>
      <c r="F281" s="10">
        <v>42.5</v>
      </c>
      <c r="G281" s="192" t="s">
        <v>4329</v>
      </c>
      <c r="H281" s="10">
        <f t="shared" si="12"/>
        <v>57.300000000000004</v>
      </c>
      <c r="I281" s="10">
        <f t="shared" si="13"/>
        <v>52.6</v>
      </c>
      <c r="J281" s="11">
        <f t="shared" si="14"/>
        <v>51.650000000000006</v>
      </c>
    </row>
    <row r="282" spans="1:10">
      <c r="A282" s="17" t="s">
        <v>33732</v>
      </c>
      <c r="B282" s="2" t="s">
        <v>32976</v>
      </c>
      <c r="C282" s="9">
        <v>6</v>
      </c>
      <c r="D282" s="34">
        <v>0.7</v>
      </c>
      <c r="E282" s="31">
        <v>40</v>
      </c>
      <c r="F282" s="10">
        <v>20.95</v>
      </c>
      <c r="G282" s="192" t="s">
        <v>4329</v>
      </c>
      <c r="H282" s="10">
        <f t="shared" si="12"/>
        <v>31</v>
      </c>
      <c r="I282" s="10">
        <f t="shared" si="13"/>
        <v>28.450000000000003</v>
      </c>
      <c r="J282" s="11">
        <f t="shared" si="14"/>
        <v>27.950000000000003</v>
      </c>
    </row>
    <row r="283" spans="1:10">
      <c r="A283" s="17" t="s">
        <v>33733</v>
      </c>
      <c r="B283" s="2" t="s">
        <v>424</v>
      </c>
      <c r="C283" s="9">
        <v>6</v>
      </c>
      <c r="D283" s="34">
        <v>0.7</v>
      </c>
      <c r="E283" s="31">
        <v>43</v>
      </c>
      <c r="F283" s="10">
        <v>64.5</v>
      </c>
      <c r="G283" s="192" t="s">
        <v>4329</v>
      </c>
      <c r="H283" s="10">
        <f t="shared" si="12"/>
        <v>84.4</v>
      </c>
      <c r="I283" s="10">
        <f t="shared" si="13"/>
        <v>77.5</v>
      </c>
      <c r="J283" s="11">
        <f t="shared" si="14"/>
        <v>76.100000000000009</v>
      </c>
    </row>
    <row r="284" spans="1:10">
      <c r="A284" s="17" t="s">
        <v>33734</v>
      </c>
      <c r="B284" s="2" t="s">
        <v>32977</v>
      </c>
      <c r="C284" s="9">
        <v>6</v>
      </c>
      <c r="D284" s="34">
        <v>0.7</v>
      </c>
      <c r="E284" s="31">
        <v>43</v>
      </c>
      <c r="F284" s="10">
        <v>5.6</v>
      </c>
      <c r="G284" s="192" t="s">
        <v>4329</v>
      </c>
      <c r="H284" s="10">
        <f t="shared" si="12"/>
        <v>12.55</v>
      </c>
      <c r="I284" s="10">
        <f t="shared" si="13"/>
        <v>11.5</v>
      </c>
      <c r="J284" s="11">
        <f t="shared" si="14"/>
        <v>11.3</v>
      </c>
    </row>
    <row r="285" spans="1:10">
      <c r="A285" s="17" t="s">
        <v>33735</v>
      </c>
      <c r="B285" s="2" t="s">
        <v>31722</v>
      </c>
      <c r="C285" s="9">
        <v>6</v>
      </c>
      <c r="D285" s="34">
        <v>0.7</v>
      </c>
      <c r="E285" s="31">
        <v>47.8</v>
      </c>
      <c r="F285" s="10">
        <v>21</v>
      </c>
      <c r="G285" s="192" t="s">
        <v>4329</v>
      </c>
      <c r="H285" s="10">
        <f t="shared" si="12"/>
        <v>31.75</v>
      </c>
      <c r="I285" s="10">
        <f t="shared" si="13"/>
        <v>29.150000000000002</v>
      </c>
      <c r="J285" s="11">
        <f t="shared" si="14"/>
        <v>28.650000000000002</v>
      </c>
    </row>
    <row r="286" spans="1:10">
      <c r="A286" s="17" t="s">
        <v>33736</v>
      </c>
      <c r="B286" s="2" t="s">
        <v>32978</v>
      </c>
      <c r="C286" s="9">
        <v>6</v>
      </c>
      <c r="D286" s="34">
        <v>0.7</v>
      </c>
      <c r="E286" s="31">
        <v>48.3</v>
      </c>
      <c r="F286" s="10">
        <v>14.6</v>
      </c>
      <c r="G286" s="192" t="s">
        <v>4329</v>
      </c>
      <c r="H286" s="10">
        <f t="shared" si="12"/>
        <v>24</v>
      </c>
      <c r="I286" s="10">
        <f t="shared" si="13"/>
        <v>22.05</v>
      </c>
      <c r="J286" s="11">
        <f t="shared" si="14"/>
        <v>21.650000000000002</v>
      </c>
    </row>
    <row r="287" spans="1:10">
      <c r="A287" s="17" t="s">
        <v>33737</v>
      </c>
      <c r="B287" s="2" t="s">
        <v>14399</v>
      </c>
      <c r="C287" s="9">
        <v>6</v>
      </c>
      <c r="D287" s="34">
        <v>0.7</v>
      </c>
      <c r="E287" s="31">
        <v>43</v>
      </c>
      <c r="F287" s="10">
        <v>17.5</v>
      </c>
      <c r="G287" s="192" t="s">
        <v>4329</v>
      </c>
      <c r="H287" s="10">
        <f t="shared" si="12"/>
        <v>27.05</v>
      </c>
      <c r="I287" s="10">
        <f t="shared" si="13"/>
        <v>24.85</v>
      </c>
      <c r="J287" s="11">
        <f t="shared" si="14"/>
        <v>24.400000000000002</v>
      </c>
    </row>
    <row r="288" spans="1:10">
      <c r="A288" s="17" t="s">
        <v>33738</v>
      </c>
      <c r="B288" s="2" t="s">
        <v>32979</v>
      </c>
      <c r="C288" s="9">
        <v>3</v>
      </c>
      <c r="D288" s="34">
        <v>0.7</v>
      </c>
      <c r="E288" s="31">
        <v>47.6</v>
      </c>
      <c r="F288" s="10">
        <v>27.5</v>
      </c>
      <c r="G288" s="192" t="s">
        <v>4329</v>
      </c>
      <c r="H288" s="10">
        <f t="shared" si="12"/>
        <v>39.700000000000003</v>
      </c>
      <c r="I288" s="10">
        <f t="shared" si="13"/>
        <v>36.450000000000003</v>
      </c>
      <c r="J288" s="11">
        <f t="shared" si="14"/>
        <v>35.800000000000004</v>
      </c>
    </row>
    <row r="289" spans="1:10">
      <c r="A289" s="17" t="s">
        <v>33739</v>
      </c>
      <c r="B289" s="2" t="s">
        <v>32980</v>
      </c>
      <c r="C289" s="9">
        <v>3</v>
      </c>
      <c r="D289" s="34">
        <v>0.7</v>
      </c>
      <c r="E289" s="31">
        <v>48</v>
      </c>
      <c r="F289" s="10">
        <v>16.5</v>
      </c>
      <c r="G289" s="192" t="s">
        <v>4329</v>
      </c>
      <c r="H289" s="10">
        <f t="shared" si="12"/>
        <v>26.3</v>
      </c>
      <c r="I289" s="10">
        <f t="shared" si="13"/>
        <v>24.150000000000002</v>
      </c>
      <c r="J289" s="11">
        <f t="shared" si="14"/>
        <v>23.700000000000003</v>
      </c>
    </row>
    <row r="290" spans="1:10">
      <c r="A290" s="17" t="s">
        <v>33740</v>
      </c>
      <c r="B290" s="2" t="s">
        <v>427</v>
      </c>
      <c r="C290" s="9">
        <v>6</v>
      </c>
      <c r="D290" s="34">
        <v>0.7</v>
      </c>
      <c r="E290" s="31">
        <v>43</v>
      </c>
      <c r="F290" s="10">
        <v>42.5</v>
      </c>
      <c r="G290" s="192" t="s">
        <v>4329</v>
      </c>
      <c r="H290" s="10">
        <f t="shared" si="12"/>
        <v>57.550000000000004</v>
      </c>
      <c r="I290" s="10">
        <f t="shared" si="13"/>
        <v>52.85</v>
      </c>
      <c r="J290" s="11">
        <f t="shared" si="14"/>
        <v>51.900000000000006</v>
      </c>
    </row>
    <row r="291" spans="1:10">
      <c r="A291" s="17" t="s">
        <v>33741</v>
      </c>
      <c r="B291" s="2" t="s">
        <v>429</v>
      </c>
      <c r="C291" s="9">
        <v>6</v>
      </c>
      <c r="D291" s="34">
        <v>0.5</v>
      </c>
      <c r="E291" s="31">
        <v>22</v>
      </c>
      <c r="F291" s="10">
        <v>45.25</v>
      </c>
      <c r="G291" s="192" t="s">
        <v>32304</v>
      </c>
      <c r="H291" s="10">
        <f t="shared" si="12"/>
        <v>58.5</v>
      </c>
      <c r="I291" s="10">
        <f t="shared" si="13"/>
        <v>53.7</v>
      </c>
      <c r="J291" s="11">
        <f t="shared" si="14"/>
        <v>52.75</v>
      </c>
    </row>
    <row r="292" spans="1:10">
      <c r="A292" s="17" t="s">
        <v>33742</v>
      </c>
      <c r="B292" s="2" t="s">
        <v>431</v>
      </c>
      <c r="C292" s="9">
        <v>6</v>
      </c>
      <c r="D292" s="34">
        <v>0.7</v>
      </c>
      <c r="E292" s="31">
        <v>40</v>
      </c>
      <c r="F292" s="10">
        <v>42.5</v>
      </c>
      <c r="G292" s="192" t="s">
        <v>4328</v>
      </c>
      <c r="H292" s="10">
        <f t="shared" si="12"/>
        <v>57.300000000000004</v>
      </c>
      <c r="I292" s="10">
        <f t="shared" si="13"/>
        <v>52.6</v>
      </c>
      <c r="J292" s="11">
        <f t="shared" si="14"/>
        <v>51.650000000000006</v>
      </c>
    </row>
    <row r="293" spans="1:10">
      <c r="A293" s="17" t="s">
        <v>33744</v>
      </c>
      <c r="B293" s="2" t="s">
        <v>435</v>
      </c>
      <c r="C293" s="9">
        <v>6</v>
      </c>
      <c r="D293" s="34">
        <v>0.7</v>
      </c>
      <c r="E293" s="31">
        <v>37.5</v>
      </c>
      <c r="F293" s="10">
        <v>54</v>
      </c>
      <c r="G293" s="192" t="s">
        <v>4344</v>
      </c>
      <c r="H293" s="10">
        <f t="shared" si="12"/>
        <v>71.100000000000009</v>
      </c>
      <c r="I293" s="10">
        <f t="shared" si="13"/>
        <v>65.3</v>
      </c>
      <c r="J293" s="11">
        <f t="shared" si="14"/>
        <v>64.100000000000009</v>
      </c>
    </row>
    <row r="294" spans="1:10">
      <c r="A294" s="17" t="s">
        <v>33745</v>
      </c>
      <c r="B294" s="2" t="s">
        <v>437</v>
      </c>
      <c r="C294" s="9">
        <v>6</v>
      </c>
      <c r="D294" s="34">
        <v>0.7</v>
      </c>
      <c r="E294" s="31">
        <v>37.5</v>
      </c>
      <c r="F294" s="10">
        <v>13.5</v>
      </c>
      <c r="G294" s="192" t="s">
        <v>4328</v>
      </c>
      <c r="H294" s="10">
        <f t="shared" si="12"/>
        <v>21.700000000000003</v>
      </c>
      <c r="I294" s="10">
        <f t="shared" si="13"/>
        <v>19.950000000000003</v>
      </c>
      <c r="J294" s="11">
        <f t="shared" si="14"/>
        <v>19.55</v>
      </c>
    </row>
    <row r="295" spans="1:10">
      <c r="A295" s="17" t="s">
        <v>33747</v>
      </c>
      <c r="B295" s="2" t="s">
        <v>32981</v>
      </c>
      <c r="C295" s="9">
        <v>6</v>
      </c>
      <c r="D295" s="34">
        <v>0.7</v>
      </c>
      <c r="E295" s="31">
        <v>38</v>
      </c>
      <c r="F295" s="10">
        <v>12.5</v>
      </c>
      <c r="G295" s="192" t="s">
        <v>4328</v>
      </c>
      <c r="H295" s="10">
        <f t="shared" si="12"/>
        <v>20.55</v>
      </c>
      <c r="I295" s="10">
        <f t="shared" si="13"/>
        <v>18.850000000000001</v>
      </c>
      <c r="J295" s="11">
        <f t="shared" si="14"/>
        <v>18.5</v>
      </c>
    </row>
    <row r="296" spans="1:10">
      <c r="A296" s="17" t="s">
        <v>33748</v>
      </c>
      <c r="B296" s="2" t="s">
        <v>440</v>
      </c>
      <c r="C296" s="9">
        <v>6</v>
      </c>
      <c r="D296" s="34">
        <v>0.7</v>
      </c>
      <c r="E296" s="31">
        <v>38</v>
      </c>
      <c r="F296" s="10">
        <v>21.5</v>
      </c>
      <c r="G296" s="192" t="s">
        <v>4328</v>
      </c>
      <c r="H296" s="10">
        <f t="shared" si="12"/>
        <v>31.5</v>
      </c>
      <c r="I296" s="10">
        <f t="shared" si="13"/>
        <v>28.950000000000003</v>
      </c>
      <c r="J296" s="11">
        <f t="shared" si="14"/>
        <v>28.400000000000002</v>
      </c>
    </row>
    <row r="297" spans="1:10">
      <c r="A297" s="17" t="s">
        <v>33749</v>
      </c>
      <c r="B297" s="2" t="s">
        <v>443</v>
      </c>
      <c r="C297" s="9">
        <v>6</v>
      </c>
      <c r="D297" s="34">
        <v>0.7</v>
      </c>
      <c r="E297" s="31">
        <v>40</v>
      </c>
      <c r="F297" s="10">
        <v>21.5</v>
      </c>
      <c r="G297" s="192" t="s">
        <v>4328</v>
      </c>
      <c r="H297" s="10">
        <f t="shared" si="12"/>
        <v>31.700000000000003</v>
      </c>
      <c r="I297" s="10">
        <f t="shared" si="13"/>
        <v>29.1</v>
      </c>
      <c r="J297" s="11">
        <f t="shared" si="14"/>
        <v>28.55</v>
      </c>
    </row>
    <row r="298" spans="1:10">
      <c r="A298" s="17" t="s">
        <v>33750</v>
      </c>
      <c r="B298" s="2" t="s">
        <v>32982</v>
      </c>
      <c r="C298" s="9">
        <v>6</v>
      </c>
      <c r="D298" s="34">
        <v>0.7</v>
      </c>
      <c r="E298" s="31">
        <v>40</v>
      </c>
      <c r="F298" s="10">
        <v>8.5</v>
      </c>
      <c r="G298" s="192" t="s">
        <v>4328</v>
      </c>
      <c r="H298" s="10">
        <f t="shared" si="12"/>
        <v>15.8</v>
      </c>
      <c r="I298" s="10">
        <f t="shared" si="13"/>
        <v>14.55</v>
      </c>
      <c r="J298" s="11">
        <f t="shared" si="14"/>
        <v>14.25</v>
      </c>
    </row>
    <row r="299" spans="1:10">
      <c r="A299" s="17" t="s">
        <v>33751</v>
      </c>
      <c r="B299" s="2" t="s">
        <v>449</v>
      </c>
      <c r="C299" s="9">
        <v>6</v>
      </c>
      <c r="D299" s="34">
        <v>0.7</v>
      </c>
      <c r="E299" s="31">
        <v>35</v>
      </c>
      <c r="F299" s="10">
        <v>15.5</v>
      </c>
      <c r="G299" s="192" t="s">
        <v>32304</v>
      </c>
      <c r="H299" s="10">
        <f t="shared" si="12"/>
        <v>23.900000000000002</v>
      </c>
      <c r="I299" s="10">
        <f t="shared" si="13"/>
        <v>21.950000000000003</v>
      </c>
      <c r="J299" s="11">
        <f t="shared" si="14"/>
        <v>21.55</v>
      </c>
    </row>
    <row r="300" spans="1:10">
      <c r="A300" s="17" t="s">
        <v>33752</v>
      </c>
      <c r="B300" s="2" t="s">
        <v>14208</v>
      </c>
      <c r="C300" s="9">
        <v>6</v>
      </c>
      <c r="D300" s="34">
        <v>0.7</v>
      </c>
      <c r="E300" s="31">
        <v>40</v>
      </c>
      <c r="F300" s="10">
        <v>29.5</v>
      </c>
      <c r="G300" s="192" t="s">
        <v>32326</v>
      </c>
      <c r="H300" s="10">
        <f t="shared" si="12"/>
        <v>41.45</v>
      </c>
      <c r="I300" s="10">
        <f t="shared" si="13"/>
        <v>38.050000000000004</v>
      </c>
      <c r="J300" s="11">
        <f t="shared" si="14"/>
        <v>37.35</v>
      </c>
    </row>
    <row r="301" spans="1:10">
      <c r="A301" s="17" t="s">
        <v>33753</v>
      </c>
      <c r="B301" s="2" t="s">
        <v>451</v>
      </c>
      <c r="C301" s="9">
        <v>6</v>
      </c>
      <c r="D301" s="34">
        <v>0.7</v>
      </c>
      <c r="E301" s="31">
        <v>40</v>
      </c>
      <c r="F301" s="10">
        <v>17.55</v>
      </c>
      <c r="G301" s="192" t="s">
        <v>32325</v>
      </c>
      <c r="H301" s="10">
        <f t="shared" si="12"/>
        <v>26.85</v>
      </c>
      <c r="I301" s="10">
        <f t="shared" si="13"/>
        <v>24.650000000000002</v>
      </c>
      <c r="J301" s="11">
        <f t="shared" si="14"/>
        <v>24.200000000000003</v>
      </c>
    </row>
    <row r="302" spans="1:10">
      <c r="A302" s="17" t="s">
        <v>33754</v>
      </c>
      <c r="B302" s="2" t="s">
        <v>452</v>
      </c>
      <c r="C302" s="9">
        <v>6</v>
      </c>
      <c r="D302" s="34">
        <v>0.7</v>
      </c>
      <c r="E302" s="31">
        <v>43.3</v>
      </c>
      <c r="F302" s="10">
        <v>13.75</v>
      </c>
      <c r="G302" s="192" t="s">
        <v>32308</v>
      </c>
      <c r="H302" s="10">
        <f t="shared" si="12"/>
        <v>22.5</v>
      </c>
      <c r="I302" s="10">
        <f t="shared" si="13"/>
        <v>20.700000000000003</v>
      </c>
      <c r="J302" s="11">
        <f t="shared" si="14"/>
        <v>20.3</v>
      </c>
    </row>
    <row r="303" spans="1:10">
      <c r="A303" s="17" t="s">
        <v>33755</v>
      </c>
      <c r="B303" s="2" t="s">
        <v>14210</v>
      </c>
      <c r="C303" s="9">
        <v>6</v>
      </c>
      <c r="D303" s="34">
        <v>0.5</v>
      </c>
      <c r="E303" s="31">
        <v>42.4</v>
      </c>
      <c r="F303" s="10">
        <v>32.5</v>
      </c>
      <c r="G303" s="192" t="s">
        <v>32308</v>
      </c>
      <c r="H303" s="10">
        <f t="shared" si="12"/>
        <v>44.25</v>
      </c>
      <c r="I303" s="10">
        <f t="shared" si="13"/>
        <v>40.6</v>
      </c>
      <c r="J303" s="11">
        <f t="shared" si="14"/>
        <v>39.900000000000006</v>
      </c>
    </row>
    <row r="304" spans="1:10">
      <c r="A304" s="17" t="s">
        <v>33756</v>
      </c>
      <c r="B304" s="2" t="s">
        <v>31724</v>
      </c>
      <c r="C304" s="9">
        <v>6</v>
      </c>
      <c r="D304" s="34">
        <v>0.5</v>
      </c>
      <c r="E304" s="31">
        <v>33.799999999999997</v>
      </c>
      <c r="F304" s="10">
        <v>5.95</v>
      </c>
      <c r="G304" s="192" t="s">
        <v>32307</v>
      </c>
      <c r="H304" s="10">
        <f t="shared" si="12"/>
        <v>11.3</v>
      </c>
      <c r="I304" s="10">
        <f t="shared" si="13"/>
        <v>10.4</v>
      </c>
      <c r="J304" s="11">
        <f t="shared" si="14"/>
        <v>10.200000000000001</v>
      </c>
    </row>
    <row r="305" spans="1:10">
      <c r="A305" s="17" t="s">
        <v>33757</v>
      </c>
      <c r="B305" s="2" t="s">
        <v>27645</v>
      </c>
      <c r="C305" s="9">
        <v>6</v>
      </c>
      <c r="D305" s="34">
        <v>0.7</v>
      </c>
      <c r="E305" s="31">
        <v>40</v>
      </c>
      <c r="F305" s="10">
        <v>21.5</v>
      </c>
      <c r="G305" s="192" t="s">
        <v>32326</v>
      </c>
      <c r="H305" s="10">
        <f t="shared" si="12"/>
        <v>31.700000000000003</v>
      </c>
      <c r="I305" s="10">
        <f t="shared" si="13"/>
        <v>29.1</v>
      </c>
      <c r="J305" s="11">
        <f t="shared" si="14"/>
        <v>28.55</v>
      </c>
    </row>
    <row r="306" spans="1:10">
      <c r="A306" s="17" t="s">
        <v>33758</v>
      </c>
      <c r="B306" s="2" t="s">
        <v>458</v>
      </c>
      <c r="C306" s="9">
        <v>120</v>
      </c>
      <c r="D306" s="34">
        <v>0.05</v>
      </c>
      <c r="E306" s="31">
        <v>40</v>
      </c>
      <c r="F306" s="10">
        <v>6.9</v>
      </c>
      <c r="G306" s="192" t="s">
        <v>32308</v>
      </c>
      <c r="H306" s="10">
        <f t="shared" si="12"/>
        <v>10.600000000000001</v>
      </c>
      <c r="I306" s="10">
        <f t="shared" si="13"/>
        <v>9.7000000000000011</v>
      </c>
      <c r="J306" s="11">
        <f t="shared" si="14"/>
        <v>9.5500000000000007</v>
      </c>
    </row>
    <row r="307" spans="1:10">
      <c r="A307" s="17" t="s">
        <v>33759</v>
      </c>
      <c r="B307" s="2" t="s">
        <v>32983</v>
      </c>
      <c r="C307" s="9">
        <v>12</v>
      </c>
      <c r="D307" s="34">
        <v>1</v>
      </c>
      <c r="E307" s="31">
        <v>37.5</v>
      </c>
      <c r="F307" s="10">
        <v>25</v>
      </c>
      <c r="G307" s="192" t="s">
        <v>32307</v>
      </c>
      <c r="H307" s="10">
        <f t="shared" si="12"/>
        <v>37.15</v>
      </c>
      <c r="I307" s="10">
        <f t="shared" si="13"/>
        <v>34.1</v>
      </c>
      <c r="J307" s="11">
        <f t="shared" si="14"/>
        <v>33.5</v>
      </c>
    </row>
    <row r="308" spans="1:10">
      <c r="A308" s="17" t="s">
        <v>33760</v>
      </c>
      <c r="B308" s="2" t="s">
        <v>460</v>
      </c>
      <c r="C308" s="9">
        <v>6</v>
      </c>
      <c r="D308" s="34">
        <v>0.7</v>
      </c>
      <c r="E308" s="31">
        <v>37.5</v>
      </c>
      <c r="F308" s="10">
        <v>12.95</v>
      </c>
      <c r="G308" s="192" t="s">
        <v>32307</v>
      </c>
      <c r="H308" s="10">
        <f t="shared" si="12"/>
        <v>21.05</v>
      </c>
      <c r="I308" s="10">
        <f t="shared" si="13"/>
        <v>19.3</v>
      </c>
      <c r="J308" s="11">
        <f t="shared" si="14"/>
        <v>18.95</v>
      </c>
    </row>
    <row r="309" spans="1:10">
      <c r="A309" s="17" t="s">
        <v>33761</v>
      </c>
      <c r="B309" s="2" t="s">
        <v>32354</v>
      </c>
      <c r="C309" s="9">
        <v>3</v>
      </c>
      <c r="D309" s="34">
        <v>1</v>
      </c>
      <c r="E309" s="31">
        <v>50</v>
      </c>
      <c r="F309" s="10">
        <v>9.35</v>
      </c>
      <c r="G309" s="192" t="s">
        <v>32308</v>
      </c>
      <c r="H309" s="10">
        <f t="shared" si="12"/>
        <v>19.650000000000002</v>
      </c>
      <c r="I309" s="10">
        <f t="shared" si="13"/>
        <v>18.05</v>
      </c>
      <c r="J309" s="11">
        <f t="shared" si="14"/>
        <v>17.7</v>
      </c>
    </row>
    <row r="310" spans="1:10">
      <c r="A310" s="17" t="s">
        <v>33762</v>
      </c>
      <c r="B310" s="2" t="s">
        <v>461</v>
      </c>
      <c r="C310" s="9">
        <v>6</v>
      </c>
      <c r="D310" s="34">
        <v>0.7</v>
      </c>
      <c r="E310" s="31">
        <v>40</v>
      </c>
      <c r="F310" s="10">
        <v>7.35</v>
      </c>
      <c r="G310" s="192" t="s">
        <v>32308</v>
      </c>
      <c r="H310" s="10">
        <f t="shared" si="12"/>
        <v>14.4</v>
      </c>
      <c r="I310" s="10">
        <f t="shared" si="13"/>
        <v>13.25</v>
      </c>
      <c r="J310" s="11">
        <f t="shared" si="14"/>
        <v>13</v>
      </c>
    </row>
    <row r="311" spans="1:10">
      <c r="A311" s="17" t="s">
        <v>33765</v>
      </c>
      <c r="B311" s="2" t="s">
        <v>465</v>
      </c>
      <c r="C311" s="9">
        <v>6</v>
      </c>
      <c r="D311" s="34">
        <v>0.7</v>
      </c>
      <c r="E311" s="31">
        <v>45</v>
      </c>
      <c r="F311" s="10">
        <v>18.5</v>
      </c>
      <c r="G311" s="192" t="s">
        <v>32308</v>
      </c>
      <c r="H311" s="10">
        <f t="shared" si="12"/>
        <v>28.450000000000003</v>
      </c>
      <c r="I311" s="10">
        <f t="shared" si="13"/>
        <v>26.150000000000002</v>
      </c>
      <c r="J311" s="11">
        <f t="shared" si="14"/>
        <v>25.650000000000002</v>
      </c>
    </row>
    <row r="312" spans="1:10">
      <c r="A312" s="17" t="s">
        <v>33766</v>
      </c>
      <c r="B312" s="2" t="s">
        <v>467</v>
      </c>
      <c r="C312" s="9">
        <v>6</v>
      </c>
      <c r="D312" s="34">
        <v>0.7</v>
      </c>
      <c r="E312" s="31">
        <v>37.5</v>
      </c>
      <c r="F312" s="10">
        <v>17</v>
      </c>
      <c r="G312" s="192" t="s">
        <v>32356</v>
      </c>
      <c r="H312" s="10">
        <f t="shared" si="12"/>
        <v>25.950000000000003</v>
      </c>
      <c r="I312" s="10">
        <f t="shared" si="13"/>
        <v>23.85</v>
      </c>
      <c r="J312" s="11">
        <f t="shared" si="14"/>
        <v>23.400000000000002</v>
      </c>
    </row>
    <row r="313" spans="1:10">
      <c r="A313" s="17" t="s">
        <v>33767</v>
      </c>
      <c r="B313" s="2" t="s">
        <v>32984</v>
      </c>
      <c r="C313" s="9">
        <v>192</v>
      </c>
      <c r="D313" s="34">
        <v>0.05</v>
      </c>
      <c r="E313" s="31">
        <v>40</v>
      </c>
      <c r="F313" s="10">
        <v>7.65</v>
      </c>
      <c r="G313" s="192" t="s">
        <v>4334</v>
      </c>
      <c r="H313" s="10">
        <f t="shared" si="12"/>
        <v>11.5</v>
      </c>
      <c r="I313" s="10">
        <f t="shared" si="13"/>
        <v>10.55</v>
      </c>
      <c r="J313" s="11">
        <f t="shared" si="14"/>
        <v>10.350000000000001</v>
      </c>
    </row>
    <row r="314" spans="1:10">
      <c r="A314" s="17" t="s">
        <v>33768</v>
      </c>
      <c r="B314" s="2" t="s">
        <v>27047</v>
      </c>
      <c r="C314" s="9">
        <v>6</v>
      </c>
      <c r="D314" s="34">
        <v>0.7</v>
      </c>
      <c r="E314" s="31">
        <v>30</v>
      </c>
      <c r="F314" s="10">
        <v>15.25</v>
      </c>
      <c r="G314" s="192" t="s">
        <v>32293</v>
      </c>
      <c r="H314" s="10">
        <f t="shared" si="12"/>
        <v>23.150000000000002</v>
      </c>
      <c r="I314" s="10">
        <f t="shared" si="13"/>
        <v>21.3</v>
      </c>
      <c r="J314" s="11">
        <f t="shared" si="14"/>
        <v>20.900000000000002</v>
      </c>
    </row>
    <row r="315" spans="1:10">
      <c r="A315" s="17" t="s">
        <v>33769</v>
      </c>
      <c r="B315" s="2" t="s">
        <v>27049</v>
      </c>
      <c r="C315" s="9">
        <v>6</v>
      </c>
      <c r="D315" s="34">
        <v>0.7</v>
      </c>
      <c r="E315" s="31">
        <v>30</v>
      </c>
      <c r="F315" s="10">
        <v>9.9499999999999993</v>
      </c>
      <c r="G315" s="192" t="s">
        <v>32293</v>
      </c>
      <c r="H315" s="10">
        <f t="shared" si="12"/>
        <v>16.7</v>
      </c>
      <c r="I315" s="10">
        <f t="shared" si="13"/>
        <v>15.350000000000001</v>
      </c>
      <c r="J315" s="11">
        <f t="shared" si="14"/>
        <v>15.05</v>
      </c>
    </row>
    <row r="316" spans="1:10">
      <c r="A316" s="17" t="s">
        <v>33770</v>
      </c>
      <c r="B316" s="2" t="s">
        <v>32985</v>
      </c>
      <c r="C316" s="9">
        <v>6</v>
      </c>
      <c r="D316" s="34">
        <v>0.7</v>
      </c>
      <c r="E316" s="31">
        <v>30</v>
      </c>
      <c r="F316" s="10">
        <v>40</v>
      </c>
      <c r="G316" s="192" t="s">
        <v>32294</v>
      </c>
      <c r="H316" s="10">
        <f t="shared" si="12"/>
        <v>53.35</v>
      </c>
      <c r="I316" s="10">
        <f t="shared" si="13"/>
        <v>49</v>
      </c>
      <c r="J316" s="11">
        <f t="shared" si="14"/>
        <v>48.1</v>
      </c>
    </row>
    <row r="317" spans="1:10">
      <c r="A317" s="17" t="s">
        <v>33772</v>
      </c>
      <c r="B317" s="2" t="s">
        <v>471</v>
      </c>
      <c r="C317" s="9">
        <v>6</v>
      </c>
      <c r="D317" s="34">
        <v>1</v>
      </c>
      <c r="E317" s="31">
        <v>40</v>
      </c>
      <c r="F317" s="10">
        <v>5.35</v>
      </c>
      <c r="G317" s="192" t="s">
        <v>32294</v>
      </c>
      <c r="H317" s="10">
        <f t="shared" si="12"/>
        <v>13.5</v>
      </c>
      <c r="I317" s="10">
        <f t="shared" si="13"/>
        <v>12.4</v>
      </c>
      <c r="J317" s="11">
        <f t="shared" si="14"/>
        <v>12.15</v>
      </c>
    </row>
    <row r="318" spans="1:10">
      <c r="A318" s="17" t="s">
        <v>33773</v>
      </c>
      <c r="B318" s="2" t="s">
        <v>32986</v>
      </c>
      <c r="C318" s="9">
        <v>6</v>
      </c>
      <c r="D318" s="34">
        <v>0.7</v>
      </c>
      <c r="E318" s="31">
        <v>40</v>
      </c>
      <c r="F318" s="10">
        <v>28.5</v>
      </c>
      <c r="G318" s="192" t="s">
        <v>32294</v>
      </c>
      <c r="H318" s="10">
        <f t="shared" si="12"/>
        <v>40.200000000000003</v>
      </c>
      <c r="I318" s="10">
        <f t="shared" si="13"/>
        <v>36.950000000000003</v>
      </c>
      <c r="J318" s="11">
        <f t="shared" si="14"/>
        <v>36.25</v>
      </c>
    </row>
    <row r="319" spans="1:10">
      <c r="A319" s="17" t="s">
        <v>33774</v>
      </c>
      <c r="B319" s="2" t="s">
        <v>472</v>
      </c>
      <c r="C319" s="9">
        <v>20</v>
      </c>
      <c r="D319" s="34">
        <v>0.05</v>
      </c>
      <c r="E319" s="31">
        <v>40</v>
      </c>
      <c r="F319" s="10">
        <v>10.85</v>
      </c>
      <c r="G319" s="192" t="s">
        <v>32294</v>
      </c>
      <c r="H319" s="10">
        <f t="shared" si="12"/>
        <v>15.4</v>
      </c>
      <c r="I319" s="10">
        <f t="shared" si="13"/>
        <v>14.15</v>
      </c>
      <c r="J319" s="11">
        <f t="shared" si="14"/>
        <v>13.9</v>
      </c>
    </row>
    <row r="320" spans="1:10">
      <c r="A320" s="17" t="s">
        <v>33777</v>
      </c>
      <c r="B320" s="2" t="s">
        <v>4748</v>
      </c>
      <c r="C320" s="9">
        <v>6</v>
      </c>
      <c r="D320" s="34">
        <v>1</v>
      </c>
      <c r="E320" s="31">
        <v>40</v>
      </c>
      <c r="F320" s="10">
        <v>16.95</v>
      </c>
      <c r="G320" s="192" t="s">
        <v>32294</v>
      </c>
      <c r="H320" s="10">
        <f t="shared" si="12"/>
        <v>27.650000000000002</v>
      </c>
      <c r="I320" s="10">
        <f t="shared" si="13"/>
        <v>25.400000000000002</v>
      </c>
      <c r="J320" s="11">
        <f t="shared" si="14"/>
        <v>24.950000000000003</v>
      </c>
    </row>
    <row r="321" spans="1:10">
      <c r="A321" s="17" t="s">
        <v>33775</v>
      </c>
      <c r="B321" s="2" t="s">
        <v>33250</v>
      </c>
      <c r="C321" s="9">
        <v>6</v>
      </c>
      <c r="D321" s="34">
        <v>1</v>
      </c>
      <c r="E321" s="31">
        <v>40</v>
      </c>
      <c r="F321" s="10">
        <v>53.2</v>
      </c>
      <c r="G321" s="192" t="s">
        <v>32294</v>
      </c>
      <c r="H321" s="10">
        <f t="shared" si="12"/>
        <v>71.850000000000009</v>
      </c>
      <c r="I321" s="10">
        <f t="shared" si="13"/>
        <v>66</v>
      </c>
      <c r="J321" s="11">
        <f t="shared" si="14"/>
        <v>64.8</v>
      </c>
    </row>
    <row r="322" spans="1:10">
      <c r="A322" s="17" t="s">
        <v>33776</v>
      </c>
      <c r="B322" s="2" t="s">
        <v>33251</v>
      </c>
      <c r="C322" s="9">
        <v>3</v>
      </c>
      <c r="D322" s="34">
        <v>1.5</v>
      </c>
      <c r="E322" s="31">
        <v>40</v>
      </c>
      <c r="F322" s="10">
        <v>7.5</v>
      </c>
      <c r="G322" s="192" t="s">
        <v>32294</v>
      </c>
      <c r="H322" s="10">
        <f t="shared" si="12"/>
        <v>18.650000000000002</v>
      </c>
      <c r="I322" s="10">
        <f t="shared" si="13"/>
        <v>17.100000000000001</v>
      </c>
      <c r="J322" s="11">
        <f t="shared" si="14"/>
        <v>16.8</v>
      </c>
    </row>
    <row r="323" spans="1:10">
      <c r="A323" s="17" t="s">
        <v>33778</v>
      </c>
      <c r="B323" s="2" t="s">
        <v>14579</v>
      </c>
      <c r="C323" s="9">
        <v>6</v>
      </c>
      <c r="D323" s="34">
        <v>1</v>
      </c>
      <c r="E323" s="31">
        <v>40</v>
      </c>
      <c r="F323" s="10">
        <v>5.85</v>
      </c>
      <c r="G323" s="192" t="s">
        <v>32294</v>
      </c>
      <c r="H323" s="10">
        <f t="shared" si="12"/>
        <v>14.100000000000001</v>
      </c>
      <c r="I323" s="10">
        <f t="shared" si="13"/>
        <v>12.950000000000001</v>
      </c>
      <c r="J323" s="11">
        <f t="shared" si="14"/>
        <v>12.700000000000001</v>
      </c>
    </row>
    <row r="324" spans="1:10">
      <c r="A324" s="17" t="s">
        <v>33782</v>
      </c>
      <c r="B324" s="2" t="s">
        <v>474</v>
      </c>
      <c r="C324" s="9">
        <v>6</v>
      </c>
      <c r="D324" s="34">
        <v>0.7</v>
      </c>
      <c r="E324" s="31">
        <v>40</v>
      </c>
      <c r="F324" s="10">
        <v>12.25</v>
      </c>
      <c r="G324" s="192" t="s">
        <v>32294</v>
      </c>
      <c r="H324" s="10">
        <f t="shared" si="12"/>
        <v>20.400000000000002</v>
      </c>
      <c r="I324" s="10">
        <f t="shared" si="13"/>
        <v>18.75</v>
      </c>
      <c r="J324" s="11">
        <f t="shared" si="14"/>
        <v>18.400000000000002</v>
      </c>
    </row>
    <row r="325" spans="1:10">
      <c r="A325" s="17" t="s">
        <v>33784</v>
      </c>
      <c r="B325" s="2" t="s">
        <v>27652</v>
      </c>
      <c r="C325" s="9">
        <v>4</v>
      </c>
      <c r="D325" s="34">
        <v>0.7</v>
      </c>
      <c r="E325" s="31">
        <v>40</v>
      </c>
      <c r="F325" s="10">
        <v>29.95</v>
      </c>
      <c r="G325" s="192" t="s">
        <v>32294</v>
      </c>
      <c r="H325" s="10">
        <f t="shared" si="12"/>
        <v>42</v>
      </c>
      <c r="I325" s="10">
        <f t="shared" si="13"/>
        <v>38.550000000000004</v>
      </c>
      <c r="J325" s="11">
        <f t="shared" si="14"/>
        <v>37.85</v>
      </c>
    </row>
    <row r="326" spans="1:10">
      <c r="A326" s="17" t="s">
        <v>33780</v>
      </c>
      <c r="B326" s="2" t="s">
        <v>38690</v>
      </c>
      <c r="C326" s="9">
        <v>1</v>
      </c>
      <c r="D326" s="34">
        <v>3</v>
      </c>
      <c r="E326" s="31">
        <v>40</v>
      </c>
      <c r="F326" s="10">
        <v>25.5</v>
      </c>
      <c r="G326" s="192" t="s">
        <v>32294</v>
      </c>
      <c r="H326" s="10">
        <f t="shared" si="12"/>
        <v>48.2</v>
      </c>
      <c r="I326" s="10">
        <f t="shared" si="13"/>
        <v>44.25</v>
      </c>
      <c r="J326" s="11">
        <f t="shared" si="14"/>
        <v>43.45</v>
      </c>
    </row>
    <row r="327" spans="1:10">
      <c r="A327" s="17" t="s">
        <v>33781</v>
      </c>
      <c r="B327" s="2" t="s">
        <v>38690</v>
      </c>
      <c r="C327" s="9">
        <v>1</v>
      </c>
      <c r="D327" s="34">
        <v>3</v>
      </c>
      <c r="E327" s="31">
        <v>40</v>
      </c>
      <c r="F327" s="10">
        <v>15.15</v>
      </c>
      <c r="G327" s="192" t="s">
        <v>32294</v>
      </c>
      <c r="H327" s="10">
        <f t="shared" si="12"/>
        <v>35.550000000000004</v>
      </c>
      <c r="I327" s="10">
        <f t="shared" si="13"/>
        <v>32.65</v>
      </c>
      <c r="J327" s="11">
        <f t="shared" si="14"/>
        <v>32.050000000000004</v>
      </c>
    </row>
    <row r="328" spans="1:10">
      <c r="A328" s="17" t="s">
        <v>33779</v>
      </c>
      <c r="B328" s="2" t="s">
        <v>38691</v>
      </c>
      <c r="C328" s="9">
        <v>1</v>
      </c>
      <c r="D328" s="34">
        <v>6</v>
      </c>
      <c r="E328" s="31">
        <v>40</v>
      </c>
      <c r="F328" s="10">
        <v>13.5</v>
      </c>
      <c r="G328" s="192" t="s">
        <v>32294</v>
      </c>
      <c r="H328" s="10">
        <f t="shared" si="12"/>
        <v>48.7</v>
      </c>
      <c r="I328" s="10">
        <f t="shared" si="13"/>
        <v>44.7</v>
      </c>
      <c r="J328" s="11">
        <f t="shared" si="14"/>
        <v>43.900000000000006</v>
      </c>
    </row>
    <row r="329" spans="1:10">
      <c r="A329" s="17" t="s">
        <v>33785</v>
      </c>
      <c r="B329" s="2" t="s">
        <v>32987</v>
      </c>
      <c r="C329" s="9">
        <v>6</v>
      </c>
      <c r="D329" s="34">
        <v>1.75</v>
      </c>
      <c r="E329" s="31">
        <v>40</v>
      </c>
      <c r="F329" s="10">
        <v>7.15</v>
      </c>
      <c r="G329" s="192" t="s">
        <v>32294</v>
      </c>
      <c r="H329" s="10">
        <f t="shared" si="12"/>
        <v>19.5</v>
      </c>
      <c r="I329" s="10">
        <f t="shared" si="13"/>
        <v>17.900000000000002</v>
      </c>
      <c r="J329" s="11">
        <f t="shared" si="14"/>
        <v>17.55</v>
      </c>
    </row>
    <row r="330" spans="1:10">
      <c r="A330" s="17" t="s">
        <v>33786</v>
      </c>
      <c r="B330" s="2" t="s">
        <v>32988</v>
      </c>
      <c r="C330" s="9">
        <v>6</v>
      </c>
      <c r="D330" s="34">
        <v>1.75</v>
      </c>
      <c r="E330" s="31">
        <v>40</v>
      </c>
      <c r="F330" s="10">
        <v>32.5</v>
      </c>
      <c r="G330" s="192" t="s">
        <v>32294</v>
      </c>
      <c r="H330" s="10">
        <f t="shared" si="12"/>
        <v>50.400000000000006</v>
      </c>
      <c r="I330" s="10">
        <f t="shared" si="13"/>
        <v>46.300000000000004</v>
      </c>
      <c r="J330" s="11">
        <f t="shared" si="14"/>
        <v>45.45</v>
      </c>
    </row>
    <row r="331" spans="1:10">
      <c r="A331" s="17" t="s">
        <v>33787</v>
      </c>
      <c r="B331" s="2" t="s">
        <v>484</v>
      </c>
      <c r="C331" s="9">
        <v>6</v>
      </c>
      <c r="D331" s="34">
        <v>0.7</v>
      </c>
      <c r="E331" s="31">
        <v>40</v>
      </c>
      <c r="F331" s="10">
        <v>64.95</v>
      </c>
      <c r="G331" s="192" t="s">
        <v>32294</v>
      </c>
      <c r="H331" s="10">
        <f t="shared" si="12"/>
        <v>84.7</v>
      </c>
      <c r="I331" s="10">
        <f t="shared" si="13"/>
        <v>77.75</v>
      </c>
      <c r="J331" s="11">
        <f t="shared" si="14"/>
        <v>76.350000000000009</v>
      </c>
    </row>
    <row r="332" spans="1:10">
      <c r="A332" s="17" t="s">
        <v>33788</v>
      </c>
      <c r="B332" s="2" t="s">
        <v>26912</v>
      </c>
      <c r="C332" s="9">
        <v>6</v>
      </c>
      <c r="D332" s="34">
        <v>0.7</v>
      </c>
      <c r="E332" s="31">
        <v>40</v>
      </c>
      <c r="F332" s="10">
        <v>11.5</v>
      </c>
      <c r="G332" s="192" t="s">
        <v>32294</v>
      </c>
      <c r="H332" s="10">
        <f t="shared" ref="H332:H395" si="15">IF(B332="","",CEILING((F332+(10.3552*D332*E332)/100+1.5+0.05)*1.22,0.05))</f>
        <v>19.5</v>
      </c>
      <c r="I332" s="10">
        <f t="shared" ref="I332:I395" si="16">IF(B332="","",CEILING((F332+(10.3552*D332*E332)/100+1.5+0.05)*1.12,0.05))</f>
        <v>17.900000000000002</v>
      </c>
      <c r="J332" s="11">
        <f t="shared" ref="J332:J395" si="17">IF(B332="","",CEILING((F332+(10.3552*D332*E332)/100+1.5+0.05)*1.1,0.05))</f>
        <v>17.55</v>
      </c>
    </row>
    <row r="333" spans="1:10">
      <c r="A333" s="17" t="s">
        <v>33790</v>
      </c>
      <c r="B333" s="2" t="s">
        <v>32896</v>
      </c>
      <c r="C333" s="9">
        <v>1</v>
      </c>
      <c r="D333" s="34">
        <v>3</v>
      </c>
      <c r="E333" s="31">
        <v>40</v>
      </c>
      <c r="F333" s="10">
        <v>11.5</v>
      </c>
      <c r="G333" s="192" t="s">
        <v>32294</v>
      </c>
      <c r="H333" s="10">
        <f t="shared" si="15"/>
        <v>31.1</v>
      </c>
      <c r="I333" s="10">
        <f t="shared" si="16"/>
        <v>28.55</v>
      </c>
      <c r="J333" s="11">
        <f t="shared" si="17"/>
        <v>28.05</v>
      </c>
    </row>
    <row r="334" spans="1:10">
      <c r="A334" s="17" t="s">
        <v>33789</v>
      </c>
      <c r="B334" s="2" t="s">
        <v>31657</v>
      </c>
      <c r="C334" s="9">
        <v>1</v>
      </c>
      <c r="D334" s="34">
        <v>6</v>
      </c>
      <c r="E334" s="31">
        <v>40</v>
      </c>
      <c r="F334" s="10">
        <v>10.25</v>
      </c>
      <c r="G334" s="192" t="s">
        <v>32294</v>
      </c>
      <c r="H334" s="10">
        <f t="shared" si="15"/>
        <v>44.75</v>
      </c>
      <c r="I334" s="10">
        <f t="shared" si="16"/>
        <v>41.1</v>
      </c>
      <c r="J334" s="11">
        <f t="shared" si="17"/>
        <v>40.35</v>
      </c>
    </row>
    <row r="335" spans="1:10">
      <c r="A335" s="17" t="s">
        <v>33791</v>
      </c>
      <c r="B335" s="2" t="s">
        <v>32989</v>
      </c>
      <c r="C335" s="9">
        <v>60</v>
      </c>
      <c r="D335" s="34">
        <v>0.05</v>
      </c>
      <c r="E335" s="31">
        <v>40</v>
      </c>
      <c r="F335" s="10">
        <v>26.25</v>
      </c>
      <c r="G335" s="192" t="s">
        <v>32294</v>
      </c>
      <c r="H335" s="10">
        <f t="shared" si="15"/>
        <v>34.200000000000003</v>
      </c>
      <c r="I335" s="10">
        <f t="shared" si="16"/>
        <v>31.400000000000002</v>
      </c>
      <c r="J335" s="11">
        <f t="shared" si="17"/>
        <v>30.85</v>
      </c>
    </row>
    <row r="336" spans="1:10">
      <c r="A336" s="17" t="s">
        <v>33792</v>
      </c>
      <c r="B336" s="2" t="s">
        <v>491</v>
      </c>
      <c r="C336" s="9">
        <v>6</v>
      </c>
      <c r="D336" s="34">
        <v>0.7</v>
      </c>
      <c r="E336" s="31">
        <v>40</v>
      </c>
      <c r="F336" s="10">
        <v>37.85</v>
      </c>
      <c r="G336" s="192" t="s">
        <v>32293</v>
      </c>
      <c r="H336" s="10">
        <f t="shared" si="15"/>
        <v>51.650000000000006</v>
      </c>
      <c r="I336" s="10">
        <f t="shared" si="16"/>
        <v>47.400000000000006</v>
      </c>
      <c r="J336" s="11">
        <f t="shared" si="17"/>
        <v>46.550000000000004</v>
      </c>
    </row>
    <row r="337" spans="1:10">
      <c r="A337" s="17" t="s">
        <v>33793</v>
      </c>
      <c r="B337" s="2" t="s">
        <v>32362</v>
      </c>
      <c r="C337" s="9">
        <v>6</v>
      </c>
      <c r="D337" s="34">
        <v>0.7</v>
      </c>
      <c r="E337" s="31">
        <v>40</v>
      </c>
      <c r="F337" s="10">
        <v>29.5</v>
      </c>
      <c r="G337" s="192" t="s">
        <v>32294</v>
      </c>
      <c r="H337" s="10">
        <f t="shared" si="15"/>
        <v>41.45</v>
      </c>
      <c r="I337" s="10">
        <f t="shared" si="16"/>
        <v>38.050000000000004</v>
      </c>
      <c r="J337" s="11">
        <f t="shared" si="17"/>
        <v>37.35</v>
      </c>
    </row>
    <row r="338" spans="1:10">
      <c r="A338" s="17" t="s">
        <v>33794</v>
      </c>
      <c r="B338" s="2" t="s">
        <v>495</v>
      </c>
      <c r="C338" s="9">
        <v>6</v>
      </c>
      <c r="D338" s="34">
        <v>0.7</v>
      </c>
      <c r="E338" s="31">
        <v>46</v>
      </c>
      <c r="F338" s="10">
        <v>9.4499999999999993</v>
      </c>
      <c r="G338" s="192" t="s">
        <v>4329</v>
      </c>
      <c r="H338" s="10">
        <f t="shared" si="15"/>
        <v>17.5</v>
      </c>
      <c r="I338" s="10">
        <f t="shared" si="16"/>
        <v>16.100000000000001</v>
      </c>
      <c r="J338" s="11">
        <f t="shared" si="17"/>
        <v>15.8</v>
      </c>
    </row>
    <row r="339" spans="1:10">
      <c r="A339" s="17" t="s">
        <v>33795</v>
      </c>
      <c r="B339" s="2" t="s">
        <v>497</v>
      </c>
      <c r="C339" s="9">
        <v>6</v>
      </c>
      <c r="D339" s="34">
        <v>0.7</v>
      </c>
      <c r="E339" s="31">
        <v>46</v>
      </c>
      <c r="F339" s="10">
        <v>73.5</v>
      </c>
      <c r="G339" s="192" t="s">
        <v>4329</v>
      </c>
      <c r="H339" s="10">
        <f t="shared" si="15"/>
        <v>95.65</v>
      </c>
      <c r="I339" s="10">
        <f t="shared" si="16"/>
        <v>87.800000000000011</v>
      </c>
      <c r="J339" s="11">
        <f t="shared" si="17"/>
        <v>86.25</v>
      </c>
    </row>
    <row r="340" spans="1:10">
      <c r="A340" s="17" t="s">
        <v>33796</v>
      </c>
      <c r="B340" s="2" t="s">
        <v>14402</v>
      </c>
      <c r="C340" s="9">
        <v>6</v>
      </c>
      <c r="D340" s="34">
        <v>0.7</v>
      </c>
      <c r="E340" s="31">
        <v>46</v>
      </c>
      <c r="F340" s="10">
        <v>22</v>
      </c>
      <c r="G340" s="192" t="s">
        <v>4329</v>
      </c>
      <c r="H340" s="10">
        <f t="shared" si="15"/>
        <v>32.800000000000004</v>
      </c>
      <c r="I340" s="10">
        <f t="shared" si="16"/>
        <v>30.150000000000002</v>
      </c>
      <c r="J340" s="11">
        <f t="shared" si="17"/>
        <v>29.6</v>
      </c>
    </row>
    <row r="341" spans="1:10">
      <c r="A341" s="17" t="s">
        <v>33797</v>
      </c>
      <c r="B341" s="2" t="s">
        <v>499</v>
      </c>
      <c r="C341" s="9">
        <v>6</v>
      </c>
      <c r="D341" s="34">
        <v>0.7</v>
      </c>
      <c r="E341" s="31">
        <v>43</v>
      </c>
      <c r="F341" s="10">
        <v>13.65</v>
      </c>
      <c r="G341" s="192" t="s">
        <v>4329</v>
      </c>
      <c r="H341" s="10">
        <f t="shared" si="15"/>
        <v>22.35</v>
      </c>
      <c r="I341" s="10">
        <f t="shared" si="16"/>
        <v>20.55</v>
      </c>
      <c r="J341" s="11">
        <f t="shared" si="17"/>
        <v>20.150000000000002</v>
      </c>
    </row>
    <row r="342" spans="1:10">
      <c r="A342" s="17" t="s">
        <v>33798</v>
      </c>
      <c r="B342" s="2" t="s">
        <v>32990</v>
      </c>
      <c r="C342" s="9">
        <v>6</v>
      </c>
      <c r="D342" s="34">
        <v>0.7</v>
      </c>
      <c r="E342" s="31">
        <v>46</v>
      </c>
      <c r="F342" s="10">
        <v>2.6</v>
      </c>
      <c r="G342" s="192" t="s">
        <v>4329</v>
      </c>
      <c r="H342" s="10">
        <f t="shared" si="15"/>
        <v>9.15</v>
      </c>
      <c r="I342" s="10">
        <f t="shared" si="16"/>
        <v>8.4</v>
      </c>
      <c r="J342" s="11">
        <f t="shared" si="17"/>
        <v>8.25</v>
      </c>
    </row>
    <row r="343" spans="1:10">
      <c r="A343" s="17" t="s">
        <v>33799</v>
      </c>
      <c r="B343" s="2" t="s">
        <v>14651</v>
      </c>
      <c r="C343" s="9">
        <v>4</v>
      </c>
      <c r="D343" s="34">
        <v>0.7</v>
      </c>
      <c r="E343" s="31">
        <v>46</v>
      </c>
      <c r="F343" s="10">
        <v>3.5</v>
      </c>
      <c r="G343" s="192" t="s">
        <v>4329</v>
      </c>
      <c r="H343" s="10">
        <f t="shared" si="15"/>
        <v>10.25</v>
      </c>
      <c r="I343" s="10">
        <f t="shared" si="16"/>
        <v>9.4</v>
      </c>
      <c r="J343" s="11">
        <f t="shared" si="17"/>
        <v>9.25</v>
      </c>
    </row>
    <row r="344" spans="1:10">
      <c r="A344" s="17" t="s">
        <v>33800</v>
      </c>
      <c r="B344" s="2" t="s">
        <v>501</v>
      </c>
      <c r="C344" s="9">
        <v>6</v>
      </c>
      <c r="D344" s="34">
        <v>0.7</v>
      </c>
      <c r="E344" s="31">
        <v>43</v>
      </c>
      <c r="F344" s="10">
        <v>12.5</v>
      </c>
      <c r="G344" s="192" t="s">
        <v>4329</v>
      </c>
      <c r="H344" s="10">
        <f t="shared" si="15"/>
        <v>20.950000000000003</v>
      </c>
      <c r="I344" s="10">
        <f t="shared" si="16"/>
        <v>19.25</v>
      </c>
      <c r="J344" s="11">
        <f t="shared" si="17"/>
        <v>18.900000000000002</v>
      </c>
    </row>
    <row r="345" spans="1:10">
      <c r="A345" s="17" t="s">
        <v>33801</v>
      </c>
      <c r="B345" s="2" t="s">
        <v>4703</v>
      </c>
      <c r="C345" s="9">
        <v>6</v>
      </c>
      <c r="D345" s="34">
        <v>0.7</v>
      </c>
      <c r="E345" s="31">
        <v>46</v>
      </c>
      <c r="F345" s="10">
        <v>21.5</v>
      </c>
      <c r="G345" s="192" t="s">
        <v>4329</v>
      </c>
      <c r="H345" s="10">
        <f t="shared" si="15"/>
        <v>32.200000000000003</v>
      </c>
      <c r="I345" s="10">
        <f t="shared" si="16"/>
        <v>29.6</v>
      </c>
      <c r="J345" s="11">
        <f t="shared" si="17"/>
        <v>29.05</v>
      </c>
    </row>
    <row r="346" spans="1:10">
      <c r="A346" s="17" t="s">
        <v>33802</v>
      </c>
      <c r="B346" s="2" t="s">
        <v>4705</v>
      </c>
      <c r="C346" s="9">
        <v>6</v>
      </c>
      <c r="D346" s="34">
        <v>0.7</v>
      </c>
      <c r="E346" s="31">
        <v>46</v>
      </c>
      <c r="F346" s="10">
        <v>21.5</v>
      </c>
      <c r="G346" s="192" t="s">
        <v>4329</v>
      </c>
      <c r="H346" s="10">
        <f t="shared" si="15"/>
        <v>32.200000000000003</v>
      </c>
      <c r="I346" s="10">
        <f t="shared" si="16"/>
        <v>29.6</v>
      </c>
      <c r="J346" s="11">
        <f t="shared" si="17"/>
        <v>29.05</v>
      </c>
    </row>
    <row r="347" spans="1:10">
      <c r="A347" s="17" t="s">
        <v>33803</v>
      </c>
      <c r="B347" s="2" t="s">
        <v>27050</v>
      </c>
      <c r="C347" s="9">
        <v>6</v>
      </c>
      <c r="D347" s="34">
        <v>0.7</v>
      </c>
      <c r="E347" s="31">
        <v>43.3</v>
      </c>
      <c r="F347" s="10">
        <v>99.5</v>
      </c>
      <c r="G347" s="192" t="s">
        <v>32308</v>
      </c>
      <c r="H347" s="10">
        <f t="shared" si="15"/>
        <v>127.15</v>
      </c>
      <c r="I347" s="10">
        <f t="shared" si="16"/>
        <v>116.7</v>
      </c>
      <c r="J347" s="11">
        <f t="shared" si="17"/>
        <v>114.65</v>
      </c>
    </row>
    <row r="348" spans="1:10">
      <c r="A348" s="17" t="s">
        <v>33804</v>
      </c>
      <c r="B348" s="2" t="s">
        <v>13692</v>
      </c>
      <c r="C348" s="9">
        <v>6</v>
      </c>
      <c r="D348" s="34">
        <v>0.7</v>
      </c>
      <c r="E348" s="31">
        <v>18</v>
      </c>
      <c r="F348" s="10">
        <v>6.85</v>
      </c>
      <c r="G348" s="192" t="s">
        <v>32304</v>
      </c>
      <c r="H348" s="10">
        <f t="shared" si="15"/>
        <v>11.850000000000001</v>
      </c>
      <c r="I348" s="10">
        <f t="shared" si="16"/>
        <v>10.9</v>
      </c>
      <c r="J348" s="11">
        <f t="shared" si="17"/>
        <v>10.700000000000001</v>
      </c>
    </row>
    <row r="349" spans="1:10">
      <c r="A349" s="17" t="s">
        <v>33805</v>
      </c>
      <c r="B349" s="2" t="s">
        <v>534</v>
      </c>
      <c r="C349" s="9">
        <v>6</v>
      </c>
      <c r="D349" s="34">
        <v>1</v>
      </c>
      <c r="E349" s="31">
        <v>18</v>
      </c>
      <c r="F349" s="10">
        <v>19.5</v>
      </c>
      <c r="G349" s="192" t="s">
        <v>32304</v>
      </c>
      <c r="H349" s="10">
        <f t="shared" si="15"/>
        <v>28</v>
      </c>
      <c r="I349" s="10">
        <f t="shared" si="16"/>
        <v>25.700000000000003</v>
      </c>
      <c r="J349" s="11">
        <f t="shared" si="17"/>
        <v>25.25</v>
      </c>
    </row>
    <row r="350" spans="1:10">
      <c r="A350" s="17" t="s">
        <v>33806</v>
      </c>
      <c r="B350" s="2" t="s">
        <v>38692</v>
      </c>
      <c r="C350" s="9">
        <v>1</v>
      </c>
      <c r="D350" s="34">
        <v>3</v>
      </c>
      <c r="E350" s="31">
        <v>18</v>
      </c>
      <c r="F350" s="10">
        <v>5.75</v>
      </c>
      <c r="G350" s="192" t="s">
        <v>32304</v>
      </c>
      <c r="H350" s="10">
        <f t="shared" si="15"/>
        <v>15.75</v>
      </c>
      <c r="I350" s="10">
        <f t="shared" si="16"/>
        <v>14.450000000000001</v>
      </c>
      <c r="J350" s="11">
        <f t="shared" si="17"/>
        <v>14.200000000000001</v>
      </c>
    </row>
    <row r="351" spans="1:10">
      <c r="A351" s="17" t="s">
        <v>33807</v>
      </c>
      <c r="B351" s="2" t="s">
        <v>541</v>
      </c>
      <c r="C351" s="9">
        <v>6</v>
      </c>
      <c r="D351" s="34">
        <v>0.7</v>
      </c>
      <c r="E351" s="31">
        <v>15</v>
      </c>
      <c r="F351" s="10">
        <v>115.5</v>
      </c>
      <c r="G351" s="192" t="s">
        <v>4338</v>
      </c>
      <c r="H351" s="10">
        <f t="shared" si="15"/>
        <v>144.15</v>
      </c>
      <c r="I351" s="10">
        <f t="shared" si="16"/>
        <v>132.35</v>
      </c>
      <c r="J351" s="11">
        <f t="shared" si="17"/>
        <v>130</v>
      </c>
    </row>
    <row r="352" spans="1:10">
      <c r="A352" s="17" t="s">
        <v>33808</v>
      </c>
      <c r="B352" s="2" t="s">
        <v>14343</v>
      </c>
      <c r="C352" s="9">
        <v>6</v>
      </c>
      <c r="D352" s="34">
        <v>0.7</v>
      </c>
      <c r="E352" s="31">
        <v>46</v>
      </c>
      <c r="F352" s="10">
        <v>22.15</v>
      </c>
      <c r="G352" s="192" t="s">
        <v>4347</v>
      </c>
      <c r="H352" s="10">
        <f t="shared" si="15"/>
        <v>33</v>
      </c>
      <c r="I352" s="10">
        <f t="shared" si="16"/>
        <v>30.3</v>
      </c>
      <c r="J352" s="11">
        <f t="shared" si="17"/>
        <v>29.75</v>
      </c>
    </row>
    <row r="353" spans="1:10">
      <c r="A353" s="17" t="s">
        <v>33810</v>
      </c>
      <c r="B353" s="2" t="s">
        <v>551</v>
      </c>
      <c r="C353" s="9">
        <v>12</v>
      </c>
      <c r="D353" s="34">
        <v>1</v>
      </c>
      <c r="E353" s="31">
        <v>40</v>
      </c>
      <c r="F353" s="10">
        <v>5.25</v>
      </c>
      <c r="G353" s="192" t="s">
        <v>4334</v>
      </c>
      <c r="H353" s="10">
        <f t="shared" si="15"/>
        <v>13.350000000000001</v>
      </c>
      <c r="I353" s="10">
        <f t="shared" si="16"/>
        <v>12.3</v>
      </c>
      <c r="J353" s="11">
        <f t="shared" si="17"/>
        <v>12.05</v>
      </c>
    </row>
    <row r="354" spans="1:10">
      <c r="A354" s="17" t="s">
        <v>33811</v>
      </c>
      <c r="B354" s="2" t="s">
        <v>554</v>
      </c>
      <c r="C354" s="9">
        <v>6</v>
      </c>
      <c r="D354" s="34">
        <v>0.7</v>
      </c>
      <c r="E354" s="31">
        <v>40</v>
      </c>
      <c r="F354" s="10">
        <v>9.3000000000000007</v>
      </c>
      <c r="G354" s="192" t="s">
        <v>4334</v>
      </c>
      <c r="H354" s="10">
        <f t="shared" si="15"/>
        <v>16.8</v>
      </c>
      <c r="I354" s="10">
        <f t="shared" si="16"/>
        <v>15.4</v>
      </c>
      <c r="J354" s="11">
        <f t="shared" si="17"/>
        <v>15.15</v>
      </c>
    </row>
    <row r="355" spans="1:10">
      <c r="A355" s="17" t="s">
        <v>33812</v>
      </c>
      <c r="B355" s="2" t="s">
        <v>556</v>
      </c>
      <c r="C355" s="9">
        <v>6</v>
      </c>
      <c r="D355" s="34">
        <v>0.7</v>
      </c>
      <c r="E355" s="31">
        <v>40</v>
      </c>
      <c r="F355" s="10">
        <v>30.95</v>
      </c>
      <c r="G355" s="192" t="s">
        <v>4334</v>
      </c>
      <c r="H355" s="10">
        <f t="shared" si="15"/>
        <v>43.2</v>
      </c>
      <c r="I355" s="10">
        <f t="shared" si="16"/>
        <v>39.650000000000006</v>
      </c>
      <c r="J355" s="11">
        <f t="shared" si="17"/>
        <v>38.950000000000003</v>
      </c>
    </row>
    <row r="356" spans="1:10">
      <c r="A356" s="17" t="s">
        <v>33813</v>
      </c>
      <c r="B356" s="2" t="s">
        <v>14588</v>
      </c>
      <c r="C356" s="9">
        <v>6</v>
      </c>
      <c r="D356" s="34">
        <v>0.7</v>
      </c>
      <c r="E356" s="31">
        <v>46.3</v>
      </c>
      <c r="F356" s="10">
        <v>20.25</v>
      </c>
      <c r="G356" s="192" t="s">
        <v>4347</v>
      </c>
      <c r="H356" s="10">
        <f t="shared" si="15"/>
        <v>30.700000000000003</v>
      </c>
      <c r="I356" s="10">
        <f t="shared" si="16"/>
        <v>28.200000000000003</v>
      </c>
      <c r="J356" s="11">
        <f t="shared" si="17"/>
        <v>27.700000000000003</v>
      </c>
    </row>
    <row r="357" spans="1:10">
      <c r="A357" s="17" t="s">
        <v>33814</v>
      </c>
      <c r="B357" s="2" t="s">
        <v>27209</v>
      </c>
      <c r="C357" s="9">
        <v>6</v>
      </c>
      <c r="D357" s="34">
        <v>0.7</v>
      </c>
      <c r="E357" s="31">
        <v>50</v>
      </c>
      <c r="F357" s="10">
        <v>9.8000000000000007</v>
      </c>
      <c r="G357" s="192" t="s">
        <v>4334</v>
      </c>
      <c r="H357" s="10">
        <f t="shared" si="15"/>
        <v>18.3</v>
      </c>
      <c r="I357" s="10">
        <f t="shared" si="16"/>
        <v>16.8</v>
      </c>
      <c r="J357" s="11">
        <f t="shared" si="17"/>
        <v>16.5</v>
      </c>
    </row>
    <row r="358" spans="1:10">
      <c r="A358" s="17" t="s">
        <v>33815</v>
      </c>
      <c r="B358" s="2" t="s">
        <v>558</v>
      </c>
      <c r="C358" s="9">
        <v>6</v>
      </c>
      <c r="D358" s="34">
        <v>0.7</v>
      </c>
      <c r="E358" s="31">
        <v>50</v>
      </c>
      <c r="F358" s="10">
        <v>14.35</v>
      </c>
      <c r="G358" s="192" t="s">
        <v>4334</v>
      </c>
      <c r="H358" s="10">
        <f t="shared" si="15"/>
        <v>23.85</v>
      </c>
      <c r="I358" s="10">
        <f t="shared" si="16"/>
        <v>21.900000000000002</v>
      </c>
      <c r="J358" s="11">
        <f t="shared" si="17"/>
        <v>21.5</v>
      </c>
    </row>
    <row r="359" spans="1:10">
      <c r="A359" s="17" t="s">
        <v>33816</v>
      </c>
      <c r="B359" s="2" t="s">
        <v>561</v>
      </c>
      <c r="C359" s="9">
        <v>6</v>
      </c>
      <c r="D359" s="34">
        <v>0.7</v>
      </c>
      <c r="E359" s="31">
        <v>40</v>
      </c>
      <c r="F359" s="10">
        <v>24.65</v>
      </c>
      <c r="G359" s="192" t="s">
        <v>32294</v>
      </c>
      <c r="H359" s="10">
        <f t="shared" si="15"/>
        <v>35.550000000000004</v>
      </c>
      <c r="I359" s="10">
        <f t="shared" si="16"/>
        <v>32.6</v>
      </c>
      <c r="J359" s="11">
        <f t="shared" si="17"/>
        <v>32.050000000000004</v>
      </c>
    </row>
    <row r="360" spans="1:10">
      <c r="A360" s="17" t="s">
        <v>33817</v>
      </c>
      <c r="B360" s="2" t="s">
        <v>565</v>
      </c>
      <c r="C360" s="9">
        <v>6</v>
      </c>
      <c r="D360" s="34">
        <v>0.7</v>
      </c>
      <c r="E360" s="31">
        <v>40</v>
      </c>
      <c r="F360" s="10">
        <v>7.45</v>
      </c>
      <c r="G360" s="192" t="s">
        <v>32326</v>
      </c>
      <c r="H360" s="10">
        <f t="shared" si="15"/>
        <v>14.55</v>
      </c>
      <c r="I360" s="10">
        <f t="shared" si="16"/>
        <v>13.350000000000001</v>
      </c>
      <c r="J360" s="11">
        <f t="shared" si="17"/>
        <v>13.100000000000001</v>
      </c>
    </row>
    <row r="361" spans="1:10">
      <c r="A361" s="17" t="s">
        <v>33819</v>
      </c>
      <c r="B361" s="2" t="s">
        <v>567</v>
      </c>
      <c r="C361" s="9">
        <v>144</v>
      </c>
      <c r="D361" s="34">
        <v>0.05</v>
      </c>
      <c r="E361" s="31">
        <v>42.3</v>
      </c>
      <c r="F361" s="10">
        <v>9.85</v>
      </c>
      <c r="G361" s="192" t="s">
        <v>32308</v>
      </c>
      <c r="H361" s="10">
        <f t="shared" si="15"/>
        <v>14.200000000000001</v>
      </c>
      <c r="I361" s="10">
        <f t="shared" si="16"/>
        <v>13.05</v>
      </c>
      <c r="J361" s="11">
        <f t="shared" si="17"/>
        <v>12.8</v>
      </c>
    </row>
    <row r="362" spans="1:10">
      <c r="A362" s="17" t="s">
        <v>33820</v>
      </c>
      <c r="B362" s="2" t="s">
        <v>32897</v>
      </c>
      <c r="C362" s="9">
        <v>6</v>
      </c>
      <c r="D362" s="34">
        <v>0.5</v>
      </c>
      <c r="E362" s="31">
        <v>42.3</v>
      </c>
      <c r="F362" s="10">
        <v>25.95</v>
      </c>
      <c r="G362" s="192" t="s">
        <v>32308</v>
      </c>
      <c r="H362" s="10">
        <f t="shared" si="15"/>
        <v>36.25</v>
      </c>
      <c r="I362" s="10">
        <f t="shared" si="16"/>
        <v>33.300000000000004</v>
      </c>
      <c r="J362" s="11">
        <f t="shared" si="17"/>
        <v>32.700000000000003</v>
      </c>
    </row>
    <row r="363" spans="1:10">
      <c r="A363" s="17" t="s">
        <v>33821</v>
      </c>
      <c r="B363" s="2" t="s">
        <v>26923</v>
      </c>
      <c r="C363" s="9">
        <v>6</v>
      </c>
      <c r="D363" s="34">
        <v>0.7</v>
      </c>
      <c r="E363" s="31">
        <v>46.2</v>
      </c>
      <c r="F363" s="10">
        <v>17.3</v>
      </c>
      <c r="G363" s="192" t="s">
        <v>4328</v>
      </c>
      <c r="H363" s="10">
        <f t="shared" si="15"/>
        <v>27.1</v>
      </c>
      <c r="I363" s="10">
        <f t="shared" si="16"/>
        <v>24.900000000000002</v>
      </c>
      <c r="J363" s="11">
        <f t="shared" si="17"/>
        <v>24.450000000000003</v>
      </c>
    </row>
    <row r="364" spans="1:10">
      <c r="A364" s="17" t="s">
        <v>33823</v>
      </c>
      <c r="B364" s="2" t="s">
        <v>570</v>
      </c>
      <c r="C364" s="9">
        <v>6</v>
      </c>
      <c r="D364" s="34">
        <v>0.7</v>
      </c>
      <c r="E364" s="31">
        <v>40</v>
      </c>
      <c r="F364" s="10">
        <v>8.75</v>
      </c>
      <c r="G364" s="192" t="s">
        <v>4334</v>
      </c>
      <c r="H364" s="10">
        <f t="shared" si="15"/>
        <v>16.150000000000002</v>
      </c>
      <c r="I364" s="10">
        <f t="shared" si="16"/>
        <v>14.8</v>
      </c>
      <c r="J364" s="11">
        <f t="shared" si="17"/>
        <v>14.55</v>
      </c>
    </row>
    <row r="365" spans="1:10">
      <c r="A365" s="17" t="s">
        <v>33824</v>
      </c>
      <c r="B365" s="2" t="s">
        <v>577</v>
      </c>
      <c r="C365" s="9">
        <v>6</v>
      </c>
      <c r="D365" s="34">
        <v>0.7</v>
      </c>
      <c r="E365" s="31">
        <v>40</v>
      </c>
      <c r="F365" s="10">
        <v>32.5</v>
      </c>
      <c r="G365" s="192" t="s">
        <v>4328</v>
      </c>
      <c r="H365" s="10">
        <f t="shared" si="15"/>
        <v>45.1</v>
      </c>
      <c r="I365" s="10">
        <f t="shared" si="16"/>
        <v>41.400000000000006</v>
      </c>
      <c r="J365" s="11">
        <f t="shared" si="17"/>
        <v>40.650000000000006</v>
      </c>
    </row>
    <row r="366" spans="1:10">
      <c r="A366" s="17" t="s">
        <v>33825</v>
      </c>
      <c r="B366" s="2" t="s">
        <v>13693</v>
      </c>
      <c r="C366" s="9">
        <v>6</v>
      </c>
      <c r="D366" s="34">
        <v>0.7</v>
      </c>
      <c r="E366" s="31">
        <v>60</v>
      </c>
      <c r="F366" s="10">
        <v>25.95</v>
      </c>
      <c r="G366" s="192" t="s">
        <v>32308</v>
      </c>
      <c r="H366" s="10">
        <f t="shared" si="15"/>
        <v>38.900000000000006</v>
      </c>
      <c r="I366" s="10">
        <f t="shared" si="16"/>
        <v>35.700000000000003</v>
      </c>
      <c r="J366" s="11">
        <f t="shared" si="17"/>
        <v>35.050000000000004</v>
      </c>
    </row>
    <row r="367" spans="1:10">
      <c r="A367" s="17" t="s">
        <v>33826</v>
      </c>
      <c r="B367" s="2" t="s">
        <v>580</v>
      </c>
      <c r="C367" s="9">
        <v>6</v>
      </c>
      <c r="D367" s="34">
        <v>0.7</v>
      </c>
      <c r="E367" s="31">
        <v>60</v>
      </c>
      <c r="F367" s="10">
        <v>2.35</v>
      </c>
      <c r="G367" s="192" t="s">
        <v>32308</v>
      </c>
      <c r="H367" s="10">
        <f t="shared" si="15"/>
        <v>10.100000000000001</v>
      </c>
      <c r="I367" s="10">
        <f t="shared" si="16"/>
        <v>9.25</v>
      </c>
      <c r="J367" s="11">
        <f t="shared" si="17"/>
        <v>9.1</v>
      </c>
    </row>
    <row r="368" spans="1:10">
      <c r="A368" s="17" t="s">
        <v>33827</v>
      </c>
      <c r="B368" s="2" t="s">
        <v>4634</v>
      </c>
      <c r="C368" s="9">
        <v>6</v>
      </c>
      <c r="D368" s="34">
        <v>0.7</v>
      </c>
      <c r="E368" s="31">
        <v>46.7</v>
      </c>
      <c r="F368" s="10">
        <v>7.75</v>
      </c>
      <c r="G368" s="192" t="s">
        <v>4329</v>
      </c>
      <c r="H368" s="10">
        <f t="shared" si="15"/>
        <v>15.5</v>
      </c>
      <c r="I368" s="10">
        <f t="shared" si="16"/>
        <v>14.25</v>
      </c>
      <c r="J368" s="11">
        <f t="shared" si="17"/>
        <v>14</v>
      </c>
    </row>
    <row r="369" spans="1:10">
      <c r="A369" s="17" t="s">
        <v>33828</v>
      </c>
      <c r="B369" s="2" t="s">
        <v>4636</v>
      </c>
      <c r="C369" s="9">
        <v>6</v>
      </c>
      <c r="D369" s="34">
        <v>0.7</v>
      </c>
      <c r="E369" s="31">
        <v>51.5</v>
      </c>
      <c r="F369" s="10">
        <v>22</v>
      </c>
      <c r="G369" s="192" t="s">
        <v>32325</v>
      </c>
      <c r="H369" s="10">
        <f t="shared" si="15"/>
        <v>33.300000000000004</v>
      </c>
      <c r="I369" s="10">
        <f t="shared" si="16"/>
        <v>30.6</v>
      </c>
      <c r="J369" s="11">
        <f t="shared" si="17"/>
        <v>30.05</v>
      </c>
    </row>
    <row r="370" spans="1:10">
      <c r="A370" s="17" t="s">
        <v>33829</v>
      </c>
      <c r="B370" s="2" t="s">
        <v>583</v>
      </c>
      <c r="C370" s="9">
        <v>6</v>
      </c>
      <c r="D370" s="34">
        <v>0.7</v>
      </c>
      <c r="E370" s="31">
        <v>46.5</v>
      </c>
      <c r="F370" s="10">
        <v>20.5</v>
      </c>
      <c r="G370" s="192" t="s">
        <v>32325</v>
      </c>
      <c r="H370" s="10">
        <f t="shared" si="15"/>
        <v>31.05</v>
      </c>
      <c r="I370" s="10">
        <f t="shared" si="16"/>
        <v>28.5</v>
      </c>
      <c r="J370" s="11">
        <f t="shared" si="17"/>
        <v>28</v>
      </c>
    </row>
    <row r="371" spans="1:10">
      <c r="A371" s="17" t="s">
        <v>33830</v>
      </c>
      <c r="B371" s="2" t="s">
        <v>4637</v>
      </c>
      <c r="C371" s="9">
        <v>6</v>
      </c>
      <c r="D371" s="34">
        <v>0.7</v>
      </c>
      <c r="E371" s="31">
        <v>63.5</v>
      </c>
      <c r="F371" s="10">
        <v>5.75</v>
      </c>
      <c r="G371" s="192" t="s">
        <v>32325</v>
      </c>
      <c r="H371" s="10">
        <f t="shared" si="15"/>
        <v>14.55</v>
      </c>
      <c r="I371" s="10">
        <f t="shared" si="16"/>
        <v>13.350000000000001</v>
      </c>
      <c r="J371" s="11">
        <f t="shared" si="17"/>
        <v>13.100000000000001</v>
      </c>
    </row>
    <row r="372" spans="1:10">
      <c r="A372" s="17" t="s">
        <v>33831</v>
      </c>
      <c r="B372" s="2" t="s">
        <v>32991</v>
      </c>
      <c r="C372" s="9">
        <v>6</v>
      </c>
      <c r="D372" s="34">
        <v>0.7</v>
      </c>
      <c r="E372" s="31">
        <v>40</v>
      </c>
      <c r="F372" s="10">
        <v>26</v>
      </c>
      <c r="G372" s="192" t="s">
        <v>32308</v>
      </c>
      <c r="H372" s="10">
        <f t="shared" si="15"/>
        <v>37.15</v>
      </c>
      <c r="I372" s="10">
        <f t="shared" si="16"/>
        <v>34.15</v>
      </c>
      <c r="J372" s="11">
        <f t="shared" si="17"/>
        <v>33.5</v>
      </c>
    </row>
    <row r="373" spans="1:10">
      <c r="A373" s="17" t="s">
        <v>33832</v>
      </c>
      <c r="B373" s="2" t="s">
        <v>585</v>
      </c>
      <c r="C373" s="9">
        <v>6</v>
      </c>
      <c r="D373" s="34">
        <v>0.7</v>
      </c>
      <c r="E373" s="31">
        <v>40</v>
      </c>
      <c r="F373" s="10">
        <v>113</v>
      </c>
      <c r="G373" s="192" t="s">
        <v>32307</v>
      </c>
      <c r="H373" s="10">
        <f t="shared" si="15"/>
        <v>143.30000000000001</v>
      </c>
      <c r="I373" s="10">
        <f t="shared" si="16"/>
        <v>131.55000000000001</v>
      </c>
      <c r="J373" s="11">
        <f t="shared" si="17"/>
        <v>129.20000000000002</v>
      </c>
    </row>
    <row r="374" spans="1:10">
      <c r="A374" s="17" t="s">
        <v>33834</v>
      </c>
      <c r="B374" s="2" t="s">
        <v>587</v>
      </c>
      <c r="C374" s="9">
        <v>6</v>
      </c>
      <c r="D374" s="34">
        <v>1</v>
      </c>
      <c r="E374" s="31">
        <v>40</v>
      </c>
      <c r="F374" s="10">
        <v>16</v>
      </c>
      <c r="G374" s="192" t="s">
        <v>32308</v>
      </c>
      <c r="H374" s="10">
        <f t="shared" si="15"/>
        <v>26.5</v>
      </c>
      <c r="I374" s="10">
        <f t="shared" si="16"/>
        <v>24.3</v>
      </c>
      <c r="J374" s="11">
        <f t="shared" si="17"/>
        <v>23.900000000000002</v>
      </c>
    </row>
    <row r="375" spans="1:10">
      <c r="A375" s="17" t="s">
        <v>33835</v>
      </c>
      <c r="B375" s="2" t="s">
        <v>590</v>
      </c>
      <c r="C375" s="9">
        <v>6</v>
      </c>
      <c r="D375" s="34">
        <v>0.7</v>
      </c>
      <c r="E375" s="31">
        <v>43</v>
      </c>
      <c r="F375" s="10">
        <v>62.5</v>
      </c>
      <c r="G375" s="192" t="s">
        <v>32308</v>
      </c>
      <c r="H375" s="10">
        <f t="shared" si="15"/>
        <v>81.95</v>
      </c>
      <c r="I375" s="10">
        <f t="shared" si="16"/>
        <v>75.25</v>
      </c>
      <c r="J375" s="11">
        <f t="shared" si="17"/>
        <v>73.900000000000006</v>
      </c>
    </row>
    <row r="376" spans="1:10">
      <c r="A376" s="17" t="s">
        <v>33836</v>
      </c>
      <c r="B376" s="2" t="s">
        <v>32992</v>
      </c>
      <c r="C376" s="9">
        <v>6</v>
      </c>
      <c r="D376" s="34">
        <v>0.7</v>
      </c>
      <c r="E376" s="31">
        <v>42</v>
      </c>
      <c r="F376" s="10">
        <v>16.95</v>
      </c>
      <c r="G376" s="192" t="s">
        <v>32294</v>
      </c>
      <c r="H376" s="10">
        <f t="shared" si="15"/>
        <v>26.3</v>
      </c>
      <c r="I376" s="10">
        <f t="shared" si="16"/>
        <v>24.150000000000002</v>
      </c>
      <c r="J376" s="11">
        <f t="shared" si="17"/>
        <v>23.700000000000003</v>
      </c>
    </row>
    <row r="377" spans="1:10">
      <c r="A377" s="17" t="s">
        <v>33837</v>
      </c>
      <c r="B377" s="2" t="s">
        <v>592</v>
      </c>
      <c r="C377" s="9">
        <v>6</v>
      </c>
      <c r="D377" s="34">
        <v>0.7</v>
      </c>
      <c r="E377" s="31">
        <v>40</v>
      </c>
      <c r="F377" s="10">
        <v>15.5</v>
      </c>
      <c r="G377" s="192" t="s">
        <v>4328</v>
      </c>
      <c r="H377" s="10">
        <f t="shared" si="15"/>
        <v>24.35</v>
      </c>
      <c r="I377" s="10">
        <f t="shared" si="16"/>
        <v>22.35</v>
      </c>
      <c r="J377" s="11">
        <f t="shared" si="17"/>
        <v>21.950000000000003</v>
      </c>
    </row>
    <row r="378" spans="1:10">
      <c r="A378" s="17" t="s">
        <v>33838</v>
      </c>
      <c r="B378" s="2" t="s">
        <v>26925</v>
      </c>
      <c r="C378" s="9">
        <v>6</v>
      </c>
      <c r="D378" s="34">
        <v>0.7</v>
      </c>
      <c r="E378" s="31">
        <v>40</v>
      </c>
      <c r="F378" s="10">
        <v>13.25</v>
      </c>
      <c r="G378" s="192" t="s">
        <v>32294</v>
      </c>
      <c r="H378" s="10">
        <f t="shared" si="15"/>
        <v>21.6</v>
      </c>
      <c r="I378" s="10">
        <f t="shared" si="16"/>
        <v>19.850000000000001</v>
      </c>
      <c r="J378" s="11">
        <f t="shared" si="17"/>
        <v>19.5</v>
      </c>
    </row>
    <row r="379" spans="1:10">
      <c r="A379" s="17" t="s">
        <v>33839</v>
      </c>
      <c r="B379" s="2" t="s">
        <v>596</v>
      </c>
      <c r="C379" s="9">
        <v>6</v>
      </c>
      <c r="D379" s="34">
        <v>0.7</v>
      </c>
      <c r="E379" s="31">
        <v>42</v>
      </c>
      <c r="F379" s="10">
        <v>14.85</v>
      </c>
      <c r="G379" s="192" t="s">
        <v>32308</v>
      </c>
      <c r="H379" s="10">
        <f t="shared" si="15"/>
        <v>23.75</v>
      </c>
      <c r="I379" s="10">
        <f t="shared" si="16"/>
        <v>21.8</v>
      </c>
      <c r="J379" s="11">
        <f t="shared" si="17"/>
        <v>21.400000000000002</v>
      </c>
    </row>
    <row r="380" spans="1:10">
      <c r="A380" s="17" t="s">
        <v>33840</v>
      </c>
      <c r="B380" s="2" t="s">
        <v>635</v>
      </c>
      <c r="C380" s="9">
        <v>6</v>
      </c>
      <c r="D380" s="34">
        <v>0.5</v>
      </c>
      <c r="E380" s="31">
        <v>50</v>
      </c>
      <c r="F380" s="10">
        <v>38.1</v>
      </c>
      <c r="G380" s="192" t="s">
        <v>32304</v>
      </c>
      <c r="H380" s="10">
        <f t="shared" si="15"/>
        <v>51.550000000000004</v>
      </c>
      <c r="I380" s="10">
        <f t="shared" si="16"/>
        <v>47.35</v>
      </c>
      <c r="J380" s="11">
        <f t="shared" si="17"/>
        <v>46.5</v>
      </c>
    </row>
    <row r="381" spans="1:10">
      <c r="A381" s="17" t="s">
        <v>33841</v>
      </c>
      <c r="B381" s="2" t="s">
        <v>661</v>
      </c>
      <c r="C381" s="9">
        <v>6</v>
      </c>
      <c r="D381" s="34">
        <v>0.5</v>
      </c>
      <c r="E381" s="31">
        <v>30</v>
      </c>
      <c r="F381" s="10">
        <v>145</v>
      </c>
      <c r="G381" s="192" t="s">
        <v>32304</v>
      </c>
      <c r="H381" s="10">
        <f t="shared" si="15"/>
        <v>180.70000000000002</v>
      </c>
      <c r="I381" s="10">
        <f t="shared" si="16"/>
        <v>165.9</v>
      </c>
      <c r="J381" s="11">
        <f t="shared" si="17"/>
        <v>162.95000000000002</v>
      </c>
    </row>
    <row r="382" spans="1:10">
      <c r="A382" s="17" t="s">
        <v>33842</v>
      </c>
      <c r="B382" s="2" t="s">
        <v>679</v>
      </c>
      <c r="C382" s="9">
        <v>6</v>
      </c>
      <c r="D382" s="34">
        <v>0.7</v>
      </c>
      <c r="E382" s="31">
        <v>37.5</v>
      </c>
      <c r="F382" s="10">
        <v>0.87</v>
      </c>
      <c r="G382" s="192" t="s">
        <v>32307</v>
      </c>
      <c r="H382" s="10">
        <f t="shared" si="15"/>
        <v>6.3000000000000007</v>
      </c>
      <c r="I382" s="10">
        <f t="shared" si="16"/>
        <v>5.8000000000000007</v>
      </c>
      <c r="J382" s="11">
        <f t="shared" si="17"/>
        <v>5.7</v>
      </c>
    </row>
    <row r="383" spans="1:10">
      <c r="A383" s="17" t="s">
        <v>33843</v>
      </c>
      <c r="B383" s="2" t="s">
        <v>681</v>
      </c>
      <c r="C383" s="9">
        <v>6</v>
      </c>
      <c r="D383" s="34">
        <v>0.7</v>
      </c>
      <c r="E383" s="31">
        <v>37.5</v>
      </c>
      <c r="F383" s="10">
        <v>13.35</v>
      </c>
      <c r="G383" s="192" t="s">
        <v>32307</v>
      </c>
      <c r="H383" s="10">
        <f t="shared" si="15"/>
        <v>21.5</v>
      </c>
      <c r="I383" s="10">
        <f t="shared" si="16"/>
        <v>19.75</v>
      </c>
      <c r="J383" s="11">
        <f t="shared" si="17"/>
        <v>19.400000000000002</v>
      </c>
    </row>
    <row r="384" spans="1:10">
      <c r="A384" s="17" t="s">
        <v>33844</v>
      </c>
      <c r="B384" s="2" t="s">
        <v>683</v>
      </c>
      <c r="C384" s="9">
        <v>12</v>
      </c>
      <c r="D384" s="34">
        <v>1</v>
      </c>
      <c r="E384" s="31">
        <v>37.5</v>
      </c>
      <c r="F384" s="10">
        <v>120</v>
      </c>
      <c r="G384" s="192" t="s">
        <v>32308</v>
      </c>
      <c r="H384" s="10">
        <f t="shared" si="15"/>
        <v>153.05000000000001</v>
      </c>
      <c r="I384" s="10">
        <f t="shared" si="16"/>
        <v>140.5</v>
      </c>
      <c r="J384" s="11">
        <f t="shared" si="17"/>
        <v>138</v>
      </c>
    </row>
    <row r="385" spans="1:10">
      <c r="A385" s="17" t="s">
        <v>33846</v>
      </c>
      <c r="B385" s="2" t="s">
        <v>685</v>
      </c>
      <c r="C385" s="9">
        <v>6</v>
      </c>
      <c r="D385" s="34">
        <v>1</v>
      </c>
      <c r="E385" s="31">
        <v>40</v>
      </c>
      <c r="F385" s="10">
        <v>7.95</v>
      </c>
      <c r="G385" s="192" t="s">
        <v>32308</v>
      </c>
      <c r="H385" s="10">
        <f t="shared" si="15"/>
        <v>16.650000000000002</v>
      </c>
      <c r="I385" s="10">
        <f t="shared" si="16"/>
        <v>15.3</v>
      </c>
      <c r="J385" s="11">
        <f t="shared" si="17"/>
        <v>15.05</v>
      </c>
    </row>
    <row r="386" spans="1:10">
      <c r="A386" s="17" t="s">
        <v>33848</v>
      </c>
      <c r="B386" s="2" t="s">
        <v>690</v>
      </c>
      <c r="C386" s="9">
        <v>6</v>
      </c>
      <c r="D386" s="34">
        <v>0.7</v>
      </c>
      <c r="E386" s="31">
        <v>42</v>
      </c>
      <c r="F386" s="10">
        <v>13.25</v>
      </c>
      <c r="G386" s="192" t="s">
        <v>32308</v>
      </c>
      <c r="H386" s="10">
        <f t="shared" si="15"/>
        <v>21.8</v>
      </c>
      <c r="I386" s="10">
        <f t="shared" si="16"/>
        <v>20</v>
      </c>
      <c r="J386" s="11">
        <f t="shared" si="17"/>
        <v>19.650000000000002</v>
      </c>
    </row>
    <row r="387" spans="1:10">
      <c r="A387" s="17" t="s">
        <v>33849</v>
      </c>
      <c r="B387" s="2" t="s">
        <v>692</v>
      </c>
      <c r="C387" s="9">
        <v>120</v>
      </c>
      <c r="D387" s="34">
        <v>0.05</v>
      </c>
      <c r="E387" s="31">
        <v>40</v>
      </c>
      <c r="F387" s="10">
        <v>23</v>
      </c>
      <c r="G387" s="192" t="s">
        <v>32308</v>
      </c>
      <c r="H387" s="10">
        <f t="shared" si="15"/>
        <v>30.25</v>
      </c>
      <c r="I387" s="10">
        <f t="shared" si="16"/>
        <v>27.75</v>
      </c>
      <c r="J387" s="11">
        <f t="shared" si="17"/>
        <v>27.25</v>
      </c>
    </row>
    <row r="388" spans="1:10">
      <c r="A388" s="17" t="s">
        <v>33851</v>
      </c>
      <c r="B388" s="2" t="s">
        <v>696</v>
      </c>
      <c r="C388" s="9">
        <v>6</v>
      </c>
      <c r="D388" s="34">
        <v>0.7</v>
      </c>
      <c r="E388" s="31">
        <v>43</v>
      </c>
      <c r="F388" s="10">
        <v>14.5</v>
      </c>
      <c r="G388" s="192" t="s">
        <v>32307</v>
      </c>
      <c r="H388" s="10">
        <f t="shared" si="15"/>
        <v>23.400000000000002</v>
      </c>
      <c r="I388" s="10">
        <f t="shared" si="16"/>
        <v>21.5</v>
      </c>
      <c r="J388" s="11">
        <f t="shared" si="17"/>
        <v>21.1</v>
      </c>
    </row>
    <row r="389" spans="1:10">
      <c r="A389" s="17" t="s">
        <v>33852</v>
      </c>
      <c r="B389" s="2" t="s">
        <v>27052</v>
      </c>
      <c r="C389" s="9">
        <v>6</v>
      </c>
      <c r="D389" s="34">
        <v>0.7</v>
      </c>
      <c r="E389" s="31">
        <v>40</v>
      </c>
      <c r="F389" s="10">
        <v>37.5</v>
      </c>
      <c r="G389" s="192" t="s">
        <v>4347</v>
      </c>
      <c r="H389" s="10">
        <f t="shared" si="15"/>
        <v>51.2</v>
      </c>
      <c r="I389" s="10">
        <f t="shared" si="16"/>
        <v>47</v>
      </c>
      <c r="J389" s="11">
        <f t="shared" si="17"/>
        <v>46.150000000000006</v>
      </c>
    </row>
    <row r="390" spans="1:10">
      <c r="A390" s="17" t="s">
        <v>33853</v>
      </c>
      <c r="B390" s="2" t="s">
        <v>32993</v>
      </c>
      <c r="C390" s="9">
        <v>6</v>
      </c>
      <c r="D390" s="34">
        <v>1</v>
      </c>
      <c r="E390" s="31">
        <v>11</v>
      </c>
      <c r="F390" s="10">
        <v>15.25</v>
      </c>
      <c r="G390" s="192" t="s">
        <v>32304</v>
      </c>
      <c r="H390" s="10">
        <f t="shared" si="15"/>
        <v>21.900000000000002</v>
      </c>
      <c r="I390" s="10">
        <f t="shared" si="16"/>
        <v>20.100000000000001</v>
      </c>
      <c r="J390" s="11">
        <f t="shared" si="17"/>
        <v>19.75</v>
      </c>
    </row>
    <row r="391" spans="1:10">
      <c r="A391" s="17" t="s">
        <v>33854</v>
      </c>
      <c r="B391" s="2" t="s">
        <v>32994</v>
      </c>
      <c r="C391" s="9">
        <v>6</v>
      </c>
      <c r="D391" s="34">
        <v>0.5</v>
      </c>
      <c r="E391" s="31">
        <v>40</v>
      </c>
      <c r="F391" s="10">
        <v>110</v>
      </c>
      <c r="G391" s="192" t="s">
        <v>4344</v>
      </c>
      <c r="H391" s="10">
        <f t="shared" si="15"/>
        <v>138.65</v>
      </c>
      <c r="I391" s="10">
        <f t="shared" si="16"/>
        <v>127.30000000000001</v>
      </c>
      <c r="J391" s="11">
        <f t="shared" si="17"/>
        <v>125</v>
      </c>
    </row>
    <row r="392" spans="1:10">
      <c r="A392" s="17" t="s">
        <v>33855</v>
      </c>
      <c r="B392" s="2" t="s">
        <v>700</v>
      </c>
      <c r="C392" s="9">
        <v>6</v>
      </c>
      <c r="D392" s="34">
        <v>0.5</v>
      </c>
      <c r="E392" s="31">
        <v>40</v>
      </c>
      <c r="F392" s="10">
        <v>35</v>
      </c>
      <c r="G392" s="192" t="s">
        <v>4328</v>
      </c>
      <c r="H392" s="10">
        <f t="shared" si="15"/>
        <v>47.150000000000006</v>
      </c>
      <c r="I392" s="10">
        <f t="shared" si="16"/>
        <v>43.300000000000004</v>
      </c>
      <c r="J392" s="11">
        <f t="shared" si="17"/>
        <v>42.5</v>
      </c>
    </row>
    <row r="393" spans="1:10">
      <c r="A393" s="17" t="s">
        <v>33856</v>
      </c>
      <c r="B393" s="2" t="s">
        <v>702</v>
      </c>
      <c r="C393" s="9">
        <v>6</v>
      </c>
      <c r="D393" s="34">
        <v>0.5</v>
      </c>
      <c r="E393" s="31">
        <v>40</v>
      </c>
      <c r="F393" s="10">
        <v>11</v>
      </c>
      <c r="G393" s="192" t="s">
        <v>4328</v>
      </c>
      <c r="H393" s="10">
        <f t="shared" si="15"/>
        <v>17.850000000000001</v>
      </c>
      <c r="I393" s="10">
        <f t="shared" si="16"/>
        <v>16.400000000000002</v>
      </c>
      <c r="J393" s="11">
        <f t="shared" si="17"/>
        <v>16.100000000000001</v>
      </c>
    </row>
    <row r="394" spans="1:10">
      <c r="A394" s="17" t="s">
        <v>33857</v>
      </c>
      <c r="B394" s="2" t="s">
        <v>704</v>
      </c>
      <c r="C394" s="9">
        <v>6</v>
      </c>
      <c r="D394" s="34">
        <v>0.7</v>
      </c>
      <c r="E394" s="31">
        <v>40</v>
      </c>
      <c r="F394" s="10">
        <v>17.5</v>
      </c>
      <c r="G394" s="192" t="s">
        <v>32308</v>
      </c>
      <c r="H394" s="10">
        <f t="shared" si="15"/>
        <v>26.8</v>
      </c>
      <c r="I394" s="10">
        <f t="shared" si="16"/>
        <v>24.6</v>
      </c>
      <c r="J394" s="11">
        <f t="shared" si="17"/>
        <v>24.150000000000002</v>
      </c>
    </row>
    <row r="395" spans="1:10">
      <c r="A395" s="17" t="s">
        <v>33858</v>
      </c>
      <c r="B395" s="2" t="s">
        <v>32995</v>
      </c>
      <c r="C395" s="9">
        <v>6</v>
      </c>
      <c r="D395" s="34">
        <v>0.7</v>
      </c>
      <c r="E395" s="31">
        <v>62.2</v>
      </c>
      <c r="F395" s="10">
        <v>29.5</v>
      </c>
      <c r="G395" s="192" t="s">
        <v>32369</v>
      </c>
      <c r="H395" s="10">
        <f t="shared" si="15"/>
        <v>43.400000000000006</v>
      </c>
      <c r="I395" s="10">
        <f t="shared" si="16"/>
        <v>39.85</v>
      </c>
      <c r="J395" s="11">
        <f t="shared" si="17"/>
        <v>39.150000000000006</v>
      </c>
    </row>
    <row r="396" spans="1:10">
      <c r="A396" s="17" t="s">
        <v>33859</v>
      </c>
      <c r="B396" s="2" t="s">
        <v>718</v>
      </c>
      <c r="C396" s="9">
        <v>6</v>
      </c>
      <c r="D396" s="34">
        <v>0.7</v>
      </c>
      <c r="E396" s="31">
        <v>25</v>
      </c>
      <c r="F396" s="10">
        <v>795</v>
      </c>
      <c r="G396" s="192" t="s">
        <v>32304</v>
      </c>
      <c r="H396" s="10">
        <f t="shared" ref="H396:H459" si="18">IF(B396="","",CEILING((F396+(10.3552*D396*E396)/100+1.5+0.05)*1.22,0.05))</f>
        <v>974.05000000000007</v>
      </c>
      <c r="I396" s="10">
        <f t="shared" ref="I396:I459" si="19">IF(B396="","",CEILING((F396+(10.3552*D396*E396)/100+1.5+0.05)*1.12,0.05))</f>
        <v>894.2</v>
      </c>
      <c r="J396" s="11">
        <f t="shared" ref="J396:J459" si="20">IF(B396="","",CEILING((F396+(10.3552*D396*E396)/100+1.5+0.05)*1.1,0.05))</f>
        <v>878.2</v>
      </c>
    </row>
    <row r="397" spans="1:10">
      <c r="A397" s="17" t="s">
        <v>33860</v>
      </c>
      <c r="B397" s="2" t="s">
        <v>14219</v>
      </c>
      <c r="C397" s="9">
        <v>6</v>
      </c>
      <c r="D397" s="34">
        <v>0.7</v>
      </c>
      <c r="E397" s="31">
        <v>40</v>
      </c>
      <c r="F397" s="10">
        <v>7.25</v>
      </c>
      <c r="G397" s="192" t="s">
        <v>4328</v>
      </c>
      <c r="H397" s="10">
        <f t="shared" si="18"/>
        <v>14.3</v>
      </c>
      <c r="I397" s="10">
        <f t="shared" si="19"/>
        <v>13.15</v>
      </c>
      <c r="J397" s="11">
        <f t="shared" si="20"/>
        <v>12.9</v>
      </c>
    </row>
    <row r="398" spans="1:10">
      <c r="A398" s="17" t="s">
        <v>33861</v>
      </c>
      <c r="B398" s="2" t="s">
        <v>720</v>
      </c>
      <c r="C398" s="9">
        <v>6</v>
      </c>
      <c r="D398" s="34">
        <v>0.7</v>
      </c>
      <c r="E398" s="31">
        <v>40</v>
      </c>
      <c r="F398" s="10">
        <v>11.75</v>
      </c>
      <c r="G398" s="192" t="s">
        <v>4328</v>
      </c>
      <c r="H398" s="10">
        <f t="shared" si="18"/>
        <v>19.8</v>
      </c>
      <c r="I398" s="10">
        <f t="shared" si="19"/>
        <v>18.150000000000002</v>
      </c>
      <c r="J398" s="11">
        <f t="shared" si="20"/>
        <v>17.850000000000001</v>
      </c>
    </row>
    <row r="399" spans="1:10">
      <c r="A399" s="17" t="s">
        <v>33862</v>
      </c>
      <c r="B399" s="2" t="s">
        <v>721</v>
      </c>
      <c r="C399" s="9">
        <v>6</v>
      </c>
      <c r="D399" s="34">
        <v>0.7</v>
      </c>
      <c r="E399" s="31">
        <v>38</v>
      </c>
      <c r="F399" s="10">
        <v>17.95</v>
      </c>
      <c r="G399" s="192" t="s">
        <v>4328</v>
      </c>
      <c r="H399" s="10">
        <f t="shared" si="18"/>
        <v>27.200000000000003</v>
      </c>
      <c r="I399" s="10">
        <f t="shared" si="19"/>
        <v>24.950000000000003</v>
      </c>
      <c r="J399" s="11">
        <f t="shared" si="20"/>
        <v>24.5</v>
      </c>
    </row>
    <row r="400" spans="1:10">
      <c r="A400" s="17" t="s">
        <v>33863</v>
      </c>
      <c r="B400" s="2" t="s">
        <v>4461</v>
      </c>
      <c r="C400" s="9">
        <v>6</v>
      </c>
      <c r="D400" s="34">
        <v>0.7</v>
      </c>
      <c r="E400" s="31">
        <v>40</v>
      </c>
      <c r="F400" s="10">
        <v>11.5</v>
      </c>
      <c r="G400" s="192" t="s">
        <v>4329</v>
      </c>
      <c r="H400" s="10">
        <f t="shared" si="18"/>
        <v>19.5</v>
      </c>
      <c r="I400" s="10">
        <f t="shared" si="19"/>
        <v>17.900000000000002</v>
      </c>
      <c r="J400" s="11">
        <f t="shared" si="20"/>
        <v>17.55</v>
      </c>
    </row>
    <row r="401" spans="1:10">
      <c r="A401" s="17" t="s">
        <v>33864</v>
      </c>
      <c r="B401" s="2" t="s">
        <v>724</v>
      </c>
      <c r="C401" s="9">
        <v>24</v>
      </c>
      <c r="D401" s="34">
        <v>0.05</v>
      </c>
      <c r="E401" s="31">
        <v>15</v>
      </c>
      <c r="F401" s="10">
        <v>9.75</v>
      </c>
      <c r="G401" s="192" t="s">
        <v>4338</v>
      </c>
      <c r="H401" s="10">
        <f t="shared" si="18"/>
        <v>13.9</v>
      </c>
      <c r="I401" s="10">
        <f t="shared" si="19"/>
        <v>12.75</v>
      </c>
      <c r="J401" s="11">
        <f t="shared" si="20"/>
        <v>12.55</v>
      </c>
    </row>
    <row r="402" spans="1:10">
      <c r="A402" s="17" t="s">
        <v>33865</v>
      </c>
      <c r="B402" s="2" t="s">
        <v>38693</v>
      </c>
      <c r="C402" s="9">
        <v>6</v>
      </c>
      <c r="D402" s="34">
        <v>0.7</v>
      </c>
      <c r="E402" s="31">
        <v>15</v>
      </c>
      <c r="F402" s="10">
        <v>9.1</v>
      </c>
      <c r="G402" s="192" t="s">
        <v>4338</v>
      </c>
      <c r="H402" s="10">
        <f t="shared" si="18"/>
        <v>14.350000000000001</v>
      </c>
      <c r="I402" s="10">
        <f t="shared" si="19"/>
        <v>13.15</v>
      </c>
      <c r="J402" s="11">
        <f t="shared" si="20"/>
        <v>12.950000000000001</v>
      </c>
    </row>
    <row r="403" spans="1:10">
      <c r="A403" s="17" t="s">
        <v>33866</v>
      </c>
      <c r="B403" s="2" t="s">
        <v>727</v>
      </c>
      <c r="C403" s="9">
        <v>6</v>
      </c>
      <c r="D403" s="34">
        <v>0.7</v>
      </c>
      <c r="E403" s="31">
        <v>14.9</v>
      </c>
      <c r="F403" s="10">
        <v>72.5</v>
      </c>
      <c r="G403" s="192" t="s">
        <v>4338</v>
      </c>
      <c r="H403" s="10">
        <f t="shared" si="18"/>
        <v>91.7</v>
      </c>
      <c r="I403" s="10">
        <f t="shared" si="19"/>
        <v>84.15</v>
      </c>
      <c r="J403" s="11">
        <f t="shared" si="20"/>
        <v>82.65</v>
      </c>
    </row>
    <row r="404" spans="1:10">
      <c r="A404" s="17" t="s">
        <v>33867</v>
      </c>
      <c r="B404" s="2" t="s">
        <v>32996</v>
      </c>
      <c r="C404" s="9">
        <v>6</v>
      </c>
      <c r="D404" s="34">
        <v>0.7</v>
      </c>
      <c r="E404" s="31">
        <v>40</v>
      </c>
      <c r="F404" s="10">
        <v>117</v>
      </c>
      <c r="G404" s="192" t="s">
        <v>4344</v>
      </c>
      <c r="H404" s="10">
        <f t="shared" si="18"/>
        <v>148.20000000000002</v>
      </c>
      <c r="I404" s="10">
        <f t="shared" si="19"/>
        <v>136.05000000000001</v>
      </c>
      <c r="J404" s="11">
        <f t="shared" si="20"/>
        <v>133.6</v>
      </c>
    </row>
    <row r="405" spans="1:10">
      <c r="A405" s="17" t="s">
        <v>33868</v>
      </c>
      <c r="B405" s="2" t="s">
        <v>728</v>
      </c>
      <c r="C405" s="9">
        <v>6</v>
      </c>
      <c r="D405" s="34">
        <v>0.7</v>
      </c>
      <c r="E405" s="31">
        <v>38</v>
      </c>
      <c r="F405" s="10">
        <v>10.15</v>
      </c>
      <c r="G405" s="192" t="s">
        <v>32326</v>
      </c>
      <c r="H405" s="10">
        <f t="shared" si="18"/>
        <v>17.650000000000002</v>
      </c>
      <c r="I405" s="10">
        <f t="shared" si="19"/>
        <v>16.2</v>
      </c>
      <c r="J405" s="11">
        <f t="shared" si="20"/>
        <v>15.9</v>
      </c>
    </row>
    <row r="406" spans="1:10">
      <c r="A406" s="17" t="s">
        <v>33869</v>
      </c>
      <c r="B406" s="2" t="s">
        <v>27053</v>
      </c>
      <c r="C406" s="9">
        <v>6</v>
      </c>
      <c r="D406" s="34">
        <v>0.7</v>
      </c>
      <c r="E406" s="31">
        <v>40</v>
      </c>
      <c r="F406" s="10">
        <v>18.5</v>
      </c>
      <c r="G406" s="192" t="s">
        <v>4328</v>
      </c>
      <c r="H406" s="10">
        <f t="shared" si="18"/>
        <v>28</v>
      </c>
      <c r="I406" s="10">
        <f t="shared" si="19"/>
        <v>25.75</v>
      </c>
      <c r="J406" s="11">
        <f t="shared" si="20"/>
        <v>25.25</v>
      </c>
    </row>
    <row r="407" spans="1:10">
      <c r="A407" s="17" t="s">
        <v>33870</v>
      </c>
      <c r="B407" s="2" t="s">
        <v>27655</v>
      </c>
      <c r="C407" s="9">
        <v>6</v>
      </c>
      <c r="D407" s="34">
        <v>0.7</v>
      </c>
      <c r="E407" s="31">
        <v>40</v>
      </c>
      <c r="F407" s="10">
        <v>21.5</v>
      </c>
      <c r="G407" s="192" t="s">
        <v>4328</v>
      </c>
      <c r="H407" s="10">
        <f t="shared" si="18"/>
        <v>31.700000000000003</v>
      </c>
      <c r="I407" s="10">
        <f t="shared" si="19"/>
        <v>29.1</v>
      </c>
      <c r="J407" s="11">
        <f t="shared" si="20"/>
        <v>28.55</v>
      </c>
    </row>
    <row r="408" spans="1:10">
      <c r="A408" s="17" t="s">
        <v>33871</v>
      </c>
      <c r="B408" s="2" t="s">
        <v>32997</v>
      </c>
      <c r="C408" s="9">
        <v>6</v>
      </c>
      <c r="D408" s="34">
        <v>0.7</v>
      </c>
      <c r="E408" s="31">
        <v>40</v>
      </c>
      <c r="F408" s="10">
        <v>13.95</v>
      </c>
      <c r="G408" s="192" t="s">
        <v>4328</v>
      </c>
      <c r="H408" s="10">
        <f t="shared" si="18"/>
        <v>22.450000000000003</v>
      </c>
      <c r="I408" s="10">
        <f t="shared" si="19"/>
        <v>20.650000000000002</v>
      </c>
      <c r="J408" s="11">
        <f t="shared" si="20"/>
        <v>20.25</v>
      </c>
    </row>
    <row r="409" spans="1:10">
      <c r="A409" s="17" t="s">
        <v>33872</v>
      </c>
      <c r="B409" s="2" t="s">
        <v>14547</v>
      </c>
      <c r="C409" s="9">
        <v>6</v>
      </c>
      <c r="D409" s="34">
        <v>0.7</v>
      </c>
      <c r="E409" s="31">
        <v>40</v>
      </c>
      <c r="F409" s="10">
        <v>40.5</v>
      </c>
      <c r="G409" s="192" t="s">
        <v>4328</v>
      </c>
      <c r="H409" s="10">
        <f t="shared" si="18"/>
        <v>54.85</v>
      </c>
      <c r="I409" s="10">
        <f t="shared" si="19"/>
        <v>50.35</v>
      </c>
      <c r="J409" s="11">
        <f t="shared" si="20"/>
        <v>49.45</v>
      </c>
    </row>
    <row r="410" spans="1:10">
      <c r="A410" s="17" t="s">
        <v>33873</v>
      </c>
      <c r="B410" s="2" t="s">
        <v>739</v>
      </c>
      <c r="C410" s="9">
        <v>6</v>
      </c>
      <c r="D410" s="34">
        <v>0.7</v>
      </c>
      <c r="E410" s="31">
        <v>40</v>
      </c>
      <c r="F410" s="10">
        <v>10.5</v>
      </c>
      <c r="G410" s="192" t="s">
        <v>32307</v>
      </c>
      <c r="H410" s="10">
        <f t="shared" si="18"/>
        <v>18.25</v>
      </c>
      <c r="I410" s="10">
        <f t="shared" si="19"/>
        <v>16.75</v>
      </c>
      <c r="J410" s="11">
        <f t="shared" si="20"/>
        <v>16.45</v>
      </c>
    </row>
    <row r="411" spans="1:10">
      <c r="A411" s="17" t="s">
        <v>33874</v>
      </c>
      <c r="B411" s="2" t="s">
        <v>741</v>
      </c>
      <c r="C411" s="9">
        <v>6</v>
      </c>
      <c r="D411" s="34">
        <v>0.7</v>
      </c>
      <c r="E411" s="31">
        <v>40</v>
      </c>
      <c r="F411" s="10">
        <v>12.7</v>
      </c>
      <c r="G411" s="192" t="s">
        <v>4350</v>
      </c>
      <c r="H411" s="10">
        <f t="shared" si="18"/>
        <v>20.950000000000003</v>
      </c>
      <c r="I411" s="10">
        <f t="shared" si="19"/>
        <v>19.25</v>
      </c>
      <c r="J411" s="11">
        <f t="shared" si="20"/>
        <v>18.900000000000002</v>
      </c>
    </row>
    <row r="412" spans="1:10">
      <c r="A412" s="17" t="s">
        <v>33875</v>
      </c>
      <c r="B412" s="2" t="s">
        <v>743</v>
      </c>
      <c r="C412" s="9">
        <v>6</v>
      </c>
      <c r="D412" s="34">
        <v>0.7</v>
      </c>
      <c r="E412" s="31">
        <v>40</v>
      </c>
      <c r="F412" s="10">
        <v>7.15</v>
      </c>
      <c r="G412" s="192" t="s">
        <v>4350</v>
      </c>
      <c r="H412" s="10">
        <f t="shared" si="18"/>
        <v>14.200000000000001</v>
      </c>
      <c r="I412" s="10">
        <f t="shared" si="19"/>
        <v>13</v>
      </c>
      <c r="J412" s="11">
        <f t="shared" si="20"/>
        <v>12.8</v>
      </c>
    </row>
    <row r="413" spans="1:10">
      <c r="A413" s="17" t="s">
        <v>33876</v>
      </c>
      <c r="B413" s="2" t="s">
        <v>745</v>
      </c>
      <c r="C413" s="9">
        <v>6</v>
      </c>
      <c r="D413" s="34">
        <v>0.7</v>
      </c>
      <c r="E413" s="31">
        <v>40</v>
      </c>
      <c r="F413" s="10">
        <v>115</v>
      </c>
      <c r="G413" s="192" t="s">
        <v>4350</v>
      </c>
      <c r="H413" s="10">
        <f t="shared" si="18"/>
        <v>145.75</v>
      </c>
      <c r="I413" s="10">
        <f t="shared" si="19"/>
        <v>133.80000000000001</v>
      </c>
      <c r="J413" s="11">
        <f t="shared" si="20"/>
        <v>131.4</v>
      </c>
    </row>
    <row r="414" spans="1:10">
      <c r="A414" s="17" t="s">
        <v>33877</v>
      </c>
      <c r="B414" s="2" t="s">
        <v>32998</v>
      </c>
      <c r="C414" s="9">
        <v>6</v>
      </c>
      <c r="D414" s="34">
        <v>0.7</v>
      </c>
      <c r="E414" s="31">
        <v>35</v>
      </c>
      <c r="F414" s="10">
        <v>16.75</v>
      </c>
      <c r="G414" s="192" t="s">
        <v>4327</v>
      </c>
      <c r="H414" s="10">
        <f t="shared" si="18"/>
        <v>25.450000000000003</v>
      </c>
      <c r="I414" s="10">
        <f t="shared" si="19"/>
        <v>23.35</v>
      </c>
      <c r="J414" s="11">
        <f t="shared" si="20"/>
        <v>22.950000000000003</v>
      </c>
    </row>
    <row r="415" spans="1:10">
      <c r="A415" s="17" t="s">
        <v>33878</v>
      </c>
      <c r="B415" s="2" t="s">
        <v>748</v>
      </c>
      <c r="C415" s="9">
        <v>6</v>
      </c>
      <c r="D415" s="34">
        <v>0.7</v>
      </c>
      <c r="E415" s="31">
        <v>40</v>
      </c>
      <c r="F415" s="10">
        <v>30.5</v>
      </c>
      <c r="G415" s="192" t="s">
        <v>4329</v>
      </c>
      <c r="H415" s="10">
        <f t="shared" si="18"/>
        <v>42.650000000000006</v>
      </c>
      <c r="I415" s="10">
        <f t="shared" si="19"/>
        <v>39.150000000000006</v>
      </c>
      <c r="J415" s="11">
        <f t="shared" si="20"/>
        <v>38.450000000000003</v>
      </c>
    </row>
    <row r="416" spans="1:10">
      <c r="A416" s="17" t="s">
        <v>33879</v>
      </c>
      <c r="B416" s="2" t="s">
        <v>13687</v>
      </c>
      <c r="C416" s="9">
        <v>6</v>
      </c>
      <c r="D416" s="34">
        <v>1</v>
      </c>
      <c r="E416" s="31">
        <v>43</v>
      </c>
      <c r="F416" s="10">
        <v>32.5</v>
      </c>
      <c r="G416" s="192" t="s">
        <v>4329</v>
      </c>
      <c r="H416" s="10">
        <f t="shared" si="18"/>
        <v>47</v>
      </c>
      <c r="I416" s="10">
        <f t="shared" si="19"/>
        <v>43.150000000000006</v>
      </c>
      <c r="J416" s="11">
        <f t="shared" si="20"/>
        <v>42.400000000000006</v>
      </c>
    </row>
    <row r="417" spans="1:10">
      <c r="A417" s="17" t="s">
        <v>33880</v>
      </c>
      <c r="B417" s="2" t="s">
        <v>750</v>
      </c>
      <c r="C417" s="9">
        <v>6</v>
      </c>
      <c r="D417" s="34">
        <v>0.7</v>
      </c>
      <c r="E417" s="31">
        <v>43</v>
      </c>
      <c r="F417" s="10">
        <v>21.95</v>
      </c>
      <c r="G417" s="192" t="s">
        <v>4329</v>
      </c>
      <c r="H417" s="10">
        <f t="shared" si="18"/>
        <v>32.5</v>
      </c>
      <c r="I417" s="10">
        <f t="shared" si="19"/>
        <v>29.85</v>
      </c>
      <c r="J417" s="11">
        <f t="shared" si="20"/>
        <v>29.3</v>
      </c>
    </row>
    <row r="418" spans="1:10">
      <c r="A418" s="17" t="s">
        <v>33881</v>
      </c>
      <c r="B418" s="2" t="s">
        <v>26927</v>
      </c>
      <c r="C418" s="9">
        <v>6</v>
      </c>
      <c r="D418" s="34">
        <v>0.7</v>
      </c>
      <c r="E418" s="31">
        <v>51.5</v>
      </c>
      <c r="F418" s="10">
        <v>7.5</v>
      </c>
      <c r="G418" s="192" t="s">
        <v>4329</v>
      </c>
      <c r="H418" s="10">
        <f t="shared" si="18"/>
        <v>15.600000000000001</v>
      </c>
      <c r="I418" s="10">
        <f t="shared" si="19"/>
        <v>14.350000000000001</v>
      </c>
      <c r="J418" s="11">
        <f t="shared" si="20"/>
        <v>14.100000000000001</v>
      </c>
    </row>
    <row r="419" spans="1:10">
      <c r="A419" s="17" t="s">
        <v>33882</v>
      </c>
      <c r="B419" s="2" t="s">
        <v>754</v>
      </c>
      <c r="C419" s="9">
        <v>6</v>
      </c>
      <c r="D419" s="34">
        <v>0.7</v>
      </c>
      <c r="E419" s="31">
        <v>40</v>
      </c>
      <c r="F419" s="10">
        <v>9.65</v>
      </c>
      <c r="G419" s="192" t="s">
        <v>32325</v>
      </c>
      <c r="H419" s="10">
        <f t="shared" si="18"/>
        <v>17.25</v>
      </c>
      <c r="I419" s="10">
        <f t="shared" si="19"/>
        <v>15.8</v>
      </c>
      <c r="J419" s="11">
        <f t="shared" si="20"/>
        <v>15.55</v>
      </c>
    </row>
    <row r="420" spans="1:10">
      <c r="A420" s="17" t="s">
        <v>33883</v>
      </c>
      <c r="B420" s="2" t="s">
        <v>756</v>
      </c>
      <c r="C420" s="9">
        <v>6</v>
      </c>
      <c r="D420" s="34">
        <v>0.7</v>
      </c>
      <c r="E420" s="31">
        <v>40</v>
      </c>
      <c r="F420" s="10">
        <v>2.25</v>
      </c>
      <c r="G420" s="192" t="s">
        <v>32369</v>
      </c>
      <c r="H420" s="10">
        <f t="shared" si="18"/>
        <v>8.2000000000000011</v>
      </c>
      <c r="I420" s="10">
        <f t="shared" si="19"/>
        <v>7.5500000000000007</v>
      </c>
      <c r="J420" s="11">
        <f t="shared" si="20"/>
        <v>7.4</v>
      </c>
    </row>
    <row r="421" spans="1:10">
      <c r="A421" s="17" t="s">
        <v>33884</v>
      </c>
      <c r="B421" s="2" t="s">
        <v>13694</v>
      </c>
      <c r="C421" s="9">
        <v>6</v>
      </c>
      <c r="D421" s="34">
        <v>0.7</v>
      </c>
      <c r="E421" s="31">
        <v>21</v>
      </c>
      <c r="F421" s="10">
        <v>78.5</v>
      </c>
      <c r="G421" s="192" t="s">
        <v>32315</v>
      </c>
      <c r="H421" s="10">
        <f t="shared" si="18"/>
        <v>99.550000000000011</v>
      </c>
      <c r="I421" s="10">
        <f t="shared" si="19"/>
        <v>91.4</v>
      </c>
      <c r="J421" s="11">
        <f t="shared" si="20"/>
        <v>89.75</v>
      </c>
    </row>
    <row r="422" spans="1:10">
      <c r="A422" s="17" t="s">
        <v>33885</v>
      </c>
      <c r="B422" s="2" t="s">
        <v>760</v>
      </c>
      <c r="C422" s="9">
        <v>6</v>
      </c>
      <c r="D422" s="34">
        <v>0.7</v>
      </c>
      <c r="E422" s="31">
        <v>40</v>
      </c>
      <c r="F422" s="10">
        <v>17.5</v>
      </c>
      <c r="G422" s="192" t="s">
        <v>32308</v>
      </c>
      <c r="H422" s="10">
        <f t="shared" si="18"/>
        <v>26.8</v>
      </c>
      <c r="I422" s="10">
        <f t="shared" si="19"/>
        <v>24.6</v>
      </c>
      <c r="J422" s="11">
        <f t="shared" si="20"/>
        <v>24.150000000000002</v>
      </c>
    </row>
    <row r="423" spans="1:10">
      <c r="A423" s="17" t="s">
        <v>33886</v>
      </c>
      <c r="B423" s="2" t="s">
        <v>763</v>
      </c>
      <c r="C423" s="9">
        <v>6</v>
      </c>
      <c r="D423" s="34">
        <v>0.7</v>
      </c>
      <c r="E423" s="31">
        <v>57</v>
      </c>
      <c r="F423" s="10">
        <v>9.1</v>
      </c>
      <c r="G423" s="192" t="s">
        <v>32308</v>
      </c>
      <c r="H423" s="10">
        <f t="shared" si="18"/>
        <v>18.05</v>
      </c>
      <c r="I423" s="10">
        <f t="shared" si="19"/>
        <v>16.600000000000001</v>
      </c>
      <c r="J423" s="11">
        <f t="shared" si="20"/>
        <v>16.3</v>
      </c>
    </row>
    <row r="424" spans="1:10">
      <c r="A424" s="17" t="s">
        <v>33887</v>
      </c>
      <c r="B424" s="2" t="s">
        <v>765</v>
      </c>
      <c r="C424" s="9">
        <v>6</v>
      </c>
      <c r="D424" s="34">
        <v>0.7</v>
      </c>
      <c r="E424" s="31">
        <v>40</v>
      </c>
      <c r="F424" s="10">
        <v>5.8</v>
      </c>
      <c r="G424" s="192" t="s">
        <v>32308</v>
      </c>
      <c r="H424" s="10">
        <f t="shared" si="18"/>
        <v>12.55</v>
      </c>
      <c r="I424" s="10">
        <f t="shared" si="19"/>
        <v>11.5</v>
      </c>
      <c r="J424" s="11">
        <f t="shared" si="20"/>
        <v>11.3</v>
      </c>
    </row>
    <row r="425" spans="1:10">
      <c r="A425" s="17" t="s">
        <v>33889</v>
      </c>
      <c r="B425" s="2" t="s">
        <v>768</v>
      </c>
      <c r="C425" s="9">
        <v>6</v>
      </c>
      <c r="D425" s="34">
        <v>0.7</v>
      </c>
      <c r="E425" s="31">
        <v>40</v>
      </c>
      <c r="F425" s="10">
        <v>875</v>
      </c>
      <c r="G425" s="192" t="s">
        <v>32308</v>
      </c>
      <c r="H425" s="10">
        <f t="shared" si="18"/>
        <v>1072.95</v>
      </c>
      <c r="I425" s="10">
        <f t="shared" si="19"/>
        <v>985</v>
      </c>
      <c r="J425" s="11">
        <f t="shared" si="20"/>
        <v>967.40000000000009</v>
      </c>
    </row>
    <row r="426" spans="1:10">
      <c r="A426" s="17" t="s">
        <v>33890</v>
      </c>
      <c r="B426" s="2" t="s">
        <v>32999</v>
      </c>
      <c r="C426" s="9">
        <v>6</v>
      </c>
      <c r="D426" s="34">
        <v>0.7</v>
      </c>
      <c r="E426" s="31">
        <v>41.2</v>
      </c>
      <c r="F426" s="10">
        <v>26</v>
      </c>
      <c r="G426" s="192" t="s">
        <v>32308</v>
      </c>
      <c r="H426" s="10">
        <f t="shared" si="18"/>
        <v>37.300000000000004</v>
      </c>
      <c r="I426" s="10">
        <f t="shared" si="19"/>
        <v>34.25</v>
      </c>
      <c r="J426" s="11">
        <f t="shared" si="20"/>
        <v>33.6</v>
      </c>
    </row>
    <row r="427" spans="1:10">
      <c r="A427" s="17" t="s">
        <v>33891</v>
      </c>
      <c r="B427" s="2" t="s">
        <v>770</v>
      </c>
      <c r="C427" s="9">
        <v>6</v>
      </c>
      <c r="D427" s="34">
        <v>0.7</v>
      </c>
      <c r="E427" s="31">
        <v>40</v>
      </c>
      <c r="F427" s="10">
        <v>19.25</v>
      </c>
      <c r="G427" s="192" t="s">
        <v>32307</v>
      </c>
      <c r="H427" s="10">
        <f t="shared" si="18"/>
        <v>28.950000000000003</v>
      </c>
      <c r="I427" s="10">
        <f t="shared" si="19"/>
        <v>26.55</v>
      </c>
      <c r="J427" s="11">
        <f t="shared" si="20"/>
        <v>26.1</v>
      </c>
    </row>
    <row r="428" spans="1:10">
      <c r="A428" s="17" t="s">
        <v>33892</v>
      </c>
      <c r="B428" s="2" t="s">
        <v>772</v>
      </c>
      <c r="C428" s="9">
        <v>6</v>
      </c>
      <c r="D428" s="34">
        <v>0.7</v>
      </c>
      <c r="E428" s="31">
        <v>40</v>
      </c>
      <c r="F428" s="10">
        <v>135</v>
      </c>
      <c r="G428" s="192" t="s">
        <v>32308</v>
      </c>
      <c r="H428" s="10">
        <f t="shared" si="18"/>
        <v>170.15</v>
      </c>
      <c r="I428" s="10">
        <f t="shared" si="19"/>
        <v>156.20000000000002</v>
      </c>
      <c r="J428" s="11">
        <f t="shared" si="20"/>
        <v>153.4</v>
      </c>
    </row>
    <row r="429" spans="1:10">
      <c r="A429" s="17" t="s">
        <v>33893</v>
      </c>
      <c r="B429" s="2" t="s">
        <v>774</v>
      </c>
      <c r="C429" s="9">
        <v>6</v>
      </c>
      <c r="D429" s="34">
        <v>0.7</v>
      </c>
      <c r="E429" s="31">
        <v>40</v>
      </c>
      <c r="F429" s="10">
        <v>17.5</v>
      </c>
      <c r="G429" s="192" t="s">
        <v>32308</v>
      </c>
      <c r="H429" s="10">
        <f t="shared" si="18"/>
        <v>26.8</v>
      </c>
      <c r="I429" s="10">
        <f t="shared" si="19"/>
        <v>24.6</v>
      </c>
      <c r="J429" s="11">
        <f t="shared" si="20"/>
        <v>24.150000000000002</v>
      </c>
    </row>
    <row r="430" spans="1:10">
      <c r="A430" s="17" t="s">
        <v>33894</v>
      </c>
      <c r="B430" s="2" t="s">
        <v>780</v>
      </c>
      <c r="C430" s="9">
        <v>6</v>
      </c>
      <c r="D430" s="34">
        <v>0.7</v>
      </c>
      <c r="E430" s="31">
        <v>40</v>
      </c>
      <c r="F430" s="10">
        <v>265</v>
      </c>
      <c r="G430" s="192" t="s">
        <v>4328</v>
      </c>
      <c r="H430" s="10">
        <f t="shared" si="18"/>
        <v>328.75</v>
      </c>
      <c r="I430" s="10">
        <f t="shared" si="19"/>
        <v>301.8</v>
      </c>
      <c r="J430" s="11">
        <f t="shared" si="20"/>
        <v>296.40000000000003</v>
      </c>
    </row>
    <row r="431" spans="1:10">
      <c r="A431" s="17" t="s">
        <v>33895</v>
      </c>
      <c r="B431" s="2" t="s">
        <v>14942</v>
      </c>
      <c r="C431" s="9">
        <v>6</v>
      </c>
      <c r="D431" s="34">
        <v>0.7</v>
      </c>
      <c r="E431" s="31">
        <v>38</v>
      </c>
      <c r="F431" s="10">
        <v>31.75</v>
      </c>
      <c r="G431" s="192" t="s">
        <v>4328</v>
      </c>
      <c r="H431" s="10">
        <f t="shared" si="18"/>
        <v>44</v>
      </c>
      <c r="I431" s="10">
        <f t="shared" si="19"/>
        <v>40.400000000000006</v>
      </c>
      <c r="J431" s="11">
        <f t="shared" si="20"/>
        <v>39.700000000000003</v>
      </c>
    </row>
    <row r="432" spans="1:10">
      <c r="A432" s="17" t="s">
        <v>33896</v>
      </c>
      <c r="B432" s="2" t="s">
        <v>31728</v>
      </c>
      <c r="C432" s="9">
        <v>6</v>
      </c>
      <c r="D432" s="34">
        <v>0.7</v>
      </c>
      <c r="E432" s="31">
        <v>41.2</v>
      </c>
      <c r="F432" s="10">
        <v>8.15</v>
      </c>
      <c r="G432" s="192" t="s">
        <v>4328</v>
      </c>
      <c r="H432" s="10">
        <f t="shared" si="18"/>
        <v>15.5</v>
      </c>
      <c r="I432" s="10">
        <f t="shared" si="19"/>
        <v>14.25</v>
      </c>
      <c r="J432" s="11">
        <f t="shared" si="20"/>
        <v>14</v>
      </c>
    </row>
    <row r="433" spans="1:10">
      <c r="A433" s="17" t="s">
        <v>33897</v>
      </c>
      <c r="B433" s="2" t="s">
        <v>33000</v>
      </c>
      <c r="C433" s="9">
        <v>6</v>
      </c>
      <c r="D433" s="34">
        <v>0.7</v>
      </c>
      <c r="E433" s="31">
        <v>45</v>
      </c>
      <c r="F433" s="10">
        <v>25.95</v>
      </c>
      <c r="G433" s="192" t="s">
        <v>4328</v>
      </c>
      <c r="H433" s="10">
        <f t="shared" si="18"/>
        <v>37.550000000000004</v>
      </c>
      <c r="I433" s="10">
        <f t="shared" si="19"/>
        <v>34.5</v>
      </c>
      <c r="J433" s="11">
        <f t="shared" si="20"/>
        <v>33.85</v>
      </c>
    </row>
    <row r="434" spans="1:10">
      <c r="A434" s="17" t="s">
        <v>33898</v>
      </c>
      <c r="B434" s="2" t="s">
        <v>4608</v>
      </c>
      <c r="C434" s="9">
        <v>6</v>
      </c>
      <c r="D434" s="34">
        <v>1</v>
      </c>
      <c r="E434" s="31">
        <v>50</v>
      </c>
      <c r="F434" s="10">
        <v>1.04</v>
      </c>
      <c r="G434" s="192" t="s">
        <v>4353</v>
      </c>
      <c r="H434" s="10">
        <f t="shared" si="18"/>
        <v>9.5</v>
      </c>
      <c r="I434" s="10">
        <f t="shared" si="19"/>
        <v>8.7000000000000011</v>
      </c>
      <c r="J434" s="11">
        <f t="shared" si="20"/>
        <v>8.5500000000000007</v>
      </c>
    </row>
    <row r="435" spans="1:10">
      <c r="A435" s="17" t="s">
        <v>33899</v>
      </c>
      <c r="B435" s="2" t="s">
        <v>4641</v>
      </c>
      <c r="C435" s="9">
        <v>6</v>
      </c>
      <c r="D435" s="34">
        <v>0.7</v>
      </c>
      <c r="E435" s="31">
        <v>50</v>
      </c>
      <c r="F435" s="10">
        <v>8.25</v>
      </c>
      <c r="G435" s="192" t="s">
        <v>4334</v>
      </c>
      <c r="H435" s="10">
        <f t="shared" si="18"/>
        <v>16.400000000000002</v>
      </c>
      <c r="I435" s="10">
        <f t="shared" si="19"/>
        <v>15.05</v>
      </c>
      <c r="J435" s="11">
        <f t="shared" si="20"/>
        <v>14.8</v>
      </c>
    </row>
    <row r="436" spans="1:10">
      <c r="A436" s="17" t="s">
        <v>33900</v>
      </c>
      <c r="B436" s="2" t="s">
        <v>784</v>
      </c>
      <c r="C436" s="9">
        <v>6</v>
      </c>
      <c r="D436" s="34">
        <v>0.7</v>
      </c>
      <c r="E436" s="31">
        <v>50</v>
      </c>
      <c r="F436" s="10">
        <v>5.25</v>
      </c>
      <c r="G436" s="192" t="s">
        <v>4329</v>
      </c>
      <c r="H436" s="10">
        <f t="shared" si="18"/>
        <v>12.75</v>
      </c>
      <c r="I436" s="10">
        <f t="shared" si="19"/>
        <v>11.700000000000001</v>
      </c>
      <c r="J436" s="11">
        <f t="shared" si="20"/>
        <v>11.5</v>
      </c>
    </row>
    <row r="437" spans="1:10">
      <c r="A437" s="17" t="s">
        <v>33901</v>
      </c>
      <c r="B437" s="2" t="s">
        <v>31730</v>
      </c>
      <c r="C437" s="9">
        <v>6</v>
      </c>
      <c r="D437" s="34">
        <v>0.7</v>
      </c>
      <c r="E437" s="31">
        <v>61.7</v>
      </c>
      <c r="F437" s="10">
        <v>6.25</v>
      </c>
      <c r="G437" s="192" t="s">
        <v>4329</v>
      </c>
      <c r="H437" s="10">
        <f t="shared" si="18"/>
        <v>15</v>
      </c>
      <c r="I437" s="10">
        <f t="shared" si="19"/>
        <v>13.75</v>
      </c>
      <c r="J437" s="11">
        <f t="shared" si="20"/>
        <v>13.5</v>
      </c>
    </row>
    <row r="438" spans="1:10">
      <c r="A438" s="17" t="s">
        <v>33902</v>
      </c>
      <c r="B438" s="2" t="s">
        <v>14492</v>
      </c>
      <c r="C438" s="9">
        <v>6</v>
      </c>
      <c r="D438" s="34">
        <v>0.7</v>
      </c>
      <c r="E438" s="31">
        <v>57.3</v>
      </c>
      <c r="F438" s="10">
        <v>14.85</v>
      </c>
      <c r="G438" s="192" t="s">
        <v>4329</v>
      </c>
      <c r="H438" s="10">
        <f t="shared" si="18"/>
        <v>25.1</v>
      </c>
      <c r="I438" s="10">
        <f t="shared" si="19"/>
        <v>23.05</v>
      </c>
      <c r="J438" s="11">
        <f t="shared" si="20"/>
        <v>22.650000000000002</v>
      </c>
    </row>
    <row r="439" spans="1:10">
      <c r="A439" s="17" t="s">
        <v>33903</v>
      </c>
      <c r="B439" s="2" t="s">
        <v>32374</v>
      </c>
      <c r="C439" s="9">
        <v>6</v>
      </c>
      <c r="D439" s="34">
        <v>0.7</v>
      </c>
      <c r="E439" s="31">
        <v>61.1</v>
      </c>
      <c r="F439" s="10">
        <v>21.6</v>
      </c>
      <c r="G439" s="192" t="s">
        <v>4329</v>
      </c>
      <c r="H439" s="10">
        <f t="shared" si="18"/>
        <v>33.65</v>
      </c>
      <c r="I439" s="10">
        <f t="shared" si="19"/>
        <v>30.900000000000002</v>
      </c>
      <c r="J439" s="11">
        <f t="shared" si="20"/>
        <v>30.35</v>
      </c>
    </row>
    <row r="440" spans="1:10">
      <c r="A440" s="17" t="s">
        <v>33904</v>
      </c>
      <c r="B440" s="2" t="s">
        <v>14224</v>
      </c>
      <c r="C440" s="9">
        <v>6</v>
      </c>
      <c r="D440" s="34">
        <v>0.7</v>
      </c>
      <c r="E440" s="31">
        <v>59.6</v>
      </c>
      <c r="F440" s="10">
        <v>12.5</v>
      </c>
      <c r="G440" s="192" t="s">
        <v>4329</v>
      </c>
      <c r="H440" s="10">
        <f t="shared" si="18"/>
        <v>22.450000000000003</v>
      </c>
      <c r="I440" s="10">
        <f t="shared" si="19"/>
        <v>20.6</v>
      </c>
      <c r="J440" s="11">
        <f t="shared" si="20"/>
        <v>20.25</v>
      </c>
    </row>
    <row r="441" spans="1:10">
      <c r="A441" s="17" t="s">
        <v>33905</v>
      </c>
      <c r="B441" s="2" t="s">
        <v>786</v>
      </c>
      <c r="C441" s="9">
        <v>6</v>
      </c>
      <c r="D441" s="34">
        <v>0.7</v>
      </c>
      <c r="E441" s="31">
        <v>50</v>
      </c>
      <c r="F441" s="10">
        <v>133</v>
      </c>
      <c r="G441" s="192" t="s">
        <v>4329</v>
      </c>
      <c r="H441" s="10">
        <f t="shared" si="18"/>
        <v>168.60000000000002</v>
      </c>
      <c r="I441" s="10">
        <f t="shared" si="19"/>
        <v>154.80000000000001</v>
      </c>
      <c r="J441" s="11">
        <f t="shared" si="20"/>
        <v>152</v>
      </c>
    </row>
    <row r="442" spans="1:10">
      <c r="A442" s="17" t="s">
        <v>33906</v>
      </c>
      <c r="B442" s="2" t="s">
        <v>789</v>
      </c>
      <c r="C442" s="9">
        <v>6</v>
      </c>
      <c r="D442" s="34">
        <v>0.7</v>
      </c>
      <c r="E442" s="31">
        <v>40</v>
      </c>
      <c r="F442" s="10">
        <v>5.95</v>
      </c>
      <c r="G442" s="192" t="s">
        <v>32308</v>
      </c>
      <c r="H442" s="10">
        <f t="shared" si="18"/>
        <v>12.700000000000001</v>
      </c>
      <c r="I442" s="10">
        <f t="shared" si="19"/>
        <v>11.65</v>
      </c>
      <c r="J442" s="11">
        <f t="shared" si="20"/>
        <v>11.450000000000001</v>
      </c>
    </row>
    <row r="443" spans="1:10">
      <c r="A443" s="17" t="s">
        <v>33907</v>
      </c>
      <c r="B443" s="2" t="s">
        <v>791</v>
      </c>
      <c r="C443" s="9">
        <v>6</v>
      </c>
      <c r="D443" s="34">
        <v>0.7</v>
      </c>
      <c r="E443" s="31">
        <v>40</v>
      </c>
      <c r="F443" s="10">
        <v>21</v>
      </c>
      <c r="G443" s="192" t="s">
        <v>32308</v>
      </c>
      <c r="H443" s="10">
        <f t="shared" si="18"/>
        <v>31.05</v>
      </c>
      <c r="I443" s="10">
        <f t="shared" si="19"/>
        <v>28.55</v>
      </c>
      <c r="J443" s="11">
        <f t="shared" si="20"/>
        <v>28</v>
      </c>
    </row>
    <row r="444" spans="1:10">
      <c r="A444" s="17" t="s">
        <v>33908</v>
      </c>
      <c r="B444" s="2" t="s">
        <v>15069</v>
      </c>
      <c r="C444" s="9">
        <v>12</v>
      </c>
      <c r="D444" s="34">
        <v>1</v>
      </c>
      <c r="E444" s="31">
        <v>40</v>
      </c>
      <c r="F444" s="10">
        <v>13.25</v>
      </c>
      <c r="G444" s="192" t="s">
        <v>4334</v>
      </c>
      <c r="H444" s="10">
        <f t="shared" si="18"/>
        <v>23.150000000000002</v>
      </c>
      <c r="I444" s="10">
        <f t="shared" si="19"/>
        <v>21.25</v>
      </c>
      <c r="J444" s="11">
        <f t="shared" si="20"/>
        <v>20.85</v>
      </c>
    </row>
    <row r="445" spans="1:10">
      <c r="A445" s="17" t="s">
        <v>33910</v>
      </c>
      <c r="B445" s="2" t="s">
        <v>797</v>
      </c>
      <c r="C445" s="9">
        <v>12</v>
      </c>
      <c r="D445" s="34">
        <v>1</v>
      </c>
      <c r="E445" s="31">
        <v>45</v>
      </c>
      <c r="F445" s="10">
        <v>6.95</v>
      </c>
      <c r="G445" s="192" t="s">
        <v>32325</v>
      </c>
      <c r="H445" s="10">
        <f t="shared" si="18"/>
        <v>16.100000000000001</v>
      </c>
      <c r="I445" s="10">
        <f t="shared" si="19"/>
        <v>14.75</v>
      </c>
      <c r="J445" s="11">
        <f t="shared" si="20"/>
        <v>14.5</v>
      </c>
    </row>
    <row r="446" spans="1:10">
      <c r="A446" s="17" t="s">
        <v>33911</v>
      </c>
      <c r="B446" s="2" t="s">
        <v>31731</v>
      </c>
      <c r="C446" s="9">
        <v>6</v>
      </c>
      <c r="D446" s="34">
        <v>0.7</v>
      </c>
      <c r="E446" s="31">
        <v>45</v>
      </c>
      <c r="F446" s="10">
        <v>9</v>
      </c>
      <c r="G446" s="192" t="s">
        <v>32325</v>
      </c>
      <c r="H446" s="10">
        <f t="shared" si="18"/>
        <v>16.900000000000002</v>
      </c>
      <c r="I446" s="10">
        <f t="shared" si="19"/>
        <v>15.5</v>
      </c>
      <c r="J446" s="11">
        <f t="shared" si="20"/>
        <v>15.200000000000001</v>
      </c>
    </row>
    <row r="447" spans="1:10">
      <c r="A447" s="17" t="s">
        <v>33913</v>
      </c>
      <c r="B447" s="2" t="s">
        <v>802</v>
      </c>
      <c r="C447" s="9">
        <v>6</v>
      </c>
      <c r="D447" s="34">
        <v>1</v>
      </c>
      <c r="E447" s="31">
        <v>40</v>
      </c>
      <c r="F447" s="10">
        <v>8.99</v>
      </c>
      <c r="G447" s="192" t="s">
        <v>32308</v>
      </c>
      <c r="H447" s="10">
        <f t="shared" si="18"/>
        <v>17.95</v>
      </c>
      <c r="I447" s="10">
        <f t="shared" si="19"/>
        <v>16.45</v>
      </c>
      <c r="J447" s="11">
        <f t="shared" si="20"/>
        <v>16.2</v>
      </c>
    </row>
    <row r="448" spans="1:10">
      <c r="A448" s="17" t="s">
        <v>33914</v>
      </c>
      <c r="B448" s="2" t="s">
        <v>805</v>
      </c>
      <c r="C448" s="9">
        <v>6</v>
      </c>
      <c r="D448" s="34">
        <v>0.7</v>
      </c>
      <c r="E448" s="31">
        <v>45.6</v>
      </c>
      <c r="F448" s="10">
        <v>97</v>
      </c>
      <c r="G448" s="192" t="s">
        <v>32325</v>
      </c>
      <c r="H448" s="10">
        <f t="shared" si="18"/>
        <v>124.30000000000001</v>
      </c>
      <c r="I448" s="10">
        <f t="shared" si="19"/>
        <v>114.10000000000001</v>
      </c>
      <c r="J448" s="11">
        <f t="shared" si="20"/>
        <v>112.05000000000001</v>
      </c>
    </row>
    <row r="449" spans="1:10">
      <c r="A449" s="17" t="s">
        <v>33915</v>
      </c>
      <c r="B449" s="2" t="s">
        <v>806</v>
      </c>
      <c r="C449" s="9">
        <v>6</v>
      </c>
      <c r="D449" s="34">
        <v>0.7</v>
      </c>
      <c r="E449" s="31">
        <v>45</v>
      </c>
      <c r="F449" s="10">
        <v>9.65</v>
      </c>
      <c r="G449" s="192" t="s">
        <v>32325</v>
      </c>
      <c r="H449" s="10">
        <f t="shared" si="18"/>
        <v>17.650000000000002</v>
      </c>
      <c r="I449" s="10">
        <f t="shared" si="19"/>
        <v>16.2</v>
      </c>
      <c r="J449" s="11">
        <f t="shared" si="20"/>
        <v>15.950000000000001</v>
      </c>
    </row>
    <row r="450" spans="1:10">
      <c r="A450" s="17" t="s">
        <v>33917</v>
      </c>
      <c r="B450" s="2" t="s">
        <v>810</v>
      </c>
      <c r="C450" s="9">
        <v>6</v>
      </c>
      <c r="D450" s="34">
        <v>0.7</v>
      </c>
      <c r="E450" s="31">
        <v>45</v>
      </c>
      <c r="F450" s="10">
        <v>7</v>
      </c>
      <c r="G450" s="192" t="s">
        <v>32369</v>
      </c>
      <c r="H450" s="10">
        <f t="shared" si="18"/>
        <v>14.450000000000001</v>
      </c>
      <c r="I450" s="10">
        <f t="shared" si="19"/>
        <v>13.25</v>
      </c>
      <c r="J450" s="11">
        <f t="shared" si="20"/>
        <v>13</v>
      </c>
    </row>
    <row r="451" spans="1:10">
      <c r="A451" s="17" t="s">
        <v>33918</v>
      </c>
      <c r="B451" s="2" t="s">
        <v>812</v>
      </c>
      <c r="C451" s="9">
        <v>6</v>
      </c>
      <c r="D451" s="34">
        <v>0.7</v>
      </c>
      <c r="E451" s="31">
        <v>40</v>
      </c>
      <c r="F451" s="10">
        <v>15.5</v>
      </c>
      <c r="G451" s="192" t="s">
        <v>4328</v>
      </c>
      <c r="H451" s="10">
        <f t="shared" si="18"/>
        <v>24.35</v>
      </c>
      <c r="I451" s="10">
        <f t="shared" si="19"/>
        <v>22.35</v>
      </c>
      <c r="J451" s="11">
        <f t="shared" si="20"/>
        <v>21.950000000000003</v>
      </c>
    </row>
    <row r="452" spans="1:10">
      <c r="A452" s="17" t="s">
        <v>33919</v>
      </c>
      <c r="B452" s="2" t="s">
        <v>816</v>
      </c>
      <c r="C452" s="9">
        <v>6</v>
      </c>
      <c r="D452" s="34">
        <v>0.7</v>
      </c>
      <c r="E452" s="31">
        <v>40</v>
      </c>
      <c r="F452" s="10">
        <v>6.5</v>
      </c>
      <c r="G452" s="192" t="s">
        <v>4328</v>
      </c>
      <c r="H452" s="10">
        <f t="shared" si="18"/>
        <v>13.4</v>
      </c>
      <c r="I452" s="10">
        <f t="shared" si="19"/>
        <v>12.3</v>
      </c>
      <c r="J452" s="11">
        <f t="shared" si="20"/>
        <v>12.05</v>
      </c>
    </row>
    <row r="453" spans="1:10">
      <c r="A453" s="17" t="s">
        <v>33920</v>
      </c>
      <c r="B453" s="2" t="s">
        <v>820</v>
      </c>
      <c r="C453" s="9">
        <v>6</v>
      </c>
      <c r="D453" s="34">
        <v>0.7</v>
      </c>
      <c r="E453" s="31">
        <v>46.3</v>
      </c>
      <c r="F453" s="10">
        <v>25.5</v>
      </c>
      <c r="G453" s="192" t="s">
        <v>4329</v>
      </c>
      <c r="H453" s="10">
        <f t="shared" si="18"/>
        <v>37.1</v>
      </c>
      <c r="I453" s="10">
        <f t="shared" si="19"/>
        <v>34.1</v>
      </c>
      <c r="J453" s="11">
        <f t="shared" si="20"/>
        <v>33.450000000000003</v>
      </c>
    </row>
    <row r="454" spans="1:10">
      <c r="A454" s="17" t="s">
        <v>33921</v>
      </c>
      <c r="B454" s="2" t="s">
        <v>27658</v>
      </c>
      <c r="C454" s="9">
        <v>6</v>
      </c>
      <c r="D454" s="34">
        <v>0.7</v>
      </c>
      <c r="E454" s="31">
        <v>60.1</v>
      </c>
      <c r="F454" s="10">
        <v>38.950000000000003</v>
      </c>
      <c r="G454" s="192" t="s">
        <v>4329</v>
      </c>
      <c r="H454" s="10">
        <f t="shared" si="18"/>
        <v>54.75</v>
      </c>
      <c r="I454" s="10">
        <f t="shared" si="19"/>
        <v>50.25</v>
      </c>
      <c r="J454" s="11">
        <f t="shared" si="20"/>
        <v>49.35</v>
      </c>
    </row>
    <row r="455" spans="1:10">
      <c r="A455" s="17" t="s">
        <v>33922</v>
      </c>
      <c r="B455" s="2" t="s">
        <v>822</v>
      </c>
      <c r="C455" s="9">
        <v>6</v>
      </c>
      <c r="D455" s="34">
        <v>0.7</v>
      </c>
      <c r="E455" s="31">
        <v>46.3</v>
      </c>
      <c r="F455" s="10">
        <v>5.25</v>
      </c>
      <c r="G455" s="192" t="s">
        <v>4329</v>
      </c>
      <c r="H455" s="10">
        <f t="shared" si="18"/>
        <v>12.4</v>
      </c>
      <c r="I455" s="10">
        <f t="shared" si="19"/>
        <v>11.4</v>
      </c>
      <c r="J455" s="11">
        <f t="shared" si="20"/>
        <v>11.200000000000001</v>
      </c>
    </row>
    <row r="456" spans="1:10">
      <c r="A456" s="17" t="s">
        <v>33923</v>
      </c>
      <c r="B456" s="2" t="s">
        <v>824</v>
      </c>
      <c r="C456" s="9">
        <v>6</v>
      </c>
      <c r="D456" s="34">
        <v>0.7</v>
      </c>
      <c r="E456" s="31">
        <v>46.3</v>
      </c>
      <c r="F456" s="10">
        <v>5.25</v>
      </c>
      <c r="G456" s="192" t="s">
        <v>4329</v>
      </c>
      <c r="H456" s="10">
        <f t="shared" si="18"/>
        <v>12.4</v>
      </c>
      <c r="I456" s="10">
        <f t="shared" si="19"/>
        <v>11.4</v>
      </c>
      <c r="J456" s="11">
        <f t="shared" si="20"/>
        <v>11.200000000000001</v>
      </c>
    </row>
    <row r="457" spans="1:10">
      <c r="A457" s="17" t="s">
        <v>33924</v>
      </c>
      <c r="B457" s="2" t="s">
        <v>27056</v>
      </c>
      <c r="C457" s="9">
        <v>6</v>
      </c>
      <c r="D457" s="34">
        <v>0.7</v>
      </c>
      <c r="E457" s="31">
        <v>40</v>
      </c>
      <c r="F457" s="10">
        <v>122.5</v>
      </c>
      <c r="G457" s="192" t="s">
        <v>4328</v>
      </c>
      <c r="H457" s="10">
        <f t="shared" si="18"/>
        <v>154.9</v>
      </c>
      <c r="I457" s="10">
        <f t="shared" si="19"/>
        <v>142.20000000000002</v>
      </c>
      <c r="J457" s="11">
        <f t="shared" si="20"/>
        <v>139.65</v>
      </c>
    </row>
    <row r="458" spans="1:10">
      <c r="A458" s="17" t="s">
        <v>33925</v>
      </c>
      <c r="B458" s="2" t="s">
        <v>32377</v>
      </c>
      <c r="C458" s="9">
        <v>6</v>
      </c>
      <c r="D458" s="34">
        <v>0.7</v>
      </c>
      <c r="E458" s="31">
        <v>40</v>
      </c>
      <c r="F458" s="10">
        <v>12.95</v>
      </c>
      <c r="G458" s="192" t="s">
        <v>4329</v>
      </c>
      <c r="H458" s="10">
        <f t="shared" si="18"/>
        <v>21.25</v>
      </c>
      <c r="I458" s="10">
        <f t="shared" si="19"/>
        <v>19.5</v>
      </c>
      <c r="J458" s="11">
        <f t="shared" si="20"/>
        <v>19.150000000000002</v>
      </c>
    </row>
    <row r="459" spans="1:10">
      <c r="A459" s="17" t="s">
        <v>33926</v>
      </c>
      <c r="B459" s="2" t="s">
        <v>27660</v>
      </c>
      <c r="C459" s="9">
        <v>6</v>
      </c>
      <c r="D459" s="34">
        <v>0.7</v>
      </c>
      <c r="E459" s="31">
        <v>40</v>
      </c>
      <c r="F459" s="10">
        <v>8.5</v>
      </c>
      <c r="G459" s="192" t="s">
        <v>4329</v>
      </c>
      <c r="H459" s="10">
        <f t="shared" si="18"/>
        <v>15.8</v>
      </c>
      <c r="I459" s="10">
        <f t="shared" si="19"/>
        <v>14.55</v>
      </c>
      <c r="J459" s="11">
        <f t="shared" si="20"/>
        <v>14.25</v>
      </c>
    </row>
    <row r="460" spans="1:10">
      <c r="A460" s="17" t="s">
        <v>33927</v>
      </c>
      <c r="B460" s="2" t="s">
        <v>827</v>
      </c>
      <c r="C460" s="9">
        <v>6</v>
      </c>
      <c r="D460" s="34">
        <v>0.7</v>
      </c>
      <c r="E460" s="31">
        <v>40</v>
      </c>
      <c r="F460" s="10">
        <v>19.5</v>
      </c>
      <c r="G460" s="192" t="s">
        <v>4329</v>
      </c>
      <c r="H460" s="10">
        <f t="shared" ref="H460:H523" si="21">IF(B460="","",CEILING((F460+(10.3552*D460*E460)/100+1.5+0.05)*1.22,0.05))</f>
        <v>29.25</v>
      </c>
      <c r="I460" s="10">
        <f t="shared" ref="I460:I523" si="22">IF(B460="","",CEILING((F460+(10.3552*D460*E460)/100+1.5+0.05)*1.12,0.05))</f>
        <v>26.85</v>
      </c>
      <c r="J460" s="11">
        <f t="shared" ref="J460:J523" si="23">IF(B460="","",CEILING((F460+(10.3552*D460*E460)/100+1.5+0.05)*1.1,0.05))</f>
        <v>26.35</v>
      </c>
    </row>
    <row r="461" spans="1:10">
      <c r="A461" s="17" t="s">
        <v>33928</v>
      </c>
      <c r="B461" s="2" t="s">
        <v>829</v>
      </c>
      <c r="C461" s="9">
        <v>6</v>
      </c>
      <c r="D461" s="34">
        <v>0.7</v>
      </c>
      <c r="E461" s="31">
        <v>40</v>
      </c>
      <c r="F461" s="10">
        <v>39.5</v>
      </c>
      <c r="G461" s="192" t="s">
        <v>4334</v>
      </c>
      <c r="H461" s="10">
        <f t="shared" si="21"/>
        <v>53.650000000000006</v>
      </c>
      <c r="I461" s="10">
        <f t="shared" si="22"/>
        <v>49.25</v>
      </c>
      <c r="J461" s="11">
        <f t="shared" si="23"/>
        <v>48.35</v>
      </c>
    </row>
    <row r="462" spans="1:10">
      <c r="A462" s="17" t="s">
        <v>33929</v>
      </c>
      <c r="B462" s="2" t="s">
        <v>831</v>
      </c>
      <c r="C462" s="9">
        <v>6</v>
      </c>
      <c r="D462" s="34">
        <v>0.7</v>
      </c>
      <c r="E462" s="31">
        <v>40</v>
      </c>
      <c r="F462" s="10">
        <v>8.6999999999999993</v>
      </c>
      <c r="G462" s="192" t="s">
        <v>4334</v>
      </c>
      <c r="H462" s="10">
        <f t="shared" si="21"/>
        <v>16.05</v>
      </c>
      <c r="I462" s="10">
        <f t="shared" si="22"/>
        <v>14.75</v>
      </c>
      <c r="J462" s="11">
        <f t="shared" si="23"/>
        <v>14.5</v>
      </c>
    </row>
    <row r="463" spans="1:10">
      <c r="A463" s="17" t="s">
        <v>33933</v>
      </c>
      <c r="B463" s="2" t="s">
        <v>835</v>
      </c>
      <c r="C463" s="9">
        <v>6</v>
      </c>
      <c r="D463" s="34">
        <v>0.7</v>
      </c>
      <c r="E463" s="31">
        <v>40</v>
      </c>
      <c r="F463" s="10">
        <v>315</v>
      </c>
      <c r="G463" s="192" t="s">
        <v>4334</v>
      </c>
      <c r="H463" s="10">
        <f t="shared" si="21"/>
        <v>389.75</v>
      </c>
      <c r="I463" s="10">
        <f t="shared" si="22"/>
        <v>357.8</v>
      </c>
      <c r="J463" s="11">
        <f t="shared" si="23"/>
        <v>351.40000000000003</v>
      </c>
    </row>
    <row r="464" spans="1:10">
      <c r="A464" s="17" t="s">
        <v>33934</v>
      </c>
      <c r="B464" s="2" t="s">
        <v>837</v>
      </c>
      <c r="C464" s="9">
        <v>6</v>
      </c>
      <c r="D464" s="34">
        <v>0.7</v>
      </c>
      <c r="E464" s="31">
        <v>40</v>
      </c>
      <c r="F464" s="10">
        <v>6.1</v>
      </c>
      <c r="G464" s="192" t="s">
        <v>4334</v>
      </c>
      <c r="H464" s="10">
        <f t="shared" si="21"/>
        <v>12.9</v>
      </c>
      <c r="I464" s="10">
        <f t="shared" si="22"/>
        <v>11.850000000000001</v>
      </c>
      <c r="J464" s="11">
        <f t="shared" si="23"/>
        <v>11.65</v>
      </c>
    </row>
    <row r="465" spans="1:10">
      <c r="A465" s="17" t="s">
        <v>33936</v>
      </c>
      <c r="B465" s="2" t="s">
        <v>33001</v>
      </c>
      <c r="C465" s="9">
        <v>6</v>
      </c>
      <c r="D465" s="34">
        <v>0.7</v>
      </c>
      <c r="E465" s="31">
        <v>40</v>
      </c>
      <c r="F465" s="10">
        <v>17</v>
      </c>
      <c r="G465" s="192" t="s">
        <v>4329</v>
      </c>
      <c r="H465" s="10">
        <f t="shared" si="21"/>
        <v>26.200000000000003</v>
      </c>
      <c r="I465" s="10">
        <f t="shared" si="22"/>
        <v>24.05</v>
      </c>
      <c r="J465" s="11">
        <f t="shared" si="23"/>
        <v>23.6</v>
      </c>
    </row>
    <row r="466" spans="1:10">
      <c r="A466" s="17" t="s">
        <v>33937</v>
      </c>
      <c r="B466" s="2" t="s">
        <v>33002</v>
      </c>
      <c r="C466" s="9">
        <v>6</v>
      </c>
      <c r="D466" s="34">
        <v>0.7</v>
      </c>
      <c r="E466" s="31">
        <v>40</v>
      </c>
      <c r="F466" s="10">
        <v>6.35</v>
      </c>
      <c r="G466" s="192" t="s">
        <v>4329</v>
      </c>
      <c r="H466" s="10">
        <f t="shared" si="21"/>
        <v>13.200000000000001</v>
      </c>
      <c r="I466" s="10">
        <f t="shared" si="22"/>
        <v>12.100000000000001</v>
      </c>
      <c r="J466" s="11">
        <f t="shared" si="23"/>
        <v>11.9</v>
      </c>
    </row>
    <row r="467" spans="1:10">
      <c r="A467" s="17" t="s">
        <v>33938</v>
      </c>
      <c r="B467" s="2" t="s">
        <v>845</v>
      </c>
      <c r="C467" s="9">
        <v>6</v>
      </c>
      <c r="D467" s="34">
        <v>0.5</v>
      </c>
      <c r="E467" s="31">
        <v>40</v>
      </c>
      <c r="F467" s="10">
        <v>14.5</v>
      </c>
      <c r="G467" s="192" t="s">
        <v>32291</v>
      </c>
      <c r="H467" s="10">
        <f t="shared" si="21"/>
        <v>22.150000000000002</v>
      </c>
      <c r="I467" s="10">
        <f t="shared" si="22"/>
        <v>20.3</v>
      </c>
      <c r="J467" s="11">
        <f t="shared" si="23"/>
        <v>19.950000000000003</v>
      </c>
    </row>
    <row r="468" spans="1:10">
      <c r="A468" s="17" t="s">
        <v>33939</v>
      </c>
      <c r="B468" s="2" t="s">
        <v>13683</v>
      </c>
      <c r="C468" s="9">
        <v>6</v>
      </c>
      <c r="D468" s="34">
        <v>0.5</v>
      </c>
      <c r="E468" s="31">
        <v>40</v>
      </c>
      <c r="F468" s="10">
        <v>10.25</v>
      </c>
      <c r="G468" s="192" t="s">
        <v>32356</v>
      </c>
      <c r="H468" s="10">
        <f t="shared" si="21"/>
        <v>16.95</v>
      </c>
      <c r="I468" s="10">
        <f t="shared" si="22"/>
        <v>15.55</v>
      </c>
      <c r="J468" s="11">
        <f t="shared" si="23"/>
        <v>15.3</v>
      </c>
    </row>
    <row r="469" spans="1:10">
      <c r="A469" s="17" t="s">
        <v>33942</v>
      </c>
      <c r="B469" s="2" t="s">
        <v>854</v>
      </c>
      <c r="C469" s="9">
        <v>6</v>
      </c>
      <c r="D469" s="34">
        <v>0.7</v>
      </c>
      <c r="E469" s="31">
        <v>40</v>
      </c>
      <c r="F469" s="10">
        <v>7.25</v>
      </c>
      <c r="G469" s="192" t="s">
        <v>4333</v>
      </c>
      <c r="H469" s="10">
        <f t="shared" si="21"/>
        <v>14.3</v>
      </c>
      <c r="I469" s="10">
        <f t="shared" si="22"/>
        <v>13.15</v>
      </c>
      <c r="J469" s="11">
        <f t="shared" si="23"/>
        <v>12.9</v>
      </c>
    </row>
    <row r="470" spans="1:10">
      <c r="A470" s="17" t="s">
        <v>33943</v>
      </c>
      <c r="B470" s="2" t="s">
        <v>860</v>
      </c>
      <c r="C470" s="9">
        <v>6</v>
      </c>
      <c r="D470" s="34">
        <v>0.7</v>
      </c>
      <c r="E470" s="31">
        <v>23</v>
      </c>
      <c r="F470" s="10">
        <v>22.5</v>
      </c>
      <c r="G470" s="192" t="s">
        <v>32304</v>
      </c>
      <c r="H470" s="10">
        <f t="shared" si="21"/>
        <v>31.400000000000002</v>
      </c>
      <c r="I470" s="10">
        <f t="shared" si="22"/>
        <v>28.85</v>
      </c>
      <c r="J470" s="11">
        <f t="shared" si="23"/>
        <v>28.3</v>
      </c>
    </row>
    <row r="471" spans="1:10">
      <c r="A471" s="17" t="s">
        <v>33944</v>
      </c>
      <c r="B471" s="2" t="s">
        <v>862</v>
      </c>
      <c r="C471" s="9">
        <v>6</v>
      </c>
      <c r="D471" s="34">
        <v>0.7</v>
      </c>
      <c r="E471" s="31">
        <v>30</v>
      </c>
      <c r="F471" s="10">
        <v>9.99</v>
      </c>
      <c r="G471" s="192" t="s">
        <v>32304</v>
      </c>
      <c r="H471" s="10">
        <f t="shared" si="21"/>
        <v>16.75</v>
      </c>
      <c r="I471" s="10">
        <f t="shared" si="22"/>
        <v>15.4</v>
      </c>
      <c r="J471" s="11">
        <f t="shared" si="23"/>
        <v>15.100000000000001</v>
      </c>
    </row>
    <row r="472" spans="1:10">
      <c r="A472" s="17" t="s">
        <v>33945</v>
      </c>
      <c r="B472" s="2" t="s">
        <v>33003</v>
      </c>
      <c r="C472" s="9">
        <v>6</v>
      </c>
      <c r="D472" s="34">
        <v>0.5</v>
      </c>
      <c r="E472" s="31">
        <v>27</v>
      </c>
      <c r="F472" s="10">
        <v>13.95</v>
      </c>
      <c r="G472" s="192" t="s">
        <v>32304</v>
      </c>
      <c r="H472" s="10">
        <f t="shared" si="21"/>
        <v>20.650000000000002</v>
      </c>
      <c r="I472" s="10">
        <f t="shared" si="22"/>
        <v>18.95</v>
      </c>
      <c r="J472" s="11">
        <f t="shared" si="23"/>
        <v>18.600000000000001</v>
      </c>
    </row>
    <row r="473" spans="1:10">
      <c r="A473" s="17" t="s">
        <v>33946</v>
      </c>
      <c r="B473" s="2" t="s">
        <v>33004</v>
      </c>
      <c r="C473" s="9">
        <v>6</v>
      </c>
      <c r="D473" s="34">
        <v>0.7</v>
      </c>
      <c r="E473" s="31">
        <v>25</v>
      </c>
      <c r="F473" s="10">
        <v>7</v>
      </c>
      <c r="G473" s="192" t="s">
        <v>32304</v>
      </c>
      <c r="H473" s="10">
        <f t="shared" si="21"/>
        <v>12.65</v>
      </c>
      <c r="I473" s="10">
        <f t="shared" si="22"/>
        <v>11.65</v>
      </c>
      <c r="J473" s="11">
        <f t="shared" si="23"/>
        <v>11.4</v>
      </c>
    </row>
    <row r="474" spans="1:10">
      <c r="A474" s="17" t="s">
        <v>33947</v>
      </c>
      <c r="B474" s="2" t="s">
        <v>27058</v>
      </c>
      <c r="C474" s="9">
        <v>6</v>
      </c>
      <c r="D474" s="34">
        <v>0.7</v>
      </c>
      <c r="E474" s="31">
        <v>42.8</v>
      </c>
      <c r="F474" s="10">
        <v>62.5</v>
      </c>
      <c r="G474" s="192" t="s">
        <v>4328</v>
      </c>
      <c r="H474" s="10">
        <f t="shared" si="21"/>
        <v>81.95</v>
      </c>
      <c r="I474" s="10">
        <f t="shared" si="22"/>
        <v>75.25</v>
      </c>
      <c r="J474" s="11">
        <f t="shared" si="23"/>
        <v>73.900000000000006</v>
      </c>
    </row>
    <row r="475" spans="1:10">
      <c r="A475" s="17" t="s">
        <v>33948</v>
      </c>
      <c r="B475" s="2" t="s">
        <v>14606</v>
      </c>
      <c r="C475" s="9">
        <v>6</v>
      </c>
      <c r="D475" s="34">
        <v>0.7</v>
      </c>
      <c r="E475" s="31">
        <v>35</v>
      </c>
      <c r="F475" s="10">
        <v>28</v>
      </c>
      <c r="G475" s="192" t="s">
        <v>32292</v>
      </c>
      <c r="H475" s="10">
        <f t="shared" si="21"/>
        <v>39.150000000000006</v>
      </c>
      <c r="I475" s="10">
        <f t="shared" si="22"/>
        <v>35.950000000000003</v>
      </c>
      <c r="J475" s="11">
        <f t="shared" si="23"/>
        <v>35.300000000000004</v>
      </c>
    </row>
    <row r="476" spans="1:10">
      <c r="A476" s="17" t="s">
        <v>33949</v>
      </c>
      <c r="B476" s="2" t="s">
        <v>867</v>
      </c>
      <c r="C476" s="9">
        <v>6</v>
      </c>
      <c r="D476" s="34">
        <v>0.7</v>
      </c>
      <c r="E476" s="31">
        <v>40</v>
      </c>
      <c r="F476" s="10">
        <v>21</v>
      </c>
      <c r="G476" s="192" t="s">
        <v>32290</v>
      </c>
      <c r="H476" s="10">
        <f t="shared" si="21"/>
        <v>31.05</v>
      </c>
      <c r="I476" s="10">
        <f t="shared" si="22"/>
        <v>28.55</v>
      </c>
      <c r="J476" s="11">
        <f t="shared" si="23"/>
        <v>28</v>
      </c>
    </row>
    <row r="477" spans="1:10">
      <c r="A477" s="17" t="s">
        <v>33950</v>
      </c>
      <c r="B477" s="2" t="s">
        <v>870</v>
      </c>
      <c r="C477" s="9">
        <v>200</v>
      </c>
      <c r="D477" s="34">
        <v>0.05</v>
      </c>
      <c r="E477" s="31">
        <v>25</v>
      </c>
      <c r="F477" s="10">
        <v>6.5</v>
      </c>
      <c r="G477" s="192" t="s">
        <v>32315</v>
      </c>
      <c r="H477" s="10">
        <f t="shared" si="21"/>
        <v>10</v>
      </c>
      <c r="I477" s="10">
        <f t="shared" si="22"/>
        <v>9.2000000000000011</v>
      </c>
      <c r="J477" s="11">
        <f t="shared" si="23"/>
        <v>9</v>
      </c>
    </row>
    <row r="478" spans="1:10">
      <c r="A478" s="17" t="s">
        <v>33954</v>
      </c>
      <c r="B478" s="2" t="s">
        <v>31733</v>
      </c>
      <c r="C478" s="9">
        <v>1</v>
      </c>
      <c r="D478" s="34">
        <v>3</v>
      </c>
      <c r="E478" s="31">
        <v>25</v>
      </c>
      <c r="F478" s="10">
        <v>12.75</v>
      </c>
      <c r="G478" s="192" t="s">
        <v>32315</v>
      </c>
      <c r="H478" s="10">
        <f t="shared" si="21"/>
        <v>26.950000000000003</v>
      </c>
      <c r="I478" s="10">
        <f t="shared" si="22"/>
        <v>24.75</v>
      </c>
      <c r="J478" s="11">
        <f t="shared" si="23"/>
        <v>24.3</v>
      </c>
    </row>
    <row r="479" spans="1:10">
      <c r="A479" s="17" t="s">
        <v>33951</v>
      </c>
      <c r="B479" s="2" t="s">
        <v>38694</v>
      </c>
      <c r="C479" s="9">
        <v>6</v>
      </c>
      <c r="D479" s="34">
        <v>1</v>
      </c>
      <c r="E479" s="31">
        <v>25</v>
      </c>
      <c r="F479" s="10">
        <v>26.9</v>
      </c>
      <c r="G479" s="192" t="s">
        <v>32315</v>
      </c>
      <c r="H479" s="10">
        <f t="shared" si="21"/>
        <v>37.9</v>
      </c>
      <c r="I479" s="10">
        <f t="shared" si="22"/>
        <v>34.800000000000004</v>
      </c>
      <c r="J479" s="11">
        <f t="shared" si="23"/>
        <v>34.15</v>
      </c>
    </row>
    <row r="480" spans="1:10">
      <c r="A480" s="17" t="s">
        <v>33955</v>
      </c>
      <c r="B480" s="2" t="s">
        <v>875</v>
      </c>
      <c r="C480" s="9">
        <v>6</v>
      </c>
      <c r="D480" s="34">
        <v>0.7</v>
      </c>
      <c r="E480" s="31">
        <v>40</v>
      </c>
      <c r="F480" s="10">
        <v>17.5</v>
      </c>
      <c r="G480" s="192" t="s">
        <v>32379</v>
      </c>
      <c r="H480" s="10">
        <f t="shared" si="21"/>
        <v>26.8</v>
      </c>
      <c r="I480" s="10">
        <f t="shared" si="22"/>
        <v>24.6</v>
      </c>
      <c r="J480" s="11">
        <f t="shared" si="23"/>
        <v>24.150000000000002</v>
      </c>
    </row>
    <row r="481" spans="1:10">
      <c r="A481" s="17" t="s">
        <v>33956</v>
      </c>
      <c r="B481" s="2" t="s">
        <v>4754</v>
      </c>
      <c r="C481" s="9">
        <v>6</v>
      </c>
      <c r="D481" s="34">
        <v>0.7</v>
      </c>
      <c r="E481" s="31">
        <v>40</v>
      </c>
      <c r="F481" s="10">
        <v>6.35</v>
      </c>
      <c r="G481" s="192" t="s">
        <v>32324</v>
      </c>
      <c r="H481" s="10">
        <f t="shared" si="21"/>
        <v>13.200000000000001</v>
      </c>
      <c r="I481" s="10">
        <f t="shared" si="22"/>
        <v>12.100000000000001</v>
      </c>
      <c r="J481" s="11">
        <f t="shared" si="23"/>
        <v>11.9</v>
      </c>
    </row>
    <row r="482" spans="1:10">
      <c r="A482" s="17" t="s">
        <v>33958</v>
      </c>
      <c r="B482" s="2" t="s">
        <v>14407</v>
      </c>
      <c r="C482" s="9">
        <v>6</v>
      </c>
      <c r="D482" s="34">
        <v>1</v>
      </c>
      <c r="E482" s="31">
        <v>40</v>
      </c>
      <c r="F482" s="10">
        <v>11.15</v>
      </c>
      <c r="G482" s="192" t="s">
        <v>32380</v>
      </c>
      <c r="H482" s="10">
        <f t="shared" si="21"/>
        <v>20.55</v>
      </c>
      <c r="I482" s="10">
        <f t="shared" si="22"/>
        <v>18.900000000000002</v>
      </c>
      <c r="J482" s="11">
        <f t="shared" si="23"/>
        <v>18.55</v>
      </c>
    </row>
    <row r="483" spans="1:10">
      <c r="A483" s="17" t="s">
        <v>33959</v>
      </c>
      <c r="B483" s="2" t="s">
        <v>877</v>
      </c>
      <c r="C483" s="9">
        <v>6</v>
      </c>
      <c r="D483" s="34">
        <v>0.7</v>
      </c>
      <c r="E483" s="31">
        <v>40</v>
      </c>
      <c r="F483" s="10">
        <v>5.25</v>
      </c>
      <c r="G483" s="192" t="s">
        <v>32381</v>
      </c>
      <c r="H483" s="10">
        <f t="shared" si="21"/>
        <v>11.850000000000001</v>
      </c>
      <c r="I483" s="10">
        <f t="shared" si="22"/>
        <v>10.9</v>
      </c>
      <c r="J483" s="11">
        <f t="shared" si="23"/>
        <v>10.700000000000001</v>
      </c>
    </row>
    <row r="484" spans="1:10">
      <c r="A484" s="17" t="s">
        <v>33960</v>
      </c>
      <c r="B484" s="2" t="s">
        <v>879</v>
      </c>
      <c r="C484" s="9">
        <v>6</v>
      </c>
      <c r="D484" s="34">
        <v>0.7</v>
      </c>
      <c r="E484" s="31">
        <v>40</v>
      </c>
      <c r="F484" s="10">
        <v>13.95</v>
      </c>
      <c r="G484" s="192" t="s">
        <v>4334</v>
      </c>
      <c r="H484" s="10">
        <f t="shared" si="21"/>
        <v>22.450000000000003</v>
      </c>
      <c r="I484" s="10">
        <f t="shared" si="22"/>
        <v>20.650000000000002</v>
      </c>
      <c r="J484" s="11">
        <f t="shared" si="23"/>
        <v>20.25</v>
      </c>
    </row>
    <row r="485" spans="1:10">
      <c r="A485" s="17" t="s">
        <v>33961</v>
      </c>
      <c r="B485" s="2" t="s">
        <v>882</v>
      </c>
      <c r="C485" s="9">
        <v>6</v>
      </c>
      <c r="D485" s="34">
        <v>0.7</v>
      </c>
      <c r="E485" s="31">
        <v>40</v>
      </c>
      <c r="F485" s="10">
        <v>9.1</v>
      </c>
      <c r="G485" s="192" t="s">
        <v>4334</v>
      </c>
      <c r="H485" s="10">
        <f t="shared" si="21"/>
        <v>16.55</v>
      </c>
      <c r="I485" s="10">
        <f t="shared" si="22"/>
        <v>15.200000000000001</v>
      </c>
      <c r="J485" s="11">
        <f t="shared" si="23"/>
        <v>14.950000000000001</v>
      </c>
    </row>
    <row r="486" spans="1:10">
      <c r="A486" s="17" t="s">
        <v>33962</v>
      </c>
      <c r="B486" s="2" t="s">
        <v>884</v>
      </c>
      <c r="C486" s="9">
        <v>6</v>
      </c>
      <c r="D486" s="34">
        <v>0.7</v>
      </c>
      <c r="E486" s="31">
        <v>40</v>
      </c>
      <c r="F486" s="10">
        <v>28.95</v>
      </c>
      <c r="G486" s="192" t="s">
        <v>4328</v>
      </c>
      <c r="H486" s="10">
        <f t="shared" si="21"/>
        <v>40.75</v>
      </c>
      <c r="I486" s="10">
        <f t="shared" si="22"/>
        <v>37.450000000000003</v>
      </c>
      <c r="J486" s="11">
        <f t="shared" si="23"/>
        <v>36.75</v>
      </c>
    </row>
    <row r="487" spans="1:10">
      <c r="A487" s="17" t="s">
        <v>33963</v>
      </c>
      <c r="B487" s="2" t="s">
        <v>886</v>
      </c>
      <c r="C487" s="9">
        <v>6</v>
      </c>
      <c r="D487" s="34">
        <v>0.7</v>
      </c>
      <c r="E487" s="31">
        <v>40</v>
      </c>
      <c r="F487" s="10">
        <v>24.5</v>
      </c>
      <c r="G487" s="192" t="s">
        <v>32307</v>
      </c>
      <c r="H487" s="10">
        <f t="shared" si="21"/>
        <v>35.35</v>
      </c>
      <c r="I487" s="10">
        <f t="shared" si="22"/>
        <v>32.450000000000003</v>
      </c>
      <c r="J487" s="11">
        <f t="shared" si="23"/>
        <v>31.85</v>
      </c>
    </row>
    <row r="488" spans="1:10">
      <c r="A488" s="17" t="s">
        <v>33964</v>
      </c>
      <c r="B488" s="2" t="s">
        <v>888</v>
      </c>
      <c r="C488" s="9">
        <v>6</v>
      </c>
      <c r="D488" s="34">
        <v>0.7</v>
      </c>
      <c r="E488" s="31">
        <v>40</v>
      </c>
      <c r="F488" s="10">
        <v>52.5</v>
      </c>
      <c r="G488" s="192" t="s">
        <v>32307</v>
      </c>
      <c r="H488" s="10">
        <f t="shared" si="21"/>
        <v>69.5</v>
      </c>
      <c r="I488" s="10">
        <f t="shared" si="22"/>
        <v>63.800000000000004</v>
      </c>
      <c r="J488" s="11">
        <f t="shared" si="23"/>
        <v>62.650000000000006</v>
      </c>
    </row>
    <row r="489" spans="1:10">
      <c r="A489" s="17" t="s">
        <v>33965</v>
      </c>
      <c r="B489" s="2" t="s">
        <v>891</v>
      </c>
      <c r="C489" s="9">
        <v>6</v>
      </c>
      <c r="D489" s="34">
        <v>0.7</v>
      </c>
      <c r="E489" s="31">
        <v>37.5</v>
      </c>
      <c r="F489" s="10">
        <v>9.5</v>
      </c>
      <c r="G489" s="192" t="s">
        <v>4345</v>
      </c>
      <c r="H489" s="10">
        <f t="shared" si="21"/>
        <v>16.8</v>
      </c>
      <c r="I489" s="10">
        <f t="shared" si="22"/>
        <v>15.450000000000001</v>
      </c>
      <c r="J489" s="11">
        <f t="shared" si="23"/>
        <v>15.15</v>
      </c>
    </row>
    <row r="490" spans="1:10">
      <c r="A490" s="17" t="s">
        <v>33966</v>
      </c>
      <c r="B490" s="2" t="s">
        <v>893</v>
      </c>
      <c r="C490" s="9">
        <v>6</v>
      </c>
      <c r="D490" s="34">
        <v>0.7</v>
      </c>
      <c r="E490" s="31">
        <v>14.5</v>
      </c>
      <c r="F490" s="10">
        <v>18.5</v>
      </c>
      <c r="G490" s="192" t="s">
        <v>32304</v>
      </c>
      <c r="H490" s="10">
        <f t="shared" si="21"/>
        <v>25.75</v>
      </c>
      <c r="I490" s="10">
        <f t="shared" si="22"/>
        <v>23.650000000000002</v>
      </c>
      <c r="J490" s="11">
        <f t="shared" si="23"/>
        <v>23.25</v>
      </c>
    </row>
    <row r="491" spans="1:10">
      <c r="A491" s="17" t="s">
        <v>33967</v>
      </c>
      <c r="B491" s="2" t="s">
        <v>895</v>
      </c>
      <c r="C491" s="9">
        <v>6</v>
      </c>
      <c r="D491" s="34">
        <v>0.7</v>
      </c>
      <c r="E491" s="31">
        <v>37.5</v>
      </c>
      <c r="F491" s="10">
        <v>10.25</v>
      </c>
      <c r="G491" s="192" t="s">
        <v>32293</v>
      </c>
      <c r="H491" s="10">
        <f t="shared" si="21"/>
        <v>17.75</v>
      </c>
      <c r="I491" s="10">
        <f t="shared" si="22"/>
        <v>16.3</v>
      </c>
      <c r="J491" s="11">
        <f t="shared" si="23"/>
        <v>16</v>
      </c>
    </row>
    <row r="492" spans="1:10">
      <c r="A492" s="17" t="s">
        <v>33968</v>
      </c>
      <c r="B492" s="2" t="s">
        <v>897</v>
      </c>
      <c r="C492" s="9">
        <v>6</v>
      </c>
      <c r="D492" s="34">
        <v>0.7</v>
      </c>
      <c r="E492" s="31">
        <v>15</v>
      </c>
      <c r="F492" s="10">
        <v>8</v>
      </c>
      <c r="G492" s="192" t="s">
        <v>4338</v>
      </c>
      <c r="H492" s="10">
        <f t="shared" si="21"/>
        <v>13</v>
      </c>
      <c r="I492" s="10">
        <f t="shared" si="22"/>
        <v>11.950000000000001</v>
      </c>
      <c r="J492" s="11">
        <f t="shared" si="23"/>
        <v>11.75</v>
      </c>
    </row>
    <row r="493" spans="1:10">
      <c r="A493" s="17" t="s">
        <v>33970</v>
      </c>
      <c r="B493" s="2" t="s">
        <v>899</v>
      </c>
      <c r="C493" s="9">
        <v>6</v>
      </c>
      <c r="D493" s="34">
        <v>1</v>
      </c>
      <c r="E493" s="31">
        <v>43</v>
      </c>
      <c r="F493" s="10">
        <v>11.95</v>
      </c>
      <c r="G493" s="192" t="s">
        <v>4329</v>
      </c>
      <c r="H493" s="10">
        <f t="shared" si="21"/>
        <v>21.950000000000003</v>
      </c>
      <c r="I493" s="10">
        <f t="shared" si="22"/>
        <v>20.150000000000002</v>
      </c>
      <c r="J493" s="11">
        <f t="shared" si="23"/>
        <v>19.75</v>
      </c>
    </row>
    <row r="494" spans="1:10">
      <c r="A494" s="17" t="s">
        <v>33971</v>
      </c>
      <c r="B494" s="2" t="s">
        <v>31735</v>
      </c>
      <c r="C494" s="9">
        <v>6</v>
      </c>
      <c r="D494" s="34">
        <v>0.7</v>
      </c>
      <c r="E494" s="31">
        <v>43</v>
      </c>
      <c r="F494" s="10">
        <v>37.5</v>
      </c>
      <c r="G494" s="192" t="s">
        <v>4329</v>
      </c>
      <c r="H494" s="10">
        <f t="shared" si="21"/>
        <v>51.45</v>
      </c>
      <c r="I494" s="10">
        <f t="shared" si="22"/>
        <v>47.25</v>
      </c>
      <c r="J494" s="11">
        <f t="shared" si="23"/>
        <v>46.400000000000006</v>
      </c>
    </row>
    <row r="495" spans="1:10">
      <c r="A495" s="17" t="s">
        <v>33972</v>
      </c>
      <c r="B495" s="2" t="s">
        <v>903</v>
      </c>
      <c r="C495" s="9">
        <v>6</v>
      </c>
      <c r="D495" s="34">
        <v>0.7</v>
      </c>
      <c r="E495" s="31">
        <v>43</v>
      </c>
      <c r="F495" s="10">
        <v>21.75</v>
      </c>
      <c r="G495" s="192" t="s">
        <v>4329</v>
      </c>
      <c r="H495" s="10">
        <f t="shared" si="21"/>
        <v>32.25</v>
      </c>
      <c r="I495" s="10">
        <f t="shared" si="22"/>
        <v>29.6</v>
      </c>
      <c r="J495" s="11">
        <f t="shared" si="23"/>
        <v>29.1</v>
      </c>
    </row>
    <row r="496" spans="1:10">
      <c r="A496" s="17" t="s">
        <v>33973</v>
      </c>
      <c r="B496" s="2" t="s">
        <v>32382</v>
      </c>
      <c r="C496" s="9">
        <v>6</v>
      </c>
      <c r="D496" s="34">
        <v>0.7</v>
      </c>
      <c r="E496" s="31">
        <v>40</v>
      </c>
      <c r="F496" s="10">
        <v>5.65</v>
      </c>
      <c r="G496" s="192" t="s">
        <v>4352</v>
      </c>
      <c r="H496" s="10">
        <f t="shared" si="21"/>
        <v>12.350000000000001</v>
      </c>
      <c r="I496" s="10">
        <f t="shared" si="22"/>
        <v>11.350000000000001</v>
      </c>
      <c r="J496" s="11">
        <f t="shared" si="23"/>
        <v>11.15</v>
      </c>
    </row>
    <row r="497" spans="1:10">
      <c r="A497" s="17" t="s">
        <v>33974</v>
      </c>
      <c r="B497" s="2" t="s">
        <v>31736</v>
      </c>
      <c r="C497" s="9">
        <v>6</v>
      </c>
      <c r="D497" s="34">
        <v>0.7</v>
      </c>
      <c r="E497" s="31">
        <v>35</v>
      </c>
      <c r="F497" s="10">
        <v>10.5</v>
      </c>
      <c r="G497" s="192" t="s">
        <v>4352</v>
      </c>
      <c r="H497" s="10">
        <f t="shared" si="21"/>
        <v>17.8</v>
      </c>
      <c r="I497" s="10">
        <f t="shared" si="22"/>
        <v>16.350000000000001</v>
      </c>
      <c r="J497" s="11">
        <f t="shared" si="23"/>
        <v>16.05</v>
      </c>
    </row>
    <row r="498" spans="1:10">
      <c r="A498" s="17" t="s">
        <v>33975</v>
      </c>
      <c r="B498" s="2" t="s">
        <v>32384</v>
      </c>
      <c r="C498" s="9">
        <v>6</v>
      </c>
      <c r="D498" s="34">
        <v>1</v>
      </c>
      <c r="E498" s="31">
        <v>40</v>
      </c>
      <c r="F498" s="10">
        <v>66.5</v>
      </c>
      <c r="G498" s="192" t="s">
        <v>4352</v>
      </c>
      <c r="H498" s="10">
        <f t="shared" si="21"/>
        <v>88.100000000000009</v>
      </c>
      <c r="I498" s="10">
        <f t="shared" si="22"/>
        <v>80.900000000000006</v>
      </c>
      <c r="J498" s="11">
        <f t="shared" si="23"/>
        <v>79.45</v>
      </c>
    </row>
    <row r="499" spans="1:10">
      <c r="A499" s="17" t="s">
        <v>33976</v>
      </c>
      <c r="B499" s="2" t="s">
        <v>31737</v>
      </c>
      <c r="C499" s="9">
        <v>12</v>
      </c>
      <c r="D499" s="34">
        <v>0.7</v>
      </c>
      <c r="E499" s="31">
        <v>14</v>
      </c>
      <c r="F499" s="10">
        <v>74.5</v>
      </c>
      <c r="G499" s="192" t="s">
        <v>4352</v>
      </c>
      <c r="H499" s="10">
        <f t="shared" si="21"/>
        <v>94.050000000000011</v>
      </c>
      <c r="I499" s="10">
        <f t="shared" si="22"/>
        <v>86.350000000000009</v>
      </c>
      <c r="J499" s="11">
        <f t="shared" si="23"/>
        <v>84.800000000000011</v>
      </c>
    </row>
    <row r="500" spans="1:10">
      <c r="A500" s="17" t="s">
        <v>33977</v>
      </c>
      <c r="B500" s="2" t="s">
        <v>13695</v>
      </c>
      <c r="C500" s="9">
        <v>6</v>
      </c>
      <c r="D500" s="34">
        <v>0.7</v>
      </c>
      <c r="E500" s="31">
        <v>48</v>
      </c>
      <c r="F500" s="10">
        <v>6.85</v>
      </c>
      <c r="G500" s="192" t="s">
        <v>4329</v>
      </c>
      <c r="H500" s="10">
        <f t="shared" si="21"/>
        <v>14.5</v>
      </c>
      <c r="I500" s="10">
        <f t="shared" si="22"/>
        <v>13.350000000000001</v>
      </c>
      <c r="J500" s="11">
        <f t="shared" si="23"/>
        <v>13.100000000000001</v>
      </c>
    </row>
    <row r="501" spans="1:10">
      <c r="A501" s="17" t="s">
        <v>33978</v>
      </c>
      <c r="B501" s="2" t="s">
        <v>15072</v>
      </c>
      <c r="C501" s="9">
        <v>6</v>
      </c>
      <c r="D501" s="34">
        <v>0.7</v>
      </c>
      <c r="E501" s="31">
        <v>48</v>
      </c>
      <c r="F501" s="10">
        <v>7.7</v>
      </c>
      <c r="G501" s="192" t="s">
        <v>4329</v>
      </c>
      <c r="H501" s="10">
        <f t="shared" si="21"/>
        <v>15.55</v>
      </c>
      <c r="I501" s="10">
        <f t="shared" si="22"/>
        <v>14.3</v>
      </c>
      <c r="J501" s="11">
        <f t="shared" si="23"/>
        <v>14.05</v>
      </c>
    </row>
    <row r="502" spans="1:10">
      <c r="A502" s="17" t="s">
        <v>33980</v>
      </c>
      <c r="B502" s="2" t="s">
        <v>906</v>
      </c>
      <c r="C502" s="9">
        <v>12</v>
      </c>
      <c r="D502" s="34">
        <v>1</v>
      </c>
      <c r="E502" s="31">
        <v>40</v>
      </c>
      <c r="F502" s="10">
        <v>20.25</v>
      </c>
      <c r="G502" s="192" t="s">
        <v>32326</v>
      </c>
      <c r="H502" s="10">
        <f t="shared" si="21"/>
        <v>31.650000000000002</v>
      </c>
      <c r="I502" s="10">
        <f t="shared" si="22"/>
        <v>29.1</v>
      </c>
      <c r="J502" s="11">
        <f t="shared" si="23"/>
        <v>28.55</v>
      </c>
    </row>
    <row r="503" spans="1:10">
      <c r="A503" s="17" t="s">
        <v>33981</v>
      </c>
      <c r="B503" s="2" t="s">
        <v>910</v>
      </c>
      <c r="C503" s="9">
        <v>12</v>
      </c>
      <c r="D503" s="34">
        <v>1</v>
      </c>
      <c r="E503" s="31">
        <v>40</v>
      </c>
      <c r="F503" s="10">
        <v>18.95</v>
      </c>
      <c r="G503" s="192" t="s">
        <v>4328</v>
      </c>
      <c r="H503" s="10">
        <f t="shared" si="21"/>
        <v>30.1</v>
      </c>
      <c r="I503" s="10">
        <f t="shared" si="22"/>
        <v>27.6</v>
      </c>
      <c r="J503" s="11">
        <f t="shared" si="23"/>
        <v>27.150000000000002</v>
      </c>
    </row>
    <row r="504" spans="1:10">
      <c r="A504" s="17" t="s">
        <v>33982</v>
      </c>
      <c r="B504" s="2" t="s">
        <v>912</v>
      </c>
      <c r="C504" s="9">
        <v>6</v>
      </c>
      <c r="D504" s="34">
        <v>0.7</v>
      </c>
      <c r="E504" s="31">
        <v>25</v>
      </c>
      <c r="F504" s="10">
        <v>13.95</v>
      </c>
      <c r="G504" s="192" t="s">
        <v>4345</v>
      </c>
      <c r="H504" s="10">
        <f t="shared" si="21"/>
        <v>21.150000000000002</v>
      </c>
      <c r="I504" s="10">
        <f t="shared" si="22"/>
        <v>19.400000000000002</v>
      </c>
      <c r="J504" s="11">
        <f t="shared" si="23"/>
        <v>19.05</v>
      </c>
    </row>
    <row r="505" spans="1:10">
      <c r="A505" s="17" t="s">
        <v>33984</v>
      </c>
      <c r="B505" s="2" t="s">
        <v>914</v>
      </c>
      <c r="C505" s="9">
        <v>6</v>
      </c>
      <c r="D505" s="34">
        <v>1</v>
      </c>
      <c r="E505" s="31">
        <v>35</v>
      </c>
      <c r="F505" s="10">
        <v>270</v>
      </c>
      <c r="G505" s="192" t="s">
        <v>32326</v>
      </c>
      <c r="H505" s="10">
        <f t="shared" si="21"/>
        <v>335.75</v>
      </c>
      <c r="I505" s="10">
        <f t="shared" si="22"/>
        <v>308.20000000000005</v>
      </c>
      <c r="J505" s="11">
        <f t="shared" si="23"/>
        <v>302.7</v>
      </c>
    </row>
    <row r="506" spans="1:10">
      <c r="A506" s="17" t="s">
        <v>33985</v>
      </c>
      <c r="B506" s="2" t="s">
        <v>918</v>
      </c>
      <c r="C506" s="9">
        <v>6</v>
      </c>
      <c r="D506" s="34">
        <v>1.5</v>
      </c>
      <c r="E506" s="31">
        <v>35</v>
      </c>
      <c r="F506" s="10">
        <v>425</v>
      </c>
      <c r="G506" s="192" t="s">
        <v>32326</v>
      </c>
      <c r="H506" s="10">
        <f t="shared" si="21"/>
        <v>527.05000000000007</v>
      </c>
      <c r="I506" s="10">
        <f t="shared" si="22"/>
        <v>483.85</v>
      </c>
      <c r="J506" s="11">
        <f t="shared" si="23"/>
        <v>475.20000000000005</v>
      </c>
    </row>
    <row r="507" spans="1:10">
      <c r="A507" s="17" t="s">
        <v>33986</v>
      </c>
      <c r="B507" s="2" t="s">
        <v>920</v>
      </c>
      <c r="C507" s="9">
        <v>6</v>
      </c>
      <c r="D507" s="34">
        <v>0.7</v>
      </c>
      <c r="E507" s="31">
        <v>25</v>
      </c>
      <c r="F507" s="10">
        <v>11.4</v>
      </c>
      <c r="G507" s="192" t="s">
        <v>4345</v>
      </c>
      <c r="H507" s="10">
        <f t="shared" si="21"/>
        <v>18.05</v>
      </c>
      <c r="I507" s="10">
        <f t="shared" si="22"/>
        <v>16.55</v>
      </c>
      <c r="J507" s="11">
        <f t="shared" si="23"/>
        <v>16.25</v>
      </c>
    </row>
    <row r="508" spans="1:10">
      <c r="A508" s="17" t="s">
        <v>33987</v>
      </c>
      <c r="B508" s="2" t="s">
        <v>922</v>
      </c>
      <c r="C508" s="9">
        <v>6</v>
      </c>
      <c r="D508" s="34">
        <v>1</v>
      </c>
      <c r="E508" s="31">
        <v>37.5</v>
      </c>
      <c r="F508" s="10">
        <v>22.95</v>
      </c>
      <c r="G508" s="192" t="s">
        <v>4344</v>
      </c>
      <c r="H508" s="10">
        <f t="shared" si="21"/>
        <v>34.65</v>
      </c>
      <c r="I508" s="10">
        <f t="shared" si="22"/>
        <v>31.8</v>
      </c>
      <c r="J508" s="11">
        <f t="shared" si="23"/>
        <v>31.25</v>
      </c>
    </row>
    <row r="509" spans="1:10">
      <c r="A509" s="17" t="s">
        <v>33988</v>
      </c>
      <c r="B509" s="2" t="s">
        <v>927</v>
      </c>
      <c r="C509" s="9">
        <v>4</v>
      </c>
      <c r="D509" s="34">
        <v>0.7</v>
      </c>
      <c r="E509" s="31">
        <v>40</v>
      </c>
      <c r="F509" s="10">
        <v>6.5</v>
      </c>
      <c r="G509" s="192" t="s">
        <v>4328</v>
      </c>
      <c r="H509" s="10">
        <f t="shared" si="21"/>
        <v>13.4</v>
      </c>
      <c r="I509" s="10">
        <f t="shared" si="22"/>
        <v>12.3</v>
      </c>
      <c r="J509" s="11">
        <f t="shared" si="23"/>
        <v>12.05</v>
      </c>
    </row>
    <row r="510" spans="1:10">
      <c r="A510" s="17" t="s">
        <v>33989</v>
      </c>
      <c r="B510" s="2" t="s">
        <v>929</v>
      </c>
      <c r="C510" s="9">
        <v>4</v>
      </c>
      <c r="D510" s="34">
        <v>0.7</v>
      </c>
      <c r="E510" s="31">
        <v>40</v>
      </c>
      <c r="F510" s="10">
        <v>8.4499999999999993</v>
      </c>
      <c r="G510" s="192" t="s">
        <v>4328</v>
      </c>
      <c r="H510" s="10">
        <f t="shared" si="21"/>
        <v>15.75</v>
      </c>
      <c r="I510" s="10">
        <f t="shared" si="22"/>
        <v>14.450000000000001</v>
      </c>
      <c r="J510" s="11">
        <f t="shared" si="23"/>
        <v>14.200000000000001</v>
      </c>
    </row>
    <row r="511" spans="1:10">
      <c r="A511" s="17" t="s">
        <v>33991</v>
      </c>
      <c r="B511" s="2" t="s">
        <v>33005</v>
      </c>
      <c r="C511" s="9">
        <v>6</v>
      </c>
      <c r="D511" s="34">
        <v>0.7</v>
      </c>
      <c r="E511" s="31">
        <v>40</v>
      </c>
      <c r="F511" s="10">
        <v>10.5</v>
      </c>
      <c r="G511" s="192" t="s">
        <v>4343</v>
      </c>
      <c r="H511" s="10">
        <f t="shared" si="21"/>
        <v>18.25</v>
      </c>
      <c r="I511" s="10">
        <f t="shared" si="22"/>
        <v>16.75</v>
      </c>
      <c r="J511" s="11">
        <f t="shared" si="23"/>
        <v>16.45</v>
      </c>
    </row>
    <row r="512" spans="1:10">
      <c r="A512" s="17" t="s">
        <v>33992</v>
      </c>
      <c r="B512" s="2" t="s">
        <v>932</v>
      </c>
      <c r="C512" s="9">
        <v>6</v>
      </c>
      <c r="D512" s="34">
        <v>0.7</v>
      </c>
      <c r="E512" s="31">
        <v>40</v>
      </c>
      <c r="F512" s="10">
        <v>7.95</v>
      </c>
      <c r="G512" s="192" t="s">
        <v>4329</v>
      </c>
      <c r="H512" s="10">
        <f t="shared" si="21"/>
        <v>15.15</v>
      </c>
      <c r="I512" s="10">
        <f t="shared" si="22"/>
        <v>13.9</v>
      </c>
      <c r="J512" s="11">
        <f t="shared" si="23"/>
        <v>13.65</v>
      </c>
    </row>
    <row r="513" spans="1:10">
      <c r="A513" s="17" t="s">
        <v>33993</v>
      </c>
      <c r="B513" s="2" t="s">
        <v>935</v>
      </c>
      <c r="C513" s="9">
        <v>6</v>
      </c>
      <c r="D513" s="34">
        <v>0.7</v>
      </c>
      <c r="E513" s="31">
        <v>40</v>
      </c>
      <c r="F513" s="10">
        <v>5.4</v>
      </c>
      <c r="G513" s="192" t="s">
        <v>4329</v>
      </c>
      <c r="H513" s="10">
        <f t="shared" si="21"/>
        <v>12.05</v>
      </c>
      <c r="I513" s="10">
        <f t="shared" si="22"/>
        <v>11.05</v>
      </c>
      <c r="J513" s="11">
        <f t="shared" si="23"/>
        <v>10.850000000000001</v>
      </c>
    </row>
    <row r="514" spans="1:10">
      <c r="A514" s="17" t="s">
        <v>33994</v>
      </c>
      <c r="B514" s="2" t="s">
        <v>938</v>
      </c>
      <c r="C514" s="9">
        <v>6</v>
      </c>
      <c r="D514" s="34">
        <v>0.7</v>
      </c>
      <c r="E514" s="31">
        <v>40</v>
      </c>
      <c r="F514" s="10">
        <v>11.25</v>
      </c>
      <c r="G514" s="192" t="s">
        <v>4343</v>
      </c>
      <c r="H514" s="10">
        <f t="shared" si="21"/>
        <v>19.200000000000003</v>
      </c>
      <c r="I514" s="10">
        <f t="shared" si="22"/>
        <v>17.600000000000001</v>
      </c>
      <c r="J514" s="11">
        <f t="shared" si="23"/>
        <v>17.3</v>
      </c>
    </row>
    <row r="515" spans="1:10">
      <c r="A515" s="17" t="s">
        <v>33995</v>
      </c>
      <c r="B515" s="2" t="s">
        <v>940</v>
      </c>
      <c r="C515" s="9">
        <v>4</v>
      </c>
      <c r="D515" s="34">
        <v>0.7</v>
      </c>
      <c r="E515" s="31">
        <v>41.1</v>
      </c>
      <c r="F515" s="10">
        <v>6.15</v>
      </c>
      <c r="G515" s="192" t="s">
        <v>4343</v>
      </c>
      <c r="H515" s="10">
        <f t="shared" si="21"/>
        <v>13.05</v>
      </c>
      <c r="I515" s="10">
        <f t="shared" si="22"/>
        <v>12</v>
      </c>
      <c r="J515" s="11">
        <f t="shared" si="23"/>
        <v>11.75</v>
      </c>
    </row>
    <row r="516" spans="1:10">
      <c r="A516" s="17" t="s">
        <v>33996</v>
      </c>
      <c r="B516" s="2" t="s">
        <v>942</v>
      </c>
      <c r="C516" s="9">
        <v>6</v>
      </c>
      <c r="D516" s="34">
        <v>0.7</v>
      </c>
      <c r="E516" s="31">
        <v>40.299999999999997</v>
      </c>
      <c r="F516" s="10">
        <v>6.85</v>
      </c>
      <c r="G516" s="192" t="s">
        <v>4343</v>
      </c>
      <c r="H516" s="10">
        <f t="shared" si="21"/>
        <v>13.850000000000001</v>
      </c>
      <c r="I516" s="10">
        <f t="shared" si="22"/>
        <v>12.700000000000001</v>
      </c>
      <c r="J516" s="11">
        <f t="shared" si="23"/>
        <v>12.5</v>
      </c>
    </row>
    <row r="517" spans="1:10">
      <c r="A517" s="17" t="s">
        <v>33997</v>
      </c>
      <c r="B517" s="2" t="s">
        <v>944</v>
      </c>
      <c r="C517" s="9">
        <v>4</v>
      </c>
      <c r="D517" s="34">
        <v>0.7</v>
      </c>
      <c r="E517" s="31">
        <v>40</v>
      </c>
      <c r="F517" s="10">
        <v>5.85</v>
      </c>
      <c r="G517" s="192" t="s">
        <v>4343</v>
      </c>
      <c r="H517" s="10">
        <f t="shared" si="21"/>
        <v>12.600000000000001</v>
      </c>
      <c r="I517" s="10">
        <f t="shared" si="22"/>
        <v>11.55</v>
      </c>
      <c r="J517" s="11">
        <f t="shared" si="23"/>
        <v>11.350000000000001</v>
      </c>
    </row>
    <row r="518" spans="1:10">
      <c r="A518" s="17" t="s">
        <v>33998</v>
      </c>
      <c r="B518" s="2" t="s">
        <v>27663</v>
      </c>
      <c r="C518" s="9">
        <v>6</v>
      </c>
      <c r="D518" s="34">
        <v>0.7</v>
      </c>
      <c r="E518" s="31">
        <v>40</v>
      </c>
      <c r="F518" s="10">
        <v>7.85</v>
      </c>
      <c r="G518" s="192" t="s">
        <v>4343</v>
      </c>
      <c r="H518" s="10">
        <f t="shared" si="21"/>
        <v>15.05</v>
      </c>
      <c r="I518" s="10">
        <f t="shared" si="22"/>
        <v>13.8</v>
      </c>
      <c r="J518" s="11">
        <f t="shared" si="23"/>
        <v>13.55</v>
      </c>
    </row>
    <row r="519" spans="1:10">
      <c r="A519" s="17" t="s">
        <v>34000</v>
      </c>
      <c r="B519" s="2" t="s">
        <v>947</v>
      </c>
      <c r="C519" s="9">
        <v>6</v>
      </c>
      <c r="D519" s="34">
        <v>0.7</v>
      </c>
      <c r="E519" s="31">
        <v>17</v>
      </c>
      <c r="F519" s="10">
        <v>10.25</v>
      </c>
      <c r="G519" s="192" t="s">
        <v>4338</v>
      </c>
      <c r="H519" s="10">
        <f t="shared" si="21"/>
        <v>15.9</v>
      </c>
      <c r="I519" s="10">
        <f t="shared" si="22"/>
        <v>14.600000000000001</v>
      </c>
      <c r="J519" s="11">
        <f t="shared" si="23"/>
        <v>14.350000000000001</v>
      </c>
    </row>
    <row r="520" spans="1:10">
      <c r="A520" s="17" t="s">
        <v>34001</v>
      </c>
      <c r="B520" s="2" t="s">
        <v>950</v>
      </c>
      <c r="C520" s="9">
        <v>3</v>
      </c>
      <c r="D520" s="34">
        <v>0.7</v>
      </c>
      <c r="E520" s="31">
        <v>40</v>
      </c>
      <c r="F520" s="10">
        <v>18.95</v>
      </c>
      <c r="G520" s="192" t="s">
        <v>32290</v>
      </c>
      <c r="H520" s="10">
        <f t="shared" si="21"/>
        <v>28.55</v>
      </c>
      <c r="I520" s="10">
        <f t="shared" si="22"/>
        <v>26.25</v>
      </c>
      <c r="J520" s="11">
        <f t="shared" si="23"/>
        <v>25.75</v>
      </c>
    </row>
    <row r="521" spans="1:10">
      <c r="A521" s="17" t="s">
        <v>34002</v>
      </c>
      <c r="B521" s="2" t="s">
        <v>15073</v>
      </c>
      <c r="C521" s="9">
        <v>3</v>
      </c>
      <c r="D521" s="34">
        <v>0.7</v>
      </c>
      <c r="E521" s="31">
        <v>40</v>
      </c>
      <c r="F521" s="10">
        <v>22.5</v>
      </c>
      <c r="G521" s="192" t="s">
        <v>32290</v>
      </c>
      <c r="H521" s="10">
        <f t="shared" si="21"/>
        <v>32.9</v>
      </c>
      <c r="I521" s="10">
        <f t="shared" si="22"/>
        <v>30.200000000000003</v>
      </c>
      <c r="J521" s="11">
        <f t="shared" si="23"/>
        <v>29.650000000000002</v>
      </c>
    </row>
    <row r="522" spans="1:10">
      <c r="A522" s="17" t="s">
        <v>34003</v>
      </c>
      <c r="B522" s="2" t="s">
        <v>954</v>
      </c>
      <c r="C522" s="9">
        <v>6</v>
      </c>
      <c r="D522" s="34">
        <v>0.7</v>
      </c>
      <c r="E522" s="31">
        <v>40</v>
      </c>
      <c r="F522" s="10">
        <v>41.5</v>
      </c>
      <c r="G522" s="192" t="s">
        <v>32290</v>
      </c>
      <c r="H522" s="10">
        <f t="shared" si="21"/>
        <v>56.1</v>
      </c>
      <c r="I522" s="10">
        <f t="shared" si="22"/>
        <v>51.5</v>
      </c>
      <c r="J522" s="11">
        <f t="shared" si="23"/>
        <v>50.550000000000004</v>
      </c>
    </row>
    <row r="523" spans="1:10">
      <c r="A523" s="17" t="s">
        <v>34004</v>
      </c>
      <c r="B523" s="2" t="s">
        <v>956</v>
      </c>
      <c r="C523" s="9">
        <v>6</v>
      </c>
      <c r="D523" s="34">
        <v>0.7</v>
      </c>
      <c r="E523" s="31">
        <v>40</v>
      </c>
      <c r="F523" s="10">
        <v>5.5</v>
      </c>
      <c r="G523" s="192" t="s">
        <v>32292</v>
      </c>
      <c r="H523" s="10">
        <f t="shared" si="21"/>
        <v>12.15</v>
      </c>
      <c r="I523" s="10">
        <f t="shared" si="22"/>
        <v>11.15</v>
      </c>
      <c r="J523" s="11">
        <f t="shared" si="23"/>
        <v>10.950000000000001</v>
      </c>
    </row>
    <row r="524" spans="1:10">
      <c r="A524" s="17" t="s">
        <v>34005</v>
      </c>
      <c r="B524" s="2" t="s">
        <v>958</v>
      </c>
      <c r="C524" s="9">
        <v>6</v>
      </c>
      <c r="D524" s="34">
        <v>0.7</v>
      </c>
      <c r="E524" s="31">
        <v>40</v>
      </c>
      <c r="F524" s="10">
        <v>9.4</v>
      </c>
      <c r="G524" s="192" t="s">
        <v>4351</v>
      </c>
      <c r="H524" s="10">
        <f t="shared" ref="H524:H587" si="24">IF(B524="","",CEILING((F524+(10.3552*D524*E524)/100+1.5+0.05)*1.22,0.05))</f>
        <v>16.900000000000002</v>
      </c>
      <c r="I524" s="10">
        <f t="shared" ref="I524:I587" si="25">IF(B524="","",CEILING((F524+(10.3552*D524*E524)/100+1.5+0.05)*1.12,0.05))</f>
        <v>15.55</v>
      </c>
      <c r="J524" s="11">
        <f t="shared" ref="J524:J587" si="26">IF(B524="","",CEILING((F524+(10.3552*D524*E524)/100+1.5+0.05)*1.1,0.05))</f>
        <v>15.25</v>
      </c>
    </row>
    <row r="525" spans="1:10">
      <c r="A525" s="17" t="s">
        <v>34006</v>
      </c>
      <c r="B525" s="2" t="s">
        <v>960</v>
      </c>
      <c r="C525" s="9">
        <v>6</v>
      </c>
      <c r="D525" s="34">
        <v>0.7</v>
      </c>
      <c r="E525" s="31">
        <v>40</v>
      </c>
      <c r="F525" s="10">
        <v>9.25</v>
      </c>
      <c r="G525" s="192" t="s">
        <v>32290</v>
      </c>
      <c r="H525" s="10">
        <f t="shared" si="24"/>
        <v>16.75</v>
      </c>
      <c r="I525" s="10">
        <f t="shared" si="25"/>
        <v>15.350000000000001</v>
      </c>
      <c r="J525" s="11">
        <f t="shared" si="26"/>
        <v>15.100000000000001</v>
      </c>
    </row>
    <row r="526" spans="1:10">
      <c r="A526" s="17" t="s">
        <v>34007</v>
      </c>
      <c r="B526" s="2" t="s">
        <v>966</v>
      </c>
      <c r="C526" s="9">
        <v>6</v>
      </c>
      <c r="D526" s="34">
        <v>0.7</v>
      </c>
      <c r="E526" s="31">
        <v>48.2</v>
      </c>
      <c r="F526" s="10">
        <v>5.85</v>
      </c>
      <c r="G526" s="192" t="s">
        <v>32308</v>
      </c>
      <c r="H526" s="10">
        <f t="shared" si="24"/>
        <v>13.3</v>
      </c>
      <c r="I526" s="10">
        <f t="shared" si="25"/>
        <v>12.25</v>
      </c>
      <c r="J526" s="11">
        <f t="shared" si="26"/>
        <v>12</v>
      </c>
    </row>
    <row r="527" spans="1:10">
      <c r="A527" s="17" t="s">
        <v>34008</v>
      </c>
      <c r="B527" s="2" t="s">
        <v>974</v>
      </c>
      <c r="C527" s="9">
        <v>6</v>
      </c>
      <c r="D527" s="34">
        <v>0.7</v>
      </c>
      <c r="E527" s="31">
        <v>40</v>
      </c>
      <c r="F527" s="10">
        <v>10.5</v>
      </c>
      <c r="G527" s="192" t="s">
        <v>32292</v>
      </c>
      <c r="H527" s="10">
        <f t="shared" si="24"/>
        <v>18.25</v>
      </c>
      <c r="I527" s="10">
        <f t="shared" si="25"/>
        <v>16.75</v>
      </c>
      <c r="J527" s="11">
        <f t="shared" si="26"/>
        <v>16.45</v>
      </c>
    </row>
    <row r="528" spans="1:10">
      <c r="A528" s="17" t="s">
        <v>34009</v>
      </c>
      <c r="B528" s="2" t="s">
        <v>976</v>
      </c>
      <c r="C528" s="9">
        <v>6</v>
      </c>
      <c r="D528" s="34">
        <v>0.7</v>
      </c>
      <c r="E528" s="31">
        <v>40</v>
      </c>
      <c r="F528" s="10">
        <v>54.5</v>
      </c>
      <c r="G528" s="192" t="s">
        <v>32290</v>
      </c>
      <c r="H528" s="10">
        <f t="shared" si="24"/>
        <v>71.95</v>
      </c>
      <c r="I528" s="10">
        <f t="shared" si="25"/>
        <v>66.05</v>
      </c>
      <c r="J528" s="11">
        <f t="shared" si="26"/>
        <v>64.850000000000009</v>
      </c>
    </row>
    <row r="529" spans="1:10">
      <c r="A529" s="17" t="s">
        <v>34010</v>
      </c>
      <c r="B529" s="2" t="s">
        <v>979</v>
      </c>
      <c r="C529" s="9">
        <v>6</v>
      </c>
      <c r="D529" s="34">
        <v>0.7</v>
      </c>
      <c r="E529" s="31">
        <v>17</v>
      </c>
      <c r="F529" s="10">
        <v>18.5</v>
      </c>
      <c r="G529" s="192" t="s">
        <v>4338</v>
      </c>
      <c r="H529" s="10">
        <f t="shared" si="24"/>
        <v>26</v>
      </c>
      <c r="I529" s="10">
        <f t="shared" si="25"/>
        <v>23.85</v>
      </c>
      <c r="J529" s="11">
        <f t="shared" si="26"/>
        <v>23.450000000000003</v>
      </c>
    </row>
    <row r="530" spans="1:10">
      <c r="A530" s="17" t="s">
        <v>34011</v>
      </c>
      <c r="B530" s="2" t="s">
        <v>983</v>
      </c>
      <c r="C530" s="9">
        <v>6</v>
      </c>
      <c r="D530" s="34">
        <v>0.7</v>
      </c>
      <c r="E530" s="31">
        <v>40</v>
      </c>
      <c r="F530" s="10">
        <v>25</v>
      </c>
      <c r="G530" s="192" t="s">
        <v>32291</v>
      </c>
      <c r="H530" s="10">
        <f t="shared" si="24"/>
        <v>35.950000000000003</v>
      </c>
      <c r="I530" s="10">
        <f t="shared" si="25"/>
        <v>33</v>
      </c>
      <c r="J530" s="11">
        <f t="shared" si="26"/>
        <v>32.4</v>
      </c>
    </row>
    <row r="531" spans="1:10">
      <c r="A531" s="17" t="s">
        <v>34012</v>
      </c>
      <c r="B531" s="2" t="s">
        <v>31738</v>
      </c>
      <c r="C531" s="9">
        <v>6</v>
      </c>
      <c r="D531" s="34">
        <v>0.7</v>
      </c>
      <c r="E531" s="31">
        <v>70</v>
      </c>
      <c r="F531" s="10">
        <v>4.95</v>
      </c>
      <c r="G531" s="192" t="s">
        <v>32304</v>
      </c>
      <c r="H531" s="10">
        <f t="shared" si="24"/>
        <v>14.15</v>
      </c>
      <c r="I531" s="10">
        <f t="shared" si="25"/>
        <v>13</v>
      </c>
      <c r="J531" s="11">
        <f t="shared" si="26"/>
        <v>12.75</v>
      </c>
    </row>
    <row r="532" spans="1:10">
      <c r="A532" s="17" t="s">
        <v>34013</v>
      </c>
      <c r="B532" s="2" t="s">
        <v>991</v>
      </c>
      <c r="C532" s="9">
        <v>6</v>
      </c>
      <c r="D532" s="34">
        <v>0.7</v>
      </c>
      <c r="E532" s="31">
        <v>40</v>
      </c>
      <c r="F532" s="10">
        <v>7.15</v>
      </c>
      <c r="G532" s="192" t="s">
        <v>4328</v>
      </c>
      <c r="H532" s="10">
        <f t="shared" si="24"/>
        <v>14.200000000000001</v>
      </c>
      <c r="I532" s="10">
        <f t="shared" si="25"/>
        <v>13</v>
      </c>
      <c r="J532" s="11">
        <f t="shared" si="26"/>
        <v>12.8</v>
      </c>
    </row>
    <row r="533" spans="1:10">
      <c r="A533" s="17" t="s">
        <v>34014</v>
      </c>
      <c r="B533" s="2" t="s">
        <v>993</v>
      </c>
      <c r="C533" s="9">
        <v>6</v>
      </c>
      <c r="D533" s="34">
        <v>0.7</v>
      </c>
      <c r="E533" s="31">
        <v>40</v>
      </c>
      <c r="F533" s="10">
        <v>5.5</v>
      </c>
      <c r="G533" s="192" t="s">
        <v>32326</v>
      </c>
      <c r="H533" s="10">
        <f t="shared" si="24"/>
        <v>12.15</v>
      </c>
      <c r="I533" s="10">
        <f t="shared" si="25"/>
        <v>11.15</v>
      </c>
      <c r="J533" s="11">
        <f t="shared" si="26"/>
        <v>10.950000000000001</v>
      </c>
    </row>
    <row r="534" spans="1:10">
      <c r="A534" s="17" t="s">
        <v>34015</v>
      </c>
      <c r="B534" s="2" t="s">
        <v>995</v>
      </c>
      <c r="C534" s="9">
        <v>6</v>
      </c>
      <c r="D534" s="34">
        <v>0.7</v>
      </c>
      <c r="E534" s="31">
        <v>40</v>
      </c>
      <c r="F534" s="10">
        <v>16.5</v>
      </c>
      <c r="G534" s="192" t="s">
        <v>4328</v>
      </c>
      <c r="H534" s="10">
        <f t="shared" si="24"/>
        <v>25.6</v>
      </c>
      <c r="I534" s="10">
        <f t="shared" si="25"/>
        <v>23.5</v>
      </c>
      <c r="J534" s="11">
        <f t="shared" si="26"/>
        <v>23.05</v>
      </c>
    </row>
    <row r="535" spans="1:10">
      <c r="A535" s="17" t="s">
        <v>34016</v>
      </c>
      <c r="B535" s="2" t="s">
        <v>1005</v>
      </c>
      <c r="C535" s="9">
        <v>6</v>
      </c>
      <c r="D535" s="34">
        <v>0.7</v>
      </c>
      <c r="E535" s="31">
        <v>41</v>
      </c>
      <c r="F535" s="10">
        <v>16.5</v>
      </c>
      <c r="G535" s="192" t="s">
        <v>4350</v>
      </c>
      <c r="H535" s="10">
        <f t="shared" si="24"/>
        <v>25.650000000000002</v>
      </c>
      <c r="I535" s="10">
        <f t="shared" si="25"/>
        <v>23.55</v>
      </c>
      <c r="J535" s="11">
        <f t="shared" si="26"/>
        <v>23.150000000000002</v>
      </c>
    </row>
    <row r="536" spans="1:10">
      <c r="A536" s="17" t="s">
        <v>34017</v>
      </c>
      <c r="B536" s="2" t="s">
        <v>1007</v>
      </c>
      <c r="C536" s="9">
        <v>6</v>
      </c>
      <c r="D536" s="34">
        <v>0.7</v>
      </c>
      <c r="E536" s="31">
        <v>41</v>
      </c>
      <c r="F536" s="10">
        <v>13.85</v>
      </c>
      <c r="G536" s="192" t="s">
        <v>4350</v>
      </c>
      <c r="H536" s="10">
        <f t="shared" si="24"/>
        <v>22.450000000000003</v>
      </c>
      <c r="I536" s="10">
        <f t="shared" si="25"/>
        <v>20.6</v>
      </c>
      <c r="J536" s="11">
        <f t="shared" si="26"/>
        <v>20.25</v>
      </c>
    </row>
    <row r="537" spans="1:10">
      <c r="A537" s="17" t="s">
        <v>34018</v>
      </c>
      <c r="B537" s="2" t="s">
        <v>1009</v>
      </c>
      <c r="C537" s="9">
        <v>6</v>
      </c>
      <c r="D537" s="34">
        <v>0.7</v>
      </c>
      <c r="E537" s="31">
        <v>41</v>
      </c>
      <c r="F537" s="10">
        <v>14.5</v>
      </c>
      <c r="G537" s="192" t="s">
        <v>4350</v>
      </c>
      <c r="H537" s="10">
        <f t="shared" si="24"/>
        <v>23.25</v>
      </c>
      <c r="I537" s="10">
        <f t="shared" si="25"/>
        <v>21.35</v>
      </c>
      <c r="J537" s="11">
        <f t="shared" si="26"/>
        <v>20.950000000000003</v>
      </c>
    </row>
    <row r="538" spans="1:10">
      <c r="A538" s="17" t="s">
        <v>34019</v>
      </c>
      <c r="B538" s="2" t="s">
        <v>1011</v>
      </c>
      <c r="C538" s="9">
        <v>6</v>
      </c>
      <c r="D538" s="34">
        <v>0.7</v>
      </c>
      <c r="E538" s="31">
        <v>40</v>
      </c>
      <c r="F538" s="10">
        <v>22.5</v>
      </c>
      <c r="G538" s="192" t="s">
        <v>4350</v>
      </c>
      <c r="H538" s="10">
        <f t="shared" si="24"/>
        <v>32.9</v>
      </c>
      <c r="I538" s="10">
        <f t="shared" si="25"/>
        <v>30.200000000000003</v>
      </c>
      <c r="J538" s="11">
        <f t="shared" si="26"/>
        <v>29.650000000000002</v>
      </c>
    </row>
    <row r="539" spans="1:10">
      <c r="A539" s="17" t="s">
        <v>34020</v>
      </c>
      <c r="B539" s="2" t="s">
        <v>1013</v>
      </c>
      <c r="C539" s="9">
        <v>6</v>
      </c>
      <c r="D539" s="34">
        <v>0.7</v>
      </c>
      <c r="E539" s="31">
        <v>40</v>
      </c>
      <c r="F539" s="10">
        <v>5.65</v>
      </c>
      <c r="G539" s="192" t="s">
        <v>4350</v>
      </c>
      <c r="H539" s="10">
        <f t="shared" si="24"/>
        <v>12.350000000000001</v>
      </c>
      <c r="I539" s="10">
        <f t="shared" si="25"/>
        <v>11.350000000000001</v>
      </c>
      <c r="J539" s="11">
        <f t="shared" si="26"/>
        <v>11.15</v>
      </c>
    </row>
    <row r="540" spans="1:10">
      <c r="A540" s="17" t="s">
        <v>34021</v>
      </c>
      <c r="B540" s="2" t="s">
        <v>1015</v>
      </c>
      <c r="C540" s="9">
        <v>6</v>
      </c>
      <c r="D540" s="34">
        <v>0.7</v>
      </c>
      <c r="E540" s="31">
        <v>41</v>
      </c>
      <c r="F540" s="10">
        <v>5.5</v>
      </c>
      <c r="G540" s="192" t="s">
        <v>4350</v>
      </c>
      <c r="H540" s="10">
        <f t="shared" si="24"/>
        <v>12.25</v>
      </c>
      <c r="I540" s="10">
        <f t="shared" si="25"/>
        <v>11.25</v>
      </c>
      <c r="J540" s="11">
        <f t="shared" si="26"/>
        <v>11.05</v>
      </c>
    </row>
    <row r="541" spans="1:10">
      <c r="A541" s="17" t="s">
        <v>34022</v>
      </c>
      <c r="B541" s="2" t="s">
        <v>1017</v>
      </c>
      <c r="C541" s="9">
        <v>6</v>
      </c>
      <c r="D541" s="34">
        <v>0.7</v>
      </c>
      <c r="E541" s="31">
        <v>40</v>
      </c>
      <c r="F541" s="10">
        <v>9.9</v>
      </c>
      <c r="G541" s="192" t="s">
        <v>4350</v>
      </c>
      <c r="H541" s="10">
        <f t="shared" si="24"/>
        <v>17.55</v>
      </c>
      <c r="I541" s="10">
        <f t="shared" si="25"/>
        <v>16.100000000000001</v>
      </c>
      <c r="J541" s="11">
        <f t="shared" si="26"/>
        <v>15.8</v>
      </c>
    </row>
    <row r="542" spans="1:10">
      <c r="A542" s="17" t="s">
        <v>34023</v>
      </c>
      <c r="B542" s="2" t="s">
        <v>1020</v>
      </c>
      <c r="C542" s="9">
        <v>120</v>
      </c>
      <c r="D542" s="34">
        <v>0.05</v>
      </c>
      <c r="E542" s="31">
        <v>40</v>
      </c>
      <c r="F542" s="10">
        <v>6.1</v>
      </c>
      <c r="G542" s="192" t="s">
        <v>4334</v>
      </c>
      <c r="H542" s="10">
        <f t="shared" si="24"/>
        <v>9.6000000000000014</v>
      </c>
      <c r="I542" s="10">
        <f t="shared" si="25"/>
        <v>8.8000000000000007</v>
      </c>
      <c r="J542" s="11">
        <f t="shared" si="26"/>
        <v>8.65</v>
      </c>
    </row>
    <row r="543" spans="1:10">
      <c r="A543" s="17" t="s">
        <v>34026</v>
      </c>
      <c r="B543" s="2" t="s">
        <v>1023</v>
      </c>
      <c r="C543" s="9">
        <v>12</v>
      </c>
      <c r="D543" s="34">
        <v>1</v>
      </c>
      <c r="E543" s="31">
        <v>40</v>
      </c>
      <c r="F543" s="10">
        <v>5.75</v>
      </c>
      <c r="G543" s="192" t="s">
        <v>4334</v>
      </c>
      <c r="H543" s="10">
        <f t="shared" si="24"/>
        <v>14</v>
      </c>
      <c r="I543" s="10">
        <f t="shared" si="25"/>
        <v>12.850000000000001</v>
      </c>
      <c r="J543" s="11">
        <f t="shared" si="26"/>
        <v>12.600000000000001</v>
      </c>
    </row>
    <row r="544" spans="1:10">
      <c r="A544" s="17" t="s">
        <v>34027</v>
      </c>
      <c r="B544" s="2" t="s">
        <v>1025</v>
      </c>
      <c r="C544" s="9">
        <v>2</v>
      </c>
      <c r="D544" s="34">
        <v>4.5</v>
      </c>
      <c r="E544" s="31">
        <v>40</v>
      </c>
      <c r="F544" s="10">
        <v>14.5</v>
      </c>
      <c r="G544" s="192" t="s">
        <v>4334</v>
      </c>
      <c r="H544" s="10">
        <f t="shared" si="24"/>
        <v>42.35</v>
      </c>
      <c r="I544" s="10">
        <f t="shared" si="25"/>
        <v>38.900000000000006</v>
      </c>
      <c r="J544" s="11">
        <f t="shared" si="26"/>
        <v>38.200000000000003</v>
      </c>
    </row>
    <row r="545" spans="1:10">
      <c r="A545" s="17" t="s">
        <v>34024</v>
      </c>
      <c r="B545" s="2" t="s">
        <v>38695</v>
      </c>
      <c r="C545" s="9">
        <v>6</v>
      </c>
      <c r="D545" s="34">
        <v>0.7</v>
      </c>
      <c r="E545" s="31">
        <v>40</v>
      </c>
      <c r="F545" s="10">
        <v>14.95</v>
      </c>
      <c r="G545" s="192" t="s">
        <v>4334</v>
      </c>
      <c r="H545" s="10">
        <f t="shared" si="24"/>
        <v>23.700000000000003</v>
      </c>
      <c r="I545" s="10">
        <f t="shared" si="25"/>
        <v>21.75</v>
      </c>
      <c r="J545" s="11">
        <f t="shared" si="26"/>
        <v>21.35</v>
      </c>
    </row>
    <row r="546" spans="1:10">
      <c r="A546" s="17" t="s">
        <v>34028</v>
      </c>
      <c r="B546" s="2" t="s">
        <v>4508</v>
      </c>
      <c r="C546" s="9">
        <v>6</v>
      </c>
      <c r="D546" s="34">
        <v>0.7</v>
      </c>
      <c r="E546" s="31">
        <v>40</v>
      </c>
      <c r="F546" s="10">
        <v>11.25</v>
      </c>
      <c r="G546" s="192" t="s">
        <v>4334</v>
      </c>
      <c r="H546" s="10">
        <f t="shared" si="24"/>
        <v>19.200000000000003</v>
      </c>
      <c r="I546" s="10">
        <f t="shared" si="25"/>
        <v>17.600000000000001</v>
      </c>
      <c r="J546" s="11">
        <f t="shared" si="26"/>
        <v>17.3</v>
      </c>
    </row>
    <row r="547" spans="1:10">
      <c r="A547" s="17" t="s">
        <v>34029</v>
      </c>
      <c r="B547" s="2" t="s">
        <v>4464</v>
      </c>
      <c r="C547" s="9">
        <v>6</v>
      </c>
      <c r="D547" s="34">
        <v>0.7</v>
      </c>
      <c r="E547" s="31">
        <v>40</v>
      </c>
      <c r="F547" s="10">
        <v>5.95</v>
      </c>
      <c r="G547" s="192" t="s">
        <v>4334</v>
      </c>
      <c r="H547" s="10">
        <f t="shared" si="24"/>
        <v>12.700000000000001</v>
      </c>
      <c r="I547" s="10">
        <f t="shared" si="25"/>
        <v>11.65</v>
      </c>
      <c r="J547" s="11">
        <f t="shared" si="26"/>
        <v>11.450000000000001</v>
      </c>
    </row>
    <row r="548" spans="1:10">
      <c r="A548" s="17" t="s">
        <v>34030</v>
      </c>
      <c r="B548" s="2" t="s">
        <v>33006</v>
      </c>
      <c r="C548" s="9">
        <v>6</v>
      </c>
      <c r="D548" s="34">
        <v>1</v>
      </c>
      <c r="E548" s="31">
        <v>40</v>
      </c>
      <c r="F548" s="10">
        <v>5.5</v>
      </c>
      <c r="G548" s="192" t="s">
        <v>4334</v>
      </c>
      <c r="H548" s="10">
        <f t="shared" si="24"/>
        <v>13.700000000000001</v>
      </c>
      <c r="I548" s="10">
        <f t="shared" si="25"/>
        <v>12.55</v>
      </c>
      <c r="J548" s="11">
        <f t="shared" si="26"/>
        <v>12.350000000000001</v>
      </c>
    </row>
    <row r="549" spans="1:10">
      <c r="A549" s="17" t="s">
        <v>34031</v>
      </c>
      <c r="B549" s="2" t="s">
        <v>1027</v>
      </c>
      <c r="C549" s="9">
        <v>6</v>
      </c>
      <c r="D549" s="34">
        <v>0.7</v>
      </c>
      <c r="E549" s="31">
        <v>40</v>
      </c>
      <c r="F549" s="10">
        <v>24.5</v>
      </c>
      <c r="G549" s="192" t="s">
        <v>4334</v>
      </c>
      <c r="H549" s="10">
        <f t="shared" si="24"/>
        <v>35.35</v>
      </c>
      <c r="I549" s="10">
        <f t="shared" si="25"/>
        <v>32.450000000000003</v>
      </c>
      <c r="J549" s="11">
        <f t="shared" si="26"/>
        <v>31.85</v>
      </c>
    </row>
    <row r="550" spans="1:10">
      <c r="A550" s="17" t="s">
        <v>34033</v>
      </c>
      <c r="B550" s="2" t="s">
        <v>33007</v>
      </c>
      <c r="C550" s="9">
        <v>6</v>
      </c>
      <c r="D550" s="34">
        <v>0.7</v>
      </c>
      <c r="E550" s="31">
        <v>40</v>
      </c>
      <c r="F550" s="10">
        <v>1.1000000000000001</v>
      </c>
      <c r="G550" s="192" t="s">
        <v>4334</v>
      </c>
      <c r="H550" s="10">
        <f t="shared" si="24"/>
        <v>6.8000000000000007</v>
      </c>
      <c r="I550" s="10">
        <f t="shared" si="25"/>
        <v>6.25</v>
      </c>
      <c r="J550" s="11">
        <f t="shared" si="26"/>
        <v>6.15</v>
      </c>
    </row>
    <row r="551" spans="1:10">
      <c r="A551" s="17" t="s">
        <v>34034</v>
      </c>
      <c r="B551" s="2" t="s">
        <v>1031</v>
      </c>
      <c r="C551" s="9">
        <v>6</v>
      </c>
      <c r="D551" s="34">
        <v>0.7</v>
      </c>
      <c r="E551" s="31">
        <v>40</v>
      </c>
      <c r="F551" s="10">
        <v>17.5</v>
      </c>
      <c r="G551" s="192" t="s">
        <v>4334</v>
      </c>
      <c r="H551" s="10">
        <f t="shared" si="24"/>
        <v>26.8</v>
      </c>
      <c r="I551" s="10">
        <f t="shared" si="25"/>
        <v>24.6</v>
      </c>
      <c r="J551" s="11">
        <f t="shared" si="26"/>
        <v>24.150000000000002</v>
      </c>
    </row>
    <row r="552" spans="1:10">
      <c r="A552" s="17" t="s">
        <v>34035</v>
      </c>
      <c r="B552" s="2" t="s">
        <v>33008</v>
      </c>
      <c r="C552" s="9">
        <v>6</v>
      </c>
      <c r="D552" s="34">
        <v>1</v>
      </c>
      <c r="E552" s="31">
        <v>48</v>
      </c>
      <c r="F552" s="10">
        <v>7.95</v>
      </c>
      <c r="G552" s="192" t="s">
        <v>4334</v>
      </c>
      <c r="H552" s="10">
        <f t="shared" si="24"/>
        <v>17.7</v>
      </c>
      <c r="I552" s="10">
        <f t="shared" si="25"/>
        <v>16.25</v>
      </c>
      <c r="J552" s="11">
        <f t="shared" si="26"/>
        <v>15.950000000000001</v>
      </c>
    </row>
    <row r="553" spans="1:10">
      <c r="A553" s="17" t="s">
        <v>34036</v>
      </c>
      <c r="B553" s="2" t="s">
        <v>1035</v>
      </c>
      <c r="C553" s="9">
        <v>3</v>
      </c>
      <c r="D553" s="34">
        <v>0.7</v>
      </c>
      <c r="E553" s="31">
        <v>40</v>
      </c>
      <c r="F553" s="10">
        <v>21.5</v>
      </c>
      <c r="G553" s="192" t="s">
        <v>4334</v>
      </c>
      <c r="H553" s="10">
        <f t="shared" si="24"/>
        <v>31.700000000000003</v>
      </c>
      <c r="I553" s="10">
        <f t="shared" si="25"/>
        <v>29.1</v>
      </c>
      <c r="J553" s="11">
        <f t="shared" si="26"/>
        <v>28.55</v>
      </c>
    </row>
    <row r="554" spans="1:10">
      <c r="A554" s="17" t="s">
        <v>34037</v>
      </c>
      <c r="B554" s="2" t="s">
        <v>31740</v>
      </c>
      <c r="C554" s="9">
        <v>6</v>
      </c>
      <c r="D554" s="34">
        <v>0.7</v>
      </c>
      <c r="E554" s="31">
        <v>40</v>
      </c>
      <c r="F554" s="10">
        <v>2.5</v>
      </c>
      <c r="G554" s="192" t="s">
        <v>4334</v>
      </c>
      <c r="H554" s="10">
        <f t="shared" si="24"/>
        <v>8.5</v>
      </c>
      <c r="I554" s="10">
        <f t="shared" si="25"/>
        <v>7.8000000000000007</v>
      </c>
      <c r="J554" s="11">
        <f t="shared" si="26"/>
        <v>7.65</v>
      </c>
    </row>
    <row r="555" spans="1:10">
      <c r="A555" s="17" t="s">
        <v>34038</v>
      </c>
      <c r="B555" s="2" t="s">
        <v>33009</v>
      </c>
      <c r="C555" s="9">
        <v>3</v>
      </c>
      <c r="D555" s="34">
        <v>0.7</v>
      </c>
      <c r="E555" s="31">
        <v>40</v>
      </c>
      <c r="F555" s="10">
        <v>5.7</v>
      </c>
      <c r="G555" s="192" t="s">
        <v>4334</v>
      </c>
      <c r="H555" s="10">
        <f t="shared" si="24"/>
        <v>12.4</v>
      </c>
      <c r="I555" s="10">
        <f t="shared" si="25"/>
        <v>11.4</v>
      </c>
      <c r="J555" s="11">
        <f t="shared" si="26"/>
        <v>11.200000000000001</v>
      </c>
    </row>
    <row r="556" spans="1:10">
      <c r="A556" s="17" t="s">
        <v>34039</v>
      </c>
      <c r="B556" s="2" t="s">
        <v>1039</v>
      </c>
      <c r="C556" s="9">
        <v>6</v>
      </c>
      <c r="D556" s="34">
        <v>0.7</v>
      </c>
      <c r="E556" s="31">
        <v>40</v>
      </c>
      <c r="F556" s="10">
        <v>2.2999999999999998</v>
      </c>
      <c r="G556" s="192" t="s">
        <v>4334</v>
      </c>
      <c r="H556" s="10">
        <f t="shared" si="24"/>
        <v>8.25</v>
      </c>
      <c r="I556" s="10">
        <f t="shared" si="25"/>
        <v>7.6000000000000005</v>
      </c>
      <c r="J556" s="11">
        <f t="shared" si="26"/>
        <v>7.45</v>
      </c>
    </row>
    <row r="557" spans="1:10">
      <c r="A557" s="17" t="s">
        <v>34040</v>
      </c>
      <c r="B557" s="2" t="s">
        <v>4468</v>
      </c>
      <c r="C557" s="9">
        <v>6</v>
      </c>
      <c r="D557" s="34">
        <v>0.7</v>
      </c>
      <c r="E557" s="31">
        <v>40</v>
      </c>
      <c r="F557" s="10">
        <v>17.5</v>
      </c>
      <c r="G557" s="192" t="s">
        <v>32294</v>
      </c>
      <c r="H557" s="10">
        <f t="shared" si="24"/>
        <v>26.8</v>
      </c>
      <c r="I557" s="10">
        <f t="shared" si="25"/>
        <v>24.6</v>
      </c>
      <c r="J557" s="11">
        <f t="shared" si="26"/>
        <v>24.150000000000002</v>
      </c>
    </row>
    <row r="558" spans="1:10">
      <c r="A558" s="17" t="s">
        <v>34041</v>
      </c>
      <c r="B558" s="2" t="s">
        <v>4470</v>
      </c>
      <c r="C558" s="9">
        <v>6</v>
      </c>
      <c r="D558" s="34">
        <v>0.7</v>
      </c>
      <c r="E558" s="31">
        <v>40</v>
      </c>
      <c r="F558" s="10">
        <v>82.5</v>
      </c>
      <c r="G558" s="192" t="s">
        <v>32294</v>
      </c>
      <c r="H558" s="10">
        <f t="shared" si="24"/>
        <v>106.10000000000001</v>
      </c>
      <c r="I558" s="10">
        <f t="shared" si="25"/>
        <v>97.4</v>
      </c>
      <c r="J558" s="11">
        <f t="shared" si="26"/>
        <v>95.65</v>
      </c>
    </row>
    <row r="559" spans="1:10">
      <c r="A559" s="17" t="s">
        <v>34042</v>
      </c>
      <c r="B559" s="2" t="s">
        <v>1044</v>
      </c>
      <c r="C559" s="9">
        <v>6</v>
      </c>
      <c r="D559" s="34">
        <v>0.5</v>
      </c>
      <c r="E559" s="31">
        <v>18</v>
      </c>
      <c r="F559" s="10">
        <v>82.5</v>
      </c>
      <c r="G559" s="192" t="s">
        <v>4338</v>
      </c>
      <c r="H559" s="10">
        <f t="shared" si="24"/>
        <v>103.7</v>
      </c>
      <c r="I559" s="10">
        <f t="shared" si="25"/>
        <v>95.2</v>
      </c>
      <c r="J559" s="11">
        <f t="shared" si="26"/>
        <v>93.5</v>
      </c>
    </row>
    <row r="560" spans="1:10">
      <c r="A560" s="17" t="s">
        <v>34043</v>
      </c>
      <c r="B560" s="2" t="s">
        <v>1046</v>
      </c>
      <c r="C560" s="9">
        <v>6</v>
      </c>
      <c r="D560" s="34">
        <v>0.7</v>
      </c>
      <c r="E560" s="31">
        <v>40</v>
      </c>
      <c r="F560" s="10">
        <v>17.649999999999999</v>
      </c>
      <c r="G560" s="192" t="s">
        <v>32294</v>
      </c>
      <c r="H560" s="10">
        <f t="shared" si="24"/>
        <v>27</v>
      </c>
      <c r="I560" s="10">
        <f t="shared" si="25"/>
        <v>24.8</v>
      </c>
      <c r="J560" s="11">
        <f t="shared" si="26"/>
        <v>24.35</v>
      </c>
    </row>
    <row r="561" spans="1:10">
      <c r="A561" s="17" t="s">
        <v>34044</v>
      </c>
      <c r="B561" s="2" t="s">
        <v>4472</v>
      </c>
      <c r="C561" s="9">
        <v>6</v>
      </c>
      <c r="D561" s="34">
        <v>0.7</v>
      </c>
      <c r="E561" s="31">
        <v>40</v>
      </c>
      <c r="F561" s="10">
        <v>14.2</v>
      </c>
      <c r="G561" s="192" t="s">
        <v>32294</v>
      </c>
      <c r="H561" s="10">
        <f t="shared" si="24"/>
        <v>22.8</v>
      </c>
      <c r="I561" s="10">
        <f t="shared" si="25"/>
        <v>20.900000000000002</v>
      </c>
      <c r="J561" s="11">
        <f t="shared" si="26"/>
        <v>20.55</v>
      </c>
    </row>
    <row r="562" spans="1:10">
      <c r="A562" s="17" t="s">
        <v>34045</v>
      </c>
      <c r="B562" s="2" t="s">
        <v>14956</v>
      </c>
      <c r="C562" s="9">
        <v>6</v>
      </c>
      <c r="D562" s="34">
        <v>0.7</v>
      </c>
      <c r="E562" s="31">
        <v>15</v>
      </c>
      <c r="F562" s="10">
        <v>47.5</v>
      </c>
      <c r="G562" s="192" t="s">
        <v>32304</v>
      </c>
      <c r="H562" s="10">
        <f t="shared" si="24"/>
        <v>61.2</v>
      </c>
      <c r="I562" s="10">
        <f t="shared" si="25"/>
        <v>56.2</v>
      </c>
      <c r="J562" s="11">
        <f t="shared" si="26"/>
        <v>55.2</v>
      </c>
    </row>
    <row r="563" spans="1:10">
      <c r="A563" s="17" t="s">
        <v>34046</v>
      </c>
      <c r="B563" s="2" t="s">
        <v>33010</v>
      </c>
      <c r="C563" s="9">
        <v>6</v>
      </c>
      <c r="D563" s="34">
        <v>0.75</v>
      </c>
      <c r="E563" s="31">
        <v>14.7</v>
      </c>
      <c r="F563" s="10">
        <v>19.95</v>
      </c>
      <c r="G563" s="192" t="s">
        <v>32304</v>
      </c>
      <c r="H563" s="10">
        <f t="shared" si="24"/>
        <v>27.650000000000002</v>
      </c>
      <c r="I563" s="10">
        <f t="shared" si="25"/>
        <v>25.400000000000002</v>
      </c>
      <c r="J563" s="11">
        <f t="shared" si="26"/>
        <v>24.950000000000003</v>
      </c>
    </row>
    <row r="564" spans="1:10">
      <c r="A564" s="17" t="s">
        <v>34047</v>
      </c>
      <c r="B564" s="2" t="s">
        <v>1054</v>
      </c>
      <c r="C564" s="9">
        <v>6</v>
      </c>
      <c r="D564" s="34">
        <v>0.7</v>
      </c>
      <c r="E564" s="31">
        <v>42</v>
      </c>
      <c r="F564" s="10">
        <v>21.5</v>
      </c>
      <c r="G564" s="192" t="s">
        <v>32308</v>
      </c>
      <c r="H564" s="10">
        <f t="shared" si="24"/>
        <v>31.85</v>
      </c>
      <c r="I564" s="10">
        <f t="shared" si="25"/>
        <v>29.25</v>
      </c>
      <c r="J564" s="11">
        <f t="shared" si="26"/>
        <v>28.75</v>
      </c>
    </row>
    <row r="565" spans="1:10">
      <c r="A565" s="17" t="s">
        <v>34048</v>
      </c>
      <c r="B565" s="2" t="s">
        <v>27062</v>
      </c>
      <c r="C565" s="9">
        <v>6</v>
      </c>
      <c r="D565" s="34">
        <v>0.7</v>
      </c>
      <c r="E565" s="31">
        <v>40</v>
      </c>
      <c r="F565" s="10">
        <v>5.25</v>
      </c>
      <c r="G565" s="192" t="s">
        <v>4328</v>
      </c>
      <c r="H565" s="10">
        <f t="shared" si="24"/>
        <v>11.850000000000001</v>
      </c>
      <c r="I565" s="10">
        <f t="shared" si="25"/>
        <v>10.9</v>
      </c>
      <c r="J565" s="11">
        <f t="shared" si="26"/>
        <v>10.700000000000001</v>
      </c>
    </row>
    <row r="566" spans="1:10">
      <c r="A566" s="17" t="s">
        <v>34049</v>
      </c>
      <c r="B566" s="2" t="s">
        <v>27064</v>
      </c>
      <c r="C566" s="9">
        <v>6</v>
      </c>
      <c r="D566" s="34">
        <v>0.7</v>
      </c>
      <c r="E566" s="31">
        <v>43.2</v>
      </c>
      <c r="F566" s="10">
        <v>8.65</v>
      </c>
      <c r="G566" s="192" t="s">
        <v>4328</v>
      </c>
      <c r="H566" s="10">
        <f t="shared" si="24"/>
        <v>16.3</v>
      </c>
      <c r="I566" s="10">
        <f t="shared" si="25"/>
        <v>14.950000000000001</v>
      </c>
      <c r="J566" s="11">
        <f t="shared" si="26"/>
        <v>14.700000000000001</v>
      </c>
    </row>
    <row r="567" spans="1:10">
      <c r="A567" s="17" t="s">
        <v>34050</v>
      </c>
      <c r="B567" s="2" t="s">
        <v>26930</v>
      </c>
      <c r="C567" s="9">
        <v>6</v>
      </c>
      <c r="D567" s="34">
        <v>0.7</v>
      </c>
      <c r="E567" s="31">
        <v>40</v>
      </c>
      <c r="F567" s="10">
        <v>42.9</v>
      </c>
      <c r="G567" s="192" t="s">
        <v>4328</v>
      </c>
      <c r="H567" s="10">
        <f t="shared" si="24"/>
        <v>57.800000000000004</v>
      </c>
      <c r="I567" s="10">
        <f t="shared" si="25"/>
        <v>53.050000000000004</v>
      </c>
      <c r="J567" s="11">
        <f t="shared" si="26"/>
        <v>52.1</v>
      </c>
    </row>
    <row r="568" spans="1:10">
      <c r="A568" s="17" t="s">
        <v>34051</v>
      </c>
      <c r="B568" s="2" t="s">
        <v>27066</v>
      </c>
      <c r="C568" s="9">
        <v>3</v>
      </c>
      <c r="D568" s="34">
        <v>0.7</v>
      </c>
      <c r="E568" s="31">
        <v>40</v>
      </c>
      <c r="F568" s="10">
        <v>28</v>
      </c>
      <c r="G568" s="192" t="s">
        <v>4328</v>
      </c>
      <c r="H568" s="10">
        <f t="shared" si="24"/>
        <v>39.6</v>
      </c>
      <c r="I568" s="10">
        <f t="shared" si="25"/>
        <v>36.35</v>
      </c>
      <c r="J568" s="11">
        <f t="shared" si="26"/>
        <v>35.700000000000003</v>
      </c>
    </row>
    <row r="569" spans="1:10">
      <c r="A569" s="17" t="s">
        <v>34052</v>
      </c>
      <c r="B569" s="2" t="s">
        <v>1062</v>
      </c>
      <c r="C569" s="9">
        <v>6</v>
      </c>
      <c r="D569" s="34">
        <v>0.7</v>
      </c>
      <c r="E569" s="31">
        <v>37.5</v>
      </c>
      <c r="F569" s="10">
        <v>19.5</v>
      </c>
      <c r="G569" s="192" t="s">
        <v>32293</v>
      </c>
      <c r="H569" s="10">
        <f t="shared" si="24"/>
        <v>29</v>
      </c>
      <c r="I569" s="10">
        <f t="shared" si="25"/>
        <v>26.650000000000002</v>
      </c>
      <c r="J569" s="11">
        <f t="shared" si="26"/>
        <v>26.150000000000002</v>
      </c>
    </row>
    <row r="570" spans="1:10">
      <c r="A570" s="17" t="s">
        <v>34053</v>
      </c>
      <c r="B570" s="2" t="s">
        <v>1064</v>
      </c>
      <c r="C570" s="9">
        <v>6</v>
      </c>
      <c r="D570" s="34">
        <v>0.7</v>
      </c>
      <c r="E570" s="31">
        <v>37.5</v>
      </c>
      <c r="F570" s="10">
        <v>65</v>
      </c>
      <c r="G570" s="192" t="s">
        <v>32293</v>
      </c>
      <c r="H570" s="10">
        <f t="shared" si="24"/>
        <v>84.550000000000011</v>
      </c>
      <c r="I570" s="10">
        <f t="shared" si="25"/>
        <v>77.600000000000009</v>
      </c>
      <c r="J570" s="11">
        <f t="shared" si="26"/>
        <v>76.2</v>
      </c>
    </row>
    <row r="571" spans="1:10">
      <c r="A571" s="17" t="s">
        <v>34054</v>
      </c>
      <c r="B571" s="2" t="s">
        <v>26932</v>
      </c>
      <c r="C571" s="9">
        <v>6</v>
      </c>
      <c r="D571" s="34">
        <v>0.7</v>
      </c>
      <c r="E571" s="31">
        <v>37.5</v>
      </c>
      <c r="F571" s="10">
        <v>18.5</v>
      </c>
      <c r="G571" s="192" t="s">
        <v>32293</v>
      </c>
      <c r="H571" s="10">
        <f t="shared" si="24"/>
        <v>27.8</v>
      </c>
      <c r="I571" s="10">
        <f t="shared" si="25"/>
        <v>25.55</v>
      </c>
      <c r="J571" s="11">
        <f t="shared" si="26"/>
        <v>25.05</v>
      </c>
    </row>
    <row r="572" spans="1:10">
      <c r="A572" s="17" t="s">
        <v>34055</v>
      </c>
      <c r="B572" s="2" t="s">
        <v>1066</v>
      </c>
      <c r="C572" s="9">
        <v>6</v>
      </c>
      <c r="D572" s="34">
        <v>0.7</v>
      </c>
      <c r="E572" s="31">
        <v>37.5</v>
      </c>
      <c r="F572" s="10">
        <v>8.6</v>
      </c>
      <c r="G572" s="192" t="s">
        <v>32293</v>
      </c>
      <c r="H572" s="10">
        <f t="shared" si="24"/>
        <v>15.700000000000001</v>
      </c>
      <c r="I572" s="10">
        <f t="shared" si="25"/>
        <v>14.450000000000001</v>
      </c>
      <c r="J572" s="11">
        <f t="shared" si="26"/>
        <v>14.200000000000001</v>
      </c>
    </row>
    <row r="573" spans="1:10">
      <c r="A573" s="17" t="s">
        <v>34056</v>
      </c>
      <c r="B573" s="2" t="s">
        <v>1068</v>
      </c>
      <c r="C573" s="9">
        <v>6</v>
      </c>
      <c r="D573" s="34">
        <v>0.7</v>
      </c>
      <c r="E573" s="31">
        <v>37.5</v>
      </c>
      <c r="F573" s="10">
        <v>39.5</v>
      </c>
      <c r="G573" s="192" t="s">
        <v>32293</v>
      </c>
      <c r="H573" s="10">
        <f t="shared" si="24"/>
        <v>53.400000000000006</v>
      </c>
      <c r="I573" s="10">
        <f t="shared" si="25"/>
        <v>49.050000000000004</v>
      </c>
      <c r="J573" s="11">
        <f t="shared" si="26"/>
        <v>48.150000000000006</v>
      </c>
    </row>
    <row r="574" spans="1:10">
      <c r="A574" s="17" t="s">
        <v>34057</v>
      </c>
      <c r="B574" s="2" t="s">
        <v>1070</v>
      </c>
      <c r="C574" s="9">
        <v>6</v>
      </c>
      <c r="D574" s="34">
        <v>0.7</v>
      </c>
      <c r="E574" s="31">
        <v>37.5</v>
      </c>
      <c r="F574" s="10">
        <v>21.9</v>
      </c>
      <c r="G574" s="192" t="s">
        <v>32293</v>
      </c>
      <c r="H574" s="10">
        <f t="shared" si="24"/>
        <v>31.950000000000003</v>
      </c>
      <c r="I574" s="10">
        <f t="shared" si="25"/>
        <v>29.35</v>
      </c>
      <c r="J574" s="11">
        <f t="shared" si="26"/>
        <v>28.8</v>
      </c>
    </row>
    <row r="575" spans="1:10">
      <c r="A575" s="17" t="s">
        <v>34058</v>
      </c>
      <c r="B575" s="2" t="s">
        <v>1072</v>
      </c>
      <c r="C575" s="9">
        <v>6</v>
      </c>
      <c r="D575" s="34">
        <v>0.7</v>
      </c>
      <c r="E575" s="31">
        <v>37.5</v>
      </c>
      <c r="F575" s="10">
        <v>7.35</v>
      </c>
      <c r="G575" s="192" t="s">
        <v>32293</v>
      </c>
      <c r="H575" s="10">
        <f t="shared" si="24"/>
        <v>14.200000000000001</v>
      </c>
      <c r="I575" s="10">
        <f t="shared" si="25"/>
        <v>13.05</v>
      </c>
      <c r="J575" s="11">
        <f t="shared" si="26"/>
        <v>12.8</v>
      </c>
    </row>
    <row r="576" spans="1:10">
      <c r="A576" s="17" t="s">
        <v>34059</v>
      </c>
      <c r="B576" s="2" t="s">
        <v>4622</v>
      </c>
      <c r="C576" s="9">
        <v>6</v>
      </c>
      <c r="D576" s="34">
        <v>0.7</v>
      </c>
      <c r="E576" s="31">
        <v>37.5</v>
      </c>
      <c r="F576" s="10">
        <v>28.95</v>
      </c>
      <c r="G576" s="192" t="s">
        <v>32293</v>
      </c>
      <c r="H576" s="10">
        <f t="shared" si="24"/>
        <v>40.550000000000004</v>
      </c>
      <c r="I576" s="10">
        <f t="shared" si="25"/>
        <v>37.25</v>
      </c>
      <c r="J576" s="11">
        <f t="shared" si="26"/>
        <v>36.550000000000004</v>
      </c>
    </row>
    <row r="577" spans="1:10">
      <c r="A577" s="17" t="s">
        <v>34060</v>
      </c>
      <c r="B577" s="2" t="s">
        <v>1073</v>
      </c>
      <c r="C577" s="9">
        <v>6</v>
      </c>
      <c r="D577" s="34">
        <v>0.7</v>
      </c>
      <c r="E577" s="31">
        <v>40</v>
      </c>
      <c r="F577" s="10">
        <v>14.75</v>
      </c>
      <c r="G577" s="192" t="s">
        <v>32294</v>
      </c>
      <c r="H577" s="10">
        <f t="shared" si="24"/>
        <v>23.450000000000003</v>
      </c>
      <c r="I577" s="10">
        <f t="shared" si="25"/>
        <v>21.55</v>
      </c>
      <c r="J577" s="11">
        <f t="shared" si="26"/>
        <v>21.150000000000002</v>
      </c>
    </row>
    <row r="578" spans="1:10">
      <c r="A578" s="17" t="s">
        <v>34062</v>
      </c>
      <c r="B578" s="2" t="s">
        <v>32898</v>
      </c>
      <c r="C578" s="9">
        <v>2</v>
      </c>
      <c r="D578" s="34">
        <v>3</v>
      </c>
      <c r="E578" s="31">
        <v>40</v>
      </c>
      <c r="F578" s="10">
        <v>57.5</v>
      </c>
      <c r="G578" s="192" t="s">
        <v>32294</v>
      </c>
      <c r="H578" s="10">
        <f t="shared" si="24"/>
        <v>87.25</v>
      </c>
      <c r="I578" s="10">
        <f t="shared" si="25"/>
        <v>80.100000000000009</v>
      </c>
      <c r="J578" s="11">
        <f t="shared" si="26"/>
        <v>78.650000000000006</v>
      </c>
    </row>
    <row r="579" spans="1:10">
      <c r="A579" s="17" t="s">
        <v>34063</v>
      </c>
      <c r="B579" s="2" t="s">
        <v>1079</v>
      </c>
      <c r="C579" s="9">
        <v>6</v>
      </c>
      <c r="D579" s="34">
        <v>0.7</v>
      </c>
      <c r="E579" s="31">
        <v>44</v>
      </c>
      <c r="F579" s="10">
        <v>17</v>
      </c>
      <c r="G579" s="192" t="s">
        <v>32308</v>
      </c>
      <c r="H579" s="10">
        <f t="shared" si="24"/>
        <v>26.55</v>
      </c>
      <c r="I579" s="10">
        <f t="shared" si="25"/>
        <v>24.35</v>
      </c>
      <c r="J579" s="11">
        <f t="shared" si="26"/>
        <v>23.950000000000003</v>
      </c>
    </row>
    <row r="580" spans="1:10">
      <c r="A580" s="17" t="s">
        <v>34064</v>
      </c>
      <c r="B580" s="2" t="s">
        <v>1081</v>
      </c>
      <c r="C580" s="9">
        <v>6</v>
      </c>
      <c r="D580" s="34">
        <v>0.7</v>
      </c>
      <c r="E580" s="31">
        <v>41.5</v>
      </c>
      <c r="F580" s="10">
        <v>21.5</v>
      </c>
      <c r="G580" s="192" t="s">
        <v>32308</v>
      </c>
      <c r="H580" s="10">
        <f t="shared" si="24"/>
        <v>31.8</v>
      </c>
      <c r="I580" s="10">
        <f t="shared" si="25"/>
        <v>29.200000000000003</v>
      </c>
      <c r="J580" s="11">
        <f t="shared" si="26"/>
        <v>28.700000000000003</v>
      </c>
    </row>
    <row r="581" spans="1:10">
      <c r="A581" s="17" t="s">
        <v>34065</v>
      </c>
      <c r="B581" s="2" t="s">
        <v>1083</v>
      </c>
      <c r="C581" s="9">
        <v>6</v>
      </c>
      <c r="D581" s="34">
        <v>0.5</v>
      </c>
      <c r="E581" s="31">
        <v>46</v>
      </c>
      <c r="F581" s="10">
        <v>6.45</v>
      </c>
      <c r="G581" s="192" t="s">
        <v>32308</v>
      </c>
      <c r="H581" s="10">
        <f t="shared" si="24"/>
        <v>12.700000000000001</v>
      </c>
      <c r="I581" s="10">
        <f t="shared" si="25"/>
        <v>11.65</v>
      </c>
      <c r="J581" s="11">
        <f t="shared" si="26"/>
        <v>11.450000000000001</v>
      </c>
    </row>
    <row r="582" spans="1:10">
      <c r="A582" s="17" t="s">
        <v>34066</v>
      </c>
      <c r="B582" s="2" t="s">
        <v>4645</v>
      </c>
      <c r="C582" s="9">
        <v>6</v>
      </c>
      <c r="D582" s="34">
        <v>0.7</v>
      </c>
      <c r="E582" s="31">
        <v>41.7</v>
      </c>
      <c r="F582" s="10">
        <v>15.85</v>
      </c>
      <c r="G582" s="192" t="s">
        <v>32390</v>
      </c>
      <c r="H582" s="10">
        <f t="shared" si="24"/>
        <v>24.950000000000003</v>
      </c>
      <c r="I582" s="10">
        <f t="shared" si="25"/>
        <v>22.900000000000002</v>
      </c>
      <c r="J582" s="11">
        <f t="shared" si="26"/>
        <v>22.5</v>
      </c>
    </row>
    <row r="583" spans="1:10">
      <c r="A583" s="17" t="s">
        <v>34067</v>
      </c>
      <c r="B583" s="2" t="s">
        <v>33011</v>
      </c>
      <c r="C583" s="9">
        <v>6</v>
      </c>
      <c r="D583" s="34">
        <v>0.7</v>
      </c>
      <c r="E583" s="31">
        <v>40</v>
      </c>
      <c r="F583" s="10">
        <v>7.75</v>
      </c>
      <c r="G583" s="192" t="s">
        <v>4334</v>
      </c>
      <c r="H583" s="10">
        <f t="shared" si="24"/>
        <v>14.9</v>
      </c>
      <c r="I583" s="10">
        <f t="shared" si="25"/>
        <v>13.700000000000001</v>
      </c>
      <c r="J583" s="11">
        <f t="shared" si="26"/>
        <v>13.450000000000001</v>
      </c>
    </row>
    <row r="584" spans="1:10">
      <c r="A584" s="17" t="s">
        <v>34068</v>
      </c>
      <c r="B584" s="2" t="s">
        <v>33012</v>
      </c>
      <c r="C584" s="9">
        <v>6</v>
      </c>
      <c r="D584" s="34">
        <v>0.7</v>
      </c>
      <c r="E584" s="31">
        <v>40</v>
      </c>
      <c r="F584" s="10">
        <v>14</v>
      </c>
      <c r="G584" s="192" t="s">
        <v>4334</v>
      </c>
      <c r="H584" s="10">
        <f t="shared" si="24"/>
        <v>22.55</v>
      </c>
      <c r="I584" s="10">
        <f t="shared" si="25"/>
        <v>20.700000000000003</v>
      </c>
      <c r="J584" s="11">
        <f t="shared" si="26"/>
        <v>20.3</v>
      </c>
    </row>
    <row r="585" spans="1:10">
      <c r="A585" s="17" t="s">
        <v>34069</v>
      </c>
      <c r="B585" s="2" t="s">
        <v>33013</v>
      </c>
      <c r="C585" s="9">
        <v>3</v>
      </c>
      <c r="D585" s="34">
        <v>0.7</v>
      </c>
      <c r="E585" s="31">
        <v>44</v>
      </c>
      <c r="F585" s="10">
        <v>12.9</v>
      </c>
      <c r="G585" s="192" t="s">
        <v>4351</v>
      </c>
      <c r="H585" s="10">
        <f t="shared" si="24"/>
        <v>21.55</v>
      </c>
      <c r="I585" s="10">
        <f t="shared" si="25"/>
        <v>19.8</v>
      </c>
      <c r="J585" s="11">
        <f t="shared" si="26"/>
        <v>19.450000000000003</v>
      </c>
    </row>
    <row r="586" spans="1:10">
      <c r="A586" s="17" t="s">
        <v>34070</v>
      </c>
      <c r="B586" s="2" t="s">
        <v>33014</v>
      </c>
      <c r="C586" s="9">
        <v>3</v>
      </c>
      <c r="D586" s="34">
        <v>0.7</v>
      </c>
      <c r="E586" s="31">
        <v>42</v>
      </c>
      <c r="F586" s="10">
        <v>11</v>
      </c>
      <c r="G586" s="192" t="s">
        <v>4351</v>
      </c>
      <c r="H586" s="10">
        <f t="shared" si="24"/>
        <v>19.05</v>
      </c>
      <c r="I586" s="10">
        <f t="shared" si="25"/>
        <v>17.5</v>
      </c>
      <c r="J586" s="11">
        <f t="shared" si="26"/>
        <v>17.2</v>
      </c>
    </row>
    <row r="587" spans="1:10">
      <c r="A587" s="17" t="s">
        <v>34071</v>
      </c>
      <c r="B587" s="2" t="s">
        <v>13677</v>
      </c>
      <c r="C587" s="9">
        <v>6</v>
      </c>
      <c r="D587" s="34">
        <v>0.7</v>
      </c>
      <c r="E587" s="31">
        <v>40</v>
      </c>
      <c r="F587" s="10">
        <v>25</v>
      </c>
      <c r="G587" s="192" t="s">
        <v>32292</v>
      </c>
      <c r="H587" s="10">
        <f t="shared" si="24"/>
        <v>35.950000000000003</v>
      </c>
      <c r="I587" s="10">
        <f t="shared" si="25"/>
        <v>33</v>
      </c>
      <c r="J587" s="11">
        <f t="shared" si="26"/>
        <v>32.4</v>
      </c>
    </row>
    <row r="588" spans="1:10">
      <c r="A588" s="17" t="s">
        <v>34073</v>
      </c>
      <c r="B588" s="2" t="s">
        <v>14233</v>
      </c>
      <c r="C588" s="9">
        <v>4</v>
      </c>
      <c r="D588" s="34">
        <v>1.75</v>
      </c>
      <c r="E588" s="31">
        <v>40</v>
      </c>
      <c r="F588" s="10">
        <v>11.95</v>
      </c>
      <c r="G588" s="192" t="s">
        <v>32290</v>
      </c>
      <c r="H588" s="10">
        <f t="shared" ref="H588:H651" si="27">IF(B588="","",CEILING((F588+(10.3552*D588*E588)/100+1.5+0.05)*1.22,0.05))</f>
        <v>25.35</v>
      </c>
      <c r="I588" s="10">
        <f t="shared" ref="I588:I651" si="28">IF(B588="","",CEILING((F588+(10.3552*D588*E588)/100+1.5+0.05)*1.12,0.05))</f>
        <v>23.25</v>
      </c>
      <c r="J588" s="11">
        <f t="shared" ref="J588:J651" si="29">IF(B588="","",CEILING((F588+(10.3552*D588*E588)/100+1.5+0.05)*1.1,0.05))</f>
        <v>22.85</v>
      </c>
    </row>
    <row r="589" spans="1:10">
      <c r="A589" s="17" t="s">
        <v>34074</v>
      </c>
      <c r="B589" s="2" t="s">
        <v>33015</v>
      </c>
      <c r="C589" s="9">
        <v>3</v>
      </c>
      <c r="D589" s="34">
        <v>0.7</v>
      </c>
      <c r="E589" s="31">
        <v>43</v>
      </c>
      <c r="F589" s="10">
        <v>105</v>
      </c>
      <c r="G589" s="192" t="s">
        <v>4351</v>
      </c>
      <c r="H589" s="10">
        <f t="shared" si="27"/>
        <v>133.80000000000001</v>
      </c>
      <c r="I589" s="10">
        <f t="shared" si="28"/>
        <v>122.85000000000001</v>
      </c>
      <c r="J589" s="11">
        <f t="shared" si="29"/>
        <v>120.65</v>
      </c>
    </row>
    <row r="590" spans="1:10">
      <c r="A590" s="17" t="s">
        <v>34075</v>
      </c>
      <c r="B590" s="2" t="s">
        <v>32396</v>
      </c>
      <c r="C590" s="9">
        <v>6</v>
      </c>
      <c r="D590" s="34">
        <v>0.7</v>
      </c>
      <c r="E590" s="31">
        <v>40</v>
      </c>
      <c r="F590" s="10">
        <v>57</v>
      </c>
      <c r="G590" s="192" t="s">
        <v>32304</v>
      </c>
      <c r="H590" s="10">
        <f t="shared" si="27"/>
        <v>75</v>
      </c>
      <c r="I590" s="10">
        <f t="shared" si="28"/>
        <v>68.850000000000009</v>
      </c>
      <c r="J590" s="11">
        <f t="shared" si="29"/>
        <v>67.600000000000009</v>
      </c>
    </row>
    <row r="591" spans="1:10">
      <c r="A591" s="17" t="s">
        <v>34076</v>
      </c>
      <c r="B591" s="2" t="s">
        <v>33016</v>
      </c>
      <c r="C591" s="9">
        <v>6</v>
      </c>
      <c r="D591" s="34">
        <v>1</v>
      </c>
      <c r="E591" s="31">
        <v>50</v>
      </c>
      <c r="F591" s="10">
        <v>27.25</v>
      </c>
      <c r="G591" s="192" t="s">
        <v>4344</v>
      </c>
      <c r="H591" s="10">
        <f t="shared" si="27"/>
        <v>41.5</v>
      </c>
      <c r="I591" s="10">
        <f t="shared" si="28"/>
        <v>38.1</v>
      </c>
      <c r="J591" s="11">
        <f t="shared" si="29"/>
        <v>37.4</v>
      </c>
    </row>
    <row r="592" spans="1:10">
      <c r="A592" s="17" t="s">
        <v>34077</v>
      </c>
      <c r="B592" s="2" t="s">
        <v>4760</v>
      </c>
      <c r="C592" s="9">
        <v>6</v>
      </c>
      <c r="D592" s="34">
        <v>0.7</v>
      </c>
      <c r="E592" s="31">
        <v>50</v>
      </c>
      <c r="F592" s="10">
        <v>38.5</v>
      </c>
      <c r="G592" s="192" t="s">
        <v>4344</v>
      </c>
      <c r="H592" s="10">
        <f t="shared" si="27"/>
        <v>53.300000000000004</v>
      </c>
      <c r="I592" s="10">
        <f t="shared" si="28"/>
        <v>48.95</v>
      </c>
      <c r="J592" s="11">
        <f t="shared" si="29"/>
        <v>48.050000000000004</v>
      </c>
    </row>
    <row r="593" spans="1:10">
      <c r="A593" s="17" t="s">
        <v>34078</v>
      </c>
      <c r="B593" s="2" t="s">
        <v>27664</v>
      </c>
      <c r="C593" s="9">
        <v>6</v>
      </c>
      <c r="D593" s="34">
        <v>0.7</v>
      </c>
      <c r="E593" s="31">
        <v>40</v>
      </c>
      <c r="F593" s="10">
        <v>8.9499999999999993</v>
      </c>
      <c r="G593" s="192" t="s">
        <v>4328</v>
      </c>
      <c r="H593" s="10">
        <f t="shared" si="27"/>
        <v>16.350000000000001</v>
      </c>
      <c r="I593" s="10">
        <f t="shared" si="28"/>
        <v>15.05</v>
      </c>
      <c r="J593" s="11">
        <f t="shared" si="29"/>
        <v>14.75</v>
      </c>
    </row>
    <row r="594" spans="1:10">
      <c r="A594" s="17" t="s">
        <v>34079</v>
      </c>
      <c r="B594" s="2" t="s">
        <v>27665</v>
      </c>
      <c r="C594" s="9">
        <v>6</v>
      </c>
      <c r="D594" s="34">
        <v>0.7</v>
      </c>
      <c r="E594" s="31">
        <v>40</v>
      </c>
      <c r="F594" s="10">
        <v>12.5</v>
      </c>
      <c r="G594" s="192" t="s">
        <v>4328</v>
      </c>
      <c r="H594" s="10">
        <f t="shared" si="27"/>
        <v>20.700000000000003</v>
      </c>
      <c r="I594" s="10">
        <f t="shared" si="28"/>
        <v>19</v>
      </c>
      <c r="J594" s="11">
        <f t="shared" si="29"/>
        <v>18.650000000000002</v>
      </c>
    </row>
    <row r="595" spans="1:10">
      <c r="A595" s="17" t="s">
        <v>34080</v>
      </c>
      <c r="B595" s="2" t="s">
        <v>27666</v>
      </c>
      <c r="C595" s="9">
        <v>6</v>
      </c>
      <c r="D595" s="34">
        <v>0.7</v>
      </c>
      <c r="E595" s="31">
        <v>42</v>
      </c>
      <c r="F595" s="10">
        <v>19.5</v>
      </c>
      <c r="G595" s="192" t="s">
        <v>4328</v>
      </c>
      <c r="H595" s="10">
        <f t="shared" si="27"/>
        <v>29.400000000000002</v>
      </c>
      <c r="I595" s="10">
        <f t="shared" si="28"/>
        <v>27</v>
      </c>
      <c r="J595" s="11">
        <f t="shared" si="29"/>
        <v>26.55</v>
      </c>
    </row>
    <row r="596" spans="1:10">
      <c r="A596" s="17" t="s">
        <v>34081</v>
      </c>
      <c r="B596" s="2" t="s">
        <v>1095</v>
      </c>
      <c r="C596" s="9">
        <v>6</v>
      </c>
      <c r="D596" s="34">
        <v>0.7</v>
      </c>
      <c r="E596" s="31">
        <v>40</v>
      </c>
      <c r="F596" s="10">
        <v>12.5</v>
      </c>
      <c r="G596" s="192" t="s">
        <v>32398</v>
      </c>
      <c r="H596" s="10">
        <f t="shared" si="27"/>
        <v>20.700000000000003</v>
      </c>
      <c r="I596" s="10">
        <f t="shared" si="28"/>
        <v>19</v>
      </c>
      <c r="J596" s="11">
        <f t="shared" si="29"/>
        <v>18.650000000000002</v>
      </c>
    </row>
    <row r="597" spans="1:10">
      <c r="A597" s="17" t="s">
        <v>34082</v>
      </c>
      <c r="B597" s="2" t="s">
        <v>1097</v>
      </c>
      <c r="C597" s="9">
        <v>6</v>
      </c>
      <c r="D597" s="34">
        <v>0.7</v>
      </c>
      <c r="E597" s="31">
        <v>40</v>
      </c>
      <c r="F597" s="10">
        <v>22.5</v>
      </c>
      <c r="G597" s="192" t="s">
        <v>32399</v>
      </c>
      <c r="H597" s="10">
        <f t="shared" si="27"/>
        <v>32.9</v>
      </c>
      <c r="I597" s="10">
        <f t="shared" si="28"/>
        <v>30.200000000000003</v>
      </c>
      <c r="J597" s="11">
        <f t="shared" si="29"/>
        <v>29.650000000000002</v>
      </c>
    </row>
    <row r="598" spans="1:10">
      <c r="A598" s="17" t="s">
        <v>34083</v>
      </c>
      <c r="B598" s="2" t="s">
        <v>14959</v>
      </c>
      <c r="C598" s="9">
        <v>6</v>
      </c>
      <c r="D598" s="34">
        <v>0.7</v>
      </c>
      <c r="E598" s="31">
        <v>57.5</v>
      </c>
      <c r="F598" s="10">
        <v>7.75</v>
      </c>
      <c r="G598" s="192" t="s">
        <v>4329</v>
      </c>
      <c r="H598" s="10">
        <f t="shared" si="27"/>
        <v>16.45</v>
      </c>
      <c r="I598" s="10">
        <f t="shared" si="28"/>
        <v>15.100000000000001</v>
      </c>
      <c r="J598" s="11">
        <f t="shared" si="29"/>
        <v>14.850000000000001</v>
      </c>
    </row>
    <row r="599" spans="1:10">
      <c r="A599" s="17" t="s">
        <v>34084</v>
      </c>
      <c r="B599" s="2" t="s">
        <v>1100</v>
      </c>
      <c r="C599" s="9">
        <v>6</v>
      </c>
      <c r="D599" s="34">
        <v>0.7</v>
      </c>
      <c r="E599" s="31">
        <v>46</v>
      </c>
      <c r="F599" s="10">
        <v>23.5</v>
      </c>
      <c r="G599" s="192" t="s">
        <v>4329</v>
      </c>
      <c r="H599" s="10">
        <f t="shared" si="27"/>
        <v>34.65</v>
      </c>
      <c r="I599" s="10">
        <f t="shared" si="28"/>
        <v>31.8</v>
      </c>
      <c r="J599" s="11">
        <f t="shared" si="29"/>
        <v>31.25</v>
      </c>
    </row>
    <row r="600" spans="1:10">
      <c r="A600" s="17" t="s">
        <v>34085</v>
      </c>
      <c r="B600" s="2" t="s">
        <v>1106</v>
      </c>
      <c r="C600" s="9">
        <v>6</v>
      </c>
      <c r="D600" s="34">
        <v>1</v>
      </c>
      <c r="E600" s="31">
        <v>20</v>
      </c>
      <c r="F600" s="10">
        <v>5.5</v>
      </c>
      <c r="G600" s="192" t="s">
        <v>32304</v>
      </c>
      <c r="H600" s="10">
        <f t="shared" si="27"/>
        <v>11.15</v>
      </c>
      <c r="I600" s="10">
        <f t="shared" si="28"/>
        <v>10.25</v>
      </c>
      <c r="J600" s="11">
        <f t="shared" si="29"/>
        <v>10.050000000000001</v>
      </c>
    </row>
    <row r="601" spans="1:10">
      <c r="A601" s="17" t="s">
        <v>34086</v>
      </c>
      <c r="B601" s="2" t="s">
        <v>1108</v>
      </c>
      <c r="C601" s="9">
        <v>6</v>
      </c>
      <c r="D601" s="34">
        <v>1</v>
      </c>
      <c r="E601" s="31">
        <v>14.5</v>
      </c>
      <c r="F601" s="10">
        <v>6.25</v>
      </c>
      <c r="G601" s="192" t="s">
        <v>32304</v>
      </c>
      <c r="H601" s="10">
        <f t="shared" si="27"/>
        <v>11.350000000000001</v>
      </c>
      <c r="I601" s="10">
        <f t="shared" si="28"/>
        <v>10.450000000000001</v>
      </c>
      <c r="J601" s="11">
        <f t="shared" si="29"/>
        <v>10.25</v>
      </c>
    </row>
    <row r="602" spans="1:10">
      <c r="A602" s="17" t="s">
        <v>34087</v>
      </c>
      <c r="B602" s="2" t="s">
        <v>1110</v>
      </c>
      <c r="C602" s="9">
        <v>120</v>
      </c>
      <c r="D602" s="34">
        <v>0.05</v>
      </c>
      <c r="E602" s="31">
        <v>40</v>
      </c>
      <c r="F602" s="10">
        <v>10.65</v>
      </c>
      <c r="G602" s="192" t="s">
        <v>32304</v>
      </c>
      <c r="H602" s="10">
        <f t="shared" si="27"/>
        <v>15.15</v>
      </c>
      <c r="I602" s="10">
        <f t="shared" si="28"/>
        <v>13.9</v>
      </c>
      <c r="J602" s="11">
        <f t="shared" si="29"/>
        <v>13.65</v>
      </c>
    </row>
    <row r="603" spans="1:10">
      <c r="A603" s="17" t="s">
        <v>34089</v>
      </c>
      <c r="B603" s="2" t="s">
        <v>38696</v>
      </c>
      <c r="C603" s="9">
        <v>6</v>
      </c>
      <c r="D603" s="34">
        <v>1</v>
      </c>
      <c r="E603" s="31">
        <v>40</v>
      </c>
      <c r="F603" s="10">
        <v>24.5</v>
      </c>
      <c r="G603" s="192" t="s">
        <v>32304</v>
      </c>
      <c r="H603" s="10">
        <f t="shared" si="27"/>
        <v>36.85</v>
      </c>
      <c r="I603" s="10">
        <f t="shared" si="28"/>
        <v>33.85</v>
      </c>
      <c r="J603" s="11">
        <f t="shared" si="29"/>
        <v>33.25</v>
      </c>
    </row>
    <row r="604" spans="1:10">
      <c r="A604" s="17" t="s">
        <v>34090</v>
      </c>
      <c r="B604" s="2" t="s">
        <v>1115</v>
      </c>
      <c r="C604" s="9">
        <v>6</v>
      </c>
      <c r="D604" s="34">
        <v>0.7</v>
      </c>
      <c r="E604" s="31">
        <v>47</v>
      </c>
      <c r="F604" s="10">
        <v>26.5</v>
      </c>
      <c r="G604" s="192" t="s">
        <v>4328</v>
      </c>
      <c r="H604" s="10">
        <f t="shared" si="27"/>
        <v>38.400000000000006</v>
      </c>
      <c r="I604" s="10">
        <f t="shared" si="28"/>
        <v>35.25</v>
      </c>
      <c r="J604" s="11">
        <f t="shared" si="29"/>
        <v>34.65</v>
      </c>
    </row>
    <row r="605" spans="1:10">
      <c r="A605" s="17" t="s">
        <v>34091</v>
      </c>
      <c r="B605" s="2" t="s">
        <v>1117</v>
      </c>
      <c r="C605" s="9">
        <v>6</v>
      </c>
      <c r="D605" s="34">
        <v>0.7</v>
      </c>
      <c r="E605" s="31">
        <v>40</v>
      </c>
      <c r="F605" s="10">
        <v>15.5</v>
      </c>
      <c r="G605" s="192" t="s">
        <v>4328</v>
      </c>
      <c r="H605" s="10">
        <f t="shared" si="27"/>
        <v>24.35</v>
      </c>
      <c r="I605" s="10">
        <f t="shared" si="28"/>
        <v>22.35</v>
      </c>
      <c r="J605" s="11">
        <f t="shared" si="29"/>
        <v>21.950000000000003</v>
      </c>
    </row>
    <row r="606" spans="1:10">
      <c r="A606" s="17" t="s">
        <v>34092</v>
      </c>
      <c r="B606" s="2" t="s">
        <v>1119</v>
      </c>
      <c r="C606" s="9">
        <v>6</v>
      </c>
      <c r="D606" s="34">
        <v>0.7</v>
      </c>
      <c r="E606" s="31">
        <v>54</v>
      </c>
      <c r="F606" s="10">
        <v>21.5</v>
      </c>
      <c r="G606" s="192" t="s">
        <v>4328</v>
      </c>
      <c r="H606" s="10">
        <f t="shared" si="27"/>
        <v>32.9</v>
      </c>
      <c r="I606" s="10">
        <f t="shared" si="28"/>
        <v>30.200000000000003</v>
      </c>
      <c r="J606" s="11">
        <f t="shared" si="29"/>
        <v>29.700000000000003</v>
      </c>
    </row>
    <row r="607" spans="1:10">
      <c r="A607" s="17" t="s">
        <v>34093</v>
      </c>
      <c r="B607" s="2" t="s">
        <v>1121</v>
      </c>
      <c r="C607" s="9">
        <v>6</v>
      </c>
      <c r="D607" s="34">
        <v>0.7</v>
      </c>
      <c r="E607" s="31">
        <v>40</v>
      </c>
      <c r="F607" s="10">
        <v>6.25</v>
      </c>
      <c r="G607" s="192" t="s">
        <v>4328</v>
      </c>
      <c r="H607" s="10">
        <f t="shared" si="27"/>
        <v>13.100000000000001</v>
      </c>
      <c r="I607" s="10">
        <f t="shared" si="28"/>
        <v>12</v>
      </c>
      <c r="J607" s="11">
        <f t="shared" si="29"/>
        <v>11.8</v>
      </c>
    </row>
    <row r="608" spans="1:10">
      <c r="A608" s="17" t="s">
        <v>34094</v>
      </c>
      <c r="B608" s="2" t="s">
        <v>33017</v>
      </c>
      <c r="C608" s="9">
        <v>6</v>
      </c>
      <c r="D608" s="34">
        <v>0.7</v>
      </c>
      <c r="E608" s="31">
        <v>43</v>
      </c>
      <c r="F608" s="10">
        <v>25.5</v>
      </c>
      <c r="G608" s="192" t="s">
        <v>4347</v>
      </c>
      <c r="H608" s="10">
        <f t="shared" si="27"/>
        <v>36.85</v>
      </c>
      <c r="I608" s="10">
        <f t="shared" si="28"/>
        <v>33.800000000000004</v>
      </c>
      <c r="J608" s="11">
        <f t="shared" si="29"/>
        <v>33.200000000000003</v>
      </c>
    </row>
    <row r="609" spans="1:10">
      <c r="A609" s="17" t="s">
        <v>34095</v>
      </c>
      <c r="B609" s="2" t="s">
        <v>1128</v>
      </c>
      <c r="C609" s="9">
        <v>6</v>
      </c>
      <c r="D609" s="34">
        <v>0.7</v>
      </c>
      <c r="E609" s="31">
        <v>46</v>
      </c>
      <c r="F609" s="10">
        <v>30.95</v>
      </c>
      <c r="G609" s="192" t="s">
        <v>4347</v>
      </c>
      <c r="H609" s="10">
        <f t="shared" si="27"/>
        <v>43.75</v>
      </c>
      <c r="I609" s="10">
        <f t="shared" si="28"/>
        <v>40.150000000000006</v>
      </c>
      <c r="J609" s="11">
        <f t="shared" si="29"/>
        <v>39.450000000000003</v>
      </c>
    </row>
    <row r="610" spans="1:10">
      <c r="A610" s="17" t="s">
        <v>34096</v>
      </c>
      <c r="B610" s="2" t="s">
        <v>1130</v>
      </c>
      <c r="C610" s="9">
        <v>6</v>
      </c>
      <c r="D610" s="34">
        <v>0.7</v>
      </c>
      <c r="E610" s="31">
        <v>40</v>
      </c>
      <c r="F610" s="10">
        <v>8.15</v>
      </c>
      <c r="G610" s="192" t="s">
        <v>4329</v>
      </c>
      <c r="H610" s="10">
        <f t="shared" si="27"/>
        <v>15.4</v>
      </c>
      <c r="I610" s="10">
        <f t="shared" si="28"/>
        <v>14.15</v>
      </c>
      <c r="J610" s="11">
        <f t="shared" si="29"/>
        <v>13.9</v>
      </c>
    </row>
    <row r="611" spans="1:10">
      <c r="A611" s="17" t="s">
        <v>34097</v>
      </c>
      <c r="B611" s="2" t="s">
        <v>1133</v>
      </c>
      <c r="C611" s="9">
        <v>6</v>
      </c>
      <c r="D611" s="34">
        <v>0.7</v>
      </c>
      <c r="E611" s="31">
        <v>40</v>
      </c>
      <c r="F611" s="10">
        <v>24</v>
      </c>
      <c r="G611" s="192" t="s">
        <v>4329</v>
      </c>
      <c r="H611" s="10">
        <f t="shared" si="27"/>
        <v>34.75</v>
      </c>
      <c r="I611" s="10">
        <f t="shared" si="28"/>
        <v>31.900000000000002</v>
      </c>
      <c r="J611" s="11">
        <f t="shared" si="29"/>
        <v>31.3</v>
      </c>
    </row>
    <row r="612" spans="1:10">
      <c r="A612" s="17" t="s">
        <v>34098</v>
      </c>
      <c r="B612" s="2" t="s">
        <v>1135</v>
      </c>
      <c r="C612" s="9">
        <v>6</v>
      </c>
      <c r="D612" s="34">
        <v>0.7</v>
      </c>
      <c r="E612" s="31">
        <v>38</v>
      </c>
      <c r="F612" s="10">
        <v>6.65</v>
      </c>
      <c r="G612" s="192" t="s">
        <v>4328</v>
      </c>
      <c r="H612" s="10">
        <f t="shared" si="27"/>
        <v>13.4</v>
      </c>
      <c r="I612" s="10">
        <f t="shared" si="28"/>
        <v>12.3</v>
      </c>
      <c r="J612" s="11">
        <f t="shared" si="29"/>
        <v>12.05</v>
      </c>
    </row>
    <row r="613" spans="1:10">
      <c r="A613" s="17" t="s">
        <v>34099</v>
      </c>
      <c r="B613" s="2" t="s">
        <v>33018</v>
      </c>
      <c r="C613" s="9">
        <v>6</v>
      </c>
      <c r="D613" s="34">
        <v>0.5</v>
      </c>
      <c r="E613" s="31">
        <v>42</v>
      </c>
      <c r="F613" s="10">
        <v>88.5</v>
      </c>
      <c r="G613" s="192" t="s">
        <v>32308</v>
      </c>
      <c r="H613" s="10">
        <f t="shared" si="27"/>
        <v>112.55000000000001</v>
      </c>
      <c r="I613" s="10">
        <f t="shared" si="28"/>
        <v>103.30000000000001</v>
      </c>
      <c r="J613" s="11">
        <f t="shared" si="29"/>
        <v>101.45</v>
      </c>
    </row>
    <row r="614" spans="1:10">
      <c r="A614" s="17" t="s">
        <v>34100</v>
      </c>
      <c r="B614" s="2" t="s">
        <v>1156</v>
      </c>
      <c r="C614" s="9">
        <v>6</v>
      </c>
      <c r="D614" s="34">
        <v>0.5</v>
      </c>
      <c r="E614" s="31">
        <v>40</v>
      </c>
      <c r="F614" s="10">
        <v>31</v>
      </c>
      <c r="G614" s="192" t="s">
        <v>32308</v>
      </c>
      <c r="H614" s="10">
        <f t="shared" si="27"/>
        <v>42.25</v>
      </c>
      <c r="I614" s="10">
        <f t="shared" si="28"/>
        <v>38.800000000000004</v>
      </c>
      <c r="J614" s="11">
        <f t="shared" si="29"/>
        <v>38.1</v>
      </c>
    </row>
    <row r="615" spans="1:10">
      <c r="A615" s="17" t="s">
        <v>34101</v>
      </c>
      <c r="B615" s="2" t="s">
        <v>33019</v>
      </c>
      <c r="C615" s="9">
        <v>6</v>
      </c>
      <c r="D615" s="34">
        <v>0.5</v>
      </c>
      <c r="E615" s="31">
        <v>41</v>
      </c>
      <c r="F615" s="10">
        <v>9.9499999999999993</v>
      </c>
      <c r="G615" s="192" t="s">
        <v>32308</v>
      </c>
      <c r="H615" s="10">
        <f t="shared" si="27"/>
        <v>16.650000000000002</v>
      </c>
      <c r="I615" s="10">
        <f t="shared" si="28"/>
        <v>15.3</v>
      </c>
      <c r="J615" s="11">
        <f t="shared" si="29"/>
        <v>15</v>
      </c>
    </row>
    <row r="616" spans="1:10">
      <c r="A616" s="17" t="s">
        <v>34102</v>
      </c>
      <c r="B616" s="2" t="s">
        <v>33020</v>
      </c>
      <c r="C616" s="9">
        <v>6</v>
      </c>
      <c r="D616" s="34">
        <v>0.5</v>
      </c>
      <c r="E616" s="31">
        <v>40</v>
      </c>
      <c r="F616" s="10">
        <v>41.5</v>
      </c>
      <c r="G616" s="192" t="s">
        <v>32308</v>
      </c>
      <c r="H616" s="10">
        <f t="shared" si="27"/>
        <v>55.050000000000004</v>
      </c>
      <c r="I616" s="10">
        <f t="shared" si="28"/>
        <v>50.550000000000004</v>
      </c>
      <c r="J616" s="11">
        <f t="shared" si="29"/>
        <v>49.650000000000006</v>
      </c>
    </row>
    <row r="617" spans="1:10">
      <c r="A617" s="17" t="s">
        <v>34103</v>
      </c>
      <c r="B617" s="2" t="s">
        <v>4762</v>
      </c>
      <c r="C617" s="9">
        <v>6</v>
      </c>
      <c r="D617" s="34">
        <v>0.7</v>
      </c>
      <c r="E617" s="31">
        <v>40</v>
      </c>
      <c r="F617" s="10">
        <v>44.5</v>
      </c>
      <c r="G617" s="192" t="s">
        <v>4350</v>
      </c>
      <c r="H617" s="10">
        <f t="shared" si="27"/>
        <v>59.75</v>
      </c>
      <c r="I617" s="10">
        <f t="shared" si="28"/>
        <v>54.85</v>
      </c>
      <c r="J617" s="11">
        <f t="shared" si="29"/>
        <v>53.85</v>
      </c>
    </row>
    <row r="618" spans="1:10">
      <c r="A618" s="17" t="s">
        <v>34104</v>
      </c>
      <c r="B618" s="2" t="s">
        <v>1169</v>
      </c>
      <c r="C618" s="9">
        <v>6</v>
      </c>
      <c r="D618" s="34">
        <v>0.7</v>
      </c>
      <c r="E618" s="31">
        <v>40</v>
      </c>
      <c r="F618" s="10">
        <v>33.5</v>
      </c>
      <c r="G618" s="192" t="s">
        <v>4350</v>
      </c>
      <c r="H618" s="10">
        <f t="shared" si="27"/>
        <v>46.300000000000004</v>
      </c>
      <c r="I618" s="10">
        <f t="shared" si="28"/>
        <v>42.550000000000004</v>
      </c>
      <c r="J618" s="11">
        <f t="shared" si="29"/>
        <v>41.75</v>
      </c>
    </row>
    <row r="619" spans="1:10">
      <c r="A619" s="17" t="s">
        <v>34105</v>
      </c>
      <c r="B619" s="2" t="s">
        <v>14348</v>
      </c>
      <c r="C619" s="9">
        <v>6</v>
      </c>
      <c r="D619" s="34">
        <v>0.7</v>
      </c>
      <c r="E619" s="31">
        <v>40</v>
      </c>
      <c r="F619" s="10">
        <v>11.25</v>
      </c>
      <c r="G619" s="192" t="s">
        <v>4350</v>
      </c>
      <c r="H619" s="10">
        <f t="shared" si="27"/>
        <v>19.200000000000003</v>
      </c>
      <c r="I619" s="10">
        <f t="shared" si="28"/>
        <v>17.600000000000001</v>
      </c>
      <c r="J619" s="11">
        <f t="shared" si="29"/>
        <v>17.3</v>
      </c>
    </row>
    <row r="620" spans="1:10">
      <c r="A620" s="17" t="s">
        <v>34106</v>
      </c>
      <c r="B620" s="2" t="s">
        <v>1172</v>
      </c>
      <c r="C620" s="9">
        <v>6</v>
      </c>
      <c r="D620" s="34">
        <v>0.7</v>
      </c>
      <c r="E620" s="31">
        <v>38</v>
      </c>
      <c r="F620" s="10">
        <v>13.5</v>
      </c>
      <c r="G620" s="192" t="s">
        <v>32290</v>
      </c>
      <c r="H620" s="10">
        <f t="shared" si="27"/>
        <v>21.75</v>
      </c>
      <c r="I620" s="10">
        <f t="shared" si="28"/>
        <v>19.950000000000003</v>
      </c>
      <c r="J620" s="11">
        <f t="shared" si="29"/>
        <v>19.600000000000001</v>
      </c>
    </row>
    <row r="621" spans="1:10">
      <c r="A621" s="17" t="s">
        <v>34107</v>
      </c>
      <c r="B621" s="2" t="s">
        <v>1174</v>
      </c>
      <c r="C621" s="9">
        <v>6</v>
      </c>
      <c r="D621" s="34">
        <v>0.7</v>
      </c>
      <c r="E621" s="31">
        <v>38</v>
      </c>
      <c r="F621" s="10">
        <v>13.35</v>
      </c>
      <c r="G621" s="192" t="s">
        <v>32292</v>
      </c>
      <c r="H621" s="10">
        <f t="shared" si="27"/>
        <v>21.55</v>
      </c>
      <c r="I621" s="10">
        <f t="shared" si="28"/>
        <v>19.8</v>
      </c>
      <c r="J621" s="11">
        <f t="shared" si="29"/>
        <v>19.450000000000003</v>
      </c>
    </row>
    <row r="622" spans="1:10">
      <c r="A622" s="17" t="s">
        <v>34108</v>
      </c>
      <c r="B622" s="2" t="s">
        <v>1176</v>
      </c>
      <c r="C622" s="9">
        <v>6</v>
      </c>
      <c r="D622" s="34">
        <v>0.7</v>
      </c>
      <c r="E622" s="31">
        <v>38</v>
      </c>
      <c r="F622" s="10">
        <v>26.5</v>
      </c>
      <c r="G622" s="192" t="s">
        <v>32290</v>
      </c>
      <c r="H622" s="10">
        <f t="shared" si="27"/>
        <v>37.6</v>
      </c>
      <c r="I622" s="10">
        <f t="shared" si="28"/>
        <v>34.550000000000004</v>
      </c>
      <c r="J622" s="11">
        <f t="shared" si="29"/>
        <v>33.9</v>
      </c>
    </row>
    <row r="623" spans="1:10">
      <c r="A623" s="17" t="s">
        <v>34109</v>
      </c>
      <c r="B623" s="2" t="s">
        <v>1178</v>
      </c>
      <c r="C623" s="9">
        <v>6</v>
      </c>
      <c r="D623" s="34">
        <v>0.7</v>
      </c>
      <c r="E623" s="31">
        <v>40</v>
      </c>
      <c r="F623" s="10">
        <v>16.5</v>
      </c>
      <c r="G623" s="192" t="s">
        <v>4328</v>
      </c>
      <c r="H623" s="10">
        <f t="shared" si="27"/>
        <v>25.6</v>
      </c>
      <c r="I623" s="10">
        <f t="shared" si="28"/>
        <v>23.5</v>
      </c>
      <c r="J623" s="11">
        <f t="shared" si="29"/>
        <v>23.05</v>
      </c>
    </row>
    <row r="624" spans="1:10">
      <c r="A624" s="17" t="s">
        <v>34110</v>
      </c>
      <c r="B624" s="2" t="s">
        <v>33021</v>
      </c>
      <c r="C624" s="9">
        <v>6</v>
      </c>
      <c r="D624" s="34">
        <v>0.7</v>
      </c>
      <c r="E624" s="31">
        <v>40</v>
      </c>
      <c r="F624" s="10">
        <v>63.5</v>
      </c>
      <c r="G624" s="192" t="s">
        <v>4328</v>
      </c>
      <c r="H624" s="10">
        <f t="shared" si="27"/>
        <v>82.9</v>
      </c>
      <c r="I624" s="10">
        <f t="shared" si="28"/>
        <v>76.150000000000006</v>
      </c>
      <c r="J624" s="11">
        <f t="shared" si="29"/>
        <v>74.75</v>
      </c>
    </row>
    <row r="625" spans="1:10">
      <c r="A625" s="17" t="s">
        <v>34111</v>
      </c>
      <c r="B625" s="2" t="s">
        <v>1181</v>
      </c>
      <c r="C625" s="9">
        <v>6</v>
      </c>
      <c r="D625" s="34">
        <v>0.7</v>
      </c>
      <c r="E625" s="31">
        <v>46.2</v>
      </c>
      <c r="F625" s="10">
        <v>31.5</v>
      </c>
      <c r="G625" s="192" t="s">
        <v>4328</v>
      </c>
      <c r="H625" s="10">
        <f t="shared" si="27"/>
        <v>44.45</v>
      </c>
      <c r="I625" s="10">
        <f t="shared" si="28"/>
        <v>40.800000000000004</v>
      </c>
      <c r="J625" s="11">
        <f t="shared" si="29"/>
        <v>40.050000000000004</v>
      </c>
    </row>
    <row r="626" spans="1:10">
      <c r="A626" s="17" t="s">
        <v>34112</v>
      </c>
      <c r="B626" s="2" t="s">
        <v>1183</v>
      </c>
      <c r="C626" s="9">
        <v>6</v>
      </c>
      <c r="D626" s="34">
        <v>0.7</v>
      </c>
      <c r="E626" s="31">
        <v>50.6</v>
      </c>
      <c r="F626" s="10">
        <v>22.95</v>
      </c>
      <c r="G626" s="192" t="s">
        <v>4328</v>
      </c>
      <c r="H626" s="10">
        <f t="shared" si="27"/>
        <v>34.4</v>
      </c>
      <c r="I626" s="10">
        <f t="shared" si="28"/>
        <v>31.55</v>
      </c>
      <c r="J626" s="11">
        <f t="shared" si="29"/>
        <v>31</v>
      </c>
    </row>
    <row r="627" spans="1:10">
      <c r="A627" s="17" t="s">
        <v>34113</v>
      </c>
      <c r="B627" s="2" t="s">
        <v>1186</v>
      </c>
      <c r="C627" s="9">
        <v>6</v>
      </c>
      <c r="D627" s="34">
        <v>0.7</v>
      </c>
      <c r="E627" s="31">
        <v>74</v>
      </c>
      <c r="F627" s="10">
        <v>21</v>
      </c>
      <c r="G627" s="192" t="s">
        <v>4328</v>
      </c>
      <c r="H627" s="10">
        <f t="shared" si="27"/>
        <v>34.1</v>
      </c>
      <c r="I627" s="10">
        <f t="shared" si="28"/>
        <v>31.3</v>
      </c>
      <c r="J627" s="11">
        <f t="shared" si="29"/>
        <v>30.75</v>
      </c>
    </row>
    <row r="628" spans="1:10">
      <c r="A628" s="17" t="s">
        <v>34114</v>
      </c>
      <c r="B628" s="2" t="s">
        <v>1188</v>
      </c>
      <c r="C628" s="9">
        <v>1</v>
      </c>
      <c r="D628" s="34">
        <v>0.7</v>
      </c>
      <c r="E628" s="31">
        <v>40</v>
      </c>
      <c r="F628" s="10">
        <v>20.95</v>
      </c>
      <c r="G628" s="192" t="s">
        <v>4334</v>
      </c>
      <c r="H628" s="10">
        <f t="shared" si="27"/>
        <v>31</v>
      </c>
      <c r="I628" s="10">
        <f t="shared" si="28"/>
        <v>28.450000000000003</v>
      </c>
      <c r="J628" s="11">
        <f t="shared" si="29"/>
        <v>27.950000000000003</v>
      </c>
    </row>
    <row r="629" spans="1:10">
      <c r="A629" s="17" t="s">
        <v>34116</v>
      </c>
      <c r="B629" s="2" t="s">
        <v>1190</v>
      </c>
      <c r="C629" s="9">
        <v>12</v>
      </c>
      <c r="D629" s="34">
        <v>1</v>
      </c>
      <c r="E629" s="31">
        <v>40</v>
      </c>
      <c r="F629" s="10">
        <v>58.5</v>
      </c>
      <c r="G629" s="192" t="s">
        <v>32324</v>
      </c>
      <c r="H629" s="10">
        <f t="shared" si="27"/>
        <v>78.350000000000009</v>
      </c>
      <c r="I629" s="10">
        <f t="shared" si="28"/>
        <v>71.900000000000006</v>
      </c>
      <c r="J629" s="11">
        <f t="shared" si="29"/>
        <v>70.650000000000006</v>
      </c>
    </row>
    <row r="630" spans="1:10">
      <c r="A630" s="17" t="s">
        <v>34118</v>
      </c>
      <c r="B630" s="2" t="s">
        <v>1192</v>
      </c>
      <c r="C630" s="9">
        <v>12</v>
      </c>
      <c r="D630" s="34">
        <v>1</v>
      </c>
      <c r="E630" s="31">
        <v>40</v>
      </c>
      <c r="F630" s="10">
        <v>5.65</v>
      </c>
      <c r="G630" s="192" t="s">
        <v>32380</v>
      </c>
      <c r="H630" s="10">
        <f t="shared" si="27"/>
        <v>13.850000000000001</v>
      </c>
      <c r="I630" s="10">
        <f t="shared" si="28"/>
        <v>12.75</v>
      </c>
      <c r="J630" s="11">
        <f t="shared" si="29"/>
        <v>12.5</v>
      </c>
    </row>
    <row r="631" spans="1:10">
      <c r="A631" s="17" t="s">
        <v>34120</v>
      </c>
      <c r="B631" s="2" t="s">
        <v>1194</v>
      </c>
      <c r="C631" s="9">
        <v>6</v>
      </c>
      <c r="D631" s="34">
        <v>1</v>
      </c>
      <c r="E631" s="31">
        <v>40</v>
      </c>
      <c r="F631" s="10">
        <v>6.5</v>
      </c>
      <c r="G631" s="192" t="s">
        <v>4328</v>
      </c>
      <c r="H631" s="10">
        <f t="shared" si="27"/>
        <v>14.9</v>
      </c>
      <c r="I631" s="10">
        <f t="shared" si="28"/>
        <v>13.700000000000001</v>
      </c>
      <c r="J631" s="11">
        <f t="shared" si="29"/>
        <v>13.450000000000001</v>
      </c>
    </row>
    <row r="632" spans="1:10">
      <c r="A632" s="17" t="s">
        <v>34121</v>
      </c>
      <c r="B632" s="2" t="s">
        <v>1197</v>
      </c>
      <c r="C632" s="9">
        <v>6</v>
      </c>
      <c r="D632" s="34">
        <v>0.7</v>
      </c>
      <c r="E632" s="31">
        <v>40</v>
      </c>
      <c r="F632" s="10">
        <v>7.25</v>
      </c>
      <c r="G632" s="192" t="s">
        <v>4329</v>
      </c>
      <c r="H632" s="10">
        <f t="shared" si="27"/>
        <v>14.3</v>
      </c>
      <c r="I632" s="10">
        <f t="shared" si="28"/>
        <v>13.15</v>
      </c>
      <c r="J632" s="11">
        <f t="shared" si="29"/>
        <v>12.9</v>
      </c>
    </row>
    <row r="633" spans="1:10">
      <c r="A633" s="17" t="s">
        <v>34122</v>
      </c>
      <c r="B633" s="2" t="s">
        <v>1198</v>
      </c>
      <c r="C633" s="9">
        <v>6</v>
      </c>
      <c r="D633" s="34">
        <v>0.7</v>
      </c>
      <c r="E633" s="31">
        <v>46</v>
      </c>
      <c r="F633" s="10">
        <v>30.5</v>
      </c>
      <c r="G633" s="192" t="s">
        <v>4329</v>
      </c>
      <c r="H633" s="10">
        <f t="shared" si="27"/>
        <v>43.2</v>
      </c>
      <c r="I633" s="10">
        <f t="shared" si="28"/>
        <v>39.650000000000006</v>
      </c>
      <c r="J633" s="11">
        <f t="shared" si="29"/>
        <v>38.950000000000003</v>
      </c>
    </row>
    <row r="634" spans="1:10">
      <c r="A634" s="17" t="s">
        <v>34123</v>
      </c>
      <c r="B634" s="2" t="s">
        <v>1202</v>
      </c>
      <c r="C634" s="9">
        <v>6</v>
      </c>
      <c r="D634" s="34">
        <v>0.7</v>
      </c>
      <c r="E634" s="31">
        <v>46</v>
      </c>
      <c r="F634" s="10">
        <v>23.95</v>
      </c>
      <c r="G634" s="192" t="s">
        <v>4329</v>
      </c>
      <c r="H634" s="10">
        <f t="shared" si="27"/>
        <v>35.200000000000003</v>
      </c>
      <c r="I634" s="10">
        <f t="shared" si="28"/>
        <v>32.300000000000004</v>
      </c>
      <c r="J634" s="11">
        <f t="shared" si="29"/>
        <v>31.75</v>
      </c>
    </row>
    <row r="635" spans="1:10">
      <c r="A635" s="17" t="s">
        <v>34124</v>
      </c>
      <c r="B635" s="2" t="s">
        <v>33022</v>
      </c>
      <c r="C635" s="9">
        <v>6</v>
      </c>
      <c r="D635" s="34">
        <v>0.7</v>
      </c>
      <c r="E635" s="31">
        <v>17</v>
      </c>
      <c r="F635" s="10">
        <v>34.4</v>
      </c>
      <c r="G635" s="192" t="s">
        <v>4338</v>
      </c>
      <c r="H635" s="10">
        <f t="shared" si="27"/>
        <v>45.400000000000006</v>
      </c>
      <c r="I635" s="10">
        <f t="shared" si="28"/>
        <v>41.650000000000006</v>
      </c>
      <c r="J635" s="11">
        <f t="shared" si="29"/>
        <v>40.950000000000003</v>
      </c>
    </row>
    <row r="636" spans="1:10">
      <c r="A636" s="17" t="s">
        <v>34125</v>
      </c>
      <c r="B636" s="2" t="s">
        <v>33023</v>
      </c>
      <c r="C636" s="9">
        <v>1</v>
      </c>
      <c r="D636" s="34">
        <v>0.7</v>
      </c>
      <c r="E636" s="31">
        <v>17</v>
      </c>
      <c r="F636" s="10">
        <v>11.85</v>
      </c>
      <c r="G636" s="192" t="s">
        <v>4338</v>
      </c>
      <c r="H636" s="10">
        <f t="shared" si="27"/>
        <v>17.900000000000002</v>
      </c>
      <c r="I636" s="10">
        <f t="shared" si="28"/>
        <v>16.400000000000002</v>
      </c>
      <c r="J636" s="11">
        <f t="shared" si="29"/>
        <v>16.100000000000001</v>
      </c>
    </row>
    <row r="637" spans="1:10">
      <c r="A637" s="17" t="s">
        <v>34126</v>
      </c>
      <c r="B637" s="2" t="s">
        <v>33024</v>
      </c>
      <c r="C637" s="9">
        <v>6</v>
      </c>
      <c r="D637" s="34">
        <v>0.7</v>
      </c>
      <c r="E637" s="31">
        <v>17</v>
      </c>
      <c r="F637" s="10">
        <v>7.35</v>
      </c>
      <c r="G637" s="192" t="s">
        <v>4338</v>
      </c>
      <c r="H637" s="10">
        <f t="shared" si="27"/>
        <v>12.4</v>
      </c>
      <c r="I637" s="10">
        <f t="shared" si="28"/>
        <v>11.350000000000001</v>
      </c>
      <c r="J637" s="11">
        <f t="shared" si="29"/>
        <v>11.15</v>
      </c>
    </row>
    <row r="638" spans="1:10">
      <c r="A638" s="17" t="s">
        <v>34127</v>
      </c>
      <c r="B638" s="2" t="s">
        <v>33025</v>
      </c>
      <c r="C638" s="9">
        <v>6</v>
      </c>
      <c r="D638" s="34">
        <v>0.7</v>
      </c>
      <c r="E638" s="31">
        <v>17</v>
      </c>
      <c r="F638" s="10">
        <v>10.5</v>
      </c>
      <c r="G638" s="192" t="s">
        <v>4338</v>
      </c>
      <c r="H638" s="10">
        <f t="shared" si="27"/>
        <v>16.25</v>
      </c>
      <c r="I638" s="10">
        <f t="shared" si="28"/>
        <v>14.9</v>
      </c>
      <c r="J638" s="11">
        <f t="shared" si="29"/>
        <v>14.65</v>
      </c>
    </row>
    <row r="639" spans="1:10">
      <c r="A639" s="17" t="s">
        <v>34128</v>
      </c>
      <c r="B639" s="2" t="s">
        <v>33026</v>
      </c>
      <c r="C639" s="9">
        <v>1</v>
      </c>
      <c r="D639" s="34">
        <v>0.7</v>
      </c>
      <c r="E639" s="31">
        <v>17</v>
      </c>
      <c r="F639" s="10">
        <v>16.5</v>
      </c>
      <c r="G639" s="192" t="s">
        <v>4338</v>
      </c>
      <c r="H639" s="10">
        <f t="shared" si="27"/>
        <v>23.55</v>
      </c>
      <c r="I639" s="10">
        <f t="shared" si="28"/>
        <v>21.6</v>
      </c>
      <c r="J639" s="11">
        <f t="shared" si="29"/>
        <v>21.25</v>
      </c>
    </row>
    <row r="640" spans="1:10">
      <c r="A640" s="17" t="s">
        <v>34129</v>
      </c>
      <c r="B640" s="2" t="s">
        <v>31742</v>
      </c>
      <c r="C640" s="9">
        <v>6</v>
      </c>
      <c r="D640" s="34">
        <v>0.7</v>
      </c>
      <c r="E640" s="31">
        <v>45</v>
      </c>
      <c r="F640" s="10">
        <v>16.5</v>
      </c>
      <c r="G640" s="192" t="s">
        <v>32308</v>
      </c>
      <c r="H640" s="10">
        <f t="shared" si="27"/>
        <v>26.05</v>
      </c>
      <c r="I640" s="10">
        <f t="shared" si="28"/>
        <v>23.900000000000002</v>
      </c>
      <c r="J640" s="11">
        <f t="shared" si="29"/>
        <v>23.450000000000003</v>
      </c>
    </row>
    <row r="641" spans="1:10">
      <c r="A641" s="17" t="s">
        <v>34130</v>
      </c>
      <c r="B641" s="2" t="s">
        <v>31744</v>
      </c>
      <c r="C641" s="9">
        <v>6</v>
      </c>
      <c r="D641" s="34">
        <v>0.7</v>
      </c>
      <c r="E641" s="31">
        <v>37.5</v>
      </c>
      <c r="F641" s="10">
        <v>18.5</v>
      </c>
      <c r="G641" s="192" t="s">
        <v>32356</v>
      </c>
      <c r="H641" s="10">
        <f t="shared" si="27"/>
        <v>27.8</v>
      </c>
      <c r="I641" s="10">
        <f t="shared" si="28"/>
        <v>25.55</v>
      </c>
      <c r="J641" s="11">
        <f t="shared" si="29"/>
        <v>25.05</v>
      </c>
    </row>
    <row r="642" spans="1:10">
      <c r="A642" s="17" t="s">
        <v>34131</v>
      </c>
      <c r="B642" s="2" t="s">
        <v>32407</v>
      </c>
      <c r="C642" s="9">
        <v>12</v>
      </c>
      <c r="D642" s="34">
        <v>1</v>
      </c>
      <c r="E642" s="31">
        <v>40</v>
      </c>
      <c r="F642" s="10">
        <v>31</v>
      </c>
      <c r="G642" s="192" t="s">
        <v>4334</v>
      </c>
      <c r="H642" s="10">
        <f t="shared" si="27"/>
        <v>44.800000000000004</v>
      </c>
      <c r="I642" s="10">
        <f t="shared" si="28"/>
        <v>41.1</v>
      </c>
      <c r="J642" s="11">
        <f t="shared" si="29"/>
        <v>40.400000000000006</v>
      </c>
    </row>
    <row r="643" spans="1:10">
      <c r="A643" s="17" t="s">
        <v>34132</v>
      </c>
      <c r="B643" s="2" t="s">
        <v>1210</v>
      </c>
      <c r="C643" s="9">
        <v>3</v>
      </c>
      <c r="D643" s="34">
        <v>1.75</v>
      </c>
      <c r="E643" s="31">
        <v>40</v>
      </c>
      <c r="F643" s="10">
        <v>20.25</v>
      </c>
      <c r="G643" s="192" t="s">
        <v>32294</v>
      </c>
      <c r="H643" s="10">
        <f t="shared" si="27"/>
        <v>35.450000000000003</v>
      </c>
      <c r="I643" s="10">
        <f t="shared" si="28"/>
        <v>32.550000000000004</v>
      </c>
      <c r="J643" s="11">
        <f t="shared" si="29"/>
        <v>32</v>
      </c>
    </row>
    <row r="644" spans="1:10">
      <c r="A644" s="17" t="s">
        <v>34133</v>
      </c>
      <c r="B644" s="2" t="s">
        <v>33027</v>
      </c>
      <c r="C644" s="9">
        <v>4</v>
      </c>
      <c r="D644" s="34">
        <v>0.7</v>
      </c>
      <c r="E644" s="31">
        <v>40</v>
      </c>
      <c r="F644" s="10">
        <v>18.5</v>
      </c>
      <c r="G644" s="192" t="s">
        <v>32294</v>
      </c>
      <c r="H644" s="10">
        <f t="shared" si="27"/>
        <v>28</v>
      </c>
      <c r="I644" s="10">
        <f t="shared" si="28"/>
        <v>25.75</v>
      </c>
      <c r="J644" s="11">
        <f t="shared" si="29"/>
        <v>25.25</v>
      </c>
    </row>
    <row r="645" spans="1:10">
      <c r="A645" s="17" t="s">
        <v>34134</v>
      </c>
      <c r="B645" s="2" t="s">
        <v>1213</v>
      </c>
      <c r="C645" s="9">
        <v>6</v>
      </c>
      <c r="D645" s="34">
        <v>0.7</v>
      </c>
      <c r="E645" s="31">
        <v>40</v>
      </c>
      <c r="F645" s="10">
        <v>32.5</v>
      </c>
      <c r="G645" s="192" t="s">
        <v>32294</v>
      </c>
      <c r="H645" s="10">
        <f t="shared" si="27"/>
        <v>45.1</v>
      </c>
      <c r="I645" s="10">
        <f t="shared" si="28"/>
        <v>41.400000000000006</v>
      </c>
      <c r="J645" s="11">
        <f t="shared" si="29"/>
        <v>40.650000000000006</v>
      </c>
    </row>
    <row r="646" spans="1:10">
      <c r="A646" s="17" t="s">
        <v>34135</v>
      </c>
      <c r="B646" s="2" t="s">
        <v>32899</v>
      </c>
      <c r="C646" s="9">
        <v>2</v>
      </c>
      <c r="D646" s="34">
        <v>3</v>
      </c>
      <c r="E646" s="31">
        <v>40</v>
      </c>
      <c r="F646" s="10">
        <v>46</v>
      </c>
      <c r="G646" s="192" t="s">
        <v>32294</v>
      </c>
      <c r="H646" s="10">
        <f t="shared" si="27"/>
        <v>73.2</v>
      </c>
      <c r="I646" s="10">
        <f t="shared" si="28"/>
        <v>67.2</v>
      </c>
      <c r="J646" s="11">
        <f t="shared" si="29"/>
        <v>66</v>
      </c>
    </row>
    <row r="647" spans="1:10">
      <c r="A647" s="17" t="s">
        <v>34136</v>
      </c>
      <c r="B647" s="2" t="s">
        <v>33028</v>
      </c>
      <c r="C647" s="9">
        <v>6</v>
      </c>
      <c r="D647" s="34">
        <v>0.7</v>
      </c>
      <c r="E647" s="31">
        <v>40</v>
      </c>
      <c r="F647" s="10">
        <v>18.5</v>
      </c>
      <c r="G647" s="192" t="s">
        <v>32294</v>
      </c>
      <c r="H647" s="10">
        <f t="shared" si="27"/>
        <v>28</v>
      </c>
      <c r="I647" s="10">
        <f t="shared" si="28"/>
        <v>25.75</v>
      </c>
      <c r="J647" s="11">
        <f t="shared" si="29"/>
        <v>25.25</v>
      </c>
    </row>
    <row r="648" spans="1:10">
      <c r="A648" s="17" t="s">
        <v>34137</v>
      </c>
      <c r="B648" s="2" t="s">
        <v>32410</v>
      </c>
      <c r="C648" s="9">
        <v>6</v>
      </c>
      <c r="D648" s="34">
        <v>0.7</v>
      </c>
      <c r="E648" s="31">
        <v>40</v>
      </c>
      <c r="F648" s="10">
        <v>3.15</v>
      </c>
      <c r="G648" s="192" t="s">
        <v>32294</v>
      </c>
      <c r="H648" s="10">
        <f t="shared" si="27"/>
        <v>9.3000000000000007</v>
      </c>
      <c r="I648" s="10">
        <f t="shared" si="28"/>
        <v>8.5500000000000007</v>
      </c>
      <c r="J648" s="11">
        <f t="shared" si="29"/>
        <v>8.4</v>
      </c>
    </row>
    <row r="649" spans="1:10">
      <c r="A649" s="17" t="s">
        <v>34138</v>
      </c>
      <c r="B649" s="2" t="s">
        <v>1218</v>
      </c>
      <c r="C649" s="9">
        <v>6</v>
      </c>
      <c r="D649" s="34">
        <v>0.7</v>
      </c>
      <c r="E649" s="31">
        <v>40</v>
      </c>
      <c r="F649" s="10">
        <v>7.5</v>
      </c>
      <c r="G649" s="192" t="s">
        <v>32294</v>
      </c>
      <c r="H649" s="10">
        <f t="shared" si="27"/>
        <v>14.600000000000001</v>
      </c>
      <c r="I649" s="10">
        <f t="shared" si="28"/>
        <v>13.4</v>
      </c>
      <c r="J649" s="11">
        <f t="shared" si="29"/>
        <v>13.15</v>
      </c>
    </row>
    <row r="650" spans="1:10">
      <c r="A650" s="17" t="s">
        <v>34139</v>
      </c>
      <c r="B650" s="2" t="s">
        <v>32411</v>
      </c>
      <c r="C650" s="9">
        <v>6</v>
      </c>
      <c r="D650" s="34">
        <v>0.7</v>
      </c>
      <c r="E650" s="31">
        <v>40</v>
      </c>
      <c r="F650" s="10">
        <v>45.6</v>
      </c>
      <c r="G650" s="192" t="s">
        <v>4334</v>
      </c>
      <c r="H650" s="10">
        <f t="shared" si="27"/>
        <v>61.1</v>
      </c>
      <c r="I650" s="10">
        <f t="shared" si="28"/>
        <v>56.1</v>
      </c>
      <c r="J650" s="11">
        <f t="shared" si="29"/>
        <v>55.1</v>
      </c>
    </row>
    <row r="651" spans="1:10">
      <c r="A651" s="17" t="s">
        <v>34140</v>
      </c>
      <c r="B651" s="2" t="s">
        <v>1226</v>
      </c>
      <c r="C651" s="9">
        <v>6</v>
      </c>
      <c r="D651" s="34">
        <v>0.7</v>
      </c>
      <c r="E651" s="31">
        <v>50</v>
      </c>
      <c r="F651" s="10">
        <v>10</v>
      </c>
      <c r="G651" s="192" t="s">
        <v>4334</v>
      </c>
      <c r="H651" s="10">
        <f t="shared" si="27"/>
        <v>18.55</v>
      </c>
      <c r="I651" s="10">
        <f t="shared" si="28"/>
        <v>17</v>
      </c>
      <c r="J651" s="11">
        <f t="shared" si="29"/>
        <v>16.7</v>
      </c>
    </row>
    <row r="652" spans="1:10">
      <c r="A652" s="17" t="s">
        <v>34141</v>
      </c>
      <c r="B652" s="2" t="s">
        <v>1228</v>
      </c>
      <c r="C652" s="9">
        <v>6</v>
      </c>
      <c r="D652" s="34">
        <v>0.7</v>
      </c>
      <c r="E652" s="31">
        <v>16.5</v>
      </c>
      <c r="F652" s="10">
        <v>4.75</v>
      </c>
      <c r="G652" s="192" t="s">
        <v>32315</v>
      </c>
      <c r="H652" s="10">
        <f t="shared" ref="H652:H715" si="30">IF(B652="","",CEILING((F652+(10.3552*D652*E652)/100+1.5+0.05)*1.22,0.05))</f>
        <v>9.15</v>
      </c>
      <c r="I652" s="10">
        <f t="shared" ref="I652:I715" si="31">IF(B652="","",CEILING((F652+(10.3552*D652*E652)/100+1.5+0.05)*1.12,0.05))</f>
        <v>8.4</v>
      </c>
      <c r="J652" s="11">
        <f t="shared" ref="J652:J715" si="32">IF(B652="","",CEILING((F652+(10.3552*D652*E652)/100+1.5+0.05)*1.1,0.05))</f>
        <v>8.25</v>
      </c>
    </row>
    <row r="653" spans="1:10">
      <c r="A653" s="17" t="s">
        <v>34142</v>
      </c>
      <c r="B653" s="2" t="s">
        <v>33029</v>
      </c>
      <c r="C653" s="9">
        <v>6</v>
      </c>
      <c r="D653" s="34">
        <v>0.7</v>
      </c>
      <c r="E653" s="31">
        <v>40</v>
      </c>
      <c r="F653" s="10">
        <v>43.5</v>
      </c>
      <c r="G653" s="192" t="s">
        <v>32294</v>
      </c>
      <c r="H653" s="10">
        <f t="shared" si="30"/>
        <v>58.5</v>
      </c>
      <c r="I653" s="10">
        <f t="shared" si="31"/>
        <v>53.75</v>
      </c>
      <c r="J653" s="11">
        <f t="shared" si="32"/>
        <v>52.75</v>
      </c>
    </row>
    <row r="654" spans="1:10">
      <c r="A654" s="17" t="s">
        <v>34143</v>
      </c>
      <c r="B654" s="2" t="s">
        <v>33030</v>
      </c>
      <c r="C654" s="9">
        <v>6</v>
      </c>
      <c r="D654" s="34">
        <v>0.7</v>
      </c>
      <c r="E654" s="31">
        <v>40</v>
      </c>
      <c r="F654" s="10">
        <v>11.25</v>
      </c>
      <c r="G654" s="192" t="s">
        <v>32308</v>
      </c>
      <c r="H654" s="10">
        <f t="shared" si="30"/>
        <v>19.200000000000003</v>
      </c>
      <c r="I654" s="10">
        <f t="shared" si="31"/>
        <v>17.600000000000001</v>
      </c>
      <c r="J654" s="11">
        <f t="shared" si="32"/>
        <v>17.3</v>
      </c>
    </row>
    <row r="655" spans="1:10">
      <c r="A655" s="17" t="s">
        <v>34144</v>
      </c>
      <c r="B655" s="2" t="s">
        <v>27667</v>
      </c>
      <c r="C655" s="9">
        <v>6</v>
      </c>
      <c r="D655" s="34">
        <v>0.7</v>
      </c>
      <c r="E655" s="31">
        <v>40</v>
      </c>
      <c r="F655" s="10">
        <v>1.05</v>
      </c>
      <c r="G655" s="192" t="s">
        <v>4352</v>
      </c>
      <c r="H655" s="10">
        <f t="shared" si="30"/>
        <v>6.75</v>
      </c>
      <c r="I655" s="10">
        <f t="shared" si="31"/>
        <v>6.2</v>
      </c>
      <c r="J655" s="11">
        <f t="shared" si="32"/>
        <v>6.0500000000000007</v>
      </c>
    </row>
    <row r="656" spans="1:10">
      <c r="A656" s="17" t="s">
        <v>34145</v>
      </c>
      <c r="B656" s="2" t="s">
        <v>31745</v>
      </c>
      <c r="C656" s="9">
        <v>6</v>
      </c>
      <c r="D656" s="34">
        <v>0.7</v>
      </c>
      <c r="E656" s="31">
        <v>40</v>
      </c>
      <c r="F656" s="10">
        <v>41.5</v>
      </c>
      <c r="G656" s="192" t="s">
        <v>4352</v>
      </c>
      <c r="H656" s="10">
        <f t="shared" si="30"/>
        <v>56.1</v>
      </c>
      <c r="I656" s="10">
        <f t="shared" si="31"/>
        <v>51.5</v>
      </c>
      <c r="J656" s="11">
        <f t="shared" si="32"/>
        <v>50.550000000000004</v>
      </c>
    </row>
    <row r="657" spans="1:10">
      <c r="A657" s="17" t="s">
        <v>34146</v>
      </c>
      <c r="B657" s="2" t="s">
        <v>27668</v>
      </c>
      <c r="C657" s="9">
        <v>6</v>
      </c>
      <c r="D657" s="34">
        <v>0.7</v>
      </c>
      <c r="E657" s="31">
        <v>40</v>
      </c>
      <c r="F657" s="10">
        <v>21.25</v>
      </c>
      <c r="G657" s="192" t="s">
        <v>4352</v>
      </c>
      <c r="H657" s="10">
        <f t="shared" si="30"/>
        <v>31.400000000000002</v>
      </c>
      <c r="I657" s="10">
        <f t="shared" si="31"/>
        <v>28.8</v>
      </c>
      <c r="J657" s="11">
        <f t="shared" si="32"/>
        <v>28.3</v>
      </c>
    </row>
    <row r="658" spans="1:10">
      <c r="A658" s="17" t="s">
        <v>34147</v>
      </c>
      <c r="B658" s="2" t="s">
        <v>27669</v>
      </c>
      <c r="C658" s="9">
        <v>6</v>
      </c>
      <c r="D658" s="34">
        <v>0.7</v>
      </c>
      <c r="E658" s="31">
        <v>40</v>
      </c>
      <c r="F658" s="10">
        <v>13.25</v>
      </c>
      <c r="G658" s="192" t="s">
        <v>4352</v>
      </c>
      <c r="H658" s="10">
        <f t="shared" si="30"/>
        <v>21.6</v>
      </c>
      <c r="I658" s="10">
        <f t="shared" si="31"/>
        <v>19.850000000000001</v>
      </c>
      <c r="J658" s="11">
        <f t="shared" si="32"/>
        <v>19.5</v>
      </c>
    </row>
    <row r="659" spans="1:10">
      <c r="A659" s="17" t="s">
        <v>34148</v>
      </c>
      <c r="B659" s="2" t="s">
        <v>1232</v>
      </c>
      <c r="C659" s="9">
        <v>6</v>
      </c>
      <c r="D659" s="34">
        <v>0.7</v>
      </c>
      <c r="E659" s="31">
        <v>43</v>
      </c>
      <c r="F659" s="10">
        <v>20</v>
      </c>
      <c r="G659" s="192" t="s">
        <v>4329</v>
      </c>
      <c r="H659" s="10">
        <f t="shared" si="30"/>
        <v>30.1</v>
      </c>
      <c r="I659" s="10">
        <f t="shared" si="31"/>
        <v>27.650000000000002</v>
      </c>
      <c r="J659" s="11">
        <f t="shared" si="32"/>
        <v>27.150000000000002</v>
      </c>
    </row>
    <row r="660" spans="1:10">
      <c r="A660" s="17" t="s">
        <v>34149</v>
      </c>
      <c r="B660" s="2" t="s">
        <v>1236</v>
      </c>
      <c r="C660" s="9">
        <v>6</v>
      </c>
      <c r="D660" s="34">
        <v>0.7</v>
      </c>
      <c r="E660" s="31">
        <v>43</v>
      </c>
      <c r="F660" s="10">
        <v>27.3</v>
      </c>
      <c r="G660" s="192" t="s">
        <v>4329</v>
      </c>
      <c r="H660" s="10">
        <f t="shared" si="30"/>
        <v>39</v>
      </c>
      <c r="I660" s="10">
        <f t="shared" si="31"/>
        <v>35.85</v>
      </c>
      <c r="J660" s="11">
        <f t="shared" si="32"/>
        <v>35.200000000000003</v>
      </c>
    </row>
    <row r="661" spans="1:10">
      <c r="A661" s="17" t="s">
        <v>34150</v>
      </c>
      <c r="B661" s="2" t="s">
        <v>1238</v>
      </c>
      <c r="C661" s="9">
        <v>6</v>
      </c>
      <c r="D661" s="34">
        <v>0.7</v>
      </c>
      <c r="E661" s="31">
        <v>41.8</v>
      </c>
      <c r="F661" s="10">
        <v>9.65</v>
      </c>
      <c r="G661" s="192" t="s">
        <v>32308</v>
      </c>
      <c r="H661" s="10">
        <f t="shared" si="30"/>
        <v>17.400000000000002</v>
      </c>
      <c r="I661" s="10">
        <f t="shared" si="31"/>
        <v>15.950000000000001</v>
      </c>
      <c r="J661" s="11">
        <f t="shared" si="32"/>
        <v>15.700000000000001</v>
      </c>
    </row>
    <row r="662" spans="1:10">
      <c r="A662" s="17" t="s">
        <v>34151</v>
      </c>
      <c r="B662" s="2" t="s">
        <v>33031</v>
      </c>
      <c r="C662" s="9">
        <v>6</v>
      </c>
      <c r="D662" s="34">
        <v>0.7</v>
      </c>
      <c r="E662" s="31">
        <v>16</v>
      </c>
      <c r="F662" s="10">
        <v>13.5</v>
      </c>
      <c r="G662" s="192" t="s">
        <v>32304</v>
      </c>
      <c r="H662" s="10">
        <f t="shared" si="30"/>
        <v>19.8</v>
      </c>
      <c r="I662" s="10">
        <f t="shared" si="31"/>
        <v>18.2</v>
      </c>
      <c r="J662" s="11">
        <f t="shared" si="32"/>
        <v>17.850000000000001</v>
      </c>
    </row>
    <row r="663" spans="1:10">
      <c r="A663" s="17" t="s">
        <v>34152</v>
      </c>
      <c r="B663" s="2" t="s">
        <v>27670</v>
      </c>
      <c r="C663" s="9">
        <v>6</v>
      </c>
      <c r="D663" s="34">
        <v>0.5</v>
      </c>
      <c r="E663" s="31">
        <v>49.6</v>
      </c>
      <c r="F663" s="10">
        <v>25.9</v>
      </c>
      <c r="G663" s="192" t="s">
        <v>32369</v>
      </c>
      <c r="H663" s="10">
        <f t="shared" si="30"/>
        <v>36.65</v>
      </c>
      <c r="I663" s="10">
        <f t="shared" si="31"/>
        <v>33.65</v>
      </c>
      <c r="J663" s="11">
        <f t="shared" si="32"/>
        <v>33.050000000000004</v>
      </c>
    </row>
    <row r="664" spans="1:10">
      <c r="A664" s="17" t="s">
        <v>34153</v>
      </c>
      <c r="B664" s="2" t="s">
        <v>33032</v>
      </c>
      <c r="C664" s="9">
        <v>12</v>
      </c>
      <c r="D664" s="34">
        <v>1</v>
      </c>
      <c r="E664" s="31">
        <v>40</v>
      </c>
      <c r="F664" s="10">
        <v>9.25</v>
      </c>
      <c r="G664" s="192" t="s">
        <v>32380</v>
      </c>
      <c r="H664" s="10">
        <f t="shared" si="30"/>
        <v>18.25</v>
      </c>
      <c r="I664" s="10">
        <f t="shared" si="31"/>
        <v>16.75</v>
      </c>
      <c r="J664" s="11">
        <f t="shared" si="32"/>
        <v>16.45</v>
      </c>
    </row>
    <row r="665" spans="1:10">
      <c r="A665" s="17" t="s">
        <v>34154</v>
      </c>
      <c r="B665" s="2" t="s">
        <v>1247</v>
      </c>
      <c r="C665" s="9">
        <v>6</v>
      </c>
      <c r="D665" s="34">
        <v>0.7</v>
      </c>
      <c r="E665" s="31">
        <v>30</v>
      </c>
      <c r="F665" s="10">
        <v>14.95</v>
      </c>
      <c r="G665" s="192" t="s">
        <v>32304</v>
      </c>
      <c r="H665" s="10">
        <f t="shared" si="30"/>
        <v>22.8</v>
      </c>
      <c r="I665" s="10">
        <f t="shared" si="31"/>
        <v>20.950000000000003</v>
      </c>
      <c r="J665" s="11">
        <f t="shared" si="32"/>
        <v>20.55</v>
      </c>
    </row>
    <row r="666" spans="1:10">
      <c r="A666" s="17" t="s">
        <v>34155</v>
      </c>
      <c r="B666" s="2" t="s">
        <v>1249</v>
      </c>
      <c r="C666" s="9">
        <v>6</v>
      </c>
      <c r="D666" s="34">
        <v>0.7</v>
      </c>
      <c r="E666" s="31">
        <v>20</v>
      </c>
      <c r="F666" s="10">
        <v>21.95</v>
      </c>
      <c r="G666" s="192" t="s">
        <v>32304</v>
      </c>
      <c r="H666" s="10">
        <f t="shared" si="30"/>
        <v>30.450000000000003</v>
      </c>
      <c r="I666" s="10">
        <f t="shared" si="31"/>
        <v>27.950000000000003</v>
      </c>
      <c r="J666" s="11">
        <f t="shared" si="32"/>
        <v>27.450000000000003</v>
      </c>
    </row>
    <row r="667" spans="1:10">
      <c r="A667" s="17" t="s">
        <v>34156</v>
      </c>
      <c r="B667" s="2" t="s">
        <v>1251</v>
      </c>
      <c r="C667" s="9">
        <v>6</v>
      </c>
      <c r="D667" s="34">
        <v>0.7</v>
      </c>
      <c r="E667" s="31">
        <v>15</v>
      </c>
      <c r="F667" s="10">
        <v>25</v>
      </c>
      <c r="G667" s="192" t="s">
        <v>32304</v>
      </c>
      <c r="H667" s="10">
        <f t="shared" si="30"/>
        <v>33.75</v>
      </c>
      <c r="I667" s="10">
        <f t="shared" si="31"/>
        <v>31</v>
      </c>
      <c r="J667" s="11">
        <f t="shared" si="32"/>
        <v>30.450000000000003</v>
      </c>
    </row>
    <row r="668" spans="1:10">
      <c r="A668" s="17" t="s">
        <v>34157</v>
      </c>
      <c r="B668" s="2" t="s">
        <v>1253</v>
      </c>
      <c r="C668" s="9">
        <v>6</v>
      </c>
      <c r="D668" s="34">
        <v>0.7</v>
      </c>
      <c r="E668" s="31">
        <v>20</v>
      </c>
      <c r="F668" s="10">
        <v>16.25</v>
      </c>
      <c r="G668" s="192" t="s">
        <v>32304</v>
      </c>
      <c r="H668" s="10">
        <f t="shared" si="30"/>
        <v>23.5</v>
      </c>
      <c r="I668" s="10">
        <f t="shared" si="31"/>
        <v>21.6</v>
      </c>
      <c r="J668" s="11">
        <f t="shared" si="32"/>
        <v>21.200000000000003</v>
      </c>
    </row>
    <row r="669" spans="1:10">
      <c r="A669" s="17" t="s">
        <v>34158</v>
      </c>
      <c r="B669" s="2" t="s">
        <v>1255</v>
      </c>
      <c r="C669" s="9">
        <v>6</v>
      </c>
      <c r="D669" s="34">
        <v>0.7</v>
      </c>
      <c r="E669" s="31">
        <v>15</v>
      </c>
      <c r="F669" s="10">
        <v>17.649999999999999</v>
      </c>
      <c r="G669" s="192" t="s">
        <v>32304</v>
      </c>
      <c r="H669" s="10">
        <f t="shared" si="30"/>
        <v>24.8</v>
      </c>
      <c r="I669" s="10">
        <f t="shared" si="31"/>
        <v>22.75</v>
      </c>
      <c r="J669" s="11">
        <f t="shared" si="32"/>
        <v>22.35</v>
      </c>
    </row>
    <row r="670" spans="1:10">
      <c r="A670" s="17" t="s">
        <v>34159</v>
      </c>
      <c r="B670" s="2" t="s">
        <v>1257</v>
      </c>
      <c r="C670" s="9">
        <v>6</v>
      </c>
      <c r="D670" s="34">
        <v>0.7</v>
      </c>
      <c r="E670" s="31">
        <v>15</v>
      </c>
      <c r="F670" s="10">
        <v>5.5</v>
      </c>
      <c r="G670" s="192" t="s">
        <v>32304</v>
      </c>
      <c r="H670" s="10">
        <f t="shared" si="30"/>
        <v>9.9500000000000011</v>
      </c>
      <c r="I670" s="10">
        <f t="shared" si="31"/>
        <v>9.15</v>
      </c>
      <c r="J670" s="11">
        <f t="shared" si="32"/>
        <v>9</v>
      </c>
    </row>
    <row r="671" spans="1:10">
      <c r="A671" s="17" t="s">
        <v>34160</v>
      </c>
      <c r="B671" s="2" t="s">
        <v>1259</v>
      </c>
      <c r="C671" s="9">
        <v>6</v>
      </c>
      <c r="D671" s="34">
        <v>0.7</v>
      </c>
      <c r="E671" s="31">
        <v>15</v>
      </c>
      <c r="F671" s="10">
        <v>17</v>
      </c>
      <c r="G671" s="192" t="s">
        <v>32304</v>
      </c>
      <c r="H671" s="10">
        <f t="shared" si="30"/>
        <v>24</v>
      </c>
      <c r="I671" s="10">
        <f t="shared" si="31"/>
        <v>22</v>
      </c>
      <c r="J671" s="11">
        <f t="shared" si="32"/>
        <v>21.650000000000002</v>
      </c>
    </row>
    <row r="672" spans="1:10">
      <c r="A672" s="17" t="s">
        <v>34161</v>
      </c>
      <c r="B672" s="2" t="s">
        <v>32413</v>
      </c>
      <c r="C672" s="9">
        <v>6</v>
      </c>
      <c r="D672" s="34">
        <v>1</v>
      </c>
      <c r="E672" s="31">
        <v>25</v>
      </c>
      <c r="F672" s="10">
        <v>25</v>
      </c>
      <c r="G672" s="192" t="s">
        <v>32304</v>
      </c>
      <c r="H672" s="10">
        <f t="shared" si="30"/>
        <v>35.550000000000004</v>
      </c>
      <c r="I672" s="10">
        <f t="shared" si="31"/>
        <v>32.65</v>
      </c>
      <c r="J672" s="11">
        <f t="shared" si="32"/>
        <v>32.1</v>
      </c>
    </row>
    <row r="673" spans="1:10">
      <c r="A673" s="17" t="s">
        <v>34162</v>
      </c>
      <c r="B673" s="2" t="s">
        <v>1262</v>
      </c>
      <c r="C673" s="9">
        <v>6</v>
      </c>
      <c r="D673" s="34">
        <v>0.7</v>
      </c>
      <c r="E673" s="31">
        <v>15</v>
      </c>
      <c r="F673" s="10">
        <v>10.85</v>
      </c>
      <c r="G673" s="192" t="s">
        <v>32304</v>
      </c>
      <c r="H673" s="10">
        <f t="shared" si="30"/>
        <v>16.5</v>
      </c>
      <c r="I673" s="10">
        <f t="shared" si="31"/>
        <v>15.15</v>
      </c>
      <c r="J673" s="11">
        <f t="shared" si="32"/>
        <v>14.850000000000001</v>
      </c>
    </row>
    <row r="674" spans="1:10">
      <c r="A674" s="17" t="s">
        <v>34163</v>
      </c>
      <c r="B674" s="2" t="s">
        <v>1264</v>
      </c>
      <c r="C674" s="9">
        <v>6</v>
      </c>
      <c r="D674" s="34">
        <v>0.7</v>
      </c>
      <c r="E674" s="31">
        <v>15</v>
      </c>
      <c r="F674" s="10">
        <v>20</v>
      </c>
      <c r="G674" s="192" t="s">
        <v>32304</v>
      </c>
      <c r="H674" s="10">
        <f t="shared" si="30"/>
        <v>27.650000000000002</v>
      </c>
      <c r="I674" s="10">
        <f t="shared" si="31"/>
        <v>25.400000000000002</v>
      </c>
      <c r="J674" s="11">
        <f t="shared" si="32"/>
        <v>24.950000000000003</v>
      </c>
    </row>
    <row r="675" spans="1:10">
      <c r="A675" s="17" t="s">
        <v>34164</v>
      </c>
      <c r="B675" s="2" t="s">
        <v>1266</v>
      </c>
      <c r="C675" s="9">
        <v>6</v>
      </c>
      <c r="D675" s="34">
        <v>0.7</v>
      </c>
      <c r="E675" s="31">
        <v>20</v>
      </c>
      <c r="F675" s="10">
        <v>10.5</v>
      </c>
      <c r="G675" s="192" t="s">
        <v>4338</v>
      </c>
      <c r="H675" s="10">
        <f t="shared" si="30"/>
        <v>16.5</v>
      </c>
      <c r="I675" s="10">
        <f t="shared" si="31"/>
        <v>15.15</v>
      </c>
      <c r="J675" s="11">
        <f t="shared" si="32"/>
        <v>14.850000000000001</v>
      </c>
    </row>
    <row r="676" spans="1:10">
      <c r="A676" s="17" t="s">
        <v>34165</v>
      </c>
      <c r="B676" s="2" t="s">
        <v>1268</v>
      </c>
      <c r="C676" s="9">
        <v>6</v>
      </c>
      <c r="D676" s="34">
        <v>0.7</v>
      </c>
      <c r="E676" s="31">
        <v>24</v>
      </c>
      <c r="F676" s="10">
        <v>25</v>
      </c>
      <c r="G676" s="192" t="s">
        <v>4338</v>
      </c>
      <c r="H676" s="10">
        <f t="shared" si="30"/>
        <v>34.550000000000004</v>
      </c>
      <c r="I676" s="10">
        <f t="shared" si="31"/>
        <v>31.700000000000003</v>
      </c>
      <c r="J676" s="11">
        <f t="shared" si="32"/>
        <v>31.150000000000002</v>
      </c>
    </row>
    <row r="677" spans="1:10">
      <c r="A677" s="17" t="s">
        <v>34166</v>
      </c>
      <c r="B677" s="2" t="s">
        <v>1270</v>
      </c>
      <c r="C677" s="9">
        <v>6</v>
      </c>
      <c r="D677" s="34">
        <v>0.7</v>
      </c>
      <c r="E677" s="31">
        <v>15</v>
      </c>
      <c r="F677" s="10">
        <v>21.65</v>
      </c>
      <c r="G677" s="192" t="s">
        <v>4338</v>
      </c>
      <c r="H677" s="10">
        <f t="shared" si="30"/>
        <v>29.650000000000002</v>
      </c>
      <c r="I677" s="10">
        <f t="shared" si="31"/>
        <v>27.25</v>
      </c>
      <c r="J677" s="11">
        <f t="shared" si="32"/>
        <v>26.75</v>
      </c>
    </row>
    <row r="678" spans="1:10">
      <c r="A678" s="17" t="s">
        <v>34167</v>
      </c>
      <c r="B678" s="2" t="s">
        <v>1272</v>
      </c>
      <c r="C678" s="9">
        <v>6</v>
      </c>
      <c r="D678" s="34">
        <v>0.7</v>
      </c>
      <c r="E678" s="31">
        <v>24</v>
      </c>
      <c r="F678" s="10">
        <v>7.15</v>
      </c>
      <c r="G678" s="192" t="s">
        <v>4338</v>
      </c>
      <c r="H678" s="10">
        <f t="shared" si="30"/>
        <v>12.75</v>
      </c>
      <c r="I678" s="10">
        <f t="shared" si="31"/>
        <v>11.700000000000001</v>
      </c>
      <c r="J678" s="11">
        <f t="shared" si="32"/>
        <v>11.5</v>
      </c>
    </row>
    <row r="679" spans="1:10">
      <c r="A679" s="17" t="s">
        <v>34168</v>
      </c>
      <c r="B679" s="2" t="s">
        <v>1274</v>
      </c>
      <c r="C679" s="9">
        <v>6</v>
      </c>
      <c r="D679" s="34">
        <v>0.7</v>
      </c>
      <c r="E679" s="31">
        <v>24</v>
      </c>
      <c r="F679" s="10">
        <v>35</v>
      </c>
      <c r="G679" s="192" t="s">
        <v>4338</v>
      </c>
      <c r="H679" s="10">
        <f t="shared" si="30"/>
        <v>46.75</v>
      </c>
      <c r="I679" s="10">
        <f t="shared" si="31"/>
        <v>42.900000000000006</v>
      </c>
      <c r="J679" s="11">
        <f t="shared" si="32"/>
        <v>42.150000000000006</v>
      </c>
    </row>
    <row r="680" spans="1:10">
      <c r="A680" s="17" t="s">
        <v>34169</v>
      </c>
      <c r="B680" s="2" t="s">
        <v>1275</v>
      </c>
      <c r="C680" s="9">
        <v>6</v>
      </c>
      <c r="D680" s="34">
        <v>0.7</v>
      </c>
      <c r="E680" s="31">
        <v>20</v>
      </c>
      <c r="F680" s="10">
        <v>5.75</v>
      </c>
      <c r="G680" s="192" t="s">
        <v>32304</v>
      </c>
      <c r="H680" s="10">
        <f t="shared" si="30"/>
        <v>10.700000000000001</v>
      </c>
      <c r="I680" s="10">
        <f t="shared" si="31"/>
        <v>9.8000000000000007</v>
      </c>
      <c r="J680" s="11">
        <f t="shared" si="32"/>
        <v>9.65</v>
      </c>
    </row>
    <row r="681" spans="1:10">
      <c r="A681" s="17" t="s">
        <v>34170</v>
      </c>
      <c r="B681" s="2" t="s">
        <v>1279</v>
      </c>
      <c r="C681" s="9">
        <v>6</v>
      </c>
      <c r="D681" s="34">
        <v>0.7</v>
      </c>
      <c r="E681" s="31">
        <v>24</v>
      </c>
      <c r="F681" s="10">
        <v>13.25</v>
      </c>
      <c r="G681" s="192" t="s">
        <v>32304</v>
      </c>
      <c r="H681" s="10">
        <f t="shared" si="30"/>
        <v>20.200000000000003</v>
      </c>
      <c r="I681" s="10">
        <f t="shared" si="31"/>
        <v>18.55</v>
      </c>
      <c r="J681" s="11">
        <f t="shared" si="32"/>
        <v>18.2</v>
      </c>
    </row>
    <row r="682" spans="1:10">
      <c r="A682" s="17" t="s">
        <v>34171</v>
      </c>
      <c r="B682" s="2" t="s">
        <v>1281</v>
      </c>
      <c r="C682" s="9">
        <v>6</v>
      </c>
      <c r="D682" s="34">
        <v>0.7</v>
      </c>
      <c r="E682" s="31">
        <v>15</v>
      </c>
      <c r="F682" s="10">
        <v>135</v>
      </c>
      <c r="G682" s="192" t="s">
        <v>32304</v>
      </c>
      <c r="H682" s="10">
        <f t="shared" si="30"/>
        <v>167.95000000000002</v>
      </c>
      <c r="I682" s="10">
        <f t="shared" si="31"/>
        <v>154.20000000000002</v>
      </c>
      <c r="J682" s="11">
        <f t="shared" si="32"/>
        <v>151.45000000000002</v>
      </c>
    </row>
    <row r="683" spans="1:10">
      <c r="A683" s="17" t="s">
        <v>34172</v>
      </c>
      <c r="B683" s="2" t="s">
        <v>1283</v>
      </c>
      <c r="C683" s="9">
        <v>6</v>
      </c>
      <c r="D683" s="34">
        <v>0.7</v>
      </c>
      <c r="E683" s="31">
        <v>15</v>
      </c>
      <c r="F683" s="10">
        <v>14.35</v>
      </c>
      <c r="G683" s="192" t="s">
        <v>32304</v>
      </c>
      <c r="H683" s="10">
        <f t="shared" si="30"/>
        <v>20.75</v>
      </c>
      <c r="I683" s="10">
        <f t="shared" si="31"/>
        <v>19.05</v>
      </c>
      <c r="J683" s="11">
        <f t="shared" si="32"/>
        <v>18.7</v>
      </c>
    </row>
    <row r="684" spans="1:10">
      <c r="A684" s="17" t="s">
        <v>34173</v>
      </c>
      <c r="B684" s="2" t="s">
        <v>1285</v>
      </c>
      <c r="C684" s="9">
        <v>6</v>
      </c>
      <c r="D684" s="34">
        <v>0.7</v>
      </c>
      <c r="E684" s="31">
        <v>15</v>
      </c>
      <c r="F684" s="10">
        <v>185</v>
      </c>
      <c r="G684" s="192" t="s">
        <v>32304</v>
      </c>
      <c r="H684" s="10">
        <f t="shared" si="30"/>
        <v>228.95000000000002</v>
      </c>
      <c r="I684" s="10">
        <f t="shared" si="31"/>
        <v>210.20000000000002</v>
      </c>
      <c r="J684" s="11">
        <f t="shared" si="32"/>
        <v>206.45000000000002</v>
      </c>
    </row>
    <row r="685" spans="1:10">
      <c r="A685" s="17" t="s">
        <v>34174</v>
      </c>
      <c r="B685" s="2" t="s">
        <v>1289</v>
      </c>
      <c r="C685" s="9">
        <v>6</v>
      </c>
      <c r="D685" s="34">
        <v>0.7</v>
      </c>
      <c r="E685" s="31">
        <v>15</v>
      </c>
      <c r="F685" s="10">
        <v>6.95</v>
      </c>
      <c r="G685" s="192" t="s">
        <v>32304</v>
      </c>
      <c r="H685" s="10">
        <f t="shared" si="30"/>
        <v>11.700000000000001</v>
      </c>
      <c r="I685" s="10">
        <f t="shared" si="31"/>
        <v>10.75</v>
      </c>
      <c r="J685" s="11">
        <f t="shared" si="32"/>
        <v>10.55</v>
      </c>
    </row>
    <row r="686" spans="1:10">
      <c r="A686" s="17" t="s">
        <v>34175</v>
      </c>
      <c r="B686" s="2" t="s">
        <v>1291</v>
      </c>
      <c r="C686" s="9">
        <v>6</v>
      </c>
      <c r="D686" s="34">
        <v>0.7</v>
      </c>
      <c r="E686" s="31">
        <v>30</v>
      </c>
      <c r="F686" s="10">
        <v>125</v>
      </c>
      <c r="G686" s="192" t="s">
        <v>32304</v>
      </c>
      <c r="H686" s="10">
        <f t="shared" si="30"/>
        <v>157.05000000000001</v>
      </c>
      <c r="I686" s="10">
        <f t="shared" si="31"/>
        <v>144.20000000000002</v>
      </c>
      <c r="J686" s="11">
        <f t="shared" si="32"/>
        <v>141.6</v>
      </c>
    </row>
    <row r="687" spans="1:10">
      <c r="A687" s="17" t="s">
        <v>34176</v>
      </c>
      <c r="B687" s="2" t="s">
        <v>1293</v>
      </c>
      <c r="C687" s="9">
        <v>6</v>
      </c>
      <c r="D687" s="34">
        <v>0.7</v>
      </c>
      <c r="E687" s="31">
        <v>15</v>
      </c>
      <c r="F687" s="10">
        <v>7.95</v>
      </c>
      <c r="G687" s="192" t="s">
        <v>32304</v>
      </c>
      <c r="H687" s="10">
        <f t="shared" si="30"/>
        <v>12.950000000000001</v>
      </c>
      <c r="I687" s="10">
        <f t="shared" si="31"/>
        <v>11.9</v>
      </c>
      <c r="J687" s="11">
        <f t="shared" si="32"/>
        <v>11.65</v>
      </c>
    </row>
    <row r="688" spans="1:10">
      <c r="A688" s="17" t="s">
        <v>34177</v>
      </c>
      <c r="B688" s="2" t="s">
        <v>1297</v>
      </c>
      <c r="C688" s="9">
        <v>6</v>
      </c>
      <c r="D688" s="34">
        <v>0.7</v>
      </c>
      <c r="E688" s="31">
        <v>30</v>
      </c>
      <c r="F688" s="10">
        <v>70</v>
      </c>
      <c r="G688" s="192" t="s">
        <v>32304</v>
      </c>
      <c r="H688" s="10">
        <f t="shared" si="30"/>
        <v>89.95</v>
      </c>
      <c r="I688" s="10">
        <f t="shared" si="31"/>
        <v>82.600000000000009</v>
      </c>
      <c r="J688" s="11">
        <f t="shared" si="32"/>
        <v>81.100000000000009</v>
      </c>
    </row>
    <row r="689" spans="1:10">
      <c r="A689" s="17" t="s">
        <v>34178</v>
      </c>
      <c r="B689" s="2" t="s">
        <v>1299</v>
      </c>
      <c r="C689" s="9">
        <v>6</v>
      </c>
      <c r="D689" s="34">
        <v>0.7</v>
      </c>
      <c r="E689" s="31">
        <v>15</v>
      </c>
      <c r="F689" s="10">
        <v>16.5</v>
      </c>
      <c r="G689" s="192" t="s">
        <v>32304</v>
      </c>
      <c r="H689" s="10">
        <f t="shared" si="30"/>
        <v>23.35</v>
      </c>
      <c r="I689" s="10">
        <f t="shared" si="31"/>
        <v>21.450000000000003</v>
      </c>
      <c r="J689" s="11">
        <f t="shared" si="32"/>
        <v>21.1</v>
      </c>
    </row>
    <row r="690" spans="1:10">
      <c r="A690" s="17" t="s">
        <v>34179</v>
      </c>
      <c r="B690" s="2" t="s">
        <v>1301</v>
      </c>
      <c r="C690" s="9">
        <v>6</v>
      </c>
      <c r="D690" s="34">
        <v>0.7</v>
      </c>
      <c r="E690" s="31">
        <v>20</v>
      </c>
      <c r="F690" s="10">
        <v>47.5</v>
      </c>
      <c r="G690" s="192" t="s">
        <v>32304</v>
      </c>
      <c r="H690" s="10">
        <f t="shared" si="30"/>
        <v>61.650000000000006</v>
      </c>
      <c r="I690" s="10">
        <f t="shared" si="31"/>
        <v>56.6</v>
      </c>
      <c r="J690" s="11">
        <f t="shared" si="32"/>
        <v>55.550000000000004</v>
      </c>
    </row>
    <row r="691" spans="1:10">
      <c r="A691" s="17" t="s">
        <v>34180</v>
      </c>
      <c r="B691" s="2" t="s">
        <v>1305</v>
      </c>
      <c r="C691" s="9">
        <v>6</v>
      </c>
      <c r="D691" s="34">
        <v>0.7</v>
      </c>
      <c r="E691" s="31">
        <v>15</v>
      </c>
      <c r="F691" s="10">
        <v>6.95</v>
      </c>
      <c r="G691" s="192" t="s">
        <v>32304</v>
      </c>
      <c r="H691" s="10">
        <f t="shared" si="30"/>
        <v>11.700000000000001</v>
      </c>
      <c r="I691" s="10">
        <f t="shared" si="31"/>
        <v>10.75</v>
      </c>
      <c r="J691" s="11">
        <f t="shared" si="32"/>
        <v>10.55</v>
      </c>
    </row>
    <row r="692" spans="1:10">
      <c r="A692" s="17" t="s">
        <v>34181</v>
      </c>
      <c r="B692" s="2" t="s">
        <v>1307</v>
      </c>
      <c r="C692" s="9">
        <v>6</v>
      </c>
      <c r="D692" s="34">
        <v>0.7</v>
      </c>
      <c r="E692" s="31">
        <v>15</v>
      </c>
      <c r="F692" s="10">
        <v>12.25</v>
      </c>
      <c r="G692" s="192" t="s">
        <v>32304</v>
      </c>
      <c r="H692" s="10">
        <f t="shared" si="30"/>
        <v>18.2</v>
      </c>
      <c r="I692" s="10">
        <f t="shared" si="31"/>
        <v>16.7</v>
      </c>
      <c r="J692" s="11">
        <f t="shared" si="32"/>
        <v>16.400000000000002</v>
      </c>
    </row>
    <row r="693" spans="1:10">
      <c r="A693" s="17" t="s">
        <v>34182</v>
      </c>
      <c r="B693" s="2" t="s">
        <v>1309</v>
      </c>
      <c r="C693" s="9">
        <v>6</v>
      </c>
      <c r="D693" s="34">
        <v>0.7</v>
      </c>
      <c r="E693" s="31">
        <v>15</v>
      </c>
      <c r="F693" s="10">
        <v>24.5</v>
      </c>
      <c r="G693" s="192" t="s">
        <v>32304</v>
      </c>
      <c r="H693" s="10">
        <f t="shared" si="30"/>
        <v>33.15</v>
      </c>
      <c r="I693" s="10">
        <f t="shared" si="31"/>
        <v>30.400000000000002</v>
      </c>
      <c r="J693" s="11">
        <f t="shared" si="32"/>
        <v>29.900000000000002</v>
      </c>
    </row>
    <row r="694" spans="1:10">
      <c r="A694" s="17" t="s">
        <v>34183</v>
      </c>
      <c r="B694" s="2" t="s">
        <v>1311</v>
      </c>
      <c r="C694" s="9">
        <v>6</v>
      </c>
      <c r="D694" s="34">
        <v>1</v>
      </c>
      <c r="E694" s="31">
        <v>28</v>
      </c>
      <c r="F694" s="10">
        <v>57</v>
      </c>
      <c r="G694" s="192" t="s">
        <v>32304</v>
      </c>
      <c r="H694" s="10">
        <f t="shared" si="30"/>
        <v>75</v>
      </c>
      <c r="I694" s="10">
        <f t="shared" si="31"/>
        <v>68.850000000000009</v>
      </c>
      <c r="J694" s="11">
        <f t="shared" si="32"/>
        <v>67.600000000000009</v>
      </c>
    </row>
    <row r="695" spans="1:10">
      <c r="A695" s="17" t="s">
        <v>34184</v>
      </c>
      <c r="B695" s="2" t="s">
        <v>1313</v>
      </c>
      <c r="C695" s="9">
        <v>6</v>
      </c>
      <c r="D695" s="34">
        <v>0.7</v>
      </c>
      <c r="E695" s="31">
        <v>15</v>
      </c>
      <c r="F695" s="10">
        <v>8.25</v>
      </c>
      <c r="G695" s="192" t="s">
        <v>32304</v>
      </c>
      <c r="H695" s="10">
        <f t="shared" si="30"/>
        <v>13.3</v>
      </c>
      <c r="I695" s="10">
        <f t="shared" si="31"/>
        <v>12.200000000000001</v>
      </c>
      <c r="J695" s="11">
        <f t="shared" si="32"/>
        <v>12</v>
      </c>
    </row>
    <row r="696" spans="1:10">
      <c r="A696" s="17" t="s">
        <v>34185</v>
      </c>
      <c r="B696" s="2" t="s">
        <v>1315</v>
      </c>
      <c r="C696" s="9">
        <v>6</v>
      </c>
      <c r="D696" s="34">
        <v>0.7</v>
      </c>
      <c r="E696" s="31">
        <v>15</v>
      </c>
      <c r="F696" s="10">
        <v>28.5</v>
      </c>
      <c r="G696" s="192" t="s">
        <v>32304</v>
      </c>
      <c r="H696" s="10">
        <f t="shared" si="30"/>
        <v>38</v>
      </c>
      <c r="I696" s="10">
        <f t="shared" si="31"/>
        <v>34.9</v>
      </c>
      <c r="J696" s="11">
        <f t="shared" si="32"/>
        <v>34.300000000000004</v>
      </c>
    </row>
    <row r="697" spans="1:10">
      <c r="A697" s="17" t="s">
        <v>34186</v>
      </c>
      <c r="B697" s="2" t="s">
        <v>1317</v>
      </c>
      <c r="C697" s="9">
        <v>6</v>
      </c>
      <c r="D697" s="34">
        <v>0.7</v>
      </c>
      <c r="E697" s="31">
        <v>40</v>
      </c>
      <c r="F697" s="10">
        <v>5.75</v>
      </c>
      <c r="G697" s="192" t="s">
        <v>32304</v>
      </c>
      <c r="H697" s="10">
        <f t="shared" si="30"/>
        <v>12.450000000000001</v>
      </c>
      <c r="I697" s="10">
        <f t="shared" si="31"/>
        <v>11.450000000000001</v>
      </c>
      <c r="J697" s="11">
        <f t="shared" si="32"/>
        <v>11.25</v>
      </c>
    </row>
    <row r="698" spans="1:10">
      <c r="A698" s="17" t="s">
        <v>34187</v>
      </c>
      <c r="B698" s="2" t="s">
        <v>1320</v>
      </c>
      <c r="C698" s="9">
        <v>6</v>
      </c>
      <c r="D698" s="34">
        <v>0.7</v>
      </c>
      <c r="E698" s="31">
        <v>15</v>
      </c>
      <c r="F698" s="10">
        <v>7.15</v>
      </c>
      <c r="G698" s="192" t="s">
        <v>32304</v>
      </c>
      <c r="H698" s="10">
        <f t="shared" si="30"/>
        <v>11.950000000000001</v>
      </c>
      <c r="I698" s="10">
        <f t="shared" si="31"/>
        <v>11</v>
      </c>
      <c r="J698" s="11">
        <f t="shared" si="32"/>
        <v>10.8</v>
      </c>
    </row>
    <row r="699" spans="1:10">
      <c r="A699" s="17" t="s">
        <v>34188</v>
      </c>
      <c r="B699" s="2" t="s">
        <v>1322</v>
      </c>
      <c r="C699" s="9">
        <v>6</v>
      </c>
      <c r="D699" s="34">
        <v>0.7</v>
      </c>
      <c r="E699" s="31">
        <v>15</v>
      </c>
      <c r="F699" s="10">
        <v>30.65</v>
      </c>
      <c r="G699" s="192" t="s">
        <v>32304</v>
      </c>
      <c r="H699" s="10">
        <f t="shared" si="30"/>
        <v>40.650000000000006</v>
      </c>
      <c r="I699" s="10">
        <f t="shared" si="31"/>
        <v>37.300000000000004</v>
      </c>
      <c r="J699" s="11">
        <f t="shared" si="32"/>
        <v>36.65</v>
      </c>
    </row>
    <row r="700" spans="1:10">
      <c r="A700" s="17" t="s">
        <v>34189</v>
      </c>
      <c r="B700" s="2" t="s">
        <v>1326</v>
      </c>
      <c r="C700" s="9">
        <v>6</v>
      </c>
      <c r="D700" s="34">
        <v>0.7</v>
      </c>
      <c r="E700" s="31">
        <v>37.5</v>
      </c>
      <c r="F700" s="10">
        <v>79.95</v>
      </c>
      <c r="G700" s="192" t="s">
        <v>4345</v>
      </c>
      <c r="H700" s="10">
        <f t="shared" si="30"/>
        <v>102.75</v>
      </c>
      <c r="I700" s="10">
        <f t="shared" si="31"/>
        <v>94.350000000000009</v>
      </c>
      <c r="J700" s="11">
        <f t="shared" si="32"/>
        <v>92.65</v>
      </c>
    </row>
    <row r="701" spans="1:10">
      <c r="A701" s="17" t="s">
        <v>34190</v>
      </c>
      <c r="B701" s="2" t="s">
        <v>1328</v>
      </c>
      <c r="C701" s="9">
        <v>6</v>
      </c>
      <c r="D701" s="34">
        <v>0.7</v>
      </c>
      <c r="E701" s="31">
        <v>15</v>
      </c>
      <c r="F701" s="10">
        <v>52.5</v>
      </c>
      <c r="G701" s="192" t="s">
        <v>32304</v>
      </c>
      <c r="H701" s="10">
        <f t="shared" si="30"/>
        <v>67.3</v>
      </c>
      <c r="I701" s="10">
        <f t="shared" si="31"/>
        <v>61.800000000000004</v>
      </c>
      <c r="J701" s="11">
        <f t="shared" si="32"/>
        <v>60.7</v>
      </c>
    </row>
    <row r="702" spans="1:10">
      <c r="A702" s="17" t="s">
        <v>34191</v>
      </c>
      <c r="B702" s="2" t="s">
        <v>4767</v>
      </c>
      <c r="C702" s="9">
        <v>6</v>
      </c>
      <c r="D702" s="34">
        <v>0.7</v>
      </c>
      <c r="E702" s="31">
        <v>37.5</v>
      </c>
      <c r="F702" s="10">
        <v>7.5</v>
      </c>
      <c r="G702" s="192" t="s">
        <v>4345</v>
      </c>
      <c r="H702" s="10">
        <f t="shared" si="30"/>
        <v>14.4</v>
      </c>
      <c r="I702" s="10">
        <f t="shared" si="31"/>
        <v>13.200000000000001</v>
      </c>
      <c r="J702" s="11">
        <f t="shared" si="32"/>
        <v>12.950000000000001</v>
      </c>
    </row>
    <row r="703" spans="1:10">
      <c r="A703" s="17" t="s">
        <v>34192</v>
      </c>
      <c r="B703" s="2" t="s">
        <v>27070</v>
      </c>
      <c r="C703" s="9">
        <v>6</v>
      </c>
      <c r="D703" s="34">
        <v>0.7</v>
      </c>
      <c r="E703" s="31">
        <v>15</v>
      </c>
      <c r="F703" s="10">
        <v>6.75</v>
      </c>
      <c r="G703" s="192" t="s">
        <v>4345</v>
      </c>
      <c r="H703" s="10">
        <f t="shared" si="30"/>
        <v>11.5</v>
      </c>
      <c r="I703" s="10">
        <f t="shared" si="31"/>
        <v>10.55</v>
      </c>
      <c r="J703" s="11">
        <f t="shared" si="32"/>
        <v>10.350000000000001</v>
      </c>
    </row>
    <row r="704" spans="1:10">
      <c r="A704" s="17" t="s">
        <v>34194</v>
      </c>
      <c r="B704" s="2" t="s">
        <v>4477</v>
      </c>
      <c r="C704" s="9">
        <v>6</v>
      </c>
      <c r="D704" s="34">
        <v>0.7</v>
      </c>
      <c r="E704" s="31">
        <v>40</v>
      </c>
      <c r="F704" s="10">
        <v>22.25</v>
      </c>
      <c r="G704" s="192" t="s">
        <v>32290</v>
      </c>
      <c r="H704" s="10">
        <f t="shared" si="30"/>
        <v>32.6</v>
      </c>
      <c r="I704" s="10">
        <f t="shared" si="31"/>
        <v>29.950000000000003</v>
      </c>
      <c r="J704" s="11">
        <f t="shared" si="32"/>
        <v>29.400000000000002</v>
      </c>
    </row>
    <row r="705" spans="1:10">
      <c r="A705" s="17" t="s">
        <v>34195</v>
      </c>
      <c r="B705" s="2" t="s">
        <v>1331</v>
      </c>
      <c r="C705" s="9">
        <v>6</v>
      </c>
      <c r="D705" s="34">
        <v>0.7</v>
      </c>
      <c r="E705" s="31">
        <v>37.5</v>
      </c>
      <c r="F705" s="10">
        <v>17.95</v>
      </c>
      <c r="G705" s="192" t="s">
        <v>32326</v>
      </c>
      <c r="H705" s="10">
        <f t="shared" si="30"/>
        <v>27.150000000000002</v>
      </c>
      <c r="I705" s="10">
        <f t="shared" si="31"/>
        <v>24.900000000000002</v>
      </c>
      <c r="J705" s="11">
        <f t="shared" si="32"/>
        <v>24.450000000000003</v>
      </c>
    </row>
    <row r="706" spans="1:10">
      <c r="A706" s="17" t="s">
        <v>34196</v>
      </c>
      <c r="B706" s="2" t="s">
        <v>1332</v>
      </c>
      <c r="C706" s="9">
        <v>6</v>
      </c>
      <c r="D706" s="34">
        <v>0.7</v>
      </c>
      <c r="E706" s="31">
        <v>15</v>
      </c>
      <c r="F706" s="10">
        <v>7.35</v>
      </c>
      <c r="G706" s="192" t="s">
        <v>32304</v>
      </c>
      <c r="H706" s="10">
        <f t="shared" si="30"/>
        <v>12.200000000000001</v>
      </c>
      <c r="I706" s="10">
        <f t="shared" si="31"/>
        <v>11.200000000000001</v>
      </c>
      <c r="J706" s="11">
        <f t="shared" si="32"/>
        <v>11</v>
      </c>
    </row>
    <row r="707" spans="1:10">
      <c r="A707" s="17" t="s">
        <v>34197</v>
      </c>
      <c r="B707" s="2" t="s">
        <v>1334</v>
      </c>
      <c r="C707" s="9">
        <v>6</v>
      </c>
      <c r="D707" s="34">
        <v>0.7</v>
      </c>
      <c r="E707" s="31">
        <v>37.5</v>
      </c>
      <c r="F707" s="10">
        <v>11.5</v>
      </c>
      <c r="G707" s="192" t="s">
        <v>4344</v>
      </c>
      <c r="H707" s="10">
        <f t="shared" si="30"/>
        <v>19.25</v>
      </c>
      <c r="I707" s="10">
        <f t="shared" si="31"/>
        <v>17.7</v>
      </c>
      <c r="J707" s="11">
        <f t="shared" si="32"/>
        <v>17.350000000000001</v>
      </c>
    </row>
    <row r="708" spans="1:10">
      <c r="A708" s="17" t="s">
        <v>34198</v>
      </c>
      <c r="B708" s="2" t="s">
        <v>1336</v>
      </c>
      <c r="C708" s="9">
        <v>6</v>
      </c>
      <c r="D708" s="34">
        <v>0.7</v>
      </c>
      <c r="E708" s="31">
        <v>40</v>
      </c>
      <c r="F708" s="10">
        <v>5.95</v>
      </c>
      <c r="G708" s="192" t="s">
        <v>4328</v>
      </c>
      <c r="H708" s="10">
        <f t="shared" si="30"/>
        <v>12.700000000000001</v>
      </c>
      <c r="I708" s="10">
        <f t="shared" si="31"/>
        <v>11.65</v>
      </c>
      <c r="J708" s="11">
        <f t="shared" si="32"/>
        <v>11.450000000000001</v>
      </c>
    </row>
    <row r="709" spans="1:10">
      <c r="A709" s="17" t="s">
        <v>34199</v>
      </c>
      <c r="B709" s="2" t="s">
        <v>1338</v>
      </c>
      <c r="C709" s="9">
        <v>6</v>
      </c>
      <c r="D709" s="34">
        <v>0.7</v>
      </c>
      <c r="E709" s="31">
        <v>35</v>
      </c>
      <c r="F709" s="10">
        <v>8.4499999999999993</v>
      </c>
      <c r="G709" s="192" t="s">
        <v>4328</v>
      </c>
      <c r="H709" s="10">
        <f t="shared" si="30"/>
        <v>15.3</v>
      </c>
      <c r="I709" s="10">
        <f t="shared" si="31"/>
        <v>14.05</v>
      </c>
      <c r="J709" s="11">
        <f t="shared" si="32"/>
        <v>13.8</v>
      </c>
    </row>
    <row r="710" spans="1:10">
      <c r="A710" s="17" t="s">
        <v>34200</v>
      </c>
      <c r="B710" s="2" t="s">
        <v>33033</v>
      </c>
      <c r="C710" s="9">
        <v>48</v>
      </c>
      <c r="D710" s="34">
        <v>0.05</v>
      </c>
      <c r="E710" s="31">
        <v>40</v>
      </c>
      <c r="F710" s="10">
        <v>28.5</v>
      </c>
      <c r="G710" s="192" t="s">
        <v>4328</v>
      </c>
      <c r="H710" s="10">
        <f t="shared" si="30"/>
        <v>36.950000000000003</v>
      </c>
      <c r="I710" s="10">
        <f t="shared" si="31"/>
        <v>33.9</v>
      </c>
      <c r="J710" s="11">
        <f t="shared" si="32"/>
        <v>33.300000000000004</v>
      </c>
    </row>
    <row r="711" spans="1:10">
      <c r="A711" s="17" t="s">
        <v>34201</v>
      </c>
      <c r="B711" s="2" t="s">
        <v>1342</v>
      </c>
      <c r="C711" s="9">
        <v>6</v>
      </c>
      <c r="D711" s="34">
        <v>0.7</v>
      </c>
      <c r="E711" s="31">
        <v>46.3</v>
      </c>
      <c r="F711" s="10">
        <v>8.15</v>
      </c>
      <c r="G711" s="192" t="s">
        <v>4329</v>
      </c>
      <c r="H711" s="10">
        <f t="shared" si="30"/>
        <v>15.950000000000001</v>
      </c>
      <c r="I711" s="10">
        <f t="shared" si="31"/>
        <v>14.65</v>
      </c>
      <c r="J711" s="11">
        <f t="shared" si="32"/>
        <v>14.4</v>
      </c>
    </row>
    <row r="712" spans="1:10">
      <c r="A712" s="17" t="s">
        <v>34202</v>
      </c>
      <c r="B712" s="2" t="s">
        <v>26934</v>
      </c>
      <c r="C712" s="9">
        <v>6</v>
      </c>
      <c r="D712" s="34">
        <v>0.7</v>
      </c>
      <c r="E712" s="31">
        <v>58.5</v>
      </c>
      <c r="F712" s="10">
        <v>24.95</v>
      </c>
      <c r="G712" s="192" t="s">
        <v>4329</v>
      </c>
      <c r="H712" s="10">
        <f t="shared" si="30"/>
        <v>37.550000000000004</v>
      </c>
      <c r="I712" s="10">
        <f t="shared" si="31"/>
        <v>34.450000000000003</v>
      </c>
      <c r="J712" s="11">
        <f t="shared" si="32"/>
        <v>33.85</v>
      </c>
    </row>
    <row r="713" spans="1:10">
      <c r="A713" s="17" t="s">
        <v>34203</v>
      </c>
      <c r="B713" s="2" t="s">
        <v>1345</v>
      </c>
      <c r="C713" s="9">
        <v>24</v>
      </c>
      <c r="D713" s="34">
        <v>0.05</v>
      </c>
      <c r="E713" s="31">
        <v>40</v>
      </c>
      <c r="F713" s="10">
        <v>30.5</v>
      </c>
      <c r="G713" s="192" t="s">
        <v>32294</v>
      </c>
      <c r="H713" s="10">
        <f t="shared" si="30"/>
        <v>39.400000000000006</v>
      </c>
      <c r="I713" s="10">
        <f t="shared" si="31"/>
        <v>36.15</v>
      </c>
      <c r="J713" s="11">
        <f t="shared" si="32"/>
        <v>35.5</v>
      </c>
    </row>
    <row r="714" spans="1:10">
      <c r="A714" s="17" t="s">
        <v>34204</v>
      </c>
      <c r="B714" s="2" t="s">
        <v>1349</v>
      </c>
      <c r="C714" s="9">
        <v>1</v>
      </c>
      <c r="D714" s="34">
        <v>1</v>
      </c>
      <c r="E714" s="31">
        <v>40</v>
      </c>
      <c r="F714" s="10">
        <v>33.5</v>
      </c>
      <c r="G714" s="192" t="s">
        <v>32294</v>
      </c>
      <c r="H714" s="10">
        <f t="shared" si="30"/>
        <v>47.85</v>
      </c>
      <c r="I714" s="10">
        <f t="shared" si="31"/>
        <v>43.900000000000006</v>
      </c>
      <c r="J714" s="11">
        <f t="shared" si="32"/>
        <v>43.150000000000006</v>
      </c>
    </row>
    <row r="715" spans="1:10">
      <c r="A715" s="17" t="s">
        <v>34205</v>
      </c>
      <c r="B715" s="2" t="s">
        <v>26936</v>
      </c>
      <c r="C715" s="9">
        <v>6</v>
      </c>
      <c r="D715" s="34">
        <v>0.7</v>
      </c>
      <c r="E715" s="31">
        <v>40</v>
      </c>
      <c r="F715" s="10">
        <v>23.5</v>
      </c>
      <c r="G715" s="192" t="s">
        <v>32308</v>
      </c>
      <c r="H715" s="10">
        <f t="shared" si="30"/>
        <v>34.1</v>
      </c>
      <c r="I715" s="10">
        <f t="shared" si="31"/>
        <v>31.35</v>
      </c>
      <c r="J715" s="11">
        <f t="shared" si="32"/>
        <v>30.75</v>
      </c>
    </row>
    <row r="716" spans="1:10">
      <c r="A716" s="17" t="s">
        <v>34206</v>
      </c>
      <c r="B716" s="2" t="s">
        <v>26938</v>
      </c>
      <c r="C716" s="9">
        <v>6</v>
      </c>
      <c r="D716" s="34">
        <v>0.7</v>
      </c>
      <c r="E716" s="31">
        <v>40</v>
      </c>
      <c r="F716" s="10">
        <v>21.75</v>
      </c>
      <c r="G716" s="192" t="s">
        <v>32308</v>
      </c>
      <c r="H716" s="10">
        <f t="shared" ref="H716:H779" si="33">IF(B716="","",CEILING((F716+(10.3552*D716*E716)/100+1.5+0.05)*1.22,0.05))</f>
        <v>32</v>
      </c>
      <c r="I716" s="10">
        <f t="shared" ref="I716:I779" si="34">IF(B716="","",CEILING((F716+(10.3552*D716*E716)/100+1.5+0.05)*1.12,0.05))</f>
        <v>29.35</v>
      </c>
      <c r="J716" s="11">
        <f t="shared" ref="J716:J779" si="35">IF(B716="","",CEILING((F716+(10.3552*D716*E716)/100+1.5+0.05)*1.1,0.05))</f>
        <v>28.85</v>
      </c>
    </row>
    <row r="717" spans="1:10">
      <c r="A717" s="17" t="s">
        <v>34207</v>
      </c>
      <c r="B717" s="2" t="s">
        <v>1352</v>
      </c>
      <c r="C717" s="9">
        <v>6</v>
      </c>
      <c r="D717" s="34">
        <v>0.7</v>
      </c>
      <c r="E717" s="31">
        <v>42</v>
      </c>
      <c r="F717" s="10">
        <v>6</v>
      </c>
      <c r="G717" s="192" t="s">
        <v>4351</v>
      </c>
      <c r="H717" s="10">
        <f t="shared" si="33"/>
        <v>12.950000000000001</v>
      </c>
      <c r="I717" s="10">
        <f t="shared" si="34"/>
        <v>11.9</v>
      </c>
      <c r="J717" s="11">
        <f t="shared" si="35"/>
        <v>11.700000000000001</v>
      </c>
    </row>
    <row r="718" spans="1:10">
      <c r="A718" s="17" t="s">
        <v>34208</v>
      </c>
      <c r="B718" s="2" t="s">
        <v>1369</v>
      </c>
      <c r="C718" s="9">
        <v>6</v>
      </c>
      <c r="D718" s="34">
        <v>0.7</v>
      </c>
      <c r="E718" s="31">
        <v>14.9</v>
      </c>
      <c r="F718" s="10">
        <v>15.75</v>
      </c>
      <c r="G718" s="192" t="s">
        <v>32304</v>
      </c>
      <c r="H718" s="10">
        <f t="shared" si="33"/>
        <v>22.450000000000003</v>
      </c>
      <c r="I718" s="10">
        <f t="shared" si="34"/>
        <v>20.6</v>
      </c>
      <c r="J718" s="11">
        <f t="shared" si="35"/>
        <v>20.25</v>
      </c>
    </row>
    <row r="719" spans="1:10">
      <c r="A719" s="17" t="s">
        <v>34209</v>
      </c>
      <c r="B719" s="2" t="s">
        <v>1371</v>
      </c>
      <c r="C719" s="9">
        <v>6</v>
      </c>
      <c r="D719" s="34">
        <v>0.7</v>
      </c>
      <c r="E719" s="31">
        <v>40</v>
      </c>
      <c r="F719" s="10">
        <v>9.1</v>
      </c>
      <c r="G719" s="192" t="s">
        <v>4334</v>
      </c>
      <c r="H719" s="10">
        <f t="shared" si="33"/>
        <v>16.55</v>
      </c>
      <c r="I719" s="10">
        <f t="shared" si="34"/>
        <v>15.200000000000001</v>
      </c>
      <c r="J719" s="11">
        <f t="shared" si="35"/>
        <v>14.950000000000001</v>
      </c>
    </row>
    <row r="720" spans="1:10">
      <c r="A720" s="17" t="s">
        <v>34210</v>
      </c>
      <c r="B720" s="2" t="s">
        <v>33034</v>
      </c>
      <c r="C720" s="9">
        <v>6</v>
      </c>
      <c r="D720" s="34">
        <v>0.7</v>
      </c>
      <c r="E720" s="31">
        <v>40</v>
      </c>
      <c r="F720" s="10">
        <v>16.5</v>
      </c>
      <c r="G720" s="192" t="s">
        <v>4334</v>
      </c>
      <c r="H720" s="10">
        <f t="shared" si="33"/>
        <v>25.6</v>
      </c>
      <c r="I720" s="10">
        <f t="shared" si="34"/>
        <v>23.5</v>
      </c>
      <c r="J720" s="11">
        <f t="shared" si="35"/>
        <v>23.05</v>
      </c>
    </row>
    <row r="721" spans="1:10">
      <c r="A721" s="17" t="s">
        <v>34211</v>
      </c>
      <c r="B721" s="2" t="s">
        <v>33035</v>
      </c>
      <c r="C721" s="9">
        <v>6</v>
      </c>
      <c r="D721" s="34">
        <v>0.7</v>
      </c>
      <c r="E721" s="31">
        <v>40</v>
      </c>
      <c r="F721" s="10">
        <v>6.5</v>
      </c>
      <c r="G721" s="192" t="s">
        <v>4334</v>
      </c>
      <c r="H721" s="10">
        <f t="shared" si="33"/>
        <v>13.4</v>
      </c>
      <c r="I721" s="10">
        <f t="shared" si="34"/>
        <v>12.3</v>
      </c>
      <c r="J721" s="11">
        <f t="shared" si="35"/>
        <v>12.05</v>
      </c>
    </row>
    <row r="722" spans="1:10">
      <c r="A722" s="17" t="s">
        <v>34212</v>
      </c>
      <c r="B722" s="2" t="s">
        <v>1375</v>
      </c>
      <c r="C722" s="9">
        <v>6</v>
      </c>
      <c r="D722" s="34">
        <v>0.5</v>
      </c>
      <c r="E722" s="31">
        <v>46</v>
      </c>
      <c r="F722" s="10">
        <v>15.5</v>
      </c>
      <c r="G722" s="192" t="s">
        <v>4334</v>
      </c>
      <c r="H722" s="10">
        <f t="shared" si="33"/>
        <v>23.75</v>
      </c>
      <c r="I722" s="10">
        <f t="shared" si="34"/>
        <v>21.8</v>
      </c>
      <c r="J722" s="11">
        <f t="shared" si="35"/>
        <v>21.400000000000002</v>
      </c>
    </row>
    <row r="723" spans="1:10">
      <c r="A723" s="17" t="s">
        <v>34213</v>
      </c>
      <c r="B723" s="2" t="s">
        <v>14411</v>
      </c>
      <c r="C723" s="9">
        <v>6</v>
      </c>
      <c r="D723" s="34">
        <v>0.7</v>
      </c>
      <c r="E723" s="31">
        <v>40</v>
      </c>
      <c r="F723" s="10">
        <v>13.5</v>
      </c>
      <c r="G723" s="192" t="s">
        <v>4334</v>
      </c>
      <c r="H723" s="10">
        <f t="shared" si="33"/>
        <v>21.900000000000002</v>
      </c>
      <c r="I723" s="10">
        <f t="shared" si="34"/>
        <v>20.150000000000002</v>
      </c>
      <c r="J723" s="11">
        <f t="shared" si="35"/>
        <v>19.75</v>
      </c>
    </row>
    <row r="724" spans="1:10">
      <c r="A724" s="17" t="s">
        <v>34214</v>
      </c>
      <c r="B724" s="2" t="s">
        <v>33036</v>
      </c>
      <c r="C724" s="9">
        <v>6</v>
      </c>
      <c r="D724" s="34">
        <v>0.5</v>
      </c>
      <c r="E724" s="31">
        <v>46</v>
      </c>
      <c r="F724" s="10">
        <v>11.5</v>
      </c>
      <c r="G724" s="192" t="s">
        <v>4334</v>
      </c>
      <c r="H724" s="10">
        <f t="shared" si="33"/>
        <v>18.850000000000001</v>
      </c>
      <c r="I724" s="10">
        <f t="shared" si="34"/>
        <v>17.3</v>
      </c>
      <c r="J724" s="11">
        <f t="shared" si="35"/>
        <v>17</v>
      </c>
    </row>
    <row r="725" spans="1:10">
      <c r="A725" s="17" t="s">
        <v>34215</v>
      </c>
      <c r="B725" s="2" t="s">
        <v>1377</v>
      </c>
      <c r="C725" s="9">
        <v>6</v>
      </c>
      <c r="D725" s="34">
        <v>0.7</v>
      </c>
      <c r="E725" s="31">
        <v>40</v>
      </c>
      <c r="F725" s="10">
        <v>13</v>
      </c>
      <c r="G725" s="192" t="s">
        <v>4334</v>
      </c>
      <c r="H725" s="10">
        <f t="shared" si="33"/>
        <v>21.3</v>
      </c>
      <c r="I725" s="10">
        <f t="shared" si="34"/>
        <v>19.55</v>
      </c>
      <c r="J725" s="11">
        <f t="shared" si="35"/>
        <v>19.200000000000003</v>
      </c>
    </row>
    <row r="726" spans="1:10">
      <c r="A726" s="17" t="s">
        <v>34216</v>
      </c>
      <c r="B726" s="2" t="s">
        <v>33037</v>
      </c>
      <c r="C726" s="9">
        <v>12</v>
      </c>
      <c r="D726" s="34">
        <v>0.7</v>
      </c>
      <c r="E726" s="31">
        <v>40</v>
      </c>
      <c r="F726" s="10">
        <v>48.5</v>
      </c>
      <c r="G726" s="192" t="s">
        <v>4334</v>
      </c>
      <c r="H726" s="10">
        <f t="shared" si="33"/>
        <v>64.600000000000009</v>
      </c>
      <c r="I726" s="10">
        <f t="shared" si="34"/>
        <v>59.35</v>
      </c>
      <c r="J726" s="11">
        <f t="shared" si="35"/>
        <v>58.25</v>
      </c>
    </row>
    <row r="727" spans="1:10">
      <c r="A727" s="17" t="s">
        <v>34217</v>
      </c>
      <c r="B727" s="2" t="s">
        <v>1379</v>
      </c>
      <c r="C727" s="9">
        <v>6</v>
      </c>
      <c r="D727" s="34">
        <v>0.7</v>
      </c>
      <c r="E727" s="31">
        <v>40</v>
      </c>
      <c r="F727" s="10">
        <v>8.1</v>
      </c>
      <c r="G727" s="192" t="s">
        <v>4334</v>
      </c>
      <c r="H727" s="10">
        <f t="shared" si="33"/>
        <v>15.350000000000001</v>
      </c>
      <c r="I727" s="10">
        <f t="shared" si="34"/>
        <v>14.100000000000001</v>
      </c>
      <c r="J727" s="11">
        <f t="shared" si="35"/>
        <v>13.850000000000001</v>
      </c>
    </row>
    <row r="728" spans="1:10">
      <c r="A728" s="17" t="s">
        <v>34218</v>
      </c>
      <c r="B728" s="2" t="s">
        <v>1381</v>
      </c>
      <c r="C728" s="9">
        <v>6</v>
      </c>
      <c r="D728" s="34">
        <v>0.7</v>
      </c>
      <c r="E728" s="31">
        <v>40</v>
      </c>
      <c r="F728" s="10">
        <v>58.5</v>
      </c>
      <c r="G728" s="192" t="s">
        <v>4334</v>
      </c>
      <c r="H728" s="10">
        <f t="shared" si="33"/>
        <v>76.800000000000011</v>
      </c>
      <c r="I728" s="10">
        <f t="shared" si="34"/>
        <v>70.55</v>
      </c>
      <c r="J728" s="11">
        <f t="shared" si="35"/>
        <v>69.25</v>
      </c>
    </row>
    <row r="729" spans="1:10">
      <c r="A729" s="17" t="s">
        <v>34219</v>
      </c>
      <c r="B729" s="2" t="s">
        <v>1383</v>
      </c>
      <c r="C729" s="9">
        <v>6</v>
      </c>
      <c r="D729" s="34">
        <v>0.7</v>
      </c>
      <c r="E729" s="31">
        <v>40</v>
      </c>
      <c r="F729" s="10">
        <v>21.75</v>
      </c>
      <c r="G729" s="192" t="s">
        <v>4334</v>
      </c>
      <c r="H729" s="10">
        <f t="shared" si="33"/>
        <v>32</v>
      </c>
      <c r="I729" s="10">
        <f t="shared" si="34"/>
        <v>29.35</v>
      </c>
      <c r="J729" s="11">
        <f t="shared" si="35"/>
        <v>28.85</v>
      </c>
    </row>
    <row r="730" spans="1:10">
      <c r="A730" s="17" t="s">
        <v>34220</v>
      </c>
      <c r="B730" s="2" t="s">
        <v>1385</v>
      </c>
      <c r="C730" s="9">
        <v>12</v>
      </c>
      <c r="D730" s="34">
        <v>1</v>
      </c>
      <c r="E730" s="31">
        <v>40</v>
      </c>
      <c r="F730" s="10">
        <v>18.8</v>
      </c>
      <c r="G730" s="192" t="s">
        <v>4334</v>
      </c>
      <c r="H730" s="10">
        <f t="shared" si="33"/>
        <v>29.900000000000002</v>
      </c>
      <c r="I730" s="10">
        <f t="shared" si="34"/>
        <v>27.450000000000003</v>
      </c>
      <c r="J730" s="11">
        <f t="shared" si="35"/>
        <v>26.950000000000003</v>
      </c>
    </row>
    <row r="731" spans="1:10">
      <c r="A731" s="17" t="s">
        <v>34221</v>
      </c>
      <c r="B731" s="2" t="s">
        <v>15076</v>
      </c>
      <c r="C731" s="9">
        <v>6</v>
      </c>
      <c r="D731" s="34">
        <v>0.7</v>
      </c>
      <c r="E731" s="31">
        <v>40</v>
      </c>
      <c r="F731" s="10">
        <v>20.25</v>
      </c>
      <c r="G731" s="192" t="s">
        <v>4328</v>
      </c>
      <c r="H731" s="10">
        <f t="shared" si="33"/>
        <v>30.150000000000002</v>
      </c>
      <c r="I731" s="10">
        <f t="shared" si="34"/>
        <v>27.700000000000003</v>
      </c>
      <c r="J731" s="11">
        <f t="shared" si="35"/>
        <v>27.200000000000003</v>
      </c>
    </row>
    <row r="732" spans="1:10">
      <c r="A732" s="17" t="s">
        <v>34222</v>
      </c>
      <c r="B732" s="2" t="s">
        <v>33038</v>
      </c>
      <c r="C732" s="9">
        <v>6</v>
      </c>
      <c r="D732" s="34">
        <v>0.7</v>
      </c>
      <c r="E732" s="31">
        <v>40</v>
      </c>
      <c r="F732" s="10">
        <v>8.15</v>
      </c>
      <c r="G732" s="192" t="s">
        <v>4328</v>
      </c>
      <c r="H732" s="10">
        <f t="shared" si="33"/>
        <v>15.4</v>
      </c>
      <c r="I732" s="10">
        <f t="shared" si="34"/>
        <v>14.15</v>
      </c>
      <c r="J732" s="11">
        <f t="shared" si="35"/>
        <v>13.9</v>
      </c>
    </row>
    <row r="733" spans="1:10">
      <c r="A733" s="17" t="s">
        <v>34223</v>
      </c>
      <c r="B733" s="2" t="s">
        <v>33039</v>
      </c>
      <c r="C733" s="9">
        <v>6</v>
      </c>
      <c r="D733" s="34">
        <v>0.7</v>
      </c>
      <c r="E733" s="31">
        <v>40</v>
      </c>
      <c r="F733" s="10">
        <v>17.75</v>
      </c>
      <c r="G733" s="192" t="s">
        <v>4328</v>
      </c>
      <c r="H733" s="10">
        <f t="shared" si="33"/>
        <v>27.1</v>
      </c>
      <c r="I733" s="10">
        <f t="shared" si="34"/>
        <v>24.900000000000002</v>
      </c>
      <c r="J733" s="11">
        <f t="shared" si="35"/>
        <v>24.450000000000003</v>
      </c>
    </row>
    <row r="734" spans="1:10">
      <c r="A734" s="17" t="s">
        <v>34224</v>
      </c>
      <c r="B734" s="2" t="s">
        <v>1390</v>
      </c>
      <c r="C734" s="9">
        <v>6</v>
      </c>
      <c r="D734" s="34">
        <v>0.7</v>
      </c>
      <c r="E734" s="31">
        <v>40</v>
      </c>
      <c r="F734" s="10">
        <v>7.75</v>
      </c>
      <c r="G734" s="192" t="s">
        <v>4328</v>
      </c>
      <c r="H734" s="10">
        <f t="shared" si="33"/>
        <v>14.9</v>
      </c>
      <c r="I734" s="10">
        <f t="shared" si="34"/>
        <v>13.700000000000001</v>
      </c>
      <c r="J734" s="11">
        <f t="shared" si="35"/>
        <v>13.450000000000001</v>
      </c>
    </row>
    <row r="735" spans="1:10">
      <c r="A735" s="17" t="s">
        <v>34225</v>
      </c>
      <c r="B735" s="2" t="s">
        <v>27237</v>
      </c>
      <c r="C735" s="9">
        <v>6</v>
      </c>
      <c r="D735" s="34">
        <v>0.7</v>
      </c>
      <c r="E735" s="31">
        <v>40</v>
      </c>
      <c r="F735" s="10">
        <v>31.5</v>
      </c>
      <c r="G735" s="192" t="s">
        <v>4328</v>
      </c>
      <c r="H735" s="10">
        <f t="shared" si="33"/>
        <v>43.900000000000006</v>
      </c>
      <c r="I735" s="10">
        <f t="shared" si="34"/>
        <v>40.300000000000004</v>
      </c>
      <c r="J735" s="11">
        <f t="shared" si="35"/>
        <v>39.550000000000004</v>
      </c>
    </row>
    <row r="736" spans="1:10">
      <c r="A736" s="17" t="s">
        <v>34226</v>
      </c>
      <c r="B736" s="2" t="s">
        <v>1392</v>
      </c>
      <c r="C736" s="9">
        <v>6</v>
      </c>
      <c r="D736" s="34">
        <v>0.7</v>
      </c>
      <c r="E736" s="31">
        <v>40</v>
      </c>
      <c r="F736" s="10">
        <v>13.5</v>
      </c>
      <c r="G736" s="192" t="s">
        <v>4328</v>
      </c>
      <c r="H736" s="10">
        <f t="shared" si="33"/>
        <v>21.900000000000002</v>
      </c>
      <c r="I736" s="10">
        <f t="shared" si="34"/>
        <v>20.150000000000002</v>
      </c>
      <c r="J736" s="11">
        <f t="shared" si="35"/>
        <v>19.75</v>
      </c>
    </row>
    <row r="737" spans="1:10">
      <c r="A737" s="17" t="s">
        <v>34227</v>
      </c>
      <c r="B737" s="2" t="s">
        <v>1394</v>
      </c>
      <c r="C737" s="9">
        <v>6</v>
      </c>
      <c r="D737" s="34">
        <v>0.7</v>
      </c>
      <c r="E737" s="31">
        <v>43</v>
      </c>
      <c r="F737" s="10">
        <v>18.95</v>
      </c>
      <c r="G737" s="192" t="s">
        <v>32307</v>
      </c>
      <c r="H737" s="10">
        <f t="shared" si="33"/>
        <v>28.85</v>
      </c>
      <c r="I737" s="10">
        <f t="shared" si="34"/>
        <v>26.5</v>
      </c>
      <c r="J737" s="11">
        <f t="shared" si="35"/>
        <v>26</v>
      </c>
    </row>
    <row r="738" spans="1:10">
      <c r="A738" s="17" t="s">
        <v>34228</v>
      </c>
      <c r="B738" s="2" t="s">
        <v>13676</v>
      </c>
      <c r="C738" s="9">
        <v>6</v>
      </c>
      <c r="D738" s="34">
        <v>0.7</v>
      </c>
      <c r="E738" s="31">
        <v>40</v>
      </c>
      <c r="F738" s="10">
        <v>6.95</v>
      </c>
      <c r="G738" s="192" t="s">
        <v>4328</v>
      </c>
      <c r="H738" s="10">
        <f t="shared" si="33"/>
        <v>13.950000000000001</v>
      </c>
      <c r="I738" s="10">
        <f t="shared" si="34"/>
        <v>12.8</v>
      </c>
      <c r="J738" s="11">
        <f t="shared" si="35"/>
        <v>12.55</v>
      </c>
    </row>
    <row r="739" spans="1:10">
      <c r="A739" s="17" t="s">
        <v>34229</v>
      </c>
      <c r="B739" s="2" t="s">
        <v>33040</v>
      </c>
      <c r="C739" s="9">
        <v>6</v>
      </c>
      <c r="D739" s="34">
        <v>0.7</v>
      </c>
      <c r="E739" s="31">
        <v>44</v>
      </c>
      <c r="F739" s="10">
        <v>13.9</v>
      </c>
      <c r="G739" s="192" t="s">
        <v>4328</v>
      </c>
      <c r="H739" s="10">
        <f t="shared" si="33"/>
        <v>22.75</v>
      </c>
      <c r="I739" s="10">
        <f t="shared" si="34"/>
        <v>20.900000000000002</v>
      </c>
      <c r="J739" s="11">
        <f t="shared" si="35"/>
        <v>20.55</v>
      </c>
    </row>
    <row r="740" spans="1:10">
      <c r="A740" s="17" t="s">
        <v>34230</v>
      </c>
      <c r="B740" s="2" t="s">
        <v>31747</v>
      </c>
      <c r="C740" s="9">
        <v>6</v>
      </c>
      <c r="D740" s="34">
        <v>0.5</v>
      </c>
      <c r="E740" s="31">
        <v>21</v>
      </c>
      <c r="F740" s="10">
        <v>120</v>
      </c>
      <c r="G740" s="192" t="s">
        <v>32304</v>
      </c>
      <c r="H740" s="10">
        <f t="shared" si="33"/>
        <v>149.65</v>
      </c>
      <c r="I740" s="10">
        <f t="shared" si="34"/>
        <v>137.4</v>
      </c>
      <c r="J740" s="11">
        <f t="shared" si="35"/>
        <v>134.95000000000002</v>
      </c>
    </row>
    <row r="741" spans="1:10">
      <c r="A741" s="17" t="s">
        <v>34231</v>
      </c>
      <c r="B741" s="2" t="s">
        <v>1397</v>
      </c>
      <c r="C741" s="9">
        <v>6</v>
      </c>
      <c r="D741" s="34">
        <v>0.5</v>
      </c>
      <c r="E741" s="31">
        <v>20</v>
      </c>
      <c r="F741" s="10">
        <v>8.5</v>
      </c>
      <c r="G741" s="192" t="s">
        <v>32304</v>
      </c>
      <c r="H741" s="10">
        <f t="shared" si="33"/>
        <v>13.55</v>
      </c>
      <c r="I741" s="10">
        <f t="shared" si="34"/>
        <v>12.450000000000001</v>
      </c>
      <c r="J741" s="11">
        <f t="shared" si="35"/>
        <v>12.200000000000001</v>
      </c>
    </row>
    <row r="742" spans="1:10">
      <c r="A742" s="17" t="s">
        <v>34232</v>
      </c>
      <c r="B742" s="2" t="s">
        <v>27672</v>
      </c>
      <c r="C742" s="9">
        <v>6</v>
      </c>
      <c r="D742" s="34">
        <v>0.5</v>
      </c>
      <c r="E742" s="31">
        <v>28</v>
      </c>
      <c r="F742" s="10">
        <v>42.5</v>
      </c>
      <c r="G742" s="192" t="s">
        <v>32304</v>
      </c>
      <c r="H742" s="10">
        <f t="shared" si="33"/>
        <v>55.550000000000004</v>
      </c>
      <c r="I742" s="10">
        <f t="shared" si="34"/>
        <v>51</v>
      </c>
      <c r="J742" s="11">
        <f t="shared" si="35"/>
        <v>50.050000000000004</v>
      </c>
    </row>
    <row r="743" spans="1:10">
      <c r="A743" s="17" t="s">
        <v>34233</v>
      </c>
      <c r="B743" s="2" t="s">
        <v>14413</v>
      </c>
      <c r="C743" s="9">
        <v>12</v>
      </c>
      <c r="D743" s="34">
        <v>1</v>
      </c>
      <c r="E743" s="31">
        <v>43</v>
      </c>
      <c r="F743" s="10">
        <v>10.8</v>
      </c>
      <c r="G743" s="192" t="s">
        <v>4334</v>
      </c>
      <c r="H743" s="10">
        <f t="shared" si="33"/>
        <v>20.5</v>
      </c>
      <c r="I743" s="10">
        <f t="shared" si="34"/>
        <v>18.850000000000001</v>
      </c>
      <c r="J743" s="11">
        <f t="shared" si="35"/>
        <v>18.5</v>
      </c>
    </row>
    <row r="744" spans="1:10">
      <c r="A744" s="17" t="s">
        <v>34234</v>
      </c>
      <c r="B744" s="2" t="s">
        <v>1400</v>
      </c>
      <c r="C744" s="9">
        <v>6</v>
      </c>
      <c r="D744" s="34">
        <v>0.7</v>
      </c>
      <c r="E744" s="31">
        <v>40</v>
      </c>
      <c r="F744" s="10">
        <v>14.5</v>
      </c>
      <c r="G744" s="192" t="s">
        <v>4334</v>
      </c>
      <c r="H744" s="10">
        <f t="shared" si="33"/>
        <v>23.150000000000002</v>
      </c>
      <c r="I744" s="10">
        <f t="shared" si="34"/>
        <v>21.25</v>
      </c>
      <c r="J744" s="11">
        <f t="shared" si="35"/>
        <v>20.85</v>
      </c>
    </row>
    <row r="745" spans="1:10">
      <c r="A745" s="17" t="s">
        <v>34235</v>
      </c>
      <c r="B745" s="2" t="s">
        <v>1407</v>
      </c>
      <c r="C745" s="9">
        <v>6</v>
      </c>
      <c r="D745" s="34">
        <v>0.7</v>
      </c>
      <c r="E745" s="31">
        <v>40</v>
      </c>
      <c r="F745" s="10">
        <v>8.9</v>
      </c>
      <c r="G745" s="192" t="s">
        <v>4328</v>
      </c>
      <c r="H745" s="10">
        <f t="shared" si="33"/>
        <v>16.3</v>
      </c>
      <c r="I745" s="10">
        <f t="shared" si="34"/>
        <v>15</v>
      </c>
      <c r="J745" s="11">
        <f t="shared" si="35"/>
        <v>14.700000000000001</v>
      </c>
    </row>
    <row r="746" spans="1:10">
      <c r="A746" s="17" t="s">
        <v>34236</v>
      </c>
      <c r="B746" s="2" t="s">
        <v>1409</v>
      </c>
      <c r="C746" s="9">
        <v>6</v>
      </c>
      <c r="D746" s="34">
        <v>0.7</v>
      </c>
      <c r="E746" s="31">
        <v>40</v>
      </c>
      <c r="F746" s="10">
        <v>13.75</v>
      </c>
      <c r="G746" s="192" t="s">
        <v>4328</v>
      </c>
      <c r="H746" s="10">
        <f t="shared" si="33"/>
        <v>22.25</v>
      </c>
      <c r="I746" s="10">
        <f t="shared" si="34"/>
        <v>20.400000000000002</v>
      </c>
      <c r="J746" s="11">
        <f t="shared" si="35"/>
        <v>20.05</v>
      </c>
    </row>
    <row r="747" spans="1:10">
      <c r="A747" s="17" t="s">
        <v>34237</v>
      </c>
      <c r="B747" s="2" t="s">
        <v>1411</v>
      </c>
      <c r="C747" s="9">
        <v>6</v>
      </c>
      <c r="D747" s="34">
        <v>0.7</v>
      </c>
      <c r="E747" s="31">
        <v>43</v>
      </c>
      <c r="F747" s="10">
        <v>57.5</v>
      </c>
      <c r="G747" s="192" t="s">
        <v>4328</v>
      </c>
      <c r="H747" s="10">
        <f t="shared" si="33"/>
        <v>75.850000000000009</v>
      </c>
      <c r="I747" s="10">
        <f t="shared" si="34"/>
        <v>69.650000000000006</v>
      </c>
      <c r="J747" s="11">
        <f t="shared" si="35"/>
        <v>68.400000000000006</v>
      </c>
    </row>
    <row r="748" spans="1:10">
      <c r="A748" s="17" t="s">
        <v>34241</v>
      </c>
      <c r="B748" s="2" t="s">
        <v>1413</v>
      </c>
      <c r="C748" s="9">
        <v>120</v>
      </c>
      <c r="D748" s="34">
        <v>0.05</v>
      </c>
      <c r="E748" s="31">
        <v>28</v>
      </c>
      <c r="F748" s="10">
        <v>14.95</v>
      </c>
      <c r="G748" s="192" t="s">
        <v>32304</v>
      </c>
      <c r="H748" s="10">
        <f t="shared" si="33"/>
        <v>20.350000000000001</v>
      </c>
      <c r="I748" s="10">
        <f t="shared" si="34"/>
        <v>18.650000000000002</v>
      </c>
      <c r="J748" s="11">
        <f t="shared" si="35"/>
        <v>18.350000000000001</v>
      </c>
    </row>
    <row r="749" spans="1:10">
      <c r="A749" s="17" t="s">
        <v>34243</v>
      </c>
      <c r="B749" s="2" t="s">
        <v>1418</v>
      </c>
      <c r="C749" s="9">
        <v>6</v>
      </c>
      <c r="D749" s="34">
        <v>0.7</v>
      </c>
      <c r="E749" s="31">
        <v>28</v>
      </c>
      <c r="F749" s="10">
        <v>17.95</v>
      </c>
      <c r="G749" s="192" t="s">
        <v>32304</v>
      </c>
      <c r="H749" s="10">
        <f t="shared" si="33"/>
        <v>26.3</v>
      </c>
      <c r="I749" s="10">
        <f t="shared" si="34"/>
        <v>24.150000000000002</v>
      </c>
      <c r="J749" s="11">
        <f t="shared" si="35"/>
        <v>23.700000000000003</v>
      </c>
    </row>
    <row r="750" spans="1:10">
      <c r="A750" s="17" t="s">
        <v>34239</v>
      </c>
      <c r="B750" s="2" t="s">
        <v>38697</v>
      </c>
      <c r="C750" s="9">
        <v>6</v>
      </c>
      <c r="D750" s="34">
        <v>1</v>
      </c>
      <c r="E750" s="31">
        <v>28</v>
      </c>
      <c r="F750" s="10">
        <v>16.7</v>
      </c>
      <c r="G750" s="192" t="s">
        <v>32304</v>
      </c>
      <c r="H750" s="10">
        <f t="shared" si="33"/>
        <v>25.85</v>
      </c>
      <c r="I750" s="10">
        <f t="shared" si="34"/>
        <v>23.700000000000003</v>
      </c>
      <c r="J750" s="11">
        <f t="shared" si="35"/>
        <v>23.3</v>
      </c>
    </row>
    <row r="751" spans="1:10">
      <c r="A751" s="17" t="s">
        <v>34244</v>
      </c>
      <c r="B751" s="2" t="s">
        <v>1419</v>
      </c>
      <c r="C751" s="9">
        <v>60</v>
      </c>
      <c r="D751" s="34">
        <v>0.05</v>
      </c>
      <c r="E751" s="31">
        <v>17</v>
      </c>
      <c r="F751" s="10">
        <v>2.5</v>
      </c>
      <c r="G751" s="192" t="s">
        <v>4338</v>
      </c>
      <c r="H751" s="10">
        <f t="shared" si="33"/>
        <v>5.0500000000000007</v>
      </c>
      <c r="I751" s="10">
        <f t="shared" si="34"/>
        <v>4.6500000000000004</v>
      </c>
      <c r="J751" s="11">
        <f t="shared" si="35"/>
        <v>4.6000000000000005</v>
      </c>
    </row>
    <row r="752" spans="1:10">
      <c r="A752" s="17" t="s">
        <v>34246</v>
      </c>
      <c r="B752" s="2" t="s">
        <v>14236</v>
      </c>
      <c r="C752" s="9">
        <v>6</v>
      </c>
      <c r="D752" s="34">
        <v>0.7</v>
      </c>
      <c r="E752" s="31">
        <v>17</v>
      </c>
      <c r="F752" s="10">
        <v>6.95</v>
      </c>
      <c r="G752" s="192" t="s">
        <v>32304</v>
      </c>
      <c r="H752" s="10">
        <f t="shared" si="33"/>
        <v>11.9</v>
      </c>
      <c r="I752" s="10">
        <f t="shared" si="34"/>
        <v>10.950000000000001</v>
      </c>
      <c r="J752" s="11">
        <f t="shared" si="35"/>
        <v>10.75</v>
      </c>
    </row>
    <row r="753" spans="1:10">
      <c r="A753" s="17" t="s">
        <v>34245</v>
      </c>
      <c r="B753" s="2" t="s">
        <v>38698</v>
      </c>
      <c r="C753" s="9">
        <v>6</v>
      </c>
      <c r="D753" s="34">
        <v>0.7</v>
      </c>
      <c r="E753" s="31">
        <v>17</v>
      </c>
      <c r="F753" s="10">
        <v>13.95</v>
      </c>
      <c r="G753" s="192" t="s">
        <v>4338</v>
      </c>
      <c r="H753" s="10">
        <f t="shared" si="33"/>
        <v>20.450000000000003</v>
      </c>
      <c r="I753" s="10">
        <f t="shared" si="34"/>
        <v>18.75</v>
      </c>
      <c r="J753" s="11">
        <f t="shared" si="35"/>
        <v>18.45</v>
      </c>
    </row>
    <row r="754" spans="1:10">
      <c r="A754" s="17" t="s">
        <v>34247</v>
      </c>
      <c r="B754" s="2" t="s">
        <v>27073</v>
      </c>
      <c r="C754" s="9">
        <v>6</v>
      </c>
      <c r="D754" s="34">
        <v>0.7</v>
      </c>
      <c r="E754" s="31">
        <v>40</v>
      </c>
      <c r="F754" s="10">
        <v>8.9499999999999993</v>
      </c>
      <c r="G754" s="192" t="s">
        <v>32294</v>
      </c>
      <c r="H754" s="10">
        <f t="shared" si="33"/>
        <v>16.350000000000001</v>
      </c>
      <c r="I754" s="10">
        <f t="shared" si="34"/>
        <v>15.05</v>
      </c>
      <c r="J754" s="11">
        <f t="shared" si="35"/>
        <v>14.75</v>
      </c>
    </row>
    <row r="755" spans="1:10">
      <c r="A755" s="17" t="s">
        <v>34248</v>
      </c>
      <c r="B755" s="2" t="s">
        <v>4582</v>
      </c>
      <c r="C755" s="9">
        <v>6</v>
      </c>
      <c r="D755" s="34">
        <v>0.75</v>
      </c>
      <c r="E755" s="31">
        <v>16</v>
      </c>
      <c r="F755" s="10">
        <v>7.35</v>
      </c>
      <c r="G755" s="192" t="s">
        <v>32304</v>
      </c>
      <c r="H755" s="10">
        <f t="shared" si="33"/>
        <v>12.4</v>
      </c>
      <c r="I755" s="10">
        <f t="shared" si="34"/>
        <v>11.4</v>
      </c>
      <c r="J755" s="11">
        <f t="shared" si="35"/>
        <v>11.200000000000001</v>
      </c>
    </row>
    <row r="756" spans="1:10">
      <c r="A756" s="17" t="s">
        <v>34249</v>
      </c>
      <c r="B756" s="2" t="s">
        <v>1427</v>
      </c>
      <c r="C756" s="9">
        <v>6</v>
      </c>
      <c r="D756" s="34">
        <v>0.7</v>
      </c>
      <c r="E756" s="31">
        <v>40</v>
      </c>
      <c r="F756" s="10">
        <v>57.5</v>
      </c>
      <c r="G756" s="192" t="s">
        <v>32304</v>
      </c>
      <c r="H756" s="10">
        <f t="shared" si="33"/>
        <v>75.600000000000009</v>
      </c>
      <c r="I756" s="10">
        <f t="shared" si="34"/>
        <v>69.400000000000006</v>
      </c>
      <c r="J756" s="11">
        <f t="shared" si="35"/>
        <v>68.150000000000006</v>
      </c>
    </row>
    <row r="757" spans="1:10">
      <c r="A757" s="17" t="s">
        <v>34250</v>
      </c>
      <c r="B757" s="2" t="s">
        <v>1431</v>
      </c>
      <c r="C757" s="9">
        <v>6</v>
      </c>
      <c r="D757" s="34">
        <v>0.7</v>
      </c>
      <c r="E757" s="31">
        <v>38</v>
      </c>
      <c r="F757" s="10">
        <v>8.85</v>
      </c>
      <c r="G757" s="192" t="s">
        <v>32290</v>
      </c>
      <c r="H757" s="10">
        <f t="shared" si="33"/>
        <v>16.05</v>
      </c>
      <c r="I757" s="10">
        <f t="shared" si="34"/>
        <v>14.75</v>
      </c>
      <c r="J757" s="11">
        <f t="shared" si="35"/>
        <v>14.5</v>
      </c>
    </row>
    <row r="758" spans="1:10">
      <c r="A758" s="17" t="s">
        <v>34251</v>
      </c>
      <c r="B758" s="2" t="s">
        <v>1433</v>
      </c>
      <c r="C758" s="9">
        <v>6</v>
      </c>
      <c r="D758" s="34">
        <v>0.7</v>
      </c>
      <c r="E758" s="31">
        <v>38</v>
      </c>
      <c r="F758" s="10">
        <v>10.25</v>
      </c>
      <c r="G758" s="192" t="s">
        <v>32290</v>
      </c>
      <c r="H758" s="10">
        <f t="shared" si="33"/>
        <v>17.8</v>
      </c>
      <c r="I758" s="10">
        <f t="shared" si="34"/>
        <v>16.350000000000001</v>
      </c>
      <c r="J758" s="11">
        <f t="shared" si="35"/>
        <v>16.05</v>
      </c>
    </row>
    <row r="759" spans="1:10">
      <c r="A759" s="17" t="s">
        <v>34252</v>
      </c>
      <c r="B759" s="2" t="s">
        <v>1435</v>
      </c>
      <c r="C759" s="9">
        <v>6</v>
      </c>
      <c r="D759" s="34">
        <v>0.7</v>
      </c>
      <c r="E759" s="31">
        <v>38</v>
      </c>
      <c r="F759" s="10">
        <v>12.5</v>
      </c>
      <c r="G759" s="192" t="s">
        <v>32292</v>
      </c>
      <c r="H759" s="10">
        <f t="shared" si="33"/>
        <v>20.55</v>
      </c>
      <c r="I759" s="10">
        <f t="shared" si="34"/>
        <v>18.850000000000001</v>
      </c>
      <c r="J759" s="11">
        <f t="shared" si="35"/>
        <v>18.5</v>
      </c>
    </row>
    <row r="760" spans="1:10">
      <c r="A760" s="17" t="s">
        <v>34253</v>
      </c>
      <c r="B760" s="2" t="s">
        <v>1437</v>
      </c>
      <c r="C760" s="9">
        <v>6</v>
      </c>
      <c r="D760" s="34">
        <v>0.7</v>
      </c>
      <c r="E760" s="31">
        <v>38</v>
      </c>
      <c r="F760" s="10">
        <v>5.65</v>
      </c>
      <c r="G760" s="192" t="s">
        <v>32292</v>
      </c>
      <c r="H760" s="10">
        <f t="shared" si="33"/>
        <v>12.15</v>
      </c>
      <c r="I760" s="10">
        <f t="shared" si="34"/>
        <v>11.15</v>
      </c>
      <c r="J760" s="11">
        <f t="shared" si="35"/>
        <v>10.950000000000001</v>
      </c>
    </row>
    <row r="761" spans="1:10">
      <c r="A761" s="17" t="s">
        <v>34254</v>
      </c>
      <c r="B761" s="2" t="s">
        <v>1439</v>
      </c>
      <c r="C761" s="9">
        <v>6</v>
      </c>
      <c r="D761" s="34">
        <v>0.7</v>
      </c>
      <c r="E761" s="31">
        <v>38</v>
      </c>
      <c r="F761" s="10">
        <v>9.5</v>
      </c>
      <c r="G761" s="192" t="s">
        <v>32290</v>
      </c>
      <c r="H761" s="10">
        <f t="shared" si="33"/>
        <v>16.850000000000001</v>
      </c>
      <c r="I761" s="10">
        <f t="shared" si="34"/>
        <v>15.5</v>
      </c>
      <c r="J761" s="11">
        <f t="shared" si="35"/>
        <v>15.200000000000001</v>
      </c>
    </row>
    <row r="762" spans="1:10">
      <c r="A762" s="17" t="s">
        <v>34255</v>
      </c>
      <c r="B762" s="2" t="s">
        <v>1441</v>
      </c>
      <c r="C762" s="9">
        <v>6</v>
      </c>
      <c r="D762" s="34">
        <v>0.7</v>
      </c>
      <c r="E762" s="31">
        <v>38</v>
      </c>
      <c r="F762" s="10">
        <v>39.5</v>
      </c>
      <c r="G762" s="192" t="s">
        <v>32290</v>
      </c>
      <c r="H762" s="10">
        <f t="shared" si="33"/>
        <v>53.45</v>
      </c>
      <c r="I762" s="10">
        <f t="shared" si="34"/>
        <v>49.1</v>
      </c>
      <c r="J762" s="11">
        <f t="shared" si="35"/>
        <v>48.2</v>
      </c>
    </row>
    <row r="763" spans="1:10">
      <c r="A763" s="17" t="s">
        <v>34256</v>
      </c>
      <c r="B763" s="2" t="s">
        <v>33041</v>
      </c>
      <c r="C763" s="9">
        <v>6</v>
      </c>
      <c r="D763" s="34">
        <v>0.7</v>
      </c>
      <c r="E763" s="31">
        <v>43</v>
      </c>
      <c r="F763" s="10">
        <v>28.95</v>
      </c>
      <c r="G763" s="192" t="s">
        <v>4328</v>
      </c>
      <c r="H763" s="10">
        <f t="shared" si="33"/>
        <v>41.050000000000004</v>
      </c>
      <c r="I763" s="10">
        <f t="shared" si="34"/>
        <v>37.700000000000003</v>
      </c>
      <c r="J763" s="11">
        <f t="shared" si="35"/>
        <v>37</v>
      </c>
    </row>
    <row r="764" spans="1:10">
      <c r="A764" s="17" t="s">
        <v>34257</v>
      </c>
      <c r="B764" s="2" t="s">
        <v>1444</v>
      </c>
      <c r="C764" s="9">
        <v>6</v>
      </c>
      <c r="D764" s="34">
        <v>0.7</v>
      </c>
      <c r="E764" s="31">
        <v>40</v>
      </c>
      <c r="F764" s="10">
        <v>5.25</v>
      </c>
      <c r="G764" s="192" t="s">
        <v>4328</v>
      </c>
      <c r="H764" s="10">
        <f t="shared" si="33"/>
        <v>11.850000000000001</v>
      </c>
      <c r="I764" s="10">
        <f t="shared" si="34"/>
        <v>10.9</v>
      </c>
      <c r="J764" s="11">
        <f t="shared" si="35"/>
        <v>10.700000000000001</v>
      </c>
    </row>
    <row r="765" spans="1:10">
      <c r="A765" s="17" t="s">
        <v>34258</v>
      </c>
      <c r="B765" s="2" t="s">
        <v>1445</v>
      </c>
      <c r="C765" s="9">
        <v>6</v>
      </c>
      <c r="D765" s="34">
        <v>0.7</v>
      </c>
      <c r="E765" s="31">
        <v>40</v>
      </c>
      <c r="F765" s="10">
        <v>21.25</v>
      </c>
      <c r="G765" s="192" t="s">
        <v>4328</v>
      </c>
      <c r="H765" s="10">
        <f t="shared" si="33"/>
        <v>31.400000000000002</v>
      </c>
      <c r="I765" s="10">
        <f t="shared" si="34"/>
        <v>28.8</v>
      </c>
      <c r="J765" s="11">
        <f t="shared" si="35"/>
        <v>28.3</v>
      </c>
    </row>
    <row r="766" spans="1:10">
      <c r="A766" s="17" t="s">
        <v>34259</v>
      </c>
      <c r="B766" s="2" t="s">
        <v>33042</v>
      </c>
      <c r="C766" s="9">
        <v>6</v>
      </c>
      <c r="D766" s="34">
        <v>0.7</v>
      </c>
      <c r="E766" s="31">
        <v>40</v>
      </c>
      <c r="F766" s="10">
        <v>7.25</v>
      </c>
      <c r="G766" s="192" t="s">
        <v>32304</v>
      </c>
      <c r="H766" s="10">
        <f t="shared" si="33"/>
        <v>14.3</v>
      </c>
      <c r="I766" s="10">
        <f t="shared" si="34"/>
        <v>13.15</v>
      </c>
      <c r="J766" s="11">
        <f t="shared" si="35"/>
        <v>12.9</v>
      </c>
    </row>
    <row r="767" spans="1:10">
      <c r="A767" s="17" t="s">
        <v>34260</v>
      </c>
      <c r="B767" s="2" t="s">
        <v>33043</v>
      </c>
      <c r="C767" s="9">
        <v>6</v>
      </c>
      <c r="D767" s="34">
        <v>0.7</v>
      </c>
      <c r="E767" s="31">
        <v>45</v>
      </c>
      <c r="F767" s="10">
        <v>11</v>
      </c>
      <c r="G767" s="192" t="s">
        <v>4328</v>
      </c>
      <c r="H767" s="10">
        <f t="shared" si="33"/>
        <v>19.3</v>
      </c>
      <c r="I767" s="10">
        <f t="shared" si="34"/>
        <v>17.75</v>
      </c>
      <c r="J767" s="11">
        <f t="shared" si="35"/>
        <v>17.400000000000002</v>
      </c>
    </row>
    <row r="768" spans="1:10">
      <c r="A768" s="17" t="s">
        <v>34261</v>
      </c>
      <c r="B768" s="2" t="s">
        <v>33044</v>
      </c>
      <c r="C768" s="9">
        <v>6</v>
      </c>
      <c r="D768" s="34">
        <v>0.7</v>
      </c>
      <c r="E768" s="31">
        <v>45</v>
      </c>
      <c r="F768" s="10">
        <v>20.5</v>
      </c>
      <c r="G768" s="192" t="s">
        <v>4328</v>
      </c>
      <c r="H768" s="10">
        <f t="shared" si="33"/>
        <v>30.900000000000002</v>
      </c>
      <c r="I768" s="10">
        <f t="shared" si="34"/>
        <v>28.35</v>
      </c>
      <c r="J768" s="11">
        <f t="shared" si="35"/>
        <v>27.85</v>
      </c>
    </row>
    <row r="769" spans="1:10">
      <c r="A769" s="17" t="s">
        <v>34262</v>
      </c>
      <c r="B769" s="2" t="s">
        <v>33045</v>
      </c>
      <c r="C769" s="9">
        <v>6</v>
      </c>
      <c r="D769" s="34">
        <v>0.7</v>
      </c>
      <c r="E769" s="31">
        <v>40</v>
      </c>
      <c r="F769" s="10">
        <v>9.25</v>
      </c>
      <c r="G769" s="192" t="s">
        <v>4328</v>
      </c>
      <c r="H769" s="10">
        <f t="shared" si="33"/>
        <v>16.75</v>
      </c>
      <c r="I769" s="10">
        <f t="shared" si="34"/>
        <v>15.350000000000001</v>
      </c>
      <c r="J769" s="11">
        <f t="shared" si="35"/>
        <v>15.100000000000001</v>
      </c>
    </row>
    <row r="770" spans="1:10">
      <c r="A770" s="17" t="s">
        <v>34263</v>
      </c>
      <c r="B770" s="2" t="s">
        <v>26942</v>
      </c>
      <c r="C770" s="9">
        <v>5</v>
      </c>
      <c r="D770" s="34">
        <v>0.7</v>
      </c>
      <c r="E770" s="31">
        <v>40</v>
      </c>
      <c r="F770" s="10">
        <v>7.5</v>
      </c>
      <c r="G770" s="192" t="s">
        <v>4328</v>
      </c>
      <c r="H770" s="10">
        <f t="shared" si="33"/>
        <v>14.600000000000001</v>
      </c>
      <c r="I770" s="10">
        <f t="shared" si="34"/>
        <v>13.4</v>
      </c>
      <c r="J770" s="11">
        <f t="shared" si="35"/>
        <v>13.15</v>
      </c>
    </row>
    <row r="771" spans="1:10">
      <c r="A771" s="17" t="s">
        <v>34264</v>
      </c>
      <c r="B771" s="2" t="s">
        <v>33046</v>
      </c>
      <c r="C771" s="9">
        <v>6</v>
      </c>
      <c r="D771" s="34">
        <v>0.7</v>
      </c>
      <c r="E771" s="31">
        <v>40</v>
      </c>
      <c r="F771" s="10">
        <v>17.25</v>
      </c>
      <c r="G771" s="192" t="s">
        <v>4328</v>
      </c>
      <c r="H771" s="10">
        <f t="shared" si="33"/>
        <v>26.5</v>
      </c>
      <c r="I771" s="10">
        <f t="shared" si="34"/>
        <v>24.35</v>
      </c>
      <c r="J771" s="11">
        <f t="shared" si="35"/>
        <v>23.900000000000002</v>
      </c>
    </row>
    <row r="772" spans="1:10">
      <c r="A772" s="17" t="s">
        <v>34265</v>
      </c>
      <c r="B772" s="2" t="s">
        <v>33047</v>
      </c>
      <c r="C772" s="9">
        <v>6</v>
      </c>
      <c r="D772" s="34">
        <v>0.7</v>
      </c>
      <c r="E772" s="31">
        <v>40</v>
      </c>
      <c r="F772" s="10">
        <v>15.95</v>
      </c>
      <c r="G772" s="192" t="s">
        <v>4328</v>
      </c>
      <c r="H772" s="10">
        <f t="shared" si="33"/>
        <v>24.900000000000002</v>
      </c>
      <c r="I772" s="10">
        <f t="shared" si="34"/>
        <v>22.85</v>
      </c>
      <c r="J772" s="11">
        <f t="shared" si="35"/>
        <v>22.450000000000003</v>
      </c>
    </row>
    <row r="773" spans="1:10">
      <c r="A773" s="17" t="s">
        <v>34266</v>
      </c>
      <c r="B773" s="2" t="s">
        <v>1451</v>
      </c>
      <c r="C773" s="9">
        <v>6</v>
      </c>
      <c r="D773" s="34">
        <v>0.7</v>
      </c>
      <c r="E773" s="31">
        <v>17</v>
      </c>
      <c r="F773" s="10">
        <v>40.5</v>
      </c>
      <c r="G773" s="192" t="s">
        <v>4338</v>
      </c>
      <c r="H773" s="10">
        <f t="shared" si="33"/>
        <v>52.85</v>
      </c>
      <c r="I773" s="10">
        <f t="shared" si="34"/>
        <v>48.5</v>
      </c>
      <c r="J773" s="11">
        <f t="shared" si="35"/>
        <v>47.650000000000006</v>
      </c>
    </row>
    <row r="774" spans="1:10">
      <c r="A774" s="17" t="s">
        <v>34267</v>
      </c>
      <c r="B774" s="2" t="s">
        <v>13696</v>
      </c>
      <c r="C774" s="9">
        <v>6</v>
      </c>
      <c r="D774" s="34">
        <v>0.7</v>
      </c>
      <c r="E774" s="31">
        <v>15</v>
      </c>
      <c r="F774" s="10">
        <v>12.75</v>
      </c>
      <c r="G774" s="192" t="s">
        <v>4338</v>
      </c>
      <c r="H774" s="10">
        <f t="shared" si="33"/>
        <v>18.8</v>
      </c>
      <c r="I774" s="10">
        <f t="shared" si="34"/>
        <v>17.25</v>
      </c>
      <c r="J774" s="11">
        <f t="shared" si="35"/>
        <v>16.95</v>
      </c>
    </row>
    <row r="775" spans="1:10">
      <c r="A775" s="17" t="s">
        <v>34268</v>
      </c>
      <c r="B775" s="2" t="s">
        <v>1454</v>
      </c>
      <c r="C775" s="9">
        <v>6</v>
      </c>
      <c r="D775" s="34">
        <v>0.7</v>
      </c>
      <c r="E775" s="31">
        <v>48</v>
      </c>
      <c r="F775" s="10">
        <v>129</v>
      </c>
      <c r="G775" s="192" t="s">
        <v>4328</v>
      </c>
      <c r="H775" s="10">
        <f t="shared" si="33"/>
        <v>163.55000000000001</v>
      </c>
      <c r="I775" s="10">
        <f t="shared" si="34"/>
        <v>150.15</v>
      </c>
      <c r="J775" s="11">
        <f t="shared" si="35"/>
        <v>147.45000000000002</v>
      </c>
    </row>
    <row r="776" spans="1:10">
      <c r="A776" s="17" t="s">
        <v>34269</v>
      </c>
      <c r="B776" s="2" t="s">
        <v>27076</v>
      </c>
      <c r="C776" s="9">
        <v>6</v>
      </c>
      <c r="D776" s="34">
        <v>0.7</v>
      </c>
      <c r="E776" s="31">
        <v>47</v>
      </c>
      <c r="F776" s="10">
        <v>8.25</v>
      </c>
      <c r="G776" s="192" t="s">
        <v>4344</v>
      </c>
      <c r="H776" s="10">
        <f t="shared" si="33"/>
        <v>16.150000000000002</v>
      </c>
      <c r="I776" s="10">
        <f t="shared" si="34"/>
        <v>14.8</v>
      </c>
      <c r="J776" s="11">
        <f t="shared" si="35"/>
        <v>14.55</v>
      </c>
    </row>
    <row r="777" spans="1:10">
      <c r="A777" s="17" t="s">
        <v>34270</v>
      </c>
      <c r="B777" s="2" t="s">
        <v>1456</v>
      </c>
      <c r="C777" s="9">
        <v>6</v>
      </c>
      <c r="D777" s="34">
        <v>0.7</v>
      </c>
      <c r="E777" s="31">
        <v>40</v>
      </c>
      <c r="F777" s="10">
        <v>6.95</v>
      </c>
      <c r="G777" s="192" t="s">
        <v>4328</v>
      </c>
      <c r="H777" s="10">
        <f t="shared" si="33"/>
        <v>13.950000000000001</v>
      </c>
      <c r="I777" s="10">
        <f t="shared" si="34"/>
        <v>12.8</v>
      </c>
      <c r="J777" s="11">
        <f t="shared" si="35"/>
        <v>12.55</v>
      </c>
    </row>
    <row r="778" spans="1:10">
      <c r="A778" s="17" t="s">
        <v>34271</v>
      </c>
      <c r="B778" s="2" t="s">
        <v>1458</v>
      </c>
      <c r="C778" s="9">
        <v>6</v>
      </c>
      <c r="D778" s="34">
        <v>0.7</v>
      </c>
      <c r="E778" s="31">
        <v>40</v>
      </c>
      <c r="F778" s="10">
        <v>6.25</v>
      </c>
      <c r="G778" s="192" t="s">
        <v>4328</v>
      </c>
      <c r="H778" s="10">
        <f t="shared" si="33"/>
        <v>13.100000000000001</v>
      </c>
      <c r="I778" s="10">
        <f t="shared" si="34"/>
        <v>12</v>
      </c>
      <c r="J778" s="11">
        <f t="shared" si="35"/>
        <v>11.8</v>
      </c>
    </row>
    <row r="779" spans="1:10">
      <c r="A779" s="17" t="s">
        <v>34272</v>
      </c>
      <c r="B779" s="2" t="s">
        <v>1460</v>
      </c>
      <c r="C779" s="9">
        <v>6</v>
      </c>
      <c r="D779" s="34">
        <v>0.7</v>
      </c>
      <c r="E779" s="31">
        <v>43</v>
      </c>
      <c r="F779" s="10">
        <v>5.75</v>
      </c>
      <c r="G779" s="192" t="s">
        <v>4328</v>
      </c>
      <c r="H779" s="10">
        <f t="shared" si="33"/>
        <v>12.75</v>
      </c>
      <c r="I779" s="10">
        <f t="shared" si="34"/>
        <v>11.700000000000001</v>
      </c>
      <c r="J779" s="11">
        <f t="shared" si="35"/>
        <v>11.5</v>
      </c>
    </row>
    <row r="780" spans="1:10">
      <c r="A780" s="17" t="s">
        <v>34273</v>
      </c>
      <c r="B780" s="2" t="s">
        <v>14603</v>
      </c>
      <c r="C780" s="9">
        <v>6</v>
      </c>
      <c r="D780" s="34">
        <v>0.7</v>
      </c>
      <c r="E780" s="31">
        <v>42</v>
      </c>
      <c r="F780" s="10">
        <v>5.3</v>
      </c>
      <c r="G780" s="192" t="s">
        <v>4351</v>
      </c>
      <c r="H780" s="10">
        <f t="shared" ref="H780:H843" si="36">IF(B780="","",CEILING((F780+(10.3552*D780*E780)/100+1.5+0.05)*1.22,0.05))</f>
        <v>12.100000000000001</v>
      </c>
      <c r="I780" s="10">
        <f t="shared" ref="I780:I843" si="37">IF(B780="","",CEILING((F780+(10.3552*D780*E780)/100+1.5+0.05)*1.12,0.05))</f>
        <v>11.100000000000001</v>
      </c>
      <c r="J780" s="11">
        <f t="shared" ref="J780:J843" si="38">IF(B780="","",CEILING((F780+(10.3552*D780*E780)/100+1.5+0.05)*1.1,0.05))</f>
        <v>10.9</v>
      </c>
    </row>
    <row r="781" spans="1:10">
      <c r="A781" s="17" t="s">
        <v>34274</v>
      </c>
      <c r="B781" s="2" t="s">
        <v>4439</v>
      </c>
      <c r="C781" s="9">
        <v>6</v>
      </c>
      <c r="D781" s="34">
        <v>0.7</v>
      </c>
      <c r="E781" s="31">
        <v>40</v>
      </c>
      <c r="F781" s="10">
        <v>17.5</v>
      </c>
      <c r="G781" s="192" t="s">
        <v>4328</v>
      </c>
      <c r="H781" s="10">
        <f t="shared" si="36"/>
        <v>26.8</v>
      </c>
      <c r="I781" s="10">
        <f t="shared" si="37"/>
        <v>24.6</v>
      </c>
      <c r="J781" s="11">
        <f t="shared" si="38"/>
        <v>24.150000000000002</v>
      </c>
    </row>
    <row r="782" spans="1:10">
      <c r="A782" s="17" t="s">
        <v>34275</v>
      </c>
      <c r="B782" s="2" t="s">
        <v>27675</v>
      </c>
      <c r="C782" s="9">
        <v>6</v>
      </c>
      <c r="D782" s="34">
        <v>0.7</v>
      </c>
      <c r="E782" s="31">
        <v>46</v>
      </c>
      <c r="F782" s="10">
        <v>47.75</v>
      </c>
      <c r="G782" s="192" t="s">
        <v>4347</v>
      </c>
      <c r="H782" s="10">
        <f t="shared" si="36"/>
        <v>64.25</v>
      </c>
      <c r="I782" s="10">
        <f t="shared" si="37"/>
        <v>59</v>
      </c>
      <c r="J782" s="11">
        <f t="shared" si="38"/>
        <v>57.900000000000006</v>
      </c>
    </row>
    <row r="783" spans="1:10">
      <c r="A783" s="17" t="s">
        <v>34276</v>
      </c>
      <c r="B783" s="2" t="s">
        <v>1462</v>
      </c>
      <c r="C783" s="9">
        <v>6</v>
      </c>
      <c r="D783" s="34">
        <v>0.7</v>
      </c>
      <c r="E783" s="31">
        <v>46</v>
      </c>
      <c r="F783" s="10">
        <v>31.5</v>
      </c>
      <c r="G783" s="192" t="s">
        <v>4347</v>
      </c>
      <c r="H783" s="10">
        <f t="shared" si="36"/>
        <v>44.400000000000006</v>
      </c>
      <c r="I783" s="10">
        <f t="shared" si="37"/>
        <v>40.800000000000004</v>
      </c>
      <c r="J783" s="11">
        <f t="shared" si="38"/>
        <v>40.050000000000004</v>
      </c>
    </row>
    <row r="784" spans="1:10">
      <c r="A784" s="17" t="s">
        <v>34278</v>
      </c>
      <c r="B784" s="2" t="s">
        <v>27677</v>
      </c>
      <c r="C784" s="9">
        <v>6</v>
      </c>
      <c r="D784" s="34">
        <v>0.5</v>
      </c>
      <c r="E784" s="31">
        <v>50</v>
      </c>
      <c r="F784" s="10">
        <v>11.5</v>
      </c>
      <c r="G784" s="192" t="s">
        <v>32304</v>
      </c>
      <c r="H784" s="10">
        <f t="shared" si="36"/>
        <v>19.100000000000001</v>
      </c>
      <c r="I784" s="10">
        <f t="shared" si="37"/>
        <v>17.55</v>
      </c>
      <c r="J784" s="11">
        <f t="shared" si="38"/>
        <v>17.25</v>
      </c>
    </row>
    <row r="785" spans="1:10">
      <c r="A785" s="17" t="s">
        <v>34279</v>
      </c>
      <c r="B785" s="2" t="s">
        <v>1464</v>
      </c>
      <c r="C785" s="9">
        <v>6</v>
      </c>
      <c r="D785" s="34">
        <v>0.7</v>
      </c>
      <c r="E785" s="31">
        <v>40</v>
      </c>
      <c r="F785" s="10">
        <v>9.5</v>
      </c>
      <c r="G785" s="192" t="s">
        <v>4327</v>
      </c>
      <c r="H785" s="10">
        <f t="shared" si="36"/>
        <v>17.05</v>
      </c>
      <c r="I785" s="10">
        <f t="shared" si="37"/>
        <v>15.65</v>
      </c>
      <c r="J785" s="11">
        <f t="shared" si="38"/>
        <v>15.350000000000001</v>
      </c>
    </row>
    <row r="786" spans="1:10">
      <c r="A786" s="17" t="s">
        <v>34281</v>
      </c>
      <c r="B786" s="2" t="s">
        <v>33048</v>
      </c>
      <c r="C786" s="9">
        <v>6</v>
      </c>
      <c r="D786" s="34">
        <v>0.7</v>
      </c>
      <c r="E786" s="31">
        <v>43</v>
      </c>
      <c r="F786" s="10">
        <v>33</v>
      </c>
      <c r="G786" s="192" t="s">
        <v>32308</v>
      </c>
      <c r="H786" s="10">
        <f t="shared" si="36"/>
        <v>46</v>
      </c>
      <c r="I786" s="10">
        <f t="shared" si="37"/>
        <v>42.2</v>
      </c>
      <c r="J786" s="11">
        <f t="shared" si="38"/>
        <v>41.45</v>
      </c>
    </row>
    <row r="787" spans="1:10">
      <c r="A787" s="17" t="s">
        <v>34282</v>
      </c>
      <c r="B787" s="2" t="s">
        <v>31749</v>
      </c>
      <c r="C787" s="9">
        <v>6</v>
      </c>
      <c r="D787" s="34">
        <v>0.7</v>
      </c>
      <c r="E787" s="31">
        <v>43</v>
      </c>
      <c r="F787" s="10">
        <v>15.45</v>
      </c>
      <c r="G787" s="192" t="s">
        <v>32307</v>
      </c>
      <c r="H787" s="10">
        <f t="shared" si="36"/>
        <v>24.55</v>
      </c>
      <c r="I787" s="10">
        <f t="shared" si="37"/>
        <v>22.55</v>
      </c>
      <c r="J787" s="11">
        <f t="shared" si="38"/>
        <v>22.150000000000002</v>
      </c>
    </row>
    <row r="788" spans="1:10">
      <c r="A788" s="17" t="s">
        <v>34283</v>
      </c>
      <c r="B788" s="2" t="s">
        <v>1468</v>
      </c>
      <c r="C788" s="9">
        <v>6</v>
      </c>
      <c r="D788" s="34">
        <v>0.7</v>
      </c>
      <c r="E788" s="31">
        <v>43</v>
      </c>
      <c r="F788" s="10">
        <v>8.5</v>
      </c>
      <c r="G788" s="192" t="s">
        <v>32307</v>
      </c>
      <c r="H788" s="10">
        <f t="shared" si="36"/>
        <v>16.100000000000001</v>
      </c>
      <c r="I788" s="10">
        <f t="shared" si="37"/>
        <v>14.75</v>
      </c>
      <c r="J788" s="11">
        <f t="shared" si="38"/>
        <v>14.5</v>
      </c>
    </row>
    <row r="789" spans="1:10">
      <c r="A789" s="17" t="s">
        <v>34284</v>
      </c>
      <c r="B789" s="2" t="s">
        <v>33049</v>
      </c>
      <c r="C789" s="9">
        <v>6</v>
      </c>
      <c r="D789" s="34">
        <v>0.7</v>
      </c>
      <c r="E789" s="31">
        <v>43</v>
      </c>
      <c r="F789" s="10">
        <v>50</v>
      </c>
      <c r="G789" s="192" t="s">
        <v>32308</v>
      </c>
      <c r="H789" s="10">
        <f t="shared" si="36"/>
        <v>66.7</v>
      </c>
      <c r="I789" s="10">
        <f t="shared" si="37"/>
        <v>61.25</v>
      </c>
      <c r="J789" s="11">
        <f t="shared" si="38"/>
        <v>60.150000000000006</v>
      </c>
    </row>
    <row r="790" spans="1:10">
      <c r="A790" s="17" t="s">
        <v>34285</v>
      </c>
      <c r="B790" s="2" t="s">
        <v>1471</v>
      </c>
      <c r="C790" s="9">
        <v>6</v>
      </c>
      <c r="D790" s="34">
        <v>0.7</v>
      </c>
      <c r="E790" s="31">
        <v>43</v>
      </c>
      <c r="F790" s="10">
        <v>16.5</v>
      </c>
      <c r="G790" s="192" t="s">
        <v>32308</v>
      </c>
      <c r="H790" s="10">
        <f t="shared" si="36"/>
        <v>25.85</v>
      </c>
      <c r="I790" s="10">
        <f t="shared" si="37"/>
        <v>23.75</v>
      </c>
      <c r="J790" s="11">
        <f t="shared" si="38"/>
        <v>23.3</v>
      </c>
    </row>
    <row r="791" spans="1:10">
      <c r="A791" s="17" t="s">
        <v>34286</v>
      </c>
      <c r="B791" s="2" t="s">
        <v>1473</v>
      </c>
      <c r="C791" s="9">
        <v>6</v>
      </c>
      <c r="D791" s="34">
        <v>0.7</v>
      </c>
      <c r="E791" s="31">
        <v>43</v>
      </c>
      <c r="F791" s="10">
        <v>24.95</v>
      </c>
      <c r="G791" s="192" t="s">
        <v>32307</v>
      </c>
      <c r="H791" s="10">
        <f t="shared" si="36"/>
        <v>36.15</v>
      </c>
      <c r="I791" s="10">
        <f t="shared" si="37"/>
        <v>33.200000000000003</v>
      </c>
      <c r="J791" s="11">
        <f t="shared" si="38"/>
        <v>32.6</v>
      </c>
    </row>
    <row r="792" spans="1:10">
      <c r="A792" s="17" t="s">
        <v>34287</v>
      </c>
      <c r="B792" s="2" t="s">
        <v>1475</v>
      </c>
      <c r="C792" s="9">
        <v>6</v>
      </c>
      <c r="D792" s="34">
        <v>0.7</v>
      </c>
      <c r="E792" s="31">
        <v>43</v>
      </c>
      <c r="F792" s="10">
        <v>12.5</v>
      </c>
      <c r="G792" s="192" t="s">
        <v>32307</v>
      </c>
      <c r="H792" s="10">
        <f t="shared" si="36"/>
        <v>20.950000000000003</v>
      </c>
      <c r="I792" s="10">
        <f t="shared" si="37"/>
        <v>19.25</v>
      </c>
      <c r="J792" s="11">
        <f t="shared" si="38"/>
        <v>18.900000000000002</v>
      </c>
    </row>
    <row r="793" spans="1:10">
      <c r="A793" s="17" t="s">
        <v>34288</v>
      </c>
      <c r="B793" s="2" t="s">
        <v>1477</v>
      </c>
      <c r="C793" s="9">
        <v>6</v>
      </c>
      <c r="D793" s="34">
        <v>0.7</v>
      </c>
      <c r="E793" s="31">
        <v>43</v>
      </c>
      <c r="F793" s="10">
        <v>9.4</v>
      </c>
      <c r="G793" s="192" t="s">
        <v>32294</v>
      </c>
      <c r="H793" s="10">
        <f t="shared" si="36"/>
        <v>17.2</v>
      </c>
      <c r="I793" s="10">
        <f t="shared" si="37"/>
        <v>15.8</v>
      </c>
      <c r="J793" s="11">
        <f t="shared" si="38"/>
        <v>15.5</v>
      </c>
    </row>
    <row r="794" spans="1:10">
      <c r="A794" s="17" t="s">
        <v>34289</v>
      </c>
      <c r="B794" s="2" t="s">
        <v>33050</v>
      </c>
      <c r="C794" s="9">
        <v>6</v>
      </c>
      <c r="D794" s="34">
        <v>0.7</v>
      </c>
      <c r="E794" s="31">
        <v>43</v>
      </c>
      <c r="F794" s="10">
        <v>22</v>
      </c>
      <c r="G794" s="192" t="s">
        <v>4353</v>
      </c>
      <c r="H794" s="10">
        <f t="shared" si="36"/>
        <v>32.550000000000004</v>
      </c>
      <c r="I794" s="10">
        <f t="shared" si="37"/>
        <v>29.900000000000002</v>
      </c>
      <c r="J794" s="11">
        <f t="shared" si="38"/>
        <v>29.35</v>
      </c>
    </row>
    <row r="795" spans="1:10">
      <c r="A795" s="17" t="s">
        <v>34290</v>
      </c>
      <c r="B795" s="2" t="s">
        <v>1481</v>
      </c>
      <c r="C795" s="9">
        <v>6</v>
      </c>
      <c r="D795" s="34">
        <v>0.5</v>
      </c>
      <c r="E795" s="31">
        <v>32</v>
      </c>
      <c r="F795" s="10">
        <v>29.5</v>
      </c>
      <c r="G795" s="192" t="s">
        <v>32304</v>
      </c>
      <c r="H795" s="10">
        <f t="shared" si="36"/>
        <v>39.950000000000003</v>
      </c>
      <c r="I795" s="10">
        <f t="shared" si="37"/>
        <v>36.65</v>
      </c>
      <c r="J795" s="11">
        <f t="shared" si="38"/>
        <v>36</v>
      </c>
    </row>
    <row r="796" spans="1:10">
      <c r="A796" s="17" t="s">
        <v>34291</v>
      </c>
      <c r="B796" s="2" t="s">
        <v>1483</v>
      </c>
      <c r="C796" s="9">
        <v>6</v>
      </c>
      <c r="D796" s="34">
        <v>0.7</v>
      </c>
      <c r="E796" s="31">
        <v>34</v>
      </c>
      <c r="F796" s="10">
        <v>5.7</v>
      </c>
      <c r="G796" s="192" t="s">
        <v>32304</v>
      </c>
      <c r="H796" s="10">
        <f t="shared" si="36"/>
        <v>11.9</v>
      </c>
      <c r="I796" s="10">
        <f t="shared" si="37"/>
        <v>10.9</v>
      </c>
      <c r="J796" s="11">
        <f t="shared" si="38"/>
        <v>10.700000000000001</v>
      </c>
    </row>
    <row r="797" spans="1:10">
      <c r="A797" s="17" t="s">
        <v>34292</v>
      </c>
      <c r="B797" s="2" t="s">
        <v>1488</v>
      </c>
      <c r="C797" s="9">
        <v>6</v>
      </c>
      <c r="D797" s="34">
        <v>0.7</v>
      </c>
      <c r="E797" s="31">
        <v>40</v>
      </c>
      <c r="F797" s="10">
        <v>24.75</v>
      </c>
      <c r="G797" s="192" t="s">
        <v>4334</v>
      </c>
      <c r="H797" s="10">
        <f t="shared" si="36"/>
        <v>35.65</v>
      </c>
      <c r="I797" s="10">
        <f t="shared" si="37"/>
        <v>32.75</v>
      </c>
      <c r="J797" s="11">
        <f t="shared" si="38"/>
        <v>32.15</v>
      </c>
    </row>
    <row r="798" spans="1:10">
      <c r="A798" s="17" t="s">
        <v>34293</v>
      </c>
      <c r="B798" s="2" t="s">
        <v>1490</v>
      </c>
      <c r="C798" s="9">
        <v>6</v>
      </c>
      <c r="D798" s="34">
        <v>0.7</v>
      </c>
      <c r="E798" s="31">
        <v>17</v>
      </c>
      <c r="F798" s="10">
        <v>62</v>
      </c>
      <c r="G798" s="192" t="s">
        <v>32304</v>
      </c>
      <c r="H798" s="10">
        <f t="shared" si="36"/>
        <v>79.050000000000011</v>
      </c>
      <c r="I798" s="10">
        <f t="shared" si="37"/>
        <v>72.600000000000009</v>
      </c>
      <c r="J798" s="11">
        <f t="shared" si="38"/>
        <v>71.3</v>
      </c>
    </row>
    <row r="799" spans="1:10">
      <c r="A799" s="17" t="s">
        <v>34294</v>
      </c>
      <c r="B799" s="2" t="s">
        <v>1492</v>
      </c>
      <c r="C799" s="9">
        <v>6</v>
      </c>
      <c r="D799" s="34">
        <v>0.7</v>
      </c>
      <c r="E799" s="31">
        <v>20</v>
      </c>
      <c r="F799" s="10">
        <v>16.5</v>
      </c>
      <c r="G799" s="192" t="s">
        <v>32304</v>
      </c>
      <c r="H799" s="10">
        <f t="shared" si="36"/>
        <v>23.8</v>
      </c>
      <c r="I799" s="10">
        <f t="shared" si="37"/>
        <v>21.85</v>
      </c>
      <c r="J799" s="11">
        <f t="shared" si="38"/>
        <v>21.450000000000003</v>
      </c>
    </row>
    <row r="800" spans="1:10">
      <c r="A800" s="17" t="s">
        <v>34295</v>
      </c>
      <c r="B800" s="2" t="s">
        <v>26944</v>
      </c>
      <c r="C800" s="9">
        <v>6</v>
      </c>
      <c r="D800" s="34">
        <v>1</v>
      </c>
      <c r="E800" s="31">
        <v>37.5</v>
      </c>
      <c r="F800" s="10">
        <v>2.4</v>
      </c>
      <c r="G800" s="192" t="s">
        <v>4344</v>
      </c>
      <c r="H800" s="10">
        <f t="shared" si="36"/>
        <v>9.6000000000000014</v>
      </c>
      <c r="I800" s="10">
        <f t="shared" si="37"/>
        <v>8.8000000000000007</v>
      </c>
      <c r="J800" s="11">
        <f t="shared" si="38"/>
        <v>8.65</v>
      </c>
    </row>
    <row r="801" spans="1:10">
      <c r="A801" s="17" t="s">
        <v>34296</v>
      </c>
      <c r="B801" s="2" t="s">
        <v>33051</v>
      </c>
      <c r="C801" s="9">
        <v>6</v>
      </c>
      <c r="D801" s="34">
        <v>0.5</v>
      </c>
      <c r="E801" s="31">
        <v>20</v>
      </c>
      <c r="F801" s="10">
        <v>7.95</v>
      </c>
      <c r="G801" s="192" t="s">
        <v>32304</v>
      </c>
      <c r="H801" s="10">
        <f t="shared" si="36"/>
        <v>12.9</v>
      </c>
      <c r="I801" s="10">
        <f t="shared" si="37"/>
        <v>11.8</v>
      </c>
      <c r="J801" s="11">
        <f t="shared" si="38"/>
        <v>11.600000000000001</v>
      </c>
    </row>
    <row r="802" spans="1:10">
      <c r="A802" s="17" t="s">
        <v>34297</v>
      </c>
      <c r="B802" s="2" t="s">
        <v>27079</v>
      </c>
      <c r="C802" s="9">
        <v>6</v>
      </c>
      <c r="D802" s="34">
        <v>1</v>
      </c>
      <c r="E802" s="31">
        <v>40</v>
      </c>
      <c r="F802" s="10">
        <v>23.25</v>
      </c>
      <c r="G802" s="192" t="s">
        <v>32307</v>
      </c>
      <c r="H802" s="10">
        <f t="shared" si="36"/>
        <v>35.35</v>
      </c>
      <c r="I802" s="10">
        <f t="shared" si="37"/>
        <v>32.450000000000003</v>
      </c>
      <c r="J802" s="11">
        <f t="shared" si="38"/>
        <v>31.85</v>
      </c>
    </row>
    <row r="803" spans="1:10">
      <c r="A803" s="17" t="s">
        <v>34298</v>
      </c>
      <c r="B803" s="2" t="s">
        <v>1499</v>
      </c>
      <c r="C803" s="9">
        <v>6</v>
      </c>
      <c r="D803" s="34">
        <v>0.5</v>
      </c>
      <c r="E803" s="31">
        <v>20</v>
      </c>
      <c r="F803" s="10">
        <v>7.95</v>
      </c>
      <c r="G803" s="192" t="s">
        <v>32304</v>
      </c>
      <c r="H803" s="10">
        <f t="shared" si="36"/>
        <v>12.9</v>
      </c>
      <c r="I803" s="10">
        <f t="shared" si="37"/>
        <v>11.8</v>
      </c>
      <c r="J803" s="11">
        <f t="shared" si="38"/>
        <v>11.600000000000001</v>
      </c>
    </row>
    <row r="804" spans="1:10">
      <c r="A804" s="17" t="s">
        <v>34299</v>
      </c>
      <c r="B804" s="2" t="s">
        <v>1501</v>
      </c>
      <c r="C804" s="9">
        <v>6</v>
      </c>
      <c r="D804" s="34">
        <v>0.7</v>
      </c>
      <c r="E804" s="31">
        <v>40</v>
      </c>
      <c r="F804" s="10">
        <v>99.5</v>
      </c>
      <c r="G804" s="192" t="s">
        <v>4329</v>
      </c>
      <c r="H804" s="10">
        <f t="shared" si="36"/>
        <v>126.85000000000001</v>
      </c>
      <c r="I804" s="10">
        <f t="shared" si="37"/>
        <v>116.45</v>
      </c>
      <c r="J804" s="11">
        <f t="shared" si="38"/>
        <v>114.35000000000001</v>
      </c>
    </row>
    <row r="805" spans="1:10">
      <c r="A805" s="17" t="s">
        <v>34300</v>
      </c>
      <c r="B805" s="2" t="s">
        <v>1503</v>
      </c>
      <c r="C805" s="9">
        <v>6</v>
      </c>
      <c r="D805" s="34">
        <v>0.7</v>
      </c>
      <c r="E805" s="31">
        <v>40</v>
      </c>
      <c r="F805" s="10">
        <v>27.55</v>
      </c>
      <c r="G805" s="192" t="s">
        <v>32294</v>
      </c>
      <c r="H805" s="10">
        <f t="shared" si="36"/>
        <v>39.050000000000004</v>
      </c>
      <c r="I805" s="10">
        <f t="shared" si="37"/>
        <v>35.85</v>
      </c>
      <c r="J805" s="11">
        <f t="shared" si="38"/>
        <v>35.200000000000003</v>
      </c>
    </row>
    <row r="806" spans="1:10">
      <c r="A806" s="17" t="s">
        <v>34301</v>
      </c>
      <c r="B806" s="2" t="s">
        <v>1505</v>
      </c>
      <c r="C806" s="9">
        <v>6</v>
      </c>
      <c r="D806" s="34">
        <v>0.7</v>
      </c>
      <c r="E806" s="31">
        <v>40</v>
      </c>
      <c r="F806" s="10">
        <v>14.85</v>
      </c>
      <c r="G806" s="192" t="s">
        <v>4328</v>
      </c>
      <c r="H806" s="10">
        <f t="shared" si="36"/>
        <v>23.55</v>
      </c>
      <c r="I806" s="10">
        <f t="shared" si="37"/>
        <v>21.650000000000002</v>
      </c>
      <c r="J806" s="11">
        <f t="shared" si="38"/>
        <v>21.25</v>
      </c>
    </row>
    <row r="807" spans="1:10">
      <c r="A807" s="17" t="s">
        <v>34302</v>
      </c>
      <c r="B807" s="2" t="s">
        <v>1507</v>
      </c>
      <c r="C807" s="9">
        <v>6</v>
      </c>
      <c r="D807" s="34">
        <v>0.7</v>
      </c>
      <c r="E807" s="31">
        <v>43</v>
      </c>
      <c r="F807" s="10">
        <v>20.5</v>
      </c>
      <c r="G807" s="192" t="s">
        <v>4328</v>
      </c>
      <c r="H807" s="10">
        <f t="shared" si="36"/>
        <v>30.75</v>
      </c>
      <c r="I807" s="10">
        <f t="shared" si="37"/>
        <v>28.200000000000003</v>
      </c>
      <c r="J807" s="11">
        <f t="shared" si="38"/>
        <v>27.700000000000003</v>
      </c>
    </row>
    <row r="808" spans="1:10">
      <c r="A808" s="17" t="s">
        <v>34303</v>
      </c>
      <c r="B808" s="2" t="s">
        <v>13705</v>
      </c>
      <c r="C808" s="9">
        <v>6</v>
      </c>
      <c r="D808" s="34">
        <v>0.7</v>
      </c>
      <c r="E808" s="31">
        <v>43</v>
      </c>
      <c r="F808" s="10">
        <v>22.5</v>
      </c>
      <c r="G808" s="192" t="s">
        <v>4328</v>
      </c>
      <c r="H808" s="10">
        <f t="shared" si="36"/>
        <v>33.15</v>
      </c>
      <c r="I808" s="10">
        <f t="shared" si="37"/>
        <v>30.450000000000003</v>
      </c>
      <c r="J808" s="11">
        <f t="shared" si="38"/>
        <v>29.900000000000002</v>
      </c>
    </row>
    <row r="809" spans="1:10">
      <c r="A809" s="17" t="s">
        <v>34304</v>
      </c>
      <c r="B809" s="2" t="s">
        <v>1509</v>
      </c>
      <c r="C809" s="9">
        <v>6</v>
      </c>
      <c r="D809" s="34">
        <v>0.7</v>
      </c>
      <c r="E809" s="31">
        <v>40</v>
      </c>
      <c r="F809" s="10">
        <v>11.5</v>
      </c>
      <c r="G809" s="192" t="s">
        <v>4328</v>
      </c>
      <c r="H809" s="10">
        <f t="shared" si="36"/>
        <v>19.5</v>
      </c>
      <c r="I809" s="10">
        <f t="shared" si="37"/>
        <v>17.900000000000002</v>
      </c>
      <c r="J809" s="11">
        <f t="shared" si="38"/>
        <v>17.55</v>
      </c>
    </row>
    <row r="810" spans="1:10">
      <c r="A810" s="17" t="s">
        <v>34305</v>
      </c>
      <c r="B810" s="2" t="s">
        <v>31750</v>
      </c>
      <c r="C810" s="9">
        <v>6</v>
      </c>
      <c r="D810" s="34">
        <v>0.7</v>
      </c>
      <c r="E810" s="31">
        <v>41</v>
      </c>
      <c r="F810" s="10">
        <v>14.95</v>
      </c>
      <c r="G810" s="192" t="s">
        <v>4328</v>
      </c>
      <c r="H810" s="10">
        <f t="shared" si="36"/>
        <v>23.8</v>
      </c>
      <c r="I810" s="10">
        <f t="shared" si="37"/>
        <v>21.85</v>
      </c>
      <c r="J810" s="11">
        <f t="shared" si="38"/>
        <v>21.450000000000003</v>
      </c>
    </row>
    <row r="811" spans="1:10">
      <c r="A811" s="17" t="s">
        <v>34306</v>
      </c>
      <c r="B811" s="2" t="s">
        <v>4651</v>
      </c>
      <c r="C811" s="9">
        <v>6</v>
      </c>
      <c r="D811" s="34">
        <v>0.7</v>
      </c>
      <c r="E811" s="31">
        <v>25</v>
      </c>
      <c r="F811" s="10">
        <v>6.5</v>
      </c>
      <c r="G811" s="192" t="s">
        <v>32424</v>
      </c>
      <c r="H811" s="10">
        <f t="shared" si="36"/>
        <v>12.05</v>
      </c>
      <c r="I811" s="10">
        <f t="shared" si="37"/>
        <v>11.05</v>
      </c>
      <c r="J811" s="11">
        <f t="shared" si="38"/>
        <v>10.850000000000001</v>
      </c>
    </row>
    <row r="812" spans="1:10">
      <c r="A812" s="17" t="s">
        <v>34307</v>
      </c>
      <c r="B812" s="2" t="s">
        <v>1514</v>
      </c>
      <c r="C812" s="9">
        <v>6</v>
      </c>
      <c r="D812" s="34">
        <v>0.7</v>
      </c>
      <c r="E812" s="31">
        <v>40</v>
      </c>
      <c r="F812" s="10">
        <v>6.95</v>
      </c>
      <c r="G812" s="192" t="s">
        <v>4328</v>
      </c>
      <c r="H812" s="10">
        <f t="shared" si="36"/>
        <v>13.950000000000001</v>
      </c>
      <c r="I812" s="10">
        <f t="shared" si="37"/>
        <v>12.8</v>
      </c>
      <c r="J812" s="11">
        <f t="shared" si="38"/>
        <v>12.55</v>
      </c>
    </row>
    <row r="813" spans="1:10">
      <c r="A813" s="17" t="s">
        <v>34308</v>
      </c>
      <c r="B813" s="2" t="s">
        <v>1516</v>
      </c>
      <c r="C813" s="9">
        <v>6</v>
      </c>
      <c r="D813" s="34">
        <v>0.7</v>
      </c>
      <c r="E813" s="31">
        <v>40</v>
      </c>
      <c r="F813" s="10">
        <v>21.5</v>
      </c>
      <c r="G813" s="192" t="s">
        <v>4328</v>
      </c>
      <c r="H813" s="10">
        <f t="shared" si="36"/>
        <v>31.700000000000003</v>
      </c>
      <c r="I813" s="10">
        <f t="shared" si="37"/>
        <v>29.1</v>
      </c>
      <c r="J813" s="11">
        <f t="shared" si="38"/>
        <v>28.55</v>
      </c>
    </row>
    <row r="814" spans="1:10">
      <c r="A814" s="17" t="s">
        <v>34309</v>
      </c>
      <c r="B814" s="2" t="s">
        <v>13678</v>
      </c>
      <c r="C814" s="9">
        <v>6</v>
      </c>
      <c r="D814" s="34">
        <v>0.7</v>
      </c>
      <c r="E814" s="31">
        <v>40</v>
      </c>
      <c r="F814" s="10">
        <v>12.5</v>
      </c>
      <c r="G814" s="192" t="s">
        <v>4344</v>
      </c>
      <c r="H814" s="10">
        <f t="shared" si="36"/>
        <v>20.700000000000003</v>
      </c>
      <c r="I814" s="10">
        <f t="shared" si="37"/>
        <v>19</v>
      </c>
      <c r="J814" s="11">
        <f t="shared" si="38"/>
        <v>18.650000000000002</v>
      </c>
    </row>
    <row r="815" spans="1:10">
      <c r="A815" s="17" t="s">
        <v>34310</v>
      </c>
      <c r="B815" s="2" t="s">
        <v>1519</v>
      </c>
      <c r="C815" s="9">
        <v>6</v>
      </c>
      <c r="D815" s="34">
        <v>0.7</v>
      </c>
      <c r="E815" s="31">
        <v>47</v>
      </c>
      <c r="F815" s="10">
        <v>12.5</v>
      </c>
      <c r="G815" s="192" t="s">
        <v>32325</v>
      </c>
      <c r="H815" s="10">
        <f t="shared" si="36"/>
        <v>21.3</v>
      </c>
      <c r="I815" s="10">
        <f t="shared" si="37"/>
        <v>19.600000000000001</v>
      </c>
      <c r="J815" s="11">
        <f t="shared" si="38"/>
        <v>19.25</v>
      </c>
    </row>
    <row r="816" spans="1:10">
      <c r="A816" s="17" t="s">
        <v>34311</v>
      </c>
      <c r="B816" s="2" t="s">
        <v>1521</v>
      </c>
      <c r="C816" s="9">
        <v>6</v>
      </c>
      <c r="D816" s="34">
        <v>0.7</v>
      </c>
      <c r="E816" s="31">
        <v>60.5</v>
      </c>
      <c r="F816" s="10">
        <v>6.85</v>
      </c>
      <c r="G816" s="192" t="s">
        <v>32325</v>
      </c>
      <c r="H816" s="10">
        <f t="shared" si="36"/>
        <v>15.600000000000001</v>
      </c>
      <c r="I816" s="10">
        <f t="shared" si="37"/>
        <v>14.350000000000001</v>
      </c>
      <c r="J816" s="11">
        <f t="shared" si="38"/>
        <v>14.100000000000001</v>
      </c>
    </row>
    <row r="817" spans="1:10">
      <c r="A817" s="17" t="s">
        <v>34312</v>
      </c>
      <c r="B817" s="2" t="s">
        <v>15077</v>
      </c>
      <c r="C817" s="9">
        <v>6</v>
      </c>
      <c r="D817" s="34">
        <v>0.7</v>
      </c>
      <c r="E817" s="31">
        <v>47</v>
      </c>
      <c r="F817" s="10">
        <v>7.1</v>
      </c>
      <c r="G817" s="192" t="s">
        <v>32325</v>
      </c>
      <c r="H817" s="10">
        <f t="shared" si="36"/>
        <v>14.75</v>
      </c>
      <c r="I817" s="10">
        <f t="shared" si="37"/>
        <v>13.55</v>
      </c>
      <c r="J817" s="11">
        <f t="shared" si="38"/>
        <v>13.3</v>
      </c>
    </row>
    <row r="818" spans="1:10">
      <c r="A818" s="17" t="s">
        <v>34313</v>
      </c>
      <c r="B818" s="2" t="s">
        <v>1525</v>
      </c>
      <c r="C818" s="9">
        <v>6</v>
      </c>
      <c r="D818" s="34">
        <v>0.7</v>
      </c>
      <c r="E818" s="31">
        <v>37</v>
      </c>
      <c r="F818" s="10">
        <v>8.65</v>
      </c>
      <c r="G818" s="192" t="s">
        <v>32304</v>
      </c>
      <c r="H818" s="10">
        <f t="shared" si="36"/>
        <v>15.75</v>
      </c>
      <c r="I818" s="10">
        <f t="shared" si="37"/>
        <v>14.450000000000001</v>
      </c>
      <c r="J818" s="11">
        <f t="shared" si="38"/>
        <v>14.200000000000001</v>
      </c>
    </row>
    <row r="819" spans="1:10">
      <c r="A819" s="17" t="s">
        <v>34314</v>
      </c>
      <c r="B819" s="2" t="s">
        <v>13697</v>
      </c>
      <c r="C819" s="9">
        <v>6</v>
      </c>
      <c r="D819" s="34">
        <v>0.7</v>
      </c>
      <c r="E819" s="31">
        <v>45</v>
      </c>
      <c r="F819" s="10">
        <v>23.25</v>
      </c>
      <c r="G819" s="192" t="s">
        <v>32369</v>
      </c>
      <c r="H819" s="10">
        <f t="shared" si="36"/>
        <v>34.25</v>
      </c>
      <c r="I819" s="10">
        <f t="shared" si="37"/>
        <v>31.450000000000003</v>
      </c>
      <c r="J819" s="11">
        <f t="shared" si="38"/>
        <v>30.900000000000002</v>
      </c>
    </row>
    <row r="820" spans="1:10">
      <c r="A820" s="17" t="s">
        <v>34315</v>
      </c>
      <c r="B820" s="2" t="s">
        <v>14418</v>
      </c>
      <c r="C820" s="9">
        <v>6</v>
      </c>
      <c r="D820" s="34">
        <v>0.7</v>
      </c>
      <c r="E820" s="31">
        <v>45</v>
      </c>
      <c r="F820" s="10">
        <v>7.5</v>
      </c>
      <c r="G820" s="192" t="s">
        <v>4431</v>
      </c>
      <c r="H820" s="10">
        <f t="shared" si="36"/>
        <v>15.05</v>
      </c>
      <c r="I820" s="10">
        <f t="shared" si="37"/>
        <v>13.8</v>
      </c>
      <c r="J820" s="11">
        <f t="shared" si="38"/>
        <v>13.55</v>
      </c>
    </row>
    <row r="821" spans="1:10">
      <c r="A821" s="17" t="s">
        <v>34316</v>
      </c>
      <c r="B821" s="2" t="s">
        <v>33052</v>
      </c>
      <c r="C821" s="9">
        <v>6</v>
      </c>
      <c r="D821" s="34">
        <v>0.7</v>
      </c>
      <c r="E821" s="31">
        <v>43.5</v>
      </c>
      <c r="F821" s="10">
        <v>21.1</v>
      </c>
      <c r="G821" s="192" t="s">
        <v>4328</v>
      </c>
      <c r="H821" s="10">
        <f t="shared" si="36"/>
        <v>31.5</v>
      </c>
      <c r="I821" s="10">
        <f t="shared" si="37"/>
        <v>28.900000000000002</v>
      </c>
      <c r="J821" s="11">
        <f t="shared" si="38"/>
        <v>28.400000000000002</v>
      </c>
    </row>
    <row r="822" spans="1:10">
      <c r="A822" s="17" t="s">
        <v>34317</v>
      </c>
      <c r="B822" s="2" t="s">
        <v>15078</v>
      </c>
      <c r="C822" s="9">
        <v>48</v>
      </c>
      <c r="D822" s="34">
        <v>0.05</v>
      </c>
      <c r="E822" s="31">
        <v>42</v>
      </c>
      <c r="F822" s="10">
        <v>23.5</v>
      </c>
      <c r="G822" s="192" t="s">
        <v>32308</v>
      </c>
      <c r="H822" s="10">
        <f t="shared" si="36"/>
        <v>30.85</v>
      </c>
      <c r="I822" s="10">
        <f t="shared" si="37"/>
        <v>28.3</v>
      </c>
      <c r="J822" s="11">
        <f t="shared" si="38"/>
        <v>27.8</v>
      </c>
    </row>
    <row r="823" spans="1:10">
      <c r="A823" s="17" t="s">
        <v>34318</v>
      </c>
      <c r="B823" s="2" t="s">
        <v>38699</v>
      </c>
      <c r="C823" s="9">
        <v>6</v>
      </c>
      <c r="D823" s="34">
        <v>0.5</v>
      </c>
      <c r="E823" s="31">
        <v>42</v>
      </c>
      <c r="F823" s="10">
        <v>12.25</v>
      </c>
      <c r="G823" s="192" t="s">
        <v>32308</v>
      </c>
      <c r="H823" s="10">
        <f t="shared" si="36"/>
        <v>19.5</v>
      </c>
      <c r="I823" s="10">
        <f t="shared" si="37"/>
        <v>17.900000000000002</v>
      </c>
      <c r="J823" s="11">
        <f t="shared" si="38"/>
        <v>17.600000000000001</v>
      </c>
    </row>
    <row r="824" spans="1:10">
      <c r="A824" s="17" t="s">
        <v>34320</v>
      </c>
      <c r="B824" s="2" t="s">
        <v>1532</v>
      </c>
      <c r="C824" s="9">
        <v>6</v>
      </c>
      <c r="D824" s="34">
        <v>0.7</v>
      </c>
      <c r="E824" s="31">
        <v>18</v>
      </c>
      <c r="F824" s="10">
        <v>6.75</v>
      </c>
      <c r="G824" s="192" t="s">
        <v>32304</v>
      </c>
      <c r="H824" s="10">
        <f t="shared" si="36"/>
        <v>11.75</v>
      </c>
      <c r="I824" s="10">
        <f t="shared" si="37"/>
        <v>10.8</v>
      </c>
      <c r="J824" s="11">
        <f t="shared" si="38"/>
        <v>10.600000000000001</v>
      </c>
    </row>
    <row r="825" spans="1:10">
      <c r="A825" s="17" t="s">
        <v>34322</v>
      </c>
      <c r="B825" s="2" t="s">
        <v>1534</v>
      </c>
      <c r="C825" s="9">
        <v>6</v>
      </c>
      <c r="D825" s="34">
        <v>1</v>
      </c>
      <c r="E825" s="31">
        <v>18</v>
      </c>
      <c r="F825" s="10">
        <v>14</v>
      </c>
      <c r="G825" s="192" t="s">
        <v>32304</v>
      </c>
      <c r="H825" s="10">
        <f t="shared" si="36"/>
        <v>21.25</v>
      </c>
      <c r="I825" s="10">
        <f t="shared" si="37"/>
        <v>19.55</v>
      </c>
      <c r="J825" s="11">
        <f t="shared" si="38"/>
        <v>19.200000000000003</v>
      </c>
    </row>
    <row r="826" spans="1:10">
      <c r="A826" s="17" t="s">
        <v>34323</v>
      </c>
      <c r="B826" s="2" t="s">
        <v>1536</v>
      </c>
      <c r="C826" s="9">
        <v>6</v>
      </c>
      <c r="D826" s="34">
        <v>1</v>
      </c>
      <c r="E826" s="31">
        <v>37.5</v>
      </c>
      <c r="F826" s="10">
        <v>37.5</v>
      </c>
      <c r="G826" s="192" t="s">
        <v>32294</v>
      </c>
      <c r="H826" s="10">
        <f t="shared" si="36"/>
        <v>52.400000000000006</v>
      </c>
      <c r="I826" s="10">
        <f t="shared" si="37"/>
        <v>48.1</v>
      </c>
      <c r="J826" s="11">
        <f t="shared" si="38"/>
        <v>47.25</v>
      </c>
    </row>
    <row r="827" spans="1:10">
      <c r="A827" s="17" t="s">
        <v>34324</v>
      </c>
      <c r="B827" s="2" t="s">
        <v>14354</v>
      </c>
      <c r="C827" s="9">
        <v>6</v>
      </c>
      <c r="D827" s="34">
        <v>0.7</v>
      </c>
      <c r="E827" s="31">
        <v>40</v>
      </c>
      <c r="F827" s="10">
        <v>85</v>
      </c>
      <c r="G827" s="192" t="s">
        <v>32292</v>
      </c>
      <c r="H827" s="10">
        <f t="shared" si="36"/>
        <v>109.15</v>
      </c>
      <c r="I827" s="10">
        <f t="shared" si="37"/>
        <v>100.2</v>
      </c>
      <c r="J827" s="11">
        <f t="shared" si="38"/>
        <v>98.4</v>
      </c>
    </row>
    <row r="828" spans="1:10">
      <c r="A828" s="17" t="s">
        <v>34325</v>
      </c>
      <c r="B828" s="2" t="s">
        <v>14356</v>
      </c>
      <c r="C828" s="9">
        <v>6</v>
      </c>
      <c r="D828" s="34">
        <v>0.7</v>
      </c>
      <c r="E828" s="31">
        <v>40</v>
      </c>
      <c r="F828" s="10">
        <v>8.25</v>
      </c>
      <c r="G828" s="192" t="s">
        <v>32290</v>
      </c>
      <c r="H828" s="10">
        <f t="shared" si="36"/>
        <v>15.5</v>
      </c>
      <c r="I828" s="10">
        <f t="shared" si="37"/>
        <v>14.25</v>
      </c>
      <c r="J828" s="11">
        <f t="shared" si="38"/>
        <v>14</v>
      </c>
    </row>
    <row r="829" spans="1:10">
      <c r="A829" s="17" t="s">
        <v>34326</v>
      </c>
      <c r="B829" s="2" t="s">
        <v>1549</v>
      </c>
      <c r="C829" s="9">
        <v>6</v>
      </c>
      <c r="D829" s="34">
        <v>0.7</v>
      </c>
      <c r="E829" s="31">
        <v>43</v>
      </c>
      <c r="F829" s="10">
        <v>13.75</v>
      </c>
      <c r="G829" s="192" t="s">
        <v>32307</v>
      </c>
      <c r="H829" s="10">
        <f t="shared" si="36"/>
        <v>22.5</v>
      </c>
      <c r="I829" s="10">
        <f t="shared" si="37"/>
        <v>20.650000000000002</v>
      </c>
      <c r="J829" s="11">
        <f t="shared" si="38"/>
        <v>20.3</v>
      </c>
    </row>
    <row r="830" spans="1:10">
      <c r="A830" s="17" t="s">
        <v>34327</v>
      </c>
      <c r="B830" s="2" t="s">
        <v>1551</v>
      </c>
      <c r="C830" s="9">
        <v>6</v>
      </c>
      <c r="D830" s="34">
        <v>0.7</v>
      </c>
      <c r="E830" s="31">
        <v>43</v>
      </c>
      <c r="F830" s="10">
        <v>55</v>
      </c>
      <c r="G830" s="192" t="s">
        <v>32307</v>
      </c>
      <c r="H830" s="10">
        <f t="shared" si="36"/>
        <v>72.8</v>
      </c>
      <c r="I830" s="10">
        <f t="shared" si="37"/>
        <v>66.850000000000009</v>
      </c>
      <c r="J830" s="11">
        <f t="shared" si="38"/>
        <v>65.650000000000006</v>
      </c>
    </row>
    <row r="831" spans="1:10">
      <c r="A831" s="17" t="s">
        <v>34328</v>
      </c>
      <c r="B831" s="2" t="s">
        <v>1553</v>
      </c>
      <c r="C831" s="9">
        <v>6</v>
      </c>
      <c r="D831" s="34">
        <v>0.7</v>
      </c>
      <c r="E831" s="31">
        <v>43</v>
      </c>
      <c r="F831" s="10">
        <v>27.5</v>
      </c>
      <c r="G831" s="192" t="s">
        <v>32308</v>
      </c>
      <c r="H831" s="10">
        <f t="shared" si="36"/>
        <v>39.25</v>
      </c>
      <c r="I831" s="10">
        <f t="shared" si="37"/>
        <v>36.050000000000004</v>
      </c>
      <c r="J831" s="11">
        <f t="shared" si="38"/>
        <v>35.4</v>
      </c>
    </row>
    <row r="832" spans="1:10">
      <c r="A832" s="17" t="s">
        <v>34329</v>
      </c>
      <c r="B832" s="2" t="s">
        <v>32426</v>
      </c>
      <c r="C832" s="9">
        <v>6</v>
      </c>
      <c r="D832" s="34">
        <v>0.5</v>
      </c>
      <c r="E832" s="31">
        <v>70</v>
      </c>
      <c r="F832" s="10">
        <v>5.4</v>
      </c>
      <c r="G832" s="192" t="s">
        <v>32300</v>
      </c>
      <c r="H832" s="10">
        <f t="shared" si="36"/>
        <v>12.950000000000001</v>
      </c>
      <c r="I832" s="10">
        <f t="shared" si="37"/>
        <v>11.850000000000001</v>
      </c>
      <c r="J832" s="11">
        <f t="shared" si="38"/>
        <v>11.65</v>
      </c>
    </row>
    <row r="833" spans="1:10">
      <c r="A833" s="17" t="s">
        <v>34330</v>
      </c>
      <c r="B833" s="2" t="s">
        <v>33053</v>
      </c>
      <c r="C833" s="9">
        <v>6</v>
      </c>
      <c r="D833" s="34">
        <v>0.5</v>
      </c>
      <c r="E833" s="31">
        <v>70</v>
      </c>
      <c r="F833" s="10">
        <v>35.85</v>
      </c>
      <c r="G833" s="192" t="s">
        <v>32300</v>
      </c>
      <c r="H833" s="10">
        <f t="shared" si="36"/>
        <v>50.050000000000004</v>
      </c>
      <c r="I833" s="10">
        <f t="shared" si="37"/>
        <v>45.95</v>
      </c>
      <c r="J833" s="11">
        <f t="shared" si="38"/>
        <v>45.150000000000006</v>
      </c>
    </row>
    <row r="834" spans="1:10">
      <c r="A834" s="17" t="s">
        <v>34331</v>
      </c>
      <c r="B834" s="2" t="s">
        <v>33054</v>
      </c>
      <c r="C834" s="9">
        <v>24</v>
      </c>
      <c r="D834" s="34">
        <v>0.05</v>
      </c>
      <c r="E834" s="31">
        <v>70</v>
      </c>
      <c r="F834" s="10">
        <v>18.5</v>
      </c>
      <c r="G834" s="192" t="s">
        <v>32300</v>
      </c>
      <c r="H834" s="10">
        <f t="shared" si="36"/>
        <v>24.950000000000003</v>
      </c>
      <c r="I834" s="10">
        <f t="shared" si="37"/>
        <v>22.900000000000002</v>
      </c>
      <c r="J834" s="11">
        <f t="shared" si="38"/>
        <v>22.5</v>
      </c>
    </row>
    <row r="835" spans="1:10">
      <c r="A835" s="17" t="s">
        <v>34332</v>
      </c>
      <c r="B835" s="2" t="s">
        <v>1555</v>
      </c>
      <c r="C835" s="9">
        <v>6</v>
      </c>
      <c r="D835" s="34">
        <v>0.5</v>
      </c>
      <c r="E835" s="31">
        <v>40</v>
      </c>
      <c r="F835" s="10">
        <v>17.5</v>
      </c>
      <c r="G835" s="192" t="s">
        <v>32390</v>
      </c>
      <c r="H835" s="10">
        <f t="shared" si="36"/>
        <v>25.8</v>
      </c>
      <c r="I835" s="10">
        <f t="shared" si="37"/>
        <v>23.700000000000003</v>
      </c>
      <c r="J835" s="11">
        <f t="shared" si="38"/>
        <v>23.25</v>
      </c>
    </row>
    <row r="836" spans="1:10">
      <c r="A836" s="17" t="s">
        <v>34333</v>
      </c>
      <c r="B836" s="2" t="s">
        <v>1556</v>
      </c>
      <c r="C836" s="9">
        <v>24</v>
      </c>
      <c r="D836" s="34">
        <v>0.05</v>
      </c>
      <c r="E836" s="31">
        <v>40</v>
      </c>
      <c r="F836" s="10">
        <v>11</v>
      </c>
      <c r="G836" s="192" t="s">
        <v>32293</v>
      </c>
      <c r="H836" s="10">
        <f t="shared" si="36"/>
        <v>15.600000000000001</v>
      </c>
      <c r="I836" s="10">
        <f t="shared" si="37"/>
        <v>14.3</v>
      </c>
      <c r="J836" s="11">
        <f t="shared" si="38"/>
        <v>14.05</v>
      </c>
    </row>
    <row r="837" spans="1:10">
      <c r="A837" s="17" t="s">
        <v>34334</v>
      </c>
      <c r="B837" s="2" t="s">
        <v>33252</v>
      </c>
      <c r="C837" s="9">
        <v>6</v>
      </c>
      <c r="D837" s="34">
        <v>0.5</v>
      </c>
      <c r="E837" s="31">
        <v>40</v>
      </c>
      <c r="F837" s="10">
        <v>6.85</v>
      </c>
      <c r="G837" s="192" t="s">
        <v>32293</v>
      </c>
      <c r="H837" s="10">
        <f t="shared" si="36"/>
        <v>12.8</v>
      </c>
      <c r="I837" s="10">
        <f t="shared" si="37"/>
        <v>11.75</v>
      </c>
      <c r="J837" s="11">
        <f t="shared" si="38"/>
        <v>11.55</v>
      </c>
    </row>
    <row r="838" spans="1:10">
      <c r="A838" s="17" t="s">
        <v>34335</v>
      </c>
      <c r="B838" s="2" t="s">
        <v>33055</v>
      </c>
      <c r="C838" s="9">
        <v>12</v>
      </c>
      <c r="D838" s="34">
        <v>0.7</v>
      </c>
      <c r="E838" s="31">
        <v>43</v>
      </c>
      <c r="F838" s="10">
        <v>17.25</v>
      </c>
      <c r="G838" s="192" t="s">
        <v>32325</v>
      </c>
      <c r="H838" s="10">
        <f t="shared" si="36"/>
        <v>26.75</v>
      </c>
      <c r="I838" s="10">
        <f t="shared" si="37"/>
        <v>24.55</v>
      </c>
      <c r="J838" s="11">
        <f t="shared" si="38"/>
        <v>24.150000000000002</v>
      </c>
    </row>
    <row r="839" spans="1:10">
      <c r="A839" s="17" t="s">
        <v>34336</v>
      </c>
      <c r="B839" s="2" t="s">
        <v>33056</v>
      </c>
      <c r="C839" s="9">
        <v>6</v>
      </c>
      <c r="D839" s="34">
        <v>0.7</v>
      </c>
      <c r="E839" s="31">
        <v>43.3</v>
      </c>
      <c r="F839" s="10">
        <v>28.5</v>
      </c>
      <c r="G839" s="192" t="s">
        <v>32325</v>
      </c>
      <c r="H839" s="10">
        <f t="shared" si="36"/>
        <v>40.5</v>
      </c>
      <c r="I839" s="10">
        <f t="shared" si="37"/>
        <v>37.200000000000003</v>
      </c>
      <c r="J839" s="11">
        <f t="shared" si="38"/>
        <v>36.550000000000004</v>
      </c>
    </row>
    <row r="840" spans="1:10">
      <c r="A840" s="17" t="s">
        <v>34337</v>
      </c>
      <c r="B840" s="2" t="s">
        <v>1560</v>
      </c>
      <c r="C840" s="9">
        <v>6</v>
      </c>
      <c r="D840" s="34">
        <v>0.7</v>
      </c>
      <c r="E840" s="31">
        <v>40</v>
      </c>
      <c r="F840" s="10">
        <v>51</v>
      </c>
      <c r="G840" s="192" t="s">
        <v>32325</v>
      </c>
      <c r="H840" s="10">
        <f t="shared" si="36"/>
        <v>67.650000000000006</v>
      </c>
      <c r="I840" s="10">
        <f t="shared" si="37"/>
        <v>62.150000000000006</v>
      </c>
      <c r="J840" s="11">
        <f t="shared" si="38"/>
        <v>61</v>
      </c>
    </row>
    <row r="841" spans="1:10">
      <c r="A841" s="17" t="s">
        <v>34338</v>
      </c>
      <c r="B841" s="2" t="s">
        <v>26945</v>
      </c>
      <c r="C841" s="9">
        <v>6</v>
      </c>
      <c r="D841" s="34">
        <v>0.7</v>
      </c>
      <c r="E841" s="31">
        <v>45</v>
      </c>
      <c r="F841" s="10">
        <v>16</v>
      </c>
      <c r="G841" s="192" t="s">
        <v>32369</v>
      </c>
      <c r="H841" s="10">
        <f t="shared" si="36"/>
        <v>25.400000000000002</v>
      </c>
      <c r="I841" s="10">
        <f t="shared" si="37"/>
        <v>23.35</v>
      </c>
      <c r="J841" s="11">
        <f t="shared" si="38"/>
        <v>22.900000000000002</v>
      </c>
    </row>
    <row r="842" spans="1:10">
      <c r="A842" s="17" t="s">
        <v>34339</v>
      </c>
      <c r="B842" s="2" t="s">
        <v>1563</v>
      </c>
      <c r="C842" s="9">
        <v>6</v>
      </c>
      <c r="D842" s="34">
        <v>0.7</v>
      </c>
      <c r="E842" s="31">
        <v>40.200000000000003</v>
      </c>
      <c r="F842" s="10">
        <v>28.5</v>
      </c>
      <c r="G842" s="192" t="s">
        <v>32307</v>
      </c>
      <c r="H842" s="10">
        <f t="shared" si="36"/>
        <v>40.25</v>
      </c>
      <c r="I842" s="10">
        <f t="shared" si="37"/>
        <v>36.950000000000003</v>
      </c>
      <c r="J842" s="11">
        <f t="shared" si="38"/>
        <v>36.300000000000004</v>
      </c>
    </row>
    <row r="843" spans="1:10">
      <c r="A843" s="17" t="s">
        <v>34340</v>
      </c>
      <c r="B843" s="2" t="s">
        <v>1567</v>
      </c>
      <c r="C843" s="9">
        <v>12</v>
      </c>
      <c r="D843" s="34">
        <v>0.05</v>
      </c>
      <c r="E843" s="31">
        <v>40.6</v>
      </c>
      <c r="F843" s="10">
        <v>5.95</v>
      </c>
      <c r="G843" s="192" t="s">
        <v>32307</v>
      </c>
      <c r="H843" s="10">
        <f t="shared" si="36"/>
        <v>9.4500000000000011</v>
      </c>
      <c r="I843" s="10">
        <f t="shared" si="37"/>
        <v>8.65</v>
      </c>
      <c r="J843" s="11">
        <f t="shared" si="38"/>
        <v>8.5</v>
      </c>
    </row>
    <row r="844" spans="1:10">
      <c r="A844" s="17" t="s">
        <v>34341</v>
      </c>
      <c r="B844" s="2" t="s">
        <v>1572</v>
      </c>
      <c r="C844" s="9">
        <v>120</v>
      </c>
      <c r="D844" s="34">
        <v>0.05</v>
      </c>
      <c r="E844" s="31">
        <v>40</v>
      </c>
      <c r="F844" s="10">
        <v>21.5</v>
      </c>
      <c r="G844" s="192" t="s">
        <v>4334</v>
      </c>
      <c r="H844" s="10">
        <f t="shared" ref="H844:H907" si="39">IF(B844="","",CEILING((F844+(10.3552*D844*E844)/100+1.5+0.05)*1.22,0.05))</f>
        <v>28.400000000000002</v>
      </c>
      <c r="I844" s="10">
        <f t="shared" ref="I844:I907" si="40">IF(B844="","",CEILING((F844+(10.3552*D844*E844)/100+1.5+0.05)*1.12,0.05))</f>
        <v>26.05</v>
      </c>
      <c r="J844" s="11">
        <f t="shared" ref="J844:J907" si="41">IF(B844="","",CEILING((F844+(10.3552*D844*E844)/100+1.5+0.05)*1.1,0.05))</f>
        <v>25.6</v>
      </c>
    </row>
    <row r="845" spans="1:10">
      <c r="A845" s="17" t="s">
        <v>34342</v>
      </c>
      <c r="B845" s="2" t="s">
        <v>38700</v>
      </c>
      <c r="C845" s="9">
        <v>6</v>
      </c>
      <c r="D845" s="34">
        <v>1</v>
      </c>
      <c r="E845" s="31">
        <v>40</v>
      </c>
      <c r="F845" s="10">
        <v>13.25</v>
      </c>
      <c r="G845" s="192" t="s">
        <v>4334</v>
      </c>
      <c r="H845" s="10">
        <f t="shared" si="39"/>
        <v>23.150000000000002</v>
      </c>
      <c r="I845" s="10">
        <f t="shared" si="40"/>
        <v>21.25</v>
      </c>
      <c r="J845" s="11">
        <f t="shared" si="41"/>
        <v>20.85</v>
      </c>
    </row>
    <row r="846" spans="1:10">
      <c r="A846" s="17" t="s">
        <v>34343</v>
      </c>
      <c r="B846" s="2" t="s">
        <v>15080</v>
      </c>
      <c r="C846" s="9">
        <v>12</v>
      </c>
      <c r="D846" s="34">
        <v>1</v>
      </c>
      <c r="E846" s="31">
        <v>40</v>
      </c>
      <c r="F846" s="10">
        <v>9.1</v>
      </c>
      <c r="G846" s="192" t="s">
        <v>4334</v>
      </c>
      <c r="H846" s="10">
        <f t="shared" si="39"/>
        <v>18.05</v>
      </c>
      <c r="I846" s="10">
        <f t="shared" si="40"/>
        <v>16.600000000000001</v>
      </c>
      <c r="J846" s="11">
        <f t="shared" si="41"/>
        <v>16.3</v>
      </c>
    </row>
    <row r="847" spans="1:10">
      <c r="A847" s="17" t="s">
        <v>34344</v>
      </c>
      <c r="B847" s="2" t="s">
        <v>1576</v>
      </c>
      <c r="C847" s="9">
        <v>6</v>
      </c>
      <c r="D847" s="34">
        <v>0.7</v>
      </c>
      <c r="E847" s="31">
        <v>40</v>
      </c>
      <c r="F847" s="10">
        <v>33.5</v>
      </c>
      <c r="G847" s="192" t="s">
        <v>4334</v>
      </c>
      <c r="H847" s="10">
        <f t="shared" si="39"/>
        <v>46.300000000000004</v>
      </c>
      <c r="I847" s="10">
        <f t="shared" si="40"/>
        <v>42.550000000000004</v>
      </c>
      <c r="J847" s="11">
        <f t="shared" si="41"/>
        <v>41.75</v>
      </c>
    </row>
    <row r="848" spans="1:10">
      <c r="A848" s="17" t="s">
        <v>34346</v>
      </c>
      <c r="B848" s="2" t="s">
        <v>1578</v>
      </c>
      <c r="C848" s="9">
        <v>12</v>
      </c>
      <c r="D848" s="34">
        <v>1</v>
      </c>
      <c r="E848" s="31">
        <v>40</v>
      </c>
      <c r="F848" s="10">
        <v>7.15</v>
      </c>
      <c r="G848" s="192" t="s">
        <v>4334</v>
      </c>
      <c r="H848" s="10">
        <f t="shared" si="39"/>
        <v>15.700000000000001</v>
      </c>
      <c r="I848" s="10">
        <f t="shared" si="40"/>
        <v>14.4</v>
      </c>
      <c r="J848" s="11">
        <f t="shared" si="41"/>
        <v>14.15</v>
      </c>
    </row>
    <row r="849" spans="1:10">
      <c r="A849" s="17" t="s">
        <v>34348</v>
      </c>
      <c r="B849" s="2" t="s">
        <v>1581</v>
      </c>
      <c r="C849" s="9">
        <v>12</v>
      </c>
      <c r="D849" s="34">
        <v>1</v>
      </c>
      <c r="E849" s="31">
        <v>40</v>
      </c>
      <c r="F849" s="10">
        <v>32.5</v>
      </c>
      <c r="G849" s="192" t="s">
        <v>4334</v>
      </c>
      <c r="H849" s="10">
        <f t="shared" si="39"/>
        <v>46.6</v>
      </c>
      <c r="I849" s="10">
        <f t="shared" si="40"/>
        <v>42.800000000000004</v>
      </c>
      <c r="J849" s="11">
        <f t="shared" si="41"/>
        <v>42.050000000000004</v>
      </c>
    </row>
    <row r="850" spans="1:10">
      <c r="A850" s="17" t="s">
        <v>34350</v>
      </c>
      <c r="B850" s="2" t="s">
        <v>1584</v>
      </c>
      <c r="C850" s="9">
        <v>12</v>
      </c>
      <c r="D850" s="34">
        <v>1</v>
      </c>
      <c r="E850" s="31">
        <v>40</v>
      </c>
      <c r="F850" s="10">
        <v>10.8</v>
      </c>
      <c r="G850" s="192" t="s">
        <v>4334</v>
      </c>
      <c r="H850" s="10">
        <f t="shared" si="39"/>
        <v>20.150000000000002</v>
      </c>
      <c r="I850" s="10">
        <f t="shared" si="40"/>
        <v>18.5</v>
      </c>
      <c r="J850" s="11">
        <f t="shared" si="41"/>
        <v>18.150000000000002</v>
      </c>
    </row>
    <row r="851" spans="1:10">
      <c r="A851" s="17" t="s">
        <v>34354</v>
      </c>
      <c r="B851" s="2" t="s">
        <v>1588</v>
      </c>
      <c r="C851" s="9">
        <v>6</v>
      </c>
      <c r="D851" s="34">
        <v>1</v>
      </c>
      <c r="E851" s="31">
        <v>39</v>
      </c>
      <c r="F851" s="10">
        <v>11.95</v>
      </c>
      <c r="G851" s="192" t="s">
        <v>32315</v>
      </c>
      <c r="H851" s="10">
        <f t="shared" si="39"/>
        <v>21.400000000000002</v>
      </c>
      <c r="I851" s="10">
        <f t="shared" si="40"/>
        <v>19.650000000000002</v>
      </c>
      <c r="J851" s="11">
        <f t="shared" si="41"/>
        <v>19.3</v>
      </c>
    </row>
    <row r="852" spans="1:10">
      <c r="A852" s="17" t="s">
        <v>34355</v>
      </c>
      <c r="B852" s="2" t="s">
        <v>31751</v>
      </c>
      <c r="C852" s="9">
        <v>6</v>
      </c>
      <c r="D852" s="34">
        <v>1</v>
      </c>
      <c r="E852" s="31">
        <v>39</v>
      </c>
      <c r="F852" s="10">
        <v>1.5</v>
      </c>
      <c r="G852" s="192" t="s">
        <v>32429</v>
      </c>
      <c r="H852" s="10">
        <f t="shared" si="39"/>
        <v>8.65</v>
      </c>
      <c r="I852" s="10">
        <f t="shared" si="40"/>
        <v>7.95</v>
      </c>
      <c r="J852" s="11">
        <f t="shared" si="41"/>
        <v>7.8000000000000007</v>
      </c>
    </row>
    <row r="853" spans="1:10">
      <c r="A853" s="17" t="s">
        <v>34356</v>
      </c>
      <c r="B853" s="2" t="s">
        <v>1592</v>
      </c>
      <c r="C853" s="9">
        <v>6</v>
      </c>
      <c r="D853" s="34">
        <v>0.7</v>
      </c>
      <c r="E853" s="31">
        <v>28</v>
      </c>
      <c r="F853" s="10">
        <v>33.5</v>
      </c>
      <c r="G853" s="192" t="s">
        <v>32315</v>
      </c>
      <c r="H853" s="10">
        <f t="shared" si="39"/>
        <v>45.25</v>
      </c>
      <c r="I853" s="10">
        <f t="shared" si="40"/>
        <v>41.550000000000004</v>
      </c>
      <c r="J853" s="11">
        <f t="shared" si="41"/>
        <v>40.800000000000004</v>
      </c>
    </row>
    <row r="854" spans="1:10">
      <c r="A854" s="17" t="s">
        <v>34358</v>
      </c>
      <c r="B854" s="2" t="s">
        <v>1596</v>
      </c>
      <c r="C854" s="9">
        <v>6</v>
      </c>
      <c r="D854" s="34">
        <v>0.7</v>
      </c>
      <c r="E854" s="31">
        <v>40</v>
      </c>
      <c r="F854" s="10">
        <v>20.5</v>
      </c>
      <c r="G854" s="192" t="s">
        <v>4329</v>
      </c>
      <c r="H854" s="10">
        <f t="shared" si="39"/>
        <v>30.450000000000003</v>
      </c>
      <c r="I854" s="10">
        <f t="shared" si="40"/>
        <v>27.950000000000003</v>
      </c>
      <c r="J854" s="11">
        <f t="shared" si="41"/>
        <v>27.450000000000003</v>
      </c>
    </row>
    <row r="855" spans="1:10">
      <c r="A855" s="17" t="s">
        <v>34359</v>
      </c>
      <c r="B855" s="2" t="s">
        <v>1598</v>
      </c>
      <c r="C855" s="9">
        <v>6</v>
      </c>
      <c r="D855" s="34">
        <v>0.7</v>
      </c>
      <c r="E855" s="31">
        <v>48.8</v>
      </c>
      <c r="F855" s="10">
        <v>14.95</v>
      </c>
      <c r="G855" s="192" t="s">
        <v>4329</v>
      </c>
      <c r="H855" s="10">
        <f t="shared" si="39"/>
        <v>24.450000000000003</v>
      </c>
      <c r="I855" s="10">
        <f t="shared" si="40"/>
        <v>22.450000000000003</v>
      </c>
      <c r="J855" s="11">
        <f t="shared" si="41"/>
        <v>22.05</v>
      </c>
    </row>
    <row r="856" spans="1:10">
      <c r="A856" s="17" t="s">
        <v>34360</v>
      </c>
      <c r="B856" s="2" t="s">
        <v>27681</v>
      </c>
      <c r="C856" s="9">
        <v>1</v>
      </c>
      <c r="D856" s="34">
        <v>3</v>
      </c>
      <c r="E856" s="31">
        <v>15</v>
      </c>
      <c r="F856" s="10">
        <v>8</v>
      </c>
      <c r="G856" s="192" t="s">
        <v>32304</v>
      </c>
      <c r="H856" s="10">
        <f t="shared" si="39"/>
        <v>17.350000000000001</v>
      </c>
      <c r="I856" s="10">
        <f t="shared" si="40"/>
        <v>15.950000000000001</v>
      </c>
      <c r="J856" s="11">
        <f t="shared" si="41"/>
        <v>15.65</v>
      </c>
    </row>
    <row r="857" spans="1:10">
      <c r="A857" s="17" t="s">
        <v>34361</v>
      </c>
      <c r="B857" s="2" t="s">
        <v>31752</v>
      </c>
      <c r="C857" s="9">
        <v>6</v>
      </c>
      <c r="D857" s="34">
        <v>0.7</v>
      </c>
      <c r="E857" s="31">
        <v>43.5</v>
      </c>
      <c r="F857" s="10">
        <v>7.35</v>
      </c>
      <c r="G857" s="192" t="s">
        <v>32308</v>
      </c>
      <c r="H857" s="10">
        <f t="shared" si="39"/>
        <v>14.75</v>
      </c>
      <c r="I857" s="10">
        <f t="shared" si="40"/>
        <v>13.5</v>
      </c>
      <c r="J857" s="11">
        <f t="shared" si="41"/>
        <v>13.3</v>
      </c>
    </row>
    <row r="858" spans="1:10">
      <c r="A858" s="17" t="s">
        <v>34362</v>
      </c>
      <c r="B858" s="2" t="s">
        <v>1616</v>
      </c>
      <c r="C858" s="9">
        <v>6</v>
      </c>
      <c r="D858" s="34">
        <v>0.7</v>
      </c>
      <c r="E858" s="31">
        <v>58</v>
      </c>
      <c r="F858" s="10">
        <v>47.5</v>
      </c>
      <c r="G858" s="192" t="s">
        <v>4329</v>
      </c>
      <c r="H858" s="10">
        <f t="shared" si="39"/>
        <v>65</v>
      </c>
      <c r="I858" s="10">
        <f t="shared" si="40"/>
        <v>59.650000000000006</v>
      </c>
      <c r="J858" s="11">
        <f t="shared" si="41"/>
        <v>58.6</v>
      </c>
    </row>
    <row r="859" spans="1:10">
      <c r="A859" s="17" t="s">
        <v>34363</v>
      </c>
      <c r="B859" s="2" t="s">
        <v>1618</v>
      </c>
      <c r="C859" s="9">
        <v>6</v>
      </c>
      <c r="D859" s="34">
        <v>0.7</v>
      </c>
      <c r="E859" s="31">
        <v>40</v>
      </c>
      <c r="F859" s="10">
        <v>9.1</v>
      </c>
      <c r="G859" s="192" t="s">
        <v>4329</v>
      </c>
      <c r="H859" s="10">
        <f t="shared" si="39"/>
        <v>16.55</v>
      </c>
      <c r="I859" s="10">
        <f t="shared" si="40"/>
        <v>15.200000000000001</v>
      </c>
      <c r="J859" s="11">
        <f t="shared" si="41"/>
        <v>14.950000000000001</v>
      </c>
    </row>
    <row r="860" spans="1:10">
      <c r="A860" s="17" t="s">
        <v>34364</v>
      </c>
      <c r="B860" s="2" t="s">
        <v>1620</v>
      </c>
      <c r="C860" s="9">
        <v>6</v>
      </c>
      <c r="D860" s="34">
        <v>0.7</v>
      </c>
      <c r="E860" s="31">
        <v>40</v>
      </c>
      <c r="F860" s="10">
        <v>122.5</v>
      </c>
      <c r="G860" s="192" t="s">
        <v>4329</v>
      </c>
      <c r="H860" s="10">
        <f t="shared" si="39"/>
        <v>154.9</v>
      </c>
      <c r="I860" s="10">
        <f t="shared" si="40"/>
        <v>142.20000000000002</v>
      </c>
      <c r="J860" s="11">
        <f t="shared" si="41"/>
        <v>139.65</v>
      </c>
    </row>
    <row r="861" spans="1:10">
      <c r="A861" s="17" t="s">
        <v>34365</v>
      </c>
      <c r="B861" s="2" t="s">
        <v>13702</v>
      </c>
      <c r="C861" s="9">
        <v>6</v>
      </c>
      <c r="D861" s="34">
        <v>0.7</v>
      </c>
      <c r="E861" s="31">
        <v>46</v>
      </c>
      <c r="F861" s="10">
        <v>21</v>
      </c>
      <c r="G861" s="192" t="s">
        <v>4329</v>
      </c>
      <c r="H861" s="10">
        <f t="shared" si="39"/>
        <v>31.6</v>
      </c>
      <c r="I861" s="10">
        <f t="shared" si="40"/>
        <v>29</v>
      </c>
      <c r="J861" s="11">
        <f t="shared" si="41"/>
        <v>28.5</v>
      </c>
    </row>
    <row r="862" spans="1:10">
      <c r="A862" s="17" t="s">
        <v>34366</v>
      </c>
      <c r="B862" s="2" t="s">
        <v>1628</v>
      </c>
      <c r="C862" s="9">
        <v>12</v>
      </c>
      <c r="D862" s="34">
        <v>1</v>
      </c>
      <c r="E862" s="31">
        <v>30</v>
      </c>
      <c r="F862" s="10">
        <v>5.25</v>
      </c>
      <c r="G862" s="192" t="s">
        <v>32293</v>
      </c>
      <c r="H862" s="10">
        <f t="shared" si="39"/>
        <v>12.100000000000001</v>
      </c>
      <c r="I862" s="10">
        <f t="shared" si="40"/>
        <v>11.100000000000001</v>
      </c>
      <c r="J862" s="11">
        <f t="shared" si="41"/>
        <v>10.9</v>
      </c>
    </row>
    <row r="863" spans="1:10">
      <c r="A863" s="17" t="s">
        <v>34367</v>
      </c>
      <c r="B863" s="2" t="s">
        <v>1630</v>
      </c>
      <c r="C863" s="9">
        <v>12</v>
      </c>
      <c r="D863" s="34">
        <v>1</v>
      </c>
      <c r="E863" s="31">
        <v>30</v>
      </c>
      <c r="F863" s="10">
        <v>5.75</v>
      </c>
      <c r="G863" s="192" t="s">
        <v>32293</v>
      </c>
      <c r="H863" s="10">
        <f t="shared" si="39"/>
        <v>12.700000000000001</v>
      </c>
      <c r="I863" s="10">
        <f t="shared" si="40"/>
        <v>11.700000000000001</v>
      </c>
      <c r="J863" s="11">
        <f t="shared" si="41"/>
        <v>11.450000000000001</v>
      </c>
    </row>
    <row r="864" spans="1:10">
      <c r="A864" s="17" t="s">
        <v>34368</v>
      </c>
      <c r="B864" s="2" t="s">
        <v>1632</v>
      </c>
      <c r="C864" s="9">
        <v>12</v>
      </c>
      <c r="D864" s="34">
        <v>1</v>
      </c>
      <c r="E864" s="31">
        <v>37.5</v>
      </c>
      <c r="F864" s="10">
        <v>11.4</v>
      </c>
      <c r="G864" s="192" t="s">
        <v>32293</v>
      </c>
      <c r="H864" s="10">
        <f t="shared" si="39"/>
        <v>20.55</v>
      </c>
      <c r="I864" s="10">
        <f t="shared" si="40"/>
        <v>18.900000000000002</v>
      </c>
      <c r="J864" s="11">
        <f t="shared" si="41"/>
        <v>18.55</v>
      </c>
    </row>
    <row r="865" spans="1:10">
      <c r="A865" s="17" t="s">
        <v>34369</v>
      </c>
      <c r="B865" s="2" t="s">
        <v>1636</v>
      </c>
      <c r="C865" s="9">
        <v>12</v>
      </c>
      <c r="D865" s="34">
        <v>1</v>
      </c>
      <c r="E865" s="31">
        <v>37.5</v>
      </c>
      <c r="F865" s="10">
        <v>21.5</v>
      </c>
      <c r="G865" s="192" t="s">
        <v>32293</v>
      </c>
      <c r="H865" s="10">
        <f t="shared" si="39"/>
        <v>32.9</v>
      </c>
      <c r="I865" s="10">
        <f t="shared" si="40"/>
        <v>30.200000000000003</v>
      </c>
      <c r="J865" s="11">
        <f t="shared" si="41"/>
        <v>29.650000000000002</v>
      </c>
    </row>
    <row r="866" spans="1:10">
      <c r="A866" s="17" t="s">
        <v>34370</v>
      </c>
      <c r="B866" s="2" t="s">
        <v>1640</v>
      </c>
      <c r="C866" s="9">
        <v>12</v>
      </c>
      <c r="D866" s="34">
        <v>1</v>
      </c>
      <c r="E866" s="31">
        <v>40</v>
      </c>
      <c r="F866" s="10">
        <v>51</v>
      </c>
      <c r="G866" s="192" t="s">
        <v>32294</v>
      </c>
      <c r="H866" s="10">
        <f t="shared" si="39"/>
        <v>69.2</v>
      </c>
      <c r="I866" s="10">
        <f t="shared" si="40"/>
        <v>63.5</v>
      </c>
      <c r="J866" s="11">
        <f t="shared" si="41"/>
        <v>62.400000000000006</v>
      </c>
    </row>
    <row r="867" spans="1:10">
      <c r="A867" s="17" t="s">
        <v>34372</v>
      </c>
      <c r="B867" s="2" t="s">
        <v>1650</v>
      </c>
      <c r="C867" s="9">
        <v>6</v>
      </c>
      <c r="D867" s="34">
        <v>0.7</v>
      </c>
      <c r="E867" s="31">
        <v>33</v>
      </c>
      <c r="F867" s="10">
        <v>11.5</v>
      </c>
      <c r="G867" s="192" t="s">
        <v>4327</v>
      </c>
      <c r="H867" s="10">
        <f t="shared" si="39"/>
        <v>18.850000000000001</v>
      </c>
      <c r="I867" s="10">
        <f t="shared" si="40"/>
        <v>17.3</v>
      </c>
      <c r="J867" s="11">
        <f t="shared" si="41"/>
        <v>17</v>
      </c>
    </row>
    <row r="868" spans="1:10">
      <c r="A868" s="17" t="s">
        <v>34374</v>
      </c>
      <c r="B868" s="2" t="s">
        <v>33057</v>
      </c>
      <c r="C868" s="9">
        <v>6</v>
      </c>
      <c r="D868" s="34">
        <v>0.7</v>
      </c>
      <c r="E868" s="31">
        <v>30</v>
      </c>
      <c r="F868" s="10">
        <v>18</v>
      </c>
      <c r="G868" s="192" t="s">
        <v>32429</v>
      </c>
      <c r="H868" s="10">
        <f t="shared" si="39"/>
        <v>26.55</v>
      </c>
      <c r="I868" s="10">
        <f t="shared" si="40"/>
        <v>24.35</v>
      </c>
      <c r="J868" s="11">
        <f t="shared" si="41"/>
        <v>23.900000000000002</v>
      </c>
    </row>
    <row r="869" spans="1:10">
      <c r="A869" s="17" t="s">
        <v>34375</v>
      </c>
      <c r="B869" s="2" t="s">
        <v>1655</v>
      </c>
      <c r="C869" s="9">
        <v>6</v>
      </c>
      <c r="D869" s="34">
        <v>0.7</v>
      </c>
      <c r="E869" s="31">
        <v>40</v>
      </c>
      <c r="F869" s="10">
        <v>22</v>
      </c>
      <c r="G869" s="192" t="s">
        <v>32294</v>
      </c>
      <c r="H869" s="10">
        <f t="shared" si="39"/>
        <v>32.300000000000004</v>
      </c>
      <c r="I869" s="10">
        <f t="shared" si="40"/>
        <v>29.650000000000002</v>
      </c>
      <c r="J869" s="11">
        <f t="shared" si="41"/>
        <v>29.1</v>
      </c>
    </row>
    <row r="870" spans="1:10">
      <c r="A870" s="17" t="s">
        <v>34377</v>
      </c>
      <c r="B870" s="2" t="s">
        <v>1657</v>
      </c>
      <c r="C870" s="9">
        <v>6</v>
      </c>
      <c r="D870" s="34">
        <v>1</v>
      </c>
      <c r="E870" s="31">
        <v>40</v>
      </c>
      <c r="F870" s="10">
        <v>10</v>
      </c>
      <c r="G870" s="192" t="s">
        <v>32294</v>
      </c>
      <c r="H870" s="10">
        <f t="shared" si="39"/>
        <v>19.150000000000002</v>
      </c>
      <c r="I870" s="10">
        <f t="shared" si="40"/>
        <v>17.600000000000001</v>
      </c>
      <c r="J870" s="11">
        <f t="shared" si="41"/>
        <v>17.3</v>
      </c>
    </row>
    <row r="871" spans="1:10">
      <c r="A871" s="17" t="s">
        <v>34378</v>
      </c>
      <c r="B871" s="2" t="s">
        <v>31753</v>
      </c>
      <c r="C871" s="9">
        <v>6</v>
      </c>
      <c r="D871" s="34">
        <v>0.7</v>
      </c>
      <c r="E871" s="31">
        <v>15</v>
      </c>
      <c r="F871" s="10">
        <v>6.75</v>
      </c>
      <c r="G871" s="192" t="s">
        <v>32304</v>
      </c>
      <c r="H871" s="10">
        <f t="shared" si="39"/>
        <v>11.5</v>
      </c>
      <c r="I871" s="10">
        <f t="shared" si="40"/>
        <v>10.55</v>
      </c>
      <c r="J871" s="11">
        <f t="shared" si="41"/>
        <v>10.350000000000001</v>
      </c>
    </row>
    <row r="872" spans="1:10">
      <c r="A872" s="17" t="s">
        <v>34379</v>
      </c>
      <c r="B872" s="2" t="s">
        <v>26947</v>
      </c>
      <c r="C872" s="9">
        <v>6</v>
      </c>
      <c r="D872" s="34">
        <v>0.5</v>
      </c>
      <c r="E872" s="31">
        <v>15</v>
      </c>
      <c r="F872" s="10">
        <v>32.5</v>
      </c>
      <c r="G872" s="192" t="s">
        <v>32304</v>
      </c>
      <c r="H872" s="10">
        <f t="shared" si="39"/>
        <v>42.5</v>
      </c>
      <c r="I872" s="10">
        <f t="shared" si="40"/>
        <v>39.050000000000004</v>
      </c>
      <c r="J872" s="11">
        <f t="shared" si="41"/>
        <v>38.35</v>
      </c>
    </row>
    <row r="873" spans="1:10">
      <c r="A873" s="17" t="s">
        <v>34380</v>
      </c>
      <c r="B873" s="2" t="s">
        <v>33058</v>
      </c>
      <c r="C873" s="9">
        <v>6</v>
      </c>
      <c r="D873" s="34">
        <v>0.7</v>
      </c>
      <c r="E873" s="31">
        <v>40</v>
      </c>
      <c r="F873" s="10">
        <v>9.5</v>
      </c>
      <c r="G873" s="192" t="s">
        <v>4328</v>
      </c>
      <c r="H873" s="10">
        <f t="shared" si="39"/>
        <v>17.05</v>
      </c>
      <c r="I873" s="10">
        <f t="shared" si="40"/>
        <v>15.65</v>
      </c>
      <c r="J873" s="11">
        <f t="shared" si="41"/>
        <v>15.350000000000001</v>
      </c>
    </row>
    <row r="874" spans="1:10">
      <c r="A874" s="17" t="s">
        <v>34381</v>
      </c>
      <c r="B874" s="2" t="s">
        <v>33059</v>
      </c>
      <c r="C874" s="9">
        <v>5</v>
      </c>
      <c r="D874" s="34">
        <v>0.7</v>
      </c>
      <c r="E874" s="31">
        <v>40</v>
      </c>
      <c r="F874" s="10">
        <v>13.25</v>
      </c>
      <c r="G874" s="192" t="s">
        <v>4328</v>
      </c>
      <c r="H874" s="10">
        <f t="shared" si="39"/>
        <v>21.6</v>
      </c>
      <c r="I874" s="10">
        <f t="shared" si="40"/>
        <v>19.850000000000001</v>
      </c>
      <c r="J874" s="11">
        <f t="shared" si="41"/>
        <v>19.5</v>
      </c>
    </row>
    <row r="875" spans="1:10">
      <c r="A875" s="17" t="s">
        <v>34382</v>
      </c>
      <c r="B875" s="2" t="s">
        <v>26949</v>
      </c>
      <c r="C875" s="9">
        <v>6</v>
      </c>
      <c r="D875" s="34">
        <v>0.7</v>
      </c>
      <c r="E875" s="31">
        <v>40</v>
      </c>
      <c r="F875" s="10">
        <v>28.25</v>
      </c>
      <c r="G875" s="192" t="s">
        <v>4328</v>
      </c>
      <c r="H875" s="10">
        <f t="shared" si="39"/>
        <v>39.900000000000006</v>
      </c>
      <c r="I875" s="10">
        <f t="shared" si="40"/>
        <v>36.65</v>
      </c>
      <c r="J875" s="11">
        <f t="shared" si="41"/>
        <v>36</v>
      </c>
    </row>
    <row r="876" spans="1:10">
      <c r="A876" s="17" t="s">
        <v>34384</v>
      </c>
      <c r="B876" s="2" t="s">
        <v>4519</v>
      </c>
      <c r="C876" s="9">
        <v>6</v>
      </c>
      <c r="D876" s="34">
        <v>1</v>
      </c>
      <c r="E876" s="31">
        <v>40</v>
      </c>
      <c r="F876" s="10">
        <v>6.75</v>
      </c>
      <c r="G876" s="192" t="s">
        <v>4328</v>
      </c>
      <c r="H876" s="10">
        <f t="shared" si="39"/>
        <v>15.200000000000001</v>
      </c>
      <c r="I876" s="10">
        <f t="shared" si="40"/>
        <v>13.950000000000001</v>
      </c>
      <c r="J876" s="11">
        <f t="shared" si="41"/>
        <v>13.700000000000001</v>
      </c>
    </row>
    <row r="877" spans="1:10">
      <c r="A877" s="17" t="s">
        <v>34385</v>
      </c>
      <c r="B877" s="2" t="s">
        <v>26951</v>
      </c>
      <c r="C877" s="9">
        <v>6</v>
      </c>
      <c r="D877" s="34">
        <v>0.7</v>
      </c>
      <c r="E877" s="31">
        <v>45</v>
      </c>
      <c r="F877" s="10">
        <v>240</v>
      </c>
      <c r="G877" s="192" t="s">
        <v>4328</v>
      </c>
      <c r="H877" s="10">
        <f t="shared" si="39"/>
        <v>298.7</v>
      </c>
      <c r="I877" s="10">
        <f t="shared" si="40"/>
        <v>274.2</v>
      </c>
      <c r="J877" s="11">
        <f t="shared" si="41"/>
        <v>269.3</v>
      </c>
    </row>
    <row r="878" spans="1:10">
      <c r="A878" s="17" t="s">
        <v>34386</v>
      </c>
      <c r="B878" s="2" t="s">
        <v>33060</v>
      </c>
      <c r="C878" s="9">
        <v>6</v>
      </c>
      <c r="D878" s="34">
        <v>0.7</v>
      </c>
      <c r="E878" s="31">
        <v>40</v>
      </c>
      <c r="F878" s="10">
        <v>6.85</v>
      </c>
      <c r="G878" s="192" t="s">
        <v>4328</v>
      </c>
      <c r="H878" s="10">
        <f t="shared" si="39"/>
        <v>13.8</v>
      </c>
      <c r="I878" s="10">
        <f t="shared" si="40"/>
        <v>12.700000000000001</v>
      </c>
      <c r="J878" s="11">
        <f t="shared" si="41"/>
        <v>12.450000000000001</v>
      </c>
    </row>
    <row r="879" spans="1:10">
      <c r="A879" s="17" t="s">
        <v>34387</v>
      </c>
      <c r="B879" s="2" t="s">
        <v>33061</v>
      </c>
      <c r="C879" s="9">
        <v>6</v>
      </c>
      <c r="D879" s="34">
        <v>0.7</v>
      </c>
      <c r="E879" s="31">
        <v>40</v>
      </c>
      <c r="F879" s="10">
        <v>19.399999999999999</v>
      </c>
      <c r="G879" s="192" t="s">
        <v>4344</v>
      </c>
      <c r="H879" s="10">
        <f t="shared" si="39"/>
        <v>29.1</v>
      </c>
      <c r="I879" s="10">
        <f t="shared" si="40"/>
        <v>26.75</v>
      </c>
      <c r="J879" s="11">
        <f t="shared" si="41"/>
        <v>26.25</v>
      </c>
    </row>
    <row r="880" spans="1:10">
      <c r="A880" s="17" t="s">
        <v>34388</v>
      </c>
      <c r="B880" s="2" t="s">
        <v>1662</v>
      </c>
      <c r="C880" s="9">
        <v>6</v>
      </c>
      <c r="D880" s="34">
        <v>0.7</v>
      </c>
      <c r="E880" s="31">
        <v>17</v>
      </c>
      <c r="F880" s="10">
        <v>6.95</v>
      </c>
      <c r="G880" s="192" t="s">
        <v>4345</v>
      </c>
      <c r="H880" s="10">
        <f t="shared" si="39"/>
        <v>11.9</v>
      </c>
      <c r="I880" s="10">
        <f t="shared" si="40"/>
        <v>10.950000000000001</v>
      </c>
      <c r="J880" s="11">
        <f t="shared" si="41"/>
        <v>10.75</v>
      </c>
    </row>
    <row r="881" spans="1:10">
      <c r="A881" s="17" t="s">
        <v>34389</v>
      </c>
      <c r="B881" s="2" t="s">
        <v>26953</v>
      </c>
      <c r="C881" s="9">
        <v>6</v>
      </c>
      <c r="D881" s="34">
        <v>0.7</v>
      </c>
      <c r="E881" s="31">
        <v>25</v>
      </c>
      <c r="F881" s="10">
        <v>23</v>
      </c>
      <c r="G881" s="192" t="s">
        <v>32304</v>
      </c>
      <c r="H881" s="10">
        <f t="shared" si="39"/>
        <v>32.200000000000003</v>
      </c>
      <c r="I881" s="10">
        <f t="shared" si="40"/>
        <v>29.55</v>
      </c>
      <c r="J881" s="11">
        <f t="shared" si="41"/>
        <v>29</v>
      </c>
    </row>
    <row r="882" spans="1:10">
      <c r="A882" s="17" t="s">
        <v>34390</v>
      </c>
      <c r="B882" s="2" t="s">
        <v>1668</v>
      </c>
      <c r="C882" s="9">
        <v>6</v>
      </c>
      <c r="D882" s="34">
        <v>0.7</v>
      </c>
      <c r="E882" s="31">
        <v>40</v>
      </c>
      <c r="F882" s="10">
        <v>14.5</v>
      </c>
      <c r="G882" s="192" t="s">
        <v>4328</v>
      </c>
      <c r="H882" s="10">
        <f t="shared" si="39"/>
        <v>23.150000000000002</v>
      </c>
      <c r="I882" s="10">
        <f t="shared" si="40"/>
        <v>21.25</v>
      </c>
      <c r="J882" s="11">
        <f t="shared" si="41"/>
        <v>20.85</v>
      </c>
    </row>
    <row r="883" spans="1:10">
      <c r="A883" s="17" t="s">
        <v>34391</v>
      </c>
      <c r="B883" s="2" t="s">
        <v>1670</v>
      </c>
      <c r="C883" s="9">
        <v>6</v>
      </c>
      <c r="D883" s="34">
        <v>0.7</v>
      </c>
      <c r="E883" s="31">
        <v>40</v>
      </c>
      <c r="F883" s="10">
        <v>20.85</v>
      </c>
      <c r="G883" s="192" t="s">
        <v>4328</v>
      </c>
      <c r="H883" s="10">
        <f t="shared" si="39"/>
        <v>30.900000000000002</v>
      </c>
      <c r="I883" s="10">
        <f t="shared" si="40"/>
        <v>28.35</v>
      </c>
      <c r="J883" s="11">
        <f t="shared" si="41"/>
        <v>27.85</v>
      </c>
    </row>
    <row r="884" spans="1:10">
      <c r="A884" s="17" t="s">
        <v>34392</v>
      </c>
      <c r="B884" s="2" t="s">
        <v>1676</v>
      </c>
      <c r="C884" s="9">
        <v>6</v>
      </c>
      <c r="D884" s="34">
        <v>0.7</v>
      </c>
      <c r="E884" s="31">
        <v>45</v>
      </c>
      <c r="F884" s="10">
        <v>14.5</v>
      </c>
      <c r="G884" s="192" t="s">
        <v>32308</v>
      </c>
      <c r="H884" s="10">
        <f t="shared" si="39"/>
        <v>23.6</v>
      </c>
      <c r="I884" s="10">
        <f t="shared" si="40"/>
        <v>21.650000000000002</v>
      </c>
      <c r="J884" s="11">
        <f t="shared" si="41"/>
        <v>21.25</v>
      </c>
    </row>
    <row r="885" spans="1:10">
      <c r="A885" s="17" t="s">
        <v>34393</v>
      </c>
      <c r="B885" s="2" t="s">
        <v>31754</v>
      </c>
      <c r="C885" s="9">
        <v>6</v>
      </c>
      <c r="D885" s="34">
        <v>0.7</v>
      </c>
      <c r="E885" s="31">
        <v>40</v>
      </c>
      <c r="F885" s="10">
        <v>18.5</v>
      </c>
      <c r="G885" s="192" t="s">
        <v>4328</v>
      </c>
      <c r="H885" s="10">
        <f t="shared" si="39"/>
        <v>28</v>
      </c>
      <c r="I885" s="10">
        <f t="shared" si="40"/>
        <v>25.75</v>
      </c>
      <c r="J885" s="11">
        <f t="shared" si="41"/>
        <v>25.25</v>
      </c>
    </row>
    <row r="886" spans="1:10">
      <c r="A886" s="17" t="s">
        <v>34394</v>
      </c>
      <c r="B886" s="2" t="s">
        <v>31756</v>
      </c>
      <c r="C886" s="9">
        <v>6</v>
      </c>
      <c r="D886" s="34">
        <v>0.7</v>
      </c>
      <c r="E886" s="31">
        <v>40</v>
      </c>
      <c r="F886" s="10">
        <v>9.8000000000000007</v>
      </c>
      <c r="G886" s="192" t="s">
        <v>4328</v>
      </c>
      <c r="H886" s="10">
        <f t="shared" si="39"/>
        <v>17.400000000000002</v>
      </c>
      <c r="I886" s="10">
        <f t="shared" si="40"/>
        <v>16</v>
      </c>
      <c r="J886" s="11">
        <f t="shared" si="41"/>
        <v>15.700000000000001</v>
      </c>
    </row>
    <row r="887" spans="1:10">
      <c r="A887" s="17" t="s">
        <v>34395</v>
      </c>
      <c r="B887" s="2" t="s">
        <v>31757</v>
      </c>
      <c r="C887" s="9">
        <v>6</v>
      </c>
      <c r="D887" s="34">
        <v>0.7</v>
      </c>
      <c r="E887" s="31">
        <v>40</v>
      </c>
      <c r="F887" s="10">
        <v>7.85</v>
      </c>
      <c r="G887" s="192" t="s">
        <v>4328</v>
      </c>
      <c r="H887" s="10">
        <f t="shared" si="39"/>
        <v>15.05</v>
      </c>
      <c r="I887" s="10">
        <f t="shared" si="40"/>
        <v>13.8</v>
      </c>
      <c r="J887" s="11">
        <f t="shared" si="41"/>
        <v>13.55</v>
      </c>
    </row>
    <row r="888" spans="1:10">
      <c r="A888" s="17" t="s">
        <v>34396</v>
      </c>
      <c r="B888" s="2" t="s">
        <v>1678</v>
      </c>
      <c r="C888" s="9">
        <v>6</v>
      </c>
      <c r="D888" s="34">
        <v>0.7</v>
      </c>
      <c r="E888" s="31">
        <v>37.799999999999997</v>
      </c>
      <c r="F888" s="10">
        <v>13.5</v>
      </c>
      <c r="G888" s="192" t="s">
        <v>32307</v>
      </c>
      <c r="H888" s="10">
        <f t="shared" si="39"/>
        <v>21.75</v>
      </c>
      <c r="I888" s="10">
        <f t="shared" si="40"/>
        <v>19.950000000000003</v>
      </c>
      <c r="J888" s="11">
        <f t="shared" si="41"/>
        <v>19.600000000000001</v>
      </c>
    </row>
    <row r="889" spans="1:10">
      <c r="A889" s="17" t="s">
        <v>34397</v>
      </c>
      <c r="B889" s="2" t="s">
        <v>1680</v>
      </c>
      <c r="C889" s="9">
        <v>6</v>
      </c>
      <c r="D889" s="34">
        <v>0.7</v>
      </c>
      <c r="E889" s="31">
        <v>41.8</v>
      </c>
      <c r="F889" s="10">
        <v>9.6</v>
      </c>
      <c r="G889" s="192" t="s">
        <v>32307</v>
      </c>
      <c r="H889" s="10">
        <f t="shared" si="39"/>
        <v>17.3</v>
      </c>
      <c r="I889" s="10">
        <f t="shared" si="40"/>
        <v>15.9</v>
      </c>
      <c r="J889" s="11">
        <f t="shared" si="41"/>
        <v>15.600000000000001</v>
      </c>
    </row>
    <row r="890" spans="1:10">
      <c r="A890" s="17" t="s">
        <v>34399</v>
      </c>
      <c r="B890" s="2" t="s">
        <v>1682</v>
      </c>
      <c r="C890" s="9">
        <v>6</v>
      </c>
      <c r="D890" s="34">
        <v>1</v>
      </c>
      <c r="E890" s="31">
        <v>40</v>
      </c>
      <c r="F890" s="10">
        <v>11</v>
      </c>
      <c r="G890" s="192" t="s">
        <v>32325</v>
      </c>
      <c r="H890" s="10">
        <f t="shared" si="39"/>
        <v>20.400000000000002</v>
      </c>
      <c r="I890" s="10">
        <f t="shared" si="40"/>
        <v>18.7</v>
      </c>
      <c r="J890" s="11">
        <f t="shared" si="41"/>
        <v>18.400000000000002</v>
      </c>
    </row>
    <row r="891" spans="1:10">
      <c r="A891" s="17" t="s">
        <v>34400</v>
      </c>
      <c r="B891" s="2" t="s">
        <v>1685</v>
      </c>
      <c r="C891" s="9">
        <v>6</v>
      </c>
      <c r="D891" s="34">
        <v>0.7</v>
      </c>
      <c r="E891" s="31">
        <v>50</v>
      </c>
      <c r="F891" s="10">
        <v>10.95</v>
      </c>
      <c r="G891" s="192" t="s">
        <v>32325</v>
      </c>
      <c r="H891" s="10">
        <f t="shared" si="39"/>
        <v>19.700000000000003</v>
      </c>
      <c r="I891" s="10">
        <f t="shared" si="40"/>
        <v>18.100000000000001</v>
      </c>
      <c r="J891" s="11">
        <f t="shared" si="41"/>
        <v>17.75</v>
      </c>
    </row>
    <row r="892" spans="1:10">
      <c r="A892" s="17" t="s">
        <v>34401</v>
      </c>
      <c r="B892" s="2" t="s">
        <v>1687</v>
      </c>
      <c r="C892" s="9">
        <v>6</v>
      </c>
      <c r="D892" s="34">
        <v>0.7</v>
      </c>
      <c r="E892" s="31">
        <v>45</v>
      </c>
      <c r="F892" s="10">
        <v>47.5</v>
      </c>
      <c r="G892" s="192" t="s">
        <v>32325</v>
      </c>
      <c r="H892" s="10">
        <f t="shared" si="39"/>
        <v>63.85</v>
      </c>
      <c r="I892" s="10">
        <f t="shared" si="40"/>
        <v>58.6</v>
      </c>
      <c r="J892" s="11">
        <f t="shared" si="41"/>
        <v>57.550000000000004</v>
      </c>
    </row>
    <row r="893" spans="1:10">
      <c r="A893" s="17" t="s">
        <v>34402</v>
      </c>
      <c r="B893" s="2" t="s">
        <v>4653</v>
      </c>
      <c r="C893" s="9">
        <v>6</v>
      </c>
      <c r="D893" s="34">
        <v>0.7</v>
      </c>
      <c r="E893" s="31">
        <v>45</v>
      </c>
      <c r="F893" s="10">
        <v>8.25</v>
      </c>
      <c r="G893" s="192" t="s">
        <v>32325</v>
      </c>
      <c r="H893" s="10">
        <f t="shared" si="39"/>
        <v>15.950000000000001</v>
      </c>
      <c r="I893" s="10">
        <f t="shared" si="40"/>
        <v>14.65</v>
      </c>
      <c r="J893" s="11">
        <f t="shared" si="41"/>
        <v>14.4</v>
      </c>
    </row>
    <row r="894" spans="1:10">
      <c r="A894" s="17" t="s">
        <v>34403</v>
      </c>
      <c r="B894" s="2" t="s">
        <v>1688</v>
      </c>
      <c r="C894" s="9">
        <v>6</v>
      </c>
      <c r="D894" s="34">
        <v>0.7</v>
      </c>
      <c r="E894" s="31">
        <v>20</v>
      </c>
      <c r="F894" s="10">
        <v>7.35</v>
      </c>
      <c r="G894" s="192" t="s">
        <v>32304</v>
      </c>
      <c r="H894" s="10">
        <f t="shared" si="39"/>
        <v>12.65</v>
      </c>
      <c r="I894" s="10">
        <f t="shared" si="40"/>
        <v>11.600000000000001</v>
      </c>
      <c r="J894" s="11">
        <f t="shared" si="41"/>
        <v>11.4</v>
      </c>
    </row>
    <row r="895" spans="1:10">
      <c r="A895" s="17" t="s">
        <v>34405</v>
      </c>
      <c r="B895" s="2" t="s">
        <v>1692</v>
      </c>
      <c r="C895" s="9">
        <v>6</v>
      </c>
      <c r="D895" s="34">
        <v>0.7</v>
      </c>
      <c r="E895" s="31">
        <v>40</v>
      </c>
      <c r="F895" s="10">
        <v>150</v>
      </c>
      <c r="G895" s="192" t="s">
        <v>32437</v>
      </c>
      <c r="H895" s="10">
        <f t="shared" si="39"/>
        <v>188.45000000000002</v>
      </c>
      <c r="I895" s="10">
        <f t="shared" si="40"/>
        <v>173</v>
      </c>
      <c r="J895" s="11">
        <f t="shared" si="41"/>
        <v>169.9</v>
      </c>
    </row>
    <row r="896" spans="1:10">
      <c r="A896" s="17" t="s">
        <v>34406</v>
      </c>
      <c r="B896" s="2" t="s">
        <v>1695</v>
      </c>
      <c r="C896" s="9">
        <v>6</v>
      </c>
      <c r="D896" s="34">
        <v>0.7</v>
      </c>
      <c r="E896" s="31">
        <v>40</v>
      </c>
      <c r="F896" s="10">
        <v>7.5</v>
      </c>
      <c r="G896" s="192" t="s">
        <v>32381</v>
      </c>
      <c r="H896" s="10">
        <f t="shared" si="39"/>
        <v>14.600000000000001</v>
      </c>
      <c r="I896" s="10">
        <f t="shared" si="40"/>
        <v>13.4</v>
      </c>
      <c r="J896" s="11">
        <f t="shared" si="41"/>
        <v>13.15</v>
      </c>
    </row>
    <row r="897" spans="1:10">
      <c r="A897" s="17" t="s">
        <v>34407</v>
      </c>
      <c r="B897" s="2" t="s">
        <v>1697</v>
      </c>
      <c r="C897" s="9">
        <v>6</v>
      </c>
      <c r="D897" s="34">
        <v>0.7</v>
      </c>
      <c r="E897" s="31">
        <v>40</v>
      </c>
      <c r="F897" s="10">
        <v>7.25</v>
      </c>
      <c r="G897" s="192" t="s">
        <v>32380</v>
      </c>
      <c r="H897" s="10">
        <f t="shared" si="39"/>
        <v>14.3</v>
      </c>
      <c r="I897" s="10">
        <f t="shared" si="40"/>
        <v>13.15</v>
      </c>
      <c r="J897" s="11">
        <f t="shared" si="41"/>
        <v>12.9</v>
      </c>
    </row>
    <row r="898" spans="1:10">
      <c r="A898" s="17" t="s">
        <v>34408</v>
      </c>
      <c r="B898" s="2" t="s">
        <v>14243</v>
      </c>
      <c r="C898" s="9">
        <v>6</v>
      </c>
      <c r="D898" s="34">
        <v>0.7</v>
      </c>
      <c r="E898" s="31">
        <v>20</v>
      </c>
      <c r="F898" s="10">
        <v>11.75</v>
      </c>
      <c r="G898" s="192" t="s">
        <v>32304</v>
      </c>
      <c r="H898" s="10">
        <f t="shared" si="39"/>
        <v>18</v>
      </c>
      <c r="I898" s="10">
        <f t="shared" si="40"/>
        <v>16.55</v>
      </c>
      <c r="J898" s="11">
        <f t="shared" si="41"/>
        <v>16.25</v>
      </c>
    </row>
    <row r="899" spans="1:10">
      <c r="A899" s="17" t="s">
        <v>34409</v>
      </c>
      <c r="B899" s="2" t="s">
        <v>33062</v>
      </c>
      <c r="C899" s="9">
        <v>12</v>
      </c>
      <c r="D899" s="34">
        <v>1</v>
      </c>
      <c r="E899" s="31">
        <v>36</v>
      </c>
      <c r="F899" s="10">
        <v>16.75</v>
      </c>
      <c r="G899" s="192" t="s">
        <v>4343</v>
      </c>
      <c r="H899" s="10">
        <f t="shared" si="39"/>
        <v>26.900000000000002</v>
      </c>
      <c r="I899" s="10">
        <f t="shared" si="40"/>
        <v>24.700000000000003</v>
      </c>
      <c r="J899" s="11">
        <f t="shared" si="41"/>
        <v>24.25</v>
      </c>
    </row>
    <row r="900" spans="1:10">
      <c r="A900" s="17" t="s">
        <v>34410</v>
      </c>
      <c r="B900" s="2" t="s">
        <v>1712</v>
      </c>
      <c r="C900" s="9">
        <v>6</v>
      </c>
      <c r="D900" s="34">
        <v>0.7</v>
      </c>
      <c r="E900" s="31">
        <v>42.3</v>
      </c>
      <c r="F900" s="10">
        <v>13.5</v>
      </c>
      <c r="G900" s="192" t="s">
        <v>32429</v>
      </c>
      <c r="H900" s="10">
        <f t="shared" si="39"/>
        <v>22.150000000000002</v>
      </c>
      <c r="I900" s="10">
        <f t="shared" si="40"/>
        <v>20.3</v>
      </c>
      <c r="J900" s="11">
        <f t="shared" si="41"/>
        <v>19.950000000000003</v>
      </c>
    </row>
    <row r="901" spans="1:10">
      <c r="A901" s="17" t="s">
        <v>34411</v>
      </c>
      <c r="B901" s="2" t="s">
        <v>1715</v>
      </c>
      <c r="C901" s="9">
        <v>6</v>
      </c>
      <c r="D901" s="34">
        <v>0.7</v>
      </c>
      <c r="E901" s="31">
        <v>30</v>
      </c>
      <c r="F901" s="10">
        <v>10.5</v>
      </c>
      <c r="G901" s="192" t="s">
        <v>32304</v>
      </c>
      <c r="H901" s="10">
        <f t="shared" si="39"/>
        <v>17.400000000000002</v>
      </c>
      <c r="I901" s="10">
        <f t="shared" si="40"/>
        <v>15.950000000000001</v>
      </c>
      <c r="J901" s="11">
        <f t="shared" si="41"/>
        <v>15.65</v>
      </c>
    </row>
    <row r="902" spans="1:10">
      <c r="A902" s="17" t="s">
        <v>34413</v>
      </c>
      <c r="B902" s="2" t="s">
        <v>33063</v>
      </c>
      <c r="C902" s="9">
        <v>6</v>
      </c>
      <c r="D902" s="34">
        <v>0.7</v>
      </c>
      <c r="E902" s="31">
        <v>40</v>
      </c>
      <c r="F902" s="10">
        <v>9.25</v>
      </c>
      <c r="G902" s="192" t="s">
        <v>32294</v>
      </c>
      <c r="H902" s="10">
        <f t="shared" si="39"/>
        <v>16.75</v>
      </c>
      <c r="I902" s="10">
        <f t="shared" si="40"/>
        <v>15.350000000000001</v>
      </c>
      <c r="J902" s="11">
        <f t="shared" si="41"/>
        <v>15.100000000000001</v>
      </c>
    </row>
    <row r="903" spans="1:10">
      <c r="A903" s="17" t="s">
        <v>34414</v>
      </c>
      <c r="B903" s="2" t="s">
        <v>1718</v>
      </c>
      <c r="C903" s="9">
        <v>6</v>
      </c>
      <c r="D903" s="34">
        <v>0.7</v>
      </c>
      <c r="E903" s="31">
        <v>38</v>
      </c>
      <c r="F903" s="10">
        <v>13.5</v>
      </c>
      <c r="G903" s="192" t="s">
        <v>32315</v>
      </c>
      <c r="H903" s="10">
        <f t="shared" si="39"/>
        <v>21.75</v>
      </c>
      <c r="I903" s="10">
        <f t="shared" si="40"/>
        <v>19.950000000000003</v>
      </c>
      <c r="J903" s="11">
        <f t="shared" si="41"/>
        <v>19.600000000000001</v>
      </c>
    </row>
    <row r="904" spans="1:10">
      <c r="A904" s="17" t="s">
        <v>34415</v>
      </c>
      <c r="B904" s="2" t="s">
        <v>1721</v>
      </c>
      <c r="C904" s="9">
        <v>6</v>
      </c>
      <c r="D904" s="34">
        <v>0.7</v>
      </c>
      <c r="E904" s="31">
        <v>27</v>
      </c>
      <c r="F904" s="10">
        <v>6.95</v>
      </c>
      <c r="G904" s="192" t="s">
        <v>32293</v>
      </c>
      <c r="H904" s="10">
        <f t="shared" si="39"/>
        <v>12.8</v>
      </c>
      <c r="I904" s="10">
        <f t="shared" si="40"/>
        <v>11.75</v>
      </c>
      <c r="J904" s="11">
        <f t="shared" si="41"/>
        <v>11.55</v>
      </c>
    </row>
    <row r="905" spans="1:10">
      <c r="A905" s="17" t="s">
        <v>34416</v>
      </c>
      <c r="B905" s="2" t="s">
        <v>1724</v>
      </c>
      <c r="C905" s="9">
        <v>6</v>
      </c>
      <c r="D905" s="34">
        <v>0.7</v>
      </c>
      <c r="E905" s="31">
        <v>44</v>
      </c>
      <c r="F905" s="10">
        <v>32.25</v>
      </c>
      <c r="G905" s="192" t="s">
        <v>32307</v>
      </c>
      <c r="H905" s="10">
        <f t="shared" si="39"/>
        <v>45.150000000000006</v>
      </c>
      <c r="I905" s="10">
        <f t="shared" si="40"/>
        <v>41.45</v>
      </c>
      <c r="J905" s="11">
        <f t="shared" si="41"/>
        <v>40.700000000000003</v>
      </c>
    </row>
    <row r="906" spans="1:10">
      <c r="A906" s="17" t="s">
        <v>34417</v>
      </c>
      <c r="B906" s="2" t="s">
        <v>31758</v>
      </c>
      <c r="C906" s="9">
        <v>6</v>
      </c>
      <c r="D906" s="34">
        <v>0.7</v>
      </c>
      <c r="E906" s="31">
        <v>44</v>
      </c>
      <c r="F906" s="10">
        <v>26</v>
      </c>
      <c r="G906" s="192" t="s">
        <v>32308</v>
      </c>
      <c r="H906" s="10">
        <f t="shared" si="39"/>
        <v>37.550000000000004</v>
      </c>
      <c r="I906" s="10">
        <f t="shared" si="40"/>
        <v>34.450000000000003</v>
      </c>
      <c r="J906" s="11">
        <f t="shared" si="41"/>
        <v>33.85</v>
      </c>
    </row>
    <row r="907" spans="1:10">
      <c r="A907" s="17" t="s">
        <v>34418</v>
      </c>
      <c r="B907" s="2" t="s">
        <v>1728</v>
      </c>
      <c r="C907" s="9">
        <v>6</v>
      </c>
      <c r="D907" s="34">
        <v>0.7</v>
      </c>
      <c r="E907" s="31">
        <v>44</v>
      </c>
      <c r="F907" s="10">
        <v>10.15</v>
      </c>
      <c r="G907" s="192" t="s">
        <v>32308</v>
      </c>
      <c r="H907" s="10">
        <f t="shared" si="39"/>
        <v>18.2</v>
      </c>
      <c r="I907" s="10">
        <f t="shared" si="40"/>
        <v>16.7</v>
      </c>
      <c r="J907" s="11">
        <f t="shared" si="41"/>
        <v>16.400000000000002</v>
      </c>
    </row>
    <row r="908" spans="1:10">
      <c r="A908" s="17" t="s">
        <v>34420</v>
      </c>
      <c r="B908" s="2" t="s">
        <v>1730</v>
      </c>
      <c r="C908" s="9">
        <v>6</v>
      </c>
      <c r="D908" s="34">
        <v>1</v>
      </c>
      <c r="E908" s="31">
        <v>17.899999999999999</v>
      </c>
      <c r="F908" s="10">
        <v>14.5</v>
      </c>
      <c r="G908" s="192" t="s">
        <v>32424</v>
      </c>
      <c r="H908" s="10">
        <f t="shared" ref="H908:H971" si="42">IF(B908="","",CEILING((F908+(10.3552*D908*E908)/100+1.5+0.05)*1.22,0.05))</f>
        <v>21.85</v>
      </c>
      <c r="I908" s="10">
        <f t="shared" ref="I908:I971" si="43">IF(B908="","",CEILING((F908+(10.3552*D908*E908)/100+1.5+0.05)*1.12,0.05))</f>
        <v>20.100000000000001</v>
      </c>
      <c r="J908" s="11">
        <f t="shared" ref="J908:J971" si="44">IF(B908="","",CEILING((F908+(10.3552*D908*E908)/100+1.5+0.05)*1.1,0.05))</f>
        <v>19.700000000000003</v>
      </c>
    </row>
    <row r="909" spans="1:10">
      <c r="A909" s="17" t="s">
        <v>34421</v>
      </c>
      <c r="B909" s="2" t="s">
        <v>14634</v>
      </c>
      <c r="C909" s="9">
        <v>6</v>
      </c>
      <c r="D909" s="34">
        <v>1</v>
      </c>
      <c r="E909" s="31">
        <v>37.5</v>
      </c>
      <c r="F909" s="10">
        <v>6.5</v>
      </c>
      <c r="G909" s="192" t="s">
        <v>32308</v>
      </c>
      <c r="H909" s="10">
        <f t="shared" si="42"/>
        <v>14.600000000000001</v>
      </c>
      <c r="I909" s="10">
        <f t="shared" si="43"/>
        <v>13.4</v>
      </c>
      <c r="J909" s="11">
        <f t="shared" si="44"/>
        <v>13.15</v>
      </c>
    </row>
    <row r="910" spans="1:10">
      <c r="A910" s="17" t="s">
        <v>34422</v>
      </c>
      <c r="B910" s="2" t="s">
        <v>1736</v>
      </c>
      <c r="C910" s="9">
        <v>6</v>
      </c>
      <c r="D910" s="34">
        <v>0.7</v>
      </c>
      <c r="E910" s="31">
        <v>42</v>
      </c>
      <c r="F910" s="10">
        <v>7.5</v>
      </c>
      <c r="G910" s="192" t="s">
        <v>32308</v>
      </c>
      <c r="H910" s="10">
        <f t="shared" si="42"/>
        <v>14.8</v>
      </c>
      <c r="I910" s="10">
        <f t="shared" si="43"/>
        <v>13.55</v>
      </c>
      <c r="J910" s="11">
        <f t="shared" si="44"/>
        <v>13.350000000000001</v>
      </c>
    </row>
    <row r="911" spans="1:10">
      <c r="A911" s="17" t="s">
        <v>34423</v>
      </c>
      <c r="B911" s="2" t="s">
        <v>1738</v>
      </c>
      <c r="C911" s="9">
        <v>6</v>
      </c>
      <c r="D911" s="34">
        <v>0.7</v>
      </c>
      <c r="E911" s="31">
        <v>38.5</v>
      </c>
      <c r="F911" s="10">
        <v>30.5</v>
      </c>
      <c r="G911" s="192" t="s">
        <v>32356</v>
      </c>
      <c r="H911" s="10">
        <f t="shared" si="42"/>
        <v>42.550000000000004</v>
      </c>
      <c r="I911" s="10">
        <f t="shared" si="43"/>
        <v>39.050000000000004</v>
      </c>
      <c r="J911" s="11">
        <f t="shared" si="44"/>
        <v>38.35</v>
      </c>
    </row>
    <row r="912" spans="1:10">
      <c r="A912" s="17" t="s">
        <v>34424</v>
      </c>
      <c r="B912" s="2" t="s">
        <v>1741</v>
      </c>
      <c r="C912" s="9">
        <v>6</v>
      </c>
      <c r="D912" s="34">
        <v>0.7</v>
      </c>
      <c r="E912" s="31">
        <v>40</v>
      </c>
      <c r="F912" s="10">
        <v>10.65</v>
      </c>
      <c r="G912" s="192" t="s">
        <v>32307</v>
      </c>
      <c r="H912" s="10">
        <f t="shared" si="42"/>
        <v>18.45</v>
      </c>
      <c r="I912" s="10">
        <f t="shared" si="43"/>
        <v>16.95</v>
      </c>
      <c r="J912" s="11">
        <f t="shared" si="44"/>
        <v>16.650000000000002</v>
      </c>
    </row>
    <row r="913" spans="1:10">
      <c r="A913" s="17" t="s">
        <v>34425</v>
      </c>
      <c r="B913" s="2" t="s">
        <v>1743</v>
      </c>
      <c r="C913" s="9">
        <v>6</v>
      </c>
      <c r="D913" s="34">
        <v>0.7</v>
      </c>
      <c r="E913" s="31">
        <v>40</v>
      </c>
      <c r="F913" s="10">
        <v>12.25</v>
      </c>
      <c r="G913" s="192" t="s">
        <v>32308</v>
      </c>
      <c r="H913" s="10">
        <f t="shared" si="42"/>
        <v>20.400000000000002</v>
      </c>
      <c r="I913" s="10">
        <f t="shared" si="43"/>
        <v>18.75</v>
      </c>
      <c r="J913" s="11">
        <f t="shared" si="44"/>
        <v>18.400000000000002</v>
      </c>
    </row>
    <row r="914" spans="1:10">
      <c r="A914" s="17" t="s">
        <v>34426</v>
      </c>
      <c r="B914" s="2" t="s">
        <v>1745</v>
      </c>
      <c r="C914" s="9">
        <v>6</v>
      </c>
      <c r="D914" s="34">
        <v>0.7</v>
      </c>
      <c r="E914" s="31">
        <v>47</v>
      </c>
      <c r="F914" s="10">
        <v>10.7</v>
      </c>
      <c r="G914" s="192" t="s">
        <v>32308</v>
      </c>
      <c r="H914" s="10">
        <f t="shared" si="42"/>
        <v>19.150000000000002</v>
      </c>
      <c r="I914" s="10">
        <f t="shared" si="43"/>
        <v>17.55</v>
      </c>
      <c r="J914" s="11">
        <f t="shared" si="44"/>
        <v>17.25</v>
      </c>
    </row>
    <row r="915" spans="1:10">
      <c r="A915" s="17" t="s">
        <v>34427</v>
      </c>
      <c r="B915" s="2" t="s">
        <v>1747</v>
      </c>
      <c r="C915" s="9">
        <v>6</v>
      </c>
      <c r="D915" s="34">
        <v>0.7</v>
      </c>
      <c r="E915" s="31">
        <v>40</v>
      </c>
      <c r="F915" s="10">
        <v>7.5</v>
      </c>
      <c r="G915" s="192" t="s">
        <v>32307</v>
      </c>
      <c r="H915" s="10">
        <f t="shared" si="42"/>
        <v>14.600000000000001</v>
      </c>
      <c r="I915" s="10">
        <f t="shared" si="43"/>
        <v>13.4</v>
      </c>
      <c r="J915" s="11">
        <f t="shared" si="44"/>
        <v>13.15</v>
      </c>
    </row>
    <row r="916" spans="1:10">
      <c r="A916" s="17" t="s">
        <v>34428</v>
      </c>
      <c r="B916" s="2" t="s">
        <v>1749</v>
      </c>
      <c r="C916" s="9">
        <v>6</v>
      </c>
      <c r="D916" s="34">
        <v>0.7</v>
      </c>
      <c r="E916" s="31">
        <v>40</v>
      </c>
      <c r="F916" s="10">
        <v>22.5</v>
      </c>
      <c r="G916" s="192" t="s">
        <v>32356</v>
      </c>
      <c r="H916" s="10">
        <f t="shared" si="42"/>
        <v>32.9</v>
      </c>
      <c r="I916" s="10">
        <f t="shared" si="43"/>
        <v>30.200000000000003</v>
      </c>
      <c r="J916" s="11">
        <f t="shared" si="44"/>
        <v>29.650000000000002</v>
      </c>
    </row>
    <row r="917" spans="1:10">
      <c r="A917" s="17" t="s">
        <v>34430</v>
      </c>
      <c r="B917" s="2" t="s">
        <v>1754</v>
      </c>
      <c r="C917" s="9">
        <v>6</v>
      </c>
      <c r="D917" s="34">
        <v>1</v>
      </c>
      <c r="E917" s="31">
        <v>42.7</v>
      </c>
      <c r="F917" s="10">
        <v>5.25</v>
      </c>
      <c r="G917" s="192" t="s">
        <v>32308</v>
      </c>
      <c r="H917" s="10">
        <f t="shared" si="42"/>
        <v>13.700000000000001</v>
      </c>
      <c r="I917" s="10">
        <f t="shared" si="43"/>
        <v>12.600000000000001</v>
      </c>
      <c r="J917" s="11">
        <f t="shared" si="44"/>
        <v>12.350000000000001</v>
      </c>
    </row>
    <row r="918" spans="1:10">
      <c r="A918" s="17" t="s">
        <v>34431</v>
      </c>
      <c r="B918" s="2" t="s">
        <v>1760</v>
      </c>
      <c r="C918" s="9">
        <v>6</v>
      </c>
      <c r="D918" s="34">
        <v>0.7</v>
      </c>
      <c r="E918" s="31">
        <v>42.7</v>
      </c>
      <c r="F918" s="10">
        <v>8.5</v>
      </c>
      <c r="G918" s="192" t="s">
        <v>32308</v>
      </c>
      <c r="H918" s="10">
        <f t="shared" si="42"/>
        <v>16.05</v>
      </c>
      <c r="I918" s="10">
        <f t="shared" si="43"/>
        <v>14.75</v>
      </c>
      <c r="J918" s="11">
        <f t="shared" si="44"/>
        <v>14.5</v>
      </c>
    </row>
    <row r="919" spans="1:10">
      <c r="A919" s="17" t="s">
        <v>34433</v>
      </c>
      <c r="B919" s="2" t="s">
        <v>27081</v>
      </c>
      <c r="C919" s="9">
        <v>6</v>
      </c>
      <c r="D919" s="34">
        <v>0.7</v>
      </c>
      <c r="E919" s="31">
        <v>40</v>
      </c>
      <c r="F919" s="10">
        <v>11.95</v>
      </c>
      <c r="G919" s="192" t="s">
        <v>32307</v>
      </c>
      <c r="H919" s="10">
        <f t="shared" si="42"/>
        <v>20.05</v>
      </c>
      <c r="I919" s="10">
        <f t="shared" si="43"/>
        <v>18.400000000000002</v>
      </c>
      <c r="J919" s="11">
        <f t="shared" si="44"/>
        <v>18.05</v>
      </c>
    </row>
    <row r="920" spans="1:10">
      <c r="A920" s="17" t="s">
        <v>34434</v>
      </c>
      <c r="B920" s="2" t="s">
        <v>1764</v>
      </c>
      <c r="C920" s="9">
        <v>120</v>
      </c>
      <c r="D920" s="34">
        <v>0.05</v>
      </c>
      <c r="E920" s="31">
        <v>43</v>
      </c>
      <c r="F920" s="10">
        <v>67.5</v>
      </c>
      <c r="G920" s="192" t="s">
        <v>32307</v>
      </c>
      <c r="H920" s="10">
        <f t="shared" si="42"/>
        <v>84.550000000000011</v>
      </c>
      <c r="I920" s="10">
        <f t="shared" si="43"/>
        <v>77.600000000000009</v>
      </c>
      <c r="J920" s="11">
        <f t="shared" si="44"/>
        <v>76.2</v>
      </c>
    </row>
    <row r="921" spans="1:10">
      <c r="A921" s="17" t="s">
        <v>34435</v>
      </c>
      <c r="B921" s="2" t="s">
        <v>32900</v>
      </c>
      <c r="C921" s="9">
        <v>6</v>
      </c>
      <c r="D921" s="34">
        <v>0.7</v>
      </c>
      <c r="E921" s="31">
        <v>43</v>
      </c>
      <c r="F921" s="10">
        <v>47.95</v>
      </c>
      <c r="G921" s="192" t="s">
        <v>32307</v>
      </c>
      <c r="H921" s="10">
        <f t="shared" si="42"/>
        <v>64.2</v>
      </c>
      <c r="I921" s="10">
        <f t="shared" si="43"/>
        <v>58.95</v>
      </c>
      <c r="J921" s="11">
        <f t="shared" si="44"/>
        <v>57.900000000000006</v>
      </c>
    </row>
    <row r="922" spans="1:10">
      <c r="A922" s="17" t="s">
        <v>34436</v>
      </c>
      <c r="B922" s="2" t="s">
        <v>1767</v>
      </c>
      <c r="C922" s="9">
        <v>120</v>
      </c>
      <c r="D922" s="34">
        <v>0.05</v>
      </c>
      <c r="E922" s="31">
        <v>43</v>
      </c>
      <c r="F922" s="10">
        <v>54.5</v>
      </c>
      <c r="G922" s="192" t="s">
        <v>32307</v>
      </c>
      <c r="H922" s="10">
        <f t="shared" si="42"/>
        <v>68.7</v>
      </c>
      <c r="I922" s="10">
        <f t="shared" si="43"/>
        <v>63.050000000000004</v>
      </c>
      <c r="J922" s="11">
        <f t="shared" si="44"/>
        <v>61.900000000000006</v>
      </c>
    </row>
    <row r="923" spans="1:10">
      <c r="A923" s="17" t="s">
        <v>34437</v>
      </c>
      <c r="B923" s="2" t="s">
        <v>1769</v>
      </c>
      <c r="C923" s="9">
        <v>6</v>
      </c>
      <c r="D923" s="34">
        <v>0.7</v>
      </c>
      <c r="E923" s="31">
        <v>43</v>
      </c>
      <c r="F923" s="10">
        <v>5.25</v>
      </c>
      <c r="G923" s="192" t="s">
        <v>32307</v>
      </c>
      <c r="H923" s="10">
        <f t="shared" si="42"/>
        <v>12.100000000000001</v>
      </c>
      <c r="I923" s="10">
        <f t="shared" si="43"/>
        <v>11.15</v>
      </c>
      <c r="J923" s="11">
        <f t="shared" si="44"/>
        <v>10.950000000000001</v>
      </c>
    </row>
    <row r="924" spans="1:10">
      <c r="A924" s="17" t="s">
        <v>34438</v>
      </c>
      <c r="B924" s="2" t="s">
        <v>1771</v>
      </c>
      <c r="C924" s="9">
        <v>6</v>
      </c>
      <c r="D924" s="34">
        <v>0.7</v>
      </c>
      <c r="E924" s="31">
        <v>43</v>
      </c>
      <c r="F924" s="10">
        <v>6.75</v>
      </c>
      <c r="G924" s="192" t="s">
        <v>32307</v>
      </c>
      <c r="H924" s="10">
        <f t="shared" si="42"/>
        <v>13.950000000000001</v>
      </c>
      <c r="I924" s="10">
        <f t="shared" si="43"/>
        <v>12.8</v>
      </c>
      <c r="J924" s="11">
        <f t="shared" si="44"/>
        <v>12.600000000000001</v>
      </c>
    </row>
    <row r="925" spans="1:10">
      <c r="A925" s="17" t="s">
        <v>34439</v>
      </c>
      <c r="B925" s="2" t="s">
        <v>1773</v>
      </c>
      <c r="C925" s="9">
        <v>120</v>
      </c>
      <c r="D925" s="34">
        <v>0.05</v>
      </c>
      <c r="E925" s="31">
        <v>43</v>
      </c>
      <c r="F925" s="10">
        <v>13.95</v>
      </c>
      <c r="G925" s="192" t="s">
        <v>32307</v>
      </c>
      <c r="H925" s="10">
        <f t="shared" si="42"/>
        <v>19.200000000000003</v>
      </c>
      <c r="I925" s="10">
        <f t="shared" si="43"/>
        <v>17.650000000000002</v>
      </c>
      <c r="J925" s="11">
        <f t="shared" si="44"/>
        <v>17.3</v>
      </c>
    </row>
    <row r="926" spans="1:10">
      <c r="A926" s="17" t="s">
        <v>34440</v>
      </c>
      <c r="B926" s="2" t="s">
        <v>1775</v>
      </c>
      <c r="C926" s="9">
        <v>120</v>
      </c>
      <c r="D926" s="34">
        <v>0.05</v>
      </c>
      <c r="E926" s="31">
        <v>43</v>
      </c>
      <c r="F926" s="10">
        <v>12.6</v>
      </c>
      <c r="G926" s="192" t="s">
        <v>32356</v>
      </c>
      <c r="H926" s="10">
        <f t="shared" si="42"/>
        <v>17.55</v>
      </c>
      <c r="I926" s="10">
        <f t="shared" si="43"/>
        <v>16.100000000000001</v>
      </c>
      <c r="J926" s="11">
        <f t="shared" si="44"/>
        <v>15.850000000000001</v>
      </c>
    </row>
    <row r="927" spans="1:10">
      <c r="A927" s="17" t="s">
        <v>34441</v>
      </c>
      <c r="B927" s="2" t="s">
        <v>32901</v>
      </c>
      <c r="C927" s="9">
        <v>6</v>
      </c>
      <c r="D927" s="34">
        <v>0.7</v>
      </c>
      <c r="E927" s="31">
        <v>43</v>
      </c>
      <c r="F927" s="10">
        <v>79.5</v>
      </c>
      <c r="G927" s="192" t="s">
        <v>32356</v>
      </c>
      <c r="H927" s="10">
        <f t="shared" si="42"/>
        <v>102.7</v>
      </c>
      <c r="I927" s="10">
        <f t="shared" si="43"/>
        <v>94.300000000000011</v>
      </c>
      <c r="J927" s="11">
        <f t="shared" si="44"/>
        <v>92.600000000000009</v>
      </c>
    </row>
    <row r="928" spans="1:10">
      <c r="A928" s="17" t="s">
        <v>34442</v>
      </c>
      <c r="B928" s="2" t="s">
        <v>1781</v>
      </c>
      <c r="C928" s="9">
        <v>6</v>
      </c>
      <c r="D928" s="34">
        <v>0.7</v>
      </c>
      <c r="E928" s="31">
        <v>17</v>
      </c>
      <c r="F928" s="10">
        <v>22.95</v>
      </c>
      <c r="G928" s="192" t="s">
        <v>4338</v>
      </c>
      <c r="H928" s="10">
        <f t="shared" si="42"/>
        <v>31.400000000000002</v>
      </c>
      <c r="I928" s="10">
        <f t="shared" si="43"/>
        <v>28.85</v>
      </c>
      <c r="J928" s="11">
        <f t="shared" si="44"/>
        <v>28.35</v>
      </c>
    </row>
    <row r="929" spans="1:10">
      <c r="A929" s="17" t="s">
        <v>34443</v>
      </c>
      <c r="B929" s="2" t="s">
        <v>1783</v>
      </c>
      <c r="C929" s="9">
        <v>6</v>
      </c>
      <c r="D929" s="34">
        <v>0.7</v>
      </c>
      <c r="E929" s="31">
        <v>35</v>
      </c>
      <c r="F929" s="10">
        <v>62.5</v>
      </c>
      <c r="G929" s="192" t="s">
        <v>32304</v>
      </c>
      <c r="H929" s="10">
        <f t="shared" si="42"/>
        <v>81.25</v>
      </c>
      <c r="I929" s="10">
        <f t="shared" si="43"/>
        <v>74.600000000000009</v>
      </c>
      <c r="J929" s="11">
        <f t="shared" si="44"/>
        <v>73.25</v>
      </c>
    </row>
    <row r="930" spans="1:10">
      <c r="A930" s="17" t="s">
        <v>34444</v>
      </c>
      <c r="B930" s="2" t="s">
        <v>4779</v>
      </c>
      <c r="C930" s="9">
        <v>6</v>
      </c>
      <c r="D930" s="34">
        <v>0.7</v>
      </c>
      <c r="E930" s="31">
        <v>43</v>
      </c>
      <c r="F930" s="10">
        <v>20.5</v>
      </c>
      <c r="G930" s="192" t="s">
        <v>4329</v>
      </c>
      <c r="H930" s="10">
        <f t="shared" si="42"/>
        <v>30.75</v>
      </c>
      <c r="I930" s="10">
        <f t="shared" si="43"/>
        <v>28.200000000000003</v>
      </c>
      <c r="J930" s="11">
        <f t="shared" si="44"/>
        <v>27.700000000000003</v>
      </c>
    </row>
    <row r="931" spans="1:10">
      <c r="A931" s="17" t="s">
        <v>34445</v>
      </c>
      <c r="B931" s="2" t="s">
        <v>1785</v>
      </c>
      <c r="C931" s="9">
        <v>6</v>
      </c>
      <c r="D931" s="34">
        <v>0.7</v>
      </c>
      <c r="E931" s="31">
        <v>40</v>
      </c>
      <c r="F931" s="10">
        <v>10.25</v>
      </c>
      <c r="G931" s="192" t="s">
        <v>4329</v>
      </c>
      <c r="H931" s="10">
        <f t="shared" si="42"/>
        <v>17.95</v>
      </c>
      <c r="I931" s="10">
        <f t="shared" si="43"/>
        <v>16.5</v>
      </c>
      <c r="J931" s="11">
        <f t="shared" si="44"/>
        <v>16.2</v>
      </c>
    </row>
    <row r="932" spans="1:10">
      <c r="A932" s="17" t="s">
        <v>34446</v>
      </c>
      <c r="B932" s="2" t="s">
        <v>1787</v>
      </c>
      <c r="C932" s="9">
        <v>6</v>
      </c>
      <c r="D932" s="34">
        <v>1</v>
      </c>
      <c r="E932" s="31">
        <v>40</v>
      </c>
      <c r="F932" s="10">
        <v>6.75</v>
      </c>
      <c r="G932" s="192" t="s">
        <v>4329</v>
      </c>
      <c r="H932" s="10">
        <f t="shared" si="42"/>
        <v>15.200000000000001</v>
      </c>
      <c r="I932" s="10">
        <f t="shared" si="43"/>
        <v>13.950000000000001</v>
      </c>
      <c r="J932" s="11">
        <f t="shared" si="44"/>
        <v>13.700000000000001</v>
      </c>
    </row>
    <row r="933" spans="1:10">
      <c r="A933" s="17" t="s">
        <v>34447</v>
      </c>
      <c r="B933" s="2" t="s">
        <v>14423</v>
      </c>
      <c r="C933" s="9">
        <v>6</v>
      </c>
      <c r="D933" s="34">
        <v>1</v>
      </c>
      <c r="E933" s="31">
        <v>40</v>
      </c>
      <c r="F933" s="10">
        <v>51.5</v>
      </c>
      <c r="G933" s="192" t="s">
        <v>4329</v>
      </c>
      <c r="H933" s="10">
        <f t="shared" si="42"/>
        <v>69.8</v>
      </c>
      <c r="I933" s="10">
        <f t="shared" si="43"/>
        <v>64.100000000000009</v>
      </c>
      <c r="J933" s="11">
        <f t="shared" si="44"/>
        <v>62.95</v>
      </c>
    </row>
    <row r="934" spans="1:10">
      <c r="A934" s="17" t="s">
        <v>34448</v>
      </c>
      <c r="B934" s="2" t="s">
        <v>1790</v>
      </c>
      <c r="C934" s="9">
        <v>6</v>
      </c>
      <c r="D934" s="34">
        <v>0.7</v>
      </c>
      <c r="E934" s="31">
        <v>48</v>
      </c>
      <c r="F934" s="10">
        <v>26.5</v>
      </c>
      <c r="G934" s="192" t="s">
        <v>4329</v>
      </c>
      <c r="H934" s="10">
        <f t="shared" si="42"/>
        <v>38.5</v>
      </c>
      <c r="I934" s="10">
        <f t="shared" si="43"/>
        <v>35.35</v>
      </c>
      <c r="J934" s="11">
        <f t="shared" si="44"/>
        <v>34.700000000000003</v>
      </c>
    </row>
    <row r="935" spans="1:10">
      <c r="A935" s="17" t="s">
        <v>34449</v>
      </c>
      <c r="B935" s="2" t="s">
        <v>33064</v>
      </c>
      <c r="C935" s="9">
        <v>6</v>
      </c>
      <c r="D935" s="34">
        <v>0.7</v>
      </c>
      <c r="E935" s="31">
        <v>48</v>
      </c>
      <c r="F935" s="10">
        <v>5.5</v>
      </c>
      <c r="G935" s="192" t="s">
        <v>4329</v>
      </c>
      <c r="H935" s="10">
        <f t="shared" si="42"/>
        <v>12.850000000000001</v>
      </c>
      <c r="I935" s="10">
        <f t="shared" si="43"/>
        <v>11.8</v>
      </c>
      <c r="J935" s="11">
        <f t="shared" si="44"/>
        <v>11.600000000000001</v>
      </c>
    </row>
    <row r="936" spans="1:10">
      <c r="A936" s="17" t="s">
        <v>34450</v>
      </c>
      <c r="B936" s="2" t="s">
        <v>1792</v>
      </c>
      <c r="C936" s="9">
        <v>6</v>
      </c>
      <c r="D936" s="34">
        <v>0.7</v>
      </c>
      <c r="E936" s="31">
        <v>43</v>
      </c>
      <c r="F936" s="10">
        <v>12.5</v>
      </c>
      <c r="G936" s="192" t="s">
        <v>4329</v>
      </c>
      <c r="H936" s="10">
        <f t="shared" si="42"/>
        <v>20.950000000000003</v>
      </c>
      <c r="I936" s="10">
        <f t="shared" si="43"/>
        <v>19.25</v>
      </c>
      <c r="J936" s="11">
        <f t="shared" si="44"/>
        <v>18.900000000000002</v>
      </c>
    </row>
    <row r="937" spans="1:10">
      <c r="A937" s="17" t="s">
        <v>34451</v>
      </c>
      <c r="B937" s="2" t="s">
        <v>1794</v>
      </c>
      <c r="C937" s="9">
        <v>6</v>
      </c>
      <c r="D937" s="34">
        <v>0.7</v>
      </c>
      <c r="E937" s="31">
        <v>43</v>
      </c>
      <c r="F937" s="10">
        <v>23.95</v>
      </c>
      <c r="G937" s="192" t="s">
        <v>4329</v>
      </c>
      <c r="H937" s="10">
        <f t="shared" si="42"/>
        <v>34.950000000000003</v>
      </c>
      <c r="I937" s="10">
        <f t="shared" si="43"/>
        <v>32.1</v>
      </c>
      <c r="J937" s="11">
        <f t="shared" si="44"/>
        <v>31.5</v>
      </c>
    </row>
    <row r="938" spans="1:10">
      <c r="A938" s="17" t="s">
        <v>34452</v>
      </c>
      <c r="B938" s="2" t="s">
        <v>1796</v>
      </c>
      <c r="C938" s="9">
        <v>6</v>
      </c>
      <c r="D938" s="34">
        <v>1</v>
      </c>
      <c r="E938" s="31">
        <v>40</v>
      </c>
      <c r="F938" s="10">
        <v>5.75</v>
      </c>
      <c r="G938" s="192" t="s">
        <v>4334</v>
      </c>
      <c r="H938" s="10">
        <f t="shared" si="42"/>
        <v>14</v>
      </c>
      <c r="I938" s="10">
        <f t="shared" si="43"/>
        <v>12.850000000000001</v>
      </c>
      <c r="J938" s="11">
        <f t="shared" si="44"/>
        <v>12.600000000000001</v>
      </c>
    </row>
    <row r="939" spans="1:10">
      <c r="A939" s="17" t="s">
        <v>34453</v>
      </c>
      <c r="B939" s="2" t="s">
        <v>1800</v>
      </c>
      <c r="C939" s="9">
        <v>6</v>
      </c>
      <c r="D939" s="34">
        <v>0.7</v>
      </c>
      <c r="E939" s="31">
        <v>40</v>
      </c>
      <c r="F939" s="10">
        <v>22.5</v>
      </c>
      <c r="G939" s="192" t="s">
        <v>4329</v>
      </c>
      <c r="H939" s="10">
        <f t="shared" si="42"/>
        <v>32.9</v>
      </c>
      <c r="I939" s="10">
        <f t="shared" si="43"/>
        <v>30.200000000000003</v>
      </c>
      <c r="J939" s="11">
        <f t="shared" si="44"/>
        <v>29.650000000000002</v>
      </c>
    </row>
    <row r="940" spans="1:10">
      <c r="A940" s="17" t="s">
        <v>34454</v>
      </c>
      <c r="B940" s="2" t="s">
        <v>1802</v>
      </c>
      <c r="C940" s="9">
        <v>6</v>
      </c>
      <c r="D940" s="34">
        <v>0.7</v>
      </c>
      <c r="E940" s="31">
        <v>40</v>
      </c>
      <c r="F940" s="10">
        <v>23.5</v>
      </c>
      <c r="G940" s="192" t="s">
        <v>4329</v>
      </c>
      <c r="H940" s="10">
        <f t="shared" si="42"/>
        <v>34.1</v>
      </c>
      <c r="I940" s="10">
        <f t="shared" si="43"/>
        <v>31.35</v>
      </c>
      <c r="J940" s="11">
        <f t="shared" si="44"/>
        <v>30.75</v>
      </c>
    </row>
    <row r="941" spans="1:10">
      <c r="A941" s="17" t="s">
        <v>34455</v>
      </c>
      <c r="B941" s="2" t="s">
        <v>1805</v>
      </c>
      <c r="C941" s="9">
        <v>6</v>
      </c>
      <c r="D941" s="34">
        <v>0.7</v>
      </c>
      <c r="E941" s="31">
        <v>40</v>
      </c>
      <c r="F941" s="10">
        <v>12.25</v>
      </c>
      <c r="G941" s="192" t="s">
        <v>4329</v>
      </c>
      <c r="H941" s="10">
        <f t="shared" si="42"/>
        <v>20.400000000000002</v>
      </c>
      <c r="I941" s="10">
        <f t="shared" si="43"/>
        <v>18.75</v>
      </c>
      <c r="J941" s="11">
        <f t="shared" si="44"/>
        <v>18.400000000000002</v>
      </c>
    </row>
    <row r="942" spans="1:10">
      <c r="A942" s="17" t="s">
        <v>34456</v>
      </c>
      <c r="B942" s="2" t="s">
        <v>1807</v>
      </c>
      <c r="C942" s="9">
        <v>6</v>
      </c>
      <c r="D942" s="34">
        <v>0.7</v>
      </c>
      <c r="E942" s="31">
        <v>40</v>
      </c>
      <c r="F942" s="10">
        <v>49.5</v>
      </c>
      <c r="G942" s="192" t="s">
        <v>4329</v>
      </c>
      <c r="H942" s="10">
        <f t="shared" si="42"/>
        <v>65.850000000000009</v>
      </c>
      <c r="I942" s="10">
        <f t="shared" si="43"/>
        <v>60.45</v>
      </c>
      <c r="J942" s="11">
        <f t="shared" si="44"/>
        <v>59.35</v>
      </c>
    </row>
    <row r="943" spans="1:10">
      <c r="A943" s="17" t="s">
        <v>34457</v>
      </c>
      <c r="B943" s="2" t="s">
        <v>1809</v>
      </c>
      <c r="C943" s="9">
        <v>6</v>
      </c>
      <c r="D943" s="34">
        <v>0.7</v>
      </c>
      <c r="E943" s="31">
        <v>40</v>
      </c>
      <c r="F943" s="10">
        <v>23.5</v>
      </c>
      <c r="G943" s="192" t="s">
        <v>4329</v>
      </c>
      <c r="H943" s="10">
        <f t="shared" si="42"/>
        <v>34.1</v>
      </c>
      <c r="I943" s="10">
        <f t="shared" si="43"/>
        <v>31.35</v>
      </c>
      <c r="J943" s="11">
        <f t="shared" si="44"/>
        <v>30.75</v>
      </c>
    </row>
    <row r="944" spans="1:10">
      <c r="A944" s="17" t="s">
        <v>34458</v>
      </c>
      <c r="B944" s="2" t="s">
        <v>1811</v>
      </c>
      <c r="C944" s="9">
        <v>6</v>
      </c>
      <c r="D944" s="34">
        <v>0.7</v>
      </c>
      <c r="E944" s="31">
        <v>40</v>
      </c>
      <c r="F944" s="10">
        <v>145</v>
      </c>
      <c r="G944" s="192" t="s">
        <v>4329</v>
      </c>
      <c r="H944" s="10">
        <f t="shared" si="42"/>
        <v>182.35000000000002</v>
      </c>
      <c r="I944" s="10">
        <f t="shared" si="43"/>
        <v>167.4</v>
      </c>
      <c r="J944" s="11">
        <f t="shared" si="44"/>
        <v>164.4</v>
      </c>
    </row>
    <row r="945" spans="1:10">
      <c r="A945" s="17" t="s">
        <v>34459</v>
      </c>
      <c r="B945" s="2" t="s">
        <v>1813</v>
      </c>
      <c r="C945" s="9">
        <v>6</v>
      </c>
      <c r="D945" s="34">
        <v>0.7</v>
      </c>
      <c r="E945" s="31">
        <v>40</v>
      </c>
      <c r="F945" s="10">
        <v>23.5</v>
      </c>
      <c r="G945" s="192" t="s">
        <v>4329</v>
      </c>
      <c r="H945" s="10">
        <f t="shared" si="42"/>
        <v>34.1</v>
      </c>
      <c r="I945" s="10">
        <f t="shared" si="43"/>
        <v>31.35</v>
      </c>
      <c r="J945" s="11">
        <f t="shared" si="44"/>
        <v>30.75</v>
      </c>
    </row>
    <row r="946" spans="1:10">
      <c r="A946" s="17" t="s">
        <v>34460</v>
      </c>
      <c r="B946" s="2" t="s">
        <v>1815</v>
      </c>
      <c r="C946" s="9">
        <v>6</v>
      </c>
      <c r="D946" s="34">
        <v>0.7</v>
      </c>
      <c r="E946" s="31">
        <v>40</v>
      </c>
      <c r="F946" s="10">
        <v>27.95</v>
      </c>
      <c r="G946" s="192" t="s">
        <v>4329</v>
      </c>
      <c r="H946" s="10">
        <f t="shared" si="42"/>
        <v>39.550000000000004</v>
      </c>
      <c r="I946" s="10">
        <f t="shared" si="43"/>
        <v>36.300000000000004</v>
      </c>
      <c r="J946" s="11">
        <f t="shared" si="44"/>
        <v>35.65</v>
      </c>
    </row>
    <row r="947" spans="1:10">
      <c r="A947" s="17" t="s">
        <v>34461</v>
      </c>
      <c r="B947" s="2" t="s">
        <v>1816</v>
      </c>
      <c r="C947" s="9">
        <v>6</v>
      </c>
      <c r="D947" s="34">
        <v>1.5</v>
      </c>
      <c r="E947" s="31">
        <v>40</v>
      </c>
      <c r="F947" s="10">
        <v>8.5</v>
      </c>
      <c r="G947" s="192" t="s">
        <v>4334</v>
      </c>
      <c r="H947" s="10">
        <f t="shared" si="42"/>
        <v>19.850000000000001</v>
      </c>
      <c r="I947" s="10">
        <f t="shared" si="43"/>
        <v>18.25</v>
      </c>
      <c r="J947" s="11">
        <f t="shared" si="44"/>
        <v>17.900000000000002</v>
      </c>
    </row>
    <row r="948" spans="1:10">
      <c r="A948" s="17" t="s">
        <v>34462</v>
      </c>
      <c r="B948" s="2" t="s">
        <v>1824</v>
      </c>
      <c r="C948" s="9">
        <v>6</v>
      </c>
      <c r="D948" s="34">
        <v>0.7</v>
      </c>
      <c r="E948" s="31">
        <v>40</v>
      </c>
      <c r="F948" s="10">
        <v>11.55</v>
      </c>
      <c r="G948" s="192" t="s">
        <v>4329</v>
      </c>
      <c r="H948" s="10">
        <f t="shared" si="42"/>
        <v>19.55</v>
      </c>
      <c r="I948" s="10">
        <f t="shared" si="43"/>
        <v>17.95</v>
      </c>
      <c r="J948" s="11">
        <f t="shared" si="44"/>
        <v>17.600000000000001</v>
      </c>
    </row>
    <row r="949" spans="1:10">
      <c r="A949" s="17" t="s">
        <v>34463</v>
      </c>
      <c r="B949" s="2" t="s">
        <v>1827</v>
      </c>
      <c r="C949" s="9">
        <v>6</v>
      </c>
      <c r="D949" s="34">
        <v>0.7</v>
      </c>
      <c r="E949" s="31">
        <v>46</v>
      </c>
      <c r="F949" s="10">
        <v>25.5</v>
      </c>
      <c r="G949" s="192" t="s">
        <v>4329</v>
      </c>
      <c r="H949" s="10">
        <f t="shared" si="42"/>
        <v>37.1</v>
      </c>
      <c r="I949" s="10">
        <f t="shared" si="43"/>
        <v>34.050000000000004</v>
      </c>
      <c r="J949" s="11">
        <f t="shared" si="44"/>
        <v>33.450000000000003</v>
      </c>
    </row>
    <row r="950" spans="1:10">
      <c r="A950" s="17" t="s">
        <v>34464</v>
      </c>
      <c r="B950" s="2" t="s">
        <v>1828</v>
      </c>
      <c r="C950" s="9">
        <v>6</v>
      </c>
      <c r="D950" s="34">
        <v>1</v>
      </c>
      <c r="E950" s="31">
        <v>40</v>
      </c>
      <c r="F950" s="10">
        <v>9.35</v>
      </c>
      <c r="G950" s="192" t="s">
        <v>4334</v>
      </c>
      <c r="H950" s="10">
        <f t="shared" si="42"/>
        <v>18.400000000000002</v>
      </c>
      <c r="I950" s="10">
        <f t="shared" si="43"/>
        <v>16.850000000000001</v>
      </c>
      <c r="J950" s="11">
        <f t="shared" si="44"/>
        <v>16.55</v>
      </c>
    </row>
    <row r="951" spans="1:10">
      <c r="A951" s="17" t="s">
        <v>34465</v>
      </c>
      <c r="B951" s="2" t="s">
        <v>38701</v>
      </c>
      <c r="C951" s="9">
        <v>6</v>
      </c>
      <c r="D951" s="34">
        <v>1.5</v>
      </c>
      <c r="E951" s="31">
        <v>40</v>
      </c>
      <c r="F951" s="10">
        <v>13.5</v>
      </c>
      <c r="G951" s="192" t="s">
        <v>4334</v>
      </c>
      <c r="H951" s="10">
        <f t="shared" si="42"/>
        <v>25.950000000000003</v>
      </c>
      <c r="I951" s="10">
        <f t="shared" si="43"/>
        <v>23.85</v>
      </c>
      <c r="J951" s="11">
        <f t="shared" si="44"/>
        <v>23.400000000000002</v>
      </c>
    </row>
    <row r="952" spans="1:10">
      <c r="A952" s="17" t="s">
        <v>34466</v>
      </c>
      <c r="B952" s="2" t="s">
        <v>33065</v>
      </c>
      <c r="C952" s="9">
        <v>6</v>
      </c>
      <c r="D952" s="34">
        <v>0.7</v>
      </c>
      <c r="E952" s="31">
        <v>40</v>
      </c>
      <c r="F952" s="10">
        <v>32.5</v>
      </c>
      <c r="G952" s="192" t="s">
        <v>4334</v>
      </c>
      <c r="H952" s="10">
        <f t="shared" si="42"/>
        <v>45.1</v>
      </c>
      <c r="I952" s="10">
        <f t="shared" si="43"/>
        <v>41.400000000000006</v>
      </c>
      <c r="J952" s="11">
        <f t="shared" si="44"/>
        <v>40.650000000000006</v>
      </c>
    </row>
    <row r="953" spans="1:10">
      <c r="A953" s="17" t="s">
        <v>34467</v>
      </c>
      <c r="B953" s="2" t="s">
        <v>1834</v>
      </c>
      <c r="C953" s="9">
        <v>6</v>
      </c>
      <c r="D953" s="34">
        <v>0.7</v>
      </c>
      <c r="E953" s="31">
        <v>40</v>
      </c>
      <c r="F953" s="10">
        <v>35</v>
      </c>
      <c r="G953" s="192" t="s">
        <v>4334</v>
      </c>
      <c r="H953" s="10">
        <f t="shared" si="42"/>
        <v>48.150000000000006</v>
      </c>
      <c r="I953" s="10">
        <f t="shared" si="43"/>
        <v>44.2</v>
      </c>
      <c r="J953" s="11">
        <f t="shared" si="44"/>
        <v>43.400000000000006</v>
      </c>
    </row>
    <row r="954" spans="1:10">
      <c r="A954" s="17" t="s">
        <v>34468</v>
      </c>
      <c r="B954" s="2" t="s">
        <v>14554</v>
      </c>
      <c r="C954" s="9">
        <v>6</v>
      </c>
      <c r="D954" s="34">
        <v>0.7</v>
      </c>
      <c r="E954" s="31">
        <v>58.6</v>
      </c>
      <c r="F954" s="10">
        <v>6.65</v>
      </c>
      <c r="G954" s="192" t="s">
        <v>4329</v>
      </c>
      <c r="H954" s="10">
        <f t="shared" si="42"/>
        <v>15.200000000000001</v>
      </c>
      <c r="I954" s="10">
        <f t="shared" si="43"/>
        <v>13.950000000000001</v>
      </c>
      <c r="J954" s="11">
        <f t="shared" si="44"/>
        <v>13.700000000000001</v>
      </c>
    </row>
    <row r="955" spans="1:10">
      <c r="A955" s="17" t="s">
        <v>34469</v>
      </c>
      <c r="B955" s="2" t="s">
        <v>14567</v>
      </c>
      <c r="C955" s="9">
        <v>6</v>
      </c>
      <c r="D955" s="34">
        <v>0.7</v>
      </c>
      <c r="E955" s="31">
        <v>48</v>
      </c>
      <c r="F955" s="10">
        <v>64</v>
      </c>
      <c r="G955" s="192" t="s">
        <v>4329</v>
      </c>
      <c r="H955" s="10">
        <f t="shared" si="42"/>
        <v>84.25</v>
      </c>
      <c r="I955" s="10">
        <f t="shared" si="43"/>
        <v>77.350000000000009</v>
      </c>
      <c r="J955" s="11">
        <f t="shared" si="44"/>
        <v>75.95</v>
      </c>
    </row>
    <row r="956" spans="1:10">
      <c r="A956" s="17" t="s">
        <v>34470</v>
      </c>
      <c r="B956" s="2" t="s">
        <v>33066</v>
      </c>
      <c r="C956" s="9">
        <v>6</v>
      </c>
      <c r="D956" s="34">
        <v>0.7</v>
      </c>
      <c r="E956" s="31">
        <v>46</v>
      </c>
      <c r="F956" s="10">
        <v>315</v>
      </c>
      <c r="G956" s="192" t="s">
        <v>4329</v>
      </c>
      <c r="H956" s="10">
        <f t="shared" si="42"/>
        <v>390.3</v>
      </c>
      <c r="I956" s="10">
        <f t="shared" si="43"/>
        <v>358.3</v>
      </c>
      <c r="J956" s="11">
        <f t="shared" si="44"/>
        <v>351.90000000000003</v>
      </c>
    </row>
    <row r="957" spans="1:10">
      <c r="A957" s="17" t="s">
        <v>34471</v>
      </c>
      <c r="B957" s="2" t="s">
        <v>14627</v>
      </c>
      <c r="C957" s="9">
        <v>6</v>
      </c>
      <c r="D957" s="34">
        <v>0.7</v>
      </c>
      <c r="E957" s="31">
        <v>48</v>
      </c>
      <c r="F957" s="10">
        <v>48.5</v>
      </c>
      <c r="G957" s="192" t="s">
        <v>4329</v>
      </c>
      <c r="H957" s="10">
        <f t="shared" si="42"/>
        <v>65.350000000000009</v>
      </c>
      <c r="I957" s="10">
        <f t="shared" si="43"/>
        <v>60</v>
      </c>
      <c r="J957" s="11">
        <f t="shared" si="44"/>
        <v>58.900000000000006</v>
      </c>
    </row>
    <row r="958" spans="1:10">
      <c r="A958" s="17" t="s">
        <v>34472</v>
      </c>
      <c r="B958" s="2" t="s">
        <v>1840</v>
      </c>
      <c r="C958" s="9">
        <v>6</v>
      </c>
      <c r="D958" s="34">
        <v>0.7</v>
      </c>
      <c r="E958" s="31">
        <v>46</v>
      </c>
      <c r="F958" s="10">
        <v>11.7</v>
      </c>
      <c r="G958" s="192" t="s">
        <v>4329</v>
      </c>
      <c r="H958" s="10">
        <f t="shared" si="42"/>
        <v>20.25</v>
      </c>
      <c r="I958" s="10">
        <f t="shared" si="43"/>
        <v>18.600000000000001</v>
      </c>
      <c r="J958" s="11">
        <f t="shared" si="44"/>
        <v>18.25</v>
      </c>
    </row>
    <row r="959" spans="1:10">
      <c r="A959" s="17" t="s">
        <v>34473</v>
      </c>
      <c r="B959" s="2" t="s">
        <v>1842</v>
      </c>
      <c r="C959" s="9">
        <v>6</v>
      </c>
      <c r="D959" s="34">
        <v>0.7</v>
      </c>
      <c r="E959" s="31">
        <v>48</v>
      </c>
      <c r="F959" s="10">
        <v>29.95</v>
      </c>
      <c r="G959" s="192" t="s">
        <v>4329</v>
      </c>
      <c r="H959" s="10">
        <f t="shared" si="42"/>
        <v>42.7</v>
      </c>
      <c r="I959" s="10">
        <f t="shared" si="43"/>
        <v>39.200000000000003</v>
      </c>
      <c r="J959" s="11">
        <f t="shared" si="44"/>
        <v>38.5</v>
      </c>
    </row>
    <row r="960" spans="1:10">
      <c r="A960" s="17" t="s">
        <v>34474</v>
      </c>
      <c r="B960" s="2" t="s">
        <v>1844</v>
      </c>
      <c r="C960" s="9">
        <v>6</v>
      </c>
      <c r="D960" s="34">
        <v>0.7</v>
      </c>
      <c r="E960" s="31">
        <v>46</v>
      </c>
      <c r="F960" s="10">
        <v>21.5</v>
      </c>
      <c r="G960" s="192" t="s">
        <v>4329</v>
      </c>
      <c r="H960" s="10">
        <f t="shared" si="42"/>
        <v>32.200000000000003</v>
      </c>
      <c r="I960" s="10">
        <f t="shared" si="43"/>
        <v>29.6</v>
      </c>
      <c r="J960" s="11">
        <f t="shared" si="44"/>
        <v>29.05</v>
      </c>
    </row>
    <row r="961" spans="1:10">
      <c r="A961" s="17" t="s">
        <v>34475</v>
      </c>
      <c r="B961" s="2" t="s">
        <v>1846</v>
      </c>
      <c r="C961" s="9">
        <v>6</v>
      </c>
      <c r="D961" s="34">
        <v>0.7</v>
      </c>
      <c r="E961" s="31">
        <v>48</v>
      </c>
      <c r="F961" s="10">
        <v>12.5</v>
      </c>
      <c r="G961" s="192" t="s">
        <v>4329</v>
      </c>
      <c r="H961" s="10">
        <f t="shared" si="42"/>
        <v>21.400000000000002</v>
      </c>
      <c r="I961" s="10">
        <f t="shared" si="43"/>
        <v>19.650000000000002</v>
      </c>
      <c r="J961" s="11">
        <f t="shared" si="44"/>
        <v>19.3</v>
      </c>
    </row>
    <row r="962" spans="1:10">
      <c r="A962" s="17" t="s">
        <v>34476</v>
      </c>
      <c r="B962" s="2" t="s">
        <v>33067</v>
      </c>
      <c r="C962" s="9">
        <v>6</v>
      </c>
      <c r="D962" s="34">
        <v>0.7</v>
      </c>
      <c r="E962" s="31">
        <v>46</v>
      </c>
      <c r="F962" s="10">
        <v>29.5</v>
      </c>
      <c r="G962" s="192" t="s">
        <v>4329</v>
      </c>
      <c r="H962" s="10">
        <f t="shared" si="42"/>
        <v>41.95</v>
      </c>
      <c r="I962" s="10">
        <f t="shared" si="43"/>
        <v>38.550000000000004</v>
      </c>
      <c r="J962" s="11">
        <f t="shared" si="44"/>
        <v>37.85</v>
      </c>
    </row>
    <row r="963" spans="1:10">
      <c r="A963" s="17" t="s">
        <v>34477</v>
      </c>
      <c r="B963" s="2" t="s">
        <v>1849</v>
      </c>
      <c r="C963" s="9">
        <v>6</v>
      </c>
      <c r="D963" s="34">
        <v>0.7</v>
      </c>
      <c r="E963" s="31">
        <v>46</v>
      </c>
      <c r="F963" s="10">
        <v>22.95</v>
      </c>
      <c r="G963" s="192" t="s">
        <v>4329</v>
      </c>
      <c r="H963" s="10">
        <f t="shared" si="42"/>
        <v>34</v>
      </c>
      <c r="I963" s="10">
        <f t="shared" si="43"/>
        <v>31.200000000000003</v>
      </c>
      <c r="J963" s="11">
        <f t="shared" si="44"/>
        <v>30.650000000000002</v>
      </c>
    </row>
    <row r="964" spans="1:10">
      <c r="A964" s="17" t="s">
        <v>34478</v>
      </c>
      <c r="B964" s="2" t="s">
        <v>33068</v>
      </c>
      <c r="C964" s="9">
        <v>6</v>
      </c>
      <c r="D964" s="34">
        <v>0.7</v>
      </c>
      <c r="E964" s="31">
        <v>46</v>
      </c>
      <c r="F964" s="10">
        <v>5.95</v>
      </c>
      <c r="G964" s="192" t="s">
        <v>4329</v>
      </c>
      <c r="H964" s="10">
        <f t="shared" si="42"/>
        <v>13.25</v>
      </c>
      <c r="I964" s="10">
        <f t="shared" si="43"/>
        <v>12.15</v>
      </c>
      <c r="J964" s="11">
        <f t="shared" si="44"/>
        <v>11.950000000000001</v>
      </c>
    </row>
    <row r="965" spans="1:10">
      <c r="A965" s="17" t="s">
        <v>34479</v>
      </c>
      <c r="B965" s="2" t="s">
        <v>14425</v>
      </c>
      <c r="C965" s="9">
        <v>6</v>
      </c>
      <c r="D965" s="34">
        <v>0.7</v>
      </c>
      <c r="E965" s="31">
        <v>40</v>
      </c>
      <c r="F965" s="10">
        <v>8.5</v>
      </c>
      <c r="G965" s="192" t="s">
        <v>4329</v>
      </c>
      <c r="H965" s="10">
        <f t="shared" si="42"/>
        <v>15.8</v>
      </c>
      <c r="I965" s="10">
        <f t="shared" si="43"/>
        <v>14.55</v>
      </c>
      <c r="J965" s="11">
        <f t="shared" si="44"/>
        <v>14.25</v>
      </c>
    </row>
    <row r="966" spans="1:10">
      <c r="A966" s="17" t="s">
        <v>34480</v>
      </c>
      <c r="B966" s="2" t="s">
        <v>1851</v>
      </c>
      <c r="C966" s="9">
        <v>6</v>
      </c>
      <c r="D966" s="34">
        <v>0.7</v>
      </c>
      <c r="E966" s="31">
        <v>46</v>
      </c>
      <c r="F966" s="10">
        <v>6.65</v>
      </c>
      <c r="G966" s="192" t="s">
        <v>4329</v>
      </c>
      <c r="H966" s="10">
        <f t="shared" si="42"/>
        <v>14.100000000000001</v>
      </c>
      <c r="I966" s="10">
        <f t="shared" si="43"/>
        <v>12.950000000000001</v>
      </c>
      <c r="J966" s="11">
        <f t="shared" si="44"/>
        <v>12.700000000000001</v>
      </c>
    </row>
    <row r="967" spans="1:10">
      <c r="A967" s="17" t="s">
        <v>34481</v>
      </c>
      <c r="B967" s="2" t="s">
        <v>31761</v>
      </c>
      <c r="C967" s="9">
        <v>6</v>
      </c>
      <c r="D967" s="34">
        <v>0.7</v>
      </c>
      <c r="E967" s="31">
        <v>42</v>
      </c>
      <c r="F967" s="10">
        <v>265</v>
      </c>
      <c r="G967" s="192" t="s">
        <v>4329</v>
      </c>
      <c r="H967" s="10">
        <f t="shared" si="42"/>
        <v>328.95000000000005</v>
      </c>
      <c r="I967" s="10">
        <f t="shared" si="43"/>
        <v>301.95</v>
      </c>
      <c r="J967" s="11">
        <f t="shared" si="44"/>
        <v>296.60000000000002</v>
      </c>
    </row>
    <row r="968" spans="1:10">
      <c r="A968" s="17" t="s">
        <v>34482</v>
      </c>
      <c r="B968" s="2" t="s">
        <v>33069</v>
      </c>
      <c r="C968" s="9">
        <v>6</v>
      </c>
      <c r="D968" s="34">
        <v>0.7</v>
      </c>
      <c r="E968" s="31">
        <v>42</v>
      </c>
      <c r="F968" s="10">
        <v>17.5</v>
      </c>
      <c r="G968" s="192" t="s">
        <v>4335</v>
      </c>
      <c r="H968" s="10">
        <f t="shared" si="42"/>
        <v>27</v>
      </c>
      <c r="I968" s="10">
        <f t="shared" si="43"/>
        <v>24.75</v>
      </c>
      <c r="J968" s="11">
        <f t="shared" si="44"/>
        <v>24.35</v>
      </c>
    </row>
    <row r="969" spans="1:10">
      <c r="A969" s="17" t="s">
        <v>34483</v>
      </c>
      <c r="B969" s="2" t="s">
        <v>31762</v>
      </c>
      <c r="C969" s="9">
        <v>6</v>
      </c>
      <c r="D969" s="34">
        <v>0.7</v>
      </c>
      <c r="E969" s="31">
        <v>42</v>
      </c>
      <c r="F969" s="10">
        <v>39.5</v>
      </c>
      <c r="G969" s="192" t="s">
        <v>4329</v>
      </c>
      <c r="H969" s="10">
        <f t="shared" si="42"/>
        <v>53.800000000000004</v>
      </c>
      <c r="I969" s="10">
        <f t="shared" si="43"/>
        <v>49.400000000000006</v>
      </c>
      <c r="J969" s="11">
        <f t="shared" si="44"/>
        <v>48.550000000000004</v>
      </c>
    </row>
    <row r="970" spans="1:10">
      <c r="A970" s="17" t="s">
        <v>34484</v>
      </c>
      <c r="B970" s="2" t="s">
        <v>33070</v>
      </c>
      <c r="C970" s="9">
        <v>6</v>
      </c>
      <c r="D970" s="34">
        <v>0.7</v>
      </c>
      <c r="E970" s="31">
        <v>43</v>
      </c>
      <c r="F970" s="10">
        <v>9.1</v>
      </c>
      <c r="G970" s="192" t="s">
        <v>4353</v>
      </c>
      <c r="H970" s="10">
        <f t="shared" si="42"/>
        <v>16.8</v>
      </c>
      <c r="I970" s="10">
        <f t="shared" si="43"/>
        <v>15.450000000000001</v>
      </c>
      <c r="J970" s="11">
        <f t="shared" si="44"/>
        <v>15.15</v>
      </c>
    </row>
    <row r="971" spans="1:10">
      <c r="A971" s="17" t="s">
        <v>34485</v>
      </c>
      <c r="B971" s="2" t="s">
        <v>1853</v>
      </c>
      <c r="C971" s="9">
        <v>6</v>
      </c>
      <c r="D971" s="34">
        <v>0.7</v>
      </c>
      <c r="E971" s="31">
        <v>40</v>
      </c>
      <c r="F971" s="10">
        <v>6.15</v>
      </c>
      <c r="G971" s="192" t="s">
        <v>4329</v>
      </c>
      <c r="H971" s="10">
        <f t="shared" si="42"/>
        <v>12.950000000000001</v>
      </c>
      <c r="I971" s="10">
        <f t="shared" si="43"/>
        <v>11.9</v>
      </c>
      <c r="J971" s="11">
        <f t="shared" si="44"/>
        <v>11.700000000000001</v>
      </c>
    </row>
    <row r="972" spans="1:10">
      <c r="A972" s="17" t="s">
        <v>34486</v>
      </c>
      <c r="B972" s="2" t="s">
        <v>33071</v>
      </c>
      <c r="C972" s="9">
        <v>6</v>
      </c>
      <c r="D972" s="34">
        <v>0.7</v>
      </c>
      <c r="E972" s="31">
        <v>60</v>
      </c>
      <c r="F972" s="10">
        <v>8.9499999999999993</v>
      </c>
      <c r="G972" s="192" t="s">
        <v>4329</v>
      </c>
      <c r="H972" s="10">
        <f t="shared" ref="H972:H1035" si="45">IF(B972="","",CEILING((F972+(10.3552*D972*E972)/100+1.5+0.05)*1.22,0.05))</f>
        <v>18.150000000000002</v>
      </c>
      <c r="I972" s="10">
        <f t="shared" ref="I972:I1035" si="46">IF(B972="","",CEILING((F972+(10.3552*D972*E972)/100+1.5+0.05)*1.12,0.05))</f>
        <v>16.650000000000002</v>
      </c>
      <c r="J972" s="11">
        <f t="shared" ref="J972:J1035" si="47">IF(B972="","",CEILING((F972+(10.3552*D972*E972)/100+1.5+0.05)*1.1,0.05))</f>
        <v>16.350000000000001</v>
      </c>
    </row>
    <row r="973" spans="1:10">
      <c r="A973" s="17" t="s">
        <v>34487</v>
      </c>
      <c r="B973" s="2" t="s">
        <v>31764</v>
      </c>
      <c r="C973" s="9">
        <v>12</v>
      </c>
      <c r="D973" s="34">
        <v>1</v>
      </c>
      <c r="E973" s="31">
        <v>43</v>
      </c>
      <c r="F973" s="10">
        <v>19.25</v>
      </c>
      <c r="G973" s="192" t="s">
        <v>4329</v>
      </c>
      <c r="H973" s="10">
        <f t="shared" si="45"/>
        <v>30.85</v>
      </c>
      <c r="I973" s="10">
        <f t="shared" si="46"/>
        <v>28.3</v>
      </c>
      <c r="J973" s="11">
        <f t="shared" si="47"/>
        <v>27.8</v>
      </c>
    </row>
    <row r="974" spans="1:10">
      <c r="A974" s="17" t="s">
        <v>34488</v>
      </c>
      <c r="B974" s="2" t="s">
        <v>1855</v>
      </c>
      <c r="C974" s="9">
        <v>6</v>
      </c>
      <c r="D974" s="34">
        <v>0.7</v>
      </c>
      <c r="E974" s="31">
        <v>43</v>
      </c>
      <c r="F974" s="10">
        <v>5.75</v>
      </c>
      <c r="G974" s="192" t="s">
        <v>4329</v>
      </c>
      <c r="H974" s="10">
        <f t="shared" si="45"/>
        <v>12.75</v>
      </c>
      <c r="I974" s="10">
        <f t="shared" si="46"/>
        <v>11.700000000000001</v>
      </c>
      <c r="J974" s="11">
        <f t="shared" si="47"/>
        <v>11.5</v>
      </c>
    </row>
    <row r="975" spans="1:10">
      <c r="A975" s="17" t="s">
        <v>34489</v>
      </c>
      <c r="B975" s="2" t="s">
        <v>1858</v>
      </c>
      <c r="C975" s="9">
        <v>6</v>
      </c>
      <c r="D975" s="34">
        <v>0.7</v>
      </c>
      <c r="E975" s="31">
        <v>46</v>
      </c>
      <c r="F975" s="10">
        <v>9.5500000000000007</v>
      </c>
      <c r="G975" s="192" t="s">
        <v>4329</v>
      </c>
      <c r="H975" s="10">
        <f t="shared" si="45"/>
        <v>17.650000000000002</v>
      </c>
      <c r="I975" s="10">
        <f t="shared" si="46"/>
        <v>16.2</v>
      </c>
      <c r="J975" s="11">
        <f t="shared" si="47"/>
        <v>15.9</v>
      </c>
    </row>
    <row r="976" spans="1:10">
      <c r="A976" s="17" t="s">
        <v>34490</v>
      </c>
      <c r="B976" s="2" t="s">
        <v>1860</v>
      </c>
      <c r="C976" s="9">
        <v>6</v>
      </c>
      <c r="D976" s="34">
        <v>0.7</v>
      </c>
      <c r="E976" s="31">
        <v>43</v>
      </c>
      <c r="F976" s="10">
        <v>14.5</v>
      </c>
      <c r="G976" s="192" t="s">
        <v>4329</v>
      </c>
      <c r="H976" s="10">
        <f t="shared" si="45"/>
        <v>23.400000000000002</v>
      </c>
      <c r="I976" s="10">
        <f t="shared" si="46"/>
        <v>21.5</v>
      </c>
      <c r="J976" s="11">
        <f t="shared" si="47"/>
        <v>21.1</v>
      </c>
    </row>
    <row r="977" spans="1:10">
      <c r="A977" s="17" t="s">
        <v>34491</v>
      </c>
      <c r="B977" s="2" t="s">
        <v>26956</v>
      </c>
      <c r="C977" s="9">
        <v>3</v>
      </c>
      <c r="D977" s="34">
        <v>0.7</v>
      </c>
      <c r="E977" s="31">
        <v>43</v>
      </c>
      <c r="F977" s="10">
        <v>7.4</v>
      </c>
      <c r="G977" s="192" t="s">
        <v>4329</v>
      </c>
      <c r="H977" s="10">
        <f t="shared" si="45"/>
        <v>14.75</v>
      </c>
      <c r="I977" s="10">
        <f t="shared" si="46"/>
        <v>13.55</v>
      </c>
      <c r="J977" s="11">
        <f t="shared" si="47"/>
        <v>13.3</v>
      </c>
    </row>
    <row r="978" spans="1:10">
      <c r="A978" s="17" t="s">
        <v>34492</v>
      </c>
      <c r="B978" s="2" t="s">
        <v>1862</v>
      </c>
      <c r="C978" s="9">
        <v>6</v>
      </c>
      <c r="D978" s="34">
        <v>0.7</v>
      </c>
      <c r="E978" s="31">
        <v>40</v>
      </c>
      <c r="F978" s="10">
        <v>13.1</v>
      </c>
      <c r="G978" s="192" t="s">
        <v>4329</v>
      </c>
      <c r="H978" s="10">
        <f t="shared" si="45"/>
        <v>21.450000000000003</v>
      </c>
      <c r="I978" s="10">
        <f t="shared" si="46"/>
        <v>19.700000000000003</v>
      </c>
      <c r="J978" s="11">
        <f t="shared" si="47"/>
        <v>19.350000000000001</v>
      </c>
    </row>
    <row r="979" spans="1:10">
      <c r="A979" s="17" t="s">
        <v>34493</v>
      </c>
      <c r="B979" s="2" t="s">
        <v>14358</v>
      </c>
      <c r="C979" s="9">
        <v>96</v>
      </c>
      <c r="D979" s="34">
        <v>0.05</v>
      </c>
      <c r="E979" s="31">
        <v>40</v>
      </c>
      <c r="F979" s="10">
        <v>6.25</v>
      </c>
      <c r="G979" s="192" t="s">
        <v>4329</v>
      </c>
      <c r="H979" s="10">
        <f t="shared" si="45"/>
        <v>9.8000000000000007</v>
      </c>
      <c r="I979" s="10">
        <f t="shared" si="46"/>
        <v>9</v>
      </c>
      <c r="J979" s="11">
        <f t="shared" si="47"/>
        <v>8.85</v>
      </c>
    </row>
    <row r="980" spans="1:10">
      <c r="A980" s="17" t="s">
        <v>34494</v>
      </c>
      <c r="B980" s="2" t="s">
        <v>1863</v>
      </c>
      <c r="C980" s="9">
        <v>6</v>
      </c>
      <c r="D980" s="34">
        <v>0.7</v>
      </c>
      <c r="E980" s="31">
        <v>40</v>
      </c>
      <c r="F980" s="10">
        <v>12.95</v>
      </c>
      <c r="G980" s="192" t="s">
        <v>4329</v>
      </c>
      <c r="H980" s="10">
        <f t="shared" si="45"/>
        <v>21.25</v>
      </c>
      <c r="I980" s="10">
        <f t="shared" si="46"/>
        <v>19.5</v>
      </c>
      <c r="J980" s="11">
        <f t="shared" si="47"/>
        <v>19.150000000000002</v>
      </c>
    </row>
    <row r="981" spans="1:10">
      <c r="A981" s="17" t="s">
        <v>34496</v>
      </c>
      <c r="B981" s="2" t="s">
        <v>32444</v>
      </c>
      <c r="C981" s="9">
        <v>6</v>
      </c>
      <c r="D981" s="34">
        <v>0.7</v>
      </c>
      <c r="E981" s="31">
        <v>40</v>
      </c>
      <c r="F981" s="10">
        <v>20</v>
      </c>
      <c r="G981" s="192" t="s">
        <v>4329</v>
      </c>
      <c r="H981" s="10">
        <f t="shared" si="45"/>
        <v>29.85</v>
      </c>
      <c r="I981" s="10">
        <f t="shared" si="46"/>
        <v>27.400000000000002</v>
      </c>
      <c r="J981" s="11">
        <f t="shared" si="47"/>
        <v>26.900000000000002</v>
      </c>
    </row>
    <row r="982" spans="1:10">
      <c r="A982" s="17" t="s">
        <v>34497</v>
      </c>
      <c r="B982" s="2" t="s">
        <v>1867</v>
      </c>
      <c r="C982" s="9">
        <v>6</v>
      </c>
      <c r="D982" s="34">
        <v>0.7</v>
      </c>
      <c r="E982" s="31">
        <v>40</v>
      </c>
      <c r="F982" s="10">
        <v>33.950000000000003</v>
      </c>
      <c r="G982" s="192" t="s">
        <v>4329</v>
      </c>
      <c r="H982" s="10">
        <f t="shared" si="45"/>
        <v>46.85</v>
      </c>
      <c r="I982" s="10">
        <f t="shared" si="46"/>
        <v>43.050000000000004</v>
      </c>
      <c r="J982" s="11">
        <f t="shared" si="47"/>
        <v>42.25</v>
      </c>
    </row>
    <row r="983" spans="1:10">
      <c r="A983" s="17" t="s">
        <v>34498</v>
      </c>
      <c r="B983" s="2" t="s">
        <v>33072</v>
      </c>
      <c r="C983" s="9">
        <v>6</v>
      </c>
      <c r="D983" s="34">
        <v>0.7</v>
      </c>
      <c r="E983" s="31">
        <v>40</v>
      </c>
      <c r="F983" s="10">
        <v>31.5</v>
      </c>
      <c r="G983" s="192" t="s">
        <v>4329</v>
      </c>
      <c r="H983" s="10">
        <f t="shared" si="45"/>
        <v>43.900000000000006</v>
      </c>
      <c r="I983" s="10">
        <f t="shared" si="46"/>
        <v>40.300000000000004</v>
      </c>
      <c r="J983" s="11">
        <f t="shared" si="47"/>
        <v>39.550000000000004</v>
      </c>
    </row>
    <row r="984" spans="1:10">
      <c r="A984" s="17" t="s">
        <v>34499</v>
      </c>
      <c r="B984" s="2" t="s">
        <v>33073</v>
      </c>
      <c r="C984" s="9">
        <v>6</v>
      </c>
      <c r="D984" s="34">
        <v>0.7</v>
      </c>
      <c r="E984" s="31">
        <v>40</v>
      </c>
      <c r="F984" s="10">
        <v>32.950000000000003</v>
      </c>
      <c r="G984" s="192" t="s">
        <v>4329</v>
      </c>
      <c r="H984" s="10">
        <f t="shared" si="45"/>
        <v>45.650000000000006</v>
      </c>
      <c r="I984" s="10">
        <f t="shared" si="46"/>
        <v>41.900000000000006</v>
      </c>
      <c r="J984" s="11">
        <f t="shared" si="47"/>
        <v>41.150000000000006</v>
      </c>
    </row>
    <row r="985" spans="1:10">
      <c r="A985" s="17" t="s">
        <v>34500</v>
      </c>
      <c r="B985" s="2" t="s">
        <v>1870</v>
      </c>
      <c r="C985" s="9">
        <v>3</v>
      </c>
      <c r="D985" s="34">
        <v>0.7</v>
      </c>
      <c r="E985" s="31">
        <v>40</v>
      </c>
      <c r="F985" s="10">
        <v>15.5</v>
      </c>
      <c r="G985" s="192" t="s">
        <v>4329</v>
      </c>
      <c r="H985" s="10">
        <f t="shared" si="45"/>
        <v>24.35</v>
      </c>
      <c r="I985" s="10">
        <f t="shared" si="46"/>
        <v>22.35</v>
      </c>
      <c r="J985" s="11">
        <f t="shared" si="47"/>
        <v>21.950000000000003</v>
      </c>
    </row>
    <row r="986" spans="1:10">
      <c r="A986" s="17" t="s">
        <v>34501</v>
      </c>
      <c r="B986" s="2" t="s">
        <v>1871</v>
      </c>
      <c r="C986" s="9">
        <v>3</v>
      </c>
      <c r="D986" s="34">
        <v>0.7</v>
      </c>
      <c r="E986" s="31">
        <v>43</v>
      </c>
      <c r="F986" s="10">
        <v>10</v>
      </c>
      <c r="G986" s="192" t="s">
        <v>4329</v>
      </c>
      <c r="H986" s="10">
        <f t="shared" si="45"/>
        <v>17.900000000000002</v>
      </c>
      <c r="I986" s="10">
        <f t="shared" si="46"/>
        <v>16.45</v>
      </c>
      <c r="J986" s="11">
        <f t="shared" si="47"/>
        <v>16.150000000000002</v>
      </c>
    </row>
    <row r="987" spans="1:10">
      <c r="A987" s="17" t="s">
        <v>34502</v>
      </c>
      <c r="B987" s="2" t="s">
        <v>1874</v>
      </c>
      <c r="C987" s="9">
        <v>3</v>
      </c>
      <c r="D987" s="34">
        <v>0.7</v>
      </c>
      <c r="E987" s="31">
        <v>43</v>
      </c>
      <c r="F987" s="10">
        <v>34.5</v>
      </c>
      <c r="G987" s="192" t="s">
        <v>4329</v>
      </c>
      <c r="H987" s="10">
        <f t="shared" si="45"/>
        <v>47.800000000000004</v>
      </c>
      <c r="I987" s="10">
        <f t="shared" si="46"/>
        <v>43.900000000000006</v>
      </c>
      <c r="J987" s="11">
        <f t="shared" si="47"/>
        <v>43.1</v>
      </c>
    </row>
    <row r="988" spans="1:10">
      <c r="A988" s="17" t="s">
        <v>34503</v>
      </c>
      <c r="B988" s="2" t="s">
        <v>1876</v>
      </c>
      <c r="C988" s="9">
        <v>6</v>
      </c>
      <c r="D988" s="34">
        <v>0.7</v>
      </c>
      <c r="E988" s="31">
        <v>43</v>
      </c>
      <c r="F988" s="10">
        <v>20.25</v>
      </c>
      <c r="G988" s="192" t="s">
        <v>4329</v>
      </c>
      <c r="H988" s="10">
        <f t="shared" si="45"/>
        <v>30.400000000000002</v>
      </c>
      <c r="I988" s="10">
        <f t="shared" si="46"/>
        <v>27.950000000000003</v>
      </c>
      <c r="J988" s="11">
        <f t="shared" si="47"/>
        <v>27.450000000000003</v>
      </c>
    </row>
    <row r="989" spans="1:10">
      <c r="A989" s="17" t="s">
        <v>34504</v>
      </c>
      <c r="B989" s="2" t="s">
        <v>14979</v>
      </c>
      <c r="C989" s="9">
        <v>6</v>
      </c>
      <c r="D989" s="34">
        <v>0.7</v>
      </c>
      <c r="E989" s="31">
        <v>43</v>
      </c>
      <c r="F989" s="10">
        <v>22.95</v>
      </c>
      <c r="G989" s="192" t="s">
        <v>4329</v>
      </c>
      <c r="H989" s="10">
        <f t="shared" si="45"/>
        <v>33.700000000000003</v>
      </c>
      <c r="I989" s="10">
        <f t="shared" si="46"/>
        <v>30.950000000000003</v>
      </c>
      <c r="J989" s="11">
        <f t="shared" si="47"/>
        <v>30.400000000000002</v>
      </c>
    </row>
    <row r="990" spans="1:10">
      <c r="A990" s="17" t="s">
        <v>34505</v>
      </c>
      <c r="B990" s="2" t="s">
        <v>1878</v>
      </c>
      <c r="C990" s="9">
        <v>6</v>
      </c>
      <c r="D990" s="34">
        <v>0.7</v>
      </c>
      <c r="E990" s="31">
        <v>43</v>
      </c>
      <c r="F990" s="10">
        <v>13.25</v>
      </c>
      <c r="G990" s="192" t="s">
        <v>4329</v>
      </c>
      <c r="H990" s="10">
        <f t="shared" si="45"/>
        <v>21.900000000000002</v>
      </c>
      <c r="I990" s="10">
        <f t="shared" si="46"/>
        <v>20.100000000000001</v>
      </c>
      <c r="J990" s="11">
        <f t="shared" si="47"/>
        <v>19.75</v>
      </c>
    </row>
    <row r="991" spans="1:10">
      <c r="A991" s="17" t="s">
        <v>34506</v>
      </c>
      <c r="B991" s="2" t="s">
        <v>1880</v>
      </c>
      <c r="C991" s="9">
        <v>6</v>
      </c>
      <c r="D991" s="34">
        <v>0.7</v>
      </c>
      <c r="E991" s="31">
        <v>43</v>
      </c>
      <c r="F991" s="10">
        <v>125</v>
      </c>
      <c r="G991" s="192" t="s">
        <v>4329</v>
      </c>
      <c r="H991" s="10">
        <f t="shared" si="45"/>
        <v>158.20000000000002</v>
      </c>
      <c r="I991" s="10">
        <f t="shared" si="46"/>
        <v>145.25</v>
      </c>
      <c r="J991" s="11">
        <f t="shared" si="47"/>
        <v>142.65</v>
      </c>
    </row>
    <row r="992" spans="1:10">
      <c r="A992" s="17" t="s">
        <v>34507</v>
      </c>
      <c r="B992" s="2" t="s">
        <v>1882</v>
      </c>
      <c r="C992" s="9">
        <v>12</v>
      </c>
      <c r="D992" s="34">
        <v>0.7</v>
      </c>
      <c r="E992" s="31">
        <v>50.2</v>
      </c>
      <c r="F992" s="10">
        <v>22.9</v>
      </c>
      <c r="G992" s="192" t="s">
        <v>4329</v>
      </c>
      <c r="H992" s="10">
        <f t="shared" si="45"/>
        <v>34.300000000000004</v>
      </c>
      <c r="I992" s="10">
        <f t="shared" si="46"/>
        <v>31.5</v>
      </c>
      <c r="J992" s="11">
        <f t="shared" si="47"/>
        <v>30.900000000000002</v>
      </c>
    </row>
    <row r="993" spans="1:10">
      <c r="A993" s="17" t="s">
        <v>34508</v>
      </c>
      <c r="B993" s="2" t="s">
        <v>26959</v>
      </c>
      <c r="C993" s="9">
        <v>12</v>
      </c>
      <c r="D993" s="34">
        <v>0.7</v>
      </c>
      <c r="E993" s="31">
        <v>47.8</v>
      </c>
      <c r="F993" s="10">
        <v>8.25</v>
      </c>
      <c r="G993" s="192" t="s">
        <v>4329</v>
      </c>
      <c r="H993" s="10">
        <f t="shared" si="45"/>
        <v>16.2</v>
      </c>
      <c r="I993" s="10">
        <f t="shared" si="46"/>
        <v>14.9</v>
      </c>
      <c r="J993" s="11">
        <f t="shared" si="47"/>
        <v>14.600000000000001</v>
      </c>
    </row>
    <row r="994" spans="1:10">
      <c r="A994" s="17" t="s">
        <v>34509</v>
      </c>
      <c r="B994" s="2" t="s">
        <v>33074</v>
      </c>
      <c r="C994" s="9">
        <v>12</v>
      </c>
      <c r="D994" s="34">
        <v>1</v>
      </c>
      <c r="E994" s="31">
        <v>43</v>
      </c>
      <c r="F994" s="10">
        <v>15.5</v>
      </c>
      <c r="G994" s="192" t="s">
        <v>4329</v>
      </c>
      <c r="H994" s="10">
        <f t="shared" si="45"/>
        <v>26.25</v>
      </c>
      <c r="I994" s="10">
        <f t="shared" si="46"/>
        <v>24.1</v>
      </c>
      <c r="J994" s="11">
        <f t="shared" si="47"/>
        <v>23.700000000000003</v>
      </c>
    </row>
    <row r="995" spans="1:10">
      <c r="A995" s="17" t="s">
        <v>34510</v>
      </c>
      <c r="B995" s="2" t="s">
        <v>1884</v>
      </c>
      <c r="C995" s="9">
        <v>6</v>
      </c>
      <c r="D995" s="34">
        <v>0.7</v>
      </c>
      <c r="E995" s="31">
        <v>47</v>
      </c>
      <c r="F995" s="10">
        <v>26.5</v>
      </c>
      <c r="G995" s="192" t="s">
        <v>4329</v>
      </c>
      <c r="H995" s="10">
        <f t="shared" si="45"/>
        <v>38.400000000000006</v>
      </c>
      <c r="I995" s="10">
        <f t="shared" si="46"/>
        <v>35.25</v>
      </c>
      <c r="J995" s="11">
        <f t="shared" si="47"/>
        <v>34.65</v>
      </c>
    </row>
    <row r="996" spans="1:10">
      <c r="A996" s="17" t="s">
        <v>34511</v>
      </c>
      <c r="B996" s="2" t="s">
        <v>33075</v>
      </c>
      <c r="C996" s="9">
        <v>6</v>
      </c>
      <c r="D996" s="34">
        <v>0.7</v>
      </c>
      <c r="E996" s="31">
        <v>46</v>
      </c>
      <c r="F996" s="10">
        <v>17.5</v>
      </c>
      <c r="G996" s="192" t="s">
        <v>4329</v>
      </c>
      <c r="H996" s="10">
        <f t="shared" si="45"/>
        <v>27.35</v>
      </c>
      <c r="I996" s="10">
        <f t="shared" si="46"/>
        <v>25.1</v>
      </c>
      <c r="J996" s="11">
        <f t="shared" si="47"/>
        <v>24.650000000000002</v>
      </c>
    </row>
    <row r="997" spans="1:10">
      <c r="A997" s="17" t="s">
        <v>34512</v>
      </c>
      <c r="B997" s="2" t="s">
        <v>31765</v>
      </c>
      <c r="C997" s="9">
        <v>6</v>
      </c>
      <c r="D997" s="34">
        <v>0.7</v>
      </c>
      <c r="E997" s="31">
        <v>49.1</v>
      </c>
      <c r="F997" s="10">
        <v>12.25</v>
      </c>
      <c r="G997" s="192" t="s">
        <v>4329</v>
      </c>
      <c r="H997" s="10">
        <f t="shared" si="45"/>
        <v>21.200000000000003</v>
      </c>
      <c r="I997" s="10">
        <f t="shared" si="46"/>
        <v>19.450000000000003</v>
      </c>
      <c r="J997" s="11">
        <f t="shared" si="47"/>
        <v>19.100000000000001</v>
      </c>
    </row>
    <row r="998" spans="1:10">
      <c r="A998" s="17" t="s">
        <v>34513</v>
      </c>
      <c r="B998" s="2" t="s">
        <v>4655</v>
      </c>
      <c r="C998" s="9">
        <v>6</v>
      </c>
      <c r="D998" s="34">
        <v>0.7</v>
      </c>
      <c r="E998" s="31">
        <v>49.1</v>
      </c>
      <c r="F998" s="10">
        <v>17.5</v>
      </c>
      <c r="G998" s="192" t="s">
        <v>4329</v>
      </c>
      <c r="H998" s="10">
        <f t="shared" si="45"/>
        <v>27.6</v>
      </c>
      <c r="I998" s="10">
        <f t="shared" si="46"/>
        <v>25.35</v>
      </c>
      <c r="J998" s="11">
        <f t="shared" si="47"/>
        <v>24.900000000000002</v>
      </c>
    </row>
    <row r="999" spans="1:10">
      <c r="A999" s="17" t="s">
        <v>34514</v>
      </c>
      <c r="B999" s="2" t="s">
        <v>1886</v>
      </c>
      <c r="C999" s="9">
        <v>6</v>
      </c>
      <c r="D999" s="34">
        <v>0.7</v>
      </c>
      <c r="E999" s="31">
        <v>46</v>
      </c>
      <c r="F999" s="10">
        <v>14.95</v>
      </c>
      <c r="G999" s="192" t="s">
        <v>4329</v>
      </c>
      <c r="H999" s="10">
        <f t="shared" si="45"/>
        <v>24.200000000000003</v>
      </c>
      <c r="I999" s="10">
        <f t="shared" si="46"/>
        <v>22.25</v>
      </c>
      <c r="J999" s="11">
        <f t="shared" si="47"/>
        <v>21.85</v>
      </c>
    </row>
    <row r="1000" spans="1:10">
      <c r="A1000" s="17" t="s">
        <v>34515</v>
      </c>
      <c r="B1000" s="2" t="s">
        <v>26960</v>
      </c>
      <c r="C1000" s="9">
        <v>6</v>
      </c>
      <c r="D1000" s="34">
        <v>0.7</v>
      </c>
      <c r="E1000" s="31">
        <v>50.5</v>
      </c>
      <c r="F1000" s="10">
        <v>38</v>
      </c>
      <c r="G1000" s="192" t="s">
        <v>4329</v>
      </c>
      <c r="H1000" s="10">
        <f t="shared" si="45"/>
        <v>52.75</v>
      </c>
      <c r="I1000" s="10">
        <f t="shared" si="46"/>
        <v>48.400000000000006</v>
      </c>
      <c r="J1000" s="11">
        <f t="shared" si="47"/>
        <v>47.550000000000004</v>
      </c>
    </row>
    <row r="1001" spans="1:10">
      <c r="A1001" s="17" t="s">
        <v>34516</v>
      </c>
      <c r="B1001" s="2" t="s">
        <v>1890</v>
      </c>
      <c r="C1001" s="9">
        <v>6</v>
      </c>
      <c r="D1001" s="34">
        <v>0.7</v>
      </c>
      <c r="E1001" s="31">
        <v>40</v>
      </c>
      <c r="F1001" s="10">
        <v>11.95</v>
      </c>
      <c r="G1001" s="192" t="s">
        <v>4329</v>
      </c>
      <c r="H1001" s="10">
        <f t="shared" si="45"/>
        <v>20.05</v>
      </c>
      <c r="I1001" s="10">
        <f t="shared" si="46"/>
        <v>18.400000000000002</v>
      </c>
      <c r="J1001" s="11">
        <f t="shared" si="47"/>
        <v>18.05</v>
      </c>
    </row>
    <row r="1002" spans="1:10">
      <c r="A1002" s="17" t="s">
        <v>34517</v>
      </c>
      <c r="B1002" s="2" t="s">
        <v>1892</v>
      </c>
      <c r="C1002" s="9">
        <v>6</v>
      </c>
      <c r="D1002" s="34">
        <v>0.7</v>
      </c>
      <c r="E1002" s="31">
        <v>43</v>
      </c>
      <c r="F1002" s="10">
        <v>10.9</v>
      </c>
      <c r="G1002" s="192" t="s">
        <v>4329</v>
      </c>
      <c r="H1002" s="10">
        <f t="shared" si="45"/>
        <v>19</v>
      </c>
      <c r="I1002" s="10">
        <f t="shared" si="46"/>
        <v>17.45</v>
      </c>
      <c r="J1002" s="11">
        <f t="shared" si="47"/>
        <v>17.150000000000002</v>
      </c>
    </row>
    <row r="1003" spans="1:10">
      <c r="A1003" s="17" t="s">
        <v>34518</v>
      </c>
      <c r="B1003" s="2" t="s">
        <v>1894</v>
      </c>
      <c r="C1003" s="9">
        <v>6</v>
      </c>
      <c r="D1003" s="34">
        <v>0.7</v>
      </c>
      <c r="E1003" s="31">
        <v>43</v>
      </c>
      <c r="F1003" s="10">
        <v>93</v>
      </c>
      <c r="G1003" s="192" t="s">
        <v>4329</v>
      </c>
      <c r="H1003" s="10">
        <f t="shared" si="45"/>
        <v>119.2</v>
      </c>
      <c r="I1003" s="10">
        <f t="shared" si="46"/>
        <v>109.4</v>
      </c>
      <c r="J1003" s="11">
        <f t="shared" si="47"/>
        <v>107.45</v>
      </c>
    </row>
    <row r="1004" spans="1:10">
      <c r="A1004" s="17" t="s">
        <v>34520</v>
      </c>
      <c r="B1004" s="2" t="s">
        <v>1896</v>
      </c>
      <c r="C1004" s="9">
        <v>6</v>
      </c>
      <c r="D1004" s="34">
        <v>0.7</v>
      </c>
      <c r="E1004" s="31">
        <v>43</v>
      </c>
      <c r="F1004" s="10">
        <v>20.5</v>
      </c>
      <c r="G1004" s="192" t="s">
        <v>4329</v>
      </c>
      <c r="H1004" s="10">
        <f t="shared" si="45"/>
        <v>30.75</v>
      </c>
      <c r="I1004" s="10">
        <f t="shared" si="46"/>
        <v>28.200000000000003</v>
      </c>
      <c r="J1004" s="11">
        <f t="shared" si="47"/>
        <v>27.700000000000003</v>
      </c>
    </row>
    <row r="1005" spans="1:10">
      <c r="A1005" s="17" t="s">
        <v>34521</v>
      </c>
      <c r="B1005" s="2" t="s">
        <v>33076</v>
      </c>
      <c r="C1005" s="9">
        <v>6</v>
      </c>
      <c r="D1005" s="34">
        <v>0.7</v>
      </c>
      <c r="E1005" s="31">
        <v>43</v>
      </c>
      <c r="F1005" s="10">
        <v>5.75</v>
      </c>
      <c r="G1005" s="192" t="s">
        <v>4329</v>
      </c>
      <c r="H1005" s="10">
        <f t="shared" si="45"/>
        <v>12.75</v>
      </c>
      <c r="I1005" s="10">
        <f t="shared" si="46"/>
        <v>11.700000000000001</v>
      </c>
      <c r="J1005" s="11">
        <f t="shared" si="47"/>
        <v>11.5</v>
      </c>
    </row>
    <row r="1006" spans="1:10">
      <c r="A1006" s="17" t="s">
        <v>34522</v>
      </c>
      <c r="B1006" s="2" t="s">
        <v>33077</v>
      </c>
      <c r="C1006" s="9">
        <v>3</v>
      </c>
      <c r="D1006" s="34">
        <v>0.7</v>
      </c>
      <c r="E1006" s="31">
        <v>48</v>
      </c>
      <c r="F1006" s="10">
        <v>24.5</v>
      </c>
      <c r="G1006" s="192" t="s">
        <v>4329</v>
      </c>
      <c r="H1006" s="10">
        <f t="shared" si="45"/>
        <v>36.050000000000004</v>
      </c>
      <c r="I1006" s="10">
        <f t="shared" si="46"/>
        <v>33.1</v>
      </c>
      <c r="J1006" s="11">
        <f t="shared" si="47"/>
        <v>32.5</v>
      </c>
    </row>
    <row r="1007" spans="1:10">
      <c r="A1007" s="17" t="s">
        <v>34523</v>
      </c>
      <c r="B1007" s="2" t="s">
        <v>1898</v>
      </c>
      <c r="C1007" s="9">
        <v>6</v>
      </c>
      <c r="D1007" s="34">
        <v>0.7</v>
      </c>
      <c r="E1007" s="31">
        <v>59.6</v>
      </c>
      <c r="F1007" s="10">
        <v>21.5</v>
      </c>
      <c r="G1007" s="192" t="s">
        <v>4329</v>
      </c>
      <c r="H1007" s="10">
        <f t="shared" si="45"/>
        <v>33.4</v>
      </c>
      <c r="I1007" s="10">
        <f t="shared" si="46"/>
        <v>30.700000000000003</v>
      </c>
      <c r="J1007" s="11">
        <f t="shared" si="47"/>
        <v>30.150000000000002</v>
      </c>
    </row>
    <row r="1008" spans="1:10">
      <c r="A1008" s="17" t="s">
        <v>34524</v>
      </c>
      <c r="B1008" s="2" t="s">
        <v>32450</v>
      </c>
      <c r="C1008" s="9">
        <v>6</v>
      </c>
      <c r="D1008" s="34">
        <v>0.7</v>
      </c>
      <c r="E1008" s="31">
        <v>59.5</v>
      </c>
      <c r="F1008" s="10">
        <v>29.5</v>
      </c>
      <c r="G1008" s="192" t="s">
        <v>4329</v>
      </c>
      <c r="H1008" s="10">
        <f t="shared" si="45"/>
        <v>43.150000000000006</v>
      </c>
      <c r="I1008" s="10">
        <f t="shared" si="46"/>
        <v>39.650000000000006</v>
      </c>
      <c r="J1008" s="11">
        <f t="shared" si="47"/>
        <v>38.900000000000006</v>
      </c>
    </row>
    <row r="1009" spans="1:10">
      <c r="A1009" s="17" t="s">
        <v>34525</v>
      </c>
      <c r="B1009" s="2" t="s">
        <v>33078</v>
      </c>
      <c r="C1009" s="9">
        <v>6</v>
      </c>
      <c r="D1009" s="34">
        <v>0.7</v>
      </c>
      <c r="E1009" s="31">
        <v>48</v>
      </c>
      <c r="F1009" s="10">
        <v>11.25</v>
      </c>
      <c r="G1009" s="192" t="s">
        <v>4329</v>
      </c>
      <c r="H1009" s="10">
        <f t="shared" si="45"/>
        <v>19.900000000000002</v>
      </c>
      <c r="I1009" s="10">
        <f t="shared" si="46"/>
        <v>18.25</v>
      </c>
      <c r="J1009" s="11">
        <f t="shared" si="47"/>
        <v>17.95</v>
      </c>
    </row>
    <row r="1010" spans="1:10">
      <c r="A1010" s="17" t="s">
        <v>34526</v>
      </c>
      <c r="B1010" s="2" t="s">
        <v>32453</v>
      </c>
      <c r="C1010" s="9">
        <v>6</v>
      </c>
      <c r="D1010" s="34">
        <v>0.7</v>
      </c>
      <c r="E1010" s="31">
        <v>40</v>
      </c>
      <c r="F1010" s="10">
        <v>21.95</v>
      </c>
      <c r="G1010" s="192" t="s">
        <v>4329</v>
      </c>
      <c r="H1010" s="10">
        <f t="shared" si="45"/>
        <v>32.25</v>
      </c>
      <c r="I1010" s="10">
        <f t="shared" si="46"/>
        <v>29.6</v>
      </c>
      <c r="J1010" s="11">
        <f t="shared" si="47"/>
        <v>29.05</v>
      </c>
    </row>
    <row r="1011" spans="1:10">
      <c r="A1011" s="17" t="s">
        <v>34527</v>
      </c>
      <c r="B1011" s="2" t="s">
        <v>15085</v>
      </c>
      <c r="C1011" s="9">
        <v>6</v>
      </c>
      <c r="D1011" s="34">
        <v>0.7</v>
      </c>
      <c r="E1011" s="31">
        <v>46</v>
      </c>
      <c r="F1011" s="10">
        <v>8.25</v>
      </c>
      <c r="G1011" s="192" t="s">
        <v>4329</v>
      </c>
      <c r="H1011" s="10">
        <f t="shared" si="45"/>
        <v>16.05</v>
      </c>
      <c r="I1011" s="10">
        <f t="shared" si="46"/>
        <v>14.75</v>
      </c>
      <c r="J1011" s="11">
        <f t="shared" si="47"/>
        <v>14.450000000000001</v>
      </c>
    </row>
    <row r="1012" spans="1:10">
      <c r="A1012" s="17" t="s">
        <v>34528</v>
      </c>
      <c r="B1012" s="2" t="s">
        <v>1901</v>
      </c>
      <c r="C1012" s="9">
        <v>6</v>
      </c>
      <c r="D1012" s="34">
        <v>0.7</v>
      </c>
      <c r="E1012" s="31">
        <v>46</v>
      </c>
      <c r="F1012" s="10">
        <v>24.5</v>
      </c>
      <c r="G1012" s="192" t="s">
        <v>4329</v>
      </c>
      <c r="H1012" s="10">
        <f t="shared" si="45"/>
        <v>35.85</v>
      </c>
      <c r="I1012" s="10">
        <f t="shared" si="46"/>
        <v>32.950000000000003</v>
      </c>
      <c r="J1012" s="11">
        <f t="shared" si="47"/>
        <v>32.35</v>
      </c>
    </row>
    <row r="1013" spans="1:10">
      <c r="A1013" s="17" t="s">
        <v>34529</v>
      </c>
      <c r="B1013" s="2" t="s">
        <v>1903</v>
      </c>
      <c r="C1013" s="9">
        <v>6</v>
      </c>
      <c r="D1013" s="34">
        <v>1</v>
      </c>
      <c r="E1013" s="31">
        <v>43</v>
      </c>
      <c r="F1013" s="10">
        <v>28.5</v>
      </c>
      <c r="G1013" s="192" t="s">
        <v>4329</v>
      </c>
      <c r="H1013" s="10">
        <f t="shared" si="45"/>
        <v>42.1</v>
      </c>
      <c r="I1013" s="10">
        <f t="shared" si="46"/>
        <v>38.650000000000006</v>
      </c>
      <c r="J1013" s="11">
        <f t="shared" si="47"/>
        <v>38</v>
      </c>
    </row>
    <row r="1014" spans="1:10">
      <c r="A1014" s="17" t="s">
        <v>34530</v>
      </c>
      <c r="B1014" s="2" t="s">
        <v>1905</v>
      </c>
      <c r="C1014" s="9">
        <v>6</v>
      </c>
      <c r="D1014" s="34">
        <v>0.7</v>
      </c>
      <c r="E1014" s="31">
        <v>43</v>
      </c>
      <c r="F1014" s="10">
        <v>16.5</v>
      </c>
      <c r="G1014" s="192" t="s">
        <v>4329</v>
      </c>
      <c r="H1014" s="10">
        <f t="shared" si="45"/>
        <v>25.85</v>
      </c>
      <c r="I1014" s="10">
        <f t="shared" si="46"/>
        <v>23.75</v>
      </c>
      <c r="J1014" s="11">
        <f t="shared" si="47"/>
        <v>23.3</v>
      </c>
    </row>
    <row r="1015" spans="1:10">
      <c r="A1015" s="17" t="s">
        <v>34531</v>
      </c>
      <c r="B1015" s="2" t="s">
        <v>31768</v>
      </c>
      <c r="C1015" s="9">
        <v>6</v>
      </c>
      <c r="D1015" s="34">
        <v>0.7</v>
      </c>
      <c r="E1015" s="31">
        <v>40</v>
      </c>
      <c r="F1015" s="10">
        <v>9.9499999999999993</v>
      </c>
      <c r="G1015" s="192" t="s">
        <v>4329</v>
      </c>
      <c r="H1015" s="10">
        <f t="shared" si="45"/>
        <v>17.600000000000001</v>
      </c>
      <c r="I1015" s="10">
        <f t="shared" si="46"/>
        <v>16.150000000000002</v>
      </c>
      <c r="J1015" s="11">
        <f t="shared" si="47"/>
        <v>15.850000000000001</v>
      </c>
    </row>
    <row r="1016" spans="1:10">
      <c r="A1016" s="17" t="s">
        <v>34532</v>
      </c>
      <c r="B1016" s="2" t="s">
        <v>1907</v>
      </c>
      <c r="C1016" s="9">
        <v>6</v>
      </c>
      <c r="D1016" s="34">
        <v>0.7</v>
      </c>
      <c r="E1016" s="31">
        <v>46</v>
      </c>
      <c r="F1016" s="10">
        <v>25.5</v>
      </c>
      <c r="G1016" s="192" t="s">
        <v>4329</v>
      </c>
      <c r="H1016" s="10">
        <f t="shared" si="45"/>
        <v>37.1</v>
      </c>
      <c r="I1016" s="10">
        <f t="shared" si="46"/>
        <v>34.050000000000004</v>
      </c>
      <c r="J1016" s="11">
        <f t="shared" si="47"/>
        <v>33.450000000000003</v>
      </c>
    </row>
    <row r="1017" spans="1:10">
      <c r="A1017" s="17" t="s">
        <v>34533</v>
      </c>
      <c r="B1017" s="2" t="s">
        <v>1909</v>
      </c>
      <c r="C1017" s="9">
        <v>6</v>
      </c>
      <c r="D1017" s="34">
        <v>0.7</v>
      </c>
      <c r="E1017" s="31">
        <v>43</v>
      </c>
      <c r="F1017" s="10">
        <v>7.5</v>
      </c>
      <c r="G1017" s="192" t="s">
        <v>4329</v>
      </c>
      <c r="H1017" s="10">
        <f t="shared" si="45"/>
        <v>14.850000000000001</v>
      </c>
      <c r="I1017" s="10">
        <f t="shared" si="46"/>
        <v>13.65</v>
      </c>
      <c r="J1017" s="11">
        <f t="shared" si="47"/>
        <v>13.4</v>
      </c>
    </row>
    <row r="1018" spans="1:10">
      <c r="A1018" s="17" t="s">
        <v>34534</v>
      </c>
      <c r="B1018" s="2" t="s">
        <v>14982</v>
      </c>
      <c r="C1018" s="9">
        <v>6</v>
      </c>
      <c r="D1018" s="34">
        <v>0.7</v>
      </c>
      <c r="E1018" s="31">
        <v>46</v>
      </c>
      <c r="F1018" s="10">
        <v>5.95</v>
      </c>
      <c r="G1018" s="192" t="s">
        <v>4329</v>
      </c>
      <c r="H1018" s="10">
        <f t="shared" si="45"/>
        <v>13.25</v>
      </c>
      <c r="I1018" s="10">
        <f t="shared" si="46"/>
        <v>12.15</v>
      </c>
      <c r="J1018" s="11">
        <f t="shared" si="47"/>
        <v>11.950000000000001</v>
      </c>
    </row>
    <row r="1019" spans="1:10">
      <c r="A1019" s="17" t="s">
        <v>34535</v>
      </c>
      <c r="B1019" s="2" t="s">
        <v>1911</v>
      </c>
      <c r="C1019" s="9">
        <v>6</v>
      </c>
      <c r="D1019" s="34">
        <v>1</v>
      </c>
      <c r="E1019" s="31">
        <v>43</v>
      </c>
      <c r="F1019" s="10">
        <v>51.5</v>
      </c>
      <c r="G1019" s="192" t="s">
        <v>4329</v>
      </c>
      <c r="H1019" s="10">
        <f t="shared" si="45"/>
        <v>70.2</v>
      </c>
      <c r="I1019" s="10">
        <f t="shared" si="46"/>
        <v>64.45</v>
      </c>
      <c r="J1019" s="11">
        <f t="shared" si="47"/>
        <v>63.300000000000004</v>
      </c>
    </row>
    <row r="1020" spans="1:10">
      <c r="A1020" s="17" t="s">
        <v>34536</v>
      </c>
      <c r="B1020" s="2" t="s">
        <v>1913</v>
      </c>
      <c r="C1020" s="9">
        <v>6</v>
      </c>
      <c r="D1020" s="34">
        <v>0.7</v>
      </c>
      <c r="E1020" s="31">
        <v>43</v>
      </c>
      <c r="F1020" s="10">
        <v>69.5</v>
      </c>
      <c r="G1020" s="192" t="s">
        <v>4329</v>
      </c>
      <c r="H1020" s="10">
        <f t="shared" si="45"/>
        <v>90.5</v>
      </c>
      <c r="I1020" s="10">
        <f t="shared" si="46"/>
        <v>83.100000000000009</v>
      </c>
      <c r="J1020" s="11">
        <f t="shared" si="47"/>
        <v>81.600000000000009</v>
      </c>
    </row>
    <row r="1021" spans="1:10">
      <c r="A1021" s="17" t="s">
        <v>34537</v>
      </c>
      <c r="B1021" s="2" t="s">
        <v>33079</v>
      </c>
      <c r="C1021" s="9">
        <v>6</v>
      </c>
      <c r="D1021" s="34">
        <v>0.7</v>
      </c>
      <c r="E1021" s="31">
        <v>46</v>
      </c>
      <c r="F1021" s="10">
        <v>14.95</v>
      </c>
      <c r="G1021" s="192" t="s">
        <v>4329</v>
      </c>
      <c r="H1021" s="10">
        <f t="shared" si="45"/>
        <v>24.200000000000003</v>
      </c>
      <c r="I1021" s="10">
        <f t="shared" si="46"/>
        <v>22.25</v>
      </c>
      <c r="J1021" s="11">
        <f t="shared" si="47"/>
        <v>21.85</v>
      </c>
    </row>
    <row r="1022" spans="1:10">
      <c r="A1022" s="17" t="s">
        <v>34538</v>
      </c>
      <c r="B1022" s="2" t="s">
        <v>14493</v>
      </c>
      <c r="C1022" s="9">
        <v>6</v>
      </c>
      <c r="D1022" s="34">
        <v>0.7</v>
      </c>
      <c r="E1022" s="31">
        <v>46</v>
      </c>
      <c r="F1022" s="10">
        <v>19.5</v>
      </c>
      <c r="G1022" s="192" t="s">
        <v>4329</v>
      </c>
      <c r="H1022" s="10">
        <f t="shared" si="45"/>
        <v>29.75</v>
      </c>
      <c r="I1022" s="10">
        <f t="shared" si="46"/>
        <v>27.35</v>
      </c>
      <c r="J1022" s="11">
        <f t="shared" si="47"/>
        <v>26.85</v>
      </c>
    </row>
    <row r="1023" spans="1:10">
      <c r="A1023" s="17" t="s">
        <v>34539</v>
      </c>
      <c r="B1023" s="2" t="s">
        <v>1915</v>
      </c>
      <c r="C1023" s="9">
        <v>6</v>
      </c>
      <c r="D1023" s="34">
        <v>0.7</v>
      </c>
      <c r="E1023" s="31">
        <v>46</v>
      </c>
      <c r="F1023" s="10">
        <v>47.5</v>
      </c>
      <c r="G1023" s="192" t="s">
        <v>4329</v>
      </c>
      <c r="H1023" s="10">
        <f t="shared" si="45"/>
        <v>63.95</v>
      </c>
      <c r="I1023" s="10">
        <f t="shared" si="46"/>
        <v>58.7</v>
      </c>
      <c r="J1023" s="11">
        <f t="shared" si="47"/>
        <v>57.650000000000006</v>
      </c>
    </row>
    <row r="1024" spans="1:10">
      <c r="A1024" s="17" t="s">
        <v>34540</v>
      </c>
      <c r="B1024" s="2" t="s">
        <v>1917</v>
      </c>
      <c r="C1024" s="9">
        <v>6</v>
      </c>
      <c r="D1024" s="34">
        <v>0.7</v>
      </c>
      <c r="E1024" s="31">
        <v>40</v>
      </c>
      <c r="F1024" s="10">
        <v>14.5</v>
      </c>
      <c r="G1024" s="192" t="s">
        <v>32308</v>
      </c>
      <c r="H1024" s="10">
        <f t="shared" si="45"/>
        <v>23.150000000000002</v>
      </c>
      <c r="I1024" s="10">
        <f t="shared" si="46"/>
        <v>21.25</v>
      </c>
      <c r="J1024" s="11">
        <f t="shared" si="47"/>
        <v>20.85</v>
      </c>
    </row>
    <row r="1025" spans="1:10">
      <c r="A1025" s="17" t="s">
        <v>34541</v>
      </c>
      <c r="B1025" s="2" t="s">
        <v>1919</v>
      </c>
      <c r="C1025" s="9">
        <v>6</v>
      </c>
      <c r="D1025" s="34">
        <v>0.7</v>
      </c>
      <c r="E1025" s="31">
        <v>40</v>
      </c>
      <c r="F1025" s="10">
        <v>17</v>
      </c>
      <c r="G1025" s="192" t="s">
        <v>32308</v>
      </c>
      <c r="H1025" s="10">
        <f t="shared" si="45"/>
        <v>26.200000000000003</v>
      </c>
      <c r="I1025" s="10">
        <f t="shared" si="46"/>
        <v>24.05</v>
      </c>
      <c r="J1025" s="11">
        <f t="shared" si="47"/>
        <v>23.6</v>
      </c>
    </row>
    <row r="1026" spans="1:10">
      <c r="A1026" s="17" t="s">
        <v>34542</v>
      </c>
      <c r="B1026" s="2" t="s">
        <v>1921</v>
      </c>
      <c r="C1026" s="9">
        <v>6</v>
      </c>
      <c r="D1026" s="34">
        <v>0.7</v>
      </c>
      <c r="E1026" s="31">
        <v>40</v>
      </c>
      <c r="F1026" s="10">
        <v>13.95</v>
      </c>
      <c r="G1026" s="192" t="s">
        <v>4334</v>
      </c>
      <c r="H1026" s="10">
        <f t="shared" si="45"/>
        <v>22.450000000000003</v>
      </c>
      <c r="I1026" s="10">
        <f t="shared" si="46"/>
        <v>20.650000000000002</v>
      </c>
      <c r="J1026" s="11">
        <f t="shared" si="47"/>
        <v>20.25</v>
      </c>
    </row>
    <row r="1027" spans="1:10">
      <c r="A1027" s="17" t="s">
        <v>34543</v>
      </c>
      <c r="B1027" s="2" t="s">
        <v>27083</v>
      </c>
      <c r="C1027" s="9">
        <v>6</v>
      </c>
      <c r="D1027" s="34">
        <v>0.7</v>
      </c>
      <c r="E1027" s="31">
        <v>46</v>
      </c>
      <c r="F1027" s="10">
        <v>9</v>
      </c>
      <c r="G1027" s="192" t="s">
        <v>32455</v>
      </c>
      <c r="H1027" s="10">
        <f t="shared" si="45"/>
        <v>16.95</v>
      </c>
      <c r="I1027" s="10">
        <f t="shared" si="46"/>
        <v>15.600000000000001</v>
      </c>
      <c r="J1027" s="11">
        <f t="shared" si="47"/>
        <v>15.3</v>
      </c>
    </row>
    <row r="1028" spans="1:10">
      <c r="A1028" s="17" t="s">
        <v>34544</v>
      </c>
      <c r="B1028" s="2" t="s">
        <v>1924</v>
      </c>
      <c r="C1028" s="9">
        <v>6</v>
      </c>
      <c r="D1028" s="34">
        <v>0.7</v>
      </c>
      <c r="E1028" s="31">
        <v>40</v>
      </c>
      <c r="F1028" s="10">
        <v>43.5</v>
      </c>
      <c r="G1028" s="192" t="s">
        <v>32308</v>
      </c>
      <c r="H1028" s="10">
        <f t="shared" si="45"/>
        <v>58.5</v>
      </c>
      <c r="I1028" s="10">
        <f t="shared" si="46"/>
        <v>53.75</v>
      </c>
      <c r="J1028" s="11">
        <f t="shared" si="47"/>
        <v>52.75</v>
      </c>
    </row>
    <row r="1029" spans="1:10">
      <c r="A1029" s="17" t="s">
        <v>34546</v>
      </c>
      <c r="B1029" s="2" t="s">
        <v>1926</v>
      </c>
      <c r="C1029" s="9">
        <v>6</v>
      </c>
      <c r="D1029" s="34">
        <v>0.7</v>
      </c>
      <c r="E1029" s="31">
        <v>40</v>
      </c>
      <c r="F1029" s="10">
        <v>8.35</v>
      </c>
      <c r="G1029" s="192" t="s">
        <v>32294</v>
      </c>
      <c r="H1029" s="10">
        <f t="shared" si="45"/>
        <v>15.65</v>
      </c>
      <c r="I1029" s="10">
        <f t="shared" si="46"/>
        <v>14.350000000000001</v>
      </c>
      <c r="J1029" s="11">
        <f t="shared" si="47"/>
        <v>14.100000000000001</v>
      </c>
    </row>
    <row r="1030" spans="1:10">
      <c r="A1030" s="17" t="s">
        <v>34545</v>
      </c>
      <c r="B1030" s="2" t="s">
        <v>32902</v>
      </c>
      <c r="C1030" s="9">
        <v>1</v>
      </c>
      <c r="D1030" s="34">
        <v>3</v>
      </c>
      <c r="E1030" s="31">
        <v>40</v>
      </c>
      <c r="F1030" s="10">
        <v>11.85</v>
      </c>
      <c r="G1030" s="192" t="s">
        <v>32294</v>
      </c>
      <c r="H1030" s="10">
        <f t="shared" si="45"/>
        <v>31.55</v>
      </c>
      <c r="I1030" s="10">
        <f t="shared" si="46"/>
        <v>28.950000000000003</v>
      </c>
      <c r="J1030" s="11">
        <f t="shared" si="47"/>
        <v>28.450000000000003</v>
      </c>
    </row>
    <row r="1031" spans="1:10">
      <c r="A1031" s="17" t="s">
        <v>34547</v>
      </c>
      <c r="B1031" s="2" t="s">
        <v>31770</v>
      </c>
      <c r="C1031" s="9">
        <v>12</v>
      </c>
      <c r="D1031" s="34">
        <v>1</v>
      </c>
      <c r="E1031" s="31">
        <v>43.5</v>
      </c>
      <c r="F1031" s="10">
        <v>138.5</v>
      </c>
      <c r="G1031" s="192" t="s">
        <v>32304</v>
      </c>
      <c r="H1031" s="10">
        <f t="shared" si="45"/>
        <v>176.4</v>
      </c>
      <c r="I1031" s="10">
        <f t="shared" si="46"/>
        <v>161.95000000000002</v>
      </c>
      <c r="J1031" s="11">
        <f t="shared" si="47"/>
        <v>159.05000000000001</v>
      </c>
    </row>
    <row r="1032" spans="1:10">
      <c r="A1032" s="17" t="s">
        <v>34548</v>
      </c>
      <c r="B1032" s="2" t="s">
        <v>1934</v>
      </c>
      <c r="C1032" s="9">
        <v>6</v>
      </c>
      <c r="D1032" s="34">
        <v>1</v>
      </c>
      <c r="E1032" s="31">
        <v>37.5</v>
      </c>
      <c r="F1032" s="10">
        <v>9.1</v>
      </c>
      <c r="G1032" s="192" t="s">
        <v>32308</v>
      </c>
      <c r="H1032" s="10">
        <f t="shared" si="45"/>
        <v>17.75</v>
      </c>
      <c r="I1032" s="10">
        <f t="shared" si="46"/>
        <v>16.3</v>
      </c>
      <c r="J1032" s="11">
        <f t="shared" si="47"/>
        <v>16</v>
      </c>
    </row>
    <row r="1033" spans="1:10">
      <c r="A1033" s="17" t="s">
        <v>34549</v>
      </c>
      <c r="B1033" s="2" t="s">
        <v>1940</v>
      </c>
      <c r="C1033" s="9">
        <v>192</v>
      </c>
      <c r="D1033" s="34">
        <v>0.05</v>
      </c>
      <c r="E1033" s="31">
        <v>37.5</v>
      </c>
      <c r="F1033" s="10">
        <v>5.85</v>
      </c>
      <c r="G1033" s="192" t="s">
        <v>32308</v>
      </c>
      <c r="H1033" s="10">
        <f t="shared" si="45"/>
        <v>9.3000000000000007</v>
      </c>
      <c r="I1033" s="10">
        <f t="shared" si="46"/>
        <v>8.5500000000000007</v>
      </c>
      <c r="J1033" s="11">
        <f t="shared" si="47"/>
        <v>8.4</v>
      </c>
    </row>
    <row r="1034" spans="1:10">
      <c r="A1034" s="17" t="s">
        <v>34550</v>
      </c>
      <c r="B1034" s="2" t="s">
        <v>1942</v>
      </c>
      <c r="C1034" s="9">
        <v>6</v>
      </c>
      <c r="D1034" s="34">
        <v>1</v>
      </c>
      <c r="E1034" s="31">
        <v>37.5</v>
      </c>
      <c r="F1034" s="10">
        <v>5.2</v>
      </c>
      <c r="G1034" s="192" t="s">
        <v>32356</v>
      </c>
      <c r="H1034" s="10">
        <f t="shared" si="45"/>
        <v>13</v>
      </c>
      <c r="I1034" s="10">
        <f t="shared" si="46"/>
        <v>11.950000000000001</v>
      </c>
      <c r="J1034" s="11">
        <f t="shared" si="47"/>
        <v>11.700000000000001</v>
      </c>
    </row>
    <row r="1035" spans="1:10">
      <c r="A1035" s="17" t="s">
        <v>34551</v>
      </c>
      <c r="B1035" s="2" t="s">
        <v>1944</v>
      </c>
      <c r="C1035" s="9">
        <v>12</v>
      </c>
      <c r="D1035" s="34">
        <v>1</v>
      </c>
      <c r="E1035" s="31">
        <v>37.5</v>
      </c>
      <c r="F1035" s="10">
        <v>5.95</v>
      </c>
      <c r="G1035" s="192" t="s">
        <v>32307</v>
      </c>
      <c r="H1035" s="10">
        <f t="shared" si="45"/>
        <v>13.9</v>
      </c>
      <c r="I1035" s="10">
        <f t="shared" si="46"/>
        <v>12.75</v>
      </c>
      <c r="J1035" s="11">
        <f t="shared" si="47"/>
        <v>12.55</v>
      </c>
    </row>
    <row r="1036" spans="1:10">
      <c r="A1036" s="17" t="s">
        <v>34552</v>
      </c>
      <c r="B1036" s="2" t="s">
        <v>1947</v>
      </c>
      <c r="C1036" s="9">
        <v>6</v>
      </c>
      <c r="D1036" s="34">
        <v>0.7</v>
      </c>
      <c r="E1036" s="31">
        <v>37.5</v>
      </c>
      <c r="F1036" s="10">
        <v>11</v>
      </c>
      <c r="G1036" s="192" t="s">
        <v>32307</v>
      </c>
      <c r="H1036" s="10">
        <f t="shared" ref="H1036:H1099" si="48">IF(B1036="","",CEILING((F1036+(10.3552*D1036*E1036)/100+1.5+0.05)*1.22,0.05))</f>
        <v>18.650000000000002</v>
      </c>
      <c r="I1036" s="10">
        <f t="shared" ref="I1036:I1099" si="49">IF(B1036="","",CEILING((F1036+(10.3552*D1036*E1036)/100+1.5+0.05)*1.12,0.05))</f>
        <v>17.150000000000002</v>
      </c>
      <c r="J1036" s="11">
        <f t="shared" ref="J1036:J1099" si="50">IF(B1036="","",CEILING((F1036+(10.3552*D1036*E1036)/100+1.5+0.05)*1.1,0.05))</f>
        <v>16.8</v>
      </c>
    </row>
    <row r="1037" spans="1:10">
      <c r="A1037" s="17" t="s">
        <v>34553</v>
      </c>
      <c r="B1037" s="2" t="s">
        <v>33080</v>
      </c>
      <c r="C1037" s="9">
        <v>6</v>
      </c>
      <c r="D1037" s="34">
        <v>0.7</v>
      </c>
      <c r="E1037" s="31">
        <v>40</v>
      </c>
      <c r="F1037" s="10">
        <v>16.25</v>
      </c>
      <c r="G1037" s="192" t="s">
        <v>4328</v>
      </c>
      <c r="H1037" s="10">
        <f t="shared" si="48"/>
        <v>25.3</v>
      </c>
      <c r="I1037" s="10">
        <f t="shared" si="49"/>
        <v>23.200000000000003</v>
      </c>
      <c r="J1037" s="11">
        <f t="shared" si="50"/>
        <v>22.8</v>
      </c>
    </row>
    <row r="1038" spans="1:10">
      <c r="A1038" s="17" t="s">
        <v>34554</v>
      </c>
      <c r="B1038" s="2" t="s">
        <v>33081</v>
      </c>
      <c r="C1038" s="9">
        <v>6</v>
      </c>
      <c r="D1038" s="34">
        <v>0.7</v>
      </c>
      <c r="E1038" s="31">
        <v>75.5</v>
      </c>
      <c r="F1038" s="10">
        <v>24.5</v>
      </c>
      <c r="G1038" s="192" t="s">
        <v>4328</v>
      </c>
      <c r="H1038" s="10">
        <f t="shared" si="48"/>
        <v>38.5</v>
      </c>
      <c r="I1038" s="10">
        <f t="shared" si="49"/>
        <v>35.35</v>
      </c>
      <c r="J1038" s="11">
        <f t="shared" si="50"/>
        <v>34.700000000000003</v>
      </c>
    </row>
    <row r="1039" spans="1:10">
      <c r="A1039" s="17" t="s">
        <v>34555</v>
      </c>
      <c r="B1039" s="2" t="s">
        <v>33082</v>
      </c>
      <c r="C1039" s="9">
        <v>6</v>
      </c>
      <c r="D1039" s="34">
        <v>0.7</v>
      </c>
      <c r="E1039" s="31">
        <v>40</v>
      </c>
      <c r="F1039" s="10">
        <v>7.45</v>
      </c>
      <c r="G1039" s="192" t="s">
        <v>4328</v>
      </c>
      <c r="H1039" s="10">
        <f t="shared" si="48"/>
        <v>14.55</v>
      </c>
      <c r="I1039" s="10">
        <f t="shared" si="49"/>
        <v>13.350000000000001</v>
      </c>
      <c r="J1039" s="11">
        <f t="shared" si="50"/>
        <v>13.100000000000001</v>
      </c>
    </row>
    <row r="1040" spans="1:10">
      <c r="A1040" s="17" t="s">
        <v>34556</v>
      </c>
      <c r="B1040" s="2" t="s">
        <v>27687</v>
      </c>
      <c r="C1040" s="9">
        <v>12</v>
      </c>
      <c r="D1040" s="34">
        <v>0.7</v>
      </c>
      <c r="E1040" s="31">
        <v>40</v>
      </c>
      <c r="F1040" s="10">
        <v>9.25</v>
      </c>
      <c r="G1040" s="192" t="s">
        <v>4328</v>
      </c>
      <c r="H1040" s="10">
        <f t="shared" si="48"/>
        <v>16.75</v>
      </c>
      <c r="I1040" s="10">
        <f t="shared" si="49"/>
        <v>15.350000000000001</v>
      </c>
      <c r="J1040" s="11">
        <f t="shared" si="50"/>
        <v>15.100000000000001</v>
      </c>
    </row>
    <row r="1041" spans="1:10">
      <c r="A1041" s="17" t="s">
        <v>34557</v>
      </c>
      <c r="B1041" s="2" t="s">
        <v>1954</v>
      </c>
      <c r="C1041" s="9">
        <v>6</v>
      </c>
      <c r="D1041" s="34">
        <v>0.7</v>
      </c>
      <c r="E1041" s="31">
        <v>46</v>
      </c>
      <c r="F1041" s="10">
        <v>6</v>
      </c>
      <c r="G1041" s="192" t="s">
        <v>4329</v>
      </c>
      <c r="H1041" s="10">
        <f t="shared" si="48"/>
        <v>13.3</v>
      </c>
      <c r="I1041" s="10">
        <f t="shared" si="49"/>
        <v>12.200000000000001</v>
      </c>
      <c r="J1041" s="11">
        <f t="shared" si="50"/>
        <v>12</v>
      </c>
    </row>
    <row r="1042" spans="1:10">
      <c r="A1042" s="17" t="s">
        <v>34558</v>
      </c>
      <c r="B1042" s="2" t="s">
        <v>1956</v>
      </c>
      <c r="C1042" s="9">
        <v>6</v>
      </c>
      <c r="D1042" s="34">
        <v>0.7</v>
      </c>
      <c r="E1042" s="31">
        <v>24</v>
      </c>
      <c r="F1042" s="10">
        <v>8.1</v>
      </c>
      <c r="G1042" s="192" t="s">
        <v>32304</v>
      </c>
      <c r="H1042" s="10">
        <f t="shared" si="48"/>
        <v>13.9</v>
      </c>
      <c r="I1042" s="10">
        <f t="shared" si="49"/>
        <v>12.8</v>
      </c>
      <c r="J1042" s="11">
        <f t="shared" si="50"/>
        <v>12.55</v>
      </c>
    </row>
    <row r="1043" spans="1:10">
      <c r="A1043" s="17" t="s">
        <v>34560</v>
      </c>
      <c r="B1043" s="2" t="s">
        <v>27688</v>
      </c>
      <c r="C1043" s="9">
        <v>3</v>
      </c>
      <c r="D1043" s="34">
        <v>0.7</v>
      </c>
      <c r="E1043" s="31">
        <v>40</v>
      </c>
      <c r="F1043" s="10">
        <v>8.85</v>
      </c>
      <c r="G1043" s="192" t="s">
        <v>4343</v>
      </c>
      <c r="H1043" s="10">
        <f t="shared" si="48"/>
        <v>16.25</v>
      </c>
      <c r="I1043" s="10">
        <f t="shared" si="49"/>
        <v>14.9</v>
      </c>
      <c r="J1043" s="11">
        <f t="shared" si="50"/>
        <v>14.65</v>
      </c>
    </row>
    <row r="1044" spans="1:10">
      <c r="A1044" s="17" t="s">
        <v>34561</v>
      </c>
      <c r="B1044" s="2" t="s">
        <v>27689</v>
      </c>
      <c r="C1044" s="9">
        <v>3</v>
      </c>
      <c r="D1044" s="34">
        <v>0.7</v>
      </c>
      <c r="E1044" s="31">
        <v>40</v>
      </c>
      <c r="F1044" s="10">
        <v>6.65</v>
      </c>
      <c r="G1044" s="192" t="s">
        <v>4343</v>
      </c>
      <c r="H1044" s="10">
        <f t="shared" si="48"/>
        <v>13.55</v>
      </c>
      <c r="I1044" s="10">
        <f t="shared" si="49"/>
        <v>12.450000000000001</v>
      </c>
      <c r="J1044" s="11">
        <f t="shared" si="50"/>
        <v>12.25</v>
      </c>
    </row>
    <row r="1045" spans="1:10">
      <c r="A1045" s="17" t="s">
        <v>34562</v>
      </c>
      <c r="B1045" s="2" t="s">
        <v>1965</v>
      </c>
      <c r="C1045" s="9">
        <v>3</v>
      </c>
      <c r="D1045" s="34">
        <v>0.7</v>
      </c>
      <c r="E1045" s="31">
        <v>40</v>
      </c>
      <c r="F1045" s="10">
        <v>36.5</v>
      </c>
      <c r="G1045" s="192" t="s">
        <v>4343</v>
      </c>
      <c r="H1045" s="10">
        <f t="shared" si="48"/>
        <v>50</v>
      </c>
      <c r="I1045" s="10">
        <f t="shared" si="49"/>
        <v>45.900000000000006</v>
      </c>
      <c r="J1045" s="11">
        <f t="shared" si="50"/>
        <v>45.050000000000004</v>
      </c>
    </row>
    <row r="1046" spans="1:10">
      <c r="A1046" s="17" t="s">
        <v>34563</v>
      </c>
      <c r="B1046" s="2" t="s">
        <v>1967</v>
      </c>
      <c r="C1046" s="9">
        <v>6</v>
      </c>
      <c r="D1046" s="34">
        <v>0.7</v>
      </c>
      <c r="E1046" s="31">
        <v>40</v>
      </c>
      <c r="F1046" s="10">
        <v>19.5</v>
      </c>
      <c r="G1046" s="192" t="s">
        <v>4328</v>
      </c>
      <c r="H1046" s="10">
        <f t="shared" si="48"/>
        <v>29.25</v>
      </c>
      <c r="I1046" s="10">
        <f t="shared" si="49"/>
        <v>26.85</v>
      </c>
      <c r="J1046" s="11">
        <f t="shared" si="50"/>
        <v>26.35</v>
      </c>
    </row>
    <row r="1047" spans="1:10">
      <c r="A1047" s="17" t="s">
        <v>34564</v>
      </c>
      <c r="B1047" s="2" t="s">
        <v>1973</v>
      </c>
      <c r="C1047" s="9">
        <v>6</v>
      </c>
      <c r="D1047" s="34">
        <v>0.7</v>
      </c>
      <c r="E1047" s="31">
        <v>38</v>
      </c>
      <c r="F1047" s="10">
        <v>11.75</v>
      </c>
      <c r="G1047" s="192" t="s">
        <v>32326</v>
      </c>
      <c r="H1047" s="10">
        <f t="shared" si="48"/>
        <v>19.600000000000001</v>
      </c>
      <c r="I1047" s="10">
        <f t="shared" si="49"/>
        <v>18</v>
      </c>
      <c r="J1047" s="11">
        <f t="shared" si="50"/>
        <v>17.7</v>
      </c>
    </row>
    <row r="1048" spans="1:10">
      <c r="A1048" s="17" t="s">
        <v>34565</v>
      </c>
      <c r="B1048" s="2" t="s">
        <v>1975</v>
      </c>
      <c r="C1048" s="9">
        <v>6</v>
      </c>
      <c r="D1048" s="34">
        <v>0.7</v>
      </c>
      <c r="E1048" s="31">
        <v>40</v>
      </c>
      <c r="F1048" s="10">
        <v>6.95</v>
      </c>
      <c r="G1048" s="192" t="s">
        <v>32304</v>
      </c>
      <c r="H1048" s="10">
        <f t="shared" si="48"/>
        <v>13.950000000000001</v>
      </c>
      <c r="I1048" s="10">
        <f t="shared" si="49"/>
        <v>12.8</v>
      </c>
      <c r="J1048" s="11">
        <f t="shared" si="50"/>
        <v>12.55</v>
      </c>
    </row>
    <row r="1049" spans="1:10">
      <c r="A1049" s="17" t="s">
        <v>34566</v>
      </c>
      <c r="B1049" s="2" t="s">
        <v>1977</v>
      </c>
      <c r="C1049" s="9">
        <v>6</v>
      </c>
      <c r="D1049" s="34">
        <v>0.7</v>
      </c>
      <c r="E1049" s="31">
        <v>40</v>
      </c>
      <c r="F1049" s="10">
        <v>20.75</v>
      </c>
      <c r="G1049" s="192" t="s">
        <v>32304</v>
      </c>
      <c r="H1049" s="10">
        <f t="shared" si="48"/>
        <v>30.75</v>
      </c>
      <c r="I1049" s="10">
        <f t="shared" si="49"/>
        <v>28.25</v>
      </c>
      <c r="J1049" s="11">
        <f t="shared" si="50"/>
        <v>27.75</v>
      </c>
    </row>
    <row r="1050" spans="1:10">
      <c r="A1050" s="17" t="s">
        <v>34567</v>
      </c>
      <c r="B1050" s="2" t="s">
        <v>1980</v>
      </c>
      <c r="C1050" s="9">
        <v>12</v>
      </c>
      <c r="D1050" s="34">
        <v>1</v>
      </c>
      <c r="E1050" s="31">
        <v>40</v>
      </c>
      <c r="F1050" s="10">
        <v>19.5</v>
      </c>
      <c r="G1050" s="192" t="s">
        <v>4334</v>
      </c>
      <c r="H1050" s="10">
        <f t="shared" si="48"/>
        <v>30.75</v>
      </c>
      <c r="I1050" s="10">
        <f t="shared" si="49"/>
        <v>28.25</v>
      </c>
      <c r="J1050" s="11">
        <f t="shared" si="50"/>
        <v>27.75</v>
      </c>
    </row>
    <row r="1051" spans="1:10">
      <c r="A1051" s="17" t="s">
        <v>34568</v>
      </c>
      <c r="B1051" s="2" t="s">
        <v>1983</v>
      </c>
      <c r="C1051" s="9">
        <v>12</v>
      </c>
      <c r="D1051" s="34">
        <v>1</v>
      </c>
      <c r="E1051" s="31">
        <v>43</v>
      </c>
      <c r="F1051" s="10">
        <v>11.8</v>
      </c>
      <c r="G1051" s="192" t="s">
        <v>4334</v>
      </c>
      <c r="H1051" s="10">
        <f t="shared" si="48"/>
        <v>21.75</v>
      </c>
      <c r="I1051" s="10">
        <f t="shared" si="49"/>
        <v>19.950000000000003</v>
      </c>
      <c r="J1051" s="11">
        <f t="shared" si="50"/>
        <v>19.600000000000001</v>
      </c>
    </row>
    <row r="1052" spans="1:10">
      <c r="A1052" s="17" t="s">
        <v>34569</v>
      </c>
      <c r="B1052" s="2" t="s">
        <v>1994</v>
      </c>
      <c r="C1052" s="9">
        <v>6</v>
      </c>
      <c r="D1052" s="34">
        <v>1</v>
      </c>
      <c r="E1052" s="31">
        <v>38</v>
      </c>
      <c r="F1052" s="10">
        <v>7.1</v>
      </c>
      <c r="G1052" s="192" t="s">
        <v>32294</v>
      </c>
      <c r="H1052" s="10">
        <f t="shared" si="48"/>
        <v>15.4</v>
      </c>
      <c r="I1052" s="10">
        <f t="shared" si="49"/>
        <v>14.100000000000001</v>
      </c>
      <c r="J1052" s="11">
        <f t="shared" si="50"/>
        <v>13.850000000000001</v>
      </c>
    </row>
    <row r="1053" spans="1:10">
      <c r="A1053" s="17" t="s">
        <v>34570</v>
      </c>
      <c r="B1053" s="2" t="s">
        <v>33083</v>
      </c>
      <c r="C1053" s="9">
        <v>6</v>
      </c>
      <c r="D1053" s="34">
        <v>0.7</v>
      </c>
      <c r="E1053" s="31">
        <v>40</v>
      </c>
      <c r="F1053" s="10">
        <v>53</v>
      </c>
      <c r="G1053" s="192" t="s">
        <v>4353</v>
      </c>
      <c r="H1053" s="10">
        <f t="shared" si="48"/>
        <v>70.100000000000009</v>
      </c>
      <c r="I1053" s="10">
        <f t="shared" si="49"/>
        <v>64.350000000000009</v>
      </c>
      <c r="J1053" s="11">
        <f t="shared" si="50"/>
        <v>63.2</v>
      </c>
    </row>
    <row r="1054" spans="1:10">
      <c r="A1054" s="17" t="s">
        <v>34571</v>
      </c>
      <c r="B1054" s="2" t="s">
        <v>2000</v>
      </c>
      <c r="C1054" s="9">
        <v>3</v>
      </c>
      <c r="D1054" s="34">
        <v>0.7</v>
      </c>
      <c r="E1054" s="31">
        <v>46</v>
      </c>
      <c r="F1054" s="10">
        <v>17.5</v>
      </c>
      <c r="G1054" s="192" t="s">
        <v>4353</v>
      </c>
      <c r="H1054" s="10">
        <f t="shared" si="48"/>
        <v>27.35</v>
      </c>
      <c r="I1054" s="10">
        <f t="shared" si="49"/>
        <v>25.1</v>
      </c>
      <c r="J1054" s="11">
        <f t="shared" si="50"/>
        <v>24.650000000000002</v>
      </c>
    </row>
    <row r="1055" spans="1:10">
      <c r="A1055" s="17" t="s">
        <v>34572</v>
      </c>
      <c r="B1055" s="2" t="s">
        <v>2002</v>
      </c>
      <c r="C1055" s="9">
        <v>3</v>
      </c>
      <c r="D1055" s="34">
        <v>0.7</v>
      </c>
      <c r="E1055" s="31">
        <v>46</v>
      </c>
      <c r="F1055" s="10">
        <v>16.95</v>
      </c>
      <c r="G1055" s="192" t="s">
        <v>4353</v>
      </c>
      <c r="H1055" s="10">
        <f t="shared" si="48"/>
        <v>26.650000000000002</v>
      </c>
      <c r="I1055" s="10">
        <f t="shared" si="49"/>
        <v>24.5</v>
      </c>
      <c r="J1055" s="11">
        <f t="shared" si="50"/>
        <v>24.05</v>
      </c>
    </row>
    <row r="1056" spans="1:10">
      <c r="A1056" s="17" t="s">
        <v>34573</v>
      </c>
      <c r="B1056" s="2" t="s">
        <v>4657</v>
      </c>
      <c r="C1056" s="9">
        <v>6</v>
      </c>
      <c r="D1056" s="34">
        <v>0.7</v>
      </c>
      <c r="E1056" s="31">
        <v>37.5</v>
      </c>
      <c r="F1056" s="10">
        <v>18.5</v>
      </c>
      <c r="G1056" s="192" t="s">
        <v>32308</v>
      </c>
      <c r="H1056" s="10">
        <f t="shared" si="48"/>
        <v>27.8</v>
      </c>
      <c r="I1056" s="10">
        <f t="shared" si="49"/>
        <v>25.55</v>
      </c>
      <c r="J1056" s="11">
        <f t="shared" si="50"/>
        <v>25.05</v>
      </c>
    </row>
    <row r="1057" spans="1:10">
      <c r="A1057" s="17" t="s">
        <v>34574</v>
      </c>
      <c r="B1057" s="2" t="s">
        <v>33084</v>
      </c>
      <c r="C1057" s="9">
        <v>6</v>
      </c>
      <c r="D1057" s="34">
        <v>0.7</v>
      </c>
      <c r="E1057" s="31">
        <v>40</v>
      </c>
      <c r="F1057" s="10">
        <v>5.95</v>
      </c>
      <c r="G1057" s="192" t="s">
        <v>4335</v>
      </c>
      <c r="H1057" s="10">
        <f t="shared" si="48"/>
        <v>12.700000000000001</v>
      </c>
      <c r="I1057" s="10">
        <f t="shared" si="49"/>
        <v>11.65</v>
      </c>
      <c r="J1057" s="11">
        <f t="shared" si="50"/>
        <v>11.450000000000001</v>
      </c>
    </row>
    <row r="1058" spans="1:10">
      <c r="A1058" s="17" t="s">
        <v>34575</v>
      </c>
      <c r="B1058" s="2" t="s">
        <v>2008</v>
      </c>
      <c r="C1058" s="9">
        <v>96</v>
      </c>
      <c r="D1058" s="34">
        <v>0.05</v>
      </c>
      <c r="E1058" s="31">
        <v>40</v>
      </c>
      <c r="F1058" s="10">
        <v>14.95</v>
      </c>
      <c r="G1058" s="192" t="s">
        <v>32294</v>
      </c>
      <c r="H1058" s="10">
        <f t="shared" si="48"/>
        <v>20.400000000000002</v>
      </c>
      <c r="I1058" s="10">
        <f t="shared" si="49"/>
        <v>18.75</v>
      </c>
      <c r="J1058" s="11">
        <f t="shared" si="50"/>
        <v>18.400000000000002</v>
      </c>
    </row>
    <row r="1059" spans="1:10">
      <c r="A1059" s="17" t="s">
        <v>34580</v>
      </c>
      <c r="B1059" s="2" t="s">
        <v>32458</v>
      </c>
      <c r="C1059" s="9">
        <v>6</v>
      </c>
      <c r="D1059" s="34">
        <v>0.7</v>
      </c>
      <c r="E1059" s="31">
        <v>40</v>
      </c>
      <c r="F1059" s="10">
        <v>12.35</v>
      </c>
      <c r="G1059" s="192" t="s">
        <v>32294</v>
      </c>
      <c r="H1059" s="10">
        <f t="shared" si="48"/>
        <v>20.5</v>
      </c>
      <c r="I1059" s="10">
        <f t="shared" si="49"/>
        <v>18.850000000000001</v>
      </c>
      <c r="J1059" s="11">
        <f t="shared" si="50"/>
        <v>18.5</v>
      </c>
    </row>
    <row r="1060" spans="1:10">
      <c r="A1060" s="17" t="s">
        <v>34576</v>
      </c>
      <c r="B1060" s="2" t="s">
        <v>38702</v>
      </c>
      <c r="C1060" s="9">
        <v>6</v>
      </c>
      <c r="D1060" s="34">
        <v>0.7</v>
      </c>
      <c r="E1060" s="31">
        <v>40</v>
      </c>
      <c r="F1060" s="10">
        <v>18.5</v>
      </c>
      <c r="G1060" s="192" t="s">
        <v>32294</v>
      </c>
      <c r="H1060" s="10">
        <f t="shared" si="48"/>
        <v>28</v>
      </c>
      <c r="I1060" s="10">
        <f t="shared" si="49"/>
        <v>25.75</v>
      </c>
      <c r="J1060" s="11">
        <f t="shared" si="50"/>
        <v>25.25</v>
      </c>
    </row>
    <row r="1061" spans="1:10">
      <c r="A1061" s="17" t="s">
        <v>34577</v>
      </c>
      <c r="B1061" s="2" t="s">
        <v>38703</v>
      </c>
      <c r="C1061" s="9">
        <v>6</v>
      </c>
      <c r="D1061" s="34">
        <v>1.5</v>
      </c>
      <c r="E1061" s="31">
        <v>40</v>
      </c>
      <c r="F1061" s="10">
        <v>47.5</v>
      </c>
      <c r="G1061" s="192" t="s">
        <v>32294</v>
      </c>
      <c r="H1061" s="10">
        <f t="shared" si="48"/>
        <v>67.45</v>
      </c>
      <c r="I1061" s="10">
        <f t="shared" si="49"/>
        <v>61.900000000000006</v>
      </c>
      <c r="J1061" s="11">
        <f t="shared" si="50"/>
        <v>60.800000000000004</v>
      </c>
    </row>
    <row r="1062" spans="1:10">
      <c r="A1062" s="17" t="s">
        <v>34578</v>
      </c>
      <c r="B1062" s="2" t="s">
        <v>38704</v>
      </c>
      <c r="C1062" s="9">
        <v>2</v>
      </c>
      <c r="D1062" s="34">
        <v>3</v>
      </c>
      <c r="E1062" s="31">
        <v>40</v>
      </c>
      <c r="F1062" s="10">
        <v>35.5</v>
      </c>
      <c r="G1062" s="192" t="s">
        <v>32294</v>
      </c>
      <c r="H1062" s="10">
        <f t="shared" si="48"/>
        <v>60.400000000000006</v>
      </c>
      <c r="I1062" s="10">
        <f t="shared" si="49"/>
        <v>55.45</v>
      </c>
      <c r="J1062" s="11">
        <f t="shared" si="50"/>
        <v>54.45</v>
      </c>
    </row>
    <row r="1063" spans="1:10">
      <c r="A1063" s="17" t="s">
        <v>34579</v>
      </c>
      <c r="B1063" s="2" t="s">
        <v>38705</v>
      </c>
      <c r="C1063" s="9">
        <v>1</v>
      </c>
      <c r="D1063" s="34">
        <v>6</v>
      </c>
      <c r="E1063" s="31">
        <v>40</v>
      </c>
      <c r="F1063" s="10">
        <v>32.5</v>
      </c>
      <c r="G1063" s="192" t="s">
        <v>32294</v>
      </c>
      <c r="H1063" s="10">
        <f t="shared" si="48"/>
        <v>71.900000000000006</v>
      </c>
      <c r="I1063" s="10">
        <f t="shared" si="49"/>
        <v>66</v>
      </c>
      <c r="J1063" s="11">
        <f t="shared" si="50"/>
        <v>64.8</v>
      </c>
    </row>
    <row r="1064" spans="1:10">
      <c r="A1064" s="17" t="s">
        <v>34581</v>
      </c>
      <c r="B1064" s="2" t="s">
        <v>33085</v>
      </c>
      <c r="C1064" s="9">
        <v>6</v>
      </c>
      <c r="D1064" s="34">
        <v>0.7</v>
      </c>
      <c r="E1064" s="31">
        <v>40</v>
      </c>
      <c r="F1064" s="10">
        <v>27.5</v>
      </c>
      <c r="G1064" s="192" t="s">
        <v>32294</v>
      </c>
      <c r="H1064" s="10">
        <f t="shared" si="48"/>
        <v>39</v>
      </c>
      <c r="I1064" s="10">
        <f t="shared" si="49"/>
        <v>35.800000000000004</v>
      </c>
      <c r="J1064" s="11">
        <f t="shared" si="50"/>
        <v>35.15</v>
      </c>
    </row>
    <row r="1065" spans="1:10">
      <c r="A1065" s="17" t="s">
        <v>34582</v>
      </c>
      <c r="B1065" s="2" t="s">
        <v>2017</v>
      </c>
      <c r="C1065" s="9">
        <v>6</v>
      </c>
      <c r="D1065" s="34">
        <v>0.7</v>
      </c>
      <c r="E1065" s="31">
        <v>40</v>
      </c>
      <c r="F1065" s="10">
        <v>11.5</v>
      </c>
      <c r="G1065" s="192" t="s">
        <v>32293</v>
      </c>
      <c r="H1065" s="10">
        <f t="shared" si="48"/>
        <v>19.5</v>
      </c>
      <c r="I1065" s="10">
        <f t="shared" si="49"/>
        <v>17.900000000000002</v>
      </c>
      <c r="J1065" s="11">
        <f t="shared" si="50"/>
        <v>17.55</v>
      </c>
    </row>
    <row r="1066" spans="1:10">
      <c r="A1066" s="17" t="s">
        <v>34583</v>
      </c>
      <c r="B1066" s="2" t="s">
        <v>2021</v>
      </c>
      <c r="C1066" s="9">
        <v>6</v>
      </c>
      <c r="D1066" s="34">
        <v>1</v>
      </c>
      <c r="E1066" s="31">
        <v>30</v>
      </c>
      <c r="F1066" s="10">
        <v>7.95</v>
      </c>
      <c r="G1066" s="192" t="s">
        <v>32293</v>
      </c>
      <c r="H1066" s="10">
        <f t="shared" si="48"/>
        <v>15.4</v>
      </c>
      <c r="I1066" s="10">
        <f t="shared" si="49"/>
        <v>14.15</v>
      </c>
      <c r="J1066" s="11">
        <f t="shared" si="50"/>
        <v>13.9</v>
      </c>
    </row>
    <row r="1067" spans="1:10">
      <c r="A1067" s="17" t="s">
        <v>34584</v>
      </c>
      <c r="B1067" s="2" t="s">
        <v>2025</v>
      </c>
      <c r="C1067" s="9">
        <v>6</v>
      </c>
      <c r="D1067" s="34">
        <v>0.7</v>
      </c>
      <c r="E1067" s="31">
        <v>40</v>
      </c>
      <c r="F1067" s="10">
        <v>999</v>
      </c>
      <c r="G1067" s="192" t="s">
        <v>32293</v>
      </c>
      <c r="H1067" s="10">
        <f t="shared" si="48"/>
        <v>1224.25</v>
      </c>
      <c r="I1067" s="10">
        <f t="shared" si="49"/>
        <v>1123.9000000000001</v>
      </c>
      <c r="J1067" s="11">
        <f t="shared" si="50"/>
        <v>1103.8</v>
      </c>
    </row>
    <row r="1068" spans="1:10">
      <c r="A1068" s="17" t="s">
        <v>34585</v>
      </c>
      <c r="B1068" s="2" t="s">
        <v>33086</v>
      </c>
      <c r="C1068" s="9">
        <v>6</v>
      </c>
      <c r="D1068" s="34">
        <v>0.7</v>
      </c>
      <c r="E1068" s="31">
        <v>38</v>
      </c>
      <c r="F1068" s="10">
        <v>18.5</v>
      </c>
      <c r="G1068" s="192" t="s">
        <v>4351</v>
      </c>
      <c r="H1068" s="10">
        <f t="shared" si="48"/>
        <v>27.85</v>
      </c>
      <c r="I1068" s="10">
        <f t="shared" si="49"/>
        <v>25.55</v>
      </c>
      <c r="J1068" s="11">
        <f t="shared" si="50"/>
        <v>25.1</v>
      </c>
    </row>
    <row r="1069" spans="1:10">
      <c r="A1069" s="17" t="s">
        <v>34586</v>
      </c>
      <c r="B1069" s="2" t="s">
        <v>31772</v>
      </c>
      <c r="C1069" s="9">
        <v>6</v>
      </c>
      <c r="D1069" s="34">
        <v>0.7</v>
      </c>
      <c r="E1069" s="31">
        <v>38</v>
      </c>
      <c r="F1069" s="10">
        <v>7.4</v>
      </c>
      <c r="G1069" s="192" t="s">
        <v>4351</v>
      </c>
      <c r="H1069" s="10">
        <f t="shared" si="48"/>
        <v>14.3</v>
      </c>
      <c r="I1069" s="10">
        <f t="shared" si="49"/>
        <v>13.15</v>
      </c>
      <c r="J1069" s="11">
        <f t="shared" si="50"/>
        <v>12.9</v>
      </c>
    </row>
    <row r="1070" spans="1:10">
      <c r="A1070" s="17" t="s">
        <v>34587</v>
      </c>
      <c r="B1070" s="2" t="s">
        <v>2030</v>
      </c>
      <c r="C1070" s="9">
        <v>6</v>
      </c>
      <c r="D1070" s="34">
        <v>0.7</v>
      </c>
      <c r="E1070" s="31">
        <v>40</v>
      </c>
      <c r="F1070" s="10">
        <v>8.1</v>
      </c>
      <c r="G1070" s="192" t="s">
        <v>32308</v>
      </c>
      <c r="H1070" s="10">
        <f t="shared" si="48"/>
        <v>15.350000000000001</v>
      </c>
      <c r="I1070" s="10">
        <f t="shared" si="49"/>
        <v>14.100000000000001</v>
      </c>
      <c r="J1070" s="11">
        <f t="shared" si="50"/>
        <v>13.850000000000001</v>
      </c>
    </row>
    <row r="1071" spans="1:10">
      <c r="A1071" s="17" t="s">
        <v>34588</v>
      </c>
      <c r="B1071" s="2" t="s">
        <v>13680</v>
      </c>
      <c r="C1071" s="9">
        <v>6</v>
      </c>
      <c r="D1071" s="34">
        <v>1</v>
      </c>
      <c r="E1071" s="31">
        <v>40</v>
      </c>
      <c r="F1071" s="10">
        <v>7</v>
      </c>
      <c r="G1071" s="192" t="s">
        <v>32308</v>
      </c>
      <c r="H1071" s="10">
        <f t="shared" si="48"/>
        <v>15.5</v>
      </c>
      <c r="I1071" s="10">
        <f t="shared" si="49"/>
        <v>14.25</v>
      </c>
      <c r="J1071" s="11">
        <f t="shared" si="50"/>
        <v>14</v>
      </c>
    </row>
    <row r="1072" spans="1:10">
      <c r="A1072" s="17" t="s">
        <v>34589</v>
      </c>
      <c r="B1072" s="2" t="s">
        <v>2032</v>
      </c>
      <c r="C1072" s="9">
        <v>6</v>
      </c>
      <c r="D1072" s="34">
        <v>0.7</v>
      </c>
      <c r="E1072" s="31">
        <v>45</v>
      </c>
      <c r="F1072" s="10">
        <v>5.25</v>
      </c>
      <c r="G1072" s="192" t="s">
        <v>32308</v>
      </c>
      <c r="H1072" s="10">
        <f t="shared" si="48"/>
        <v>12.3</v>
      </c>
      <c r="I1072" s="10">
        <f t="shared" si="49"/>
        <v>11.3</v>
      </c>
      <c r="J1072" s="11">
        <f t="shared" si="50"/>
        <v>11.100000000000001</v>
      </c>
    </row>
    <row r="1073" spans="1:10">
      <c r="A1073" s="17" t="s">
        <v>34590</v>
      </c>
      <c r="B1073" s="2" t="s">
        <v>33087</v>
      </c>
      <c r="C1073" s="9">
        <v>6</v>
      </c>
      <c r="D1073" s="34">
        <v>0.7</v>
      </c>
      <c r="E1073" s="31">
        <v>40</v>
      </c>
      <c r="F1073" s="10">
        <v>7.8</v>
      </c>
      <c r="G1073" s="192" t="s">
        <v>4335</v>
      </c>
      <c r="H1073" s="10">
        <f t="shared" si="48"/>
        <v>14.950000000000001</v>
      </c>
      <c r="I1073" s="10">
        <f t="shared" si="49"/>
        <v>13.75</v>
      </c>
      <c r="J1073" s="11">
        <f t="shared" si="50"/>
        <v>13.5</v>
      </c>
    </row>
    <row r="1074" spans="1:10">
      <c r="A1074" s="17" t="s">
        <v>34591</v>
      </c>
      <c r="B1074" s="2" t="s">
        <v>33088</v>
      </c>
      <c r="C1074" s="9">
        <v>6</v>
      </c>
      <c r="D1074" s="34">
        <v>0.7</v>
      </c>
      <c r="E1074" s="31">
        <v>43</v>
      </c>
      <c r="F1074" s="10">
        <v>5.3</v>
      </c>
      <c r="G1074" s="192" t="s">
        <v>4329</v>
      </c>
      <c r="H1074" s="10">
        <f t="shared" si="48"/>
        <v>12.200000000000001</v>
      </c>
      <c r="I1074" s="10">
        <f t="shared" si="49"/>
        <v>11.200000000000001</v>
      </c>
      <c r="J1074" s="11">
        <f t="shared" si="50"/>
        <v>11</v>
      </c>
    </row>
    <row r="1075" spans="1:10">
      <c r="A1075" s="17" t="s">
        <v>34592</v>
      </c>
      <c r="B1075" s="2" t="s">
        <v>2036</v>
      </c>
      <c r="C1075" s="9">
        <v>6</v>
      </c>
      <c r="D1075" s="34">
        <v>0.7</v>
      </c>
      <c r="E1075" s="31">
        <v>43</v>
      </c>
      <c r="F1075" s="10">
        <v>9.85</v>
      </c>
      <c r="G1075" s="192" t="s">
        <v>32308</v>
      </c>
      <c r="H1075" s="10">
        <f t="shared" si="48"/>
        <v>17.75</v>
      </c>
      <c r="I1075" s="10">
        <f t="shared" si="49"/>
        <v>16.3</v>
      </c>
      <c r="J1075" s="11">
        <f t="shared" si="50"/>
        <v>16</v>
      </c>
    </row>
    <row r="1076" spans="1:10">
      <c r="A1076" s="17" t="s">
        <v>34593</v>
      </c>
      <c r="B1076" s="2" t="s">
        <v>2042</v>
      </c>
      <c r="C1076" s="9">
        <v>6</v>
      </c>
      <c r="D1076" s="34">
        <v>0.5</v>
      </c>
      <c r="E1076" s="31">
        <v>46</v>
      </c>
      <c r="F1076" s="10">
        <v>0.78</v>
      </c>
      <c r="G1076" s="192" t="s">
        <v>32308</v>
      </c>
      <c r="H1076" s="10">
        <f t="shared" si="48"/>
        <v>5.75</v>
      </c>
      <c r="I1076" s="10">
        <f t="shared" si="49"/>
        <v>5.3000000000000007</v>
      </c>
      <c r="J1076" s="11">
        <f t="shared" si="50"/>
        <v>5.2</v>
      </c>
    </row>
    <row r="1077" spans="1:10">
      <c r="A1077" s="17" t="s">
        <v>34594</v>
      </c>
      <c r="B1077" s="2" t="s">
        <v>26963</v>
      </c>
      <c r="C1077" s="9">
        <v>48</v>
      </c>
      <c r="D1077" s="34">
        <v>0.05</v>
      </c>
      <c r="E1077" s="31">
        <v>40</v>
      </c>
      <c r="F1077" s="10">
        <v>25.5</v>
      </c>
      <c r="G1077" s="192" t="s">
        <v>32461</v>
      </c>
      <c r="H1077" s="10">
        <f t="shared" si="48"/>
        <v>33.300000000000004</v>
      </c>
      <c r="I1077" s="10">
        <f t="shared" si="49"/>
        <v>30.55</v>
      </c>
      <c r="J1077" s="11">
        <f t="shared" si="50"/>
        <v>30</v>
      </c>
    </row>
    <row r="1078" spans="1:10">
      <c r="A1078" s="17" t="s">
        <v>34595</v>
      </c>
      <c r="B1078" s="2" t="s">
        <v>33253</v>
      </c>
      <c r="C1078" s="9">
        <v>6</v>
      </c>
      <c r="D1078" s="34">
        <v>0.7</v>
      </c>
      <c r="E1078" s="31">
        <v>40</v>
      </c>
      <c r="F1078" s="10">
        <v>38.5</v>
      </c>
      <c r="G1078" s="192" t="s">
        <v>32461</v>
      </c>
      <c r="H1078" s="10">
        <f t="shared" si="48"/>
        <v>52.400000000000006</v>
      </c>
      <c r="I1078" s="10">
        <f t="shared" si="49"/>
        <v>48.150000000000006</v>
      </c>
      <c r="J1078" s="11">
        <f t="shared" si="50"/>
        <v>47.25</v>
      </c>
    </row>
    <row r="1079" spans="1:10">
      <c r="A1079" s="17" t="s">
        <v>34596</v>
      </c>
      <c r="B1079" s="2" t="s">
        <v>4480</v>
      </c>
      <c r="C1079" s="9">
        <v>6</v>
      </c>
      <c r="D1079" s="34">
        <v>0.7</v>
      </c>
      <c r="E1079" s="31">
        <v>40</v>
      </c>
      <c r="F1079" s="10">
        <v>8.9499999999999993</v>
      </c>
      <c r="G1079" s="192" t="s">
        <v>32324</v>
      </c>
      <c r="H1079" s="10">
        <f t="shared" si="48"/>
        <v>16.350000000000001</v>
      </c>
      <c r="I1079" s="10">
        <f t="shared" si="49"/>
        <v>15.05</v>
      </c>
      <c r="J1079" s="11">
        <f t="shared" si="50"/>
        <v>14.75</v>
      </c>
    </row>
    <row r="1080" spans="1:10">
      <c r="A1080" s="17" t="s">
        <v>34597</v>
      </c>
      <c r="B1080" s="2" t="s">
        <v>4482</v>
      </c>
      <c r="C1080" s="9">
        <v>6</v>
      </c>
      <c r="D1080" s="34">
        <v>0.7</v>
      </c>
      <c r="E1080" s="31">
        <v>40</v>
      </c>
      <c r="F1080" s="10">
        <v>97.5</v>
      </c>
      <c r="G1080" s="192" t="s">
        <v>32380</v>
      </c>
      <c r="H1080" s="10">
        <f t="shared" si="48"/>
        <v>124.4</v>
      </c>
      <c r="I1080" s="10">
        <f t="shared" si="49"/>
        <v>114.2</v>
      </c>
      <c r="J1080" s="11">
        <f t="shared" si="50"/>
        <v>112.15</v>
      </c>
    </row>
    <row r="1081" spans="1:10">
      <c r="A1081" s="17" t="s">
        <v>34598</v>
      </c>
      <c r="B1081" s="2" t="s">
        <v>2044</v>
      </c>
      <c r="C1081" s="9">
        <v>6</v>
      </c>
      <c r="D1081" s="34">
        <v>0.7</v>
      </c>
      <c r="E1081" s="31">
        <v>40</v>
      </c>
      <c r="F1081" s="10">
        <v>8.15</v>
      </c>
      <c r="G1081" s="192" t="s">
        <v>32381</v>
      </c>
      <c r="H1081" s="10">
        <f t="shared" si="48"/>
        <v>15.4</v>
      </c>
      <c r="I1081" s="10">
        <f t="shared" si="49"/>
        <v>14.15</v>
      </c>
      <c r="J1081" s="11">
        <f t="shared" si="50"/>
        <v>13.9</v>
      </c>
    </row>
    <row r="1082" spans="1:10">
      <c r="A1082" s="17" t="s">
        <v>34599</v>
      </c>
      <c r="B1082" s="2" t="s">
        <v>2046</v>
      </c>
      <c r="C1082" s="9">
        <v>6</v>
      </c>
      <c r="D1082" s="34">
        <v>0.7</v>
      </c>
      <c r="E1082" s="31">
        <v>40</v>
      </c>
      <c r="F1082" s="10">
        <v>35</v>
      </c>
      <c r="G1082" s="192" t="s">
        <v>32381</v>
      </c>
      <c r="H1082" s="10">
        <f t="shared" si="48"/>
        <v>48.150000000000006</v>
      </c>
      <c r="I1082" s="10">
        <f t="shared" si="49"/>
        <v>44.2</v>
      </c>
      <c r="J1082" s="11">
        <f t="shared" si="50"/>
        <v>43.400000000000006</v>
      </c>
    </row>
    <row r="1083" spans="1:10">
      <c r="A1083" s="17" t="s">
        <v>34600</v>
      </c>
      <c r="B1083" s="2" t="s">
        <v>2054</v>
      </c>
      <c r="C1083" s="9">
        <v>6</v>
      </c>
      <c r="D1083" s="34">
        <v>0.7</v>
      </c>
      <c r="E1083" s="31">
        <v>18</v>
      </c>
      <c r="F1083" s="10">
        <v>26.5</v>
      </c>
      <c r="G1083" s="192" t="s">
        <v>32304</v>
      </c>
      <c r="H1083" s="10">
        <f t="shared" si="48"/>
        <v>35.85</v>
      </c>
      <c r="I1083" s="10">
        <f t="shared" si="49"/>
        <v>32.9</v>
      </c>
      <c r="J1083" s="11">
        <f t="shared" si="50"/>
        <v>32.300000000000004</v>
      </c>
    </row>
    <row r="1084" spans="1:10">
      <c r="A1084" s="17" t="s">
        <v>34601</v>
      </c>
      <c r="B1084" s="2" t="s">
        <v>2057</v>
      </c>
      <c r="C1084" s="9">
        <v>6</v>
      </c>
      <c r="D1084" s="34">
        <v>0.7</v>
      </c>
      <c r="E1084" s="31">
        <v>40</v>
      </c>
      <c r="F1084" s="10">
        <v>62.5</v>
      </c>
      <c r="G1084" s="192" t="s">
        <v>4347</v>
      </c>
      <c r="H1084" s="10">
        <f t="shared" si="48"/>
        <v>81.7</v>
      </c>
      <c r="I1084" s="10">
        <f t="shared" si="49"/>
        <v>75</v>
      </c>
      <c r="J1084" s="11">
        <f t="shared" si="50"/>
        <v>73.650000000000006</v>
      </c>
    </row>
    <row r="1085" spans="1:10">
      <c r="A1085" s="17" t="s">
        <v>34602</v>
      </c>
      <c r="B1085" s="2" t="s">
        <v>14360</v>
      </c>
      <c r="C1085" s="9">
        <v>6</v>
      </c>
      <c r="D1085" s="34">
        <v>0.7</v>
      </c>
      <c r="E1085" s="31">
        <v>46</v>
      </c>
      <c r="F1085" s="10">
        <v>8.9</v>
      </c>
      <c r="G1085" s="192" t="s">
        <v>4347</v>
      </c>
      <c r="H1085" s="10">
        <f t="shared" si="48"/>
        <v>16.850000000000001</v>
      </c>
      <c r="I1085" s="10">
        <f t="shared" si="49"/>
        <v>15.450000000000001</v>
      </c>
      <c r="J1085" s="11">
        <f t="shared" si="50"/>
        <v>15.200000000000001</v>
      </c>
    </row>
    <row r="1086" spans="1:10">
      <c r="A1086" s="17" t="s">
        <v>34603</v>
      </c>
      <c r="B1086" s="2" t="s">
        <v>14574</v>
      </c>
      <c r="C1086" s="9">
        <v>6</v>
      </c>
      <c r="D1086" s="34">
        <v>0.7</v>
      </c>
      <c r="E1086" s="31">
        <v>37.5</v>
      </c>
      <c r="F1086" s="10">
        <v>19.5</v>
      </c>
      <c r="G1086" s="192" t="s">
        <v>4328</v>
      </c>
      <c r="H1086" s="10">
        <f t="shared" si="48"/>
        <v>29</v>
      </c>
      <c r="I1086" s="10">
        <f t="shared" si="49"/>
        <v>26.650000000000002</v>
      </c>
      <c r="J1086" s="11">
        <f t="shared" si="50"/>
        <v>26.150000000000002</v>
      </c>
    </row>
    <row r="1087" spans="1:10">
      <c r="A1087" s="17" t="s">
        <v>34605</v>
      </c>
      <c r="B1087" s="2" t="s">
        <v>2059</v>
      </c>
      <c r="C1087" s="9">
        <v>6</v>
      </c>
      <c r="D1087" s="34">
        <v>1</v>
      </c>
      <c r="E1087" s="31">
        <v>37.5</v>
      </c>
      <c r="F1087" s="10">
        <v>5.65</v>
      </c>
      <c r="G1087" s="192" t="s">
        <v>4344</v>
      </c>
      <c r="H1087" s="10">
        <f t="shared" si="48"/>
        <v>13.55</v>
      </c>
      <c r="I1087" s="10">
        <f t="shared" si="49"/>
        <v>12.450000000000001</v>
      </c>
      <c r="J1087" s="11">
        <f t="shared" si="50"/>
        <v>12.200000000000001</v>
      </c>
    </row>
    <row r="1088" spans="1:10">
      <c r="A1088" s="17" t="s">
        <v>34606</v>
      </c>
      <c r="B1088" s="2" t="s">
        <v>2064</v>
      </c>
      <c r="C1088" s="9">
        <v>6</v>
      </c>
      <c r="D1088" s="34">
        <v>0.7</v>
      </c>
      <c r="E1088" s="31">
        <v>40</v>
      </c>
      <c r="F1088" s="10">
        <v>23.5</v>
      </c>
      <c r="G1088" s="192" t="s">
        <v>4328</v>
      </c>
      <c r="H1088" s="10">
        <f t="shared" si="48"/>
        <v>34.1</v>
      </c>
      <c r="I1088" s="10">
        <f t="shared" si="49"/>
        <v>31.35</v>
      </c>
      <c r="J1088" s="11">
        <f t="shared" si="50"/>
        <v>30.75</v>
      </c>
    </row>
    <row r="1089" spans="1:10">
      <c r="A1089" s="17" t="s">
        <v>34609</v>
      </c>
      <c r="B1089" s="2" t="s">
        <v>2067</v>
      </c>
      <c r="C1089" s="9">
        <v>6</v>
      </c>
      <c r="D1089" s="34">
        <v>1</v>
      </c>
      <c r="E1089" s="31">
        <v>37.5</v>
      </c>
      <c r="F1089" s="10">
        <v>5.75</v>
      </c>
      <c r="G1089" s="192" t="s">
        <v>4328</v>
      </c>
      <c r="H1089" s="10">
        <f t="shared" si="48"/>
        <v>13.65</v>
      </c>
      <c r="I1089" s="10">
        <f t="shared" si="49"/>
        <v>12.55</v>
      </c>
      <c r="J1089" s="11">
        <f t="shared" si="50"/>
        <v>12.350000000000001</v>
      </c>
    </row>
    <row r="1090" spans="1:10">
      <c r="A1090" s="17" t="s">
        <v>34610</v>
      </c>
      <c r="B1090" s="2" t="s">
        <v>32462</v>
      </c>
      <c r="C1090" s="9">
        <v>6</v>
      </c>
      <c r="D1090" s="34">
        <v>0.7</v>
      </c>
      <c r="E1090" s="31">
        <v>30</v>
      </c>
      <c r="F1090" s="10">
        <v>10.5</v>
      </c>
      <c r="G1090" s="192" t="s">
        <v>4345</v>
      </c>
      <c r="H1090" s="10">
        <f t="shared" si="48"/>
        <v>17.400000000000002</v>
      </c>
      <c r="I1090" s="10">
        <f t="shared" si="49"/>
        <v>15.950000000000001</v>
      </c>
      <c r="J1090" s="11">
        <f t="shared" si="50"/>
        <v>15.65</v>
      </c>
    </row>
    <row r="1091" spans="1:10">
      <c r="A1091" s="17" t="s">
        <v>34611</v>
      </c>
      <c r="B1091" s="2" t="s">
        <v>2072</v>
      </c>
      <c r="C1091" s="9">
        <v>6</v>
      </c>
      <c r="D1091" s="34">
        <v>0.7</v>
      </c>
      <c r="E1091" s="31">
        <v>45</v>
      </c>
      <c r="F1091" s="10">
        <v>43.5</v>
      </c>
      <c r="G1091" s="192" t="s">
        <v>4328</v>
      </c>
      <c r="H1091" s="10">
        <f t="shared" si="48"/>
        <v>58.95</v>
      </c>
      <c r="I1091" s="10">
        <f t="shared" si="49"/>
        <v>54.150000000000006</v>
      </c>
      <c r="J1091" s="11">
        <f t="shared" si="50"/>
        <v>53.150000000000006</v>
      </c>
    </row>
    <row r="1092" spans="1:10">
      <c r="A1092" s="17" t="s">
        <v>34612</v>
      </c>
      <c r="B1092" s="2" t="s">
        <v>4484</v>
      </c>
      <c r="C1092" s="9">
        <v>6</v>
      </c>
      <c r="D1092" s="34">
        <v>0.7</v>
      </c>
      <c r="E1092" s="31">
        <v>40</v>
      </c>
      <c r="F1092" s="10">
        <v>22</v>
      </c>
      <c r="G1092" s="192" t="s">
        <v>32308</v>
      </c>
      <c r="H1092" s="10">
        <f t="shared" si="48"/>
        <v>32.300000000000004</v>
      </c>
      <c r="I1092" s="10">
        <f t="shared" si="49"/>
        <v>29.650000000000002</v>
      </c>
      <c r="J1092" s="11">
        <f t="shared" si="50"/>
        <v>29.1</v>
      </c>
    </row>
    <row r="1093" spans="1:10">
      <c r="A1093" s="17" t="s">
        <v>34613</v>
      </c>
      <c r="B1093" s="2" t="s">
        <v>2074</v>
      </c>
      <c r="C1093" s="9">
        <v>6</v>
      </c>
      <c r="D1093" s="34">
        <v>0.7</v>
      </c>
      <c r="E1093" s="31">
        <v>41.2</v>
      </c>
      <c r="F1093" s="10">
        <v>18.5</v>
      </c>
      <c r="G1093" s="192" t="s">
        <v>32308</v>
      </c>
      <c r="H1093" s="10">
        <f t="shared" si="48"/>
        <v>28.150000000000002</v>
      </c>
      <c r="I1093" s="10">
        <f t="shared" si="49"/>
        <v>25.85</v>
      </c>
      <c r="J1093" s="11">
        <f t="shared" si="50"/>
        <v>25.35</v>
      </c>
    </row>
    <row r="1094" spans="1:10">
      <c r="A1094" s="17" t="s">
        <v>34614</v>
      </c>
      <c r="B1094" s="2" t="s">
        <v>2076</v>
      </c>
      <c r="C1094" s="9">
        <v>6</v>
      </c>
      <c r="D1094" s="34">
        <v>0.7</v>
      </c>
      <c r="E1094" s="31">
        <v>41.4</v>
      </c>
      <c r="F1094" s="10">
        <v>13.95</v>
      </c>
      <c r="G1094" s="192" t="s">
        <v>32308</v>
      </c>
      <c r="H1094" s="10">
        <f t="shared" si="48"/>
        <v>22.6</v>
      </c>
      <c r="I1094" s="10">
        <f t="shared" si="49"/>
        <v>20.75</v>
      </c>
      <c r="J1094" s="11">
        <f t="shared" si="50"/>
        <v>20.400000000000002</v>
      </c>
    </row>
    <row r="1095" spans="1:10">
      <c r="A1095" s="17" t="s">
        <v>34615</v>
      </c>
      <c r="B1095" s="2" t="s">
        <v>2078</v>
      </c>
      <c r="C1095" s="9">
        <v>6</v>
      </c>
      <c r="D1095" s="34">
        <v>0.7</v>
      </c>
      <c r="E1095" s="31">
        <v>26</v>
      </c>
      <c r="F1095" s="10">
        <v>13.75</v>
      </c>
      <c r="G1095" s="192" t="s">
        <v>32304</v>
      </c>
      <c r="H1095" s="10">
        <f t="shared" si="48"/>
        <v>21</v>
      </c>
      <c r="I1095" s="10">
        <f t="shared" si="49"/>
        <v>19.25</v>
      </c>
      <c r="J1095" s="11">
        <f t="shared" si="50"/>
        <v>18.95</v>
      </c>
    </row>
    <row r="1096" spans="1:10">
      <c r="A1096" s="17" t="s">
        <v>34616</v>
      </c>
      <c r="B1096" s="2" t="s">
        <v>2082</v>
      </c>
      <c r="C1096" s="9">
        <v>6</v>
      </c>
      <c r="D1096" s="34">
        <v>0.7</v>
      </c>
      <c r="E1096" s="31">
        <v>50</v>
      </c>
      <c r="F1096" s="10">
        <v>8.75</v>
      </c>
      <c r="G1096" s="192" t="s">
        <v>32325</v>
      </c>
      <c r="H1096" s="10">
        <f t="shared" si="48"/>
        <v>17</v>
      </c>
      <c r="I1096" s="10">
        <f t="shared" si="49"/>
        <v>15.600000000000001</v>
      </c>
      <c r="J1096" s="11">
        <f t="shared" si="50"/>
        <v>15.350000000000001</v>
      </c>
    </row>
    <row r="1097" spans="1:10">
      <c r="A1097" s="17" t="s">
        <v>34617</v>
      </c>
      <c r="B1097" s="2" t="s">
        <v>33089</v>
      </c>
      <c r="C1097" s="9">
        <v>6</v>
      </c>
      <c r="D1097" s="34">
        <v>0.7</v>
      </c>
      <c r="E1097" s="31">
        <v>42</v>
      </c>
      <c r="F1097" s="10">
        <v>16.2</v>
      </c>
      <c r="G1097" s="192" t="s">
        <v>32325</v>
      </c>
      <c r="H1097" s="10">
        <f t="shared" si="48"/>
        <v>25.400000000000002</v>
      </c>
      <c r="I1097" s="10">
        <f t="shared" si="49"/>
        <v>23.3</v>
      </c>
      <c r="J1097" s="11">
        <f t="shared" si="50"/>
        <v>22.900000000000002</v>
      </c>
    </row>
    <row r="1098" spans="1:10">
      <c r="A1098" s="17" t="s">
        <v>34618</v>
      </c>
      <c r="B1098" s="2" t="s">
        <v>2085</v>
      </c>
      <c r="C1098" s="9">
        <v>6</v>
      </c>
      <c r="D1098" s="34">
        <v>0.7</v>
      </c>
      <c r="E1098" s="31">
        <v>43</v>
      </c>
      <c r="F1098" s="10">
        <v>7.95</v>
      </c>
      <c r="G1098" s="192" t="s">
        <v>32369</v>
      </c>
      <c r="H1098" s="10">
        <f t="shared" si="48"/>
        <v>15.4</v>
      </c>
      <c r="I1098" s="10">
        <f t="shared" si="49"/>
        <v>14.15</v>
      </c>
      <c r="J1098" s="11">
        <f t="shared" si="50"/>
        <v>13.9</v>
      </c>
    </row>
    <row r="1099" spans="1:10">
      <c r="A1099" s="17" t="s">
        <v>34619</v>
      </c>
      <c r="B1099" s="2" t="s">
        <v>2087</v>
      </c>
      <c r="C1099" s="9">
        <v>6</v>
      </c>
      <c r="D1099" s="34">
        <v>0.7</v>
      </c>
      <c r="E1099" s="31">
        <v>24</v>
      </c>
      <c r="F1099" s="10">
        <v>12.95</v>
      </c>
      <c r="G1099" s="192" t="s">
        <v>32304</v>
      </c>
      <c r="H1099" s="10">
        <f t="shared" si="48"/>
        <v>19.850000000000001</v>
      </c>
      <c r="I1099" s="10">
        <f t="shared" si="49"/>
        <v>18.2</v>
      </c>
      <c r="J1099" s="11">
        <f t="shared" si="50"/>
        <v>17.900000000000002</v>
      </c>
    </row>
    <row r="1100" spans="1:10">
      <c r="A1100" s="17" t="s">
        <v>34620</v>
      </c>
      <c r="B1100" s="2" t="s">
        <v>2091</v>
      </c>
      <c r="C1100" s="9">
        <v>12</v>
      </c>
      <c r="D1100" s="34">
        <v>1</v>
      </c>
      <c r="E1100" s="31">
        <v>43.4</v>
      </c>
      <c r="F1100" s="10">
        <v>6.75</v>
      </c>
      <c r="G1100" s="192" t="s">
        <v>32307</v>
      </c>
      <c r="H1100" s="10">
        <f t="shared" ref="H1100:H1163" si="51">IF(B1100="","",CEILING((F1100+(10.3552*D1100*E1100)/100+1.5+0.05)*1.22,0.05))</f>
        <v>15.65</v>
      </c>
      <c r="I1100" s="10">
        <f t="shared" ref="I1100:I1163" si="52">IF(B1100="","",CEILING((F1100+(10.3552*D1100*E1100)/100+1.5+0.05)*1.12,0.05))</f>
        <v>14.350000000000001</v>
      </c>
      <c r="J1100" s="11">
        <f t="shared" ref="J1100:J1163" si="53">IF(B1100="","",CEILING((F1100+(10.3552*D1100*E1100)/100+1.5+0.05)*1.1,0.05))</f>
        <v>14.100000000000001</v>
      </c>
    </row>
    <row r="1101" spans="1:10">
      <c r="A1101" s="17" t="s">
        <v>34621</v>
      </c>
      <c r="B1101" s="2" t="s">
        <v>2093</v>
      </c>
      <c r="C1101" s="9">
        <v>6</v>
      </c>
      <c r="D1101" s="34">
        <v>0.7</v>
      </c>
      <c r="E1101" s="31">
        <v>43.4</v>
      </c>
      <c r="F1101" s="10">
        <v>39.5</v>
      </c>
      <c r="G1101" s="192" t="s">
        <v>32307</v>
      </c>
      <c r="H1101" s="10">
        <f t="shared" si="51"/>
        <v>53.95</v>
      </c>
      <c r="I1101" s="10">
        <f t="shared" si="52"/>
        <v>49.5</v>
      </c>
      <c r="J1101" s="11">
        <f t="shared" si="53"/>
        <v>48.650000000000006</v>
      </c>
    </row>
    <row r="1102" spans="1:10">
      <c r="A1102" s="17" t="s">
        <v>34622</v>
      </c>
      <c r="B1102" s="2" t="s">
        <v>2095</v>
      </c>
      <c r="C1102" s="9">
        <v>96</v>
      </c>
      <c r="D1102" s="34">
        <v>0.05</v>
      </c>
      <c r="E1102" s="31">
        <v>41.4</v>
      </c>
      <c r="F1102" s="10">
        <v>13.35</v>
      </c>
      <c r="G1102" s="192" t="s">
        <v>32308</v>
      </c>
      <c r="H1102" s="10">
        <f t="shared" si="51"/>
        <v>18.45</v>
      </c>
      <c r="I1102" s="10">
        <f t="shared" si="52"/>
        <v>16.95</v>
      </c>
      <c r="J1102" s="11">
        <f t="shared" si="53"/>
        <v>16.650000000000002</v>
      </c>
    </row>
    <row r="1103" spans="1:10">
      <c r="A1103" s="17" t="s">
        <v>34627</v>
      </c>
      <c r="B1103" s="2" t="s">
        <v>32464</v>
      </c>
      <c r="C1103" s="9">
        <v>6</v>
      </c>
      <c r="D1103" s="34">
        <v>0.7</v>
      </c>
      <c r="E1103" s="31">
        <v>44</v>
      </c>
      <c r="F1103" s="10">
        <v>7.25</v>
      </c>
      <c r="G1103" s="192" t="s">
        <v>32308</v>
      </c>
      <c r="H1103" s="10">
        <f t="shared" si="51"/>
        <v>14.65</v>
      </c>
      <c r="I1103" s="10">
        <f t="shared" si="52"/>
        <v>13.450000000000001</v>
      </c>
      <c r="J1103" s="11">
        <f t="shared" si="53"/>
        <v>13.200000000000001</v>
      </c>
    </row>
    <row r="1104" spans="1:10">
      <c r="A1104" s="17" t="s">
        <v>34624</v>
      </c>
      <c r="B1104" s="2" t="s">
        <v>38706</v>
      </c>
      <c r="C1104" s="9">
        <v>6</v>
      </c>
      <c r="D1104" s="34">
        <v>0.7</v>
      </c>
      <c r="E1104" s="31">
        <v>41.4</v>
      </c>
      <c r="F1104" s="10">
        <v>8.25</v>
      </c>
      <c r="G1104" s="192" t="s">
        <v>32308</v>
      </c>
      <c r="H1104" s="10">
        <f t="shared" si="51"/>
        <v>15.65</v>
      </c>
      <c r="I1104" s="10">
        <f t="shared" si="52"/>
        <v>14.350000000000001</v>
      </c>
      <c r="J1104" s="11">
        <f t="shared" si="53"/>
        <v>14.100000000000001</v>
      </c>
    </row>
    <row r="1105" spans="1:10">
      <c r="A1105" s="17" t="s">
        <v>34628</v>
      </c>
      <c r="B1105" s="2" t="s">
        <v>15087</v>
      </c>
      <c r="C1105" s="9">
        <v>6</v>
      </c>
      <c r="D1105" s="34">
        <v>0.7</v>
      </c>
      <c r="E1105" s="31">
        <v>43.4</v>
      </c>
      <c r="F1105" s="10">
        <v>26.75</v>
      </c>
      <c r="G1105" s="192" t="s">
        <v>32307</v>
      </c>
      <c r="H1105" s="10">
        <f t="shared" si="51"/>
        <v>38.400000000000006</v>
      </c>
      <c r="I1105" s="10">
        <f t="shared" si="52"/>
        <v>35.25</v>
      </c>
      <c r="J1105" s="11">
        <f t="shared" si="53"/>
        <v>34.6</v>
      </c>
    </row>
    <row r="1106" spans="1:10">
      <c r="A1106" s="17" t="s">
        <v>34629</v>
      </c>
      <c r="B1106" s="2" t="s">
        <v>2100</v>
      </c>
      <c r="C1106" s="9">
        <v>6</v>
      </c>
      <c r="D1106" s="34">
        <v>0.7</v>
      </c>
      <c r="E1106" s="31">
        <v>43.4</v>
      </c>
      <c r="F1106" s="10">
        <v>59.5</v>
      </c>
      <c r="G1106" s="192" t="s">
        <v>32307</v>
      </c>
      <c r="H1106" s="10">
        <f t="shared" si="51"/>
        <v>78.350000000000009</v>
      </c>
      <c r="I1106" s="10">
        <f t="shared" si="52"/>
        <v>71.900000000000006</v>
      </c>
      <c r="J1106" s="11">
        <f t="shared" si="53"/>
        <v>70.650000000000006</v>
      </c>
    </row>
    <row r="1107" spans="1:10">
      <c r="A1107" s="17" t="s">
        <v>34630</v>
      </c>
      <c r="B1107" s="2" t="s">
        <v>2102</v>
      </c>
      <c r="C1107" s="9">
        <v>6</v>
      </c>
      <c r="D1107" s="34">
        <v>0.7</v>
      </c>
      <c r="E1107" s="31">
        <v>43.4</v>
      </c>
      <c r="F1107" s="10">
        <v>31.95</v>
      </c>
      <c r="G1107" s="192" t="s">
        <v>32307</v>
      </c>
      <c r="H1107" s="10">
        <f t="shared" si="51"/>
        <v>44.75</v>
      </c>
      <c r="I1107" s="10">
        <f t="shared" si="52"/>
        <v>41.050000000000004</v>
      </c>
      <c r="J1107" s="11">
        <f t="shared" si="53"/>
        <v>40.35</v>
      </c>
    </row>
    <row r="1108" spans="1:10">
      <c r="A1108" s="17" t="s">
        <v>34631</v>
      </c>
      <c r="B1108" s="2" t="s">
        <v>2104</v>
      </c>
      <c r="C1108" s="9">
        <v>6</v>
      </c>
      <c r="D1108" s="34">
        <v>0.7</v>
      </c>
      <c r="E1108" s="31">
        <v>43.4</v>
      </c>
      <c r="F1108" s="10">
        <v>29.5</v>
      </c>
      <c r="G1108" s="192" t="s">
        <v>32307</v>
      </c>
      <c r="H1108" s="10">
        <f t="shared" si="51"/>
        <v>41.75</v>
      </c>
      <c r="I1108" s="10">
        <f t="shared" si="52"/>
        <v>38.300000000000004</v>
      </c>
      <c r="J1108" s="11">
        <f t="shared" si="53"/>
        <v>37.65</v>
      </c>
    </row>
    <row r="1109" spans="1:10">
      <c r="A1109" s="17" t="s">
        <v>34632</v>
      </c>
      <c r="B1109" s="2" t="s">
        <v>31775</v>
      </c>
      <c r="C1109" s="9">
        <v>3</v>
      </c>
      <c r="D1109" s="34">
        <v>0.7</v>
      </c>
      <c r="E1109" s="31">
        <v>40</v>
      </c>
      <c r="F1109" s="10">
        <v>14.5</v>
      </c>
      <c r="G1109" s="192" t="s">
        <v>32437</v>
      </c>
      <c r="H1109" s="10">
        <f t="shared" si="51"/>
        <v>23.150000000000002</v>
      </c>
      <c r="I1109" s="10">
        <f t="shared" si="52"/>
        <v>21.25</v>
      </c>
      <c r="J1109" s="11">
        <f t="shared" si="53"/>
        <v>20.85</v>
      </c>
    </row>
    <row r="1110" spans="1:10">
      <c r="A1110" s="17" t="s">
        <v>34633</v>
      </c>
      <c r="B1110" s="2" t="s">
        <v>2110</v>
      </c>
      <c r="C1110" s="9">
        <v>120</v>
      </c>
      <c r="D1110" s="34">
        <v>0.05</v>
      </c>
      <c r="E1110" s="31">
        <v>40</v>
      </c>
      <c r="F1110" s="10">
        <v>24.5</v>
      </c>
      <c r="G1110" s="192" t="s">
        <v>32324</v>
      </c>
      <c r="H1110" s="10">
        <f t="shared" si="51"/>
        <v>32.050000000000004</v>
      </c>
      <c r="I1110" s="10">
        <f t="shared" si="52"/>
        <v>29.450000000000003</v>
      </c>
      <c r="J1110" s="11">
        <f t="shared" si="53"/>
        <v>28.900000000000002</v>
      </c>
    </row>
    <row r="1111" spans="1:10">
      <c r="A1111" s="17" t="s">
        <v>34639</v>
      </c>
      <c r="B1111" s="2" t="s">
        <v>2115</v>
      </c>
      <c r="C1111" s="9">
        <v>12</v>
      </c>
      <c r="D1111" s="34">
        <v>0.7</v>
      </c>
      <c r="E1111" s="31">
        <v>40</v>
      </c>
      <c r="F1111" s="10">
        <v>23.9</v>
      </c>
      <c r="G1111" s="192" t="s">
        <v>32324</v>
      </c>
      <c r="H1111" s="10">
        <f t="shared" si="51"/>
        <v>34.6</v>
      </c>
      <c r="I1111" s="10">
        <f t="shared" si="52"/>
        <v>31.8</v>
      </c>
      <c r="J1111" s="11">
        <f t="shared" si="53"/>
        <v>31.200000000000003</v>
      </c>
    </row>
    <row r="1112" spans="1:10">
      <c r="A1112" s="17" t="s">
        <v>34635</v>
      </c>
      <c r="B1112" s="2" t="s">
        <v>38707</v>
      </c>
      <c r="C1112" s="9">
        <v>6</v>
      </c>
      <c r="D1112" s="34">
        <v>0.7</v>
      </c>
      <c r="E1112" s="31">
        <v>40</v>
      </c>
      <c r="F1112" s="10">
        <v>21.25</v>
      </c>
      <c r="G1112" s="192" t="s">
        <v>32324</v>
      </c>
      <c r="H1112" s="10">
        <f t="shared" si="51"/>
        <v>31.400000000000002</v>
      </c>
      <c r="I1112" s="10">
        <f t="shared" si="52"/>
        <v>28.8</v>
      </c>
      <c r="J1112" s="11">
        <f t="shared" si="53"/>
        <v>28.3</v>
      </c>
    </row>
    <row r="1113" spans="1:10">
      <c r="A1113" s="17" t="s">
        <v>34637</v>
      </c>
      <c r="B1113" s="2" t="s">
        <v>32903</v>
      </c>
      <c r="C1113" s="9">
        <v>6</v>
      </c>
      <c r="D1113" s="34">
        <v>1.5</v>
      </c>
      <c r="E1113" s="31">
        <v>40</v>
      </c>
      <c r="F1113" s="10">
        <v>79</v>
      </c>
      <c r="G1113" s="192" t="s">
        <v>32324</v>
      </c>
      <c r="H1113" s="10">
        <f t="shared" si="51"/>
        <v>105.9</v>
      </c>
      <c r="I1113" s="10">
        <f t="shared" si="52"/>
        <v>97.2</v>
      </c>
      <c r="J1113" s="11">
        <f t="shared" si="53"/>
        <v>95.45</v>
      </c>
    </row>
    <row r="1114" spans="1:10">
      <c r="A1114" s="17" t="s">
        <v>34640</v>
      </c>
      <c r="B1114" s="2" t="s">
        <v>2118</v>
      </c>
      <c r="C1114" s="9">
        <v>6</v>
      </c>
      <c r="D1114" s="34">
        <v>0.7</v>
      </c>
      <c r="E1114" s="31">
        <v>40</v>
      </c>
      <c r="F1114" s="10">
        <v>12.5</v>
      </c>
      <c r="G1114" s="192" t="s">
        <v>32324</v>
      </c>
      <c r="H1114" s="10">
        <f t="shared" si="51"/>
        <v>20.700000000000003</v>
      </c>
      <c r="I1114" s="10">
        <f t="shared" si="52"/>
        <v>19</v>
      </c>
      <c r="J1114" s="11">
        <f t="shared" si="53"/>
        <v>18.650000000000002</v>
      </c>
    </row>
    <row r="1115" spans="1:10">
      <c r="A1115" s="17" t="s">
        <v>34641</v>
      </c>
      <c r="B1115" s="2" t="s">
        <v>32466</v>
      </c>
      <c r="C1115" s="9">
        <v>6</v>
      </c>
      <c r="D1115" s="34">
        <v>0.7</v>
      </c>
      <c r="E1115" s="31">
        <v>40</v>
      </c>
      <c r="F1115" s="10">
        <v>5.2</v>
      </c>
      <c r="G1115" s="192" t="s">
        <v>32324</v>
      </c>
      <c r="H1115" s="10">
        <f t="shared" si="51"/>
        <v>11.8</v>
      </c>
      <c r="I1115" s="10">
        <f t="shared" si="52"/>
        <v>10.850000000000001</v>
      </c>
      <c r="J1115" s="11">
        <f t="shared" si="53"/>
        <v>10.65</v>
      </c>
    </row>
    <row r="1116" spans="1:10">
      <c r="A1116" s="17" t="s">
        <v>34642</v>
      </c>
      <c r="B1116" s="2" t="s">
        <v>32468</v>
      </c>
      <c r="C1116" s="9">
        <v>6</v>
      </c>
      <c r="D1116" s="34">
        <v>0.7</v>
      </c>
      <c r="E1116" s="31">
        <v>40</v>
      </c>
      <c r="F1116" s="10">
        <v>7.5</v>
      </c>
      <c r="G1116" s="192" t="s">
        <v>32324</v>
      </c>
      <c r="H1116" s="10">
        <f t="shared" si="51"/>
        <v>14.600000000000001</v>
      </c>
      <c r="I1116" s="10">
        <f t="shared" si="52"/>
        <v>13.4</v>
      </c>
      <c r="J1116" s="11">
        <f t="shared" si="53"/>
        <v>13.15</v>
      </c>
    </row>
    <row r="1117" spans="1:10">
      <c r="A1117" s="17" t="s">
        <v>34643</v>
      </c>
      <c r="B1117" s="2" t="s">
        <v>32470</v>
      </c>
      <c r="C1117" s="9">
        <v>6</v>
      </c>
      <c r="D1117" s="34">
        <v>0.7</v>
      </c>
      <c r="E1117" s="31">
        <v>40</v>
      </c>
      <c r="F1117" s="10">
        <v>11.5</v>
      </c>
      <c r="G1117" s="192" t="s">
        <v>32324</v>
      </c>
      <c r="H1117" s="10">
        <f t="shared" si="51"/>
        <v>19.5</v>
      </c>
      <c r="I1117" s="10">
        <f t="shared" si="52"/>
        <v>17.900000000000002</v>
      </c>
      <c r="J1117" s="11">
        <f t="shared" si="53"/>
        <v>17.55</v>
      </c>
    </row>
    <row r="1118" spans="1:10">
      <c r="A1118" s="17" t="s">
        <v>34644</v>
      </c>
      <c r="B1118" s="2" t="s">
        <v>14985</v>
      </c>
      <c r="C1118" s="9">
        <v>6</v>
      </c>
      <c r="D1118" s="34">
        <v>0.7</v>
      </c>
      <c r="E1118" s="31">
        <v>40</v>
      </c>
      <c r="F1118" s="10">
        <v>12.5</v>
      </c>
      <c r="G1118" s="192" t="s">
        <v>32324</v>
      </c>
      <c r="H1118" s="10">
        <f t="shared" si="51"/>
        <v>20.700000000000003</v>
      </c>
      <c r="I1118" s="10">
        <f t="shared" si="52"/>
        <v>19</v>
      </c>
      <c r="J1118" s="11">
        <f t="shared" si="53"/>
        <v>18.650000000000002</v>
      </c>
    </row>
    <row r="1119" spans="1:10">
      <c r="A1119" s="17" t="s">
        <v>34645</v>
      </c>
      <c r="B1119" s="2" t="s">
        <v>32472</v>
      </c>
      <c r="C1119" s="9">
        <v>6</v>
      </c>
      <c r="D1119" s="34">
        <v>0.7</v>
      </c>
      <c r="E1119" s="31">
        <v>40</v>
      </c>
      <c r="F1119" s="10">
        <v>31.5</v>
      </c>
      <c r="G1119" s="192" t="s">
        <v>32324</v>
      </c>
      <c r="H1119" s="10">
        <f t="shared" si="51"/>
        <v>43.900000000000006</v>
      </c>
      <c r="I1119" s="10">
        <f t="shared" si="52"/>
        <v>40.300000000000004</v>
      </c>
      <c r="J1119" s="11">
        <f t="shared" si="53"/>
        <v>39.550000000000004</v>
      </c>
    </row>
    <row r="1120" spans="1:10">
      <c r="A1120" s="17" t="s">
        <v>34646</v>
      </c>
      <c r="B1120" s="2" t="s">
        <v>32474</v>
      </c>
      <c r="C1120" s="9">
        <v>6</v>
      </c>
      <c r="D1120" s="34">
        <v>0.7</v>
      </c>
      <c r="E1120" s="31">
        <v>40</v>
      </c>
      <c r="F1120" s="10">
        <v>10.65</v>
      </c>
      <c r="G1120" s="192" t="s">
        <v>32324</v>
      </c>
      <c r="H1120" s="10">
        <f t="shared" si="51"/>
        <v>18.45</v>
      </c>
      <c r="I1120" s="10">
        <f t="shared" si="52"/>
        <v>16.95</v>
      </c>
      <c r="J1120" s="11">
        <f t="shared" si="53"/>
        <v>16.650000000000002</v>
      </c>
    </row>
    <row r="1121" spans="1:10">
      <c r="A1121" s="17" t="s">
        <v>34647</v>
      </c>
      <c r="B1121" s="2" t="s">
        <v>32476</v>
      </c>
      <c r="C1121" s="9">
        <v>6</v>
      </c>
      <c r="D1121" s="34">
        <v>0.7</v>
      </c>
      <c r="E1121" s="31">
        <v>40</v>
      </c>
      <c r="F1121" s="10">
        <v>15.95</v>
      </c>
      <c r="G1121" s="192" t="s">
        <v>32324</v>
      </c>
      <c r="H1121" s="10">
        <f t="shared" si="51"/>
        <v>24.900000000000002</v>
      </c>
      <c r="I1121" s="10">
        <f t="shared" si="52"/>
        <v>22.85</v>
      </c>
      <c r="J1121" s="11">
        <f t="shared" si="53"/>
        <v>22.450000000000003</v>
      </c>
    </row>
    <row r="1122" spans="1:10">
      <c r="A1122" s="17" t="s">
        <v>34648</v>
      </c>
      <c r="B1122" s="2" t="s">
        <v>4535</v>
      </c>
      <c r="C1122" s="9">
        <v>12</v>
      </c>
      <c r="D1122" s="34">
        <v>1</v>
      </c>
      <c r="E1122" s="31">
        <v>40</v>
      </c>
      <c r="F1122" s="10">
        <v>12.95</v>
      </c>
      <c r="G1122" s="192" t="s">
        <v>32380</v>
      </c>
      <c r="H1122" s="10">
        <f t="shared" si="51"/>
        <v>22.75</v>
      </c>
      <c r="I1122" s="10">
        <f t="shared" si="52"/>
        <v>20.900000000000002</v>
      </c>
      <c r="J1122" s="11">
        <f t="shared" si="53"/>
        <v>20.55</v>
      </c>
    </row>
    <row r="1123" spans="1:10">
      <c r="A1123" s="17" t="s">
        <v>34649</v>
      </c>
      <c r="B1123" s="2" t="s">
        <v>2122</v>
      </c>
      <c r="C1123" s="9">
        <v>6</v>
      </c>
      <c r="D1123" s="34">
        <v>0.7</v>
      </c>
      <c r="E1123" s="31">
        <v>40</v>
      </c>
      <c r="F1123" s="10">
        <v>29.5</v>
      </c>
      <c r="G1123" s="192" t="s">
        <v>32308</v>
      </c>
      <c r="H1123" s="10">
        <f t="shared" si="51"/>
        <v>41.45</v>
      </c>
      <c r="I1123" s="10">
        <f t="shared" si="52"/>
        <v>38.050000000000004</v>
      </c>
      <c r="J1123" s="11">
        <f t="shared" si="53"/>
        <v>37.35</v>
      </c>
    </row>
    <row r="1124" spans="1:10">
      <c r="A1124" s="17" t="s">
        <v>34650</v>
      </c>
      <c r="B1124" s="2" t="s">
        <v>2125</v>
      </c>
      <c r="C1124" s="9">
        <v>6</v>
      </c>
      <c r="D1124" s="34">
        <v>0.7</v>
      </c>
      <c r="E1124" s="31">
        <v>40</v>
      </c>
      <c r="F1124" s="10">
        <v>5.75</v>
      </c>
      <c r="G1124" s="192" t="s">
        <v>32290</v>
      </c>
      <c r="H1124" s="10">
        <f t="shared" si="51"/>
        <v>12.450000000000001</v>
      </c>
      <c r="I1124" s="10">
        <f t="shared" si="52"/>
        <v>11.450000000000001</v>
      </c>
      <c r="J1124" s="11">
        <f t="shared" si="53"/>
        <v>11.25</v>
      </c>
    </row>
    <row r="1125" spans="1:10">
      <c r="A1125" s="17" t="s">
        <v>34651</v>
      </c>
      <c r="B1125" s="2" t="s">
        <v>2127</v>
      </c>
      <c r="C1125" s="9">
        <v>6</v>
      </c>
      <c r="D1125" s="34">
        <v>0.7</v>
      </c>
      <c r="E1125" s="31">
        <v>40</v>
      </c>
      <c r="F1125" s="10">
        <v>12.5</v>
      </c>
      <c r="G1125" s="192" t="s">
        <v>32292</v>
      </c>
      <c r="H1125" s="10">
        <f t="shared" si="51"/>
        <v>20.700000000000003</v>
      </c>
      <c r="I1125" s="10">
        <f t="shared" si="52"/>
        <v>19</v>
      </c>
      <c r="J1125" s="11">
        <f t="shared" si="53"/>
        <v>18.650000000000002</v>
      </c>
    </row>
    <row r="1126" spans="1:10">
      <c r="A1126" s="17" t="s">
        <v>34652</v>
      </c>
      <c r="B1126" s="2" t="s">
        <v>2129</v>
      </c>
      <c r="C1126" s="9">
        <v>6</v>
      </c>
      <c r="D1126" s="34">
        <v>0.7</v>
      </c>
      <c r="E1126" s="31">
        <v>40</v>
      </c>
      <c r="F1126" s="10">
        <v>48.5</v>
      </c>
      <c r="G1126" s="192" t="s">
        <v>32290</v>
      </c>
      <c r="H1126" s="10">
        <f t="shared" si="51"/>
        <v>64.600000000000009</v>
      </c>
      <c r="I1126" s="10">
        <f t="shared" si="52"/>
        <v>59.35</v>
      </c>
      <c r="J1126" s="11">
        <f t="shared" si="53"/>
        <v>58.25</v>
      </c>
    </row>
    <row r="1127" spans="1:10">
      <c r="A1127" s="17" t="s">
        <v>34653</v>
      </c>
      <c r="B1127" s="2" t="s">
        <v>32477</v>
      </c>
      <c r="C1127" s="9">
        <v>6</v>
      </c>
      <c r="D1127" s="34">
        <v>0.7</v>
      </c>
      <c r="E1127" s="31">
        <v>43</v>
      </c>
      <c r="F1127" s="10">
        <v>47.6</v>
      </c>
      <c r="G1127" s="192" t="s">
        <v>4329</v>
      </c>
      <c r="H1127" s="10">
        <f t="shared" si="51"/>
        <v>63.800000000000004</v>
      </c>
      <c r="I1127" s="10">
        <f t="shared" si="52"/>
        <v>58.550000000000004</v>
      </c>
      <c r="J1127" s="11">
        <f t="shared" si="53"/>
        <v>57.5</v>
      </c>
    </row>
    <row r="1128" spans="1:10">
      <c r="A1128" s="17" t="s">
        <v>34654</v>
      </c>
      <c r="B1128" s="2" t="s">
        <v>2131</v>
      </c>
      <c r="C1128" s="9">
        <v>6</v>
      </c>
      <c r="D1128" s="34">
        <v>0.7</v>
      </c>
      <c r="E1128" s="31">
        <v>43</v>
      </c>
      <c r="F1128" s="10">
        <v>6.65</v>
      </c>
      <c r="G1128" s="192" t="s">
        <v>4334</v>
      </c>
      <c r="H1128" s="10">
        <f t="shared" si="51"/>
        <v>13.850000000000001</v>
      </c>
      <c r="I1128" s="10">
        <f t="shared" si="52"/>
        <v>12.700000000000001</v>
      </c>
      <c r="J1128" s="11">
        <f t="shared" si="53"/>
        <v>12.450000000000001</v>
      </c>
    </row>
    <row r="1129" spans="1:10">
      <c r="A1129" s="17" t="s">
        <v>34656</v>
      </c>
      <c r="B1129" s="2" t="s">
        <v>31777</v>
      </c>
      <c r="C1129" s="9">
        <v>12</v>
      </c>
      <c r="D1129" s="34">
        <v>0.7</v>
      </c>
      <c r="E1129" s="31">
        <v>43</v>
      </c>
      <c r="F1129" s="10">
        <v>19.5</v>
      </c>
      <c r="G1129" s="192" t="s">
        <v>32325</v>
      </c>
      <c r="H1129" s="10">
        <f t="shared" si="51"/>
        <v>29.5</v>
      </c>
      <c r="I1129" s="10">
        <f t="shared" si="52"/>
        <v>27.1</v>
      </c>
      <c r="J1129" s="11">
        <f t="shared" si="53"/>
        <v>26.6</v>
      </c>
    </row>
    <row r="1130" spans="1:10">
      <c r="A1130" s="17" t="s">
        <v>34657</v>
      </c>
      <c r="B1130" s="2" t="s">
        <v>32478</v>
      </c>
      <c r="C1130" s="9">
        <v>6</v>
      </c>
      <c r="D1130" s="34">
        <v>0.7</v>
      </c>
      <c r="E1130" s="31">
        <v>43</v>
      </c>
      <c r="F1130" s="10">
        <v>15.25</v>
      </c>
      <c r="G1130" s="192" t="s">
        <v>4347</v>
      </c>
      <c r="H1130" s="10">
        <f t="shared" si="51"/>
        <v>24.3</v>
      </c>
      <c r="I1130" s="10">
        <f t="shared" si="52"/>
        <v>22.35</v>
      </c>
      <c r="J1130" s="11">
        <f t="shared" si="53"/>
        <v>21.950000000000003</v>
      </c>
    </row>
    <row r="1131" spans="1:10">
      <c r="A1131" s="17" t="s">
        <v>34658</v>
      </c>
      <c r="B1131" s="2" t="s">
        <v>27693</v>
      </c>
      <c r="C1131" s="9">
        <v>6</v>
      </c>
      <c r="D1131" s="34">
        <v>0.7</v>
      </c>
      <c r="E1131" s="31">
        <v>25</v>
      </c>
      <c r="F1131" s="10">
        <v>8.25</v>
      </c>
      <c r="G1131" s="192" t="s">
        <v>32429</v>
      </c>
      <c r="H1131" s="10">
        <f t="shared" si="51"/>
        <v>14.200000000000001</v>
      </c>
      <c r="I1131" s="10">
        <f t="shared" si="52"/>
        <v>13.05</v>
      </c>
      <c r="J1131" s="11">
        <f t="shared" si="53"/>
        <v>12.8</v>
      </c>
    </row>
    <row r="1132" spans="1:10">
      <c r="A1132" s="17" t="s">
        <v>34659</v>
      </c>
      <c r="B1132" s="2" t="s">
        <v>2134</v>
      </c>
      <c r="C1132" s="9">
        <v>9</v>
      </c>
      <c r="D1132" s="34">
        <v>0.7</v>
      </c>
      <c r="E1132" s="31">
        <v>26</v>
      </c>
      <c r="F1132" s="10">
        <v>135</v>
      </c>
      <c r="G1132" s="192" t="s">
        <v>32304</v>
      </c>
      <c r="H1132" s="10">
        <f t="shared" si="51"/>
        <v>168.9</v>
      </c>
      <c r="I1132" s="10">
        <f t="shared" si="52"/>
        <v>155.05000000000001</v>
      </c>
      <c r="J1132" s="11">
        <f t="shared" si="53"/>
        <v>152.30000000000001</v>
      </c>
    </row>
    <row r="1133" spans="1:10">
      <c r="A1133" s="17" t="s">
        <v>34660</v>
      </c>
      <c r="B1133" s="2" t="s">
        <v>2137</v>
      </c>
      <c r="C1133" s="9">
        <v>6</v>
      </c>
      <c r="D1133" s="34">
        <v>0.7</v>
      </c>
      <c r="E1133" s="31">
        <v>40</v>
      </c>
      <c r="F1133" s="10">
        <v>25.5</v>
      </c>
      <c r="G1133" s="192" t="s">
        <v>4328</v>
      </c>
      <c r="H1133" s="10">
        <f t="shared" si="51"/>
        <v>36.550000000000004</v>
      </c>
      <c r="I1133" s="10">
        <f t="shared" si="52"/>
        <v>33.550000000000004</v>
      </c>
      <c r="J1133" s="11">
        <f t="shared" si="53"/>
        <v>32.950000000000003</v>
      </c>
    </row>
    <row r="1134" spans="1:10">
      <c r="A1134" s="17" t="s">
        <v>34661</v>
      </c>
      <c r="B1134" s="2" t="s">
        <v>2139</v>
      </c>
      <c r="C1134" s="9">
        <v>6</v>
      </c>
      <c r="D1134" s="34">
        <v>0.7</v>
      </c>
      <c r="E1134" s="31">
        <v>40</v>
      </c>
      <c r="F1134" s="10">
        <v>52.5</v>
      </c>
      <c r="G1134" s="192" t="s">
        <v>4328</v>
      </c>
      <c r="H1134" s="10">
        <f t="shared" si="51"/>
        <v>69.5</v>
      </c>
      <c r="I1134" s="10">
        <f t="shared" si="52"/>
        <v>63.800000000000004</v>
      </c>
      <c r="J1134" s="11">
        <f t="shared" si="53"/>
        <v>62.650000000000006</v>
      </c>
    </row>
    <row r="1135" spans="1:10">
      <c r="A1135" s="17" t="s">
        <v>34662</v>
      </c>
      <c r="B1135" s="2" t="s">
        <v>2141</v>
      </c>
      <c r="C1135" s="9">
        <v>6</v>
      </c>
      <c r="D1135" s="34">
        <v>0.7</v>
      </c>
      <c r="E1135" s="31">
        <v>40</v>
      </c>
      <c r="F1135" s="10">
        <v>6.95</v>
      </c>
      <c r="G1135" s="192" t="s">
        <v>4328</v>
      </c>
      <c r="H1135" s="10">
        <f t="shared" si="51"/>
        <v>13.950000000000001</v>
      </c>
      <c r="I1135" s="10">
        <f t="shared" si="52"/>
        <v>12.8</v>
      </c>
      <c r="J1135" s="11">
        <f t="shared" si="53"/>
        <v>12.55</v>
      </c>
    </row>
    <row r="1136" spans="1:10">
      <c r="A1136" s="17" t="s">
        <v>34663</v>
      </c>
      <c r="B1136" s="2" t="s">
        <v>2143</v>
      </c>
      <c r="C1136" s="9">
        <v>6</v>
      </c>
      <c r="D1136" s="34">
        <v>0.7</v>
      </c>
      <c r="E1136" s="31">
        <v>40</v>
      </c>
      <c r="F1136" s="10">
        <v>7.5</v>
      </c>
      <c r="G1136" s="192" t="s">
        <v>4329</v>
      </c>
      <c r="H1136" s="10">
        <f t="shared" si="51"/>
        <v>14.600000000000001</v>
      </c>
      <c r="I1136" s="10">
        <f t="shared" si="52"/>
        <v>13.4</v>
      </c>
      <c r="J1136" s="11">
        <f t="shared" si="53"/>
        <v>13.15</v>
      </c>
    </row>
    <row r="1137" spans="1:10">
      <c r="A1137" s="17" t="s">
        <v>34664</v>
      </c>
      <c r="B1137" s="2" t="s">
        <v>2146</v>
      </c>
      <c r="C1137" s="9">
        <v>12</v>
      </c>
      <c r="D1137" s="34">
        <v>1</v>
      </c>
      <c r="E1137" s="31">
        <v>42.3</v>
      </c>
      <c r="F1137" s="10">
        <v>32.15</v>
      </c>
      <c r="G1137" s="192" t="s">
        <v>4329</v>
      </c>
      <c r="H1137" s="10">
        <f t="shared" si="51"/>
        <v>46.5</v>
      </c>
      <c r="I1137" s="10">
        <f t="shared" si="52"/>
        <v>42.650000000000006</v>
      </c>
      <c r="J1137" s="11">
        <f t="shared" si="53"/>
        <v>41.900000000000006</v>
      </c>
    </row>
    <row r="1138" spans="1:10">
      <c r="A1138" s="17" t="s">
        <v>34665</v>
      </c>
      <c r="B1138" s="2" t="s">
        <v>2148</v>
      </c>
      <c r="C1138" s="9">
        <v>6</v>
      </c>
      <c r="D1138" s="34">
        <v>0.7</v>
      </c>
      <c r="E1138" s="31">
        <v>44</v>
      </c>
      <c r="F1138" s="10">
        <v>17.75</v>
      </c>
      <c r="G1138" s="192" t="s">
        <v>4329</v>
      </c>
      <c r="H1138" s="10">
        <f t="shared" si="51"/>
        <v>27.450000000000003</v>
      </c>
      <c r="I1138" s="10">
        <f t="shared" si="52"/>
        <v>25.200000000000003</v>
      </c>
      <c r="J1138" s="11">
        <f t="shared" si="53"/>
        <v>24.75</v>
      </c>
    </row>
    <row r="1139" spans="1:10">
      <c r="A1139" s="17" t="s">
        <v>34666</v>
      </c>
      <c r="B1139" s="2" t="s">
        <v>14433</v>
      </c>
      <c r="C1139" s="9">
        <v>6</v>
      </c>
      <c r="D1139" s="34">
        <v>0.7</v>
      </c>
      <c r="E1139" s="31">
        <v>44.5</v>
      </c>
      <c r="F1139" s="10">
        <v>6.5</v>
      </c>
      <c r="G1139" s="192" t="s">
        <v>4329</v>
      </c>
      <c r="H1139" s="10">
        <f t="shared" si="51"/>
        <v>13.8</v>
      </c>
      <c r="I1139" s="10">
        <f t="shared" si="52"/>
        <v>12.65</v>
      </c>
      <c r="J1139" s="11">
        <f t="shared" si="53"/>
        <v>12.450000000000001</v>
      </c>
    </row>
    <row r="1140" spans="1:10">
      <c r="A1140" s="17" t="s">
        <v>34667</v>
      </c>
      <c r="B1140" s="2" t="s">
        <v>2150</v>
      </c>
      <c r="C1140" s="9">
        <v>6</v>
      </c>
      <c r="D1140" s="34">
        <v>0.7</v>
      </c>
      <c r="E1140" s="31">
        <v>43</v>
      </c>
      <c r="F1140" s="10">
        <v>19.149999999999999</v>
      </c>
      <c r="G1140" s="192" t="s">
        <v>4329</v>
      </c>
      <c r="H1140" s="10">
        <f t="shared" si="51"/>
        <v>29.1</v>
      </c>
      <c r="I1140" s="10">
        <f t="shared" si="52"/>
        <v>26.700000000000003</v>
      </c>
      <c r="J1140" s="11">
        <f t="shared" si="53"/>
        <v>26.200000000000003</v>
      </c>
    </row>
    <row r="1141" spans="1:10">
      <c r="A1141" s="17" t="s">
        <v>34668</v>
      </c>
      <c r="B1141" s="2" t="s">
        <v>14581</v>
      </c>
      <c r="C1141" s="9">
        <v>2</v>
      </c>
      <c r="D1141" s="34">
        <v>0.7</v>
      </c>
      <c r="E1141" s="31">
        <v>46</v>
      </c>
      <c r="F1141" s="10">
        <v>8.5</v>
      </c>
      <c r="G1141" s="192" t="s">
        <v>4329</v>
      </c>
      <c r="H1141" s="10">
        <f t="shared" si="51"/>
        <v>16.350000000000001</v>
      </c>
      <c r="I1141" s="10">
        <f t="shared" si="52"/>
        <v>15</v>
      </c>
      <c r="J1141" s="11">
        <f t="shared" si="53"/>
        <v>14.75</v>
      </c>
    </row>
    <row r="1142" spans="1:10">
      <c r="A1142" s="17" t="s">
        <v>34669</v>
      </c>
      <c r="B1142" s="2" t="s">
        <v>27086</v>
      </c>
      <c r="C1142" s="9">
        <v>6</v>
      </c>
      <c r="D1142" s="34">
        <v>0.7</v>
      </c>
      <c r="E1142" s="31">
        <v>64.3</v>
      </c>
      <c r="F1142" s="10">
        <v>210</v>
      </c>
      <c r="G1142" s="192" t="s">
        <v>4329</v>
      </c>
      <c r="H1142" s="10">
        <f t="shared" si="51"/>
        <v>263.8</v>
      </c>
      <c r="I1142" s="10">
        <f t="shared" si="52"/>
        <v>242.20000000000002</v>
      </c>
      <c r="J1142" s="11">
        <f t="shared" si="53"/>
        <v>237.85000000000002</v>
      </c>
    </row>
    <row r="1143" spans="1:10">
      <c r="A1143" s="17" t="s">
        <v>34670</v>
      </c>
      <c r="B1143" s="2" t="s">
        <v>2153</v>
      </c>
      <c r="C1143" s="9">
        <v>6</v>
      </c>
      <c r="D1143" s="34">
        <v>0.7</v>
      </c>
      <c r="E1143" s="31">
        <v>43.1</v>
      </c>
      <c r="F1143" s="10">
        <v>14.75</v>
      </c>
      <c r="G1143" s="192" t="s">
        <v>4329</v>
      </c>
      <c r="H1143" s="10">
        <f t="shared" si="51"/>
        <v>23.700000000000003</v>
      </c>
      <c r="I1143" s="10">
        <f t="shared" si="52"/>
        <v>21.8</v>
      </c>
      <c r="J1143" s="11">
        <f t="shared" si="53"/>
        <v>21.400000000000002</v>
      </c>
    </row>
    <row r="1144" spans="1:10">
      <c r="A1144" s="17" t="s">
        <v>34671</v>
      </c>
      <c r="B1144" s="2" t="s">
        <v>14248</v>
      </c>
      <c r="C1144" s="9">
        <v>12</v>
      </c>
      <c r="D1144" s="34">
        <v>1</v>
      </c>
      <c r="E1144" s="31">
        <v>40</v>
      </c>
      <c r="F1144" s="10">
        <v>23.5</v>
      </c>
      <c r="G1144" s="192" t="s">
        <v>4329</v>
      </c>
      <c r="H1144" s="10">
        <f t="shared" si="51"/>
        <v>35.65</v>
      </c>
      <c r="I1144" s="10">
        <f t="shared" si="52"/>
        <v>32.700000000000003</v>
      </c>
      <c r="J1144" s="11">
        <f t="shared" si="53"/>
        <v>32.15</v>
      </c>
    </row>
    <row r="1145" spans="1:10">
      <c r="A1145" s="17" t="s">
        <v>34672</v>
      </c>
      <c r="B1145" s="2" t="s">
        <v>2156</v>
      </c>
      <c r="C1145" s="9">
        <v>6</v>
      </c>
      <c r="D1145" s="34">
        <v>1</v>
      </c>
      <c r="E1145" s="31">
        <v>40</v>
      </c>
      <c r="F1145" s="10">
        <v>9.5</v>
      </c>
      <c r="G1145" s="192" t="s">
        <v>32380</v>
      </c>
      <c r="H1145" s="10">
        <f t="shared" si="51"/>
        <v>18.55</v>
      </c>
      <c r="I1145" s="10">
        <f t="shared" si="52"/>
        <v>17.05</v>
      </c>
      <c r="J1145" s="11">
        <f t="shared" si="53"/>
        <v>16.75</v>
      </c>
    </row>
    <row r="1146" spans="1:10">
      <c r="A1146" s="17" t="s">
        <v>34673</v>
      </c>
      <c r="B1146" s="2" t="s">
        <v>27266</v>
      </c>
      <c r="C1146" s="9">
        <v>6</v>
      </c>
      <c r="D1146" s="34">
        <v>0.7</v>
      </c>
      <c r="E1146" s="31">
        <v>20</v>
      </c>
      <c r="F1146" s="10">
        <v>10.25</v>
      </c>
      <c r="G1146" s="192" t="s">
        <v>32304</v>
      </c>
      <c r="H1146" s="10">
        <f t="shared" si="51"/>
        <v>16.2</v>
      </c>
      <c r="I1146" s="10">
        <f t="shared" si="52"/>
        <v>14.850000000000001</v>
      </c>
      <c r="J1146" s="11">
        <f t="shared" si="53"/>
        <v>14.600000000000001</v>
      </c>
    </row>
    <row r="1147" spans="1:10">
      <c r="A1147" s="17" t="s">
        <v>34674</v>
      </c>
      <c r="B1147" s="2" t="s">
        <v>2171</v>
      </c>
      <c r="C1147" s="9">
        <v>6</v>
      </c>
      <c r="D1147" s="34">
        <v>1</v>
      </c>
      <c r="E1147" s="31">
        <v>22</v>
      </c>
      <c r="F1147" s="10">
        <v>25.5</v>
      </c>
      <c r="G1147" s="192" t="s">
        <v>32315</v>
      </c>
      <c r="H1147" s="10">
        <f t="shared" si="51"/>
        <v>35.800000000000004</v>
      </c>
      <c r="I1147" s="10">
        <f t="shared" si="52"/>
        <v>32.85</v>
      </c>
      <c r="J1147" s="11">
        <f t="shared" si="53"/>
        <v>32.300000000000004</v>
      </c>
    </row>
    <row r="1148" spans="1:10">
      <c r="A1148" s="17" t="s">
        <v>34675</v>
      </c>
      <c r="B1148" s="2" t="s">
        <v>14594</v>
      </c>
      <c r="C1148" s="9">
        <v>6</v>
      </c>
      <c r="D1148" s="34">
        <v>0.5</v>
      </c>
      <c r="E1148" s="31">
        <v>45</v>
      </c>
      <c r="F1148" s="10">
        <v>5.3</v>
      </c>
      <c r="G1148" s="192" t="s">
        <v>32325</v>
      </c>
      <c r="H1148" s="10">
        <f t="shared" si="51"/>
        <v>11.200000000000001</v>
      </c>
      <c r="I1148" s="10">
        <f t="shared" si="52"/>
        <v>10.3</v>
      </c>
      <c r="J1148" s="11">
        <f t="shared" si="53"/>
        <v>10.100000000000001</v>
      </c>
    </row>
    <row r="1149" spans="1:10">
      <c r="A1149" s="17" t="s">
        <v>34676</v>
      </c>
      <c r="B1149" s="2" t="s">
        <v>2175</v>
      </c>
      <c r="C1149" s="9">
        <v>6</v>
      </c>
      <c r="D1149" s="34">
        <v>0.7</v>
      </c>
      <c r="E1149" s="31">
        <v>32</v>
      </c>
      <c r="F1149" s="10">
        <v>14.95</v>
      </c>
      <c r="G1149" s="192" t="s">
        <v>32293</v>
      </c>
      <c r="H1149" s="10">
        <f t="shared" si="51"/>
        <v>23</v>
      </c>
      <c r="I1149" s="10">
        <f t="shared" si="52"/>
        <v>21.1</v>
      </c>
      <c r="J1149" s="11">
        <f t="shared" si="53"/>
        <v>20.75</v>
      </c>
    </row>
    <row r="1150" spans="1:10">
      <c r="A1150" s="17" t="s">
        <v>34677</v>
      </c>
      <c r="B1150" s="2" t="s">
        <v>2177</v>
      </c>
      <c r="C1150" s="9">
        <v>6</v>
      </c>
      <c r="D1150" s="34">
        <v>0.7</v>
      </c>
      <c r="E1150" s="31">
        <v>17</v>
      </c>
      <c r="F1150" s="10">
        <v>3.4</v>
      </c>
      <c r="G1150" s="192" t="s">
        <v>32293</v>
      </c>
      <c r="H1150" s="10">
        <f t="shared" si="51"/>
        <v>7.5500000000000007</v>
      </c>
      <c r="I1150" s="10">
        <f t="shared" si="52"/>
        <v>6.95</v>
      </c>
      <c r="J1150" s="11">
        <f t="shared" si="53"/>
        <v>6.8500000000000005</v>
      </c>
    </row>
    <row r="1151" spans="1:10">
      <c r="A1151" s="17" t="s">
        <v>34678</v>
      </c>
      <c r="B1151" s="2" t="s">
        <v>31778</v>
      </c>
      <c r="C1151" s="9">
        <v>6</v>
      </c>
      <c r="D1151" s="34">
        <v>0.7</v>
      </c>
      <c r="E1151" s="31">
        <v>46</v>
      </c>
      <c r="F1151" s="10">
        <v>30.5</v>
      </c>
      <c r="G1151" s="192" t="s">
        <v>4347</v>
      </c>
      <c r="H1151" s="10">
        <f t="shared" si="51"/>
        <v>43.2</v>
      </c>
      <c r="I1151" s="10">
        <f t="shared" si="52"/>
        <v>39.650000000000006</v>
      </c>
      <c r="J1151" s="11">
        <f t="shared" si="53"/>
        <v>38.950000000000003</v>
      </c>
    </row>
    <row r="1152" spans="1:10">
      <c r="A1152" s="17" t="s">
        <v>34679</v>
      </c>
      <c r="B1152" s="2" t="s">
        <v>15088</v>
      </c>
      <c r="C1152" s="9">
        <v>6</v>
      </c>
      <c r="D1152" s="34">
        <v>0.7</v>
      </c>
      <c r="E1152" s="31">
        <v>40</v>
      </c>
      <c r="F1152" s="10">
        <v>8.5</v>
      </c>
      <c r="G1152" s="192" t="s">
        <v>32290</v>
      </c>
      <c r="H1152" s="10">
        <f t="shared" si="51"/>
        <v>15.8</v>
      </c>
      <c r="I1152" s="10">
        <f t="shared" si="52"/>
        <v>14.55</v>
      </c>
      <c r="J1152" s="11">
        <f t="shared" si="53"/>
        <v>14.25</v>
      </c>
    </row>
    <row r="1153" spans="1:10">
      <c r="A1153" s="17" t="s">
        <v>34680</v>
      </c>
      <c r="B1153" s="2" t="s">
        <v>15089</v>
      </c>
      <c r="C1153" s="9">
        <v>6</v>
      </c>
      <c r="D1153" s="34">
        <v>0.7</v>
      </c>
      <c r="E1153" s="31">
        <v>40</v>
      </c>
      <c r="F1153" s="10">
        <v>18</v>
      </c>
      <c r="G1153" s="192" t="s">
        <v>32292</v>
      </c>
      <c r="H1153" s="10">
        <f t="shared" si="51"/>
        <v>27.400000000000002</v>
      </c>
      <c r="I1153" s="10">
        <f t="shared" si="52"/>
        <v>25.150000000000002</v>
      </c>
      <c r="J1153" s="11">
        <f t="shared" si="53"/>
        <v>24.700000000000003</v>
      </c>
    </row>
    <row r="1154" spans="1:10">
      <c r="A1154" s="17" t="s">
        <v>34681</v>
      </c>
      <c r="B1154" s="2" t="s">
        <v>15090</v>
      </c>
      <c r="C1154" s="9">
        <v>6</v>
      </c>
      <c r="D1154" s="34">
        <v>0.7</v>
      </c>
      <c r="E1154" s="31">
        <v>40</v>
      </c>
      <c r="F1154" s="10">
        <v>17.95</v>
      </c>
      <c r="G1154" s="192" t="s">
        <v>32290</v>
      </c>
      <c r="H1154" s="10">
        <f t="shared" si="51"/>
        <v>27.35</v>
      </c>
      <c r="I1154" s="10">
        <f t="shared" si="52"/>
        <v>25.1</v>
      </c>
      <c r="J1154" s="11">
        <f t="shared" si="53"/>
        <v>24.650000000000002</v>
      </c>
    </row>
    <row r="1155" spans="1:10">
      <c r="A1155" s="17" t="s">
        <v>34682</v>
      </c>
      <c r="B1155" s="2" t="s">
        <v>31779</v>
      </c>
      <c r="C1155" s="9">
        <v>12</v>
      </c>
      <c r="D1155" s="34">
        <v>0.7</v>
      </c>
      <c r="E1155" s="31">
        <v>40</v>
      </c>
      <c r="F1155" s="10">
        <v>17.850000000000001</v>
      </c>
      <c r="G1155" s="192" t="s">
        <v>32294</v>
      </c>
      <c r="H1155" s="10">
        <f t="shared" si="51"/>
        <v>27.25</v>
      </c>
      <c r="I1155" s="10">
        <f t="shared" si="52"/>
        <v>25</v>
      </c>
      <c r="J1155" s="11">
        <f t="shared" si="53"/>
        <v>24.55</v>
      </c>
    </row>
    <row r="1156" spans="1:10">
      <c r="A1156" s="17" t="s">
        <v>34683</v>
      </c>
      <c r="B1156" s="2" t="s">
        <v>2189</v>
      </c>
      <c r="C1156" s="9">
        <v>6</v>
      </c>
      <c r="D1156" s="34">
        <v>0.7</v>
      </c>
      <c r="E1156" s="31">
        <v>40</v>
      </c>
      <c r="F1156" s="10">
        <v>10.5</v>
      </c>
      <c r="G1156" s="192" t="s">
        <v>4329</v>
      </c>
      <c r="H1156" s="10">
        <f t="shared" si="51"/>
        <v>18.25</v>
      </c>
      <c r="I1156" s="10">
        <f t="shared" si="52"/>
        <v>16.75</v>
      </c>
      <c r="J1156" s="11">
        <f t="shared" si="53"/>
        <v>16.45</v>
      </c>
    </row>
    <row r="1157" spans="1:10">
      <c r="A1157" s="17" t="s">
        <v>34684</v>
      </c>
      <c r="B1157" s="2" t="s">
        <v>2191</v>
      </c>
      <c r="C1157" s="9">
        <v>6</v>
      </c>
      <c r="D1157" s="34">
        <v>0.7</v>
      </c>
      <c r="E1157" s="31">
        <v>58</v>
      </c>
      <c r="F1157" s="10">
        <v>37.85</v>
      </c>
      <c r="G1157" s="192" t="s">
        <v>4329</v>
      </c>
      <c r="H1157" s="10">
        <f t="shared" si="51"/>
        <v>53.2</v>
      </c>
      <c r="I1157" s="10">
        <f t="shared" si="52"/>
        <v>48.85</v>
      </c>
      <c r="J1157" s="11">
        <f t="shared" si="53"/>
        <v>48</v>
      </c>
    </row>
    <row r="1158" spans="1:10">
      <c r="A1158" s="17" t="s">
        <v>34685</v>
      </c>
      <c r="B1158" s="2" t="s">
        <v>2194</v>
      </c>
      <c r="C1158" s="9">
        <v>6</v>
      </c>
      <c r="D1158" s="34">
        <v>0.7</v>
      </c>
      <c r="E1158" s="31">
        <v>48.1</v>
      </c>
      <c r="F1158" s="10">
        <v>15.5</v>
      </c>
      <c r="G1158" s="192" t="s">
        <v>32308</v>
      </c>
      <c r="H1158" s="10">
        <f t="shared" si="51"/>
        <v>25.1</v>
      </c>
      <c r="I1158" s="10">
        <f t="shared" si="52"/>
        <v>23.05</v>
      </c>
      <c r="J1158" s="11">
        <f t="shared" si="53"/>
        <v>22.6</v>
      </c>
    </row>
    <row r="1159" spans="1:10">
      <c r="A1159" s="17" t="s">
        <v>34686</v>
      </c>
      <c r="B1159" s="2" t="s">
        <v>2196</v>
      </c>
      <c r="C1159" s="9">
        <v>6</v>
      </c>
      <c r="D1159" s="34">
        <v>0.7</v>
      </c>
      <c r="E1159" s="31">
        <v>50.2</v>
      </c>
      <c r="F1159" s="10">
        <v>26.95</v>
      </c>
      <c r="G1159" s="192" t="s">
        <v>32308</v>
      </c>
      <c r="H1159" s="10">
        <f t="shared" si="51"/>
        <v>39.25</v>
      </c>
      <c r="I1159" s="10">
        <f t="shared" si="52"/>
        <v>36</v>
      </c>
      <c r="J1159" s="11">
        <f t="shared" si="53"/>
        <v>35.4</v>
      </c>
    </row>
    <row r="1160" spans="1:10">
      <c r="A1160" s="17" t="s">
        <v>34687</v>
      </c>
      <c r="B1160" s="2" t="s">
        <v>27088</v>
      </c>
      <c r="C1160" s="9">
        <v>6</v>
      </c>
      <c r="D1160" s="34">
        <v>0.7</v>
      </c>
      <c r="E1160" s="31">
        <v>57.2</v>
      </c>
      <c r="F1160" s="10">
        <v>17.95</v>
      </c>
      <c r="G1160" s="192" t="s">
        <v>4329</v>
      </c>
      <c r="H1160" s="10">
        <f t="shared" si="51"/>
        <v>28.85</v>
      </c>
      <c r="I1160" s="10">
        <f t="shared" si="52"/>
        <v>26.5</v>
      </c>
      <c r="J1160" s="11">
        <f t="shared" si="53"/>
        <v>26.05</v>
      </c>
    </row>
    <row r="1161" spans="1:10">
      <c r="A1161" s="17" t="s">
        <v>34688</v>
      </c>
      <c r="B1161" s="2" t="s">
        <v>27090</v>
      </c>
      <c r="C1161" s="9">
        <v>6</v>
      </c>
      <c r="D1161" s="34">
        <v>0.7</v>
      </c>
      <c r="E1161" s="31">
        <v>46</v>
      </c>
      <c r="F1161" s="10">
        <v>12.5</v>
      </c>
      <c r="G1161" s="192" t="s">
        <v>4329</v>
      </c>
      <c r="H1161" s="10">
        <f t="shared" si="51"/>
        <v>21.25</v>
      </c>
      <c r="I1161" s="10">
        <f t="shared" si="52"/>
        <v>19.5</v>
      </c>
      <c r="J1161" s="11">
        <f t="shared" si="53"/>
        <v>19.150000000000002</v>
      </c>
    </row>
    <row r="1162" spans="1:10">
      <c r="A1162" s="17" t="s">
        <v>34689</v>
      </c>
      <c r="B1162" s="2" t="s">
        <v>2198</v>
      </c>
      <c r="C1162" s="9">
        <v>6</v>
      </c>
      <c r="D1162" s="34">
        <v>0.7</v>
      </c>
      <c r="E1162" s="31">
        <v>35</v>
      </c>
      <c r="F1162" s="10">
        <v>5.25</v>
      </c>
      <c r="G1162" s="192" t="s">
        <v>32304</v>
      </c>
      <c r="H1162" s="10">
        <f t="shared" si="51"/>
        <v>11.4</v>
      </c>
      <c r="I1162" s="10">
        <f t="shared" si="52"/>
        <v>10.5</v>
      </c>
      <c r="J1162" s="11">
        <f t="shared" si="53"/>
        <v>10.3</v>
      </c>
    </row>
    <row r="1163" spans="1:10">
      <c r="A1163" s="17" t="s">
        <v>34691</v>
      </c>
      <c r="B1163" s="2" t="s">
        <v>2201</v>
      </c>
      <c r="C1163" s="9">
        <v>6</v>
      </c>
      <c r="D1163" s="34">
        <v>0.5</v>
      </c>
      <c r="E1163" s="31">
        <v>20</v>
      </c>
      <c r="F1163" s="10">
        <v>6.65</v>
      </c>
      <c r="G1163" s="192" t="s">
        <v>4338</v>
      </c>
      <c r="H1163" s="10">
        <f t="shared" si="51"/>
        <v>11.3</v>
      </c>
      <c r="I1163" s="10">
        <f t="shared" si="52"/>
        <v>10.350000000000001</v>
      </c>
      <c r="J1163" s="11">
        <f t="shared" si="53"/>
        <v>10.200000000000001</v>
      </c>
    </row>
    <row r="1164" spans="1:10">
      <c r="A1164" s="17" t="s">
        <v>34692</v>
      </c>
      <c r="B1164" s="2" t="s">
        <v>2203</v>
      </c>
      <c r="C1164" s="9">
        <v>6</v>
      </c>
      <c r="D1164" s="34">
        <v>1</v>
      </c>
      <c r="E1164" s="31">
        <v>40</v>
      </c>
      <c r="F1164" s="10">
        <v>5.5</v>
      </c>
      <c r="G1164" s="192" t="s">
        <v>4334</v>
      </c>
      <c r="H1164" s="10">
        <f t="shared" ref="H1164:H1227" si="54">IF(B1164="","",CEILING((F1164+(10.3552*D1164*E1164)/100+1.5+0.05)*1.22,0.05))</f>
        <v>13.700000000000001</v>
      </c>
      <c r="I1164" s="10">
        <f t="shared" ref="I1164:I1227" si="55">IF(B1164="","",CEILING((F1164+(10.3552*D1164*E1164)/100+1.5+0.05)*1.12,0.05))</f>
        <v>12.55</v>
      </c>
      <c r="J1164" s="11">
        <f t="shared" ref="J1164:J1227" si="56">IF(B1164="","",CEILING((F1164+(10.3552*D1164*E1164)/100+1.5+0.05)*1.1,0.05))</f>
        <v>12.350000000000001</v>
      </c>
    </row>
    <row r="1165" spans="1:10">
      <c r="A1165" s="17" t="s">
        <v>34693</v>
      </c>
      <c r="B1165" s="2" t="s">
        <v>2205</v>
      </c>
      <c r="C1165" s="9">
        <v>6</v>
      </c>
      <c r="D1165" s="34">
        <v>0.7</v>
      </c>
      <c r="E1165" s="31">
        <v>45</v>
      </c>
      <c r="F1165" s="10">
        <v>22.5</v>
      </c>
      <c r="G1165" s="192" t="s">
        <v>32308</v>
      </c>
      <c r="H1165" s="10">
        <f t="shared" si="54"/>
        <v>33.35</v>
      </c>
      <c r="I1165" s="10">
        <f t="shared" si="55"/>
        <v>30.6</v>
      </c>
      <c r="J1165" s="11">
        <f t="shared" si="56"/>
        <v>30.05</v>
      </c>
    </row>
    <row r="1166" spans="1:10">
      <c r="A1166" s="17" t="s">
        <v>34694</v>
      </c>
      <c r="B1166" s="2" t="s">
        <v>26967</v>
      </c>
      <c r="C1166" s="9">
        <v>6</v>
      </c>
      <c r="D1166" s="34">
        <v>0.7</v>
      </c>
      <c r="E1166" s="31">
        <v>46</v>
      </c>
      <c r="F1166" s="10">
        <v>13.5</v>
      </c>
      <c r="G1166" s="192" t="s">
        <v>4329</v>
      </c>
      <c r="H1166" s="10">
        <f t="shared" si="54"/>
        <v>22.450000000000003</v>
      </c>
      <c r="I1166" s="10">
        <f t="shared" si="55"/>
        <v>20.6</v>
      </c>
      <c r="J1166" s="11">
        <f t="shared" si="56"/>
        <v>20.25</v>
      </c>
    </row>
    <row r="1167" spans="1:10">
      <c r="A1167" s="17" t="s">
        <v>34695</v>
      </c>
      <c r="B1167" s="2" t="s">
        <v>33090</v>
      </c>
      <c r="C1167" s="9">
        <v>6</v>
      </c>
      <c r="D1167" s="34">
        <v>0.7</v>
      </c>
      <c r="E1167" s="31">
        <v>46.4</v>
      </c>
      <c r="F1167" s="10">
        <v>28</v>
      </c>
      <c r="G1167" s="192" t="s">
        <v>4329</v>
      </c>
      <c r="H1167" s="10">
        <f t="shared" si="54"/>
        <v>40.200000000000003</v>
      </c>
      <c r="I1167" s="10">
        <f t="shared" si="55"/>
        <v>36.9</v>
      </c>
      <c r="J1167" s="11">
        <f t="shared" si="56"/>
        <v>36.25</v>
      </c>
    </row>
    <row r="1168" spans="1:10">
      <c r="A1168" s="17" t="s">
        <v>34696</v>
      </c>
      <c r="B1168" s="2" t="s">
        <v>2212</v>
      </c>
      <c r="C1168" s="9">
        <v>6</v>
      </c>
      <c r="D1168" s="34">
        <v>0.7</v>
      </c>
      <c r="E1168" s="31">
        <v>20</v>
      </c>
      <c r="F1168" s="10">
        <v>29.5</v>
      </c>
      <c r="G1168" s="192" t="s">
        <v>32304</v>
      </c>
      <c r="H1168" s="10">
        <f t="shared" si="54"/>
        <v>39.650000000000006</v>
      </c>
      <c r="I1168" s="10">
        <f t="shared" si="55"/>
        <v>36.4</v>
      </c>
      <c r="J1168" s="11">
        <f t="shared" si="56"/>
        <v>35.75</v>
      </c>
    </row>
    <row r="1169" spans="1:10">
      <c r="A1169" s="17" t="s">
        <v>34697</v>
      </c>
      <c r="B1169" s="2" t="s">
        <v>2214</v>
      </c>
      <c r="C1169" s="9">
        <v>6</v>
      </c>
      <c r="D1169" s="34">
        <v>0.7</v>
      </c>
      <c r="E1169" s="31">
        <v>40</v>
      </c>
      <c r="F1169" s="10">
        <v>13.95</v>
      </c>
      <c r="G1169" s="192" t="s">
        <v>32304</v>
      </c>
      <c r="H1169" s="10">
        <f t="shared" si="54"/>
        <v>22.450000000000003</v>
      </c>
      <c r="I1169" s="10">
        <f t="shared" si="55"/>
        <v>20.650000000000002</v>
      </c>
      <c r="J1169" s="11">
        <f t="shared" si="56"/>
        <v>20.25</v>
      </c>
    </row>
    <row r="1170" spans="1:10">
      <c r="A1170" s="17" t="s">
        <v>34698</v>
      </c>
      <c r="B1170" s="2" t="s">
        <v>2216</v>
      </c>
      <c r="C1170" s="9">
        <v>6</v>
      </c>
      <c r="D1170" s="34">
        <v>1</v>
      </c>
      <c r="E1170" s="31">
        <v>30</v>
      </c>
      <c r="F1170" s="10">
        <v>21.5</v>
      </c>
      <c r="G1170" s="192" t="s">
        <v>32315</v>
      </c>
      <c r="H1170" s="10">
        <f t="shared" si="54"/>
        <v>31.950000000000003</v>
      </c>
      <c r="I1170" s="10">
        <f t="shared" si="55"/>
        <v>29.3</v>
      </c>
      <c r="J1170" s="11">
        <f t="shared" si="56"/>
        <v>28.8</v>
      </c>
    </row>
    <row r="1171" spans="1:10">
      <c r="A1171" s="17" t="s">
        <v>34700</v>
      </c>
      <c r="B1171" s="2" t="s">
        <v>2219</v>
      </c>
      <c r="C1171" s="9">
        <v>6</v>
      </c>
      <c r="D1171" s="34">
        <v>0.7</v>
      </c>
      <c r="E1171" s="31">
        <v>40</v>
      </c>
      <c r="F1171" s="10">
        <v>7.2</v>
      </c>
      <c r="G1171" s="192" t="s">
        <v>4431</v>
      </c>
      <c r="H1171" s="10">
        <f t="shared" si="54"/>
        <v>14.25</v>
      </c>
      <c r="I1171" s="10">
        <f t="shared" si="55"/>
        <v>13.05</v>
      </c>
      <c r="J1171" s="11">
        <f t="shared" si="56"/>
        <v>12.850000000000001</v>
      </c>
    </row>
    <row r="1172" spans="1:10">
      <c r="A1172" s="17" t="s">
        <v>34701</v>
      </c>
      <c r="B1172" s="2" t="s">
        <v>27696</v>
      </c>
      <c r="C1172" s="9">
        <v>6</v>
      </c>
      <c r="D1172" s="34">
        <v>0.7</v>
      </c>
      <c r="E1172" s="31">
        <v>40</v>
      </c>
      <c r="F1172" s="10">
        <v>16.75</v>
      </c>
      <c r="G1172" s="192" t="s">
        <v>4431</v>
      </c>
      <c r="H1172" s="10">
        <f t="shared" si="54"/>
        <v>25.900000000000002</v>
      </c>
      <c r="I1172" s="10">
        <f t="shared" si="55"/>
        <v>23.75</v>
      </c>
      <c r="J1172" s="11">
        <f t="shared" si="56"/>
        <v>23.35</v>
      </c>
    </row>
    <row r="1173" spans="1:10">
      <c r="A1173" s="17" t="s">
        <v>34702</v>
      </c>
      <c r="B1173" s="2" t="s">
        <v>33091</v>
      </c>
      <c r="C1173" s="9">
        <v>6</v>
      </c>
      <c r="D1173" s="34">
        <v>0.7</v>
      </c>
      <c r="E1173" s="31">
        <v>40</v>
      </c>
      <c r="F1173" s="10">
        <v>14.9</v>
      </c>
      <c r="G1173" s="192" t="s">
        <v>4431</v>
      </c>
      <c r="H1173" s="10">
        <f t="shared" si="54"/>
        <v>23.650000000000002</v>
      </c>
      <c r="I1173" s="10">
        <f t="shared" si="55"/>
        <v>21.700000000000003</v>
      </c>
      <c r="J1173" s="11">
        <f t="shared" si="56"/>
        <v>21.3</v>
      </c>
    </row>
    <row r="1174" spans="1:10">
      <c r="A1174" s="17" t="s">
        <v>34707</v>
      </c>
      <c r="B1174" s="2" t="s">
        <v>2220</v>
      </c>
      <c r="C1174" s="9">
        <v>6</v>
      </c>
      <c r="D1174" s="34">
        <v>0.7</v>
      </c>
      <c r="E1174" s="31">
        <v>40</v>
      </c>
      <c r="F1174" s="10">
        <v>3.15</v>
      </c>
      <c r="G1174" s="192" t="s">
        <v>4431</v>
      </c>
      <c r="H1174" s="10">
        <f t="shared" si="54"/>
        <v>9.3000000000000007</v>
      </c>
      <c r="I1174" s="10">
        <f t="shared" si="55"/>
        <v>8.5500000000000007</v>
      </c>
      <c r="J1174" s="11">
        <f t="shared" si="56"/>
        <v>8.4</v>
      </c>
    </row>
    <row r="1175" spans="1:10">
      <c r="A1175" s="17" t="s">
        <v>34704</v>
      </c>
      <c r="B1175" s="2" t="s">
        <v>14656</v>
      </c>
      <c r="C1175" s="9">
        <v>6</v>
      </c>
      <c r="D1175" s="34">
        <v>1.5</v>
      </c>
      <c r="E1175" s="31">
        <v>40</v>
      </c>
      <c r="F1175" s="10">
        <v>5.15</v>
      </c>
      <c r="G1175" s="192" t="s">
        <v>4431</v>
      </c>
      <c r="H1175" s="10">
        <f t="shared" si="54"/>
        <v>15.8</v>
      </c>
      <c r="I1175" s="10">
        <f t="shared" si="55"/>
        <v>14.5</v>
      </c>
      <c r="J1175" s="11">
        <f t="shared" si="56"/>
        <v>14.25</v>
      </c>
    </row>
    <row r="1176" spans="1:10">
      <c r="A1176" s="17" t="s">
        <v>34705</v>
      </c>
      <c r="B1176" s="2" t="s">
        <v>14657</v>
      </c>
      <c r="C1176" s="9">
        <v>1</v>
      </c>
      <c r="D1176" s="34">
        <v>3</v>
      </c>
      <c r="E1176" s="31">
        <v>40</v>
      </c>
      <c r="F1176" s="10">
        <v>5.65</v>
      </c>
      <c r="G1176" s="192" t="s">
        <v>4431</v>
      </c>
      <c r="H1176" s="10">
        <f t="shared" si="54"/>
        <v>23.950000000000003</v>
      </c>
      <c r="I1176" s="10">
        <f t="shared" si="55"/>
        <v>22</v>
      </c>
      <c r="J1176" s="11">
        <f t="shared" si="56"/>
        <v>21.6</v>
      </c>
    </row>
    <row r="1177" spans="1:10">
      <c r="A1177" s="17" t="s">
        <v>34712</v>
      </c>
      <c r="B1177" s="2" t="s">
        <v>2230</v>
      </c>
      <c r="C1177" s="9">
        <v>6</v>
      </c>
      <c r="D1177" s="34">
        <v>1</v>
      </c>
      <c r="E1177" s="31">
        <v>35</v>
      </c>
      <c r="F1177" s="10">
        <v>10.5</v>
      </c>
      <c r="G1177" s="192" t="s">
        <v>4327</v>
      </c>
      <c r="H1177" s="10">
        <f t="shared" si="54"/>
        <v>19.150000000000002</v>
      </c>
      <c r="I1177" s="10">
        <f t="shared" si="55"/>
        <v>17.600000000000001</v>
      </c>
      <c r="J1177" s="11">
        <f t="shared" si="56"/>
        <v>17.25</v>
      </c>
    </row>
    <row r="1178" spans="1:10">
      <c r="A1178" s="17" t="s">
        <v>34713</v>
      </c>
      <c r="B1178" s="2" t="s">
        <v>31781</v>
      </c>
      <c r="C1178" s="9">
        <v>6</v>
      </c>
      <c r="D1178" s="34">
        <v>0.7</v>
      </c>
      <c r="E1178" s="31">
        <v>35</v>
      </c>
      <c r="F1178" s="10">
        <v>26.5</v>
      </c>
      <c r="G1178" s="192" t="s">
        <v>32325</v>
      </c>
      <c r="H1178" s="10">
        <f t="shared" si="54"/>
        <v>37.35</v>
      </c>
      <c r="I1178" s="10">
        <f t="shared" si="55"/>
        <v>34.300000000000004</v>
      </c>
      <c r="J1178" s="11">
        <f t="shared" si="56"/>
        <v>33.65</v>
      </c>
    </row>
    <row r="1179" spans="1:10">
      <c r="A1179" s="17" t="s">
        <v>34714</v>
      </c>
      <c r="B1179" s="2" t="s">
        <v>33092</v>
      </c>
      <c r="C1179" s="9">
        <v>6</v>
      </c>
      <c r="D1179" s="34">
        <v>0.7</v>
      </c>
      <c r="E1179" s="31">
        <v>50</v>
      </c>
      <c r="F1179" s="10">
        <v>61.5</v>
      </c>
      <c r="G1179" s="192" t="s">
        <v>4431</v>
      </c>
      <c r="H1179" s="10">
        <f t="shared" si="54"/>
        <v>81.350000000000009</v>
      </c>
      <c r="I1179" s="10">
        <f t="shared" si="55"/>
        <v>74.7</v>
      </c>
      <c r="J1179" s="11">
        <f t="shared" si="56"/>
        <v>73.350000000000009</v>
      </c>
    </row>
    <row r="1180" spans="1:10">
      <c r="A1180" s="17" t="s">
        <v>34715</v>
      </c>
      <c r="B1180" s="2" t="s">
        <v>2234</v>
      </c>
      <c r="C1180" s="9">
        <v>12</v>
      </c>
      <c r="D1180" s="34">
        <v>1</v>
      </c>
      <c r="E1180" s="31">
        <v>50</v>
      </c>
      <c r="F1180" s="10">
        <v>7.35</v>
      </c>
      <c r="G1180" s="192" t="s">
        <v>4431</v>
      </c>
      <c r="H1180" s="10">
        <f t="shared" si="54"/>
        <v>17.2</v>
      </c>
      <c r="I1180" s="10">
        <f t="shared" si="55"/>
        <v>15.8</v>
      </c>
      <c r="J1180" s="11">
        <f t="shared" si="56"/>
        <v>15.5</v>
      </c>
    </row>
    <row r="1181" spans="1:10">
      <c r="A1181" s="17" t="s">
        <v>34717</v>
      </c>
      <c r="B1181" s="2" t="s">
        <v>2236</v>
      </c>
      <c r="C1181" s="9">
        <v>6</v>
      </c>
      <c r="D1181" s="34">
        <v>1</v>
      </c>
      <c r="E1181" s="31">
        <v>35</v>
      </c>
      <c r="F1181" s="10">
        <v>22.15</v>
      </c>
      <c r="G1181" s="192" t="s">
        <v>4327</v>
      </c>
      <c r="H1181" s="10">
        <f t="shared" si="54"/>
        <v>33.35</v>
      </c>
      <c r="I1181" s="10">
        <f t="shared" si="55"/>
        <v>30.650000000000002</v>
      </c>
      <c r="J1181" s="11">
        <f t="shared" si="56"/>
        <v>30.1</v>
      </c>
    </row>
    <row r="1182" spans="1:10">
      <c r="A1182" s="17" t="s">
        <v>34718</v>
      </c>
      <c r="B1182" s="2" t="s">
        <v>31783</v>
      </c>
      <c r="C1182" s="9">
        <v>6</v>
      </c>
      <c r="D1182" s="34">
        <v>0.7</v>
      </c>
      <c r="E1182" s="31">
        <v>35</v>
      </c>
      <c r="F1182" s="10">
        <v>2.75</v>
      </c>
      <c r="G1182" s="192" t="s">
        <v>32325</v>
      </c>
      <c r="H1182" s="10">
        <f t="shared" si="54"/>
        <v>8.35</v>
      </c>
      <c r="I1182" s="10">
        <f t="shared" si="55"/>
        <v>7.7</v>
      </c>
      <c r="J1182" s="11">
        <f t="shared" si="56"/>
        <v>7.5500000000000007</v>
      </c>
    </row>
    <row r="1183" spans="1:10">
      <c r="A1183" s="17" t="s">
        <v>34719</v>
      </c>
      <c r="B1183" s="2" t="s">
        <v>2239</v>
      </c>
      <c r="C1183" s="9">
        <v>6</v>
      </c>
      <c r="D1183" s="34">
        <v>0.7</v>
      </c>
      <c r="E1183" s="31">
        <v>40</v>
      </c>
      <c r="F1183" s="10">
        <v>8.1</v>
      </c>
      <c r="G1183" s="192" t="s">
        <v>4431</v>
      </c>
      <c r="H1183" s="10">
        <f t="shared" si="54"/>
        <v>15.350000000000001</v>
      </c>
      <c r="I1183" s="10">
        <f t="shared" si="55"/>
        <v>14.100000000000001</v>
      </c>
      <c r="J1183" s="11">
        <f t="shared" si="56"/>
        <v>13.850000000000001</v>
      </c>
    </row>
    <row r="1184" spans="1:10">
      <c r="A1184" s="17" t="s">
        <v>34722</v>
      </c>
      <c r="B1184" s="2" t="s">
        <v>2242</v>
      </c>
      <c r="C1184" s="9">
        <v>12</v>
      </c>
      <c r="D1184" s="34">
        <v>1</v>
      </c>
      <c r="E1184" s="31">
        <v>35</v>
      </c>
      <c r="F1184" s="10">
        <v>11.25</v>
      </c>
      <c r="G1184" s="192" t="s">
        <v>4327</v>
      </c>
      <c r="H1184" s="10">
        <f t="shared" si="54"/>
        <v>20.05</v>
      </c>
      <c r="I1184" s="10">
        <f t="shared" si="55"/>
        <v>18.400000000000002</v>
      </c>
      <c r="J1184" s="11">
        <f t="shared" si="56"/>
        <v>18.100000000000001</v>
      </c>
    </row>
    <row r="1185" spans="1:10">
      <c r="A1185" s="17" t="s">
        <v>34723</v>
      </c>
      <c r="B1185" s="2" t="s">
        <v>2245</v>
      </c>
      <c r="C1185" s="9">
        <v>120</v>
      </c>
      <c r="D1185" s="34">
        <v>0.05</v>
      </c>
      <c r="E1185" s="31">
        <v>35</v>
      </c>
      <c r="F1185" s="10">
        <v>10.199999999999999</v>
      </c>
      <c r="G1185" s="192" t="s">
        <v>4327</v>
      </c>
      <c r="H1185" s="10">
        <f t="shared" si="54"/>
        <v>14.600000000000001</v>
      </c>
      <c r="I1185" s="10">
        <f t="shared" si="55"/>
        <v>13.4</v>
      </c>
      <c r="J1185" s="11">
        <f t="shared" si="56"/>
        <v>13.15</v>
      </c>
    </row>
    <row r="1186" spans="1:10">
      <c r="A1186" s="17" t="s">
        <v>34724</v>
      </c>
      <c r="B1186" s="2" t="s">
        <v>2247</v>
      </c>
      <c r="C1186" s="9">
        <v>6</v>
      </c>
      <c r="D1186" s="34">
        <v>0.7</v>
      </c>
      <c r="E1186" s="31">
        <v>43</v>
      </c>
      <c r="F1186" s="10">
        <v>24.9</v>
      </c>
      <c r="G1186" s="192" t="s">
        <v>4431</v>
      </c>
      <c r="H1186" s="10">
        <f t="shared" si="54"/>
        <v>36.1</v>
      </c>
      <c r="I1186" s="10">
        <f t="shared" si="55"/>
        <v>33.15</v>
      </c>
      <c r="J1186" s="11">
        <f t="shared" si="56"/>
        <v>32.550000000000004</v>
      </c>
    </row>
    <row r="1187" spans="1:10">
      <c r="A1187" s="17" t="s">
        <v>34725</v>
      </c>
      <c r="B1187" s="2" t="s">
        <v>33093</v>
      </c>
      <c r="C1187" s="9">
        <v>12</v>
      </c>
      <c r="D1187" s="34">
        <v>1</v>
      </c>
      <c r="E1187" s="31">
        <v>40</v>
      </c>
      <c r="F1187" s="10">
        <v>41</v>
      </c>
      <c r="G1187" s="192" t="s">
        <v>4431</v>
      </c>
      <c r="H1187" s="10">
        <f t="shared" si="54"/>
        <v>57</v>
      </c>
      <c r="I1187" s="10">
        <f t="shared" si="55"/>
        <v>52.300000000000004</v>
      </c>
      <c r="J1187" s="11">
        <f t="shared" si="56"/>
        <v>51.400000000000006</v>
      </c>
    </row>
    <row r="1188" spans="1:10">
      <c r="A1188" s="17" t="s">
        <v>34726</v>
      </c>
      <c r="B1188" s="2" t="s">
        <v>14364</v>
      </c>
      <c r="C1188" s="9">
        <v>12</v>
      </c>
      <c r="D1188" s="34">
        <v>1</v>
      </c>
      <c r="E1188" s="31">
        <v>40</v>
      </c>
      <c r="F1188" s="10">
        <v>17.5</v>
      </c>
      <c r="G1188" s="192" t="s">
        <v>4431</v>
      </c>
      <c r="H1188" s="10">
        <f t="shared" si="54"/>
        <v>28.3</v>
      </c>
      <c r="I1188" s="10">
        <f t="shared" si="55"/>
        <v>26</v>
      </c>
      <c r="J1188" s="11">
        <f t="shared" si="56"/>
        <v>25.55</v>
      </c>
    </row>
    <row r="1189" spans="1:10">
      <c r="A1189" s="17" t="s">
        <v>34727</v>
      </c>
      <c r="B1189" s="2" t="s">
        <v>2251</v>
      </c>
      <c r="C1189" s="9">
        <v>6</v>
      </c>
      <c r="D1189" s="34">
        <v>0.7</v>
      </c>
      <c r="E1189" s="31">
        <v>43</v>
      </c>
      <c r="F1189" s="10">
        <v>2.5</v>
      </c>
      <c r="G1189" s="192" t="s">
        <v>4431</v>
      </c>
      <c r="H1189" s="10">
        <f t="shared" si="54"/>
        <v>8.75</v>
      </c>
      <c r="I1189" s="10">
        <f t="shared" si="55"/>
        <v>8.0500000000000007</v>
      </c>
      <c r="J1189" s="11">
        <f t="shared" si="56"/>
        <v>7.9</v>
      </c>
    </row>
    <row r="1190" spans="1:10">
      <c r="A1190" s="17" t="s">
        <v>34728</v>
      </c>
      <c r="B1190" s="2" t="s">
        <v>32482</v>
      </c>
      <c r="C1190" s="9">
        <v>120</v>
      </c>
      <c r="D1190" s="34">
        <v>0.05</v>
      </c>
      <c r="E1190" s="31">
        <v>40</v>
      </c>
      <c r="F1190" s="10">
        <v>18</v>
      </c>
      <c r="G1190" s="192" t="s">
        <v>4431</v>
      </c>
      <c r="H1190" s="10">
        <f t="shared" si="54"/>
        <v>24.150000000000002</v>
      </c>
      <c r="I1190" s="10">
        <f t="shared" si="55"/>
        <v>22.150000000000002</v>
      </c>
      <c r="J1190" s="11">
        <f t="shared" si="56"/>
        <v>21.75</v>
      </c>
    </row>
    <row r="1191" spans="1:10">
      <c r="A1191" s="17" t="s">
        <v>34729</v>
      </c>
      <c r="B1191" s="2" t="s">
        <v>2253</v>
      </c>
      <c r="C1191" s="9">
        <v>6</v>
      </c>
      <c r="D1191" s="34">
        <v>1</v>
      </c>
      <c r="E1191" s="31">
        <v>45</v>
      </c>
      <c r="F1191" s="10">
        <v>16.5</v>
      </c>
      <c r="G1191" s="192" t="s">
        <v>4431</v>
      </c>
      <c r="H1191" s="10">
        <f t="shared" si="54"/>
        <v>27.75</v>
      </c>
      <c r="I1191" s="10">
        <f t="shared" si="55"/>
        <v>25.450000000000003</v>
      </c>
      <c r="J1191" s="11">
        <f t="shared" si="56"/>
        <v>25</v>
      </c>
    </row>
    <row r="1192" spans="1:10">
      <c r="A1192" s="17" t="s">
        <v>34730</v>
      </c>
      <c r="B1192" s="2" t="s">
        <v>33094</v>
      </c>
      <c r="C1192" s="9">
        <v>6</v>
      </c>
      <c r="D1192" s="34">
        <v>0.7</v>
      </c>
      <c r="E1192" s="31">
        <v>62.5</v>
      </c>
      <c r="F1192" s="10">
        <v>6.65</v>
      </c>
      <c r="G1192" s="192" t="s">
        <v>4431</v>
      </c>
      <c r="H1192" s="10">
        <f t="shared" si="54"/>
        <v>15.55</v>
      </c>
      <c r="I1192" s="10">
        <f t="shared" si="55"/>
        <v>14.3</v>
      </c>
      <c r="J1192" s="11">
        <f t="shared" si="56"/>
        <v>14.05</v>
      </c>
    </row>
    <row r="1193" spans="1:10">
      <c r="A1193" s="17" t="s">
        <v>34731</v>
      </c>
      <c r="B1193" s="2" t="s">
        <v>13698</v>
      </c>
      <c r="C1193" s="9">
        <v>6</v>
      </c>
      <c r="D1193" s="34">
        <v>0.7</v>
      </c>
      <c r="E1193" s="31">
        <v>45</v>
      </c>
      <c r="F1193" s="10">
        <v>32.9</v>
      </c>
      <c r="G1193" s="192" t="s">
        <v>4431</v>
      </c>
      <c r="H1193" s="10">
        <f t="shared" si="54"/>
        <v>46.050000000000004</v>
      </c>
      <c r="I1193" s="10">
        <f t="shared" si="55"/>
        <v>42.25</v>
      </c>
      <c r="J1193" s="11">
        <f t="shared" si="56"/>
        <v>41.5</v>
      </c>
    </row>
    <row r="1194" spans="1:10">
      <c r="A1194" s="17" t="s">
        <v>34732</v>
      </c>
      <c r="B1194" s="2" t="s">
        <v>33095</v>
      </c>
      <c r="C1194" s="9">
        <v>6</v>
      </c>
      <c r="D1194" s="34">
        <v>0.7</v>
      </c>
      <c r="E1194" s="31">
        <v>45</v>
      </c>
      <c r="F1194" s="10">
        <v>8.85</v>
      </c>
      <c r="G1194" s="192" t="s">
        <v>4431</v>
      </c>
      <c r="H1194" s="10">
        <f t="shared" si="54"/>
        <v>16.7</v>
      </c>
      <c r="I1194" s="10">
        <f t="shared" si="55"/>
        <v>15.350000000000001</v>
      </c>
      <c r="J1194" s="11">
        <f t="shared" si="56"/>
        <v>15.05</v>
      </c>
    </row>
    <row r="1195" spans="1:10">
      <c r="A1195" s="17" t="s">
        <v>34733</v>
      </c>
      <c r="B1195" s="2" t="s">
        <v>2258</v>
      </c>
      <c r="C1195" s="9">
        <v>6</v>
      </c>
      <c r="D1195" s="34">
        <v>0.7</v>
      </c>
      <c r="E1195" s="31">
        <v>45</v>
      </c>
      <c r="F1195" s="10">
        <v>5.45</v>
      </c>
      <c r="G1195" s="192" t="s">
        <v>4431</v>
      </c>
      <c r="H1195" s="10">
        <f t="shared" si="54"/>
        <v>12.55</v>
      </c>
      <c r="I1195" s="10">
        <f t="shared" si="55"/>
        <v>11.5</v>
      </c>
      <c r="J1195" s="11">
        <f t="shared" si="56"/>
        <v>11.3</v>
      </c>
    </row>
    <row r="1196" spans="1:10">
      <c r="A1196" s="17" t="s">
        <v>34735</v>
      </c>
      <c r="B1196" s="2" t="s">
        <v>2261</v>
      </c>
      <c r="C1196" s="9">
        <v>6</v>
      </c>
      <c r="D1196" s="34">
        <v>0.7</v>
      </c>
      <c r="E1196" s="31">
        <v>47</v>
      </c>
      <c r="F1196" s="10">
        <v>28.95</v>
      </c>
      <c r="G1196" s="192" t="s">
        <v>4431</v>
      </c>
      <c r="H1196" s="10">
        <f t="shared" si="54"/>
        <v>41.400000000000006</v>
      </c>
      <c r="I1196" s="10">
        <f t="shared" si="55"/>
        <v>38</v>
      </c>
      <c r="J1196" s="11">
        <f t="shared" si="56"/>
        <v>37.300000000000004</v>
      </c>
    </row>
    <row r="1197" spans="1:10">
      <c r="A1197" s="17" t="s">
        <v>34736</v>
      </c>
      <c r="B1197" s="2" t="s">
        <v>2263</v>
      </c>
      <c r="C1197" s="9">
        <v>6</v>
      </c>
      <c r="D1197" s="34">
        <v>0.7</v>
      </c>
      <c r="E1197" s="31">
        <v>45</v>
      </c>
      <c r="F1197" s="10">
        <v>12.25</v>
      </c>
      <c r="G1197" s="192" t="s">
        <v>4431</v>
      </c>
      <c r="H1197" s="10">
        <f t="shared" si="54"/>
        <v>20.85</v>
      </c>
      <c r="I1197" s="10">
        <f t="shared" si="55"/>
        <v>19.150000000000002</v>
      </c>
      <c r="J1197" s="11">
        <f t="shared" si="56"/>
        <v>18.8</v>
      </c>
    </row>
    <row r="1198" spans="1:10">
      <c r="A1198" s="17" t="s">
        <v>34737</v>
      </c>
      <c r="B1198" s="2" t="s">
        <v>2265</v>
      </c>
      <c r="C1198" s="9">
        <v>12</v>
      </c>
      <c r="D1198" s="34">
        <v>0.5</v>
      </c>
      <c r="E1198" s="31">
        <v>53.5</v>
      </c>
      <c r="F1198" s="10">
        <v>23</v>
      </c>
      <c r="G1198" s="192" t="s">
        <v>4431</v>
      </c>
      <c r="H1198" s="10">
        <f t="shared" si="54"/>
        <v>33.35</v>
      </c>
      <c r="I1198" s="10">
        <f t="shared" si="55"/>
        <v>30.6</v>
      </c>
      <c r="J1198" s="11">
        <f t="shared" si="56"/>
        <v>30.1</v>
      </c>
    </row>
    <row r="1199" spans="1:10">
      <c r="A1199" s="17" t="s">
        <v>34738</v>
      </c>
      <c r="B1199" s="2" t="s">
        <v>2267</v>
      </c>
      <c r="C1199" s="9">
        <v>12</v>
      </c>
      <c r="D1199" s="34">
        <v>0.5</v>
      </c>
      <c r="E1199" s="31">
        <v>53.5</v>
      </c>
      <c r="F1199" s="10">
        <v>34.5</v>
      </c>
      <c r="G1199" s="192" t="s">
        <v>4431</v>
      </c>
      <c r="H1199" s="10">
        <f t="shared" si="54"/>
        <v>47.400000000000006</v>
      </c>
      <c r="I1199" s="10">
        <f t="shared" si="55"/>
        <v>43.5</v>
      </c>
      <c r="J1199" s="11">
        <f t="shared" si="56"/>
        <v>42.75</v>
      </c>
    </row>
    <row r="1200" spans="1:10">
      <c r="A1200" s="17" t="s">
        <v>34740</v>
      </c>
      <c r="B1200" s="2" t="s">
        <v>2269</v>
      </c>
      <c r="C1200" s="9">
        <v>6</v>
      </c>
      <c r="D1200" s="34">
        <v>1.75</v>
      </c>
      <c r="E1200" s="31">
        <v>35</v>
      </c>
      <c r="F1200" s="10">
        <v>15.5</v>
      </c>
      <c r="G1200" s="192" t="s">
        <v>32315</v>
      </c>
      <c r="H1200" s="10">
        <f t="shared" si="54"/>
        <v>28.55</v>
      </c>
      <c r="I1200" s="10">
        <f t="shared" si="55"/>
        <v>26.200000000000003</v>
      </c>
      <c r="J1200" s="11">
        <f t="shared" si="56"/>
        <v>25.75</v>
      </c>
    </row>
    <row r="1201" spans="1:10">
      <c r="A1201" s="17" t="s">
        <v>34741</v>
      </c>
      <c r="B1201" s="2" t="s">
        <v>38708</v>
      </c>
      <c r="C1201" s="9">
        <v>3</v>
      </c>
      <c r="D1201" s="34">
        <v>3</v>
      </c>
      <c r="E1201" s="31">
        <v>35</v>
      </c>
      <c r="F1201" s="10">
        <v>3.5</v>
      </c>
      <c r="G1201" s="192" t="s">
        <v>32315</v>
      </c>
      <c r="H1201" s="10">
        <f t="shared" si="54"/>
        <v>19.450000000000003</v>
      </c>
      <c r="I1201" s="10">
        <f t="shared" si="55"/>
        <v>17.850000000000001</v>
      </c>
      <c r="J1201" s="11">
        <f t="shared" si="56"/>
        <v>17.55</v>
      </c>
    </row>
    <row r="1202" spans="1:10">
      <c r="A1202" s="17" t="s">
        <v>34746</v>
      </c>
      <c r="B1202" s="2" t="s">
        <v>31785</v>
      </c>
      <c r="C1202" s="9">
        <v>6</v>
      </c>
      <c r="D1202" s="34">
        <v>0.7</v>
      </c>
      <c r="E1202" s="31">
        <v>35</v>
      </c>
      <c r="F1202" s="10">
        <v>62.5</v>
      </c>
      <c r="G1202" s="192" t="s">
        <v>32315</v>
      </c>
      <c r="H1202" s="10">
        <f t="shared" si="54"/>
        <v>81.25</v>
      </c>
      <c r="I1202" s="10">
        <f t="shared" si="55"/>
        <v>74.600000000000009</v>
      </c>
      <c r="J1202" s="11">
        <f t="shared" si="56"/>
        <v>73.25</v>
      </c>
    </row>
    <row r="1203" spans="1:10">
      <c r="A1203" s="17" t="s">
        <v>34748</v>
      </c>
      <c r="B1203" s="2" t="s">
        <v>27700</v>
      </c>
      <c r="C1203" s="9">
        <v>6</v>
      </c>
      <c r="D1203" s="34">
        <v>1</v>
      </c>
      <c r="E1203" s="31">
        <v>33</v>
      </c>
      <c r="F1203" s="10">
        <v>21.95</v>
      </c>
      <c r="G1203" s="192" t="s">
        <v>32429</v>
      </c>
      <c r="H1203" s="10">
        <f t="shared" si="54"/>
        <v>32.85</v>
      </c>
      <c r="I1203" s="10">
        <f t="shared" si="55"/>
        <v>30.150000000000002</v>
      </c>
      <c r="J1203" s="11">
        <f t="shared" si="56"/>
        <v>29.650000000000002</v>
      </c>
    </row>
    <row r="1204" spans="1:10">
      <c r="A1204" s="17" t="s">
        <v>34749</v>
      </c>
      <c r="B1204" s="2" t="s">
        <v>2287</v>
      </c>
      <c r="C1204" s="9">
        <v>6</v>
      </c>
      <c r="D1204" s="34">
        <v>0.7</v>
      </c>
      <c r="E1204" s="31">
        <v>40</v>
      </c>
      <c r="F1204" s="10">
        <v>16.5</v>
      </c>
      <c r="G1204" s="192" t="s">
        <v>32326</v>
      </c>
      <c r="H1204" s="10">
        <f t="shared" si="54"/>
        <v>25.6</v>
      </c>
      <c r="I1204" s="10">
        <f t="shared" si="55"/>
        <v>23.5</v>
      </c>
      <c r="J1204" s="11">
        <f t="shared" si="56"/>
        <v>23.05</v>
      </c>
    </row>
    <row r="1205" spans="1:10">
      <c r="A1205" s="17" t="s">
        <v>34751</v>
      </c>
      <c r="B1205" s="2" t="s">
        <v>2290</v>
      </c>
      <c r="C1205" s="9">
        <v>120</v>
      </c>
      <c r="D1205" s="34">
        <v>0.05</v>
      </c>
      <c r="E1205" s="31">
        <v>40</v>
      </c>
      <c r="F1205" s="10">
        <v>68</v>
      </c>
      <c r="G1205" s="192" t="s">
        <v>4334</v>
      </c>
      <c r="H1205" s="10">
        <f t="shared" si="54"/>
        <v>85.15</v>
      </c>
      <c r="I1205" s="10">
        <f t="shared" si="55"/>
        <v>78.150000000000006</v>
      </c>
      <c r="J1205" s="11">
        <f t="shared" si="56"/>
        <v>76.75</v>
      </c>
    </row>
    <row r="1206" spans="1:10">
      <c r="A1206" s="17" t="s">
        <v>34752</v>
      </c>
      <c r="B1206" s="2" t="s">
        <v>38709</v>
      </c>
      <c r="C1206" s="9">
        <v>6</v>
      </c>
      <c r="D1206" s="34">
        <v>0.7</v>
      </c>
      <c r="E1206" s="31">
        <v>40</v>
      </c>
      <c r="F1206" s="10">
        <v>12.35</v>
      </c>
      <c r="G1206" s="192" t="s">
        <v>4334</v>
      </c>
      <c r="H1206" s="10">
        <f t="shared" si="54"/>
        <v>20.5</v>
      </c>
      <c r="I1206" s="10">
        <f t="shared" si="55"/>
        <v>18.850000000000001</v>
      </c>
      <c r="J1206" s="11">
        <f t="shared" si="56"/>
        <v>18.5</v>
      </c>
    </row>
    <row r="1207" spans="1:10">
      <c r="A1207" s="17" t="s">
        <v>34753</v>
      </c>
      <c r="B1207" s="2" t="s">
        <v>2296</v>
      </c>
      <c r="C1207" s="9">
        <v>3</v>
      </c>
      <c r="D1207" s="34">
        <v>0.7</v>
      </c>
      <c r="E1207" s="31">
        <v>46</v>
      </c>
      <c r="F1207" s="10">
        <v>74.5</v>
      </c>
      <c r="G1207" s="192" t="s">
        <v>4334</v>
      </c>
      <c r="H1207" s="10">
        <f t="shared" si="54"/>
        <v>96.850000000000009</v>
      </c>
      <c r="I1207" s="10">
        <f t="shared" si="55"/>
        <v>88.95</v>
      </c>
      <c r="J1207" s="11">
        <f t="shared" si="56"/>
        <v>87.350000000000009</v>
      </c>
    </row>
    <row r="1208" spans="1:10">
      <c r="A1208" s="17" t="s">
        <v>34754</v>
      </c>
      <c r="B1208" s="2" t="s">
        <v>27703</v>
      </c>
      <c r="C1208" s="9">
        <v>6</v>
      </c>
      <c r="D1208" s="34">
        <v>1</v>
      </c>
      <c r="E1208" s="31">
        <v>40</v>
      </c>
      <c r="F1208" s="10">
        <v>6</v>
      </c>
      <c r="G1208" s="192" t="s">
        <v>4353</v>
      </c>
      <c r="H1208" s="10">
        <f t="shared" si="54"/>
        <v>14.3</v>
      </c>
      <c r="I1208" s="10">
        <f t="shared" si="55"/>
        <v>13.100000000000001</v>
      </c>
      <c r="J1208" s="11">
        <f t="shared" si="56"/>
        <v>12.9</v>
      </c>
    </row>
    <row r="1209" spans="1:10">
      <c r="A1209" s="17" t="s">
        <v>34756</v>
      </c>
      <c r="B1209" s="2" t="s">
        <v>2298</v>
      </c>
      <c r="C1209" s="9">
        <v>6</v>
      </c>
      <c r="D1209" s="34">
        <v>0.7</v>
      </c>
      <c r="E1209" s="31">
        <v>40</v>
      </c>
      <c r="F1209" s="10">
        <v>6.95</v>
      </c>
      <c r="G1209" s="192" t="s">
        <v>4334</v>
      </c>
      <c r="H1209" s="10">
        <f t="shared" si="54"/>
        <v>13.950000000000001</v>
      </c>
      <c r="I1209" s="10">
        <f t="shared" si="55"/>
        <v>12.8</v>
      </c>
      <c r="J1209" s="11">
        <f t="shared" si="56"/>
        <v>12.55</v>
      </c>
    </row>
    <row r="1210" spans="1:10">
      <c r="A1210" s="17" t="s">
        <v>34757</v>
      </c>
      <c r="B1210" s="2" t="s">
        <v>2300</v>
      </c>
      <c r="C1210" s="9">
        <v>6</v>
      </c>
      <c r="D1210" s="34">
        <v>0.7</v>
      </c>
      <c r="E1210" s="31">
        <v>40</v>
      </c>
      <c r="F1210" s="10">
        <v>1.85</v>
      </c>
      <c r="G1210" s="192" t="s">
        <v>4334</v>
      </c>
      <c r="H1210" s="10">
        <f t="shared" si="54"/>
        <v>7.7</v>
      </c>
      <c r="I1210" s="10">
        <f t="shared" si="55"/>
        <v>7.1000000000000005</v>
      </c>
      <c r="J1210" s="11">
        <f t="shared" si="56"/>
        <v>6.95</v>
      </c>
    </row>
    <row r="1211" spans="1:10">
      <c r="A1211" s="17" t="s">
        <v>34759</v>
      </c>
      <c r="B1211" s="2" t="s">
        <v>2303</v>
      </c>
      <c r="C1211" s="9">
        <v>6</v>
      </c>
      <c r="D1211" s="34">
        <v>0.7</v>
      </c>
      <c r="E1211" s="31">
        <v>40</v>
      </c>
      <c r="F1211" s="10">
        <v>1.35</v>
      </c>
      <c r="G1211" s="192" t="s">
        <v>4334</v>
      </c>
      <c r="H1211" s="10">
        <f t="shared" si="54"/>
        <v>7.1000000000000005</v>
      </c>
      <c r="I1211" s="10">
        <f t="shared" si="55"/>
        <v>6.5</v>
      </c>
      <c r="J1211" s="11">
        <f t="shared" si="56"/>
        <v>6.4</v>
      </c>
    </row>
    <row r="1212" spans="1:10">
      <c r="A1212" s="17" t="s">
        <v>34761</v>
      </c>
      <c r="B1212" s="2" t="s">
        <v>2306</v>
      </c>
      <c r="C1212" s="9">
        <v>6</v>
      </c>
      <c r="D1212" s="34">
        <v>0.7</v>
      </c>
      <c r="E1212" s="31">
        <v>30</v>
      </c>
      <c r="F1212" s="10">
        <v>30.7</v>
      </c>
      <c r="G1212" s="192" t="s">
        <v>4334</v>
      </c>
      <c r="H1212" s="10">
        <f t="shared" si="54"/>
        <v>42</v>
      </c>
      <c r="I1212" s="10">
        <f t="shared" si="55"/>
        <v>38.6</v>
      </c>
      <c r="J1212" s="11">
        <f t="shared" si="56"/>
        <v>37.9</v>
      </c>
    </row>
    <row r="1213" spans="1:10">
      <c r="A1213" s="17" t="s">
        <v>34762</v>
      </c>
      <c r="B1213" s="2" t="s">
        <v>4491</v>
      </c>
      <c r="C1213" s="9">
        <v>6</v>
      </c>
      <c r="D1213" s="34">
        <v>0.7</v>
      </c>
      <c r="E1213" s="31">
        <v>40</v>
      </c>
      <c r="F1213" s="10">
        <v>18.5</v>
      </c>
      <c r="G1213" s="192" t="s">
        <v>4334</v>
      </c>
      <c r="H1213" s="10">
        <f t="shared" si="54"/>
        <v>28</v>
      </c>
      <c r="I1213" s="10">
        <f t="shared" si="55"/>
        <v>25.75</v>
      </c>
      <c r="J1213" s="11">
        <f t="shared" si="56"/>
        <v>25.25</v>
      </c>
    </row>
    <row r="1214" spans="1:10">
      <c r="A1214" s="17" t="s">
        <v>34763</v>
      </c>
      <c r="B1214" s="2" t="s">
        <v>27705</v>
      </c>
      <c r="C1214" s="9">
        <v>12</v>
      </c>
      <c r="D1214" s="34">
        <v>0.7</v>
      </c>
      <c r="E1214" s="31">
        <v>40</v>
      </c>
      <c r="F1214" s="10">
        <v>3.4</v>
      </c>
      <c r="G1214" s="192" t="s">
        <v>4334</v>
      </c>
      <c r="H1214" s="10">
        <f t="shared" si="54"/>
        <v>9.6000000000000014</v>
      </c>
      <c r="I1214" s="10">
        <f t="shared" si="55"/>
        <v>8.8000000000000007</v>
      </c>
      <c r="J1214" s="11">
        <f t="shared" si="56"/>
        <v>8.65</v>
      </c>
    </row>
    <row r="1215" spans="1:10">
      <c r="A1215" s="17" t="s">
        <v>34764</v>
      </c>
      <c r="B1215" s="2" t="s">
        <v>2308</v>
      </c>
      <c r="C1215" s="9">
        <v>6</v>
      </c>
      <c r="D1215" s="34">
        <v>0.7</v>
      </c>
      <c r="E1215" s="31">
        <v>30</v>
      </c>
      <c r="F1215" s="10">
        <v>32.5</v>
      </c>
      <c r="G1215" s="192" t="s">
        <v>4327</v>
      </c>
      <c r="H1215" s="10">
        <f t="shared" si="54"/>
        <v>44.2</v>
      </c>
      <c r="I1215" s="10">
        <f t="shared" si="55"/>
        <v>40.6</v>
      </c>
      <c r="J1215" s="11">
        <f t="shared" si="56"/>
        <v>39.85</v>
      </c>
    </row>
    <row r="1216" spans="1:10">
      <c r="A1216" s="17" t="s">
        <v>34765</v>
      </c>
      <c r="B1216" s="2" t="s">
        <v>31787</v>
      </c>
      <c r="C1216" s="9">
        <v>6</v>
      </c>
      <c r="D1216" s="34">
        <v>0.7</v>
      </c>
      <c r="E1216" s="31">
        <v>46</v>
      </c>
      <c r="F1216" s="10">
        <v>13.5</v>
      </c>
      <c r="G1216" s="192" t="s">
        <v>32455</v>
      </c>
      <c r="H1216" s="10">
        <f t="shared" si="54"/>
        <v>22.450000000000003</v>
      </c>
      <c r="I1216" s="10">
        <f t="shared" si="55"/>
        <v>20.6</v>
      </c>
      <c r="J1216" s="11">
        <f t="shared" si="56"/>
        <v>20.25</v>
      </c>
    </row>
    <row r="1217" spans="1:10">
      <c r="A1217" s="17" t="s">
        <v>34766</v>
      </c>
      <c r="B1217" s="2" t="s">
        <v>4521</v>
      </c>
      <c r="C1217" s="9">
        <v>6</v>
      </c>
      <c r="D1217" s="34">
        <v>1</v>
      </c>
      <c r="E1217" s="31">
        <v>40</v>
      </c>
      <c r="F1217" s="10">
        <v>32.5</v>
      </c>
      <c r="G1217" s="192" t="s">
        <v>4334</v>
      </c>
      <c r="H1217" s="10">
        <f t="shared" si="54"/>
        <v>46.6</v>
      </c>
      <c r="I1217" s="10">
        <f t="shared" si="55"/>
        <v>42.800000000000004</v>
      </c>
      <c r="J1217" s="11">
        <f t="shared" si="56"/>
        <v>42.050000000000004</v>
      </c>
    </row>
    <row r="1218" spans="1:10">
      <c r="A1218" s="17" t="s">
        <v>34767</v>
      </c>
      <c r="B1218" s="2" t="s">
        <v>2310</v>
      </c>
      <c r="C1218" s="9">
        <v>6</v>
      </c>
      <c r="D1218" s="34">
        <v>0.7</v>
      </c>
      <c r="E1218" s="31">
        <v>40</v>
      </c>
      <c r="F1218" s="10">
        <v>13.75</v>
      </c>
      <c r="G1218" s="192" t="s">
        <v>32399</v>
      </c>
      <c r="H1218" s="10">
        <f t="shared" si="54"/>
        <v>22.25</v>
      </c>
      <c r="I1218" s="10">
        <f t="shared" si="55"/>
        <v>20.400000000000002</v>
      </c>
      <c r="J1218" s="11">
        <f t="shared" si="56"/>
        <v>20.05</v>
      </c>
    </row>
    <row r="1219" spans="1:10">
      <c r="A1219" s="17" t="s">
        <v>34768</v>
      </c>
      <c r="B1219" s="2" t="s">
        <v>2313</v>
      </c>
      <c r="C1219" s="9">
        <v>6</v>
      </c>
      <c r="D1219" s="34">
        <v>0.7</v>
      </c>
      <c r="E1219" s="31">
        <v>20</v>
      </c>
      <c r="F1219" s="10">
        <v>20.85</v>
      </c>
      <c r="G1219" s="192" t="s">
        <v>32304</v>
      </c>
      <c r="H1219" s="10">
        <f t="shared" si="54"/>
        <v>29.1</v>
      </c>
      <c r="I1219" s="10">
        <f t="shared" si="55"/>
        <v>26.75</v>
      </c>
      <c r="J1219" s="11">
        <f t="shared" si="56"/>
        <v>26.25</v>
      </c>
    </row>
    <row r="1220" spans="1:10">
      <c r="A1220" s="17" t="s">
        <v>34769</v>
      </c>
      <c r="B1220" s="2" t="s">
        <v>2315</v>
      </c>
      <c r="C1220" s="9">
        <v>6</v>
      </c>
      <c r="D1220" s="34">
        <v>0.7</v>
      </c>
      <c r="E1220" s="31">
        <v>47</v>
      </c>
      <c r="F1220" s="10">
        <v>9.4</v>
      </c>
      <c r="G1220" s="192" t="s">
        <v>32308</v>
      </c>
      <c r="H1220" s="10">
        <f t="shared" si="54"/>
        <v>17.55</v>
      </c>
      <c r="I1220" s="10">
        <f t="shared" si="55"/>
        <v>16.100000000000001</v>
      </c>
      <c r="J1220" s="11">
        <f t="shared" si="56"/>
        <v>15.8</v>
      </c>
    </row>
    <row r="1221" spans="1:10">
      <c r="A1221" s="17" t="s">
        <v>34770</v>
      </c>
      <c r="B1221" s="2" t="s">
        <v>2317</v>
      </c>
      <c r="C1221" s="9">
        <v>6</v>
      </c>
      <c r="D1221" s="34">
        <v>0.7</v>
      </c>
      <c r="E1221" s="31">
        <v>43</v>
      </c>
      <c r="F1221" s="10">
        <v>23.5</v>
      </c>
      <c r="G1221" s="192" t="s">
        <v>32308</v>
      </c>
      <c r="H1221" s="10">
        <f t="shared" si="54"/>
        <v>34.4</v>
      </c>
      <c r="I1221" s="10">
        <f t="shared" si="55"/>
        <v>31.55</v>
      </c>
      <c r="J1221" s="11">
        <f t="shared" si="56"/>
        <v>31</v>
      </c>
    </row>
    <row r="1222" spans="1:10">
      <c r="A1222" s="17" t="s">
        <v>34775</v>
      </c>
      <c r="B1222" s="2" t="s">
        <v>2321</v>
      </c>
      <c r="C1222" s="9">
        <v>6</v>
      </c>
      <c r="D1222" s="34">
        <v>1</v>
      </c>
      <c r="E1222" s="31">
        <v>40</v>
      </c>
      <c r="F1222" s="10">
        <v>15.95</v>
      </c>
      <c r="G1222" s="192" t="s">
        <v>32325</v>
      </c>
      <c r="H1222" s="10">
        <f t="shared" si="54"/>
        <v>26.450000000000003</v>
      </c>
      <c r="I1222" s="10">
        <f t="shared" si="55"/>
        <v>24.25</v>
      </c>
      <c r="J1222" s="11">
        <f t="shared" si="56"/>
        <v>23.85</v>
      </c>
    </row>
    <row r="1223" spans="1:10">
      <c r="A1223" s="17" t="s">
        <v>34776</v>
      </c>
      <c r="B1223" s="2" t="s">
        <v>2323</v>
      </c>
      <c r="C1223" s="9">
        <v>6</v>
      </c>
      <c r="D1223" s="34">
        <v>0.7</v>
      </c>
      <c r="E1223" s="31">
        <v>32.5</v>
      </c>
      <c r="F1223" s="10">
        <v>10.25</v>
      </c>
      <c r="G1223" s="192" t="s">
        <v>4327</v>
      </c>
      <c r="H1223" s="10">
        <f t="shared" si="54"/>
        <v>17.3</v>
      </c>
      <c r="I1223" s="10">
        <f t="shared" si="55"/>
        <v>15.9</v>
      </c>
      <c r="J1223" s="11">
        <f t="shared" si="56"/>
        <v>15.600000000000001</v>
      </c>
    </row>
    <row r="1224" spans="1:10">
      <c r="A1224" s="17" t="s">
        <v>34778</v>
      </c>
      <c r="B1224" s="2" t="s">
        <v>33096</v>
      </c>
      <c r="C1224" s="9">
        <v>6</v>
      </c>
      <c r="D1224" s="34">
        <v>1</v>
      </c>
      <c r="E1224" s="31">
        <v>43</v>
      </c>
      <c r="F1224" s="10">
        <v>14.5</v>
      </c>
      <c r="G1224" s="192" t="s">
        <v>32325</v>
      </c>
      <c r="H1224" s="10">
        <f t="shared" si="54"/>
        <v>25.05</v>
      </c>
      <c r="I1224" s="10">
        <f t="shared" si="55"/>
        <v>23</v>
      </c>
      <c r="J1224" s="11">
        <f t="shared" si="56"/>
        <v>22.6</v>
      </c>
    </row>
    <row r="1225" spans="1:10">
      <c r="A1225" s="17" t="s">
        <v>34779</v>
      </c>
      <c r="B1225" s="2" t="s">
        <v>2325</v>
      </c>
      <c r="C1225" s="9">
        <v>6</v>
      </c>
      <c r="D1225" s="34">
        <v>0.7</v>
      </c>
      <c r="E1225" s="31">
        <v>32.5</v>
      </c>
      <c r="F1225" s="10">
        <v>18</v>
      </c>
      <c r="G1225" s="192" t="s">
        <v>4327</v>
      </c>
      <c r="H1225" s="10">
        <f t="shared" si="54"/>
        <v>26.75</v>
      </c>
      <c r="I1225" s="10">
        <f t="shared" si="55"/>
        <v>24.55</v>
      </c>
      <c r="J1225" s="11">
        <f t="shared" si="56"/>
        <v>24.1</v>
      </c>
    </row>
    <row r="1226" spans="1:10">
      <c r="A1226" s="17" t="s">
        <v>34780</v>
      </c>
      <c r="B1226" s="2" t="s">
        <v>2327</v>
      </c>
      <c r="C1226" s="9">
        <v>6</v>
      </c>
      <c r="D1226" s="34">
        <v>0.7</v>
      </c>
      <c r="E1226" s="31">
        <v>45</v>
      </c>
      <c r="F1226" s="10">
        <v>11.4</v>
      </c>
      <c r="G1226" s="192" t="s">
        <v>32325</v>
      </c>
      <c r="H1226" s="10">
        <f t="shared" si="54"/>
        <v>19.8</v>
      </c>
      <c r="I1226" s="10">
        <f t="shared" si="55"/>
        <v>18.2</v>
      </c>
      <c r="J1226" s="11">
        <f t="shared" si="56"/>
        <v>17.850000000000001</v>
      </c>
    </row>
    <row r="1227" spans="1:10">
      <c r="A1227" s="17" t="s">
        <v>34781</v>
      </c>
      <c r="B1227" s="2" t="s">
        <v>2329</v>
      </c>
      <c r="C1227" s="9">
        <v>6</v>
      </c>
      <c r="D1227" s="34">
        <v>0.7</v>
      </c>
      <c r="E1227" s="31">
        <v>43</v>
      </c>
      <c r="F1227" s="10">
        <v>85</v>
      </c>
      <c r="G1227" s="192" t="s">
        <v>32325</v>
      </c>
      <c r="H1227" s="10">
        <f t="shared" si="54"/>
        <v>109.4</v>
      </c>
      <c r="I1227" s="10">
        <f t="shared" si="55"/>
        <v>100.45</v>
      </c>
      <c r="J1227" s="11">
        <f t="shared" si="56"/>
        <v>98.65</v>
      </c>
    </row>
    <row r="1228" spans="1:10">
      <c r="A1228" s="17" t="s">
        <v>34783</v>
      </c>
      <c r="B1228" s="2" t="s">
        <v>2331</v>
      </c>
      <c r="C1228" s="9">
        <v>12</v>
      </c>
      <c r="D1228" s="34">
        <v>1</v>
      </c>
      <c r="E1228" s="31">
        <v>32.5</v>
      </c>
      <c r="F1228" s="10">
        <v>7.65</v>
      </c>
      <c r="G1228" s="192" t="s">
        <v>4327</v>
      </c>
      <c r="H1228" s="10">
        <f t="shared" ref="H1228:H1291" si="57">IF(B1228="","",CEILING((F1228+(10.3552*D1228*E1228)/100+1.5+0.05)*1.22,0.05))</f>
        <v>15.350000000000001</v>
      </c>
      <c r="I1228" s="10">
        <f t="shared" ref="I1228:I1291" si="58">IF(B1228="","",CEILING((F1228+(10.3552*D1228*E1228)/100+1.5+0.05)*1.12,0.05))</f>
        <v>14.100000000000001</v>
      </c>
      <c r="J1228" s="11">
        <f t="shared" ref="J1228:J1291" si="59">IF(B1228="","",CEILING((F1228+(10.3552*D1228*E1228)/100+1.5+0.05)*1.1,0.05))</f>
        <v>13.850000000000001</v>
      </c>
    </row>
    <row r="1229" spans="1:10">
      <c r="A1229" s="17" t="s">
        <v>34784</v>
      </c>
      <c r="B1229" s="2" t="s">
        <v>2333</v>
      </c>
      <c r="C1229" s="9">
        <v>6</v>
      </c>
      <c r="D1229" s="34">
        <v>0.7</v>
      </c>
      <c r="E1229" s="31">
        <v>32.5</v>
      </c>
      <c r="F1229" s="10">
        <v>25.9</v>
      </c>
      <c r="G1229" s="192" t="s">
        <v>4327</v>
      </c>
      <c r="H1229" s="10">
        <f t="shared" si="57"/>
        <v>36.4</v>
      </c>
      <c r="I1229" s="10">
        <f t="shared" si="58"/>
        <v>33.4</v>
      </c>
      <c r="J1229" s="11">
        <f t="shared" si="59"/>
        <v>32.800000000000004</v>
      </c>
    </row>
    <row r="1230" spans="1:10">
      <c r="A1230" s="17" t="s">
        <v>34785</v>
      </c>
      <c r="B1230" s="2" t="s">
        <v>2335</v>
      </c>
      <c r="C1230" s="9">
        <v>6</v>
      </c>
      <c r="D1230" s="34">
        <v>0.7</v>
      </c>
      <c r="E1230" s="31">
        <v>40</v>
      </c>
      <c r="F1230" s="10">
        <v>5.6</v>
      </c>
      <c r="G1230" s="192" t="s">
        <v>32369</v>
      </c>
      <c r="H1230" s="10">
        <f t="shared" si="57"/>
        <v>12.3</v>
      </c>
      <c r="I1230" s="10">
        <f t="shared" si="58"/>
        <v>11.3</v>
      </c>
      <c r="J1230" s="11">
        <f t="shared" si="59"/>
        <v>11.100000000000001</v>
      </c>
    </row>
    <row r="1231" spans="1:10">
      <c r="A1231" s="17" t="s">
        <v>34786</v>
      </c>
      <c r="B1231" s="2" t="s">
        <v>2337</v>
      </c>
      <c r="C1231" s="9">
        <v>6</v>
      </c>
      <c r="D1231" s="34">
        <v>0.7</v>
      </c>
      <c r="E1231" s="31">
        <v>40</v>
      </c>
      <c r="F1231" s="10">
        <v>8.4</v>
      </c>
      <c r="G1231" s="192" t="s">
        <v>32325</v>
      </c>
      <c r="H1231" s="10">
        <f t="shared" si="57"/>
        <v>15.700000000000001</v>
      </c>
      <c r="I1231" s="10">
        <f t="shared" si="58"/>
        <v>14.4</v>
      </c>
      <c r="J1231" s="11">
        <f t="shared" si="59"/>
        <v>14.15</v>
      </c>
    </row>
    <row r="1232" spans="1:10">
      <c r="A1232" s="17" t="s">
        <v>34787</v>
      </c>
      <c r="B1232" s="2" t="s">
        <v>2342</v>
      </c>
      <c r="C1232" s="9">
        <v>6</v>
      </c>
      <c r="D1232" s="34">
        <v>1</v>
      </c>
      <c r="E1232" s="31">
        <v>43</v>
      </c>
      <c r="F1232" s="10">
        <v>46.5</v>
      </c>
      <c r="G1232" s="192" t="s">
        <v>32308</v>
      </c>
      <c r="H1232" s="10">
        <f t="shared" si="57"/>
        <v>64.100000000000009</v>
      </c>
      <c r="I1232" s="10">
        <f t="shared" si="58"/>
        <v>58.85</v>
      </c>
      <c r="J1232" s="11">
        <f t="shared" si="59"/>
        <v>57.800000000000004</v>
      </c>
    </row>
    <row r="1233" spans="1:10">
      <c r="A1233" s="17" t="s">
        <v>34788</v>
      </c>
      <c r="B1233" s="2" t="s">
        <v>2343</v>
      </c>
      <c r="C1233" s="9">
        <v>4</v>
      </c>
      <c r="D1233" s="34">
        <v>0.7</v>
      </c>
      <c r="E1233" s="31">
        <v>43</v>
      </c>
      <c r="F1233" s="10">
        <v>13.25</v>
      </c>
      <c r="G1233" s="192" t="s">
        <v>32307</v>
      </c>
      <c r="H1233" s="10">
        <f t="shared" si="57"/>
        <v>21.900000000000002</v>
      </c>
      <c r="I1233" s="10">
        <f t="shared" si="58"/>
        <v>20.100000000000001</v>
      </c>
      <c r="J1233" s="11">
        <f t="shared" si="59"/>
        <v>19.75</v>
      </c>
    </row>
    <row r="1234" spans="1:10">
      <c r="A1234" s="17" t="s">
        <v>34789</v>
      </c>
      <c r="B1234" s="2" t="s">
        <v>2345</v>
      </c>
      <c r="C1234" s="9">
        <v>4</v>
      </c>
      <c r="D1234" s="34">
        <v>0.7</v>
      </c>
      <c r="E1234" s="31">
        <v>43</v>
      </c>
      <c r="F1234" s="10">
        <v>5.75</v>
      </c>
      <c r="G1234" s="192" t="s">
        <v>32308</v>
      </c>
      <c r="H1234" s="10">
        <f t="shared" si="57"/>
        <v>12.75</v>
      </c>
      <c r="I1234" s="10">
        <f t="shared" si="58"/>
        <v>11.700000000000001</v>
      </c>
      <c r="J1234" s="11">
        <f t="shared" si="59"/>
        <v>11.5</v>
      </c>
    </row>
    <row r="1235" spans="1:10">
      <c r="A1235" s="17" t="s">
        <v>34790</v>
      </c>
      <c r="B1235" s="2" t="s">
        <v>2347</v>
      </c>
      <c r="C1235" s="9">
        <v>4</v>
      </c>
      <c r="D1235" s="34">
        <v>0.5</v>
      </c>
      <c r="E1235" s="31">
        <v>43</v>
      </c>
      <c r="F1235" s="10">
        <v>9.1</v>
      </c>
      <c r="G1235" s="192" t="s">
        <v>32308</v>
      </c>
      <c r="H1235" s="10">
        <f t="shared" si="57"/>
        <v>15.75</v>
      </c>
      <c r="I1235" s="10">
        <f t="shared" si="58"/>
        <v>14.450000000000001</v>
      </c>
      <c r="J1235" s="11">
        <f t="shared" si="59"/>
        <v>14.200000000000001</v>
      </c>
    </row>
    <row r="1236" spans="1:10">
      <c r="A1236" s="17" t="s">
        <v>34791</v>
      </c>
      <c r="B1236" s="2" t="s">
        <v>33097</v>
      </c>
      <c r="C1236" s="9">
        <v>4</v>
      </c>
      <c r="D1236" s="34">
        <v>0.7</v>
      </c>
      <c r="E1236" s="31">
        <v>43</v>
      </c>
      <c r="F1236" s="10">
        <v>14.35</v>
      </c>
      <c r="G1236" s="192" t="s">
        <v>32308</v>
      </c>
      <c r="H1236" s="10">
        <f t="shared" si="57"/>
        <v>23.25</v>
      </c>
      <c r="I1236" s="10">
        <f t="shared" si="58"/>
        <v>21.3</v>
      </c>
      <c r="J1236" s="11">
        <f t="shared" si="59"/>
        <v>20.950000000000003</v>
      </c>
    </row>
    <row r="1237" spans="1:10">
      <c r="A1237" s="17" t="s">
        <v>34792</v>
      </c>
      <c r="B1237" s="2" t="s">
        <v>2351</v>
      </c>
      <c r="C1237" s="9">
        <v>6</v>
      </c>
      <c r="D1237" s="34">
        <v>0.7</v>
      </c>
      <c r="E1237" s="31">
        <v>43</v>
      </c>
      <c r="F1237" s="10">
        <v>6.35</v>
      </c>
      <c r="G1237" s="192" t="s">
        <v>4347</v>
      </c>
      <c r="H1237" s="10">
        <f t="shared" si="57"/>
        <v>13.450000000000001</v>
      </c>
      <c r="I1237" s="10">
        <f t="shared" si="58"/>
        <v>12.350000000000001</v>
      </c>
      <c r="J1237" s="11">
        <f t="shared" si="59"/>
        <v>12.15</v>
      </c>
    </row>
    <row r="1238" spans="1:10">
      <c r="A1238" s="17" t="s">
        <v>34793</v>
      </c>
      <c r="B1238" s="2" t="s">
        <v>2353</v>
      </c>
      <c r="C1238" s="9">
        <v>6</v>
      </c>
      <c r="D1238" s="34">
        <v>0.7</v>
      </c>
      <c r="E1238" s="31">
        <v>40</v>
      </c>
      <c r="F1238" s="10">
        <v>11.5</v>
      </c>
      <c r="G1238" s="192" t="s">
        <v>4334</v>
      </c>
      <c r="H1238" s="10">
        <f t="shared" si="57"/>
        <v>19.5</v>
      </c>
      <c r="I1238" s="10">
        <f t="shared" si="58"/>
        <v>17.900000000000002</v>
      </c>
      <c r="J1238" s="11">
        <f t="shared" si="59"/>
        <v>17.55</v>
      </c>
    </row>
    <row r="1239" spans="1:10">
      <c r="A1239" s="17" t="s">
        <v>34798</v>
      </c>
      <c r="B1239" s="2" t="s">
        <v>2354</v>
      </c>
      <c r="C1239" s="9">
        <v>6</v>
      </c>
      <c r="D1239" s="34">
        <v>0.7</v>
      </c>
      <c r="E1239" s="31">
        <v>40</v>
      </c>
      <c r="F1239" s="10">
        <v>7.65</v>
      </c>
      <c r="G1239" s="192" t="s">
        <v>4334</v>
      </c>
      <c r="H1239" s="10">
        <f t="shared" si="57"/>
        <v>14.8</v>
      </c>
      <c r="I1239" s="10">
        <f t="shared" si="58"/>
        <v>13.600000000000001</v>
      </c>
      <c r="J1239" s="11">
        <f t="shared" si="59"/>
        <v>13.350000000000001</v>
      </c>
    </row>
    <row r="1240" spans="1:10">
      <c r="A1240" s="17" t="s">
        <v>34796</v>
      </c>
      <c r="B1240" s="2" t="s">
        <v>38710</v>
      </c>
      <c r="C1240" s="9">
        <v>6</v>
      </c>
      <c r="D1240" s="34">
        <v>1.5</v>
      </c>
      <c r="E1240" s="31">
        <v>40</v>
      </c>
      <c r="F1240" s="10">
        <v>29</v>
      </c>
      <c r="G1240" s="192" t="s">
        <v>4334</v>
      </c>
      <c r="H1240" s="10">
        <f t="shared" si="57"/>
        <v>44.900000000000006</v>
      </c>
      <c r="I1240" s="10">
        <f t="shared" si="58"/>
        <v>41.2</v>
      </c>
      <c r="J1240" s="11">
        <f t="shared" si="59"/>
        <v>40.450000000000003</v>
      </c>
    </row>
    <row r="1241" spans="1:10">
      <c r="A1241" s="17" t="s">
        <v>34797</v>
      </c>
      <c r="B1241" s="2" t="s">
        <v>38711</v>
      </c>
      <c r="C1241" s="9">
        <v>4</v>
      </c>
      <c r="D1241" s="34">
        <v>3</v>
      </c>
      <c r="E1241" s="31">
        <v>40</v>
      </c>
      <c r="F1241" s="10">
        <v>11.25</v>
      </c>
      <c r="G1241" s="192" t="s">
        <v>4334</v>
      </c>
      <c r="H1241" s="10">
        <f t="shared" si="57"/>
        <v>30.8</v>
      </c>
      <c r="I1241" s="10">
        <f t="shared" si="58"/>
        <v>28.3</v>
      </c>
      <c r="J1241" s="11">
        <f t="shared" si="59"/>
        <v>27.75</v>
      </c>
    </row>
    <row r="1242" spans="1:10">
      <c r="A1242" s="17" t="s">
        <v>34799</v>
      </c>
      <c r="B1242" s="2" t="s">
        <v>2362</v>
      </c>
      <c r="C1242" s="9">
        <v>192</v>
      </c>
      <c r="D1242" s="34">
        <v>0.05</v>
      </c>
      <c r="E1242" s="31">
        <v>40</v>
      </c>
      <c r="F1242" s="10">
        <v>53.5</v>
      </c>
      <c r="G1242" s="192" t="s">
        <v>4334</v>
      </c>
      <c r="H1242" s="10">
        <f t="shared" si="57"/>
        <v>67.45</v>
      </c>
      <c r="I1242" s="10">
        <f t="shared" si="58"/>
        <v>61.900000000000006</v>
      </c>
      <c r="J1242" s="11">
        <f t="shared" si="59"/>
        <v>60.800000000000004</v>
      </c>
    </row>
    <row r="1243" spans="1:10">
      <c r="A1243" s="17" t="s">
        <v>34800</v>
      </c>
      <c r="B1243" s="2" t="s">
        <v>4492</v>
      </c>
      <c r="C1243" s="9">
        <v>6</v>
      </c>
      <c r="D1243" s="34">
        <v>0.7</v>
      </c>
      <c r="E1243" s="31">
        <v>40</v>
      </c>
      <c r="F1243" s="10">
        <v>32.5</v>
      </c>
      <c r="G1243" s="192" t="s">
        <v>4334</v>
      </c>
      <c r="H1243" s="10">
        <f t="shared" si="57"/>
        <v>45.1</v>
      </c>
      <c r="I1243" s="10">
        <f t="shared" si="58"/>
        <v>41.400000000000006</v>
      </c>
      <c r="J1243" s="11">
        <f t="shared" si="59"/>
        <v>40.650000000000006</v>
      </c>
    </row>
    <row r="1244" spans="1:10">
      <c r="A1244" s="17" t="s">
        <v>34801</v>
      </c>
      <c r="B1244" s="2" t="s">
        <v>14257</v>
      </c>
      <c r="C1244" s="9">
        <v>12</v>
      </c>
      <c r="D1244" s="34">
        <v>1</v>
      </c>
      <c r="E1244" s="31">
        <v>40</v>
      </c>
      <c r="F1244" s="10">
        <v>6.75</v>
      </c>
      <c r="G1244" s="192" t="s">
        <v>4334</v>
      </c>
      <c r="H1244" s="10">
        <f t="shared" si="57"/>
        <v>15.200000000000001</v>
      </c>
      <c r="I1244" s="10">
        <f t="shared" si="58"/>
        <v>13.950000000000001</v>
      </c>
      <c r="J1244" s="11">
        <f t="shared" si="59"/>
        <v>13.700000000000001</v>
      </c>
    </row>
    <row r="1245" spans="1:10">
      <c r="A1245" s="17" t="s">
        <v>34803</v>
      </c>
      <c r="B1245" s="2" t="s">
        <v>2367</v>
      </c>
      <c r="C1245" s="9">
        <v>6</v>
      </c>
      <c r="D1245" s="34">
        <v>1</v>
      </c>
      <c r="E1245" s="31">
        <v>40</v>
      </c>
      <c r="F1245" s="10">
        <v>6.65</v>
      </c>
      <c r="G1245" s="192" t="s">
        <v>4334</v>
      </c>
      <c r="H1245" s="10">
        <f t="shared" si="57"/>
        <v>15.100000000000001</v>
      </c>
      <c r="I1245" s="10">
        <f t="shared" si="58"/>
        <v>13.850000000000001</v>
      </c>
      <c r="J1245" s="11">
        <f t="shared" si="59"/>
        <v>13.600000000000001</v>
      </c>
    </row>
    <row r="1246" spans="1:10">
      <c r="A1246" s="17" t="s">
        <v>34804</v>
      </c>
      <c r="B1246" s="2" t="s">
        <v>2378</v>
      </c>
      <c r="C1246" s="9">
        <v>4</v>
      </c>
      <c r="D1246" s="34">
        <v>0.7</v>
      </c>
      <c r="E1246" s="31">
        <v>43</v>
      </c>
      <c r="F1246" s="10">
        <v>77.5</v>
      </c>
      <c r="G1246" s="192" t="s">
        <v>4334</v>
      </c>
      <c r="H1246" s="10">
        <f t="shared" si="57"/>
        <v>100.25</v>
      </c>
      <c r="I1246" s="10">
        <f t="shared" si="58"/>
        <v>92.050000000000011</v>
      </c>
      <c r="J1246" s="11">
        <f t="shared" si="59"/>
        <v>90.4</v>
      </c>
    </row>
    <row r="1247" spans="1:10">
      <c r="A1247" s="17" t="s">
        <v>34805</v>
      </c>
      <c r="B1247" s="2" t="s">
        <v>2380</v>
      </c>
      <c r="C1247" s="9">
        <v>6</v>
      </c>
      <c r="D1247" s="34">
        <v>0.7</v>
      </c>
      <c r="E1247" s="31">
        <v>40</v>
      </c>
      <c r="F1247" s="10">
        <v>20.5</v>
      </c>
      <c r="G1247" s="192" t="s">
        <v>4334</v>
      </c>
      <c r="H1247" s="10">
        <f t="shared" si="57"/>
        <v>30.450000000000003</v>
      </c>
      <c r="I1247" s="10">
        <f t="shared" si="58"/>
        <v>27.950000000000003</v>
      </c>
      <c r="J1247" s="11">
        <f t="shared" si="59"/>
        <v>27.450000000000003</v>
      </c>
    </row>
    <row r="1248" spans="1:10">
      <c r="A1248" s="17" t="s">
        <v>34806</v>
      </c>
      <c r="B1248" s="2" t="s">
        <v>27706</v>
      </c>
      <c r="C1248" s="9">
        <v>6</v>
      </c>
      <c r="D1248" s="34">
        <v>0.7</v>
      </c>
      <c r="E1248" s="31">
        <v>40</v>
      </c>
      <c r="F1248" s="10">
        <v>13.95</v>
      </c>
      <c r="G1248" s="192" t="s">
        <v>4334</v>
      </c>
      <c r="H1248" s="10">
        <f t="shared" si="57"/>
        <v>22.450000000000003</v>
      </c>
      <c r="I1248" s="10">
        <f t="shared" si="58"/>
        <v>20.650000000000002</v>
      </c>
      <c r="J1248" s="11">
        <f t="shared" si="59"/>
        <v>20.25</v>
      </c>
    </row>
    <row r="1249" spans="1:10">
      <c r="A1249" s="17" t="s">
        <v>34808</v>
      </c>
      <c r="B1249" s="2" t="s">
        <v>2382</v>
      </c>
      <c r="C1249" s="9">
        <v>6</v>
      </c>
      <c r="D1249" s="34">
        <v>1</v>
      </c>
      <c r="E1249" s="31">
        <v>40</v>
      </c>
      <c r="F1249" s="10">
        <v>8.5</v>
      </c>
      <c r="G1249" s="192" t="s">
        <v>4334</v>
      </c>
      <c r="H1249" s="10">
        <f t="shared" si="57"/>
        <v>17.350000000000001</v>
      </c>
      <c r="I1249" s="10">
        <f t="shared" si="58"/>
        <v>15.9</v>
      </c>
      <c r="J1249" s="11">
        <f t="shared" si="59"/>
        <v>15.65</v>
      </c>
    </row>
    <row r="1250" spans="1:10">
      <c r="A1250" s="17" t="s">
        <v>34809</v>
      </c>
      <c r="B1250" s="2" t="s">
        <v>33098</v>
      </c>
      <c r="C1250" s="9">
        <v>12</v>
      </c>
      <c r="D1250" s="34">
        <v>1</v>
      </c>
      <c r="E1250" s="31">
        <v>40</v>
      </c>
      <c r="F1250" s="10">
        <v>12.95</v>
      </c>
      <c r="G1250" s="192" t="s">
        <v>4334</v>
      </c>
      <c r="H1250" s="10">
        <f t="shared" si="57"/>
        <v>22.75</v>
      </c>
      <c r="I1250" s="10">
        <f t="shared" si="58"/>
        <v>20.900000000000002</v>
      </c>
      <c r="J1250" s="11">
        <f t="shared" si="59"/>
        <v>20.55</v>
      </c>
    </row>
    <row r="1251" spans="1:10">
      <c r="A1251" s="17" t="s">
        <v>34810</v>
      </c>
      <c r="B1251" s="2" t="s">
        <v>27708</v>
      </c>
      <c r="C1251" s="9">
        <v>6</v>
      </c>
      <c r="D1251" s="34">
        <v>1</v>
      </c>
      <c r="E1251" s="31">
        <v>40</v>
      </c>
      <c r="F1251" s="10">
        <v>30.5</v>
      </c>
      <c r="G1251" s="192" t="s">
        <v>4334</v>
      </c>
      <c r="H1251" s="10">
        <f t="shared" si="57"/>
        <v>44.2</v>
      </c>
      <c r="I1251" s="10">
        <f t="shared" si="58"/>
        <v>40.550000000000004</v>
      </c>
      <c r="J1251" s="11">
        <f t="shared" si="59"/>
        <v>39.85</v>
      </c>
    </row>
    <row r="1252" spans="1:10">
      <c r="A1252" s="17" t="s">
        <v>34811</v>
      </c>
      <c r="B1252" s="2" t="s">
        <v>31791</v>
      </c>
      <c r="C1252" s="9">
        <v>12</v>
      </c>
      <c r="D1252" s="34">
        <v>1</v>
      </c>
      <c r="E1252" s="31">
        <v>41.7</v>
      </c>
      <c r="F1252" s="10">
        <v>6.75</v>
      </c>
      <c r="G1252" s="192" t="s">
        <v>4334</v>
      </c>
      <c r="H1252" s="10">
        <f t="shared" si="57"/>
        <v>15.4</v>
      </c>
      <c r="I1252" s="10">
        <f t="shared" si="58"/>
        <v>14.15</v>
      </c>
      <c r="J1252" s="11">
        <f t="shared" si="59"/>
        <v>13.9</v>
      </c>
    </row>
    <row r="1253" spans="1:10">
      <c r="A1253" s="17" t="s">
        <v>34812</v>
      </c>
      <c r="B1253" s="2" t="s">
        <v>2385</v>
      </c>
      <c r="C1253" s="9">
        <v>6</v>
      </c>
      <c r="D1253" s="34">
        <v>1</v>
      </c>
      <c r="E1253" s="31">
        <v>43</v>
      </c>
      <c r="F1253" s="10">
        <v>5.85</v>
      </c>
      <c r="G1253" s="192" t="s">
        <v>4347</v>
      </c>
      <c r="H1253" s="10">
        <f t="shared" si="57"/>
        <v>14.5</v>
      </c>
      <c r="I1253" s="10">
        <f t="shared" si="58"/>
        <v>13.3</v>
      </c>
      <c r="J1253" s="11">
        <f t="shared" si="59"/>
        <v>13.05</v>
      </c>
    </row>
    <row r="1254" spans="1:10">
      <c r="A1254" s="17" t="s">
        <v>34813</v>
      </c>
      <c r="B1254" s="2" t="s">
        <v>2387</v>
      </c>
      <c r="C1254" s="9">
        <v>4</v>
      </c>
      <c r="D1254" s="34">
        <v>0.7</v>
      </c>
      <c r="E1254" s="31">
        <v>43</v>
      </c>
      <c r="F1254" s="10">
        <v>17.95</v>
      </c>
      <c r="G1254" s="192" t="s">
        <v>4347</v>
      </c>
      <c r="H1254" s="10">
        <f t="shared" si="57"/>
        <v>27.6</v>
      </c>
      <c r="I1254" s="10">
        <f t="shared" si="58"/>
        <v>25.35</v>
      </c>
      <c r="J1254" s="11">
        <f t="shared" si="59"/>
        <v>24.900000000000002</v>
      </c>
    </row>
    <row r="1255" spans="1:10">
      <c r="A1255" s="17" t="s">
        <v>34814</v>
      </c>
      <c r="B1255" s="2" t="s">
        <v>2389</v>
      </c>
      <c r="C1255" s="9">
        <v>6</v>
      </c>
      <c r="D1255" s="34">
        <v>0.7</v>
      </c>
      <c r="E1255" s="31">
        <v>40</v>
      </c>
      <c r="F1255" s="10">
        <v>9.4</v>
      </c>
      <c r="G1255" s="192" t="s">
        <v>4334</v>
      </c>
      <c r="H1255" s="10">
        <f t="shared" si="57"/>
        <v>16.900000000000002</v>
      </c>
      <c r="I1255" s="10">
        <f t="shared" si="58"/>
        <v>15.55</v>
      </c>
      <c r="J1255" s="11">
        <f t="shared" si="59"/>
        <v>15.25</v>
      </c>
    </row>
    <row r="1256" spans="1:10">
      <c r="A1256" s="17" t="s">
        <v>34816</v>
      </c>
      <c r="B1256" s="2" t="s">
        <v>38712</v>
      </c>
      <c r="C1256" s="9">
        <v>4</v>
      </c>
      <c r="D1256" s="34">
        <v>3</v>
      </c>
      <c r="E1256" s="31">
        <v>40</v>
      </c>
      <c r="F1256" s="10">
        <v>14.45</v>
      </c>
      <c r="G1256" s="192" t="s">
        <v>4334</v>
      </c>
      <c r="H1256" s="10">
        <f t="shared" si="57"/>
        <v>34.700000000000003</v>
      </c>
      <c r="I1256" s="10">
        <f t="shared" si="58"/>
        <v>31.85</v>
      </c>
      <c r="J1256" s="11">
        <f t="shared" si="59"/>
        <v>31.3</v>
      </c>
    </row>
    <row r="1257" spans="1:10">
      <c r="A1257" s="17" t="s">
        <v>34817</v>
      </c>
      <c r="B1257" s="2" t="s">
        <v>2397</v>
      </c>
      <c r="C1257" s="9">
        <v>192</v>
      </c>
      <c r="D1257" s="34">
        <v>0.05</v>
      </c>
      <c r="E1257" s="31">
        <v>40</v>
      </c>
      <c r="F1257" s="10">
        <v>7.85</v>
      </c>
      <c r="G1257" s="192" t="s">
        <v>4334</v>
      </c>
      <c r="H1257" s="10">
        <f t="shared" si="57"/>
        <v>11.75</v>
      </c>
      <c r="I1257" s="10">
        <f t="shared" si="58"/>
        <v>10.8</v>
      </c>
      <c r="J1257" s="11">
        <f t="shared" si="59"/>
        <v>10.600000000000001</v>
      </c>
    </row>
    <row r="1258" spans="1:10">
      <c r="A1258" s="17" t="s">
        <v>34818</v>
      </c>
      <c r="B1258" s="2" t="s">
        <v>2399</v>
      </c>
      <c r="C1258" s="9">
        <v>6</v>
      </c>
      <c r="D1258" s="34">
        <v>0.7</v>
      </c>
      <c r="E1258" s="31">
        <v>40</v>
      </c>
      <c r="F1258" s="10">
        <v>1.1499999999999999</v>
      </c>
      <c r="G1258" s="192" t="s">
        <v>4334</v>
      </c>
      <c r="H1258" s="10">
        <f t="shared" si="57"/>
        <v>6.8500000000000005</v>
      </c>
      <c r="I1258" s="10">
        <f t="shared" si="58"/>
        <v>6.3000000000000007</v>
      </c>
      <c r="J1258" s="11">
        <f t="shared" si="59"/>
        <v>6.2</v>
      </c>
    </row>
    <row r="1259" spans="1:10">
      <c r="A1259" s="17" t="s">
        <v>34820</v>
      </c>
      <c r="B1259" s="2" t="s">
        <v>2401</v>
      </c>
      <c r="C1259" s="9">
        <v>6</v>
      </c>
      <c r="D1259" s="34">
        <v>1</v>
      </c>
      <c r="E1259" s="31">
        <v>38</v>
      </c>
      <c r="F1259" s="10">
        <v>14.85</v>
      </c>
      <c r="G1259" s="192" t="s">
        <v>32290</v>
      </c>
      <c r="H1259" s="10">
        <f t="shared" si="57"/>
        <v>24.85</v>
      </c>
      <c r="I1259" s="10">
        <f t="shared" si="58"/>
        <v>22.8</v>
      </c>
      <c r="J1259" s="11">
        <f t="shared" si="59"/>
        <v>22.400000000000002</v>
      </c>
    </row>
    <row r="1260" spans="1:10">
      <c r="A1260" s="17" t="s">
        <v>34823</v>
      </c>
      <c r="B1260" s="2" t="s">
        <v>2407</v>
      </c>
      <c r="C1260" s="9">
        <v>6</v>
      </c>
      <c r="D1260" s="34">
        <v>0.7</v>
      </c>
      <c r="E1260" s="31">
        <v>38</v>
      </c>
      <c r="F1260" s="10">
        <v>33.5</v>
      </c>
      <c r="G1260" s="192" t="s">
        <v>32292</v>
      </c>
      <c r="H1260" s="10">
        <f t="shared" si="57"/>
        <v>46.150000000000006</v>
      </c>
      <c r="I1260" s="10">
        <f t="shared" si="58"/>
        <v>42.35</v>
      </c>
      <c r="J1260" s="11">
        <f t="shared" si="59"/>
        <v>41.6</v>
      </c>
    </row>
    <row r="1261" spans="1:10">
      <c r="A1261" s="17" t="s">
        <v>34824</v>
      </c>
      <c r="B1261" s="2" t="s">
        <v>2415</v>
      </c>
      <c r="C1261" s="9">
        <v>6</v>
      </c>
      <c r="D1261" s="34">
        <v>0.7</v>
      </c>
      <c r="E1261" s="31">
        <v>38</v>
      </c>
      <c r="F1261" s="10">
        <v>39.5</v>
      </c>
      <c r="G1261" s="192" t="s">
        <v>32290</v>
      </c>
      <c r="H1261" s="10">
        <f t="shared" si="57"/>
        <v>53.45</v>
      </c>
      <c r="I1261" s="10">
        <f t="shared" si="58"/>
        <v>49.1</v>
      </c>
      <c r="J1261" s="11">
        <f t="shared" si="59"/>
        <v>48.2</v>
      </c>
    </row>
    <row r="1262" spans="1:10">
      <c r="A1262" s="17" t="s">
        <v>34825</v>
      </c>
      <c r="B1262" s="2" t="s">
        <v>2416</v>
      </c>
      <c r="C1262" s="9">
        <v>6</v>
      </c>
      <c r="D1262" s="34">
        <v>0.7</v>
      </c>
      <c r="E1262" s="31">
        <v>40</v>
      </c>
      <c r="F1262" s="10">
        <v>22.5</v>
      </c>
      <c r="G1262" s="192" t="s">
        <v>32324</v>
      </c>
      <c r="H1262" s="10">
        <f t="shared" si="57"/>
        <v>32.9</v>
      </c>
      <c r="I1262" s="10">
        <f t="shared" si="58"/>
        <v>30.200000000000003</v>
      </c>
      <c r="J1262" s="11">
        <f t="shared" si="59"/>
        <v>29.650000000000002</v>
      </c>
    </row>
    <row r="1263" spans="1:10">
      <c r="A1263" s="17" t="s">
        <v>34826</v>
      </c>
      <c r="B1263" s="2" t="s">
        <v>2420</v>
      </c>
      <c r="C1263" s="9">
        <v>6</v>
      </c>
      <c r="D1263" s="34">
        <v>0.7</v>
      </c>
      <c r="E1263" s="31">
        <v>40</v>
      </c>
      <c r="F1263" s="10">
        <v>29.5</v>
      </c>
      <c r="G1263" s="192" t="s">
        <v>32380</v>
      </c>
      <c r="H1263" s="10">
        <f t="shared" si="57"/>
        <v>41.45</v>
      </c>
      <c r="I1263" s="10">
        <f t="shared" si="58"/>
        <v>38.050000000000004</v>
      </c>
      <c r="J1263" s="11">
        <f t="shared" si="59"/>
        <v>37.35</v>
      </c>
    </row>
    <row r="1264" spans="1:10">
      <c r="A1264" s="17" t="s">
        <v>34827</v>
      </c>
      <c r="B1264" s="2" t="s">
        <v>26972</v>
      </c>
      <c r="C1264" s="9">
        <v>3</v>
      </c>
      <c r="D1264" s="34">
        <v>0.7</v>
      </c>
      <c r="E1264" s="31">
        <v>40</v>
      </c>
      <c r="F1264" s="10">
        <v>33.5</v>
      </c>
      <c r="G1264" s="192" t="s">
        <v>32381</v>
      </c>
      <c r="H1264" s="10">
        <f t="shared" si="57"/>
        <v>46.300000000000004</v>
      </c>
      <c r="I1264" s="10">
        <f t="shared" si="58"/>
        <v>42.550000000000004</v>
      </c>
      <c r="J1264" s="11">
        <f t="shared" si="59"/>
        <v>41.75</v>
      </c>
    </row>
    <row r="1265" spans="1:10">
      <c r="A1265" s="17" t="s">
        <v>34828</v>
      </c>
      <c r="B1265" s="2" t="s">
        <v>13688</v>
      </c>
      <c r="C1265" s="9">
        <v>6</v>
      </c>
      <c r="D1265" s="34">
        <v>1</v>
      </c>
      <c r="E1265" s="31">
        <v>25</v>
      </c>
      <c r="F1265" s="10">
        <v>20.85</v>
      </c>
      <c r="G1265" s="192" t="s">
        <v>32304</v>
      </c>
      <c r="H1265" s="10">
        <f t="shared" si="57"/>
        <v>30.5</v>
      </c>
      <c r="I1265" s="10">
        <f t="shared" si="58"/>
        <v>28</v>
      </c>
      <c r="J1265" s="11">
        <f t="shared" si="59"/>
        <v>27.5</v>
      </c>
    </row>
    <row r="1266" spans="1:10">
      <c r="A1266" s="17" t="s">
        <v>34829</v>
      </c>
      <c r="B1266" s="2" t="s">
        <v>32488</v>
      </c>
      <c r="C1266" s="9">
        <v>6</v>
      </c>
      <c r="D1266" s="34">
        <v>0.7</v>
      </c>
      <c r="E1266" s="31">
        <v>37.5</v>
      </c>
      <c r="F1266" s="10">
        <v>57.4</v>
      </c>
      <c r="G1266" s="192" t="s">
        <v>32307</v>
      </c>
      <c r="H1266" s="10">
        <f t="shared" si="57"/>
        <v>75.25</v>
      </c>
      <c r="I1266" s="10">
        <f t="shared" si="58"/>
        <v>69.100000000000009</v>
      </c>
      <c r="J1266" s="11">
        <f t="shared" si="59"/>
        <v>67.850000000000009</v>
      </c>
    </row>
    <row r="1267" spans="1:10">
      <c r="A1267" s="17" t="s">
        <v>34830</v>
      </c>
      <c r="B1267" s="2" t="s">
        <v>14641</v>
      </c>
      <c r="C1267" s="9">
        <v>6</v>
      </c>
      <c r="D1267" s="34">
        <v>0.7</v>
      </c>
      <c r="E1267" s="31">
        <v>37.5</v>
      </c>
      <c r="F1267" s="10">
        <v>14.95</v>
      </c>
      <c r="G1267" s="192" t="s">
        <v>32307</v>
      </c>
      <c r="H1267" s="10">
        <f t="shared" si="57"/>
        <v>23.450000000000003</v>
      </c>
      <c r="I1267" s="10">
        <f t="shared" si="58"/>
        <v>21.55</v>
      </c>
      <c r="J1267" s="11">
        <f t="shared" si="59"/>
        <v>21.150000000000002</v>
      </c>
    </row>
    <row r="1268" spans="1:10">
      <c r="A1268" s="17" t="s">
        <v>34831</v>
      </c>
      <c r="B1268" s="2" t="s">
        <v>2424</v>
      </c>
      <c r="C1268" s="9">
        <v>6</v>
      </c>
      <c r="D1268" s="34">
        <v>0.7</v>
      </c>
      <c r="E1268" s="31">
        <v>37.5</v>
      </c>
      <c r="F1268" s="10">
        <v>32.15</v>
      </c>
      <c r="G1268" s="192" t="s">
        <v>32307</v>
      </c>
      <c r="H1268" s="10">
        <f t="shared" si="57"/>
        <v>44.45</v>
      </c>
      <c r="I1268" s="10">
        <f t="shared" si="58"/>
        <v>40.800000000000004</v>
      </c>
      <c r="J1268" s="11">
        <f t="shared" si="59"/>
        <v>40.1</v>
      </c>
    </row>
    <row r="1269" spans="1:10">
      <c r="A1269" s="17" t="s">
        <v>34832</v>
      </c>
      <c r="B1269" s="2" t="s">
        <v>2427</v>
      </c>
      <c r="C1269" s="9">
        <v>6</v>
      </c>
      <c r="D1269" s="34">
        <v>0.7</v>
      </c>
      <c r="E1269" s="31">
        <v>40</v>
      </c>
      <c r="F1269" s="10">
        <v>14.75</v>
      </c>
      <c r="G1269" s="192" t="s">
        <v>4329</v>
      </c>
      <c r="H1269" s="10">
        <f t="shared" si="57"/>
        <v>23.450000000000003</v>
      </c>
      <c r="I1269" s="10">
        <f t="shared" si="58"/>
        <v>21.55</v>
      </c>
      <c r="J1269" s="11">
        <f t="shared" si="59"/>
        <v>21.150000000000002</v>
      </c>
    </row>
    <row r="1270" spans="1:10">
      <c r="A1270" s="17" t="s">
        <v>34833</v>
      </c>
      <c r="B1270" s="2" t="s">
        <v>33099</v>
      </c>
      <c r="C1270" s="9">
        <v>6</v>
      </c>
      <c r="D1270" s="34">
        <v>0.7</v>
      </c>
      <c r="E1270" s="31">
        <v>40</v>
      </c>
      <c r="F1270" s="10">
        <v>14.5</v>
      </c>
      <c r="G1270" s="192" t="s">
        <v>4329</v>
      </c>
      <c r="H1270" s="10">
        <f t="shared" si="57"/>
        <v>23.150000000000002</v>
      </c>
      <c r="I1270" s="10">
        <f t="shared" si="58"/>
        <v>21.25</v>
      </c>
      <c r="J1270" s="11">
        <f t="shared" si="59"/>
        <v>20.85</v>
      </c>
    </row>
    <row r="1271" spans="1:10">
      <c r="A1271" s="17" t="s">
        <v>34834</v>
      </c>
      <c r="B1271" s="2" t="s">
        <v>31793</v>
      </c>
      <c r="C1271" s="9">
        <v>6</v>
      </c>
      <c r="D1271" s="34">
        <v>0.7</v>
      </c>
      <c r="E1271" s="31">
        <v>40</v>
      </c>
      <c r="F1271" s="10">
        <v>14.75</v>
      </c>
      <c r="G1271" s="192" t="s">
        <v>4329</v>
      </c>
      <c r="H1271" s="10">
        <f t="shared" si="57"/>
        <v>23.450000000000003</v>
      </c>
      <c r="I1271" s="10">
        <f t="shared" si="58"/>
        <v>21.55</v>
      </c>
      <c r="J1271" s="11">
        <f t="shared" si="59"/>
        <v>21.150000000000002</v>
      </c>
    </row>
    <row r="1272" spans="1:10">
      <c r="A1272" s="17" t="s">
        <v>34835</v>
      </c>
      <c r="B1272" s="2" t="s">
        <v>33100</v>
      </c>
      <c r="C1272" s="9">
        <v>6</v>
      </c>
      <c r="D1272" s="34">
        <v>1</v>
      </c>
      <c r="E1272" s="31">
        <v>44</v>
      </c>
      <c r="F1272" s="10">
        <v>0.85</v>
      </c>
      <c r="G1272" s="192" t="s">
        <v>4329</v>
      </c>
      <c r="H1272" s="10">
        <f t="shared" si="57"/>
        <v>8.5</v>
      </c>
      <c r="I1272" s="10">
        <f t="shared" si="58"/>
        <v>7.8000000000000007</v>
      </c>
      <c r="J1272" s="11">
        <f t="shared" si="59"/>
        <v>7.7</v>
      </c>
    </row>
    <row r="1273" spans="1:10">
      <c r="A1273" s="17" t="s">
        <v>34836</v>
      </c>
      <c r="B1273" s="2" t="s">
        <v>4663</v>
      </c>
      <c r="C1273" s="9">
        <v>6</v>
      </c>
      <c r="D1273" s="34">
        <v>0.7</v>
      </c>
      <c r="E1273" s="31">
        <v>44</v>
      </c>
      <c r="F1273" s="10">
        <v>10.3</v>
      </c>
      <c r="G1273" s="192" t="s">
        <v>4329</v>
      </c>
      <c r="H1273" s="10">
        <f t="shared" si="57"/>
        <v>18.350000000000001</v>
      </c>
      <c r="I1273" s="10">
        <f t="shared" si="58"/>
        <v>16.850000000000001</v>
      </c>
      <c r="J1273" s="11">
        <f t="shared" si="59"/>
        <v>16.55</v>
      </c>
    </row>
    <row r="1274" spans="1:10">
      <c r="A1274" s="17" t="s">
        <v>34837</v>
      </c>
      <c r="B1274" s="2" t="s">
        <v>27096</v>
      </c>
      <c r="C1274" s="9">
        <v>6</v>
      </c>
      <c r="D1274" s="34">
        <v>0.7</v>
      </c>
      <c r="E1274" s="31">
        <v>40</v>
      </c>
      <c r="F1274" s="10">
        <v>22.5</v>
      </c>
      <c r="G1274" s="192" t="s">
        <v>4329</v>
      </c>
      <c r="H1274" s="10">
        <f t="shared" si="57"/>
        <v>32.9</v>
      </c>
      <c r="I1274" s="10">
        <f t="shared" si="58"/>
        <v>30.200000000000003</v>
      </c>
      <c r="J1274" s="11">
        <f t="shared" si="59"/>
        <v>29.650000000000002</v>
      </c>
    </row>
    <row r="1275" spans="1:10">
      <c r="A1275" s="17" t="s">
        <v>34838</v>
      </c>
      <c r="B1275" s="2" t="s">
        <v>33101</v>
      </c>
      <c r="C1275" s="9">
        <v>6</v>
      </c>
      <c r="D1275" s="34">
        <v>0.7</v>
      </c>
      <c r="E1275" s="31">
        <v>40</v>
      </c>
      <c r="F1275" s="10">
        <v>21.5</v>
      </c>
      <c r="G1275" s="192" t="s">
        <v>4329</v>
      </c>
      <c r="H1275" s="10">
        <f t="shared" si="57"/>
        <v>31.700000000000003</v>
      </c>
      <c r="I1275" s="10">
        <f t="shared" si="58"/>
        <v>29.1</v>
      </c>
      <c r="J1275" s="11">
        <f t="shared" si="59"/>
        <v>28.55</v>
      </c>
    </row>
    <row r="1276" spans="1:10">
      <c r="A1276" s="17" t="s">
        <v>34839</v>
      </c>
      <c r="B1276" s="2" t="s">
        <v>2431</v>
      </c>
      <c r="C1276" s="9">
        <v>6</v>
      </c>
      <c r="D1276" s="34">
        <v>0.7</v>
      </c>
      <c r="E1276" s="31">
        <v>40</v>
      </c>
      <c r="F1276" s="10">
        <v>17</v>
      </c>
      <c r="G1276" s="192" t="s">
        <v>4329</v>
      </c>
      <c r="H1276" s="10">
        <f t="shared" si="57"/>
        <v>26.200000000000003</v>
      </c>
      <c r="I1276" s="10">
        <f t="shared" si="58"/>
        <v>24.05</v>
      </c>
      <c r="J1276" s="11">
        <f t="shared" si="59"/>
        <v>23.6</v>
      </c>
    </row>
    <row r="1277" spans="1:10">
      <c r="A1277" s="17" t="s">
        <v>34840</v>
      </c>
      <c r="B1277" s="2" t="s">
        <v>2433</v>
      </c>
      <c r="C1277" s="9">
        <v>6</v>
      </c>
      <c r="D1277" s="34">
        <v>1</v>
      </c>
      <c r="E1277" s="31">
        <v>43.6</v>
      </c>
      <c r="F1277" s="10">
        <v>40.950000000000003</v>
      </c>
      <c r="G1277" s="192" t="s">
        <v>4329</v>
      </c>
      <c r="H1277" s="10">
        <f t="shared" si="57"/>
        <v>57.400000000000006</v>
      </c>
      <c r="I1277" s="10">
        <f t="shared" si="58"/>
        <v>52.7</v>
      </c>
      <c r="J1277" s="11">
        <f t="shared" si="59"/>
        <v>51.75</v>
      </c>
    </row>
    <row r="1278" spans="1:10">
      <c r="A1278" s="17" t="s">
        <v>34841</v>
      </c>
      <c r="B1278" s="2" t="s">
        <v>2435</v>
      </c>
      <c r="C1278" s="9">
        <v>6</v>
      </c>
      <c r="D1278" s="34">
        <v>1</v>
      </c>
      <c r="E1278" s="31">
        <v>42.5</v>
      </c>
      <c r="F1278" s="10">
        <v>9.1</v>
      </c>
      <c r="G1278" s="192" t="s">
        <v>4329</v>
      </c>
      <c r="H1278" s="10">
        <f t="shared" si="57"/>
        <v>18.400000000000002</v>
      </c>
      <c r="I1278" s="10">
        <f t="shared" si="58"/>
        <v>16.900000000000002</v>
      </c>
      <c r="J1278" s="11">
        <f t="shared" si="59"/>
        <v>16.600000000000001</v>
      </c>
    </row>
    <row r="1279" spans="1:10">
      <c r="A1279" s="17" t="s">
        <v>34842</v>
      </c>
      <c r="B1279" s="2" t="s">
        <v>33102</v>
      </c>
      <c r="C1279" s="9">
        <v>6</v>
      </c>
      <c r="D1279" s="34">
        <v>0.7</v>
      </c>
      <c r="E1279" s="31">
        <v>40</v>
      </c>
      <c r="F1279" s="10">
        <v>5.2</v>
      </c>
      <c r="G1279" s="192" t="s">
        <v>4329</v>
      </c>
      <c r="H1279" s="10">
        <f t="shared" si="57"/>
        <v>11.8</v>
      </c>
      <c r="I1279" s="10">
        <f t="shared" si="58"/>
        <v>10.850000000000001</v>
      </c>
      <c r="J1279" s="11">
        <f t="shared" si="59"/>
        <v>10.65</v>
      </c>
    </row>
    <row r="1280" spans="1:10">
      <c r="A1280" s="17" t="s">
        <v>34845</v>
      </c>
      <c r="B1280" s="2" t="s">
        <v>2438</v>
      </c>
      <c r="C1280" s="9">
        <v>6</v>
      </c>
      <c r="D1280" s="34">
        <v>1</v>
      </c>
      <c r="E1280" s="31">
        <v>40</v>
      </c>
      <c r="F1280" s="10">
        <v>9.75</v>
      </c>
      <c r="G1280" s="192" t="s">
        <v>4334</v>
      </c>
      <c r="H1280" s="10">
        <f t="shared" si="57"/>
        <v>18.850000000000001</v>
      </c>
      <c r="I1280" s="10">
        <f t="shared" si="58"/>
        <v>17.3</v>
      </c>
      <c r="J1280" s="11">
        <f t="shared" si="59"/>
        <v>17</v>
      </c>
    </row>
    <row r="1281" spans="1:10">
      <c r="A1281" s="17" t="s">
        <v>34846</v>
      </c>
      <c r="B1281" s="2" t="s">
        <v>2444</v>
      </c>
      <c r="C1281" s="9">
        <v>120</v>
      </c>
      <c r="D1281" s="34">
        <v>0.05</v>
      </c>
      <c r="E1281" s="31">
        <v>40</v>
      </c>
      <c r="F1281" s="10">
        <v>24.95</v>
      </c>
      <c r="G1281" s="192" t="s">
        <v>4334</v>
      </c>
      <c r="H1281" s="10">
        <f t="shared" si="57"/>
        <v>32.6</v>
      </c>
      <c r="I1281" s="10">
        <f t="shared" si="58"/>
        <v>29.950000000000003</v>
      </c>
      <c r="J1281" s="11">
        <f t="shared" si="59"/>
        <v>29.400000000000002</v>
      </c>
    </row>
    <row r="1282" spans="1:10">
      <c r="A1282" s="17" t="s">
        <v>34847</v>
      </c>
      <c r="B1282" s="2" t="s">
        <v>2448</v>
      </c>
      <c r="C1282" s="9">
        <v>6</v>
      </c>
      <c r="D1282" s="34">
        <v>0.7</v>
      </c>
      <c r="E1282" s="31">
        <v>40</v>
      </c>
      <c r="F1282" s="10">
        <v>33.5</v>
      </c>
      <c r="G1282" s="192" t="s">
        <v>32292</v>
      </c>
      <c r="H1282" s="10">
        <f t="shared" si="57"/>
        <v>46.300000000000004</v>
      </c>
      <c r="I1282" s="10">
        <f t="shared" si="58"/>
        <v>42.550000000000004</v>
      </c>
      <c r="J1282" s="11">
        <f t="shared" si="59"/>
        <v>41.75</v>
      </c>
    </row>
    <row r="1283" spans="1:10">
      <c r="A1283" s="17" t="s">
        <v>34848</v>
      </c>
      <c r="B1283" s="2" t="s">
        <v>33103</v>
      </c>
      <c r="C1283" s="9">
        <v>6</v>
      </c>
      <c r="D1283" s="34">
        <v>0.7</v>
      </c>
      <c r="E1283" s="31">
        <v>40</v>
      </c>
      <c r="F1283" s="10">
        <v>20</v>
      </c>
      <c r="G1283" s="192" t="s">
        <v>32290</v>
      </c>
      <c r="H1283" s="10">
        <f t="shared" si="57"/>
        <v>29.85</v>
      </c>
      <c r="I1283" s="10">
        <f t="shared" si="58"/>
        <v>27.400000000000002</v>
      </c>
      <c r="J1283" s="11">
        <f t="shared" si="59"/>
        <v>26.900000000000002</v>
      </c>
    </row>
    <row r="1284" spans="1:10">
      <c r="A1284" s="17" t="s">
        <v>34849</v>
      </c>
      <c r="B1284" s="2" t="s">
        <v>2451</v>
      </c>
      <c r="C1284" s="9">
        <v>6</v>
      </c>
      <c r="D1284" s="34">
        <v>0.7</v>
      </c>
      <c r="E1284" s="31">
        <v>16</v>
      </c>
      <c r="F1284" s="10">
        <v>13.25</v>
      </c>
      <c r="G1284" s="192" t="s">
        <v>4338</v>
      </c>
      <c r="H1284" s="10">
        <f t="shared" si="57"/>
        <v>19.5</v>
      </c>
      <c r="I1284" s="10">
        <f t="shared" si="58"/>
        <v>17.900000000000002</v>
      </c>
      <c r="J1284" s="11">
        <f t="shared" si="59"/>
        <v>17.600000000000001</v>
      </c>
    </row>
    <row r="1285" spans="1:10">
      <c r="A1285" s="17" t="s">
        <v>34851</v>
      </c>
      <c r="B1285" s="2" t="s">
        <v>14649</v>
      </c>
      <c r="C1285" s="9">
        <v>6</v>
      </c>
      <c r="D1285" s="34">
        <v>0.7</v>
      </c>
      <c r="E1285" s="31">
        <v>42</v>
      </c>
      <c r="F1285" s="10">
        <v>27.95</v>
      </c>
      <c r="G1285" s="192" t="s">
        <v>32308</v>
      </c>
      <c r="H1285" s="10">
        <f t="shared" si="57"/>
        <v>39.75</v>
      </c>
      <c r="I1285" s="10">
        <f t="shared" si="58"/>
        <v>36.450000000000003</v>
      </c>
      <c r="J1285" s="11">
        <f t="shared" si="59"/>
        <v>35.800000000000004</v>
      </c>
    </row>
    <row r="1286" spans="1:10">
      <c r="A1286" s="17" t="s">
        <v>34852</v>
      </c>
      <c r="B1286" s="2" t="s">
        <v>2455</v>
      </c>
      <c r="C1286" s="9">
        <v>6</v>
      </c>
      <c r="D1286" s="34">
        <v>0.5</v>
      </c>
      <c r="E1286" s="31">
        <v>48</v>
      </c>
      <c r="F1286" s="10">
        <v>3.15</v>
      </c>
      <c r="G1286" s="192" t="s">
        <v>4347</v>
      </c>
      <c r="H1286" s="10">
        <f t="shared" si="57"/>
        <v>8.8000000000000007</v>
      </c>
      <c r="I1286" s="10">
        <f t="shared" si="58"/>
        <v>8.0500000000000007</v>
      </c>
      <c r="J1286" s="11">
        <f t="shared" si="59"/>
        <v>7.95</v>
      </c>
    </row>
    <row r="1287" spans="1:10">
      <c r="A1287" s="17" t="s">
        <v>34853</v>
      </c>
      <c r="B1287" s="2" t="s">
        <v>2457</v>
      </c>
      <c r="C1287" s="9">
        <v>6</v>
      </c>
      <c r="D1287" s="34">
        <v>0.5</v>
      </c>
      <c r="E1287" s="31">
        <v>48</v>
      </c>
      <c r="F1287" s="10">
        <v>49</v>
      </c>
      <c r="G1287" s="192" t="s">
        <v>4347</v>
      </c>
      <c r="H1287" s="10">
        <f t="shared" si="57"/>
        <v>64.75</v>
      </c>
      <c r="I1287" s="10">
        <f t="shared" si="58"/>
        <v>59.400000000000006</v>
      </c>
      <c r="J1287" s="11">
        <f t="shared" si="59"/>
        <v>58.35</v>
      </c>
    </row>
    <row r="1288" spans="1:10">
      <c r="A1288" s="17" t="s">
        <v>34854</v>
      </c>
      <c r="B1288" s="2" t="s">
        <v>2459</v>
      </c>
      <c r="C1288" s="9">
        <v>6</v>
      </c>
      <c r="D1288" s="34">
        <v>0.5</v>
      </c>
      <c r="E1288" s="31">
        <v>48</v>
      </c>
      <c r="F1288" s="10">
        <v>8.15</v>
      </c>
      <c r="G1288" s="192" t="s">
        <v>4347</v>
      </c>
      <c r="H1288" s="10">
        <f t="shared" si="57"/>
        <v>14.9</v>
      </c>
      <c r="I1288" s="10">
        <f t="shared" si="58"/>
        <v>13.65</v>
      </c>
      <c r="J1288" s="11">
        <f t="shared" si="59"/>
        <v>13.450000000000001</v>
      </c>
    </row>
    <row r="1289" spans="1:10">
      <c r="A1289" s="17" t="s">
        <v>34856</v>
      </c>
      <c r="B1289" s="2" t="s">
        <v>2461</v>
      </c>
      <c r="C1289" s="9">
        <v>9</v>
      </c>
      <c r="D1289" s="34">
        <v>1</v>
      </c>
      <c r="E1289" s="31">
        <v>38</v>
      </c>
      <c r="F1289" s="10">
        <v>6.25</v>
      </c>
      <c r="G1289" s="192" t="s">
        <v>32315</v>
      </c>
      <c r="H1289" s="10">
        <f t="shared" si="57"/>
        <v>14.350000000000001</v>
      </c>
      <c r="I1289" s="10">
        <f t="shared" si="58"/>
        <v>13.15</v>
      </c>
      <c r="J1289" s="11">
        <f t="shared" si="59"/>
        <v>12.950000000000001</v>
      </c>
    </row>
    <row r="1290" spans="1:10">
      <c r="A1290" s="17" t="s">
        <v>34857</v>
      </c>
      <c r="B1290" s="2" t="s">
        <v>14495</v>
      </c>
      <c r="C1290" s="9">
        <v>6</v>
      </c>
      <c r="D1290" s="34">
        <v>0.7</v>
      </c>
      <c r="E1290" s="31">
        <v>46</v>
      </c>
      <c r="F1290" s="10">
        <v>16.5</v>
      </c>
      <c r="G1290" s="192" t="s">
        <v>4329</v>
      </c>
      <c r="H1290" s="10">
        <f t="shared" si="57"/>
        <v>26.1</v>
      </c>
      <c r="I1290" s="10">
        <f t="shared" si="58"/>
        <v>24</v>
      </c>
      <c r="J1290" s="11">
        <f t="shared" si="59"/>
        <v>23.55</v>
      </c>
    </row>
    <row r="1291" spans="1:10">
      <c r="A1291" s="17" t="s">
        <v>34858</v>
      </c>
      <c r="B1291" s="2" t="s">
        <v>2471</v>
      </c>
      <c r="C1291" s="9">
        <v>12</v>
      </c>
      <c r="D1291" s="34">
        <v>1</v>
      </c>
      <c r="E1291" s="31">
        <v>40</v>
      </c>
      <c r="F1291" s="10">
        <v>5.65</v>
      </c>
      <c r="G1291" s="192" t="s">
        <v>32294</v>
      </c>
      <c r="H1291" s="10">
        <f t="shared" si="57"/>
        <v>13.850000000000001</v>
      </c>
      <c r="I1291" s="10">
        <f t="shared" si="58"/>
        <v>12.75</v>
      </c>
      <c r="J1291" s="11">
        <f t="shared" si="59"/>
        <v>12.5</v>
      </c>
    </row>
    <row r="1292" spans="1:10">
      <c r="A1292" s="17" t="s">
        <v>34860</v>
      </c>
      <c r="B1292" s="2" t="s">
        <v>2474</v>
      </c>
      <c r="C1292" s="9">
        <v>6</v>
      </c>
      <c r="D1292" s="34">
        <v>0.7</v>
      </c>
      <c r="E1292" s="31">
        <v>40</v>
      </c>
      <c r="F1292" s="10">
        <v>18</v>
      </c>
      <c r="G1292" s="192" t="s">
        <v>32293</v>
      </c>
      <c r="H1292" s="10">
        <f t="shared" ref="H1292:H1355" si="60">IF(B1292="","",CEILING((F1292+(10.3552*D1292*E1292)/100+1.5+0.05)*1.22,0.05))</f>
        <v>27.400000000000002</v>
      </c>
      <c r="I1292" s="10">
        <f t="shared" ref="I1292:I1355" si="61">IF(B1292="","",CEILING((F1292+(10.3552*D1292*E1292)/100+1.5+0.05)*1.12,0.05))</f>
        <v>25.150000000000002</v>
      </c>
      <c r="J1292" s="11">
        <f t="shared" ref="J1292:J1355" si="62">IF(B1292="","",CEILING((F1292+(10.3552*D1292*E1292)/100+1.5+0.05)*1.1,0.05))</f>
        <v>24.700000000000003</v>
      </c>
    </row>
    <row r="1293" spans="1:10">
      <c r="A1293" s="17" t="s">
        <v>34861</v>
      </c>
      <c r="B1293" s="2" t="s">
        <v>2477</v>
      </c>
      <c r="C1293" s="9">
        <v>6</v>
      </c>
      <c r="D1293" s="34">
        <v>0.7</v>
      </c>
      <c r="E1293" s="31">
        <v>45.7</v>
      </c>
      <c r="F1293" s="10">
        <v>10.5</v>
      </c>
      <c r="G1293" s="192" t="s">
        <v>32308</v>
      </c>
      <c r="H1293" s="10">
        <f t="shared" si="60"/>
        <v>18.75</v>
      </c>
      <c r="I1293" s="10">
        <f t="shared" si="61"/>
        <v>17.25</v>
      </c>
      <c r="J1293" s="11">
        <f t="shared" si="62"/>
        <v>16.900000000000002</v>
      </c>
    </row>
    <row r="1294" spans="1:10">
      <c r="A1294" s="17" t="s">
        <v>34862</v>
      </c>
      <c r="B1294" s="2" t="s">
        <v>2479</v>
      </c>
      <c r="C1294" s="9">
        <v>6</v>
      </c>
      <c r="D1294" s="34">
        <v>0.7</v>
      </c>
      <c r="E1294" s="31">
        <v>54.5</v>
      </c>
      <c r="F1294" s="10">
        <v>6.75</v>
      </c>
      <c r="G1294" s="192" t="s">
        <v>32308</v>
      </c>
      <c r="H1294" s="10">
        <f t="shared" si="60"/>
        <v>14.950000000000001</v>
      </c>
      <c r="I1294" s="10">
        <f t="shared" si="61"/>
        <v>13.75</v>
      </c>
      <c r="J1294" s="11">
        <f t="shared" si="62"/>
        <v>13.5</v>
      </c>
    </row>
    <row r="1295" spans="1:10">
      <c r="A1295" s="17" t="s">
        <v>34863</v>
      </c>
      <c r="B1295" s="2" t="s">
        <v>26973</v>
      </c>
      <c r="C1295" s="9">
        <v>6</v>
      </c>
      <c r="D1295" s="34">
        <v>0.7</v>
      </c>
      <c r="E1295" s="31">
        <v>45.1</v>
      </c>
      <c r="F1295" s="10">
        <v>7.5</v>
      </c>
      <c r="G1295" s="192" t="s">
        <v>32308</v>
      </c>
      <c r="H1295" s="10">
        <f t="shared" si="60"/>
        <v>15.05</v>
      </c>
      <c r="I1295" s="10">
        <f t="shared" si="61"/>
        <v>13.8</v>
      </c>
      <c r="J1295" s="11">
        <f t="shared" si="62"/>
        <v>13.600000000000001</v>
      </c>
    </row>
    <row r="1296" spans="1:10">
      <c r="A1296" s="17" t="s">
        <v>34864</v>
      </c>
      <c r="B1296" s="2" t="s">
        <v>2481</v>
      </c>
      <c r="C1296" s="9">
        <v>6</v>
      </c>
      <c r="D1296" s="34">
        <v>0.7</v>
      </c>
      <c r="E1296" s="31">
        <v>40</v>
      </c>
      <c r="F1296" s="10">
        <v>8.25</v>
      </c>
      <c r="G1296" s="192" t="s">
        <v>4334</v>
      </c>
      <c r="H1296" s="10">
        <f t="shared" si="60"/>
        <v>15.5</v>
      </c>
      <c r="I1296" s="10">
        <f t="shared" si="61"/>
        <v>14.25</v>
      </c>
      <c r="J1296" s="11">
        <f t="shared" si="62"/>
        <v>14</v>
      </c>
    </row>
    <row r="1297" spans="1:10">
      <c r="A1297" s="17" t="s">
        <v>34865</v>
      </c>
      <c r="B1297" s="2" t="s">
        <v>33104</v>
      </c>
      <c r="C1297" s="9">
        <v>6</v>
      </c>
      <c r="D1297" s="34">
        <v>0.7</v>
      </c>
      <c r="E1297" s="31">
        <v>50</v>
      </c>
      <c r="F1297" s="10">
        <v>14.5</v>
      </c>
      <c r="G1297" s="192" t="s">
        <v>4329</v>
      </c>
      <c r="H1297" s="10">
        <f t="shared" si="60"/>
        <v>24.05</v>
      </c>
      <c r="I1297" s="10">
        <f t="shared" si="61"/>
        <v>22.05</v>
      </c>
      <c r="J1297" s="11">
        <f t="shared" si="62"/>
        <v>21.650000000000002</v>
      </c>
    </row>
    <row r="1298" spans="1:10">
      <c r="A1298" s="17" t="s">
        <v>34866</v>
      </c>
      <c r="B1298" s="2" t="s">
        <v>33105</v>
      </c>
      <c r="C1298" s="9">
        <v>6</v>
      </c>
      <c r="D1298" s="34">
        <v>0.7</v>
      </c>
      <c r="E1298" s="31">
        <v>50</v>
      </c>
      <c r="F1298" s="10">
        <v>76.95</v>
      </c>
      <c r="G1298" s="192" t="s">
        <v>4329</v>
      </c>
      <c r="H1298" s="10">
        <f t="shared" si="60"/>
        <v>100.2</v>
      </c>
      <c r="I1298" s="10">
        <f t="shared" si="61"/>
        <v>92</v>
      </c>
      <c r="J1298" s="11">
        <f t="shared" si="62"/>
        <v>90.350000000000009</v>
      </c>
    </row>
    <row r="1299" spans="1:10">
      <c r="A1299" s="17" t="s">
        <v>34867</v>
      </c>
      <c r="B1299" s="2" t="s">
        <v>33106</v>
      </c>
      <c r="C1299" s="9">
        <v>6</v>
      </c>
      <c r="D1299" s="34">
        <v>0.7</v>
      </c>
      <c r="E1299" s="31">
        <v>57</v>
      </c>
      <c r="F1299" s="10">
        <v>33.5</v>
      </c>
      <c r="G1299" s="192" t="s">
        <v>4329</v>
      </c>
      <c r="H1299" s="10">
        <f t="shared" si="60"/>
        <v>47.85</v>
      </c>
      <c r="I1299" s="10">
        <f t="shared" si="61"/>
        <v>43.900000000000006</v>
      </c>
      <c r="J1299" s="11">
        <f t="shared" si="62"/>
        <v>43.1</v>
      </c>
    </row>
    <row r="1300" spans="1:10">
      <c r="A1300" s="17" t="s">
        <v>34868</v>
      </c>
      <c r="B1300" s="2" t="s">
        <v>33107</v>
      </c>
      <c r="C1300" s="9">
        <v>6</v>
      </c>
      <c r="D1300" s="34">
        <v>0.7</v>
      </c>
      <c r="E1300" s="31">
        <v>46</v>
      </c>
      <c r="F1300" s="10">
        <v>9.1</v>
      </c>
      <c r="G1300" s="192" t="s">
        <v>4329</v>
      </c>
      <c r="H1300" s="10">
        <f t="shared" si="60"/>
        <v>17.100000000000001</v>
      </c>
      <c r="I1300" s="10">
        <f t="shared" si="61"/>
        <v>15.700000000000001</v>
      </c>
      <c r="J1300" s="11">
        <f t="shared" si="62"/>
        <v>15.4</v>
      </c>
    </row>
    <row r="1301" spans="1:10">
      <c r="A1301" s="17" t="s">
        <v>34869</v>
      </c>
      <c r="B1301" s="2" t="s">
        <v>27711</v>
      </c>
      <c r="C1301" s="9">
        <v>6</v>
      </c>
      <c r="D1301" s="34">
        <v>0.7</v>
      </c>
      <c r="E1301" s="31">
        <v>46</v>
      </c>
      <c r="F1301" s="10">
        <v>77.5</v>
      </c>
      <c r="G1301" s="192" t="s">
        <v>4329</v>
      </c>
      <c r="H1301" s="10">
        <f t="shared" si="60"/>
        <v>100.55000000000001</v>
      </c>
      <c r="I1301" s="10">
        <f t="shared" si="61"/>
        <v>92.300000000000011</v>
      </c>
      <c r="J1301" s="11">
        <f t="shared" si="62"/>
        <v>90.65</v>
      </c>
    </row>
    <row r="1302" spans="1:10">
      <c r="A1302" s="17" t="s">
        <v>34870</v>
      </c>
      <c r="B1302" s="2" t="s">
        <v>14496</v>
      </c>
      <c r="C1302" s="9">
        <v>4</v>
      </c>
      <c r="D1302" s="34">
        <v>0.7</v>
      </c>
      <c r="E1302" s="31">
        <v>46</v>
      </c>
      <c r="F1302" s="10">
        <v>8.9499999999999993</v>
      </c>
      <c r="G1302" s="192" t="s">
        <v>4329</v>
      </c>
      <c r="H1302" s="10">
        <f t="shared" si="60"/>
        <v>16.900000000000002</v>
      </c>
      <c r="I1302" s="10">
        <f t="shared" si="61"/>
        <v>15.5</v>
      </c>
      <c r="J1302" s="11">
        <f t="shared" si="62"/>
        <v>15.25</v>
      </c>
    </row>
    <row r="1303" spans="1:10">
      <c r="A1303" s="17" t="s">
        <v>34871</v>
      </c>
      <c r="B1303" s="2" t="s">
        <v>2483</v>
      </c>
      <c r="C1303" s="9">
        <v>6</v>
      </c>
      <c r="D1303" s="34">
        <v>0.7</v>
      </c>
      <c r="E1303" s="31">
        <v>46</v>
      </c>
      <c r="F1303" s="10">
        <v>18.5</v>
      </c>
      <c r="G1303" s="192" t="s">
        <v>4329</v>
      </c>
      <c r="H1303" s="10">
        <f t="shared" si="60"/>
        <v>28.55</v>
      </c>
      <c r="I1303" s="10">
        <f t="shared" si="61"/>
        <v>26.200000000000003</v>
      </c>
      <c r="J1303" s="11">
        <f t="shared" si="62"/>
        <v>25.75</v>
      </c>
    </row>
    <row r="1304" spans="1:10">
      <c r="A1304" s="17" t="s">
        <v>34872</v>
      </c>
      <c r="B1304" s="2" t="s">
        <v>14592</v>
      </c>
      <c r="C1304" s="9">
        <v>6</v>
      </c>
      <c r="D1304" s="34">
        <v>0.7</v>
      </c>
      <c r="E1304" s="31">
        <v>50</v>
      </c>
      <c r="F1304" s="10">
        <v>12.25</v>
      </c>
      <c r="G1304" s="192" t="s">
        <v>4329</v>
      </c>
      <c r="H1304" s="10">
        <f t="shared" si="60"/>
        <v>21.3</v>
      </c>
      <c r="I1304" s="10">
        <f t="shared" si="61"/>
        <v>19.55</v>
      </c>
      <c r="J1304" s="11">
        <f t="shared" si="62"/>
        <v>19.200000000000003</v>
      </c>
    </row>
    <row r="1305" spans="1:10">
      <c r="A1305" s="17" t="s">
        <v>34873</v>
      </c>
      <c r="B1305" s="2" t="s">
        <v>2485</v>
      </c>
      <c r="C1305" s="9">
        <v>6</v>
      </c>
      <c r="D1305" s="34">
        <v>0.7</v>
      </c>
      <c r="E1305" s="31">
        <v>46</v>
      </c>
      <c r="F1305" s="10">
        <v>27.5</v>
      </c>
      <c r="G1305" s="192" t="s">
        <v>4329</v>
      </c>
      <c r="H1305" s="10">
        <f t="shared" si="60"/>
        <v>39.550000000000004</v>
      </c>
      <c r="I1305" s="10">
        <f t="shared" si="61"/>
        <v>36.300000000000004</v>
      </c>
      <c r="J1305" s="11">
        <f t="shared" si="62"/>
        <v>35.65</v>
      </c>
    </row>
    <row r="1306" spans="1:10">
      <c r="A1306" s="17" t="s">
        <v>34874</v>
      </c>
      <c r="B1306" s="2" t="s">
        <v>33108</v>
      </c>
      <c r="C1306" s="9">
        <v>6</v>
      </c>
      <c r="D1306" s="34">
        <v>0.7</v>
      </c>
      <c r="E1306" s="31">
        <v>50</v>
      </c>
      <c r="F1306" s="10">
        <v>21.5</v>
      </c>
      <c r="G1306" s="192" t="s">
        <v>4329</v>
      </c>
      <c r="H1306" s="10">
        <f t="shared" si="60"/>
        <v>32.550000000000004</v>
      </c>
      <c r="I1306" s="10">
        <f t="shared" si="61"/>
        <v>29.900000000000002</v>
      </c>
      <c r="J1306" s="11">
        <f t="shared" si="62"/>
        <v>29.35</v>
      </c>
    </row>
    <row r="1307" spans="1:10">
      <c r="A1307" s="17" t="s">
        <v>34875</v>
      </c>
      <c r="B1307" s="2" t="s">
        <v>33109</v>
      </c>
      <c r="C1307" s="9">
        <v>6</v>
      </c>
      <c r="D1307" s="34">
        <v>0.7</v>
      </c>
      <c r="E1307" s="31">
        <v>40</v>
      </c>
      <c r="F1307" s="10">
        <v>114</v>
      </c>
      <c r="G1307" s="192" t="s">
        <v>32294</v>
      </c>
      <c r="H1307" s="10">
        <f t="shared" si="60"/>
        <v>144.55000000000001</v>
      </c>
      <c r="I1307" s="10">
        <f t="shared" si="61"/>
        <v>132.70000000000002</v>
      </c>
      <c r="J1307" s="11">
        <f t="shared" si="62"/>
        <v>130.30000000000001</v>
      </c>
    </row>
    <row r="1308" spans="1:10">
      <c r="A1308" s="17" t="s">
        <v>34876</v>
      </c>
      <c r="B1308" s="2" t="s">
        <v>2487</v>
      </c>
      <c r="C1308" s="9">
        <v>6</v>
      </c>
      <c r="D1308" s="34">
        <v>0.7</v>
      </c>
      <c r="E1308" s="31">
        <v>42</v>
      </c>
      <c r="F1308" s="10">
        <v>5.75</v>
      </c>
      <c r="G1308" s="192" t="s">
        <v>32308</v>
      </c>
      <c r="H1308" s="10">
        <f t="shared" si="60"/>
        <v>12.65</v>
      </c>
      <c r="I1308" s="10">
        <f t="shared" si="61"/>
        <v>11.600000000000001</v>
      </c>
      <c r="J1308" s="11">
        <f t="shared" si="62"/>
        <v>11.4</v>
      </c>
    </row>
    <row r="1309" spans="1:10">
      <c r="A1309" s="17" t="s">
        <v>34877</v>
      </c>
      <c r="B1309" s="2" t="s">
        <v>33110</v>
      </c>
      <c r="C1309" s="9">
        <v>6</v>
      </c>
      <c r="D1309" s="34">
        <v>0.7</v>
      </c>
      <c r="E1309" s="31">
        <v>37.5</v>
      </c>
      <c r="F1309" s="10">
        <v>17.5</v>
      </c>
      <c r="G1309" s="192" t="s">
        <v>32308</v>
      </c>
      <c r="H1309" s="10">
        <f t="shared" si="60"/>
        <v>26.6</v>
      </c>
      <c r="I1309" s="10">
        <f t="shared" si="61"/>
        <v>24.400000000000002</v>
      </c>
      <c r="J1309" s="11">
        <f t="shared" si="62"/>
        <v>23.950000000000003</v>
      </c>
    </row>
    <row r="1310" spans="1:10">
      <c r="A1310" s="17" t="s">
        <v>34878</v>
      </c>
      <c r="B1310" s="2" t="s">
        <v>2488</v>
      </c>
      <c r="C1310" s="9">
        <v>6</v>
      </c>
      <c r="D1310" s="34">
        <v>0.7</v>
      </c>
      <c r="E1310" s="31">
        <v>40</v>
      </c>
      <c r="F1310" s="10">
        <v>7.15</v>
      </c>
      <c r="G1310" s="192" t="s">
        <v>4334</v>
      </c>
      <c r="H1310" s="10">
        <f t="shared" si="60"/>
        <v>14.200000000000001</v>
      </c>
      <c r="I1310" s="10">
        <f t="shared" si="61"/>
        <v>13</v>
      </c>
      <c r="J1310" s="11">
        <f t="shared" si="62"/>
        <v>12.8</v>
      </c>
    </row>
    <row r="1311" spans="1:10">
      <c r="A1311" s="17" t="s">
        <v>34880</v>
      </c>
      <c r="B1311" s="2" t="s">
        <v>32495</v>
      </c>
      <c r="C1311" s="9">
        <v>6</v>
      </c>
      <c r="D1311" s="34">
        <v>0.7</v>
      </c>
      <c r="E1311" s="31">
        <v>14.8</v>
      </c>
      <c r="F1311" s="10">
        <v>14.5</v>
      </c>
      <c r="G1311" s="192" t="s">
        <v>32304</v>
      </c>
      <c r="H1311" s="10">
        <f t="shared" si="60"/>
        <v>20.900000000000002</v>
      </c>
      <c r="I1311" s="10">
        <f t="shared" si="61"/>
        <v>19.200000000000003</v>
      </c>
      <c r="J1311" s="11">
        <f t="shared" si="62"/>
        <v>18.850000000000001</v>
      </c>
    </row>
    <row r="1312" spans="1:10">
      <c r="A1312" s="17" t="s">
        <v>34881</v>
      </c>
      <c r="B1312" s="2" t="s">
        <v>2492</v>
      </c>
      <c r="C1312" s="9">
        <v>12</v>
      </c>
      <c r="D1312" s="34">
        <v>0.5</v>
      </c>
      <c r="E1312" s="31">
        <v>40</v>
      </c>
      <c r="F1312" s="10">
        <v>11.15</v>
      </c>
      <c r="G1312" s="192" t="s">
        <v>4328</v>
      </c>
      <c r="H1312" s="10">
        <f t="shared" si="60"/>
        <v>18.05</v>
      </c>
      <c r="I1312" s="10">
        <f t="shared" si="61"/>
        <v>16.55</v>
      </c>
      <c r="J1312" s="11">
        <f t="shared" si="62"/>
        <v>16.25</v>
      </c>
    </row>
    <row r="1313" spans="1:10">
      <c r="A1313" s="17" t="s">
        <v>34882</v>
      </c>
      <c r="B1313" s="2" t="s">
        <v>2494</v>
      </c>
      <c r="C1313" s="9">
        <v>6</v>
      </c>
      <c r="D1313" s="34">
        <v>0.5</v>
      </c>
      <c r="E1313" s="31">
        <v>40</v>
      </c>
      <c r="F1313" s="10">
        <v>8.5</v>
      </c>
      <c r="G1313" s="192" t="s">
        <v>32390</v>
      </c>
      <c r="H1313" s="10">
        <f t="shared" si="60"/>
        <v>14.8</v>
      </c>
      <c r="I1313" s="10">
        <f t="shared" si="61"/>
        <v>13.600000000000001</v>
      </c>
      <c r="J1313" s="11">
        <f t="shared" si="62"/>
        <v>13.350000000000001</v>
      </c>
    </row>
    <row r="1314" spans="1:10">
      <c r="A1314" s="17" t="s">
        <v>34883</v>
      </c>
      <c r="B1314" s="2" t="s">
        <v>2499</v>
      </c>
      <c r="C1314" s="9">
        <v>6</v>
      </c>
      <c r="D1314" s="34">
        <v>0.7</v>
      </c>
      <c r="E1314" s="31">
        <v>50</v>
      </c>
      <c r="F1314" s="10">
        <v>51.5</v>
      </c>
      <c r="G1314" s="192" t="s">
        <v>32369</v>
      </c>
      <c r="H1314" s="10">
        <f t="shared" si="60"/>
        <v>69.150000000000006</v>
      </c>
      <c r="I1314" s="10">
        <f t="shared" si="61"/>
        <v>63.5</v>
      </c>
      <c r="J1314" s="11">
        <f t="shared" si="62"/>
        <v>62.35</v>
      </c>
    </row>
    <row r="1315" spans="1:10">
      <c r="A1315" s="17" t="s">
        <v>34884</v>
      </c>
      <c r="B1315" s="2" t="s">
        <v>2501</v>
      </c>
      <c r="C1315" s="9">
        <v>6</v>
      </c>
      <c r="D1315" s="34">
        <v>0.7</v>
      </c>
      <c r="E1315" s="31">
        <v>43</v>
      </c>
      <c r="F1315" s="10">
        <v>10.3</v>
      </c>
      <c r="G1315" s="192" t="s">
        <v>4329</v>
      </c>
      <c r="H1315" s="10">
        <f t="shared" si="60"/>
        <v>18.3</v>
      </c>
      <c r="I1315" s="10">
        <f t="shared" si="61"/>
        <v>16.8</v>
      </c>
      <c r="J1315" s="11">
        <f t="shared" si="62"/>
        <v>16.5</v>
      </c>
    </row>
    <row r="1316" spans="1:10">
      <c r="A1316" s="17" t="s">
        <v>34886</v>
      </c>
      <c r="B1316" s="2" t="s">
        <v>2503</v>
      </c>
      <c r="C1316" s="9">
        <v>6</v>
      </c>
      <c r="D1316" s="34">
        <v>0.7</v>
      </c>
      <c r="E1316" s="31">
        <v>43</v>
      </c>
      <c r="F1316" s="10">
        <v>26.5</v>
      </c>
      <c r="G1316" s="192" t="s">
        <v>4329</v>
      </c>
      <c r="H1316" s="10">
        <f t="shared" si="60"/>
        <v>38.050000000000004</v>
      </c>
      <c r="I1316" s="10">
        <f t="shared" si="61"/>
        <v>34.950000000000003</v>
      </c>
      <c r="J1316" s="11">
        <f t="shared" si="62"/>
        <v>34.300000000000004</v>
      </c>
    </row>
    <row r="1317" spans="1:10">
      <c r="A1317" s="17" t="s">
        <v>34887</v>
      </c>
      <c r="B1317" s="2" t="s">
        <v>2505</v>
      </c>
      <c r="C1317" s="9">
        <v>6</v>
      </c>
      <c r="D1317" s="34">
        <v>0.7</v>
      </c>
      <c r="E1317" s="31">
        <v>43</v>
      </c>
      <c r="F1317" s="10">
        <v>8.9499999999999993</v>
      </c>
      <c r="G1317" s="192" t="s">
        <v>4329</v>
      </c>
      <c r="H1317" s="10">
        <f t="shared" si="60"/>
        <v>16.650000000000002</v>
      </c>
      <c r="I1317" s="10">
        <f t="shared" si="61"/>
        <v>15.3</v>
      </c>
      <c r="J1317" s="11">
        <f t="shared" si="62"/>
        <v>15</v>
      </c>
    </row>
    <row r="1318" spans="1:10">
      <c r="A1318" s="17" t="s">
        <v>34888</v>
      </c>
      <c r="B1318" s="2" t="s">
        <v>2508</v>
      </c>
      <c r="C1318" s="9">
        <v>6</v>
      </c>
      <c r="D1318" s="34">
        <v>0.7</v>
      </c>
      <c r="E1318" s="31">
        <v>14.7</v>
      </c>
      <c r="F1318" s="10">
        <v>11.5</v>
      </c>
      <c r="G1318" s="192" t="s">
        <v>32304</v>
      </c>
      <c r="H1318" s="10">
        <f t="shared" si="60"/>
        <v>17.25</v>
      </c>
      <c r="I1318" s="10">
        <f t="shared" si="61"/>
        <v>15.850000000000001</v>
      </c>
      <c r="J1318" s="11">
        <f t="shared" si="62"/>
        <v>15.55</v>
      </c>
    </row>
    <row r="1319" spans="1:10">
      <c r="A1319" s="17" t="s">
        <v>34889</v>
      </c>
      <c r="B1319" s="2" t="s">
        <v>32497</v>
      </c>
      <c r="C1319" s="9">
        <v>6</v>
      </c>
      <c r="D1319" s="34">
        <v>0.7</v>
      </c>
      <c r="E1319" s="31">
        <v>40</v>
      </c>
      <c r="F1319" s="10">
        <v>18.850000000000001</v>
      </c>
      <c r="G1319" s="192" t="s">
        <v>32291</v>
      </c>
      <c r="H1319" s="10">
        <f t="shared" si="60"/>
        <v>28.450000000000003</v>
      </c>
      <c r="I1319" s="10">
        <f t="shared" si="61"/>
        <v>26.1</v>
      </c>
      <c r="J1319" s="11">
        <f t="shared" si="62"/>
        <v>25.650000000000002</v>
      </c>
    </row>
    <row r="1320" spans="1:10">
      <c r="A1320" s="17" t="s">
        <v>34890</v>
      </c>
      <c r="B1320" s="2" t="s">
        <v>32499</v>
      </c>
      <c r="C1320" s="9">
        <v>6</v>
      </c>
      <c r="D1320" s="34">
        <v>0.7</v>
      </c>
      <c r="E1320" s="31">
        <v>40</v>
      </c>
      <c r="F1320" s="10">
        <v>7.75</v>
      </c>
      <c r="G1320" s="192" t="s">
        <v>32290</v>
      </c>
      <c r="H1320" s="10">
        <f t="shared" si="60"/>
        <v>14.9</v>
      </c>
      <c r="I1320" s="10">
        <f t="shared" si="61"/>
        <v>13.700000000000001</v>
      </c>
      <c r="J1320" s="11">
        <f t="shared" si="62"/>
        <v>13.450000000000001</v>
      </c>
    </row>
    <row r="1321" spans="1:10">
      <c r="A1321" s="17" t="s">
        <v>34891</v>
      </c>
      <c r="B1321" s="2" t="s">
        <v>32500</v>
      </c>
      <c r="C1321" s="9">
        <v>4</v>
      </c>
      <c r="D1321" s="34">
        <v>0.7</v>
      </c>
      <c r="E1321" s="31">
        <v>40</v>
      </c>
      <c r="F1321" s="10">
        <v>30.25</v>
      </c>
      <c r="G1321" s="192" t="s">
        <v>4328</v>
      </c>
      <c r="H1321" s="10">
        <f t="shared" si="60"/>
        <v>42.35</v>
      </c>
      <c r="I1321" s="10">
        <f t="shared" si="61"/>
        <v>38.900000000000006</v>
      </c>
      <c r="J1321" s="11">
        <f t="shared" si="62"/>
        <v>38.200000000000003</v>
      </c>
    </row>
    <row r="1322" spans="1:10">
      <c r="A1322" s="17" t="s">
        <v>34892</v>
      </c>
      <c r="B1322" s="2" t="s">
        <v>31794</v>
      </c>
      <c r="C1322" s="9">
        <v>4</v>
      </c>
      <c r="D1322" s="34">
        <v>0.7</v>
      </c>
      <c r="E1322" s="31">
        <v>40</v>
      </c>
      <c r="F1322" s="10">
        <v>13.95</v>
      </c>
      <c r="G1322" s="192" t="s">
        <v>4328</v>
      </c>
      <c r="H1322" s="10">
        <f t="shared" si="60"/>
        <v>22.450000000000003</v>
      </c>
      <c r="I1322" s="10">
        <f t="shared" si="61"/>
        <v>20.650000000000002</v>
      </c>
      <c r="J1322" s="11">
        <f t="shared" si="62"/>
        <v>20.25</v>
      </c>
    </row>
    <row r="1323" spans="1:10">
      <c r="A1323" s="17" t="s">
        <v>34893</v>
      </c>
      <c r="B1323" s="2" t="s">
        <v>2518</v>
      </c>
      <c r="C1323" s="9">
        <v>6</v>
      </c>
      <c r="D1323" s="34">
        <v>0.5</v>
      </c>
      <c r="E1323" s="31">
        <v>47</v>
      </c>
      <c r="F1323" s="10">
        <v>19.25</v>
      </c>
      <c r="G1323" s="192" t="s">
        <v>32308</v>
      </c>
      <c r="H1323" s="10">
        <f t="shared" si="60"/>
        <v>28.35</v>
      </c>
      <c r="I1323" s="10">
        <f t="shared" si="61"/>
        <v>26.05</v>
      </c>
      <c r="J1323" s="11">
        <f t="shared" si="62"/>
        <v>25.6</v>
      </c>
    </row>
    <row r="1324" spans="1:10">
      <c r="A1324" s="17" t="s">
        <v>34894</v>
      </c>
      <c r="B1324" s="2" t="s">
        <v>2520</v>
      </c>
      <c r="C1324" s="9">
        <v>6</v>
      </c>
      <c r="D1324" s="34">
        <v>0.5</v>
      </c>
      <c r="E1324" s="31">
        <v>47</v>
      </c>
      <c r="F1324" s="10">
        <v>40</v>
      </c>
      <c r="G1324" s="192" t="s">
        <v>32325</v>
      </c>
      <c r="H1324" s="10">
        <f t="shared" si="60"/>
        <v>53.7</v>
      </c>
      <c r="I1324" s="10">
        <f t="shared" si="61"/>
        <v>49.300000000000004</v>
      </c>
      <c r="J1324" s="11">
        <f t="shared" si="62"/>
        <v>48.400000000000006</v>
      </c>
    </row>
    <row r="1325" spans="1:10">
      <c r="A1325" s="17" t="s">
        <v>34895</v>
      </c>
      <c r="B1325" s="2" t="s">
        <v>31795</v>
      </c>
      <c r="C1325" s="9">
        <v>6</v>
      </c>
      <c r="D1325" s="34">
        <v>0.5</v>
      </c>
      <c r="E1325" s="31">
        <v>30</v>
      </c>
      <c r="F1325" s="10">
        <v>37.5</v>
      </c>
      <c r="G1325" s="192" t="s">
        <v>32304</v>
      </c>
      <c r="H1325" s="10">
        <f t="shared" si="60"/>
        <v>49.550000000000004</v>
      </c>
      <c r="I1325" s="10">
        <f t="shared" si="61"/>
        <v>45.5</v>
      </c>
      <c r="J1325" s="11">
        <f t="shared" si="62"/>
        <v>44.7</v>
      </c>
    </row>
    <row r="1326" spans="1:10">
      <c r="A1326" s="17" t="s">
        <v>34896</v>
      </c>
      <c r="B1326" s="2" t="s">
        <v>2525</v>
      </c>
      <c r="C1326" s="9">
        <v>6</v>
      </c>
      <c r="D1326" s="34">
        <v>0.5</v>
      </c>
      <c r="E1326" s="31">
        <v>47</v>
      </c>
      <c r="F1326" s="10">
        <v>6.95</v>
      </c>
      <c r="G1326" s="192" t="s">
        <v>32325</v>
      </c>
      <c r="H1326" s="10">
        <f t="shared" si="60"/>
        <v>13.350000000000001</v>
      </c>
      <c r="I1326" s="10">
        <f t="shared" si="61"/>
        <v>12.25</v>
      </c>
      <c r="J1326" s="11">
        <f t="shared" si="62"/>
        <v>12.05</v>
      </c>
    </row>
    <row r="1327" spans="1:10">
      <c r="A1327" s="17" t="s">
        <v>34897</v>
      </c>
      <c r="B1327" s="2" t="s">
        <v>2527</v>
      </c>
      <c r="C1327" s="9">
        <v>6</v>
      </c>
      <c r="D1327" s="34">
        <v>0.5</v>
      </c>
      <c r="E1327" s="31">
        <v>40</v>
      </c>
      <c r="F1327" s="10">
        <v>11.5</v>
      </c>
      <c r="G1327" s="192" t="s">
        <v>32325</v>
      </c>
      <c r="H1327" s="10">
        <f t="shared" si="60"/>
        <v>18.45</v>
      </c>
      <c r="I1327" s="10">
        <f t="shared" si="61"/>
        <v>16.95</v>
      </c>
      <c r="J1327" s="11">
        <f t="shared" si="62"/>
        <v>16.650000000000002</v>
      </c>
    </row>
    <row r="1328" spans="1:10">
      <c r="A1328" s="17" t="s">
        <v>34898</v>
      </c>
      <c r="B1328" s="2" t="s">
        <v>31796</v>
      </c>
      <c r="C1328" s="9">
        <v>6</v>
      </c>
      <c r="D1328" s="34">
        <v>0.5</v>
      </c>
      <c r="E1328" s="31">
        <v>50</v>
      </c>
      <c r="F1328" s="10">
        <v>35.5</v>
      </c>
      <c r="G1328" s="192" t="s">
        <v>32369</v>
      </c>
      <c r="H1328" s="10">
        <f t="shared" si="60"/>
        <v>48.400000000000006</v>
      </c>
      <c r="I1328" s="10">
        <f t="shared" si="61"/>
        <v>44.400000000000006</v>
      </c>
      <c r="J1328" s="11">
        <f t="shared" si="62"/>
        <v>43.650000000000006</v>
      </c>
    </row>
    <row r="1329" spans="1:10">
      <c r="A1329" s="17" t="s">
        <v>34899</v>
      </c>
      <c r="B1329" s="2" t="s">
        <v>31797</v>
      </c>
      <c r="C1329" s="9">
        <v>6</v>
      </c>
      <c r="D1329" s="34">
        <v>0.5</v>
      </c>
      <c r="E1329" s="31">
        <v>40</v>
      </c>
      <c r="F1329" s="10">
        <v>337</v>
      </c>
      <c r="G1329" s="192" t="s">
        <v>32369</v>
      </c>
      <c r="H1329" s="10">
        <f t="shared" si="60"/>
        <v>415.6</v>
      </c>
      <c r="I1329" s="10">
        <f t="shared" si="61"/>
        <v>381.5</v>
      </c>
      <c r="J1329" s="11">
        <f t="shared" si="62"/>
        <v>374.70000000000005</v>
      </c>
    </row>
    <row r="1330" spans="1:10">
      <c r="A1330" s="17" t="s">
        <v>34900</v>
      </c>
      <c r="B1330" s="2" t="s">
        <v>14629</v>
      </c>
      <c r="C1330" s="9">
        <v>6</v>
      </c>
      <c r="D1330" s="34">
        <v>0.5</v>
      </c>
      <c r="E1330" s="31">
        <v>50</v>
      </c>
      <c r="F1330" s="10">
        <v>33.5</v>
      </c>
      <c r="G1330" s="192" t="s">
        <v>4329</v>
      </c>
      <c r="H1330" s="10">
        <f t="shared" si="60"/>
        <v>45.95</v>
      </c>
      <c r="I1330" s="10">
        <f t="shared" si="61"/>
        <v>42.2</v>
      </c>
      <c r="J1330" s="11">
        <f t="shared" si="62"/>
        <v>41.45</v>
      </c>
    </row>
    <row r="1331" spans="1:10">
      <c r="A1331" s="17" t="s">
        <v>34901</v>
      </c>
      <c r="B1331" s="2" t="s">
        <v>33111</v>
      </c>
      <c r="C1331" s="9">
        <v>6</v>
      </c>
      <c r="D1331" s="34">
        <v>1</v>
      </c>
      <c r="E1331" s="31">
        <v>40</v>
      </c>
      <c r="F1331" s="10">
        <v>12.25</v>
      </c>
      <c r="G1331" s="192" t="s">
        <v>32326</v>
      </c>
      <c r="H1331" s="10">
        <f t="shared" si="60"/>
        <v>21.900000000000002</v>
      </c>
      <c r="I1331" s="10">
        <f t="shared" si="61"/>
        <v>20.100000000000001</v>
      </c>
      <c r="J1331" s="11">
        <f t="shared" si="62"/>
        <v>19.75</v>
      </c>
    </row>
    <row r="1332" spans="1:10">
      <c r="A1332" s="17" t="s">
        <v>34902</v>
      </c>
      <c r="B1332" s="2" t="s">
        <v>2532</v>
      </c>
      <c r="C1332" s="9">
        <v>6</v>
      </c>
      <c r="D1332" s="34">
        <v>0.7</v>
      </c>
      <c r="E1332" s="31">
        <v>40</v>
      </c>
      <c r="F1332" s="10">
        <v>19.5</v>
      </c>
      <c r="G1332" s="192" t="s">
        <v>32326</v>
      </c>
      <c r="H1332" s="10">
        <f t="shared" si="60"/>
        <v>29.25</v>
      </c>
      <c r="I1332" s="10">
        <f t="shared" si="61"/>
        <v>26.85</v>
      </c>
      <c r="J1332" s="11">
        <f t="shared" si="62"/>
        <v>26.35</v>
      </c>
    </row>
    <row r="1333" spans="1:10">
      <c r="A1333" s="17" t="s">
        <v>34904</v>
      </c>
      <c r="B1333" s="2" t="s">
        <v>2534</v>
      </c>
      <c r="C1333" s="9">
        <v>60</v>
      </c>
      <c r="D1333" s="34">
        <v>0.05</v>
      </c>
      <c r="E1333" s="31">
        <v>40</v>
      </c>
      <c r="F1333" s="10">
        <v>16.5</v>
      </c>
      <c r="G1333" s="192" t="s">
        <v>32326</v>
      </c>
      <c r="H1333" s="10">
        <f t="shared" si="60"/>
        <v>22.3</v>
      </c>
      <c r="I1333" s="10">
        <f t="shared" si="61"/>
        <v>20.450000000000003</v>
      </c>
      <c r="J1333" s="11">
        <f t="shared" si="62"/>
        <v>20.100000000000001</v>
      </c>
    </row>
    <row r="1334" spans="1:10">
      <c r="A1334" s="17" t="s">
        <v>34905</v>
      </c>
      <c r="B1334" s="2" t="s">
        <v>31798</v>
      </c>
      <c r="C1334" s="9">
        <v>6</v>
      </c>
      <c r="D1334" s="34">
        <v>0.7</v>
      </c>
      <c r="E1334" s="31">
        <v>40</v>
      </c>
      <c r="F1334" s="10">
        <v>9.35</v>
      </c>
      <c r="G1334" s="192" t="s">
        <v>4328</v>
      </c>
      <c r="H1334" s="10">
        <f t="shared" si="60"/>
        <v>16.850000000000001</v>
      </c>
      <c r="I1334" s="10">
        <f t="shared" si="61"/>
        <v>15.5</v>
      </c>
      <c r="J1334" s="11">
        <f t="shared" si="62"/>
        <v>15.200000000000001</v>
      </c>
    </row>
    <row r="1335" spans="1:10">
      <c r="A1335" s="17" t="s">
        <v>34906</v>
      </c>
      <c r="B1335" s="2" t="s">
        <v>2536</v>
      </c>
      <c r="C1335" s="9">
        <v>6</v>
      </c>
      <c r="D1335" s="34">
        <v>0.7</v>
      </c>
      <c r="E1335" s="31">
        <v>40</v>
      </c>
      <c r="F1335" s="10">
        <v>11.45</v>
      </c>
      <c r="G1335" s="192" t="s">
        <v>32326</v>
      </c>
      <c r="H1335" s="10">
        <f t="shared" si="60"/>
        <v>19.400000000000002</v>
      </c>
      <c r="I1335" s="10">
        <f t="shared" si="61"/>
        <v>17.850000000000001</v>
      </c>
      <c r="J1335" s="11">
        <f t="shared" si="62"/>
        <v>17.5</v>
      </c>
    </row>
    <row r="1336" spans="1:10">
      <c r="A1336" s="17" t="s">
        <v>34907</v>
      </c>
      <c r="B1336" s="2" t="s">
        <v>2538</v>
      </c>
      <c r="C1336" s="9">
        <v>6</v>
      </c>
      <c r="D1336" s="34">
        <v>0.7</v>
      </c>
      <c r="E1336" s="31">
        <v>14.9</v>
      </c>
      <c r="F1336" s="10">
        <v>9.1</v>
      </c>
      <c r="G1336" s="192" t="s">
        <v>32304</v>
      </c>
      <c r="H1336" s="10">
        <f t="shared" si="60"/>
        <v>14.350000000000001</v>
      </c>
      <c r="I1336" s="10">
        <f t="shared" si="61"/>
        <v>13.15</v>
      </c>
      <c r="J1336" s="11">
        <f t="shared" si="62"/>
        <v>12.950000000000001</v>
      </c>
    </row>
    <row r="1337" spans="1:10">
      <c r="A1337" s="17" t="s">
        <v>34908</v>
      </c>
      <c r="B1337" s="2" t="s">
        <v>2546</v>
      </c>
      <c r="C1337" s="9">
        <v>6</v>
      </c>
      <c r="D1337" s="34">
        <v>0.7</v>
      </c>
      <c r="E1337" s="31">
        <v>43</v>
      </c>
      <c r="F1337" s="10">
        <v>365</v>
      </c>
      <c r="G1337" s="192" t="s">
        <v>4335</v>
      </c>
      <c r="H1337" s="10">
        <f t="shared" si="60"/>
        <v>451</v>
      </c>
      <c r="I1337" s="10">
        <f t="shared" si="61"/>
        <v>414.05</v>
      </c>
      <c r="J1337" s="11">
        <f t="shared" si="62"/>
        <v>406.65000000000003</v>
      </c>
    </row>
    <row r="1338" spans="1:10">
      <c r="A1338" s="17" t="s">
        <v>34909</v>
      </c>
      <c r="B1338" s="2" t="s">
        <v>27289</v>
      </c>
      <c r="C1338" s="9">
        <v>15</v>
      </c>
      <c r="D1338" s="34">
        <v>0.5</v>
      </c>
      <c r="E1338" s="31">
        <v>25</v>
      </c>
      <c r="F1338" s="10">
        <v>12.65</v>
      </c>
      <c r="G1338" s="192" t="s">
        <v>32304</v>
      </c>
      <c r="H1338" s="10">
        <f t="shared" si="60"/>
        <v>18.95</v>
      </c>
      <c r="I1338" s="10">
        <f t="shared" si="61"/>
        <v>17.400000000000002</v>
      </c>
      <c r="J1338" s="11">
        <f t="shared" si="62"/>
        <v>17.05</v>
      </c>
    </row>
    <row r="1339" spans="1:10">
      <c r="A1339" s="17" t="s">
        <v>34911</v>
      </c>
      <c r="B1339" s="2" t="s">
        <v>2548</v>
      </c>
      <c r="C1339" s="9">
        <v>6</v>
      </c>
      <c r="D1339" s="34">
        <v>0.7</v>
      </c>
      <c r="E1339" s="31">
        <v>20</v>
      </c>
      <c r="F1339" s="10">
        <v>17.850000000000001</v>
      </c>
      <c r="G1339" s="192" t="s">
        <v>32304</v>
      </c>
      <c r="H1339" s="10">
        <f t="shared" si="60"/>
        <v>25.450000000000003</v>
      </c>
      <c r="I1339" s="10">
        <f t="shared" si="61"/>
        <v>23.400000000000002</v>
      </c>
      <c r="J1339" s="11">
        <f t="shared" si="62"/>
        <v>22.950000000000003</v>
      </c>
    </row>
    <row r="1340" spans="1:10">
      <c r="A1340" s="17" t="s">
        <v>34912</v>
      </c>
      <c r="B1340" s="2" t="s">
        <v>2550</v>
      </c>
      <c r="C1340" s="9">
        <v>6</v>
      </c>
      <c r="D1340" s="34">
        <v>0.7</v>
      </c>
      <c r="E1340" s="31">
        <v>20</v>
      </c>
      <c r="F1340" s="10">
        <v>9.75</v>
      </c>
      <c r="G1340" s="192" t="s">
        <v>4338</v>
      </c>
      <c r="H1340" s="10">
        <f t="shared" si="60"/>
        <v>15.600000000000001</v>
      </c>
      <c r="I1340" s="10">
        <f t="shared" si="61"/>
        <v>14.3</v>
      </c>
      <c r="J1340" s="11">
        <f t="shared" si="62"/>
        <v>14.05</v>
      </c>
    </row>
    <row r="1341" spans="1:10">
      <c r="A1341" s="17" t="s">
        <v>34913</v>
      </c>
      <c r="B1341" s="2" t="s">
        <v>32501</v>
      </c>
      <c r="C1341" s="9">
        <v>6</v>
      </c>
      <c r="D1341" s="34">
        <v>0.7</v>
      </c>
      <c r="E1341" s="31">
        <v>70</v>
      </c>
      <c r="F1341" s="10">
        <v>23.25</v>
      </c>
      <c r="G1341" s="192" t="s">
        <v>32300</v>
      </c>
      <c r="H1341" s="10">
        <f t="shared" si="60"/>
        <v>36.450000000000003</v>
      </c>
      <c r="I1341" s="10">
        <f t="shared" si="61"/>
        <v>33.5</v>
      </c>
      <c r="J1341" s="11">
        <f t="shared" si="62"/>
        <v>32.9</v>
      </c>
    </row>
    <row r="1342" spans="1:10">
      <c r="A1342" s="17" t="s">
        <v>34914</v>
      </c>
      <c r="B1342" s="2" t="s">
        <v>27715</v>
      </c>
      <c r="C1342" s="9">
        <v>6</v>
      </c>
      <c r="D1342" s="34">
        <v>0.7</v>
      </c>
      <c r="E1342" s="31">
        <v>40</v>
      </c>
      <c r="F1342" s="10">
        <v>26.5</v>
      </c>
      <c r="G1342" s="192" t="s">
        <v>32304</v>
      </c>
      <c r="H1342" s="10">
        <f t="shared" si="60"/>
        <v>37.800000000000004</v>
      </c>
      <c r="I1342" s="10">
        <f t="shared" si="61"/>
        <v>34.700000000000003</v>
      </c>
      <c r="J1342" s="11">
        <f t="shared" si="62"/>
        <v>34.050000000000004</v>
      </c>
    </row>
    <row r="1343" spans="1:10">
      <c r="A1343" s="17" t="s">
        <v>34915</v>
      </c>
      <c r="B1343" s="2" t="s">
        <v>32502</v>
      </c>
      <c r="C1343" s="9">
        <v>6</v>
      </c>
      <c r="D1343" s="34">
        <v>0.7</v>
      </c>
      <c r="E1343" s="31">
        <v>48</v>
      </c>
      <c r="F1343" s="10">
        <v>18.5</v>
      </c>
      <c r="G1343" s="192" t="s">
        <v>32304</v>
      </c>
      <c r="H1343" s="10">
        <f t="shared" si="60"/>
        <v>28.75</v>
      </c>
      <c r="I1343" s="10">
        <f t="shared" si="61"/>
        <v>26.400000000000002</v>
      </c>
      <c r="J1343" s="11">
        <f t="shared" si="62"/>
        <v>25.900000000000002</v>
      </c>
    </row>
    <row r="1344" spans="1:10">
      <c r="A1344" s="17" t="s">
        <v>34916</v>
      </c>
      <c r="B1344" s="2" t="s">
        <v>33112</v>
      </c>
      <c r="C1344" s="9">
        <v>6</v>
      </c>
      <c r="D1344" s="34">
        <v>0.7</v>
      </c>
      <c r="E1344" s="31">
        <v>48</v>
      </c>
      <c r="F1344" s="10">
        <v>7.75</v>
      </c>
      <c r="G1344" s="192" t="s">
        <v>32304</v>
      </c>
      <c r="H1344" s="10">
        <f t="shared" si="60"/>
        <v>15.600000000000001</v>
      </c>
      <c r="I1344" s="10">
        <f t="shared" si="61"/>
        <v>14.350000000000001</v>
      </c>
      <c r="J1344" s="11">
        <f t="shared" si="62"/>
        <v>14.100000000000001</v>
      </c>
    </row>
    <row r="1345" spans="1:10">
      <c r="A1345" s="17" t="s">
        <v>34917</v>
      </c>
      <c r="B1345" s="2" t="s">
        <v>2554</v>
      </c>
      <c r="C1345" s="9">
        <v>6</v>
      </c>
      <c r="D1345" s="34">
        <v>0.7</v>
      </c>
      <c r="E1345" s="31">
        <v>40</v>
      </c>
      <c r="F1345" s="10">
        <v>12.95</v>
      </c>
      <c r="G1345" s="192" t="s">
        <v>4328</v>
      </c>
      <c r="H1345" s="10">
        <f t="shared" si="60"/>
        <v>21.25</v>
      </c>
      <c r="I1345" s="10">
        <f t="shared" si="61"/>
        <v>19.5</v>
      </c>
      <c r="J1345" s="11">
        <f t="shared" si="62"/>
        <v>19.150000000000002</v>
      </c>
    </row>
    <row r="1346" spans="1:10">
      <c r="A1346" s="17" t="s">
        <v>34918</v>
      </c>
      <c r="B1346" s="2" t="s">
        <v>2556</v>
      </c>
      <c r="C1346" s="9">
        <v>3</v>
      </c>
      <c r="D1346" s="34">
        <v>0.7</v>
      </c>
      <c r="E1346" s="31">
        <v>48</v>
      </c>
      <c r="F1346" s="10">
        <v>87.5</v>
      </c>
      <c r="G1346" s="192" t="s">
        <v>4328</v>
      </c>
      <c r="H1346" s="10">
        <f t="shared" si="60"/>
        <v>112.9</v>
      </c>
      <c r="I1346" s="10">
        <f t="shared" si="61"/>
        <v>103.65</v>
      </c>
      <c r="J1346" s="11">
        <f t="shared" si="62"/>
        <v>101.80000000000001</v>
      </c>
    </row>
    <row r="1347" spans="1:10">
      <c r="A1347" s="17" t="s">
        <v>34919</v>
      </c>
      <c r="B1347" s="2" t="s">
        <v>2559</v>
      </c>
      <c r="C1347" s="9">
        <v>6</v>
      </c>
      <c r="D1347" s="34">
        <v>1</v>
      </c>
      <c r="E1347" s="31">
        <v>40</v>
      </c>
      <c r="F1347" s="10">
        <v>38</v>
      </c>
      <c r="G1347" s="192" t="s">
        <v>4334</v>
      </c>
      <c r="H1347" s="10">
        <f t="shared" si="60"/>
        <v>53.35</v>
      </c>
      <c r="I1347" s="10">
        <f t="shared" si="61"/>
        <v>48.95</v>
      </c>
      <c r="J1347" s="11">
        <f t="shared" si="62"/>
        <v>48.1</v>
      </c>
    </row>
    <row r="1348" spans="1:10">
      <c r="A1348" s="17" t="s">
        <v>34920</v>
      </c>
      <c r="B1348" s="2" t="s">
        <v>33113</v>
      </c>
      <c r="C1348" s="9">
        <v>6</v>
      </c>
      <c r="D1348" s="34">
        <v>0.7</v>
      </c>
      <c r="E1348" s="31">
        <v>40</v>
      </c>
      <c r="F1348" s="10">
        <v>11.75</v>
      </c>
      <c r="G1348" s="192" t="s">
        <v>4345</v>
      </c>
      <c r="H1348" s="10">
        <f t="shared" si="60"/>
        <v>19.8</v>
      </c>
      <c r="I1348" s="10">
        <f t="shared" si="61"/>
        <v>18.150000000000002</v>
      </c>
      <c r="J1348" s="11">
        <f t="shared" si="62"/>
        <v>17.850000000000001</v>
      </c>
    </row>
    <row r="1349" spans="1:10">
      <c r="A1349" s="17" t="s">
        <v>34921</v>
      </c>
      <c r="B1349" s="2" t="s">
        <v>33114</v>
      </c>
      <c r="C1349" s="9">
        <v>6</v>
      </c>
      <c r="D1349" s="34">
        <v>0.5</v>
      </c>
      <c r="E1349" s="31">
        <v>42</v>
      </c>
      <c r="F1349" s="10">
        <v>12.8</v>
      </c>
      <c r="G1349" s="192" t="s">
        <v>4328</v>
      </c>
      <c r="H1349" s="10">
        <f t="shared" si="60"/>
        <v>20.200000000000003</v>
      </c>
      <c r="I1349" s="10">
        <f t="shared" si="61"/>
        <v>18.55</v>
      </c>
      <c r="J1349" s="11">
        <f t="shared" si="62"/>
        <v>18.2</v>
      </c>
    </row>
    <row r="1350" spans="1:10">
      <c r="A1350" s="17" t="s">
        <v>34922</v>
      </c>
      <c r="B1350" s="2" t="s">
        <v>33115</v>
      </c>
      <c r="C1350" s="9">
        <v>6</v>
      </c>
      <c r="D1350" s="34">
        <v>0.7</v>
      </c>
      <c r="E1350" s="31">
        <v>40</v>
      </c>
      <c r="F1350" s="10">
        <v>29.5</v>
      </c>
      <c r="G1350" s="192" t="s">
        <v>4328</v>
      </c>
      <c r="H1350" s="10">
        <f t="shared" si="60"/>
        <v>41.45</v>
      </c>
      <c r="I1350" s="10">
        <f t="shared" si="61"/>
        <v>38.050000000000004</v>
      </c>
      <c r="J1350" s="11">
        <f t="shared" si="62"/>
        <v>37.35</v>
      </c>
    </row>
    <row r="1351" spans="1:10">
      <c r="A1351" s="17" t="s">
        <v>34923</v>
      </c>
      <c r="B1351" s="2" t="s">
        <v>33116</v>
      </c>
      <c r="C1351" s="9">
        <v>4</v>
      </c>
      <c r="D1351" s="34">
        <v>0.7</v>
      </c>
      <c r="E1351" s="31">
        <v>40</v>
      </c>
      <c r="F1351" s="10">
        <v>36.5</v>
      </c>
      <c r="G1351" s="192" t="s">
        <v>4328</v>
      </c>
      <c r="H1351" s="10">
        <f t="shared" si="60"/>
        <v>50</v>
      </c>
      <c r="I1351" s="10">
        <f t="shared" si="61"/>
        <v>45.900000000000006</v>
      </c>
      <c r="J1351" s="11">
        <f t="shared" si="62"/>
        <v>45.050000000000004</v>
      </c>
    </row>
    <row r="1352" spans="1:10">
      <c r="A1352" s="17" t="s">
        <v>34924</v>
      </c>
      <c r="B1352" s="2" t="s">
        <v>33117</v>
      </c>
      <c r="C1352" s="9">
        <v>6</v>
      </c>
      <c r="D1352" s="34">
        <v>0.7</v>
      </c>
      <c r="E1352" s="31">
        <v>42</v>
      </c>
      <c r="F1352" s="10">
        <v>6.75</v>
      </c>
      <c r="G1352" s="192" t="s">
        <v>4328</v>
      </c>
      <c r="H1352" s="10">
        <f t="shared" si="60"/>
        <v>13.850000000000001</v>
      </c>
      <c r="I1352" s="10">
        <f t="shared" si="61"/>
        <v>12.75</v>
      </c>
      <c r="J1352" s="11">
        <f t="shared" si="62"/>
        <v>12.5</v>
      </c>
    </row>
    <row r="1353" spans="1:10">
      <c r="A1353" s="17" t="s">
        <v>34925</v>
      </c>
      <c r="B1353" s="2" t="s">
        <v>2563</v>
      </c>
      <c r="C1353" s="9">
        <v>6</v>
      </c>
      <c r="D1353" s="34">
        <v>0.7</v>
      </c>
      <c r="E1353" s="31">
        <v>43</v>
      </c>
      <c r="F1353" s="10">
        <v>11.9</v>
      </c>
      <c r="G1353" s="192" t="s">
        <v>4329</v>
      </c>
      <c r="H1353" s="10">
        <f t="shared" si="60"/>
        <v>20.25</v>
      </c>
      <c r="I1353" s="10">
        <f t="shared" si="61"/>
        <v>18.600000000000001</v>
      </c>
      <c r="J1353" s="11">
        <f t="shared" si="62"/>
        <v>18.25</v>
      </c>
    </row>
    <row r="1354" spans="1:10">
      <c r="A1354" s="17" t="s">
        <v>34926</v>
      </c>
      <c r="B1354" s="2" t="s">
        <v>26977</v>
      </c>
      <c r="C1354" s="9">
        <v>6</v>
      </c>
      <c r="D1354" s="34">
        <v>0.7</v>
      </c>
      <c r="E1354" s="31">
        <v>56.4</v>
      </c>
      <c r="F1354" s="10">
        <v>17.5</v>
      </c>
      <c r="G1354" s="192" t="s">
        <v>4329</v>
      </c>
      <c r="H1354" s="10">
        <f t="shared" si="60"/>
        <v>28.25</v>
      </c>
      <c r="I1354" s="10">
        <f t="shared" si="61"/>
        <v>25.950000000000003</v>
      </c>
      <c r="J1354" s="11">
        <f t="shared" si="62"/>
        <v>25.5</v>
      </c>
    </row>
    <row r="1355" spans="1:10">
      <c r="A1355" s="17" t="s">
        <v>34927</v>
      </c>
      <c r="B1355" s="2" t="s">
        <v>2566</v>
      </c>
      <c r="C1355" s="9">
        <v>6</v>
      </c>
      <c r="D1355" s="34">
        <v>0.7</v>
      </c>
      <c r="E1355" s="31">
        <v>48</v>
      </c>
      <c r="F1355" s="10">
        <v>5.15</v>
      </c>
      <c r="G1355" s="192" t="s">
        <v>4329</v>
      </c>
      <c r="H1355" s="10">
        <f t="shared" si="60"/>
        <v>12.450000000000001</v>
      </c>
      <c r="I1355" s="10">
        <f t="shared" si="61"/>
        <v>11.450000000000001</v>
      </c>
      <c r="J1355" s="11">
        <f t="shared" si="62"/>
        <v>11.200000000000001</v>
      </c>
    </row>
    <row r="1356" spans="1:10">
      <c r="A1356" s="17" t="s">
        <v>34928</v>
      </c>
      <c r="B1356" s="2" t="s">
        <v>2568</v>
      </c>
      <c r="C1356" s="9">
        <v>6</v>
      </c>
      <c r="D1356" s="34">
        <v>0.7</v>
      </c>
      <c r="E1356" s="31">
        <v>43</v>
      </c>
      <c r="F1356" s="10">
        <v>23.5</v>
      </c>
      <c r="G1356" s="192" t="s">
        <v>4329</v>
      </c>
      <c r="H1356" s="10">
        <f t="shared" ref="H1356:H1419" si="63">IF(B1356="","",CEILING((F1356+(10.3552*D1356*E1356)/100+1.5+0.05)*1.22,0.05))</f>
        <v>34.4</v>
      </c>
      <c r="I1356" s="10">
        <f t="shared" ref="I1356:I1419" si="64">IF(B1356="","",CEILING((F1356+(10.3552*D1356*E1356)/100+1.5+0.05)*1.12,0.05))</f>
        <v>31.55</v>
      </c>
      <c r="J1356" s="11">
        <f t="shared" ref="J1356:J1419" si="65">IF(B1356="","",CEILING((F1356+(10.3552*D1356*E1356)/100+1.5+0.05)*1.1,0.05))</f>
        <v>31</v>
      </c>
    </row>
    <row r="1357" spans="1:10">
      <c r="A1357" s="17" t="s">
        <v>34929</v>
      </c>
      <c r="B1357" s="2" t="s">
        <v>4665</v>
      </c>
      <c r="C1357" s="9">
        <v>6</v>
      </c>
      <c r="D1357" s="34">
        <v>0.7</v>
      </c>
      <c r="E1357" s="31">
        <v>55</v>
      </c>
      <c r="F1357" s="10">
        <v>72.5</v>
      </c>
      <c r="G1357" s="192" t="s">
        <v>4329</v>
      </c>
      <c r="H1357" s="10">
        <f t="shared" si="63"/>
        <v>95.25</v>
      </c>
      <c r="I1357" s="10">
        <f t="shared" si="64"/>
        <v>87.45</v>
      </c>
      <c r="J1357" s="11">
        <f t="shared" si="65"/>
        <v>85.850000000000009</v>
      </c>
    </row>
    <row r="1358" spans="1:10">
      <c r="A1358" s="17" t="s">
        <v>34930</v>
      </c>
      <c r="B1358" s="2" t="s">
        <v>31800</v>
      </c>
      <c r="C1358" s="9">
        <v>6</v>
      </c>
      <c r="D1358" s="34">
        <v>0.7</v>
      </c>
      <c r="E1358" s="31">
        <v>46</v>
      </c>
      <c r="F1358" s="10">
        <v>7.8</v>
      </c>
      <c r="G1358" s="192" t="s">
        <v>4329</v>
      </c>
      <c r="H1358" s="10">
        <f t="shared" si="63"/>
        <v>15.5</v>
      </c>
      <c r="I1358" s="10">
        <f t="shared" si="64"/>
        <v>14.25</v>
      </c>
      <c r="J1358" s="11">
        <f t="shared" si="65"/>
        <v>14</v>
      </c>
    </row>
    <row r="1359" spans="1:10">
      <c r="A1359" s="17" t="s">
        <v>34931</v>
      </c>
      <c r="B1359" s="2" t="s">
        <v>4710</v>
      </c>
      <c r="C1359" s="9">
        <v>6</v>
      </c>
      <c r="D1359" s="34">
        <v>0.7</v>
      </c>
      <c r="E1359" s="31">
        <v>46</v>
      </c>
      <c r="F1359" s="10">
        <v>5.2</v>
      </c>
      <c r="G1359" s="192" t="s">
        <v>4329</v>
      </c>
      <c r="H1359" s="10">
        <f t="shared" si="63"/>
        <v>12.350000000000001</v>
      </c>
      <c r="I1359" s="10">
        <f t="shared" si="64"/>
        <v>11.3</v>
      </c>
      <c r="J1359" s="11">
        <f t="shared" si="65"/>
        <v>11.100000000000001</v>
      </c>
    </row>
    <row r="1360" spans="1:10">
      <c r="A1360" s="17" t="s">
        <v>34932</v>
      </c>
      <c r="B1360" s="2" t="s">
        <v>2570</v>
      </c>
      <c r="C1360" s="9">
        <v>6</v>
      </c>
      <c r="D1360" s="34">
        <v>0.7</v>
      </c>
      <c r="E1360" s="31">
        <v>38</v>
      </c>
      <c r="F1360" s="10">
        <v>8.9499999999999993</v>
      </c>
      <c r="G1360" s="192" t="s">
        <v>32292</v>
      </c>
      <c r="H1360" s="10">
        <f t="shared" si="63"/>
        <v>16.2</v>
      </c>
      <c r="I1360" s="10">
        <f t="shared" si="64"/>
        <v>14.850000000000001</v>
      </c>
      <c r="J1360" s="11">
        <f t="shared" si="65"/>
        <v>14.600000000000001</v>
      </c>
    </row>
    <row r="1361" spans="1:10">
      <c r="A1361" s="17" t="s">
        <v>34933</v>
      </c>
      <c r="B1361" s="2" t="s">
        <v>32508</v>
      </c>
      <c r="C1361" s="9">
        <v>6</v>
      </c>
      <c r="D1361" s="34">
        <v>0.7</v>
      </c>
      <c r="E1361" s="31">
        <v>45</v>
      </c>
      <c r="F1361" s="10">
        <v>5.95</v>
      </c>
      <c r="G1361" s="192" t="s">
        <v>4351</v>
      </c>
      <c r="H1361" s="10">
        <f t="shared" si="63"/>
        <v>13.15</v>
      </c>
      <c r="I1361" s="10">
        <f t="shared" si="64"/>
        <v>12.100000000000001</v>
      </c>
      <c r="J1361" s="11">
        <f t="shared" si="65"/>
        <v>11.850000000000001</v>
      </c>
    </row>
    <row r="1362" spans="1:10">
      <c r="A1362" s="17" t="s">
        <v>34934</v>
      </c>
      <c r="B1362" s="2" t="s">
        <v>2572</v>
      </c>
      <c r="C1362" s="9">
        <v>6</v>
      </c>
      <c r="D1362" s="34">
        <v>0.7</v>
      </c>
      <c r="E1362" s="31">
        <v>40</v>
      </c>
      <c r="F1362" s="10">
        <v>16.95</v>
      </c>
      <c r="G1362" s="192" t="s">
        <v>32290</v>
      </c>
      <c r="H1362" s="10">
        <f t="shared" si="63"/>
        <v>26.150000000000002</v>
      </c>
      <c r="I1362" s="10">
        <f t="shared" si="64"/>
        <v>24</v>
      </c>
      <c r="J1362" s="11">
        <f t="shared" si="65"/>
        <v>23.55</v>
      </c>
    </row>
    <row r="1363" spans="1:10">
      <c r="A1363" s="17" t="s">
        <v>34935</v>
      </c>
      <c r="B1363" s="2" t="s">
        <v>31802</v>
      </c>
      <c r="C1363" s="9">
        <v>6</v>
      </c>
      <c r="D1363" s="34">
        <v>0.7</v>
      </c>
      <c r="E1363" s="31">
        <v>40</v>
      </c>
      <c r="F1363" s="10">
        <v>17.95</v>
      </c>
      <c r="G1363" s="192" t="s">
        <v>4329</v>
      </c>
      <c r="H1363" s="10">
        <f t="shared" si="63"/>
        <v>27.35</v>
      </c>
      <c r="I1363" s="10">
        <f t="shared" si="64"/>
        <v>25.1</v>
      </c>
      <c r="J1363" s="11">
        <f t="shared" si="65"/>
        <v>24.650000000000002</v>
      </c>
    </row>
    <row r="1364" spans="1:10">
      <c r="A1364" s="17" t="s">
        <v>34936</v>
      </c>
      <c r="B1364" s="2" t="s">
        <v>2578</v>
      </c>
      <c r="C1364" s="9">
        <v>6</v>
      </c>
      <c r="D1364" s="34">
        <v>0.7</v>
      </c>
      <c r="E1364" s="31">
        <v>40</v>
      </c>
      <c r="F1364" s="10">
        <v>9.1</v>
      </c>
      <c r="G1364" s="192" t="s">
        <v>4329</v>
      </c>
      <c r="H1364" s="10">
        <f t="shared" si="63"/>
        <v>16.55</v>
      </c>
      <c r="I1364" s="10">
        <f t="shared" si="64"/>
        <v>15.200000000000001</v>
      </c>
      <c r="J1364" s="11">
        <f t="shared" si="65"/>
        <v>14.950000000000001</v>
      </c>
    </row>
    <row r="1365" spans="1:10">
      <c r="A1365" s="17" t="s">
        <v>34937</v>
      </c>
      <c r="B1365" s="2" t="s">
        <v>2581</v>
      </c>
      <c r="C1365" s="9">
        <v>6</v>
      </c>
      <c r="D1365" s="34">
        <v>0.7</v>
      </c>
      <c r="E1365" s="31">
        <v>48</v>
      </c>
      <c r="F1365" s="10">
        <v>24.75</v>
      </c>
      <c r="G1365" s="192" t="s">
        <v>4329</v>
      </c>
      <c r="H1365" s="10">
        <f t="shared" si="63"/>
        <v>36.35</v>
      </c>
      <c r="I1365" s="10">
        <f t="shared" si="64"/>
        <v>33.4</v>
      </c>
      <c r="J1365" s="11">
        <f t="shared" si="65"/>
        <v>32.800000000000004</v>
      </c>
    </row>
    <row r="1366" spans="1:10">
      <c r="A1366" s="17" t="s">
        <v>34938</v>
      </c>
      <c r="B1366" s="2" t="s">
        <v>2583</v>
      </c>
      <c r="C1366" s="9">
        <v>12</v>
      </c>
      <c r="D1366" s="34">
        <v>1</v>
      </c>
      <c r="E1366" s="31">
        <v>40</v>
      </c>
      <c r="F1366" s="10">
        <v>2.2000000000000002</v>
      </c>
      <c r="G1366" s="192" t="s">
        <v>4329</v>
      </c>
      <c r="H1366" s="10">
        <f t="shared" si="63"/>
        <v>9.65</v>
      </c>
      <c r="I1366" s="10">
        <f t="shared" si="64"/>
        <v>8.85</v>
      </c>
      <c r="J1366" s="11">
        <f t="shared" si="65"/>
        <v>8.7000000000000011</v>
      </c>
    </row>
    <row r="1367" spans="1:10">
      <c r="A1367" s="17" t="s">
        <v>34939</v>
      </c>
      <c r="B1367" s="2" t="s">
        <v>2585</v>
      </c>
      <c r="C1367" s="9">
        <v>6</v>
      </c>
      <c r="D1367" s="34">
        <v>1</v>
      </c>
      <c r="E1367" s="31">
        <v>48</v>
      </c>
      <c r="F1367" s="10">
        <v>6.25</v>
      </c>
      <c r="G1367" s="192" t="s">
        <v>4329</v>
      </c>
      <c r="H1367" s="10">
        <f t="shared" si="63"/>
        <v>15.600000000000001</v>
      </c>
      <c r="I1367" s="10">
        <f t="shared" si="64"/>
        <v>14.350000000000001</v>
      </c>
      <c r="J1367" s="11">
        <f t="shared" si="65"/>
        <v>14.05</v>
      </c>
    </row>
    <row r="1368" spans="1:10">
      <c r="A1368" s="17" t="s">
        <v>34940</v>
      </c>
      <c r="B1368" s="2" t="s">
        <v>2587</v>
      </c>
      <c r="C1368" s="9">
        <v>6</v>
      </c>
      <c r="D1368" s="34">
        <v>0.7</v>
      </c>
      <c r="E1368" s="31">
        <v>48</v>
      </c>
      <c r="F1368" s="10">
        <v>6.55</v>
      </c>
      <c r="G1368" s="192" t="s">
        <v>4329</v>
      </c>
      <c r="H1368" s="10">
        <f t="shared" si="63"/>
        <v>14.15</v>
      </c>
      <c r="I1368" s="10">
        <f t="shared" si="64"/>
        <v>13</v>
      </c>
      <c r="J1368" s="11">
        <f t="shared" si="65"/>
        <v>12.75</v>
      </c>
    </row>
    <row r="1369" spans="1:10">
      <c r="A1369" s="17" t="s">
        <v>34941</v>
      </c>
      <c r="B1369" s="2" t="s">
        <v>2589</v>
      </c>
      <c r="C1369" s="9">
        <v>6</v>
      </c>
      <c r="D1369" s="34">
        <v>0.7</v>
      </c>
      <c r="E1369" s="31">
        <v>40</v>
      </c>
      <c r="F1369" s="10">
        <v>18.5</v>
      </c>
      <c r="G1369" s="192" t="s">
        <v>4329</v>
      </c>
      <c r="H1369" s="10">
        <f t="shared" si="63"/>
        <v>28</v>
      </c>
      <c r="I1369" s="10">
        <f t="shared" si="64"/>
        <v>25.75</v>
      </c>
      <c r="J1369" s="11">
        <f t="shared" si="65"/>
        <v>25.25</v>
      </c>
    </row>
    <row r="1370" spans="1:10">
      <c r="A1370" s="17" t="s">
        <v>34942</v>
      </c>
      <c r="B1370" s="2" t="s">
        <v>2594</v>
      </c>
      <c r="C1370" s="9">
        <v>6</v>
      </c>
      <c r="D1370" s="34">
        <v>0.7</v>
      </c>
      <c r="E1370" s="31">
        <v>46</v>
      </c>
      <c r="F1370" s="10">
        <v>29.4</v>
      </c>
      <c r="G1370" s="192" t="s">
        <v>32325</v>
      </c>
      <c r="H1370" s="10">
        <f t="shared" si="63"/>
        <v>41.85</v>
      </c>
      <c r="I1370" s="10">
        <f t="shared" si="64"/>
        <v>38.400000000000006</v>
      </c>
      <c r="J1370" s="11">
        <f t="shared" si="65"/>
        <v>37.75</v>
      </c>
    </row>
    <row r="1371" spans="1:10">
      <c r="A1371" s="17" t="s">
        <v>34943</v>
      </c>
      <c r="B1371" s="2" t="s">
        <v>14537</v>
      </c>
      <c r="C1371" s="9">
        <v>6</v>
      </c>
      <c r="D1371" s="34">
        <v>0.7</v>
      </c>
      <c r="E1371" s="31">
        <v>40</v>
      </c>
      <c r="F1371" s="10">
        <v>22.5</v>
      </c>
      <c r="G1371" s="192" t="s">
        <v>32293</v>
      </c>
      <c r="H1371" s="10">
        <f t="shared" si="63"/>
        <v>32.9</v>
      </c>
      <c r="I1371" s="10">
        <f t="shared" si="64"/>
        <v>30.200000000000003</v>
      </c>
      <c r="J1371" s="11">
        <f t="shared" si="65"/>
        <v>29.650000000000002</v>
      </c>
    </row>
    <row r="1372" spans="1:10">
      <c r="A1372" s="17" t="s">
        <v>34944</v>
      </c>
      <c r="B1372" s="2" t="s">
        <v>14571</v>
      </c>
      <c r="C1372" s="9">
        <v>6</v>
      </c>
      <c r="D1372" s="34">
        <v>0.7</v>
      </c>
      <c r="E1372" s="31">
        <v>40</v>
      </c>
      <c r="F1372" s="10">
        <v>7.5</v>
      </c>
      <c r="G1372" s="192" t="s">
        <v>32293</v>
      </c>
      <c r="H1372" s="10">
        <f t="shared" si="63"/>
        <v>14.600000000000001</v>
      </c>
      <c r="I1372" s="10">
        <f t="shared" si="64"/>
        <v>13.4</v>
      </c>
      <c r="J1372" s="11">
        <f t="shared" si="65"/>
        <v>13.15</v>
      </c>
    </row>
    <row r="1373" spans="1:10">
      <c r="A1373" s="17" t="s">
        <v>34945</v>
      </c>
      <c r="B1373" s="2" t="s">
        <v>14605</v>
      </c>
      <c r="C1373" s="9">
        <v>6</v>
      </c>
      <c r="D1373" s="34">
        <v>0.7</v>
      </c>
      <c r="E1373" s="31">
        <v>40</v>
      </c>
      <c r="F1373" s="10">
        <v>7.45</v>
      </c>
      <c r="G1373" s="192" t="s">
        <v>32294</v>
      </c>
      <c r="H1373" s="10">
        <f t="shared" si="63"/>
        <v>14.55</v>
      </c>
      <c r="I1373" s="10">
        <f t="shared" si="64"/>
        <v>13.350000000000001</v>
      </c>
      <c r="J1373" s="11">
        <f t="shared" si="65"/>
        <v>13.100000000000001</v>
      </c>
    </row>
    <row r="1374" spans="1:10">
      <c r="A1374" s="17" t="s">
        <v>34947</v>
      </c>
      <c r="B1374" s="2" t="s">
        <v>14531</v>
      </c>
      <c r="C1374" s="9">
        <v>6</v>
      </c>
      <c r="D1374" s="34">
        <v>0.7</v>
      </c>
      <c r="E1374" s="31">
        <v>40</v>
      </c>
      <c r="F1374" s="10">
        <v>8.5</v>
      </c>
      <c r="G1374" s="192" t="s">
        <v>32294</v>
      </c>
      <c r="H1374" s="10">
        <f t="shared" si="63"/>
        <v>15.8</v>
      </c>
      <c r="I1374" s="10">
        <f t="shared" si="64"/>
        <v>14.55</v>
      </c>
      <c r="J1374" s="11">
        <f t="shared" si="65"/>
        <v>14.25</v>
      </c>
    </row>
    <row r="1375" spans="1:10">
      <c r="A1375" s="17" t="s">
        <v>34948</v>
      </c>
      <c r="B1375" s="2" t="s">
        <v>2607</v>
      </c>
      <c r="C1375" s="9">
        <v>6</v>
      </c>
      <c r="D1375" s="34">
        <v>0.7</v>
      </c>
      <c r="E1375" s="31">
        <v>43</v>
      </c>
      <c r="F1375" s="10">
        <v>7.95</v>
      </c>
      <c r="G1375" s="192" t="s">
        <v>32308</v>
      </c>
      <c r="H1375" s="10">
        <f t="shared" si="63"/>
        <v>15.4</v>
      </c>
      <c r="I1375" s="10">
        <f t="shared" si="64"/>
        <v>14.15</v>
      </c>
      <c r="J1375" s="11">
        <f t="shared" si="65"/>
        <v>13.9</v>
      </c>
    </row>
    <row r="1376" spans="1:10">
      <c r="A1376" s="17" t="s">
        <v>34949</v>
      </c>
      <c r="B1376" s="2" t="s">
        <v>4565</v>
      </c>
      <c r="C1376" s="9">
        <v>3</v>
      </c>
      <c r="D1376" s="34">
        <v>0.7</v>
      </c>
      <c r="E1376" s="31">
        <v>45</v>
      </c>
      <c r="F1376" s="10">
        <v>16.5</v>
      </c>
      <c r="G1376" s="192" t="s">
        <v>4351</v>
      </c>
      <c r="H1376" s="10">
        <f t="shared" si="63"/>
        <v>26.05</v>
      </c>
      <c r="I1376" s="10">
        <f t="shared" si="64"/>
        <v>23.900000000000002</v>
      </c>
      <c r="J1376" s="11">
        <f t="shared" si="65"/>
        <v>23.450000000000003</v>
      </c>
    </row>
    <row r="1377" spans="1:10">
      <c r="A1377" s="17" t="s">
        <v>34950</v>
      </c>
      <c r="B1377" s="2" t="s">
        <v>2609</v>
      </c>
      <c r="C1377" s="9">
        <v>6</v>
      </c>
      <c r="D1377" s="34">
        <v>0.7</v>
      </c>
      <c r="E1377" s="31">
        <v>40</v>
      </c>
      <c r="F1377" s="10">
        <v>9.75</v>
      </c>
      <c r="G1377" s="192" t="s">
        <v>4333</v>
      </c>
      <c r="H1377" s="10">
        <f t="shared" si="63"/>
        <v>17.350000000000001</v>
      </c>
      <c r="I1377" s="10">
        <f t="shared" si="64"/>
        <v>15.950000000000001</v>
      </c>
      <c r="J1377" s="11">
        <f t="shared" si="65"/>
        <v>15.65</v>
      </c>
    </row>
    <row r="1378" spans="1:10">
      <c r="A1378" s="17" t="s">
        <v>34951</v>
      </c>
      <c r="B1378" s="2" t="s">
        <v>2611</v>
      </c>
      <c r="C1378" s="9">
        <v>6</v>
      </c>
      <c r="D1378" s="34">
        <v>0.7</v>
      </c>
      <c r="E1378" s="31">
        <v>46.3</v>
      </c>
      <c r="F1378" s="10">
        <v>28.5</v>
      </c>
      <c r="G1378" s="192" t="s">
        <v>4329</v>
      </c>
      <c r="H1378" s="10">
        <f t="shared" si="63"/>
        <v>40.800000000000004</v>
      </c>
      <c r="I1378" s="10">
        <f t="shared" si="64"/>
        <v>37.450000000000003</v>
      </c>
      <c r="J1378" s="11">
        <f t="shared" si="65"/>
        <v>36.75</v>
      </c>
    </row>
    <row r="1379" spans="1:10">
      <c r="A1379" s="17" t="s">
        <v>34952</v>
      </c>
      <c r="B1379" s="2" t="s">
        <v>2613</v>
      </c>
      <c r="C1379" s="9">
        <v>6</v>
      </c>
      <c r="D1379" s="34">
        <v>0.7</v>
      </c>
      <c r="E1379" s="31">
        <v>46.3</v>
      </c>
      <c r="F1379" s="10">
        <v>17.5</v>
      </c>
      <c r="G1379" s="192" t="s">
        <v>4329</v>
      </c>
      <c r="H1379" s="10">
        <f t="shared" si="63"/>
        <v>27.35</v>
      </c>
      <c r="I1379" s="10">
        <f t="shared" si="64"/>
        <v>25.1</v>
      </c>
      <c r="J1379" s="11">
        <f t="shared" si="65"/>
        <v>24.650000000000002</v>
      </c>
    </row>
    <row r="1380" spans="1:10">
      <c r="A1380" s="17" t="s">
        <v>34953</v>
      </c>
      <c r="B1380" s="2" t="s">
        <v>2615</v>
      </c>
      <c r="C1380" s="9">
        <v>6</v>
      </c>
      <c r="D1380" s="34">
        <v>0.7</v>
      </c>
      <c r="E1380" s="31">
        <v>40</v>
      </c>
      <c r="F1380" s="10">
        <v>19.850000000000001</v>
      </c>
      <c r="G1380" s="192" t="s">
        <v>4328</v>
      </c>
      <c r="H1380" s="10">
        <f t="shared" si="63"/>
        <v>29.650000000000002</v>
      </c>
      <c r="I1380" s="10">
        <f t="shared" si="64"/>
        <v>27.25</v>
      </c>
      <c r="J1380" s="11">
        <f t="shared" si="65"/>
        <v>26.75</v>
      </c>
    </row>
    <row r="1381" spans="1:10">
      <c r="A1381" s="17" t="s">
        <v>34954</v>
      </c>
      <c r="B1381" s="2" t="s">
        <v>27098</v>
      </c>
      <c r="C1381" s="9">
        <v>6</v>
      </c>
      <c r="D1381" s="34">
        <v>0.7</v>
      </c>
      <c r="E1381" s="31">
        <v>32</v>
      </c>
      <c r="F1381" s="10">
        <v>18.149999999999999</v>
      </c>
      <c r="G1381" s="192" t="s">
        <v>32304</v>
      </c>
      <c r="H1381" s="10">
        <f t="shared" si="63"/>
        <v>26.900000000000002</v>
      </c>
      <c r="I1381" s="10">
        <f t="shared" si="64"/>
        <v>24.700000000000003</v>
      </c>
      <c r="J1381" s="11">
        <f t="shared" si="65"/>
        <v>24.25</v>
      </c>
    </row>
    <row r="1382" spans="1:10">
      <c r="A1382" s="17" t="s">
        <v>34955</v>
      </c>
      <c r="B1382" s="2" t="s">
        <v>33118</v>
      </c>
      <c r="C1382" s="9">
        <v>6</v>
      </c>
      <c r="D1382" s="34">
        <v>0.7</v>
      </c>
      <c r="E1382" s="31">
        <v>36</v>
      </c>
      <c r="F1382" s="10">
        <v>14.5</v>
      </c>
      <c r="G1382" s="192" t="s">
        <v>4343</v>
      </c>
      <c r="H1382" s="10">
        <f t="shared" si="63"/>
        <v>22.8</v>
      </c>
      <c r="I1382" s="10">
        <f t="shared" si="64"/>
        <v>20.900000000000002</v>
      </c>
      <c r="J1382" s="11">
        <f t="shared" si="65"/>
        <v>20.55</v>
      </c>
    </row>
    <row r="1383" spans="1:10">
      <c r="A1383" s="17" t="s">
        <v>34956</v>
      </c>
      <c r="B1383" s="2" t="s">
        <v>2621</v>
      </c>
      <c r="C1383" s="9">
        <v>3</v>
      </c>
      <c r="D1383" s="34">
        <v>0.7</v>
      </c>
      <c r="E1383" s="31">
        <v>36</v>
      </c>
      <c r="F1383" s="10">
        <v>21.5</v>
      </c>
      <c r="G1383" s="192" t="s">
        <v>4343</v>
      </c>
      <c r="H1383" s="10">
        <f t="shared" si="63"/>
        <v>31.35</v>
      </c>
      <c r="I1383" s="10">
        <f t="shared" si="64"/>
        <v>28.75</v>
      </c>
      <c r="J1383" s="11">
        <f t="shared" si="65"/>
        <v>28.25</v>
      </c>
    </row>
    <row r="1384" spans="1:10">
      <c r="A1384" s="17" t="s">
        <v>34957</v>
      </c>
      <c r="B1384" s="2" t="s">
        <v>2623</v>
      </c>
      <c r="C1384" s="9">
        <v>3</v>
      </c>
      <c r="D1384" s="34">
        <v>0.7</v>
      </c>
      <c r="E1384" s="31">
        <v>36</v>
      </c>
      <c r="F1384" s="10">
        <v>6.5</v>
      </c>
      <c r="G1384" s="192" t="s">
        <v>4343</v>
      </c>
      <c r="H1384" s="10">
        <f t="shared" si="63"/>
        <v>13.05</v>
      </c>
      <c r="I1384" s="10">
        <f t="shared" si="64"/>
        <v>11.950000000000001</v>
      </c>
      <c r="J1384" s="11">
        <f t="shared" si="65"/>
        <v>11.75</v>
      </c>
    </row>
    <row r="1385" spans="1:10">
      <c r="A1385" s="17" t="s">
        <v>34958</v>
      </c>
      <c r="B1385" s="2" t="s">
        <v>2627</v>
      </c>
      <c r="C1385" s="9">
        <v>60</v>
      </c>
      <c r="D1385" s="34">
        <v>0.05</v>
      </c>
      <c r="E1385" s="31">
        <v>31</v>
      </c>
      <c r="F1385" s="10">
        <v>0.75</v>
      </c>
      <c r="G1385" s="192" t="s">
        <v>32304</v>
      </c>
      <c r="H1385" s="10">
        <f t="shared" si="63"/>
        <v>3.0500000000000003</v>
      </c>
      <c r="I1385" s="10">
        <f t="shared" si="64"/>
        <v>2.8000000000000003</v>
      </c>
      <c r="J1385" s="11">
        <f t="shared" si="65"/>
        <v>2.75</v>
      </c>
    </row>
    <row r="1386" spans="1:10">
      <c r="A1386" s="17" t="s">
        <v>34960</v>
      </c>
      <c r="B1386" s="2" t="s">
        <v>32904</v>
      </c>
      <c r="C1386" s="9">
        <v>12</v>
      </c>
      <c r="D1386" s="34">
        <v>1</v>
      </c>
      <c r="E1386" s="31">
        <v>31</v>
      </c>
      <c r="F1386" s="10">
        <v>21.65</v>
      </c>
      <c r="G1386" s="192" t="s">
        <v>32304</v>
      </c>
      <c r="H1386" s="10">
        <f t="shared" si="63"/>
        <v>32.25</v>
      </c>
      <c r="I1386" s="10">
        <f t="shared" si="64"/>
        <v>29.6</v>
      </c>
      <c r="J1386" s="11">
        <f t="shared" si="65"/>
        <v>29.1</v>
      </c>
    </row>
    <row r="1387" spans="1:10">
      <c r="A1387" s="17" t="s">
        <v>34961</v>
      </c>
      <c r="B1387" s="2" t="s">
        <v>4669</v>
      </c>
      <c r="C1387" s="9">
        <v>6</v>
      </c>
      <c r="D1387" s="34">
        <v>0.7</v>
      </c>
      <c r="E1387" s="31">
        <v>31</v>
      </c>
      <c r="F1387" s="10">
        <v>24.5</v>
      </c>
      <c r="G1387" s="192" t="s">
        <v>32304</v>
      </c>
      <c r="H1387" s="10">
        <f t="shared" si="63"/>
        <v>34.550000000000004</v>
      </c>
      <c r="I1387" s="10">
        <f t="shared" si="64"/>
        <v>31.700000000000003</v>
      </c>
      <c r="J1387" s="11">
        <f t="shared" si="65"/>
        <v>31.150000000000002</v>
      </c>
    </row>
    <row r="1388" spans="1:10">
      <c r="A1388" s="17" t="s">
        <v>34962</v>
      </c>
      <c r="B1388" s="2" t="s">
        <v>33119</v>
      </c>
      <c r="C1388" s="9">
        <v>6</v>
      </c>
      <c r="D1388" s="34">
        <v>0.7</v>
      </c>
      <c r="E1388" s="31">
        <v>16</v>
      </c>
      <c r="F1388" s="10">
        <v>15.95</v>
      </c>
      <c r="G1388" s="192" t="s">
        <v>4338</v>
      </c>
      <c r="H1388" s="10">
        <f t="shared" si="63"/>
        <v>22.8</v>
      </c>
      <c r="I1388" s="10">
        <f t="shared" si="64"/>
        <v>20.900000000000002</v>
      </c>
      <c r="J1388" s="11">
        <f t="shared" si="65"/>
        <v>20.55</v>
      </c>
    </row>
    <row r="1389" spans="1:10">
      <c r="A1389" s="17" t="s">
        <v>34963</v>
      </c>
      <c r="B1389" s="2" t="s">
        <v>2633</v>
      </c>
      <c r="C1389" s="9">
        <v>12</v>
      </c>
      <c r="D1389" s="34">
        <v>1</v>
      </c>
      <c r="E1389" s="31">
        <v>31</v>
      </c>
      <c r="F1389" s="10">
        <v>32.5</v>
      </c>
      <c r="G1389" s="192" t="s">
        <v>32304</v>
      </c>
      <c r="H1389" s="10">
        <f t="shared" si="63"/>
        <v>45.5</v>
      </c>
      <c r="I1389" s="10">
        <f t="shared" si="64"/>
        <v>41.75</v>
      </c>
      <c r="J1389" s="11">
        <f t="shared" si="65"/>
        <v>41</v>
      </c>
    </row>
    <row r="1390" spans="1:10">
      <c r="A1390" s="17" t="s">
        <v>34964</v>
      </c>
      <c r="B1390" s="2" t="s">
        <v>31803</v>
      </c>
      <c r="C1390" s="9">
        <v>6</v>
      </c>
      <c r="D1390" s="34">
        <v>0.7</v>
      </c>
      <c r="E1390" s="31">
        <v>30</v>
      </c>
      <c r="F1390" s="10">
        <v>5.2</v>
      </c>
      <c r="G1390" s="192" t="s">
        <v>32304</v>
      </c>
      <c r="H1390" s="10">
        <f t="shared" si="63"/>
        <v>10.9</v>
      </c>
      <c r="I1390" s="10">
        <f t="shared" si="64"/>
        <v>10</v>
      </c>
      <c r="J1390" s="11">
        <f t="shared" si="65"/>
        <v>9.8500000000000014</v>
      </c>
    </row>
    <row r="1391" spans="1:10">
      <c r="A1391" s="17" t="s">
        <v>34965</v>
      </c>
      <c r="B1391" s="2" t="s">
        <v>2635</v>
      </c>
      <c r="C1391" s="9">
        <v>6</v>
      </c>
      <c r="D1391" s="34">
        <v>0.7</v>
      </c>
      <c r="E1391" s="31">
        <v>22</v>
      </c>
      <c r="F1391" s="10">
        <v>110</v>
      </c>
      <c r="G1391" s="192" t="s">
        <v>32304</v>
      </c>
      <c r="H1391" s="10">
        <f t="shared" si="63"/>
        <v>138.05000000000001</v>
      </c>
      <c r="I1391" s="10">
        <f t="shared" si="64"/>
        <v>126.75</v>
      </c>
      <c r="J1391" s="11">
        <f t="shared" si="65"/>
        <v>124.5</v>
      </c>
    </row>
    <row r="1392" spans="1:10">
      <c r="A1392" s="17" t="s">
        <v>34966</v>
      </c>
      <c r="B1392" s="2" t="s">
        <v>31804</v>
      </c>
      <c r="C1392" s="9">
        <v>24</v>
      </c>
      <c r="D1392" s="34">
        <v>0.05</v>
      </c>
      <c r="E1392" s="31">
        <v>34</v>
      </c>
      <c r="F1392" s="10">
        <v>19.5</v>
      </c>
      <c r="G1392" s="192" t="s">
        <v>32304</v>
      </c>
      <c r="H1392" s="10">
        <f t="shared" si="63"/>
        <v>25.900000000000002</v>
      </c>
      <c r="I1392" s="10">
        <f t="shared" si="64"/>
        <v>23.8</v>
      </c>
      <c r="J1392" s="11">
        <f t="shared" si="65"/>
        <v>23.35</v>
      </c>
    </row>
    <row r="1393" spans="1:10">
      <c r="A1393" s="17" t="s">
        <v>34967</v>
      </c>
      <c r="B1393" s="2" t="s">
        <v>31805</v>
      </c>
      <c r="C1393" s="9">
        <v>24</v>
      </c>
      <c r="D1393" s="34">
        <v>0.05</v>
      </c>
      <c r="E1393" s="31">
        <v>34</v>
      </c>
      <c r="F1393" s="10">
        <v>0.55000000000000004</v>
      </c>
      <c r="G1393" s="192" t="s">
        <v>32304</v>
      </c>
      <c r="H1393" s="10">
        <f t="shared" si="63"/>
        <v>2.8000000000000003</v>
      </c>
      <c r="I1393" s="10">
        <f t="shared" si="64"/>
        <v>2.5500000000000003</v>
      </c>
      <c r="J1393" s="11">
        <f t="shared" si="65"/>
        <v>2.5500000000000003</v>
      </c>
    </row>
    <row r="1394" spans="1:10">
      <c r="A1394" s="17" t="s">
        <v>34968</v>
      </c>
      <c r="B1394" s="2" t="s">
        <v>31806</v>
      </c>
      <c r="C1394" s="9">
        <v>24</v>
      </c>
      <c r="D1394" s="34">
        <v>0.05</v>
      </c>
      <c r="E1394" s="31">
        <v>25</v>
      </c>
      <c r="F1394" s="10">
        <v>27.5</v>
      </c>
      <c r="G1394" s="192" t="s">
        <v>32429</v>
      </c>
      <c r="H1394" s="10">
        <f t="shared" si="63"/>
        <v>35.6</v>
      </c>
      <c r="I1394" s="10">
        <f t="shared" si="64"/>
        <v>32.700000000000003</v>
      </c>
      <c r="J1394" s="11">
        <f t="shared" si="65"/>
        <v>32.1</v>
      </c>
    </row>
    <row r="1395" spans="1:10">
      <c r="A1395" s="17" t="s">
        <v>34969</v>
      </c>
      <c r="B1395" s="2" t="s">
        <v>31807</v>
      </c>
      <c r="C1395" s="9">
        <v>24</v>
      </c>
      <c r="D1395" s="34">
        <v>0.05</v>
      </c>
      <c r="E1395" s="31">
        <v>21</v>
      </c>
      <c r="F1395" s="10">
        <v>9.5</v>
      </c>
      <c r="G1395" s="192" t="s">
        <v>32304</v>
      </c>
      <c r="H1395" s="10">
        <f t="shared" si="63"/>
        <v>13.65</v>
      </c>
      <c r="I1395" s="10">
        <f t="shared" si="64"/>
        <v>12.5</v>
      </c>
      <c r="J1395" s="11">
        <f t="shared" si="65"/>
        <v>12.3</v>
      </c>
    </row>
    <row r="1396" spans="1:10">
      <c r="A1396" s="17" t="s">
        <v>34970</v>
      </c>
      <c r="B1396" s="2" t="s">
        <v>2644</v>
      </c>
      <c r="C1396" s="9">
        <v>6</v>
      </c>
      <c r="D1396" s="34">
        <v>0.7</v>
      </c>
      <c r="E1396" s="31">
        <v>44</v>
      </c>
      <c r="F1396" s="10">
        <v>195</v>
      </c>
      <c r="G1396" s="192" t="s">
        <v>32308</v>
      </c>
      <c r="H1396" s="10">
        <f t="shared" si="63"/>
        <v>243.70000000000002</v>
      </c>
      <c r="I1396" s="10">
        <f t="shared" si="64"/>
        <v>223.75</v>
      </c>
      <c r="J1396" s="11">
        <f t="shared" si="65"/>
        <v>219.75</v>
      </c>
    </row>
    <row r="1397" spans="1:10">
      <c r="A1397" s="17" t="s">
        <v>34971</v>
      </c>
      <c r="B1397" s="2" t="s">
        <v>2648</v>
      </c>
      <c r="C1397" s="9">
        <v>6</v>
      </c>
      <c r="D1397" s="34">
        <v>0.7</v>
      </c>
      <c r="E1397" s="31">
        <v>46</v>
      </c>
      <c r="F1397" s="10">
        <v>15.25</v>
      </c>
      <c r="G1397" s="192" t="s">
        <v>4329</v>
      </c>
      <c r="H1397" s="10">
        <f t="shared" si="63"/>
        <v>24.6</v>
      </c>
      <c r="I1397" s="10">
        <f t="shared" si="64"/>
        <v>22.6</v>
      </c>
      <c r="J1397" s="11">
        <f t="shared" si="65"/>
        <v>22.150000000000002</v>
      </c>
    </row>
    <row r="1398" spans="1:10">
      <c r="A1398" s="17" t="s">
        <v>34972</v>
      </c>
      <c r="B1398" s="2" t="s">
        <v>14609</v>
      </c>
      <c r="C1398" s="9">
        <v>6</v>
      </c>
      <c r="D1398" s="34">
        <v>0.7</v>
      </c>
      <c r="E1398" s="31">
        <v>46</v>
      </c>
      <c r="F1398" s="10">
        <v>6.2</v>
      </c>
      <c r="G1398" s="192" t="s">
        <v>4329</v>
      </c>
      <c r="H1398" s="10">
        <f t="shared" si="63"/>
        <v>13.55</v>
      </c>
      <c r="I1398" s="10">
        <f t="shared" si="64"/>
        <v>12.450000000000001</v>
      </c>
      <c r="J1398" s="11">
        <f t="shared" si="65"/>
        <v>12.200000000000001</v>
      </c>
    </row>
    <row r="1399" spans="1:10">
      <c r="A1399" s="17" t="s">
        <v>34973</v>
      </c>
      <c r="B1399" s="2" t="s">
        <v>14446</v>
      </c>
      <c r="C1399" s="9">
        <v>6</v>
      </c>
      <c r="D1399" s="34">
        <v>0.7</v>
      </c>
      <c r="E1399" s="31">
        <v>46</v>
      </c>
      <c r="F1399" s="10">
        <v>87</v>
      </c>
      <c r="G1399" s="192" t="s">
        <v>4329</v>
      </c>
      <c r="H1399" s="10">
        <f t="shared" si="63"/>
        <v>112.10000000000001</v>
      </c>
      <c r="I1399" s="10">
        <f t="shared" si="64"/>
        <v>102.95</v>
      </c>
      <c r="J1399" s="11">
        <f t="shared" si="65"/>
        <v>101.10000000000001</v>
      </c>
    </row>
    <row r="1400" spans="1:10">
      <c r="A1400" s="17" t="s">
        <v>34974</v>
      </c>
      <c r="B1400" s="2" t="s">
        <v>4541</v>
      </c>
      <c r="C1400" s="9">
        <v>12</v>
      </c>
      <c r="D1400" s="34">
        <v>0.7</v>
      </c>
      <c r="E1400" s="31">
        <v>40</v>
      </c>
      <c r="F1400" s="10">
        <v>1.2</v>
      </c>
      <c r="G1400" s="192" t="s">
        <v>4334</v>
      </c>
      <c r="H1400" s="10">
        <f t="shared" si="63"/>
        <v>6.9</v>
      </c>
      <c r="I1400" s="10">
        <f t="shared" si="64"/>
        <v>6.3500000000000005</v>
      </c>
      <c r="J1400" s="11">
        <f t="shared" si="65"/>
        <v>6.25</v>
      </c>
    </row>
    <row r="1401" spans="1:10">
      <c r="A1401" s="17" t="s">
        <v>34975</v>
      </c>
      <c r="B1401" s="2" t="s">
        <v>2650</v>
      </c>
      <c r="C1401" s="9">
        <v>6</v>
      </c>
      <c r="D1401" s="34">
        <v>0.7</v>
      </c>
      <c r="E1401" s="31">
        <v>40</v>
      </c>
      <c r="F1401" s="10">
        <v>8.1999999999999993</v>
      </c>
      <c r="G1401" s="192" t="s">
        <v>4334</v>
      </c>
      <c r="H1401" s="10">
        <f t="shared" si="63"/>
        <v>15.450000000000001</v>
      </c>
      <c r="I1401" s="10">
        <f t="shared" si="64"/>
        <v>14.200000000000001</v>
      </c>
      <c r="J1401" s="11">
        <f t="shared" si="65"/>
        <v>13.950000000000001</v>
      </c>
    </row>
    <row r="1402" spans="1:10">
      <c r="A1402" s="17" t="s">
        <v>34976</v>
      </c>
      <c r="B1402" s="2" t="s">
        <v>27100</v>
      </c>
      <c r="C1402" s="9">
        <v>6</v>
      </c>
      <c r="D1402" s="34">
        <v>0.7</v>
      </c>
      <c r="E1402" s="31">
        <v>46</v>
      </c>
      <c r="F1402" s="10">
        <v>11.5</v>
      </c>
      <c r="G1402" s="192" t="s">
        <v>4329</v>
      </c>
      <c r="H1402" s="10">
        <f t="shared" si="63"/>
        <v>20</v>
      </c>
      <c r="I1402" s="10">
        <f t="shared" si="64"/>
        <v>18.400000000000002</v>
      </c>
      <c r="J1402" s="11">
        <f t="shared" si="65"/>
        <v>18.05</v>
      </c>
    </row>
    <row r="1403" spans="1:10">
      <c r="A1403" s="17" t="s">
        <v>34977</v>
      </c>
      <c r="B1403" s="2" t="s">
        <v>33120</v>
      </c>
      <c r="C1403" s="9">
        <v>6</v>
      </c>
      <c r="D1403" s="34">
        <v>0.7</v>
      </c>
      <c r="E1403" s="31">
        <v>46</v>
      </c>
      <c r="F1403" s="10">
        <v>17.5</v>
      </c>
      <c r="G1403" s="192" t="s">
        <v>4329</v>
      </c>
      <c r="H1403" s="10">
        <f t="shared" si="63"/>
        <v>27.35</v>
      </c>
      <c r="I1403" s="10">
        <f t="shared" si="64"/>
        <v>25.1</v>
      </c>
      <c r="J1403" s="11">
        <f t="shared" si="65"/>
        <v>24.650000000000002</v>
      </c>
    </row>
    <row r="1404" spans="1:10">
      <c r="A1404" s="17" t="s">
        <v>34978</v>
      </c>
      <c r="B1404" s="2" t="s">
        <v>2655</v>
      </c>
      <c r="C1404" s="9">
        <v>48</v>
      </c>
      <c r="D1404" s="34">
        <v>0.05</v>
      </c>
      <c r="E1404" s="31">
        <v>45.1</v>
      </c>
      <c r="F1404" s="10">
        <v>12.95</v>
      </c>
      <c r="G1404" s="192" t="s">
        <v>32308</v>
      </c>
      <c r="H1404" s="10">
        <f t="shared" si="63"/>
        <v>18</v>
      </c>
      <c r="I1404" s="10">
        <f t="shared" si="64"/>
        <v>16.55</v>
      </c>
      <c r="J1404" s="11">
        <f t="shared" si="65"/>
        <v>16.25</v>
      </c>
    </row>
    <row r="1405" spans="1:10">
      <c r="A1405" s="17" t="s">
        <v>34979</v>
      </c>
      <c r="B1405" s="2" t="s">
        <v>33254</v>
      </c>
      <c r="C1405" s="9">
        <v>6</v>
      </c>
      <c r="D1405" s="34">
        <v>0.7</v>
      </c>
      <c r="E1405" s="31">
        <v>45.1</v>
      </c>
      <c r="F1405" s="10">
        <v>14.1</v>
      </c>
      <c r="G1405" s="192" t="s">
        <v>32308</v>
      </c>
      <c r="H1405" s="10">
        <f t="shared" si="63"/>
        <v>23.1</v>
      </c>
      <c r="I1405" s="10">
        <f t="shared" si="64"/>
        <v>21.200000000000003</v>
      </c>
      <c r="J1405" s="11">
        <f t="shared" si="65"/>
        <v>20.85</v>
      </c>
    </row>
    <row r="1406" spans="1:10">
      <c r="A1406" s="17" t="s">
        <v>34980</v>
      </c>
      <c r="B1406" s="2" t="s">
        <v>2659</v>
      </c>
      <c r="C1406" s="9">
        <v>6</v>
      </c>
      <c r="D1406" s="34">
        <v>0.7</v>
      </c>
      <c r="E1406" s="31">
        <v>43</v>
      </c>
      <c r="F1406" s="10">
        <v>12.25</v>
      </c>
      <c r="G1406" s="192" t="s">
        <v>4347</v>
      </c>
      <c r="H1406" s="10">
        <f t="shared" si="63"/>
        <v>20.650000000000002</v>
      </c>
      <c r="I1406" s="10">
        <f t="shared" si="64"/>
        <v>18.95</v>
      </c>
      <c r="J1406" s="11">
        <f t="shared" si="65"/>
        <v>18.650000000000002</v>
      </c>
    </row>
    <row r="1407" spans="1:10">
      <c r="A1407" s="17" t="s">
        <v>34981</v>
      </c>
      <c r="B1407" s="2" t="s">
        <v>31809</v>
      </c>
      <c r="C1407" s="9">
        <v>4</v>
      </c>
      <c r="D1407" s="34">
        <v>1</v>
      </c>
      <c r="E1407" s="31">
        <v>40</v>
      </c>
      <c r="F1407" s="10">
        <v>14.5</v>
      </c>
      <c r="G1407" s="192" t="s">
        <v>32294</v>
      </c>
      <c r="H1407" s="10">
        <f t="shared" si="63"/>
        <v>24.650000000000002</v>
      </c>
      <c r="I1407" s="10">
        <f t="shared" si="64"/>
        <v>22.650000000000002</v>
      </c>
      <c r="J1407" s="11">
        <f t="shared" si="65"/>
        <v>22.25</v>
      </c>
    </row>
    <row r="1408" spans="1:10">
      <c r="A1408" s="17" t="s">
        <v>34982</v>
      </c>
      <c r="B1408" s="2" t="s">
        <v>2662</v>
      </c>
      <c r="C1408" s="9">
        <v>4</v>
      </c>
      <c r="D1408" s="34">
        <v>1</v>
      </c>
      <c r="E1408" s="31">
        <v>40</v>
      </c>
      <c r="F1408" s="10">
        <v>7.25</v>
      </c>
      <c r="G1408" s="192" t="s">
        <v>32294</v>
      </c>
      <c r="H1408" s="10">
        <f t="shared" si="63"/>
        <v>15.8</v>
      </c>
      <c r="I1408" s="10">
        <f t="shared" si="64"/>
        <v>14.5</v>
      </c>
      <c r="J1408" s="11">
        <f t="shared" si="65"/>
        <v>14.25</v>
      </c>
    </row>
    <row r="1409" spans="1:10">
      <c r="A1409" s="17" t="s">
        <v>34983</v>
      </c>
      <c r="B1409" s="2" t="s">
        <v>33121</v>
      </c>
      <c r="C1409" s="9">
        <v>6</v>
      </c>
      <c r="D1409" s="34">
        <v>0.7</v>
      </c>
      <c r="E1409" s="31">
        <v>40</v>
      </c>
      <c r="F1409" s="10">
        <v>42.5</v>
      </c>
      <c r="G1409" s="192" t="s">
        <v>32294</v>
      </c>
      <c r="H1409" s="10">
        <f t="shared" si="63"/>
        <v>57.300000000000004</v>
      </c>
      <c r="I1409" s="10">
        <f t="shared" si="64"/>
        <v>52.6</v>
      </c>
      <c r="J1409" s="11">
        <f t="shared" si="65"/>
        <v>51.650000000000006</v>
      </c>
    </row>
    <row r="1410" spans="1:10">
      <c r="A1410" s="17" t="s">
        <v>34984</v>
      </c>
      <c r="B1410" s="2" t="s">
        <v>33122</v>
      </c>
      <c r="C1410" s="9">
        <v>6</v>
      </c>
      <c r="D1410" s="34">
        <v>0.7</v>
      </c>
      <c r="E1410" s="31">
        <v>44</v>
      </c>
      <c r="F1410" s="10">
        <v>5.35</v>
      </c>
      <c r="G1410" s="192" t="s">
        <v>32308</v>
      </c>
      <c r="H1410" s="10">
        <f t="shared" si="63"/>
        <v>12.350000000000001</v>
      </c>
      <c r="I1410" s="10">
        <f t="shared" si="64"/>
        <v>11.350000000000001</v>
      </c>
      <c r="J1410" s="11">
        <f t="shared" si="65"/>
        <v>11.100000000000001</v>
      </c>
    </row>
    <row r="1411" spans="1:10">
      <c r="A1411" s="17" t="s">
        <v>34985</v>
      </c>
      <c r="B1411" s="2" t="s">
        <v>33123</v>
      </c>
      <c r="C1411" s="9">
        <v>6</v>
      </c>
      <c r="D1411" s="34">
        <v>0.7</v>
      </c>
      <c r="E1411" s="31">
        <v>44</v>
      </c>
      <c r="F1411" s="10">
        <v>14.95</v>
      </c>
      <c r="G1411" s="192" t="s">
        <v>32308</v>
      </c>
      <c r="H1411" s="10">
        <f t="shared" si="63"/>
        <v>24.05</v>
      </c>
      <c r="I1411" s="10">
        <f t="shared" si="64"/>
        <v>22.1</v>
      </c>
      <c r="J1411" s="11">
        <f t="shared" si="65"/>
        <v>21.700000000000003</v>
      </c>
    </row>
    <row r="1412" spans="1:10">
      <c r="A1412" s="17" t="s">
        <v>34986</v>
      </c>
      <c r="B1412" s="2" t="s">
        <v>2669</v>
      </c>
      <c r="C1412" s="9">
        <v>6</v>
      </c>
      <c r="D1412" s="34">
        <v>0.7</v>
      </c>
      <c r="E1412" s="31">
        <v>24</v>
      </c>
      <c r="F1412" s="10">
        <v>28.5</v>
      </c>
      <c r="G1412" s="192" t="s">
        <v>32304</v>
      </c>
      <c r="H1412" s="10">
        <f t="shared" si="63"/>
        <v>38.800000000000004</v>
      </c>
      <c r="I1412" s="10">
        <f t="shared" si="64"/>
        <v>35.65</v>
      </c>
      <c r="J1412" s="11">
        <f t="shared" si="65"/>
        <v>35</v>
      </c>
    </row>
    <row r="1413" spans="1:10">
      <c r="A1413" s="17" t="s">
        <v>34987</v>
      </c>
      <c r="B1413" s="2" t="s">
        <v>2671</v>
      </c>
      <c r="C1413" s="9">
        <v>6</v>
      </c>
      <c r="D1413" s="34">
        <v>0.7</v>
      </c>
      <c r="E1413" s="31">
        <v>30</v>
      </c>
      <c r="F1413" s="10">
        <v>8.5</v>
      </c>
      <c r="G1413" s="192" t="s">
        <v>32304</v>
      </c>
      <c r="H1413" s="10">
        <f t="shared" si="63"/>
        <v>14.950000000000001</v>
      </c>
      <c r="I1413" s="10">
        <f t="shared" si="64"/>
        <v>13.700000000000001</v>
      </c>
      <c r="J1413" s="11">
        <f t="shared" si="65"/>
        <v>13.450000000000001</v>
      </c>
    </row>
    <row r="1414" spans="1:10">
      <c r="A1414" s="17" t="s">
        <v>34988</v>
      </c>
      <c r="B1414" s="2" t="s">
        <v>2674</v>
      </c>
      <c r="C1414" s="9">
        <v>6</v>
      </c>
      <c r="D1414" s="34">
        <v>0.7</v>
      </c>
      <c r="E1414" s="31">
        <v>32</v>
      </c>
      <c r="F1414" s="10">
        <v>34.5</v>
      </c>
      <c r="G1414" s="192" t="s">
        <v>32304</v>
      </c>
      <c r="H1414" s="10">
        <f t="shared" si="63"/>
        <v>46.85</v>
      </c>
      <c r="I1414" s="10">
        <f t="shared" si="64"/>
        <v>43</v>
      </c>
      <c r="J1414" s="11">
        <f t="shared" si="65"/>
        <v>42.25</v>
      </c>
    </row>
    <row r="1415" spans="1:10">
      <c r="A1415" s="17" t="s">
        <v>34989</v>
      </c>
      <c r="B1415" s="2" t="s">
        <v>2676</v>
      </c>
      <c r="C1415" s="9">
        <v>6</v>
      </c>
      <c r="D1415" s="34">
        <v>0.5</v>
      </c>
      <c r="E1415" s="31">
        <v>32</v>
      </c>
      <c r="F1415" s="10">
        <v>42.5</v>
      </c>
      <c r="G1415" s="192" t="s">
        <v>32304</v>
      </c>
      <c r="H1415" s="10">
        <f t="shared" si="63"/>
        <v>55.800000000000004</v>
      </c>
      <c r="I1415" s="10">
        <f t="shared" si="64"/>
        <v>51.2</v>
      </c>
      <c r="J1415" s="11">
        <f t="shared" si="65"/>
        <v>50.300000000000004</v>
      </c>
    </row>
    <row r="1416" spans="1:10">
      <c r="A1416" s="17" t="s">
        <v>34990</v>
      </c>
      <c r="B1416" s="2" t="s">
        <v>33124</v>
      </c>
      <c r="C1416" s="9">
        <v>6</v>
      </c>
      <c r="D1416" s="34">
        <v>0.7</v>
      </c>
      <c r="E1416" s="31">
        <v>48.3</v>
      </c>
      <c r="F1416" s="10">
        <v>25.95</v>
      </c>
      <c r="G1416" s="192" t="s">
        <v>32390</v>
      </c>
      <c r="H1416" s="10">
        <f t="shared" si="63"/>
        <v>37.85</v>
      </c>
      <c r="I1416" s="10">
        <f t="shared" si="64"/>
        <v>34.75</v>
      </c>
      <c r="J1416" s="11">
        <f t="shared" si="65"/>
        <v>34.15</v>
      </c>
    </row>
    <row r="1417" spans="1:10">
      <c r="A1417" s="17" t="s">
        <v>34991</v>
      </c>
      <c r="B1417" s="2" t="s">
        <v>32516</v>
      </c>
      <c r="C1417" s="9">
        <v>6</v>
      </c>
      <c r="D1417" s="34">
        <v>0.7</v>
      </c>
      <c r="E1417" s="31">
        <v>45.2</v>
      </c>
      <c r="F1417" s="10">
        <v>11.1</v>
      </c>
      <c r="G1417" s="192" t="s">
        <v>4329</v>
      </c>
      <c r="H1417" s="10">
        <f t="shared" si="63"/>
        <v>19.450000000000003</v>
      </c>
      <c r="I1417" s="10">
        <f t="shared" si="64"/>
        <v>17.850000000000001</v>
      </c>
      <c r="J1417" s="11">
        <f t="shared" si="65"/>
        <v>17.55</v>
      </c>
    </row>
    <row r="1418" spans="1:10">
      <c r="A1418" s="17" t="s">
        <v>34992</v>
      </c>
      <c r="B1418" s="2" t="s">
        <v>33125</v>
      </c>
      <c r="C1418" s="9">
        <v>6</v>
      </c>
      <c r="D1418" s="34">
        <v>0.7</v>
      </c>
      <c r="E1418" s="31">
        <v>41.4</v>
      </c>
      <c r="F1418" s="10">
        <v>23.5</v>
      </c>
      <c r="G1418" s="192" t="s">
        <v>4329</v>
      </c>
      <c r="H1418" s="10">
        <f t="shared" si="63"/>
        <v>34.25</v>
      </c>
      <c r="I1418" s="10">
        <f t="shared" si="64"/>
        <v>31.450000000000003</v>
      </c>
      <c r="J1418" s="11">
        <f t="shared" si="65"/>
        <v>30.900000000000002</v>
      </c>
    </row>
    <row r="1419" spans="1:10">
      <c r="A1419" s="17" t="s">
        <v>34993</v>
      </c>
      <c r="B1419" s="2" t="s">
        <v>33126</v>
      </c>
      <c r="C1419" s="9">
        <v>6</v>
      </c>
      <c r="D1419" s="34">
        <v>0.7</v>
      </c>
      <c r="E1419" s="31">
        <v>48.7</v>
      </c>
      <c r="F1419" s="10">
        <v>12.5</v>
      </c>
      <c r="G1419" s="192" t="s">
        <v>4329</v>
      </c>
      <c r="H1419" s="10">
        <f t="shared" si="63"/>
        <v>21.450000000000003</v>
      </c>
      <c r="I1419" s="10">
        <f t="shared" si="64"/>
        <v>19.700000000000003</v>
      </c>
      <c r="J1419" s="11">
        <f t="shared" si="65"/>
        <v>19.350000000000001</v>
      </c>
    </row>
    <row r="1420" spans="1:10">
      <c r="A1420" s="17" t="s">
        <v>34994</v>
      </c>
      <c r="B1420" s="2" t="s">
        <v>4671</v>
      </c>
      <c r="C1420" s="9">
        <v>6</v>
      </c>
      <c r="D1420" s="34">
        <v>0.7</v>
      </c>
      <c r="E1420" s="31">
        <v>48.7</v>
      </c>
      <c r="F1420" s="10">
        <v>8.15</v>
      </c>
      <c r="G1420" s="192" t="s">
        <v>4329</v>
      </c>
      <c r="H1420" s="10">
        <f t="shared" ref="H1420:H1483" si="66">IF(B1420="","",CEILING((F1420+(10.3552*D1420*E1420)/100+1.5+0.05)*1.22,0.05))</f>
        <v>16.150000000000002</v>
      </c>
      <c r="I1420" s="10">
        <f t="shared" ref="I1420:I1483" si="67">IF(B1420="","",CEILING((F1420+(10.3552*D1420*E1420)/100+1.5+0.05)*1.12,0.05))</f>
        <v>14.850000000000001</v>
      </c>
      <c r="J1420" s="11">
        <f t="shared" ref="J1420:J1483" si="68">IF(B1420="","",CEILING((F1420+(10.3552*D1420*E1420)/100+1.5+0.05)*1.1,0.05))</f>
        <v>14.600000000000001</v>
      </c>
    </row>
    <row r="1421" spans="1:10">
      <c r="A1421" s="17" t="s">
        <v>34995</v>
      </c>
      <c r="B1421" s="2" t="s">
        <v>33127</v>
      </c>
      <c r="C1421" s="9">
        <v>6</v>
      </c>
      <c r="D1421" s="34">
        <v>0.7</v>
      </c>
      <c r="E1421" s="31">
        <v>45.9</v>
      </c>
      <c r="F1421" s="10">
        <v>8.0500000000000007</v>
      </c>
      <c r="G1421" s="192" t="s">
        <v>4329</v>
      </c>
      <c r="H1421" s="10">
        <f t="shared" si="66"/>
        <v>15.8</v>
      </c>
      <c r="I1421" s="10">
        <f t="shared" si="67"/>
        <v>14.5</v>
      </c>
      <c r="J1421" s="11">
        <f t="shared" si="68"/>
        <v>14.25</v>
      </c>
    </row>
    <row r="1422" spans="1:10">
      <c r="A1422" s="17" t="s">
        <v>34996</v>
      </c>
      <c r="B1422" s="2" t="s">
        <v>33128</v>
      </c>
      <c r="C1422" s="9">
        <v>6</v>
      </c>
      <c r="D1422" s="34">
        <v>0.7</v>
      </c>
      <c r="E1422" s="31">
        <v>46.1</v>
      </c>
      <c r="F1422" s="10">
        <v>19.600000000000001</v>
      </c>
      <c r="G1422" s="192" t="s">
        <v>4329</v>
      </c>
      <c r="H1422" s="10">
        <f t="shared" si="66"/>
        <v>29.900000000000002</v>
      </c>
      <c r="I1422" s="10">
        <f t="shared" si="67"/>
        <v>27.450000000000003</v>
      </c>
      <c r="J1422" s="11">
        <f t="shared" si="68"/>
        <v>26.950000000000003</v>
      </c>
    </row>
    <row r="1423" spans="1:10">
      <c r="A1423" s="17" t="s">
        <v>34997</v>
      </c>
      <c r="B1423" s="2" t="s">
        <v>27721</v>
      </c>
      <c r="C1423" s="9">
        <v>12</v>
      </c>
      <c r="D1423" s="34">
        <v>0.5</v>
      </c>
      <c r="E1423" s="31">
        <v>43</v>
      </c>
      <c r="F1423" s="10">
        <v>7.95</v>
      </c>
      <c r="G1423" s="192" t="s">
        <v>4329</v>
      </c>
      <c r="H1423" s="10">
        <f t="shared" si="66"/>
        <v>14.350000000000001</v>
      </c>
      <c r="I1423" s="10">
        <f t="shared" si="67"/>
        <v>13.15</v>
      </c>
      <c r="J1423" s="11">
        <f t="shared" si="68"/>
        <v>12.9</v>
      </c>
    </row>
    <row r="1424" spans="1:10">
      <c r="A1424" s="17" t="s">
        <v>34998</v>
      </c>
      <c r="B1424" s="2" t="s">
        <v>31810</v>
      </c>
      <c r="C1424" s="9">
        <v>6</v>
      </c>
      <c r="D1424" s="34">
        <v>0.7</v>
      </c>
      <c r="E1424" s="31">
        <v>40</v>
      </c>
      <c r="F1424" s="10">
        <v>18.95</v>
      </c>
      <c r="G1424" s="192" t="s">
        <v>4329</v>
      </c>
      <c r="H1424" s="10">
        <f t="shared" si="66"/>
        <v>28.55</v>
      </c>
      <c r="I1424" s="10">
        <f t="shared" si="67"/>
        <v>26.25</v>
      </c>
      <c r="J1424" s="11">
        <f t="shared" si="68"/>
        <v>25.75</v>
      </c>
    </row>
    <row r="1425" spans="1:10">
      <c r="A1425" s="17" t="s">
        <v>34999</v>
      </c>
      <c r="B1425" s="2" t="s">
        <v>33129</v>
      </c>
      <c r="C1425" s="9">
        <v>6</v>
      </c>
      <c r="D1425" s="34">
        <v>0.7</v>
      </c>
      <c r="E1425" s="31">
        <v>46.1</v>
      </c>
      <c r="F1425" s="10">
        <v>5.25</v>
      </c>
      <c r="G1425" s="192" t="s">
        <v>4329</v>
      </c>
      <c r="H1425" s="10">
        <f t="shared" si="66"/>
        <v>12.4</v>
      </c>
      <c r="I1425" s="10">
        <f t="shared" si="67"/>
        <v>11.4</v>
      </c>
      <c r="J1425" s="11">
        <f t="shared" si="68"/>
        <v>11.200000000000001</v>
      </c>
    </row>
    <row r="1426" spans="1:10">
      <c r="A1426" s="17" t="s">
        <v>35000</v>
      </c>
      <c r="B1426" s="2" t="s">
        <v>33130</v>
      </c>
      <c r="C1426" s="9">
        <v>6</v>
      </c>
      <c r="D1426" s="34">
        <v>0.7</v>
      </c>
      <c r="E1426" s="31">
        <v>46.1</v>
      </c>
      <c r="F1426" s="10">
        <v>167</v>
      </c>
      <c r="G1426" s="192" t="s">
        <v>4329</v>
      </c>
      <c r="H1426" s="10">
        <f t="shared" si="66"/>
        <v>209.75</v>
      </c>
      <c r="I1426" s="10">
        <f t="shared" si="67"/>
        <v>192.55</v>
      </c>
      <c r="J1426" s="11">
        <f t="shared" si="68"/>
        <v>189.10000000000002</v>
      </c>
    </row>
    <row r="1427" spans="1:10">
      <c r="A1427" s="17" t="s">
        <v>35001</v>
      </c>
      <c r="B1427" s="2" t="s">
        <v>33131</v>
      </c>
      <c r="C1427" s="9">
        <v>12</v>
      </c>
      <c r="D1427" s="34">
        <v>0.5</v>
      </c>
      <c r="E1427" s="31">
        <v>46.1</v>
      </c>
      <c r="F1427" s="10">
        <v>49.5</v>
      </c>
      <c r="G1427" s="192" t="s">
        <v>4329</v>
      </c>
      <c r="H1427" s="10">
        <f t="shared" si="66"/>
        <v>65.2</v>
      </c>
      <c r="I1427" s="10">
        <f t="shared" si="67"/>
        <v>59.85</v>
      </c>
      <c r="J1427" s="11">
        <f t="shared" si="68"/>
        <v>58.800000000000004</v>
      </c>
    </row>
    <row r="1428" spans="1:10">
      <c r="A1428" s="17" t="s">
        <v>35002</v>
      </c>
      <c r="B1428" s="2" t="s">
        <v>14269</v>
      </c>
      <c r="C1428" s="9">
        <v>6</v>
      </c>
      <c r="D1428" s="34">
        <v>0.7</v>
      </c>
      <c r="E1428" s="31">
        <v>46</v>
      </c>
      <c r="F1428" s="10">
        <v>14.95</v>
      </c>
      <c r="G1428" s="192" t="s">
        <v>4328</v>
      </c>
      <c r="H1428" s="10">
        <f t="shared" si="66"/>
        <v>24.200000000000003</v>
      </c>
      <c r="I1428" s="10">
        <f t="shared" si="67"/>
        <v>22.25</v>
      </c>
      <c r="J1428" s="11">
        <f t="shared" si="68"/>
        <v>21.85</v>
      </c>
    </row>
    <row r="1429" spans="1:10">
      <c r="A1429" s="17" t="s">
        <v>35003</v>
      </c>
      <c r="B1429" s="2" t="s">
        <v>14271</v>
      </c>
      <c r="C1429" s="9">
        <v>6</v>
      </c>
      <c r="D1429" s="34">
        <v>0.7</v>
      </c>
      <c r="E1429" s="31">
        <v>46</v>
      </c>
      <c r="F1429" s="10">
        <v>32.5</v>
      </c>
      <c r="G1429" s="192" t="s">
        <v>4328</v>
      </c>
      <c r="H1429" s="10">
        <f t="shared" si="66"/>
        <v>45.650000000000006</v>
      </c>
      <c r="I1429" s="10">
        <f t="shared" si="67"/>
        <v>41.900000000000006</v>
      </c>
      <c r="J1429" s="11">
        <f t="shared" si="68"/>
        <v>41.150000000000006</v>
      </c>
    </row>
    <row r="1430" spans="1:10">
      <c r="A1430" s="17" t="s">
        <v>35004</v>
      </c>
      <c r="B1430" s="2" t="s">
        <v>2686</v>
      </c>
      <c r="C1430" s="9">
        <v>6</v>
      </c>
      <c r="D1430" s="34">
        <v>0.7</v>
      </c>
      <c r="E1430" s="31">
        <v>40</v>
      </c>
      <c r="F1430" s="10">
        <v>370</v>
      </c>
      <c r="G1430" s="192" t="s">
        <v>4350</v>
      </c>
      <c r="H1430" s="10">
        <f t="shared" si="66"/>
        <v>456.85</v>
      </c>
      <c r="I1430" s="10">
        <f t="shared" si="67"/>
        <v>419.40000000000003</v>
      </c>
      <c r="J1430" s="11">
        <f t="shared" si="68"/>
        <v>411.90000000000003</v>
      </c>
    </row>
    <row r="1431" spans="1:10">
      <c r="A1431" s="17" t="s">
        <v>35005</v>
      </c>
      <c r="B1431" s="2" t="s">
        <v>2688</v>
      </c>
      <c r="C1431" s="9">
        <v>6</v>
      </c>
      <c r="D1431" s="34">
        <v>0.7</v>
      </c>
      <c r="E1431" s="31">
        <v>45</v>
      </c>
      <c r="F1431" s="10">
        <v>1.35</v>
      </c>
      <c r="G1431" s="192" t="s">
        <v>32325</v>
      </c>
      <c r="H1431" s="10">
        <f t="shared" si="66"/>
        <v>7.5500000000000007</v>
      </c>
      <c r="I1431" s="10">
        <f t="shared" si="67"/>
        <v>6.95</v>
      </c>
      <c r="J1431" s="11">
        <f t="shared" si="68"/>
        <v>6.8000000000000007</v>
      </c>
    </row>
    <row r="1432" spans="1:10">
      <c r="A1432" s="17" t="s">
        <v>35008</v>
      </c>
      <c r="B1432" s="2" t="s">
        <v>2690</v>
      </c>
      <c r="C1432" s="9">
        <v>6</v>
      </c>
      <c r="D1432" s="34">
        <v>0.7</v>
      </c>
      <c r="E1432" s="31">
        <v>47</v>
      </c>
      <c r="F1432" s="10">
        <v>41.5</v>
      </c>
      <c r="G1432" s="192" t="s">
        <v>32325</v>
      </c>
      <c r="H1432" s="10">
        <f t="shared" si="66"/>
        <v>56.7</v>
      </c>
      <c r="I1432" s="10">
        <f t="shared" si="67"/>
        <v>52.050000000000004</v>
      </c>
      <c r="J1432" s="11">
        <f t="shared" si="68"/>
        <v>51.150000000000006</v>
      </c>
    </row>
    <row r="1433" spans="1:10">
      <c r="A1433" s="17" t="s">
        <v>35009</v>
      </c>
      <c r="B1433" s="2" t="s">
        <v>2693</v>
      </c>
      <c r="C1433" s="9">
        <v>6</v>
      </c>
      <c r="D1433" s="34">
        <v>0.7</v>
      </c>
      <c r="E1433" s="31">
        <v>41</v>
      </c>
      <c r="F1433" s="10">
        <v>19.3</v>
      </c>
      <c r="G1433" s="192" t="s">
        <v>32307</v>
      </c>
      <c r="H1433" s="10">
        <f t="shared" si="66"/>
        <v>29.1</v>
      </c>
      <c r="I1433" s="10">
        <f t="shared" si="67"/>
        <v>26.700000000000003</v>
      </c>
      <c r="J1433" s="11">
        <f t="shared" si="68"/>
        <v>26.25</v>
      </c>
    </row>
    <row r="1434" spans="1:10">
      <c r="A1434" s="17" t="s">
        <v>35010</v>
      </c>
      <c r="B1434" s="2" t="s">
        <v>2697</v>
      </c>
      <c r="C1434" s="9">
        <v>6</v>
      </c>
      <c r="D1434" s="34">
        <v>0.7</v>
      </c>
      <c r="E1434" s="31">
        <v>41</v>
      </c>
      <c r="F1434" s="10">
        <v>82.5</v>
      </c>
      <c r="G1434" s="192" t="s">
        <v>32308</v>
      </c>
      <c r="H1434" s="10">
        <f t="shared" si="66"/>
        <v>106.2</v>
      </c>
      <c r="I1434" s="10">
        <f t="shared" si="67"/>
        <v>97.5</v>
      </c>
      <c r="J1434" s="11">
        <f t="shared" si="68"/>
        <v>95.75</v>
      </c>
    </row>
    <row r="1435" spans="1:10">
      <c r="A1435" s="17" t="s">
        <v>35011</v>
      </c>
      <c r="B1435" s="2" t="s">
        <v>2699</v>
      </c>
      <c r="C1435" s="9">
        <v>6</v>
      </c>
      <c r="D1435" s="34">
        <v>0.7</v>
      </c>
      <c r="E1435" s="31">
        <v>41</v>
      </c>
      <c r="F1435" s="10">
        <v>6.8</v>
      </c>
      <c r="G1435" s="192" t="s">
        <v>32356</v>
      </c>
      <c r="H1435" s="10">
        <f t="shared" si="66"/>
        <v>13.850000000000001</v>
      </c>
      <c r="I1435" s="10">
        <f t="shared" si="67"/>
        <v>12.700000000000001</v>
      </c>
      <c r="J1435" s="11">
        <f t="shared" si="68"/>
        <v>12.5</v>
      </c>
    </row>
    <row r="1436" spans="1:10">
      <c r="A1436" s="17" t="s">
        <v>35012</v>
      </c>
      <c r="B1436" s="2" t="s">
        <v>2700</v>
      </c>
      <c r="C1436" s="9">
        <v>6</v>
      </c>
      <c r="D1436" s="34">
        <v>0.7</v>
      </c>
      <c r="E1436" s="31">
        <v>18</v>
      </c>
      <c r="F1436" s="10">
        <v>14.25</v>
      </c>
      <c r="G1436" s="192" t="s">
        <v>32304</v>
      </c>
      <c r="H1436" s="10">
        <f t="shared" si="66"/>
        <v>20.900000000000002</v>
      </c>
      <c r="I1436" s="10">
        <f t="shared" si="67"/>
        <v>19.200000000000003</v>
      </c>
      <c r="J1436" s="11">
        <f t="shared" si="68"/>
        <v>18.850000000000001</v>
      </c>
    </row>
    <row r="1437" spans="1:10">
      <c r="A1437" s="17" t="s">
        <v>35016</v>
      </c>
      <c r="B1437" s="2" t="s">
        <v>2706</v>
      </c>
      <c r="C1437" s="9">
        <v>6</v>
      </c>
      <c r="D1437" s="34">
        <v>0.7</v>
      </c>
      <c r="E1437" s="31">
        <v>21</v>
      </c>
      <c r="F1437" s="10">
        <v>7.35</v>
      </c>
      <c r="G1437" s="192" t="s">
        <v>32304</v>
      </c>
      <c r="H1437" s="10">
        <f t="shared" si="66"/>
        <v>12.75</v>
      </c>
      <c r="I1437" s="10">
        <f t="shared" si="67"/>
        <v>11.700000000000001</v>
      </c>
      <c r="J1437" s="11">
        <f t="shared" si="68"/>
        <v>11.5</v>
      </c>
    </row>
    <row r="1438" spans="1:10">
      <c r="A1438" s="17" t="s">
        <v>35017</v>
      </c>
      <c r="B1438" s="2" t="s">
        <v>2710</v>
      </c>
      <c r="C1438" s="9">
        <v>120</v>
      </c>
      <c r="D1438" s="34">
        <v>0.05</v>
      </c>
      <c r="E1438" s="31">
        <v>21</v>
      </c>
      <c r="F1438" s="10">
        <v>12.5</v>
      </c>
      <c r="G1438" s="192" t="s">
        <v>32304</v>
      </c>
      <c r="H1438" s="10">
        <f t="shared" si="66"/>
        <v>17.3</v>
      </c>
      <c r="I1438" s="10">
        <f t="shared" si="67"/>
        <v>15.9</v>
      </c>
      <c r="J1438" s="11">
        <f t="shared" si="68"/>
        <v>15.600000000000001</v>
      </c>
    </row>
    <row r="1439" spans="1:10">
      <c r="A1439" s="17" t="s">
        <v>35018</v>
      </c>
      <c r="B1439" s="2" t="s">
        <v>2712</v>
      </c>
      <c r="C1439" s="9">
        <v>6</v>
      </c>
      <c r="D1439" s="34">
        <v>0.7</v>
      </c>
      <c r="E1439" s="31">
        <v>18</v>
      </c>
      <c r="F1439" s="10">
        <v>5.4</v>
      </c>
      <c r="G1439" s="192" t="s">
        <v>32304</v>
      </c>
      <c r="H1439" s="10">
        <f t="shared" si="66"/>
        <v>10.100000000000001</v>
      </c>
      <c r="I1439" s="10">
        <f t="shared" si="67"/>
        <v>9.25</v>
      </c>
      <c r="J1439" s="11">
        <f t="shared" si="68"/>
        <v>9.1</v>
      </c>
    </row>
    <row r="1440" spans="1:10">
      <c r="A1440" s="17" t="s">
        <v>35019</v>
      </c>
      <c r="B1440" s="2" t="s">
        <v>27302</v>
      </c>
      <c r="C1440" s="9">
        <v>6</v>
      </c>
      <c r="D1440" s="34">
        <v>1</v>
      </c>
      <c r="E1440" s="31">
        <v>16</v>
      </c>
      <c r="F1440" s="10">
        <v>19.5</v>
      </c>
      <c r="G1440" s="192" t="s">
        <v>32304</v>
      </c>
      <c r="H1440" s="10">
        <f t="shared" si="66"/>
        <v>27.75</v>
      </c>
      <c r="I1440" s="10">
        <f t="shared" si="67"/>
        <v>25.450000000000003</v>
      </c>
      <c r="J1440" s="11">
        <f t="shared" si="68"/>
        <v>25</v>
      </c>
    </row>
    <row r="1441" spans="1:10">
      <c r="A1441" s="17" t="s">
        <v>35020</v>
      </c>
      <c r="B1441" s="2" t="s">
        <v>2721</v>
      </c>
      <c r="C1441" s="9">
        <v>4</v>
      </c>
      <c r="D1441" s="34">
        <v>0.7</v>
      </c>
      <c r="E1441" s="31">
        <v>40</v>
      </c>
      <c r="F1441" s="10">
        <v>8.4499999999999993</v>
      </c>
      <c r="G1441" s="192" t="s">
        <v>4328</v>
      </c>
      <c r="H1441" s="10">
        <f t="shared" si="66"/>
        <v>15.75</v>
      </c>
      <c r="I1441" s="10">
        <f t="shared" si="67"/>
        <v>14.450000000000001</v>
      </c>
      <c r="J1441" s="11">
        <f t="shared" si="68"/>
        <v>14.200000000000001</v>
      </c>
    </row>
    <row r="1442" spans="1:10">
      <c r="A1442" s="17" t="s">
        <v>35021</v>
      </c>
      <c r="B1442" s="2" t="s">
        <v>4613</v>
      </c>
      <c r="C1442" s="9">
        <v>6</v>
      </c>
      <c r="D1442" s="34">
        <v>1</v>
      </c>
      <c r="E1442" s="31">
        <v>25</v>
      </c>
      <c r="F1442" s="10">
        <v>9.5</v>
      </c>
      <c r="G1442" s="192" t="s">
        <v>32304</v>
      </c>
      <c r="H1442" s="10">
        <f t="shared" si="66"/>
        <v>16.650000000000002</v>
      </c>
      <c r="I1442" s="10">
        <f t="shared" si="67"/>
        <v>15.3</v>
      </c>
      <c r="J1442" s="11">
        <f t="shared" si="68"/>
        <v>15.05</v>
      </c>
    </row>
    <row r="1443" spans="1:10">
      <c r="A1443" s="17" t="s">
        <v>35022</v>
      </c>
      <c r="B1443" s="2" t="s">
        <v>2722</v>
      </c>
      <c r="C1443" s="9">
        <v>6</v>
      </c>
      <c r="D1443" s="34">
        <v>0.7</v>
      </c>
      <c r="E1443" s="31">
        <v>81</v>
      </c>
      <c r="F1443" s="10">
        <v>39.5</v>
      </c>
      <c r="G1443" s="192" t="s">
        <v>4344</v>
      </c>
      <c r="H1443" s="10">
        <f t="shared" si="66"/>
        <v>57.25</v>
      </c>
      <c r="I1443" s="10">
        <f t="shared" si="67"/>
        <v>52.6</v>
      </c>
      <c r="J1443" s="11">
        <f t="shared" si="68"/>
        <v>51.650000000000006</v>
      </c>
    </row>
    <row r="1444" spans="1:10">
      <c r="A1444" s="17" t="s">
        <v>35023</v>
      </c>
      <c r="B1444" s="2" t="s">
        <v>14543</v>
      </c>
      <c r="C1444" s="9">
        <v>6</v>
      </c>
      <c r="D1444" s="34">
        <v>0.5</v>
      </c>
      <c r="E1444" s="31">
        <v>43</v>
      </c>
      <c r="F1444" s="10">
        <v>85</v>
      </c>
      <c r="G1444" s="192" t="s">
        <v>32324</v>
      </c>
      <c r="H1444" s="10">
        <f t="shared" si="66"/>
        <v>108.35000000000001</v>
      </c>
      <c r="I1444" s="10">
        <f t="shared" si="67"/>
        <v>99.45</v>
      </c>
      <c r="J1444" s="11">
        <f t="shared" si="68"/>
        <v>97.7</v>
      </c>
    </row>
    <row r="1445" spans="1:10">
      <c r="A1445" s="17" t="s">
        <v>35024</v>
      </c>
      <c r="B1445" s="2" t="s">
        <v>2735</v>
      </c>
      <c r="C1445" s="9">
        <v>6</v>
      </c>
      <c r="D1445" s="34">
        <v>0.7</v>
      </c>
      <c r="E1445" s="31">
        <v>43</v>
      </c>
      <c r="F1445" s="10">
        <v>14.45</v>
      </c>
      <c r="G1445" s="192" t="s">
        <v>4334</v>
      </c>
      <c r="H1445" s="10">
        <f t="shared" si="66"/>
        <v>23.35</v>
      </c>
      <c r="I1445" s="10">
        <f t="shared" si="67"/>
        <v>21.450000000000003</v>
      </c>
      <c r="J1445" s="11">
        <f t="shared" si="68"/>
        <v>21.05</v>
      </c>
    </row>
    <row r="1446" spans="1:10">
      <c r="A1446" s="17" t="s">
        <v>35025</v>
      </c>
      <c r="B1446" s="2" t="s">
        <v>33132</v>
      </c>
      <c r="C1446" s="9">
        <v>6</v>
      </c>
      <c r="D1446" s="34">
        <v>0.7</v>
      </c>
      <c r="E1446" s="31">
        <v>40</v>
      </c>
      <c r="F1446" s="10">
        <v>7</v>
      </c>
      <c r="G1446" s="192" t="s">
        <v>32437</v>
      </c>
      <c r="H1446" s="10">
        <f t="shared" si="66"/>
        <v>14</v>
      </c>
      <c r="I1446" s="10">
        <f t="shared" si="67"/>
        <v>12.850000000000001</v>
      </c>
      <c r="J1446" s="11">
        <f t="shared" si="68"/>
        <v>12.600000000000001</v>
      </c>
    </row>
    <row r="1447" spans="1:10">
      <c r="A1447" s="17" t="s">
        <v>35026</v>
      </c>
      <c r="B1447" s="2" t="s">
        <v>2738</v>
      </c>
      <c r="C1447" s="9">
        <v>3</v>
      </c>
      <c r="D1447" s="34">
        <v>0.7</v>
      </c>
      <c r="E1447" s="31">
        <v>43</v>
      </c>
      <c r="F1447" s="10">
        <v>5.95</v>
      </c>
      <c r="G1447" s="192" t="s">
        <v>32437</v>
      </c>
      <c r="H1447" s="10">
        <f t="shared" si="66"/>
        <v>13</v>
      </c>
      <c r="I1447" s="10">
        <f t="shared" si="67"/>
        <v>11.9</v>
      </c>
      <c r="J1447" s="11">
        <f t="shared" si="68"/>
        <v>11.700000000000001</v>
      </c>
    </row>
    <row r="1448" spans="1:10">
      <c r="A1448" s="17" t="s">
        <v>35027</v>
      </c>
      <c r="B1448" s="2" t="s">
        <v>14275</v>
      </c>
      <c r="C1448" s="9">
        <v>6</v>
      </c>
      <c r="D1448" s="34">
        <v>0.7</v>
      </c>
      <c r="E1448" s="31">
        <v>40</v>
      </c>
      <c r="F1448" s="10">
        <v>28</v>
      </c>
      <c r="G1448" s="192" t="s">
        <v>32437</v>
      </c>
      <c r="H1448" s="10">
        <f t="shared" si="66"/>
        <v>39.6</v>
      </c>
      <c r="I1448" s="10">
        <f t="shared" si="67"/>
        <v>36.35</v>
      </c>
      <c r="J1448" s="11">
        <f t="shared" si="68"/>
        <v>35.700000000000003</v>
      </c>
    </row>
    <row r="1449" spans="1:10">
      <c r="A1449" s="17" t="s">
        <v>35028</v>
      </c>
      <c r="B1449" s="2" t="s">
        <v>15095</v>
      </c>
      <c r="C1449" s="9">
        <v>6</v>
      </c>
      <c r="D1449" s="34">
        <v>0.7</v>
      </c>
      <c r="E1449" s="31">
        <v>40</v>
      </c>
      <c r="F1449" s="10">
        <v>49</v>
      </c>
      <c r="G1449" s="192" t="s">
        <v>4328</v>
      </c>
      <c r="H1449" s="10">
        <f t="shared" si="66"/>
        <v>65.25</v>
      </c>
      <c r="I1449" s="10">
        <f t="shared" si="67"/>
        <v>59.900000000000006</v>
      </c>
      <c r="J1449" s="11">
        <f t="shared" si="68"/>
        <v>58.800000000000004</v>
      </c>
    </row>
    <row r="1450" spans="1:10">
      <c r="A1450" s="17" t="s">
        <v>35029</v>
      </c>
      <c r="B1450" s="2" t="s">
        <v>14277</v>
      </c>
      <c r="C1450" s="9">
        <v>6</v>
      </c>
      <c r="D1450" s="34">
        <v>0.7</v>
      </c>
      <c r="E1450" s="31">
        <v>40</v>
      </c>
      <c r="F1450" s="10">
        <v>7.5</v>
      </c>
      <c r="G1450" s="192" t="s">
        <v>32437</v>
      </c>
      <c r="H1450" s="10">
        <f t="shared" si="66"/>
        <v>14.600000000000001</v>
      </c>
      <c r="I1450" s="10">
        <f t="shared" si="67"/>
        <v>13.4</v>
      </c>
      <c r="J1450" s="11">
        <f t="shared" si="68"/>
        <v>13.15</v>
      </c>
    </row>
    <row r="1451" spans="1:10">
      <c r="A1451" s="17" t="s">
        <v>35030</v>
      </c>
      <c r="B1451" s="2" t="s">
        <v>2741</v>
      </c>
      <c r="C1451" s="9">
        <v>6</v>
      </c>
      <c r="D1451" s="34">
        <v>0.7</v>
      </c>
      <c r="E1451" s="31">
        <v>40</v>
      </c>
      <c r="F1451" s="10">
        <v>26.5</v>
      </c>
      <c r="G1451" s="192" t="s">
        <v>32324</v>
      </c>
      <c r="H1451" s="10">
        <f t="shared" si="66"/>
        <v>37.800000000000004</v>
      </c>
      <c r="I1451" s="10">
        <f t="shared" si="67"/>
        <v>34.700000000000003</v>
      </c>
      <c r="J1451" s="11">
        <f t="shared" si="68"/>
        <v>34.050000000000004</v>
      </c>
    </row>
    <row r="1452" spans="1:10">
      <c r="A1452" s="17" t="s">
        <v>35031</v>
      </c>
      <c r="B1452" s="2" t="s">
        <v>14655</v>
      </c>
      <c r="C1452" s="9">
        <v>6</v>
      </c>
      <c r="D1452" s="34">
        <v>0.7</v>
      </c>
      <c r="E1452" s="31">
        <v>40</v>
      </c>
      <c r="F1452" s="10">
        <v>175</v>
      </c>
      <c r="G1452" s="192" t="s">
        <v>32380</v>
      </c>
      <c r="H1452" s="10">
        <f t="shared" si="66"/>
        <v>218.95000000000002</v>
      </c>
      <c r="I1452" s="10">
        <f t="shared" si="67"/>
        <v>201</v>
      </c>
      <c r="J1452" s="11">
        <f t="shared" si="68"/>
        <v>197.4</v>
      </c>
    </row>
    <row r="1453" spans="1:10">
      <c r="A1453" s="17" t="s">
        <v>35032</v>
      </c>
      <c r="B1453" s="2" t="s">
        <v>2743</v>
      </c>
      <c r="C1453" s="9">
        <v>6</v>
      </c>
      <c r="D1453" s="34">
        <v>0.7</v>
      </c>
      <c r="E1453" s="31">
        <v>40</v>
      </c>
      <c r="F1453" s="10">
        <v>9.5</v>
      </c>
      <c r="G1453" s="192" t="s">
        <v>32380</v>
      </c>
      <c r="H1453" s="10">
        <f t="shared" si="66"/>
        <v>17.05</v>
      </c>
      <c r="I1453" s="10">
        <f t="shared" si="67"/>
        <v>15.65</v>
      </c>
      <c r="J1453" s="11">
        <f t="shared" si="68"/>
        <v>15.350000000000001</v>
      </c>
    </row>
    <row r="1454" spans="1:10">
      <c r="A1454" s="17" t="s">
        <v>35033</v>
      </c>
      <c r="B1454" s="2" t="s">
        <v>2745</v>
      </c>
      <c r="C1454" s="9">
        <v>3</v>
      </c>
      <c r="D1454" s="34">
        <v>0.7</v>
      </c>
      <c r="E1454" s="31">
        <v>40</v>
      </c>
      <c r="F1454" s="10">
        <v>17.25</v>
      </c>
      <c r="G1454" s="192" t="s">
        <v>32381</v>
      </c>
      <c r="H1454" s="10">
        <f t="shared" si="66"/>
        <v>26.5</v>
      </c>
      <c r="I1454" s="10">
        <f t="shared" si="67"/>
        <v>24.35</v>
      </c>
      <c r="J1454" s="11">
        <f t="shared" si="68"/>
        <v>23.900000000000002</v>
      </c>
    </row>
    <row r="1455" spans="1:10">
      <c r="A1455" s="17" t="s">
        <v>35034</v>
      </c>
      <c r="B1455" s="2" t="s">
        <v>2748</v>
      </c>
      <c r="C1455" s="9">
        <v>6</v>
      </c>
      <c r="D1455" s="34">
        <v>0.7</v>
      </c>
      <c r="E1455" s="31">
        <v>40</v>
      </c>
      <c r="F1455" s="10">
        <v>7.85</v>
      </c>
      <c r="G1455" s="192" t="s">
        <v>32308</v>
      </c>
      <c r="H1455" s="10">
        <f t="shared" si="66"/>
        <v>15.05</v>
      </c>
      <c r="I1455" s="10">
        <f t="shared" si="67"/>
        <v>13.8</v>
      </c>
      <c r="J1455" s="11">
        <f t="shared" si="68"/>
        <v>13.55</v>
      </c>
    </row>
    <row r="1456" spans="1:10">
      <c r="A1456" s="17" t="s">
        <v>35035</v>
      </c>
      <c r="B1456" s="2" t="s">
        <v>4674</v>
      </c>
      <c r="C1456" s="9">
        <v>6</v>
      </c>
      <c r="D1456" s="34">
        <v>0.7</v>
      </c>
      <c r="E1456" s="31">
        <v>45.2</v>
      </c>
      <c r="F1456" s="10">
        <v>35</v>
      </c>
      <c r="G1456" s="192" t="s">
        <v>32308</v>
      </c>
      <c r="H1456" s="10">
        <f t="shared" si="66"/>
        <v>48.6</v>
      </c>
      <c r="I1456" s="10">
        <f t="shared" si="67"/>
        <v>44.650000000000006</v>
      </c>
      <c r="J1456" s="11">
        <f t="shared" si="68"/>
        <v>43.85</v>
      </c>
    </row>
    <row r="1457" spans="1:10">
      <c r="A1457" s="17" t="s">
        <v>35036</v>
      </c>
      <c r="B1457" s="2" t="s">
        <v>15009</v>
      </c>
      <c r="C1457" s="9">
        <v>6</v>
      </c>
      <c r="D1457" s="34">
        <v>0.7</v>
      </c>
      <c r="E1457" s="31">
        <v>38</v>
      </c>
      <c r="F1457" s="10">
        <v>14.95</v>
      </c>
      <c r="G1457" s="192" t="s">
        <v>4328</v>
      </c>
      <c r="H1457" s="10">
        <f t="shared" si="66"/>
        <v>23.5</v>
      </c>
      <c r="I1457" s="10">
        <f t="shared" si="67"/>
        <v>21.6</v>
      </c>
      <c r="J1457" s="11">
        <f t="shared" si="68"/>
        <v>21.200000000000003</v>
      </c>
    </row>
    <row r="1458" spans="1:10">
      <c r="A1458" s="17" t="s">
        <v>35037</v>
      </c>
      <c r="B1458" s="2" t="s">
        <v>15011</v>
      </c>
      <c r="C1458" s="9">
        <v>6</v>
      </c>
      <c r="D1458" s="34">
        <v>0.7</v>
      </c>
      <c r="E1458" s="31">
        <v>38</v>
      </c>
      <c r="F1458" s="10">
        <v>18.149999999999999</v>
      </c>
      <c r="G1458" s="192" t="s">
        <v>4328</v>
      </c>
      <c r="H1458" s="10">
        <f t="shared" si="66"/>
        <v>27.400000000000002</v>
      </c>
      <c r="I1458" s="10">
        <f t="shared" si="67"/>
        <v>25.150000000000002</v>
      </c>
      <c r="J1458" s="11">
        <f t="shared" si="68"/>
        <v>24.700000000000003</v>
      </c>
    </row>
    <row r="1459" spans="1:10">
      <c r="A1459" s="17" t="s">
        <v>35038</v>
      </c>
      <c r="B1459" s="2" t="s">
        <v>2769</v>
      </c>
      <c r="C1459" s="9">
        <v>6</v>
      </c>
      <c r="D1459" s="34">
        <v>0.7</v>
      </c>
      <c r="E1459" s="31">
        <v>40</v>
      </c>
      <c r="F1459" s="10">
        <v>37.950000000000003</v>
      </c>
      <c r="G1459" s="192" t="s">
        <v>4328</v>
      </c>
      <c r="H1459" s="10">
        <f t="shared" si="66"/>
        <v>51.75</v>
      </c>
      <c r="I1459" s="10">
        <f t="shared" si="67"/>
        <v>47.5</v>
      </c>
      <c r="J1459" s="11">
        <f t="shared" si="68"/>
        <v>46.650000000000006</v>
      </c>
    </row>
    <row r="1460" spans="1:10">
      <c r="A1460" s="17" t="s">
        <v>35039</v>
      </c>
      <c r="B1460" s="2" t="s">
        <v>2772</v>
      </c>
      <c r="C1460" s="9">
        <v>6</v>
      </c>
      <c r="D1460" s="34">
        <v>0.7</v>
      </c>
      <c r="E1460" s="31">
        <v>47</v>
      </c>
      <c r="F1460" s="10">
        <v>16.75</v>
      </c>
      <c r="G1460" s="192" t="s">
        <v>32308</v>
      </c>
      <c r="H1460" s="10">
        <f t="shared" si="66"/>
        <v>26.5</v>
      </c>
      <c r="I1460" s="10">
        <f t="shared" si="67"/>
        <v>24.35</v>
      </c>
      <c r="J1460" s="11">
        <f t="shared" si="68"/>
        <v>23.900000000000002</v>
      </c>
    </row>
    <row r="1461" spans="1:10">
      <c r="A1461" s="17" t="s">
        <v>35040</v>
      </c>
      <c r="B1461" s="2" t="s">
        <v>2774</v>
      </c>
      <c r="C1461" s="9">
        <v>6</v>
      </c>
      <c r="D1461" s="34">
        <v>0.7</v>
      </c>
      <c r="E1461" s="31">
        <v>40</v>
      </c>
      <c r="F1461" s="10">
        <v>7.65</v>
      </c>
      <c r="G1461" s="192" t="s">
        <v>4328</v>
      </c>
      <c r="H1461" s="10">
        <f t="shared" si="66"/>
        <v>14.8</v>
      </c>
      <c r="I1461" s="10">
        <f t="shared" si="67"/>
        <v>13.600000000000001</v>
      </c>
      <c r="J1461" s="11">
        <f t="shared" si="68"/>
        <v>13.350000000000001</v>
      </c>
    </row>
    <row r="1462" spans="1:10">
      <c r="A1462" s="17" t="s">
        <v>35041</v>
      </c>
      <c r="B1462" s="2" t="s">
        <v>2776</v>
      </c>
      <c r="C1462" s="9">
        <v>6</v>
      </c>
      <c r="D1462" s="34">
        <v>0.7</v>
      </c>
      <c r="E1462" s="31">
        <v>40</v>
      </c>
      <c r="F1462" s="10">
        <v>84.25</v>
      </c>
      <c r="G1462" s="192" t="s">
        <v>4328</v>
      </c>
      <c r="H1462" s="10">
        <f t="shared" si="66"/>
        <v>108.25</v>
      </c>
      <c r="I1462" s="10">
        <f t="shared" si="67"/>
        <v>99.350000000000009</v>
      </c>
      <c r="J1462" s="11">
        <f t="shared" si="68"/>
        <v>97.600000000000009</v>
      </c>
    </row>
    <row r="1463" spans="1:10">
      <c r="A1463" s="17" t="s">
        <v>35042</v>
      </c>
      <c r="B1463" s="2" t="s">
        <v>33133</v>
      </c>
      <c r="C1463" s="9">
        <v>6</v>
      </c>
      <c r="D1463" s="34">
        <v>0.7</v>
      </c>
      <c r="E1463" s="31">
        <v>40</v>
      </c>
      <c r="F1463" s="10">
        <v>14.5</v>
      </c>
      <c r="G1463" s="192" t="s">
        <v>4328</v>
      </c>
      <c r="H1463" s="10">
        <f t="shared" si="66"/>
        <v>23.150000000000002</v>
      </c>
      <c r="I1463" s="10">
        <f t="shared" si="67"/>
        <v>21.25</v>
      </c>
      <c r="J1463" s="11">
        <f t="shared" si="68"/>
        <v>20.85</v>
      </c>
    </row>
    <row r="1464" spans="1:10">
      <c r="A1464" s="17" t="s">
        <v>35043</v>
      </c>
      <c r="B1464" s="2" t="s">
        <v>33134</v>
      </c>
      <c r="C1464" s="9">
        <v>3</v>
      </c>
      <c r="D1464" s="34">
        <v>0.7</v>
      </c>
      <c r="E1464" s="31">
        <v>40</v>
      </c>
      <c r="F1464" s="10">
        <v>29.5</v>
      </c>
      <c r="G1464" s="192" t="s">
        <v>4328</v>
      </c>
      <c r="H1464" s="10">
        <f t="shared" si="66"/>
        <v>41.45</v>
      </c>
      <c r="I1464" s="10">
        <f t="shared" si="67"/>
        <v>38.050000000000004</v>
      </c>
      <c r="J1464" s="11">
        <f t="shared" si="68"/>
        <v>37.35</v>
      </c>
    </row>
    <row r="1465" spans="1:10">
      <c r="A1465" s="17" t="s">
        <v>35044</v>
      </c>
      <c r="B1465" s="2" t="s">
        <v>2779</v>
      </c>
      <c r="C1465" s="9">
        <v>6</v>
      </c>
      <c r="D1465" s="34">
        <v>0.7</v>
      </c>
      <c r="E1465" s="31">
        <v>40</v>
      </c>
      <c r="F1465" s="10">
        <v>41.5</v>
      </c>
      <c r="G1465" s="192" t="s">
        <v>4328</v>
      </c>
      <c r="H1465" s="10">
        <f t="shared" si="66"/>
        <v>56.1</v>
      </c>
      <c r="I1465" s="10">
        <f t="shared" si="67"/>
        <v>51.5</v>
      </c>
      <c r="J1465" s="11">
        <f t="shared" si="68"/>
        <v>50.550000000000004</v>
      </c>
    </row>
    <row r="1466" spans="1:10">
      <c r="A1466" s="17" t="s">
        <v>35045</v>
      </c>
      <c r="B1466" s="2" t="s">
        <v>33135</v>
      </c>
      <c r="C1466" s="9">
        <v>6</v>
      </c>
      <c r="D1466" s="34">
        <v>0.7</v>
      </c>
      <c r="E1466" s="31">
        <v>40</v>
      </c>
      <c r="F1466" s="10">
        <v>14.5</v>
      </c>
      <c r="G1466" s="192" t="s">
        <v>4328</v>
      </c>
      <c r="H1466" s="10">
        <f t="shared" si="66"/>
        <v>23.150000000000002</v>
      </c>
      <c r="I1466" s="10">
        <f t="shared" si="67"/>
        <v>21.25</v>
      </c>
      <c r="J1466" s="11">
        <f t="shared" si="68"/>
        <v>20.85</v>
      </c>
    </row>
    <row r="1467" spans="1:10">
      <c r="A1467" s="17" t="s">
        <v>35046</v>
      </c>
      <c r="B1467" s="2" t="s">
        <v>27101</v>
      </c>
      <c r="C1467" s="9">
        <v>6</v>
      </c>
      <c r="D1467" s="34">
        <v>0.7</v>
      </c>
      <c r="E1467" s="31">
        <v>40</v>
      </c>
      <c r="F1467" s="10">
        <v>37</v>
      </c>
      <c r="G1467" s="192" t="s">
        <v>32307</v>
      </c>
      <c r="H1467" s="10">
        <f t="shared" si="66"/>
        <v>50.6</v>
      </c>
      <c r="I1467" s="10">
        <f t="shared" si="67"/>
        <v>46.45</v>
      </c>
      <c r="J1467" s="11">
        <f t="shared" si="68"/>
        <v>45.6</v>
      </c>
    </row>
    <row r="1468" spans="1:10">
      <c r="A1468" s="17" t="s">
        <v>35047</v>
      </c>
      <c r="B1468" s="2" t="s">
        <v>27723</v>
      </c>
      <c r="C1468" s="9">
        <v>6</v>
      </c>
      <c r="D1468" s="34">
        <v>0.7</v>
      </c>
      <c r="E1468" s="31">
        <v>48</v>
      </c>
      <c r="F1468" s="10">
        <v>6.35</v>
      </c>
      <c r="G1468" s="192" t="s">
        <v>4329</v>
      </c>
      <c r="H1468" s="10">
        <f t="shared" si="66"/>
        <v>13.9</v>
      </c>
      <c r="I1468" s="10">
        <f t="shared" si="67"/>
        <v>12.75</v>
      </c>
      <c r="J1468" s="11">
        <f t="shared" si="68"/>
        <v>12.55</v>
      </c>
    </row>
    <row r="1469" spans="1:10">
      <c r="A1469" s="17" t="s">
        <v>35048</v>
      </c>
      <c r="B1469" s="2" t="s">
        <v>27725</v>
      </c>
      <c r="C1469" s="9">
        <v>6</v>
      </c>
      <c r="D1469" s="34">
        <v>0.7</v>
      </c>
      <c r="E1469" s="31">
        <v>48</v>
      </c>
      <c r="F1469" s="10">
        <v>19.95</v>
      </c>
      <c r="G1469" s="192" t="s">
        <v>4329</v>
      </c>
      <c r="H1469" s="10">
        <f t="shared" si="66"/>
        <v>30.5</v>
      </c>
      <c r="I1469" s="10">
        <f t="shared" si="67"/>
        <v>28</v>
      </c>
      <c r="J1469" s="11">
        <f t="shared" si="68"/>
        <v>27.5</v>
      </c>
    </row>
    <row r="1470" spans="1:10">
      <c r="A1470" s="17" t="s">
        <v>35049</v>
      </c>
      <c r="B1470" s="2" t="s">
        <v>27726</v>
      </c>
      <c r="C1470" s="9">
        <v>6</v>
      </c>
      <c r="D1470" s="34">
        <v>0.7</v>
      </c>
      <c r="E1470" s="31">
        <v>17</v>
      </c>
      <c r="F1470" s="10">
        <v>7.85</v>
      </c>
      <c r="G1470" s="192" t="s">
        <v>4338</v>
      </c>
      <c r="H1470" s="10">
        <f t="shared" si="66"/>
        <v>13</v>
      </c>
      <c r="I1470" s="10">
        <f t="shared" si="67"/>
        <v>11.950000000000001</v>
      </c>
      <c r="J1470" s="11">
        <f t="shared" si="68"/>
        <v>11.700000000000001</v>
      </c>
    </row>
    <row r="1471" spans="1:10">
      <c r="A1471" s="17" t="s">
        <v>35050</v>
      </c>
      <c r="B1471" s="2" t="s">
        <v>2783</v>
      </c>
      <c r="C1471" s="9">
        <v>6</v>
      </c>
      <c r="D1471" s="34">
        <v>0.7</v>
      </c>
      <c r="E1471" s="31">
        <v>40</v>
      </c>
      <c r="F1471" s="10">
        <v>21</v>
      </c>
      <c r="G1471" s="192" t="s">
        <v>32324</v>
      </c>
      <c r="H1471" s="10">
        <f t="shared" si="66"/>
        <v>31.05</v>
      </c>
      <c r="I1471" s="10">
        <f t="shared" si="67"/>
        <v>28.55</v>
      </c>
      <c r="J1471" s="11">
        <f t="shared" si="68"/>
        <v>28</v>
      </c>
    </row>
    <row r="1472" spans="1:10">
      <c r="A1472" s="17" t="s">
        <v>35051</v>
      </c>
      <c r="B1472" s="2" t="s">
        <v>4494</v>
      </c>
      <c r="C1472" s="9">
        <v>6</v>
      </c>
      <c r="D1472" s="34">
        <v>0.7</v>
      </c>
      <c r="E1472" s="31">
        <v>40</v>
      </c>
      <c r="F1472" s="10">
        <v>12.25</v>
      </c>
      <c r="G1472" s="192" t="s">
        <v>32324</v>
      </c>
      <c r="H1472" s="10">
        <f t="shared" si="66"/>
        <v>20.400000000000002</v>
      </c>
      <c r="I1472" s="10">
        <f t="shared" si="67"/>
        <v>18.75</v>
      </c>
      <c r="J1472" s="11">
        <f t="shared" si="68"/>
        <v>18.400000000000002</v>
      </c>
    </row>
    <row r="1473" spans="1:10">
      <c r="A1473" s="17" t="s">
        <v>35052</v>
      </c>
      <c r="B1473" s="2" t="s">
        <v>2785</v>
      </c>
      <c r="C1473" s="9">
        <v>6</v>
      </c>
      <c r="D1473" s="34">
        <v>0.7</v>
      </c>
      <c r="E1473" s="31">
        <v>40</v>
      </c>
      <c r="F1473" s="10">
        <v>8.9</v>
      </c>
      <c r="G1473" s="192" t="s">
        <v>32380</v>
      </c>
      <c r="H1473" s="10">
        <f t="shared" si="66"/>
        <v>16.3</v>
      </c>
      <c r="I1473" s="10">
        <f t="shared" si="67"/>
        <v>15</v>
      </c>
      <c r="J1473" s="11">
        <f t="shared" si="68"/>
        <v>14.700000000000001</v>
      </c>
    </row>
    <row r="1474" spans="1:10">
      <c r="A1474" s="17" t="s">
        <v>35053</v>
      </c>
      <c r="B1474" s="2" t="s">
        <v>13679</v>
      </c>
      <c r="C1474" s="9">
        <v>6</v>
      </c>
      <c r="D1474" s="34">
        <v>0.7</v>
      </c>
      <c r="E1474" s="31">
        <v>40</v>
      </c>
      <c r="F1474" s="10">
        <v>7.7</v>
      </c>
      <c r="G1474" s="192" t="s">
        <v>32380</v>
      </c>
      <c r="H1474" s="10">
        <f t="shared" si="66"/>
        <v>14.850000000000001</v>
      </c>
      <c r="I1474" s="10">
        <f t="shared" si="67"/>
        <v>13.65</v>
      </c>
      <c r="J1474" s="11">
        <f t="shared" si="68"/>
        <v>13.4</v>
      </c>
    </row>
    <row r="1475" spans="1:10">
      <c r="A1475" s="17" t="s">
        <v>35054</v>
      </c>
      <c r="B1475" s="2" t="s">
        <v>2787</v>
      </c>
      <c r="C1475" s="9">
        <v>6</v>
      </c>
      <c r="D1475" s="34">
        <v>0.7</v>
      </c>
      <c r="E1475" s="31">
        <v>42</v>
      </c>
      <c r="F1475" s="10">
        <v>135</v>
      </c>
      <c r="G1475" s="192" t="s">
        <v>32308</v>
      </c>
      <c r="H1475" s="10">
        <f t="shared" si="66"/>
        <v>170.35000000000002</v>
      </c>
      <c r="I1475" s="10">
        <f t="shared" si="67"/>
        <v>156.35000000000002</v>
      </c>
      <c r="J1475" s="11">
        <f t="shared" si="68"/>
        <v>153.60000000000002</v>
      </c>
    </row>
    <row r="1476" spans="1:10">
      <c r="A1476" s="17" t="s">
        <v>35055</v>
      </c>
      <c r="B1476" s="2" t="s">
        <v>2790</v>
      </c>
      <c r="C1476" s="9">
        <v>6</v>
      </c>
      <c r="D1476" s="34">
        <v>0.7</v>
      </c>
      <c r="E1476" s="31">
        <v>38</v>
      </c>
      <c r="F1476" s="10">
        <v>13.95</v>
      </c>
      <c r="G1476" s="192" t="s">
        <v>32356</v>
      </c>
      <c r="H1476" s="10">
        <f t="shared" si="66"/>
        <v>22.3</v>
      </c>
      <c r="I1476" s="10">
        <f t="shared" si="67"/>
        <v>20.450000000000003</v>
      </c>
      <c r="J1476" s="11">
        <f t="shared" si="68"/>
        <v>20.100000000000001</v>
      </c>
    </row>
    <row r="1477" spans="1:10">
      <c r="A1477" s="17" t="s">
        <v>35056</v>
      </c>
      <c r="B1477" s="2" t="s">
        <v>2792</v>
      </c>
      <c r="C1477" s="9">
        <v>12</v>
      </c>
      <c r="D1477" s="34">
        <v>0.05</v>
      </c>
      <c r="E1477" s="31">
        <v>38</v>
      </c>
      <c r="F1477" s="10">
        <v>8.35</v>
      </c>
      <c r="G1477" s="192" t="s">
        <v>32356</v>
      </c>
      <c r="H1477" s="10">
        <f t="shared" si="66"/>
        <v>12.350000000000001</v>
      </c>
      <c r="I1477" s="10">
        <f t="shared" si="67"/>
        <v>11.350000000000001</v>
      </c>
      <c r="J1477" s="11">
        <f t="shared" si="68"/>
        <v>11.15</v>
      </c>
    </row>
    <row r="1478" spans="1:10">
      <c r="A1478" s="17" t="s">
        <v>35057</v>
      </c>
      <c r="B1478" s="2" t="s">
        <v>2794</v>
      </c>
      <c r="C1478" s="9">
        <v>6</v>
      </c>
      <c r="D1478" s="34">
        <v>0.7</v>
      </c>
      <c r="E1478" s="31">
        <v>40</v>
      </c>
      <c r="F1478" s="10">
        <v>10.5</v>
      </c>
      <c r="G1478" s="192" t="s">
        <v>32294</v>
      </c>
      <c r="H1478" s="10">
        <f t="shared" si="66"/>
        <v>18.25</v>
      </c>
      <c r="I1478" s="10">
        <f t="shared" si="67"/>
        <v>16.75</v>
      </c>
      <c r="J1478" s="11">
        <f t="shared" si="68"/>
        <v>16.45</v>
      </c>
    </row>
    <row r="1479" spans="1:10">
      <c r="A1479" s="17" t="s">
        <v>35058</v>
      </c>
      <c r="B1479" s="2" t="s">
        <v>2796</v>
      </c>
      <c r="C1479" s="9">
        <v>12</v>
      </c>
      <c r="D1479" s="34">
        <v>0.05</v>
      </c>
      <c r="E1479" s="31">
        <v>40</v>
      </c>
      <c r="F1479" s="10">
        <v>20.45</v>
      </c>
      <c r="G1479" s="192" t="s">
        <v>32294</v>
      </c>
      <c r="H1479" s="10">
        <f t="shared" si="66"/>
        <v>27.1</v>
      </c>
      <c r="I1479" s="10">
        <f t="shared" si="67"/>
        <v>24.900000000000002</v>
      </c>
      <c r="J1479" s="11">
        <f t="shared" si="68"/>
        <v>24.450000000000003</v>
      </c>
    </row>
    <row r="1480" spans="1:10">
      <c r="A1480" s="17" t="s">
        <v>35060</v>
      </c>
      <c r="B1480" s="2" t="s">
        <v>2798</v>
      </c>
      <c r="C1480" s="9">
        <v>6</v>
      </c>
      <c r="D1480" s="34">
        <v>0.7</v>
      </c>
      <c r="E1480" s="31">
        <v>38</v>
      </c>
      <c r="F1480" s="10">
        <v>12.5</v>
      </c>
      <c r="G1480" s="192" t="s">
        <v>32326</v>
      </c>
      <c r="H1480" s="10">
        <f t="shared" si="66"/>
        <v>20.55</v>
      </c>
      <c r="I1480" s="10">
        <f t="shared" si="67"/>
        <v>18.850000000000001</v>
      </c>
      <c r="J1480" s="11">
        <f t="shared" si="68"/>
        <v>18.5</v>
      </c>
    </row>
    <row r="1481" spans="1:10">
      <c r="A1481" s="17" t="s">
        <v>35061</v>
      </c>
      <c r="B1481" s="2" t="s">
        <v>4577</v>
      </c>
      <c r="C1481" s="9">
        <v>12</v>
      </c>
      <c r="D1481" s="34">
        <v>0.05</v>
      </c>
      <c r="E1481" s="31">
        <v>38</v>
      </c>
      <c r="F1481" s="10">
        <v>34.5</v>
      </c>
      <c r="G1481" s="192" t="s">
        <v>4328</v>
      </c>
      <c r="H1481" s="10">
        <f t="shared" si="66"/>
        <v>44.25</v>
      </c>
      <c r="I1481" s="10">
        <f t="shared" si="67"/>
        <v>40.6</v>
      </c>
      <c r="J1481" s="11">
        <f t="shared" si="68"/>
        <v>39.900000000000006</v>
      </c>
    </row>
    <row r="1482" spans="1:10">
      <c r="A1482" s="17" t="s">
        <v>35062</v>
      </c>
      <c r="B1482" s="2" t="s">
        <v>4497</v>
      </c>
      <c r="C1482" s="9">
        <v>6</v>
      </c>
      <c r="D1482" s="34">
        <v>0.7</v>
      </c>
      <c r="E1482" s="31">
        <v>40</v>
      </c>
      <c r="F1482" s="10">
        <v>38.5</v>
      </c>
      <c r="G1482" s="192" t="s">
        <v>4343</v>
      </c>
      <c r="H1482" s="10">
        <f t="shared" si="66"/>
        <v>52.400000000000006</v>
      </c>
      <c r="I1482" s="10">
        <f t="shared" si="67"/>
        <v>48.150000000000006</v>
      </c>
      <c r="J1482" s="11">
        <f t="shared" si="68"/>
        <v>47.25</v>
      </c>
    </row>
    <row r="1483" spans="1:10">
      <c r="A1483" s="17" t="s">
        <v>35065</v>
      </c>
      <c r="B1483" s="2" t="s">
        <v>2802</v>
      </c>
      <c r="C1483" s="9">
        <v>12</v>
      </c>
      <c r="D1483" s="34">
        <v>1</v>
      </c>
      <c r="E1483" s="31">
        <v>38</v>
      </c>
      <c r="F1483" s="10">
        <v>9.5</v>
      </c>
      <c r="G1483" s="192" t="s">
        <v>4343</v>
      </c>
      <c r="H1483" s="10">
        <f t="shared" si="66"/>
        <v>18.3</v>
      </c>
      <c r="I1483" s="10">
        <f t="shared" si="67"/>
        <v>16.8</v>
      </c>
      <c r="J1483" s="11">
        <f t="shared" si="68"/>
        <v>16.5</v>
      </c>
    </row>
    <row r="1484" spans="1:10">
      <c r="A1484" s="17" t="s">
        <v>35066</v>
      </c>
      <c r="B1484" s="2" t="s">
        <v>4676</v>
      </c>
      <c r="C1484" s="9">
        <v>6</v>
      </c>
      <c r="D1484" s="34">
        <v>0.7</v>
      </c>
      <c r="E1484" s="31">
        <v>38</v>
      </c>
      <c r="F1484" s="10">
        <v>43.5</v>
      </c>
      <c r="G1484" s="192" t="s">
        <v>4343</v>
      </c>
      <c r="H1484" s="10">
        <f t="shared" ref="H1484:H1547" si="69">IF(B1484="","",CEILING((F1484+(10.3552*D1484*E1484)/100+1.5+0.05)*1.22,0.05))</f>
        <v>58.35</v>
      </c>
      <c r="I1484" s="10">
        <f t="shared" ref="I1484:I1547" si="70">IF(B1484="","",CEILING((F1484+(10.3552*D1484*E1484)/100+1.5+0.05)*1.12,0.05))</f>
        <v>53.550000000000004</v>
      </c>
      <c r="J1484" s="11">
        <f t="shared" ref="J1484:J1547" si="71">IF(B1484="","",CEILING((F1484+(10.3552*D1484*E1484)/100+1.5+0.05)*1.1,0.05))</f>
        <v>52.6</v>
      </c>
    </row>
    <row r="1485" spans="1:10">
      <c r="A1485" s="17" t="s">
        <v>35068</v>
      </c>
      <c r="B1485" s="2" t="s">
        <v>2805</v>
      </c>
      <c r="C1485" s="9">
        <v>6</v>
      </c>
      <c r="D1485" s="34">
        <v>0.7</v>
      </c>
      <c r="E1485" s="31">
        <v>40</v>
      </c>
      <c r="F1485" s="10">
        <v>25.5</v>
      </c>
      <c r="G1485" s="192" t="s">
        <v>4343</v>
      </c>
      <c r="H1485" s="10">
        <f t="shared" si="69"/>
        <v>36.550000000000004</v>
      </c>
      <c r="I1485" s="10">
        <f t="shared" si="70"/>
        <v>33.550000000000004</v>
      </c>
      <c r="J1485" s="11">
        <f t="shared" si="71"/>
        <v>32.950000000000003</v>
      </c>
    </row>
    <row r="1486" spans="1:10">
      <c r="A1486" s="17" t="s">
        <v>35069</v>
      </c>
      <c r="B1486" s="2" t="s">
        <v>2807</v>
      </c>
      <c r="C1486" s="9">
        <v>6</v>
      </c>
      <c r="D1486" s="34">
        <v>0.7</v>
      </c>
      <c r="E1486" s="31">
        <v>40</v>
      </c>
      <c r="F1486" s="10">
        <v>18.5</v>
      </c>
      <c r="G1486" s="192" t="s">
        <v>4343</v>
      </c>
      <c r="H1486" s="10">
        <f t="shared" si="69"/>
        <v>28</v>
      </c>
      <c r="I1486" s="10">
        <f t="shared" si="70"/>
        <v>25.75</v>
      </c>
      <c r="J1486" s="11">
        <f t="shared" si="71"/>
        <v>25.25</v>
      </c>
    </row>
    <row r="1487" spans="1:10">
      <c r="A1487" s="17" t="s">
        <v>35070</v>
      </c>
      <c r="B1487" s="2" t="s">
        <v>2810</v>
      </c>
      <c r="C1487" s="9">
        <v>12</v>
      </c>
      <c r="D1487" s="34">
        <v>0.7</v>
      </c>
      <c r="E1487" s="31">
        <v>40</v>
      </c>
      <c r="F1487" s="10">
        <v>9.75</v>
      </c>
      <c r="G1487" s="192" t="s">
        <v>32324</v>
      </c>
      <c r="H1487" s="10">
        <f t="shared" si="69"/>
        <v>17.350000000000001</v>
      </c>
      <c r="I1487" s="10">
        <f t="shared" si="70"/>
        <v>15.950000000000001</v>
      </c>
      <c r="J1487" s="11">
        <f t="shared" si="71"/>
        <v>15.65</v>
      </c>
    </row>
    <row r="1488" spans="1:10">
      <c r="A1488" s="17" t="s">
        <v>35071</v>
      </c>
      <c r="B1488" s="2" t="s">
        <v>31813</v>
      </c>
      <c r="C1488" s="9">
        <v>12</v>
      </c>
      <c r="D1488" s="34">
        <v>0.7</v>
      </c>
      <c r="E1488" s="31">
        <v>40</v>
      </c>
      <c r="F1488" s="10">
        <v>21</v>
      </c>
      <c r="G1488" s="192" t="s">
        <v>32437</v>
      </c>
      <c r="H1488" s="10">
        <f t="shared" si="69"/>
        <v>31.05</v>
      </c>
      <c r="I1488" s="10">
        <f t="shared" si="70"/>
        <v>28.55</v>
      </c>
      <c r="J1488" s="11">
        <f t="shared" si="71"/>
        <v>28</v>
      </c>
    </row>
    <row r="1489" spans="1:10">
      <c r="A1489" s="17" t="s">
        <v>35072</v>
      </c>
      <c r="B1489" s="2" t="s">
        <v>32529</v>
      </c>
      <c r="C1489" s="9">
        <v>6</v>
      </c>
      <c r="D1489" s="34">
        <v>0.7</v>
      </c>
      <c r="E1489" s="31">
        <v>30</v>
      </c>
      <c r="F1489" s="10">
        <v>26.5</v>
      </c>
      <c r="G1489" s="192" t="s">
        <v>32304</v>
      </c>
      <c r="H1489" s="10">
        <f t="shared" si="69"/>
        <v>36.9</v>
      </c>
      <c r="I1489" s="10">
        <f t="shared" si="70"/>
        <v>33.9</v>
      </c>
      <c r="J1489" s="11">
        <f t="shared" si="71"/>
        <v>33.25</v>
      </c>
    </row>
    <row r="1490" spans="1:10">
      <c r="A1490" s="17" t="s">
        <v>35074</v>
      </c>
      <c r="B1490" s="2" t="s">
        <v>2815</v>
      </c>
      <c r="C1490" s="9">
        <v>12</v>
      </c>
      <c r="D1490" s="34">
        <v>1</v>
      </c>
      <c r="E1490" s="31">
        <v>40</v>
      </c>
      <c r="F1490" s="10">
        <v>10.3</v>
      </c>
      <c r="G1490" s="192" t="s">
        <v>32324</v>
      </c>
      <c r="H1490" s="10">
        <f t="shared" si="69"/>
        <v>19.55</v>
      </c>
      <c r="I1490" s="10">
        <f t="shared" si="70"/>
        <v>17.95</v>
      </c>
      <c r="J1490" s="11">
        <f t="shared" si="71"/>
        <v>17.600000000000001</v>
      </c>
    </row>
    <row r="1491" spans="1:10">
      <c r="A1491" s="17" t="s">
        <v>35075</v>
      </c>
      <c r="B1491" s="2" t="s">
        <v>2817</v>
      </c>
      <c r="C1491" s="9">
        <v>12</v>
      </c>
      <c r="D1491" s="34">
        <v>1</v>
      </c>
      <c r="E1491" s="31">
        <v>40</v>
      </c>
      <c r="F1491" s="10">
        <v>64</v>
      </c>
      <c r="G1491" s="192" t="s">
        <v>32324</v>
      </c>
      <c r="H1491" s="10">
        <f t="shared" si="69"/>
        <v>85.050000000000011</v>
      </c>
      <c r="I1491" s="10">
        <f t="shared" si="70"/>
        <v>78.100000000000009</v>
      </c>
      <c r="J1491" s="11">
        <f t="shared" si="71"/>
        <v>76.7</v>
      </c>
    </row>
    <row r="1492" spans="1:10">
      <c r="A1492" s="17" t="s">
        <v>35076</v>
      </c>
      <c r="B1492" s="2" t="s">
        <v>2819</v>
      </c>
      <c r="C1492" s="9">
        <v>12</v>
      </c>
      <c r="D1492" s="34">
        <v>1</v>
      </c>
      <c r="E1492" s="31">
        <v>40</v>
      </c>
      <c r="F1492" s="10">
        <v>46.5</v>
      </c>
      <c r="G1492" s="192" t="s">
        <v>32380</v>
      </c>
      <c r="H1492" s="10">
        <f t="shared" si="69"/>
        <v>63.7</v>
      </c>
      <c r="I1492" s="10">
        <f t="shared" si="70"/>
        <v>58.5</v>
      </c>
      <c r="J1492" s="11">
        <f t="shared" si="71"/>
        <v>57.45</v>
      </c>
    </row>
    <row r="1493" spans="1:10">
      <c r="A1493" s="17" t="s">
        <v>35077</v>
      </c>
      <c r="B1493" s="2" t="s">
        <v>2822</v>
      </c>
      <c r="C1493" s="9">
        <v>6</v>
      </c>
      <c r="D1493" s="34">
        <v>0.7</v>
      </c>
      <c r="E1493" s="31">
        <v>40</v>
      </c>
      <c r="F1493" s="10">
        <v>19.75</v>
      </c>
      <c r="G1493" s="192" t="s">
        <v>32380</v>
      </c>
      <c r="H1493" s="10">
        <f t="shared" si="69"/>
        <v>29.55</v>
      </c>
      <c r="I1493" s="10">
        <f t="shared" si="70"/>
        <v>27.150000000000002</v>
      </c>
      <c r="J1493" s="11">
        <f t="shared" si="71"/>
        <v>26.650000000000002</v>
      </c>
    </row>
    <row r="1494" spans="1:10">
      <c r="A1494" s="17" t="s">
        <v>35078</v>
      </c>
      <c r="B1494" s="2" t="s">
        <v>2824</v>
      </c>
      <c r="C1494" s="9">
        <v>6</v>
      </c>
      <c r="D1494" s="34">
        <v>0.7</v>
      </c>
      <c r="E1494" s="31">
        <v>30</v>
      </c>
      <c r="F1494" s="10">
        <v>23.5</v>
      </c>
      <c r="G1494" s="192" t="s">
        <v>32304</v>
      </c>
      <c r="H1494" s="10">
        <f t="shared" si="69"/>
        <v>33.25</v>
      </c>
      <c r="I1494" s="10">
        <f t="shared" si="70"/>
        <v>30.5</v>
      </c>
      <c r="J1494" s="11">
        <f t="shared" si="71"/>
        <v>29.950000000000003</v>
      </c>
    </row>
    <row r="1495" spans="1:10">
      <c r="A1495" s="17" t="s">
        <v>35079</v>
      </c>
      <c r="B1495" s="2" t="s">
        <v>2826</v>
      </c>
      <c r="C1495" s="9">
        <v>6</v>
      </c>
      <c r="D1495" s="34">
        <v>0.7</v>
      </c>
      <c r="E1495" s="31">
        <v>40</v>
      </c>
      <c r="F1495" s="10">
        <v>15.5</v>
      </c>
      <c r="G1495" s="192" t="s">
        <v>32381</v>
      </c>
      <c r="H1495" s="10">
        <f t="shared" si="69"/>
        <v>24.35</v>
      </c>
      <c r="I1495" s="10">
        <f t="shared" si="70"/>
        <v>22.35</v>
      </c>
      <c r="J1495" s="11">
        <f t="shared" si="71"/>
        <v>21.950000000000003</v>
      </c>
    </row>
    <row r="1496" spans="1:10">
      <c r="A1496" s="17" t="s">
        <v>35080</v>
      </c>
      <c r="B1496" s="2" t="s">
        <v>32530</v>
      </c>
      <c r="C1496" s="9">
        <v>6</v>
      </c>
      <c r="D1496" s="34">
        <v>1</v>
      </c>
      <c r="E1496" s="31">
        <v>15</v>
      </c>
      <c r="F1496" s="10">
        <v>40</v>
      </c>
      <c r="G1496" s="192" t="s">
        <v>32304</v>
      </c>
      <c r="H1496" s="10">
        <f t="shared" si="69"/>
        <v>52.6</v>
      </c>
      <c r="I1496" s="10">
        <f t="shared" si="70"/>
        <v>48.300000000000004</v>
      </c>
      <c r="J1496" s="11">
        <f t="shared" si="71"/>
        <v>47.45</v>
      </c>
    </row>
    <row r="1497" spans="1:10">
      <c r="A1497" s="17" t="s">
        <v>35081</v>
      </c>
      <c r="B1497" s="2" t="s">
        <v>14451</v>
      </c>
      <c r="C1497" s="9">
        <v>6</v>
      </c>
      <c r="D1497" s="34">
        <v>0.7</v>
      </c>
      <c r="E1497" s="31">
        <v>45.7</v>
      </c>
      <c r="F1497" s="10">
        <v>6.75</v>
      </c>
      <c r="G1497" s="192" t="s">
        <v>32325</v>
      </c>
      <c r="H1497" s="10">
        <f t="shared" si="69"/>
        <v>14.200000000000001</v>
      </c>
      <c r="I1497" s="10">
        <f t="shared" si="70"/>
        <v>13.05</v>
      </c>
      <c r="J1497" s="11">
        <f t="shared" si="71"/>
        <v>12.8</v>
      </c>
    </row>
    <row r="1498" spans="1:10">
      <c r="A1498" s="17" t="s">
        <v>35083</v>
      </c>
      <c r="B1498" s="2" t="s">
        <v>31815</v>
      </c>
      <c r="C1498" s="9">
        <v>6</v>
      </c>
      <c r="D1498" s="34">
        <v>0.7</v>
      </c>
      <c r="E1498" s="31">
        <v>45.7</v>
      </c>
      <c r="F1498" s="10">
        <v>34.85</v>
      </c>
      <c r="G1498" s="192" t="s">
        <v>32325</v>
      </c>
      <c r="H1498" s="10">
        <f t="shared" si="69"/>
        <v>48.45</v>
      </c>
      <c r="I1498" s="10">
        <f t="shared" si="70"/>
        <v>44.5</v>
      </c>
      <c r="J1498" s="11">
        <f t="shared" si="71"/>
        <v>43.7</v>
      </c>
    </row>
    <row r="1499" spans="1:10">
      <c r="A1499" s="17" t="s">
        <v>35084</v>
      </c>
      <c r="B1499" s="2" t="s">
        <v>15013</v>
      </c>
      <c r="C1499" s="9">
        <v>6</v>
      </c>
      <c r="D1499" s="34">
        <v>0.7</v>
      </c>
      <c r="E1499" s="31">
        <v>42.4</v>
      </c>
      <c r="F1499" s="10">
        <v>7.95</v>
      </c>
      <c r="G1499" s="192" t="s">
        <v>32369</v>
      </c>
      <c r="H1499" s="10">
        <f t="shared" si="69"/>
        <v>15.350000000000001</v>
      </c>
      <c r="I1499" s="10">
        <f t="shared" si="70"/>
        <v>14.100000000000001</v>
      </c>
      <c r="J1499" s="11">
        <f t="shared" si="71"/>
        <v>13.850000000000001</v>
      </c>
    </row>
    <row r="1500" spans="1:10">
      <c r="A1500" s="17" t="s">
        <v>35085</v>
      </c>
      <c r="B1500" s="2" t="s">
        <v>31816</v>
      </c>
      <c r="C1500" s="9">
        <v>6</v>
      </c>
      <c r="D1500" s="34">
        <v>0.7</v>
      </c>
      <c r="E1500" s="31">
        <v>42.4</v>
      </c>
      <c r="F1500" s="10">
        <v>7.75</v>
      </c>
      <c r="G1500" s="192" t="s">
        <v>32369</v>
      </c>
      <c r="H1500" s="10">
        <f t="shared" si="69"/>
        <v>15.100000000000001</v>
      </c>
      <c r="I1500" s="10">
        <f t="shared" si="70"/>
        <v>13.9</v>
      </c>
      <c r="J1500" s="11">
        <f t="shared" si="71"/>
        <v>13.65</v>
      </c>
    </row>
    <row r="1501" spans="1:10">
      <c r="A1501" s="17" t="s">
        <v>35086</v>
      </c>
      <c r="B1501" s="2" t="s">
        <v>15015</v>
      </c>
      <c r="C1501" s="9">
        <v>6</v>
      </c>
      <c r="D1501" s="34">
        <v>0.7</v>
      </c>
      <c r="E1501" s="31">
        <v>43</v>
      </c>
      <c r="F1501" s="10">
        <v>36.5</v>
      </c>
      <c r="G1501" s="192" t="s">
        <v>32325</v>
      </c>
      <c r="H1501" s="10">
        <f t="shared" si="69"/>
        <v>50.25</v>
      </c>
      <c r="I1501" s="10">
        <f t="shared" si="70"/>
        <v>46.150000000000006</v>
      </c>
      <c r="J1501" s="11">
        <f t="shared" si="71"/>
        <v>45.300000000000004</v>
      </c>
    </row>
    <row r="1502" spans="1:10">
      <c r="A1502" s="17" t="s">
        <v>35087</v>
      </c>
      <c r="B1502" s="2" t="s">
        <v>33136</v>
      </c>
      <c r="C1502" s="9">
        <v>3</v>
      </c>
      <c r="D1502" s="34">
        <v>0.7</v>
      </c>
      <c r="E1502" s="31">
        <v>46</v>
      </c>
      <c r="F1502" s="10">
        <v>7.85</v>
      </c>
      <c r="G1502" s="192" t="s">
        <v>4329</v>
      </c>
      <c r="H1502" s="10">
        <f t="shared" si="69"/>
        <v>15.55</v>
      </c>
      <c r="I1502" s="10">
        <f t="shared" si="70"/>
        <v>14.3</v>
      </c>
      <c r="J1502" s="11">
        <f t="shared" si="71"/>
        <v>14.05</v>
      </c>
    </row>
    <row r="1503" spans="1:10">
      <c r="A1503" s="17" t="s">
        <v>35088</v>
      </c>
      <c r="B1503" s="2" t="s">
        <v>33137</v>
      </c>
      <c r="C1503" s="9">
        <v>3</v>
      </c>
      <c r="D1503" s="34">
        <v>0.7</v>
      </c>
      <c r="E1503" s="31">
        <v>40</v>
      </c>
      <c r="F1503" s="10">
        <v>13.5</v>
      </c>
      <c r="G1503" s="192" t="s">
        <v>4334</v>
      </c>
      <c r="H1503" s="10">
        <f t="shared" si="69"/>
        <v>21.900000000000002</v>
      </c>
      <c r="I1503" s="10">
        <f t="shared" si="70"/>
        <v>20.150000000000002</v>
      </c>
      <c r="J1503" s="11">
        <f t="shared" si="71"/>
        <v>19.75</v>
      </c>
    </row>
    <row r="1504" spans="1:10">
      <c r="A1504" s="17" t="s">
        <v>35089</v>
      </c>
      <c r="B1504" s="2" t="s">
        <v>2832</v>
      </c>
      <c r="C1504" s="9">
        <v>6</v>
      </c>
      <c r="D1504" s="34">
        <v>0.7</v>
      </c>
      <c r="E1504" s="31">
        <v>20</v>
      </c>
      <c r="F1504" s="10">
        <v>6.25</v>
      </c>
      <c r="G1504" s="192" t="s">
        <v>32304</v>
      </c>
      <c r="H1504" s="10">
        <f t="shared" si="69"/>
        <v>11.3</v>
      </c>
      <c r="I1504" s="10">
        <f t="shared" si="70"/>
        <v>10.4</v>
      </c>
      <c r="J1504" s="11">
        <f t="shared" si="71"/>
        <v>10.200000000000001</v>
      </c>
    </row>
    <row r="1505" spans="1:10">
      <c r="A1505" s="17" t="s">
        <v>35090</v>
      </c>
      <c r="B1505" s="2" t="s">
        <v>33138</v>
      </c>
      <c r="C1505" s="9">
        <v>6</v>
      </c>
      <c r="D1505" s="34">
        <v>0.7</v>
      </c>
      <c r="E1505" s="31">
        <v>46</v>
      </c>
      <c r="F1505" s="10">
        <v>18.5</v>
      </c>
      <c r="G1505" s="192" t="s">
        <v>4329</v>
      </c>
      <c r="H1505" s="10">
        <f t="shared" si="69"/>
        <v>28.55</v>
      </c>
      <c r="I1505" s="10">
        <f t="shared" si="70"/>
        <v>26.200000000000003</v>
      </c>
      <c r="J1505" s="11">
        <f t="shared" si="71"/>
        <v>25.75</v>
      </c>
    </row>
    <row r="1506" spans="1:10">
      <c r="A1506" s="17" t="s">
        <v>35091</v>
      </c>
      <c r="B1506" s="2" t="s">
        <v>2836</v>
      </c>
      <c r="C1506" s="9">
        <v>6</v>
      </c>
      <c r="D1506" s="34">
        <v>0.7</v>
      </c>
      <c r="E1506" s="31">
        <v>50</v>
      </c>
      <c r="F1506" s="10">
        <v>27.5</v>
      </c>
      <c r="G1506" s="192" t="s">
        <v>4329</v>
      </c>
      <c r="H1506" s="10">
        <f t="shared" si="69"/>
        <v>39.900000000000006</v>
      </c>
      <c r="I1506" s="10">
        <f t="shared" si="70"/>
        <v>36.6</v>
      </c>
      <c r="J1506" s="11">
        <f t="shared" si="71"/>
        <v>35.950000000000003</v>
      </c>
    </row>
    <row r="1507" spans="1:10">
      <c r="A1507" s="17" t="s">
        <v>35092</v>
      </c>
      <c r="B1507" s="2" t="s">
        <v>32531</v>
      </c>
      <c r="C1507" s="9">
        <v>6</v>
      </c>
      <c r="D1507" s="34">
        <v>1</v>
      </c>
      <c r="E1507" s="31">
        <v>35</v>
      </c>
      <c r="F1507" s="10">
        <v>14.75</v>
      </c>
      <c r="G1507" s="192" t="s">
        <v>4343</v>
      </c>
      <c r="H1507" s="10">
        <f t="shared" si="69"/>
        <v>24.35</v>
      </c>
      <c r="I1507" s="10">
        <f t="shared" si="70"/>
        <v>22.35</v>
      </c>
      <c r="J1507" s="11">
        <f t="shared" si="71"/>
        <v>21.950000000000003</v>
      </c>
    </row>
    <row r="1508" spans="1:10">
      <c r="A1508" s="17" t="s">
        <v>35093</v>
      </c>
      <c r="B1508" s="2" t="s">
        <v>33139</v>
      </c>
      <c r="C1508" s="9">
        <v>6</v>
      </c>
      <c r="D1508" s="34">
        <v>0.7</v>
      </c>
      <c r="E1508" s="31">
        <v>43</v>
      </c>
      <c r="F1508" s="10">
        <v>40.85</v>
      </c>
      <c r="G1508" s="192" t="s">
        <v>32307</v>
      </c>
      <c r="H1508" s="10">
        <f t="shared" si="69"/>
        <v>55.550000000000004</v>
      </c>
      <c r="I1508" s="10">
        <f t="shared" si="70"/>
        <v>51</v>
      </c>
      <c r="J1508" s="11">
        <f t="shared" si="71"/>
        <v>50.1</v>
      </c>
    </row>
    <row r="1509" spans="1:10">
      <c r="A1509" s="17" t="s">
        <v>35094</v>
      </c>
      <c r="B1509" s="2" t="s">
        <v>2855</v>
      </c>
      <c r="C1509" s="9">
        <v>6</v>
      </c>
      <c r="D1509" s="34">
        <v>0.7</v>
      </c>
      <c r="E1509" s="31">
        <v>37.5</v>
      </c>
      <c r="F1509" s="10">
        <v>20.25</v>
      </c>
      <c r="G1509" s="192" t="s">
        <v>32356</v>
      </c>
      <c r="H1509" s="10">
        <f t="shared" si="69"/>
        <v>29.950000000000003</v>
      </c>
      <c r="I1509" s="10">
        <f t="shared" si="70"/>
        <v>27.5</v>
      </c>
      <c r="J1509" s="11">
        <f t="shared" si="71"/>
        <v>27</v>
      </c>
    </row>
    <row r="1510" spans="1:10">
      <c r="A1510" s="17" t="s">
        <v>35095</v>
      </c>
      <c r="B1510" s="2" t="s">
        <v>2857</v>
      </c>
      <c r="C1510" s="9">
        <v>6</v>
      </c>
      <c r="D1510" s="34">
        <v>0.7</v>
      </c>
      <c r="E1510" s="31">
        <v>37.5</v>
      </c>
      <c r="F1510" s="10">
        <v>13.95</v>
      </c>
      <c r="G1510" s="192" t="s">
        <v>32308</v>
      </c>
      <c r="H1510" s="10">
        <f t="shared" si="69"/>
        <v>22.25</v>
      </c>
      <c r="I1510" s="10">
        <f t="shared" si="70"/>
        <v>20.450000000000003</v>
      </c>
      <c r="J1510" s="11">
        <f t="shared" si="71"/>
        <v>20.05</v>
      </c>
    </row>
    <row r="1511" spans="1:10">
      <c r="A1511" s="17" t="s">
        <v>35096</v>
      </c>
      <c r="B1511" s="2" t="s">
        <v>2859</v>
      </c>
      <c r="C1511" s="9">
        <v>6</v>
      </c>
      <c r="D1511" s="34">
        <v>0.7</v>
      </c>
      <c r="E1511" s="31">
        <v>39.5</v>
      </c>
      <c r="F1511" s="10">
        <v>21.95</v>
      </c>
      <c r="G1511" s="192" t="s">
        <v>32308</v>
      </c>
      <c r="H1511" s="10">
        <f t="shared" si="69"/>
        <v>32.200000000000003</v>
      </c>
      <c r="I1511" s="10">
        <f t="shared" si="70"/>
        <v>29.55</v>
      </c>
      <c r="J1511" s="11">
        <f t="shared" si="71"/>
        <v>29</v>
      </c>
    </row>
    <row r="1512" spans="1:10">
      <c r="A1512" s="17" t="s">
        <v>35097</v>
      </c>
      <c r="B1512" s="2" t="s">
        <v>2860</v>
      </c>
      <c r="C1512" s="9">
        <v>6</v>
      </c>
      <c r="D1512" s="34">
        <v>0.7</v>
      </c>
      <c r="E1512" s="31">
        <v>43.5</v>
      </c>
      <c r="F1512" s="10">
        <v>46</v>
      </c>
      <c r="G1512" s="192" t="s">
        <v>32307</v>
      </c>
      <c r="H1512" s="10">
        <f t="shared" si="69"/>
        <v>61.900000000000006</v>
      </c>
      <c r="I1512" s="10">
        <f t="shared" si="70"/>
        <v>56.800000000000004</v>
      </c>
      <c r="J1512" s="11">
        <f t="shared" si="71"/>
        <v>55.800000000000004</v>
      </c>
    </row>
    <row r="1513" spans="1:10">
      <c r="A1513" s="17" t="s">
        <v>35098</v>
      </c>
      <c r="B1513" s="2" t="s">
        <v>2863</v>
      </c>
      <c r="C1513" s="9">
        <v>6</v>
      </c>
      <c r="D1513" s="34">
        <v>0.7</v>
      </c>
      <c r="E1513" s="31">
        <v>41.5</v>
      </c>
      <c r="F1513" s="10">
        <v>32.5</v>
      </c>
      <c r="G1513" s="192" t="s">
        <v>32308</v>
      </c>
      <c r="H1513" s="10">
        <f t="shared" si="69"/>
        <v>45.25</v>
      </c>
      <c r="I1513" s="10">
        <f t="shared" si="70"/>
        <v>41.550000000000004</v>
      </c>
      <c r="J1513" s="11">
        <f t="shared" si="71"/>
        <v>40.800000000000004</v>
      </c>
    </row>
    <row r="1514" spans="1:10">
      <c r="A1514" s="17" t="s">
        <v>35099</v>
      </c>
      <c r="B1514" s="2" t="s">
        <v>2865</v>
      </c>
      <c r="C1514" s="9">
        <v>6</v>
      </c>
      <c r="D1514" s="34">
        <v>0.7</v>
      </c>
      <c r="E1514" s="31">
        <v>37.5</v>
      </c>
      <c r="F1514" s="10">
        <v>22.5</v>
      </c>
      <c r="G1514" s="192" t="s">
        <v>32307</v>
      </c>
      <c r="H1514" s="10">
        <f t="shared" si="69"/>
        <v>32.700000000000003</v>
      </c>
      <c r="I1514" s="10">
        <f t="shared" si="70"/>
        <v>30</v>
      </c>
      <c r="J1514" s="11">
        <f t="shared" si="71"/>
        <v>29.450000000000003</v>
      </c>
    </row>
    <row r="1515" spans="1:10">
      <c r="A1515" s="17" t="s">
        <v>35101</v>
      </c>
      <c r="B1515" s="2" t="s">
        <v>2867</v>
      </c>
      <c r="C1515" s="9">
        <v>48</v>
      </c>
      <c r="D1515" s="34">
        <v>0.05</v>
      </c>
      <c r="E1515" s="31">
        <v>47</v>
      </c>
      <c r="F1515" s="10">
        <v>21.35</v>
      </c>
      <c r="G1515" s="192" t="s">
        <v>32308</v>
      </c>
      <c r="H1515" s="10">
        <f t="shared" si="69"/>
        <v>28.25</v>
      </c>
      <c r="I1515" s="10">
        <f t="shared" si="70"/>
        <v>25.950000000000003</v>
      </c>
      <c r="J1515" s="11">
        <f t="shared" si="71"/>
        <v>25.5</v>
      </c>
    </row>
    <row r="1516" spans="1:10">
      <c r="A1516" s="17" t="s">
        <v>35100</v>
      </c>
      <c r="B1516" s="2" t="s">
        <v>38713</v>
      </c>
      <c r="C1516" s="9">
        <v>6</v>
      </c>
      <c r="D1516" s="34">
        <v>0.5</v>
      </c>
      <c r="E1516" s="31">
        <v>47</v>
      </c>
      <c r="F1516" s="10">
        <v>39.5</v>
      </c>
      <c r="G1516" s="192" t="s">
        <v>32308</v>
      </c>
      <c r="H1516" s="10">
        <f t="shared" si="69"/>
        <v>53.050000000000004</v>
      </c>
      <c r="I1516" s="10">
        <f t="shared" si="70"/>
        <v>48.75</v>
      </c>
      <c r="J1516" s="11">
        <f t="shared" si="71"/>
        <v>47.85</v>
      </c>
    </row>
    <row r="1517" spans="1:10">
      <c r="A1517" s="17" t="s">
        <v>35102</v>
      </c>
      <c r="B1517" s="2" t="s">
        <v>2869</v>
      </c>
      <c r="C1517" s="9">
        <v>6</v>
      </c>
      <c r="D1517" s="34">
        <v>0.5</v>
      </c>
      <c r="E1517" s="31">
        <v>47</v>
      </c>
      <c r="F1517" s="10">
        <v>32.5</v>
      </c>
      <c r="G1517" s="192" t="s">
        <v>32308</v>
      </c>
      <c r="H1517" s="10">
        <f t="shared" si="69"/>
        <v>44.550000000000004</v>
      </c>
      <c r="I1517" s="10">
        <f t="shared" si="70"/>
        <v>40.900000000000006</v>
      </c>
      <c r="J1517" s="11">
        <f t="shared" si="71"/>
        <v>40.150000000000006</v>
      </c>
    </row>
    <row r="1518" spans="1:10">
      <c r="A1518" s="17" t="s">
        <v>35103</v>
      </c>
      <c r="B1518" s="2" t="s">
        <v>2871</v>
      </c>
      <c r="C1518" s="9">
        <v>6</v>
      </c>
      <c r="D1518" s="34">
        <v>0.5</v>
      </c>
      <c r="E1518" s="31">
        <v>47</v>
      </c>
      <c r="F1518" s="10">
        <v>11.95</v>
      </c>
      <c r="G1518" s="192" t="s">
        <v>32308</v>
      </c>
      <c r="H1518" s="10">
        <f t="shared" si="69"/>
        <v>19.450000000000003</v>
      </c>
      <c r="I1518" s="10">
        <f t="shared" si="70"/>
        <v>17.850000000000001</v>
      </c>
      <c r="J1518" s="11">
        <f t="shared" si="71"/>
        <v>17.55</v>
      </c>
    </row>
    <row r="1519" spans="1:10">
      <c r="A1519" s="17" t="s">
        <v>35104</v>
      </c>
      <c r="B1519" s="2" t="s">
        <v>33140</v>
      </c>
      <c r="C1519" s="9">
        <v>1</v>
      </c>
      <c r="D1519" s="34">
        <v>0.5</v>
      </c>
      <c r="E1519" s="31">
        <v>47</v>
      </c>
      <c r="F1519" s="10">
        <v>22.5</v>
      </c>
      <c r="G1519" s="192" t="s">
        <v>32307</v>
      </c>
      <c r="H1519" s="10">
        <f t="shared" si="69"/>
        <v>32.35</v>
      </c>
      <c r="I1519" s="10">
        <f t="shared" si="70"/>
        <v>29.700000000000003</v>
      </c>
      <c r="J1519" s="11">
        <f t="shared" si="71"/>
        <v>29.150000000000002</v>
      </c>
    </row>
    <row r="1520" spans="1:10">
      <c r="A1520" s="17" t="s">
        <v>35105</v>
      </c>
      <c r="B1520" s="2" t="s">
        <v>2875</v>
      </c>
      <c r="C1520" s="9">
        <v>6</v>
      </c>
      <c r="D1520" s="34">
        <v>0.5</v>
      </c>
      <c r="E1520" s="31">
        <v>29</v>
      </c>
      <c r="F1520" s="10">
        <v>16.25</v>
      </c>
      <c r="G1520" s="192" t="s">
        <v>32304</v>
      </c>
      <c r="H1520" s="10">
        <f t="shared" si="69"/>
        <v>23.55</v>
      </c>
      <c r="I1520" s="10">
        <f t="shared" si="70"/>
        <v>21.650000000000002</v>
      </c>
      <c r="J1520" s="11">
        <f t="shared" si="71"/>
        <v>21.25</v>
      </c>
    </row>
    <row r="1521" spans="1:10">
      <c r="A1521" s="17" t="s">
        <v>35107</v>
      </c>
      <c r="B1521" s="2" t="s">
        <v>2878</v>
      </c>
      <c r="C1521" s="9">
        <v>96</v>
      </c>
      <c r="D1521" s="34">
        <v>0.05</v>
      </c>
      <c r="E1521" s="31">
        <v>40</v>
      </c>
      <c r="F1521" s="10">
        <v>38.5</v>
      </c>
      <c r="G1521" s="192" t="s">
        <v>4347</v>
      </c>
      <c r="H1521" s="10">
        <f t="shared" si="69"/>
        <v>49.150000000000006</v>
      </c>
      <c r="I1521" s="10">
        <f t="shared" si="70"/>
        <v>45.1</v>
      </c>
      <c r="J1521" s="11">
        <f t="shared" si="71"/>
        <v>44.300000000000004</v>
      </c>
    </row>
    <row r="1522" spans="1:10">
      <c r="A1522" s="17" t="s">
        <v>35106</v>
      </c>
      <c r="B1522" s="2" t="s">
        <v>33255</v>
      </c>
      <c r="C1522" s="9">
        <v>6</v>
      </c>
      <c r="D1522" s="34">
        <v>1</v>
      </c>
      <c r="E1522" s="31">
        <v>40</v>
      </c>
      <c r="F1522" s="10">
        <v>21</v>
      </c>
      <c r="G1522" s="192" t="s">
        <v>4347</v>
      </c>
      <c r="H1522" s="10">
        <f t="shared" si="69"/>
        <v>32.6</v>
      </c>
      <c r="I1522" s="10">
        <f t="shared" si="70"/>
        <v>29.900000000000002</v>
      </c>
      <c r="J1522" s="11">
        <f t="shared" si="71"/>
        <v>29.400000000000002</v>
      </c>
    </row>
    <row r="1523" spans="1:10">
      <c r="A1523" s="17" t="s">
        <v>35109</v>
      </c>
      <c r="B1523" s="2" t="s">
        <v>2881</v>
      </c>
      <c r="C1523" s="9">
        <v>6</v>
      </c>
      <c r="D1523" s="34">
        <v>0.7</v>
      </c>
      <c r="E1523" s="31">
        <v>40</v>
      </c>
      <c r="F1523" s="10">
        <v>25.5</v>
      </c>
      <c r="G1523" s="192" t="s">
        <v>4347</v>
      </c>
      <c r="H1523" s="10">
        <f t="shared" si="69"/>
        <v>36.550000000000004</v>
      </c>
      <c r="I1523" s="10">
        <f t="shared" si="70"/>
        <v>33.550000000000004</v>
      </c>
      <c r="J1523" s="11">
        <f t="shared" si="71"/>
        <v>32.950000000000003</v>
      </c>
    </row>
    <row r="1524" spans="1:10">
      <c r="A1524" s="17" t="s">
        <v>35110</v>
      </c>
      <c r="B1524" s="2" t="s">
        <v>2883</v>
      </c>
      <c r="C1524" s="9">
        <v>6</v>
      </c>
      <c r="D1524" s="34">
        <v>0.7</v>
      </c>
      <c r="E1524" s="31">
        <v>43.2</v>
      </c>
      <c r="F1524" s="10">
        <v>290</v>
      </c>
      <c r="G1524" s="192" t="s">
        <v>4351</v>
      </c>
      <c r="H1524" s="10">
        <f t="shared" si="69"/>
        <v>359.55</v>
      </c>
      <c r="I1524" s="10">
        <f t="shared" si="70"/>
        <v>330.05</v>
      </c>
      <c r="J1524" s="11">
        <f t="shared" si="71"/>
        <v>324.15000000000003</v>
      </c>
    </row>
    <row r="1525" spans="1:10">
      <c r="A1525" s="17" t="s">
        <v>35111</v>
      </c>
      <c r="B1525" s="2" t="s">
        <v>2885</v>
      </c>
      <c r="C1525" s="9">
        <v>6</v>
      </c>
      <c r="D1525" s="34">
        <v>0.7</v>
      </c>
      <c r="E1525" s="31">
        <v>40</v>
      </c>
      <c r="F1525" s="10">
        <v>19.5</v>
      </c>
      <c r="G1525" s="192" t="s">
        <v>32437</v>
      </c>
      <c r="H1525" s="10">
        <f t="shared" si="69"/>
        <v>29.25</v>
      </c>
      <c r="I1525" s="10">
        <f t="shared" si="70"/>
        <v>26.85</v>
      </c>
      <c r="J1525" s="11">
        <f t="shared" si="71"/>
        <v>26.35</v>
      </c>
    </row>
    <row r="1526" spans="1:10">
      <c r="A1526" s="17" t="s">
        <v>35112</v>
      </c>
      <c r="B1526" s="2" t="s">
        <v>2887</v>
      </c>
      <c r="C1526" s="9">
        <v>6</v>
      </c>
      <c r="D1526" s="34">
        <v>0.7</v>
      </c>
      <c r="E1526" s="31">
        <v>40</v>
      </c>
      <c r="F1526" s="10">
        <v>395</v>
      </c>
      <c r="G1526" s="192" t="s">
        <v>32324</v>
      </c>
      <c r="H1526" s="10">
        <f t="shared" si="69"/>
        <v>487.35</v>
      </c>
      <c r="I1526" s="10">
        <f t="shared" si="70"/>
        <v>447.40000000000003</v>
      </c>
      <c r="J1526" s="11">
        <f t="shared" si="71"/>
        <v>439.40000000000003</v>
      </c>
    </row>
    <row r="1527" spans="1:10">
      <c r="A1527" s="17" t="s">
        <v>35113</v>
      </c>
      <c r="B1527" s="2" t="s">
        <v>2889</v>
      </c>
      <c r="C1527" s="9">
        <v>6</v>
      </c>
      <c r="D1527" s="34">
        <v>0.7</v>
      </c>
      <c r="E1527" s="31">
        <v>40</v>
      </c>
      <c r="F1527" s="10">
        <v>12.5</v>
      </c>
      <c r="G1527" s="192" t="s">
        <v>32380</v>
      </c>
      <c r="H1527" s="10">
        <f t="shared" si="69"/>
        <v>20.700000000000003</v>
      </c>
      <c r="I1527" s="10">
        <f t="shared" si="70"/>
        <v>19</v>
      </c>
      <c r="J1527" s="11">
        <f t="shared" si="71"/>
        <v>18.650000000000002</v>
      </c>
    </row>
    <row r="1528" spans="1:10">
      <c r="A1528" s="17" t="s">
        <v>35114</v>
      </c>
      <c r="B1528" s="2" t="s">
        <v>32536</v>
      </c>
      <c r="C1528" s="9">
        <v>6</v>
      </c>
      <c r="D1528" s="34">
        <v>0.7</v>
      </c>
      <c r="E1528" s="31">
        <v>40</v>
      </c>
      <c r="F1528" s="10">
        <v>7.65</v>
      </c>
      <c r="G1528" s="192" t="s">
        <v>32380</v>
      </c>
      <c r="H1528" s="10">
        <f t="shared" si="69"/>
        <v>14.8</v>
      </c>
      <c r="I1528" s="10">
        <f t="shared" si="70"/>
        <v>13.600000000000001</v>
      </c>
      <c r="J1528" s="11">
        <f t="shared" si="71"/>
        <v>13.350000000000001</v>
      </c>
    </row>
    <row r="1529" spans="1:10">
      <c r="A1529" s="17" t="s">
        <v>35115</v>
      </c>
      <c r="B1529" s="2" t="s">
        <v>2891</v>
      </c>
      <c r="C1529" s="9">
        <v>6</v>
      </c>
      <c r="D1529" s="34">
        <v>0.7</v>
      </c>
      <c r="E1529" s="31">
        <v>40</v>
      </c>
      <c r="F1529" s="10">
        <v>30.5</v>
      </c>
      <c r="G1529" s="192" t="s">
        <v>32381</v>
      </c>
      <c r="H1529" s="10">
        <f t="shared" si="69"/>
        <v>42.650000000000006</v>
      </c>
      <c r="I1529" s="10">
        <f t="shared" si="70"/>
        <v>39.150000000000006</v>
      </c>
      <c r="J1529" s="11">
        <f t="shared" si="71"/>
        <v>38.450000000000003</v>
      </c>
    </row>
    <row r="1530" spans="1:10">
      <c r="A1530" s="17" t="s">
        <v>35116</v>
      </c>
      <c r="B1530" s="2" t="s">
        <v>2893</v>
      </c>
      <c r="C1530" s="9">
        <v>6</v>
      </c>
      <c r="D1530" s="34">
        <v>0.7</v>
      </c>
      <c r="E1530" s="31">
        <v>43.4</v>
      </c>
      <c r="F1530" s="10">
        <v>10.5</v>
      </c>
      <c r="G1530" s="192" t="s">
        <v>4329</v>
      </c>
      <c r="H1530" s="10">
        <f t="shared" si="69"/>
        <v>18.55</v>
      </c>
      <c r="I1530" s="10">
        <f t="shared" si="70"/>
        <v>17.05</v>
      </c>
      <c r="J1530" s="11">
        <f t="shared" si="71"/>
        <v>16.75</v>
      </c>
    </row>
    <row r="1531" spans="1:10">
      <c r="A1531" s="17" t="s">
        <v>35117</v>
      </c>
      <c r="B1531" s="2" t="s">
        <v>2895</v>
      </c>
      <c r="C1531" s="9">
        <v>6</v>
      </c>
      <c r="D1531" s="34">
        <v>0.7</v>
      </c>
      <c r="E1531" s="31">
        <v>43.4</v>
      </c>
      <c r="F1531" s="10">
        <v>14.85</v>
      </c>
      <c r="G1531" s="192" t="s">
        <v>4329</v>
      </c>
      <c r="H1531" s="10">
        <f t="shared" si="69"/>
        <v>23.85</v>
      </c>
      <c r="I1531" s="10">
        <f t="shared" si="70"/>
        <v>21.900000000000002</v>
      </c>
      <c r="J1531" s="11">
        <f t="shared" si="71"/>
        <v>21.55</v>
      </c>
    </row>
    <row r="1532" spans="1:10">
      <c r="A1532" s="17" t="s">
        <v>35118</v>
      </c>
      <c r="B1532" s="2" t="s">
        <v>14652</v>
      </c>
      <c r="C1532" s="9">
        <v>6</v>
      </c>
      <c r="D1532" s="34">
        <v>0.7</v>
      </c>
      <c r="E1532" s="31">
        <v>58</v>
      </c>
      <c r="F1532" s="10">
        <v>31.5</v>
      </c>
      <c r="G1532" s="192" t="s">
        <v>4329</v>
      </c>
      <c r="H1532" s="10">
        <f t="shared" si="69"/>
        <v>45.5</v>
      </c>
      <c r="I1532" s="10">
        <f t="shared" si="70"/>
        <v>41.75</v>
      </c>
      <c r="J1532" s="11">
        <f t="shared" si="71"/>
        <v>41</v>
      </c>
    </row>
    <row r="1533" spans="1:10">
      <c r="A1533" s="17" t="s">
        <v>35119</v>
      </c>
      <c r="B1533" s="2" t="s">
        <v>2897</v>
      </c>
      <c r="C1533" s="9">
        <v>6</v>
      </c>
      <c r="D1533" s="34">
        <v>0.7</v>
      </c>
      <c r="E1533" s="31">
        <v>40</v>
      </c>
      <c r="F1533" s="10">
        <v>14</v>
      </c>
      <c r="G1533" s="192" t="s">
        <v>4328</v>
      </c>
      <c r="H1533" s="10">
        <f t="shared" si="69"/>
        <v>22.55</v>
      </c>
      <c r="I1533" s="10">
        <f t="shared" si="70"/>
        <v>20.700000000000003</v>
      </c>
      <c r="J1533" s="11">
        <f t="shared" si="71"/>
        <v>20.3</v>
      </c>
    </row>
    <row r="1534" spans="1:10">
      <c r="A1534" s="17" t="s">
        <v>35120</v>
      </c>
      <c r="B1534" s="2" t="s">
        <v>33141</v>
      </c>
      <c r="C1534" s="9">
        <v>6</v>
      </c>
      <c r="D1534" s="34">
        <v>0.7</v>
      </c>
      <c r="E1534" s="31">
        <v>41.6</v>
      </c>
      <c r="F1534" s="10">
        <v>18.95</v>
      </c>
      <c r="G1534" s="192" t="s">
        <v>32437</v>
      </c>
      <c r="H1534" s="10">
        <f t="shared" si="69"/>
        <v>28.700000000000003</v>
      </c>
      <c r="I1534" s="10">
        <f t="shared" si="70"/>
        <v>26.35</v>
      </c>
      <c r="J1534" s="11">
        <f t="shared" si="71"/>
        <v>25.900000000000002</v>
      </c>
    </row>
    <row r="1535" spans="1:10">
      <c r="A1535" s="17" t="s">
        <v>35121</v>
      </c>
      <c r="B1535" s="2" t="s">
        <v>2900</v>
      </c>
      <c r="C1535" s="9">
        <v>6</v>
      </c>
      <c r="D1535" s="34">
        <v>0.7</v>
      </c>
      <c r="E1535" s="31">
        <v>40</v>
      </c>
      <c r="F1535" s="10">
        <v>6.65</v>
      </c>
      <c r="G1535" s="192" t="s">
        <v>32380</v>
      </c>
      <c r="H1535" s="10">
        <f t="shared" si="69"/>
        <v>13.55</v>
      </c>
      <c r="I1535" s="10">
        <f t="shared" si="70"/>
        <v>12.450000000000001</v>
      </c>
      <c r="J1535" s="11">
        <f t="shared" si="71"/>
        <v>12.25</v>
      </c>
    </row>
    <row r="1536" spans="1:10">
      <c r="A1536" s="17" t="s">
        <v>35122</v>
      </c>
      <c r="B1536" s="2" t="s">
        <v>2902</v>
      </c>
      <c r="C1536" s="9">
        <v>6</v>
      </c>
      <c r="D1536" s="34">
        <v>0.7</v>
      </c>
      <c r="E1536" s="31">
        <v>40</v>
      </c>
      <c r="F1536" s="10">
        <v>51.5</v>
      </c>
      <c r="G1536" s="192" t="s">
        <v>4328</v>
      </c>
      <c r="H1536" s="10">
        <f t="shared" si="69"/>
        <v>68.3</v>
      </c>
      <c r="I1536" s="10">
        <f t="shared" si="70"/>
        <v>62.7</v>
      </c>
      <c r="J1536" s="11">
        <f t="shared" si="71"/>
        <v>61.550000000000004</v>
      </c>
    </row>
    <row r="1537" spans="1:10">
      <c r="A1537" s="17" t="s">
        <v>35123</v>
      </c>
      <c r="B1537" s="2" t="s">
        <v>2904</v>
      </c>
      <c r="C1537" s="9">
        <v>6</v>
      </c>
      <c r="D1537" s="34">
        <v>0.7</v>
      </c>
      <c r="E1537" s="31">
        <v>43</v>
      </c>
      <c r="F1537" s="10">
        <v>13</v>
      </c>
      <c r="G1537" s="192" t="s">
        <v>4328</v>
      </c>
      <c r="H1537" s="10">
        <f t="shared" si="69"/>
        <v>21.6</v>
      </c>
      <c r="I1537" s="10">
        <f t="shared" si="70"/>
        <v>19.8</v>
      </c>
      <c r="J1537" s="11">
        <f t="shared" si="71"/>
        <v>19.450000000000003</v>
      </c>
    </row>
    <row r="1538" spans="1:10">
      <c r="A1538" s="17" t="s">
        <v>35124</v>
      </c>
      <c r="B1538" s="2" t="s">
        <v>14375</v>
      </c>
      <c r="C1538" s="9">
        <v>6</v>
      </c>
      <c r="D1538" s="34">
        <v>0.5</v>
      </c>
      <c r="E1538" s="31">
        <v>17</v>
      </c>
      <c r="F1538" s="10">
        <v>6.9</v>
      </c>
      <c r="G1538" s="192" t="s">
        <v>4338</v>
      </c>
      <c r="H1538" s="10">
        <f t="shared" si="69"/>
        <v>11.4</v>
      </c>
      <c r="I1538" s="10">
        <f t="shared" si="70"/>
        <v>10.450000000000001</v>
      </c>
      <c r="J1538" s="11">
        <f t="shared" si="71"/>
        <v>10.3</v>
      </c>
    </row>
    <row r="1539" spans="1:10">
      <c r="A1539" s="17" t="s">
        <v>35125</v>
      </c>
      <c r="B1539" s="2" t="s">
        <v>14583</v>
      </c>
      <c r="C1539" s="9">
        <v>6</v>
      </c>
      <c r="D1539" s="34">
        <v>0.5</v>
      </c>
      <c r="E1539" s="31">
        <v>15</v>
      </c>
      <c r="F1539" s="10">
        <v>11.5</v>
      </c>
      <c r="G1539" s="192" t="s">
        <v>4338</v>
      </c>
      <c r="H1539" s="10">
        <f t="shared" si="69"/>
        <v>16.900000000000002</v>
      </c>
      <c r="I1539" s="10">
        <f t="shared" si="70"/>
        <v>15.5</v>
      </c>
      <c r="J1539" s="11">
        <f t="shared" si="71"/>
        <v>15.25</v>
      </c>
    </row>
    <row r="1540" spans="1:10">
      <c r="A1540" s="17" t="s">
        <v>35127</v>
      </c>
      <c r="B1540" s="2" t="s">
        <v>2906</v>
      </c>
      <c r="C1540" s="9">
        <v>6</v>
      </c>
      <c r="D1540" s="34">
        <v>0.5</v>
      </c>
      <c r="E1540" s="31">
        <v>17</v>
      </c>
      <c r="F1540" s="10">
        <v>6.5</v>
      </c>
      <c r="G1540" s="192" t="s">
        <v>4338</v>
      </c>
      <c r="H1540" s="10">
        <f t="shared" si="69"/>
        <v>10.9</v>
      </c>
      <c r="I1540" s="10">
        <f t="shared" si="70"/>
        <v>10.050000000000001</v>
      </c>
      <c r="J1540" s="11">
        <f t="shared" si="71"/>
        <v>9.8500000000000014</v>
      </c>
    </row>
    <row r="1541" spans="1:10">
      <c r="A1541" s="17" t="s">
        <v>35128</v>
      </c>
      <c r="B1541" s="2" t="s">
        <v>2909</v>
      </c>
      <c r="C1541" s="9">
        <v>6</v>
      </c>
      <c r="D1541" s="34">
        <v>0.5</v>
      </c>
      <c r="E1541" s="31">
        <v>17</v>
      </c>
      <c r="F1541" s="10">
        <v>8.5</v>
      </c>
      <c r="G1541" s="192" t="s">
        <v>4338</v>
      </c>
      <c r="H1541" s="10">
        <f t="shared" si="69"/>
        <v>13.350000000000001</v>
      </c>
      <c r="I1541" s="10">
        <f t="shared" si="70"/>
        <v>12.25</v>
      </c>
      <c r="J1541" s="11">
        <f t="shared" si="71"/>
        <v>12.05</v>
      </c>
    </row>
    <row r="1542" spans="1:10">
      <c r="A1542" s="17" t="s">
        <v>35129</v>
      </c>
      <c r="B1542" s="2" t="s">
        <v>2912</v>
      </c>
      <c r="C1542" s="9">
        <v>6</v>
      </c>
      <c r="D1542" s="34">
        <v>0.5</v>
      </c>
      <c r="E1542" s="31">
        <v>15</v>
      </c>
      <c r="F1542" s="10">
        <v>22.95</v>
      </c>
      <c r="G1542" s="192" t="s">
        <v>4338</v>
      </c>
      <c r="H1542" s="10">
        <f t="shared" si="69"/>
        <v>30.85</v>
      </c>
      <c r="I1542" s="10">
        <f t="shared" si="70"/>
        <v>28.35</v>
      </c>
      <c r="J1542" s="11">
        <f t="shared" si="71"/>
        <v>27.85</v>
      </c>
    </row>
    <row r="1543" spans="1:10">
      <c r="A1543" s="17" t="s">
        <v>35130</v>
      </c>
      <c r="B1543" s="2" t="s">
        <v>2915</v>
      </c>
      <c r="C1543" s="9">
        <v>6</v>
      </c>
      <c r="D1543" s="34">
        <v>0.5</v>
      </c>
      <c r="E1543" s="31">
        <v>15</v>
      </c>
      <c r="F1543" s="10">
        <v>12.5</v>
      </c>
      <c r="G1543" s="192" t="s">
        <v>4338</v>
      </c>
      <c r="H1543" s="10">
        <f t="shared" si="69"/>
        <v>18.100000000000001</v>
      </c>
      <c r="I1543" s="10">
        <f t="shared" si="70"/>
        <v>16.650000000000002</v>
      </c>
      <c r="J1543" s="11">
        <f t="shared" si="71"/>
        <v>16.350000000000001</v>
      </c>
    </row>
    <row r="1544" spans="1:10">
      <c r="A1544" s="17" t="s">
        <v>35131</v>
      </c>
      <c r="B1544" s="2" t="s">
        <v>2917</v>
      </c>
      <c r="C1544" s="9">
        <v>6</v>
      </c>
      <c r="D1544" s="34">
        <v>0.7</v>
      </c>
      <c r="E1544" s="31">
        <v>23</v>
      </c>
      <c r="F1544" s="10">
        <v>74.95</v>
      </c>
      <c r="G1544" s="192" t="s">
        <v>32304</v>
      </c>
      <c r="H1544" s="10">
        <f t="shared" si="69"/>
        <v>95.4</v>
      </c>
      <c r="I1544" s="10">
        <f t="shared" si="70"/>
        <v>87.550000000000011</v>
      </c>
      <c r="J1544" s="11">
        <f t="shared" si="71"/>
        <v>86</v>
      </c>
    </row>
    <row r="1545" spans="1:10">
      <c r="A1545" s="17" t="s">
        <v>35132</v>
      </c>
      <c r="B1545" s="2" t="s">
        <v>26984</v>
      </c>
      <c r="C1545" s="9">
        <v>2</v>
      </c>
      <c r="D1545" s="34">
        <v>0.5</v>
      </c>
      <c r="E1545" s="31">
        <v>42</v>
      </c>
      <c r="F1545" s="10">
        <v>9.25</v>
      </c>
      <c r="G1545" s="192" t="s">
        <v>4347</v>
      </c>
      <c r="H1545" s="10">
        <f t="shared" si="69"/>
        <v>15.850000000000001</v>
      </c>
      <c r="I1545" s="10">
        <f t="shared" si="70"/>
        <v>14.55</v>
      </c>
      <c r="J1545" s="11">
        <f t="shared" si="71"/>
        <v>14.3</v>
      </c>
    </row>
    <row r="1546" spans="1:10">
      <c r="A1546" s="17" t="s">
        <v>35133</v>
      </c>
      <c r="B1546" s="2" t="s">
        <v>4819</v>
      </c>
      <c r="C1546" s="9">
        <v>12</v>
      </c>
      <c r="D1546" s="34">
        <v>1</v>
      </c>
      <c r="E1546" s="31">
        <v>40</v>
      </c>
      <c r="F1546" s="10">
        <v>8.25</v>
      </c>
      <c r="G1546" s="192" t="s">
        <v>4328</v>
      </c>
      <c r="H1546" s="10">
        <f t="shared" si="69"/>
        <v>17.05</v>
      </c>
      <c r="I1546" s="10">
        <f t="shared" si="70"/>
        <v>15.65</v>
      </c>
      <c r="J1546" s="11">
        <f t="shared" si="71"/>
        <v>15.350000000000001</v>
      </c>
    </row>
    <row r="1547" spans="1:10">
      <c r="A1547" s="17" t="s">
        <v>35134</v>
      </c>
      <c r="B1547" s="2" t="s">
        <v>2923</v>
      </c>
      <c r="C1547" s="9">
        <v>6</v>
      </c>
      <c r="D1547" s="34">
        <v>0.7</v>
      </c>
      <c r="E1547" s="31">
        <v>40</v>
      </c>
      <c r="F1547" s="10">
        <v>15.35</v>
      </c>
      <c r="G1547" s="192" t="s">
        <v>4328</v>
      </c>
      <c r="H1547" s="10">
        <f t="shared" si="69"/>
        <v>24.200000000000003</v>
      </c>
      <c r="I1547" s="10">
        <f t="shared" si="70"/>
        <v>22.200000000000003</v>
      </c>
      <c r="J1547" s="11">
        <f t="shared" si="71"/>
        <v>21.8</v>
      </c>
    </row>
    <row r="1548" spans="1:10">
      <c r="A1548" s="17" t="s">
        <v>35135</v>
      </c>
      <c r="B1548" s="2" t="s">
        <v>2926</v>
      </c>
      <c r="C1548" s="9">
        <v>6</v>
      </c>
      <c r="D1548" s="34">
        <v>0.5</v>
      </c>
      <c r="E1548" s="31">
        <v>40</v>
      </c>
      <c r="F1548" s="10">
        <v>15.5</v>
      </c>
      <c r="G1548" s="192" t="s">
        <v>32308</v>
      </c>
      <c r="H1548" s="10">
        <f t="shared" ref="H1548:H1611" si="72">IF(B1548="","",CEILING((F1548+(10.3552*D1548*E1548)/100+1.5+0.05)*1.22,0.05))</f>
        <v>23.35</v>
      </c>
      <c r="I1548" s="10">
        <f t="shared" ref="I1548:I1611" si="73">IF(B1548="","",CEILING((F1548+(10.3552*D1548*E1548)/100+1.5+0.05)*1.12,0.05))</f>
        <v>21.450000000000003</v>
      </c>
      <c r="J1548" s="11">
        <f t="shared" ref="J1548:J1611" si="74">IF(B1548="","",CEILING((F1548+(10.3552*D1548*E1548)/100+1.5+0.05)*1.1,0.05))</f>
        <v>21.05</v>
      </c>
    </row>
    <row r="1549" spans="1:10">
      <c r="A1549" s="17" t="s">
        <v>35136</v>
      </c>
      <c r="B1549" s="2" t="s">
        <v>2928</v>
      </c>
      <c r="C1549" s="9">
        <v>6</v>
      </c>
      <c r="D1549" s="34">
        <v>0.5</v>
      </c>
      <c r="E1549" s="31">
        <v>37.5</v>
      </c>
      <c r="F1549" s="10">
        <v>12.25</v>
      </c>
      <c r="G1549" s="192" t="s">
        <v>32294</v>
      </c>
      <c r="H1549" s="10">
        <f t="shared" si="72"/>
        <v>19.25</v>
      </c>
      <c r="I1549" s="10">
        <f t="shared" si="73"/>
        <v>17.650000000000002</v>
      </c>
      <c r="J1549" s="11">
        <f t="shared" si="74"/>
        <v>17.350000000000001</v>
      </c>
    </row>
    <row r="1550" spans="1:10">
      <c r="A1550" s="17" t="s">
        <v>35137</v>
      </c>
      <c r="B1550" s="2" t="s">
        <v>2933</v>
      </c>
      <c r="C1550" s="9">
        <v>12</v>
      </c>
      <c r="D1550" s="34">
        <v>0.7</v>
      </c>
      <c r="E1550" s="31">
        <v>40</v>
      </c>
      <c r="F1550" s="10">
        <v>30.5</v>
      </c>
      <c r="G1550" s="192" t="s">
        <v>32294</v>
      </c>
      <c r="H1550" s="10">
        <f t="shared" si="72"/>
        <v>42.650000000000006</v>
      </c>
      <c r="I1550" s="10">
        <f t="shared" si="73"/>
        <v>39.150000000000006</v>
      </c>
      <c r="J1550" s="11">
        <f t="shared" si="74"/>
        <v>38.450000000000003</v>
      </c>
    </row>
    <row r="1551" spans="1:10">
      <c r="A1551" s="17" t="s">
        <v>35138</v>
      </c>
      <c r="B1551" s="2" t="s">
        <v>2935</v>
      </c>
      <c r="C1551" s="9">
        <v>6</v>
      </c>
      <c r="D1551" s="34">
        <v>0.7</v>
      </c>
      <c r="E1551" s="31">
        <v>41.5</v>
      </c>
      <c r="F1551" s="10">
        <v>6.15</v>
      </c>
      <c r="G1551" s="192" t="s">
        <v>4333</v>
      </c>
      <c r="H1551" s="10">
        <f t="shared" si="72"/>
        <v>13.100000000000001</v>
      </c>
      <c r="I1551" s="10">
        <f t="shared" si="73"/>
        <v>12</v>
      </c>
      <c r="J1551" s="11">
        <f t="shared" si="74"/>
        <v>11.8</v>
      </c>
    </row>
    <row r="1552" spans="1:10">
      <c r="A1552" s="17" t="s">
        <v>35139</v>
      </c>
      <c r="B1552" s="2" t="s">
        <v>27105</v>
      </c>
      <c r="C1552" s="9">
        <v>6</v>
      </c>
      <c r="D1552" s="34">
        <v>0.7</v>
      </c>
      <c r="E1552" s="31">
        <v>40</v>
      </c>
      <c r="F1552" s="10">
        <v>75</v>
      </c>
      <c r="G1552" s="192" t="s">
        <v>32293</v>
      </c>
      <c r="H1552" s="10">
        <f t="shared" si="72"/>
        <v>96.95</v>
      </c>
      <c r="I1552" s="10">
        <f t="shared" si="73"/>
        <v>89</v>
      </c>
      <c r="J1552" s="11">
        <f t="shared" si="74"/>
        <v>87.4</v>
      </c>
    </row>
    <row r="1553" spans="1:10">
      <c r="A1553" s="17" t="s">
        <v>35140</v>
      </c>
      <c r="B1553" s="2" t="s">
        <v>27107</v>
      </c>
      <c r="C1553" s="9">
        <v>6</v>
      </c>
      <c r="D1553" s="34">
        <v>0.7</v>
      </c>
      <c r="E1553" s="31">
        <v>40</v>
      </c>
      <c r="F1553" s="10">
        <v>9.9499999999999993</v>
      </c>
      <c r="G1553" s="192" t="s">
        <v>32293</v>
      </c>
      <c r="H1553" s="10">
        <f t="shared" si="72"/>
        <v>17.600000000000001</v>
      </c>
      <c r="I1553" s="10">
        <f t="shared" si="73"/>
        <v>16.150000000000002</v>
      </c>
      <c r="J1553" s="11">
        <f t="shared" si="74"/>
        <v>15.850000000000001</v>
      </c>
    </row>
    <row r="1554" spans="1:10">
      <c r="A1554" s="17" t="s">
        <v>35141</v>
      </c>
      <c r="B1554" s="2" t="s">
        <v>2941</v>
      </c>
      <c r="C1554" s="9">
        <v>6</v>
      </c>
      <c r="D1554" s="34">
        <v>1</v>
      </c>
      <c r="E1554" s="31">
        <v>40</v>
      </c>
      <c r="F1554" s="10">
        <v>14.5</v>
      </c>
      <c r="G1554" s="192" t="s">
        <v>32294</v>
      </c>
      <c r="H1554" s="10">
        <f t="shared" si="72"/>
        <v>24.650000000000002</v>
      </c>
      <c r="I1554" s="10">
        <f t="shared" si="73"/>
        <v>22.650000000000002</v>
      </c>
      <c r="J1554" s="11">
        <f t="shared" si="74"/>
        <v>22.25</v>
      </c>
    </row>
    <row r="1555" spans="1:10">
      <c r="A1555" s="17" t="s">
        <v>35143</v>
      </c>
      <c r="B1555" s="2" t="s">
        <v>27109</v>
      </c>
      <c r="C1555" s="9">
        <v>6</v>
      </c>
      <c r="D1555" s="34">
        <v>0.7</v>
      </c>
      <c r="E1555" s="31">
        <v>40</v>
      </c>
      <c r="F1555" s="10">
        <v>5.85</v>
      </c>
      <c r="G1555" s="192" t="s">
        <v>32293</v>
      </c>
      <c r="H1555" s="10">
        <f t="shared" si="72"/>
        <v>12.600000000000001</v>
      </c>
      <c r="I1555" s="10">
        <f t="shared" si="73"/>
        <v>11.55</v>
      </c>
      <c r="J1555" s="11">
        <f t="shared" si="74"/>
        <v>11.350000000000001</v>
      </c>
    </row>
    <row r="1556" spans="1:10">
      <c r="A1556" s="17" t="s">
        <v>35144</v>
      </c>
      <c r="B1556" s="2" t="s">
        <v>33142</v>
      </c>
      <c r="C1556" s="9">
        <v>6</v>
      </c>
      <c r="D1556" s="34">
        <v>0.7</v>
      </c>
      <c r="E1556" s="31">
        <v>37.5</v>
      </c>
      <c r="F1556" s="10">
        <v>28.5</v>
      </c>
      <c r="G1556" s="192" t="s">
        <v>32326</v>
      </c>
      <c r="H1556" s="10">
        <f t="shared" si="72"/>
        <v>40</v>
      </c>
      <c r="I1556" s="10">
        <f t="shared" si="73"/>
        <v>36.75</v>
      </c>
      <c r="J1556" s="11">
        <f t="shared" si="74"/>
        <v>36.050000000000004</v>
      </c>
    </row>
    <row r="1557" spans="1:10">
      <c r="A1557" s="17" t="s">
        <v>35146</v>
      </c>
      <c r="B1557" s="2" t="s">
        <v>2945</v>
      </c>
      <c r="C1557" s="9">
        <v>6</v>
      </c>
      <c r="D1557" s="34">
        <v>0.7</v>
      </c>
      <c r="E1557" s="31">
        <v>40</v>
      </c>
      <c r="F1557" s="10">
        <v>6.5</v>
      </c>
      <c r="G1557" s="192" t="s">
        <v>4328</v>
      </c>
      <c r="H1557" s="10">
        <f t="shared" si="72"/>
        <v>13.4</v>
      </c>
      <c r="I1557" s="10">
        <f t="shared" si="73"/>
        <v>12.3</v>
      </c>
      <c r="J1557" s="11">
        <f t="shared" si="74"/>
        <v>12.05</v>
      </c>
    </row>
    <row r="1558" spans="1:10">
      <c r="A1558" s="17" t="s">
        <v>35147</v>
      </c>
      <c r="B1558" s="2" t="s">
        <v>27728</v>
      </c>
      <c r="C1558" s="9">
        <v>6</v>
      </c>
      <c r="D1558" s="34">
        <v>0.7</v>
      </c>
      <c r="E1558" s="31">
        <v>14.9</v>
      </c>
      <c r="F1558" s="10">
        <v>1.2</v>
      </c>
      <c r="G1558" s="192" t="s">
        <v>32304</v>
      </c>
      <c r="H1558" s="10">
        <f t="shared" si="72"/>
        <v>4.7</v>
      </c>
      <c r="I1558" s="10">
        <f t="shared" si="73"/>
        <v>4.3</v>
      </c>
      <c r="J1558" s="11">
        <f t="shared" si="74"/>
        <v>4.25</v>
      </c>
    </row>
    <row r="1559" spans="1:10">
      <c r="A1559" s="17" t="s">
        <v>35148</v>
      </c>
      <c r="B1559" s="2" t="s">
        <v>33143</v>
      </c>
      <c r="C1559" s="9">
        <v>6</v>
      </c>
      <c r="D1559" s="34">
        <v>0.75</v>
      </c>
      <c r="E1559" s="31">
        <v>13</v>
      </c>
      <c r="F1559" s="10">
        <v>17</v>
      </c>
      <c r="G1559" s="192" t="s">
        <v>32300</v>
      </c>
      <c r="H1559" s="10">
        <f t="shared" si="72"/>
        <v>23.900000000000002</v>
      </c>
      <c r="I1559" s="10">
        <f t="shared" si="73"/>
        <v>21.950000000000003</v>
      </c>
      <c r="J1559" s="11">
        <f t="shared" si="74"/>
        <v>21.55</v>
      </c>
    </row>
    <row r="1560" spans="1:10">
      <c r="A1560" s="17" t="s">
        <v>35149</v>
      </c>
      <c r="B1560" s="2" t="s">
        <v>2954</v>
      </c>
      <c r="C1560" s="9">
        <v>6</v>
      </c>
      <c r="D1560" s="34">
        <v>0.7</v>
      </c>
      <c r="E1560" s="31">
        <v>47</v>
      </c>
      <c r="F1560" s="10">
        <v>5.45</v>
      </c>
      <c r="G1560" s="192" t="s">
        <v>32308</v>
      </c>
      <c r="H1560" s="10">
        <f t="shared" si="72"/>
        <v>12.700000000000001</v>
      </c>
      <c r="I1560" s="10">
        <f t="shared" si="73"/>
        <v>11.700000000000001</v>
      </c>
      <c r="J1560" s="11">
        <f t="shared" si="74"/>
        <v>11.450000000000001</v>
      </c>
    </row>
    <row r="1561" spans="1:10">
      <c r="A1561" s="17" t="s">
        <v>35150</v>
      </c>
      <c r="B1561" s="2" t="s">
        <v>2956</v>
      </c>
      <c r="C1561" s="9">
        <v>6</v>
      </c>
      <c r="D1561" s="34">
        <v>0.7</v>
      </c>
      <c r="E1561" s="31">
        <v>45</v>
      </c>
      <c r="F1561" s="10">
        <v>29.5</v>
      </c>
      <c r="G1561" s="192" t="s">
        <v>4335</v>
      </c>
      <c r="H1561" s="10">
        <f t="shared" si="72"/>
        <v>41.900000000000006</v>
      </c>
      <c r="I1561" s="10">
        <f t="shared" si="73"/>
        <v>38.450000000000003</v>
      </c>
      <c r="J1561" s="11">
        <f t="shared" si="74"/>
        <v>37.75</v>
      </c>
    </row>
    <row r="1562" spans="1:10">
      <c r="A1562" s="17" t="s">
        <v>35151</v>
      </c>
      <c r="B1562" s="2" t="s">
        <v>2958</v>
      </c>
      <c r="C1562" s="9">
        <v>6</v>
      </c>
      <c r="D1562" s="34">
        <v>0.7</v>
      </c>
      <c r="E1562" s="31">
        <v>45</v>
      </c>
      <c r="F1562" s="10">
        <v>20.25</v>
      </c>
      <c r="G1562" s="192" t="s">
        <v>4347</v>
      </c>
      <c r="H1562" s="10">
        <f t="shared" si="72"/>
        <v>30.6</v>
      </c>
      <c r="I1562" s="10">
        <f t="shared" si="73"/>
        <v>28.1</v>
      </c>
      <c r="J1562" s="11">
        <f t="shared" si="74"/>
        <v>27.6</v>
      </c>
    </row>
    <row r="1563" spans="1:10">
      <c r="A1563" s="17" t="s">
        <v>35152</v>
      </c>
      <c r="B1563" s="2" t="s">
        <v>2960</v>
      </c>
      <c r="C1563" s="9">
        <v>6</v>
      </c>
      <c r="D1563" s="34">
        <v>0.7</v>
      </c>
      <c r="E1563" s="31">
        <v>40</v>
      </c>
      <c r="F1563" s="10">
        <v>9.5</v>
      </c>
      <c r="G1563" s="192" t="s">
        <v>32294</v>
      </c>
      <c r="H1563" s="10">
        <f t="shared" si="72"/>
        <v>17.05</v>
      </c>
      <c r="I1563" s="10">
        <f t="shared" si="73"/>
        <v>15.65</v>
      </c>
      <c r="J1563" s="11">
        <f t="shared" si="74"/>
        <v>15.350000000000001</v>
      </c>
    </row>
    <row r="1564" spans="1:10">
      <c r="A1564" s="17" t="s">
        <v>35153</v>
      </c>
      <c r="B1564" s="2" t="s">
        <v>2962</v>
      </c>
      <c r="C1564" s="9">
        <v>6</v>
      </c>
      <c r="D1564" s="34">
        <v>0.7</v>
      </c>
      <c r="E1564" s="31">
        <v>40</v>
      </c>
      <c r="F1564" s="10">
        <v>6.15</v>
      </c>
      <c r="G1564" s="192" t="s">
        <v>4347</v>
      </c>
      <c r="H1564" s="10">
        <f t="shared" si="72"/>
        <v>12.950000000000001</v>
      </c>
      <c r="I1564" s="10">
        <f t="shared" si="73"/>
        <v>11.9</v>
      </c>
      <c r="J1564" s="11">
        <f t="shared" si="74"/>
        <v>11.700000000000001</v>
      </c>
    </row>
    <row r="1565" spans="1:10">
      <c r="A1565" s="17" t="s">
        <v>35154</v>
      </c>
      <c r="B1565" s="2" t="s">
        <v>15097</v>
      </c>
      <c r="C1565" s="9">
        <v>6</v>
      </c>
      <c r="D1565" s="34">
        <v>0.7</v>
      </c>
      <c r="E1565" s="31">
        <v>48</v>
      </c>
      <c r="F1565" s="10">
        <v>295</v>
      </c>
      <c r="G1565" s="192" t="s">
        <v>4335</v>
      </c>
      <c r="H1565" s="10">
        <f t="shared" si="72"/>
        <v>366.05</v>
      </c>
      <c r="I1565" s="10">
        <f t="shared" si="73"/>
        <v>336.05</v>
      </c>
      <c r="J1565" s="11">
        <f t="shared" si="74"/>
        <v>330.05</v>
      </c>
    </row>
    <row r="1566" spans="1:10">
      <c r="A1566" s="17" t="s">
        <v>35155</v>
      </c>
      <c r="B1566" s="2" t="s">
        <v>2964</v>
      </c>
      <c r="C1566" s="9">
        <v>6</v>
      </c>
      <c r="D1566" s="34">
        <v>0.5</v>
      </c>
      <c r="E1566" s="31">
        <v>51.4</v>
      </c>
      <c r="F1566" s="10">
        <v>22.25</v>
      </c>
      <c r="G1566" s="192" t="s">
        <v>4334</v>
      </c>
      <c r="H1566" s="10">
        <f t="shared" si="72"/>
        <v>32.300000000000004</v>
      </c>
      <c r="I1566" s="10">
        <f t="shared" si="73"/>
        <v>29.650000000000002</v>
      </c>
      <c r="J1566" s="11">
        <f t="shared" si="74"/>
        <v>29.150000000000002</v>
      </c>
    </row>
    <row r="1567" spans="1:10">
      <c r="A1567" s="17" t="s">
        <v>35156</v>
      </c>
      <c r="B1567" s="2" t="s">
        <v>2967</v>
      </c>
      <c r="C1567" s="9">
        <v>12</v>
      </c>
      <c r="D1567" s="34">
        <v>0.7</v>
      </c>
      <c r="E1567" s="31">
        <v>43</v>
      </c>
      <c r="F1567" s="10">
        <v>11.25</v>
      </c>
      <c r="G1567" s="192" t="s">
        <v>4334</v>
      </c>
      <c r="H1567" s="10">
        <f t="shared" si="72"/>
        <v>19.450000000000003</v>
      </c>
      <c r="I1567" s="10">
        <f t="shared" si="73"/>
        <v>17.850000000000001</v>
      </c>
      <c r="J1567" s="11">
        <f t="shared" si="74"/>
        <v>17.55</v>
      </c>
    </row>
    <row r="1568" spans="1:10">
      <c r="A1568" s="17" t="s">
        <v>35157</v>
      </c>
      <c r="B1568" s="2" t="s">
        <v>33144</v>
      </c>
      <c r="C1568" s="9">
        <v>4</v>
      </c>
      <c r="D1568" s="34">
        <v>0.7</v>
      </c>
      <c r="E1568" s="31">
        <v>43</v>
      </c>
      <c r="F1568" s="10">
        <v>35.5</v>
      </c>
      <c r="G1568" s="192" t="s">
        <v>4334</v>
      </c>
      <c r="H1568" s="10">
        <f t="shared" si="72"/>
        <v>49.050000000000004</v>
      </c>
      <c r="I1568" s="10">
        <f t="shared" si="73"/>
        <v>45</v>
      </c>
      <c r="J1568" s="11">
        <f t="shared" si="74"/>
        <v>44.2</v>
      </c>
    </row>
    <row r="1569" spans="1:10">
      <c r="A1569" s="17" t="s">
        <v>35158</v>
      </c>
      <c r="B1569" s="2" t="s">
        <v>2969</v>
      </c>
      <c r="C1569" s="9">
        <v>6</v>
      </c>
      <c r="D1569" s="34">
        <v>0.7</v>
      </c>
      <c r="E1569" s="31">
        <v>43</v>
      </c>
      <c r="F1569" s="10">
        <v>8.9499999999999993</v>
      </c>
      <c r="G1569" s="192" t="s">
        <v>4334</v>
      </c>
      <c r="H1569" s="10">
        <f t="shared" si="72"/>
        <v>16.650000000000002</v>
      </c>
      <c r="I1569" s="10">
        <f t="shared" si="73"/>
        <v>15.3</v>
      </c>
      <c r="J1569" s="11">
        <f t="shared" si="74"/>
        <v>15</v>
      </c>
    </row>
    <row r="1570" spans="1:10">
      <c r="A1570" s="17" t="s">
        <v>35159</v>
      </c>
      <c r="B1570" s="2" t="s">
        <v>2972</v>
      </c>
      <c r="C1570" s="9">
        <v>6</v>
      </c>
      <c r="D1570" s="34">
        <v>0.7</v>
      </c>
      <c r="E1570" s="31">
        <v>45</v>
      </c>
      <c r="F1570" s="10">
        <v>9.3000000000000007</v>
      </c>
      <c r="G1570" s="192" t="s">
        <v>4329</v>
      </c>
      <c r="H1570" s="10">
        <f t="shared" si="72"/>
        <v>17.25</v>
      </c>
      <c r="I1570" s="10">
        <f t="shared" si="73"/>
        <v>15.850000000000001</v>
      </c>
      <c r="J1570" s="11">
        <f t="shared" si="74"/>
        <v>15.55</v>
      </c>
    </row>
    <row r="1571" spans="1:10">
      <c r="A1571" s="17" t="s">
        <v>35160</v>
      </c>
      <c r="B1571" s="2" t="s">
        <v>31818</v>
      </c>
      <c r="C1571" s="9">
        <v>6</v>
      </c>
      <c r="D1571" s="34">
        <v>0.7</v>
      </c>
      <c r="E1571" s="31">
        <v>30</v>
      </c>
      <c r="F1571" s="10">
        <v>10.95</v>
      </c>
      <c r="G1571" s="192" t="s">
        <v>32304</v>
      </c>
      <c r="H1571" s="10">
        <f t="shared" si="72"/>
        <v>17.95</v>
      </c>
      <c r="I1571" s="10">
        <f t="shared" si="73"/>
        <v>16.45</v>
      </c>
      <c r="J1571" s="11">
        <f t="shared" si="74"/>
        <v>16.150000000000002</v>
      </c>
    </row>
    <row r="1572" spans="1:10">
      <c r="A1572" s="17" t="s">
        <v>35161</v>
      </c>
      <c r="B1572" s="2" t="s">
        <v>2974</v>
      </c>
      <c r="C1572" s="9">
        <v>6</v>
      </c>
      <c r="D1572" s="34">
        <v>1</v>
      </c>
      <c r="E1572" s="31">
        <v>46</v>
      </c>
      <c r="F1572" s="10">
        <v>1.36</v>
      </c>
      <c r="G1572" s="192" t="s">
        <v>32308</v>
      </c>
      <c r="H1572" s="10">
        <f t="shared" si="72"/>
        <v>9.4</v>
      </c>
      <c r="I1572" s="10">
        <f t="shared" si="73"/>
        <v>8.6</v>
      </c>
      <c r="J1572" s="11">
        <f t="shared" si="74"/>
        <v>8.4500000000000011</v>
      </c>
    </row>
    <row r="1573" spans="1:10">
      <c r="A1573" s="17" t="s">
        <v>35162</v>
      </c>
      <c r="B1573" s="2" t="s">
        <v>2976</v>
      </c>
      <c r="C1573" s="9">
        <v>6</v>
      </c>
      <c r="D1573" s="34">
        <v>0.7</v>
      </c>
      <c r="E1573" s="31">
        <v>46</v>
      </c>
      <c r="F1573" s="10">
        <v>24.25</v>
      </c>
      <c r="G1573" s="192" t="s">
        <v>32308</v>
      </c>
      <c r="H1573" s="10">
        <f t="shared" si="72"/>
        <v>35.550000000000004</v>
      </c>
      <c r="I1573" s="10">
        <f t="shared" si="73"/>
        <v>32.65</v>
      </c>
      <c r="J1573" s="11">
        <f t="shared" si="74"/>
        <v>32.050000000000004</v>
      </c>
    </row>
    <row r="1574" spans="1:10">
      <c r="A1574" s="17" t="s">
        <v>35163</v>
      </c>
      <c r="B1574" s="2" t="s">
        <v>33145</v>
      </c>
      <c r="C1574" s="9">
        <v>6</v>
      </c>
      <c r="D1574" s="34">
        <v>0.7</v>
      </c>
      <c r="E1574" s="31">
        <v>57.15</v>
      </c>
      <c r="F1574" s="10">
        <v>11.4</v>
      </c>
      <c r="G1574" s="192" t="s">
        <v>32325</v>
      </c>
      <c r="H1574" s="10">
        <f t="shared" si="72"/>
        <v>20.900000000000002</v>
      </c>
      <c r="I1574" s="10">
        <f t="shared" si="73"/>
        <v>19.150000000000002</v>
      </c>
      <c r="J1574" s="11">
        <f t="shared" si="74"/>
        <v>18.850000000000001</v>
      </c>
    </row>
    <row r="1575" spans="1:10">
      <c r="A1575" s="17" t="s">
        <v>35164</v>
      </c>
      <c r="B1575" s="2" t="s">
        <v>2979</v>
      </c>
      <c r="C1575" s="9">
        <v>6</v>
      </c>
      <c r="D1575" s="34">
        <v>0.7</v>
      </c>
      <c r="E1575" s="31">
        <v>37.5</v>
      </c>
      <c r="F1575" s="10">
        <v>6.75</v>
      </c>
      <c r="G1575" s="192" t="s">
        <v>32356</v>
      </c>
      <c r="H1575" s="10">
        <f t="shared" si="72"/>
        <v>13.450000000000001</v>
      </c>
      <c r="I1575" s="10">
        <f t="shared" si="73"/>
        <v>12.350000000000001</v>
      </c>
      <c r="J1575" s="11">
        <f t="shared" si="74"/>
        <v>12.15</v>
      </c>
    </row>
    <row r="1576" spans="1:10">
      <c r="A1576" s="17" t="s">
        <v>35166</v>
      </c>
      <c r="B1576" s="2" t="s">
        <v>2981</v>
      </c>
      <c r="C1576" s="9">
        <v>6</v>
      </c>
      <c r="D1576" s="34">
        <v>1</v>
      </c>
      <c r="E1576" s="31">
        <v>32</v>
      </c>
      <c r="F1576" s="10">
        <v>23.25</v>
      </c>
      <c r="G1576" s="192" t="s">
        <v>32304</v>
      </c>
      <c r="H1576" s="10">
        <f t="shared" si="72"/>
        <v>34.300000000000004</v>
      </c>
      <c r="I1576" s="10">
        <f t="shared" si="73"/>
        <v>31.5</v>
      </c>
      <c r="J1576" s="11">
        <f t="shared" si="74"/>
        <v>30.950000000000003</v>
      </c>
    </row>
    <row r="1577" spans="1:10">
      <c r="A1577" s="17" t="s">
        <v>35167</v>
      </c>
      <c r="B1577" s="2" t="s">
        <v>32540</v>
      </c>
      <c r="C1577" s="9">
        <v>6</v>
      </c>
      <c r="D1577" s="34">
        <v>0.7</v>
      </c>
      <c r="E1577" s="31">
        <v>40</v>
      </c>
      <c r="F1577" s="10">
        <v>34.5</v>
      </c>
      <c r="G1577" s="192" t="s">
        <v>4334</v>
      </c>
      <c r="H1577" s="10">
        <f t="shared" si="72"/>
        <v>47.550000000000004</v>
      </c>
      <c r="I1577" s="10">
        <f t="shared" si="73"/>
        <v>43.650000000000006</v>
      </c>
      <c r="J1577" s="11">
        <f t="shared" si="74"/>
        <v>42.85</v>
      </c>
    </row>
    <row r="1578" spans="1:10">
      <c r="A1578" s="17" t="s">
        <v>35168</v>
      </c>
      <c r="B1578" s="2" t="s">
        <v>31820</v>
      </c>
      <c r="C1578" s="9">
        <v>6</v>
      </c>
      <c r="D1578" s="34">
        <v>0.7</v>
      </c>
      <c r="E1578" s="31">
        <v>40</v>
      </c>
      <c r="F1578" s="10">
        <v>27.25</v>
      </c>
      <c r="G1578" s="192" t="s">
        <v>4334</v>
      </c>
      <c r="H1578" s="10">
        <f t="shared" si="72"/>
        <v>38.700000000000003</v>
      </c>
      <c r="I1578" s="10">
        <f t="shared" si="73"/>
        <v>35.550000000000004</v>
      </c>
      <c r="J1578" s="11">
        <f t="shared" si="74"/>
        <v>34.9</v>
      </c>
    </row>
    <row r="1579" spans="1:10">
      <c r="A1579" s="17" t="s">
        <v>35169</v>
      </c>
      <c r="B1579" s="2" t="s">
        <v>2988</v>
      </c>
      <c r="C1579" s="9">
        <v>3</v>
      </c>
      <c r="D1579" s="34">
        <v>0.7</v>
      </c>
      <c r="E1579" s="31">
        <v>43.1</v>
      </c>
      <c r="F1579" s="10">
        <v>8.85</v>
      </c>
      <c r="G1579" s="192" t="s">
        <v>4334</v>
      </c>
      <c r="H1579" s="10">
        <f t="shared" si="72"/>
        <v>16.5</v>
      </c>
      <c r="I1579" s="10">
        <f t="shared" si="73"/>
        <v>15.15</v>
      </c>
      <c r="J1579" s="11">
        <f t="shared" si="74"/>
        <v>14.9</v>
      </c>
    </row>
    <row r="1580" spans="1:10">
      <c r="A1580" s="17" t="s">
        <v>35170</v>
      </c>
      <c r="B1580" s="2" t="s">
        <v>2990</v>
      </c>
      <c r="C1580" s="9">
        <v>48</v>
      </c>
      <c r="D1580" s="34">
        <v>0.05</v>
      </c>
      <c r="E1580" s="31">
        <v>41.3</v>
      </c>
      <c r="F1580" s="10">
        <v>25.25</v>
      </c>
      <c r="G1580" s="192" t="s">
        <v>4334</v>
      </c>
      <c r="H1580" s="10">
        <f t="shared" si="72"/>
        <v>33</v>
      </c>
      <c r="I1580" s="10">
        <f t="shared" si="73"/>
        <v>30.3</v>
      </c>
      <c r="J1580" s="11">
        <f t="shared" si="74"/>
        <v>29.75</v>
      </c>
    </row>
    <row r="1581" spans="1:10">
      <c r="A1581" s="17" t="s">
        <v>35171</v>
      </c>
      <c r="B1581" s="2" t="s">
        <v>2991</v>
      </c>
      <c r="C1581" s="9">
        <v>3</v>
      </c>
      <c r="D1581" s="34">
        <v>0.7</v>
      </c>
      <c r="E1581" s="31">
        <v>41.3</v>
      </c>
      <c r="F1581" s="10">
        <v>19.5</v>
      </c>
      <c r="G1581" s="192" t="s">
        <v>4334</v>
      </c>
      <c r="H1581" s="10">
        <f t="shared" si="72"/>
        <v>29.35</v>
      </c>
      <c r="I1581" s="10">
        <f t="shared" si="73"/>
        <v>26.950000000000003</v>
      </c>
      <c r="J1581" s="11">
        <f t="shared" si="74"/>
        <v>26.450000000000003</v>
      </c>
    </row>
    <row r="1582" spans="1:10">
      <c r="A1582" s="17" t="s">
        <v>35173</v>
      </c>
      <c r="B1582" s="2" t="s">
        <v>33146</v>
      </c>
      <c r="C1582" s="9">
        <v>3</v>
      </c>
      <c r="D1582" s="34">
        <v>0.7</v>
      </c>
      <c r="E1582" s="31">
        <v>41.3</v>
      </c>
      <c r="F1582" s="10">
        <v>500</v>
      </c>
      <c r="G1582" s="192" t="s">
        <v>4329</v>
      </c>
      <c r="H1582" s="10">
        <f t="shared" si="72"/>
        <v>615.55000000000007</v>
      </c>
      <c r="I1582" s="10">
        <f t="shared" si="73"/>
        <v>565.1</v>
      </c>
      <c r="J1582" s="11">
        <f t="shared" si="74"/>
        <v>555</v>
      </c>
    </row>
    <row r="1583" spans="1:10">
      <c r="A1583" s="17" t="s">
        <v>35175</v>
      </c>
      <c r="B1583" s="2" t="s">
        <v>2996</v>
      </c>
      <c r="C1583" s="9">
        <v>6</v>
      </c>
      <c r="D1583" s="34">
        <v>1</v>
      </c>
      <c r="E1583" s="31">
        <v>40</v>
      </c>
      <c r="F1583" s="10">
        <v>27.5</v>
      </c>
      <c r="G1583" s="192" t="s">
        <v>32308</v>
      </c>
      <c r="H1583" s="10">
        <f t="shared" si="72"/>
        <v>40.5</v>
      </c>
      <c r="I1583" s="10">
        <f t="shared" si="73"/>
        <v>37.200000000000003</v>
      </c>
      <c r="J1583" s="11">
        <f t="shared" si="74"/>
        <v>36.550000000000004</v>
      </c>
    </row>
    <row r="1584" spans="1:10">
      <c r="A1584" s="17" t="s">
        <v>35176</v>
      </c>
      <c r="B1584" s="2" t="s">
        <v>11467</v>
      </c>
      <c r="C1584" s="9">
        <v>1</v>
      </c>
      <c r="D1584" s="34">
        <v>3</v>
      </c>
      <c r="E1584" s="31">
        <v>40</v>
      </c>
      <c r="F1584" s="10">
        <v>18</v>
      </c>
      <c r="G1584" s="192" t="s">
        <v>32308</v>
      </c>
      <c r="H1584" s="10">
        <f t="shared" si="72"/>
        <v>39.050000000000004</v>
      </c>
      <c r="I1584" s="10">
        <f t="shared" si="73"/>
        <v>35.85</v>
      </c>
      <c r="J1584" s="11">
        <f t="shared" si="74"/>
        <v>35.200000000000003</v>
      </c>
    </row>
    <row r="1585" spans="1:10">
      <c r="A1585" s="17" t="s">
        <v>35177</v>
      </c>
      <c r="B1585" s="2" t="s">
        <v>32542</v>
      </c>
      <c r="C1585" s="9">
        <v>6</v>
      </c>
      <c r="D1585" s="34">
        <v>0.7</v>
      </c>
      <c r="E1585" s="31">
        <v>40</v>
      </c>
      <c r="F1585" s="10">
        <v>22</v>
      </c>
      <c r="G1585" s="192" t="s">
        <v>32308</v>
      </c>
      <c r="H1585" s="10">
        <f t="shared" si="72"/>
        <v>32.300000000000004</v>
      </c>
      <c r="I1585" s="10">
        <f t="shared" si="73"/>
        <v>29.650000000000002</v>
      </c>
      <c r="J1585" s="11">
        <f t="shared" si="74"/>
        <v>29.1</v>
      </c>
    </row>
    <row r="1586" spans="1:10">
      <c r="A1586" s="17" t="s">
        <v>35178</v>
      </c>
      <c r="B1586" s="2" t="s">
        <v>3000</v>
      </c>
      <c r="C1586" s="9">
        <v>6</v>
      </c>
      <c r="D1586" s="34">
        <v>0.7</v>
      </c>
      <c r="E1586" s="31">
        <v>41.4</v>
      </c>
      <c r="F1586" s="10">
        <v>19.5</v>
      </c>
      <c r="G1586" s="192" t="s">
        <v>32308</v>
      </c>
      <c r="H1586" s="10">
        <f t="shared" si="72"/>
        <v>29.35</v>
      </c>
      <c r="I1586" s="10">
        <f t="shared" si="73"/>
        <v>26.950000000000003</v>
      </c>
      <c r="J1586" s="11">
        <f t="shared" si="74"/>
        <v>26.5</v>
      </c>
    </row>
    <row r="1587" spans="1:10">
      <c r="A1587" s="17" t="s">
        <v>35179</v>
      </c>
      <c r="B1587" s="2" t="s">
        <v>33147</v>
      </c>
      <c r="C1587" s="9">
        <v>6</v>
      </c>
      <c r="D1587" s="34">
        <v>0.7</v>
      </c>
      <c r="E1587" s="31">
        <v>44.1</v>
      </c>
      <c r="F1587" s="10">
        <v>94.55</v>
      </c>
      <c r="G1587" s="192" t="s">
        <v>32308</v>
      </c>
      <c r="H1587" s="10">
        <f t="shared" si="72"/>
        <v>121.15</v>
      </c>
      <c r="I1587" s="10">
        <f t="shared" si="73"/>
        <v>111.25</v>
      </c>
      <c r="J1587" s="11">
        <f t="shared" si="74"/>
        <v>109.25</v>
      </c>
    </row>
    <row r="1588" spans="1:10">
      <c r="A1588" s="17" t="s">
        <v>35180</v>
      </c>
      <c r="B1588" s="2" t="s">
        <v>3002</v>
      </c>
      <c r="C1588" s="9">
        <v>6</v>
      </c>
      <c r="D1588" s="34">
        <v>0.7</v>
      </c>
      <c r="E1588" s="31">
        <v>47.3</v>
      </c>
      <c r="F1588" s="10">
        <v>9.65</v>
      </c>
      <c r="G1588" s="192" t="s">
        <v>4351</v>
      </c>
      <c r="H1588" s="10">
        <f t="shared" si="72"/>
        <v>17.850000000000001</v>
      </c>
      <c r="I1588" s="10">
        <f t="shared" si="73"/>
        <v>16.400000000000002</v>
      </c>
      <c r="J1588" s="11">
        <f t="shared" si="74"/>
        <v>16.100000000000001</v>
      </c>
    </row>
    <row r="1589" spans="1:10">
      <c r="A1589" s="17" t="s">
        <v>35181</v>
      </c>
      <c r="B1589" s="2" t="s">
        <v>33148</v>
      </c>
      <c r="C1589" s="9">
        <v>6</v>
      </c>
      <c r="D1589" s="34">
        <v>0.7</v>
      </c>
      <c r="E1589" s="31">
        <v>45.3</v>
      </c>
      <c r="F1589" s="10">
        <v>24.05</v>
      </c>
      <c r="G1589" s="192" t="s">
        <v>4351</v>
      </c>
      <c r="H1589" s="10">
        <f t="shared" si="72"/>
        <v>35.25</v>
      </c>
      <c r="I1589" s="10">
        <f t="shared" si="73"/>
        <v>32.35</v>
      </c>
      <c r="J1589" s="11">
        <f t="shared" si="74"/>
        <v>31.8</v>
      </c>
    </row>
    <row r="1590" spans="1:10">
      <c r="A1590" s="17" t="s">
        <v>35182</v>
      </c>
      <c r="B1590" s="2" t="s">
        <v>33149</v>
      </c>
      <c r="C1590" s="9">
        <v>6</v>
      </c>
      <c r="D1590" s="34">
        <v>0.7</v>
      </c>
      <c r="E1590" s="31">
        <v>45.7</v>
      </c>
      <c r="F1590" s="10">
        <v>20.5</v>
      </c>
      <c r="G1590" s="192" t="s">
        <v>4351</v>
      </c>
      <c r="H1590" s="10">
        <f t="shared" si="72"/>
        <v>30.950000000000003</v>
      </c>
      <c r="I1590" s="10">
        <f t="shared" si="73"/>
        <v>28.450000000000003</v>
      </c>
      <c r="J1590" s="11">
        <f t="shared" si="74"/>
        <v>27.900000000000002</v>
      </c>
    </row>
    <row r="1591" spans="1:10">
      <c r="A1591" s="17" t="s">
        <v>35183</v>
      </c>
      <c r="B1591" s="2" t="s">
        <v>3004</v>
      </c>
      <c r="C1591" s="9">
        <v>6</v>
      </c>
      <c r="D1591" s="34">
        <v>0.7</v>
      </c>
      <c r="E1591" s="31">
        <v>45</v>
      </c>
      <c r="F1591" s="10">
        <v>9.5</v>
      </c>
      <c r="G1591" s="192" t="s">
        <v>4351</v>
      </c>
      <c r="H1591" s="10">
        <f t="shared" si="72"/>
        <v>17.5</v>
      </c>
      <c r="I1591" s="10">
        <f t="shared" si="73"/>
        <v>16.05</v>
      </c>
      <c r="J1591" s="11">
        <f t="shared" si="74"/>
        <v>15.75</v>
      </c>
    </row>
    <row r="1592" spans="1:10">
      <c r="A1592" s="17" t="s">
        <v>35184</v>
      </c>
      <c r="B1592" s="2" t="s">
        <v>3006</v>
      </c>
      <c r="C1592" s="9">
        <v>6</v>
      </c>
      <c r="D1592" s="34">
        <v>0.7</v>
      </c>
      <c r="E1592" s="31">
        <v>46.4</v>
      </c>
      <c r="F1592" s="10">
        <v>26</v>
      </c>
      <c r="G1592" s="192" t="s">
        <v>4351</v>
      </c>
      <c r="H1592" s="10">
        <f t="shared" si="72"/>
        <v>37.75</v>
      </c>
      <c r="I1592" s="10">
        <f t="shared" si="73"/>
        <v>34.65</v>
      </c>
      <c r="J1592" s="11">
        <f t="shared" si="74"/>
        <v>34.050000000000004</v>
      </c>
    </row>
    <row r="1593" spans="1:10">
      <c r="A1593" s="17" t="s">
        <v>35185</v>
      </c>
      <c r="B1593" s="2" t="s">
        <v>3008</v>
      </c>
      <c r="C1593" s="9">
        <v>6</v>
      </c>
      <c r="D1593" s="34">
        <v>0.7</v>
      </c>
      <c r="E1593" s="31">
        <v>40</v>
      </c>
      <c r="F1593" s="10">
        <v>10.95</v>
      </c>
      <c r="G1593" s="192" t="s">
        <v>4351</v>
      </c>
      <c r="H1593" s="10">
        <f t="shared" si="72"/>
        <v>18.8</v>
      </c>
      <c r="I1593" s="10">
        <f t="shared" si="73"/>
        <v>17.25</v>
      </c>
      <c r="J1593" s="11">
        <f t="shared" si="74"/>
        <v>16.95</v>
      </c>
    </row>
    <row r="1594" spans="1:10">
      <c r="A1594" s="17" t="s">
        <v>35186</v>
      </c>
      <c r="B1594" s="2" t="s">
        <v>3010</v>
      </c>
      <c r="C1594" s="9">
        <v>6</v>
      </c>
      <c r="D1594" s="34">
        <v>0.7</v>
      </c>
      <c r="E1594" s="31">
        <v>45</v>
      </c>
      <c r="F1594" s="10">
        <v>13.75</v>
      </c>
      <c r="G1594" s="192" t="s">
        <v>4351</v>
      </c>
      <c r="H1594" s="10">
        <f t="shared" si="72"/>
        <v>22.650000000000002</v>
      </c>
      <c r="I1594" s="10">
        <f t="shared" si="73"/>
        <v>20.8</v>
      </c>
      <c r="J1594" s="11">
        <f t="shared" si="74"/>
        <v>20.450000000000003</v>
      </c>
    </row>
    <row r="1595" spans="1:10">
      <c r="A1595" s="17" t="s">
        <v>35187</v>
      </c>
      <c r="B1595" s="2" t="s">
        <v>3012</v>
      </c>
      <c r="C1595" s="9">
        <v>6</v>
      </c>
      <c r="D1595" s="34">
        <v>0.7</v>
      </c>
      <c r="E1595" s="31">
        <v>40</v>
      </c>
      <c r="F1595" s="10">
        <v>28.5</v>
      </c>
      <c r="G1595" s="192" t="s">
        <v>4351</v>
      </c>
      <c r="H1595" s="10">
        <f t="shared" si="72"/>
        <v>40.200000000000003</v>
      </c>
      <c r="I1595" s="10">
        <f t="shared" si="73"/>
        <v>36.950000000000003</v>
      </c>
      <c r="J1595" s="11">
        <f t="shared" si="74"/>
        <v>36.25</v>
      </c>
    </row>
    <row r="1596" spans="1:10">
      <c r="A1596" s="17" t="s">
        <v>35188</v>
      </c>
      <c r="B1596" s="2" t="s">
        <v>3015</v>
      </c>
      <c r="C1596" s="9">
        <v>6</v>
      </c>
      <c r="D1596" s="34">
        <v>0.7</v>
      </c>
      <c r="E1596" s="31">
        <v>44.2</v>
      </c>
      <c r="F1596" s="10">
        <v>8.8000000000000007</v>
      </c>
      <c r="G1596" s="192" t="s">
        <v>4351</v>
      </c>
      <c r="H1596" s="10">
        <f t="shared" si="72"/>
        <v>16.55</v>
      </c>
      <c r="I1596" s="10">
        <f t="shared" si="73"/>
        <v>15.200000000000001</v>
      </c>
      <c r="J1596" s="11">
        <f t="shared" si="74"/>
        <v>14.950000000000001</v>
      </c>
    </row>
    <row r="1597" spans="1:10">
      <c r="A1597" s="17" t="s">
        <v>35189</v>
      </c>
      <c r="B1597" s="2" t="s">
        <v>3017</v>
      </c>
      <c r="C1597" s="9">
        <v>6</v>
      </c>
      <c r="D1597" s="34">
        <v>0.7</v>
      </c>
      <c r="E1597" s="31">
        <v>45</v>
      </c>
      <c r="F1597" s="10">
        <v>9.98</v>
      </c>
      <c r="G1597" s="192" t="s">
        <v>4351</v>
      </c>
      <c r="H1597" s="10">
        <f t="shared" si="72"/>
        <v>18.05</v>
      </c>
      <c r="I1597" s="10">
        <f t="shared" si="73"/>
        <v>16.600000000000001</v>
      </c>
      <c r="J1597" s="11">
        <f t="shared" si="74"/>
        <v>16.3</v>
      </c>
    </row>
    <row r="1598" spans="1:10">
      <c r="A1598" s="17" t="s">
        <v>35190</v>
      </c>
      <c r="B1598" s="2" t="s">
        <v>3022</v>
      </c>
      <c r="C1598" s="9">
        <v>6</v>
      </c>
      <c r="D1598" s="34">
        <v>0.7</v>
      </c>
      <c r="E1598" s="31">
        <v>43</v>
      </c>
      <c r="F1598" s="10">
        <v>8.99</v>
      </c>
      <c r="G1598" s="192" t="s">
        <v>4329</v>
      </c>
      <c r="H1598" s="10">
        <f t="shared" si="72"/>
        <v>16.7</v>
      </c>
      <c r="I1598" s="10">
        <f t="shared" si="73"/>
        <v>15.3</v>
      </c>
      <c r="J1598" s="11">
        <f t="shared" si="74"/>
        <v>15.05</v>
      </c>
    </row>
    <row r="1599" spans="1:10">
      <c r="A1599" s="17" t="s">
        <v>35191</v>
      </c>
      <c r="B1599" s="2" t="s">
        <v>3024</v>
      </c>
      <c r="C1599" s="9">
        <v>6</v>
      </c>
      <c r="D1599" s="34">
        <v>0.7</v>
      </c>
      <c r="E1599" s="31">
        <v>43</v>
      </c>
      <c r="F1599" s="10">
        <v>7.8</v>
      </c>
      <c r="G1599" s="192" t="s">
        <v>4329</v>
      </c>
      <c r="H1599" s="10">
        <f t="shared" si="72"/>
        <v>15.25</v>
      </c>
      <c r="I1599" s="10">
        <f t="shared" si="73"/>
        <v>14</v>
      </c>
      <c r="J1599" s="11">
        <f t="shared" si="74"/>
        <v>13.75</v>
      </c>
    </row>
    <row r="1600" spans="1:10">
      <c r="A1600" s="17" t="s">
        <v>35192</v>
      </c>
      <c r="B1600" s="2" t="s">
        <v>3026</v>
      </c>
      <c r="C1600" s="9">
        <v>6</v>
      </c>
      <c r="D1600" s="34">
        <v>0.5</v>
      </c>
      <c r="E1600" s="31">
        <v>40</v>
      </c>
      <c r="F1600" s="10">
        <v>19.5</v>
      </c>
      <c r="G1600" s="192" t="s">
        <v>32290</v>
      </c>
      <c r="H1600" s="10">
        <f t="shared" si="72"/>
        <v>28.25</v>
      </c>
      <c r="I1600" s="10">
        <f t="shared" si="73"/>
        <v>25.900000000000002</v>
      </c>
      <c r="J1600" s="11">
        <f t="shared" si="74"/>
        <v>25.450000000000003</v>
      </c>
    </row>
    <row r="1601" spans="1:10">
      <c r="A1601" s="17" t="s">
        <v>35193</v>
      </c>
      <c r="B1601" s="2" t="s">
        <v>3028</v>
      </c>
      <c r="C1601" s="9">
        <v>6</v>
      </c>
      <c r="D1601" s="34">
        <v>0.5</v>
      </c>
      <c r="E1601" s="31">
        <v>40</v>
      </c>
      <c r="F1601" s="10">
        <v>6.35</v>
      </c>
      <c r="G1601" s="192" t="s">
        <v>32292</v>
      </c>
      <c r="H1601" s="10">
        <f t="shared" si="72"/>
        <v>12.200000000000001</v>
      </c>
      <c r="I1601" s="10">
        <f t="shared" si="73"/>
        <v>11.200000000000001</v>
      </c>
      <c r="J1601" s="11">
        <f t="shared" si="74"/>
        <v>11</v>
      </c>
    </row>
    <row r="1602" spans="1:10">
      <c r="A1602" s="17" t="s">
        <v>35194</v>
      </c>
      <c r="B1602" s="2" t="s">
        <v>33150</v>
      </c>
      <c r="C1602" s="9">
        <v>8</v>
      </c>
      <c r="D1602" s="34">
        <v>0.7</v>
      </c>
      <c r="E1602" s="31">
        <v>20</v>
      </c>
      <c r="F1602" s="10">
        <v>9.9499999999999993</v>
      </c>
      <c r="G1602" s="192" t="s">
        <v>32304</v>
      </c>
      <c r="H1602" s="10">
        <f t="shared" si="72"/>
        <v>15.8</v>
      </c>
      <c r="I1602" s="10">
        <f t="shared" si="73"/>
        <v>14.55</v>
      </c>
      <c r="J1602" s="11">
        <f t="shared" si="74"/>
        <v>14.25</v>
      </c>
    </row>
    <row r="1603" spans="1:10">
      <c r="A1603" s="17" t="s">
        <v>35195</v>
      </c>
      <c r="B1603" s="2" t="s">
        <v>33151</v>
      </c>
      <c r="C1603" s="9">
        <v>8</v>
      </c>
      <c r="D1603" s="34">
        <v>0.7</v>
      </c>
      <c r="E1603" s="31">
        <v>20</v>
      </c>
      <c r="F1603" s="10">
        <v>64</v>
      </c>
      <c r="G1603" s="192" t="s">
        <v>32304</v>
      </c>
      <c r="H1603" s="10">
        <f t="shared" si="72"/>
        <v>81.75</v>
      </c>
      <c r="I1603" s="10">
        <f t="shared" si="73"/>
        <v>75.05</v>
      </c>
      <c r="J1603" s="11">
        <f t="shared" si="74"/>
        <v>73.7</v>
      </c>
    </row>
    <row r="1604" spans="1:10">
      <c r="A1604" s="17" t="s">
        <v>35196</v>
      </c>
      <c r="B1604" s="2" t="s">
        <v>33152</v>
      </c>
      <c r="C1604" s="9">
        <v>8</v>
      </c>
      <c r="D1604" s="34">
        <v>0.7</v>
      </c>
      <c r="E1604" s="31">
        <v>20</v>
      </c>
      <c r="F1604" s="10">
        <v>41.95</v>
      </c>
      <c r="G1604" s="192" t="s">
        <v>32304</v>
      </c>
      <c r="H1604" s="10">
        <f t="shared" si="72"/>
        <v>54.85</v>
      </c>
      <c r="I1604" s="10">
        <f t="shared" si="73"/>
        <v>50.35</v>
      </c>
      <c r="J1604" s="11">
        <f t="shared" si="74"/>
        <v>49.45</v>
      </c>
    </row>
    <row r="1605" spans="1:10">
      <c r="A1605" s="17" t="s">
        <v>35197</v>
      </c>
      <c r="B1605" s="2" t="s">
        <v>33153</v>
      </c>
      <c r="C1605" s="9">
        <v>12</v>
      </c>
      <c r="D1605" s="34">
        <v>0.7</v>
      </c>
      <c r="E1605" s="31">
        <v>17</v>
      </c>
      <c r="F1605" s="10">
        <v>27.5</v>
      </c>
      <c r="G1605" s="192" t="s">
        <v>4338</v>
      </c>
      <c r="H1605" s="10">
        <f t="shared" si="72"/>
        <v>36.950000000000003</v>
      </c>
      <c r="I1605" s="10">
        <f t="shared" si="73"/>
        <v>33.950000000000003</v>
      </c>
      <c r="J1605" s="11">
        <f t="shared" si="74"/>
        <v>33.35</v>
      </c>
    </row>
    <row r="1606" spans="1:10">
      <c r="A1606" s="17" t="s">
        <v>35198</v>
      </c>
      <c r="B1606" s="2" t="s">
        <v>33154</v>
      </c>
      <c r="C1606" s="9">
        <v>8</v>
      </c>
      <c r="D1606" s="34">
        <v>0.7</v>
      </c>
      <c r="E1606" s="31">
        <v>17</v>
      </c>
      <c r="F1606" s="10">
        <v>21.5</v>
      </c>
      <c r="G1606" s="192" t="s">
        <v>32304</v>
      </c>
      <c r="H1606" s="10">
        <f t="shared" si="72"/>
        <v>29.650000000000002</v>
      </c>
      <c r="I1606" s="10">
        <f t="shared" si="73"/>
        <v>27.200000000000003</v>
      </c>
      <c r="J1606" s="11">
        <f t="shared" si="74"/>
        <v>26.75</v>
      </c>
    </row>
    <row r="1607" spans="1:10">
      <c r="A1607" s="17" t="s">
        <v>35199</v>
      </c>
      <c r="B1607" s="2" t="s">
        <v>33155</v>
      </c>
      <c r="C1607" s="9">
        <v>8</v>
      </c>
      <c r="D1607" s="34">
        <v>0.7</v>
      </c>
      <c r="E1607" s="31">
        <v>25</v>
      </c>
      <c r="F1607" s="10">
        <v>5.65</v>
      </c>
      <c r="G1607" s="192" t="s">
        <v>32304</v>
      </c>
      <c r="H1607" s="10">
        <f t="shared" si="72"/>
        <v>11</v>
      </c>
      <c r="I1607" s="10">
        <f t="shared" si="73"/>
        <v>10.100000000000001</v>
      </c>
      <c r="J1607" s="11">
        <f t="shared" si="74"/>
        <v>9.9500000000000011</v>
      </c>
    </row>
    <row r="1608" spans="1:10">
      <c r="A1608" s="17" t="s">
        <v>35200</v>
      </c>
      <c r="B1608" s="2" t="s">
        <v>33156</v>
      </c>
      <c r="C1608" s="9">
        <v>8</v>
      </c>
      <c r="D1608" s="34">
        <v>0.7</v>
      </c>
      <c r="E1608" s="31">
        <v>20</v>
      </c>
      <c r="F1608" s="10">
        <v>28.95</v>
      </c>
      <c r="G1608" s="192" t="s">
        <v>32304</v>
      </c>
      <c r="H1608" s="10">
        <f t="shared" si="72"/>
        <v>39</v>
      </c>
      <c r="I1608" s="10">
        <f t="shared" si="73"/>
        <v>35.800000000000004</v>
      </c>
      <c r="J1608" s="11">
        <f t="shared" si="74"/>
        <v>35.15</v>
      </c>
    </row>
    <row r="1609" spans="1:10">
      <c r="A1609" s="17" t="s">
        <v>35201</v>
      </c>
      <c r="B1609" s="2" t="s">
        <v>33157</v>
      </c>
      <c r="C1609" s="9">
        <v>8</v>
      </c>
      <c r="D1609" s="34">
        <v>0.7</v>
      </c>
      <c r="E1609" s="31">
        <v>25</v>
      </c>
      <c r="F1609" s="10">
        <v>270</v>
      </c>
      <c r="G1609" s="192" t="s">
        <v>32304</v>
      </c>
      <c r="H1609" s="10">
        <f t="shared" si="72"/>
        <v>333.55</v>
      </c>
      <c r="I1609" s="10">
        <f t="shared" si="73"/>
        <v>306.2</v>
      </c>
      <c r="J1609" s="11">
        <f t="shared" si="74"/>
        <v>300.7</v>
      </c>
    </row>
    <row r="1610" spans="1:10">
      <c r="A1610" s="17" t="s">
        <v>35202</v>
      </c>
      <c r="B1610" s="2" t="s">
        <v>3036</v>
      </c>
      <c r="C1610" s="9">
        <v>6</v>
      </c>
      <c r="D1610" s="34">
        <v>1</v>
      </c>
      <c r="E1610" s="31">
        <v>40</v>
      </c>
      <c r="F1610" s="10">
        <v>9.25</v>
      </c>
      <c r="G1610" s="192" t="s">
        <v>32294</v>
      </c>
      <c r="H1610" s="10">
        <f t="shared" si="72"/>
        <v>18.25</v>
      </c>
      <c r="I1610" s="10">
        <f t="shared" si="73"/>
        <v>16.75</v>
      </c>
      <c r="J1610" s="11">
        <f t="shared" si="74"/>
        <v>16.45</v>
      </c>
    </row>
    <row r="1611" spans="1:10">
      <c r="A1611" s="17" t="s">
        <v>35203</v>
      </c>
      <c r="B1611" s="2" t="s">
        <v>33158</v>
      </c>
      <c r="C1611" s="9">
        <v>6</v>
      </c>
      <c r="D1611" s="34">
        <v>0.7</v>
      </c>
      <c r="E1611" s="31">
        <v>50</v>
      </c>
      <c r="F1611" s="10">
        <v>6.65</v>
      </c>
      <c r="G1611" s="192" t="s">
        <v>4329</v>
      </c>
      <c r="H1611" s="10">
        <f t="shared" si="72"/>
        <v>14.450000000000001</v>
      </c>
      <c r="I1611" s="10">
        <f t="shared" si="73"/>
        <v>13.25</v>
      </c>
      <c r="J1611" s="11">
        <f t="shared" si="74"/>
        <v>13.05</v>
      </c>
    </row>
    <row r="1612" spans="1:10">
      <c r="A1612" s="17" t="s">
        <v>35204</v>
      </c>
      <c r="B1612" s="2" t="s">
        <v>33159</v>
      </c>
      <c r="C1612" s="9">
        <v>6</v>
      </c>
      <c r="D1612" s="34">
        <v>0.7</v>
      </c>
      <c r="E1612" s="31">
        <v>50</v>
      </c>
      <c r="F1612" s="10">
        <v>19</v>
      </c>
      <c r="G1612" s="192" t="s">
        <v>4329</v>
      </c>
      <c r="H1612" s="10">
        <f t="shared" ref="H1612:H1675" si="75">IF(B1612="","",CEILING((F1612+(10.3552*D1612*E1612)/100+1.5+0.05)*1.22,0.05))</f>
        <v>29.5</v>
      </c>
      <c r="I1612" s="10">
        <f t="shared" ref="I1612:I1675" si="76">IF(B1612="","",CEILING((F1612+(10.3552*D1612*E1612)/100+1.5+0.05)*1.12,0.05))</f>
        <v>27.1</v>
      </c>
      <c r="J1612" s="11">
        <f t="shared" ref="J1612:J1675" si="77">IF(B1612="","",CEILING((F1612+(10.3552*D1612*E1612)/100+1.5+0.05)*1.1,0.05))</f>
        <v>26.6</v>
      </c>
    </row>
    <row r="1613" spans="1:10">
      <c r="A1613" s="17" t="s">
        <v>35205</v>
      </c>
      <c r="B1613" s="2" t="s">
        <v>14577</v>
      </c>
      <c r="C1613" s="9">
        <v>6</v>
      </c>
      <c r="D1613" s="34">
        <v>0.7</v>
      </c>
      <c r="E1613" s="31">
        <v>42.8</v>
      </c>
      <c r="F1613" s="10">
        <v>160</v>
      </c>
      <c r="G1613" s="192" t="s">
        <v>4328</v>
      </c>
      <c r="H1613" s="10">
        <f t="shared" si="75"/>
        <v>200.9</v>
      </c>
      <c r="I1613" s="10">
        <f t="shared" si="76"/>
        <v>184.45000000000002</v>
      </c>
      <c r="J1613" s="11">
        <f t="shared" si="77"/>
        <v>181.15</v>
      </c>
    </row>
    <row r="1614" spans="1:10">
      <c r="A1614" s="17" t="s">
        <v>35206</v>
      </c>
      <c r="B1614" s="2" t="s">
        <v>3053</v>
      </c>
      <c r="C1614" s="9">
        <v>6</v>
      </c>
      <c r="D1614" s="34">
        <v>0.7</v>
      </c>
      <c r="E1614" s="31">
        <v>40</v>
      </c>
      <c r="F1614" s="10">
        <v>13.85</v>
      </c>
      <c r="G1614" s="192" t="s">
        <v>4329</v>
      </c>
      <c r="H1614" s="10">
        <f t="shared" si="75"/>
        <v>22.35</v>
      </c>
      <c r="I1614" s="10">
        <f t="shared" si="76"/>
        <v>20.5</v>
      </c>
      <c r="J1614" s="11">
        <f t="shared" si="77"/>
        <v>20.150000000000002</v>
      </c>
    </row>
    <row r="1615" spans="1:10">
      <c r="A1615" s="17" t="s">
        <v>35207</v>
      </c>
      <c r="B1615" s="2" t="s">
        <v>3055</v>
      </c>
      <c r="C1615" s="9">
        <v>6</v>
      </c>
      <c r="D1615" s="34">
        <v>0.7</v>
      </c>
      <c r="E1615" s="31">
        <v>46</v>
      </c>
      <c r="F1615" s="10">
        <v>5.6</v>
      </c>
      <c r="G1615" s="192" t="s">
        <v>4329</v>
      </c>
      <c r="H1615" s="10">
        <f t="shared" si="75"/>
        <v>12.8</v>
      </c>
      <c r="I1615" s="10">
        <f t="shared" si="76"/>
        <v>11.75</v>
      </c>
      <c r="J1615" s="11">
        <f t="shared" si="77"/>
        <v>11.55</v>
      </c>
    </row>
    <row r="1616" spans="1:10">
      <c r="A1616" s="17" t="s">
        <v>35208</v>
      </c>
      <c r="B1616" s="2" t="s">
        <v>33160</v>
      </c>
      <c r="C1616" s="9">
        <v>6</v>
      </c>
      <c r="D1616" s="34">
        <v>0.7</v>
      </c>
      <c r="E1616" s="31">
        <v>43</v>
      </c>
      <c r="F1616" s="10">
        <v>29.5</v>
      </c>
      <c r="G1616" s="192" t="s">
        <v>4329</v>
      </c>
      <c r="H1616" s="10">
        <f t="shared" si="75"/>
        <v>41.7</v>
      </c>
      <c r="I1616" s="10">
        <f t="shared" si="76"/>
        <v>38.300000000000004</v>
      </c>
      <c r="J1616" s="11">
        <f t="shared" si="77"/>
        <v>37.6</v>
      </c>
    </row>
    <row r="1617" spans="1:10">
      <c r="A1617" s="17" t="s">
        <v>35209</v>
      </c>
      <c r="B1617" s="2" t="s">
        <v>33161</v>
      </c>
      <c r="C1617" s="9">
        <v>6</v>
      </c>
      <c r="D1617" s="34">
        <v>0.7</v>
      </c>
      <c r="E1617" s="31">
        <v>46</v>
      </c>
      <c r="F1617" s="10">
        <v>41.5</v>
      </c>
      <c r="G1617" s="192" t="s">
        <v>4329</v>
      </c>
      <c r="H1617" s="10">
        <f t="shared" si="75"/>
        <v>56.6</v>
      </c>
      <c r="I1617" s="10">
        <f t="shared" si="76"/>
        <v>52</v>
      </c>
      <c r="J1617" s="11">
        <f t="shared" si="77"/>
        <v>51.050000000000004</v>
      </c>
    </row>
    <row r="1618" spans="1:10">
      <c r="A1618" s="17" t="s">
        <v>35210</v>
      </c>
      <c r="B1618" s="2" t="s">
        <v>4712</v>
      </c>
      <c r="C1618" s="9">
        <v>6</v>
      </c>
      <c r="D1618" s="34">
        <v>0.7</v>
      </c>
      <c r="E1618" s="31">
        <v>46</v>
      </c>
      <c r="F1618" s="10">
        <v>6.25</v>
      </c>
      <c r="G1618" s="192" t="s">
        <v>4329</v>
      </c>
      <c r="H1618" s="10">
        <f t="shared" si="75"/>
        <v>13.600000000000001</v>
      </c>
      <c r="I1618" s="10">
        <f t="shared" si="76"/>
        <v>12.5</v>
      </c>
      <c r="J1618" s="11">
        <f t="shared" si="77"/>
        <v>12.25</v>
      </c>
    </row>
    <row r="1619" spans="1:10">
      <c r="A1619" s="17" t="s">
        <v>35211</v>
      </c>
      <c r="B1619" s="2" t="s">
        <v>3060</v>
      </c>
      <c r="C1619" s="9">
        <v>6</v>
      </c>
      <c r="D1619" s="34">
        <v>0.7</v>
      </c>
      <c r="E1619" s="31">
        <v>40</v>
      </c>
      <c r="F1619" s="10">
        <v>38.75</v>
      </c>
      <c r="G1619" s="192" t="s">
        <v>4328</v>
      </c>
      <c r="H1619" s="10">
        <f t="shared" si="75"/>
        <v>52.75</v>
      </c>
      <c r="I1619" s="10">
        <f t="shared" si="76"/>
        <v>48.400000000000006</v>
      </c>
      <c r="J1619" s="11">
        <f t="shared" si="77"/>
        <v>47.550000000000004</v>
      </c>
    </row>
    <row r="1620" spans="1:10">
      <c r="A1620" s="17" t="s">
        <v>35212</v>
      </c>
      <c r="B1620" s="2" t="s">
        <v>3063</v>
      </c>
      <c r="C1620" s="9">
        <v>36</v>
      </c>
      <c r="D1620" s="34">
        <v>0.05</v>
      </c>
      <c r="E1620" s="31">
        <v>40</v>
      </c>
      <c r="F1620" s="10">
        <v>12.25</v>
      </c>
      <c r="G1620" s="192" t="s">
        <v>4328</v>
      </c>
      <c r="H1620" s="10">
        <f t="shared" si="75"/>
        <v>17.100000000000001</v>
      </c>
      <c r="I1620" s="10">
        <f t="shared" si="76"/>
        <v>15.700000000000001</v>
      </c>
      <c r="J1620" s="11">
        <f t="shared" si="77"/>
        <v>15.450000000000001</v>
      </c>
    </row>
    <row r="1621" spans="1:10">
      <c r="A1621" s="17" t="s">
        <v>35213</v>
      </c>
      <c r="B1621" s="2" t="s">
        <v>3067</v>
      </c>
      <c r="C1621" s="9">
        <v>6</v>
      </c>
      <c r="D1621" s="34">
        <v>0.7</v>
      </c>
      <c r="E1621" s="31">
        <v>40</v>
      </c>
      <c r="F1621" s="10">
        <v>20.5</v>
      </c>
      <c r="G1621" s="192" t="s">
        <v>4334</v>
      </c>
      <c r="H1621" s="10">
        <f t="shared" si="75"/>
        <v>30.450000000000003</v>
      </c>
      <c r="I1621" s="10">
        <f t="shared" si="76"/>
        <v>27.950000000000003</v>
      </c>
      <c r="J1621" s="11">
        <f t="shared" si="77"/>
        <v>27.450000000000003</v>
      </c>
    </row>
    <row r="1622" spans="1:10">
      <c r="A1622" s="17" t="s">
        <v>35214</v>
      </c>
      <c r="B1622" s="2" t="s">
        <v>3069</v>
      </c>
      <c r="C1622" s="9">
        <v>36</v>
      </c>
      <c r="D1622" s="34">
        <v>0.05</v>
      </c>
      <c r="E1622" s="31">
        <v>40</v>
      </c>
      <c r="F1622" s="10">
        <v>7.6</v>
      </c>
      <c r="G1622" s="192" t="s">
        <v>4334</v>
      </c>
      <c r="H1622" s="10">
        <f t="shared" si="75"/>
        <v>11.450000000000001</v>
      </c>
      <c r="I1622" s="10">
        <f t="shared" si="76"/>
        <v>10.5</v>
      </c>
      <c r="J1622" s="11">
        <f t="shared" si="77"/>
        <v>10.3</v>
      </c>
    </row>
    <row r="1623" spans="1:10">
      <c r="A1623" s="17" t="s">
        <v>35215</v>
      </c>
      <c r="B1623" s="2" t="s">
        <v>14455</v>
      </c>
      <c r="C1623" s="9">
        <v>6</v>
      </c>
      <c r="D1623" s="34">
        <v>0.7</v>
      </c>
      <c r="E1623" s="31">
        <v>40</v>
      </c>
      <c r="F1623" s="10">
        <v>69.5</v>
      </c>
      <c r="G1623" s="192" t="s">
        <v>32325</v>
      </c>
      <c r="H1623" s="10">
        <f t="shared" si="75"/>
        <v>90.25</v>
      </c>
      <c r="I1623" s="10">
        <f t="shared" si="76"/>
        <v>82.850000000000009</v>
      </c>
      <c r="J1623" s="11">
        <f t="shared" si="77"/>
        <v>81.350000000000009</v>
      </c>
    </row>
    <row r="1624" spans="1:10">
      <c r="A1624" s="17" t="s">
        <v>35216</v>
      </c>
      <c r="B1624" s="2" t="s">
        <v>33162</v>
      </c>
      <c r="C1624" s="9">
        <v>6</v>
      </c>
      <c r="D1624" s="34">
        <v>0.7</v>
      </c>
      <c r="E1624" s="31">
        <v>38</v>
      </c>
      <c r="F1624" s="10">
        <v>14</v>
      </c>
      <c r="G1624" s="192" t="s">
        <v>32292</v>
      </c>
      <c r="H1624" s="10">
        <f t="shared" si="75"/>
        <v>22.35</v>
      </c>
      <c r="I1624" s="10">
        <f t="shared" si="76"/>
        <v>20.55</v>
      </c>
      <c r="J1624" s="11">
        <f t="shared" si="77"/>
        <v>20.150000000000002</v>
      </c>
    </row>
    <row r="1625" spans="1:10">
      <c r="A1625" s="17" t="s">
        <v>35217</v>
      </c>
      <c r="B1625" s="2" t="s">
        <v>3078</v>
      </c>
      <c r="C1625" s="9">
        <v>6</v>
      </c>
      <c r="D1625" s="34">
        <v>0.7</v>
      </c>
      <c r="E1625" s="31">
        <v>38</v>
      </c>
      <c r="F1625" s="10">
        <v>1.35</v>
      </c>
      <c r="G1625" s="192" t="s">
        <v>32290</v>
      </c>
      <c r="H1625" s="10">
        <f t="shared" si="75"/>
        <v>6.9</v>
      </c>
      <c r="I1625" s="10">
        <f t="shared" si="76"/>
        <v>6.3500000000000005</v>
      </c>
      <c r="J1625" s="11">
        <f t="shared" si="77"/>
        <v>6.25</v>
      </c>
    </row>
    <row r="1626" spans="1:10">
      <c r="A1626" s="17" t="s">
        <v>35219</v>
      </c>
      <c r="B1626" s="2" t="s">
        <v>3081</v>
      </c>
      <c r="C1626" s="9">
        <v>6</v>
      </c>
      <c r="D1626" s="34">
        <v>0.7</v>
      </c>
      <c r="E1626" s="31">
        <v>35</v>
      </c>
      <c r="F1626" s="10">
        <v>8.9499999999999993</v>
      </c>
      <c r="G1626" s="192" t="s">
        <v>32290</v>
      </c>
      <c r="H1626" s="10">
        <f t="shared" si="75"/>
        <v>15.950000000000001</v>
      </c>
      <c r="I1626" s="10">
        <f t="shared" si="76"/>
        <v>14.65</v>
      </c>
      <c r="J1626" s="11">
        <f t="shared" si="77"/>
        <v>14.350000000000001</v>
      </c>
    </row>
    <row r="1627" spans="1:10">
      <c r="A1627" s="17" t="s">
        <v>35220</v>
      </c>
      <c r="B1627" s="2" t="s">
        <v>27729</v>
      </c>
      <c r="C1627" s="9">
        <v>6</v>
      </c>
      <c r="D1627" s="34">
        <v>0.7</v>
      </c>
      <c r="E1627" s="31">
        <v>35</v>
      </c>
      <c r="F1627" s="10">
        <v>28.25</v>
      </c>
      <c r="G1627" s="192" t="s">
        <v>32290</v>
      </c>
      <c r="H1627" s="10">
        <f t="shared" si="75"/>
        <v>39.5</v>
      </c>
      <c r="I1627" s="10">
        <f t="shared" si="76"/>
        <v>36.25</v>
      </c>
      <c r="J1627" s="11">
        <f t="shared" si="77"/>
        <v>35.6</v>
      </c>
    </row>
    <row r="1628" spans="1:10">
      <c r="A1628" s="17" t="s">
        <v>35221</v>
      </c>
      <c r="B1628" s="2" t="s">
        <v>14910</v>
      </c>
      <c r="C1628" s="9">
        <v>6</v>
      </c>
      <c r="D1628" s="34">
        <v>0.7</v>
      </c>
      <c r="E1628" s="31">
        <v>35</v>
      </c>
      <c r="F1628" s="10">
        <v>26.75</v>
      </c>
      <c r="G1628" s="192" t="s">
        <v>32292</v>
      </c>
      <c r="H1628" s="10">
        <f t="shared" si="75"/>
        <v>37.65</v>
      </c>
      <c r="I1628" s="10">
        <f t="shared" si="76"/>
        <v>34.550000000000004</v>
      </c>
      <c r="J1628" s="11">
        <f t="shared" si="77"/>
        <v>33.950000000000003</v>
      </c>
    </row>
    <row r="1629" spans="1:10">
      <c r="A1629" s="17" t="s">
        <v>35222</v>
      </c>
      <c r="B1629" s="2" t="s">
        <v>27316</v>
      </c>
      <c r="C1629" s="9">
        <v>6</v>
      </c>
      <c r="D1629" s="34">
        <v>0.7</v>
      </c>
      <c r="E1629" s="31">
        <v>35</v>
      </c>
      <c r="F1629" s="10">
        <v>220</v>
      </c>
      <c r="G1629" s="192" t="s">
        <v>32292</v>
      </c>
      <c r="H1629" s="10">
        <f t="shared" si="75"/>
        <v>273.40000000000003</v>
      </c>
      <c r="I1629" s="10">
        <f t="shared" si="76"/>
        <v>251</v>
      </c>
      <c r="J1629" s="11">
        <f t="shared" si="77"/>
        <v>246.5</v>
      </c>
    </row>
    <row r="1630" spans="1:10">
      <c r="A1630" s="17" t="s">
        <v>35223</v>
      </c>
      <c r="B1630" s="2" t="s">
        <v>3083</v>
      </c>
      <c r="C1630" s="9">
        <v>6</v>
      </c>
      <c r="D1630" s="34">
        <v>0.7</v>
      </c>
      <c r="E1630" s="31">
        <v>40</v>
      </c>
      <c r="F1630" s="10">
        <v>42.95</v>
      </c>
      <c r="G1630" s="192" t="s">
        <v>32308</v>
      </c>
      <c r="H1630" s="10">
        <f t="shared" si="75"/>
        <v>57.85</v>
      </c>
      <c r="I1630" s="10">
        <f t="shared" si="76"/>
        <v>53.1</v>
      </c>
      <c r="J1630" s="11">
        <f t="shared" si="77"/>
        <v>52.150000000000006</v>
      </c>
    </row>
    <row r="1631" spans="1:10">
      <c r="A1631" s="17" t="s">
        <v>35224</v>
      </c>
      <c r="B1631" s="2" t="s">
        <v>4728</v>
      </c>
      <c r="C1631" s="9">
        <v>6</v>
      </c>
      <c r="D1631" s="34">
        <v>0.7</v>
      </c>
      <c r="E1631" s="31">
        <v>43</v>
      </c>
      <c r="F1631" s="10">
        <v>6.95</v>
      </c>
      <c r="G1631" s="192" t="s">
        <v>4334</v>
      </c>
      <c r="H1631" s="10">
        <f t="shared" si="75"/>
        <v>14.200000000000001</v>
      </c>
      <c r="I1631" s="10">
        <f t="shared" si="76"/>
        <v>13.05</v>
      </c>
      <c r="J1631" s="11">
        <f t="shared" si="77"/>
        <v>12.8</v>
      </c>
    </row>
    <row r="1632" spans="1:10">
      <c r="A1632" s="17" t="s">
        <v>35225</v>
      </c>
      <c r="B1632" s="2" t="s">
        <v>3086</v>
      </c>
      <c r="C1632" s="9">
        <v>3</v>
      </c>
      <c r="D1632" s="34">
        <v>0.7</v>
      </c>
      <c r="E1632" s="31">
        <v>42.5</v>
      </c>
      <c r="F1632" s="10">
        <v>9.75</v>
      </c>
      <c r="G1632" s="192" t="s">
        <v>32308</v>
      </c>
      <c r="H1632" s="10">
        <f t="shared" si="75"/>
        <v>17.55</v>
      </c>
      <c r="I1632" s="10">
        <f t="shared" si="76"/>
        <v>16.150000000000002</v>
      </c>
      <c r="J1632" s="11">
        <f t="shared" si="77"/>
        <v>15.850000000000001</v>
      </c>
    </row>
    <row r="1633" spans="1:10">
      <c r="A1633" s="17" t="s">
        <v>35226</v>
      </c>
      <c r="B1633" s="2" t="s">
        <v>3088</v>
      </c>
      <c r="C1633" s="9">
        <v>6</v>
      </c>
      <c r="D1633" s="34">
        <v>0.7</v>
      </c>
      <c r="E1633" s="31">
        <v>42.5</v>
      </c>
      <c r="F1633" s="10">
        <v>5.25</v>
      </c>
      <c r="G1633" s="192" t="s">
        <v>32308</v>
      </c>
      <c r="H1633" s="10">
        <f t="shared" si="75"/>
        <v>12.100000000000001</v>
      </c>
      <c r="I1633" s="10">
        <f t="shared" si="76"/>
        <v>11.100000000000001</v>
      </c>
      <c r="J1633" s="11">
        <f t="shared" si="77"/>
        <v>10.9</v>
      </c>
    </row>
    <row r="1634" spans="1:10">
      <c r="A1634" s="17" t="s">
        <v>35227</v>
      </c>
      <c r="B1634" s="2" t="s">
        <v>3091</v>
      </c>
      <c r="C1634" s="9">
        <v>6</v>
      </c>
      <c r="D1634" s="34">
        <v>0.7</v>
      </c>
      <c r="E1634" s="31">
        <v>12</v>
      </c>
      <c r="F1634" s="10">
        <v>21.9</v>
      </c>
      <c r="G1634" s="192" t="s">
        <v>32304</v>
      </c>
      <c r="H1634" s="10">
        <f t="shared" si="75"/>
        <v>29.700000000000003</v>
      </c>
      <c r="I1634" s="10">
        <f t="shared" si="76"/>
        <v>27.25</v>
      </c>
      <c r="J1634" s="11">
        <f t="shared" si="77"/>
        <v>26.8</v>
      </c>
    </row>
    <row r="1635" spans="1:10">
      <c r="A1635" s="17" t="s">
        <v>35228</v>
      </c>
      <c r="B1635" s="2" t="s">
        <v>4678</v>
      </c>
      <c r="C1635" s="9">
        <v>6</v>
      </c>
      <c r="D1635" s="34">
        <v>0.7</v>
      </c>
      <c r="E1635" s="31">
        <v>10</v>
      </c>
      <c r="F1635" s="10">
        <v>7.75</v>
      </c>
      <c r="G1635" s="192" t="s">
        <v>32304</v>
      </c>
      <c r="H1635" s="10">
        <f t="shared" si="75"/>
        <v>12.25</v>
      </c>
      <c r="I1635" s="10">
        <f t="shared" si="76"/>
        <v>11.25</v>
      </c>
      <c r="J1635" s="11">
        <f t="shared" si="77"/>
        <v>11.05</v>
      </c>
    </row>
    <row r="1636" spans="1:10">
      <c r="A1636" s="17" t="s">
        <v>35229</v>
      </c>
      <c r="B1636" s="2" t="s">
        <v>3093</v>
      </c>
      <c r="C1636" s="9">
        <v>6</v>
      </c>
      <c r="D1636" s="34">
        <v>0.7</v>
      </c>
      <c r="E1636" s="31">
        <v>38</v>
      </c>
      <c r="F1636" s="10">
        <v>7.25</v>
      </c>
      <c r="G1636" s="192" t="s">
        <v>4328</v>
      </c>
      <c r="H1636" s="10">
        <f t="shared" si="75"/>
        <v>14.100000000000001</v>
      </c>
      <c r="I1636" s="10">
        <f t="shared" si="76"/>
        <v>12.950000000000001</v>
      </c>
      <c r="J1636" s="11">
        <f t="shared" si="77"/>
        <v>12.75</v>
      </c>
    </row>
    <row r="1637" spans="1:10">
      <c r="A1637" s="17" t="s">
        <v>35230</v>
      </c>
      <c r="B1637" s="2" t="s">
        <v>3096</v>
      </c>
      <c r="C1637" s="9">
        <v>6</v>
      </c>
      <c r="D1637" s="34">
        <v>0.7</v>
      </c>
      <c r="E1637" s="31">
        <v>38</v>
      </c>
      <c r="F1637" s="10">
        <v>6.25</v>
      </c>
      <c r="G1637" s="192" t="s">
        <v>4328</v>
      </c>
      <c r="H1637" s="10">
        <f t="shared" si="75"/>
        <v>12.9</v>
      </c>
      <c r="I1637" s="10">
        <f t="shared" si="76"/>
        <v>11.850000000000001</v>
      </c>
      <c r="J1637" s="11">
        <f t="shared" si="77"/>
        <v>11.65</v>
      </c>
    </row>
    <row r="1638" spans="1:10">
      <c r="A1638" s="17" t="s">
        <v>35231</v>
      </c>
      <c r="B1638" s="2" t="s">
        <v>3098</v>
      </c>
      <c r="C1638" s="9">
        <v>6</v>
      </c>
      <c r="D1638" s="34">
        <v>0.7</v>
      </c>
      <c r="E1638" s="31">
        <v>38</v>
      </c>
      <c r="F1638" s="10">
        <v>32.5</v>
      </c>
      <c r="G1638" s="192" t="s">
        <v>4328</v>
      </c>
      <c r="H1638" s="10">
        <f t="shared" si="75"/>
        <v>44.95</v>
      </c>
      <c r="I1638" s="10">
        <f t="shared" si="76"/>
        <v>41.25</v>
      </c>
      <c r="J1638" s="11">
        <f t="shared" si="77"/>
        <v>40.5</v>
      </c>
    </row>
    <row r="1639" spans="1:10">
      <c r="A1639" s="17" t="s">
        <v>35232</v>
      </c>
      <c r="B1639" s="2" t="s">
        <v>3100</v>
      </c>
      <c r="C1639" s="9">
        <v>6</v>
      </c>
      <c r="D1639" s="34">
        <v>0.7</v>
      </c>
      <c r="E1639" s="31">
        <v>43</v>
      </c>
      <c r="F1639" s="10">
        <v>22.75</v>
      </c>
      <c r="G1639" s="192" t="s">
        <v>4328</v>
      </c>
      <c r="H1639" s="10">
        <f t="shared" si="75"/>
        <v>33.450000000000003</v>
      </c>
      <c r="I1639" s="10">
        <f t="shared" si="76"/>
        <v>30.75</v>
      </c>
      <c r="J1639" s="11">
        <f t="shared" si="77"/>
        <v>30.200000000000003</v>
      </c>
    </row>
    <row r="1640" spans="1:10">
      <c r="A1640" s="17" t="s">
        <v>35234</v>
      </c>
      <c r="B1640" s="2" t="s">
        <v>3107</v>
      </c>
      <c r="C1640" s="9">
        <v>6</v>
      </c>
      <c r="D1640" s="34">
        <v>1</v>
      </c>
      <c r="E1640" s="31">
        <v>30</v>
      </c>
      <c r="F1640" s="10">
        <v>10</v>
      </c>
      <c r="G1640" s="192" t="s">
        <v>4343</v>
      </c>
      <c r="H1640" s="10">
        <f t="shared" si="75"/>
        <v>17.900000000000002</v>
      </c>
      <c r="I1640" s="10">
        <f t="shared" si="76"/>
        <v>16.45</v>
      </c>
      <c r="J1640" s="11">
        <f t="shared" si="77"/>
        <v>16.150000000000002</v>
      </c>
    </row>
    <row r="1641" spans="1:10">
      <c r="A1641" s="17" t="s">
        <v>35235</v>
      </c>
      <c r="B1641" s="2" t="s">
        <v>3109</v>
      </c>
      <c r="C1641" s="9">
        <v>6</v>
      </c>
      <c r="D1641" s="34">
        <v>0.5</v>
      </c>
      <c r="E1641" s="31">
        <v>45.8</v>
      </c>
      <c r="F1641" s="10">
        <v>24.5</v>
      </c>
      <c r="G1641" s="192" t="s">
        <v>32308</v>
      </c>
      <c r="H1641" s="10">
        <f t="shared" si="75"/>
        <v>34.700000000000003</v>
      </c>
      <c r="I1641" s="10">
        <f t="shared" si="76"/>
        <v>31.85</v>
      </c>
      <c r="J1641" s="11">
        <f t="shared" si="77"/>
        <v>31.3</v>
      </c>
    </row>
    <row r="1642" spans="1:10">
      <c r="A1642" s="17" t="s">
        <v>35236</v>
      </c>
      <c r="B1642" s="2" t="s">
        <v>3111</v>
      </c>
      <c r="C1642" s="9">
        <v>6</v>
      </c>
      <c r="D1642" s="34">
        <v>0.7</v>
      </c>
      <c r="E1642" s="31">
        <v>40</v>
      </c>
      <c r="F1642" s="10">
        <v>19.899999999999999</v>
      </c>
      <c r="G1642" s="192" t="s">
        <v>32294</v>
      </c>
      <c r="H1642" s="10">
        <f t="shared" si="75"/>
        <v>29.75</v>
      </c>
      <c r="I1642" s="10">
        <f t="shared" si="76"/>
        <v>27.3</v>
      </c>
      <c r="J1642" s="11">
        <f t="shared" si="77"/>
        <v>26.8</v>
      </c>
    </row>
    <row r="1643" spans="1:10">
      <c r="A1643" s="17" t="s">
        <v>35237</v>
      </c>
      <c r="B1643" s="2" t="s">
        <v>3113</v>
      </c>
      <c r="C1643" s="9">
        <v>6</v>
      </c>
      <c r="D1643" s="34">
        <v>0.7</v>
      </c>
      <c r="E1643" s="31">
        <v>40</v>
      </c>
      <c r="F1643" s="10">
        <v>52.5</v>
      </c>
      <c r="G1643" s="192" t="s">
        <v>32294</v>
      </c>
      <c r="H1643" s="10">
        <f t="shared" si="75"/>
        <v>69.5</v>
      </c>
      <c r="I1643" s="10">
        <f t="shared" si="76"/>
        <v>63.800000000000004</v>
      </c>
      <c r="J1643" s="11">
        <f t="shared" si="77"/>
        <v>62.650000000000006</v>
      </c>
    </row>
    <row r="1644" spans="1:10">
      <c r="A1644" s="17" t="s">
        <v>35238</v>
      </c>
      <c r="B1644" s="2" t="s">
        <v>3121</v>
      </c>
      <c r="C1644" s="9">
        <v>6</v>
      </c>
      <c r="D1644" s="34">
        <v>0.7</v>
      </c>
      <c r="E1644" s="31">
        <v>47</v>
      </c>
      <c r="F1644" s="10">
        <v>23.45</v>
      </c>
      <c r="G1644" s="192" t="s">
        <v>32308</v>
      </c>
      <c r="H1644" s="10">
        <f t="shared" si="75"/>
        <v>34.700000000000003</v>
      </c>
      <c r="I1644" s="10">
        <f t="shared" si="76"/>
        <v>31.85</v>
      </c>
      <c r="J1644" s="11">
        <f t="shared" si="77"/>
        <v>31.25</v>
      </c>
    </row>
    <row r="1645" spans="1:10">
      <c r="A1645" s="17" t="s">
        <v>35239</v>
      </c>
      <c r="B1645" s="2" t="s">
        <v>14288</v>
      </c>
      <c r="C1645" s="9">
        <v>6</v>
      </c>
      <c r="D1645" s="34">
        <v>1</v>
      </c>
      <c r="E1645" s="31">
        <v>25</v>
      </c>
      <c r="F1645" s="10">
        <v>9.5</v>
      </c>
      <c r="G1645" s="192" t="s">
        <v>32304</v>
      </c>
      <c r="H1645" s="10">
        <f t="shared" si="75"/>
        <v>16.650000000000002</v>
      </c>
      <c r="I1645" s="10">
        <f t="shared" si="76"/>
        <v>15.3</v>
      </c>
      <c r="J1645" s="11">
        <f t="shared" si="77"/>
        <v>15.05</v>
      </c>
    </row>
    <row r="1646" spans="1:10">
      <c r="A1646" s="17" t="s">
        <v>35240</v>
      </c>
      <c r="B1646" s="2" t="s">
        <v>3124</v>
      </c>
      <c r="C1646" s="9">
        <v>6</v>
      </c>
      <c r="D1646" s="34">
        <v>1</v>
      </c>
      <c r="E1646" s="31">
        <v>40</v>
      </c>
      <c r="F1646" s="10">
        <v>21.5</v>
      </c>
      <c r="G1646" s="192" t="s">
        <v>4334</v>
      </c>
      <c r="H1646" s="10">
        <f t="shared" si="75"/>
        <v>33.200000000000003</v>
      </c>
      <c r="I1646" s="10">
        <f t="shared" si="76"/>
        <v>30.5</v>
      </c>
      <c r="J1646" s="11">
        <f t="shared" si="77"/>
        <v>29.950000000000003</v>
      </c>
    </row>
    <row r="1647" spans="1:10">
      <c r="A1647" s="17" t="s">
        <v>35241</v>
      </c>
      <c r="B1647" s="2" t="s">
        <v>3127</v>
      </c>
      <c r="C1647" s="9">
        <v>24</v>
      </c>
      <c r="D1647" s="34">
        <v>0.05</v>
      </c>
      <c r="E1647" s="31">
        <v>40</v>
      </c>
      <c r="F1647" s="10">
        <v>13.55</v>
      </c>
      <c r="G1647" s="192" t="s">
        <v>32290</v>
      </c>
      <c r="H1647" s="10">
        <f t="shared" si="75"/>
        <v>18.7</v>
      </c>
      <c r="I1647" s="10">
        <f t="shared" si="76"/>
        <v>17.150000000000002</v>
      </c>
      <c r="J1647" s="11">
        <f t="shared" si="77"/>
        <v>16.850000000000001</v>
      </c>
    </row>
    <row r="1648" spans="1:10">
      <c r="A1648" s="17" t="s">
        <v>35243</v>
      </c>
      <c r="B1648" s="2" t="s">
        <v>31823</v>
      </c>
      <c r="C1648" s="9">
        <v>4</v>
      </c>
      <c r="D1648" s="34">
        <v>3</v>
      </c>
      <c r="E1648" s="31">
        <v>40</v>
      </c>
      <c r="F1648" s="10">
        <v>34.5</v>
      </c>
      <c r="G1648" s="192" t="s">
        <v>32290</v>
      </c>
      <c r="H1648" s="10">
        <f t="shared" si="75"/>
        <v>59.150000000000006</v>
      </c>
      <c r="I1648" s="10">
        <f t="shared" si="76"/>
        <v>54.300000000000004</v>
      </c>
      <c r="J1648" s="11">
        <f t="shared" si="77"/>
        <v>53.35</v>
      </c>
    </row>
    <row r="1649" spans="1:10">
      <c r="A1649" s="17" t="s">
        <v>35242</v>
      </c>
      <c r="B1649" s="2" t="s">
        <v>32905</v>
      </c>
      <c r="C1649" s="9">
        <v>6</v>
      </c>
      <c r="D1649" s="34">
        <v>0.7</v>
      </c>
      <c r="E1649" s="31">
        <v>40</v>
      </c>
      <c r="F1649" s="10">
        <v>18.5</v>
      </c>
      <c r="G1649" s="192" t="s">
        <v>32290</v>
      </c>
      <c r="H1649" s="10">
        <f t="shared" si="75"/>
        <v>28</v>
      </c>
      <c r="I1649" s="10">
        <f t="shared" si="76"/>
        <v>25.75</v>
      </c>
      <c r="J1649" s="11">
        <f t="shared" si="77"/>
        <v>25.25</v>
      </c>
    </row>
    <row r="1650" spans="1:10">
      <c r="A1650" s="17" t="s">
        <v>35244</v>
      </c>
      <c r="B1650" s="2" t="s">
        <v>3129</v>
      </c>
      <c r="C1650" s="9">
        <v>24</v>
      </c>
      <c r="D1650" s="34">
        <v>0.05</v>
      </c>
      <c r="E1650" s="31">
        <v>40</v>
      </c>
      <c r="F1650" s="10">
        <v>39</v>
      </c>
      <c r="G1650" s="192" t="s">
        <v>32292</v>
      </c>
      <c r="H1650" s="10">
        <f t="shared" si="75"/>
        <v>49.75</v>
      </c>
      <c r="I1650" s="10">
        <f t="shared" si="76"/>
        <v>45.650000000000006</v>
      </c>
      <c r="J1650" s="11">
        <f t="shared" si="77"/>
        <v>44.85</v>
      </c>
    </row>
    <row r="1651" spans="1:10">
      <c r="A1651" s="17" t="s">
        <v>35245</v>
      </c>
      <c r="B1651" s="2" t="s">
        <v>32906</v>
      </c>
      <c r="C1651" s="9">
        <v>6</v>
      </c>
      <c r="D1651" s="34">
        <v>0.7</v>
      </c>
      <c r="E1651" s="31">
        <v>40</v>
      </c>
      <c r="F1651" s="10">
        <v>26.5</v>
      </c>
      <c r="G1651" s="192" t="s">
        <v>32292</v>
      </c>
      <c r="H1651" s="10">
        <f t="shared" si="75"/>
        <v>37.800000000000004</v>
      </c>
      <c r="I1651" s="10">
        <f t="shared" si="76"/>
        <v>34.700000000000003</v>
      </c>
      <c r="J1651" s="11">
        <f t="shared" si="77"/>
        <v>34.050000000000004</v>
      </c>
    </row>
    <row r="1652" spans="1:10">
      <c r="A1652" s="17" t="s">
        <v>35248</v>
      </c>
      <c r="B1652" s="2" t="s">
        <v>3131</v>
      </c>
      <c r="C1652" s="9">
        <v>4</v>
      </c>
      <c r="D1652" s="34">
        <v>1.75</v>
      </c>
      <c r="E1652" s="31">
        <v>40</v>
      </c>
      <c r="F1652" s="10">
        <v>30</v>
      </c>
      <c r="G1652" s="192" t="s">
        <v>32290</v>
      </c>
      <c r="H1652" s="10">
        <f t="shared" si="75"/>
        <v>47.35</v>
      </c>
      <c r="I1652" s="10">
        <f t="shared" si="76"/>
        <v>43.5</v>
      </c>
      <c r="J1652" s="11">
        <f t="shared" si="77"/>
        <v>42.7</v>
      </c>
    </row>
    <row r="1653" spans="1:10">
      <c r="A1653" s="17" t="s">
        <v>35249</v>
      </c>
      <c r="B1653" s="2" t="s">
        <v>33163</v>
      </c>
      <c r="C1653" s="9">
        <v>6</v>
      </c>
      <c r="D1653" s="34">
        <v>0.7</v>
      </c>
      <c r="E1653" s="31">
        <v>55</v>
      </c>
      <c r="F1653" s="10">
        <v>62.5</v>
      </c>
      <c r="G1653" s="192" t="s">
        <v>32429</v>
      </c>
      <c r="H1653" s="10">
        <f t="shared" si="75"/>
        <v>83.050000000000011</v>
      </c>
      <c r="I1653" s="10">
        <f t="shared" si="76"/>
        <v>76.25</v>
      </c>
      <c r="J1653" s="11">
        <f t="shared" si="77"/>
        <v>74.850000000000009</v>
      </c>
    </row>
    <row r="1654" spans="1:10">
      <c r="A1654" s="17" t="s">
        <v>35250</v>
      </c>
      <c r="B1654" s="2" t="s">
        <v>3135</v>
      </c>
      <c r="C1654" s="9">
        <v>6</v>
      </c>
      <c r="D1654" s="34">
        <v>0.7</v>
      </c>
      <c r="E1654" s="31">
        <v>15</v>
      </c>
      <c r="F1654" s="10">
        <v>24.5</v>
      </c>
      <c r="G1654" s="192" t="s">
        <v>32304</v>
      </c>
      <c r="H1654" s="10">
        <f t="shared" si="75"/>
        <v>33.15</v>
      </c>
      <c r="I1654" s="10">
        <f t="shared" si="76"/>
        <v>30.400000000000002</v>
      </c>
      <c r="J1654" s="11">
        <f t="shared" si="77"/>
        <v>29.900000000000002</v>
      </c>
    </row>
    <row r="1655" spans="1:10">
      <c r="A1655" s="17" t="s">
        <v>35252</v>
      </c>
      <c r="B1655" s="2" t="s">
        <v>3137</v>
      </c>
      <c r="C1655" s="9">
        <v>6</v>
      </c>
      <c r="D1655" s="34">
        <v>1</v>
      </c>
      <c r="E1655" s="31">
        <v>40</v>
      </c>
      <c r="F1655" s="10">
        <v>5.95</v>
      </c>
      <c r="G1655" s="192" t="s">
        <v>4328</v>
      </c>
      <c r="H1655" s="10">
        <f t="shared" si="75"/>
        <v>14.25</v>
      </c>
      <c r="I1655" s="10">
        <f t="shared" si="76"/>
        <v>13.05</v>
      </c>
      <c r="J1655" s="11">
        <f t="shared" si="77"/>
        <v>12.850000000000001</v>
      </c>
    </row>
    <row r="1656" spans="1:10">
      <c r="A1656" s="17" t="s">
        <v>35253</v>
      </c>
      <c r="B1656" s="2" t="s">
        <v>3140</v>
      </c>
      <c r="C1656" s="9">
        <v>6</v>
      </c>
      <c r="D1656" s="34">
        <v>0.7</v>
      </c>
      <c r="E1656" s="31">
        <v>40</v>
      </c>
      <c r="F1656" s="10">
        <v>8</v>
      </c>
      <c r="G1656" s="192" t="s">
        <v>4328</v>
      </c>
      <c r="H1656" s="10">
        <f t="shared" si="75"/>
        <v>15.200000000000001</v>
      </c>
      <c r="I1656" s="10">
        <f t="shared" si="76"/>
        <v>13.950000000000001</v>
      </c>
      <c r="J1656" s="11">
        <f t="shared" si="77"/>
        <v>13.700000000000001</v>
      </c>
    </row>
    <row r="1657" spans="1:10">
      <c r="A1657" s="17" t="s">
        <v>35254</v>
      </c>
      <c r="B1657" s="2" t="s">
        <v>3142</v>
      </c>
      <c r="C1657" s="9">
        <v>6</v>
      </c>
      <c r="D1657" s="34">
        <v>0.7</v>
      </c>
      <c r="E1657" s="31">
        <v>40</v>
      </c>
      <c r="F1657" s="10">
        <v>2.5</v>
      </c>
      <c r="G1657" s="192" t="s">
        <v>4328</v>
      </c>
      <c r="H1657" s="10">
        <f t="shared" si="75"/>
        <v>8.5</v>
      </c>
      <c r="I1657" s="10">
        <f t="shared" si="76"/>
        <v>7.8000000000000007</v>
      </c>
      <c r="J1657" s="11">
        <f t="shared" si="77"/>
        <v>7.65</v>
      </c>
    </row>
    <row r="1658" spans="1:10">
      <c r="A1658" s="17" t="s">
        <v>35255</v>
      </c>
      <c r="B1658" s="2" t="s">
        <v>3144</v>
      </c>
      <c r="C1658" s="9">
        <v>6</v>
      </c>
      <c r="D1658" s="34">
        <v>0.7</v>
      </c>
      <c r="E1658" s="31">
        <v>37.5</v>
      </c>
      <c r="F1658" s="10">
        <v>5.55</v>
      </c>
      <c r="G1658" s="192" t="s">
        <v>4344</v>
      </c>
      <c r="H1658" s="10">
        <f t="shared" si="75"/>
        <v>12</v>
      </c>
      <c r="I1658" s="10">
        <f t="shared" si="76"/>
        <v>11</v>
      </c>
      <c r="J1658" s="11">
        <f t="shared" si="77"/>
        <v>10.850000000000001</v>
      </c>
    </row>
    <row r="1659" spans="1:10">
      <c r="A1659" s="17" t="s">
        <v>35256</v>
      </c>
      <c r="B1659" s="2" t="s">
        <v>33164</v>
      </c>
      <c r="C1659" s="9">
        <v>6</v>
      </c>
      <c r="D1659" s="34">
        <v>0.5</v>
      </c>
      <c r="E1659" s="31">
        <v>45</v>
      </c>
      <c r="F1659" s="10">
        <v>33.5</v>
      </c>
      <c r="G1659" s="192" t="s">
        <v>32308</v>
      </c>
      <c r="H1659" s="10">
        <f t="shared" si="75"/>
        <v>45.650000000000006</v>
      </c>
      <c r="I1659" s="10">
        <f t="shared" si="76"/>
        <v>41.900000000000006</v>
      </c>
      <c r="J1659" s="11">
        <f t="shared" si="77"/>
        <v>41.150000000000006</v>
      </c>
    </row>
    <row r="1660" spans="1:10">
      <c r="A1660" s="17" t="s">
        <v>35257</v>
      </c>
      <c r="B1660" s="2" t="s">
        <v>14607</v>
      </c>
      <c r="C1660" s="9">
        <v>12</v>
      </c>
      <c r="D1660" s="34">
        <v>0.05</v>
      </c>
      <c r="E1660" s="31">
        <v>40</v>
      </c>
      <c r="F1660" s="10">
        <v>8</v>
      </c>
      <c r="G1660" s="192" t="s">
        <v>32308</v>
      </c>
      <c r="H1660" s="10">
        <f t="shared" si="75"/>
        <v>11.950000000000001</v>
      </c>
      <c r="I1660" s="10">
        <f t="shared" si="76"/>
        <v>10.950000000000001</v>
      </c>
      <c r="J1660" s="11">
        <f t="shared" si="77"/>
        <v>10.75</v>
      </c>
    </row>
    <row r="1661" spans="1:10">
      <c r="A1661" s="17" t="s">
        <v>35259</v>
      </c>
      <c r="B1661" s="2" t="s">
        <v>27732</v>
      </c>
      <c r="C1661" s="9">
        <v>6</v>
      </c>
      <c r="D1661" s="34">
        <v>0.7</v>
      </c>
      <c r="E1661" s="31">
        <v>40</v>
      </c>
      <c r="F1661" s="10">
        <v>28</v>
      </c>
      <c r="G1661" s="192" t="s">
        <v>32308</v>
      </c>
      <c r="H1661" s="10">
        <f t="shared" si="75"/>
        <v>39.6</v>
      </c>
      <c r="I1661" s="10">
        <f t="shared" si="76"/>
        <v>36.35</v>
      </c>
      <c r="J1661" s="11">
        <f t="shared" si="77"/>
        <v>35.700000000000003</v>
      </c>
    </row>
    <row r="1662" spans="1:10">
      <c r="A1662" s="17" t="s">
        <v>35258</v>
      </c>
      <c r="B1662" s="2" t="s">
        <v>32907</v>
      </c>
      <c r="C1662" s="9">
        <v>6</v>
      </c>
      <c r="D1662" s="34">
        <v>0.7</v>
      </c>
      <c r="E1662" s="31">
        <v>40</v>
      </c>
      <c r="F1662" s="10">
        <v>15</v>
      </c>
      <c r="G1662" s="192" t="s">
        <v>32308</v>
      </c>
      <c r="H1662" s="10">
        <f t="shared" si="75"/>
        <v>23.75</v>
      </c>
      <c r="I1662" s="10">
        <f t="shared" si="76"/>
        <v>21.8</v>
      </c>
      <c r="J1662" s="11">
        <f t="shared" si="77"/>
        <v>21.400000000000002</v>
      </c>
    </row>
    <row r="1663" spans="1:10">
      <c r="A1663" s="17" t="s">
        <v>35260</v>
      </c>
      <c r="B1663" s="2" t="s">
        <v>33165</v>
      </c>
      <c r="C1663" s="9">
        <v>6</v>
      </c>
      <c r="D1663" s="34">
        <v>0.7</v>
      </c>
      <c r="E1663" s="31">
        <v>40</v>
      </c>
      <c r="F1663" s="10">
        <v>23.4</v>
      </c>
      <c r="G1663" s="192" t="s">
        <v>32308</v>
      </c>
      <c r="H1663" s="10">
        <f t="shared" si="75"/>
        <v>34</v>
      </c>
      <c r="I1663" s="10">
        <f t="shared" si="76"/>
        <v>31.200000000000003</v>
      </c>
      <c r="J1663" s="11">
        <f t="shared" si="77"/>
        <v>30.650000000000002</v>
      </c>
    </row>
    <row r="1664" spans="1:10">
      <c r="A1664" s="17" t="s">
        <v>35262</v>
      </c>
      <c r="B1664" s="2" t="s">
        <v>3153</v>
      </c>
      <c r="C1664" s="9">
        <v>6</v>
      </c>
      <c r="D1664" s="34">
        <v>1</v>
      </c>
      <c r="E1664" s="31">
        <v>17</v>
      </c>
      <c r="F1664" s="10">
        <v>15.9</v>
      </c>
      <c r="G1664" s="192" t="s">
        <v>32304</v>
      </c>
      <c r="H1664" s="10">
        <f t="shared" si="75"/>
        <v>23.450000000000003</v>
      </c>
      <c r="I1664" s="10">
        <f t="shared" si="76"/>
        <v>21.55</v>
      </c>
      <c r="J1664" s="11">
        <f t="shared" si="77"/>
        <v>21.150000000000002</v>
      </c>
    </row>
    <row r="1665" spans="1:10">
      <c r="A1665" s="17" t="s">
        <v>35263</v>
      </c>
      <c r="B1665" s="2" t="s">
        <v>3159</v>
      </c>
      <c r="C1665" s="9">
        <v>6</v>
      </c>
      <c r="D1665" s="34">
        <v>0.7</v>
      </c>
      <c r="E1665" s="31">
        <v>40</v>
      </c>
      <c r="F1665" s="10">
        <v>6.25</v>
      </c>
      <c r="G1665" s="192" t="s">
        <v>32290</v>
      </c>
      <c r="H1665" s="10">
        <f t="shared" si="75"/>
        <v>13.100000000000001</v>
      </c>
      <c r="I1665" s="10">
        <f t="shared" si="76"/>
        <v>12</v>
      </c>
      <c r="J1665" s="11">
        <f t="shared" si="77"/>
        <v>11.8</v>
      </c>
    </row>
    <row r="1666" spans="1:10">
      <c r="A1666" s="17" t="s">
        <v>35265</v>
      </c>
      <c r="B1666" s="2" t="s">
        <v>33166</v>
      </c>
      <c r="C1666" s="9">
        <v>6</v>
      </c>
      <c r="D1666" s="34">
        <v>0.7</v>
      </c>
      <c r="E1666" s="31">
        <v>40</v>
      </c>
      <c r="F1666" s="10">
        <v>8.25</v>
      </c>
      <c r="G1666" s="192" t="s">
        <v>32292</v>
      </c>
      <c r="H1666" s="10">
        <f t="shared" si="75"/>
        <v>15.5</v>
      </c>
      <c r="I1666" s="10">
        <f t="shared" si="76"/>
        <v>14.25</v>
      </c>
      <c r="J1666" s="11">
        <f t="shared" si="77"/>
        <v>14</v>
      </c>
    </row>
    <row r="1667" spans="1:10">
      <c r="A1667" s="17" t="s">
        <v>35266</v>
      </c>
      <c r="B1667" s="2" t="s">
        <v>3162</v>
      </c>
      <c r="C1667" s="9">
        <v>4</v>
      </c>
      <c r="D1667" s="34">
        <v>0.7</v>
      </c>
      <c r="E1667" s="31">
        <v>40</v>
      </c>
      <c r="F1667" s="10">
        <v>0.88</v>
      </c>
      <c r="G1667" s="192" t="s">
        <v>32290</v>
      </c>
      <c r="H1667" s="10">
        <f t="shared" si="75"/>
        <v>6.5500000000000007</v>
      </c>
      <c r="I1667" s="10">
        <f t="shared" si="76"/>
        <v>6</v>
      </c>
      <c r="J1667" s="11">
        <f t="shared" si="77"/>
        <v>5.9</v>
      </c>
    </row>
    <row r="1668" spans="1:10">
      <c r="A1668" s="17" t="s">
        <v>35267</v>
      </c>
      <c r="B1668" s="2" t="s">
        <v>13685</v>
      </c>
      <c r="C1668" s="9">
        <v>3</v>
      </c>
      <c r="D1668" s="34">
        <v>0.7</v>
      </c>
      <c r="E1668" s="31">
        <v>40</v>
      </c>
      <c r="F1668" s="10">
        <v>10.5</v>
      </c>
      <c r="G1668" s="192" t="s">
        <v>32290</v>
      </c>
      <c r="H1668" s="10">
        <f t="shared" si="75"/>
        <v>18.25</v>
      </c>
      <c r="I1668" s="10">
        <f t="shared" si="76"/>
        <v>16.75</v>
      </c>
      <c r="J1668" s="11">
        <f t="shared" si="77"/>
        <v>16.45</v>
      </c>
    </row>
    <row r="1669" spans="1:10">
      <c r="A1669" s="17" t="s">
        <v>35269</v>
      </c>
      <c r="B1669" s="2" t="s">
        <v>3164</v>
      </c>
      <c r="C1669" s="9">
        <v>6</v>
      </c>
      <c r="D1669" s="34">
        <v>1</v>
      </c>
      <c r="E1669" s="31">
        <v>40</v>
      </c>
      <c r="F1669" s="10">
        <v>21.75</v>
      </c>
      <c r="G1669" s="192" t="s">
        <v>32290</v>
      </c>
      <c r="H1669" s="10">
        <f t="shared" si="75"/>
        <v>33.5</v>
      </c>
      <c r="I1669" s="10">
        <f t="shared" si="76"/>
        <v>30.75</v>
      </c>
      <c r="J1669" s="11">
        <f t="shared" si="77"/>
        <v>30.200000000000003</v>
      </c>
    </row>
    <row r="1670" spans="1:10">
      <c r="A1670" s="17" t="s">
        <v>35270</v>
      </c>
      <c r="B1670" s="2" t="s">
        <v>3167</v>
      </c>
      <c r="C1670" s="9">
        <v>6</v>
      </c>
      <c r="D1670" s="34">
        <v>0.7</v>
      </c>
      <c r="E1670" s="31">
        <v>40</v>
      </c>
      <c r="F1670" s="10">
        <v>39.5</v>
      </c>
      <c r="G1670" s="192" t="s">
        <v>32292</v>
      </c>
      <c r="H1670" s="10">
        <f t="shared" si="75"/>
        <v>53.650000000000006</v>
      </c>
      <c r="I1670" s="10">
        <f t="shared" si="76"/>
        <v>49.25</v>
      </c>
      <c r="J1670" s="11">
        <f t="shared" si="77"/>
        <v>48.35</v>
      </c>
    </row>
    <row r="1671" spans="1:10">
      <c r="A1671" s="17" t="s">
        <v>35271</v>
      </c>
      <c r="B1671" s="2" t="s">
        <v>3169</v>
      </c>
      <c r="C1671" s="9">
        <v>6</v>
      </c>
      <c r="D1671" s="34">
        <v>1</v>
      </c>
      <c r="E1671" s="31">
        <v>40</v>
      </c>
      <c r="F1671" s="10">
        <v>22.5</v>
      </c>
      <c r="G1671" s="192" t="s">
        <v>32292</v>
      </c>
      <c r="H1671" s="10">
        <f t="shared" si="75"/>
        <v>34.4</v>
      </c>
      <c r="I1671" s="10">
        <f t="shared" si="76"/>
        <v>31.6</v>
      </c>
      <c r="J1671" s="11">
        <f t="shared" si="77"/>
        <v>31.05</v>
      </c>
    </row>
    <row r="1672" spans="1:10">
      <c r="A1672" s="17" t="s">
        <v>35272</v>
      </c>
      <c r="B1672" s="2" t="s">
        <v>3171</v>
      </c>
      <c r="C1672" s="9">
        <v>6</v>
      </c>
      <c r="D1672" s="34">
        <v>0.7</v>
      </c>
      <c r="E1672" s="31">
        <v>46</v>
      </c>
      <c r="F1672" s="10">
        <v>15.5</v>
      </c>
      <c r="G1672" s="192" t="s">
        <v>4329</v>
      </c>
      <c r="H1672" s="10">
        <f t="shared" si="75"/>
        <v>24.900000000000002</v>
      </c>
      <c r="I1672" s="10">
        <f t="shared" si="76"/>
        <v>22.85</v>
      </c>
      <c r="J1672" s="11">
        <f t="shared" si="77"/>
        <v>22.450000000000003</v>
      </c>
    </row>
    <row r="1673" spans="1:10">
      <c r="A1673" s="17" t="s">
        <v>35273</v>
      </c>
      <c r="B1673" s="2" t="s">
        <v>33167</v>
      </c>
      <c r="C1673" s="9">
        <v>6</v>
      </c>
      <c r="D1673" s="34">
        <v>0.7</v>
      </c>
      <c r="E1673" s="31">
        <v>46</v>
      </c>
      <c r="F1673" s="10">
        <v>28.5</v>
      </c>
      <c r="G1673" s="192" t="s">
        <v>4329</v>
      </c>
      <c r="H1673" s="10">
        <f t="shared" si="75"/>
        <v>40.75</v>
      </c>
      <c r="I1673" s="10">
        <f t="shared" si="76"/>
        <v>37.4</v>
      </c>
      <c r="J1673" s="11">
        <f t="shared" si="77"/>
        <v>36.75</v>
      </c>
    </row>
    <row r="1674" spans="1:10">
      <c r="A1674" s="17" t="s">
        <v>35274</v>
      </c>
      <c r="B1674" s="2" t="s">
        <v>13699</v>
      </c>
      <c r="C1674" s="9">
        <v>6</v>
      </c>
      <c r="D1674" s="34">
        <v>0.7</v>
      </c>
      <c r="E1674" s="31">
        <v>55.5</v>
      </c>
      <c r="F1674" s="10">
        <v>8.35</v>
      </c>
      <c r="G1674" s="192" t="s">
        <v>4329</v>
      </c>
      <c r="H1674" s="10">
        <f t="shared" si="75"/>
        <v>17</v>
      </c>
      <c r="I1674" s="10">
        <f t="shared" si="76"/>
        <v>15.600000000000001</v>
      </c>
      <c r="J1674" s="11">
        <f t="shared" si="77"/>
        <v>15.350000000000001</v>
      </c>
    </row>
    <row r="1675" spans="1:10">
      <c r="A1675" s="17" t="s">
        <v>35275</v>
      </c>
      <c r="B1675" s="2" t="s">
        <v>3174</v>
      </c>
      <c r="C1675" s="9">
        <v>6</v>
      </c>
      <c r="D1675" s="34">
        <v>0.7</v>
      </c>
      <c r="E1675" s="31">
        <v>52.1</v>
      </c>
      <c r="F1675" s="10">
        <v>12.25</v>
      </c>
      <c r="G1675" s="192" t="s">
        <v>4329</v>
      </c>
      <c r="H1675" s="10">
        <f t="shared" si="75"/>
        <v>21.450000000000003</v>
      </c>
      <c r="I1675" s="10">
        <f t="shared" si="76"/>
        <v>19.700000000000003</v>
      </c>
      <c r="J1675" s="11">
        <f t="shared" si="77"/>
        <v>19.350000000000001</v>
      </c>
    </row>
    <row r="1676" spans="1:10">
      <c r="A1676" s="17" t="s">
        <v>35276</v>
      </c>
      <c r="B1676" s="2" t="s">
        <v>3176</v>
      </c>
      <c r="C1676" s="9">
        <v>6</v>
      </c>
      <c r="D1676" s="34">
        <v>0.7</v>
      </c>
      <c r="E1676" s="31">
        <v>54.1</v>
      </c>
      <c r="F1676" s="10">
        <v>7.15</v>
      </c>
      <c r="G1676" s="192" t="s">
        <v>4329</v>
      </c>
      <c r="H1676" s="10">
        <f t="shared" ref="H1676:H1739" si="78">IF(B1676="","",CEILING((F1676+(10.3552*D1676*E1676)/100+1.5+0.05)*1.22,0.05))</f>
        <v>15.4</v>
      </c>
      <c r="I1676" s="10">
        <f t="shared" ref="I1676:I1739" si="79">IF(B1676="","",CEILING((F1676+(10.3552*D1676*E1676)/100+1.5+0.05)*1.12,0.05))</f>
        <v>14.15</v>
      </c>
      <c r="J1676" s="11">
        <f t="shared" ref="J1676:J1739" si="80">IF(B1676="","",CEILING((F1676+(10.3552*D1676*E1676)/100+1.5+0.05)*1.1,0.05))</f>
        <v>13.9</v>
      </c>
    </row>
    <row r="1677" spans="1:10">
      <c r="A1677" s="17" t="s">
        <v>35277</v>
      </c>
      <c r="B1677" s="2" t="s">
        <v>14637</v>
      </c>
      <c r="C1677" s="9">
        <v>6</v>
      </c>
      <c r="D1677" s="34">
        <v>0.7</v>
      </c>
      <c r="E1677" s="31">
        <v>45.7</v>
      </c>
      <c r="F1677" s="10">
        <v>9.75</v>
      </c>
      <c r="G1677" s="192" t="s">
        <v>32307</v>
      </c>
      <c r="H1677" s="10">
        <f t="shared" si="78"/>
        <v>17.850000000000001</v>
      </c>
      <c r="I1677" s="10">
        <f t="shared" si="79"/>
        <v>16.400000000000002</v>
      </c>
      <c r="J1677" s="11">
        <f t="shared" si="80"/>
        <v>16.100000000000001</v>
      </c>
    </row>
    <row r="1678" spans="1:10">
      <c r="A1678" s="17" t="s">
        <v>35278</v>
      </c>
      <c r="B1678" s="2" t="s">
        <v>33168</v>
      </c>
      <c r="C1678" s="9">
        <v>6</v>
      </c>
      <c r="D1678" s="34">
        <v>0.7</v>
      </c>
      <c r="E1678" s="31">
        <v>45.7</v>
      </c>
      <c r="F1678" s="10">
        <v>9.8000000000000007</v>
      </c>
      <c r="G1678" s="192" t="s">
        <v>32308</v>
      </c>
      <c r="H1678" s="10">
        <f t="shared" si="78"/>
        <v>17.900000000000002</v>
      </c>
      <c r="I1678" s="10">
        <f t="shared" si="79"/>
        <v>16.45</v>
      </c>
      <c r="J1678" s="11">
        <f t="shared" si="80"/>
        <v>16.150000000000002</v>
      </c>
    </row>
    <row r="1679" spans="1:10">
      <c r="A1679" s="17" t="s">
        <v>35279</v>
      </c>
      <c r="B1679" s="2" t="s">
        <v>31825</v>
      </c>
      <c r="C1679" s="9">
        <v>6</v>
      </c>
      <c r="D1679" s="34">
        <v>0.7</v>
      </c>
      <c r="E1679" s="31">
        <v>25</v>
      </c>
      <c r="F1679" s="10">
        <v>72.5</v>
      </c>
      <c r="G1679" s="192" t="s">
        <v>32304</v>
      </c>
      <c r="H1679" s="10">
        <f t="shared" si="78"/>
        <v>92.600000000000009</v>
      </c>
      <c r="I1679" s="10">
        <f t="shared" si="79"/>
        <v>85</v>
      </c>
      <c r="J1679" s="11">
        <f t="shared" si="80"/>
        <v>83.45</v>
      </c>
    </row>
    <row r="1680" spans="1:10">
      <c r="A1680" s="17" t="s">
        <v>35280</v>
      </c>
      <c r="B1680" s="2" t="s">
        <v>27735</v>
      </c>
      <c r="C1680" s="9">
        <v>6</v>
      </c>
      <c r="D1680" s="34">
        <v>0.7</v>
      </c>
      <c r="E1680" s="31">
        <v>41</v>
      </c>
      <c r="F1680" s="10">
        <v>8.5</v>
      </c>
      <c r="G1680" s="192" t="s">
        <v>4329</v>
      </c>
      <c r="H1680" s="10">
        <f t="shared" si="78"/>
        <v>15.9</v>
      </c>
      <c r="I1680" s="10">
        <f t="shared" si="79"/>
        <v>14.600000000000001</v>
      </c>
      <c r="J1680" s="11">
        <f t="shared" si="80"/>
        <v>14.350000000000001</v>
      </c>
    </row>
    <row r="1681" spans="1:10">
      <c r="A1681" s="17" t="s">
        <v>35281</v>
      </c>
      <c r="B1681" s="2" t="s">
        <v>14291</v>
      </c>
      <c r="C1681" s="9">
        <v>6</v>
      </c>
      <c r="D1681" s="34">
        <v>0.7</v>
      </c>
      <c r="E1681" s="31">
        <v>46</v>
      </c>
      <c r="F1681" s="10">
        <v>13.5</v>
      </c>
      <c r="G1681" s="192" t="s">
        <v>4329</v>
      </c>
      <c r="H1681" s="10">
        <f t="shared" si="78"/>
        <v>22.450000000000003</v>
      </c>
      <c r="I1681" s="10">
        <f t="shared" si="79"/>
        <v>20.6</v>
      </c>
      <c r="J1681" s="11">
        <f t="shared" si="80"/>
        <v>20.25</v>
      </c>
    </row>
    <row r="1682" spans="1:10">
      <c r="A1682" s="17" t="s">
        <v>35282</v>
      </c>
      <c r="B1682" s="2" t="s">
        <v>3184</v>
      </c>
      <c r="C1682" s="9">
        <v>1</v>
      </c>
      <c r="D1682" s="34">
        <v>1</v>
      </c>
      <c r="E1682" s="31">
        <v>40</v>
      </c>
      <c r="F1682" s="10">
        <v>52.5</v>
      </c>
      <c r="G1682" s="192" t="s">
        <v>32294</v>
      </c>
      <c r="H1682" s="10">
        <f t="shared" si="78"/>
        <v>71</v>
      </c>
      <c r="I1682" s="10">
        <f t="shared" si="79"/>
        <v>65.2</v>
      </c>
      <c r="J1682" s="11">
        <f t="shared" si="80"/>
        <v>64.05</v>
      </c>
    </row>
    <row r="1683" spans="1:10">
      <c r="A1683" s="17" t="s">
        <v>35283</v>
      </c>
      <c r="B1683" s="2" t="s">
        <v>26986</v>
      </c>
      <c r="C1683" s="9">
        <v>6</v>
      </c>
      <c r="D1683" s="34">
        <v>0.7</v>
      </c>
      <c r="E1683" s="31">
        <v>15</v>
      </c>
      <c r="F1683" s="10">
        <v>5.65</v>
      </c>
      <c r="G1683" s="192" t="s">
        <v>32304</v>
      </c>
      <c r="H1683" s="10">
        <f t="shared" si="78"/>
        <v>10.15</v>
      </c>
      <c r="I1683" s="10">
        <f t="shared" si="79"/>
        <v>9.3000000000000007</v>
      </c>
      <c r="J1683" s="11">
        <f t="shared" si="80"/>
        <v>9.15</v>
      </c>
    </row>
    <row r="1684" spans="1:10">
      <c r="A1684" s="17" t="s">
        <v>35284</v>
      </c>
      <c r="B1684" s="2" t="s">
        <v>3186</v>
      </c>
      <c r="C1684" s="9">
        <v>6</v>
      </c>
      <c r="D1684" s="34">
        <v>0.7</v>
      </c>
      <c r="E1684" s="31">
        <v>40</v>
      </c>
      <c r="F1684" s="10">
        <v>18.5</v>
      </c>
      <c r="G1684" s="192" t="s">
        <v>4350</v>
      </c>
      <c r="H1684" s="10">
        <f t="shared" si="78"/>
        <v>28</v>
      </c>
      <c r="I1684" s="10">
        <f t="shared" si="79"/>
        <v>25.75</v>
      </c>
      <c r="J1684" s="11">
        <f t="shared" si="80"/>
        <v>25.25</v>
      </c>
    </row>
    <row r="1685" spans="1:10">
      <c r="A1685" s="17" t="s">
        <v>35285</v>
      </c>
      <c r="B1685" s="2" t="s">
        <v>3188</v>
      </c>
      <c r="C1685" s="9">
        <v>6</v>
      </c>
      <c r="D1685" s="34">
        <v>0.7</v>
      </c>
      <c r="E1685" s="31">
        <v>40</v>
      </c>
      <c r="F1685" s="10">
        <v>13.5</v>
      </c>
      <c r="G1685" s="192" t="s">
        <v>4350</v>
      </c>
      <c r="H1685" s="10">
        <f t="shared" si="78"/>
        <v>21.900000000000002</v>
      </c>
      <c r="I1685" s="10">
        <f t="shared" si="79"/>
        <v>20.150000000000002</v>
      </c>
      <c r="J1685" s="11">
        <f t="shared" si="80"/>
        <v>19.75</v>
      </c>
    </row>
    <row r="1686" spans="1:10">
      <c r="A1686" s="17" t="s">
        <v>35286</v>
      </c>
      <c r="B1686" s="2" t="s">
        <v>3196</v>
      </c>
      <c r="C1686" s="9">
        <v>6</v>
      </c>
      <c r="D1686" s="34">
        <v>0.7</v>
      </c>
      <c r="E1686" s="31">
        <v>42</v>
      </c>
      <c r="F1686" s="10">
        <v>8.5</v>
      </c>
      <c r="G1686" s="192" t="s">
        <v>32308</v>
      </c>
      <c r="H1686" s="10">
        <f t="shared" si="78"/>
        <v>16</v>
      </c>
      <c r="I1686" s="10">
        <f t="shared" si="79"/>
        <v>14.700000000000001</v>
      </c>
      <c r="J1686" s="11">
        <f t="shared" si="80"/>
        <v>14.450000000000001</v>
      </c>
    </row>
    <row r="1687" spans="1:10">
      <c r="A1687" s="17" t="s">
        <v>35287</v>
      </c>
      <c r="B1687" s="2" t="s">
        <v>3198</v>
      </c>
      <c r="C1687" s="9">
        <v>6</v>
      </c>
      <c r="D1687" s="34">
        <v>0.7</v>
      </c>
      <c r="E1687" s="31">
        <v>42</v>
      </c>
      <c r="F1687" s="10">
        <v>9.65</v>
      </c>
      <c r="G1687" s="192" t="s">
        <v>32308</v>
      </c>
      <c r="H1687" s="10">
        <f t="shared" si="78"/>
        <v>17.400000000000002</v>
      </c>
      <c r="I1687" s="10">
        <f t="shared" si="79"/>
        <v>16</v>
      </c>
      <c r="J1687" s="11">
        <f t="shared" si="80"/>
        <v>15.700000000000001</v>
      </c>
    </row>
    <row r="1688" spans="1:10">
      <c r="A1688" s="17" t="s">
        <v>35289</v>
      </c>
      <c r="B1688" s="2" t="s">
        <v>3202</v>
      </c>
      <c r="C1688" s="9">
        <v>6</v>
      </c>
      <c r="D1688" s="34">
        <v>0.5</v>
      </c>
      <c r="E1688" s="31">
        <v>29</v>
      </c>
      <c r="F1688" s="10">
        <v>19.95</v>
      </c>
      <c r="G1688" s="192" t="s">
        <v>32304</v>
      </c>
      <c r="H1688" s="10">
        <f t="shared" si="78"/>
        <v>28.1</v>
      </c>
      <c r="I1688" s="10">
        <f t="shared" si="79"/>
        <v>25.8</v>
      </c>
      <c r="J1688" s="11">
        <f t="shared" si="80"/>
        <v>25.35</v>
      </c>
    </row>
    <row r="1689" spans="1:10">
      <c r="A1689" s="17" t="s">
        <v>35290</v>
      </c>
      <c r="B1689" s="2" t="s">
        <v>3204</v>
      </c>
      <c r="C1689" s="9">
        <v>6</v>
      </c>
      <c r="D1689" s="34">
        <v>1</v>
      </c>
      <c r="E1689" s="31">
        <v>21</v>
      </c>
      <c r="F1689" s="10">
        <v>1.85</v>
      </c>
      <c r="G1689" s="192" t="s">
        <v>32315</v>
      </c>
      <c r="H1689" s="10">
        <f t="shared" si="78"/>
        <v>6.8500000000000005</v>
      </c>
      <c r="I1689" s="10">
        <f t="shared" si="79"/>
        <v>6.25</v>
      </c>
      <c r="J1689" s="11">
        <f t="shared" si="80"/>
        <v>6.15</v>
      </c>
    </row>
    <row r="1690" spans="1:10">
      <c r="A1690" s="17" t="s">
        <v>35292</v>
      </c>
      <c r="B1690" s="2" t="s">
        <v>3206</v>
      </c>
      <c r="C1690" s="9">
        <v>6</v>
      </c>
      <c r="D1690" s="34">
        <v>1</v>
      </c>
      <c r="E1690" s="31">
        <v>18</v>
      </c>
      <c r="F1690" s="10">
        <v>10.95</v>
      </c>
      <c r="G1690" s="192" t="s">
        <v>32315</v>
      </c>
      <c r="H1690" s="10">
        <f t="shared" si="78"/>
        <v>17.55</v>
      </c>
      <c r="I1690" s="10">
        <f t="shared" si="79"/>
        <v>16.100000000000001</v>
      </c>
      <c r="J1690" s="11">
        <f t="shared" si="80"/>
        <v>15.850000000000001</v>
      </c>
    </row>
    <row r="1691" spans="1:10">
      <c r="A1691" s="17" t="s">
        <v>35293</v>
      </c>
      <c r="B1691" s="2" t="s">
        <v>3208</v>
      </c>
      <c r="C1691" s="9">
        <v>6</v>
      </c>
      <c r="D1691" s="34">
        <v>1</v>
      </c>
      <c r="E1691" s="31">
        <v>18</v>
      </c>
      <c r="F1691" s="10">
        <v>13.25</v>
      </c>
      <c r="G1691" s="192" t="s">
        <v>32315</v>
      </c>
      <c r="H1691" s="10">
        <f t="shared" si="78"/>
        <v>20.350000000000001</v>
      </c>
      <c r="I1691" s="10">
        <f t="shared" si="79"/>
        <v>18.7</v>
      </c>
      <c r="J1691" s="11">
        <f t="shared" si="80"/>
        <v>18.350000000000001</v>
      </c>
    </row>
    <row r="1692" spans="1:10">
      <c r="A1692" s="17" t="s">
        <v>35295</v>
      </c>
      <c r="B1692" s="2" t="s">
        <v>3210</v>
      </c>
      <c r="C1692" s="9">
        <v>6</v>
      </c>
      <c r="D1692" s="34">
        <v>0.7</v>
      </c>
      <c r="E1692" s="31">
        <v>40</v>
      </c>
      <c r="F1692" s="10">
        <v>12.5</v>
      </c>
      <c r="G1692" s="192" t="s">
        <v>32304</v>
      </c>
      <c r="H1692" s="10">
        <f t="shared" si="78"/>
        <v>20.700000000000003</v>
      </c>
      <c r="I1692" s="10">
        <f t="shared" si="79"/>
        <v>19</v>
      </c>
      <c r="J1692" s="11">
        <f t="shared" si="80"/>
        <v>18.650000000000002</v>
      </c>
    </row>
    <row r="1693" spans="1:10">
      <c r="A1693" s="17" t="s">
        <v>35296</v>
      </c>
      <c r="B1693" s="2" t="s">
        <v>3212</v>
      </c>
      <c r="C1693" s="9">
        <v>6</v>
      </c>
      <c r="D1693" s="34">
        <v>0.7</v>
      </c>
      <c r="E1693" s="31">
        <v>40</v>
      </c>
      <c r="F1693" s="10">
        <v>5.5</v>
      </c>
      <c r="G1693" s="192" t="s">
        <v>4334</v>
      </c>
      <c r="H1693" s="10">
        <f t="shared" si="78"/>
        <v>12.15</v>
      </c>
      <c r="I1693" s="10">
        <f t="shared" si="79"/>
        <v>11.15</v>
      </c>
      <c r="J1693" s="11">
        <f t="shared" si="80"/>
        <v>10.950000000000001</v>
      </c>
    </row>
    <row r="1694" spans="1:10">
      <c r="A1694" s="17" t="s">
        <v>35297</v>
      </c>
      <c r="B1694" s="2" t="s">
        <v>3214</v>
      </c>
      <c r="C1694" s="9">
        <v>6</v>
      </c>
      <c r="D1694" s="34">
        <v>1</v>
      </c>
      <c r="E1694" s="31">
        <v>25</v>
      </c>
      <c r="F1694" s="10">
        <v>16.5</v>
      </c>
      <c r="G1694" s="192" t="s">
        <v>32304</v>
      </c>
      <c r="H1694" s="10">
        <f t="shared" si="78"/>
        <v>25.200000000000003</v>
      </c>
      <c r="I1694" s="10">
        <f t="shared" si="79"/>
        <v>23.150000000000002</v>
      </c>
      <c r="J1694" s="11">
        <f t="shared" si="80"/>
        <v>22.75</v>
      </c>
    </row>
    <row r="1695" spans="1:10">
      <c r="A1695" s="17" t="s">
        <v>35300</v>
      </c>
      <c r="B1695" s="2" t="s">
        <v>3218</v>
      </c>
      <c r="C1695" s="9">
        <v>6</v>
      </c>
      <c r="D1695" s="34">
        <v>1</v>
      </c>
      <c r="E1695" s="31">
        <v>17</v>
      </c>
      <c r="F1695" s="10">
        <v>21.5</v>
      </c>
      <c r="G1695" s="192" t="s">
        <v>32304</v>
      </c>
      <c r="H1695" s="10">
        <f t="shared" si="78"/>
        <v>30.3</v>
      </c>
      <c r="I1695" s="10">
        <f t="shared" si="79"/>
        <v>27.8</v>
      </c>
      <c r="J1695" s="11">
        <f t="shared" si="80"/>
        <v>27.3</v>
      </c>
    </row>
    <row r="1696" spans="1:10">
      <c r="A1696" s="17" t="s">
        <v>35301</v>
      </c>
      <c r="B1696" s="2" t="s">
        <v>3221</v>
      </c>
      <c r="C1696" s="9">
        <v>48</v>
      </c>
      <c r="D1696" s="34">
        <v>0.05</v>
      </c>
      <c r="E1696" s="31">
        <v>17</v>
      </c>
      <c r="F1696" s="10">
        <v>17.75</v>
      </c>
      <c r="G1696" s="192" t="s">
        <v>32304</v>
      </c>
      <c r="H1696" s="10">
        <f t="shared" si="78"/>
        <v>23.700000000000003</v>
      </c>
      <c r="I1696" s="10">
        <f t="shared" si="79"/>
        <v>21.75</v>
      </c>
      <c r="J1696" s="11">
        <f t="shared" si="80"/>
        <v>21.35</v>
      </c>
    </row>
    <row r="1697" spans="1:10">
      <c r="A1697" s="17" t="s">
        <v>35302</v>
      </c>
      <c r="B1697" s="2" t="s">
        <v>3223</v>
      </c>
      <c r="C1697" s="9">
        <v>48</v>
      </c>
      <c r="D1697" s="34">
        <v>0.05</v>
      </c>
      <c r="E1697" s="31">
        <v>17</v>
      </c>
      <c r="F1697" s="10">
        <v>50.5</v>
      </c>
      <c r="G1697" s="192" t="s">
        <v>32304</v>
      </c>
      <c r="H1697" s="10">
        <f t="shared" si="78"/>
        <v>63.650000000000006</v>
      </c>
      <c r="I1697" s="10">
        <f t="shared" si="79"/>
        <v>58.400000000000006</v>
      </c>
      <c r="J1697" s="11">
        <f t="shared" si="80"/>
        <v>57.400000000000006</v>
      </c>
    </row>
    <row r="1698" spans="1:10">
      <c r="A1698" s="17" t="s">
        <v>35303</v>
      </c>
      <c r="B1698" s="2" t="s">
        <v>38714</v>
      </c>
      <c r="C1698" s="9">
        <v>6</v>
      </c>
      <c r="D1698" s="34">
        <v>1</v>
      </c>
      <c r="E1698" s="31">
        <v>17</v>
      </c>
      <c r="F1698" s="10">
        <v>24.5</v>
      </c>
      <c r="G1698" s="192" t="s">
        <v>32304</v>
      </c>
      <c r="H1698" s="10">
        <f t="shared" si="78"/>
        <v>33.950000000000003</v>
      </c>
      <c r="I1698" s="10">
        <f t="shared" si="79"/>
        <v>31.150000000000002</v>
      </c>
      <c r="J1698" s="11">
        <f t="shared" si="80"/>
        <v>30.6</v>
      </c>
    </row>
    <row r="1699" spans="1:10">
      <c r="A1699" s="17" t="s">
        <v>35304</v>
      </c>
      <c r="B1699" s="2" t="s">
        <v>3228</v>
      </c>
      <c r="C1699" s="9">
        <v>6</v>
      </c>
      <c r="D1699" s="34">
        <v>1</v>
      </c>
      <c r="E1699" s="31">
        <v>17</v>
      </c>
      <c r="F1699" s="10">
        <v>8.1</v>
      </c>
      <c r="G1699" s="192" t="s">
        <v>32304</v>
      </c>
      <c r="H1699" s="10">
        <f t="shared" si="78"/>
        <v>13.950000000000001</v>
      </c>
      <c r="I1699" s="10">
        <f t="shared" si="79"/>
        <v>12.8</v>
      </c>
      <c r="J1699" s="11">
        <f t="shared" si="80"/>
        <v>12.600000000000001</v>
      </c>
    </row>
    <row r="1700" spans="1:10">
      <c r="A1700" s="17" t="s">
        <v>35305</v>
      </c>
      <c r="B1700" s="2" t="s">
        <v>3233</v>
      </c>
      <c r="C1700" s="9">
        <v>6</v>
      </c>
      <c r="D1700" s="34">
        <v>0.7</v>
      </c>
      <c r="E1700" s="31">
        <v>47</v>
      </c>
      <c r="F1700" s="10">
        <v>10.5</v>
      </c>
      <c r="G1700" s="192" t="s">
        <v>32308</v>
      </c>
      <c r="H1700" s="10">
        <f t="shared" si="78"/>
        <v>18.900000000000002</v>
      </c>
      <c r="I1700" s="10">
        <f t="shared" si="79"/>
        <v>17.350000000000001</v>
      </c>
      <c r="J1700" s="11">
        <f t="shared" si="80"/>
        <v>17.05</v>
      </c>
    </row>
    <row r="1701" spans="1:10">
      <c r="A1701" s="17" t="s">
        <v>35306</v>
      </c>
      <c r="B1701" s="2" t="s">
        <v>3235</v>
      </c>
      <c r="C1701" s="9">
        <v>6</v>
      </c>
      <c r="D1701" s="34">
        <v>0.7</v>
      </c>
      <c r="E1701" s="31">
        <v>40</v>
      </c>
      <c r="F1701" s="10">
        <v>17.25</v>
      </c>
      <c r="G1701" s="192" t="s">
        <v>32308</v>
      </c>
      <c r="H1701" s="10">
        <f t="shared" si="78"/>
        <v>26.5</v>
      </c>
      <c r="I1701" s="10">
        <f t="shared" si="79"/>
        <v>24.35</v>
      </c>
      <c r="J1701" s="11">
        <f t="shared" si="80"/>
        <v>23.900000000000002</v>
      </c>
    </row>
    <row r="1702" spans="1:10">
      <c r="A1702" s="17" t="s">
        <v>35308</v>
      </c>
      <c r="B1702" s="2" t="s">
        <v>3241</v>
      </c>
      <c r="C1702" s="9">
        <v>6</v>
      </c>
      <c r="D1702" s="34">
        <v>0.7</v>
      </c>
      <c r="E1702" s="31">
        <v>17</v>
      </c>
      <c r="F1702" s="10">
        <v>10.45</v>
      </c>
      <c r="G1702" s="192" t="s">
        <v>32304</v>
      </c>
      <c r="H1702" s="10">
        <f t="shared" si="78"/>
        <v>16.150000000000002</v>
      </c>
      <c r="I1702" s="10">
        <f t="shared" si="79"/>
        <v>14.850000000000001</v>
      </c>
      <c r="J1702" s="11">
        <f t="shared" si="80"/>
        <v>14.600000000000001</v>
      </c>
    </row>
    <row r="1703" spans="1:10">
      <c r="A1703" s="17" t="s">
        <v>35309</v>
      </c>
      <c r="B1703" s="2" t="s">
        <v>3248</v>
      </c>
      <c r="C1703" s="9">
        <v>6</v>
      </c>
      <c r="D1703" s="34">
        <v>1</v>
      </c>
      <c r="E1703" s="31">
        <v>38</v>
      </c>
      <c r="F1703" s="10">
        <v>2.25</v>
      </c>
      <c r="G1703" s="192" t="s">
        <v>4333</v>
      </c>
      <c r="H1703" s="10">
        <f t="shared" si="78"/>
        <v>9.4500000000000011</v>
      </c>
      <c r="I1703" s="10">
        <f t="shared" si="79"/>
        <v>8.7000000000000011</v>
      </c>
      <c r="J1703" s="11">
        <f t="shared" si="80"/>
        <v>8.5500000000000007</v>
      </c>
    </row>
    <row r="1704" spans="1:10">
      <c r="A1704" s="17" t="s">
        <v>35310</v>
      </c>
      <c r="B1704" s="2" t="s">
        <v>15100</v>
      </c>
      <c r="C1704" s="9">
        <v>6</v>
      </c>
      <c r="D1704" s="34">
        <v>0.7</v>
      </c>
      <c r="E1704" s="31">
        <v>42</v>
      </c>
      <c r="F1704" s="10">
        <v>24.5</v>
      </c>
      <c r="G1704" s="192" t="s">
        <v>4328</v>
      </c>
      <c r="H1704" s="10">
        <f t="shared" si="78"/>
        <v>35.5</v>
      </c>
      <c r="I1704" s="10">
        <f t="shared" si="79"/>
        <v>32.6</v>
      </c>
      <c r="J1704" s="11">
        <f t="shared" si="80"/>
        <v>32.050000000000004</v>
      </c>
    </row>
    <row r="1705" spans="1:10">
      <c r="A1705" s="17" t="s">
        <v>35311</v>
      </c>
      <c r="B1705" s="2" t="s">
        <v>3251</v>
      </c>
      <c r="C1705" s="9">
        <v>6</v>
      </c>
      <c r="D1705" s="34">
        <v>0.7</v>
      </c>
      <c r="E1705" s="31">
        <v>41.2</v>
      </c>
      <c r="F1705" s="10">
        <v>8.25</v>
      </c>
      <c r="G1705" s="192" t="s">
        <v>4344</v>
      </c>
      <c r="H1705" s="10">
        <f t="shared" si="78"/>
        <v>15.600000000000001</v>
      </c>
      <c r="I1705" s="10">
        <f t="shared" si="79"/>
        <v>14.350000000000001</v>
      </c>
      <c r="J1705" s="11">
        <f t="shared" si="80"/>
        <v>14.100000000000001</v>
      </c>
    </row>
    <row r="1706" spans="1:10">
      <c r="A1706" s="17" t="s">
        <v>35312</v>
      </c>
      <c r="B1706" s="2" t="s">
        <v>3253</v>
      </c>
      <c r="C1706" s="9">
        <v>6</v>
      </c>
      <c r="D1706" s="34">
        <v>0.7</v>
      </c>
      <c r="E1706" s="31">
        <v>40</v>
      </c>
      <c r="F1706" s="10">
        <v>14</v>
      </c>
      <c r="G1706" s="192" t="s">
        <v>4328</v>
      </c>
      <c r="H1706" s="10">
        <f t="shared" si="78"/>
        <v>22.55</v>
      </c>
      <c r="I1706" s="10">
        <f t="shared" si="79"/>
        <v>20.700000000000003</v>
      </c>
      <c r="J1706" s="11">
        <f t="shared" si="80"/>
        <v>20.3</v>
      </c>
    </row>
    <row r="1707" spans="1:10">
      <c r="A1707" s="17" t="s">
        <v>35313</v>
      </c>
      <c r="B1707" s="2" t="s">
        <v>3254</v>
      </c>
      <c r="C1707" s="9">
        <v>6</v>
      </c>
      <c r="D1707" s="34">
        <v>0.7</v>
      </c>
      <c r="E1707" s="31">
        <v>42</v>
      </c>
      <c r="F1707" s="10">
        <v>0.25</v>
      </c>
      <c r="G1707" s="192" t="s">
        <v>4328</v>
      </c>
      <c r="H1707" s="10">
        <f t="shared" si="78"/>
        <v>5.95</v>
      </c>
      <c r="I1707" s="10">
        <f t="shared" si="79"/>
        <v>5.45</v>
      </c>
      <c r="J1707" s="11">
        <f t="shared" si="80"/>
        <v>5.3500000000000005</v>
      </c>
    </row>
    <row r="1708" spans="1:10">
      <c r="A1708" s="17" t="s">
        <v>35315</v>
      </c>
      <c r="B1708" s="2" t="s">
        <v>3257</v>
      </c>
      <c r="C1708" s="9">
        <v>6</v>
      </c>
      <c r="D1708" s="34">
        <v>0.7</v>
      </c>
      <c r="E1708" s="31">
        <v>40</v>
      </c>
      <c r="F1708" s="10">
        <v>10</v>
      </c>
      <c r="G1708" s="192" t="s">
        <v>4328</v>
      </c>
      <c r="H1708" s="10">
        <f t="shared" si="78"/>
        <v>17.650000000000002</v>
      </c>
      <c r="I1708" s="10">
        <f t="shared" si="79"/>
        <v>16.2</v>
      </c>
      <c r="J1708" s="11">
        <f t="shared" si="80"/>
        <v>15.9</v>
      </c>
    </row>
    <row r="1709" spans="1:10">
      <c r="A1709" s="17" t="s">
        <v>35316</v>
      </c>
      <c r="B1709" s="2" t="s">
        <v>3259</v>
      </c>
      <c r="C1709" s="9">
        <v>6</v>
      </c>
      <c r="D1709" s="34">
        <v>0.7</v>
      </c>
      <c r="E1709" s="31">
        <v>40</v>
      </c>
      <c r="F1709" s="10">
        <v>70.5</v>
      </c>
      <c r="G1709" s="192" t="s">
        <v>4328</v>
      </c>
      <c r="H1709" s="10">
        <f t="shared" si="78"/>
        <v>91.45</v>
      </c>
      <c r="I1709" s="10">
        <f t="shared" si="79"/>
        <v>83.95</v>
      </c>
      <c r="J1709" s="11">
        <f t="shared" si="80"/>
        <v>82.45</v>
      </c>
    </row>
    <row r="1710" spans="1:10">
      <c r="A1710" s="17" t="s">
        <v>35317</v>
      </c>
      <c r="B1710" s="2" t="s">
        <v>3261</v>
      </c>
      <c r="C1710" s="9">
        <v>6</v>
      </c>
      <c r="D1710" s="34">
        <v>0.7</v>
      </c>
      <c r="E1710" s="31">
        <v>40</v>
      </c>
      <c r="F1710" s="10">
        <v>9.35</v>
      </c>
      <c r="G1710" s="192" t="s">
        <v>4328</v>
      </c>
      <c r="H1710" s="10">
        <f t="shared" si="78"/>
        <v>16.850000000000001</v>
      </c>
      <c r="I1710" s="10">
        <f t="shared" si="79"/>
        <v>15.5</v>
      </c>
      <c r="J1710" s="11">
        <f t="shared" si="80"/>
        <v>15.200000000000001</v>
      </c>
    </row>
    <row r="1711" spans="1:10">
      <c r="A1711" s="17" t="s">
        <v>35318</v>
      </c>
      <c r="B1711" s="2" t="s">
        <v>3263</v>
      </c>
      <c r="C1711" s="9">
        <v>6</v>
      </c>
      <c r="D1711" s="34">
        <v>0.7</v>
      </c>
      <c r="E1711" s="31">
        <v>69</v>
      </c>
      <c r="F1711" s="10">
        <v>15.35</v>
      </c>
      <c r="G1711" s="192" t="s">
        <v>4328</v>
      </c>
      <c r="H1711" s="10">
        <f t="shared" si="78"/>
        <v>26.75</v>
      </c>
      <c r="I1711" s="10">
        <f t="shared" si="79"/>
        <v>24.55</v>
      </c>
      <c r="J1711" s="11">
        <f t="shared" si="80"/>
        <v>24.1</v>
      </c>
    </row>
    <row r="1712" spans="1:10">
      <c r="A1712" s="17" t="s">
        <v>35319</v>
      </c>
      <c r="B1712" s="2" t="s">
        <v>3265</v>
      </c>
      <c r="C1712" s="9">
        <v>6</v>
      </c>
      <c r="D1712" s="34">
        <v>0.7</v>
      </c>
      <c r="E1712" s="31">
        <v>40</v>
      </c>
      <c r="F1712" s="10">
        <v>8.1</v>
      </c>
      <c r="G1712" s="192" t="s">
        <v>32326</v>
      </c>
      <c r="H1712" s="10">
        <f t="shared" si="78"/>
        <v>15.350000000000001</v>
      </c>
      <c r="I1712" s="10">
        <f t="shared" si="79"/>
        <v>14.100000000000001</v>
      </c>
      <c r="J1712" s="11">
        <f t="shared" si="80"/>
        <v>13.850000000000001</v>
      </c>
    </row>
    <row r="1713" spans="1:10">
      <c r="A1713" s="17" t="s">
        <v>35320</v>
      </c>
      <c r="B1713" s="2" t="s">
        <v>3267</v>
      </c>
      <c r="C1713" s="9">
        <v>6</v>
      </c>
      <c r="D1713" s="34">
        <v>0.7</v>
      </c>
      <c r="E1713" s="31">
        <v>40</v>
      </c>
      <c r="F1713" s="10">
        <v>10.95</v>
      </c>
      <c r="G1713" s="192" t="s">
        <v>4328</v>
      </c>
      <c r="H1713" s="10">
        <f t="shared" si="78"/>
        <v>18.8</v>
      </c>
      <c r="I1713" s="10">
        <f t="shared" si="79"/>
        <v>17.25</v>
      </c>
      <c r="J1713" s="11">
        <f t="shared" si="80"/>
        <v>16.95</v>
      </c>
    </row>
    <row r="1714" spans="1:10">
      <c r="A1714" s="17" t="s">
        <v>35321</v>
      </c>
      <c r="B1714" s="2" t="s">
        <v>3269</v>
      </c>
      <c r="C1714" s="9">
        <v>6</v>
      </c>
      <c r="D1714" s="34">
        <v>0.7</v>
      </c>
      <c r="E1714" s="31">
        <v>43</v>
      </c>
      <c r="F1714" s="10">
        <v>10.25</v>
      </c>
      <c r="G1714" s="192" t="s">
        <v>4328</v>
      </c>
      <c r="H1714" s="10">
        <f t="shared" si="78"/>
        <v>18.2</v>
      </c>
      <c r="I1714" s="10">
        <f t="shared" si="79"/>
        <v>16.75</v>
      </c>
      <c r="J1714" s="11">
        <f t="shared" si="80"/>
        <v>16.45</v>
      </c>
    </row>
    <row r="1715" spans="1:10">
      <c r="A1715" s="17" t="s">
        <v>35322</v>
      </c>
      <c r="B1715" s="2" t="s">
        <v>4827</v>
      </c>
      <c r="C1715" s="9">
        <v>3</v>
      </c>
      <c r="D1715" s="34">
        <v>1.75</v>
      </c>
      <c r="E1715" s="31">
        <v>40</v>
      </c>
      <c r="F1715" s="10">
        <v>5.2</v>
      </c>
      <c r="G1715" s="192" t="s">
        <v>4328</v>
      </c>
      <c r="H1715" s="10">
        <f t="shared" si="78"/>
        <v>17.100000000000001</v>
      </c>
      <c r="I1715" s="10">
        <f t="shared" si="79"/>
        <v>15.700000000000001</v>
      </c>
      <c r="J1715" s="11">
        <f t="shared" si="80"/>
        <v>15.4</v>
      </c>
    </row>
    <row r="1716" spans="1:10">
      <c r="A1716" s="17" t="s">
        <v>35324</v>
      </c>
      <c r="B1716" s="2" t="s">
        <v>3271</v>
      </c>
      <c r="C1716" s="9">
        <v>5</v>
      </c>
      <c r="D1716" s="34">
        <v>0.7</v>
      </c>
      <c r="E1716" s="31">
        <v>40</v>
      </c>
      <c r="F1716" s="10">
        <v>5.3</v>
      </c>
      <c r="G1716" s="192" t="s">
        <v>4328</v>
      </c>
      <c r="H1716" s="10">
        <f t="shared" si="78"/>
        <v>11.9</v>
      </c>
      <c r="I1716" s="10">
        <f t="shared" si="79"/>
        <v>10.950000000000001</v>
      </c>
      <c r="J1716" s="11">
        <f t="shared" si="80"/>
        <v>10.75</v>
      </c>
    </row>
    <row r="1717" spans="1:10">
      <c r="A1717" s="17" t="s">
        <v>35325</v>
      </c>
      <c r="B1717" s="2" t="s">
        <v>3273</v>
      </c>
      <c r="C1717" s="9">
        <v>6</v>
      </c>
      <c r="D1717" s="34">
        <v>0.7</v>
      </c>
      <c r="E1717" s="31">
        <v>40</v>
      </c>
      <c r="F1717" s="10">
        <v>31.5</v>
      </c>
      <c r="G1717" s="192" t="s">
        <v>4328</v>
      </c>
      <c r="H1717" s="10">
        <f t="shared" si="78"/>
        <v>43.900000000000006</v>
      </c>
      <c r="I1717" s="10">
        <f t="shared" si="79"/>
        <v>40.300000000000004</v>
      </c>
      <c r="J1717" s="11">
        <f t="shared" si="80"/>
        <v>39.550000000000004</v>
      </c>
    </row>
    <row r="1718" spans="1:10">
      <c r="A1718" s="17" t="s">
        <v>35326</v>
      </c>
      <c r="B1718" s="2" t="s">
        <v>3276</v>
      </c>
      <c r="C1718" s="9">
        <v>6</v>
      </c>
      <c r="D1718" s="34">
        <v>0.7</v>
      </c>
      <c r="E1718" s="31">
        <v>40</v>
      </c>
      <c r="F1718" s="10">
        <v>16.100000000000001</v>
      </c>
      <c r="G1718" s="192" t="s">
        <v>32325</v>
      </c>
      <c r="H1718" s="10">
        <f t="shared" si="78"/>
        <v>25.1</v>
      </c>
      <c r="I1718" s="10">
        <f t="shared" si="79"/>
        <v>23.05</v>
      </c>
      <c r="J1718" s="11">
        <f t="shared" si="80"/>
        <v>22.650000000000002</v>
      </c>
    </row>
    <row r="1719" spans="1:10">
      <c r="A1719" s="17" t="s">
        <v>35327</v>
      </c>
      <c r="B1719" s="2" t="s">
        <v>3278</v>
      </c>
      <c r="C1719" s="9">
        <v>6</v>
      </c>
      <c r="D1719" s="34">
        <v>0.7</v>
      </c>
      <c r="E1719" s="31">
        <v>57</v>
      </c>
      <c r="F1719" s="10">
        <v>13.25</v>
      </c>
      <c r="G1719" s="192" t="s">
        <v>32308</v>
      </c>
      <c r="H1719" s="10">
        <f t="shared" si="78"/>
        <v>23.1</v>
      </c>
      <c r="I1719" s="10">
        <f t="shared" si="79"/>
        <v>21.25</v>
      </c>
      <c r="J1719" s="11">
        <f t="shared" si="80"/>
        <v>20.85</v>
      </c>
    </row>
    <row r="1720" spans="1:10">
      <c r="A1720" s="17" t="s">
        <v>35328</v>
      </c>
      <c r="B1720" s="2" t="s">
        <v>14458</v>
      </c>
      <c r="C1720" s="9">
        <v>6</v>
      </c>
      <c r="D1720" s="34">
        <v>0.7</v>
      </c>
      <c r="E1720" s="31">
        <v>26</v>
      </c>
      <c r="F1720" s="10">
        <v>7.8</v>
      </c>
      <c r="G1720" s="192" t="s">
        <v>32304</v>
      </c>
      <c r="H1720" s="10">
        <f t="shared" si="78"/>
        <v>13.75</v>
      </c>
      <c r="I1720" s="10">
        <f t="shared" si="79"/>
        <v>12.600000000000001</v>
      </c>
      <c r="J1720" s="11">
        <f t="shared" si="80"/>
        <v>12.4</v>
      </c>
    </row>
    <row r="1721" spans="1:10">
      <c r="A1721" s="17" t="s">
        <v>35329</v>
      </c>
      <c r="B1721" s="2" t="s">
        <v>3280</v>
      </c>
      <c r="C1721" s="9">
        <v>6</v>
      </c>
      <c r="D1721" s="34">
        <v>1</v>
      </c>
      <c r="E1721" s="31">
        <v>15</v>
      </c>
      <c r="F1721" s="10">
        <v>61</v>
      </c>
      <c r="G1721" s="192" t="s">
        <v>32304</v>
      </c>
      <c r="H1721" s="10">
        <f t="shared" si="78"/>
        <v>78.25</v>
      </c>
      <c r="I1721" s="10">
        <f t="shared" si="79"/>
        <v>71.8</v>
      </c>
      <c r="J1721" s="11">
        <f t="shared" si="80"/>
        <v>70.55</v>
      </c>
    </row>
    <row r="1722" spans="1:10">
      <c r="A1722" s="17" t="s">
        <v>35330</v>
      </c>
      <c r="B1722" s="2" t="s">
        <v>3292</v>
      </c>
      <c r="C1722" s="9">
        <v>12</v>
      </c>
      <c r="D1722" s="34">
        <v>0.7</v>
      </c>
      <c r="E1722" s="31">
        <v>10</v>
      </c>
      <c r="F1722" s="10">
        <v>39.5</v>
      </c>
      <c r="G1722" s="192" t="s">
        <v>4338</v>
      </c>
      <c r="H1722" s="10">
        <f t="shared" si="78"/>
        <v>51</v>
      </c>
      <c r="I1722" s="10">
        <f t="shared" si="79"/>
        <v>46.800000000000004</v>
      </c>
      <c r="J1722" s="11">
        <f t="shared" si="80"/>
        <v>46</v>
      </c>
    </row>
    <row r="1723" spans="1:10">
      <c r="A1723" s="17" t="s">
        <v>35331</v>
      </c>
      <c r="B1723" s="2" t="s">
        <v>3294</v>
      </c>
      <c r="C1723" s="9">
        <v>12</v>
      </c>
      <c r="D1723" s="34">
        <v>0.7</v>
      </c>
      <c r="E1723" s="31">
        <v>10</v>
      </c>
      <c r="F1723" s="10">
        <v>23</v>
      </c>
      <c r="G1723" s="192" t="s">
        <v>4338</v>
      </c>
      <c r="H1723" s="10">
        <f t="shared" si="78"/>
        <v>30.85</v>
      </c>
      <c r="I1723" s="10">
        <f t="shared" si="79"/>
        <v>28.35</v>
      </c>
      <c r="J1723" s="11">
        <f t="shared" si="80"/>
        <v>27.85</v>
      </c>
    </row>
    <row r="1724" spans="1:10">
      <c r="A1724" s="17" t="s">
        <v>35332</v>
      </c>
      <c r="B1724" s="2" t="s">
        <v>3296</v>
      </c>
      <c r="C1724" s="9">
        <v>6</v>
      </c>
      <c r="D1724" s="34">
        <v>0.7</v>
      </c>
      <c r="E1724" s="31">
        <v>9</v>
      </c>
      <c r="F1724" s="10">
        <v>1.35</v>
      </c>
      <c r="G1724" s="192" t="s">
        <v>4338</v>
      </c>
      <c r="H1724" s="10">
        <f t="shared" si="78"/>
        <v>4.3500000000000005</v>
      </c>
      <c r="I1724" s="10">
        <f t="shared" si="79"/>
        <v>4</v>
      </c>
      <c r="J1724" s="11">
        <f t="shared" si="80"/>
        <v>3.95</v>
      </c>
    </row>
    <row r="1725" spans="1:10">
      <c r="A1725" s="17" t="s">
        <v>35333</v>
      </c>
      <c r="B1725" s="2" t="s">
        <v>4619</v>
      </c>
      <c r="C1725" s="9">
        <v>6</v>
      </c>
      <c r="D1725" s="34">
        <v>0.7</v>
      </c>
      <c r="E1725" s="31">
        <v>59.4</v>
      </c>
      <c r="F1725" s="10">
        <v>14.25</v>
      </c>
      <c r="G1725" s="192" t="s">
        <v>4329</v>
      </c>
      <c r="H1725" s="10">
        <f t="shared" si="78"/>
        <v>24.55</v>
      </c>
      <c r="I1725" s="10">
        <f t="shared" si="79"/>
        <v>22.55</v>
      </c>
      <c r="J1725" s="11">
        <f t="shared" si="80"/>
        <v>22.150000000000002</v>
      </c>
    </row>
    <row r="1726" spans="1:10">
      <c r="A1726" s="17" t="s">
        <v>35334</v>
      </c>
      <c r="B1726" s="2" t="s">
        <v>27741</v>
      </c>
      <c r="C1726" s="9">
        <v>6</v>
      </c>
      <c r="D1726" s="34">
        <v>0.7</v>
      </c>
      <c r="E1726" s="31">
        <v>45.8</v>
      </c>
      <c r="F1726" s="10">
        <v>9.5</v>
      </c>
      <c r="G1726" s="192" t="s">
        <v>4329</v>
      </c>
      <c r="H1726" s="10">
        <f t="shared" si="78"/>
        <v>17.55</v>
      </c>
      <c r="I1726" s="10">
        <f t="shared" si="79"/>
        <v>16.100000000000001</v>
      </c>
      <c r="J1726" s="11">
        <f t="shared" si="80"/>
        <v>15.850000000000001</v>
      </c>
    </row>
    <row r="1727" spans="1:10">
      <c r="A1727" s="17" t="s">
        <v>35335</v>
      </c>
      <c r="B1727" s="2" t="s">
        <v>3299</v>
      </c>
      <c r="C1727" s="9">
        <v>6</v>
      </c>
      <c r="D1727" s="34">
        <v>0.7</v>
      </c>
      <c r="E1727" s="31">
        <v>41.5</v>
      </c>
      <c r="F1727" s="10">
        <v>12.35</v>
      </c>
      <c r="G1727" s="192" t="s">
        <v>32308</v>
      </c>
      <c r="H1727" s="10">
        <f t="shared" si="78"/>
        <v>20.650000000000002</v>
      </c>
      <c r="I1727" s="10">
        <f t="shared" si="79"/>
        <v>18.95</v>
      </c>
      <c r="J1727" s="11">
        <f t="shared" si="80"/>
        <v>18.600000000000001</v>
      </c>
    </row>
    <row r="1728" spans="1:10">
      <c r="A1728" s="17" t="s">
        <v>35336</v>
      </c>
      <c r="B1728" s="2" t="s">
        <v>3301</v>
      </c>
      <c r="C1728" s="9">
        <v>6</v>
      </c>
      <c r="D1728" s="34">
        <v>0.7</v>
      </c>
      <c r="E1728" s="31">
        <v>40</v>
      </c>
      <c r="F1728" s="10">
        <v>31.5</v>
      </c>
      <c r="G1728" s="192" t="s">
        <v>32308</v>
      </c>
      <c r="H1728" s="10">
        <f t="shared" si="78"/>
        <v>43.900000000000006</v>
      </c>
      <c r="I1728" s="10">
        <f t="shared" si="79"/>
        <v>40.300000000000004</v>
      </c>
      <c r="J1728" s="11">
        <f t="shared" si="80"/>
        <v>39.550000000000004</v>
      </c>
    </row>
    <row r="1729" spans="1:10">
      <c r="A1729" s="17" t="s">
        <v>35337</v>
      </c>
      <c r="B1729" s="2" t="s">
        <v>14296</v>
      </c>
      <c r="C1729" s="9">
        <v>6</v>
      </c>
      <c r="D1729" s="34">
        <v>0.7</v>
      </c>
      <c r="E1729" s="31">
        <v>40</v>
      </c>
      <c r="F1729" s="10">
        <v>7.15</v>
      </c>
      <c r="G1729" s="192" t="s">
        <v>32308</v>
      </c>
      <c r="H1729" s="10">
        <f t="shared" si="78"/>
        <v>14.200000000000001</v>
      </c>
      <c r="I1729" s="10">
        <f t="shared" si="79"/>
        <v>13</v>
      </c>
      <c r="J1729" s="11">
        <f t="shared" si="80"/>
        <v>12.8</v>
      </c>
    </row>
    <row r="1730" spans="1:10">
      <c r="A1730" s="17" t="s">
        <v>35338</v>
      </c>
      <c r="B1730" s="2" t="s">
        <v>3305</v>
      </c>
      <c r="C1730" s="9">
        <v>6</v>
      </c>
      <c r="D1730" s="34">
        <v>0.7</v>
      </c>
      <c r="E1730" s="31">
        <v>40</v>
      </c>
      <c r="F1730" s="10">
        <v>29.5</v>
      </c>
      <c r="G1730" s="192" t="s">
        <v>32294</v>
      </c>
      <c r="H1730" s="10">
        <f t="shared" si="78"/>
        <v>41.45</v>
      </c>
      <c r="I1730" s="10">
        <f t="shared" si="79"/>
        <v>38.050000000000004</v>
      </c>
      <c r="J1730" s="11">
        <f t="shared" si="80"/>
        <v>37.35</v>
      </c>
    </row>
    <row r="1731" spans="1:10">
      <c r="A1731" s="17" t="s">
        <v>35339</v>
      </c>
      <c r="B1731" s="2" t="s">
        <v>14298</v>
      </c>
      <c r="C1731" s="9">
        <v>6</v>
      </c>
      <c r="D1731" s="34">
        <v>0.7</v>
      </c>
      <c r="E1731" s="31">
        <v>37.5</v>
      </c>
      <c r="F1731" s="10">
        <v>10.5</v>
      </c>
      <c r="G1731" s="192" t="s">
        <v>32293</v>
      </c>
      <c r="H1731" s="10">
        <f t="shared" si="78"/>
        <v>18.05</v>
      </c>
      <c r="I1731" s="10">
        <f t="shared" si="79"/>
        <v>16.55</v>
      </c>
      <c r="J1731" s="11">
        <f t="shared" si="80"/>
        <v>16.25</v>
      </c>
    </row>
    <row r="1732" spans="1:10">
      <c r="A1732" s="17" t="s">
        <v>35340</v>
      </c>
      <c r="B1732" s="2" t="s">
        <v>15102</v>
      </c>
      <c r="C1732" s="9">
        <v>6</v>
      </c>
      <c r="D1732" s="34">
        <v>0.7</v>
      </c>
      <c r="E1732" s="31">
        <v>37.5</v>
      </c>
      <c r="F1732" s="10">
        <v>95</v>
      </c>
      <c r="G1732" s="192" t="s">
        <v>32293</v>
      </c>
      <c r="H1732" s="10">
        <f t="shared" si="78"/>
        <v>121.15</v>
      </c>
      <c r="I1732" s="10">
        <f t="shared" si="79"/>
        <v>111.2</v>
      </c>
      <c r="J1732" s="11">
        <f t="shared" si="80"/>
        <v>109.2</v>
      </c>
    </row>
    <row r="1733" spans="1:10">
      <c r="A1733" s="17" t="s">
        <v>35341</v>
      </c>
      <c r="B1733" s="2" t="s">
        <v>3315</v>
      </c>
      <c r="C1733" s="9">
        <v>6</v>
      </c>
      <c r="D1733" s="34">
        <v>0.7</v>
      </c>
      <c r="E1733" s="31">
        <v>37.5</v>
      </c>
      <c r="F1733" s="10">
        <v>62.5</v>
      </c>
      <c r="G1733" s="192" t="s">
        <v>32293</v>
      </c>
      <c r="H1733" s="10">
        <f t="shared" si="78"/>
        <v>81.5</v>
      </c>
      <c r="I1733" s="10">
        <f t="shared" si="79"/>
        <v>74.8</v>
      </c>
      <c r="J1733" s="11">
        <f t="shared" si="80"/>
        <v>73.45</v>
      </c>
    </row>
    <row r="1734" spans="1:10">
      <c r="A1734" s="17" t="s">
        <v>35342</v>
      </c>
      <c r="B1734" s="2" t="s">
        <v>14490</v>
      </c>
      <c r="C1734" s="9">
        <v>6</v>
      </c>
      <c r="D1734" s="34">
        <v>0.7</v>
      </c>
      <c r="E1734" s="31">
        <v>37.5</v>
      </c>
      <c r="F1734" s="10">
        <v>7.3</v>
      </c>
      <c r="G1734" s="192" t="s">
        <v>32293</v>
      </c>
      <c r="H1734" s="10">
        <f t="shared" si="78"/>
        <v>14.15</v>
      </c>
      <c r="I1734" s="10">
        <f t="shared" si="79"/>
        <v>13</v>
      </c>
      <c r="J1734" s="11">
        <f t="shared" si="80"/>
        <v>12.75</v>
      </c>
    </row>
    <row r="1735" spans="1:10">
      <c r="A1735" s="17" t="s">
        <v>35343</v>
      </c>
      <c r="B1735" s="2" t="s">
        <v>14300</v>
      </c>
      <c r="C1735" s="9">
        <v>6</v>
      </c>
      <c r="D1735" s="34">
        <v>0.7</v>
      </c>
      <c r="E1735" s="31">
        <v>37.5</v>
      </c>
      <c r="F1735" s="10">
        <v>23.5</v>
      </c>
      <c r="G1735" s="192" t="s">
        <v>32293</v>
      </c>
      <c r="H1735" s="10">
        <f t="shared" si="78"/>
        <v>33.9</v>
      </c>
      <c r="I1735" s="10">
        <f t="shared" si="79"/>
        <v>31.150000000000002</v>
      </c>
      <c r="J1735" s="11">
        <f t="shared" si="80"/>
        <v>30.55</v>
      </c>
    </row>
    <row r="1736" spans="1:10">
      <c r="A1736" s="17" t="s">
        <v>35344</v>
      </c>
      <c r="B1736" s="2" t="s">
        <v>3318</v>
      </c>
      <c r="C1736" s="9">
        <v>40</v>
      </c>
      <c r="D1736" s="34">
        <v>0.05</v>
      </c>
      <c r="E1736" s="31">
        <v>40</v>
      </c>
      <c r="F1736" s="10">
        <v>16.25</v>
      </c>
      <c r="G1736" s="192" t="s">
        <v>32294</v>
      </c>
      <c r="H1736" s="10">
        <f t="shared" si="78"/>
        <v>22</v>
      </c>
      <c r="I1736" s="10">
        <f t="shared" si="79"/>
        <v>20.200000000000003</v>
      </c>
      <c r="J1736" s="11">
        <f t="shared" si="80"/>
        <v>19.850000000000001</v>
      </c>
    </row>
    <row r="1737" spans="1:10">
      <c r="A1737" s="17" t="s">
        <v>35346</v>
      </c>
      <c r="B1737" s="2" t="s">
        <v>3322</v>
      </c>
      <c r="C1737" s="9">
        <v>6</v>
      </c>
      <c r="D1737" s="34">
        <v>0.7</v>
      </c>
      <c r="E1737" s="31">
        <v>40</v>
      </c>
      <c r="F1737" s="10">
        <v>36.25</v>
      </c>
      <c r="G1737" s="192" t="s">
        <v>4334</v>
      </c>
      <c r="H1737" s="10">
        <f t="shared" si="78"/>
        <v>49.7</v>
      </c>
      <c r="I1737" s="10">
        <f t="shared" si="79"/>
        <v>45.6</v>
      </c>
      <c r="J1737" s="11">
        <f t="shared" si="80"/>
        <v>44.800000000000004</v>
      </c>
    </row>
    <row r="1738" spans="1:10">
      <c r="A1738" s="17" t="s">
        <v>35347</v>
      </c>
      <c r="B1738" s="2" t="s">
        <v>3325</v>
      </c>
      <c r="C1738" s="9">
        <v>6</v>
      </c>
      <c r="D1738" s="34">
        <v>1</v>
      </c>
      <c r="E1738" s="31">
        <v>40</v>
      </c>
      <c r="F1738" s="10">
        <v>7.5</v>
      </c>
      <c r="G1738" s="192" t="s">
        <v>32307</v>
      </c>
      <c r="H1738" s="10">
        <f t="shared" si="78"/>
        <v>16.100000000000001</v>
      </c>
      <c r="I1738" s="10">
        <f t="shared" si="79"/>
        <v>14.8</v>
      </c>
      <c r="J1738" s="11">
        <f t="shared" si="80"/>
        <v>14.55</v>
      </c>
    </row>
    <row r="1739" spans="1:10">
      <c r="A1739" s="17" t="s">
        <v>35348</v>
      </c>
      <c r="B1739" s="2" t="s">
        <v>31826</v>
      </c>
      <c r="C1739" s="9">
        <v>6</v>
      </c>
      <c r="D1739" s="34">
        <v>1</v>
      </c>
      <c r="E1739" s="31">
        <v>37.5</v>
      </c>
      <c r="F1739" s="10">
        <v>8.4</v>
      </c>
      <c r="G1739" s="192" t="s">
        <v>32307</v>
      </c>
      <c r="H1739" s="10">
        <f t="shared" si="78"/>
        <v>16.900000000000002</v>
      </c>
      <c r="I1739" s="10">
        <f t="shared" si="79"/>
        <v>15.5</v>
      </c>
      <c r="J1739" s="11">
        <f t="shared" si="80"/>
        <v>15.25</v>
      </c>
    </row>
    <row r="1740" spans="1:10">
      <c r="A1740" s="17" t="s">
        <v>35349</v>
      </c>
      <c r="B1740" s="2" t="s">
        <v>3327</v>
      </c>
      <c r="C1740" s="9">
        <v>6</v>
      </c>
      <c r="D1740" s="34">
        <v>0.7</v>
      </c>
      <c r="E1740" s="31">
        <v>37.5</v>
      </c>
      <c r="F1740" s="10">
        <v>9.25</v>
      </c>
      <c r="G1740" s="192" t="s">
        <v>32356</v>
      </c>
      <c r="H1740" s="10">
        <f t="shared" ref="H1740:H1803" si="81">IF(B1740="","",CEILING((F1740+(10.3552*D1740*E1740)/100+1.5+0.05)*1.22,0.05))</f>
        <v>16.5</v>
      </c>
      <c r="I1740" s="10">
        <f t="shared" ref="I1740:I1803" si="82">IF(B1740="","",CEILING((F1740+(10.3552*D1740*E1740)/100+1.5+0.05)*1.12,0.05))</f>
        <v>15.15</v>
      </c>
      <c r="J1740" s="11">
        <f t="shared" ref="J1740:J1803" si="83">IF(B1740="","",CEILING((F1740+(10.3552*D1740*E1740)/100+1.5+0.05)*1.1,0.05))</f>
        <v>14.9</v>
      </c>
    </row>
    <row r="1741" spans="1:10">
      <c r="A1741" s="17" t="s">
        <v>35352</v>
      </c>
      <c r="B1741" s="2" t="s">
        <v>33169</v>
      </c>
      <c r="C1741" s="9">
        <v>6</v>
      </c>
      <c r="D1741" s="34">
        <v>0.7</v>
      </c>
      <c r="E1741" s="31">
        <v>40</v>
      </c>
      <c r="F1741" s="10">
        <v>20.5</v>
      </c>
      <c r="G1741" s="192" t="s">
        <v>32294</v>
      </c>
      <c r="H1741" s="10">
        <f t="shared" si="81"/>
        <v>30.450000000000003</v>
      </c>
      <c r="I1741" s="10">
        <f t="shared" si="82"/>
        <v>27.950000000000003</v>
      </c>
      <c r="J1741" s="11">
        <f t="shared" si="83"/>
        <v>27.450000000000003</v>
      </c>
    </row>
    <row r="1742" spans="1:10">
      <c r="A1742" s="17" t="s">
        <v>35353</v>
      </c>
      <c r="B1742" s="2" t="s">
        <v>33170</v>
      </c>
      <c r="C1742" s="9">
        <v>12</v>
      </c>
      <c r="D1742" s="34">
        <v>0.05</v>
      </c>
      <c r="E1742" s="31">
        <v>57.1</v>
      </c>
      <c r="F1742" s="10">
        <v>5.85</v>
      </c>
      <c r="G1742" s="192" t="s">
        <v>32308</v>
      </c>
      <c r="H1742" s="10">
        <f t="shared" si="81"/>
        <v>9.4</v>
      </c>
      <c r="I1742" s="10">
        <f t="shared" si="82"/>
        <v>8.65</v>
      </c>
      <c r="J1742" s="11">
        <f t="shared" si="83"/>
        <v>8.5</v>
      </c>
    </row>
    <row r="1743" spans="1:10">
      <c r="A1743" s="17" t="s">
        <v>35354</v>
      </c>
      <c r="B1743" s="2" t="s">
        <v>33171</v>
      </c>
      <c r="C1743" s="9">
        <v>6</v>
      </c>
      <c r="D1743" s="34">
        <v>0.7</v>
      </c>
      <c r="E1743" s="31">
        <v>57.1</v>
      </c>
      <c r="F1743" s="10">
        <v>7.15</v>
      </c>
      <c r="G1743" s="192" t="s">
        <v>32308</v>
      </c>
      <c r="H1743" s="10">
        <f t="shared" si="81"/>
        <v>15.700000000000001</v>
      </c>
      <c r="I1743" s="10">
        <f t="shared" si="82"/>
        <v>14.4</v>
      </c>
      <c r="J1743" s="11">
        <f t="shared" si="83"/>
        <v>14.15</v>
      </c>
    </row>
    <row r="1744" spans="1:10">
      <c r="A1744" s="17" t="s">
        <v>35355</v>
      </c>
      <c r="B1744" s="2" t="s">
        <v>33172</v>
      </c>
      <c r="C1744" s="9">
        <v>6</v>
      </c>
      <c r="D1744" s="34">
        <v>0.7</v>
      </c>
      <c r="E1744" s="31">
        <v>43</v>
      </c>
      <c r="F1744" s="10">
        <v>0.85</v>
      </c>
      <c r="G1744" s="192" t="s">
        <v>32308</v>
      </c>
      <c r="H1744" s="10">
        <f t="shared" si="81"/>
        <v>6.75</v>
      </c>
      <c r="I1744" s="10">
        <f t="shared" si="82"/>
        <v>6.2</v>
      </c>
      <c r="J1744" s="11">
        <f t="shared" si="83"/>
        <v>6.1000000000000005</v>
      </c>
    </row>
    <row r="1745" spans="1:10">
      <c r="A1745" s="17" t="s">
        <v>35356</v>
      </c>
      <c r="B1745" s="2" t="s">
        <v>33173</v>
      </c>
      <c r="C1745" s="9">
        <v>6</v>
      </c>
      <c r="D1745" s="34">
        <v>0.7</v>
      </c>
      <c r="E1745" s="31">
        <v>43</v>
      </c>
      <c r="F1745" s="10">
        <v>44.5</v>
      </c>
      <c r="G1745" s="192" t="s">
        <v>32308</v>
      </c>
      <c r="H1745" s="10">
        <f t="shared" si="81"/>
        <v>60</v>
      </c>
      <c r="I1745" s="10">
        <f t="shared" si="82"/>
        <v>55.1</v>
      </c>
      <c r="J1745" s="11">
        <f t="shared" si="83"/>
        <v>54.1</v>
      </c>
    </row>
    <row r="1746" spans="1:10">
      <c r="A1746" s="17" t="s">
        <v>35357</v>
      </c>
      <c r="B1746" s="2" t="s">
        <v>33174</v>
      </c>
      <c r="C1746" s="9">
        <v>6</v>
      </c>
      <c r="D1746" s="34">
        <v>0.7</v>
      </c>
      <c r="E1746" s="31">
        <v>40</v>
      </c>
      <c r="F1746" s="10">
        <v>22.5</v>
      </c>
      <c r="G1746" s="192" t="s">
        <v>32294</v>
      </c>
      <c r="H1746" s="10">
        <f t="shared" si="81"/>
        <v>32.9</v>
      </c>
      <c r="I1746" s="10">
        <f t="shared" si="82"/>
        <v>30.200000000000003</v>
      </c>
      <c r="J1746" s="11">
        <f t="shared" si="83"/>
        <v>29.650000000000002</v>
      </c>
    </row>
    <row r="1747" spans="1:10">
      <c r="A1747" s="17" t="s">
        <v>35358</v>
      </c>
      <c r="B1747" s="2" t="s">
        <v>33175</v>
      </c>
      <c r="C1747" s="9">
        <v>6</v>
      </c>
      <c r="D1747" s="34">
        <v>0.7</v>
      </c>
      <c r="E1747" s="31">
        <v>30</v>
      </c>
      <c r="F1747" s="10">
        <v>5.5</v>
      </c>
      <c r="G1747" s="192" t="s">
        <v>32293</v>
      </c>
      <c r="H1747" s="10">
        <f t="shared" si="81"/>
        <v>11.3</v>
      </c>
      <c r="I1747" s="10">
        <f t="shared" si="82"/>
        <v>10.350000000000001</v>
      </c>
      <c r="J1747" s="11">
        <f t="shared" si="83"/>
        <v>10.15</v>
      </c>
    </row>
    <row r="1748" spans="1:10">
      <c r="A1748" s="17" t="s">
        <v>35359</v>
      </c>
      <c r="B1748" s="2" t="s">
        <v>33176</v>
      </c>
      <c r="C1748" s="9">
        <v>6</v>
      </c>
      <c r="D1748" s="34">
        <v>0.7</v>
      </c>
      <c r="E1748" s="31">
        <v>40</v>
      </c>
      <c r="F1748" s="10">
        <v>52.5</v>
      </c>
      <c r="G1748" s="192" t="s">
        <v>32294</v>
      </c>
      <c r="H1748" s="10">
        <f t="shared" si="81"/>
        <v>69.5</v>
      </c>
      <c r="I1748" s="10">
        <f t="shared" si="82"/>
        <v>63.800000000000004</v>
      </c>
      <c r="J1748" s="11">
        <f t="shared" si="83"/>
        <v>62.650000000000006</v>
      </c>
    </row>
    <row r="1749" spans="1:10">
      <c r="A1749" s="17" t="s">
        <v>35360</v>
      </c>
      <c r="B1749" s="2" t="s">
        <v>3348</v>
      </c>
      <c r="C1749" s="9">
        <v>6</v>
      </c>
      <c r="D1749" s="34">
        <v>0.7</v>
      </c>
      <c r="E1749" s="31">
        <v>17.5</v>
      </c>
      <c r="F1749" s="10">
        <v>11.75</v>
      </c>
      <c r="G1749" s="192" t="s">
        <v>32293</v>
      </c>
      <c r="H1749" s="10">
        <f t="shared" si="81"/>
        <v>17.8</v>
      </c>
      <c r="I1749" s="10">
        <f t="shared" si="82"/>
        <v>16.350000000000001</v>
      </c>
      <c r="J1749" s="11">
        <f t="shared" si="83"/>
        <v>16.05</v>
      </c>
    </row>
    <row r="1750" spans="1:10">
      <c r="A1750" s="17" t="s">
        <v>35361</v>
      </c>
      <c r="B1750" s="2" t="s">
        <v>3350</v>
      </c>
      <c r="C1750" s="9">
        <v>6</v>
      </c>
      <c r="D1750" s="34">
        <v>0.7</v>
      </c>
      <c r="E1750" s="31">
        <v>40</v>
      </c>
      <c r="F1750" s="10">
        <v>14.35</v>
      </c>
      <c r="G1750" s="192" t="s">
        <v>4328</v>
      </c>
      <c r="H1750" s="10">
        <f t="shared" si="81"/>
        <v>22.950000000000003</v>
      </c>
      <c r="I1750" s="10">
        <f t="shared" si="82"/>
        <v>21.1</v>
      </c>
      <c r="J1750" s="11">
        <f t="shared" si="83"/>
        <v>20.700000000000003</v>
      </c>
    </row>
    <row r="1751" spans="1:10">
      <c r="A1751" s="17" t="s">
        <v>35362</v>
      </c>
      <c r="B1751" s="2" t="s">
        <v>3352</v>
      </c>
      <c r="C1751" s="9">
        <v>6</v>
      </c>
      <c r="D1751" s="34">
        <v>0.7</v>
      </c>
      <c r="E1751" s="31">
        <v>54.5</v>
      </c>
      <c r="F1751" s="10">
        <v>58.5</v>
      </c>
      <c r="G1751" s="192" t="s">
        <v>4328</v>
      </c>
      <c r="H1751" s="10">
        <f t="shared" si="81"/>
        <v>78.100000000000009</v>
      </c>
      <c r="I1751" s="10">
        <f t="shared" si="82"/>
        <v>71.7</v>
      </c>
      <c r="J1751" s="11">
        <f t="shared" si="83"/>
        <v>70.45</v>
      </c>
    </row>
    <row r="1752" spans="1:10">
      <c r="A1752" s="17" t="s">
        <v>35363</v>
      </c>
      <c r="B1752" s="2" t="s">
        <v>3354</v>
      </c>
      <c r="C1752" s="9">
        <v>6</v>
      </c>
      <c r="D1752" s="34">
        <v>0.7</v>
      </c>
      <c r="E1752" s="31">
        <v>54.5</v>
      </c>
      <c r="F1752" s="10">
        <v>16.5</v>
      </c>
      <c r="G1752" s="192" t="s">
        <v>4328</v>
      </c>
      <c r="H1752" s="10">
        <f t="shared" si="81"/>
        <v>26.85</v>
      </c>
      <c r="I1752" s="10">
        <f t="shared" si="82"/>
        <v>24.650000000000002</v>
      </c>
      <c r="J1752" s="11">
        <f t="shared" si="83"/>
        <v>24.25</v>
      </c>
    </row>
    <row r="1753" spans="1:10">
      <c r="A1753" s="17" t="s">
        <v>35365</v>
      </c>
      <c r="B1753" s="2" t="s">
        <v>3356</v>
      </c>
      <c r="C1753" s="9">
        <v>96</v>
      </c>
      <c r="D1753" s="34">
        <v>0.05</v>
      </c>
      <c r="E1753" s="31">
        <v>54.5</v>
      </c>
      <c r="F1753" s="10">
        <v>22.5</v>
      </c>
      <c r="G1753" s="192" t="s">
        <v>4328</v>
      </c>
      <c r="H1753" s="10">
        <f t="shared" si="81"/>
        <v>29.700000000000003</v>
      </c>
      <c r="I1753" s="10">
        <f t="shared" si="82"/>
        <v>27.3</v>
      </c>
      <c r="J1753" s="11">
        <f t="shared" si="83"/>
        <v>26.8</v>
      </c>
    </row>
    <row r="1754" spans="1:10">
      <c r="A1754" s="17" t="s">
        <v>35364</v>
      </c>
      <c r="B1754" s="2" t="s">
        <v>33256</v>
      </c>
      <c r="C1754" s="9">
        <v>6</v>
      </c>
      <c r="D1754" s="34">
        <v>0.7</v>
      </c>
      <c r="E1754" s="31">
        <v>54.5</v>
      </c>
      <c r="F1754" s="10">
        <v>9.99</v>
      </c>
      <c r="G1754" s="192" t="s">
        <v>4328</v>
      </c>
      <c r="H1754" s="10">
        <f t="shared" si="81"/>
        <v>18.900000000000002</v>
      </c>
      <c r="I1754" s="10">
        <f t="shared" si="82"/>
        <v>17.350000000000001</v>
      </c>
      <c r="J1754" s="11">
        <f t="shared" si="83"/>
        <v>17.05</v>
      </c>
    </row>
    <row r="1755" spans="1:10">
      <c r="A1755" s="17" t="s">
        <v>35366</v>
      </c>
      <c r="B1755" s="2" t="s">
        <v>3358</v>
      </c>
      <c r="C1755" s="9">
        <v>6</v>
      </c>
      <c r="D1755" s="34">
        <v>0.7</v>
      </c>
      <c r="E1755" s="31">
        <v>40</v>
      </c>
      <c r="F1755" s="10">
        <v>22.95</v>
      </c>
      <c r="G1755" s="192" t="s">
        <v>4328</v>
      </c>
      <c r="H1755" s="10">
        <f t="shared" si="81"/>
        <v>33.450000000000003</v>
      </c>
      <c r="I1755" s="10">
        <f t="shared" si="82"/>
        <v>30.700000000000003</v>
      </c>
      <c r="J1755" s="11">
        <f t="shared" si="83"/>
        <v>30.150000000000002</v>
      </c>
    </row>
    <row r="1756" spans="1:10">
      <c r="A1756" s="17" t="s">
        <v>35367</v>
      </c>
      <c r="B1756" s="2" t="s">
        <v>3360</v>
      </c>
      <c r="C1756" s="9">
        <v>6</v>
      </c>
      <c r="D1756" s="34">
        <v>0.7</v>
      </c>
      <c r="E1756" s="31">
        <v>75.5</v>
      </c>
      <c r="F1756" s="10">
        <v>9.1</v>
      </c>
      <c r="G1756" s="192" t="s">
        <v>4328</v>
      </c>
      <c r="H1756" s="10">
        <f t="shared" si="81"/>
        <v>19.700000000000003</v>
      </c>
      <c r="I1756" s="10">
        <f t="shared" si="82"/>
        <v>18.100000000000001</v>
      </c>
      <c r="J1756" s="11">
        <f t="shared" si="83"/>
        <v>17.75</v>
      </c>
    </row>
    <row r="1757" spans="1:10">
      <c r="A1757" s="17" t="s">
        <v>35368</v>
      </c>
      <c r="B1757" s="2" t="s">
        <v>3362</v>
      </c>
      <c r="C1757" s="9">
        <v>6</v>
      </c>
      <c r="D1757" s="34">
        <v>0.7</v>
      </c>
      <c r="E1757" s="31">
        <v>40</v>
      </c>
      <c r="F1757" s="10">
        <v>6.9</v>
      </c>
      <c r="G1757" s="192" t="s">
        <v>4328</v>
      </c>
      <c r="H1757" s="10">
        <f t="shared" si="81"/>
        <v>13.850000000000001</v>
      </c>
      <c r="I1757" s="10">
        <f t="shared" si="82"/>
        <v>12.75</v>
      </c>
      <c r="J1757" s="11">
        <f t="shared" si="83"/>
        <v>12.5</v>
      </c>
    </row>
    <row r="1758" spans="1:10">
      <c r="A1758" s="17" t="s">
        <v>35369</v>
      </c>
      <c r="B1758" s="2" t="s">
        <v>33177</v>
      </c>
      <c r="C1758" s="9">
        <v>12</v>
      </c>
      <c r="D1758" s="34">
        <v>1</v>
      </c>
      <c r="E1758" s="31">
        <v>40</v>
      </c>
      <c r="F1758" s="10">
        <v>18.5</v>
      </c>
      <c r="G1758" s="192" t="s">
        <v>32325</v>
      </c>
      <c r="H1758" s="10">
        <f t="shared" si="81"/>
        <v>29.55</v>
      </c>
      <c r="I1758" s="10">
        <f t="shared" si="82"/>
        <v>27.1</v>
      </c>
      <c r="J1758" s="11">
        <f t="shared" si="83"/>
        <v>26.650000000000002</v>
      </c>
    </row>
    <row r="1759" spans="1:10">
      <c r="A1759" s="17" t="s">
        <v>35370</v>
      </c>
      <c r="B1759" s="2" t="s">
        <v>26990</v>
      </c>
      <c r="C1759" s="9">
        <v>6</v>
      </c>
      <c r="D1759" s="34">
        <v>0.7</v>
      </c>
      <c r="E1759" s="31">
        <v>46.5</v>
      </c>
      <c r="F1759" s="10">
        <v>10.65</v>
      </c>
      <c r="G1759" s="192" t="s">
        <v>32325</v>
      </c>
      <c r="H1759" s="10">
        <f t="shared" si="81"/>
        <v>19</v>
      </c>
      <c r="I1759" s="10">
        <f t="shared" si="82"/>
        <v>17.45</v>
      </c>
      <c r="J1759" s="11">
        <f t="shared" si="83"/>
        <v>17.150000000000002</v>
      </c>
    </row>
    <row r="1760" spans="1:10">
      <c r="A1760" s="17" t="s">
        <v>35371</v>
      </c>
      <c r="B1760" s="2" t="s">
        <v>3371</v>
      </c>
      <c r="C1760" s="9">
        <v>6</v>
      </c>
      <c r="D1760" s="34">
        <v>0.7</v>
      </c>
      <c r="E1760" s="31">
        <v>30</v>
      </c>
      <c r="F1760" s="10">
        <v>19.5</v>
      </c>
      <c r="G1760" s="192" t="s">
        <v>32315</v>
      </c>
      <c r="H1760" s="10">
        <f t="shared" si="81"/>
        <v>28.35</v>
      </c>
      <c r="I1760" s="10">
        <f t="shared" si="82"/>
        <v>26.05</v>
      </c>
      <c r="J1760" s="11">
        <f t="shared" si="83"/>
        <v>25.55</v>
      </c>
    </row>
    <row r="1761" spans="1:10">
      <c r="A1761" s="17" t="s">
        <v>35372</v>
      </c>
      <c r="B1761" s="2" t="s">
        <v>3374</v>
      </c>
      <c r="C1761" s="9">
        <v>6</v>
      </c>
      <c r="D1761" s="34">
        <v>0.7</v>
      </c>
      <c r="E1761" s="31">
        <v>17</v>
      </c>
      <c r="F1761" s="10">
        <v>16.350000000000001</v>
      </c>
      <c r="G1761" s="192" t="s">
        <v>4338</v>
      </c>
      <c r="H1761" s="10">
        <f t="shared" si="81"/>
        <v>23.35</v>
      </c>
      <c r="I1761" s="10">
        <f t="shared" si="82"/>
        <v>21.450000000000003</v>
      </c>
      <c r="J1761" s="11">
        <f t="shared" si="83"/>
        <v>21.05</v>
      </c>
    </row>
    <row r="1762" spans="1:10">
      <c r="A1762" s="17" t="s">
        <v>35373</v>
      </c>
      <c r="B1762" s="2" t="s">
        <v>3377</v>
      </c>
      <c r="C1762" s="9">
        <v>6</v>
      </c>
      <c r="D1762" s="34">
        <v>0.7</v>
      </c>
      <c r="E1762" s="31">
        <v>40</v>
      </c>
      <c r="F1762" s="10">
        <v>5.95</v>
      </c>
      <c r="G1762" s="192" t="s">
        <v>32308</v>
      </c>
      <c r="H1762" s="10">
        <f t="shared" si="81"/>
        <v>12.700000000000001</v>
      </c>
      <c r="I1762" s="10">
        <f t="shared" si="82"/>
        <v>11.65</v>
      </c>
      <c r="J1762" s="11">
        <f t="shared" si="83"/>
        <v>11.450000000000001</v>
      </c>
    </row>
    <row r="1763" spans="1:10">
      <c r="A1763" s="17" t="s">
        <v>35374</v>
      </c>
      <c r="B1763" s="2" t="s">
        <v>3379</v>
      </c>
      <c r="C1763" s="9">
        <v>6</v>
      </c>
      <c r="D1763" s="34">
        <v>0.5</v>
      </c>
      <c r="E1763" s="31">
        <v>57</v>
      </c>
      <c r="F1763" s="10">
        <v>13.5</v>
      </c>
      <c r="G1763" s="192" t="s">
        <v>32308</v>
      </c>
      <c r="H1763" s="10">
        <f t="shared" si="81"/>
        <v>22</v>
      </c>
      <c r="I1763" s="10">
        <f t="shared" si="82"/>
        <v>20.200000000000003</v>
      </c>
      <c r="J1763" s="11">
        <f t="shared" si="83"/>
        <v>19.850000000000001</v>
      </c>
    </row>
    <row r="1764" spans="1:10">
      <c r="A1764" s="17" t="s">
        <v>35375</v>
      </c>
      <c r="B1764" s="2" t="s">
        <v>3381</v>
      </c>
      <c r="C1764" s="9">
        <v>6</v>
      </c>
      <c r="D1764" s="34">
        <v>0.7</v>
      </c>
      <c r="E1764" s="31">
        <v>38</v>
      </c>
      <c r="F1764" s="10">
        <v>11.25</v>
      </c>
      <c r="G1764" s="192" t="s">
        <v>32356</v>
      </c>
      <c r="H1764" s="10">
        <f t="shared" si="81"/>
        <v>19</v>
      </c>
      <c r="I1764" s="10">
        <f t="shared" si="82"/>
        <v>17.45</v>
      </c>
      <c r="J1764" s="11">
        <f t="shared" si="83"/>
        <v>17.150000000000002</v>
      </c>
    </row>
    <row r="1765" spans="1:10">
      <c r="A1765" s="17" t="s">
        <v>35377</v>
      </c>
      <c r="B1765" s="2" t="s">
        <v>3383</v>
      </c>
      <c r="C1765" s="9">
        <v>6</v>
      </c>
      <c r="D1765" s="34">
        <v>0.7</v>
      </c>
      <c r="E1765" s="31">
        <v>40</v>
      </c>
      <c r="F1765" s="10">
        <v>15.35</v>
      </c>
      <c r="G1765" s="192" t="s">
        <v>4328</v>
      </c>
      <c r="H1765" s="10">
        <f t="shared" si="81"/>
        <v>24.200000000000003</v>
      </c>
      <c r="I1765" s="10">
        <f t="shared" si="82"/>
        <v>22.200000000000003</v>
      </c>
      <c r="J1765" s="11">
        <f t="shared" si="83"/>
        <v>21.8</v>
      </c>
    </row>
    <row r="1766" spans="1:10">
      <c r="A1766" s="17" t="s">
        <v>35376</v>
      </c>
      <c r="B1766" s="2" t="s">
        <v>32908</v>
      </c>
      <c r="C1766" s="9">
        <v>1</v>
      </c>
      <c r="D1766" s="34">
        <v>4.5</v>
      </c>
      <c r="E1766" s="31">
        <v>40</v>
      </c>
      <c r="F1766" s="10">
        <v>30</v>
      </c>
      <c r="G1766" s="192" t="s">
        <v>4328</v>
      </c>
      <c r="H1766" s="10">
        <f t="shared" si="81"/>
        <v>61.25</v>
      </c>
      <c r="I1766" s="10">
        <f t="shared" si="82"/>
        <v>56.25</v>
      </c>
      <c r="J1766" s="11">
        <f t="shared" si="83"/>
        <v>55.25</v>
      </c>
    </row>
    <row r="1767" spans="1:10">
      <c r="A1767" s="17" t="s">
        <v>35378</v>
      </c>
      <c r="B1767" s="2" t="s">
        <v>4714</v>
      </c>
      <c r="C1767" s="9">
        <v>6</v>
      </c>
      <c r="D1767" s="34">
        <v>0.7</v>
      </c>
      <c r="E1767" s="31">
        <v>46</v>
      </c>
      <c r="F1767" s="10">
        <v>7.85</v>
      </c>
      <c r="G1767" s="192" t="s">
        <v>4328</v>
      </c>
      <c r="H1767" s="10">
        <f t="shared" si="81"/>
        <v>15.55</v>
      </c>
      <c r="I1767" s="10">
        <f t="shared" si="82"/>
        <v>14.3</v>
      </c>
      <c r="J1767" s="11">
        <f t="shared" si="83"/>
        <v>14.05</v>
      </c>
    </row>
    <row r="1768" spans="1:10">
      <c r="A1768" s="17" t="s">
        <v>35379</v>
      </c>
      <c r="B1768" s="2" t="s">
        <v>15103</v>
      </c>
      <c r="C1768" s="9">
        <v>6</v>
      </c>
      <c r="D1768" s="34">
        <v>0.7</v>
      </c>
      <c r="E1768" s="31">
        <v>40</v>
      </c>
      <c r="F1768" s="10">
        <v>100</v>
      </c>
      <c r="G1768" s="192" t="s">
        <v>32390</v>
      </c>
      <c r="H1768" s="10">
        <f t="shared" si="81"/>
        <v>127.45</v>
      </c>
      <c r="I1768" s="10">
        <f t="shared" si="82"/>
        <v>117</v>
      </c>
      <c r="J1768" s="11">
        <f t="shared" si="83"/>
        <v>114.9</v>
      </c>
    </row>
    <row r="1769" spans="1:10">
      <c r="A1769" s="17" t="s">
        <v>35380</v>
      </c>
      <c r="B1769" s="2" t="s">
        <v>3386</v>
      </c>
      <c r="C1769" s="9">
        <v>6</v>
      </c>
      <c r="D1769" s="34">
        <v>0.7</v>
      </c>
      <c r="E1769" s="31">
        <v>27</v>
      </c>
      <c r="F1769" s="10">
        <v>5.25</v>
      </c>
      <c r="G1769" s="192" t="s">
        <v>32307</v>
      </c>
      <c r="H1769" s="10">
        <f t="shared" si="81"/>
        <v>10.700000000000001</v>
      </c>
      <c r="I1769" s="10">
        <f t="shared" si="82"/>
        <v>9.8500000000000014</v>
      </c>
      <c r="J1769" s="11">
        <f t="shared" si="83"/>
        <v>9.65</v>
      </c>
    </row>
    <row r="1770" spans="1:10">
      <c r="A1770" s="17" t="s">
        <v>35381</v>
      </c>
      <c r="B1770" s="2" t="s">
        <v>3388</v>
      </c>
      <c r="C1770" s="9">
        <v>6</v>
      </c>
      <c r="D1770" s="34">
        <v>0.7</v>
      </c>
      <c r="E1770" s="31">
        <v>38</v>
      </c>
      <c r="F1770" s="10">
        <v>29.5</v>
      </c>
      <c r="G1770" s="192" t="s">
        <v>32290</v>
      </c>
      <c r="H1770" s="10">
        <f t="shared" si="81"/>
        <v>41.25</v>
      </c>
      <c r="I1770" s="10">
        <f t="shared" si="82"/>
        <v>37.9</v>
      </c>
      <c r="J1770" s="11">
        <f t="shared" si="83"/>
        <v>37.200000000000003</v>
      </c>
    </row>
    <row r="1771" spans="1:10">
      <c r="A1771" s="17" t="s">
        <v>35382</v>
      </c>
      <c r="B1771" s="2" t="s">
        <v>3390</v>
      </c>
      <c r="C1771" s="9">
        <v>6</v>
      </c>
      <c r="D1771" s="34">
        <v>0.7</v>
      </c>
      <c r="E1771" s="31">
        <v>40</v>
      </c>
      <c r="F1771" s="10">
        <v>5.5</v>
      </c>
      <c r="G1771" s="192" t="s">
        <v>32294</v>
      </c>
      <c r="H1771" s="10">
        <f t="shared" si="81"/>
        <v>12.15</v>
      </c>
      <c r="I1771" s="10">
        <f t="shared" si="82"/>
        <v>11.15</v>
      </c>
      <c r="J1771" s="11">
        <f t="shared" si="83"/>
        <v>10.950000000000001</v>
      </c>
    </row>
    <row r="1772" spans="1:10">
      <c r="A1772" s="17" t="s">
        <v>35383</v>
      </c>
      <c r="B1772" s="2" t="s">
        <v>3392</v>
      </c>
      <c r="C1772" s="9">
        <v>6</v>
      </c>
      <c r="D1772" s="34">
        <v>0.7</v>
      </c>
      <c r="E1772" s="31">
        <v>43</v>
      </c>
      <c r="F1772" s="10">
        <v>13.65</v>
      </c>
      <c r="G1772" s="192" t="s">
        <v>4334</v>
      </c>
      <c r="H1772" s="10">
        <f t="shared" si="81"/>
        <v>22.35</v>
      </c>
      <c r="I1772" s="10">
        <f t="shared" si="82"/>
        <v>20.55</v>
      </c>
      <c r="J1772" s="11">
        <f t="shared" si="83"/>
        <v>20.150000000000002</v>
      </c>
    </row>
    <row r="1773" spans="1:10">
      <c r="A1773" s="17" t="s">
        <v>35384</v>
      </c>
      <c r="B1773" s="2" t="s">
        <v>31827</v>
      </c>
      <c r="C1773" s="9">
        <v>6</v>
      </c>
      <c r="D1773" s="34">
        <v>0.7</v>
      </c>
      <c r="E1773" s="31">
        <v>37.5</v>
      </c>
      <c r="F1773" s="10">
        <v>19.95</v>
      </c>
      <c r="G1773" s="192" t="s">
        <v>4345</v>
      </c>
      <c r="H1773" s="10">
        <f t="shared" si="81"/>
        <v>29.55</v>
      </c>
      <c r="I1773" s="10">
        <f t="shared" si="82"/>
        <v>27.150000000000002</v>
      </c>
      <c r="J1773" s="11">
        <f t="shared" si="83"/>
        <v>26.650000000000002</v>
      </c>
    </row>
    <row r="1774" spans="1:10">
      <c r="A1774" s="17" t="s">
        <v>35385</v>
      </c>
      <c r="B1774" s="2" t="s">
        <v>3395</v>
      </c>
      <c r="C1774" s="9">
        <v>3</v>
      </c>
      <c r="D1774" s="34">
        <v>0.7</v>
      </c>
      <c r="E1774" s="31">
        <v>40</v>
      </c>
      <c r="F1774" s="10">
        <v>9.9499999999999993</v>
      </c>
      <c r="G1774" s="192" t="s">
        <v>4353</v>
      </c>
      <c r="H1774" s="10">
        <f t="shared" si="81"/>
        <v>17.600000000000001</v>
      </c>
      <c r="I1774" s="10">
        <f t="shared" si="82"/>
        <v>16.150000000000002</v>
      </c>
      <c r="J1774" s="11">
        <f t="shared" si="83"/>
        <v>15.850000000000001</v>
      </c>
    </row>
    <row r="1775" spans="1:10">
      <c r="A1775" s="17" t="s">
        <v>35386</v>
      </c>
      <c r="B1775" s="2" t="s">
        <v>33178</v>
      </c>
      <c r="C1775" s="9">
        <v>3</v>
      </c>
      <c r="D1775" s="34">
        <v>0.7</v>
      </c>
      <c r="E1775" s="31">
        <v>46</v>
      </c>
      <c r="F1775" s="10">
        <v>11.35</v>
      </c>
      <c r="G1775" s="192" t="s">
        <v>4353</v>
      </c>
      <c r="H1775" s="10">
        <f t="shared" si="81"/>
        <v>19.850000000000001</v>
      </c>
      <c r="I1775" s="10">
        <f t="shared" si="82"/>
        <v>18.2</v>
      </c>
      <c r="J1775" s="11">
        <f t="shared" si="83"/>
        <v>17.900000000000002</v>
      </c>
    </row>
    <row r="1776" spans="1:10">
      <c r="A1776" s="17" t="s">
        <v>35387</v>
      </c>
      <c r="B1776" s="2" t="s">
        <v>27744</v>
      </c>
      <c r="C1776" s="9">
        <v>3</v>
      </c>
      <c r="D1776" s="34">
        <v>0.7</v>
      </c>
      <c r="E1776" s="31">
        <v>46</v>
      </c>
      <c r="F1776" s="10">
        <v>20.25</v>
      </c>
      <c r="G1776" s="192" t="s">
        <v>4353</v>
      </c>
      <c r="H1776" s="10">
        <f t="shared" si="81"/>
        <v>30.700000000000003</v>
      </c>
      <c r="I1776" s="10">
        <f t="shared" si="82"/>
        <v>28.200000000000003</v>
      </c>
      <c r="J1776" s="11">
        <f t="shared" si="83"/>
        <v>27.650000000000002</v>
      </c>
    </row>
    <row r="1777" spans="1:10">
      <c r="A1777" s="17" t="s">
        <v>35388</v>
      </c>
      <c r="B1777" s="2" t="s">
        <v>3400</v>
      </c>
      <c r="C1777" s="9">
        <v>4</v>
      </c>
      <c r="D1777" s="34">
        <v>0.7</v>
      </c>
      <c r="E1777" s="31">
        <v>40</v>
      </c>
      <c r="F1777" s="10">
        <v>1.2</v>
      </c>
      <c r="G1777" s="192" t="s">
        <v>4328</v>
      </c>
      <c r="H1777" s="10">
        <f t="shared" si="81"/>
        <v>6.9</v>
      </c>
      <c r="I1777" s="10">
        <f t="shared" si="82"/>
        <v>6.3500000000000005</v>
      </c>
      <c r="J1777" s="11">
        <f t="shared" si="83"/>
        <v>6.25</v>
      </c>
    </row>
    <row r="1778" spans="1:10">
      <c r="A1778" s="17" t="s">
        <v>35389</v>
      </c>
      <c r="B1778" s="2" t="s">
        <v>33179</v>
      </c>
      <c r="C1778" s="9">
        <v>6</v>
      </c>
      <c r="D1778" s="34">
        <v>0.7</v>
      </c>
      <c r="E1778" s="31">
        <v>40</v>
      </c>
      <c r="F1778" s="10">
        <v>26.5</v>
      </c>
      <c r="G1778" s="192" t="s">
        <v>32379</v>
      </c>
      <c r="H1778" s="10">
        <f t="shared" si="81"/>
        <v>37.800000000000004</v>
      </c>
      <c r="I1778" s="10">
        <f t="shared" si="82"/>
        <v>34.700000000000003</v>
      </c>
      <c r="J1778" s="11">
        <f t="shared" si="83"/>
        <v>34.050000000000004</v>
      </c>
    </row>
    <row r="1779" spans="1:10">
      <c r="A1779" s="17" t="s">
        <v>35390</v>
      </c>
      <c r="B1779" s="2" t="s">
        <v>33180</v>
      </c>
      <c r="C1779" s="9">
        <v>12</v>
      </c>
      <c r="D1779" s="34">
        <v>1</v>
      </c>
      <c r="E1779" s="31">
        <v>40</v>
      </c>
      <c r="F1779" s="10">
        <v>6.25</v>
      </c>
      <c r="G1779" s="192" t="s">
        <v>32437</v>
      </c>
      <c r="H1779" s="10">
        <f t="shared" si="81"/>
        <v>14.600000000000001</v>
      </c>
      <c r="I1779" s="10">
        <f t="shared" si="82"/>
        <v>13.4</v>
      </c>
      <c r="J1779" s="11">
        <f t="shared" si="83"/>
        <v>13.15</v>
      </c>
    </row>
    <row r="1780" spans="1:10">
      <c r="A1780" s="17" t="s">
        <v>35391</v>
      </c>
      <c r="B1780" s="2" t="s">
        <v>3403</v>
      </c>
      <c r="C1780" s="9">
        <v>3</v>
      </c>
      <c r="D1780" s="34">
        <v>0.7</v>
      </c>
      <c r="E1780" s="31">
        <v>40</v>
      </c>
      <c r="F1780" s="10">
        <v>5.85</v>
      </c>
      <c r="G1780" s="192" t="s">
        <v>32381</v>
      </c>
      <c r="H1780" s="10">
        <f t="shared" si="81"/>
        <v>12.600000000000001</v>
      </c>
      <c r="I1780" s="10">
        <f t="shared" si="82"/>
        <v>11.55</v>
      </c>
      <c r="J1780" s="11">
        <f t="shared" si="83"/>
        <v>11.350000000000001</v>
      </c>
    </row>
    <row r="1781" spans="1:10">
      <c r="A1781" s="17" t="s">
        <v>35392</v>
      </c>
      <c r="B1781" s="2" t="s">
        <v>3404</v>
      </c>
      <c r="C1781" s="9">
        <v>6</v>
      </c>
      <c r="D1781" s="34">
        <v>0.7</v>
      </c>
      <c r="E1781" s="31">
        <v>40</v>
      </c>
      <c r="F1781" s="10">
        <v>28.5</v>
      </c>
      <c r="G1781" s="192" t="s">
        <v>32380</v>
      </c>
      <c r="H1781" s="10">
        <f t="shared" si="81"/>
        <v>40.200000000000003</v>
      </c>
      <c r="I1781" s="10">
        <f t="shared" si="82"/>
        <v>36.950000000000003</v>
      </c>
      <c r="J1781" s="11">
        <f t="shared" si="83"/>
        <v>36.25</v>
      </c>
    </row>
    <row r="1782" spans="1:10">
      <c r="A1782" s="17" t="s">
        <v>35393</v>
      </c>
      <c r="B1782" s="2" t="s">
        <v>33181</v>
      </c>
      <c r="C1782" s="9">
        <v>6</v>
      </c>
      <c r="D1782" s="34">
        <v>0.7</v>
      </c>
      <c r="E1782" s="31">
        <v>37.5</v>
      </c>
      <c r="F1782" s="10">
        <v>15.5</v>
      </c>
      <c r="G1782" s="192" t="s">
        <v>32307</v>
      </c>
      <c r="H1782" s="10">
        <f t="shared" si="81"/>
        <v>24.150000000000002</v>
      </c>
      <c r="I1782" s="10">
        <f t="shared" si="82"/>
        <v>22.150000000000002</v>
      </c>
      <c r="J1782" s="11">
        <f t="shared" si="83"/>
        <v>21.75</v>
      </c>
    </row>
    <row r="1783" spans="1:10">
      <c r="A1783" s="17" t="s">
        <v>35394</v>
      </c>
      <c r="B1783" s="2" t="s">
        <v>33182</v>
      </c>
      <c r="C1783" s="9">
        <v>6</v>
      </c>
      <c r="D1783" s="34">
        <v>0.7</v>
      </c>
      <c r="E1783" s="31">
        <v>37.5</v>
      </c>
      <c r="F1783" s="10">
        <v>9.25</v>
      </c>
      <c r="G1783" s="192" t="s">
        <v>32307</v>
      </c>
      <c r="H1783" s="10">
        <f t="shared" si="81"/>
        <v>16.5</v>
      </c>
      <c r="I1783" s="10">
        <f t="shared" si="82"/>
        <v>15.15</v>
      </c>
      <c r="J1783" s="11">
        <f t="shared" si="83"/>
        <v>14.9</v>
      </c>
    </row>
    <row r="1784" spans="1:10">
      <c r="A1784" s="17" t="s">
        <v>35395</v>
      </c>
      <c r="B1784" s="2" t="s">
        <v>33183</v>
      </c>
      <c r="C1784" s="9">
        <v>6</v>
      </c>
      <c r="D1784" s="34">
        <v>0.7</v>
      </c>
      <c r="E1784" s="31">
        <v>37.5</v>
      </c>
      <c r="F1784" s="10">
        <v>6.35</v>
      </c>
      <c r="G1784" s="192" t="s">
        <v>32307</v>
      </c>
      <c r="H1784" s="10">
        <f t="shared" si="81"/>
        <v>13</v>
      </c>
      <c r="I1784" s="10">
        <f t="shared" si="82"/>
        <v>11.9</v>
      </c>
      <c r="J1784" s="11">
        <f t="shared" si="83"/>
        <v>11.700000000000001</v>
      </c>
    </row>
    <row r="1785" spans="1:10">
      <c r="A1785" s="17" t="s">
        <v>35396</v>
      </c>
      <c r="B1785" s="2" t="s">
        <v>33184</v>
      </c>
      <c r="C1785" s="9">
        <v>6</v>
      </c>
      <c r="D1785" s="34">
        <v>0.7</v>
      </c>
      <c r="E1785" s="31">
        <v>37.5</v>
      </c>
      <c r="F1785" s="10">
        <v>142.5</v>
      </c>
      <c r="G1785" s="192" t="s">
        <v>32356</v>
      </c>
      <c r="H1785" s="10">
        <f t="shared" si="81"/>
        <v>179.10000000000002</v>
      </c>
      <c r="I1785" s="10">
        <f t="shared" si="82"/>
        <v>164.4</v>
      </c>
      <c r="J1785" s="11">
        <f t="shared" si="83"/>
        <v>161.45000000000002</v>
      </c>
    </row>
    <row r="1786" spans="1:10">
      <c r="A1786" s="17" t="s">
        <v>35397</v>
      </c>
      <c r="B1786" s="2" t="s">
        <v>33185</v>
      </c>
      <c r="C1786" s="9">
        <v>6</v>
      </c>
      <c r="D1786" s="34">
        <v>0.7</v>
      </c>
      <c r="E1786" s="31">
        <v>37.5</v>
      </c>
      <c r="F1786" s="10">
        <v>6.15</v>
      </c>
      <c r="G1786" s="192" t="s">
        <v>32307</v>
      </c>
      <c r="H1786" s="10">
        <f t="shared" si="81"/>
        <v>12.75</v>
      </c>
      <c r="I1786" s="10">
        <f t="shared" si="82"/>
        <v>11.700000000000001</v>
      </c>
      <c r="J1786" s="11">
        <f t="shared" si="83"/>
        <v>11.5</v>
      </c>
    </row>
    <row r="1787" spans="1:10">
      <c r="A1787" s="17" t="s">
        <v>35398</v>
      </c>
      <c r="B1787" s="2" t="s">
        <v>33186</v>
      </c>
      <c r="C1787" s="9">
        <v>6</v>
      </c>
      <c r="D1787" s="34">
        <v>0.7</v>
      </c>
      <c r="E1787" s="31">
        <v>37.5</v>
      </c>
      <c r="F1787" s="10">
        <v>8.25</v>
      </c>
      <c r="G1787" s="192" t="s">
        <v>32308</v>
      </c>
      <c r="H1787" s="10">
        <f t="shared" si="81"/>
        <v>15.3</v>
      </c>
      <c r="I1787" s="10">
        <f t="shared" si="82"/>
        <v>14.05</v>
      </c>
      <c r="J1787" s="11">
        <f t="shared" si="83"/>
        <v>13.8</v>
      </c>
    </row>
    <row r="1788" spans="1:10">
      <c r="A1788" s="17" t="s">
        <v>35399</v>
      </c>
      <c r="B1788" s="2" t="s">
        <v>3414</v>
      </c>
      <c r="C1788" s="9">
        <v>12</v>
      </c>
      <c r="D1788" s="34">
        <v>0.5</v>
      </c>
      <c r="E1788" s="31">
        <v>45</v>
      </c>
      <c r="F1788" s="10">
        <v>7.85</v>
      </c>
      <c r="G1788" s="192" t="s">
        <v>32315</v>
      </c>
      <c r="H1788" s="10">
        <f t="shared" si="81"/>
        <v>14.350000000000001</v>
      </c>
      <c r="I1788" s="10">
        <f t="shared" si="82"/>
        <v>13.15</v>
      </c>
      <c r="J1788" s="11">
        <f t="shared" si="83"/>
        <v>12.950000000000001</v>
      </c>
    </row>
    <row r="1789" spans="1:10">
      <c r="A1789" s="17" t="s">
        <v>35400</v>
      </c>
      <c r="B1789" s="2" t="s">
        <v>3418</v>
      </c>
      <c r="C1789" s="9">
        <v>6</v>
      </c>
      <c r="D1789" s="34">
        <v>0.7</v>
      </c>
      <c r="E1789" s="31">
        <v>50</v>
      </c>
      <c r="F1789" s="10">
        <v>21.5</v>
      </c>
      <c r="G1789" s="192" t="s">
        <v>32369</v>
      </c>
      <c r="H1789" s="10">
        <f t="shared" si="81"/>
        <v>32.550000000000004</v>
      </c>
      <c r="I1789" s="10">
        <f t="shared" si="82"/>
        <v>29.900000000000002</v>
      </c>
      <c r="J1789" s="11">
        <f t="shared" si="83"/>
        <v>29.35</v>
      </c>
    </row>
    <row r="1790" spans="1:10">
      <c r="A1790" s="17" t="s">
        <v>35402</v>
      </c>
      <c r="B1790" s="2" t="s">
        <v>14560</v>
      </c>
      <c r="C1790" s="9">
        <v>6</v>
      </c>
      <c r="D1790" s="34">
        <v>1</v>
      </c>
      <c r="E1790" s="31">
        <v>40</v>
      </c>
      <c r="F1790" s="10">
        <v>10.5</v>
      </c>
      <c r="G1790" s="192" t="s">
        <v>32294</v>
      </c>
      <c r="H1790" s="10">
        <f t="shared" si="81"/>
        <v>19.8</v>
      </c>
      <c r="I1790" s="10">
        <f t="shared" si="82"/>
        <v>18.150000000000002</v>
      </c>
      <c r="J1790" s="11">
        <f t="shared" si="83"/>
        <v>17.850000000000001</v>
      </c>
    </row>
    <row r="1791" spans="1:10">
      <c r="A1791" s="17" t="s">
        <v>35403</v>
      </c>
      <c r="B1791" s="2" t="s">
        <v>26992</v>
      </c>
      <c r="C1791" s="9">
        <v>6</v>
      </c>
      <c r="D1791" s="34">
        <v>1</v>
      </c>
      <c r="E1791" s="31">
        <v>40</v>
      </c>
      <c r="F1791" s="10">
        <v>38.5</v>
      </c>
      <c r="G1791" s="192" t="s">
        <v>32293</v>
      </c>
      <c r="H1791" s="10">
        <f t="shared" si="81"/>
        <v>53.95</v>
      </c>
      <c r="I1791" s="10">
        <f t="shared" si="82"/>
        <v>49.5</v>
      </c>
      <c r="J1791" s="11">
        <f t="shared" si="83"/>
        <v>48.650000000000006</v>
      </c>
    </row>
    <row r="1792" spans="1:10">
      <c r="A1792" s="17" t="s">
        <v>35404</v>
      </c>
      <c r="B1792" s="2" t="s">
        <v>26995</v>
      </c>
      <c r="C1792" s="9">
        <v>6</v>
      </c>
      <c r="D1792" s="34">
        <v>1</v>
      </c>
      <c r="E1792" s="31">
        <v>40</v>
      </c>
      <c r="F1792" s="10">
        <v>10.5</v>
      </c>
      <c r="G1792" s="192" t="s">
        <v>32293</v>
      </c>
      <c r="H1792" s="10">
        <f t="shared" si="81"/>
        <v>19.8</v>
      </c>
      <c r="I1792" s="10">
        <f t="shared" si="82"/>
        <v>18.150000000000002</v>
      </c>
      <c r="J1792" s="11">
        <f t="shared" si="83"/>
        <v>17.850000000000001</v>
      </c>
    </row>
    <row r="1793" spans="1:10">
      <c r="A1793" s="17" t="s">
        <v>35405</v>
      </c>
      <c r="B1793" s="2" t="s">
        <v>27115</v>
      </c>
      <c r="C1793" s="9">
        <v>6</v>
      </c>
      <c r="D1793" s="34">
        <v>1</v>
      </c>
      <c r="E1793" s="31">
        <v>40</v>
      </c>
      <c r="F1793" s="10">
        <v>19.75</v>
      </c>
      <c r="G1793" s="192" t="s">
        <v>32293</v>
      </c>
      <c r="H1793" s="10">
        <f t="shared" si="81"/>
        <v>31.05</v>
      </c>
      <c r="I1793" s="10">
        <f t="shared" si="82"/>
        <v>28.5</v>
      </c>
      <c r="J1793" s="11">
        <f t="shared" si="83"/>
        <v>28</v>
      </c>
    </row>
    <row r="1794" spans="1:10">
      <c r="A1794" s="17" t="s">
        <v>35406</v>
      </c>
      <c r="B1794" s="2" t="s">
        <v>14558</v>
      </c>
      <c r="C1794" s="9">
        <v>6</v>
      </c>
      <c r="D1794" s="34">
        <v>1</v>
      </c>
      <c r="E1794" s="31">
        <v>40</v>
      </c>
      <c r="F1794" s="10">
        <v>32.5</v>
      </c>
      <c r="G1794" s="192" t="s">
        <v>32294</v>
      </c>
      <c r="H1794" s="10">
        <f t="shared" si="81"/>
        <v>46.6</v>
      </c>
      <c r="I1794" s="10">
        <f t="shared" si="82"/>
        <v>42.800000000000004</v>
      </c>
      <c r="J1794" s="11">
        <f t="shared" si="83"/>
        <v>42.050000000000004</v>
      </c>
    </row>
    <row r="1795" spans="1:10">
      <c r="A1795" s="17" t="s">
        <v>35407</v>
      </c>
      <c r="B1795" s="2" t="s">
        <v>27117</v>
      </c>
      <c r="C1795" s="9">
        <v>6</v>
      </c>
      <c r="D1795" s="34">
        <v>1</v>
      </c>
      <c r="E1795" s="31">
        <v>40</v>
      </c>
      <c r="F1795" s="10">
        <v>26.5</v>
      </c>
      <c r="G1795" s="192" t="s">
        <v>32293</v>
      </c>
      <c r="H1795" s="10">
        <f t="shared" si="81"/>
        <v>39.300000000000004</v>
      </c>
      <c r="I1795" s="10">
        <f t="shared" si="82"/>
        <v>36.1</v>
      </c>
      <c r="J1795" s="11">
        <f t="shared" si="83"/>
        <v>35.450000000000003</v>
      </c>
    </row>
    <row r="1796" spans="1:10">
      <c r="A1796" s="17" t="s">
        <v>35408</v>
      </c>
      <c r="B1796" s="2" t="s">
        <v>27119</v>
      </c>
      <c r="C1796" s="9">
        <v>6</v>
      </c>
      <c r="D1796" s="34">
        <v>1</v>
      </c>
      <c r="E1796" s="31">
        <v>40</v>
      </c>
      <c r="F1796" s="10">
        <v>5.25</v>
      </c>
      <c r="G1796" s="192" t="s">
        <v>32293</v>
      </c>
      <c r="H1796" s="10">
        <f t="shared" si="81"/>
        <v>13.350000000000001</v>
      </c>
      <c r="I1796" s="10">
        <f t="shared" si="82"/>
        <v>12.3</v>
      </c>
      <c r="J1796" s="11">
        <f t="shared" si="83"/>
        <v>12.05</v>
      </c>
    </row>
    <row r="1797" spans="1:10">
      <c r="A1797" s="17" t="s">
        <v>35409</v>
      </c>
      <c r="B1797" s="2" t="s">
        <v>14597</v>
      </c>
      <c r="C1797" s="9">
        <v>6</v>
      </c>
      <c r="D1797" s="34">
        <v>1</v>
      </c>
      <c r="E1797" s="31">
        <v>40</v>
      </c>
      <c r="F1797" s="10">
        <v>38.5</v>
      </c>
      <c r="G1797" s="192" t="s">
        <v>32294</v>
      </c>
      <c r="H1797" s="10">
        <f t="shared" si="81"/>
        <v>53.95</v>
      </c>
      <c r="I1797" s="10">
        <f t="shared" si="82"/>
        <v>49.5</v>
      </c>
      <c r="J1797" s="11">
        <f t="shared" si="83"/>
        <v>48.650000000000006</v>
      </c>
    </row>
    <row r="1798" spans="1:10">
      <c r="A1798" s="17" t="s">
        <v>35410</v>
      </c>
      <c r="B1798" s="2" t="s">
        <v>26997</v>
      </c>
      <c r="C1798" s="9">
        <v>6</v>
      </c>
      <c r="D1798" s="34">
        <v>1</v>
      </c>
      <c r="E1798" s="31">
        <v>40</v>
      </c>
      <c r="F1798" s="10">
        <v>36.950000000000003</v>
      </c>
      <c r="G1798" s="192" t="s">
        <v>32293</v>
      </c>
      <c r="H1798" s="10">
        <f t="shared" si="81"/>
        <v>52.050000000000004</v>
      </c>
      <c r="I1798" s="10">
        <f t="shared" si="82"/>
        <v>47.800000000000004</v>
      </c>
      <c r="J1798" s="11">
        <f t="shared" si="83"/>
        <v>46.95</v>
      </c>
    </row>
    <row r="1799" spans="1:10">
      <c r="A1799" s="17" t="s">
        <v>35411</v>
      </c>
      <c r="B1799" s="2" t="s">
        <v>27121</v>
      </c>
      <c r="C1799" s="9">
        <v>6</v>
      </c>
      <c r="D1799" s="34">
        <v>1</v>
      </c>
      <c r="E1799" s="31">
        <v>40</v>
      </c>
      <c r="F1799" s="10">
        <v>18.5</v>
      </c>
      <c r="G1799" s="192" t="s">
        <v>32293</v>
      </c>
      <c r="H1799" s="10">
        <f t="shared" si="81"/>
        <v>29.55</v>
      </c>
      <c r="I1799" s="10">
        <f t="shared" si="82"/>
        <v>27.1</v>
      </c>
      <c r="J1799" s="11">
        <f t="shared" si="83"/>
        <v>26.650000000000002</v>
      </c>
    </row>
    <row r="1800" spans="1:10">
      <c r="A1800" s="17" t="s">
        <v>35412</v>
      </c>
      <c r="B1800" s="2" t="s">
        <v>26999</v>
      </c>
      <c r="C1800" s="9">
        <v>6</v>
      </c>
      <c r="D1800" s="34">
        <v>1</v>
      </c>
      <c r="E1800" s="31">
        <v>40</v>
      </c>
      <c r="F1800" s="10">
        <v>9.85</v>
      </c>
      <c r="G1800" s="192" t="s">
        <v>32293</v>
      </c>
      <c r="H1800" s="10">
        <f t="shared" si="81"/>
        <v>19</v>
      </c>
      <c r="I1800" s="10">
        <f t="shared" si="82"/>
        <v>17.45</v>
      </c>
      <c r="J1800" s="11">
        <f t="shared" si="83"/>
        <v>17.100000000000001</v>
      </c>
    </row>
    <row r="1801" spans="1:10">
      <c r="A1801" s="17" t="s">
        <v>35413</v>
      </c>
      <c r="B1801" s="2" t="s">
        <v>27123</v>
      </c>
      <c r="C1801" s="9">
        <v>6</v>
      </c>
      <c r="D1801" s="34">
        <v>1</v>
      </c>
      <c r="E1801" s="31">
        <v>40</v>
      </c>
      <c r="F1801" s="10">
        <v>9.85</v>
      </c>
      <c r="G1801" s="192" t="s">
        <v>32293</v>
      </c>
      <c r="H1801" s="10">
        <f t="shared" si="81"/>
        <v>19</v>
      </c>
      <c r="I1801" s="10">
        <f t="shared" si="82"/>
        <v>17.45</v>
      </c>
      <c r="J1801" s="11">
        <f t="shared" si="83"/>
        <v>17.100000000000001</v>
      </c>
    </row>
    <row r="1802" spans="1:10">
      <c r="A1802" s="17" t="s">
        <v>35414</v>
      </c>
      <c r="B1802" s="2" t="s">
        <v>3423</v>
      </c>
      <c r="C1802" s="9">
        <v>6</v>
      </c>
      <c r="D1802" s="34">
        <v>0.7</v>
      </c>
      <c r="E1802" s="31">
        <v>40</v>
      </c>
      <c r="F1802" s="10">
        <v>8.25</v>
      </c>
      <c r="G1802" s="192" t="s">
        <v>32324</v>
      </c>
      <c r="H1802" s="10">
        <f t="shared" si="81"/>
        <v>15.5</v>
      </c>
      <c r="I1802" s="10">
        <f t="shared" si="82"/>
        <v>14.25</v>
      </c>
      <c r="J1802" s="11">
        <f t="shared" si="83"/>
        <v>14</v>
      </c>
    </row>
    <row r="1803" spans="1:10">
      <c r="A1803" s="17" t="s">
        <v>35415</v>
      </c>
      <c r="B1803" s="2" t="s">
        <v>3425</v>
      </c>
      <c r="C1803" s="9">
        <v>6</v>
      </c>
      <c r="D1803" s="34">
        <v>0.7</v>
      </c>
      <c r="E1803" s="31">
        <v>40</v>
      </c>
      <c r="F1803" s="10">
        <v>12.65</v>
      </c>
      <c r="G1803" s="192" t="s">
        <v>32380</v>
      </c>
      <c r="H1803" s="10">
        <f t="shared" si="81"/>
        <v>20.900000000000002</v>
      </c>
      <c r="I1803" s="10">
        <f t="shared" si="82"/>
        <v>19.200000000000003</v>
      </c>
      <c r="J1803" s="11">
        <f t="shared" si="83"/>
        <v>18.850000000000001</v>
      </c>
    </row>
    <row r="1804" spans="1:10">
      <c r="A1804" s="17" t="s">
        <v>35416</v>
      </c>
      <c r="B1804" s="2" t="s">
        <v>3427</v>
      </c>
      <c r="C1804" s="9">
        <v>6</v>
      </c>
      <c r="D1804" s="34">
        <v>0.7</v>
      </c>
      <c r="E1804" s="31">
        <v>14</v>
      </c>
      <c r="F1804" s="10">
        <v>26.5</v>
      </c>
      <c r="G1804" s="192" t="s">
        <v>32293</v>
      </c>
      <c r="H1804" s="10">
        <f t="shared" ref="H1804:H1867" si="84">IF(B1804="","",CEILING((F1804+(10.3552*D1804*E1804)/100+1.5+0.05)*1.22,0.05))</f>
        <v>35.5</v>
      </c>
      <c r="I1804" s="10">
        <f t="shared" ref="I1804:I1867" si="85">IF(B1804="","",CEILING((F1804+(10.3552*D1804*E1804)/100+1.5+0.05)*1.12,0.05))</f>
        <v>32.6</v>
      </c>
      <c r="J1804" s="11">
        <f t="shared" ref="J1804:J1867" si="86">IF(B1804="","",CEILING((F1804+(10.3552*D1804*E1804)/100+1.5+0.05)*1.1,0.05))</f>
        <v>32</v>
      </c>
    </row>
    <row r="1805" spans="1:10">
      <c r="A1805" s="17" t="s">
        <v>35417</v>
      </c>
      <c r="B1805" s="2" t="s">
        <v>3429</v>
      </c>
      <c r="C1805" s="9">
        <v>6</v>
      </c>
      <c r="D1805" s="34">
        <v>0.7</v>
      </c>
      <c r="E1805" s="31">
        <v>14.7</v>
      </c>
      <c r="F1805" s="10">
        <v>20.25</v>
      </c>
      <c r="G1805" s="192" t="s">
        <v>32293</v>
      </c>
      <c r="H1805" s="10">
        <f t="shared" si="84"/>
        <v>27.900000000000002</v>
      </c>
      <c r="I1805" s="10">
        <f t="shared" si="85"/>
        <v>25.650000000000002</v>
      </c>
      <c r="J1805" s="11">
        <f t="shared" si="86"/>
        <v>25.200000000000003</v>
      </c>
    </row>
    <row r="1806" spans="1:10">
      <c r="A1806" s="17" t="s">
        <v>35418</v>
      </c>
      <c r="B1806" s="2" t="s">
        <v>3431</v>
      </c>
      <c r="C1806" s="9">
        <v>6</v>
      </c>
      <c r="D1806" s="34">
        <v>0.7</v>
      </c>
      <c r="E1806" s="31">
        <v>17</v>
      </c>
      <c r="F1806" s="10">
        <v>26.7</v>
      </c>
      <c r="G1806" s="192" t="s">
        <v>32293</v>
      </c>
      <c r="H1806" s="10">
        <f t="shared" si="84"/>
        <v>36</v>
      </c>
      <c r="I1806" s="10">
        <f t="shared" si="85"/>
        <v>33.050000000000004</v>
      </c>
      <c r="J1806" s="11">
        <f t="shared" si="86"/>
        <v>32.450000000000003</v>
      </c>
    </row>
    <row r="1807" spans="1:10">
      <c r="A1807" s="17" t="s">
        <v>35419</v>
      </c>
      <c r="B1807" s="2" t="s">
        <v>3433</v>
      </c>
      <c r="C1807" s="9">
        <v>6</v>
      </c>
      <c r="D1807" s="34">
        <v>0.7</v>
      </c>
      <c r="E1807" s="31">
        <v>14.9</v>
      </c>
      <c r="F1807" s="10">
        <v>30</v>
      </c>
      <c r="G1807" s="192" t="s">
        <v>32293</v>
      </c>
      <c r="H1807" s="10">
        <f t="shared" si="84"/>
        <v>39.85</v>
      </c>
      <c r="I1807" s="10">
        <f t="shared" si="85"/>
        <v>36.550000000000004</v>
      </c>
      <c r="J1807" s="11">
        <f t="shared" si="86"/>
        <v>35.9</v>
      </c>
    </row>
    <row r="1808" spans="1:10">
      <c r="A1808" s="17" t="s">
        <v>35420</v>
      </c>
      <c r="B1808" s="2" t="s">
        <v>3436</v>
      </c>
      <c r="C1808" s="9">
        <v>6</v>
      </c>
      <c r="D1808" s="34">
        <v>0.7</v>
      </c>
      <c r="E1808" s="31">
        <v>45</v>
      </c>
      <c r="F1808" s="10">
        <v>10.5</v>
      </c>
      <c r="G1808" s="192" t="s">
        <v>4334</v>
      </c>
      <c r="H1808" s="10">
        <f t="shared" si="84"/>
        <v>18.7</v>
      </c>
      <c r="I1808" s="10">
        <f t="shared" si="85"/>
        <v>17.150000000000002</v>
      </c>
      <c r="J1808" s="11">
        <f t="shared" si="86"/>
        <v>16.850000000000001</v>
      </c>
    </row>
    <row r="1809" spans="1:10">
      <c r="A1809" s="17" t="s">
        <v>35422</v>
      </c>
      <c r="B1809" s="2" t="s">
        <v>31828</v>
      </c>
      <c r="C1809" s="9">
        <v>6</v>
      </c>
      <c r="D1809" s="34">
        <v>0.7</v>
      </c>
      <c r="E1809" s="31">
        <v>43</v>
      </c>
      <c r="F1809" s="10">
        <v>12.5</v>
      </c>
      <c r="G1809" s="192" t="s">
        <v>32308</v>
      </c>
      <c r="H1809" s="10">
        <f t="shared" si="84"/>
        <v>20.950000000000003</v>
      </c>
      <c r="I1809" s="10">
        <f t="shared" si="85"/>
        <v>19.25</v>
      </c>
      <c r="J1809" s="11">
        <f t="shared" si="86"/>
        <v>18.900000000000002</v>
      </c>
    </row>
    <row r="1810" spans="1:10">
      <c r="A1810" s="17" t="s">
        <v>35423</v>
      </c>
      <c r="B1810" s="2" t="s">
        <v>33188</v>
      </c>
      <c r="C1810" s="9">
        <v>6</v>
      </c>
      <c r="D1810" s="34">
        <v>0.7</v>
      </c>
      <c r="E1810" s="31">
        <v>40</v>
      </c>
      <c r="F1810" s="10">
        <v>29.5</v>
      </c>
      <c r="G1810" s="192" t="s">
        <v>4328</v>
      </c>
      <c r="H1810" s="10">
        <f t="shared" si="84"/>
        <v>41.45</v>
      </c>
      <c r="I1810" s="10">
        <f t="shared" si="85"/>
        <v>38.050000000000004</v>
      </c>
      <c r="J1810" s="11">
        <f t="shared" si="86"/>
        <v>37.35</v>
      </c>
    </row>
    <row r="1811" spans="1:10">
      <c r="A1811" s="17" t="s">
        <v>35424</v>
      </c>
      <c r="B1811" s="2" t="s">
        <v>3438</v>
      </c>
      <c r="C1811" s="9">
        <v>6</v>
      </c>
      <c r="D1811" s="34">
        <v>0.7</v>
      </c>
      <c r="E1811" s="31">
        <v>37.5</v>
      </c>
      <c r="F1811" s="10">
        <v>12.8</v>
      </c>
      <c r="G1811" s="192" t="s">
        <v>4328</v>
      </c>
      <c r="H1811" s="10">
        <f t="shared" si="84"/>
        <v>20.85</v>
      </c>
      <c r="I1811" s="10">
        <f t="shared" si="85"/>
        <v>19.150000000000002</v>
      </c>
      <c r="J1811" s="11">
        <f t="shared" si="86"/>
        <v>18.8</v>
      </c>
    </row>
    <row r="1812" spans="1:10">
      <c r="A1812" s="17" t="s">
        <v>35426</v>
      </c>
      <c r="B1812" s="2" t="s">
        <v>31829</v>
      </c>
      <c r="C1812" s="9">
        <v>6</v>
      </c>
      <c r="D1812" s="34">
        <v>0.7</v>
      </c>
      <c r="E1812" s="31">
        <v>40</v>
      </c>
      <c r="F1812" s="10">
        <v>19.95</v>
      </c>
      <c r="G1812" s="192" t="s">
        <v>4328</v>
      </c>
      <c r="H1812" s="10">
        <f t="shared" si="84"/>
        <v>29.8</v>
      </c>
      <c r="I1812" s="10">
        <f t="shared" si="85"/>
        <v>27.35</v>
      </c>
      <c r="J1812" s="11">
        <f t="shared" si="86"/>
        <v>26.85</v>
      </c>
    </row>
    <row r="1813" spans="1:10">
      <c r="A1813" s="17" t="s">
        <v>35427</v>
      </c>
      <c r="B1813" s="2" t="s">
        <v>31830</v>
      </c>
      <c r="C1813" s="9">
        <v>6</v>
      </c>
      <c r="D1813" s="34">
        <v>0.7</v>
      </c>
      <c r="E1813" s="31">
        <v>40</v>
      </c>
      <c r="F1813" s="10">
        <v>12.1</v>
      </c>
      <c r="G1813" s="192" t="s">
        <v>4328</v>
      </c>
      <c r="H1813" s="10">
        <f t="shared" si="84"/>
        <v>20.200000000000003</v>
      </c>
      <c r="I1813" s="10">
        <f t="shared" si="85"/>
        <v>18.55</v>
      </c>
      <c r="J1813" s="11">
        <f t="shared" si="86"/>
        <v>18.25</v>
      </c>
    </row>
    <row r="1814" spans="1:10">
      <c r="A1814" s="17" t="s">
        <v>35428</v>
      </c>
      <c r="B1814" s="2" t="s">
        <v>31831</v>
      </c>
      <c r="C1814" s="9">
        <v>6</v>
      </c>
      <c r="D1814" s="34">
        <v>0.7</v>
      </c>
      <c r="E1814" s="31">
        <v>40</v>
      </c>
      <c r="F1814" s="10">
        <v>19.95</v>
      </c>
      <c r="G1814" s="192" t="s">
        <v>4328</v>
      </c>
      <c r="H1814" s="10">
        <f t="shared" si="84"/>
        <v>29.8</v>
      </c>
      <c r="I1814" s="10">
        <f t="shared" si="85"/>
        <v>27.35</v>
      </c>
      <c r="J1814" s="11">
        <f t="shared" si="86"/>
        <v>26.85</v>
      </c>
    </row>
    <row r="1815" spans="1:10">
      <c r="A1815" s="17" t="s">
        <v>35429</v>
      </c>
      <c r="B1815" s="2" t="s">
        <v>31832</v>
      </c>
      <c r="C1815" s="9">
        <v>6</v>
      </c>
      <c r="D1815" s="34">
        <v>0.7</v>
      </c>
      <c r="E1815" s="31">
        <v>40</v>
      </c>
      <c r="F1815" s="10">
        <v>8.5</v>
      </c>
      <c r="G1815" s="192" t="s">
        <v>4328</v>
      </c>
      <c r="H1815" s="10">
        <f t="shared" si="84"/>
        <v>15.8</v>
      </c>
      <c r="I1815" s="10">
        <f t="shared" si="85"/>
        <v>14.55</v>
      </c>
      <c r="J1815" s="11">
        <f t="shared" si="86"/>
        <v>14.25</v>
      </c>
    </row>
    <row r="1816" spans="1:10">
      <c r="A1816" s="17" t="s">
        <v>35430</v>
      </c>
      <c r="B1816" s="2" t="s">
        <v>31833</v>
      </c>
      <c r="C1816" s="9">
        <v>6</v>
      </c>
      <c r="D1816" s="34">
        <v>0.7</v>
      </c>
      <c r="E1816" s="31">
        <v>40</v>
      </c>
      <c r="F1816" s="10">
        <v>12.25</v>
      </c>
      <c r="G1816" s="192" t="s">
        <v>4328</v>
      </c>
      <c r="H1816" s="10">
        <f t="shared" si="84"/>
        <v>20.400000000000002</v>
      </c>
      <c r="I1816" s="10">
        <f t="shared" si="85"/>
        <v>18.75</v>
      </c>
      <c r="J1816" s="11">
        <f t="shared" si="86"/>
        <v>18.400000000000002</v>
      </c>
    </row>
    <row r="1817" spans="1:10">
      <c r="A1817" s="17" t="s">
        <v>35431</v>
      </c>
      <c r="B1817" s="2" t="s">
        <v>3445</v>
      </c>
      <c r="C1817" s="9">
        <v>6</v>
      </c>
      <c r="D1817" s="34">
        <v>0.7</v>
      </c>
      <c r="E1817" s="31">
        <v>20</v>
      </c>
      <c r="F1817" s="10">
        <v>215</v>
      </c>
      <c r="G1817" s="192" t="s">
        <v>4345</v>
      </c>
      <c r="H1817" s="10">
        <f t="shared" si="84"/>
        <v>266</v>
      </c>
      <c r="I1817" s="10">
        <f t="shared" si="85"/>
        <v>244.20000000000002</v>
      </c>
      <c r="J1817" s="11">
        <f t="shared" si="86"/>
        <v>239.8</v>
      </c>
    </row>
    <row r="1818" spans="1:10">
      <c r="A1818" s="17" t="s">
        <v>35432</v>
      </c>
      <c r="B1818" s="2" t="s">
        <v>3447</v>
      </c>
      <c r="C1818" s="9">
        <v>6</v>
      </c>
      <c r="D1818" s="34">
        <v>0.7</v>
      </c>
      <c r="E1818" s="31">
        <v>20</v>
      </c>
      <c r="F1818" s="10">
        <v>9.85</v>
      </c>
      <c r="G1818" s="192" t="s">
        <v>4345</v>
      </c>
      <c r="H1818" s="10">
        <f t="shared" si="84"/>
        <v>15.700000000000001</v>
      </c>
      <c r="I1818" s="10">
        <f t="shared" si="85"/>
        <v>14.4</v>
      </c>
      <c r="J1818" s="11">
        <f t="shared" si="86"/>
        <v>14.15</v>
      </c>
    </row>
    <row r="1819" spans="1:10">
      <c r="A1819" s="17" t="s">
        <v>35433</v>
      </c>
      <c r="B1819" s="2" t="s">
        <v>3450</v>
      </c>
      <c r="C1819" s="9">
        <v>6</v>
      </c>
      <c r="D1819" s="34">
        <v>1</v>
      </c>
      <c r="E1819" s="31">
        <v>22</v>
      </c>
      <c r="F1819" s="10">
        <v>6.5</v>
      </c>
      <c r="G1819" s="192" t="s">
        <v>4345</v>
      </c>
      <c r="H1819" s="10">
        <f t="shared" si="84"/>
        <v>12.65</v>
      </c>
      <c r="I1819" s="10">
        <f t="shared" si="85"/>
        <v>11.600000000000001</v>
      </c>
      <c r="J1819" s="11">
        <f t="shared" si="86"/>
        <v>11.4</v>
      </c>
    </row>
    <row r="1820" spans="1:10">
      <c r="A1820" s="17" t="s">
        <v>35434</v>
      </c>
      <c r="B1820" s="2" t="s">
        <v>33189</v>
      </c>
      <c r="C1820" s="9">
        <v>3</v>
      </c>
      <c r="D1820" s="34">
        <v>0.7</v>
      </c>
      <c r="E1820" s="31">
        <v>40</v>
      </c>
      <c r="F1820" s="10">
        <v>14.35</v>
      </c>
      <c r="G1820" s="192" t="s">
        <v>4328</v>
      </c>
      <c r="H1820" s="10">
        <f t="shared" si="84"/>
        <v>22.950000000000003</v>
      </c>
      <c r="I1820" s="10">
        <f t="shared" si="85"/>
        <v>21.1</v>
      </c>
      <c r="J1820" s="11">
        <f t="shared" si="86"/>
        <v>20.700000000000003</v>
      </c>
    </row>
    <row r="1821" spans="1:10">
      <c r="A1821" s="17" t="s">
        <v>35435</v>
      </c>
      <c r="B1821" s="2" t="s">
        <v>4442</v>
      </c>
      <c r="C1821" s="9">
        <v>6</v>
      </c>
      <c r="D1821" s="34">
        <v>0.7</v>
      </c>
      <c r="E1821" s="31">
        <v>40</v>
      </c>
      <c r="F1821" s="10">
        <v>19.5</v>
      </c>
      <c r="G1821" s="192" t="s">
        <v>4328</v>
      </c>
      <c r="H1821" s="10">
        <f t="shared" si="84"/>
        <v>29.25</v>
      </c>
      <c r="I1821" s="10">
        <f t="shared" si="85"/>
        <v>26.85</v>
      </c>
      <c r="J1821" s="11">
        <f t="shared" si="86"/>
        <v>26.35</v>
      </c>
    </row>
    <row r="1822" spans="1:10">
      <c r="A1822" s="17" t="s">
        <v>35436</v>
      </c>
      <c r="B1822" s="2" t="s">
        <v>33190</v>
      </c>
      <c r="C1822" s="9">
        <v>4</v>
      </c>
      <c r="D1822" s="34">
        <v>0.7</v>
      </c>
      <c r="E1822" s="31">
        <v>40</v>
      </c>
      <c r="F1822" s="10">
        <v>35.5</v>
      </c>
      <c r="G1822" s="192" t="s">
        <v>4328</v>
      </c>
      <c r="H1822" s="10">
        <f t="shared" si="84"/>
        <v>48.75</v>
      </c>
      <c r="I1822" s="10">
        <f t="shared" si="85"/>
        <v>44.75</v>
      </c>
      <c r="J1822" s="11">
        <f t="shared" si="86"/>
        <v>43.95</v>
      </c>
    </row>
    <row r="1823" spans="1:10">
      <c r="A1823" s="17" t="s">
        <v>35437</v>
      </c>
      <c r="B1823" s="2" t="s">
        <v>14460</v>
      </c>
      <c r="C1823" s="9">
        <v>6</v>
      </c>
      <c r="D1823" s="34">
        <v>0.7</v>
      </c>
      <c r="E1823" s="31">
        <v>38</v>
      </c>
      <c r="F1823" s="10">
        <v>49.5</v>
      </c>
      <c r="G1823" s="192" t="s">
        <v>32290</v>
      </c>
      <c r="H1823" s="10">
        <f t="shared" si="84"/>
        <v>65.650000000000006</v>
      </c>
      <c r="I1823" s="10">
        <f t="shared" si="85"/>
        <v>60.300000000000004</v>
      </c>
      <c r="J1823" s="11">
        <f t="shared" si="86"/>
        <v>59.2</v>
      </c>
    </row>
    <row r="1824" spans="1:10">
      <c r="A1824" s="17" t="s">
        <v>35438</v>
      </c>
      <c r="B1824" s="2" t="s">
        <v>4623</v>
      </c>
      <c r="C1824" s="9">
        <v>6</v>
      </c>
      <c r="D1824" s="34">
        <v>0.7</v>
      </c>
      <c r="E1824" s="31">
        <v>46</v>
      </c>
      <c r="F1824" s="10">
        <v>6.45</v>
      </c>
      <c r="G1824" s="192" t="s">
        <v>4329</v>
      </c>
      <c r="H1824" s="10">
        <f t="shared" si="84"/>
        <v>13.850000000000001</v>
      </c>
      <c r="I1824" s="10">
        <f t="shared" si="85"/>
        <v>12.700000000000001</v>
      </c>
      <c r="J1824" s="11">
        <f t="shared" si="86"/>
        <v>12.5</v>
      </c>
    </row>
    <row r="1825" spans="1:10">
      <c r="A1825" s="17" t="s">
        <v>35439</v>
      </c>
      <c r="B1825" s="2" t="s">
        <v>31834</v>
      </c>
      <c r="C1825" s="9">
        <v>6</v>
      </c>
      <c r="D1825" s="34">
        <v>0.7</v>
      </c>
      <c r="E1825" s="31">
        <v>40</v>
      </c>
      <c r="F1825" s="10">
        <v>24.5</v>
      </c>
      <c r="G1825" s="192" t="s">
        <v>4334</v>
      </c>
      <c r="H1825" s="10">
        <f t="shared" si="84"/>
        <v>35.35</v>
      </c>
      <c r="I1825" s="10">
        <f t="shared" si="85"/>
        <v>32.450000000000003</v>
      </c>
      <c r="J1825" s="11">
        <f t="shared" si="86"/>
        <v>31.85</v>
      </c>
    </row>
    <row r="1826" spans="1:10">
      <c r="A1826" s="17" t="s">
        <v>35440</v>
      </c>
      <c r="B1826" s="2" t="s">
        <v>33191</v>
      </c>
      <c r="C1826" s="9">
        <v>6</v>
      </c>
      <c r="D1826" s="34">
        <v>0.7</v>
      </c>
      <c r="E1826" s="31">
        <v>40</v>
      </c>
      <c r="F1826" s="10">
        <v>5.15</v>
      </c>
      <c r="G1826" s="192" t="s">
        <v>4334</v>
      </c>
      <c r="H1826" s="10">
        <f t="shared" si="84"/>
        <v>11.75</v>
      </c>
      <c r="I1826" s="10">
        <f t="shared" si="85"/>
        <v>10.8</v>
      </c>
      <c r="J1826" s="11">
        <f t="shared" si="86"/>
        <v>10.600000000000001</v>
      </c>
    </row>
    <row r="1827" spans="1:10">
      <c r="A1827" s="17" t="s">
        <v>35441</v>
      </c>
      <c r="B1827" s="2" t="s">
        <v>27745</v>
      </c>
      <c r="C1827" s="9">
        <v>6</v>
      </c>
      <c r="D1827" s="34">
        <v>0.5</v>
      </c>
      <c r="E1827" s="31">
        <v>40</v>
      </c>
      <c r="F1827" s="10">
        <v>17.5</v>
      </c>
      <c r="G1827" s="192" t="s">
        <v>4334</v>
      </c>
      <c r="H1827" s="10">
        <f t="shared" si="84"/>
        <v>25.8</v>
      </c>
      <c r="I1827" s="10">
        <f t="shared" si="85"/>
        <v>23.700000000000003</v>
      </c>
      <c r="J1827" s="11">
        <f t="shared" si="86"/>
        <v>23.25</v>
      </c>
    </row>
    <row r="1828" spans="1:10">
      <c r="A1828" s="17" t="s">
        <v>35442</v>
      </c>
      <c r="B1828" s="2" t="s">
        <v>13686</v>
      </c>
      <c r="C1828" s="9">
        <v>6</v>
      </c>
      <c r="D1828" s="34">
        <v>0.5</v>
      </c>
      <c r="E1828" s="31">
        <v>46.2</v>
      </c>
      <c r="F1828" s="10">
        <v>180</v>
      </c>
      <c r="G1828" s="192" t="s">
        <v>32326</v>
      </c>
      <c r="H1828" s="10">
        <f t="shared" si="84"/>
        <v>224.45000000000002</v>
      </c>
      <c r="I1828" s="10">
        <f t="shared" si="85"/>
        <v>206.05</v>
      </c>
      <c r="J1828" s="11">
        <f t="shared" si="86"/>
        <v>202.35000000000002</v>
      </c>
    </row>
    <row r="1829" spans="1:10">
      <c r="A1829" s="17" t="s">
        <v>35443</v>
      </c>
      <c r="B1829" s="2" t="s">
        <v>3466</v>
      </c>
      <c r="C1829" s="9">
        <v>6</v>
      </c>
      <c r="D1829" s="34">
        <v>0.7</v>
      </c>
      <c r="E1829" s="31">
        <v>15</v>
      </c>
      <c r="F1829" s="10">
        <v>8.35</v>
      </c>
      <c r="G1829" s="192" t="s">
        <v>4345</v>
      </c>
      <c r="H1829" s="10">
        <f t="shared" si="84"/>
        <v>13.450000000000001</v>
      </c>
      <c r="I1829" s="10">
        <f t="shared" si="85"/>
        <v>12.350000000000001</v>
      </c>
      <c r="J1829" s="11">
        <f t="shared" si="86"/>
        <v>12.100000000000001</v>
      </c>
    </row>
    <row r="1830" spans="1:10">
      <c r="A1830" s="17" t="s">
        <v>35444</v>
      </c>
      <c r="B1830" s="2" t="s">
        <v>3468</v>
      </c>
      <c r="C1830" s="9">
        <v>6</v>
      </c>
      <c r="D1830" s="34">
        <v>0.7</v>
      </c>
      <c r="E1830" s="31">
        <v>40</v>
      </c>
      <c r="F1830" s="10">
        <v>9.65</v>
      </c>
      <c r="G1830" s="192" t="s">
        <v>4328</v>
      </c>
      <c r="H1830" s="10">
        <f t="shared" si="84"/>
        <v>17.25</v>
      </c>
      <c r="I1830" s="10">
        <f t="shared" si="85"/>
        <v>15.8</v>
      </c>
      <c r="J1830" s="11">
        <f t="shared" si="86"/>
        <v>15.55</v>
      </c>
    </row>
    <row r="1831" spans="1:10">
      <c r="A1831" s="17" t="s">
        <v>35445</v>
      </c>
      <c r="B1831" s="2" t="s">
        <v>3470</v>
      </c>
      <c r="C1831" s="9">
        <v>6</v>
      </c>
      <c r="D1831" s="34">
        <v>1.5</v>
      </c>
      <c r="E1831" s="31">
        <v>18</v>
      </c>
      <c r="F1831" s="10">
        <v>11.5</v>
      </c>
      <c r="G1831" s="192" t="s">
        <v>32293</v>
      </c>
      <c r="H1831" s="10">
        <f t="shared" si="84"/>
        <v>19.350000000000001</v>
      </c>
      <c r="I1831" s="10">
        <f t="shared" si="85"/>
        <v>17.75</v>
      </c>
      <c r="J1831" s="11">
        <f t="shared" si="86"/>
        <v>17.45</v>
      </c>
    </row>
    <row r="1832" spans="1:10">
      <c r="A1832" s="17" t="s">
        <v>35447</v>
      </c>
      <c r="B1832" s="2" t="s">
        <v>3472</v>
      </c>
      <c r="C1832" s="9">
        <v>6</v>
      </c>
      <c r="D1832" s="34">
        <v>1</v>
      </c>
      <c r="E1832" s="31">
        <v>18</v>
      </c>
      <c r="F1832" s="10">
        <v>10.85</v>
      </c>
      <c r="G1832" s="192" t="s">
        <v>32293</v>
      </c>
      <c r="H1832" s="10">
        <f t="shared" si="84"/>
        <v>17.45</v>
      </c>
      <c r="I1832" s="10">
        <f t="shared" si="85"/>
        <v>16</v>
      </c>
      <c r="J1832" s="11">
        <f t="shared" si="86"/>
        <v>15.700000000000001</v>
      </c>
    </row>
    <row r="1833" spans="1:10">
      <c r="A1833" s="17" t="s">
        <v>35448</v>
      </c>
      <c r="B1833" s="2" t="s">
        <v>3477</v>
      </c>
      <c r="C1833" s="9">
        <v>6</v>
      </c>
      <c r="D1833" s="34">
        <v>0.7</v>
      </c>
      <c r="E1833" s="31">
        <v>43</v>
      </c>
      <c r="F1833" s="10">
        <v>415</v>
      </c>
      <c r="G1833" s="192" t="s">
        <v>32308</v>
      </c>
      <c r="H1833" s="10">
        <f t="shared" si="84"/>
        <v>512</v>
      </c>
      <c r="I1833" s="10">
        <f t="shared" si="85"/>
        <v>470.05</v>
      </c>
      <c r="J1833" s="11">
        <f t="shared" si="86"/>
        <v>461.65000000000003</v>
      </c>
    </row>
    <row r="1834" spans="1:10">
      <c r="A1834" s="17" t="s">
        <v>35449</v>
      </c>
      <c r="B1834" s="2" t="s">
        <v>3482</v>
      </c>
      <c r="C1834" s="9">
        <v>6</v>
      </c>
      <c r="D1834" s="34">
        <v>0.7</v>
      </c>
      <c r="E1834" s="31">
        <v>40</v>
      </c>
      <c r="F1834" s="10">
        <v>5.25</v>
      </c>
      <c r="G1834" s="192" t="s">
        <v>4328</v>
      </c>
      <c r="H1834" s="10">
        <f t="shared" si="84"/>
        <v>11.850000000000001</v>
      </c>
      <c r="I1834" s="10">
        <f t="shared" si="85"/>
        <v>10.9</v>
      </c>
      <c r="J1834" s="11">
        <f t="shared" si="86"/>
        <v>10.700000000000001</v>
      </c>
    </row>
    <row r="1835" spans="1:10">
      <c r="A1835" s="17" t="s">
        <v>35450</v>
      </c>
      <c r="B1835" s="2" t="s">
        <v>3486</v>
      </c>
      <c r="C1835" s="9">
        <v>6</v>
      </c>
      <c r="D1835" s="34">
        <v>0.7</v>
      </c>
      <c r="E1835" s="31">
        <v>20</v>
      </c>
      <c r="F1835" s="10">
        <v>8.75</v>
      </c>
      <c r="G1835" s="192" t="s">
        <v>32304</v>
      </c>
      <c r="H1835" s="10">
        <f t="shared" si="84"/>
        <v>14.350000000000001</v>
      </c>
      <c r="I1835" s="10">
        <f t="shared" si="85"/>
        <v>13.200000000000001</v>
      </c>
      <c r="J1835" s="11">
        <f t="shared" si="86"/>
        <v>12.950000000000001</v>
      </c>
    </row>
    <row r="1836" spans="1:10">
      <c r="A1836" s="17" t="s">
        <v>35451</v>
      </c>
      <c r="B1836" s="2" t="s">
        <v>3491</v>
      </c>
      <c r="C1836" s="9">
        <v>6</v>
      </c>
      <c r="D1836" s="34">
        <v>0.7</v>
      </c>
      <c r="E1836" s="31">
        <v>43</v>
      </c>
      <c r="F1836" s="10">
        <v>20.25</v>
      </c>
      <c r="G1836" s="192" t="s">
        <v>32390</v>
      </c>
      <c r="H1836" s="10">
        <f t="shared" si="84"/>
        <v>30.400000000000002</v>
      </c>
      <c r="I1836" s="10">
        <f t="shared" si="85"/>
        <v>27.950000000000003</v>
      </c>
      <c r="J1836" s="11">
        <f t="shared" si="86"/>
        <v>27.450000000000003</v>
      </c>
    </row>
    <row r="1837" spans="1:10">
      <c r="A1837" s="17" t="s">
        <v>35452</v>
      </c>
      <c r="B1837" s="2" t="s">
        <v>3493</v>
      </c>
      <c r="C1837" s="9">
        <v>6</v>
      </c>
      <c r="D1837" s="34">
        <v>0.7</v>
      </c>
      <c r="E1837" s="31">
        <v>40</v>
      </c>
      <c r="F1837" s="10">
        <v>26.5</v>
      </c>
      <c r="G1837" s="192" t="s">
        <v>32326</v>
      </c>
      <c r="H1837" s="10">
        <f t="shared" si="84"/>
        <v>37.800000000000004</v>
      </c>
      <c r="I1837" s="10">
        <f t="shared" si="85"/>
        <v>34.700000000000003</v>
      </c>
      <c r="J1837" s="11">
        <f t="shared" si="86"/>
        <v>34.050000000000004</v>
      </c>
    </row>
    <row r="1838" spans="1:10">
      <c r="A1838" s="17" t="s">
        <v>35453</v>
      </c>
      <c r="B1838" s="2" t="s">
        <v>3496</v>
      </c>
      <c r="C1838" s="9">
        <v>6</v>
      </c>
      <c r="D1838" s="34">
        <v>1</v>
      </c>
      <c r="E1838" s="31">
        <v>50</v>
      </c>
      <c r="F1838" s="10">
        <v>11.85</v>
      </c>
      <c r="G1838" s="192" t="s">
        <v>4344</v>
      </c>
      <c r="H1838" s="10">
        <f t="shared" si="84"/>
        <v>22.700000000000003</v>
      </c>
      <c r="I1838" s="10">
        <f t="shared" si="85"/>
        <v>20.85</v>
      </c>
      <c r="J1838" s="11">
        <f t="shared" si="86"/>
        <v>20.450000000000003</v>
      </c>
    </row>
    <row r="1839" spans="1:10">
      <c r="A1839" s="17" t="s">
        <v>35454</v>
      </c>
      <c r="B1839" s="2" t="s">
        <v>3498</v>
      </c>
      <c r="C1839" s="9">
        <v>6</v>
      </c>
      <c r="D1839" s="34">
        <v>0.7</v>
      </c>
      <c r="E1839" s="31">
        <v>40</v>
      </c>
      <c r="F1839" s="10">
        <v>25.5</v>
      </c>
      <c r="G1839" s="192" t="s">
        <v>4328</v>
      </c>
      <c r="H1839" s="10">
        <f t="shared" si="84"/>
        <v>36.550000000000004</v>
      </c>
      <c r="I1839" s="10">
        <f t="shared" si="85"/>
        <v>33.550000000000004</v>
      </c>
      <c r="J1839" s="11">
        <f t="shared" si="86"/>
        <v>32.950000000000003</v>
      </c>
    </row>
    <row r="1840" spans="1:10">
      <c r="A1840" s="17" t="s">
        <v>35455</v>
      </c>
      <c r="B1840" s="2" t="s">
        <v>33192</v>
      </c>
      <c r="C1840" s="9">
        <v>12</v>
      </c>
      <c r="D1840" s="34">
        <v>1</v>
      </c>
      <c r="E1840" s="31">
        <v>42</v>
      </c>
      <c r="F1840" s="10">
        <v>42.5</v>
      </c>
      <c r="G1840" s="192" t="s">
        <v>4333</v>
      </c>
      <c r="H1840" s="10">
        <f t="shared" si="84"/>
        <v>59.050000000000004</v>
      </c>
      <c r="I1840" s="10">
        <f t="shared" si="85"/>
        <v>54.25</v>
      </c>
      <c r="J1840" s="11">
        <f t="shared" si="86"/>
        <v>53.25</v>
      </c>
    </row>
    <row r="1841" spans="1:10">
      <c r="A1841" s="17" t="s">
        <v>35456</v>
      </c>
      <c r="B1841" s="2" t="s">
        <v>3501</v>
      </c>
      <c r="C1841" s="9">
        <v>6</v>
      </c>
      <c r="D1841" s="34">
        <v>0.7</v>
      </c>
      <c r="E1841" s="31">
        <v>25</v>
      </c>
      <c r="F1841" s="10">
        <v>6.5</v>
      </c>
      <c r="G1841" s="192" t="s">
        <v>32304</v>
      </c>
      <c r="H1841" s="10">
        <f t="shared" si="84"/>
        <v>12.05</v>
      </c>
      <c r="I1841" s="10">
        <f t="shared" si="85"/>
        <v>11.05</v>
      </c>
      <c r="J1841" s="11">
        <f t="shared" si="86"/>
        <v>10.850000000000001</v>
      </c>
    </row>
    <row r="1842" spans="1:10">
      <c r="A1842" s="17" t="s">
        <v>35457</v>
      </c>
      <c r="B1842" s="2" t="s">
        <v>38715</v>
      </c>
      <c r="C1842" s="9">
        <v>1</v>
      </c>
      <c r="D1842" s="34">
        <v>3</v>
      </c>
      <c r="E1842" s="31">
        <v>25</v>
      </c>
      <c r="F1842" s="10">
        <v>12.65</v>
      </c>
      <c r="G1842" s="192" t="s">
        <v>32304</v>
      </c>
      <c r="H1842" s="10">
        <f t="shared" si="84"/>
        <v>26.8</v>
      </c>
      <c r="I1842" s="10">
        <f t="shared" si="85"/>
        <v>24.650000000000002</v>
      </c>
      <c r="J1842" s="11">
        <f t="shared" si="86"/>
        <v>24.200000000000003</v>
      </c>
    </row>
    <row r="1843" spans="1:10">
      <c r="A1843" s="17" t="s">
        <v>35458</v>
      </c>
      <c r="B1843" s="2" t="s">
        <v>3509</v>
      </c>
      <c r="C1843" s="9">
        <v>6</v>
      </c>
      <c r="D1843" s="34">
        <v>0.7</v>
      </c>
      <c r="E1843" s="31">
        <v>40</v>
      </c>
      <c r="F1843" s="10">
        <v>12.5</v>
      </c>
      <c r="G1843" s="192" t="s">
        <v>4351</v>
      </c>
      <c r="H1843" s="10">
        <f t="shared" si="84"/>
        <v>20.700000000000003</v>
      </c>
      <c r="I1843" s="10">
        <f t="shared" si="85"/>
        <v>19</v>
      </c>
      <c r="J1843" s="11">
        <f t="shared" si="86"/>
        <v>18.650000000000002</v>
      </c>
    </row>
    <row r="1844" spans="1:10">
      <c r="A1844" s="17" t="s">
        <v>35459</v>
      </c>
      <c r="B1844" s="2" t="s">
        <v>3521</v>
      </c>
      <c r="C1844" s="9">
        <v>6</v>
      </c>
      <c r="D1844" s="34">
        <v>0.7</v>
      </c>
      <c r="E1844" s="31">
        <v>40</v>
      </c>
      <c r="F1844" s="10">
        <v>6.25</v>
      </c>
      <c r="G1844" s="192" t="s">
        <v>4328</v>
      </c>
      <c r="H1844" s="10">
        <f t="shared" si="84"/>
        <v>13.100000000000001</v>
      </c>
      <c r="I1844" s="10">
        <f t="shared" si="85"/>
        <v>12</v>
      </c>
      <c r="J1844" s="11">
        <f t="shared" si="86"/>
        <v>11.8</v>
      </c>
    </row>
    <row r="1845" spans="1:10">
      <c r="A1845" s="17" t="s">
        <v>35460</v>
      </c>
      <c r="B1845" s="2" t="s">
        <v>3523</v>
      </c>
      <c r="C1845" s="9">
        <v>12</v>
      </c>
      <c r="D1845" s="34">
        <v>0.7</v>
      </c>
      <c r="E1845" s="31">
        <v>40</v>
      </c>
      <c r="F1845" s="10">
        <v>7.3</v>
      </c>
      <c r="G1845" s="192" t="s">
        <v>4328</v>
      </c>
      <c r="H1845" s="10">
        <f t="shared" si="84"/>
        <v>14.350000000000001</v>
      </c>
      <c r="I1845" s="10">
        <f t="shared" si="85"/>
        <v>13.200000000000001</v>
      </c>
      <c r="J1845" s="11">
        <f t="shared" si="86"/>
        <v>12.950000000000001</v>
      </c>
    </row>
    <row r="1846" spans="1:10">
      <c r="A1846" s="17" t="s">
        <v>35461</v>
      </c>
      <c r="B1846" s="2" t="s">
        <v>13700</v>
      </c>
      <c r="C1846" s="9">
        <v>6</v>
      </c>
      <c r="D1846" s="34">
        <v>0.7</v>
      </c>
      <c r="E1846" s="31">
        <v>42.3</v>
      </c>
      <c r="F1846" s="10">
        <v>365</v>
      </c>
      <c r="G1846" s="192" t="s">
        <v>32390</v>
      </c>
      <c r="H1846" s="10">
        <f t="shared" si="84"/>
        <v>450.95000000000005</v>
      </c>
      <c r="I1846" s="10">
        <f t="shared" si="85"/>
        <v>414</v>
      </c>
      <c r="J1846" s="11">
        <f t="shared" si="86"/>
        <v>406.6</v>
      </c>
    </row>
    <row r="1847" spans="1:10">
      <c r="A1847" s="17" t="s">
        <v>35462</v>
      </c>
      <c r="B1847" s="2" t="s">
        <v>3542</v>
      </c>
      <c r="C1847" s="9">
        <v>6</v>
      </c>
      <c r="D1847" s="34">
        <v>0.7</v>
      </c>
      <c r="E1847" s="31">
        <v>40</v>
      </c>
      <c r="F1847" s="10">
        <v>11.7</v>
      </c>
      <c r="G1847" s="192" t="s">
        <v>4328</v>
      </c>
      <c r="H1847" s="10">
        <f t="shared" si="84"/>
        <v>19.75</v>
      </c>
      <c r="I1847" s="10">
        <f t="shared" si="85"/>
        <v>18.100000000000001</v>
      </c>
      <c r="J1847" s="11">
        <f t="shared" si="86"/>
        <v>17.8</v>
      </c>
    </row>
    <row r="1848" spans="1:10">
      <c r="A1848" s="17" t="s">
        <v>35463</v>
      </c>
      <c r="B1848" s="2" t="s">
        <v>3549</v>
      </c>
      <c r="C1848" s="9">
        <v>6</v>
      </c>
      <c r="D1848" s="34">
        <v>0.5</v>
      </c>
      <c r="E1848" s="31">
        <v>14.9</v>
      </c>
      <c r="F1848" s="10">
        <v>9.25</v>
      </c>
      <c r="G1848" s="192" t="s">
        <v>32304</v>
      </c>
      <c r="H1848" s="10">
        <f t="shared" si="84"/>
        <v>14.15</v>
      </c>
      <c r="I1848" s="10">
        <f t="shared" si="85"/>
        <v>13</v>
      </c>
      <c r="J1848" s="11">
        <f t="shared" si="86"/>
        <v>12.75</v>
      </c>
    </row>
    <row r="1849" spans="1:10">
      <c r="A1849" s="17" t="s">
        <v>35464</v>
      </c>
      <c r="B1849" s="2" t="s">
        <v>4680</v>
      </c>
      <c r="C1849" s="9">
        <v>6</v>
      </c>
      <c r="D1849" s="34">
        <v>0.7</v>
      </c>
      <c r="E1849" s="31">
        <v>45</v>
      </c>
      <c r="F1849" s="10">
        <v>9</v>
      </c>
      <c r="G1849" s="192" t="s">
        <v>32369</v>
      </c>
      <c r="H1849" s="10">
        <f t="shared" si="84"/>
        <v>16.900000000000002</v>
      </c>
      <c r="I1849" s="10">
        <f t="shared" si="85"/>
        <v>15.5</v>
      </c>
      <c r="J1849" s="11">
        <f t="shared" si="86"/>
        <v>15.200000000000001</v>
      </c>
    </row>
    <row r="1850" spans="1:10">
      <c r="A1850" s="17" t="s">
        <v>35465</v>
      </c>
      <c r="B1850" s="2" t="s">
        <v>3551</v>
      </c>
      <c r="C1850" s="9">
        <v>6</v>
      </c>
      <c r="D1850" s="34">
        <v>0.7</v>
      </c>
      <c r="E1850" s="31">
        <v>40</v>
      </c>
      <c r="F1850" s="10">
        <v>75.95</v>
      </c>
      <c r="G1850" s="192" t="s">
        <v>4329</v>
      </c>
      <c r="H1850" s="10">
        <f t="shared" si="84"/>
        <v>98.100000000000009</v>
      </c>
      <c r="I1850" s="10">
        <f t="shared" si="85"/>
        <v>90.050000000000011</v>
      </c>
      <c r="J1850" s="11">
        <f t="shared" si="86"/>
        <v>88.45</v>
      </c>
    </row>
    <row r="1851" spans="1:10">
      <c r="A1851" s="17" t="s">
        <v>35466</v>
      </c>
      <c r="B1851" s="2" t="s">
        <v>31835</v>
      </c>
      <c r="C1851" s="9">
        <v>6</v>
      </c>
      <c r="D1851" s="34">
        <v>0.7</v>
      </c>
      <c r="E1851" s="31">
        <v>46</v>
      </c>
      <c r="F1851" s="10">
        <v>9.5</v>
      </c>
      <c r="G1851" s="192" t="s">
        <v>4329</v>
      </c>
      <c r="H1851" s="10">
        <f t="shared" si="84"/>
        <v>17.55</v>
      </c>
      <c r="I1851" s="10">
        <f t="shared" si="85"/>
        <v>16.150000000000002</v>
      </c>
      <c r="J1851" s="11">
        <f t="shared" si="86"/>
        <v>15.850000000000001</v>
      </c>
    </row>
    <row r="1852" spans="1:10">
      <c r="A1852" s="17" t="s">
        <v>35467</v>
      </c>
      <c r="B1852" s="2" t="s">
        <v>27128</v>
      </c>
      <c r="C1852" s="9">
        <v>6</v>
      </c>
      <c r="D1852" s="34">
        <v>0.7</v>
      </c>
      <c r="E1852" s="31">
        <v>41.6</v>
      </c>
      <c r="F1852" s="10">
        <v>7.5</v>
      </c>
      <c r="G1852" s="192" t="s">
        <v>32307</v>
      </c>
      <c r="H1852" s="10">
        <f t="shared" si="84"/>
        <v>14.75</v>
      </c>
      <c r="I1852" s="10">
        <f t="shared" si="85"/>
        <v>13.55</v>
      </c>
      <c r="J1852" s="11">
        <f t="shared" si="86"/>
        <v>13.3</v>
      </c>
    </row>
    <row r="1853" spans="1:10">
      <c r="A1853" s="17" t="s">
        <v>35468</v>
      </c>
      <c r="B1853" s="2" t="s">
        <v>3554</v>
      </c>
      <c r="C1853" s="9">
        <v>6</v>
      </c>
      <c r="D1853" s="34">
        <v>0.7</v>
      </c>
      <c r="E1853" s="31">
        <v>42.2</v>
      </c>
      <c r="F1853" s="10">
        <v>12.25</v>
      </c>
      <c r="G1853" s="192" t="s">
        <v>32308</v>
      </c>
      <c r="H1853" s="10">
        <f t="shared" si="84"/>
        <v>20.6</v>
      </c>
      <c r="I1853" s="10">
        <f t="shared" si="85"/>
        <v>18.900000000000002</v>
      </c>
      <c r="J1853" s="11">
        <f t="shared" si="86"/>
        <v>18.55</v>
      </c>
    </row>
    <row r="1854" spans="1:10">
      <c r="A1854" s="17" t="s">
        <v>35469</v>
      </c>
      <c r="B1854" s="2" t="s">
        <v>3556</v>
      </c>
      <c r="C1854" s="9">
        <v>6</v>
      </c>
      <c r="D1854" s="34">
        <v>0.7</v>
      </c>
      <c r="E1854" s="31">
        <v>41.6</v>
      </c>
      <c r="F1854" s="10">
        <v>94</v>
      </c>
      <c r="G1854" s="192" t="s">
        <v>32308</v>
      </c>
      <c r="H1854" s="10">
        <f t="shared" si="84"/>
        <v>120.25</v>
      </c>
      <c r="I1854" s="10">
        <f t="shared" si="85"/>
        <v>110.4</v>
      </c>
      <c r="J1854" s="11">
        <f t="shared" si="86"/>
        <v>108.45</v>
      </c>
    </row>
    <row r="1855" spans="1:10">
      <c r="A1855" s="17" t="s">
        <v>35470</v>
      </c>
      <c r="B1855" s="2" t="s">
        <v>31836</v>
      </c>
      <c r="C1855" s="9">
        <v>6</v>
      </c>
      <c r="D1855" s="34">
        <v>0.7</v>
      </c>
      <c r="E1855" s="31">
        <v>46</v>
      </c>
      <c r="F1855" s="10">
        <v>80</v>
      </c>
      <c r="G1855" s="192" t="s">
        <v>4329</v>
      </c>
      <c r="H1855" s="10">
        <f t="shared" si="84"/>
        <v>103.60000000000001</v>
      </c>
      <c r="I1855" s="10">
        <f t="shared" si="85"/>
        <v>95.100000000000009</v>
      </c>
      <c r="J1855" s="11">
        <f t="shared" si="86"/>
        <v>93.4</v>
      </c>
    </row>
    <row r="1856" spans="1:10">
      <c r="A1856" s="17" t="s">
        <v>35471</v>
      </c>
      <c r="B1856" s="2" t="s">
        <v>4716</v>
      </c>
      <c r="C1856" s="9">
        <v>6</v>
      </c>
      <c r="D1856" s="34">
        <v>0.7</v>
      </c>
      <c r="E1856" s="31">
        <v>46</v>
      </c>
      <c r="F1856" s="10">
        <v>19</v>
      </c>
      <c r="G1856" s="192" t="s">
        <v>4329</v>
      </c>
      <c r="H1856" s="10">
        <f t="shared" si="84"/>
        <v>29.150000000000002</v>
      </c>
      <c r="I1856" s="10">
        <f t="shared" si="85"/>
        <v>26.8</v>
      </c>
      <c r="J1856" s="11">
        <f t="shared" si="86"/>
        <v>26.3</v>
      </c>
    </row>
    <row r="1857" spans="1:10">
      <c r="A1857" s="17" t="s">
        <v>35472</v>
      </c>
      <c r="B1857" s="2" t="s">
        <v>4718</v>
      </c>
      <c r="C1857" s="9">
        <v>6</v>
      </c>
      <c r="D1857" s="34">
        <v>0.7</v>
      </c>
      <c r="E1857" s="31">
        <v>46</v>
      </c>
      <c r="F1857" s="10">
        <v>24.95</v>
      </c>
      <c r="G1857" s="192" t="s">
        <v>4329</v>
      </c>
      <c r="H1857" s="10">
        <f t="shared" si="84"/>
        <v>36.4</v>
      </c>
      <c r="I1857" s="10">
        <f t="shared" si="85"/>
        <v>33.450000000000003</v>
      </c>
      <c r="J1857" s="11">
        <f t="shared" si="86"/>
        <v>32.85</v>
      </c>
    </row>
    <row r="1858" spans="1:10">
      <c r="A1858" s="17" t="s">
        <v>35473</v>
      </c>
      <c r="B1858" s="2" t="s">
        <v>3560</v>
      </c>
      <c r="C1858" s="9">
        <v>6</v>
      </c>
      <c r="D1858" s="34">
        <v>1</v>
      </c>
      <c r="E1858" s="31">
        <v>35</v>
      </c>
      <c r="F1858" s="10">
        <v>22.5</v>
      </c>
      <c r="G1858" s="192" t="s">
        <v>32315</v>
      </c>
      <c r="H1858" s="10">
        <f t="shared" si="84"/>
        <v>33.800000000000004</v>
      </c>
      <c r="I1858" s="10">
        <f t="shared" si="85"/>
        <v>31</v>
      </c>
      <c r="J1858" s="11">
        <f t="shared" si="86"/>
        <v>30.450000000000003</v>
      </c>
    </row>
    <row r="1859" spans="1:10">
      <c r="A1859" s="17" t="s">
        <v>35474</v>
      </c>
      <c r="B1859" s="2" t="s">
        <v>3562</v>
      </c>
      <c r="C1859" s="9">
        <v>6</v>
      </c>
      <c r="D1859" s="34">
        <v>1</v>
      </c>
      <c r="E1859" s="31">
        <v>30</v>
      </c>
      <c r="F1859" s="10">
        <v>57</v>
      </c>
      <c r="G1859" s="192" t="s">
        <v>32315</v>
      </c>
      <c r="H1859" s="10">
        <f t="shared" si="84"/>
        <v>75.25</v>
      </c>
      <c r="I1859" s="10">
        <f t="shared" si="85"/>
        <v>69.100000000000009</v>
      </c>
      <c r="J1859" s="11">
        <f t="shared" si="86"/>
        <v>67.850000000000009</v>
      </c>
    </row>
    <row r="1860" spans="1:10">
      <c r="A1860" s="17" t="s">
        <v>35476</v>
      </c>
      <c r="B1860" s="2" t="s">
        <v>3563</v>
      </c>
      <c r="C1860" s="9">
        <v>6</v>
      </c>
      <c r="D1860" s="34">
        <v>1</v>
      </c>
      <c r="E1860" s="31">
        <v>21.5</v>
      </c>
      <c r="F1860" s="10">
        <v>12.25</v>
      </c>
      <c r="G1860" s="192" t="s">
        <v>32315</v>
      </c>
      <c r="H1860" s="10">
        <f t="shared" si="84"/>
        <v>19.600000000000001</v>
      </c>
      <c r="I1860" s="10">
        <f t="shared" si="85"/>
        <v>17.95</v>
      </c>
      <c r="J1860" s="11">
        <f t="shared" si="86"/>
        <v>17.650000000000002</v>
      </c>
    </row>
    <row r="1861" spans="1:10">
      <c r="A1861" s="17" t="s">
        <v>35477</v>
      </c>
      <c r="B1861" s="2" t="s">
        <v>3568</v>
      </c>
      <c r="C1861" s="9">
        <v>12</v>
      </c>
      <c r="D1861" s="34">
        <v>1</v>
      </c>
      <c r="E1861" s="31">
        <v>40</v>
      </c>
      <c r="F1861" s="10">
        <v>14.5</v>
      </c>
      <c r="G1861" s="192" t="s">
        <v>4334</v>
      </c>
      <c r="H1861" s="10">
        <f t="shared" si="84"/>
        <v>24.650000000000002</v>
      </c>
      <c r="I1861" s="10">
        <f t="shared" si="85"/>
        <v>22.650000000000002</v>
      </c>
      <c r="J1861" s="11">
        <f t="shared" si="86"/>
        <v>22.25</v>
      </c>
    </row>
    <row r="1862" spans="1:10">
      <c r="A1862" s="17" t="s">
        <v>35478</v>
      </c>
      <c r="B1862" s="2" t="s">
        <v>3570</v>
      </c>
      <c r="C1862" s="9">
        <v>6</v>
      </c>
      <c r="D1862" s="34">
        <v>0.7</v>
      </c>
      <c r="E1862" s="31">
        <v>30</v>
      </c>
      <c r="F1862" s="10">
        <v>17.850000000000001</v>
      </c>
      <c r="G1862" s="192" t="s">
        <v>32304</v>
      </c>
      <c r="H1862" s="10">
        <f t="shared" si="84"/>
        <v>26.35</v>
      </c>
      <c r="I1862" s="10">
        <f t="shared" si="85"/>
        <v>24.200000000000003</v>
      </c>
      <c r="J1862" s="11">
        <f t="shared" si="86"/>
        <v>23.75</v>
      </c>
    </row>
    <row r="1863" spans="1:10">
      <c r="A1863" s="17" t="s">
        <v>35479</v>
      </c>
      <c r="B1863" s="2" t="s">
        <v>33193</v>
      </c>
      <c r="C1863" s="9">
        <v>6</v>
      </c>
      <c r="D1863" s="34">
        <v>0.7</v>
      </c>
      <c r="E1863" s="31">
        <v>33</v>
      </c>
      <c r="F1863" s="10">
        <v>9.1</v>
      </c>
      <c r="G1863" s="192" t="s">
        <v>4327</v>
      </c>
      <c r="H1863" s="10">
        <f t="shared" si="84"/>
        <v>15.950000000000001</v>
      </c>
      <c r="I1863" s="10">
        <f t="shared" si="85"/>
        <v>14.65</v>
      </c>
      <c r="J1863" s="11">
        <f t="shared" si="86"/>
        <v>14.350000000000001</v>
      </c>
    </row>
    <row r="1864" spans="1:10">
      <c r="A1864" s="17" t="s">
        <v>35480</v>
      </c>
      <c r="B1864" s="2" t="s">
        <v>33194</v>
      </c>
      <c r="C1864" s="9">
        <v>6</v>
      </c>
      <c r="D1864" s="34">
        <v>0.7</v>
      </c>
      <c r="E1864" s="31">
        <v>33</v>
      </c>
      <c r="F1864" s="10">
        <v>12.95</v>
      </c>
      <c r="G1864" s="192" t="s">
        <v>32304</v>
      </c>
      <c r="H1864" s="10">
        <f t="shared" si="84"/>
        <v>20.650000000000002</v>
      </c>
      <c r="I1864" s="10">
        <f t="shared" si="85"/>
        <v>18.95</v>
      </c>
      <c r="J1864" s="11">
        <f t="shared" si="86"/>
        <v>18.600000000000001</v>
      </c>
    </row>
    <row r="1865" spans="1:10">
      <c r="A1865" s="17" t="s">
        <v>35481</v>
      </c>
      <c r="B1865" s="2" t="s">
        <v>4529</v>
      </c>
      <c r="C1865" s="9">
        <v>6</v>
      </c>
      <c r="D1865" s="34">
        <v>0.5</v>
      </c>
      <c r="E1865" s="31">
        <v>40</v>
      </c>
      <c r="F1865" s="10">
        <v>5.65</v>
      </c>
      <c r="G1865" s="192" t="s">
        <v>32307</v>
      </c>
      <c r="H1865" s="10">
        <f t="shared" si="84"/>
        <v>11.350000000000001</v>
      </c>
      <c r="I1865" s="10">
        <f t="shared" si="85"/>
        <v>10.4</v>
      </c>
      <c r="J1865" s="11">
        <f t="shared" si="86"/>
        <v>10.200000000000001</v>
      </c>
    </row>
    <row r="1866" spans="1:10">
      <c r="A1866" s="17" t="s">
        <v>35483</v>
      </c>
      <c r="B1866" s="2" t="s">
        <v>3577</v>
      </c>
      <c r="C1866" s="9">
        <v>6</v>
      </c>
      <c r="D1866" s="34">
        <v>1</v>
      </c>
      <c r="E1866" s="31">
        <v>15.5</v>
      </c>
      <c r="F1866" s="10">
        <v>14.5</v>
      </c>
      <c r="G1866" s="192" t="s">
        <v>4338</v>
      </c>
      <c r="H1866" s="10">
        <f t="shared" si="84"/>
        <v>21.55</v>
      </c>
      <c r="I1866" s="10">
        <f t="shared" si="85"/>
        <v>19.8</v>
      </c>
      <c r="J1866" s="11">
        <f t="shared" si="86"/>
        <v>19.450000000000003</v>
      </c>
    </row>
    <row r="1867" spans="1:10">
      <c r="A1867" s="17" t="s">
        <v>35485</v>
      </c>
      <c r="B1867" s="2" t="s">
        <v>33195</v>
      </c>
      <c r="C1867" s="9">
        <v>6</v>
      </c>
      <c r="D1867" s="34">
        <v>0.7</v>
      </c>
      <c r="E1867" s="31">
        <v>43</v>
      </c>
      <c r="F1867" s="10">
        <v>8.5</v>
      </c>
      <c r="G1867" s="192" t="s">
        <v>4334</v>
      </c>
      <c r="H1867" s="10">
        <f t="shared" si="84"/>
        <v>16.100000000000001</v>
      </c>
      <c r="I1867" s="10">
        <f t="shared" si="85"/>
        <v>14.75</v>
      </c>
      <c r="J1867" s="11">
        <f t="shared" si="86"/>
        <v>14.5</v>
      </c>
    </row>
    <row r="1868" spans="1:10">
      <c r="A1868" s="17" t="s">
        <v>35486</v>
      </c>
      <c r="B1868" s="2" t="s">
        <v>3580</v>
      </c>
      <c r="C1868" s="9">
        <v>6</v>
      </c>
      <c r="D1868" s="34">
        <v>0.7</v>
      </c>
      <c r="E1868" s="31">
        <v>38</v>
      </c>
      <c r="F1868" s="10">
        <v>21</v>
      </c>
      <c r="G1868" s="192" t="s">
        <v>32292</v>
      </c>
      <c r="H1868" s="10">
        <f t="shared" ref="H1868:H1931" si="87">IF(B1868="","",CEILING((F1868+(10.3552*D1868*E1868)/100+1.5+0.05)*1.22,0.05))</f>
        <v>30.900000000000002</v>
      </c>
      <c r="I1868" s="10">
        <f t="shared" ref="I1868:I1931" si="88">IF(B1868="","",CEILING((F1868+(10.3552*D1868*E1868)/100+1.5+0.05)*1.12,0.05))</f>
        <v>28.35</v>
      </c>
      <c r="J1868" s="11">
        <f t="shared" ref="J1868:J1931" si="89">IF(B1868="","",CEILING((F1868+(10.3552*D1868*E1868)/100+1.5+0.05)*1.1,0.05))</f>
        <v>27.85</v>
      </c>
    </row>
    <row r="1869" spans="1:10">
      <c r="A1869" s="17" t="s">
        <v>35487</v>
      </c>
      <c r="B1869" s="2" t="s">
        <v>33196</v>
      </c>
      <c r="C1869" s="9">
        <v>6</v>
      </c>
      <c r="D1869" s="34">
        <v>1</v>
      </c>
      <c r="E1869" s="31">
        <v>38</v>
      </c>
      <c r="F1869" s="10">
        <v>14.2</v>
      </c>
      <c r="G1869" s="192" t="s">
        <v>32292</v>
      </c>
      <c r="H1869" s="10">
        <f t="shared" si="87"/>
        <v>24.05</v>
      </c>
      <c r="I1869" s="10">
        <f t="shared" si="88"/>
        <v>22.05</v>
      </c>
      <c r="J1869" s="11">
        <f t="shared" si="89"/>
        <v>21.700000000000003</v>
      </c>
    </row>
    <row r="1870" spans="1:10">
      <c r="A1870" s="17" t="s">
        <v>35488</v>
      </c>
      <c r="B1870" s="2" t="s">
        <v>32135</v>
      </c>
      <c r="C1870" s="9">
        <v>12</v>
      </c>
      <c r="D1870" s="34">
        <v>0.05</v>
      </c>
      <c r="E1870" s="31">
        <v>38</v>
      </c>
      <c r="F1870" s="10">
        <v>23.25</v>
      </c>
      <c r="G1870" s="192" t="s">
        <v>32292</v>
      </c>
      <c r="H1870" s="10">
        <f t="shared" si="87"/>
        <v>30.5</v>
      </c>
      <c r="I1870" s="10">
        <f t="shared" si="88"/>
        <v>28</v>
      </c>
      <c r="J1870" s="11">
        <f t="shared" si="89"/>
        <v>27.5</v>
      </c>
    </row>
    <row r="1871" spans="1:10">
      <c r="A1871" s="17" t="s">
        <v>35490</v>
      </c>
      <c r="B1871" s="2" t="s">
        <v>3582</v>
      </c>
      <c r="C1871" s="9">
        <v>6</v>
      </c>
      <c r="D1871" s="34">
        <v>0.5</v>
      </c>
      <c r="E1871" s="31">
        <v>38</v>
      </c>
      <c r="F1871" s="10">
        <v>5.9</v>
      </c>
      <c r="G1871" s="192" t="s">
        <v>32290</v>
      </c>
      <c r="H1871" s="10">
        <f t="shared" si="87"/>
        <v>11.5</v>
      </c>
      <c r="I1871" s="10">
        <f t="shared" si="88"/>
        <v>10.55</v>
      </c>
      <c r="J1871" s="11">
        <f t="shared" si="89"/>
        <v>10.4</v>
      </c>
    </row>
    <row r="1872" spans="1:10">
      <c r="A1872" s="17" t="s">
        <v>35491</v>
      </c>
      <c r="B1872" s="2" t="s">
        <v>3585</v>
      </c>
      <c r="C1872" s="9">
        <v>6</v>
      </c>
      <c r="D1872" s="34">
        <v>1</v>
      </c>
      <c r="E1872" s="31">
        <v>38</v>
      </c>
      <c r="F1872" s="10">
        <v>7.45</v>
      </c>
      <c r="G1872" s="192" t="s">
        <v>32290</v>
      </c>
      <c r="H1872" s="10">
        <f t="shared" si="87"/>
        <v>15.8</v>
      </c>
      <c r="I1872" s="10">
        <f t="shared" si="88"/>
        <v>14.5</v>
      </c>
      <c r="J1872" s="11">
        <f t="shared" si="89"/>
        <v>14.25</v>
      </c>
    </row>
    <row r="1873" spans="1:10">
      <c r="A1873" s="17" t="s">
        <v>35492</v>
      </c>
      <c r="B1873" s="2" t="s">
        <v>27001</v>
      </c>
      <c r="C1873" s="9">
        <v>6</v>
      </c>
      <c r="D1873" s="34">
        <v>0.7</v>
      </c>
      <c r="E1873" s="31">
        <v>38</v>
      </c>
      <c r="F1873" s="10">
        <v>15.5</v>
      </c>
      <c r="G1873" s="192" t="s">
        <v>32290</v>
      </c>
      <c r="H1873" s="10">
        <f t="shared" si="87"/>
        <v>24.200000000000003</v>
      </c>
      <c r="I1873" s="10">
        <f t="shared" si="88"/>
        <v>22.200000000000003</v>
      </c>
      <c r="J1873" s="11">
        <f t="shared" si="89"/>
        <v>21.8</v>
      </c>
    </row>
    <row r="1874" spans="1:10">
      <c r="A1874" s="17" t="s">
        <v>35493</v>
      </c>
      <c r="B1874" s="2" t="s">
        <v>4579</v>
      </c>
      <c r="C1874" s="9">
        <v>12</v>
      </c>
      <c r="D1874" s="34">
        <v>0.05</v>
      </c>
      <c r="E1874" s="31">
        <v>38</v>
      </c>
      <c r="F1874" s="10">
        <v>8</v>
      </c>
      <c r="G1874" s="192" t="s">
        <v>32290</v>
      </c>
      <c r="H1874" s="10">
        <f t="shared" si="87"/>
        <v>11.9</v>
      </c>
      <c r="I1874" s="10">
        <f t="shared" si="88"/>
        <v>10.950000000000001</v>
      </c>
      <c r="J1874" s="11">
        <f t="shared" si="89"/>
        <v>10.75</v>
      </c>
    </row>
    <row r="1875" spans="1:10">
      <c r="A1875" s="17" t="s">
        <v>35494</v>
      </c>
      <c r="B1875" s="2" t="s">
        <v>32576</v>
      </c>
      <c r="C1875" s="9">
        <v>6</v>
      </c>
      <c r="D1875" s="34">
        <v>1</v>
      </c>
      <c r="E1875" s="31">
        <v>18</v>
      </c>
      <c r="F1875" s="10">
        <v>20.25</v>
      </c>
      <c r="G1875" s="192" t="s">
        <v>32577</v>
      </c>
      <c r="H1875" s="10">
        <f t="shared" si="87"/>
        <v>28.900000000000002</v>
      </c>
      <c r="I1875" s="10">
        <f t="shared" si="88"/>
        <v>26.55</v>
      </c>
      <c r="J1875" s="11">
        <f t="shared" si="89"/>
        <v>26.05</v>
      </c>
    </row>
    <row r="1876" spans="1:10">
      <c r="A1876" s="17" t="s">
        <v>35495</v>
      </c>
      <c r="B1876" s="2" t="s">
        <v>32579</v>
      </c>
      <c r="C1876" s="9">
        <v>3</v>
      </c>
      <c r="D1876" s="34">
        <v>0.7</v>
      </c>
      <c r="E1876" s="31">
        <v>43</v>
      </c>
      <c r="F1876" s="10">
        <v>12.5</v>
      </c>
      <c r="G1876" s="192" t="s">
        <v>32308</v>
      </c>
      <c r="H1876" s="10">
        <f t="shared" si="87"/>
        <v>20.950000000000003</v>
      </c>
      <c r="I1876" s="10">
        <f t="shared" si="88"/>
        <v>19.25</v>
      </c>
      <c r="J1876" s="11">
        <f t="shared" si="89"/>
        <v>18.900000000000002</v>
      </c>
    </row>
    <row r="1877" spans="1:10">
      <c r="A1877" s="17" t="s">
        <v>35496</v>
      </c>
      <c r="B1877" s="2" t="s">
        <v>33197</v>
      </c>
      <c r="C1877" s="9">
        <v>6</v>
      </c>
      <c r="D1877" s="34">
        <v>1</v>
      </c>
      <c r="E1877" s="31">
        <v>43</v>
      </c>
      <c r="F1877" s="10">
        <v>33.5</v>
      </c>
      <c r="G1877" s="192" t="s">
        <v>32307</v>
      </c>
      <c r="H1877" s="10">
        <f t="shared" si="87"/>
        <v>48.2</v>
      </c>
      <c r="I1877" s="10">
        <f t="shared" si="88"/>
        <v>44.25</v>
      </c>
      <c r="J1877" s="11">
        <f t="shared" si="89"/>
        <v>43.5</v>
      </c>
    </row>
    <row r="1878" spans="1:10">
      <c r="A1878" s="17" t="s">
        <v>35497</v>
      </c>
      <c r="B1878" s="2" t="s">
        <v>3589</v>
      </c>
      <c r="C1878" s="9">
        <v>6</v>
      </c>
      <c r="D1878" s="34">
        <v>0.7</v>
      </c>
      <c r="E1878" s="31">
        <v>40.4</v>
      </c>
      <c r="F1878" s="10">
        <v>11.95</v>
      </c>
      <c r="G1878" s="192" t="s">
        <v>32307</v>
      </c>
      <c r="H1878" s="10">
        <f t="shared" si="87"/>
        <v>20.05</v>
      </c>
      <c r="I1878" s="10">
        <f t="shared" si="88"/>
        <v>18.400000000000002</v>
      </c>
      <c r="J1878" s="11">
        <f t="shared" si="89"/>
        <v>18.100000000000001</v>
      </c>
    </row>
    <row r="1879" spans="1:10">
      <c r="A1879" s="17" t="s">
        <v>35498</v>
      </c>
      <c r="B1879" s="2" t="s">
        <v>3591</v>
      </c>
      <c r="C1879" s="9">
        <v>6</v>
      </c>
      <c r="D1879" s="34">
        <v>0.7</v>
      </c>
      <c r="E1879" s="31">
        <v>41.6</v>
      </c>
      <c r="F1879" s="10">
        <v>24.25</v>
      </c>
      <c r="G1879" s="192" t="s">
        <v>32308</v>
      </c>
      <c r="H1879" s="10">
        <f t="shared" si="87"/>
        <v>35.200000000000003</v>
      </c>
      <c r="I1879" s="10">
        <f t="shared" si="88"/>
        <v>32.300000000000004</v>
      </c>
      <c r="J1879" s="11">
        <f t="shared" si="89"/>
        <v>31.700000000000003</v>
      </c>
    </row>
    <row r="1880" spans="1:10">
      <c r="A1880" s="17" t="s">
        <v>35499</v>
      </c>
      <c r="B1880" s="2" t="s">
        <v>33198</v>
      </c>
      <c r="C1880" s="9">
        <v>6</v>
      </c>
      <c r="D1880" s="34">
        <v>0.5</v>
      </c>
      <c r="E1880" s="31">
        <v>29</v>
      </c>
      <c r="F1880" s="10">
        <v>9.5</v>
      </c>
      <c r="G1880" s="192" t="s">
        <v>32304</v>
      </c>
      <c r="H1880" s="10">
        <f t="shared" si="87"/>
        <v>15.350000000000001</v>
      </c>
      <c r="I1880" s="10">
        <f t="shared" si="88"/>
        <v>14.100000000000001</v>
      </c>
      <c r="J1880" s="11">
        <f t="shared" si="89"/>
        <v>13.850000000000001</v>
      </c>
    </row>
    <row r="1881" spans="1:10">
      <c r="A1881" s="17" t="s">
        <v>35500</v>
      </c>
      <c r="B1881" s="2" t="s">
        <v>33199</v>
      </c>
      <c r="C1881" s="9">
        <v>6</v>
      </c>
      <c r="D1881" s="34">
        <v>0.7</v>
      </c>
      <c r="E1881" s="31">
        <v>40</v>
      </c>
      <c r="F1881" s="10">
        <v>22.95</v>
      </c>
      <c r="G1881" s="192" t="s">
        <v>32307</v>
      </c>
      <c r="H1881" s="10">
        <f t="shared" si="87"/>
        <v>33.450000000000003</v>
      </c>
      <c r="I1881" s="10">
        <f t="shared" si="88"/>
        <v>30.700000000000003</v>
      </c>
      <c r="J1881" s="11">
        <f t="shared" si="89"/>
        <v>30.150000000000002</v>
      </c>
    </row>
    <row r="1882" spans="1:10">
      <c r="A1882" s="17" t="s">
        <v>35501</v>
      </c>
      <c r="B1882" s="2" t="s">
        <v>27130</v>
      </c>
      <c r="C1882" s="9">
        <v>6</v>
      </c>
      <c r="D1882" s="34">
        <v>0.7</v>
      </c>
      <c r="E1882" s="31">
        <v>40</v>
      </c>
      <c r="F1882" s="10">
        <v>21.5</v>
      </c>
      <c r="G1882" s="192" t="s">
        <v>32307</v>
      </c>
      <c r="H1882" s="10">
        <f t="shared" si="87"/>
        <v>31.700000000000003</v>
      </c>
      <c r="I1882" s="10">
        <f t="shared" si="88"/>
        <v>29.1</v>
      </c>
      <c r="J1882" s="11">
        <f t="shared" si="89"/>
        <v>28.55</v>
      </c>
    </row>
    <row r="1883" spans="1:10">
      <c r="A1883" s="17" t="s">
        <v>35502</v>
      </c>
      <c r="B1883" s="2" t="s">
        <v>14306</v>
      </c>
      <c r="C1883" s="9">
        <v>6</v>
      </c>
      <c r="D1883" s="34">
        <v>0.7</v>
      </c>
      <c r="E1883" s="31">
        <v>40</v>
      </c>
      <c r="F1883" s="10">
        <v>1.45</v>
      </c>
      <c r="G1883" s="192" t="s">
        <v>32294</v>
      </c>
      <c r="H1883" s="10">
        <f t="shared" si="87"/>
        <v>7.2</v>
      </c>
      <c r="I1883" s="10">
        <f t="shared" si="88"/>
        <v>6.65</v>
      </c>
      <c r="J1883" s="11">
        <f t="shared" si="89"/>
        <v>6.5</v>
      </c>
    </row>
    <row r="1884" spans="1:10">
      <c r="A1884" s="17" t="s">
        <v>35504</v>
      </c>
      <c r="B1884" s="2" t="s">
        <v>3594</v>
      </c>
      <c r="C1884" s="9">
        <v>6</v>
      </c>
      <c r="D1884" s="34">
        <v>0.7</v>
      </c>
      <c r="E1884" s="31">
        <v>40</v>
      </c>
      <c r="F1884" s="10">
        <v>38</v>
      </c>
      <c r="G1884" s="192" t="s">
        <v>32307</v>
      </c>
      <c r="H1884" s="10">
        <f t="shared" si="87"/>
        <v>51.800000000000004</v>
      </c>
      <c r="I1884" s="10">
        <f t="shared" si="88"/>
        <v>47.550000000000004</v>
      </c>
      <c r="J1884" s="11">
        <f t="shared" si="89"/>
        <v>46.7</v>
      </c>
    </row>
    <row r="1885" spans="1:10">
      <c r="A1885" s="17" t="s">
        <v>35505</v>
      </c>
      <c r="B1885" s="2" t="s">
        <v>33200</v>
      </c>
      <c r="C1885" s="9">
        <v>3</v>
      </c>
      <c r="D1885" s="34">
        <v>0.7</v>
      </c>
      <c r="E1885" s="31">
        <v>40</v>
      </c>
      <c r="F1885" s="10">
        <v>20.5</v>
      </c>
      <c r="G1885" s="192" t="s">
        <v>32307</v>
      </c>
      <c r="H1885" s="10">
        <f t="shared" si="87"/>
        <v>30.450000000000003</v>
      </c>
      <c r="I1885" s="10">
        <f t="shared" si="88"/>
        <v>27.950000000000003</v>
      </c>
      <c r="J1885" s="11">
        <f t="shared" si="89"/>
        <v>27.450000000000003</v>
      </c>
    </row>
    <row r="1886" spans="1:10">
      <c r="A1886" s="17" t="s">
        <v>35506</v>
      </c>
      <c r="B1886" s="2" t="s">
        <v>33201</v>
      </c>
      <c r="C1886" s="9">
        <v>6</v>
      </c>
      <c r="D1886" s="34">
        <v>0.7</v>
      </c>
      <c r="E1886" s="31">
        <v>43</v>
      </c>
      <c r="F1886" s="10">
        <v>1.45</v>
      </c>
      <c r="G1886" s="192" t="s">
        <v>32307</v>
      </c>
      <c r="H1886" s="10">
        <f t="shared" si="87"/>
        <v>7.5</v>
      </c>
      <c r="I1886" s="10">
        <f t="shared" si="88"/>
        <v>6.9</v>
      </c>
      <c r="J1886" s="11">
        <f t="shared" si="89"/>
        <v>6.75</v>
      </c>
    </row>
    <row r="1887" spans="1:10">
      <c r="A1887" s="17" t="s">
        <v>35507</v>
      </c>
      <c r="B1887" s="2" t="s">
        <v>3599</v>
      </c>
      <c r="C1887" s="9">
        <v>6</v>
      </c>
      <c r="D1887" s="34">
        <v>0.7</v>
      </c>
      <c r="E1887" s="31">
        <v>43</v>
      </c>
      <c r="F1887" s="10">
        <v>30.5</v>
      </c>
      <c r="G1887" s="192" t="s">
        <v>32307</v>
      </c>
      <c r="H1887" s="10">
        <f t="shared" si="87"/>
        <v>42.95</v>
      </c>
      <c r="I1887" s="10">
        <f t="shared" si="88"/>
        <v>39.400000000000006</v>
      </c>
      <c r="J1887" s="11">
        <f t="shared" si="89"/>
        <v>38.700000000000003</v>
      </c>
    </row>
    <row r="1888" spans="1:10">
      <c r="A1888" s="17" t="s">
        <v>35508</v>
      </c>
      <c r="B1888" s="2" t="s">
        <v>33202</v>
      </c>
      <c r="C1888" s="9">
        <v>6</v>
      </c>
      <c r="D1888" s="34">
        <v>0.7</v>
      </c>
      <c r="E1888" s="31">
        <v>43</v>
      </c>
      <c r="F1888" s="10">
        <v>5.75</v>
      </c>
      <c r="G1888" s="192" t="s">
        <v>32307</v>
      </c>
      <c r="H1888" s="10">
        <f t="shared" si="87"/>
        <v>12.75</v>
      </c>
      <c r="I1888" s="10">
        <f t="shared" si="88"/>
        <v>11.700000000000001</v>
      </c>
      <c r="J1888" s="11">
        <f t="shared" si="89"/>
        <v>11.5</v>
      </c>
    </row>
    <row r="1889" spans="1:10">
      <c r="A1889" s="17" t="s">
        <v>35509</v>
      </c>
      <c r="B1889" s="2" t="s">
        <v>4685</v>
      </c>
      <c r="C1889" s="9">
        <v>6</v>
      </c>
      <c r="D1889" s="34">
        <v>0.7</v>
      </c>
      <c r="E1889" s="31">
        <v>43.4</v>
      </c>
      <c r="F1889" s="10">
        <v>57.5</v>
      </c>
      <c r="G1889" s="192" t="s">
        <v>32308</v>
      </c>
      <c r="H1889" s="10">
        <f t="shared" si="87"/>
        <v>75.900000000000006</v>
      </c>
      <c r="I1889" s="10">
        <f t="shared" si="88"/>
        <v>69.7</v>
      </c>
      <c r="J1889" s="11">
        <f t="shared" si="89"/>
        <v>68.45</v>
      </c>
    </row>
    <row r="1890" spans="1:10">
      <c r="A1890" s="17" t="s">
        <v>35510</v>
      </c>
      <c r="B1890" s="2" t="s">
        <v>3604</v>
      </c>
      <c r="C1890" s="9">
        <v>12</v>
      </c>
      <c r="D1890" s="34">
        <v>1</v>
      </c>
      <c r="E1890" s="31">
        <v>40</v>
      </c>
      <c r="F1890" s="10">
        <v>43.5</v>
      </c>
      <c r="G1890" s="192" t="s">
        <v>32294</v>
      </c>
      <c r="H1890" s="10">
        <f t="shared" si="87"/>
        <v>60.050000000000004</v>
      </c>
      <c r="I1890" s="10">
        <f t="shared" si="88"/>
        <v>55.1</v>
      </c>
      <c r="J1890" s="11">
        <f t="shared" si="89"/>
        <v>54.150000000000006</v>
      </c>
    </row>
    <row r="1891" spans="1:10">
      <c r="A1891" s="17" t="s">
        <v>35511</v>
      </c>
      <c r="B1891" s="2" t="s">
        <v>3608</v>
      </c>
      <c r="C1891" s="9">
        <v>6</v>
      </c>
      <c r="D1891" s="34">
        <v>0.7</v>
      </c>
      <c r="E1891" s="31">
        <v>51.5</v>
      </c>
      <c r="F1891" s="10">
        <v>37.5</v>
      </c>
      <c r="G1891" s="192" t="s">
        <v>32325</v>
      </c>
      <c r="H1891" s="10">
        <f t="shared" si="87"/>
        <v>52.2</v>
      </c>
      <c r="I1891" s="10">
        <f t="shared" si="88"/>
        <v>47.95</v>
      </c>
      <c r="J1891" s="11">
        <f t="shared" si="89"/>
        <v>47.1</v>
      </c>
    </row>
    <row r="1892" spans="1:10">
      <c r="A1892" s="17" t="s">
        <v>35512</v>
      </c>
      <c r="B1892" s="2" t="s">
        <v>3610</v>
      </c>
      <c r="C1892" s="9">
        <v>6</v>
      </c>
      <c r="D1892" s="34">
        <v>0.7</v>
      </c>
      <c r="E1892" s="31">
        <v>48</v>
      </c>
      <c r="F1892" s="10">
        <v>16.7</v>
      </c>
      <c r="G1892" s="192" t="s">
        <v>32325</v>
      </c>
      <c r="H1892" s="10">
        <f t="shared" si="87"/>
        <v>26.55</v>
      </c>
      <c r="I1892" s="10">
        <f t="shared" si="88"/>
        <v>24.35</v>
      </c>
      <c r="J1892" s="11">
        <f t="shared" si="89"/>
        <v>23.950000000000003</v>
      </c>
    </row>
    <row r="1893" spans="1:10">
      <c r="A1893" s="17" t="s">
        <v>35513</v>
      </c>
      <c r="B1893" s="2" t="s">
        <v>3612</v>
      </c>
      <c r="C1893" s="9">
        <v>6</v>
      </c>
      <c r="D1893" s="34">
        <v>0.7</v>
      </c>
      <c r="E1893" s="31">
        <v>45</v>
      </c>
      <c r="F1893" s="10">
        <v>13.95</v>
      </c>
      <c r="G1893" s="192" t="s">
        <v>32325</v>
      </c>
      <c r="H1893" s="10">
        <f t="shared" si="87"/>
        <v>22.900000000000002</v>
      </c>
      <c r="I1893" s="10">
        <f t="shared" si="88"/>
        <v>21.05</v>
      </c>
      <c r="J1893" s="11">
        <f t="shared" si="89"/>
        <v>20.650000000000002</v>
      </c>
    </row>
    <row r="1894" spans="1:10">
      <c r="A1894" s="17" t="s">
        <v>35514</v>
      </c>
      <c r="B1894" s="2" t="s">
        <v>3614</v>
      </c>
      <c r="C1894" s="9">
        <v>12</v>
      </c>
      <c r="D1894" s="34">
        <v>1</v>
      </c>
      <c r="E1894" s="31">
        <v>50</v>
      </c>
      <c r="F1894" s="10">
        <v>8.1</v>
      </c>
      <c r="G1894" s="192" t="s">
        <v>32294</v>
      </c>
      <c r="H1894" s="10">
        <f t="shared" si="87"/>
        <v>18.100000000000001</v>
      </c>
      <c r="I1894" s="10">
        <f t="shared" si="88"/>
        <v>16.650000000000002</v>
      </c>
      <c r="J1894" s="11">
        <f t="shared" si="89"/>
        <v>16.350000000000001</v>
      </c>
    </row>
    <row r="1895" spans="1:10">
      <c r="A1895" s="17" t="s">
        <v>35515</v>
      </c>
      <c r="B1895" s="2" t="s">
        <v>3617</v>
      </c>
      <c r="C1895" s="9">
        <v>6</v>
      </c>
      <c r="D1895" s="34">
        <v>0.7</v>
      </c>
      <c r="E1895" s="31">
        <v>25</v>
      </c>
      <c r="F1895" s="10">
        <v>21.5</v>
      </c>
      <c r="G1895" s="192" t="s">
        <v>32293</v>
      </c>
      <c r="H1895" s="10">
        <f t="shared" si="87"/>
        <v>30.35</v>
      </c>
      <c r="I1895" s="10">
        <f t="shared" si="88"/>
        <v>27.85</v>
      </c>
      <c r="J1895" s="11">
        <f t="shared" si="89"/>
        <v>27.35</v>
      </c>
    </row>
    <row r="1896" spans="1:10">
      <c r="A1896" s="17" t="s">
        <v>35516</v>
      </c>
      <c r="B1896" s="2" t="s">
        <v>3619</v>
      </c>
      <c r="C1896" s="9">
        <v>6</v>
      </c>
      <c r="D1896" s="34">
        <v>0.7</v>
      </c>
      <c r="E1896" s="31">
        <v>25</v>
      </c>
      <c r="F1896" s="10">
        <v>12.25</v>
      </c>
      <c r="G1896" s="192" t="s">
        <v>32293</v>
      </c>
      <c r="H1896" s="10">
        <f t="shared" si="87"/>
        <v>19.05</v>
      </c>
      <c r="I1896" s="10">
        <f t="shared" si="88"/>
        <v>17.5</v>
      </c>
      <c r="J1896" s="11">
        <f t="shared" si="89"/>
        <v>17.2</v>
      </c>
    </row>
    <row r="1897" spans="1:10">
      <c r="A1897" s="17" t="s">
        <v>35518</v>
      </c>
      <c r="B1897" s="2" t="s">
        <v>3621</v>
      </c>
      <c r="C1897" s="9">
        <v>4</v>
      </c>
      <c r="D1897" s="34">
        <v>3</v>
      </c>
      <c r="E1897" s="31">
        <v>40</v>
      </c>
      <c r="F1897" s="10">
        <v>5.2</v>
      </c>
      <c r="G1897" s="192" t="s">
        <v>32294</v>
      </c>
      <c r="H1897" s="10">
        <f t="shared" si="87"/>
        <v>23.400000000000002</v>
      </c>
      <c r="I1897" s="10">
        <f t="shared" si="88"/>
        <v>21.5</v>
      </c>
      <c r="J1897" s="11">
        <f t="shared" si="89"/>
        <v>21.1</v>
      </c>
    </row>
    <row r="1898" spans="1:10">
      <c r="A1898" s="17" t="s">
        <v>35520</v>
      </c>
      <c r="B1898" s="2" t="s">
        <v>3629</v>
      </c>
      <c r="C1898" s="9">
        <v>120</v>
      </c>
      <c r="D1898" s="34">
        <v>0.05</v>
      </c>
      <c r="E1898" s="31">
        <v>37.5</v>
      </c>
      <c r="F1898" s="10">
        <v>34</v>
      </c>
      <c r="G1898" s="192" t="s">
        <v>32294</v>
      </c>
      <c r="H1898" s="10">
        <f t="shared" si="87"/>
        <v>43.650000000000006</v>
      </c>
      <c r="I1898" s="10">
        <f t="shared" si="88"/>
        <v>40.050000000000004</v>
      </c>
      <c r="J1898" s="11">
        <f t="shared" si="89"/>
        <v>39.35</v>
      </c>
    </row>
    <row r="1899" spans="1:10">
      <c r="A1899" s="17" t="s">
        <v>35521</v>
      </c>
      <c r="B1899" s="2" t="s">
        <v>3633</v>
      </c>
      <c r="C1899" s="9">
        <v>6</v>
      </c>
      <c r="D1899" s="34">
        <v>0.7</v>
      </c>
      <c r="E1899" s="31">
        <v>57</v>
      </c>
      <c r="F1899" s="10">
        <v>37.5</v>
      </c>
      <c r="G1899" s="192" t="s">
        <v>4328</v>
      </c>
      <c r="H1899" s="10">
        <f t="shared" si="87"/>
        <v>52.7</v>
      </c>
      <c r="I1899" s="10">
        <f t="shared" si="88"/>
        <v>48.400000000000006</v>
      </c>
      <c r="J1899" s="11">
        <f t="shared" si="89"/>
        <v>47.5</v>
      </c>
    </row>
    <row r="1900" spans="1:10">
      <c r="A1900" s="17" t="s">
        <v>35522</v>
      </c>
      <c r="B1900" s="2" t="s">
        <v>13701</v>
      </c>
      <c r="C1900" s="9">
        <v>6</v>
      </c>
      <c r="D1900" s="34">
        <v>0.7</v>
      </c>
      <c r="E1900" s="31">
        <v>58</v>
      </c>
      <c r="F1900" s="10">
        <v>31.95</v>
      </c>
      <c r="G1900" s="192" t="s">
        <v>4329</v>
      </c>
      <c r="H1900" s="10">
        <f t="shared" si="87"/>
        <v>46</v>
      </c>
      <c r="I1900" s="10">
        <f t="shared" si="88"/>
        <v>42.25</v>
      </c>
      <c r="J1900" s="11">
        <f t="shared" si="89"/>
        <v>41.5</v>
      </c>
    </row>
    <row r="1901" spans="1:10">
      <c r="A1901" s="17" t="s">
        <v>35524</v>
      </c>
      <c r="B1901" s="2" t="s">
        <v>3635</v>
      </c>
      <c r="C1901" s="9">
        <v>6</v>
      </c>
      <c r="D1901" s="34">
        <v>0.7</v>
      </c>
      <c r="E1901" s="31">
        <v>43</v>
      </c>
      <c r="F1901" s="10">
        <v>5.65</v>
      </c>
      <c r="G1901" s="192" t="s">
        <v>4329</v>
      </c>
      <c r="H1901" s="10">
        <f t="shared" si="87"/>
        <v>12.600000000000001</v>
      </c>
      <c r="I1901" s="10">
        <f t="shared" si="88"/>
        <v>11.600000000000001</v>
      </c>
      <c r="J1901" s="11">
        <f t="shared" si="89"/>
        <v>11.350000000000001</v>
      </c>
    </row>
    <row r="1902" spans="1:10">
      <c r="A1902" s="17" t="s">
        <v>35525</v>
      </c>
      <c r="B1902" s="2" t="s">
        <v>15044</v>
      </c>
      <c r="C1902" s="9">
        <v>6</v>
      </c>
      <c r="D1902" s="34">
        <v>0.7</v>
      </c>
      <c r="E1902" s="31">
        <v>46</v>
      </c>
      <c r="F1902" s="10">
        <v>5.85</v>
      </c>
      <c r="G1902" s="192" t="s">
        <v>4329</v>
      </c>
      <c r="H1902" s="10">
        <f t="shared" si="87"/>
        <v>13.100000000000001</v>
      </c>
      <c r="I1902" s="10">
        <f t="shared" si="88"/>
        <v>12.05</v>
      </c>
      <c r="J1902" s="11">
        <f t="shared" si="89"/>
        <v>11.850000000000001</v>
      </c>
    </row>
    <row r="1903" spans="1:10">
      <c r="A1903" s="17" t="s">
        <v>35526</v>
      </c>
      <c r="B1903" s="2" t="s">
        <v>31838</v>
      </c>
      <c r="C1903" s="9">
        <v>6</v>
      </c>
      <c r="D1903" s="34">
        <v>0.7</v>
      </c>
      <c r="E1903" s="31">
        <v>46</v>
      </c>
      <c r="F1903" s="10">
        <v>9.8000000000000007</v>
      </c>
      <c r="G1903" s="192" t="s">
        <v>4329</v>
      </c>
      <c r="H1903" s="10">
        <f t="shared" si="87"/>
        <v>17.95</v>
      </c>
      <c r="I1903" s="10">
        <f t="shared" si="88"/>
        <v>16.45</v>
      </c>
      <c r="J1903" s="11">
        <f t="shared" si="89"/>
        <v>16.2</v>
      </c>
    </row>
    <row r="1904" spans="1:10">
      <c r="A1904" s="17" t="s">
        <v>35527</v>
      </c>
      <c r="B1904" s="2" t="s">
        <v>13703</v>
      </c>
      <c r="C1904" s="9">
        <v>6</v>
      </c>
      <c r="D1904" s="34">
        <v>0.7</v>
      </c>
      <c r="E1904" s="31">
        <v>46</v>
      </c>
      <c r="F1904" s="10">
        <v>5.05</v>
      </c>
      <c r="G1904" s="192" t="s">
        <v>4329</v>
      </c>
      <c r="H1904" s="10">
        <f t="shared" si="87"/>
        <v>12.15</v>
      </c>
      <c r="I1904" s="10">
        <f t="shared" si="88"/>
        <v>11.15</v>
      </c>
      <c r="J1904" s="11">
        <f t="shared" si="89"/>
        <v>10.950000000000001</v>
      </c>
    </row>
    <row r="1905" spans="1:10">
      <c r="A1905" s="17" t="s">
        <v>35528</v>
      </c>
      <c r="B1905" s="2" t="s">
        <v>4736</v>
      </c>
      <c r="C1905" s="9">
        <v>6</v>
      </c>
      <c r="D1905" s="34">
        <v>0.7</v>
      </c>
      <c r="E1905" s="31">
        <v>43</v>
      </c>
      <c r="F1905" s="10">
        <v>9.1</v>
      </c>
      <c r="G1905" s="192" t="s">
        <v>4329</v>
      </c>
      <c r="H1905" s="10">
        <f t="shared" si="87"/>
        <v>16.8</v>
      </c>
      <c r="I1905" s="10">
        <f t="shared" si="88"/>
        <v>15.450000000000001</v>
      </c>
      <c r="J1905" s="11">
        <f t="shared" si="89"/>
        <v>15.15</v>
      </c>
    </row>
    <row r="1906" spans="1:10">
      <c r="A1906" s="17" t="s">
        <v>35529</v>
      </c>
      <c r="B1906" s="2" t="s">
        <v>3638</v>
      </c>
      <c r="C1906" s="9">
        <v>6</v>
      </c>
      <c r="D1906" s="34">
        <v>0.7</v>
      </c>
      <c r="E1906" s="31">
        <v>43</v>
      </c>
      <c r="F1906" s="10">
        <v>8.75</v>
      </c>
      <c r="G1906" s="192" t="s">
        <v>4329</v>
      </c>
      <c r="H1906" s="10">
        <f t="shared" si="87"/>
        <v>16.400000000000002</v>
      </c>
      <c r="I1906" s="10">
        <f t="shared" si="88"/>
        <v>15.05</v>
      </c>
      <c r="J1906" s="11">
        <f t="shared" si="89"/>
        <v>14.8</v>
      </c>
    </row>
    <row r="1907" spans="1:10">
      <c r="A1907" s="17" t="s">
        <v>35530</v>
      </c>
      <c r="B1907" s="2" t="s">
        <v>33203</v>
      </c>
      <c r="C1907" s="9">
        <v>6</v>
      </c>
      <c r="D1907" s="34">
        <v>0.7</v>
      </c>
      <c r="E1907" s="31">
        <v>46</v>
      </c>
      <c r="F1907" s="10">
        <v>36</v>
      </c>
      <c r="G1907" s="192" t="s">
        <v>4329</v>
      </c>
      <c r="H1907" s="10">
        <f t="shared" si="87"/>
        <v>49.900000000000006</v>
      </c>
      <c r="I1907" s="10">
        <f t="shared" si="88"/>
        <v>45.800000000000004</v>
      </c>
      <c r="J1907" s="11">
        <f t="shared" si="89"/>
        <v>45</v>
      </c>
    </row>
    <row r="1908" spans="1:10">
      <c r="A1908" s="17" t="s">
        <v>35531</v>
      </c>
      <c r="B1908" s="2" t="s">
        <v>32584</v>
      </c>
      <c r="C1908" s="9">
        <v>6</v>
      </c>
      <c r="D1908" s="34">
        <v>1.5</v>
      </c>
      <c r="E1908" s="31">
        <v>7</v>
      </c>
      <c r="F1908" s="10">
        <v>18.95</v>
      </c>
      <c r="G1908" s="192" t="s">
        <v>32315</v>
      </c>
      <c r="H1908" s="10">
        <f t="shared" si="87"/>
        <v>26.35</v>
      </c>
      <c r="I1908" s="10">
        <f t="shared" si="88"/>
        <v>24.200000000000003</v>
      </c>
      <c r="J1908" s="11">
        <f t="shared" si="89"/>
        <v>23.75</v>
      </c>
    </row>
    <row r="1909" spans="1:10">
      <c r="A1909" s="17" t="s">
        <v>35532</v>
      </c>
      <c r="B1909" s="2" t="s">
        <v>3699</v>
      </c>
      <c r="C1909" s="9">
        <v>6</v>
      </c>
      <c r="D1909" s="34">
        <v>0.7</v>
      </c>
      <c r="E1909" s="31">
        <v>15</v>
      </c>
      <c r="F1909" s="10">
        <v>36.5</v>
      </c>
      <c r="G1909" s="192" t="s">
        <v>32304</v>
      </c>
      <c r="H1909" s="10">
        <f t="shared" si="87"/>
        <v>47.75</v>
      </c>
      <c r="I1909" s="10">
        <f t="shared" si="88"/>
        <v>43.85</v>
      </c>
      <c r="J1909" s="11">
        <f t="shared" si="89"/>
        <v>43.1</v>
      </c>
    </row>
    <row r="1910" spans="1:10">
      <c r="A1910" s="17" t="s">
        <v>35533</v>
      </c>
      <c r="B1910" s="2" t="s">
        <v>3703</v>
      </c>
      <c r="C1910" s="9">
        <v>6</v>
      </c>
      <c r="D1910" s="34">
        <v>0.7</v>
      </c>
      <c r="E1910" s="31">
        <v>15</v>
      </c>
      <c r="F1910" s="10">
        <v>20.25</v>
      </c>
      <c r="G1910" s="192" t="s">
        <v>32304</v>
      </c>
      <c r="H1910" s="10">
        <f t="shared" si="87"/>
        <v>27.950000000000003</v>
      </c>
      <c r="I1910" s="10">
        <f t="shared" si="88"/>
        <v>25.650000000000002</v>
      </c>
      <c r="J1910" s="11">
        <f t="shared" si="89"/>
        <v>25.200000000000003</v>
      </c>
    </row>
    <row r="1911" spans="1:10">
      <c r="A1911" s="17" t="s">
        <v>35534</v>
      </c>
      <c r="B1911" s="2" t="s">
        <v>3704</v>
      </c>
      <c r="C1911" s="9">
        <v>12</v>
      </c>
      <c r="D1911" s="34">
        <v>1</v>
      </c>
      <c r="E1911" s="31">
        <v>35</v>
      </c>
      <c r="F1911" s="10">
        <v>6.5</v>
      </c>
      <c r="G1911" s="192" t="s">
        <v>4327</v>
      </c>
      <c r="H1911" s="10">
        <f t="shared" si="87"/>
        <v>14.25</v>
      </c>
      <c r="I1911" s="10">
        <f t="shared" si="88"/>
        <v>13.100000000000001</v>
      </c>
      <c r="J1911" s="11">
        <f t="shared" si="89"/>
        <v>12.850000000000001</v>
      </c>
    </row>
    <row r="1912" spans="1:10">
      <c r="A1912" s="17" t="s">
        <v>35535</v>
      </c>
      <c r="B1912" s="2" t="s">
        <v>3713</v>
      </c>
      <c r="C1912" s="9">
        <v>6</v>
      </c>
      <c r="D1912" s="34">
        <v>0.7</v>
      </c>
      <c r="E1912" s="31">
        <v>10</v>
      </c>
      <c r="F1912" s="10">
        <v>23.5</v>
      </c>
      <c r="G1912" s="192" t="s">
        <v>32304</v>
      </c>
      <c r="H1912" s="10">
        <f t="shared" si="87"/>
        <v>31.450000000000003</v>
      </c>
      <c r="I1912" s="10">
        <f t="shared" si="88"/>
        <v>28.900000000000002</v>
      </c>
      <c r="J1912" s="11">
        <f t="shared" si="89"/>
        <v>28.400000000000002</v>
      </c>
    </row>
    <row r="1913" spans="1:10">
      <c r="A1913" s="17" t="s">
        <v>35536</v>
      </c>
      <c r="B1913" s="2" t="s">
        <v>3718</v>
      </c>
      <c r="C1913" s="9">
        <v>6</v>
      </c>
      <c r="D1913" s="34">
        <v>0.7</v>
      </c>
      <c r="E1913" s="31">
        <v>46</v>
      </c>
      <c r="F1913" s="10">
        <v>195</v>
      </c>
      <c r="G1913" s="192" t="s">
        <v>4329</v>
      </c>
      <c r="H1913" s="10">
        <f t="shared" si="87"/>
        <v>243.9</v>
      </c>
      <c r="I1913" s="10">
        <f t="shared" si="88"/>
        <v>223.9</v>
      </c>
      <c r="J1913" s="11">
        <f t="shared" si="89"/>
        <v>219.9</v>
      </c>
    </row>
    <row r="1914" spans="1:10">
      <c r="A1914" s="17" t="s">
        <v>35537</v>
      </c>
      <c r="B1914" s="2" t="s">
        <v>3721</v>
      </c>
      <c r="C1914" s="9">
        <v>6</v>
      </c>
      <c r="D1914" s="34">
        <v>1</v>
      </c>
      <c r="E1914" s="31">
        <v>46</v>
      </c>
      <c r="F1914" s="10">
        <v>6.5</v>
      </c>
      <c r="G1914" s="192" t="s">
        <v>4329</v>
      </c>
      <c r="H1914" s="10">
        <f t="shared" si="87"/>
        <v>15.65</v>
      </c>
      <c r="I1914" s="10">
        <f t="shared" si="88"/>
        <v>14.4</v>
      </c>
      <c r="J1914" s="11">
        <f t="shared" si="89"/>
        <v>14.100000000000001</v>
      </c>
    </row>
    <row r="1915" spans="1:10">
      <c r="A1915" s="17" t="s">
        <v>35538</v>
      </c>
      <c r="B1915" s="2" t="s">
        <v>3723</v>
      </c>
      <c r="C1915" s="9">
        <v>6</v>
      </c>
      <c r="D1915" s="34">
        <v>0.7</v>
      </c>
      <c r="E1915" s="31">
        <v>30</v>
      </c>
      <c r="F1915" s="10">
        <v>5.75</v>
      </c>
      <c r="G1915" s="192" t="s">
        <v>4345</v>
      </c>
      <c r="H1915" s="10">
        <f t="shared" si="87"/>
        <v>11.600000000000001</v>
      </c>
      <c r="I1915" s="10">
        <f t="shared" si="88"/>
        <v>10.65</v>
      </c>
      <c r="J1915" s="11">
        <f t="shared" si="89"/>
        <v>10.450000000000001</v>
      </c>
    </row>
    <row r="1916" spans="1:10">
      <c r="A1916" s="17" t="s">
        <v>35539</v>
      </c>
      <c r="B1916" s="2" t="s">
        <v>3725</v>
      </c>
      <c r="C1916" s="9">
        <v>6</v>
      </c>
      <c r="D1916" s="34">
        <v>0.7</v>
      </c>
      <c r="E1916" s="31">
        <v>38</v>
      </c>
      <c r="F1916" s="10">
        <v>10.75</v>
      </c>
      <c r="G1916" s="192" t="s">
        <v>4345</v>
      </c>
      <c r="H1916" s="10">
        <f t="shared" si="87"/>
        <v>18.400000000000002</v>
      </c>
      <c r="I1916" s="10">
        <f t="shared" si="88"/>
        <v>16.900000000000002</v>
      </c>
      <c r="J1916" s="11">
        <f t="shared" si="89"/>
        <v>16.600000000000001</v>
      </c>
    </row>
    <row r="1917" spans="1:10">
      <c r="A1917" s="17" t="s">
        <v>35540</v>
      </c>
      <c r="B1917" s="2" t="s">
        <v>3727</v>
      </c>
      <c r="C1917" s="9">
        <v>6</v>
      </c>
      <c r="D1917" s="34">
        <v>0.7</v>
      </c>
      <c r="E1917" s="31">
        <v>38</v>
      </c>
      <c r="F1917" s="10">
        <v>20.5</v>
      </c>
      <c r="G1917" s="192" t="s">
        <v>4345</v>
      </c>
      <c r="H1917" s="10">
        <f t="shared" si="87"/>
        <v>30.3</v>
      </c>
      <c r="I1917" s="10">
        <f t="shared" si="88"/>
        <v>27.8</v>
      </c>
      <c r="J1917" s="11">
        <f t="shared" si="89"/>
        <v>27.3</v>
      </c>
    </row>
    <row r="1918" spans="1:10">
      <c r="A1918" s="17" t="s">
        <v>35541</v>
      </c>
      <c r="B1918" s="2" t="s">
        <v>27748</v>
      </c>
      <c r="C1918" s="9">
        <v>6</v>
      </c>
      <c r="D1918" s="34">
        <v>0.7</v>
      </c>
      <c r="E1918" s="31">
        <v>41.3</v>
      </c>
      <c r="F1918" s="10">
        <v>9</v>
      </c>
      <c r="G1918" s="192" t="s">
        <v>4345</v>
      </c>
      <c r="H1918" s="10">
        <f t="shared" si="87"/>
        <v>16.55</v>
      </c>
      <c r="I1918" s="10">
        <f t="shared" si="88"/>
        <v>15.200000000000001</v>
      </c>
      <c r="J1918" s="11">
        <f t="shared" si="89"/>
        <v>14.9</v>
      </c>
    </row>
    <row r="1919" spans="1:10">
      <c r="A1919" s="17" t="s">
        <v>35542</v>
      </c>
      <c r="B1919" s="2" t="s">
        <v>3729</v>
      </c>
      <c r="C1919" s="9">
        <v>6</v>
      </c>
      <c r="D1919" s="34">
        <v>0.7</v>
      </c>
      <c r="E1919" s="31">
        <v>38</v>
      </c>
      <c r="F1919" s="10">
        <v>35.85</v>
      </c>
      <c r="G1919" s="192" t="s">
        <v>4345</v>
      </c>
      <c r="H1919" s="10">
        <f t="shared" si="87"/>
        <v>49</v>
      </c>
      <c r="I1919" s="10">
        <f t="shared" si="88"/>
        <v>45</v>
      </c>
      <c r="J1919" s="11">
        <f t="shared" si="89"/>
        <v>44.2</v>
      </c>
    </row>
    <row r="1920" spans="1:10">
      <c r="A1920" s="17" t="s">
        <v>35543</v>
      </c>
      <c r="B1920" s="2" t="s">
        <v>33204</v>
      </c>
      <c r="C1920" s="9">
        <v>6</v>
      </c>
      <c r="D1920" s="34">
        <v>0.7</v>
      </c>
      <c r="E1920" s="31">
        <v>38</v>
      </c>
      <c r="F1920" s="10">
        <v>35</v>
      </c>
      <c r="G1920" s="192" t="s">
        <v>4345</v>
      </c>
      <c r="H1920" s="10">
        <f t="shared" si="87"/>
        <v>48</v>
      </c>
      <c r="I1920" s="10">
        <f t="shared" si="88"/>
        <v>44.050000000000004</v>
      </c>
      <c r="J1920" s="11">
        <f t="shared" si="89"/>
        <v>43.25</v>
      </c>
    </row>
    <row r="1921" spans="1:10">
      <c r="A1921" s="17" t="s">
        <v>35544</v>
      </c>
      <c r="B1921" s="2" t="s">
        <v>33205</v>
      </c>
      <c r="C1921" s="9">
        <v>6</v>
      </c>
      <c r="D1921" s="34">
        <v>0.7</v>
      </c>
      <c r="E1921" s="31">
        <v>38</v>
      </c>
      <c r="F1921" s="10">
        <v>36.5</v>
      </c>
      <c r="G1921" s="192" t="s">
        <v>4328</v>
      </c>
      <c r="H1921" s="10">
        <f t="shared" si="87"/>
        <v>49.800000000000004</v>
      </c>
      <c r="I1921" s="10">
        <f t="shared" si="88"/>
        <v>45.75</v>
      </c>
      <c r="J1921" s="11">
        <f t="shared" si="89"/>
        <v>44.900000000000006</v>
      </c>
    </row>
    <row r="1922" spans="1:10">
      <c r="A1922" s="17" t="s">
        <v>35545</v>
      </c>
      <c r="B1922" s="2" t="s">
        <v>4444</v>
      </c>
      <c r="C1922" s="9">
        <v>6</v>
      </c>
      <c r="D1922" s="34">
        <v>0.7</v>
      </c>
      <c r="E1922" s="31">
        <v>40</v>
      </c>
      <c r="F1922" s="10">
        <v>15.1</v>
      </c>
      <c r="G1922" s="192" t="s">
        <v>4328</v>
      </c>
      <c r="H1922" s="10">
        <f t="shared" si="87"/>
        <v>23.900000000000002</v>
      </c>
      <c r="I1922" s="10">
        <f t="shared" si="88"/>
        <v>21.900000000000002</v>
      </c>
      <c r="J1922" s="11">
        <f t="shared" si="89"/>
        <v>21.55</v>
      </c>
    </row>
    <row r="1923" spans="1:10">
      <c r="A1923" s="17" t="s">
        <v>35547</v>
      </c>
      <c r="B1923" s="2" t="s">
        <v>3734</v>
      </c>
      <c r="C1923" s="9">
        <v>6</v>
      </c>
      <c r="D1923" s="34">
        <v>0.5</v>
      </c>
      <c r="E1923" s="31">
        <v>20</v>
      </c>
      <c r="F1923" s="10">
        <v>6.45</v>
      </c>
      <c r="G1923" s="192" t="s">
        <v>32304</v>
      </c>
      <c r="H1923" s="10">
        <f t="shared" si="87"/>
        <v>11.05</v>
      </c>
      <c r="I1923" s="10">
        <f t="shared" si="88"/>
        <v>10.15</v>
      </c>
      <c r="J1923" s="11">
        <f t="shared" si="89"/>
        <v>9.9500000000000011</v>
      </c>
    </row>
    <row r="1924" spans="1:10">
      <c r="A1924" s="17" t="s">
        <v>35548</v>
      </c>
      <c r="B1924" s="2" t="s">
        <v>27005</v>
      </c>
      <c r="C1924" s="9">
        <v>6</v>
      </c>
      <c r="D1924" s="34">
        <v>0.7</v>
      </c>
      <c r="E1924" s="31">
        <v>40</v>
      </c>
      <c r="F1924" s="10">
        <v>5.9</v>
      </c>
      <c r="G1924" s="192" t="s">
        <v>32304</v>
      </c>
      <c r="H1924" s="10">
        <f t="shared" si="87"/>
        <v>12.65</v>
      </c>
      <c r="I1924" s="10">
        <f t="shared" si="88"/>
        <v>11.600000000000001</v>
      </c>
      <c r="J1924" s="11">
        <f t="shared" si="89"/>
        <v>11.4</v>
      </c>
    </row>
    <row r="1925" spans="1:10">
      <c r="A1925" s="17" t="s">
        <v>35549</v>
      </c>
      <c r="B1925" s="2" t="s">
        <v>33206</v>
      </c>
      <c r="C1925" s="9">
        <v>6</v>
      </c>
      <c r="D1925" s="34">
        <v>0.7</v>
      </c>
      <c r="E1925" s="31">
        <v>40</v>
      </c>
      <c r="F1925" s="10">
        <v>27.85</v>
      </c>
      <c r="G1925" s="192" t="s">
        <v>4343</v>
      </c>
      <c r="H1925" s="10">
        <f t="shared" si="87"/>
        <v>39.450000000000003</v>
      </c>
      <c r="I1925" s="10">
        <f t="shared" si="88"/>
        <v>36.200000000000003</v>
      </c>
      <c r="J1925" s="11">
        <f t="shared" si="89"/>
        <v>35.550000000000004</v>
      </c>
    </row>
    <row r="1926" spans="1:10">
      <c r="A1926" s="17" t="s">
        <v>35550</v>
      </c>
      <c r="B1926" s="2" t="s">
        <v>31839</v>
      </c>
      <c r="C1926" s="9">
        <v>6</v>
      </c>
      <c r="D1926" s="34">
        <v>0.7</v>
      </c>
      <c r="E1926" s="31">
        <v>40</v>
      </c>
      <c r="F1926" s="10">
        <v>10.75</v>
      </c>
      <c r="G1926" s="192" t="s">
        <v>32325</v>
      </c>
      <c r="H1926" s="10">
        <f t="shared" si="87"/>
        <v>18.55</v>
      </c>
      <c r="I1926" s="10">
        <f t="shared" si="88"/>
        <v>17.05</v>
      </c>
      <c r="J1926" s="11">
        <f t="shared" si="89"/>
        <v>16.75</v>
      </c>
    </row>
    <row r="1927" spans="1:10">
      <c r="A1927" s="17" t="s">
        <v>35551</v>
      </c>
      <c r="B1927" s="2" t="s">
        <v>33207</v>
      </c>
      <c r="C1927" s="9">
        <v>6</v>
      </c>
      <c r="D1927" s="34">
        <v>0.5</v>
      </c>
      <c r="E1927" s="31">
        <v>46</v>
      </c>
      <c r="F1927" s="10">
        <v>6.5</v>
      </c>
      <c r="G1927" s="192" t="s">
        <v>4334</v>
      </c>
      <c r="H1927" s="10">
        <f t="shared" si="87"/>
        <v>12.75</v>
      </c>
      <c r="I1927" s="10">
        <f t="shared" si="88"/>
        <v>11.700000000000001</v>
      </c>
      <c r="J1927" s="11">
        <f t="shared" si="89"/>
        <v>11.5</v>
      </c>
    </row>
    <row r="1928" spans="1:10">
      <c r="A1928" s="17" t="s">
        <v>35552</v>
      </c>
      <c r="B1928" s="2" t="s">
        <v>33208</v>
      </c>
      <c r="C1928" s="9">
        <v>6</v>
      </c>
      <c r="D1928" s="34">
        <v>0.5</v>
      </c>
      <c r="E1928" s="31">
        <v>46</v>
      </c>
      <c r="F1928" s="10">
        <v>19.5</v>
      </c>
      <c r="G1928" s="192" t="s">
        <v>4334</v>
      </c>
      <c r="H1928" s="10">
        <f t="shared" si="87"/>
        <v>28.6</v>
      </c>
      <c r="I1928" s="10">
        <f t="shared" si="88"/>
        <v>26.25</v>
      </c>
      <c r="J1928" s="11">
        <f t="shared" si="89"/>
        <v>25.8</v>
      </c>
    </row>
    <row r="1929" spans="1:10">
      <c r="A1929" s="17" t="s">
        <v>35553</v>
      </c>
      <c r="B1929" s="2" t="s">
        <v>3742</v>
      </c>
      <c r="C1929" s="9">
        <v>6</v>
      </c>
      <c r="D1929" s="34">
        <v>0.7</v>
      </c>
      <c r="E1929" s="31">
        <v>38</v>
      </c>
      <c r="F1929" s="10">
        <v>32</v>
      </c>
      <c r="G1929" s="192" t="s">
        <v>32293</v>
      </c>
      <c r="H1929" s="10">
        <f t="shared" si="87"/>
        <v>44.300000000000004</v>
      </c>
      <c r="I1929" s="10">
        <f t="shared" si="88"/>
        <v>40.700000000000003</v>
      </c>
      <c r="J1929" s="11">
        <f t="shared" si="89"/>
        <v>39.950000000000003</v>
      </c>
    </row>
    <row r="1930" spans="1:10">
      <c r="A1930" s="17" t="s">
        <v>35554</v>
      </c>
      <c r="B1930" s="2" t="s">
        <v>3750</v>
      </c>
      <c r="C1930" s="9">
        <v>6</v>
      </c>
      <c r="D1930" s="34">
        <v>0.7</v>
      </c>
      <c r="E1930" s="31">
        <v>40</v>
      </c>
      <c r="F1930" s="10">
        <v>11.45</v>
      </c>
      <c r="G1930" s="192" t="s">
        <v>32304</v>
      </c>
      <c r="H1930" s="10">
        <f t="shared" si="87"/>
        <v>19.400000000000002</v>
      </c>
      <c r="I1930" s="10">
        <f t="shared" si="88"/>
        <v>17.850000000000001</v>
      </c>
      <c r="J1930" s="11">
        <f t="shared" si="89"/>
        <v>17.5</v>
      </c>
    </row>
    <row r="1931" spans="1:10">
      <c r="A1931" s="17" t="s">
        <v>35555</v>
      </c>
      <c r="B1931" s="2" t="s">
        <v>4502</v>
      </c>
      <c r="C1931" s="9">
        <v>6</v>
      </c>
      <c r="D1931" s="34">
        <v>0.7</v>
      </c>
      <c r="E1931" s="31">
        <v>40</v>
      </c>
      <c r="F1931" s="10">
        <v>12.55</v>
      </c>
      <c r="G1931" s="192" t="s">
        <v>32304</v>
      </c>
      <c r="H1931" s="10">
        <f t="shared" si="87"/>
        <v>20.75</v>
      </c>
      <c r="I1931" s="10">
        <f t="shared" si="88"/>
        <v>19.05</v>
      </c>
      <c r="J1931" s="11">
        <f t="shared" si="89"/>
        <v>18.7</v>
      </c>
    </row>
    <row r="1932" spans="1:10">
      <c r="A1932" s="17" t="s">
        <v>35556</v>
      </c>
      <c r="B1932" s="2" t="s">
        <v>15106</v>
      </c>
      <c r="C1932" s="9">
        <v>6</v>
      </c>
      <c r="D1932" s="34">
        <v>0.7</v>
      </c>
      <c r="E1932" s="31">
        <v>40</v>
      </c>
      <c r="F1932" s="10">
        <v>11.5</v>
      </c>
      <c r="G1932" s="192" t="s">
        <v>32304</v>
      </c>
      <c r="H1932" s="10">
        <f t="shared" ref="H1932:H1995" si="90">IF(B1932="","",CEILING((F1932+(10.3552*D1932*E1932)/100+1.5+0.05)*1.22,0.05))</f>
        <v>19.5</v>
      </c>
      <c r="I1932" s="10">
        <f t="shared" ref="I1932:I1995" si="91">IF(B1932="","",CEILING((F1932+(10.3552*D1932*E1932)/100+1.5+0.05)*1.12,0.05))</f>
        <v>17.900000000000002</v>
      </c>
      <c r="J1932" s="11">
        <f t="shared" ref="J1932:J1995" si="92">IF(B1932="","",CEILING((F1932+(10.3552*D1932*E1932)/100+1.5+0.05)*1.1,0.05))</f>
        <v>17.55</v>
      </c>
    </row>
    <row r="1933" spans="1:10">
      <c r="A1933" s="17" t="s">
        <v>35558</v>
      </c>
      <c r="B1933" s="2" t="s">
        <v>3753</v>
      </c>
      <c r="C1933" s="9">
        <v>6</v>
      </c>
      <c r="D1933" s="34">
        <v>1</v>
      </c>
      <c r="E1933" s="31">
        <v>38</v>
      </c>
      <c r="F1933" s="10">
        <v>13.75</v>
      </c>
      <c r="G1933" s="192" t="s">
        <v>4328</v>
      </c>
      <c r="H1933" s="10">
        <f t="shared" si="90"/>
        <v>23.5</v>
      </c>
      <c r="I1933" s="10">
        <f t="shared" si="91"/>
        <v>21.55</v>
      </c>
      <c r="J1933" s="11">
        <f t="shared" si="92"/>
        <v>21.200000000000003</v>
      </c>
    </row>
    <row r="1934" spans="1:10">
      <c r="A1934" s="17" t="s">
        <v>35559</v>
      </c>
      <c r="B1934" s="2" t="s">
        <v>3757</v>
      </c>
      <c r="C1934" s="9">
        <v>6</v>
      </c>
      <c r="D1934" s="34">
        <v>1</v>
      </c>
      <c r="E1934" s="31">
        <v>60</v>
      </c>
      <c r="F1934" s="10">
        <v>21.75</v>
      </c>
      <c r="G1934" s="192" t="s">
        <v>4328</v>
      </c>
      <c r="H1934" s="10">
        <f t="shared" si="90"/>
        <v>36.050000000000004</v>
      </c>
      <c r="I1934" s="10">
        <f t="shared" si="91"/>
        <v>33.1</v>
      </c>
      <c r="J1934" s="11">
        <f t="shared" si="92"/>
        <v>32.5</v>
      </c>
    </row>
    <row r="1935" spans="1:10">
      <c r="A1935" s="17" t="s">
        <v>35563</v>
      </c>
      <c r="B1935" s="2" t="s">
        <v>3759</v>
      </c>
      <c r="C1935" s="9">
        <v>6</v>
      </c>
      <c r="D1935" s="34">
        <v>1</v>
      </c>
      <c r="E1935" s="31">
        <v>80</v>
      </c>
      <c r="F1935" s="10">
        <v>8.9499999999999993</v>
      </c>
      <c r="G1935" s="192" t="s">
        <v>4328</v>
      </c>
      <c r="H1935" s="10">
        <f t="shared" si="90"/>
        <v>22.950000000000003</v>
      </c>
      <c r="I1935" s="10">
        <f t="shared" si="91"/>
        <v>21.05</v>
      </c>
      <c r="J1935" s="11">
        <f t="shared" si="92"/>
        <v>20.700000000000003</v>
      </c>
    </row>
    <row r="1936" spans="1:10">
      <c r="A1936" s="17" t="s">
        <v>35564</v>
      </c>
      <c r="B1936" s="2" t="s">
        <v>3764</v>
      </c>
      <c r="C1936" s="9">
        <v>6</v>
      </c>
      <c r="D1936" s="34">
        <v>1</v>
      </c>
      <c r="E1936" s="31">
        <v>40</v>
      </c>
      <c r="F1936" s="10">
        <v>61.5</v>
      </c>
      <c r="G1936" s="192" t="s">
        <v>4328</v>
      </c>
      <c r="H1936" s="10">
        <f t="shared" si="90"/>
        <v>82</v>
      </c>
      <c r="I1936" s="10">
        <f t="shared" si="91"/>
        <v>75.3</v>
      </c>
      <c r="J1936" s="11">
        <f t="shared" si="92"/>
        <v>73.95</v>
      </c>
    </row>
    <row r="1937" spans="1:10">
      <c r="A1937" s="17" t="s">
        <v>35565</v>
      </c>
      <c r="B1937" s="2" t="s">
        <v>3776</v>
      </c>
      <c r="C1937" s="9">
        <v>6</v>
      </c>
      <c r="D1937" s="34">
        <v>0.7</v>
      </c>
      <c r="E1937" s="31">
        <v>40</v>
      </c>
      <c r="F1937" s="10">
        <v>32.950000000000003</v>
      </c>
      <c r="G1937" s="192" t="s">
        <v>32294</v>
      </c>
      <c r="H1937" s="10">
        <f t="shared" si="90"/>
        <v>45.650000000000006</v>
      </c>
      <c r="I1937" s="10">
        <f t="shared" si="91"/>
        <v>41.900000000000006</v>
      </c>
      <c r="J1937" s="11">
        <f t="shared" si="92"/>
        <v>41.150000000000006</v>
      </c>
    </row>
    <row r="1938" spans="1:10">
      <c r="A1938" s="17" t="s">
        <v>35566</v>
      </c>
      <c r="B1938" s="2" t="s">
        <v>3778</v>
      </c>
      <c r="C1938" s="9">
        <v>6</v>
      </c>
      <c r="D1938" s="34">
        <v>0.7</v>
      </c>
      <c r="E1938" s="31">
        <v>43</v>
      </c>
      <c r="F1938" s="10">
        <v>21.5</v>
      </c>
      <c r="G1938" s="192" t="s">
        <v>32308</v>
      </c>
      <c r="H1938" s="10">
        <f t="shared" si="90"/>
        <v>31.950000000000003</v>
      </c>
      <c r="I1938" s="10">
        <f t="shared" si="91"/>
        <v>29.35</v>
      </c>
      <c r="J1938" s="11">
        <f t="shared" si="92"/>
        <v>28.8</v>
      </c>
    </row>
    <row r="1939" spans="1:10">
      <c r="A1939" s="17" t="s">
        <v>35567</v>
      </c>
      <c r="B1939" s="2" t="s">
        <v>14313</v>
      </c>
      <c r="C1939" s="9">
        <v>6</v>
      </c>
      <c r="D1939" s="34">
        <v>0.7</v>
      </c>
      <c r="E1939" s="31">
        <v>43</v>
      </c>
      <c r="F1939" s="10">
        <v>8.5500000000000007</v>
      </c>
      <c r="G1939" s="192" t="s">
        <v>32308</v>
      </c>
      <c r="H1939" s="10">
        <f t="shared" si="90"/>
        <v>16.150000000000002</v>
      </c>
      <c r="I1939" s="10">
        <f t="shared" si="91"/>
        <v>14.850000000000001</v>
      </c>
      <c r="J1939" s="11">
        <f t="shared" si="92"/>
        <v>14.55</v>
      </c>
    </row>
    <row r="1940" spans="1:10">
      <c r="A1940" s="17" t="s">
        <v>35568</v>
      </c>
      <c r="B1940" s="2" t="s">
        <v>33209</v>
      </c>
      <c r="C1940" s="9">
        <v>6</v>
      </c>
      <c r="D1940" s="34">
        <v>0.7</v>
      </c>
      <c r="E1940" s="31">
        <v>43</v>
      </c>
      <c r="F1940" s="10">
        <v>15.95</v>
      </c>
      <c r="G1940" s="192" t="s">
        <v>4329</v>
      </c>
      <c r="H1940" s="10">
        <f t="shared" si="90"/>
        <v>25.200000000000003</v>
      </c>
      <c r="I1940" s="10">
        <f t="shared" si="91"/>
        <v>23.1</v>
      </c>
      <c r="J1940" s="11">
        <f t="shared" si="92"/>
        <v>22.700000000000003</v>
      </c>
    </row>
    <row r="1941" spans="1:10">
      <c r="A1941" s="17" t="s">
        <v>35569</v>
      </c>
      <c r="B1941" s="2" t="s">
        <v>3781</v>
      </c>
      <c r="C1941" s="9">
        <v>6</v>
      </c>
      <c r="D1941" s="34">
        <v>0.7</v>
      </c>
      <c r="E1941" s="31">
        <v>43</v>
      </c>
      <c r="F1941" s="10">
        <v>13.15</v>
      </c>
      <c r="G1941" s="192" t="s">
        <v>4334</v>
      </c>
      <c r="H1941" s="10">
        <f t="shared" si="90"/>
        <v>21.75</v>
      </c>
      <c r="I1941" s="10">
        <f t="shared" si="91"/>
        <v>20</v>
      </c>
      <c r="J1941" s="11">
        <f t="shared" si="92"/>
        <v>19.600000000000001</v>
      </c>
    </row>
    <row r="1942" spans="1:10">
      <c r="A1942" s="17" t="s">
        <v>35570</v>
      </c>
      <c r="B1942" s="2" t="s">
        <v>32589</v>
      </c>
      <c r="C1942" s="9">
        <v>6</v>
      </c>
      <c r="D1942" s="34">
        <v>0.7</v>
      </c>
      <c r="E1942" s="31">
        <v>55</v>
      </c>
      <c r="F1942" s="10">
        <v>49.5</v>
      </c>
      <c r="G1942" s="192" t="s">
        <v>32300</v>
      </c>
      <c r="H1942" s="10">
        <f t="shared" si="90"/>
        <v>67.150000000000006</v>
      </c>
      <c r="I1942" s="10">
        <f t="shared" si="91"/>
        <v>61.650000000000006</v>
      </c>
      <c r="J1942" s="11">
        <f t="shared" si="92"/>
        <v>60.550000000000004</v>
      </c>
    </row>
    <row r="1943" spans="1:10">
      <c r="A1943" s="17" t="s">
        <v>35571</v>
      </c>
      <c r="B1943" s="2" t="s">
        <v>32590</v>
      </c>
      <c r="C1943" s="9">
        <v>6</v>
      </c>
      <c r="D1943" s="34">
        <v>0.5</v>
      </c>
      <c r="E1943" s="31">
        <v>73</v>
      </c>
      <c r="F1943" s="10">
        <v>8.35</v>
      </c>
      <c r="G1943" s="192" t="s">
        <v>32300</v>
      </c>
      <c r="H1943" s="10">
        <f t="shared" si="90"/>
        <v>16.7</v>
      </c>
      <c r="I1943" s="10">
        <f t="shared" si="91"/>
        <v>15.350000000000001</v>
      </c>
      <c r="J1943" s="11">
        <f t="shared" si="92"/>
        <v>15.05</v>
      </c>
    </row>
    <row r="1944" spans="1:10">
      <c r="A1944" s="17" t="s">
        <v>35572</v>
      </c>
      <c r="B1944" s="2" t="s">
        <v>3796</v>
      </c>
      <c r="C1944" s="9">
        <v>6</v>
      </c>
      <c r="D1944" s="34">
        <v>0.7</v>
      </c>
      <c r="E1944" s="31">
        <v>38</v>
      </c>
      <c r="F1944" s="10">
        <v>23.75</v>
      </c>
      <c r="G1944" s="192" t="s">
        <v>32326</v>
      </c>
      <c r="H1944" s="10">
        <f t="shared" si="90"/>
        <v>34.25</v>
      </c>
      <c r="I1944" s="10">
        <f t="shared" si="91"/>
        <v>31.450000000000003</v>
      </c>
      <c r="J1944" s="11">
        <f t="shared" si="92"/>
        <v>30.900000000000002</v>
      </c>
    </row>
    <row r="1945" spans="1:10">
      <c r="A1945" s="17" t="s">
        <v>35573</v>
      </c>
      <c r="B1945" s="2" t="s">
        <v>3797</v>
      </c>
      <c r="C1945" s="9">
        <v>6</v>
      </c>
      <c r="D1945" s="34">
        <v>0.7</v>
      </c>
      <c r="E1945" s="31">
        <v>45.8</v>
      </c>
      <c r="F1945" s="10">
        <v>21.5</v>
      </c>
      <c r="G1945" s="192" t="s">
        <v>4329</v>
      </c>
      <c r="H1945" s="10">
        <f t="shared" si="90"/>
        <v>32.200000000000003</v>
      </c>
      <c r="I1945" s="10">
        <f t="shared" si="91"/>
        <v>29.55</v>
      </c>
      <c r="J1945" s="11">
        <f t="shared" si="92"/>
        <v>29.05</v>
      </c>
    </row>
    <row r="1946" spans="1:10">
      <c r="A1946" s="17" t="s">
        <v>35574</v>
      </c>
      <c r="B1946" s="2" t="s">
        <v>14491</v>
      </c>
      <c r="C1946" s="9">
        <v>6</v>
      </c>
      <c r="D1946" s="34">
        <v>0.7</v>
      </c>
      <c r="E1946" s="31">
        <v>45.8</v>
      </c>
      <c r="F1946" s="10">
        <v>19.100000000000001</v>
      </c>
      <c r="G1946" s="192" t="s">
        <v>4329</v>
      </c>
      <c r="H1946" s="10">
        <f t="shared" si="90"/>
        <v>29.25</v>
      </c>
      <c r="I1946" s="10">
        <f t="shared" si="91"/>
        <v>26.85</v>
      </c>
      <c r="J1946" s="11">
        <f t="shared" si="92"/>
        <v>26.400000000000002</v>
      </c>
    </row>
    <row r="1947" spans="1:10">
      <c r="A1947" s="17" t="s">
        <v>35575</v>
      </c>
      <c r="B1947" s="2" t="s">
        <v>31840</v>
      </c>
      <c r="C1947" s="9">
        <v>3</v>
      </c>
      <c r="D1947" s="34">
        <v>0.7</v>
      </c>
      <c r="E1947" s="31">
        <v>45.8</v>
      </c>
      <c r="F1947" s="10">
        <v>21.5</v>
      </c>
      <c r="G1947" s="192" t="s">
        <v>4329</v>
      </c>
      <c r="H1947" s="10">
        <f t="shared" si="90"/>
        <v>32.200000000000003</v>
      </c>
      <c r="I1947" s="10">
        <f t="shared" si="91"/>
        <v>29.55</v>
      </c>
      <c r="J1947" s="11">
        <f t="shared" si="92"/>
        <v>29.05</v>
      </c>
    </row>
    <row r="1948" spans="1:10">
      <c r="A1948" s="17" t="s">
        <v>35576</v>
      </c>
      <c r="B1948" s="2" t="s">
        <v>3800</v>
      </c>
      <c r="C1948" s="9">
        <v>6</v>
      </c>
      <c r="D1948" s="34">
        <v>1</v>
      </c>
      <c r="E1948" s="31">
        <v>45.8</v>
      </c>
      <c r="F1948" s="10">
        <v>24.5</v>
      </c>
      <c r="G1948" s="192" t="s">
        <v>4329</v>
      </c>
      <c r="H1948" s="10">
        <f t="shared" si="90"/>
        <v>37.6</v>
      </c>
      <c r="I1948" s="10">
        <f t="shared" si="91"/>
        <v>34.5</v>
      </c>
      <c r="J1948" s="11">
        <f t="shared" si="92"/>
        <v>33.9</v>
      </c>
    </row>
    <row r="1949" spans="1:10">
      <c r="A1949" s="17" t="s">
        <v>35577</v>
      </c>
      <c r="B1949" s="2" t="s">
        <v>14915</v>
      </c>
      <c r="C1949" s="9">
        <v>6</v>
      </c>
      <c r="D1949" s="34">
        <v>0.7</v>
      </c>
      <c r="E1949" s="31">
        <v>59.7</v>
      </c>
      <c r="F1949" s="10">
        <v>29.95</v>
      </c>
      <c r="G1949" s="192" t="s">
        <v>4329</v>
      </c>
      <c r="H1949" s="10">
        <f t="shared" si="90"/>
        <v>43.75</v>
      </c>
      <c r="I1949" s="10">
        <f t="shared" si="91"/>
        <v>40.150000000000006</v>
      </c>
      <c r="J1949" s="11">
        <f t="shared" si="92"/>
        <v>39.450000000000003</v>
      </c>
    </row>
    <row r="1950" spans="1:10">
      <c r="A1950" s="17" t="s">
        <v>35579</v>
      </c>
      <c r="B1950" s="2" t="s">
        <v>3803</v>
      </c>
      <c r="C1950" s="9">
        <v>6</v>
      </c>
      <c r="D1950" s="34">
        <v>0.7</v>
      </c>
      <c r="E1950" s="31">
        <v>48.6</v>
      </c>
      <c r="F1950" s="10">
        <v>39.5</v>
      </c>
      <c r="G1950" s="192" t="s">
        <v>4329</v>
      </c>
      <c r="H1950" s="10">
        <f t="shared" si="90"/>
        <v>54.400000000000006</v>
      </c>
      <c r="I1950" s="10">
        <f t="shared" si="91"/>
        <v>49.95</v>
      </c>
      <c r="J1950" s="11">
        <f t="shared" si="92"/>
        <v>49.050000000000004</v>
      </c>
    </row>
    <row r="1951" spans="1:10">
      <c r="A1951" s="17" t="s">
        <v>35580</v>
      </c>
      <c r="B1951" s="2" t="s">
        <v>27134</v>
      </c>
      <c r="C1951" s="9">
        <v>6</v>
      </c>
      <c r="D1951" s="34">
        <v>1</v>
      </c>
      <c r="E1951" s="31">
        <v>45.8</v>
      </c>
      <c r="F1951" s="10">
        <v>23.75</v>
      </c>
      <c r="G1951" s="192" t="s">
        <v>4329</v>
      </c>
      <c r="H1951" s="10">
        <f t="shared" si="90"/>
        <v>36.700000000000003</v>
      </c>
      <c r="I1951" s="10">
        <f t="shared" si="91"/>
        <v>33.65</v>
      </c>
      <c r="J1951" s="11">
        <f t="shared" si="92"/>
        <v>33.050000000000004</v>
      </c>
    </row>
    <row r="1952" spans="1:10">
      <c r="A1952" s="17" t="s">
        <v>35582</v>
      </c>
      <c r="B1952" s="2" t="s">
        <v>3806</v>
      </c>
      <c r="C1952" s="9">
        <v>6</v>
      </c>
      <c r="D1952" s="34">
        <v>1</v>
      </c>
      <c r="E1952" s="31">
        <v>45.8</v>
      </c>
      <c r="F1952" s="10">
        <v>9.85</v>
      </c>
      <c r="G1952" s="192" t="s">
        <v>4329</v>
      </c>
      <c r="H1952" s="10">
        <f t="shared" si="90"/>
        <v>19.700000000000003</v>
      </c>
      <c r="I1952" s="10">
        <f t="shared" si="91"/>
        <v>18.100000000000001</v>
      </c>
      <c r="J1952" s="11">
        <f t="shared" si="92"/>
        <v>17.8</v>
      </c>
    </row>
    <row r="1953" spans="1:10">
      <c r="A1953" s="17" t="s">
        <v>35583</v>
      </c>
      <c r="B1953" s="2" t="s">
        <v>3808</v>
      </c>
      <c r="C1953" s="9">
        <v>6</v>
      </c>
      <c r="D1953" s="34">
        <v>0.7</v>
      </c>
      <c r="E1953" s="31">
        <v>45.8</v>
      </c>
      <c r="F1953" s="10">
        <v>18.5</v>
      </c>
      <c r="G1953" s="192" t="s">
        <v>4329</v>
      </c>
      <c r="H1953" s="10">
        <f t="shared" si="90"/>
        <v>28.55</v>
      </c>
      <c r="I1953" s="10">
        <f t="shared" si="91"/>
        <v>26.200000000000003</v>
      </c>
      <c r="J1953" s="11">
        <f t="shared" si="92"/>
        <v>25.75</v>
      </c>
    </row>
    <row r="1954" spans="1:10">
      <c r="A1954" s="17" t="s">
        <v>35584</v>
      </c>
      <c r="B1954" s="2" t="s">
        <v>3810</v>
      </c>
      <c r="C1954" s="9">
        <v>6</v>
      </c>
      <c r="D1954" s="34">
        <v>0.7</v>
      </c>
      <c r="E1954" s="31">
        <v>45.8</v>
      </c>
      <c r="F1954" s="10">
        <v>115</v>
      </c>
      <c r="G1954" s="192" t="s">
        <v>4329</v>
      </c>
      <c r="H1954" s="10">
        <f t="shared" si="90"/>
        <v>146.25</v>
      </c>
      <c r="I1954" s="10">
        <f t="shared" si="91"/>
        <v>134.30000000000001</v>
      </c>
      <c r="J1954" s="11">
        <f t="shared" si="92"/>
        <v>131.9</v>
      </c>
    </row>
    <row r="1955" spans="1:10">
      <c r="A1955" s="17" t="s">
        <v>35585</v>
      </c>
      <c r="B1955" s="2" t="s">
        <v>3812</v>
      </c>
      <c r="C1955" s="9">
        <v>6</v>
      </c>
      <c r="D1955" s="34">
        <v>0.7</v>
      </c>
      <c r="E1955" s="31">
        <v>43</v>
      </c>
      <c r="F1955" s="10">
        <v>19.5</v>
      </c>
      <c r="G1955" s="192" t="s">
        <v>4329</v>
      </c>
      <c r="H1955" s="10">
        <f t="shared" si="90"/>
        <v>29.5</v>
      </c>
      <c r="I1955" s="10">
        <f t="shared" si="91"/>
        <v>27.1</v>
      </c>
      <c r="J1955" s="11">
        <f t="shared" si="92"/>
        <v>26.6</v>
      </c>
    </row>
    <row r="1956" spans="1:10">
      <c r="A1956" s="17" t="s">
        <v>35586</v>
      </c>
      <c r="B1956" s="2" t="s">
        <v>3814</v>
      </c>
      <c r="C1956" s="9">
        <v>6</v>
      </c>
      <c r="D1956" s="34">
        <v>0.7</v>
      </c>
      <c r="E1956" s="31">
        <v>57.5</v>
      </c>
      <c r="F1956" s="10">
        <v>5.95</v>
      </c>
      <c r="G1956" s="192" t="s">
        <v>4329</v>
      </c>
      <c r="H1956" s="10">
        <f t="shared" si="90"/>
        <v>14.25</v>
      </c>
      <c r="I1956" s="10">
        <f t="shared" si="91"/>
        <v>13.100000000000001</v>
      </c>
      <c r="J1956" s="11">
        <f t="shared" si="92"/>
        <v>12.850000000000001</v>
      </c>
    </row>
    <row r="1957" spans="1:10">
      <c r="A1957" s="17" t="s">
        <v>35587</v>
      </c>
      <c r="B1957" s="2" t="s">
        <v>27007</v>
      </c>
      <c r="C1957" s="9">
        <v>6</v>
      </c>
      <c r="D1957" s="34">
        <v>0.7</v>
      </c>
      <c r="E1957" s="31">
        <v>48</v>
      </c>
      <c r="F1957" s="10">
        <v>10.15</v>
      </c>
      <c r="G1957" s="192" t="s">
        <v>4329</v>
      </c>
      <c r="H1957" s="10">
        <f t="shared" si="90"/>
        <v>18.55</v>
      </c>
      <c r="I1957" s="10">
        <f t="shared" si="91"/>
        <v>17.05</v>
      </c>
      <c r="J1957" s="11">
        <f t="shared" si="92"/>
        <v>16.7</v>
      </c>
    </row>
    <row r="1958" spans="1:10">
      <c r="A1958" s="17" t="s">
        <v>35588</v>
      </c>
      <c r="B1958" s="2" t="s">
        <v>3816</v>
      </c>
      <c r="C1958" s="9">
        <v>6</v>
      </c>
      <c r="D1958" s="34">
        <v>0.7</v>
      </c>
      <c r="E1958" s="31">
        <v>40</v>
      </c>
      <c r="F1958" s="10">
        <v>6.4</v>
      </c>
      <c r="G1958" s="192" t="s">
        <v>4329</v>
      </c>
      <c r="H1958" s="10">
        <f t="shared" si="90"/>
        <v>13.25</v>
      </c>
      <c r="I1958" s="10">
        <f t="shared" si="91"/>
        <v>12.200000000000001</v>
      </c>
      <c r="J1958" s="11">
        <f t="shared" si="92"/>
        <v>11.950000000000001</v>
      </c>
    </row>
    <row r="1959" spans="1:10">
      <c r="A1959" s="17" t="s">
        <v>35589</v>
      </c>
      <c r="B1959" s="2" t="s">
        <v>3818</v>
      </c>
      <c r="C1959" s="9">
        <v>12</v>
      </c>
      <c r="D1959" s="34">
        <v>1</v>
      </c>
      <c r="E1959" s="31">
        <v>40</v>
      </c>
      <c r="F1959" s="10">
        <v>28.95</v>
      </c>
      <c r="G1959" s="192" t="s">
        <v>4329</v>
      </c>
      <c r="H1959" s="10">
        <f t="shared" si="90"/>
        <v>42.300000000000004</v>
      </c>
      <c r="I1959" s="10">
        <f t="shared" si="91"/>
        <v>38.800000000000004</v>
      </c>
      <c r="J1959" s="11">
        <f t="shared" si="92"/>
        <v>38.15</v>
      </c>
    </row>
    <row r="1960" spans="1:10">
      <c r="A1960" s="17" t="s">
        <v>35590</v>
      </c>
      <c r="B1960" s="2" t="s">
        <v>3820</v>
      </c>
      <c r="C1960" s="9">
        <v>6</v>
      </c>
      <c r="D1960" s="34">
        <v>0.7</v>
      </c>
      <c r="E1960" s="31">
        <v>40</v>
      </c>
      <c r="F1960" s="10">
        <v>99</v>
      </c>
      <c r="G1960" s="192" t="s">
        <v>4329</v>
      </c>
      <c r="H1960" s="10">
        <f t="shared" si="90"/>
        <v>126.25</v>
      </c>
      <c r="I1960" s="10">
        <f t="shared" si="91"/>
        <v>115.9</v>
      </c>
      <c r="J1960" s="11">
        <f t="shared" si="92"/>
        <v>113.80000000000001</v>
      </c>
    </row>
    <row r="1961" spans="1:10">
      <c r="A1961" s="17" t="s">
        <v>35591</v>
      </c>
      <c r="B1961" s="2" t="s">
        <v>3822</v>
      </c>
      <c r="C1961" s="9">
        <v>6</v>
      </c>
      <c r="D1961" s="34">
        <v>0.7</v>
      </c>
      <c r="E1961" s="31">
        <v>40</v>
      </c>
      <c r="F1961" s="10">
        <v>5.5</v>
      </c>
      <c r="G1961" s="192" t="s">
        <v>4329</v>
      </c>
      <c r="H1961" s="10">
        <f t="shared" si="90"/>
        <v>12.15</v>
      </c>
      <c r="I1961" s="10">
        <f t="shared" si="91"/>
        <v>11.15</v>
      </c>
      <c r="J1961" s="11">
        <f t="shared" si="92"/>
        <v>10.950000000000001</v>
      </c>
    </row>
    <row r="1962" spans="1:10">
      <c r="A1962" s="17" t="s">
        <v>35592</v>
      </c>
      <c r="B1962" s="2" t="s">
        <v>3824</v>
      </c>
      <c r="C1962" s="9">
        <v>12</v>
      </c>
      <c r="D1962" s="34">
        <v>1</v>
      </c>
      <c r="E1962" s="31">
        <v>40</v>
      </c>
      <c r="F1962" s="10">
        <v>10</v>
      </c>
      <c r="G1962" s="192" t="s">
        <v>4329</v>
      </c>
      <c r="H1962" s="10">
        <f t="shared" si="90"/>
        <v>19.150000000000002</v>
      </c>
      <c r="I1962" s="10">
        <f t="shared" si="91"/>
        <v>17.600000000000001</v>
      </c>
      <c r="J1962" s="11">
        <f t="shared" si="92"/>
        <v>17.3</v>
      </c>
    </row>
    <row r="1963" spans="1:10">
      <c r="A1963" s="17" t="s">
        <v>35593</v>
      </c>
      <c r="B1963" s="2" t="s">
        <v>14467</v>
      </c>
      <c r="C1963" s="9">
        <v>6</v>
      </c>
      <c r="D1963" s="34">
        <v>0.7</v>
      </c>
      <c r="E1963" s="31">
        <v>40</v>
      </c>
      <c r="F1963" s="10">
        <v>38.5</v>
      </c>
      <c r="G1963" s="192" t="s">
        <v>4329</v>
      </c>
      <c r="H1963" s="10">
        <f t="shared" si="90"/>
        <v>52.400000000000006</v>
      </c>
      <c r="I1963" s="10">
        <f t="shared" si="91"/>
        <v>48.150000000000006</v>
      </c>
      <c r="J1963" s="11">
        <f t="shared" si="92"/>
        <v>47.25</v>
      </c>
    </row>
    <row r="1964" spans="1:10">
      <c r="A1964" s="17" t="s">
        <v>35594</v>
      </c>
      <c r="B1964" s="2" t="s">
        <v>3826</v>
      </c>
      <c r="C1964" s="9">
        <v>6</v>
      </c>
      <c r="D1964" s="34">
        <v>0.7</v>
      </c>
      <c r="E1964" s="31">
        <v>40</v>
      </c>
      <c r="F1964" s="10">
        <v>23.8</v>
      </c>
      <c r="G1964" s="192" t="s">
        <v>32294</v>
      </c>
      <c r="H1964" s="10">
        <f t="shared" si="90"/>
        <v>34.5</v>
      </c>
      <c r="I1964" s="10">
        <f t="shared" si="91"/>
        <v>31.650000000000002</v>
      </c>
      <c r="J1964" s="11">
        <f t="shared" si="92"/>
        <v>31.1</v>
      </c>
    </row>
    <row r="1965" spans="1:10">
      <c r="A1965" s="17" t="s">
        <v>35595</v>
      </c>
      <c r="B1965" s="2" t="s">
        <v>4446</v>
      </c>
      <c r="C1965" s="9">
        <v>6</v>
      </c>
      <c r="D1965" s="34">
        <v>0.7</v>
      </c>
      <c r="E1965" s="31">
        <v>40</v>
      </c>
      <c r="F1965" s="10">
        <v>42.5</v>
      </c>
      <c r="G1965" s="192" t="s">
        <v>4328</v>
      </c>
      <c r="H1965" s="10">
        <f t="shared" si="90"/>
        <v>57.300000000000004</v>
      </c>
      <c r="I1965" s="10">
        <f t="shared" si="91"/>
        <v>52.6</v>
      </c>
      <c r="J1965" s="11">
        <f t="shared" si="92"/>
        <v>51.650000000000006</v>
      </c>
    </row>
    <row r="1966" spans="1:10">
      <c r="A1966" s="17" t="s">
        <v>35596</v>
      </c>
      <c r="B1966" s="2" t="s">
        <v>3828</v>
      </c>
      <c r="C1966" s="9">
        <v>6</v>
      </c>
      <c r="D1966" s="34">
        <v>0.7</v>
      </c>
      <c r="E1966" s="31">
        <v>40</v>
      </c>
      <c r="F1966" s="10">
        <v>5.5</v>
      </c>
      <c r="G1966" s="192" t="s">
        <v>4328</v>
      </c>
      <c r="H1966" s="10">
        <f t="shared" si="90"/>
        <v>12.15</v>
      </c>
      <c r="I1966" s="10">
        <f t="shared" si="91"/>
        <v>11.15</v>
      </c>
      <c r="J1966" s="11">
        <f t="shared" si="92"/>
        <v>10.950000000000001</v>
      </c>
    </row>
    <row r="1967" spans="1:10">
      <c r="A1967" s="17" t="s">
        <v>35597</v>
      </c>
      <c r="B1967" s="2" t="s">
        <v>14315</v>
      </c>
      <c r="C1967" s="9">
        <v>6</v>
      </c>
      <c r="D1967" s="34">
        <v>0.7</v>
      </c>
      <c r="E1967" s="31">
        <v>40</v>
      </c>
      <c r="F1967" s="10">
        <v>62.5</v>
      </c>
      <c r="G1967" s="192" t="s">
        <v>4328</v>
      </c>
      <c r="H1967" s="10">
        <f t="shared" si="90"/>
        <v>81.7</v>
      </c>
      <c r="I1967" s="10">
        <f t="shared" si="91"/>
        <v>75</v>
      </c>
      <c r="J1967" s="11">
        <f t="shared" si="92"/>
        <v>73.650000000000006</v>
      </c>
    </row>
    <row r="1968" spans="1:10">
      <c r="A1968" s="17" t="s">
        <v>35599</v>
      </c>
      <c r="B1968" s="2" t="s">
        <v>3836</v>
      </c>
      <c r="C1968" s="9">
        <v>12</v>
      </c>
      <c r="D1968" s="34">
        <v>1</v>
      </c>
      <c r="E1968" s="31">
        <v>41.3</v>
      </c>
      <c r="F1968" s="10">
        <v>7.25</v>
      </c>
      <c r="G1968" s="192" t="s">
        <v>32307</v>
      </c>
      <c r="H1968" s="10">
        <f t="shared" si="90"/>
        <v>16</v>
      </c>
      <c r="I1968" s="10">
        <f t="shared" si="91"/>
        <v>14.65</v>
      </c>
      <c r="J1968" s="11">
        <f t="shared" si="92"/>
        <v>14.4</v>
      </c>
    </row>
    <row r="1969" spans="1:10">
      <c r="A1969" s="17" t="s">
        <v>35601</v>
      </c>
      <c r="B1969" s="2" t="s">
        <v>3838</v>
      </c>
      <c r="C1969" s="9">
        <v>12</v>
      </c>
      <c r="D1969" s="34">
        <v>1</v>
      </c>
      <c r="E1969" s="31">
        <v>41.3</v>
      </c>
      <c r="F1969" s="10">
        <v>31.5</v>
      </c>
      <c r="G1969" s="192" t="s">
        <v>32307</v>
      </c>
      <c r="H1969" s="10">
        <f t="shared" si="90"/>
        <v>45.550000000000004</v>
      </c>
      <c r="I1969" s="10">
        <f t="shared" si="91"/>
        <v>41.85</v>
      </c>
      <c r="J1969" s="11">
        <f t="shared" si="92"/>
        <v>41.1</v>
      </c>
    </row>
    <row r="1970" spans="1:10">
      <c r="A1970" s="17" t="s">
        <v>35604</v>
      </c>
      <c r="B1970" s="2" t="s">
        <v>3840</v>
      </c>
      <c r="C1970" s="9">
        <v>12</v>
      </c>
      <c r="D1970" s="34">
        <v>1</v>
      </c>
      <c r="E1970" s="31">
        <v>43.1</v>
      </c>
      <c r="F1970" s="10">
        <v>3.75</v>
      </c>
      <c r="G1970" s="192" t="s">
        <v>32308</v>
      </c>
      <c r="H1970" s="10">
        <f t="shared" si="90"/>
        <v>11.950000000000001</v>
      </c>
      <c r="I1970" s="10">
        <f t="shared" si="91"/>
        <v>10.950000000000001</v>
      </c>
      <c r="J1970" s="11">
        <f t="shared" si="92"/>
        <v>10.75</v>
      </c>
    </row>
    <row r="1971" spans="1:10">
      <c r="A1971" s="17" t="s">
        <v>35605</v>
      </c>
      <c r="B1971" s="2" t="s">
        <v>3847</v>
      </c>
      <c r="C1971" s="9">
        <v>12</v>
      </c>
      <c r="D1971" s="34">
        <v>1</v>
      </c>
      <c r="E1971" s="31">
        <v>41.3</v>
      </c>
      <c r="F1971" s="10">
        <v>21.5</v>
      </c>
      <c r="G1971" s="192" t="s">
        <v>32308</v>
      </c>
      <c r="H1971" s="10">
        <f t="shared" si="90"/>
        <v>33.35</v>
      </c>
      <c r="I1971" s="10">
        <f t="shared" si="91"/>
        <v>30.650000000000002</v>
      </c>
      <c r="J1971" s="11">
        <f t="shared" si="92"/>
        <v>30.1</v>
      </c>
    </row>
    <row r="1972" spans="1:10">
      <c r="A1972" s="17" t="s">
        <v>35606</v>
      </c>
      <c r="B1972" s="2" t="s">
        <v>3849</v>
      </c>
      <c r="C1972" s="9">
        <v>12</v>
      </c>
      <c r="D1972" s="34">
        <v>1</v>
      </c>
      <c r="E1972" s="31">
        <v>41.3</v>
      </c>
      <c r="F1972" s="10">
        <v>7.5</v>
      </c>
      <c r="G1972" s="192" t="s">
        <v>32308</v>
      </c>
      <c r="H1972" s="10">
        <f t="shared" si="90"/>
        <v>16.3</v>
      </c>
      <c r="I1972" s="10">
        <f t="shared" si="91"/>
        <v>14.950000000000001</v>
      </c>
      <c r="J1972" s="11">
        <f t="shared" si="92"/>
        <v>14.700000000000001</v>
      </c>
    </row>
    <row r="1973" spans="1:10">
      <c r="A1973" s="17" t="s">
        <v>35610</v>
      </c>
      <c r="B1973" s="2" t="s">
        <v>3852</v>
      </c>
      <c r="C1973" s="9">
        <v>12</v>
      </c>
      <c r="D1973" s="34">
        <v>1</v>
      </c>
      <c r="E1973" s="31">
        <v>47.3</v>
      </c>
      <c r="F1973" s="10">
        <v>2</v>
      </c>
      <c r="G1973" s="192" t="s">
        <v>32308</v>
      </c>
      <c r="H1973" s="10">
        <f t="shared" si="90"/>
        <v>10.350000000000001</v>
      </c>
      <c r="I1973" s="10">
        <f t="shared" si="91"/>
        <v>9.5</v>
      </c>
      <c r="J1973" s="11">
        <f t="shared" si="92"/>
        <v>9.3000000000000007</v>
      </c>
    </row>
    <row r="1974" spans="1:10">
      <c r="A1974" s="17" t="s">
        <v>35611</v>
      </c>
      <c r="B1974" s="2" t="s">
        <v>3855</v>
      </c>
      <c r="C1974" s="9">
        <v>12</v>
      </c>
      <c r="D1974" s="34">
        <v>1</v>
      </c>
      <c r="E1974" s="31">
        <v>45.3</v>
      </c>
      <c r="F1974" s="10">
        <v>110</v>
      </c>
      <c r="G1974" s="192" t="s">
        <v>32307</v>
      </c>
      <c r="H1974" s="10">
        <f t="shared" si="90"/>
        <v>141.85</v>
      </c>
      <c r="I1974" s="10">
        <f t="shared" si="91"/>
        <v>130.20000000000002</v>
      </c>
      <c r="J1974" s="11">
        <f t="shared" si="92"/>
        <v>127.9</v>
      </c>
    </row>
    <row r="1975" spans="1:10">
      <c r="A1975" s="17" t="s">
        <v>35612</v>
      </c>
      <c r="B1975" s="2" t="s">
        <v>14600</v>
      </c>
      <c r="C1975" s="9">
        <v>6</v>
      </c>
      <c r="D1975" s="34">
        <v>0.7</v>
      </c>
      <c r="E1975" s="31">
        <v>40</v>
      </c>
      <c r="F1975" s="10">
        <v>24</v>
      </c>
      <c r="G1975" s="192" t="s">
        <v>32307</v>
      </c>
      <c r="H1975" s="10">
        <f t="shared" si="90"/>
        <v>34.75</v>
      </c>
      <c r="I1975" s="10">
        <f t="shared" si="91"/>
        <v>31.900000000000002</v>
      </c>
      <c r="J1975" s="11">
        <f t="shared" si="92"/>
        <v>31.3</v>
      </c>
    </row>
    <row r="1976" spans="1:10">
      <c r="A1976" s="17" t="s">
        <v>35613</v>
      </c>
      <c r="B1976" s="2" t="s">
        <v>3857</v>
      </c>
      <c r="C1976" s="9">
        <v>6</v>
      </c>
      <c r="D1976" s="34">
        <v>0.7</v>
      </c>
      <c r="E1976" s="31">
        <v>40</v>
      </c>
      <c r="F1976" s="10">
        <v>4.1500000000000004</v>
      </c>
      <c r="G1976" s="192" t="s">
        <v>32356</v>
      </c>
      <c r="H1976" s="10">
        <f t="shared" si="90"/>
        <v>10.5</v>
      </c>
      <c r="I1976" s="10">
        <f t="shared" si="91"/>
        <v>9.65</v>
      </c>
      <c r="J1976" s="11">
        <f t="shared" si="92"/>
        <v>9.5</v>
      </c>
    </row>
    <row r="1977" spans="1:10">
      <c r="A1977" s="17" t="s">
        <v>35614</v>
      </c>
      <c r="B1977" s="2" t="s">
        <v>14639</v>
      </c>
      <c r="C1977" s="9">
        <v>6</v>
      </c>
      <c r="D1977" s="34">
        <v>0.7</v>
      </c>
      <c r="E1977" s="31">
        <v>45</v>
      </c>
      <c r="F1977" s="10">
        <v>32</v>
      </c>
      <c r="G1977" s="192" t="s">
        <v>32308</v>
      </c>
      <c r="H1977" s="10">
        <f t="shared" si="90"/>
        <v>44.95</v>
      </c>
      <c r="I1977" s="10">
        <f t="shared" si="91"/>
        <v>41.25</v>
      </c>
      <c r="J1977" s="11">
        <f t="shared" si="92"/>
        <v>40.5</v>
      </c>
    </row>
    <row r="1978" spans="1:10">
      <c r="A1978" s="17" t="s">
        <v>35615</v>
      </c>
      <c r="B1978" s="2" t="s">
        <v>3860</v>
      </c>
      <c r="C1978" s="9">
        <v>6</v>
      </c>
      <c r="D1978" s="34">
        <v>0.7</v>
      </c>
      <c r="E1978" s="31">
        <v>11</v>
      </c>
      <c r="F1978" s="10">
        <v>5.5</v>
      </c>
      <c r="G1978" s="192" t="s">
        <v>4345</v>
      </c>
      <c r="H1978" s="10">
        <f t="shared" si="90"/>
        <v>9.6000000000000014</v>
      </c>
      <c r="I1978" s="10">
        <f t="shared" si="91"/>
        <v>8.8000000000000007</v>
      </c>
      <c r="J1978" s="11">
        <f t="shared" si="92"/>
        <v>8.65</v>
      </c>
    </row>
    <row r="1979" spans="1:10">
      <c r="A1979" s="17" t="s">
        <v>35616</v>
      </c>
      <c r="B1979" s="2" t="s">
        <v>3862</v>
      </c>
      <c r="C1979" s="9">
        <v>6</v>
      </c>
      <c r="D1979" s="34">
        <v>1</v>
      </c>
      <c r="E1979" s="31">
        <v>40</v>
      </c>
      <c r="F1979" s="10">
        <v>17.399999999999999</v>
      </c>
      <c r="G1979" s="192" t="s">
        <v>4334</v>
      </c>
      <c r="H1979" s="10">
        <f t="shared" si="90"/>
        <v>28.200000000000003</v>
      </c>
      <c r="I1979" s="10">
        <f t="shared" si="91"/>
        <v>25.900000000000002</v>
      </c>
      <c r="J1979" s="11">
        <f t="shared" si="92"/>
        <v>25.450000000000003</v>
      </c>
    </row>
    <row r="1980" spans="1:10">
      <c r="A1980" s="17" t="s">
        <v>35617</v>
      </c>
      <c r="B1980" s="2" t="s">
        <v>4504</v>
      </c>
      <c r="C1980" s="9">
        <v>6</v>
      </c>
      <c r="D1980" s="34">
        <v>0.7</v>
      </c>
      <c r="E1980" s="31">
        <v>40</v>
      </c>
      <c r="F1980" s="10">
        <v>8.9499999999999993</v>
      </c>
      <c r="G1980" s="192" t="s">
        <v>32292</v>
      </c>
      <c r="H1980" s="10">
        <f t="shared" si="90"/>
        <v>16.350000000000001</v>
      </c>
      <c r="I1980" s="10">
        <f t="shared" si="91"/>
        <v>15.05</v>
      </c>
      <c r="J1980" s="11">
        <f t="shared" si="92"/>
        <v>14.75</v>
      </c>
    </row>
    <row r="1981" spans="1:10">
      <c r="A1981" s="17" t="s">
        <v>35618</v>
      </c>
      <c r="B1981" s="2" t="s">
        <v>3864</v>
      </c>
      <c r="C1981" s="9">
        <v>6</v>
      </c>
      <c r="D1981" s="34">
        <v>0.7</v>
      </c>
      <c r="E1981" s="31">
        <v>40</v>
      </c>
      <c r="F1981" s="10">
        <v>10.75</v>
      </c>
      <c r="G1981" s="192" t="s">
        <v>32290</v>
      </c>
      <c r="H1981" s="10">
        <f t="shared" si="90"/>
        <v>18.55</v>
      </c>
      <c r="I1981" s="10">
        <f t="shared" si="91"/>
        <v>17.05</v>
      </c>
      <c r="J1981" s="11">
        <f t="shared" si="92"/>
        <v>16.75</v>
      </c>
    </row>
    <row r="1982" spans="1:10">
      <c r="A1982" s="17" t="s">
        <v>35619</v>
      </c>
      <c r="B1982" s="2" t="s">
        <v>14533</v>
      </c>
      <c r="C1982" s="9">
        <v>6</v>
      </c>
      <c r="D1982" s="34">
        <v>0.7</v>
      </c>
      <c r="E1982" s="31">
        <v>46</v>
      </c>
      <c r="F1982" s="10">
        <v>9.1</v>
      </c>
      <c r="G1982" s="192" t="s">
        <v>4329</v>
      </c>
      <c r="H1982" s="10">
        <f t="shared" si="90"/>
        <v>17.100000000000001</v>
      </c>
      <c r="I1982" s="10">
        <f t="shared" si="91"/>
        <v>15.700000000000001</v>
      </c>
      <c r="J1982" s="11">
        <f t="shared" si="92"/>
        <v>15.4</v>
      </c>
    </row>
    <row r="1983" spans="1:10">
      <c r="A1983" s="17" t="s">
        <v>35620</v>
      </c>
      <c r="B1983" s="2" t="s">
        <v>33210</v>
      </c>
      <c r="C1983" s="9">
        <v>6</v>
      </c>
      <c r="D1983" s="34">
        <v>0.7</v>
      </c>
      <c r="E1983" s="31">
        <v>46</v>
      </c>
      <c r="F1983" s="10">
        <v>40.5</v>
      </c>
      <c r="G1983" s="192" t="s">
        <v>4334</v>
      </c>
      <c r="H1983" s="10">
        <f t="shared" si="90"/>
        <v>55.400000000000006</v>
      </c>
      <c r="I1983" s="10">
        <f t="shared" si="91"/>
        <v>50.85</v>
      </c>
      <c r="J1983" s="11">
        <f t="shared" si="92"/>
        <v>49.95</v>
      </c>
    </row>
    <row r="1984" spans="1:10">
      <c r="A1984" s="17" t="s">
        <v>35621</v>
      </c>
      <c r="B1984" s="2" t="s">
        <v>27751</v>
      </c>
      <c r="C1984" s="9">
        <v>6</v>
      </c>
      <c r="D1984" s="34">
        <v>0.7</v>
      </c>
      <c r="E1984" s="31">
        <v>49.2</v>
      </c>
      <c r="F1984" s="10">
        <v>72.5</v>
      </c>
      <c r="G1984" s="192" t="s">
        <v>4329</v>
      </c>
      <c r="H1984" s="10">
        <f t="shared" si="90"/>
        <v>94.7</v>
      </c>
      <c r="I1984" s="10">
        <f t="shared" si="91"/>
        <v>86.95</v>
      </c>
      <c r="J1984" s="11">
        <f t="shared" si="92"/>
        <v>85.4</v>
      </c>
    </row>
    <row r="1985" spans="1:10">
      <c r="A1985" s="17" t="s">
        <v>35622</v>
      </c>
      <c r="B1985" s="2" t="s">
        <v>3866</v>
      </c>
      <c r="C1985" s="9">
        <v>6</v>
      </c>
      <c r="D1985" s="34">
        <v>0.7</v>
      </c>
      <c r="E1985" s="31">
        <v>46</v>
      </c>
      <c r="F1985" s="10">
        <v>15.5</v>
      </c>
      <c r="G1985" s="192" t="s">
        <v>4347</v>
      </c>
      <c r="H1985" s="10">
        <f t="shared" si="90"/>
        <v>24.900000000000002</v>
      </c>
      <c r="I1985" s="10">
        <f t="shared" si="91"/>
        <v>22.85</v>
      </c>
      <c r="J1985" s="11">
        <f t="shared" si="92"/>
        <v>22.450000000000003</v>
      </c>
    </row>
    <row r="1986" spans="1:10">
      <c r="A1986" s="17" t="s">
        <v>35623</v>
      </c>
      <c r="B1986" s="2" t="s">
        <v>3868</v>
      </c>
      <c r="C1986" s="9">
        <v>6</v>
      </c>
      <c r="D1986" s="34">
        <v>0.7</v>
      </c>
      <c r="E1986" s="31">
        <v>46</v>
      </c>
      <c r="F1986" s="10">
        <v>20.5</v>
      </c>
      <c r="G1986" s="192" t="s">
        <v>4347</v>
      </c>
      <c r="H1986" s="10">
        <f t="shared" si="90"/>
        <v>31</v>
      </c>
      <c r="I1986" s="10">
        <f t="shared" si="91"/>
        <v>28.450000000000003</v>
      </c>
      <c r="J1986" s="11">
        <f t="shared" si="92"/>
        <v>27.950000000000003</v>
      </c>
    </row>
    <row r="1987" spans="1:10">
      <c r="A1987" s="17" t="s">
        <v>35624</v>
      </c>
      <c r="B1987" s="2" t="s">
        <v>27753</v>
      </c>
      <c r="C1987" s="9">
        <v>6</v>
      </c>
      <c r="D1987" s="34">
        <v>0.7</v>
      </c>
      <c r="E1987" s="31">
        <v>60.7</v>
      </c>
      <c r="F1987" s="10">
        <v>10.5</v>
      </c>
      <c r="G1987" s="192" t="s">
        <v>4329</v>
      </c>
      <c r="H1987" s="10">
        <f t="shared" si="90"/>
        <v>20.100000000000001</v>
      </c>
      <c r="I1987" s="10">
        <f t="shared" si="91"/>
        <v>18.45</v>
      </c>
      <c r="J1987" s="11">
        <f t="shared" si="92"/>
        <v>18.100000000000001</v>
      </c>
    </row>
    <row r="1988" spans="1:10">
      <c r="A1988" s="17" t="s">
        <v>35625</v>
      </c>
      <c r="B1988" s="2" t="s">
        <v>3870</v>
      </c>
      <c r="C1988" s="9">
        <v>6</v>
      </c>
      <c r="D1988" s="34">
        <v>0.7</v>
      </c>
      <c r="E1988" s="31">
        <v>46</v>
      </c>
      <c r="F1988" s="10">
        <v>19.95</v>
      </c>
      <c r="G1988" s="192" t="s">
        <v>4347</v>
      </c>
      <c r="H1988" s="10">
        <f t="shared" si="90"/>
        <v>30.3</v>
      </c>
      <c r="I1988" s="10">
        <f t="shared" si="91"/>
        <v>27.85</v>
      </c>
      <c r="J1988" s="11">
        <f t="shared" si="92"/>
        <v>27.35</v>
      </c>
    </row>
    <row r="1989" spans="1:10">
      <c r="A1989" s="17" t="s">
        <v>35626</v>
      </c>
      <c r="B1989" s="2" t="s">
        <v>13704</v>
      </c>
      <c r="C1989" s="9">
        <v>6</v>
      </c>
      <c r="D1989" s="34">
        <v>0.7</v>
      </c>
      <c r="E1989" s="31">
        <v>46</v>
      </c>
      <c r="F1989" s="10">
        <v>22</v>
      </c>
      <c r="G1989" s="192" t="s">
        <v>4347</v>
      </c>
      <c r="H1989" s="10">
        <f t="shared" si="90"/>
        <v>32.800000000000004</v>
      </c>
      <c r="I1989" s="10">
        <f t="shared" si="91"/>
        <v>30.150000000000002</v>
      </c>
      <c r="J1989" s="11">
        <f t="shared" si="92"/>
        <v>29.6</v>
      </c>
    </row>
    <row r="1990" spans="1:10">
      <c r="A1990" s="17" t="s">
        <v>35627</v>
      </c>
      <c r="B1990" s="2" t="s">
        <v>3874</v>
      </c>
      <c r="C1990" s="9">
        <v>6</v>
      </c>
      <c r="D1990" s="34">
        <v>0.7</v>
      </c>
      <c r="E1990" s="31">
        <v>37.5</v>
      </c>
      <c r="F1990" s="10">
        <v>8.75</v>
      </c>
      <c r="G1990" s="192" t="s">
        <v>32308</v>
      </c>
      <c r="H1990" s="10">
        <f t="shared" si="90"/>
        <v>15.9</v>
      </c>
      <c r="I1990" s="10">
        <f t="shared" si="91"/>
        <v>14.600000000000001</v>
      </c>
      <c r="J1990" s="11">
        <f t="shared" si="92"/>
        <v>14.350000000000001</v>
      </c>
    </row>
    <row r="1991" spans="1:10">
      <c r="A1991" s="17" t="s">
        <v>35628</v>
      </c>
      <c r="B1991" s="2" t="s">
        <v>3880</v>
      </c>
      <c r="C1991" s="9">
        <v>6</v>
      </c>
      <c r="D1991" s="34">
        <v>0.7</v>
      </c>
      <c r="E1991" s="31">
        <v>15</v>
      </c>
      <c r="F1991" s="10">
        <v>15.5</v>
      </c>
      <c r="G1991" s="192" t="s">
        <v>4338</v>
      </c>
      <c r="H1991" s="10">
        <f t="shared" si="90"/>
        <v>22.150000000000002</v>
      </c>
      <c r="I1991" s="10">
        <f t="shared" si="91"/>
        <v>20.350000000000001</v>
      </c>
      <c r="J1991" s="11">
        <f t="shared" si="92"/>
        <v>20</v>
      </c>
    </row>
    <row r="1992" spans="1:10">
      <c r="A1992" s="17" t="s">
        <v>35629</v>
      </c>
      <c r="B1992" s="2" t="s">
        <v>31841</v>
      </c>
      <c r="C1992" s="9">
        <v>6</v>
      </c>
      <c r="D1992" s="34">
        <v>0.7</v>
      </c>
      <c r="E1992" s="31">
        <v>43</v>
      </c>
      <c r="F1992" s="10">
        <v>19.5</v>
      </c>
      <c r="G1992" s="192" t="s">
        <v>4334</v>
      </c>
      <c r="H1992" s="10">
        <f t="shared" si="90"/>
        <v>29.5</v>
      </c>
      <c r="I1992" s="10">
        <f t="shared" si="91"/>
        <v>27.1</v>
      </c>
      <c r="J1992" s="11">
        <f t="shared" si="92"/>
        <v>26.6</v>
      </c>
    </row>
    <row r="1993" spans="1:10">
      <c r="A1993" s="17" t="s">
        <v>35630</v>
      </c>
      <c r="B1993" s="2" t="s">
        <v>31842</v>
      </c>
      <c r="C1993" s="9">
        <v>6</v>
      </c>
      <c r="D1993" s="34">
        <v>0.7</v>
      </c>
      <c r="E1993" s="31">
        <v>43</v>
      </c>
      <c r="F1993" s="10">
        <v>20.5</v>
      </c>
      <c r="G1993" s="192" t="s">
        <v>4334</v>
      </c>
      <c r="H1993" s="10">
        <f t="shared" si="90"/>
        <v>30.75</v>
      </c>
      <c r="I1993" s="10">
        <f t="shared" si="91"/>
        <v>28.200000000000003</v>
      </c>
      <c r="J1993" s="11">
        <f t="shared" si="92"/>
        <v>27.700000000000003</v>
      </c>
    </row>
    <row r="1994" spans="1:10">
      <c r="A1994" s="17" t="s">
        <v>35631</v>
      </c>
      <c r="B1994" s="2" t="s">
        <v>33211</v>
      </c>
      <c r="C1994" s="9">
        <v>6</v>
      </c>
      <c r="D1994" s="34">
        <v>0.7</v>
      </c>
      <c r="E1994" s="31">
        <v>40</v>
      </c>
      <c r="F1994" s="10">
        <v>47.5</v>
      </c>
      <c r="G1994" s="192" t="s">
        <v>4334</v>
      </c>
      <c r="H1994" s="10">
        <f t="shared" si="90"/>
        <v>63.400000000000006</v>
      </c>
      <c r="I1994" s="10">
        <f t="shared" si="91"/>
        <v>58.2</v>
      </c>
      <c r="J1994" s="11">
        <f t="shared" si="92"/>
        <v>57.150000000000006</v>
      </c>
    </row>
    <row r="1995" spans="1:10">
      <c r="A1995" s="17" t="s">
        <v>35632</v>
      </c>
      <c r="B1995" s="2" t="s">
        <v>4599</v>
      </c>
      <c r="C1995" s="9">
        <v>6</v>
      </c>
      <c r="D1995" s="34">
        <v>0.5</v>
      </c>
      <c r="E1995" s="31">
        <v>44</v>
      </c>
      <c r="F1995" s="10">
        <v>13.5</v>
      </c>
      <c r="G1995" s="192" t="s">
        <v>32308</v>
      </c>
      <c r="H1995" s="10">
        <f t="shared" si="90"/>
        <v>21.150000000000002</v>
      </c>
      <c r="I1995" s="10">
        <f t="shared" si="91"/>
        <v>19.450000000000003</v>
      </c>
      <c r="J1995" s="11">
        <f t="shared" si="92"/>
        <v>19.100000000000001</v>
      </c>
    </row>
    <row r="1996" spans="1:10">
      <c r="A1996" s="17" t="s">
        <v>35633</v>
      </c>
      <c r="B1996" s="2" t="s">
        <v>27755</v>
      </c>
      <c r="C1996" s="9">
        <v>6</v>
      </c>
      <c r="D1996" s="34">
        <v>0.5</v>
      </c>
      <c r="E1996" s="31">
        <v>30</v>
      </c>
      <c r="F1996" s="10">
        <v>7.85</v>
      </c>
      <c r="G1996" s="192" t="s">
        <v>32315</v>
      </c>
      <c r="H1996" s="10">
        <f t="shared" ref="H1996:H2059" si="93">IF(B1996="","",CEILING((F1996+(10.3552*D1996*E1996)/100+1.5+0.05)*1.22,0.05))</f>
        <v>13.4</v>
      </c>
      <c r="I1996" s="10">
        <f t="shared" ref="I1996:I2059" si="94">IF(B1996="","",CEILING((F1996+(10.3552*D1996*E1996)/100+1.5+0.05)*1.12,0.05))</f>
        <v>12.3</v>
      </c>
      <c r="J1996" s="11">
        <f t="shared" ref="J1996:J2059" si="95">IF(B1996="","",CEILING((F1996+(10.3552*D1996*E1996)/100+1.5+0.05)*1.1,0.05))</f>
        <v>12.05</v>
      </c>
    </row>
    <row r="1997" spans="1:10">
      <c r="A1997" s="17" t="s">
        <v>35634</v>
      </c>
      <c r="B1997" s="2" t="s">
        <v>27756</v>
      </c>
      <c r="C1997" s="9">
        <v>12</v>
      </c>
      <c r="D1997" s="34">
        <v>0.5</v>
      </c>
      <c r="E1997" s="31">
        <v>22</v>
      </c>
      <c r="F1997" s="10">
        <v>21.5</v>
      </c>
      <c r="G1997" s="192" t="s">
        <v>32304</v>
      </c>
      <c r="H1997" s="10">
        <f t="shared" si="93"/>
        <v>29.55</v>
      </c>
      <c r="I1997" s="10">
        <f t="shared" si="94"/>
        <v>27.1</v>
      </c>
      <c r="J1997" s="11">
        <f t="shared" si="95"/>
        <v>26.650000000000002</v>
      </c>
    </row>
    <row r="1998" spans="1:10">
      <c r="A1998" s="17" t="s">
        <v>35635</v>
      </c>
      <c r="B1998" s="2" t="s">
        <v>31843</v>
      </c>
      <c r="C1998" s="9">
        <v>12</v>
      </c>
      <c r="D1998" s="34">
        <v>0.5</v>
      </c>
      <c r="E1998" s="31">
        <v>22</v>
      </c>
      <c r="F1998" s="10">
        <v>7.75</v>
      </c>
      <c r="G1998" s="192" t="s">
        <v>32304</v>
      </c>
      <c r="H1998" s="10">
        <f t="shared" si="93"/>
        <v>12.75</v>
      </c>
      <c r="I1998" s="10">
        <f t="shared" si="94"/>
        <v>11.700000000000001</v>
      </c>
      <c r="J1998" s="11">
        <f t="shared" si="95"/>
        <v>11.5</v>
      </c>
    </row>
    <row r="1999" spans="1:10">
      <c r="A1999" s="17" t="s">
        <v>35636</v>
      </c>
      <c r="B1999" s="2" t="s">
        <v>3884</v>
      </c>
      <c r="C1999" s="9">
        <v>6</v>
      </c>
      <c r="D1999" s="34">
        <v>0.7</v>
      </c>
      <c r="E1999" s="31">
        <v>40</v>
      </c>
      <c r="F1999" s="10">
        <v>24.95</v>
      </c>
      <c r="G1999" s="192" t="s">
        <v>4329</v>
      </c>
      <c r="H1999" s="10">
        <f t="shared" si="93"/>
        <v>35.9</v>
      </c>
      <c r="I1999" s="10">
        <f t="shared" si="94"/>
        <v>32.950000000000003</v>
      </c>
      <c r="J1999" s="11">
        <f t="shared" si="95"/>
        <v>32.35</v>
      </c>
    </row>
    <row r="2000" spans="1:10">
      <c r="A2000" s="17" t="s">
        <v>35637</v>
      </c>
      <c r="B2000" s="2" t="s">
        <v>3886</v>
      </c>
      <c r="C2000" s="9">
        <v>6</v>
      </c>
      <c r="D2000" s="34">
        <v>0.7</v>
      </c>
      <c r="E2000" s="31">
        <v>40</v>
      </c>
      <c r="F2000" s="10">
        <v>16.95</v>
      </c>
      <c r="G2000" s="192" t="s">
        <v>4334</v>
      </c>
      <c r="H2000" s="10">
        <f t="shared" si="93"/>
        <v>26.150000000000002</v>
      </c>
      <c r="I2000" s="10">
        <f t="shared" si="94"/>
        <v>24</v>
      </c>
      <c r="J2000" s="11">
        <f t="shared" si="95"/>
        <v>23.55</v>
      </c>
    </row>
    <row r="2001" spans="1:10">
      <c r="A2001" s="17" t="s">
        <v>35638</v>
      </c>
      <c r="B2001" s="2" t="s">
        <v>3892</v>
      </c>
      <c r="C2001" s="9">
        <v>6</v>
      </c>
      <c r="D2001" s="34">
        <v>0.7</v>
      </c>
      <c r="E2001" s="31">
        <v>40</v>
      </c>
      <c r="F2001" s="10">
        <v>20.5</v>
      </c>
      <c r="G2001" s="192" t="s">
        <v>32307</v>
      </c>
      <c r="H2001" s="10">
        <f t="shared" si="93"/>
        <v>30.450000000000003</v>
      </c>
      <c r="I2001" s="10">
        <f t="shared" si="94"/>
        <v>27.950000000000003</v>
      </c>
      <c r="J2001" s="11">
        <f t="shared" si="95"/>
        <v>27.450000000000003</v>
      </c>
    </row>
    <row r="2002" spans="1:10">
      <c r="A2002" s="17" t="s">
        <v>35639</v>
      </c>
      <c r="B2002" s="2" t="s">
        <v>3894</v>
      </c>
      <c r="C2002" s="9">
        <v>6</v>
      </c>
      <c r="D2002" s="34">
        <v>0.7</v>
      </c>
      <c r="E2002" s="31">
        <v>40</v>
      </c>
      <c r="F2002" s="10">
        <v>6.95</v>
      </c>
      <c r="G2002" s="192" t="s">
        <v>4329</v>
      </c>
      <c r="H2002" s="10">
        <f t="shared" si="93"/>
        <v>13.950000000000001</v>
      </c>
      <c r="I2002" s="10">
        <f t="shared" si="94"/>
        <v>12.8</v>
      </c>
      <c r="J2002" s="11">
        <f t="shared" si="95"/>
        <v>12.55</v>
      </c>
    </row>
    <row r="2003" spans="1:10">
      <c r="A2003" s="17" t="s">
        <v>35640</v>
      </c>
      <c r="B2003" s="2" t="s">
        <v>31845</v>
      </c>
      <c r="C2003" s="9">
        <v>6</v>
      </c>
      <c r="D2003" s="34">
        <v>0.7</v>
      </c>
      <c r="E2003" s="31">
        <v>43</v>
      </c>
      <c r="F2003" s="10">
        <v>14.25</v>
      </c>
      <c r="G2003" s="192" t="s">
        <v>4329</v>
      </c>
      <c r="H2003" s="10">
        <f t="shared" si="93"/>
        <v>23.1</v>
      </c>
      <c r="I2003" s="10">
        <f t="shared" si="94"/>
        <v>21.200000000000003</v>
      </c>
      <c r="J2003" s="11">
        <f t="shared" si="95"/>
        <v>20.85</v>
      </c>
    </row>
    <row r="2004" spans="1:10">
      <c r="A2004" s="17" t="s">
        <v>35641</v>
      </c>
      <c r="B2004" s="2" t="s">
        <v>3897</v>
      </c>
      <c r="C2004" s="9">
        <v>6</v>
      </c>
      <c r="D2004" s="34">
        <v>0.7</v>
      </c>
      <c r="E2004" s="31">
        <v>40</v>
      </c>
      <c r="F2004" s="10">
        <v>29.5</v>
      </c>
      <c r="G2004" s="192" t="s">
        <v>4329</v>
      </c>
      <c r="H2004" s="10">
        <f t="shared" si="93"/>
        <v>41.45</v>
      </c>
      <c r="I2004" s="10">
        <f t="shared" si="94"/>
        <v>38.050000000000004</v>
      </c>
      <c r="J2004" s="11">
        <f t="shared" si="95"/>
        <v>37.35</v>
      </c>
    </row>
    <row r="2005" spans="1:10">
      <c r="A2005" s="17" t="s">
        <v>35642</v>
      </c>
      <c r="B2005" s="2" t="s">
        <v>33212</v>
      </c>
      <c r="C2005" s="9">
        <v>6</v>
      </c>
      <c r="D2005" s="34">
        <v>0.7</v>
      </c>
      <c r="E2005" s="31">
        <v>43</v>
      </c>
      <c r="F2005" s="10">
        <v>17.25</v>
      </c>
      <c r="G2005" s="192" t="s">
        <v>4329</v>
      </c>
      <c r="H2005" s="10">
        <f t="shared" si="93"/>
        <v>26.75</v>
      </c>
      <c r="I2005" s="10">
        <f t="shared" si="94"/>
        <v>24.55</v>
      </c>
      <c r="J2005" s="11">
        <f t="shared" si="95"/>
        <v>24.150000000000002</v>
      </c>
    </row>
    <row r="2006" spans="1:10">
      <c r="A2006" s="17" t="s">
        <v>35643</v>
      </c>
      <c r="B2006" s="2" t="s">
        <v>3899</v>
      </c>
      <c r="C2006" s="9">
        <v>1</v>
      </c>
      <c r="D2006" s="34">
        <v>0.7</v>
      </c>
      <c r="E2006" s="31">
        <v>43.8</v>
      </c>
      <c r="F2006" s="10">
        <v>18.5</v>
      </c>
      <c r="G2006" s="192" t="s">
        <v>4329</v>
      </c>
      <c r="H2006" s="10">
        <f t="shared" si="93"/>
        <v>28.35</v>
      </c>
      <c r="I2006" s="10">
        <f t="shared" si="94"/>
        <v>26.05</v>
      </c>
      <c r="J2006" s="11">
        <f t="shared" si="95"/>
        <v>25.55</v>
      </c>
    </row>
    <row r="2007" spans="1:10">
      <c r="A2007" s="17" t="s">
        <v>35644</v>
      </c>
      <c r="B2007" s="2" t="s">
        <v>3902</v>
      </c>
      <c r="C2007" s="9">
        <v>6</v>
      </c>
      <c r="D2007" s="34">
        <v>0.7</v>
      </c>
      <c r="E2007" s="31">
        <v>44</v>
      </c>
      <c r="F2007" s="10">
        <v>31.25</v>
      </c>
      <c r="G2007" s="192" t="s">
        <v>4329</v>
      </c>
      <c r="H2007" s="10">
        <f t="shared" si="93"/>
        <v>43.95</v>
      </c>
      <c r="I2007" s="10">
        <f t="shared" si="94"/>
        <v>40.35</v>
      </c>
      <c r="J2007" s="11">
        <f t="shared" si="95"/>
        <v>39.6</v>
      </c>
    </row>
    <row r="2008" spans="1:10">
      <c r="A2008" s="17" t="s">
        <v>35645</v>
      </c>
      <c r="B2008" s="2" t="s">
        <v>3906</v>
      </c>
      <c r="C2008" s="9">
        <v>6</v>
      </c>
      <c r="D2008" s="34">
        <v>0.7</v>
      </c>
      <c r="E2008" s="31">
        <v>46.5</v>
      </c>
      <c r="F2008" s="10">
        <v>54.5</v>
      </c>
      <c r="G2008" s="192" t="s">
        <v>4329</v>
      </c>
      <c r="H2008" s="10">
        <f t="shared" si="93"/>
        <v>72.5</v>
      </c>
      <c r="I2008" s="10">
        <f t="shared" si="94"/>
        <v>66.600000000000009</v>
      </c>
      <c r="J2008" s="11">
        <f t="shared" si="95"/>
        <v>65.400000000000006</v>
      </c>
    </row>
    <row r="2009" spans="1:10">
      <c r="A2009" s="17" t="s">
        <v>35646</v>
      </c>
      <c r="B2009" s="2" t="s">
        <v>14319</v>
      </c>
      <c r="C2009" s="9">
        <v>6</v>
      </c>
      <c r="D2009" s="34">
        <v>0.7</v>
      </c>
      <c r="E2009" s="31">
        <v>44.5</v>
      </c>
      <c r="F2009" s="10">
        <v>19.95</v>
      </c>
      <c r="G2009" s="192" t="s">
        <v>4329</v>
      </c>
      <c r="H2009" s="10">
        <f t="shared" si="93"/>
        <v>30.200000000000003</v>
      </c>
      <c r="I2009" s="10">
        <f t="shared" si="94"/>
        <v>27.700000000000003</v>
      </c>
      <c r="J2009" s="11">
        <f t="shared" si="95"/>
        <v>27.200000000000003</v>
      </c>
    </row>
    <row r="2010" spans="1:10">
      <c r="A2010" s="17" t="s">
        <v>35647</v>
      </c>
      <c r="B2010" s="2" t="s">
        <v>13681</v>
      </c>
      <c r="C2010" s="9">
        <v>6</v>
      </c>
      <c r="D2010" s="34">
        <v>1</v>
      </c>
      <c r="E2010" s="31">
        <v>40</v>
      </c>
      <c r="F2010" s="10">
        <v>23.5</v>
      </c>
      <c r="G2010" s="192" t="s">
        <v>4329</v>
      </c>
      <c r="H2010" s="10">
        <f t="shared" si="93"/>
        <v>35.65</v>
      </c>
      <c r="I2010" s="10">
        <f t="shared" si="94"/>
        <v>32.700000000000003</v>
      </c>
      <c r="J2010" s="11">
        <f t="shared" si="95"/>
        <v>32.15</v>
      </c>
    </row>
    <row r="2011" spans="1:10">
      <c r="A2011" s="17" t="s">
        <v>35648</v>
      </c>
      <c r="B2011" s="2" t="s">
        <v>3908</v>
      </c>
      <c r="C2011" s="9">
        <v>6</v>
      </c>
      <c r="D2011" s="34">
        <v>0.7</v>
      </c>
      <c r="E2011" s="31">
        <v>40</v>
      </c>
      <c r="F2011" s="10">
        <v>34</v>
      </c>
      <c r="G2011" s="192" t="s">
        <v>4347</v>
      </c>
      <c r="H2011" s="10">
        <f t="shared" si="93"/>
        <v>46.95</v>
      </c>
      <c r="I2011" s="10">
        <f t="shared" si="94"/>
        <v>43.1</v>
      </c>
      <c r="J2011" s="11">
        <f t="shared" si="95"/>
        <v>42.300000000000004</v>
      </c>
    </row>
    <row r="2012" spans="1:10">
      <c r="A2012" s="17" t="s">
        <v>35649</v>
      </c>
      <c r="B2012" s="2" t="s">
        <v>32594</v>
      </c>
      <c r="C2012" s="9">
        <v>6</v>
      </c>
      <c r="D2012" s="34">
        <v>0.7</v>
      </c>
      <c r="E2012" s="31">
        <v>43</v>
      </c>
      <c r="F2012" s="10">
        <v>119</v>
      </c>
      <c r="G2012" s="192" t="s">
        <v>4328</v>
      </c>
      <c r="H2012" s="10">
        <f t="shared" si="93"/>
        <v>150.9</v>
      </c>
      <c r="I2012" s="10">
        <f t="shared" si="94"/>
        <v>138.55000000000001</v>
      </c>
      <c r="J2012" s="11">
        <f t="shared" si="95"/>
        <v>136.05000000000001</v>
      </c>
    </row>
    <row r="2013" spans="1:10">
      <c r="A2013" s="17" t="s">
        <v>35650</v>
      </c>
      <c r="B2013" s="2" t="s">
        <v>3910</v>
      </c>
      <c r="C2013" s="9">
        <v>6</v>
      </c>
      <c r="D2013" s="34">
        <v>0.7</v>
      </c>
      <c r="E2013" s="31">
        <v>40</v>
      </c>
      <c r="F2013" s="10">
        <v>29.9</v>
      </c>
      <c r="G2013" s="192" t="s">
        <v>4329</v>
      </c>
      <c r="H2013" s="10">
        <f t="shared" si="93"/>
        <v>41.95</v>
      </c>
      <c r="I2013" s="10">
        <f t="shared" si="94"/>
        <v>38.5</v>
      </c>
      <c r="J2013" s="11">
        <f t="shared" si="95"/>
        <v>37.800000000000004</v>
      </c>
    </row>
    <row r="2014" spans="1:10">
      <c r="A2014" s="17" t="s">
        <v>35651</v>
      </c>
      <c r="B2014" s="2" t="s">
        <v>3912</v>
      </c>
      <c r="C2014" s="9">
        <v>6</v>
      </c>
      <c r="D2014" s="34">
        <v>0.7</v>
      </c>
      <c r="E2014" s="31">
        <v>40</v>
      </c>
      <c r="F2014" s="10">
        <v>12.5</v>
      </c>
      <c r="G2014" s="192" t="s">
        <v>4329</v>
      </c>
      <c r="H2014" s="10">
        <f t="shared" si="93"/>
        <v>20.700000000000003</v>
      </c>
      <c r="I2014" s="10">
        <f t="shared" si="94"/>
        <v>19</v>
      </c>
      <c r="J2014" s="11">
        <f t="shared" si="95"/>
        <v>18.650000000000002</v>
      </c>
    </row>
    <row r="2015" spans="1:10">
      <c r="A2015" s="17" t="s">
        <v>35652</v>
      </c>
      <c r="B2015" s="2" t="s">
        <v>3914</v>
      </c>
      <c r="C2015" s="9">
        <v>6</v>
      </c>
      <c r="D2015" s="34">
        <v>0.7</v>
      </c>
      <c r="E2015" s="31">
        <v>40</v>
      </c>
      <c r="F2015" s="10">
        <v>6.25</v>
      </c>
      <c r="G2015" s="192" t="s">
        <v>4328</v>
      </c>
      <c r="H2015" s="10">
        <f t="shared" si="93"/>
        <v>13.100000000000001</v>
      </c>
      <c r="I2015" s="10">
        <f t="shared" si="94"/>
        <v>12</v>
      </c>
      <c r="J2015" s="11">
        <f t="shared" si="95"/>
        <v>11.8</v>
      </c>
    </row>
    <row r="2016" spans="1:10">
      <c r="A2016" s="17" t="s">
        <v>35653</v>
      </c>
      <c r="B2016" s="2" t="s">
        <v>33213</v>
      </c>
      <c r="C2016" s="9">
        <v>6</v>
      </c>
      <c r="D2016" s="34">
        <v>0.7</v>
      </c>
      <c r="E2016" s="31">
        <v>40</v>
      </c>
      <c r="F2016" s="10">
        <v>7.5</v>
      </c>
      <c r="G2016" s="192" t="s">
        <v>4328</v>
      </c>
      <c r="H2016" s="10">
        <f t="shared" si="93"/>
        <v>14.600000000000001</v>
      </c>
      <c r="I2016" s="10">
        <f t="shared" si="94"/>
        <v>13.4</v>
      </c>
      <c r="J2016" s="11">
        <f t="shared" si="95"/>
        <v>13.15</v>
      </c>
    </row>
    <row r="2017" spans="1:10">
      <c r="A2017" s="17" t="s">
        <v>35654</v>
      </c>
      <c r="B2017" s="2" t="s">
        <v>27758</v>
      </c>
      <c r="C2017" s="9">
        <v>6</v>
      </c>
      <c r="D2017" s="34">
        <v>0.7</v>
      </c>
      <c r="E2017" s="31">
        <v>40</v>
      </c>
      <c r="F2017" s="10">
        <v>17.25</v>
      </c>
      <c r="G2017" s="192" t="s">
        <v>4334</v>
      </c>
      <c r="H2017" s="10">
        <f t="shared" si="93"/>
        <v>26.5</v>
      </c>
      <c r="I2017" s="10">
        <f t="shared" si="94"/>
        <v>24.35</v>
      </c>
      <c r="J2017" s="11">
        <f t="shared" si="95"/>
        <v>23.900000000000002</v>
      </c>
    </row>
    <row r="2018" spans="1:10">
      <c r="A2018" s="17" t="s">
        <v>35655</v>
      </c>
      <c r="B2018" s="2" t="s">
        <v>4853</v>
      </c>
      <c r="C2018" s="9">
        <v>6</v>
      </c>
      <c r="D2018" s="34">
        <v>0.7</v>
      </c>
      <c r="E2018" s="31">
        <v>42</v>
      </c>
      <c r="F2018" s="10">
        <v>12.25</v>
      </c>
      <c r="G2018" s="192" t="s">
        <v>32308</v>
      </c>
      <c r="H2018" s="10">
        <f t="shared" si="93"/>
        <v>20.6</v>
      </c>
      <c r="I2018" s="10">
        <f t="shared" si="94"/>
        <v>18.900000000000002</v>
      </c>
      <c r="J2018" s="11">
        <f t="shared" si="95"/>
        <v>18.55</v>
      </c>
    </row>
    <row r="2019" spans="1:10">
      <c r="A2019" s="17" t="s">
        <v>35656</v>
      </c>
      <c r="B2019" s="2" t="s">
        <v>3916</v>
      </c>
      <c r="C2019" s="9">
        <v>6</v>
      </c>
      <c r="D2019" s="34">
        <v>0.5</v>
      </c>
      <c r="E2019" s="31">
        <v>42.9</v>
      </c>
      <c r="F2019" s="10">
        <v>207</v>
      </c>
      <c r="G2019" s="192" t="s">
        <v>32308</v>
      </c>
      <c r="H2019" s="10">
        <f t="shared" si="93"/>
        <v>257.15000000000003</v>
      </c>
      <c r="I2019" s="10">
        <f t="shared" si="94"/>
        <v>236.10000000000002</v>
      </c>
      <c r="J2019" s="11">
        <f t="shared" si="95"/>
        <v>231.85000000000002</v>
      </c>
    </row>
    <row r="2020" spans="1:10">
      <c r="A2020" s="17" t="s">
        <v>35657</v>
      </c>
      <c r="B2020" s="2" t="s">
        <v>3918</v>
      </c>
      <c r="C2020" s="9">
        <v>6</v>
      </c>
      <c r="D2020" s="34">
        <v>1</v>
      </c>
      <c r="E2020" s="31">
        <v>43</v>
      </c>
      <c r="F2020" s="10">
        <v>5.25</v>
      </c>
      <c r="G2020" s="192" t="s">
        <v>4329</v>
      </c>
      <c r="H2020" s="10">
        <f t="shared" si="93"/>
        <v>13.75</v>
      </c>
      <c r="I2020" s="10">
        <f t="shared" si="94"/>
        <v>12.65</v>
      </c>
      <c r="J2020" s="11">
        <f t="shared" si="95"/>
        <v>12.4</v>
      </c>
    </row>
    <row r="2021" spans="1:10">
      <c r="A2021" s="17" t="s">
        <v>35658</v>
      </c>
      <c r="B2021" s="2" t="s">
        <v>3920</v>
      </c>
      <c r="C2021" s="9">
        <v>6</v>
      </c>
      <c r="D2021" s="34">
        <v>0.7</v>
      </c>
      <c r="E2021" s="31">
        <v>43</v>
      </c>
      <c r="F2021" s="10">
        <v>17.5</v>
      </c>
      <c r="G2021" s="192" t="s">
        <v>4329</v>
      </c>
      <c r="H2021" s="10">
        <f t="shared" si="93"/>
        <v>27.05</v>
      </c>
      <c r="I2021" s="10">
        <f t="shared" si="94"/>
        <v>24.85</v>
      </c>
      <c r="J2021" s="11">
        <f t="shared" si="95"/>
        <v>24.400000000000002</v>
      </c>
    </row>
    <row r="2022" spans="1:10">
      <c r="A2022" s="17" t="s">
        <v>35659</v>
      </c>
      <c r="B2022" s="2" t="s">
        <v>3924</v>
      </c>
      <c r="C2022" s="9">
        <v>6</v>
      </c>
      <c r="D2022" s="34">
        <v>0.7</v>
      </c>
      <c r="E2022" s="31">
        <v>48</v>
      </c>
      <c r="F2022" s="10">
        <v>8.65</v>
      </c>
      <c r="G2022" s="192" t="s">
        <v>4329</v>
      </c>
      <c r="H2022" s="10">
        <f t="shared" si="93"/>
        <v>16.7</v>
      </c>
      <c r="I2022" s="10">
        <f t="shared" si="94"/>
        <v>15.350000000000001</v>
      </c>
      <c r="J2022" s="11">
        <f t="shared" si="95"/>
        <v>15.05</v>
      </c>
    </row>
    <row r="2023" spans="1:10">
      <c r="A2023" s="17" t="s">
        <v>35660</v>
      </c>
      <c r="B2023" s="2" t="s">
        <v>3926</v>
      </c>
      <c r="C2023" s="9">
        <v>6</v>
      </c>
      <c r="D2023" s="34">
        <v>0.7</v>
      </c>
      <c r="E2023" s="31">
        <v>40</v>
      </c>
      <c r="F2023" s="10">
        <v>7.25</v>
      </c>
      <c r="G2023" s="192" t="s">
        <v>4329</v>
      </c>
      <c r="H2023" s="10">
        <f t="shared" si="93"/>
        <v>14.3</v>
      </c>
      <c r="I2023" s="10">
        <f t="shared" si="94"/>
        <v>13.15</v>
      </c>
      <c r="J2023" s="11">
        <f t="shared" si="95"/>
        <v>12.9</v>
      </c>
    </row>
    <row r="2024" spans="1:10">
      <c r="A2024" s="17" t="s">
        <v>35662</v>
      </c>
      <c r="B2024" s="2" t="s">
        <v>3928</v>
      </c>
      <c r="C2024" s="9">
        <v>6</v>
      </c>
      <c r="D2024" s="34">
        <v>0.7</v>
      </c>
      <c r="E2024" s="31">
        <v>40</v>
      </c>
      <c r="F2024" s="10">
        <v>5.85</v>
      </c>
      <c r="G2024" s="192" t="s">
        <v>4329</v>
      </c>
      <c r="H2024" s="10">
        <f t="shared" si="93"/>
        <v>12.600000000000001</v>
      </c>
      <c r="I2024" s="10">
        <f t="shared" si="94"/>
        <v>11.55</v>
      </c>
      <c r="J2024" s="11">
        <f t="shared" si="95"/>
        <v>11.350000000000001</v>
      </c>
    </row>
    <row r="2025" spans="1:10">
      <c r="A2025" s="17" t="s">
        <v>35663</v>
      </c>
      <c r="B2025" s="2" t="s">
        <v>3930</v>
      </c>
      <c r="C2025" s="9">
        <v>6</v>
      </c>
      <c r="D2025" s="34">
        <v>0.7</v>
      </c>
      <c r="E2025" s="31">
        <v>40</v>
      </c>
      <c r="F2025" s="10">
        <v>0.6</v>
      </c>
      <c r="G2025" s="192" t="s">
        <v>4329</v>
      </c>
      <c r="H2025" s="10">
        <f t="shared" si="93"/>
        <v>6.2</v>
      </c>
      <c r="I2025" s="10">
        <f t="shared" si="94"/>
        <v>5.7</v>
      </c>
      <c r="J2025" s="11">
        <f t="shared" si="95"/>
        <v>5.6000000000000005</v>
      </c>
    </row>
    <row r="2026" spans="1:10">
      <c r="A2026" s="17" t="s">
        <v>35664</v>
      </c>
      <c r="B2026" s="2" t="s">
        <v>33214</v>
      </c>
      <c r="C2026" s="9">
        <v>6</v>
      </c>
      <c r="D2026" s="34">
        <v>0.7</v>
      </c>
      <c r="E2026" s="31">
        <v>40</v>
      </c>
      <c r="F2026" s="10">
        <v>17.25</v>
      </c>
      <c r="G2026" s="192" t="s">
        <v>4329</v>
      </c>
      <c r="H2026" s="10">
        <f t="shared" si="93"/>
        <v>26.5</v>
      </c>
      <c r="I2026" s="10">
        <f t="shared" si="94"/>
        <v>24.35</v>
      </c>
      <c r="J2026" s="11">
        <f t="shared" si="95"/>
        <v>23.900000000000002</v>
      </c>
    </row>
    <row r="2027" spans="1:10">
      <c r="A2027" s="17" t="s">
        <v>35665</v>
      </c>
      <c r="B2027" s="2" t="s">
        <v>3933</v>
      </c>
      <c r="C2027" s="9">
        <v>3</v>
      </c>
      <c r="D2027" s="34">
        <v>0.7</v>
      </c>
      <c r="E2027" s="31">
        <v>40</v>
      </c>
      <c r="F2027" s="10">
        <v>19.5</v>
      </c>
      <c r="G2027" s="192" t="s">
        <v>4329</v>
      </c>
      <c r="H2027" s="10">
        <f t="shared" si="93"/>
        <v>29.25</v>
      </c>
      <c r="I2027" s="10">
        <f t="shared" si="94"/>
        <v>26.85</v>
      </c>
      <c r="J2027" s="11">
        <f t="shared" si="95"/>
        <v>26.35</v>
      </c>
    </row>
    <row r="2028" spans="1:10">
      <c r="A2028" s="17" t="s">
        <v>35667</v>
      </c>
      <c r="B2028" s="2" t="s">
        <v>27136</v>
      </c>
      <c r="C2028" s="9">
        <v>3</v>
      </c>
      <c r="D2028" s="34">
        <v>0.7</v>
      </c>
      <c r="E2028" s="31">
        <v>43</v>
      </c>
      <c r="F2028" s="10">
        <v>26.5</v>
      </c>
      <c r="G2028" s="192" t="s">
        <v>4329</v>
      </c>
      <c r="H2028" s="10">
        <f t="shared" si="93"/>
        <v>38.050000000000004</v>
      </c>
      <c r="I2028" s="10">
        <f t="shared" si="94"/>
        <v>34.950000000000003</v>
      </c>
      <c r="J2028" s="11">
        <f t="shared" si="95"/>
        <v>34.300000000000004</v>
      </c>
    </row>
    <row r="2029" spans="1:10">
      <c r="A2029" s="17" t="s">
        <v>35668</v>
      </c>
      <c r="B2029" s="2" t="s">
        <v>3935</v>
      </c>
      <c r="C2029" s="9">
        <v>6</v>
      </c>
      <c r="D2029" s="34">
        <v>0.7</v>
      </c>
      <c r="E2029" s="31">
        <v>40</v>
      </c>
      <c r="F2029" s="10">
        <v>22.5</v>
      </c>
      <c r="G2029" s="192" t="s">
        <v>4329</v>
      </c>
      <c r="H2029" s="10">
        <f t="shared" si="93"/>
        <v>32.9</v>
      </c>
      <c r="I2029" s="10">
        <f t="shared" si="94"/>
        <v>30.200000000000003</v>
      </c>
      <c r="J2029" s="11">
        <f t="shared" si="95"/>
        <v>29.650000000000002</v>
      </c>
    </row>
    <row r="2030" spans="1:10">
      <c r="A2030" s="17" t="s">
        <v>35669</v>
      </c>
      <c r="B2030" s="2" t="s">
        <v>3937</v>
      </c>
      <c r="C2030" s="9">
        <v>6</v>
      </c>
      <c r="D2030" s="34">
        <v>0.7</v>
      </c>
      <c r="E2030" s="31">
        <v>40</v>
      </c>
      <c r="F2030" s="10">
        <v>18.95</v>
      </c>
      <c r="G2030" s="192" t="s">
        <v>4329</v>
      </c>
      <c r="H2030" s="10">
        <f t="shared" si="93"/>
        <v>28.55</v>
      </c>
      <c r="I2030" s="10">
        <f t="shared" si="94"/>
        <v>26.25</v>
      </c>
      <c r="J2030" s="11">
        <f t="shared" si="95"/>
        <v>25.75</v>
      </c>
    </row>
    <row r="2031" spans="1:10">
      <c r="A2031" s="17" t="s">
        <v>35670</v>
      </c>
      <c r="B2031" s="2" t="s">
        <v>33215</v>
      </c>
      <c r="C2031" s="9">
        <v>3</v>
      </c>
      <c r="D2031" s="34">
        <v>0.7</v>
      </c>
      <c r="E2031" s="31">
        <v>40</v>
      </c>
      <c r="F2031" s="10">
        <v>20.45</v>
      </c>
      <c r="G2031" s="192" t="s">
        <v>4329</v>
      </c>
      <c r="H2031" s="10">
        <f t="shared" si="93"/>
        <v>30.400000000000002</v>
      </c>
      <c r="I2031" s="10">
        <f t="shared" si="94"/>
        <v>27.900000000000002</v>
      </c>
      <c r="J2031" s="11">
        <f t="shared" si="95"/>
        <v>27.400000000000002</v>
      </c>
    </row>
    <row r="2032" spans="1:10">
      <c r="A2032" s="17" t="s">
        <v>35671</v>
      </c>
      <c r="B2032" s="2" t="s">
        <v>3939</v>
      </c>
      <c r="C2032" s="9">
        <v>120</v>
      </c>
      <c r="D2032" s="34">
        <v>0.05</v>
      </c>
      <c r="E2032" s="31">
        <v>40</v>
      </c>
      <c r="F2032" s="10">
        <v>12.75</v>
      </c>
      <c r="G2032" s="192" t="s">
        <v>4329</v>
      </c>
      <c r="H2032" s="10">
        <f t="shared" si="93"/>
        <v>17.7</v>
      </c>
      <c r="I2032" s="10">
        <f t="shared" si="94"/>
        <v>16.25</v>
      </c>
      <c r="J2032" s="11">
        <f t="shared" si="95"/>
        <v>16</v>
      </c>
    </row>
    <row r="2033" spans="1:10">
      <c r="A2033" s="17" t="s">
        <v>35672</v>
      </c>
      <c r="B2033" s="2" t="s">
        <v>3940</v>
      </c>
      <c r="C2033" s="9">
        <v>6</v>
      </c>
      <c r="D2033" s="34">
        <v>0.7</v>
      </c>
      <c r="E2033" s="31">
        <v>40</v>
      </c>
      <c r="F2033" s="10">
        <v>5.25</v>
      </c>
      <c r="G2033" s="192" t="s">
        <v>4329</v>
      </c>
      <c r="H2033" s="10">
        <f t="shared" si="93"/>
        <v>11.850000000000001</v>
      </c>
      <c r="I2033" s="10">
        <f t="shared" si="94"/>
        <v>10.9</v>
      </c>
      <c r="J2033" s="11">
        <f t="shared" si="95"/>
        <v>10.700000000000001</v>
      </c>
    </row>
    <row r="2034" spans="1:10">
      <c r="A2034" s="17" t="s">
        <v>35673</v>
      </c>
      <c r="B2034" s="2" t="s">
        <v>3943</v>
      </c>
      <c r="C2034" s="9">
        <v>6</v>
      </c>
      <c r="D2034" s="34">
        <v>0.7</v>
      </c>
      <c r="E2034" s="31">
        <v>40</v>
      </c>
      <c r="F2034" s="10">
        <v>22.5</v>
      </c>
      <c r="G2034" s="192" t="s">
        <v>4329</v>
      </c>
      <c r="H2034" s="10">
        <f t="shared" si="93"/>
        <v>32.9</v>
      </c>
      <c r="I2034" s="10">
        <f t="shared" si="94"/>
        <v>30.200000000000003</v>
      </c>
      <c r="J2034" s="11">
        <f t="shared" si="95"/>
        <v>29.650000000000002</v>
      </c>
    </row>
    <row r="2035" spans="1:10">
      <c r="A2035" s="17" t="s">
        <v>35674</v>
      </c>
      <c r="B2035" s="2" t="s">
        <v>27010</v>
      </c>
      <c r="C2035" s="9">
        <v>6</v>
      </c>
      <c r="D2035" s="34">
        <v>0.7</v>
      </c>
      <c r="E2035" s="31">
        <v>43</v>
      </c>
      <c r="F2035" s="10">
        <v>8.5</v>
      </c>
      <c r="G2035" s="192" t="s">
        <v>4329</v>
      </c>
      <c r="H2035" s="10">
        <f t="shared" si="93"/>
        <v>16.100000000000001</v>
      </c>
      <c r="I2035" s="10">
        <f t="shared" si="94"/>
        <v>14.75</v>
      </c>
      <c r="J2035" s="11">
        <f t="shared" si="95"/>
        <v>14.5</v>
      </c>
    </row>
    <row r="2036" spans="1:10">
      <c r="A2036" s="17" t="s">
        <v>35675</v>
      </c>
      <c r="B2036" s="2" t="s">
        <v>3945</v>
      </c>
      <c r="C2036" s="9">
        <v>6</v>
      </c>
      <c r="D2036" s="34">
        <v>0.7</v>
      </c>
      <c r="E2036" s="31">
        <v>48.8</v>
      </c>
      <c r="F2036" s="10">
        <v>7.5</v>
      </c>
      <c r="G2036" s="192" t="s">
        <v>4329</v>
      </c>
      <c r="H2036" s="10">
        <f t="shared" si="93"/>
        <v>15.4</v>
      </c>
      <c r="I2036" s="10">
        <f t="shared" si="94"/>
        <v>14.100000000000001</v>
      </c>
      <c r="J2036" s="11">
        <f t="shared" si="95"/>
        <v>13.850000000000001</v>
      </c>
    </row>
    <row r="2037" spans="1:10">
      <c r="A2037" s="17" t="s">
        <v>35676</v>
      </c>
      <c r="B2037" s="2" t="s">
        <v>14563</v>
      </c>
      <c r="C2037" s="9">
        <v>6</v>
      </c>
      <c r="D2037" s="34">
        <v>0.5</v>
      </c>
      <c r="E2037" s="31">
        <v>40</v>
      </c>
      <c r="F2037" s="10">
        <v>159</v>
      </c>
      <c r="G2037" s="192" t="s">
        <v>32307</v>
      </c>
      <c r="H2037" s="10">
        <f t="shared" si="93"/>
        <v>198.4</v>
      </c>
      <c r="I2037" s="10">
        <f t="shared" si="94"/>
        <v>182.15</v>
      </c>
      <c r="J2037" s="11">
        <f t="shared" si="95"/>
        <v>178.9</v>
      </c>
    </row>
    <row r="2038" spans="1:10">
      <c r="A2038" s="17" t="s">
        <v>35677</v>
      </c>
      <c r="B2038" s="2" t="s">
        <v>27137</v>
      </c>
      <c r="C2038" s="9">
        <v>6</v>
      </c>
      <c r="D2038" s="34">
        <v>0.5</v>
      </c>
      <c r="E2038" s="31">
        <v>45</v>
      </c>
      <c r="F2038" s="10">
        <v>365</v>
      </c>
      <c r="G2038" s="192" t="s">
        <v>32390</v>
      </c>
      <c r="H2038" s="10">
        <f t="shared" si="93"/>
        <v>450.05</v>
      </c>
      <c r="I2038" s="10">
        <f t="shared" si="94"/>
        <v>413.15000000000003</v>
      </c>
      <c r="J2038" s="11">
        <f t="shared" si="95"/>
        <v>405.8</v>
      </c>
    </row>
    <row r="2039" spans="1:10">
      <c r="A2039" s="17" t="s">
        <v>35678</v>
      </c>
      <c r="B2039" s="2" t="s">
        <v>27139</v>
      </c>
      <c r="C2039" s="9">
        <v>6</v>
      </c>
      <c r="D2039" s="34">
        <v>0.5</v>
      </c>
      <c r="E2039" s="31">
        <v>45</v>
      </c>
      <c r="F2039" s="10">
        <v>29.5</v>
      </c>
      <c r="G2039" s="192" t="s">
        <v>32308</v>
      </c>
      <c r="H2039" s="10">
        <f t="shared" si="93"/>
        <v>40.75</v>
      </c>
      <c r="I2039" s="10">
        <f t="shared" si="94"/>
        <v>37.4</v>
      </c>
      <c r="J2039" s="11">
        <f t="shared" si="95"/>
        <v>36.75</v>
      </c>
    </row>
    <row r="2040" spans="1:10">
      <c r="A2040" s="17" t="s">
        <v>35679</v>
      </c>
      <c r="B2040" s="2" t="s">
        <v>3947</v>
      </c>
      <c r="C2040" s="9">
        <v>6</v>
      </c>
      <c r="D2040" s="34">
        <v>0.7</v>
      </c>
      <c r="E2040" s="31">
        <v>43</v>
      </c>
      <c r="F2040" s="10">
        <v>53</v>
      </c>
      <c r="G2040" s="192" t="s">
        <v>4329</v>
      </c>
      <c r="H2040" s="10">
        <f t="shared" si="93"/>
        <v>70.400000000000006</v>
      </c>
      <c r="I2040" s="10">
        <f t="shared" si="94"/>
        <v>64.600000000000009</v>
      </c>
      <c r="J2040" s="11">
        <f t="shared" si="95"/>
        <v>63.45</v>
      </c>
    </row>
    <row r="2041" spans="1:10">
      <c r="A2041" s="17" t="s">
        <v>35680</v>
      </c>
      <c r="B2041" s="2" t="s">
        <v>27141</v>
      </c>
      <c r="C2041" s="9">
        <v>6</v>
      </c>
      <c r="D2041" s="34">
        <v>1</v>
      </c>
      <c r="E2041" s="31">
        <v>40</v>
      </c>
      <c r="F2041" s="10">
        <v>19.5</v>
      </c>
      <c r="G2041" s="192" t="s">
        <v>32326</v>
      </c>
      <c r="H2041" s="10">
        <f t="shared" si="93"/>
        <v>30.75</v>
      </c>
      <c r="I2041" s="10">
        <f t="shared" si="94"/>
        <v>28.25</v>
      </c>
      <c r="J2041" s="11">
        <f t="shared" si="95"/>
        <v>27.75</v>
      </c>
    </row>
    <row r="2042" spans="1:10">
      <c r="A2042" s="17" t="s">
        <v>35681</v>
      </c>
      <c r="B2042" s="2" t="s">
        <v>3950</v>
      </c>
      <c r="C2042" s="9">
        <v>6</v>
      </c>
      <c r="D2042" s="34">
        <v>0.7</v>
      </c>
      <c r="E2042" s="31">
        <v>43</v>
      </c>
      <c r="F2042" s="10">
        <v>6.95</v>
      </c>
      <c r="G2042" s="192" t="s">
        <v>32308</v>
      </c>
      <c r="H2042" s="10">
        <f t="shared" si="93"/>
        <v>14.200000000000001</v>
      </c>
      <c r="I2042" s="10">
        <f t="shared" si="94"/>
        <v>13.05</v>
      </c>
      <c r="J2042" s="11">
        <f t="shared" si="95"/>
        <v>12.8</v>
      </c>
    </row>
    <row r="2043" spans="1:10">
      <c r="A2043" s="17" t="s">
        <v>35682</v>
      </c>
      <c r="B2043" s="2" t="s">
        <v>3953</v>
      </c>
      <c r="C2043" s="9">
        <v>3</v>
      </c>
      <c r="D2043" s="34">
        <v>0.7</v>
      </c>
      <c r="E2043" s="31">
        <v>43</v>
      </c>
      <c r="F2043" s="10">
        <v>12.75</v>
      </c>
      <c r="G2043" s="192" t="s">
        <v>32308</v>
      </c>
      <c r="H2043" s="10">
        <f t="shared" si="93"/>
        <v>21.25</v>
      </c>
      <c r="I2043" s="10">
        <f t="shared" si="94"/>
        <v>19.55</v>
      </c>
      <c r="J2043" s="11">
        <f t="shared" si="95"/>
        <v>19.200000000000003</v>
      </c>
    </row>
    <row r="2044" spans="1:10">
      <c r="A2044" s="17" t="s">
        <v>35683</v>
      </c>
      <c r="B2044" s="2" t="s">
        <v>31846</v>
      </c>
      <c r="C2044" s="9">
        <v>6</v>
      </c>
      <c r="D2044" s="34">
        <v>0.7</v>
      </c>
      <c r="E2044" s="31">
        <v>40</v>
      </c>
      <c r="F2044" s="10">
        <v>28</v>
      </c>
      <c r="G2044" s="192" t="s">
        <v>4329</v>
      </c>
      <c r="H2044" s="10">
        <f t="shared" si="93"/>
        <v>39.6</v>
      </c>
      <c r="I2044" s="10">
        <f t="shared" si="94"/>
        <v>36.35</v>
      </c>
      <c r="J2044" s="11">
        <f t="shared" si="95"/>
        <v>35.700000000000003</v>
      </c>
    </row>
    <row r="2045" spans="1:10">
      <c r="A2045" s="17" t="s">
        <v>35684</v>
      </c>
      <c r="B2045" s="2" t="s">
        <v>3955</v>
      </c>
      <c r="C2045" s="9">
        <v>120</v>
      </c>
      <c r="D2045" s="34">
        <v>0.05</v>
      </c>
      <c r="E2045" s="31">
        <v>40</v>
      </c>
      <c r="F2045" s="10">
        <v>29.5</v>
      </c>
      <c r="G2045" s="192" t="s">
        <v>4329</v>
      </c>
      <c r="H2045" s="10">
        <f t="shared" si="93"/>
        <v>38.15</v>
      </c>
      <c r="I2045" s="10">
        <f t="shared" si="94"/>
        <v>35.050000000000004</v>
      </c>
      <c r="J2045" s="11">
        <f t="shared" si="95"/>
        <v>34.4</v>
      </c>
    </row>
    <row r="2046" spans="1:10">
      <c r="A2046" s="17" t="s">
        <v>35685</v>
      </c>
      <c r="B2046" s="2" t="s">
        <v>33257</v>
      </c>
      <c r="C2046" s="9">
        <v>120</v>
      </c>
      <c r="D2046" s="34">
        <v>0.05</v>
      </c>
      <c r="E2046" s="31">
        <v>40</v>
      </c>
      <c r="F2046" s="10">
        <v>21.25</v>
      </c>
      <c r="G2046" s="192" t="s">
        <v>4329</v>
      </c>
      <c r="H2046" s="10">
        <f t="shared" si="93"/>
        <v>28.1</v>
      </c>
      <c r="I2046" s="10">
        <f t="shared" si="94"/>
        <v>25.8</v>
      </c>
      <c r="J2046" s="11">
        <f t="shared" si="95"/>
        <v>25.35</v>
      </c>
    </row>
    <row r="2047" spans="1:10">
      <c r="A2047" s="17" t="s">
        <v>35686</v>
      </c>
      <c r="B2047" s="2" t="s">
        <v>32909</v>
      </c>
      <c r="C2047" s="9">
        <v>6</v>
      </c>
      <c r="D2047" s="34">
        <v>0.7</v>
      </c>
      <c r="E2047" s="31">
        <v>40</v>
      </c>
      <c r="F2047" s="10">
        <v>6.85</v>
      </c>
      <c r="G2047" s="192" t="s">
        <v>4329</v>
      </c>
      <c r="H2047" s="10">
        <f t="shared" si="93"/>
        <v>13.8</v>
      </c>
      <c r="I2047" s="10">
        <f t="shared" si="94"/>
        <v>12.700000000000001</v>
      </c>
      <c r="J2047" s="11">
        <f t="shared" si="95"/>
        <v>12.450000000000001</v>
      </c>
    </row>
    <row r="2048" spans="1:10">
      <c r="A2048" s="17" t="s">
        <v>35687</v>
      </c>
      <c r="B2048" s="2" t="s">
        <v>3957</v>
      </c>
      <c r="C2048" s="9">
        <v>6</v>
      </c>
      <c r="D2048" s="34">
        <v>0.7</v>
      </c>
      <c r="E2048" s="31">
        <v>40</v>
      </c>
      <c r="F2048" s="10">
        <v>6.95</v>
      </c>
      <c r="G2048" s="192" t="s">
        <v>4329</v>
      </c>
      <c r="H2048" s="10">
        <f t="shared" si="93"/>
        <v>13.950000000000001</v>
      </c>
      <c r="I2048" s="10">
        <f t="shared" si="94"/>
        <v>12.8</v>
      </c>
      <c r="J2048" s="11">
        <f t="shared" si="95"/>
        <v>12.55</v>
      </c>
    </row>
    <row r="2049" spans="1:10">
      <c r="A2049" s="17" t="s">
        <v>35688</v>
      </c>
      <c r="B2049" s="2" t="s">
        <v>3959</v>
      </c>
      <c r="C2049" s="9">
        <v>6</v>
      </c>
      <c r="D2049" s="34">
        <v>0.7</v>
      </c>
      <c r="E2049" s="31">
        <v>40</v>
      </c>
      <c r="F2049" s="10">
        <v>6.95</v>
      </c>
      <c r="G2049" s="192" t="s">
        <v>4329</v>
      </c>
      <c r="H2049" s="10">
        <f t="shared" si="93"/>
        <v>13.950000000000001</v>
      </c>
      <c r="I2049" s="10">
        <f t="shared" si="94"/>
        <v>12.8</v>
      </c>
      <c r="J2049" s="11">
        <f t="shared" si="95"/>
        <v>12.55</v>
      </c>
    </row>
    <row r="2050" spans="1:10">
      <c r="A2050" s="17" t="s">
        <v>35689</v>
      </c>
      <c r="B2050" s="2" t="s">
        <v>33216</v>
      </c>
      <c r="C2050" s="9">
        <v>6</v>
      </c>
      <c r="D2050" s="34">
        <v>0.7</v>
      </c>
      <c r="E2050" s="31">
        <v>43</v>
      </c>
      <c r="F2050" s="10">
        <v>14.15</v>
      </c>
      <c r="G2050" s="192" t="s">
        <v>4329</v>
      </c>
      <c r="H2050" s="10">
        <f t="shared" si="93"/>
        <v>23</v>
      </c>
      <c r="I2050" s="10">
        <f t="shared" si="94"/>
        <v>21.1</v>
      </c>
      <c r="J2050" s="11">
        <f t="shared" si="95"/>
        <v>20.700000000000003</v>
      </c>
    </row>
    <row r="2051" spans="1:10">
      <c r="A2051" s="17" t="s">
        <v>35690</v>
      </c>
      <c r="B2051" s="2" t="s">
        <v>3961</v>
      </c>
      <c r="C2051" s="9">
        <v>6</v>
      </c>
      <c r="D2051" s="34">
        <v>0.7</v>
      </c>
      <c r="E2051" s="31">
        <v>43</v>
      </c>
      <c r="F2051" s="10">
        <v>8.75</v>
      </c>
      <c r="G2051" s="192" t="s">
        <v>4329</v>
      </c>
      <c r="H2051" s="10">
        <f t="shared" si="93"/>
        <v>16.400000000000002</v>
      </c>
      <c r="I2051" s="10">
        <f t="shared" si="94"/>
        <v>15.05</v>
      </c>
      <c r="J2051" s="11">
        <f t="shared" si="95"/>
        <v>14.8</v>
      </c>
    </row>
    <row r="2052" spans="1:10">
      <c r="A2052" s="17" t="s">
        <v>35691</v>
      </c>
      <c r="B2052" s="2" t="s">
        <v>33217</v>
      </c>
      <c r="C2052" s="9">
        <v>6</v>
      </c>
      <c r="D2052" s="34">
        <v>0.7</v>
      </c>
      <c r="E2052" s="31">
        <v>43</v>
      </c>
      <c r="F2052" s="10">
        <v>28.5</v>
      </c>
      <c r="G2052" s="192" t="s">
        <v>4329</v>
      </c>
      <c r="H2052" s="10">
        <f t="shared" si="93"/>
        <v>40.5</v>
      </c>
      <c r="I2052" s="10">
        <f t="shared" si="94"/>
        <v>37.15</v>
      </c>
      <c r="J2052" s="11">
        <f t="shared" si="95"/>
        <v>36.5</v>
      </c>
    </row>
    <row r="2053" spans="1:10">
      <c r="A2053" s="17" t="s">
        <v>35692</v>
      </c>
      <c r="B2053" s="2" t="s">
        <v>3963</v>
      </c>
      <c r="C2053" s="9">
        <v>6</v>
      </c>
      <c r="D2053" s="34">
        <v>0.7</v>
      </c>
      <c r="E2053" s="31">
        <v>43</v>
      </c>
      <c r="F2053" s="10">
        <v>21.5</v>
      </c>
      <c r="G2053" s="192" t="s">
        <v>4329</v>
      </c>
      <c r="H2053" s="10">
        <f t="shared" si="93"/>
        <v>31.950000000000003</v>
      </c>
      <c r="I2053" s="10">
        <f t="shared" si="94"/>
        <v>29.35</v>
      </c>
      <c r="J2053" s="11">
        <f t="shared" si="95"/>
        <v>28.8</v>
      </c>
    </row>
    <row r="2054" spans="1:10">
      <c r="A2054" s="17" t="s">
        <v>35693</v>
      </c>
      <c r="B2054" s="2" t="s">
        <v>3965</v>
      </c>
      <c r="C2054" s="9">
        <v>6</v>
      </c>
      <c r="D2054" s="34">
        <v>0.7</v>
      </c>
      <c r="E2054" s="31">
        <v>43</v>
      </c>
      <c r="F2054" s="10">
        <v>375</v>
      </c>
      <c r="G2054" s="192" t="s">
        <v>4329</v>
      </c>
      <c r="H2054" s="10">
        <f t="shared" si="93"/>
        <v>463.20000000000005</v>
      </c>
      <c r="I2054" s="10">
        <f t="shared" si="94"/>
        <v>425.25</v>
      </c>
      <c r="J2054" s="11">
        <f t="shared" si="95"/>
        <v>417.65000000000003</v>
      </c>
    </row>
    <row r="2055" spans="1:10">
      <c r="A2055" s="17" t="s">
        <v>35694</v>
      </c>
      <c r="B2055" s="2" t="s">
        <v>33218</v>
      </c>
      <c r="C2055" s="9">
        <v>3</v>
      </c>
      <c r="D2055" s="34">
        <v>0.7</v>
      </c>
      <c r="E2055" s="31">
        <v>43</v>
      </c>
      <c r="F2055" s="10">
        <v>2.1</v>
      </c>
      <c r="G2055" s="192" t="s">
        <v>4329</v>
      </c>
      <c r="H2055" s="10">
        <f t="shared" si="93"/>
        <v>8.3000000000000007</v>
      </c>
      <c r="I2055" s="10">
        <f t="shared" si="94"/>
        <v>7.6000000000000005</v>
      </c>
      <c r="J2055" s="11">
        <f t="shared" si="95"/>
        <v>7.45</v>
      </c>
    </row>
    <row r="2056" spans="1:10">
      <c r="A2056" s="17" t="s">
        <v>35695</v>
      </c>
      <c r="B2056" s="2" t="s">
        <v>3969</v>
      </c>
      <c r="C2056" s="9">
        <v>6</v>
      </c>
      <c r="D2056" s="34">
        <v>0.7</v>
      </c>
      <c r="E2056" s="31">
        <v>47.9</v>
      </c>
      <c r="F2056" s="10">
        <v>9.9499999999999993</v>
      </c>
      <c r="G2056" s="192" t="s">
        <v>4329</v>
      </c>
      <c r="H2056" s="10">
        <f t="shared" si="93"/>
        <v>18.3</v>
      </c>
      <c r="I2056" s="10">
        <f t="shared" si="94"/>
        <v>16.8</v>
      </c>
      <c r="J2056" s="11">
        <f t="shared" si="95"/>
        <v>16.5</v>
      </c>
    </row>
    <row r="2057" spans="1:10">
      <c r="A2057" s="17" t="s">
        <v>35696</v>
      </c>
      <c r="B2057" s="2" t="s">
        <v>4738</v>
      </c>
      <c r="C2057" s="9">
        <v>6</v>
      </c>
      <c r="D2057" s="34">
        <v>0.7</v>
      </c>
      <c r="E2057" s="31">
        <v>43</v>
      </c>
      <c r="F2057" s="10">
        <v>115</v>
      </c>
      <c r="G2057" s="192" t="s">
        <v>4329</v>
      </c>
      <c r="H2057" s="10">
        <f t="shared" si="93"/>
        <v>146</v>
      </c>
      <c r="I2057" s="10">
        <f t="shared" si="94"/>
        <v>134.05000000000001</v>
      </c>
      <c r="J2057" s="11">
        <f t="shared" si="95"/>
        <v>131.65</v>
      </c>
    </row>
    <row r="2058" spans="1:10">
      <c r="A2058" s="17" t="s">
        <v>35697</v>
      </c>
      <c r="B2058" s="2" t="s">
        <v>3971</v>
      </c>
      <c r="C2058" s="9">
        <v>6</v>
      </c>
      <c r="D2058" s="34">
        <v>0.7</v>
      </c>
      <c r="E2058" s="31">
        <v>50.3</v>
      </c>
      <c r="F2058" s="10">
        <v>11.25</v>
      </c>
      <c r="G2058" s="192" t="s">
        <v>4329</v>
      </c>
      <c r="H2058" s="10">
        <f t="shared" si="93"/>
        <v>20.100000000000001</v>
      </c>
      <c r="I2058" s="10">
        <f t="shared" si="94"/>
        <v>18.45</v>
      </c>
      <c r="J2058" s="11">
        <f t="shared" si="95"/>
        <v>18.100000000000001</v>
      </c>
    </row>
    <row r="2059" spans="1:10">
      <c r="A2059" s="17" t="s">
        <v>35698</v>
      </c>
      <c r="B2059" s="2" t="s">
        <v>33219</v>
      </c>
      <c r="C2059" s="9">
        <v>6</v>
      </c>
      <c r="D2059" s="34">
        <v>0.7</v>
      </c>
      <c r="E2059" s="31">
        <v>52.4</v>
      </c>
      <c r="F2059" s="10">
        <v>5.65</v>
      </c>
      <c r="G2059" s="192" t="s">
        <v>4329</v>
      </c>
      <c r="H2059" s="10">
        <f t="shared" si="93"/>
        <v>13.450000000000001</v>
      </c>
      <c r="I2059" s="10">
        <f t="shared" si="94"/>
        <v>12.350000000000001</v>
      </c>
      <c r="J2059" s="11">
        <f t="shared" si="95"/>
        <v>12.100000000000001</v>
      </c>
    </row>
    <row r="2060" spans="1:10">
      <c r="A2060" s="17" t="s">
        <v>35699</v>
      </c>
      <c r="B2060" s="2" t="s">
        <v>33220</v>
      </c>
      <c r="C2060" s="9">
        <v>6</v>
      </c>
      <c r="D2060" s="34">
        <v>0.7</v>
      </c>
      <c r="E2060" s="31">
        <v>44.9</v>
      </c>
      <c r="F2060" s="10">
        <v>29.5</v>
      </c>
      <c r="G2060" s="192" t="s">
        <v>4329</v>
      </c>
      <c r="H2060" s="10">
        <f t="shared" ref="H2060:H2123" si="96">IF(B2060="","",CEILING((F2060+(10.3552*D2060*E2060)/100+1.5+0.05)*1.22,0.05))</f>
        <v>41.900000000000006</v>
      </c>
      <c r="I2060" s="10">
        <f t="shared" ref="I2060:I2123" si="97">IF(B2060="","",CEILING((F2060+(10.3552*D2060*E2060)/100+1.5+0.05)*1.12,0.05))</f>
        <v>38.450000000000003</v>
      </c>
      <c r="J2060" s="11">
        <f t="shared" ref="J2060:J2123" si="98">IF(B2060="","",CEILING((F2060+(10.3552*D2060*E2060)/100+1.5+0.05)*1.1,0.05))</f>
        <v>37.75</v>
      </c>
    </row>
    <row r="2061" spans="1:10">
      <c r="A2061" s="17" t="s">
        <v>35700</v>
      </c>
      <c r="B2061" s="2" t="s">
        <v>4688</v>
      </c>
      <c r="C2061" s="9">
        <v>6</v>
      </c>
      <c r="D2061" s="34">
        <v>0.7</v>
      </c>
      <c r="E2061" s="31">
        <v>44.2</v>
      </c>
      <c r="F2061" s="10">
        <v>185</v>
      </c>
      <c r="G2061" s="192" t="s">
        <v>4329</v>
      </c>
      <c r="H2061" s="10">
        <f t="shared" si="96"/>
        <v>231.5</v>
      </c>
      <c r="I2061" s="10">
        <f t="shared" si="97"/>
        <v>212.55</v>
      </c>
      <c r="J2061" s="11">
        <f t="shared" si="98"/>
        <v>208.75</v>
      </c>
    </row>
    <row r="2062" spans="1:10">
      <c r="A2062" s="17" t="s">
        <v>35701</v>
      </c>
      <c r="B2062" s="2" t="s">
        <v>3974</v>
      </c>
      <c r="C2062" s="9">
        <v>6</v>
      </c>
      <c r="D2062" s="34">
        <v>0.7</v>
      </c>
      <c r="E2062" s="31">
        <v>44</v>
      </c>
      <c r="F2062" s="10">
        <v>2.2999999999999998</v>
      </c>
      <c r="G2062" s="192" t="s">
        <v>4329</v>
      </c>
      <c r="H2062" s="10">
        <f t="shared" si="96"/>
        <v>8.6</v>
      </c>
      <c r="I2062" s="10">
        <f t="shared" si="97"/>
        <v>7.9</v>
      </c>
      <c r="J2062" s="11">
        <f t="shared" si="98"/>
        <v>7.75</v>
      </c>
    </row>
    <row r="2063" spans="1:10">
      <c r="A2063" s="17" t="s">
        <v>35702</v>
      </c>
      <c r="B2063" s="2" t="s">
        <v>33221</v>
      </c>
      <c r="C2063" s="9">
        <v>1</v>
      </c>
      <c r="D2063" s="34">
        <v>0.7</v>
      </c>
      <c r="E2063" s="31">
        <v>45</v>
      </c>
      <c r="F2063" s="10">
        <v>9.5500000000000007</v>
      </c>
      <c r="G2063" s="192" t="s">
        <v>4329</v>
      </c>
      <c r="H2063" s="10">
        <f t="shared" si="96"/>
        <v>17.55</v>
      </c>
      <c r="I2063" s="10">
        <f t="shared" si="97"/>
        <v>16.100000000000001</v>
      </c>
      <c r="J2063" s="11">
        <f t="shared" si="98"/>
        <v>15.8</v>
      </c>
    </row>
    <row r="2064" spans="1:10">
      <c r="A2064" s="17" t="s">
        <v>35703</v>
      </c>
      <c r="B2064" s="2" t="s">
        <v>27760</v>
      </c>
      <c r="C2064" s="9">
        <v>6</v>
      </c>
      <c r="D2064" s="34">
        <v>0.7</v>
      </c>
      <c r="E2064" s="31">
        <v>42</v>
      </c>
      <c r="F2064" s="10">
        <v>20.95</v>
      </c>
      <c r="G2064" s="192" t="s">
        <v>4329</v>
      </c>
      <c r="H2064" s="10">
        <f t="shared" si="96"/>
        <v>31.200000000000003</v>
      </c>
      <c r="I2064" s="10">
        <f t="shared" si="97"/>
        <v>28.650000000000002</v>
      </c>
      <c r="J2064" s="11">
        <f t="shared" si="98"/>
        <v>28.1</v>
      </c>
    </row>
    <row r="2065" spans="1:10">
      <c r="A2065" s="17" t="s">
        <v>35704</v>
      </c>
      <c r="B2065" s="2" t="s">
        <v>33222</v>
      </c>
      <c r="C2065" s="9">
        <v>3</v>
      </c>
      <c r="D2065" s="34">
        <v>0.7</v>
      </c>
      <c r="E2065" s="31">
        <v>43</v>
      </c>
      <c r="F2065" s="10">
        <v>9.5</v>
      </c>
      <c r="G2065" s="192" t="s">
        <v>4329</v>
      </c>
      <c r="H2065" s="10">
        <f t="shared" si="96"/>
        <v>17.3</v>
      </c>
      <c r="I2065" s="10">
        <f t="shared" si="97"/>
        <v>15.9</v>
      </c>
      <c r="J2065" s="11">
        <f t="shared" si="98"/>
        <v>15.600000000000001</v>
      </c>
    </row>
    <row r="2066" spans="1:10">
      <c r="A2066" s="17" t="s">
        <v>35705</v>
      </c>
      <c r="B2066" s="2" t="s">
        <v>3977</v>
      </c>
      <c r="C2066" s="9">
        <v>6</v>
      </c>
      <c r="D2066" s="34">
        <v>0.7</v>
      </c>
      <c r="E2066" s="31">
        <v>40</v>
      </c>
      <c r="F2066" s="10">
        <v>26.95</v>
      </c>
      <c r="G2066" s="192" t="s">
        <v>4347</v>
      </c>
      <c r="H2066" s="10">
        <f t="shared" si="96"/>
        <v>38.35</v>
      </c>
      <c r="I2066" s="10">
        <f t="shared" si="97"/>
        <v>35.200000000000003</v>
      </c>
      <c r="J2066" s="11">
        <f t="shared" si="98"/>
        <v>34.550000000000004</v>
      </c>
    </row>
    <row r="2067" spans="1:10">
      <c r="A2067" s="17" t="s">
        <v>35706</v>
      </c>
      <c r="B2067" s="2" t="s">
        <v>3980</v>
      </c>
      <c r="C2067" s="9">
        <v>6</v>
      </c>
      <c r="D2067" s="34">
        <v>0.7</v>
      </c>
      <c r="E2067" s="31">
        <v>40</v>
      </c>
      <c r="F2067" s="10">
        <v>9.65</v>
      </c>
      <c r="G2067" s="192" t="s">
        <v>4335</v>
      </c>
      <c r="H2067" s="10">
        <f t="shared" si="96"/>
        <v>17.25</v>
      </c>
      <c r="I2067" s="10">
        <f t="shared" si="97"/>
        <v>15.8</v>
      </c>
      <c r="J2067" s="11">
        <f t="shared" si="98"/>
        <v>15.55</v>
      </c>
    </row>
    <row r="2068" spans="1:10">
      <c r="A2068" s="17" t="s">
        <v>35707</v>
      </c>
      <c r="B2068" s="2" t="s">
        <v>3982</v>
      </c>
      <c r="C2068" s="9">
        <v>6</v>
      </c>
      <c r="D2068" s="34">
        <v>0.7</v>
      </c>
      <c r="E2068" s="31">
        <v>35</v>
      </c>
      <c r="F2068" s="10">
        <v>23.5</v>
      </c>
      <c r="G2068" s="192" t="s">
        <v>4334</v>
      </c>
      <c r="H2068" s="10">
        <f t="shared" si="96"/>
        <v>33.700000000000003</v>
      </c>
      <c r="I2068" s="10">
        <f t="shared" si="97"/>
        <v>30.900000000000002</v>
      </c>
      <c r="J2068" s="11">
        <f t="shared" si="98"/>
        <v>30.35</v>
      </c>
    </row>
    <row r="2069" spans="1:10">
      <c r="A2069" s="17" t="s">
        <v>35708</v>
      </c>
      <c r="B2069" s="2" t="s">
        <v>4855</v>
      </c>
      <c r="C2069" s="9">
        <v>6</v>
      </c>
      <c r="D2069" s="34">
        <v>0.7</v>
      </c>
      <c r="E2069" s="31">
        <v>40</v>
      </c>
      <c r="F2069" s="10">
        <v>14.25</v>
      </c>
      <c r="G2069" s="192" t="s">
        <v>4329</v>
      </c>
      <c r="H2069" s="10">
        <f t="shared" si="96"/>
        <v>22.85</v>
      </c>
      <c r="I2069" s="10">
        <f t="shared" si="97"/>
        <v>20.950000000000003</v>
      </c>
      <c r="J2069" s="11">
        <f t="shared" si="98"/>
        <v>20.6</v>
      </c>
    </row>
    <row r="2070" spans="1:10">
      <c r="A2070" s="17" t="s">
        <v>35709</v>
      </c>
      <c r="B2070" s="2" t="s">
        <v>4588</v>
      </c>
      <c r="C2070" s="9">
        <v>6</v>
      </c>
      <c r="D2070" s="34">
        <v>0.5</v>
      </c>
      <c r="E2070" s="31">
        <v>41.4</v>
      </c>
      <c r="F2070" s="10">
        <v>19.5</v>
      </c>
      <c r="G2070" s="192" t="s">
        <v>4328</v>
      </c>
      <c r="H2070" s="10">
        <f t="shared" si="96"/>
        <v>28.3</v>
      </c>
      <c r="I2070" s="10">
        <f t="shared" si="97"/>
        <v>26</v>
      </c>
      <c r="J2070" s="11">
        <f t="shared" si="98"/>
        <v>25.55</v>
      </c>
    </row>
    <row r="2071" spans="1:10">
      <c r="A2071" s="17" t="s">
        <v>35710</v>
      </c>
      <c r="B2071" s="2" t="s">
        <v>33223</v>
      </c>
      <c r="C2071" s="9">
        <v>6</v>
      </c>
      <c r="D2071" s="34">
        <v>0.5</v>
      </c>
      <c r="E2071" s="31">
        <v>42.3</v>
      </c>
      <c r="F2071" s="10">
        <v>8.25</v>
      </c>
      <c r="G2071" s="192" t="s">
        <v>4328</v>
      </c>
      <c r="H2071" s="10">
        <f t="shared" si="96"/>
        <v>14.65</v>
      </c>
      <c r="I2071" s="10">
        <f t="shared" si="97"/>
        <v>13.450000000000001</v>
      </c>
      <c r="J2071" s="11">
        <f t="shared" si="98"/>
        <v>13.200000000000001</v>
      </c>
    </row>
    <row r="2072" spans="1:10">
      <c r="A2072" s="17" t="s">
        <v>35711</v>
      </c>
      <c r="B2072" s="2" t="s">
        <v>3987</v>
      </c>
      <c r="C2072" s="9">
        <v>6</v>
      </c>
      <c r="D2072" s="34">
        <v>0.7</v>
      </c>
      <c r="E2072" s="31">
        <v>40</v>
      </c>
      <c r="F2072" s="10">
        <v>5.75</v>
      </c>
      <c r="G2072" s="192" t="s">
        <v>4329</v>
      </c>
      <c r="H2072" s="10">
        <f t="shared" si="96"/>
        <v>12.450000000000001</v>
      </c>
      <c r="I2072" s="10">
        <f t="shared" si="97"/>
        <v>11.450000000000001</v>
      </c>
      <c r="J2072" s="11">
        <f t="shared" si="98"/>
        <v>11.25</v>
      </c>
    </row>
    <row r="2073" spans="1:10">
      <c r="A2073" s="17" t="s">
        <v>35712</v>
      </c>
      <c r="B2073" s="2" t="s">
        <v>3989</v>
      </c>
      <c r="C2073" s="9">
        <v>6</v>
      </c>
      <c r="D2073" s="34">
        <v>0.7</v>
      </c>
      <c r="E2073" s="31">
        <v>40</v>
      </c>
      <c r="F2073" s="10">
        <v>6.95</v>
      </c>
      <c r="G2073" s="192" t="s">
        <v>4329</v>
      </c>
      <c r="H2073" s="10">
        <f t="shared" si="96"/>
        <v>13.950000000000001</v>
      </c>
      <c r="I2073" s="10">
        <f t="shared" si="97"/>
        <v>12.8</v>
      </c>
      <c r="J2073" s="11">
        <f t="shared" si="98"/>
        <v>12.55</v>
      </c>
    </row>
    <row r="2074" spans="1:10">
      <c r="A2074" s="17" t="s">
        <v>35713</v>
      </c>
      <c r="B2074" s="2" t="s">
        <v>3991</v>
      </c>
      <c r="C2074" s="9">
        <v>6</v>
      </c>
      <c r="D2074" s="34">
        <v>0.7</v>
      </c>
      <c r="E2074" s="31">
        <v>40</v>
      </c>
      <c r="F2074" s="10">
        <v>37.5</v>
      </c>
      <c r="G2074" s="192" t="s">
        <v>4329</v>
      </c>
      <c r="H2074" s="10">
        <f t="shared" si="96"/>
        <v>51.2</v>
      </c>
      <c r="I2074" s="10">
        <f t="shared" si="97"/>
        <v>47</v>
      </c>
      <c r="J2074" s="11">
        <f t="shared" si="98"/>
        <v>46.150000000000006</v>
      </c>
    </row>
    <row r="2075" spans="1:10">
      <c r="A2075" s="17" t="s">
        <v>35714</v>
      </c>
      <c r="B2075" s="2" t="s">
        <v>33224</v>
      </c>
      <c r="C2075" s="9">
        <v>6</v>
      </c>
      <c r="D2075" s="34">
        <v>0.7</v>
      </c>
      <c r="E2075" s="31">
        <v>46</v>
      </c>
      <c r="F2075" s="10">
        <v>5.8</v>
      </c>
      <c r="G2075" s="192" t="s">
        <v>4329</v>
      </c>
      <c r="H2075" s="10">
        <f t="shared" si="96"/>
        <v>13.05</v>
      </c>
      <c r="I2075" s="10">
        <f t="shared" si="97"/>
        <v>12</v>
      </c>
      <c r="J2075" s="11">
        <f t="shared" si="98"/>
        <v>11.8</v>
      </c>
    </row>
    <row r="2076" spans="1:10">
      <c r="A2076" s="17" t="s">
        <v>35715</v>
      </c>
      <c r="B2076" s="2" t="s">
        <v>33225</v>
      </c>
      <c r="C2076" s="9">
        <v>6</v>
      </c>
      <c r="D2076" s="34">
        <v>0.7</v>
      </c>
      <c r="E2076" s="31">
        <v>43</v>
      </c>
      <c r="F2076" s="10">
        <v>13.25</v>
      </c>
      <c r="G2076" s="192" t="s">
        <v>4334</v>
      </c>
      <c r="H2076" s="10">
        <f t="shared" si="96"/>
        <v>21.900000000000002</v>
      </c>
      <c r="I2076" s="10">
        <f t="shared" si="97"/>
        <v>20.100000000000001</v>
      </c>
      <c r="J2076" s="11">
        <f t="shared" si="98"/>
        <v>19.75</v>
      </c>
    </row>
    <row r="2077" spans="1:10">
      <c r="A2077" s="17" t="s">
        <v>35716</v>
      </c>
      <c r="B2077" s="2" t="s">
        <v>3995</v>
      </c>
      <c r="C2077" s="9">
        <v>6</v>
      </c>
      <c r="D2077" s="34">
        <v>0.5</v>
      </c>
      <c r="E2077" s="31">
        <v>35</v>
      </c>
      <c r="F2077" s="10">
        <v>5.5</v>
      </c>
      <c r="G2077" s="192" t="s">
        <v>4327</v>
      </c>
      <c r="H2077" s="10">
        <f t="shared" si="96"/>
        <v>10.850000000000001</v>
      </c>
      <c r="I2077" s="10">
        <f t="shared" si="97"/>
        <v>9.9500000000000011</v>
      </c>
      <c r="J2077" s="11">
        <f t="shared" si="98"/>
        <v>9.75</v>
      </c>
    </row>
    <row r="2078" spans="1:10">
      <c r="A2078" s="17" t="s">
        <v>35717</v>
      </c>
      <c r="B2078" s="2" t="s">
        <v>33226</v>
      </c>
      <c r="C2078" s="9">
        <v>6</v>
      </c>
      <c r="D2078" s="34">
        <v>0.5</v>
      </c>
      <c r="E2078" s="31">
        <v>40</v>
      </c>
      <c r="F2078" s="10">
        <v>19.5</v>
      </c>
      <c r="G2078" s="192" t="s">
        <v>4334</v>
      </c>
      <c r="H2078" s="10">
        <f t="shared" si="96"/>
        <v>28.25</v>
      </c>
      <c r="I2078" s="10">
        <f t="shared" si="97"/>
        <v>25.900000000000002</v>
      </c>
      <c r="J2078" s="11">
        <f t="shared" si="98"/>
        <v>25.450000000000003</v>
      </c>
    </row>
    <row r="2079" spans="1:10">
      <c r="A2079" s="17" t="s">
        <v>35718</v>
      </c>
      <c r="B2079" s="2" t="s">
        <v>3997</v>
      </c>
      <c r="C2079" s="9">
        <v>6</v>
      </c>
      <c r="D2079" s="34">
        <v>0.7</v>
      </c>
      <c r="E2079" s="31">
        <v>43</v>
      </c>
      <c r="F2079" s="10">
        <v>87.5</v>
      </c>
      <c r="G2079" s="192" t="s">
        <v>4329</v>
      </c>
      <c r="H2079" s="10">
        <f t="shared" si="96"/>
        <v>112.45</v>
      </c>
      <c r="I2079" s="10">
        <f t="shared" si="97"/>
        <v>103.25</v>
      </c>
      <c r="J2079" s="11">
        <f t="shared" si="98"/>
        <v>101.4</v>
      </c>
    </row>
    <row r="2080" spans="1:10">
      <c r="A2080" s="17" t="s">
        <v>35719</v>
      </c>
      <c r="B2080" s="2" t="s">
        <v>4004</v>
      </c>
      <c r="C2080" s="9">
        <v>6</v>
      </c>
      <c r="D2080" s="34">
        <v>0.7</v>
      </c>
      <c r="E2080" s="31">
        <v>40</v>
      </c>
      <c r="F2080" s="10">
        <v>27.5</v>
      </c>
      <c r="G2080" s="192" t="s">
        <v>4335</v>
      </c>
      <c r="H2080" s="10">
        <f t="shared" si="96"/>
        <v>39</v>
      </c>
      <c r="I2080" s="10">
        <f t="shared" si="97"/>
        <v>35.800000000000004</v>
      </c>
      <c r="J2080" s="11">
        <f t="shared" si="98"/>
        <v>35.15</v>
      </c>
    </row>
    <row r="2081" spans="1:10">
      <c r="A2081" s="17" t="s">
        <v>35720</v>
      </c>
      <c r="B2081" s="2" t="s">
        <v>33227</v>
      </c>
      <c r="C2081" s="9">
        <v>6</v>
      </c>
      <c r="D2081" s="34">
        <v>1</v>
      </c>
      <c r="E2081" s="31">
        <v>37.5</v>
      </c>
      <c r="F2081" s="10">
        <v>27.5</v>
      </c>
      <c r="G2081" s="192" t="s">
        <v>32294</v>
      </c>
      <c r="H2081" s="10">
        <f t="shared" si="96"/>
        <v>40.200000000000003</v>
      </c>
      <c r="I2081" s="10">
        <f t="shared" si="97"/>
        <v>36.9</v>
      </c>
      <c r="J2081" s="11">
        <f t="shared" si="98"/>
        <v>36.25</v>
      </c>
    </row>
    <row r="2082" spans="1:10">
      <c r="A2082" s="17" t="s">
        <v>35721</v>
      </c>
      <c r="B2082" s="2" t="s">
        <v>4007</v>
      </c>
      <c r="C2082" s="9">
        <v>6</v>
      </c>
      <c r="D2082" s="34">
        <v>0.7</v>
      </c>
      <c r="E2082" s="31">
        <v>37.5</v>
      </c>
      <c r="F2082" s="10">
        <v>7.95</v>
      </c>
      <c r="G2082" s="192" t="s">
        <v>32356</v>
      </c>
      <c r="H2082" s="10">
        <f t="shared" si="96"/>
        <v>14.950000000000001</v>
      </c>
      <c r="I2082" s="10">
        <f t="shared" si="97"/>
        <v>13.700000000000001</v>
      </c>
      <c r="J2082" s="11">
        <f t="shared" si="98"/>
        <v>13.450000000000001</v>
      </c>
    </row>
    <row r="2083" spans="1:10">
      <c r="A2083" s="17" t="s">
        <v>35722</v>
      </c>
      <c r="B2083" s="2" t="s">
        <v>4009</v>
      </c>
      <c r="C2083" s="9">
        <v>6</v>
      </c>
      <c r="D2083" s="34">
        <v>0.7</v>
      </c>
      <c r="E2083" s="31">
        <v>29.9</v>
      </c>
      <c r="F2083" s="10">
        <v>21.5</v>
      </c>
      <c r="G2083" s="192" t="s">
        <v>32293</v>
      </c>
      <c r="H2083" s="10">
        <f t="shared" si="96"/>
        <v>30.8</v>
      </c>
      <c r="I2083" s="10">
        <f t="shared" si="97"/>
        <v>28.25</v>
      </c>
      <c r="J2083" s="11">
        <f t="shared" si="98"/>
        <v>27.75</v>
      </c>
    </row>
    <row r="2084" spans="1:10">
      <c r="A2084" s="17" t="s">
        <v>35724</v>
      </c>
      <c r="B2084" s="2" t="s">
        <v>4010</v>
      </c>
      <c r="C2084" s="9">
        <v>6</v>
      </c>
      <c r="D2084" s="34">
        <v>0.7</v>
      </c>
      <c r="E2084" s="31">
        <v>20</v>
      </c>
      <c r="F2084" s="10">
        <v>7.1</v>
      </c>
      <c r="G2084" s="192" t="s">
        <v>32304</v>
      </c>
      <c r="H2084" s="10">
        <f t="shared" si="96"/>
        <v>12.350000000000001</v>
      </c>
      <c r="I2084" s="10">
        <f t="shared" si="97"/>
        <v>11.350000000000001</v>
      </c>
      <c r="J2084" s="11">
        <f t="shared" si="98"/>
        <v>11.15</v>
      </c>
    </row>
    <row r="2085" spans="1:10">
      <c r="A2085" s="17" t="s">
        <v>35727</v>
      </c>
      <c r="B2085" s="2" t="s">
        <v>4689</v>
      </c>
      <c r="C2085" s="9">
        <v>6</v>
      </c>
      <c r="D2085" s="34">
        <v>0.7</v>
      </c>
      <c r="E2085" s="31">
        <v>20</v>
      </c>
      <c r="F2085" s="10">
        <v>13.95</v>
      </c>
      <c r="G2085" s="192" t="s">
        <v>32304</v>
      </c>
      <c r="H2085" s="10">
        <f t="shared" si="96"/>
        <v>20.700000000000003</v>
      </c>
      <c r="I2085" s="10">
        <f t="shared" si="97"/>
        <v>19</v>
      </c>
      <c r="J2085" s="11">
        <f t="shared" si="98"/>
        <v>18.650000000000002</v>
      </c>
    </row>
    <row r="2086" spans="1:10">
      <c r="A2086" s="17" t="s">
        <v>35728</v>
      </c>
      <c r="B2086" s="2" t="s">
        <v>4016</v>
      </c>
      <c r="C2086" s="9">
        <v>6</v>
      </c>
      <c r="D2086" s="34">
        <v>1</v>
      </c>
      <c r="E2086" s="31">
        <v>33</v>
      </c>
      <c r="F2086" s="10">
        <v>28.5</v>
      </c>
      <c r="G2086" s="192" t="s">
        <v>32304</v>
      </c>
      <c r="H2086" s="10">
        <f t="shared" si="96"/>
        <v>40.85</v>
      </c>
      <c r="I2086" s="10">
        <f t="shared" si="97"/>
        <v>37.5</v>
      </c>
      <c r="J2086" s="11">
        <f t="shared" si="98"/>
        <v>36.85</v>
      </c>
    </row>
    <row r="2087" spans="1:10">
      <c r="A2087" s="17" t="s">
        <v>35729</v>
      </c>
      <c r="B2087" s="2" t="s">
        <v>4020</v>
      </c>
      <c r="C2087" s="9">
        <v>6</v>
      </c>
      <c r="D2087" s="34">
        <v>0.7</v>
      </c>
      <c r="E2087" s="31">
        <v>35</v>
      </c>
      <c r="F2087" s="10">
        <v>15.85</v>
      </c>
      <c r="G2087" s="192" t="s">
        <v>32290</v>
      </c>
      <c r="H2087" s="10">
        <f t="shared" si="96"/>
        <v>24.35</v>
      </c>
      <c r="I2087" s="10">
        <f t="shared" si="97"/>
        <v>22.35</v>
      </c>
      <c r="J2087" s="11">
        <f t="shared" si="98"/>
        <v>21.950000000000003</v>
      </c>
    </row>
    <row r="2088" spans="1:10">
      <c r="A2088" s="17" t="s">
        <v>35731</v>
      </c>
      <c r="B2088" s="2" t="s">
        <v>4022</v>
      </c>
      <c r="C2088" s="9">
        <v>12</v>
      </c>
      <c r="D2088" s="34">
        <v>1</v>
      </c>
      <c r="E2088" s="31">
        <v>40</v>
      </c>
      <c r="F2088" s="10">
        <v>9</v>
      </c>
      <c r="G2088" s="192" t="s">
        <v>32294</v>
      </c>
      <c r="H2088" s="10">
        <f t="shared" si="96"/>
        <v>17.95</v>
      </c>
      <c r="I2088" s="10">
        <f t="shared" si="97"/>
        <v>16.5</v>
      </c>
      <c r="J2088" s="11">
        <f t="shared" si="98"/>
        <v>16.2</v>
      </c>
    </row>
    <row r="2089" spans="1:10">
      <c r="A2089" s="17" t="s">
        <v>35732</v>
      </c>
      <c r="B2089" s="2" t="s">
        <v>4025</v>
      </c>
      <c r="C2089" s="9">
        <v>6</v>
      </c>
      <c r="D2089" s="34">
        <v>0.7</v>
      </c>
      <c r="E2089" s="31">
        <v>46.3</v>
      </c>
      <c r="F2089" s="10">
        <v>15.5</v>
      </c>
      <c r="G2089" s="192" t="s">
        <v>4329</v>
      </c>
      <c r="H2089" s="10">
        <f t="shared" si="96"/>
        <v>24.900000000000002</v>
      </c>
      <c r="I2089" s="10">
        <f t="shared" si="97"/>
        <v>22.900000000000002</v>
      </c>
      <c r="J2089" s="11">
        <f t="shared" si="98"/>
        <v>22.450000000000003</v>
      </c>
    </row>
    <row r="2090" spans="1:10">
      <c r="A2090" s="17" t="s">
        <v>35733</v>
      </c>
      <c r="B2090" s="2" t="s">
        <v>14549</v>
      </c>
      <c r="C2090" s="9">
        <v>6</v>
      </c>
      <c r="D2090" s="34">
        <v>0.7</v>
      </c>
      <c r="E2090" s="31">
        <v>46.3</v>
      </c>
      <c r="F2090" s="10">
        <v>160</v>
      </c>
      <c r="G2090" s="192" t="s">
        <v>4329</v>
      </c>
      <c r="H2090" s="10">
        <f t="shared" si="96"/>
        <v>201.20000000000002</v>
      </c>
      <c r="I2090" s="10">
        <f t="shared" si="97"/>
        <v>184.70000000000002</v>
      </c>
      <c r="J2090" s="11">
        <f t="shared" si="98"/>
        <v>181.4</v>
      </c>
    </row>
    <row r="2091" spans="1:10">
      <c r="A2091" s="17" t="s">
        <v>35734</v>
      </c>
      <c r="B2091" s="2" t="s">
        <v>4027</v>
      </c>
      <c r="C2091" s="9">
        <v>6</v>
      </c>
      <c r="D2091" s="34">
        <v>0.7</v>
      </c>
      <c r="E2091" s="31">
        <v>40</v>
      </c>
      <c r="F2091" s="10">
        <v>62.5</v>
      </c>
      <c r="G2091" s="192" t="s">
        <v>4334</v>
      </c>
      <c r="H2091" s="10">
        <f t="shared" si="96"/>
        <v>81.7</v>
      </c>
      <c r="I2091" s="10">
        <f t="shared" si="97"/>
        <v>75</v>
      </c>
      <c r="J2091" s="11">
        <f t="shared" si="98"/>
        <v>73.650000000000006</v>
      </c>
    </row>
    <row r="2092" spans="1:10">
      <c r="A2092" s="17" t="s">
        <v>35736</v>
      </c>
      <c r="B2092" s="2" t="s">
        <v>4030</v>
      </c>
      <c r="C2092" s="9">
        <v>6</v>
      </c>
      <c r="D2092" s="34">
        <v>1</v>
      </c>
      <c r="E2092" s="31">
        <v>43</v>
      </c>
      <c r="F2092" s="10">
        <v>6.45</v>
      </c>
      <c r="G2092" s="192" t="s">
        <v>4329</v>
      </c>
      <c r="H2092" s="10">
        <f t="shared" si="96"/>
        <v>15.200000000000001</v>
      </c>
      <c r="I2092" s="10">
        <f t="shared" si="97"/>
        <v>13.950000000000001</v>
      </c>
      <c r="J2092" s="11">
        <f t="shared" si="98"/>
        <v>13.700000000000001</v>
      </c>
    </row>
    <row r="2093" spans="1:10">
      <c r="A2093" s="17" t="s">
        <v>35737</v>
      </c>
      <c r="B2093" s="2" t="s">
        <v>32606</v>
      </c>
      <c r="C2093" s="9">
        <v>6</v>
      </c>
      <c r="D2093" s="34">
        <v>0.7</v>
      </c>
      <c r="E2093" s="31">
        <v>40</v>
      </c>
      <c r="F2093" s="10">
        <v>22.5</v>
      </c>
      <c r="G2093" s="192" t="s">
        <v>4329</v>
      </c>
      <c r="H2093" s="10">
        <f t="shared" si="96"/>
        <v>32.9</v>
      </c>
      <c r="I2093" s="10">
        <f t="shared" si="97"/>
        <v>30.200000000000003</v>
      </c>
      <c r="J2093" s="11">
        <f t="shared" si="98"/>
        <v>29.650000000000002</v>
      </c>
    </row>
    <row r="2094" spans="1:10">
      <c r="A2094" s="17" t="s">
        <v>35738</v>
      </c>
      <c r="B2094" s="2" t="s">
        <v>4033</v>
      </c>
      <c r="C2094" s="9">
        <v>6</v>
      </c>
      <c r="D2094" s="34">
        <v>0.7</v>
      </c>
      <c r="E2094" s="31">
        <v>46</v>
      </c>
      <c r="F2094" s="10">
        <v>5.95</v>
      </c>
      <c r="G2094" s="192" t="s">
        <v>4329</v>
      </c>
      <c r="H2094" s="10">
        <f t="shared" si="96"/>
        <v>13.25</v>
      </c>
      <c r="I2094" s="10">
        <f t="shared" si="97"/>
        <v>12.15</v>
      </c>
      <c r="J2094" s="11">
        <f t="shared" si="98"/>
        <v>11.950000000000001</v>
      </c>
    </row>
    <row r="2095" spans="1:10">
      <c r="A2095" s="17" t="s">
        <v>35739</v>
      </c>
      <c r="B2095" s="2" t="s">
        <v>4035</v>
      </c>
      <c r="C2095" s="9">
        <v>6</v>
      </c>
      <c r="D2095" s="34">
        <v>0.7</v>
      </c>
      <c r="E2095" s="31">
        <v>46</v>
      </c>
      <c r="F2095" s="10">
        <v>13.5</v>
      </c>
      <c r="G2095" s="192" t="s">
        <v>4329</v>
      </c>
      <c r="H2095" s="10">
        <f t="shared" si="96"/>
        <v>22.450000000000003</v>
      </c>
      <c r="I2095" s="10">
        <f t="shared" si="97"/>
        <v>20.6</v>
      </c>
      <c r="J2095" s="11">
        <f t="shared" si="98"/>
        <v>20.25</v>
      </c>
    </row>
    <row r="2096" spans="1:10">
      <c r="A2096" s="17" t="s">
        <v>35740</v>
      </c>
      <c r="B2096" s="2" t="s">
        <v>4037</v>
      </c>
      <c r="C2096" s="9">
        <v>6</v>
      </c>
      <c r="D2096" s="34">
        <v>1</v>
      </c>
      <c r="E2096" s="31">
        <v>40</v>
      </c>
      <c r="F2096" s="10">
        <v>15.95</v>
      </c>
      <c r="G2096" s="192" t="s">
        <v>4329</v>
      </c>
      <c r="H2096" s="10">
        <f t="shared" si="96"/>
        <v>26.450000000000003</v>
      </c>
      <c r="I2096" s="10">
        <f t="shared" si="97"/>
        <v>24.25</v>
      </c>
      <c r="J2096" s="11">
        <f t="shared" si="98"/>
        <v>23.85</v>
      </c>
    </row>
    <row r="2097" spans="1:10">
      <c r="A2097" s="17" t="s">
        <v>35741</v>
      </c>
      <c r="B2097" s="2" t="s">
        <v>4039</v>
      </c>
      <c r="C2097" s="9">
        <v>6</v>
      </c>
      <c r="D2097" s="34">
        <v>0.7</v>
      </c>
      <c r="E2097" s="31">
        <v>57.5</v>
      </c>
      <c r="F2097" s="10">
        <v>22</v>
      </c>
      <c r="G2097" s="192" t="s">
        <v>4329</v>
      </c>
      <c r="H2097" s="10">
        <f t="shared" si="96"/>
        <v>33.85</v>
      </c>
      <c r="I2097" s="10">
        <f t="shared" si="97"/>
        <v>31.05</v>
      </c>
      <c r="J2097" s="11">
        <f t="shared" si="98"/>
        <v>30.5</v>
      </c>
    </row>
    <row r="2098" spans="1:10">
      <c r="A2098" s="17" t="s">
        <v>35742</v>
      </c>
      <c r="B2098" s="2" t="s">
        <v>4041</v>
      </c>
      <c r="C2098" s="9">
        <v>6</v>
      </c>
      <c r="D2098" s="34">
        <v>0.7</v>
      </c>
      <c r="E2098" s="31">
        <v>46</v>
      </c>
      <c r="F2098" s="10">
        <v>21.5</v>
      </c>
      <c r="G2098" s="192" t="s">
        <v>4329</v>
      </c>
      <c r="H2098" s="10">
        <f t="shared" si="96"/>
        <v>32.200000000000003</v>
      </c>
      <c r="I2098" s="10">
        <f t="shared" si="97"/>
        <v>29.6</v>
      </c>
      <c r="J2098" s="11">
        <f t="shared" si="98"/>
        <v>29.05</v>
      </c>
    </row>
    <row r="2099" spans="1:10">
      <c r="A2099" s="17" t="s">
        <v>35743</v>
      </c>
      <c r="B2099" s="2" t="s">
        <v>4043</v>
      </c>
      <c r="C2099" s="9">
        <v>6</v>
      </c>
      <c r="D2099" s="34">
        <v>0.7</v>
      </c>
      <c r="E2099" s="31">
        <v>43</v>
      </c>
      <c r="F2099" s="10">
        <v>8.5</v>
      </c>
      <c r="G2099" s="192" t="s">
        <v>4329</v>
      </c>
      <c r="H2099" s="10">
        <f t="shared" si="96"/>
        <v>16.100000000000001</v>
      </c>
      <c r="I2099" s="10">
        <f t="shared" si="97"/>
        <v>14.75</v>
      </c>
      <c r="J2099" s="11">
        <f t="shared" si="98"/>
        <v>14.5</v>
      </c>
    </row>
    <row r="2100" spans="1:10">
      <c r="A2100" s="17" t="s">
        <v>35744</v>
      </c>
      <c r="B2100" s="2" t="s">
        <v>33228</v>
      </c>
      <c r="C2100" s="9">
        <v>6</v>
      </c>
      <c r="D2100" s="34">
        <v>0.7</v>
      </c>
      <c r="E2100" s="31">
        <v>40</v>
      </c>
      <c r="F2100" s="10">
        <v>46.5</v>
      </c>
      <c r="G2100" s="192" t="s">
        <v>4329</v>
      </c>
      <c r="H2100" s="10">
        <f t="shared" si="96"/>
        <v>62.2</v>
      </c>
      <c r="I2100" s="10">
        <f t="shared" si="97"/>
        <v>57.1</v>
      </c>
      <c r="J2100" s="11">
        <f t="shared" si="98"/>
        <v>56.050000000000004</v>
      </c>
    </row>
    <row r="2101" spans="1:10">
      <c r="A2101" s="17" t="s">
        <v>35745</v>
      </c>
      <c r="B2101" s="2" t="s">
        <v>15057</v>
      </c>
      <c r="C2101" s="9">
        <v>6</v>
      </c>
      <c r="D2101" s="34">
        <v>0.7</v>
      </c>
      <c r="E2101" s="31">
        <v>40</v>
      </c>
      <c r="F2101" s="10">
        <v>25</v>
      </c>
      <c r="G2101" s="192" t="s">
        <v>4329</v>
      </c>
      <c r="H2101" s="10">
        <f t="shared" si="96"/>
        <v>35.950000000000003</v>
      </c>
      <c r="I2101" s="10">
        <f t="shared" si="97"/>
        <v>33</v>
      </c>
      <c r="J2101" s="11">
        <f t="shared" si="98"/>
        <v>32.4</v>
      </c>
    </row>
    <row r="2102" spans="1:10">
      <c r="A2102" s="17" t="s">
        <v>35746</v>
      </c>
      <c r="B2102" s="2" t="s">
        <v>14471</v>
      </c>
      <c r="C2102" s="9">
        <v>6</v>
      </c>
      <c r="D2102" s="34">
        <v>0.7</v>
      </c>
      <c r="E2102" s="31">
        <v>40</v>
      </c>
      <c r="F2102" s="10">
        <v>10.25</v>
      </c>
      <c r="G2102" s="192" t="s">
        <v>4329</v>
      </c>
      <c r="H2102" s="10">
        <f t="shared" si="96"/>
        <v>17.95</v>
      </c>
      <c r="I2102" s="10">
        <f t="shared" si="97"/>
        <v>16.5</v>
      </c>
      <c r="J2102" s="11">
        <f t="shared" si="98"/>
        <v>16.2</v>
      </c>
    </row>
    <row r="2103" spans="1:10">
      <c r="A2103" s="17" t="s">
        <v>35747</v>
      </c>
      <c r="B2103" s="2" t="s">
        <v>33229</v>
      </c>
      <c r="C2103" s="9">
        <v>4</v>
      </c>
      <c r="D2103" s="34">
        <v>0.7</v>
      </c>
      <c r="E2103" s="31">
        <v>40</v>
      </c>
      <c r="F2103" s="10">
        <v>995</v>
      </c>
      <c r="G2103" s="192" t="s">
        <v>4329</v>
      </c>
      <c r="H2103" s="10">
        <f t="shared" si="96"/>
        <v>1219.3500000000001</v>
      </c>
      <c r="I2103" s="10">
        <f t="shared" si="97"/>
        <v>1119.4000000000001</v>
      </c>
      <c r="J2103" s="11">
        <f t="shared" si="98"/>
        <v>1099.4000000000001</v>
      </c>
    </row>
    <row r="2104" spans="1:10">
      <c r="A2104" s="17" t="s">
        <v>35748</v>
      </c>
      <c r="B2104" s="2" t="s">
        <v>4045</v>
      </c>
      <c r="C2104" s="9">
        <v>4</v>
      </c>
      <c r="D2104" s="34">
        <v>0.7</v>
      </c>
      <c r="E2104" s="31">
        <v>43</v>
      </c>
      <c r="F2104" s="10">
        <v>15.15</v>
      </c>
      <c r="G2104" s="192" t="s">
        <v>4329</v>
      </c>
      <c r="H2104" s="10">
        <f t="shared" si="96"/>
        <v>24.200000000000003</v>
      </c>
      <c r="I2104" s="10">
        <f t="shared" si="97"/>
        <v>22.200000000000003</v>
      </c>
      <c r="J2104" s="11">
        <f t="shared" si="98"/>
        <v>21.8</v>
      </c>
    </row>
    <row r="2105" spans="1:10">
      <c r="A2105" s="17" t="s">
        <v>35749</v>
      </c>
      <c r="B2105" s="2" t="s">
        <v>33230</v>
      </c>
      <c r="C2105" s="9">
        <v>6</v>
      </c>
      <c r="D2105" s="34">
        <v>0.7</v>
      </c>
      <c r="E2105" s="31">
        <v>40</v>
      </c>
      <c r="F2105" s="10">
        <v>150</v>
      </c>
      <c r="G2105" s="192" t="s">
        <v>4329</v>
      </c>
      <c r="H2105" s="10">
        <f t="shared" si="96"/>
        <v>188.45000000000002</v>
      </c>
      <c r="I2105" s="10">
        <f t="shared" si="97"/>
        <v>173</v>
      </c>
      <c r="J2105" s="11">
        <f t="shared" si="98"/>
        <v>169.9</v>
      </c>
    </row>
    <row r="2106" spans="1:10">
      <c r="A2106" s="17" t="s">
        <v>35750</v>
      </c>
      <c r="B2106" s="2" t="s">
        <v>33231</v>
      </c>
      <c r="C2106" s="9">
        <v>6</v>
      </c>
      <c r="D2106" s="34">
        <v>0.7</v>
      </c>
      <c r="E2106" s="31">
        <v>40</v>
      </c>
      <c r="F2106" s="10">
        <v>14.5</v>
      </c>
      <c r="G2106" s="192" t="s">
        <v>4329</v>
      </c>
      <c r="H2106" s="10">
        <f t="shared" si="96"/>
        <v>23.150000000000002</v>
      </c>
      <c r="I2106" s="10">
        <f t="shared" si="97"/>
        <v>21.25</v>
      </c>
      <c r="J2106" s="11">
        <f t="shared" si="98"/>
        <v>20.85</v>
      </c>
    </row>
    <row r="2107" spans="1:10">
      <c r="A2107" s="17" t="s">
        <v>35751</v>
      </c>
      <c r="B2107" s="2" t="s">
        <v>32612</v>
      </c>
      <c r="C2107" s="9">
        <v>6</v>
      </c>
      <c r="D2107" s="34">
        <v>0.7</v>
      </c>
      <c r="E2107" s="31">
        <v>40</v>
      </c>
      <c r="F2107" s="10">
        <v>77.5</v>
      </c>
      <c r="G2107" s="192" t="s">
        <v>4329</v>
      </c>
      <c r="H2107" s="10">
        <f t="shared" si="96"/>
        <v>100</v>
      </c>
      <c r="I2107" s="10">
        <f t="shared" si="97"/>
        <v>91.800000000000011</v>
      </c>
      <c r="J2107" s="11">
        <f t="shared" si="98"/>
        <v>90.15</v>
      </c>
    </row>
    <row r="2108" spans="1:10">
      <c r="A2108" s="17" t="s">
        <v>35752</v>
      </c>
      <c r="B2108" s="2" t="s">
        <v>33232</v>
      </c>
      <c r="C2108" s="9">
        <v>6</v>
      </c>
      <c r="D2108" s="34">
        <v>0.7</v>
      </c>
      <c r="E2108" s="31">
        <v>40</v>
      </c>
      <c r="F2108" s="10">
        <v>110</v>
      </c>
      <c r="G2108" s="192" t="s">
        <v>4329</v>
      </c>
      <c r="H2108" s="10">
        <f t="shared" si="96"/>
        <v>139.65</v>
      </c>
      <c r="I2108" s="10">
        <f t="shared" si="97"/>
        <v>128.20000000000002</v>
      </c>
      <c r="J2108" s="11">
        <f t="shared" si="98"/>
        <v>125.9</v>
      </c>
    </row>
    <row r="2109" spans="1:10">
      <c r="A2109" s="17" t="s">
        <v>35753</v>
      </c>
      <c r="B2109" s="2" t="s">
        <v>14473</v>
      </c>
      <c r="C2109" s="9">
        <v>6</v>
      </c>
      <c r="D2109" s="34">
        <v>0.7</v>
      </c>
      <c r="E2109" s="31">
        <v>40</v>
      </c>
      <c r="F2109" s="10">
        <v>7.95</v>
      </c>
      <c r="G2109" s="192" t="s">
        <v>4329</v>
      </c>
      <c r="H2109" s="10">
        <f t="shared" si="96"/>
        <v>15.15</v>
      </c>
      <c r="I2109" s="10">
        <f t="shared" si="97"/>
        <v>13.9</v>
      </c>
      <c r="J2109" s="11">
        <f t="shared" si="98"/>
        <v>13.65</v>
      </c>
    </row>
    <row r="2110" spans="1:10">
      <c r="A2110" s="17" t="s">
        <v>35754</v>
      </c>
      <c r="B2110" s="2" t="s">
        <v>33233</v>
      </c>
      <c r="C2110" s="9">
        <v>6</v>
      </c>
      <c r="D2110" s="34">
        <v>0.7</v>
      </c>
      <c r="E2110" s="31">
        <v>40</v>
      </c>
      <c r="F2110" s="10">
        <v>6.95</v>
      </c>
      <c r="G2110" s="192" t="s">
        <v>4329</v>
      </c>
      <c r="H2110" s="10">
        <f t="shared" si="96"/>
        <v>13.950000000000001</v>
      </c>
      <c r="I2110" s="10">
        <f t="shared" si="97"/>
        <v>12.8</v>
      </c>
      <c r="J2110" s="11">
        <f t="shared" si="98"/>
        <v>12.55</v>
      </c>
    </row>
    <row r="2111" spans="1:10">
      <c r="A2111" s="17" t="s">
        <v>35755</v>
      </c>
      <c r="B2111" s="2" t="s">
        <v>33234</v>
      </c>
      <c r="C2111" s="9">
        <v>6</v>
      </c>
      <c r="D2111" s="34">
        <v>0.7</v>
      </c>
      <c r="E2111" s="31">
        <v>40</v>
      </c>
      <c r="F2111" s="10">
        <v>11.7</v>
      </c>
      <c r="G2111" s="192" t="s">
        <v>4329</v>
      </c>
      <c r="H2111" s="10">
        <f t="shared" si="96"/>
        <v>19.75</v>
      </c>
      <c r="I2111" s="10">
        <f t="shared" si="97"/>
        <v>18.100000000000001</v>
      </c>
      <c r="J2111" s="11">
        <f t="shared" si="98"/>
        <v>17.8</v>
      </c>
    </row>
    <row r="2112" spans="1:10">
      <c r="A2112" s="17" t="s">
        <v>35756</v>
      </c>
      <c r="B2112" s="2" t="s">
        <v>13682</v>
      </c>
      <c r="C2112" s="9">
        <v>6</v>
      </c>
      <c r="D2112" s="34">
        <v>1</v>
      </c>
      <c r="E2112" s="31">
        <v>40</v>
      </c>
      <c r="F2112" s="10">
        <v>22.5</v>
      </c>
      <c r="G2112" s="192" t="s">
        <v>4329</v>
      </c>
      <c r="H2112" s="10">
        <f t="shared" si="96"/>
        <v>34.4</v>
      </c>
      <c r="I2112" s="10">
        <f t="shared" si="97"/>
        <v>31.6</v>
      </c>
      <c r="J2112" s="11">
        <f t="shared" si="98"/>
        <v>31.05</v>
      </c>
    </row>
    <row r="2113" spans="1:10">
      <c r="A2113" s="17" t="s">
        <v>35757</v>
      </c>
      <c r="B2113" s="2" t="s">
        <v>33235</v>
      </c>
      <c r="C2113" s="9">
        <v>6</v>
      </c>
      <c r="D2113" s="34">
        <v>0.7</v>
      </c>
      <c r="E2113" s="31">
        <v>40</v>
      </c>
      <c r="F2113" s="10">
        <v>13.1</v>
      </c>
      <c r="G2113" s="192" t="s">
        <v>4329</v>
      </c>
      <c r="H2113" s="10">
        <f t="shared" si="96"/>
        <v>21.450000000000003</v>
      </c>
      <c r="I2113" s="10">
        <f t="shared" si="97"/>
        <v>19.700000000000003</v>
      </c>
      <c r="J2113" s="11">
        <f t="shared" si="98"/>
        <v>19.350000000000001</v>
      </c>
    </row>
    <row r="2114" spans="1:10">
      <c r="A2114" s="17" t="s">
        <v>35758</v>
      </c>
      <c r="B2114" s="2" t="s">
        <v>14389</v>
      </c>
      <c r="C2114" s="9">
        <v>6</v>
      </c>
      <c r="D2114" s="34">
        <v>0.7</v>
      </c>
      <c r="E2114" s="31">
        <v>38</v>
      </c>
      <c r="F2114" s="10">
        <v>6.1</v>
      </c>
      <c r="G2114" s="192" t="s">
        <v>4343</v>
      </c>
      <c r="H2114" s="10">
        <f t="shared" si="96"/>
        <v>12.700000000000001</v>
      </c>
      <c r="I2114" s="10">
        <f t="shared" si="97"/>
        <v>11.700000000000001</v>
      </c>
      <c r="J2114" s="11">
        <f t="shared" si="98"/>
        <v>11.450000000000001</v>
      </c>
    </row>
    <row r="2115" spans="1:10">
      <c r="A2115" s="17" t="s">
        <v>35759</v>
      </c>
      <c r="B2115" s="2" t="s">
        <v>33236</v>
      </c>
      <c r="C2115" s="9">
        <v>6</v>
      </c>
      <c r="D2115" s="34">
        <v>1</v>
      </c>
      <c r="E2115" s="31">
        <v>38</v>
      </c>
      <c r="F2115" s="10">
        <v>12.75</v>
      </c>
      <c r="G2115" s="192" t="s">
        <v>4343</v>
      </c>
      <c r="H2115" s="10">
        <f t="shared" si="96"/>
        <v>22.25</v>
      </c>
      <c r="I2115" s="10">
        <f t="shared" si="97"/>
        <v>20.450000000000003</v>
      </c>
      <c r="J2115" s="11">
        <f t="shared" si="98"/>
        <v>20.100000000000001</v>
      </c>
    </row>
    <row r="2116" spans="1:10">
      <c r="A2116" s="17" t="s">
        <v>35760</v>
      </c>
      <c r="B2116" s="2" t="s">
        <v>4048</v>
      </c>
      <c r="C2116" s="9">
        <v>6</v>
      </c>
      <c r="D2116" s="34">
        <v>0.7</v>
      </c>
      <c r="E2116" s="31">
        <v>40</v>
      </c>
      <c r="F2116" s="10">
        <v>36.5</v>
      </c>
      <c r="G2116" s="192" t="s">
        <v>4343</v>
      </c>
      <c r="H2116" s="10">
        <f t="shared" si="96"/>
        <v>50</v>
      </c>
      <c r="I2116" s="10">
        <f t="shared" si="97"/>
        <v>45.900000000000006</v>
      </c>
      <c r="J2116" s="11">
        <f t="shared" si="98"/>
        <v>45.050000000000004</v>
      </c>
    </row>
    <row r="2117" spans="1:10">
      <c r="A2117" s="17" t="s">
        <v>35761</v>
      </c>
      <c r="B2117" s="2" t="s">
        <v>33237</v>
      </c>
      <c r="C2117" s="9">
        <v>1</v>
      </c>
      <c r="D2117" s="34">
        <v>0.7</v>
      </c>
      <c r="E2117" s="31">
        <v>38</v>
      </c>
      <c r="F2117" s="10">
        <v>12.5</v>
      </c>
      <c r="G2117" s="192" t="s">
        <v>4343</v>
      </c>
      <c r="H2117" s="10">
        <f t="shared" si="96"/>
        <v>20.55</v>
      </c>
      <c r="I2117" s="10">
        <f t="shared" si="97"/>
        <v>18.850000000000001</v>
      </c>
      <c r="J2117" s="11">
        <f t="shared" si="98"/>
        <v>18.5</v>
      </c>
    </row>
    <row r="2118" spans="1:10">
      <c r="A2118" s="17" t="s">
        <v>35762</v>
      </c>
      <c r="B2118" s="2" t="s">
        <v>14618</v>
      </c>
      <c r="C2118" s="9">
        <v>12</v>
      </c>
      <c r="D2118" s="34">
        <v>0.7</v>
      </c>
      <c r="E2118" s="31">
        <v>38</v>
      </c>
      <c r="F2118" s="10">
        <v>10.5</v>
      </c>
      <c r="G2118" s="192" t="s">
        <v>4343</v>
      </c>
      <c r="H2118" s="10">
        <f t="shared" si="96"/>
        <v>18.100000000000001</v>
      </c>
      <c r="I2118" s="10">
        <f t="shared" si="97"/>
        <v>16.600000000000001</v>
      </c>
      <c r="J2118" s="11">
        <f t="shared" si="98"/>
        <v>16.3</v>
      </c>
    </row>
    <row r="2119" spans="1:10">
      <c r="A2119" s="17" t="s">
        <v>35763</v>
      </c>
      <c r="B2119" s="2" t="s">
        <v>4056</v>
      </c>
      <c r="C2119" s="9">
        <v>6</v>
      </c>
      <c r="D2119" s="34">
        <v>0.7</v>
      </c>
      <c r="E2119" s="31">
        <v>35</v>
      </c>
      <c r="F2119" s="10">
        <v>6.35</v>
      </c>
      <c r="G2119" s="192" t="s">
        <v>32304</v>
      </c>
      <c r="H2119" s="10">
        <f t="shared" si="96"/>
        <v>12.75</v>
      </c>
      <c r="I2119" s="10">
        <f t="shared" si="97"/>
        <v>11.700000000000001</v>
      </c>
      <c r="J2119" s="11">
        <f t="shared" si="98"/>
        <v>11.5</v>
      </c>
    </row>
    <row r="2120" spans="1:10">
      <c r="A2120" s="17" t="s">
        <v>35764</v>
      </c>
      <c r="B2120" s="2" t="s">
        <v>4058</v>
      </c>
      <c r="C2120" s="9">
        <v>6</v>
      </c>
      <c r="D2120" s="34">
        <v>0.7</v>
      </c>
      <c r="E2120" s="31">
        <v>17</v>
      </c>
      <c r="F2120" s="10">
        <v>9.5</v>
      </c>
      <c r="G2120" s="192" t="s">
        <v>32304</v>
      </c>
      <c r="H2120" s="10">
        <f t="shared" si="96"/>
        <v>15</v>
      </c>
      <c r="I2120" s="10">
        <f t="shared" si="97"/>
        <v>13.8</v>
      </c>
      <c r="J2120" s="11">
        <f t="shared" si="98"/>
        <v>13.55</v>
      </c>
    </row>
    <row r="2121" spans="1:10">
      <c r="A2121" s="17" t="s">
        <v>35765</v>
      </c>
      <c r="B2121" s="2" t="s">
        <v>4060</v>
      </c>
      <c r="C2121" s="9">
        <v>6</v>
      </c>
      <c r="D2121" s="34">
        <v>0.7</v>
      </c>
      <c r="E2121" s="31">
        <v>17</v>
      </c>
      <c r="F2121" s="10">
        <v>20</v>
      </c>
      <c r="G2121" s="192" t="s">
        <v>32304</v>
      </c>
      <c r="H2121" s="10">
        <f t="shared" si="96"/>
        <v>27.8</v>
      </c>
      <c r="I2121" s="10">
        <f t="shared" si="97"/>
        <v>25.55</v>
      </c>
      <c r="J2121" s="11">
        <f t="shared" si="98"/>
        <v>25.1</v>
      </c>
    </row>
    <row r="2122" spans="1:10">
      <c r="A2122" s="17" t="s">
        <v>35766</v>
      </c>
      <c r="B2122" s="2" t="s">
        <v>4070</v>
      </c>
      <c r="C2122" s="9">
        <v>12</v>
      </c>
      <c r="D2122" s="34">
        <v>0.7</v>
      </c>
      <c r="E2122" s="31">
        <v>40</v>
      </c>
      <c r="F2122" s="10">
        <v>38.1</v>
      </c>
      <c r="G2122" s="192" t="s">
        <v>32304</v>
      </c>
      <c r="H2122" s="10">
        <f t="shared" si="96"/>
        <v>51.95</v>
      </c>
      <c r="I2122" s="10">
        <f t="shared" si="97"/>
        <v>47.7</v>
      </c>
      <c r="J2122" s="11">
        <f t="shared" si="98"/>
        <v>46.85</v>
      </c>
    </row>
    <row r="2123" spans="1:10">
      <c r="A2123" s="17" t="s">
        <v>35768</v>
      </c>
      <c r="B2123" s="2" t="s">
        <v>4071</v>
      </c>
      <c r="C2123" s="9">
        <v>6</v>
      </c>
      <c r="D2123" s="34">
        <v>1</v>
      </c>
      <c r="E2123" s="31">
        <v>40</v>
      </c>
      <c r="F2123" s="10">
        <v>44.5</v>
      </c>
      <c r="G2123" s="192" t="s">
        <v>4334</v>
      </c>
      <c r="H2123" s="10">
        <f t="shared" si="96"/>
        <v>61.25</v>
      </c>
      <c r="I2123" s="10">
        <f t="shared" si="97"/>
        <v>56.25</v>
      </c>
      <c r="J2123" s="11">
        <f t="shared" si="98"/>
        <v>55.25</v>
      </c>
    </row>
    <row r="2124" spans="1:10">
      <c r="A2124" s="17" t="s">
        <v>35769</v>
      </c>
      <c r="B2124" s="2" t="s">
        <v>4075</v>
      </c>
      <c r="C2124" s="9">
        <v>6</v>
      </c>
      <c r="D2124" s="34">
        <v>0.7</v>
      </c>
      <c r="E2124" s="31">
        <v>40</v>
      </c>
      <c r="F2124" s="10">
        <v>21.5</v>
      </c>
      <c r="G2124" s="192" t="s">
        <v>4334</v>
      </c>
      <c r="H2124" s="10">
        <f t="shared" ref="H2124:H2187" si="99">IF(B2124="","",CEILING((F2124+(10.3552*D2124*E2124)/100+1.5+0.05)*1.22,0.05))</f>
        <v>31.700000000000003</v>
      </c>
      <c r="I2124" s="10">
        <f t="shared" ref="I2124:I2187" si="100">IF(B2124="","",CEILING((F2124+(10.3552*D2124*E2124)/100+1.5+0.05)*1.12,0.05))</f>
        <v>29.1</v>
      </c>
      <c r="J2124" s="11">
        <f t="shared" ref="J2124:J2187" si="101">IF(B2124="","",CEILING((F2124+(10.3552*D2124*E2124)/100+1.5+0.05)*1.1,0.05))</f>
        <v>28.55</v>
      </c>
    </row>
    <row r="2125" spans="1:10">
      <c r="A2125" s="17" t="s">
        <v>35770</v>
      </c>
      <c r="B2125" s="2" t="s">
        <v>14498</v>
      </c>
      <c r="C2125" s="9">
        <v>6</v>
      </c>
      <c r="D2125" s="34">
        <v>0.7</v>
      </c>
      <c r="E2125" s="31">
        <v>41.3</v>
      </c>
      <c r="F2125" s="10">
        <v>17</v>
      </c>
      <c r="G2125" s="192" t="s">
        <v>4329</v>
      </c>
      <c r="H2125" s="10">
        <f t="shared" si="99"/>
        <v>26.3</v>
      </c>
      <c r="I2125" s="10">
        <f t="shared" si="100"/>
        <v>24.150000000000002</v>
      </c>
      <c r="J2125" s="11">
        <f t="shared" si="101"/>
        <v>23.700000000000003</v>
      </c>
    </row>
    <row r="2126" spans="1:10">
      <c r="A2126" s="17" t="s">
        <v>35771</v>
      </c>
      <c r="B2126" s="2" t="s">
        <v>4077</v>
      </c>
      <c r="C2126" s="9">
        <v>6</v>
      </c>
      <c r="D2126" s="34">
        <v>0.7</v>
      </c>
      <c r="E2126" s="31">
        <v>43</v>
      </c>
      <c r="F2126" s="10">
        <v>9.6</v>
      </c>
      <c r="G2126" s="192" t="s">
        <v>4334</v>
      </c>
      <c r="H2126" s="10">
        <f t="shared" si="99"/>
        <v>17.45</v>
      </c>
      <c r="I2126" s="10">
        <f t="shared" si="100"/>
        <v>16</v>
      </c>
      <c r="J2126" s="11">
        <f t="shared" si="101"/>
        <v>15.700000000000001</v>
      </c>
    </row>
    <row r="2127" spans="1:10">
      <c r="A2127" s="17" t="s">
        <v>35772</v>
      </c>
      <c r="B2127" s="2" t="s">
        <v>27761</v>
      </c>
      <c r="C2127" s="9">
        <v>6</v>
      </c>
      <c r="D2127" s="34">
        <v>0.7</v>
      </c>
      <c r="E2127" s="31">
        <v>43</v>
      </c>
      <c r="F2127" s="10">
        <v>35.5</v>
      </c>
      <c r="G2127" s="192" t="s">
        <v>4329</v>
      </c>
      <c r="H2127" s="10">
        <f t="shared" si="99"/>
        <v>49.050000000000004</v>
      </c>
      <c r="I2127" s="10">
        <f t="shared" si="100"/>
        <v>45</v>
      </c>
      <c r="J2127" s="11">
        <f t="shared" si="101"/>
        <v>44.2</v>
      </c>
    </row>
    <row r="2128" spans="1:10">
      <c r="A2128" s="17" t="s">
        <v>35773</v>
      </c>
      <c r="B2128" s="2" t="s">
        <v>27012</v>
      </c>
      <c r="C2128" s="9">
        <v>6</v>
      </c>
      <c r="D2128" s="34">
        <v>0.7</v>
      </c>
      <c r="E2128" s="31">
        <v>43</v>
      </c>
      <c r="F2128" s="10">
        <v>0.75</v>
      </c>
      <c r="G2128" s="192" t="s">
        <v>4329</v>
      </c>
      <c r="H2128" s="10">
        <f t="shared" si="99"/>
        <v>6.65</v>
      </c>
      <c r="I2128" s="10">
        <f t="shared" si="100"/>
        <v>6.1000000000000005</v>
      </c>
      <c r="J2128" s="11">
        <f t="shared" si="101"/>
        <v>6</v>
      </c>
    </row>
    <row r="2129" spans="1:10">
      <c r="A2129" s="17" t="s">
        <v>35774</v>
      </c>
      <c r="B2129" s="2" t="s">
        <v>4083</v>
      </c>
      <c r="C2129" s="9">
        <v>6</v>
      </c>
      <c r="D2129" s="34">
        <v>0.7</v>
      </c>
      <c r="E2129" s="31">
        <v>43</v>
      </c>
      <c r="F2129" s="10">
        <v>11.15</v>
      </c>
      <c r="G2129" s="192" t="s">
        <v>4329</v>
      </c>
      <c r="H2129" s="10">
        <f t="shared" si="99"/>
        <v>19.3</v>
      </c>
      <c r="I2129" s="10">
        <f t="shared" si="100"/>
        <v>17.75</v>
      </c>
      <c r="J2129" s="11">
        <f t="shared" si="101"/>
        <v>17.400000000000002</v>
      </c>
    </row>
    <row r="2130" spans="1:10">
      <c r="A2130" s="17" t="s">
        <v>35775</v>
      </c>
      <c r="B2130" s="2" t="s">
        <v>33238</v>
      </c>
      <c r="C2130" s="9">
        <v>6</v>
      </c>
      <c r="D2130" s="34">
        <v>0.7</v>
      </c>
      <c r="E2130" s="31">
        <v>56.1</v>
      </c>
      <c r="F2130" s="10">
        <v>92</v>
      </c>
      <c r="G2130" s="192" t="s">
        <v>4329</v>
      </c>
      <c r="H2130" s="10">
        <f t="shared" si="99"/>
        <v>119.10000000000001</v>
      </c>
      <c r="I2130" s="10">
        <f t="shared" si="100"/>
        <v>109.35000000000001</v>
      </c>
      <c r="J2130" s="11">
        <f t="shared" si="101"/>
        <v>107.4</v>
      </c>
    </row>
    <row r="2131" spans="1:10">
      <c r="A2131" s="17" t="s">
        <v>35776</v>
      </c>
      <c r="B2131" s="2" t="s">
        <v>4087</v>
      </c>
      <c r="C2131" s="9">
        <v>6</v>
      </c>
      <c r="D2131" s="34">
        <v>0.7</v>
      </c>
      <c r="E2131" s="31">
        <v>46</v>
      </c>
      <c r="F2131" s="10">
        <v>18.2</v>
      </c>
      <c r="G2131" s="192" t="s">
        <v>4329</v>
      </c>
      <c r="H2131" s="10">
        <f t="shared" si="99"/>
        <v>28.200000000000003</v>
      </c>
      <c r="I2131" s="10">
        <f t="shared" si="100"/>
        <v>25.900000000000002</v>
      </c>
      <c r="J2131" s="11">
        <f t="shared" si="101"/>
        <v>25.400000000000002</v>
      </c>
    </row>
    <row r="2132" spans="1:10">
      <c r="A2132" s="17" t="s">
        <v>35777</v>
      </c>
      <c r="B2132" s="2" t="s">
        <v>4858</v>
      </c>
      <c r="C2132" s="9">
        <v>6</v>
      </c>
      <c r="D2132" s="34">
        <v>0.7</v>
      </c>
      <c r="E2132" s="31">
        <v>30</v>
      </c>
      <c r="F2132" s="10">
        <v>6.25</v>
      </c>
      <c r="G2132" s="192" t="s">
        <v>32304</v>
      </c>
      <c r="H2132" s="10">
        <f t="shared" si="99"/>
        <v>12.200000000000001</v>
      </c>
      <c r="I2132" s="10">
        <f t="shared" si="100"/>
        <v>11.200000000000001</v>
      </c>
      <c r="J2132" s="11">
        <f t="shared" si="101"/>
        <v>11</v>
      </c>
    </row>
    <row r="2133" spans="1:10">
      <c r="A2133" s="17" t="s">
        <v>35778</v>
      </c>
      <c r="B2133" s="2" t="s">
        <v>4691</v>
      </c>
      <c r="C2133" s="9">
        <v>6</v>
      </c>
      <c r="D2133" s="34">
        <v>0.7</v>
      </c>
      <c r="E2133" s="31">
        <v>44</v>
      </c>
      <c r="F2133" s="10">
        <v>125</v>
      </c>
      <c r="G2133" s="192" t="s">
        <v>4328</v>
      </c>
      <c r="H2133" s="10">
        <f t="shared" si="99"/>
        <v>158.30000000000001</v>
      </c>
      <c r="I2133" s="10">
        <f t="shared" si="100"/>
        <v>145.35</v>
      </c>
      <c r="J2133" s="11">
        <f t="shared" si="101"/>
        <v>142.75</v>
      </c>
    </row>
    <row r="2134" spans="1:10">
      <c r="A2134" s="17" t="s">
        <v>35779</v>
      </c>
      <c r="B2134" s="2" t="s">
        <v>14573</v>
      </c>
      <c r="C2134" s="9">
        <v>6</v>
      </c>
      <c r="D2134" s="34">
        <v>0.7</v>
      </c>
      <c r="E2134" s="31">
        <v>45</v>
      </c>
      <c r="F2134" s="10">
        <v>24.5</v>
      </c>
      <c r="G2134" s="192" t="s">
        <v>4328</v>
      </c>
      <c r="H2134" s="10">
        <f t="shared" si="99"/>
        <v>35.800000000000004</v>
      </c>
      <c r="I2134" s="10">
        <f t="shared" si="100"/>
        <v>32.85</v>
      </c>
      <c r="J2134" s="11">
        <f t="shared" si="101"/>
        <v>32.25</v>
      </c>
    </row>
    <row r="2135" spans="1:10">
      <c r="A2135" s="17" t="s">
        <v>35780</v>
      </c>
      <c r="B2135" s="2" t="s">
        <v>14540</v>
      </c>
      <c r="C2135" s="9">
        <v>6</v>
      </c>
      <c r="D2135" s="34">
        <v>0.7</v>
      </c>
      <c r="E2135" s="31">
        <v>65</v>
      </c>
      <c r="F2135" s="10">
        <v>22.5</v>
      </c>
      <c r="G2135" s="192" t="s">
        <v>4328</v>
      </c>
      <c r="H2135" s="10">
        <f t="shared" si="99"/>
        <v>35.1</v>
      </c>
      <c r="I2135" s="10">
        <f t="shared" si="100"/>
        <v>32.25</v>
      </c>
      <c r="J2135" s="11">
        <f t="shared" si="101"/>
        <v>31.650000000000002</v>
      </c>
    </row>
    <row r="2136" spans="1:10">
      <c r="A2136" s="17" t="s">
        <v>35781</v>
      </c>
      <c r="B2136" s="2" t="s">
        <v>4730</v>
      </c>
      <c r="C2136" s="9">
        <v>6</v>
      </c>
      <c r="D2136" s="34">
        <v>0.7</v>
      </c>
      <c r="E2136" s="31">
        <v>43</v>
      </c>
      <c r="F2136" s="10">
        <v>3.95</v>
      </c>
      <c r="G2136" s="192" t="s">
        <v>4328</v>
      </c>
      <c r="H2136" s="10">
        <f t="shared" si="99"/>
        <v>10.55</v>
      </c>
      <c r="I2136" s="10">
        <f t="shared" si="100"/>
        <v>9.7000000000000011</v>
      </c>
      <c r="J2136" s="11">
        <f t="shared" si="101"/>
        <v>9.5</v>
      </c>
    </row>
    <row r="2137" spans="1:10">
      <c r="A2137" s="17" t="s">
        <v>35782</v>
      </c>
      <c r="B2137" s="2" t="s">
        <v>33239</v>
      </c>
      <c r="C2137" s="9">
        <v>6</v>
      </c>
      <c r="D2137" s="34">
        <v>0.7</v>
      </c>
      <c r="E2137" s="31">
        <v>46</v>
      </c>
      <c r="F2137" s="10">
        <v>20.2</v>
      </c>
      <c r="G2137" s="192" t="s">
        <v>4329</v>
      </c>
      <c r="H2137" s="10">
        <f t="shared" si="99"/>
        <v>30.650000000000002</v>
      </c>
      <c r="I2137" s="10">
        <f t="shared" si="100"/>
        <v>28.1</v>
      </c>
      <c r="J2137" s="11">
        <f t="shared" si="101"/>
        <v>27.6</v>
      </c>
    </row>
    <row r="2138" spans="1:10">
      <c r="A2138" s="17" t="s">
        <v>35783</v>
      </c>
      <c r="B2138" s="2" t="s">
        <v>4089</v>
      </c>
      <c r="C2138" s="9">
        <v>6</v>
      </c>
      <c r="D2138" s="34">
        <v>0.7</v>
      </c>
      <c r="E2138" s="31">
        <v>43</v>
      </c>
      <c r="F2138" s="10">
        <v>325</v>
      </c>
      <c r="G2138" s="192" t="s">
        <v>4329</v>
      </c>
      <c r="H2138" s="10">
        <f t="shared" si="99"/>
        <v>402.20000000000005</v>
      </c>
      <c r="I2138" s="10">
        <f t="shared" si="100"/>
        <v>369.25</v>
      </c>
      <c r="J2138" s="11">
        <f t="shared" si="101"/>
        <v>362.65000000000003</v>
      </c>
    </row>
    <row r="2139" spans="1:10">
      <c r="A2139" s="17" t="s">
        <v>35784</v>
      </c>
      <c r="B2139" s="2" t="s">
        <v>4091</v>
      </c>
      <c r="C2139" s="9">
        <v>6</v>
      </c>
      <c r="D2139" s="34">
        <v>0.7</v>
      </c>
      <c r="E2139" s="31">
        <v>40</v>
      </c>
      <c r="F2139" s="10">
        <v>5250</v>
      </c>
      <c r="G2139" s="192" t="s">
        <v>32308</v>
      </c>
      <c r="H2139" s="10">
        <f t="shared" si="99"/>
        <v>6410.4500000000007</v>
      </c>
      <c r="I2139" s="10">
        <f t="shared" si="100"/>
        <v>5885</v>
      </c>
      <c r="J2139" s="11">
        <f t="shared" si="101"/>
        <v>5779.9000000000005</v>
      </c>
    </row>
    <row r="2140" spans="1:10">
      <c r="A2140" s="17" t="s">
        <v>35785</v>
      </c>
      <c r="B2140" s="2" t="s">
        <v>4093</v>
      </c>
      <c r="C2140" s="9">
        <v>6</v>
      </c>
      <c r="D2140" s="34">
        <v>0.7</v>
      </c>
      <c r="E2140" s="31">
        <v>40</v>
      </c>
      <c r="F2140" s="10">
        <v>6</v>
      </c>
      <c r="G2140" s="192" t="s">
        <v>32294</v>
      </c>
      <c r="H2140" s="10">
        <f t="shared" si="99"/>
        <v>12.75</v>
      </c>
      <c r="I2140" s="10">
        <f t="shared" si="100"/>
        <v>11.75</v>
      </c>
      <c r="J2140" s="11">
        <f t="shared" si="101"/>
        <v>11.5</v>
      </c>
    </row>
    <row r="2141" spans="1:10">
      <c r="A2141" s="17" t="s">
        <v>35786</v>
      </c>
      <c r="B2141" s="2" t="s">
        <v>14585</v>
      </c>
      <c r="C2141" s="9">
        <v>6</v>
      </c>
      <c r="D2141" s="34">
        <v>0.7</v>
      </c>
      <c r="E2141" s="31">
        <v>40</v>
      </c>
      <c r="F2141" s="10">
        <v>8.5</v>
      </c>
      <c r="G2141" s="192" t="s">
        <v>32308</v>
      </c>
      <c r="H2141" s="10">
        <f t="shared" si="99"/>
        <v>15.8</v>
      </c>
      <c r="I2141" s="10">
        <f t="shared" si="100"/>
        <v>14.55</v>
      </c>
      <c r="J2141" s="11">
        <f t="shared" si="101"/>
        <v>14.25</v>
      </c>
    </row>
    <row r="2142" spans="1:10">
      <c r="A2142" s="17" t="s">
        <v>35787</v>
      </c>
      <c r="B2142" s="2" t="s">
        <v>4095</v>
      </c>
      <c r="C2142" s="9">
        <v>6</v>
      </c>
      <c r="D2142" s="34">
        <v>0.7</v>
      </c>
      <c r="E2142" s="31">
        <v>40</v>
      </c>
      <c r="F2142" s="10">
        <v>14.25</v>
      </c>
      <c r="G2142" s="192" t="s">
        <v>32308</v>
      </c>
      <c r="H2142" s="10">
        <f t="shared" si="99"/>
        <v>22.85</v>
      </c>
      <c r="I2142" s="10">
        <f t="shared" si="100"/>
        <v>20.950000000000003</v>
      </c>
      <c r="J2142" s="11">
        <f t="shared" si="101"/>
        <v>20.6</v>
      </c>
    </row>
    <row r="2143" spans="1:10">
      <c r="A2143" s="17" t="s">
        <v>35788</v>
      </c>
      <c r="B2143" s="2" t="s">
        <v>4097</v>
      </c>
      <c r="C2143" s="9">
        <v>6</v>
      </c>
      <c r="D2143" s="34">
        <v>0.7</v>
      </c>
      <c r="E2143" s="31">
        <v>43.1</v>
      </c>
      <c r="F2143" s="10">
        <v>2350</v>
      </c>
      <c r="G2143" s="192" t="s">
        <v>32390</v>
      </c>
      <c r="H2143" s="10">
        <f t="shared" si="99"/>
        <v>2872.75</v>
      </c>
      <c r="I2143" s="10">
        <f t="shared" si="100"/>
        <v>2637.25</v>
      </c>
      <c r="J2143" s="11">
        <f t="shared" si="101"/>
        <v>2590.15</v>
      </c>
    </row>
    <row r="2144" spans="1:10">
      <c r="A2144" s="17" t="s">
        <v>35790</v>
      </c>
      <c r="B2144" s="2" t="s">
        <v>4100</v>
      </c>
      <c r="C2144" s="9">
        <v>6</v>
      </c>
      <c r="D2144" s="34">
        <v>0.7</v>
      </c>
      <c r="E2144" s="31">
        <v>40</v>
      </c>
      <c r="F2144" s="10">
        <v>12.5</v>
      </c>
      <c r="G2144" s="192" t="s">
        <v>32429</v>
      </c>
      <c r="H2144" s="10">
        <f t="shared" si="99"/>
        <v>20.700000000000003</v>
      </c>
      <c r="I2144" s="10">
        <f t="shared" si="100"/>
        <v>19</v>
      </c>
      <c r="J2144" s="11">
        <f t="shared" si="101"/>
        <v>18.650000000000002</v>
      </c>
    </row>
    <row r="2145" spans="1:10">
      <c r="A2145" s="17" t="s">
        <v>35792</v>
      </c>
      <c r="B2145" s="2" t="s">
        <v>4104</v>
      </c>
      <c r="C2145" s="9">
        <v>3</v>
      </c>
      <c r="D2145" s="34">
        <v>0.7</v>
      </c>
      <c r="E2145" s="31">
        <v>40</v>
      </c>
      <c r="F2145" s="10">
        <v>13.95</v>
      </c>
      <c r="G2145" s="192" t="s">
        <v>32315</v>
      </c>
      <c r="H2145" s="10">
        <f t="shared" si="99"/>
        <v>22.450000000000003</v>
      </c>
      <c r="I2145" s="10">
        <f t="shared" si="100"/>
        <v>20.650000000000002</v>
      </c>
      <c r="J2145" s="11">
        <f t="shared" si="101"/>
        <v>20.25</v>
      </c>
    </row>
    <row r="2146" spans="1:10">
      <c r="A2146" s="17" t="s">
        <v>35793</v>
      </c>
      <c r="B2146" s="2" t="s">
        <v>4107</v>
      </c>
      <c r="C2146" s="9">
        <v>6</v>
      </c>
      <c r="D2146" s="34">
        <v>1</v>
      </c>
      <c r="E2146" s="31">
        <v>34.5</v>
      </c>
      <c r="F2146" s="10">
        <v>355</v>
      </c>
      <c r="G2146" s="192" t="s">
        <v>32315</v>
      </c>
      <c r="H2146" s="10">
        <f t="shared" si="99"/>
        <v>439.35</v>
      </c>
      <c r="I2146" s="10">
        <f t="shared" si="100"/>
        <v>403.35</v>
      </c>
      <c r="J2146" s="11">
        <f t="shared" si="101"/>
        <v>396.15000000000003</v>
      </c>
    </row>
    <row r="2147" spans="1:10">
      <c r="A2147" s="17" t="s">
        <v>35794</v>
      </c>
      <c r="B2147" s="2" t="s">
        <v>4109</v>
      </c>
      <c r="C2147" s="9">
        <v>6</v>
      </c>
      <c r="D2147" s="34">
        <v>0.7</v>
      </c>
      <c r="E2147" s="31">
        <v>21</v>
      </c>
      <c r="F2147" s="10">
        <v>38.5</v>
      </c>
      <c r="G2147" s="192" t="s">
        <v>32293</v>
      </c>
      <c r="H2147" s="10">
        <f t="shared" si="99"/>
        <v>50.75</v>
      </c>
      <c r="I2147" s="10">
        <f t="shared" si="100"/>
        <v>46.6</v>
      </c>
      <c r="J2147" s="11">
        <f t="shared" si="101"/>
        <v>45.75</v>
      </c>
    </row>
    <row r="2148" spans="1:10">
      <c r="A2148" s="17" t="s">
        <v>35795</v>
      </c>
      <c r="B2148" s="2" t="s">
        <v>4111</v>
      </c>
      <c r="C2148" s="9">
        <v>6</v>
      </c>
      <c r="D2148" s="34">
        <v>0.7</v>
      </c>
      <c r="E2148" s="31">
        <v>41.5</v>
      </c>
      <c r="F2148" s="10">
        <v>12.5</v>
      </c>
      <c r="G2148" s="192" t="s">
        <v>32308</v>
      </c>
      <c r="H2148" s="10">
        <f t="shared" si="99"/>
        <v>20.85</v>
      </c>
      <c r="I2148" s="10">
        <f t="shared" si="100"/>
        <v>19.150000000000002</v>
      </c>
      <c r="J2148" s="11">
        <f t="shared" si="101"/>
        <v>18.8</v>
      </c>
    </row>
    <row r="2149" spans="1:10">
      <c r="A2149" s="17" t="s">
        <v>35796</v>
      </c>
      <c r="B2149" s="2" t="s">
        <v>4113</v>
      </c>
      <c r="C2149" s="9">
        <v>6</v>
      </c>
      <c r="D2149" s="34">
        <v>0.5</v>
      </c>
      <c r="E2149" s="31">
        <v>41.5</v>
      </c>
      <c r="F2149" s="10">
        <v>31.5</v>
      </c>
      <c r="G2149" s="192" t="s">
        <v>32307</v>
      </c>
      <c r="H2149" s="10">
        <f t="shared" si="99"/>
        <v>42.95</v>
      </c>
      <c r="I2149" s="10">
        <f t="shared" si="100"/>
        <v>39.450000000000003</v>
      </c>
      <c r="J2149" s="11">
        <f t="shared" si="101"/>
        <v>38.75</v>
      </c>
    </row>
    <row r="2150" spans="1:10">
      <c r="A2150" s="17" t="s">
        <v>35797</v>
      </c>
      <c r="B2150" s="2" t="s">
        <v>4117</v>
      </c>
      <c r="C2150" s="9">
        <v>6</v>
      </c>
      <c r="D2150" s="34">
        <v>1</v>
      </c>
      <c r="E2150" s="31">
        <v>40</v>
      </c>
      <c r="F2150" s="10">
        <v>21.25</v>
      </c>
      <c r="G2150" s="192" t="s">
        <v>32294</v>
      </c>
      <c r="H2150" s="10">
        <f t="shared" si="99"/>
        <v>32.9</v>
      </c>
      <c r="I2150" s="10">
        <f t="shared" si="100"/>
        <v>30.200000000000003</v>
      </c>
      <c r="J2150" s="11">
        <f t="shared" si="101"/>
        <v>29.650000000000002</v>
      </c>
    </row>
    <row r="2151" spans="1:10">
      <c r="A2151" s="17" t="s">
        <v>35798</v>
      </c>
      <c r="B2151" s="2" t="s">
        <v>4119</v>
      </c>
      <c r="C2151" s="9">
        <v>6</v>
      </c>
      <c r="D2151" s="34">
        <v>1</v>
      </c>
      <c r="E2151" s="31">
        <v>35</v>
      </c>
      <c r="F2151" s="10">
        <v>6.25</v>
      </c>
      <c r="G2151" s="192" t="s">
        <v>32293</v>
      </c>
      <c r="H2151" s="10">
        <f t="shared" si="99"/>
        <v>13.950000000000001</v>
      </c>
      <c r="I2151" s="10">
        <f t="shared" si="100"/>
        <v>12.8</v>
      </c>
      <c r="J2151" s="11">
        <f t="shared" si="101"/>
        <v>12.600000000000001</v>
      </c>
    </row>
    <row r="2152" spans="1:10">
      <c r="A2152" s="17" t="s">
        <v>35799</v>
      </c>
      <c r="B2152" s="2" t="s">
        <v>4122</v>
      </c>
      <c r="C2152" s="9">
        <v>6</v>
      </c>
      <c r="D2152" s="34">
        <v>1</v>
      </c>
      <c r="E2152" s="31">
        <v>35</v>
      </c>
      <c r="F2152" s="10">
        <v>23.5</v>
      </c>
      <c r="G2152" s="192" t="s">
        <v>32293</v>
      </c>
      <c r="H2152" s="10">
        <f t="shared" si="99"/>
        <v>35</v>
      </c>
      <c r="I2152" s="10">
        <f t="shared" si="100"/>
        <v>32.15</v>
      </c>
      <c r="J2152" s="11">
        <f t="shared" si="101"/>
        <v>31.55</v>
      </c>
    </row>
    <row r="2153" spans="1:10">
      <c r="A2153" s="17" t="s">
        <v>35800</v>
      </c>
      <c r="B2153" s="2" t="s">
        <v>33240</v>
      </c>
      <c r="C2153" s="9">
        <v>6</v>
      </c>
      <c r="D2153" s="34">
        <v>1</v>
      </c>
      <c r="E2153" s="31">
        <v>40</v>
      </c>
      <c r="F2153" s="10">
        <v>22.5</v>
      </c>
      <c r="G2153" s="192" t="s">
        <v>32304</v>
      </c>
      <c r="H2153" s="10">
        <f t="shared" si="99"/>
        <v>34.4</v>
      </c>
      <c r="I2153" s="10">
        <f t="shared" si="100"/>
        <v>31.6</v>
      </c>
      <c r="J2153" s="11">
        <f t="shared" si="101"/>
        <v>31.05</v>
      </c>
    </row>
    <row r="2154" spans="1:10">
      <c r="A2154" s="17" t="s">
        <v>35801</v>
      </c>
      <c r="B2154" s="2" t="s">
        <v>4128</v>
      </c>
      <c r="C2154" s="9">
        <v>6</v>
      </c>
      <c r="D2154" s="34">
        <v>0.7</v>
      </c>
      <c r="E2154" s="31">
        <v>38</v>
      </c>
      <c r="F2154" s="10">
        <v>11.5</v>
      </c>
      <c r="G2154" s="192" t="s">
        <v>4343</v>
      </c>
      <c r="H2154" s="10">
        <f t="shared" si="99"/>
        <v>19.3</v>
      </c>
      <c r="I2154" s="10">
        <f t="shared" si="100"/>
        <v>17.75</v>
      </c>
      <c r="J2154" s="11">
        <f t="shared" si="101"/>
        <v>17.400000000000002</v>
      </c>
    </row>
    <row r="2155" spans="1:10">
      <c r="A2155" s="17" t="s">
        <v>35803</v>
      </c>
      <c r="B2155" s="2" t="s">
        <v>4135</v>
      </c>
      <c r="C2155" s="9">
        <v>8</v>
      </c>
      <c r="D2155" s="34">
        <v>0.7</v>
      </c>
      <c r="E2155" s="31">
        <v>35</v>
      </c>
      <c r="F2155" s="10">
        <v>52.5</v>
      </c>
      <c r="G2155" s="192" t="s">
        <v>32315</v>
      </c>
      <c r="H2155" s="10">
        <f t="shared" si="99"/>
        <v>69.05</v>
      </c>
      <c r="I2155" s="10">
        <f t="shared" si="100"/>
        <v>63.400000000000006</v>
      </c>
      <c r="J2155" s="11">
        <f t="shared" si="101"/>
        <v>62.25</v>
      </c>
    </row>
    <row r="2156" spans="1:10">
      <c r="A2156" s="17" t="s">
        <v>35804</v>
      </c>
      <c r="B2156" s="2" t="s">
        <v>4149</v>
      </c>
      <c r="C2156" s="9">
        <v>6</v>
      </c>
      <c r="D2156" s="34">
        <v>0.7</v>
      </c>
      <c r="E2156" s="31">
        <v>30</v>
      </c>
      <c r="F2156" s="10">
        <v>53.5</v>
      </c>
      <c r="G2156" s="192" t="s">
        <v>32304</v>
      </c>
      <c r="H2156" s="10">
        <f t="shared" si="99"/>
        <v>69.850000000000009</v>
      </c>
      <c r="I2156" s="10">
        <f t="shared" si="100"/>
        <v>64.100000000000009</v>
      </c>
      <c r="J2156" s="11">
        <f t="shared" si="101"/>
        <v>62.95</v>
      </c>
    </row>
    <row r="2157" spans="1:10">
      <c r="A2157" s="17" t="s">
        <v>35805</v>
      </c>
      <c r="B2157" s="2" t="s">
        <v>4154</v>
      </c>
      <c r="C2157" s="9">
        <v>6</v>
      </c>
      <c r="D2157" s="34">
        <v>0.7</v>
      </c>
      <c r="E2157" s="31">
        <v>40</v>
      </c>
      <c r="F2157" s="10">
        <v>20.5</v>
      </c>
      <c r="G2157" s="192" t="s">
        <v>32294</v>
      </c>
      <c r="H2157" s="10">
        <f t="shared" si="99"/>
        <v>30.450000000000003</v>
      </c>
      <c r="I2157" s="10">
        <f t="shared" si="100"/>
        <v>27.950000000000003</v>
      </c>
      <c r="J2157" s="11">
        <f t="shared" si="101"/>
        <v>27.450000000000003</v>
      </c>
    </row>
    <row r="2158" spans="1:10">
      <c r="A2158" s="17" t="s">
        <v>35806</v>
      </c>
      <c r="B2158" s="2" t="s">
        <v>4157</v>
      </c>
      <c r="C2158" s="9">
        <v>6</v>
      </c>
      <c r="D2158" s="34">
        <v>0.7</v>
      </c>
      <c r="E2158" s="31">
        <v>40</v>
      </c>
      <c r="F2158" s="10">
        <v>9</v>
      </c>
      <c r="G2158" s="192" t="s">
        <v>32292</v>
      </c>
      <c r="H2158" s="10">
        <f t="shared" si="99"/>
        <v>16.45</v>
      </c>
      <c r="I2158" s="10">
        <f t="shared" si="100"/>
        <v>15.100000000000001</v>
      </c>
      <c r="J2158" s="11">
        <f t="shared" si="101"/>
        <v>14.8</v>
      </c>
    </row>
    <row r="2159" spans="1:10">
      <c r="A2159" s="17" t="s">
        <v>35807</v>
      </c>
      <c r="B2159" s="2" t="s">
        <v>4505</v>
      </c>
      <c r="C2159" s="9">
        <v>6</v>
      </c>
      <c r="D2159" s="34">
        <v>0.7</v>
      </c>
      <c r="E2159" s="31">
        <v>40</v>
      </c>
      <c r="F2159" s="10">
        <v>210</v>
      </c>
      <c r="G2159" s="192" t="s">
        <v>32290</v>
      </c>
      <c r="H2159" s="10">
        <f t="shared" si="99"/>
        <v>261.65000000000003</v>
      </c>
      <c r="I2159" s="10">
        <f t="shared" si="100"/>
        <v>240.20000000000002</v>
      </c>
      <c r="J2159" s="11">
        <f t="shared" si="101"/>
        <v>235.9</v>
      </c>
    </row>
    <row r="2160" spans="1:10">
      <c r="A2160" s="17" t="s">
        <v>35808</v>
      </c>
      <c r="B2160" s="2" t="s">
        <v>4696</v>
      </c>
      <c r="C2160" s="9">
        <v>6</v>
      </c>
      <c r="D2160" s="34">
        <v>0.7</v>
      </c>
      <c r="E2160" s="31">
        <v>45</v>
      </c>
      <c r="F2160" s="10">
        <v>42.5</v>
      </c>
      <c r="G2160" s="192" t="s">
        <v>32390</v>
      </c>
      <c r="H2160" s="10">
        <f t="shared" si="99"/>
        <v>57.75</v>
      </c>
      <c r="I2160" s="10">
        <f t="shared" si="100"/>
        <v>53</v>
      </c>
      <c r="J2160" s="11">
        <f t="shared" si="101"/>
        <v>52.050000000000004</v>
      </c>
    </row>
    <row r="2161" spans="1:10">
      <c r="A2161" s="17" t="s">
        <v>35809</v>
      </c>
      <c r="B2161" s="2" t="s">
        <v>31848</v>
      </c>
      <c r="C2161" s="9">
        <v>6</v>
      </c>
      <c r="D2161" s="34">
        <v>0.7</v>
      </c>
      <c r="E2161" s="31">
        <v>45</v>
      </c>
      <c r="F2161" s="10">
        <v>6.5</v>
      </c>
      <c r="G2161" s="192" t="s">
        <v>32325</v>
      </c>
      <c r="H2161" s="10">
        <f t="shared" si="99"/>
        <v>13.850000000000001</v>
      </c>
      <c r="I2161" s="10">
        <f t="shared" si="100"/>
        <v>12.700000000000001</v>
      </c>
      <c r="J2161" s="11">
        <f t="shared" si="101"/>
        <v>12.450000000000001</v>
      </c>
    </row>
    <row r="2162" spans="1:10">
      <c r="A2162" s="17" t="s">
        <v>35810</v>
      </c>
      <c r="B2162" s="2" t="s">
        <v>4159</v>
      </c>
      <c r="C2162" s="9">
        <v>6</v>
      </c>
      <c r="D2162" s="34">
        <v>0.7</v>
      </c>
      <c r="E2162" s="31">
        <v>17.2</v>
      </c>
      <c r="F2162" s="10">
        <v>27</v>
      </c>
      <c r="G2162" s="192" t="s">
        <v>4338</v>
      </c>
      <c r="H2162" s="10">
        <f t="shared" si="99"/>
        <v>36.4</v>
      </c>
      <c r="I2162" s="10">
        <f t="shared" si="100"/>
        <v>33.4</v>
      </c>
      <c r="J2162" s="11">
        <f t="shared" si="101"/>
        <v>32.800000000000004</v>
      </c>
    </row>
    <row r="2163" spans="1:10">
      <c r="A2163" s="17" t="s">
        <v>35811</v>
      </c>
      <c r="B2163" s="2" t="s">
        <v>4161</v>
      </c>
      <c r="C2163" s="9">
        <v>15</v>
      </c>
      <c r="D2163" s="34">
        <v>0.7</v>
      </c>
      <c r="E2163" s="31">
        <v>14</v>
      </c>
      <c r="F2163" s="10">
        <v>18.25</v>
      </c>
      <c r="G2163" s="192" t="s">
        <v>4338</v>
      </c>
      <c r="H2163" s="10">
        <f t="shared" si="99"/>
        <v>25.400000000000002</v>
      </c>
      <c r="I2163" s="10">
        <f t="shared" si="100"/>
        <v>23.35</v>
      </c>
      <c r="J2163" s="11">
        <f t="shared" si="101"/>
        <v>22.900000000000002</v>
      </c>
    </row>
    <row r="2164" spans="1:10">
      <c r="A2164" s="17" t="s">
        <v>35812</v>
      </c>
      <c r="B2164" s="2" t="s">
        <v>4169</v>
      </c>
      <c r="C2164" s="9">
        <v>6</v>
      </c>
      <c r="D2164" s="34">
        <v>0.7</v>
      </c>
      <c r="E2164" s="31">
        <v>43</v>
      </c>
      <c r="F2164" s="10">
        <v>5.25</v>
      </c>
      <c r="G2164" s="192" t="s">
        <v>4329</v>
      </c>
      <c r="H2164" s="10">
        <f t="shared" si="99"/>
        <v>12.100000000000001</v>
      </c>
      <c r="I2164" s="10">
        <f t="shared" si="100"/>
        <v>11.15</v>
      </c>
      <c r="J2164" s="11">
        <f t="shared" si="101"/>
        <v>10.950000000000001</v>
      </c>
    </row>
    <row r="2165" spans="1:10">
      <c r="A2165" s="17" t="s">
        <v>35813</v>
      </c>
      <c r="B2165" s="2" t="s">
        <v>4172</v>
      </c>
      <c r="C2165" s="9">
        <v>6</v>
      </c>
      <c r="D2165" s="34">
        <v>0.7</v>
      </c>
      <c r="E2165" s="31">
        <v>43</v>
      </c>
      <c r="F2165" s="10">
        <v>28.75</v>
      </c>
      <c r="G2165" s="192" t="s">
        <v>32307</v>
      </c>
      <c r="H2165" s="10">
        <f t="shared" si="99"/>
        <v>40.800000000000004</v>
      </c>
      <c r="I2165" s="10">
        <f t="shared" si="100"/>
        <v>37.450000000000003</v>
      </c>
      <c r="J2165" s="11">
        <f t="shared" si="101"/>
        <v>36.800000000000004</v>
      </c>
    </row>
    <row r="2166" spans="1:10">
      <c r="A2166" s="17" t="s">
        <v>35814</v>
      </c>
      <c r="B2166" s="2" t="s">
        <v>4174</v>
      </c>
      <c r="C2166" s="9">
        <v>6</v>
      </c>
      <c r="D2166" s="34">
        <v>0.7</v>
      </c>
      <c r="E2166" s="31">
        <v>41.3</v>
      </c>
      <c r="F2166" s="10">
        <v>18.5</v>
      </c>
      <c r="G2166" s="192" t="s">
        <v>32307</v>
      </c>
      <c r="H2166" s="10">
        <f t="shared" si="99"/>
        <v>28.150000000000002</v>
      </c>
      <c r="I2166" s="10">
        <f t="shared" si="100"/>
        <v>25.85</v>
      </c>
      <c r="J2166" s="11">
        <f t="shared" si="101"/>
        <v>25.35</v>
      </c>
    </row>
    <row r="2167" spans="1:10">
      <c r="A2167" s="17" t="s">
        <v>35815</v>
      </c>
      <c r="B2167" s="2" t="s">
        <v>4175</v>
      </c>
      <c r="C2167" s="9">
        <v>6</v>
      </c>
      <c r="D2167" s="34">
        <v>0.7</v>
      </c>
      <c r="E2167" s="31">
        <v>41.3</v>
      </c>
      <c r="F2167" s="10">
        <v>22.65</v>
      </c>
      <c r="G2167" s="192" t="s">
        <v>32307</v>
      </c>
      <c r="H2167" s="10">
        <f t="shared" si="99"/>
        <v>33.200000000000003</v>
      </c>
      <c r="I2167" s="10">
        <f t="shared" si="100"/>
        <v>30.5</v>
      </c>
      <c r="J2167" s="11">
        <f t="shared" si="101"/>
        <v>29.950000000000003</v>
      </c>
    </row>
    <row r="2168" spans="1:10">
      <c r="A2168" s="17" t="s">
        <v>35816</v>
      </c>
      <c r="B2168" s="2" t="s">
        <v>33242</v>
      </c>
      <c r="C2168" s="9">
        <v>6</v>
      </c>
      <c r="D2168" s="34">
        <v>0.7</v>
      </c>
      <c r="E2168" s="31">
        <v>43</v>
      </c>
      <c r="F2168" s="10">
        <v>18.25</v>
      </c>
      <c r="G2168" s="192" t="s">
        <v>32307</v>
      </c>
      <c r="H2168" s="10">
        <f t="shared" si="99"/>
        <v>28</v>
      </c>
      <c r="I2168" s="10">
        <f t="shared" si="100"/>
        <v>25.700000000000003</v>
      </c>
      <c r="J2168" s="11">
        <f t="shared" si="101"/>
        <v>25.25</v>
      </c>
    </row>
    <row r="2169" spans="1:10">
      <c r="A2169" s="17" t="s">
        <v>35817</v>
      </c>
      <c r="B2169" s="2" t="s">
        <v>4176</v>
      </c>
      <c r="C2169" s="9">
        <v>6</v>
      </c>
      <c r="D2169" s="34">
        <v>0.7</v>
      </c>
      <c r="E2169" s="31">
        <v>47</v>
      </c>
      <c r="F2169" s="10">
        <v>11.85</v>
      </c>
      <c r="G2169" s="192" t="s">
        <v>32308</v>
      </c>
      <c r="H2169" s="10">
        <f t="shared" si="99"/>
        <v>20.55</v>
      </c>
      <c r="I2169" s="10">
        <f t="shared" si="100"/>
        <v>18.850000000000001</v>
      </c>
      <c r="J2169" s="11">
        <f t="shared" si="101"/>
        <v>18.5</v>
      </c>
    </row>
    <row r="2170" spans="1:10">
      <c r="A2170" s="17" t="s">
        <v>35818</v>
      </c>
      <c r="B2170" s="2" t="s">
        <v>27764</v>
      </c>
      <c r="C2170" s="9">
        <v>6</v>
      </c>
      <c r="D2170" s="34">
        <v>0.7</v>
      </c>
      <c r="E2170" s="31">
        <v>43</v>
      </c>
      <c r="F2170" s="10">
        <v>9.85</v>
      </c>
      <c r="G2170" s="192" t="s">
        <v>32307</v>
      </c>
      <c r="H2170" s="10">
        <f t="shared" si="99"/>
        <v>17.75</v>
      </c>
      <c r="I2170" s="10">
        <f t="shared" si="100"/>
        <v>16.3</v>
      </c>
      <c r="J2170" s="11">
        <f t="shared" si="101"/>
        <v>16</v>
      </c>
    </row>
    <row r="2171" spans="1:10">
      <c r="A2171" s="17" t="s">
        <v>35819</v>
      </c>
      <c r="B2171" s="2" t="s">
        <v>13706</v>
      </c>
      <c r="C2171" s="9">
        <v>6</v>
      </c>
      <c r="D2171" s="34">
        <v>0.7</v>
      </c>
      <c r="E2171" s="31">
        <v>41.3</v>
      </c>
      <c r="F2171" s="10">
        <v>21</v>
      </c>
      <c r="G2171" s="192" t="s">
        <v>32307</v>
      </c>
      <c r="H2171" s="10">
        <f t="shared" si="99"/>
        <v>31.200000000000003</v>
      </c>
      <c r="I2171" s="10">
        <f t="shared" si="100"/>
        <v>28.650000000000002</v>
      </c>
      <c r="J2171" s="11">
        <f t="shared" si="101"/>
        <v>28.1</v>
      </c>
    </row>
    <row r="2172" spans="1:10">
      <c r="A2172" s="17" t="s">
        <v>35820</v>
      </c>
      <c r="B2172" s="2" t="s">
        <v>4178</v>
      </c>
      <c r="C2172" s="9">
        <v>6</v>
      </c>
      <c r="D2172" s="34">
        <v>1</v>
      </c>
      <c r="E2172" s="31">
        <v>43</v>
      </c>
      <c r="F2172" s="10">
        <v>22.15</v>
      </c>
      <c r="G2172" s="192" t="s">
        <v>32308</v>
      </c>
      <c r="H2172" s="10">
        <f t="shared" si="99"/>
        <v>34.35</v>
      </c>
      <c r="I2172" s="10">
        <f t="shared" si="100"/>
        <v>31.55</v>
      </c>
      <c r="J2172" s="11">
        <f t="shared" si="101"/>
        <v>31</v>
      </c>
    </row>
    <row r="2173" spans="1:10">
      <c r="A2173" s="17" t="s">
        <v>35821</v>
      </c>
      <c r="B2173" s="2" t="s">
        <v>4179</v>
      </c>
      <c r="C2173" s="9">
        <v>6</v>
      </c>
      <c r="D2173" s="34">
        <v>0.7</v>
      </c>
      <c r="E2173" s="31">
        <v>41.3</v>
      </c>
      <c r="F2173" s="10">
        <v>11.45</v>
      </c>
      <c r="G2173" s="192" t="s">
        <v>32307</v>
      </c>
      <c r="H2173" s="10">
        <f t="shared" si="99"/>
        <v>19.55</v>
      </c>
      <c r="I2173" s="10">
        <f t="shared" si="100"/>
        <v>17.95</v>
      </c>
      <c r="J2173" s="11">
        <f t="shared" si="101"/>
        <v>17.600000000000001</v>
      </c>
    </row>
    <row r="2174" spans="1:10">
      <c r="A2174" s="17" t="s">
        <v>35822</v>
      </c>
      <c r="B2174" s="2" t="s">
        <v>4180</v>
      </c>
      <c r="C2174" s="9">
        <v>6</v>
      </c>
      <c r="D2174" s="34">
        <v>0.7</v>
      </c>
      <c r="E2174" s="31">
        <v>41.3</v>
      </c>
      <c r="F2174" s="10">
        <v>24.2</v>
      </c>
      <c r="G2174" s="192" t="s">
        <v>32307</v>
      </c>
      <c r="H2174" s="10">
        <f t="shared" si="99"/>
        <v>35.1</v>
      </c>
      <c r="I2174" s="10">
        <f t="shared" si="100"/>
        <v>32.200000000000003</v>
      </c>
      <c r="J2174" s="11">
        <f t="shared" si="101"/>
        <v>31.650000000000002</v>
      </c>
    </row>
    <row r="2175" spans="1:10">
      <c r="A2175" s="17" t="s">
        <v>35823</v>
      </c>
      <c r="B2175" s="2" t="s">
        <v>4181</v>
      </c>
      <c r="C2175" s="9">
        <v>12</v>
      </c>
      <c r="D2175" s="34">
        <v>0.7</v>
      </c>
      <c r="E2175" s="31">
        <v>50.5</v>
      </c>
      <c r="F2175" s="10">
        <v>7.75</v>
      </c>
      <c r="G2175" s="192" t="s">
        <v>32325</v>
      </c>
      <c r="H2175" s="10">
        <f t="shared" si="99"/>
        <v>15.850000000000001</v>
      </c>
      <c r="I2175" s="10">
        <f t="shared" si="100"/>
        <v>14.55</v>
      </c>
      <c r="J2175" s="11">
        <f t="shared" si="101"/>
        <v>14.3</v>
      </c>
    </row>
    <row r="2176" spans="1:10">
      <c r="A2176" s="17" t="s">
        <v>35825</v>
      </c>
      <c r="B2176" s="2" t="s">
        <v>4184</v>
      </c>
      <c r="C2176" s="9">
        <v>12</v>
      </c>
      <c r="D2176" s="34">
        <v>1</v>
      </c>
      <c r="E2176" s="31">
        <v>40.5</v>
      </c>
      <c r="F2176" s="10">
        <v>5.5</v>
      </c>
      <c r="G2176" s="192" t="s">
        <v>32325</v>
      </c>
      <c r="H2176" s="10">
        <f t="shared" si="99"/>
        <v>13.75</v>
      </c>
      <c r="I2176" s="10">
        <f t="shared" si="100"/>
        <v>12.600000000000001</v>
      </c>
      <c r="J2176" s="11">
        <f t="shared" si="101"/>
        <v>12.4</v>
      </c>
    </row>
    <row r="2177" spans="1:10">
      <c r="A2177" s="17" t="s">
        <v>35826</v>
      </c>
      <c r="B2177" s="2" t="s">
        <v>33243</v>
      </c>
      <c r="C2177" s="9">
        <v>6</v>
      </c>
      <c r="D2177" s="34">
        <v>0.7</v>
      </c>
      <c r="E2177" s="31">
        <v>35.5</v>
      </c>
      <c r="F2177" s="10">
        <v>215</v>
      </c>
      <c r="G2177" s="192" t="s">
        <v>4327</v>
      </c>
      <c r="H2177" s="10">
        <f t="shared" si="99"/>
        <v>267.35000000000002</v>
      </c>
      <c r="I2177" s="10">
        <f t="shared" si="100"/>
        <v>245.45000000000002</v>
      </c>
      <c r="J2177" s="11">
        <f t="shared" si="101"/>
        <v>241.05</v>
      </c>
    </row>
    <row r="2178" spans="1:10">
      <c r="A2178" s="17" t="s">
        <v>35827</v>
      </c>
      <c r="B2178" s="2" t="s">
        <v>14326</v>
      </c>
      <c r="C2178" s="9">
        <v>6</v>
      </c>
      <c r="D2178" s="34">
        <v>0.7</v>
      </c>
      <c r="E2178" s="31">
        <v>40.5</v>
      </c>
      <c r="F2178" s="10">
        <v>7.9</v>
      </c>
      <c r="G2178" s="192" t="s">
        <v>32369</v>
      </c>
      <c r="H2178" s="10">
        <f t="shared" si="99"/>
        <v>15.15</v>
      </c>
      <c r="I2178" s="10">
        <f t="shared" si="100"/>
        <v>13.9</v>
      </c>
      <c r="J2178" s="11">
        <f t="shared" si="101"/>
        <v>13.65</v>
      </c>
    </row>
    <row r="2179" spans="1:10">
      <c r="A2179" s="17" t="s">
        <v>35828</v>
      </c>
      <c r="B2179" s="2" t="s">
        <v>4189</v>
      </c>
      <c r="C2179" s="9">
        <v>6</v>
      </c>
      <c r="D2179" s="34">
        <v>0.7</v>
      </c>
      <c r="E2179" s="31">
        <v>57.2</v>
      </c>
      <c r="F2179" s="10">
        <v>1.35</v>
      </c>
      <c r="G2179" s="192" t="s">
        <v>32369</v>
      </c>
      <c r="H2179" s="10">
        <f t="shared" si="99"/>
        <v>8.6</v>
      </c>
      <c r="I2179" s="10">
        <f t="shared" si="100"/>
        <v>7.9</v>
      </c>
      <c r="J2179" s="11">
        <f t="shared" si="101"/>
        <v>7.8000000000000007</v>
      </c>
    </row>
    <row r="2180" spans="1:10">
      <c r="A2180" s="17" t="s">
        <v>35830</v>
      </c>
      <c r="B2180" s="2" t="s">
        <v>4191</v>
      </c>
      <c r="C2180" s="9">
        <v>3</v>
      </c>
      <c r="D2180" s="34">
        <v>1.75</v>
      </c>
      <c r="E2180" s="31">
        <v>47</v>
      </c>
      <c r="F2180" s="10">
        <v>26.5</v>
      </c>
      <c r="G2180" s="192" t="s">
        <v>32325</v>
      </c>
      <c r="H2180" s="10">
        <f t="shared" si="99"/>
        <v>44.650000000000006</v>
      </c>
      <c r="I2180" s="10">
        <f t="shared" si="100"/>
        <v>41</v>
      </c>
      <c r="J2180" s="11">
        <f t="shared" si="101"/>
        <v>40.25</v>
      </c>
    </row>
    <row r="2181" spans="1:10">
      <c r="A2181" s="17" t="s">
        <v>35831</v>
      </c>
      <c r="B2181" s="2" t="s">
        <v>33244</v>
      </c>
      <c r="C2181" s="9">
        <v>6</v>
      </c>
      <c r="D2181" s="34">
        <v>0.7</v>
      </c>
      <c r="E2181" s="31">
        <v>53.5</v>
      </c>
      <c r="F2181" s="10">
        <v>22.5</v>
      </c>
      <c r="G2181" s="192" t="s">
        <v>32325</v>
      </c>
      <c r="H2181" s="10">
        <f t="shared" si="99"/>
        <v>34.1</v>
      </c>
      <c r="I2181" s="10">
        <f t="shared" si="100"/>
        <v>31.3</v>
      </c>
      <c r="J2181" s="11">
        <f t="shared" si="101"/>
        <v>30.75</v>
      </c>
    </row>
    <row r="2182" spans="1:10">
      <c r="A2182" s="17" t="s">
        <v>35833</v>
      </c>
      <c r="B2182" s="2" t="s">
        <v>4194</v>
      </c>
      <c r="C2182" s="9">
        <v>6</v>
      </c>
      <c r="D2182" s="34">
        <v>1</v>
      </c>
      <c r="E2182" s="31">
        <v>40</v>
      </c>
      <c r="F2182" s="10">
        <v>7.25</v>
      </c>
      <c r="G2182" s="192" t="s">
        <v>4334</v>
      </c>
      <c r="H2182" s="10">
        <f t="shared" si="99"/>
        <v>15.8</v>
      </c>
      <c r="I2182" s="10">
        <f t="shared" si="100"/>
        <v>14.5</v>
      </c>
      <c r="J2182" s="11">
        <f t="shared" si="101"/>
        <v>14.25</v>
      </c>
    </row>
    <row r="2183" spans="1:10">
      <c r="A2183" s="17" t="s">
        <v>35834</v>
      </c>
      <c r="B2183" s="2" t="s">
        <v>27016</v>
      </c>
      <c r="C2183" s="9">
        <v>6</v>
      </c>
      <c r="D2183" s="34">
        <v>0.5</v>
      </c>
      <c r="E2183" s="31">
        <v>47</v>
      </c>
      <c r="F2183" s="10">
        <v>5.6</v>
      </c>
      <c r="G2183" s="192" t="s">
        <v>32390</v>
      </c>
      <c r="H2183" s="10">
        <f t="shared" si="99"/>
        <v>11.700000000000001</v>
      </c>
      <c r="I2183" s="10">
        <f t="shared" si="100"/>
        <v>10.75</v>
      </c>
      <c r="J2183" s="11">
        <f t="shared" si="101"/>
        <v>10.55</v>
      </c>
    </row>
    <row r="2184" spans="1:10">
      <c r="A2184" s="17" t="s">
        <v>35835</v>
      </c>
      <c r="B2184" s="2" t="s">
        <v>15114</v>
      </c>
      <c r="C2184" s="9">
        <v>6</v>
      </c>
      <c r="D2184" s="34">
        <v>0.7</v>
      </c>
      <c r="E2184" s="31">
        <v>46</v>
      </c>
      <c r="F2184" s="10">
        <v>6.95</v>
      </c>
      <c r="G2184" s="192" t="s">
        <v>4329</v>
      </c>
      <c r="H2184" s="10">
        <f t="shared" si="99"/>
        <v>14.450000000000001</v>
      </c>
      <c r="I2184" s="10">
        <f t="shared" si="100"/>
        <v>13.3</v>
      </c>
      <c r="J2184" s="11">
        <f t="shared" si="101"/>
        <v>13.05</v>
      </c>
    </row>
    <row r="2185" spans="1:10">
      <c r="A2185" s="17" t="s">
        <v>35836</v>
      </c>
      <c r="B2185" s="2" t="s">
        <v>4201</v>
      </c>
      <c r="C2185" s="9">
        <v>6</v>
      </c>
      <c r="D2185" s="34">
        <v>0.7</v>
      </c>
      <c r="E2185" s="31">
        <v>46</v>
      </c>
      <c r="F2185" s="10">
        <v>20.85</v>
      </c>
      <c r="G2185" s="192" t="s">
        <v>4329</v>
      </c>
      <c r="H2185" s="10">
        <f t="shared" si="99"/>
        <v>31.400000000000002</v>
      </c>
      <c r="I2185" s="10">
        <f t="shared" si="100"/>
        <v>28.85</v>
      </c>
      <c r="J2185" s="11">
        <f t="shared" si="101"/>
        <v>28.35</v>
      </c>
    </row>
    <row r="2186" spans="1:10">
      <c r="A2186" s="17" t="s">
        <v>35837</v>
      </c>
      <c r="B2186" s="2" t="s">
        <v>15116</v>
      </c>
      <c r="C2186" s="9">
        <v>6</v>
      </c>
      <c r="D2186" s="34">
        <v>0.7</v>
      </c>
      <c r="E2186" s="31">
        <v>56.9</v>
      </c>
      <c r="F2186" s="10">
        <v>8.1</v>
      </c>
      <c r="G2186" s="192" t="s">
        <v>4329</v>
      </c>
      <c r="H2186" s="10">
        <f t="shared" si="99"/>
        <v>16.850000000000001</v>
      </c>
      <c r="I2186" s="10">
        <f t="shared" si="100"/>
        <v>15.450000000000001</v>
      </c>
      <c r="J2186" s="11">
        <f t="shared" si="101"/>
        <v>15.200000000000001</v>
      </c>
    </row>
    <row r="2187" spans="1:10">
      <c r="A2187" s="17" t="s">
        <v>35838</v>
      </c>
      <c r="B2187" s="2" t="s">
        <v>4203</v>
      </c>
      <c r="C2187" s="9">
        <v>6</v>
      </c>
      <c r="D2187" s="34">
        <v>0.7</v>
      </c>
      <c r="E2187" s="31">
        <v>58</v>
      </c>
      <c r="F2187" s="10">
        <v>27.5</v>
      </c>
      <c r="G2187" s="192" t="s">
        <v>4329</v>
      </c>
      <c r="H2187" s="10">
        <f t="shared" si="99"/>
        <v>40.6</v>
      </c>
      <c r="I2187" s="10">
        <f t="shared" si="100"/>
        <v>37.25</v>
      </c>
      <c r="J2187" s="11">
        <f t="shared" si="101"/>
        <v>36.6</v>
      </c>
    </row>
    <row r="2188" spans="1:10">
      <c r="A2188" s="17" t="s">
        <v>35839</v>
      </c>
      <c r="B2188" s="2" t="s">
        <v>4206</v>
      </c>
      <c r="C2188" s="9">
        <v>6</v>
      </c>
      <c r="D2188" s="34">
        <v>0.7</v>
      </c>
      <c r="E2188" s="31">
        <v>46</v>
      </c>
      <c r="F2188" s="10">
        <v>105.45</v>
      </c>
      <c r="G2188" s="192" t="s">
        <v>4329</v>
      </c>
      <c r="H2188" s="10">
        <f t="shared" ref="H2188:H2221" si="102">IF(B2188="","",CEILING((F2188+(10.3552*D2188*E2188)/100+1.5+0.05)*1.22,0.05))</f>
        <v>134.65</v>
      </c>
      <c r="I2188" s="10">
        <f t="shared" ref="I2188:I2221" si="103">IF(B2188="","",CEILING((F2188+(10.3552*D2188*E2188)/100+1.5+0.05)*1.12,0.05))</f>
        <v>123.60000000000001</v>
      </c>
      <c r="J2188" s="11">
        <f t="shared" ref="J2188:J2221" si="104">IF(B2188="","",CEILING((F2188+(10.3552*D2188*E2188)/100+1.5+0.05)*1.1,0.05))</f>
        <v>121.4</v>
      </c>
    </row>
    <row r="2189" spans="1:10">
      <c r="A2189" s="17" t="s">
        <v>35840</v>
      </c>
      <c r="B2189" s="2" t="s">
        <v>4208</v>
      </c>
      <c r="C2189" s="9">
        <v>6</v>
      </c>
      <c r="D2189" s="34">
        <v>0.7</v>
      </c>
      <c r="E2189" s="31">
        <v>46</v>
      </c>
      <c r="F2189" s="10">
        <v>7.45</v>
      </c>
      <c r="G2189" s="192" t="s">
        <v>4329</v>
      </c>
      <c r="H2189" s="10">
        <f t="shared" si="102"/>
        <v>15.05</v>
      </c>
      <c r="I2189" s="10">
        <f t="shared" si="103"/>
        <v>13.850000000000001</v>
      </c>
      <c r="J2189" s="11">
        <f t="shared" si="104"/>
        <v>13.600000000000001</v>
      </c>
    </row>
    <row r="2190" spans="1:10">
      <c r="A2190" s="17" t="s">
        <v>35841</v>
      </c>
      <c r="B2190" s="2" t="s">
        <v>4209</v>
      </c>
      <c r="C2190" s="9">
        <v>6</v>
      </c>
      <c r="D2190" s="34">
        <v>0.7</v>
      </c>
      <c r="E2190" s="31">
        <v>43.2</v>
      </c>
      <c r="F2190" s="10">
        <v>10</v>
      </c>
      <c r="G2190" s="192" t="s">
        <v>32325</v>
      </c>
      <c r="H2190" s="10">
        <f t="shared" si="102"/>
        <v>17.95</v>
      </c>
      <c r="I2190" s="10">
        <f t="shared" si="103"/>
        <v>16.45</v>
      </c>
      <c r="J2190" s="11">
        <f t="shared" si="104"/>
        <v>16.150000000000002</v>
      </c>
    </row>
    <row r="2191" spans="1:10">
      <c r="A2191" s="17" t="s">
        <v>35842</v>
      </c>
      <c r="B2191" s="2" t="s">
        <v>33245</v>
      </c>
      <c r="C2191" s="9">
        <v>6</v>
      </c>
      <c r="D2191" s="34">
        <v>0.7</v>
      </c>
      <c r="E2191" s="31">
        <v>43.2</v>
      </c>
      <c r="F2191" s="10">
        <v>15</v>
      </c>
      <c r="G2191" s="192" t="s">
        <v>32325</v>
      </c>
      <c r="H2191" s="10">
        <f t="shared" si="102"/>
        <v>24.05</v>
      </c>
      <c r="I2191" s="10">
        <f t="shared" si="103"/>
        <v>22.05</v>
      </c>
      <c r="J2191" s="11">
        <f t="shared" si="104"/>
        <v>21.650000000000002</v>
      </c>
    </row>
    <row r="2192" spans="1:10">
      <c r="A2192" s="17" t="s">
        <v>35843</v>
      </c>
      <c r="B2192" s="2" t="s">
        <v>4212</v>
      </c>
      <c r="C2192" s="9">
        <v>6</v>
      </c>
      <c r="D2192" s="34">
        <v>0.7</v>
      </c>
      <c r="E2192" s="31">
        <v>45.2</v>
      </c>
      <c r="F2192" s="10">
        <v>35.75</v>
      </c>
      <c r="G2192" s="192" t="s">
        <v>32369</v>
      </c>
      <c r="H2192" s="10">
        <f t="shared" si="102"/>
        <v>49.550000000000004</v>
      </c>
      <c r="I2192" s="10">
        <f t="shared" si="103"/>
        <v>45.45</v>
      </c>
      <c r="J2192" s="11">
        <f t="shared" si="104"/>
        <v>44.650000000000006</v>
      </c>
    </row>
    <row r="2193" spans="1:10">
      <c r="A2193" s="17" t="s">
        <v>35844</v>
      </c>
      <c r="B2193" s="2" t="s">
        <v>4215</v>
      </c>
      <c r="C2193" s="9">
        <v>6</v>
      </c>
      <c r="D2193" s="34">
        <v>0.7</v>
      </c>
      <c r="E2193" s="31">
        <v>25</v>
      </c>
      <c r="F2193" s="10">
        <v>5.35</v>
      </c>
      <c r="G2193" s="192" t="s">
        <v>32304</v>
      </c>
      <c r="H2193" s="10">
        <f t="shared" si="102"/>
        <v>10.65</v>
      </c>
      <c r="I2193" s="10">
        <f t="shared" si="103"/>
        <v>9.8000000000000007</v>
      </c>
      <c r="J2193" s="11">
        <f t="shared" si="104"/>
        <v>9.6000000000000014</v>
      </c>
    </row>
    <row r="2194" spans="1:10">
      <c r="A2194" s="17" t="s">
        <v>35845</v>
      </c>
      <c r="B2194" s="2" t="s">
        <v>4217</v>
      </c>
      <c r="C2194" s="9">
        <v>6</v>
      </c>
      <c r="D2194" s="34">
        <v>0.7</v>
      </c>
      <c r="E2194" s="31">
        <v>45</v>
      </c>
      <c r="F2194" s="10">
        <v>15.5</v>
      </c>
      <c r="G2194" s="192" t="s">
        <v>4328</v>
      </c>
      <c r="H2194" s="10">
        <f t="shared" si="102"/>
        <v>24.8</v>
      </c>
      <c r="I2194" s="10">
        <f t="shared" si="103"/>
        <v>22.75</v>
      </c>
      <c r="J2194" s="11">
        <f t="shared" si="104"/>
        <v>22.35</v>
      </c>
    </row>
    <row r="2195" spans="1:10">
      <c r="A2195" s="17" t="s">
        <v>35846</v>
      </c>
      <c r="B2195" s="2" t="s">
        <v>4219</v>
      </c>
      <c r="C2195" s="9">
        <v>6</v>
      </c>
      <c r="D2195" s="34">
        <v>0.7</v>
      </c>
      <c r="E2195" s="31">
        <v>63</v>
      </c>
      <c r="F2195" s="10">
        <v>5.0999999999999996</v>
      </c>
      <c r="G2195" s="192" t="s">
        <v>4344</v>
      </c>
      <c r="H2195" s="10">
        <f t="shared" si="102"/>
        <v>13.700000000000001</v>
      </c>
      <c r="I2195" s="10">
        <f t="shared" si="103"/>
        <v>12.600000000000001</v>
      </c>
      <c r="J2195" s="11">
        <f t="shared" si="104"/>
        <v>12.350000000000001</v>
      </c>
    </row>
    <row r="2196" spans="1:10">
      <c r="A2196" s="17" t="s">
        <v>35847</v>
      </c>
      <c r="B2196" s="2" t="s">
        <v>14328</v>
      </c>
      <c r="C2196" s="9">
        <v>6</v>
      </c>
      <c r="D2196" s="34">
        <v>0.7</v>
      </c>
      <c r="E2196" s="31">
        <v>46</v>
      </c>
      <c r="F2196" s="10">
        <v>42.5</v>
      </c>
      <c r="G2196" s="192" t="s">
        <v>4353</v>
      </c>
      <c r="H2196" s="10">
        <f t="shared" si="102"/>
        <v>57.85</v>
      </c>
      <c r="I2196" s="10">
        <f t="shared" si="103"/>
        <v>53.1</v>
      </c>
      <c r="J2196" s="11">
        <f t="shared" si="104"/>
        <v>52.150000000000006</v>
      </c>
    </row>
    <row r="2197" spans="1:10">
      <c r="A2197" s="17" t="s">
        <v>35848</v>
      </c>
      <c r="B2197" s="2" t="s">
        <v>4224</v>
      </c>
      <c r="C2197" s="9">
        <v>6</v>
      </c>
      <c r="D2197" s="34">
        <v>0.5</v>
      </c>
      <c r="E2197" s="31">
        <v>35</v>
      </c>
      <c r="F2197" s="10">
        <v>15.95</v>
      </c>
      <c r="G2197" s="192" t="s">
        <v>32304</v>
      </c>
      <c r="H2197" s="10">
        <f t="shared" si="102"/>
        <v>23.6</v>
      </c>
      <c r="I2197" s="10">
        <f t="shared" si="103"/>
        <v>21.650000000000002</v>
      </c>
      <c r="J2197" s="11">
        <f t="shared" si="104"/>
        <v>21.25</v>
      </c>
    </row>
    <row r="2198" spans="1:10">
      <c r="A2198" s="17" t="s">
        <v>35849</v>
      </c>
      <c r="B2198" s="2" t="s">
        <v>33246</v>
      </c>
      <c r="C2198" s="9">
        <v>6</v>
      </c>
      <c r="D2198" s="34">
        <v>0.5</v>
      </c>
      <c r="E2198" s="31">
        <v>44</v>
      </c>
      <c r="F2198" s="10">
        <v>38.5</v>
      </c>
      <c r="G2198" s="192" t="s">
        <v>32307</v>
      </c>
      <c r="H2198" s="10">
        <f t="shared" si="102"/>
        <v>51.650000000000006</v>
      </c>
      <c r="I2198" s="10">
        <f t="shared" si="103"/>
        <v>47.45</v>
      </c>
      <c r="J2198" s="11">
        <f t="shared" si="104"/>
        <v>46.6</v>
      </c>
    </row>
    <row r="2199" spans="1:10">
      <c r="A2199" s="17" t="s">
        <v>35850</v>
      </c>
      <c r="B2199" s="2" t="s">
        <v>33247</v>
      </c>
      <c r="C2199" s="9">
        <v>6</v>
      </c>
      <c r="D2199" s="34">
        <v>0.5</v>
      </c>
      <c r="E2199" s="31">
        <v>44</v>
      </c>
      <c r="F2199" s="10">
        <v>16.95</v>
      </c>
      <c r="G2199" s="192" t="s">
        <v>32308</v>
      </c>
      <c r="H2199" s="10">
        <f t="shared" si="102"/>
        <v>25.35</v>
      </c>
      <c r="I2199" s="10">
        <f t="shared" si="103"/>
        <v>23.3</v>
      </c>
      <c r="J2199" s="11">
        <f t="shared" si="104"/>
        <v>22.900000000000002</v>
      </c>
    </row>
    <row r="2200" spans="1:10">
      <c r="A2200" s="17" t="s">
        <v>35851</v>
      </c>
      <c r="B2200" s="2" t="s">
        <v>4227</v>
      </c>
      <c r="C2200" s="9">
        <v>6</v>
      </c>
      <c r="D2200" s="34">
        <v>0.7</v>
      </c>
      <c r="E2200" s="31">
        <v>38</v>
      </c>
      <c r="F2200" s="10">
        <v>30.95</v>
      </c>
      <c r="G2200" s="192" t="s">
        <v>32390</v>
      </c>
      <c r="H2200" s="10">
        <f t="shared" si="102"/>
        <v>43.050000000000004</v>
      </c>
      <c r="I2200" s="10">
        <f t="shared" si="103"/>
        <v>39.5</v>
      </c>
      <c r="J2200" s="11">
        <f t="shared" si="104"/>
        <v>38.800000000000004</v>
      </c>
    </row>
    <row r="2201" spans="1:10">
      <c r="A2201" s="17" t="s">
        <v>35852</v>
      </c>
      <c r="B2201" s="2" t="s">
        <v>4229</v>
      </c>
      <c r="C2201" s="9">
        <v>6</v>
      </c>
      <c r="D2201" s="34">
        <v>0.7</v>
      </c>
      <c r="E2201" s="31">
        <v>38</v>
      </c>
      <c r="F2201" s="10">
        <v>6.95</v>
      </c>
      <c r="G2201" s="192" t="s">
        <v>32390</v>
      </c>
      <c r="H2201" s="10">
        <f t="shared" si="102"/>
        <v>13.75</v>
      </c>
      <c r="I2201" s="10">
        <f t="shared" si="103"/>
        <v>12.65</v>
      </c>
      <c r="J2201" s="11">
        <f t="shared" si="104"/>
        <v>12.4</v>
      </c>
    </row>
    <row r="2202" spans="1:10">
      <c r="A2202" s="17" t="s">
        <v>35853</v>
      </c>
      <c r="B2202" s="2" t="s">
        <v>4231</v>
      </c>
      <c r="C2202" s="9">
        <v>24</v>
      </c>
      <c r="D2202" s="34">
        <v>0.05</v>
      </c>
      <c r="E2202" s="31">
        <v>38</v>
      </c>
      <c r="F2202" s="10">
        <v>13.95</v>
      </c>
      <c r="G2202" s="192" t="s">
        <v>32390</v>
      </c>
      <c r="H2202" s="10">
        <f t="shared" si="102"/>
        <v>19.200000000000003</v>
      </c>
      <c r="I2202" s="10">
        <f t="shared" si="103"/>
        <v>17.600000000000001</v>
      </c>
      <c r="J2202" s="11">
        <f t="shared" si="104"/>
        <v>17.3</v>
      </c>
    </row>
    <row r="2203" spans="1:10">
      <c r="A2203" s="17" t="s">
        <v>35854</v>
      </c>
      <c r="B2203" s="2" t="s">
        <v>4233</v>
      </c>
      <c r="C2203" s="9">
        <v>6</v>
      </c>
      <c r="D2203" s="34">
        <v>1</v>
      </c>
      <c r="E2203" s="31">
        <v>15</v>
      </c>
      <c r="F2203" s="10">
        <v>23.95</v>
      </c>
      <c r="G2203" s="192" t="s">
        <v>32304</v>
      </c>
      <c r="H2203" s="10">
        <f t="shared" si="102"/>
        <v>33.050000000000004</v>
      </c>
      <c r="I2203" s="10">
        <f t="shared" si="103"/>
        <v>30.3</v>
      </c>
      <c r="J2203" s="11">
        <f t="shared" si="104"/>
        <v>29.8</v>
      </c>
    </row>
    <row r="2204" spans="1:10">
      <c r="A2204" s="17" t="s">
        <v>35855</v>
      </c>
      <c r="B2204" s="2" t="s">
        <v>4234</v>
      </c>
      <c r="C2204" s="9">
        <v>6</v>
      </c>
      <c r="D2204" s="34">
        <v>0.7</v>
      </c>
      <c r="E2204" s="31">
        <v>40</v>
      </c>
      <c r="F2204" s="10">
        <v>51.5</v>
      </c>
      <c r="G2204" s="192" t="s">
        <v>4334</v>
      </c>
      <c r="H2204" s="10">
        <f t="shared" si="102"/>
        <v>68.3</v>
      </c>
      <c r="I2204" s="10">
        <f t="shared" si="103"/>
        <v>62.7</v>
      </c>
      <c r="J2204" s="11">
        <f t="shared" si="104"/>
        <v>61.550000000000004</v>
      </c>
    </row>
    <row r="2205" spans="1:10">
      <c r="A2205" s="17" t="s">
        <v>35857</v>
      </c>
      <c r="B2205" s="2" t="s">
        <v>4247</v>
      </c>
      <c r="C2205" s="9">
        <v>6</v>
      </c>
      <c r="D2205" s="34">
        <v>1</v>
      </c>
      <c r="E2205" s="31">
        <v>40</v>
      </c>
      <c r="F2205" s="10">
        <v>46</v>
      </c>
      <c r="G2205" s="192" t="s">
        <v>4328</v>
      </c>
      <c r="H2205" s="10">
        <f t="shared" si="102"/>
        <v>63.1</v>
      </c>
      <c r="I2205" s="10">
        <f t="shared" si="103"/>
        <v>57.900000000000006</v>
      </c>
      <c r="J2205" s="11">
        <f t="shared" si="104"/>
        <v>56.900000000000006</v>
      </c>
    </row>
    <row r="2206" spans="1:10">
      <c r="A2206" s="17" t="s">
        <v>35858</v>
      </c>
      <c r="B2206" s="2" t="s">
        <v>33248</v>
      </c>
      <c r="C2206" s="9">
        <v>6</v>
      </c>
      <c r="D2206" s="34">
        <v>0.7</v>
      </c>
      <c r="E2206" s="31">
        <v>40</v>
      </c>
      <c r="F2206" s="10">
        <v>7.5</v>
      </c>
      <c r="G2206" s="192" t="s">
        <v>4328</v>
      </c>
      <c r="H2206" s="10">
        <f t="shared" si="102"/>
        <v>14.600000000000001</v>
      </c>
      <c r="I2206" s="10">
        <f t="shared" si="103"/>
        <v>13.4</v>
      </c>
      <c r="J2206" s="11">
        <f t="shared" si="104"/>
        <v>13.15</v>
      </c>
    </row>
    <row r="2207" spans="1:10">
      <c r="A2207" s="17" t="s">
        <v>35859</v>
      </c>
      <c r="B2207" s="2" t="s">
        <v>4251</v>
      </c>
      <c r="C2207" s="9">
        <v>6</v>
      </c>
      <c r="D2207" s="34">
        <v>0.7</v>
      </c>
      <c r="E2207" s="31">
        <v>40</v>
      </c>
      <c r="F2207" s="10">
        <v>19.3</v>
      </c>
      <c r="G2207" s="192" t="s">
        <v>4328</v>
      </c>
      <c r="H2207" s="10">
        <f t="shared" si="102"/>
        <v>29</v>
      </c>
      <c r="I2207" s="10">
        <f t="shared" si="103"/>
        <v>26.6</v>
      </c>
      <c r="J2207" s="11">
        <f t="shared" si="104"/>
        <v>26.150000000000002</v>
      </c>
    </row>
    <row r="2208" spans="1:10">
      <c r="A2208" s="17" t="s">
        <v>35860</v>
      </c>
      <c r="B2208" s="2" t="s">
        <v>33249</v>
      </c>
      <c r="C2208" s="9">
        <v>6</v>
      </c>
      <c r="D2208" s="34">
        <v>0.7</v>
      </c>
      <c r="E2208" s="31">
        <v>40</v>
      </c>
      <c r="F2208" s="10">
        <v>21.5</v>
      </c>
      <c r="G2208" s="192" t="s">
        <v>4328</v>
      </c>
      <c r="H2208" s="10">
        <f t="shared" si="102"/>
        <v>31.700000000000003</v>
      </c>
      <c r="I2208" s="10">
        <f t="shared" si="103"/>
        <v>29.1</v>
      </c>
      <c r="J2208" s="11">
        <f t="shared" si="104"/>
        <v>28.55</v>
      </c>
    </row>
    <row r="2209" spans="1:10">
      <c r="A2209" s="17" t="s">
        <v>35861</v>
      </c>
      <c r="B2209" s="2" t="s">
        <v>4282</v>
      </c>
      <c r="C2209" s="9">
        <v>6</v>
      </c>
      <c r="D2209" s="34">
        <v>0.7</v>
      </c>
      <c r="E2209" s="31">
        <v>24</v>
      </c>
      <c r="F2209" s="10">
        <v>6.95</v>
      </c>
      <c r="G2209" s="192" t="s">
        <v>32304</v>
      </c>
      <c r="H2209" s="10">
        <f t="shared" si="102"/>
        <v>12.5</v>
      </c>
      <c r="I2209" s="10">
        <f t="shared" si="103"/>
        <v>11.5</v>
      </c>
      <c r="J2209" s="11">
        <f t="shared" si="104"/>
        <v>11.3</v>
      </c>
    </row>
    <row r="2210" spans="1:10">
      <c r="A2210" s="17" t="s">
        <v>35862</v>
      </c>
      <c r="B2210" s="2" t="s">
        <v>4284</v>
      </c>
      <c r="C2210" s="9">
        <v>6</v>
      </c>
      <c r="D2210" s="34">
        <v>0.7</v>
      </c>
      <c r="E2210" s="31">
        <v>24</v>
      </c>
      <c r="F2210" s="10">
        <v>58.5</v>
      </c>
      <c r="G2210" s="192" t="s">
        <v>32304</v>
      </c>
      <c r="H2210" s="10">
        <f t="shared" si="102"/>
        <v>75.400000000000006</v>
      </c>
      <c r="I2210" s="10">
        <f t="shared" si="103"/>
        <v>69.25</v>
      </c>
      <c r="J2210" s="11">
        <f t="shared" si="104"/>
        <v>68</v>
      </c>
    </row>
    <row r="2211" spans="1:10">
      <c r="A2211" s="17" t="s">
        <v>35863</v>
      </c>
      <c r="B2211" s="2" t="s">
        <v>4286</v>
      </c>
      <c r="C2211" s="9">
        <v>6</v>
      </c>
      <c r="D2211" s="34">
        <v>0.7</v>
      </c>
      <c r="E2211" s="31">
        <v>24</v>
      </c>
      <c r="F2211" s="10">
        <v>25.75</v>
      </c>
      <c r="G2211" s="192" t="s">
        <v>32304</v>
      </c>
      <c r="H2211" s="10">
        <f t="shared" si="102"/>
        <v>35.450000000000003</v>
      </c>
      <c r="I2211" s="10">
        <f t="shared" si="103"/>
        <v>32.550000000000004</v>
      </c>
      <c r="J2211" s="11">
        <f t="shared" si="104"/>
        <v>31.950000000000003</v>
      </c>
    </row>
    <row r="2212" spans="1:10">
      <c r="A2212" s="17" t="s">
        <v>35864</v>
      </c>
      <c r="B2212" s="2" t="s">
        <v>4288</v>
      </c>
      <c r="C2212" s="9">
        <v>6</v>
      </c>
      <c r="D2212" s="34">
        <v>0.7</v>
      </c>
      <c r="E2212" s="31">
        <v>24</v>
      </c>
      <c r="F2212" s="10">
        <v>215</v>
      </c>
      <c r="G2212" s="192" t="s">
        <v>32304</v>
      </c>
      <c r="H2212" s="10">
        <f t="shared" si="102"/>
        <v>266.35000000000002</v>
      </c>
      <c r="I2212" s="10">
        <f t="shared" si="103"/>
        <v>244.5</v>
      </c>
      <c r="J2212" s="11">
        <f t="shared" si="104"/>
        <v>240.15</v>
      </c>
    </row>
    <row r="2213" spans="1:10">
      <c r="A2213" s="17" t="s">
        <v>35865</v>
      </c>
      <c r="B2213" s="2" t="s">
        <v>4290</v>
      </c>
      <c r="C2213" s="9">
        <v>6</v>
      </c>
      <c r="D2213" s="34">
        <v>1</v>
      </c>
      <c r="E2213" s="31">
        <v>44.5</v>
      </c>
      <c r="F2213" s="10">
        <v>24.5</v>
      </c>
      <c r="G2213" s="192" t="s">
        <v>32390</v>
      </c>
      <c r="H2213" s="10">
        <f t="shared" si="102"/>
        <v>37.450000000000003</v>
      </c>
      <c r="I2213" s="10">
        <f t="shared" si="103"/>
        <v>34.35</v>
      </c>
      <c r="J2213" s="11">
        <f t="shared" si="104"/>
        <v>33.75</v>
      </c>
    </row>
    <row r="2214" spans="1:10">
      <c r="A2214" s="17" t="s">
        <v>35866</v>
      </c>
      <c r="B2214" s="2" t="s">
        <v>4292</v>
      </c>
      <c r="C2214" s="9">
        <v>6</v>
      </c>
      <c r="D2214" s="34">
        <v>0.7</v>
      </c>
      <c r="E2214" s="31">
        <v>44</v>
      </c>
      <c r="F2214" s="10">
        <v>23.5</v>
      </c>
      <c r="G2214" s="192" t="s">
        <v>32390</v>
      </c>
      <c r="H2214" s="10">
        <f t="shared" si="102"/>
        <v>34.5</v>
      </c>
      <c r="I2214" s="10">
        <f t="shared" si="103"/>
        <v>31.650000000000002</v>
      </c>
      <c r="J2214" s="11">
        <f t="shared" si="104"/>
        <v>31.1</v>
      </c>
    </row>
    <row r="2215" spans="1:10">
      <c r="A2215" s="17" t="s">
        <v>35867</v>
      </c>
      <c r="B2215" s="2" t="s">
        <v>4294</v>
      </c>
      <c r="C2215" s="9">
        <v>6</v>
      </c>
      <c r="D2215" s="34">
        <v>0.7</v>
      </c>
      <c r="E2215" s="31">
        <v>44.5</v>
      </c>
      <c r="F2215" s="10">
        <v>9.1</v>
      </c>
      <c r="G2215" s="192" t="s">
        <v>32390</v>
      </c>
      <c r="H2215" s="10">
        <f t="shared" si="102"/>
        <v>16.95</v>
      </c>
      <c r="I2215" s="10">
        <f t="shared" si="103"/>
        <v>15.55</v>
      </c>
      <c r="J2215" s="11">
        <f t="shared" si="104"/>
        <v>15.3</v>
      </c>
    </row>
    <row r="2216" spans="1:10">
      <c r="A2216" s="17" t="s">
        <v>35868</v>
      </c>
      <c r="B2216" s="2" t="s">
        <v>4296</v>
      </c>
      <c r="C2216" s="9">
        <v>6</v>
      </c>
      <c r="D2216" s="34">
        <v>0.7</v>
      </c>
      <c r="E2216" s="31">
        <v>40</v>
      </c>
      <c r="F2216" s="10">
        <v>13</v>
      </c>
      <c r="G2216" s="192" t="s">
        <v>32308</v>
      </c>
      <c r="H2216" s="10">
        <f t="shared" si="102"/>
        <v>21.3</v>
      </c>
      <c r="I2216" s="10">
        <f t="shared" si="103"/>
        <v>19.55</v>
      </c>
      <c r="J2216" s="11">
        <f t="shared" si="104"/>
        <v>19.200000000000003</v>
      </c>
    </row>
    <row r="2217" spans="1:10">
      <c r="A2217" s="17" t="s">
        <v>35869</v>
      </c>
      <c r="B2217" s="2" t="s">
        <v>4300</v>
      </c>
      <c r="C2217" s="9">
        <v>6</v>
      </c>
      <c r="D2217" s="34">
        <v>0.5</v>
      </c>
      <c r="E2217" s="31">
        <v>40</v>
      </c>
      <c r="F2217" s="10">
        <v>8.9499999999999993</v>
      </c>
      <c r="G2217" s="192" t="s">
        <v>32304</v>
      </c>
      <c r="H2217" s="10">
        <f t="shared" si="102"/>
        <v>15.350000000000001</v>
      </c>
      <c r="I2217" s="10">
        <f t="shared" si="103"/>
        <v>14.100000000000001</v>
      </c>
      <c r="J2217" s="11">
        <f t="shared" si="104"/>
        <v>13.850000000000001</v>
      </c>
    </row>
    <row r="2218" spans="1:10">
      <c r="A2218" s="17" t="s">
        <v>35870</v>
      </c>
      <c r="B2218" s="2" t="s">
        <v>4302</v>
      </c>
      <c r="C2218" s="9">
        <v>6</v>
      </c>
      <c r="D2218" s="34">
        <v>0.7</v>
      </c>
      <c r="E2218" s="31">
        <v>24</v>
      </c>
      <c r="F2218" s="10">
        <v>7.3</v>
      </c>
      <c r="G2218" s="192" t="s">
        <v>32304</v>
      </c>
      <c r="H2218" s="10">
        <f t="shared" si="102"/>
        <v>12.950000000000001</v>
      </c>
      <c r="I2218" s="10">
        <f t="shared" si="103"/>
        <v>11.9</v>
      </c>
      <c r="J2218" s="11">
        <f t="shared" si="104"/>
        <v>11.65</v>
      </c>
    </row>
    <row r="2219" spans="1:10">
      <c r="A2219" s="17" t="s">
        <v>35871</v>
      </c>
      <c r="B2219" s="2" t="s">
        <v>4306</v>
      </c>
      <c r="C2219" s="9">
        <v>6</v>
      </c>
      <c r="D2219" s="34">
        <v>0.7</v>
      </c>
      <c r="E2219" s="31">
        <v>22</v>
      </c>
      <c r="F2219" s="10">
        <v>13.95</v>
      </c>
      <c r="G2219" s="192" t="s">
        <v>32304</v>
      </c>
      <c r="H2219" s="10">
        <f t="shared" si="102"/>
        <v>20.900000000000002</v>
      </c>
      <c r="I2219" s="10">
        <f t="shared" si="103"/>
        <v>19.150000000000002</v>
      </c>
      <c r="J2219" s="11">
        <f t="shared" si="104"/>
        <v>18.850000000000001</v>
      </c>
    </row>
    <row r="2220" spans="1:10">
      <c r="A2220" s="17" t="s">
        <v>35872</v>
      </c>
      <c r="B2220" s="2" t="s">
        <v>4315</v>
      </c>
      <c r="C2220" s="9">
        <v>6</v>
      </c>
      <c r="D2220" s="34">
        <v>0.7</v>
      </c>
      <c r="E2220" s="31">
        <v>22</v>
      </c>
      <c r="F2220" s="10">
        <v>33.5</v>
      </c>
      <c r="G2220" s="192" t="s">
        <v>32304</v>
      </c>
      <c r="H2220" s="10">
        <f t="shared" si="102"/>
        <v>44.75</v>
      </c>
      <c r="I2220" s="10">
        <f t="shared" si="103"/>
        <v>41.050000000000004</v>
      </c>
      <c r="J2220" s="11">
        <f t="shared" si="104"/>
        <v>40.35</v>
      </c>
    </row>
    <row r="2221" spans="1:10">
      <c r="A2221" s="17" t="s">
        <v>35873</v>
      </c>
      <c r="B2221" s="2" t="s">
        <v>4318</v>
      </c>
      <c r="C2221" s="9">
        <v>6</v>
      </c>
      <c r="D2221" s="34">
        <v>0.7</v>
      </c>
      <c r="E2221" s="31">
        <v>14</v>
      </c>
      <c r="F2221" s="10">
        <v>27.5</v>
      </c>
      <c r="G2221" s="192" t="s">
        <v>32304</v>
      </c>
      <c r="H2221" s="10">
        <f t="shared" si="102"/>
        <v>36.700000000000003</v>
      </c>
      <c r="I2221" s="10">
        <f t="shared" si="103"/>
        <v>33.700000000000003</v>
      </c>
      <c r="J2221" s="11">
        <f t="shared" si="104"/>
        <v>33.1</v>
      </c>
    </row>
    <row r="2222" spans="1:10">
      <c r="F2222" s="10"/>
    </row>
    <row r="2223" spans="1:10">
      <c r="F2223" s="10"/>
    </row>
    <row r="2224" spans="1:10">
      <c r="F2224" s="10"/>
    </row>
    <row r="2225" spans="6:6">
      <c r="F2225" s="10"/>
    </row>
    <row r="2226" spans="6:6">
      <c r="F2226" s="10"/>
    </row>
    <row r="2227" spans="6:6">
      <c r="F2227" s="10"/>
    </row>
    <row r="2228" spans="6:6">
      <c r="F2228" s="10"/>
    </row>
    <row r="2229" spans="6:6">
      <c r="F2229" s="10"/>
    </row>
    <row r="2230" spans="6:6">
      <c r="F2230" s="10"/>
    </row>
    <row r="2231" spans="6:6">
      <c r="F2231" s="10"/>
    </row>
    <row r="2232" spans="6:6">
      <c r="F2232" s="10"/>
    </row>
    <row r="2233" spans="6:6">
      <c r="F2233" s="10"/>
    </row>
    <row r="2234" spans="6:6">
      <c r="F2234" s="10"/>
    </row>
    <row r="2235" spans="6:6">
      <c r="F2235" s="10"/>
    </row>
    <row r="2236" spans="6:6">
      <c r="F2236" s="10"/>
    </row>
    <row r="2237" spans="6:6">
      <c r="F2237" s="10"/>
    </row>
    <row r="2238" spans="6:6">
      <c r="F2238" s="10"/>
    </row>
    <row r="2239" spans="6:6">
      <c r="F2239" s="10"/>
    </row>
    <row r="2240" spans="6:6">
      <c r="F2240" s="10"/>
    </row>
    <row r="2241" spans="6:6">
      <c r="F2241" s="10"/>
    </row>
    <row r="2242" spans="6:6">
      <c r="F2242" s="10"/>
    </row>
    <row r="2243" spans="6:6">
      <c r="F2243" s="10"/>
    </row>
    <row r="2244" spans="6:6">
      <c r="F2244" s="10"/>
    </row>
    <row r="2245" spans="6:6">
      <c r="F2245" s="10"/>
    </row>
    <row r="2246" spans="6:6">
      <c r="F2246" s="10"/>
    </row>
    <row r="2247" spans="6:6">
      <c r="F2247" s="10"/>
    </row>
    <row r="2248" spans="6:6">
      <c r="F2248" s="10"/>
    </row>
    <row r="2249" spans="6:6">
      <c r="F2249" s="10"/>
    </row>
    <row r="2250" spans="6:6">
      <c r="F2250" s="10"/>
    </row>
    <row r="2251" spans="6:6">
      <c r="F2251" s="10"/>
    </row>
    <row r="2252" spans="6:6">
      <c r="F2252" s="10"/>
    </row>
    <row r="2253" spans="6:6">
      <c r="F2253" s="10"/>
    </row>
    <row r="2254" spans="6:6">
      <c r="F2254" s="10"/>
    </row>
    <row r="2255" spans="6:6">
      <c r="F2255" s="10"/>
    </row>
    <row r="2256" spans="6:6">
      <c r="F2256" s="10"/>
    </row>
    <row r="2257" spans="6:6">
      <c r="F2257" s="10"/>
    </row>
    <row r="2258" spans="6:6">
      <c r="F2258" s="10"/>
    </row>
    <row r="2259" spans="6:6">
      <c r="F2259" s="10"/>
    </row>
    <row r="2260" spans="6:6">
      <c r="F2260" s="10"/>
    </row>
    <row r="2261" spans="6:6">
      <c r="F2261" s="10"/>
    </row>
    <row r="2262" spans="6:6">
      <c r="F2262" s="10"/>
    </row>
    <row r="2263" spans="6:6">
      <c r="F2263" s="10"/>
    </row>
    <row r="2264" spans="6:6">
      <c r="F2264" s="10"/>
    </row>
    <row r="2265" spans="6:6">
      <c r="F2265" s="10"/>
    </row>
    <row r="2266" spans="6:6">
      <c r="F2266" s="10"/>
    </row>
    <row r="2267" spans="6:6">
      <c r="F2267" s="10"/>
    </row>
    <row r="2268" spans="6:6">
      <c r="F2268" s="10"/>
    </row>
    <row r="2269" spans="6:6">
      <c r="F2269" s="10"/>
    </row>
    <row r="2270" spans="6:6">
      <c r="F2270" s="10"/>
    </row>
    <row r="2271" spans="6:6">
      <c r="F2271" s="10"/>
    </row>
    <row r="2272" spans="6:6">
      <c r="F2272" s="10"/>
    </row>
    <row r="2273" spans="6:6">
      <c r="F2273" s="10"/>
    </row>
    <row r="2274" spans="6:6">
      <c r="F2274" s="10"/>
    </row>
    <row r="2275" spans="6:6">
      <c r="F2275" s="10"/>
    </row>
    <row r="2276" spans="6:6">
      <c r="F2276" s="10"/>
    </row>
    <row r="2277" spans="6:6">
      <c r="F2277" s="10"/>
    </row>
    <row r="2278" spans="6:6">
      <c r="F2278" s="10"/>
    </row>
    <row r="2279" spans="6:6">
      <c r="F2279" s="10"/>
    </row>
    <row r="2280" spans="6:6">
      <c r="F2280" s="10"/>
    </row>
    <row r="2281" spans="6:6">
      <c r="F2281" s="10"/>
    </row>
    <row r="2282" spans="6:6">
      <c r="F2282" s="10"/>
    </row>
    <row r="2283" spans="6:6">
      <c r="F2283" s="10"/>
    </row>
    <row r="2284" spans="6:6">
      <c r="F2284" s="10"/>
    </row>
    <row r="2285" spans="6:6">
      <c r="F2285" s="10"/>
    </row>
    <row r="2286" spans="6:6">
      <c r="F2286" s="10"/>
    </row>
    <row r="2287" spans="6:6">
      <c r="F2287" s="10"/>
    </row>
    <row r="2288" spans="6:6">
      <c r="F2288" s="10"/>
    </row>
    <row r="2289" spans="6:6">
      <c r="F2289" s="10"/>
    </row>
    <row r="2290" spans="6:6">
      <c r="F2290" s="10"/>
    </row>
    <row r="2291" spans="6:6">
      <c r="F2291" s="10"/>
    </row>
    <row r="2292" spans="6:6">
      <c r="F2292" s="10"/>
    </row>
    <row r="2293" spans="6:6">
      <c r="F2293" s="10"/>
    </row>
    <row r="2294" spans="6:6">
      <c r="F2294" s="10"/>
    </row>
    <row r="2295" spans="6:6">
      <c r="F2295" s="10"/>
    </row>
    <row r="2296" spans="6:6">
      <c r="F2296" s="10"/>
    </row>
    <row r="2297" spans="6:6">
      <c r="F2297" s="10"/>
    </row>
    <row r="2298" spans="6:6">
      <c r="F2298" s="10"/>
    </row>
    <row r="2299" spans="6:6">
      <c r="F2299" s="10"/>
    </row>
    <row r="2300" spans="6:6">
      <c r="F2300" s="10"/>
    </row>
    <row r="2301" spans="6:6">
      <c r="F2301" s="10"/>
    </row>
    <row r="2302" spans="6:6">
      <c r="F2302" s="10"/>
    </row>
    <row r="2303" spans="6:6">
      <c r="F2303" s="10"/>
    </row>
    <row r="2304" spans="6:6">
      <c r="F2304" s="10"/>
    </row>
    <row r="2305" spans="6:6">
      <c r="F2305" s="10"/>
    </row>
    <row r="2306" spans="6:6">
      <c r="F2306" s="10"/>
    </row>
    <row r="2307" spans="6:6">
      <c r="F2307" s="10"/>
    </row>
    <row r="2308" spans="6:6">
      <c r="F2308" s="10"/>
    </row>
    <row r="2309" spans="6:6">
      <c r="F2309" s="10"/>
    </row>
    <row r="2310" spans="6:6">
      <c r="F2310" s="10"/>
    </row>
    <row r="2311" spans="6:6">
      <c r="F2311" s="10"/>
    </row>
    <row r="2312" spans="6:6">
      <c r="F2312" s="10"/>
    </row>
    <row r="2313" spans="6:6">
      <c r="F2313" s="10"/>
    </row>
    <row r="2314" spans="6:6">
      <c r="F2314" s="10"/>
    </row>
    <row r="2315" spans="6:6">
      <c r="F2315" s="10"/>
    </row>
    <row r="2316" spans="6:6">
      <c r="F2316" s="10"/>
    </row>
    <row r="2317" spans="6:6">
      <c r="F2317" s="10"/>
    </row>
    <row r="2318" spans="6:6">
      <c r="F2318" s="10"/>
    </row>
    <row r="2319" spans="6:6">
      <c r="F2319" s="10"/>
    </row>
    <row r="2320" spans="6:6">
      <c r="F2320" s="10"/>
    </row>
    <row r="2321" spans="6:6">
      <c r="F2321" s="10"/>
    </row>
    <row r="2322" spans="6:6">
      <c r="F2322" s="10"/>
    </row>
    <row r="2323" spans="6:6">
      <c r="F2323" s="10"/>
    </row>
    <row r="2324" spans="6:6">
      <c r="F2324" s="10"/>
    </row>
    <row r="2325" spans="6:6">
      <c r="F2325" s="10"/>
    </row>
    <row r="2326" spans="6:6">
      <c r="F2326" s="10"/>
    </row>
    <row r="2327" spans="6:6">
      <c r="F2327" s="10"/>
    </row>
    <row r="2328" spans="6:6">
      <c r="F2328" s="10"/>
    </row>
    <row r="2329" spans="6:6">
      <c r="F2329" s="10"/>
    </row>
    <row r="2330" spans="6:6">
      <c r="F2330" s="10"/>
    </row>
    <row r="2331" spans="6:6">
      <c r="F2331" s="10"/>
    </row>
    <row r="2332" spans="6:6">
      <c r="F2332" s="10"/>
    </row>
    <row r="2333" spans="6:6">
      <c r="F2333" s="10"/>
    </row>
    <row r="2334" spans="6:6">
      <c r="F2334" s="10"/>
    </row>
    <row r="2335" spans="6:6">
      <c r="F2335" s="10"/>
    </row>
    <row r="2336" spans="6:6">
      <c r="F2336" s="10"/>
    </row>
    <row r="2337" spans="6:6">
      <c r="F2337" s="10"/>
    </row>
    <row r="2338" spans="6:6">
      <c r="F2338" s="10"/>
    </row>
    <row r="2339" spans="6:6">
      <c r="F2339" s="10"/>
    </row>
    <row r="2340" spans="6:6">
      <c r="F2340" s="10"/>
    </row>
    <row r="2341" spans="6:6">
      <c r="F2341" s="10"/>
    </row>
    <row r="2342" spans="6:6">
      <c r="F2342" s="10"/>
    </row>
    <row r="2343" spans="6:6">
      <c r="F2343" s="10"/>
    </row>
    <row r="2344" spans="6:6">
      <c r="F2344" s="10"/>
    </row>
    <row r="2345" spans="6:6">
      <c r="F2345" s="10"/>
    </row>
    <row r="2346" spans="6:6">
      <c r="F2346" s="10"/>
    </row>
    <row r="2347" spans="6:6">
      <c r="F2347" s="10"/>
    </row>
    <row r="2348" spans="6:6">
      <c r="F2348" s="10"/>
    </row>
    <row r="2349" spans="6:6">
      <c r="F2349" s="10"/>
    </row>
    <row r="2350" spans="6:6">
      <c r="F2350" s="10"/>
    </row>
    <row r="2351" spans="6:6">
      <c r="F2351" s="10"/>
    </row>
    <row r="2352" spans="6:6">
      <c r="F2352" s="10"/>
    </row>
    <row r="2353" spans="6:6">
      <c r="F2353" s="10"/>
    </row>
    <row r="2354" spans="6:6">
      <c r="F2354" s="10"/>
    </row>
    <row r="2355" spans="6:6">
      <c r="F2355" s="10"/>
    </row>
    <row r="2356" spans="6:6">
      <c r="F2356" s="10"/>
    </row>
    <row r="2357" spans="6:6">
      <c r="F2357" s="10"/>
    </row>
    <row r="2358" spans="6:6">
      <c r="F2358" s="10"/>
    </row>
    <row r="2359" spans="6:6">
      <c r="F2359" s="10"/>
    </row>
    <row r="2360" spans="6:6">
      <c r="F2360" s="10"/>
    </row>
    <row r="2361" spans="6:6">
      <c r="F2361" s="10"/>
    </row>
    <row r="2362" spans="6:6">
      <c r="F2362" s="10"/>
    </row>
    <row r="2363" spans="6:6">
      <c r="F2363" s="10"/>
    </row>
    <row r="2364" spans="6:6">
      <c r="F2364" s="10"/>
    </row>
    <row r="2365" spans="6:6">
      <c r="F2365" s="10"/>
    </row>
    <row r="2366" spans="6:6">
      <c r="F2366" s="10"/>
    </row>
    <row r="2367" spans="6:6">
      <c r="F2367" s="10"/>
    </row>
    <row r="2368" spans="6:6">
      <c r="F2368" s="10"/>
    </row>
    <row r="2369" spans="6:6">
      <c r="F2369" s="10"/>
    </row>
    <row r="2370" spans="6:6">
      <c r="F2370" s="10"/>
    </row>
    <row r="2371" spans="6:6">
      <c r="F2371" s="10"/>
    </row>
    <row r="2372" spans="6:6">
      <c r="F2372" s="10"/>
    </row>
    <row r="2373" spans="6:6">
      <c r="F2373" s="10"/>
    </row>
    <row r="2374" spans="6:6">
      <c r="F2374" s="10"/>
    </row>
    <row r="2375" spans="6:6">
      <c r="F2375" s="10"/>
    </row>
    <row r="2376" spans="6:6">
      <c r="F2376" s="10"/>
    </row>
    <row r="2377" spans="6:6">
      <c r="F2377" s="10"/>
    </row>
    <row r="2378" spans="6:6">
      <c r="F2378" s="10"/>
    </row>
    <row r="2379" spans="6:6">
      <c r="F2379" s="10"/>
    </row>
    <row r="2380" spans="6:6">
      <c r="F2380" s="10"/>
    </row>
    <row r="2381" spans="6:6">
      <c r="F2381" s="10"/>
    </row>
    <row r="2382" spans="6:6">
      <c r="F2382" s="10"/>
    </row>
    <row r="2383" spans="6:6">
      <c r="F2383" s="10"/>
    </row>
    <row r="2384" spans="6:6">
      <c r="F2384" s="10"/>
    </row>
    <row r="2385" spans="6:6">
      <c r="F2385" s="10"/>
    </row>
    <row r="2386" spans="6:6">
      <c r="F2386" s="10"/>
    </row>
    <row r="2387" spans="6:6">
      <c r="F2387" s="10"/>
    </row>
    <row r="2388" spans="6:6">
      <c r="F2388" s="10"/>
    </row>
    <row r="2389" spans="6:6">
      <c r="F2389" s="10"/>
    </row>
    <row r="2390" spans="6:6">
      <c r="F2390" s="10"/>
    </row>
    <row r="2391" spans="6:6">
      <c r="F2391" s="10"/>
    </row>
    <row r="2392" spans="6:6">
      <c r="F2392" s="10"/>
    </row>
    <row r="2393" spans="6:6">
      <c r="F2393" s="10"/>
    </row>
    <row r="2394" spans="6:6">
      <c r="F2394" s="10"/>
    </row>
    <row r="2395" spans="6:6">
      <c r="F2395" s="10"/>
    </row>
    <row r="2396" spans="6:6">
      <c r="F2396" s="10"/>
    </row>
    <row r="2397" spans="6:6">
      <c r="F2397" s="10"/>
    </row>
    <row r="2398" spans="6:6">
      <c r="F2398" s="10"/>
    </row>
    <row r="2399" spans="6:6">
      <c r="F2399" s="10"/>
    </row>
    <row r="2400" spans="6:6">
      <c r="F2400" s="10"/>
    </row>
    <row r="2401" spans="6:6">
      <c r="F2401" s="10"/>
    </row>
    <row r="2402" spans="6:6">
      <c r="F2402" s="10"/>
    </row>
    <row r="2403" spans="6:6">
      <c r="F2403" s="10"/>
    </row>
    <row r="2404" spans="6:6">
      <c r="F2404" s="10"/>
    </row>
    <row r="2405" spans="6:6">
      <c r="F2405" s="10"/>
    </row>
    <row r="2406" spans="6:6">
      <c r="F2406" s="10"/>
    </row>
    <row r="2407" spans="6:6">
      <c r="F2407" s="10"/>
    </row>
    <row r="2408" spans="6:6">
      <c r="F2408" s="10"/>
    </row>
    <row r="2409" spans="6:6">
      <c r="F2409" s="10"/>
    </row>
    <row r="2410" spans="6:6">
      <c r="F2410" s="10"/>
    </row>
    <row r="2411" spans="6:6">
      <c r="F2411" s="10"/>
    </row>
    <row r="2412" spans="6:6">
      <c r="F2412" s="10"/>
    </row>
    <row r="2413" spans="6:6">
      <c r="F2413" s="10"/>
    </row>
    <row r="2414" spans="6:6">
      <c r="F2414" s="10"/>
    </row>
    <row r="2415" spans="6:6">
      <c r="F2415" s="10"/>
    </row>
    <row r="2416" spans="6:6">
      <c r="F2416" s="10"/>
    </row>
    <row r="2417" spans="6:6">
      <c r="F2417" s="10"/>
    </row>
    <row r="2418" spans="6:6">
      <c r="F2418" s="10"/>
    </row>
    <row r="2419" spans="6:6">
      <c r="F2419" s="10"/>
    </row>
    <row r="2420" spans="6:6">
      <c r="F2420" s="10"/>
    </row>
    <row r="2421" spans="6:6">
      <c r="F2421" s="10"/>
    </row>
    <row r="2422" spans="6:6">
      <c r="F2422" s="10"/>
    </row>
    <row r="2423" spans="6:6">
      <c r="F2423" s="10"/>
    </row>
    <row r="2424" spans="6:6">
      <c r="F2424" s="10"/>
    </row>
    <row r="2425" spans="6:6">
      <c r="F2425" s="10"/>
    </row>
    <row r="2426" spans="6:6">
      <c r="F2426" s="10"/>
    </row>
    <row r="2427" spans="6:6">
      <c r="F2427" s="10"/>
    </row>
    <row r="2428" spans="6:6">
      <c r="F2428" s="10"/>
    </row>
    <row r="2429" spans="6:6">
      <c r="F2429" s="10"/>
    </row>
    <row r="2430" spans="6:6">
      <c r="F2430" s="10"/>
    </row>
    <row r="2431" spans="6:6">
      <c r="F2431" s="10"/>
    </row>
    <row r="2432" spans="6:6">
      <c r="F2432" s="10"/>
    </row>
    <row r="2433" spans="6:6">
      <c r="F2433" s="10"/>
    </row>
    <row r="2434" spans="6:6">
      <c r="F2434" s="10"/>
    </row>
    <row r="2435" spans="6:6">
      <c r="F2435" s="10"/>
    </row>
    <row r="2436" spans="6:6">
      <c r="F2436" s="10"/>
    </row>
    <row r="2437" spans="6:6">
      <c r="F2437" s="10"/>
    </row>
    <row r="2438" spans="6:6">
      <c r="F2438" s="10"/>
    </row>
    <row r="2439" spans="6:6">
      <c r="F2439" s="10"/>
    </row>
    <row r="2440" spans="6:6">
      <c r="F2440" s="10"/>
    </row>
    <row r="2441" spans="6:6">
      <c r="F2441" s="10"/>
    </row>
    <row r="2442" spans="6:6">
      <c r="F2442" s="10"/>
    </row>
    <row r="2443" spans="6:6">
      <c r="F2443" s="10"/>
    </row>
    <row r="2444" spans="6:6">
      <c r="F2444" s="10"/>
    </row>
    <row r="2445" spans="6:6">
      <c r="F2445" s="10"/>
    </row>
    <row r="2446" spans="6:6">
      <c r="F2446" s="10"/>
    </row>
    <row r="2447" spans="6:6">
      <c r="F2447" s="10"/>
    </row>
    <row r="2448" spans="6:6">
      <c r="F2448" s="10"/>
    </row>
    <row r="2449" spans="6:6">
      <c r="F2449" s="10"/>
    </row>
    <row r="2450" spans="6:6">
      <c r="F2450" s="10"/>
    </row>
    <row r="2451" spans="6:6">
      <c r="F2451" s="10"/>
    </row>
    <row r="2452" spans="6:6">
      <c r="F2452" s="10"/>
    </row>
    <row r="2453" spans="6:6">
      <c r="F2453" s="10"/>
    </row>
    <row r="2454" spans="6:6">
      <c r="F2454" s="10"/>
    </row>
    <row r="2455" spans="6:6">
      <c r="F2455" s="10"/>
    </row>
    <row r="2456" spans="6:6">
      <c r="F2456" s="10"/>
    </row>
    <row r="2457" spans="6:6">
      <c r="F2457" s="10"/>
    </row>
    <row r="2458" spans="6:6">
      <c r="F2458" s="10"/>
    </row>
    <row r="2459" spans="6:6">
      <c r="F2459" s="10"/>
    </row>
    <row r="2460" spans="6:6">
      <c r="F2460" s="10"/>
    </row>
    <row r="2461" spans="6:6">
      <c r="F2461" s="10"/>
    </row>
    <row r="2462" spans="6:6">
      <c r="F2462" s="10"/>
    </row>
    <row r="2463" spans="6:6">
      <c r="F2463" s="10"/>
    </row>
    <row r="2464" spans="6:6">
      <c r="F2464" s="10"/>
    </row>
    <row r="2465" spans="6:6">
      <c r="F2465" s="10"/>
    </row>
    <row r="2466" spans="6:6">
      <c r="F2466" s="10"/>
    </row>
    <row r="2467" spans="6:6">
      <c r="F2467" s="10"/>
    </row>
    <row r="2468" spans="6:6">
      <c r="F2468" s="10"/>
    </row>
    <row r="2469" spans="6:6">
      <c r="F2469" s="10"/>
    </row>
    <row r="2470" spans="6:6">
      <c r="F2470" s="10"/>
    </row>
    <row r="2471" spans="6:6">
      <c r="F2471" s="10"/>
    </row>
    <row r="2472" spans="6:6">
      <c r="F2472" s="10"/>
    </row>
    <row r="2473" spans="6:6">
      <c r="F2473" s="10"/>
    </row>
    <row r="2474" spans="6:6">
      <c r="F2474" s="10"/>
    </row>
    <row r="2475" spans="6:6">
      <c r="F2475" s="10"/>
    </row>
    <row r="2476" spans="6:6">
      <c r="F2476" s="10"/>
    </row>
    <row r="2477" spans="6:6">
      <c r="F2477" s="10"/>
    </row>
    <row r="2478" spans="6:6">
      <c r="F2478" s="10"/>
    </row>
    <row r="2479" spans="6:6">
      <c r="F2479" s="10"/>
    </row>
    <row r="2480" spans="6:6">
      <c r="F2480" s="10"/>
    </row>
    <row r="2481" spans="6:6">
      <c r="F2481" s="10"/>
    </row>
    <row r="2482" spans="6:6">
      <c r="F2482" s="10"/>
    </row>
    <row r="2483" spans="6:6">
      <c r="F2483" s="10"/>
    </row>
    <row r="2484" spans="6:6">
      <c r="F2484" s="10"/>
    </row>
    <row r="2485" spans="6:6">
      <c r="F2485" s="10"/>
    </row>
    <row r="2486" spans="6:6">
      <c r="F2486" s="10"/>
    </row>
    <row r="2487" spans="6:6">
      <c r="F2487" s="10"/>
    </row>
    <row r="2488" spans="6:6">
      <c r="F2488" s="10"/>
    </row>
    <row r="2489" spans="6:6">
      <c r="F2489" s="10"/>
    </row>
    <row r="2490" spans="6:6">
      <c r="F2490" s="10"/>
    </row>
    <row r="2491" spans="6:6">
      <c r="F2491" s="10"/>
    </row>
    <row r="2492" spans="6:6">
      <c r="F2492" s="10"/>
    </row>
    <row r="2493" spans="6:6">
      <c r="F2493" s="10"/>
    </row>
    <row r="2494" spans="6:6">
      <c r="F2494" s="10"/>
    </row>
    <row r="2495" spans="6:6">
      <c r="F2495" s="10"/>
    </row>
    <row r="2496" spans="6:6">
      <c r="F2496" s="10"/>
    </row>
    <row r="2497" spans="6:6">
      <c r="F2497" s="10"/>
    </row>
    <row r="2498" spans="6:6">
      <c r="F2498" s="10"/>
    </row>
    <row r="2499" spans="6:6">
      <c r="F2499" s="10"/>
    </row>
    <row r="2500" spans="6:6">
      <c r="F2500" s="10"/>
    </row>
    <row r="2501" spans="6:6">
      <c r="F2501" s="10"/>
    </row>
    <row r="2502" spans="6:6">
      <c r="F2502" s="10"/>
    </row>
    <row r="2503" spans="6:6">
      <c r="F2503" s="10"/>
    </row>
    <row r="2504" spans="6:6">
      <c r="F2504" s="10"/>
    </row>
    <row r="2505" spans="6:6">
      <c r="F2505" s="10"/>
    </row>
    <row r="2506" spans="6:6">
      <c r="F2506" s="10"/>
    </row>
    <row r="2507" spans="6:6">
      <c r="F2507" s="10"/>
    </row>
    <row r="2508" spans="6:6">
      <c r="F2508" s="10"/>
    </row>
    <row r="2509" spans="6:6">
      <c r="F2509" s="10"/>
    </row>
    <row r="2510" spans="6:6">
      <c r="F2510" s="10"/>
    </row>
    <row r="2511" spans="6:6">
      <c r="F2511" s="10"/>
    </row>
    <row r="2512" spans="6:6">
      <c r="F2512" s="10"/>
    </row>
    <row r="2513" spans="6:6">
      <c r="F2513" s="10"/>
    </row>
    <row r="2514" spans="6:6">
      <c r="F2514" s="10"/>
    </row>
    <row r="2515" spans="6:6">
      <c r="F2515" s="10"/>
    </row>
    <row r="2516" spans="6:6">
      <c r="F2516" s="10"/>
    </row>
    <row r="2517" spans="6:6">
      <c r="F2517" s="10"/>
    </row>
    <row r="2518" spans="6:6">
      <c r="F2518" s="10"/>
    </row>
    <row r="2519" spans="6:6">
      <c r="F2519" s="10"/>
    </row>
    <row r="2520" spans="6:6">
      <c r="F2520" s="10"/>
    </row>
    <row r="2521" spans="6:6">
      <c r="F2521" s="10"/>
    </row>
    <row r="2522" spans="6:6">
      <c r="F2522" s="10"/>
    </row>
    <row r="2523" spans="6:6">
      <c r="F2523" s="10"/>
    </row>
    <row r="2524" spans="6:6">
      <c r="F2524" s="10"/>
    </row>
    <row r="2525" spans="6:6">
      <c r="F2525" s="10"/>
    </row>
    <row r="2526" spans="6:6">
      <c r="F2526" s="10"/>
    </row>
    <row r="2527" spans="6:6">
      <c r="F2527" s="10"/>
    </row>
    <row r="2528" spans="6:6">
      <c r="F2528" s="10"/>
    </row>
    <row r="2529" spans="6:6">
      <c r="F2529" s="10"/>
    </row>
    <row r="2530" spans="6:6">
      <c r="F2530" s="10"/>
    </row>
    <row r="2531" spans="6:6">
      <c r="F2531" s="10"/>
    </row>
    <row r="2532" spans="6:6">
      <c r="F2532" s="10"/>
    </row>
    <row r="2533" spans="6:6">
      <c r="F2533" s="10"/>
    </row>
    <row r="2534" spans="6:6">
      <c r="F2534" s="10"/>
    </row>
    <row r="2535" spans="6:6">
      <c r="F2535" s="10"/>
    </row>
    <row r="2536" spans="6:6">
      <c r="F2536" s="10"/>
    </row>
    <row r="2537" spans="6:6">
      <c r="F2537" s="10"/>
    </row>
    <row r="2538" spans="6:6">
      <c r="F2538" s="10"/>
    </row>
    <row r="2539" spans="6:6">
      <c r="F2539" s="10"/>
    </row>
    <row r="2540" spans="6:6">
      <c r="F2540" s="10"/>
    </row>
    <row r="2541" spans="6:6">
      <c r="F2541" s="10"/>
    </row>
    <row r="2542" spans="6:6">
      <c r="F2542" s="10"/>
    </row>
    <row r="2543" spans="6:6">
      <c r="F2543" s="10"/>
    </row>
    <row r="2544" spans="6:6">
      <c r="F2544" s="10"/>
    </row>
    <row r="2545" spans="6:6">
      <c r="F2545" s="10"/>
    </row>
    <row r="2546" spans="6:6">
      <c r="F2546" s="10"/>
    </row>
    <row r="2547" spans="6:6">
      <c r="F2547" s="10"/>
    </row>
    <row r="2548" spans="6:6">
      <c r="F2548" s="10"/>
    </row>
    <row r="2549" spans="6:6">
      <c r="F2549" s="10"/>
    </row>
    <row r="2550" spans="6:6">
      <c r="F2550" s="10"/>
    </row>
    <row r="2551" spans="6:6">
      <c r="F2551" s="10"/>
    </row>
    <row r="2552" spans="6:6">
      <c r="F2552" s="10"/>
    </row>
    <row r="2553" spans="6:6">
      <c r="F2553" s="10"/>
    </row>
    <row r="2554" spans="6:6">
      <c r="F2554" s="10"/>
    </row>
    <row r="2555" spans="6:6">
      <c r="F2555" s="10"/>
    </row>
    <row r="2556" spans="6:6">
      <c r="F2556" s="10"/>
    </row>
    <row r="2557" spans="6:6">
      <c r="F2557" s="10"/>
    </row>
    <row r="2558" spans="6:6">
      <c r="F2558" s="10"/>
    </row>
    <row r="2559" spans="6:6">
      <c r="F2559" s="10"/>
    </row>
    <row r="2560" spans="6:6">
      <c r="F2560" s="10"/>
    </row>
    <row r="2561" spans="6:6">
      <c r="F2561" s="10"/>
    </row>
    <row r="2562" spans="6:6">
      <c r="F2562" s="10"/>
    </row>
    <row r="2563" spans="6:6">
      <c r="F2563" s="10"/>
    </row>
    <row r="2564" spans="6:6">
      <c r="F2564" s="10"/>
    </row>
    <row r="2565" spans="6:6">
      <c r="F2565" s="10"/>
    </row>
    <row r="2566" spans="6:6">
      <c r="F2566" s="10"/>
    </row>
    <row r="2567" spans="6:6">
      <c r="F2567" s="10"/>
    </row>
    <row r="2568" spans="6:6">
      <c r="F2568" s="10"/>
    </row>
    <row r="2569" spans="6:6">
      <c r="F2569" s="10"/>
    </row>
    <row r="2570" spans="6:6">
      <c r="F2570" s="10"/>
    </row>
    <row r="2571" spans="6:6">
      <c r="F2571" s="10"/>
    </row>
    <row r="2572" spans="6:6">
      <c r="F2572" s="10"/>
    </row>
    <row r="2573" spans="6:6">
      <c r="F2573" s="10"/>
    </row>
    <row r="2574" spans="6:6">
      <c r="F2574" s="10"/>
    </row>
    <row r="2575" spans="6:6">
      <c r="F2575" s="10"/>
    </row>
    <row r="2576" spans="6:6">
      <c r="F2576" s="10"/>
    </row>
    <row r="2577" spans="6:6">
      <c r="F2577" s="10"/>
    </row>
    <row r="2578" spans="6:6">
      <c r="F2578" s="10"/>
    </row>
    <row r="2579" spans="6:6">
      <c r="F2579" s="10"/>
    </row>
    <row r="2580" spans="6:6">
      <c r="F2580" s="10"/>
    </row>
    <row r="2581" spans="6:6">
      <c r="F2581" s="10"/>
    </row>
    <row r="2582" spans="6:6">
      <c r="F2582" s="10"/>
    </row>
    <row r="2583" spans="6:6">
      <c r="F2583" s="10"/>
    </row>
    <row r="2584" spans="6:6">
      <c r="F2584" s="10"/>
    </row>
    <row r="2585" spans="6:6">
      <c r="F2585" s="10"/>
    </row>
    <row r="2586" spans="6:6">
      <c r="F2586" s="10"/>
    </row>
    <row r="2587" spans="6:6">
      <c r="F2587" s="10"/>
    </row>
    <row r="2588" spans="6:6">
      <c r="F2588" s="10"/>
    </row>
    <row r="2589" spans="6:6">
      <c r="F2589" s="10"/>
    </row>
    <row r="2590" spans="6:6">
      <c r="F2590" s="10"/>
    </row>
    <row r="2591" spans="6:6">
      <c r="F2591" s="10"/>
    </row>
    <row r="2592" spans="6:6">
      <c r="F2592" s="10"/>
    </row>
    <row r="2593" spans="6:6">
      <c r="F2593" s="10"/>
    </row>
    <row r="2594" spans="6:6">
      <c r="F2594" s="10"/>
    </row>
    <row r="2595" spans="6:6">
      <c r="F2595" s="10"/>
    </row>
    <row r="2596" spans="6:6">
      <c r="F2596" s="10"/>
    </row>
    <row r="2597" spans="6:6">
      <c r="F2597" s="10"/>
    </row>
    <row r="2598" spans="6:6">
      <c r="F2598" s="10"/>
    </row>
    <row r="2599" spans="6:6">
      <c r="F2599" s="10"/>
    </row>
    <row r="2600" spans="6:6">
      <c r="F2600" s="10"/>
    </row>
    <row r="2601" spans="6:6">
      <c r="F2601" s="10"/>
    </row>
    <row r="2602" spans="6:6">
      <c r="F2602" s="10"/>
    </row>
    <row r="2603" spans="6:6">
      <c r="F2603" s="10"/>
    </row>
    <row r="2604" spans="6:6">
      <c r="F2604" s="10"/>
    </row>
    <row r="2605" spans="6:6">
      <c r="F2605" s="10"/>
    </row>
    <row r="2606" spans="6:6">
      <c r="F2606" s="10"/>
    </row>
    <row r="2607" spans="6:6">
      <c r="F2607" s="10"/>
    </row>
    <row r="2608" spans="6:6">
      <c r="F2608" s="10"/>
    </row>
    <row r="2609" spans="6:6">
      <c r="F2609" s="10"/>
    </row>
    <row r="2610" spans="6:6">
      <c r="F2610" s="10"/>
    </row>
    <row r="2611" spans="6:6">
      <c r="F2611" s="10"/>
    </row>
    <row r="2612" spans="6:6">
      <c r="F2612" s="10"/>
    </row>
    <row r="2613" spans="6:6">
      <c r="F2613" s="10"/>
    </row>
    <row r="2614" spans="6:6">
      <c r="F2614" s="10"/>
    </row>
    <row r="2615" spans="6:6">
      <c r="F2615" s="10"/>
    </row>
    <row r="2616" spans="6:6">
      <c r="F2616" s="10"/>
    </row>
    <row r="2617" spans="6:6">
      <c r="F2617" s="10"/>
    </row>
    <row r="2618" spans="6:6">
      <c r="F2618" s="10"/>
    </row>
    <row r="2619" spans="6:6">
      <c r="F2619" s="10"/>
    </row>
    <row r="2620" spans="6:6">
      <c r="F2620" s="10"/>
    </row>
    <row r="2621" spans="6:6">
      <c r="F2621" s="10"/>
    </row>
    <row r="2622" spans="6:6">
      <c r="F2622" s="10"/>
    </row>
    <row r="2623" spans="6:6">
      <c r="F2623" s="10"/>
    </row>
    <row r="2624" spans="6:6">
      <c r="F2624" s="10"/>
    </row>
    <row r="2625" spans="6:6">
      <c r="F2625" s="10"/>
    </row>
    <row r="2626" spans="6:6">
      <c r="F2626" s="10"/>
    </row>
    <row r="2627" spans="6:6">
      <c r="F2627" s="10"/>
    </row>
    <row r="2628" spans="6:6">
      <c r="F2628" s="10"/>
    </row>
    <row r="2629" spans="6:6">
      <c r="F2629" s="10"/>
    </row>
    <row r="2630" spans="6:6">
      <c r="F2630" s="10"/>
    </row>
    <row r="2631" spans="6:6">
      <c r="F2631" s="10"/>
    </row>
    <row r="2632" spans="6:6">
      <c r="F2632" s="10"/>
    </row>
    <row r="2633" spans="6:6">
      <c r="F2633" s="10"/>
    </row>
    <row r="2634" spans="6:6">
      <c r="F2634" s="10"/>
    </row>
    <row r="2635" spans="6:6">
      <c r="F2635" s="10"/>
    </row>
    <row r="2636" spans="6:6">
      <c r="F2636" s="10"/>
    </row>
    <row r="2637" spans="6:6">
      <c r="F2637" s="10"/>
    </row>
    <row r="2638" spans="6:6">
      <c r="F2638" s="10"/>
    </row>
    <row r="2639" spans="6:6">
      <c r="F2639" s="10"/>
    </row>
    <row r="2640" spans="6:6">
      <c r="F2640" s="10"/>
    </row>
    <row r="2641" spans="6:6">
      <c r="F2641" s="10"/>
    </row>
    <row r="2642" spans="6:6">
      <c r="F2642" s="10"/>
    </row>
    <row r="2643" spans="6:6">
      <c r="F2643" s="10"/>
    </row>
    <row r="2644" spans="6:6">
      <c r="F2644" s="10"/>
    </row>
    <row r="2645" spans="6:6">
      <c r="F2645" s="10"/>
    </row>
    <row r="2646" spans="6:6">
      <c r="F2646" s="10"/>
    </row>
    <row r="2647" spans="6:6">
      <c r="F2647" s="10"/>
    </row>
    <row r="2648" spans="6:6">
      <c r="F2648" s="10"/>
    </row>
    <row r="2649" spans="6:6">
      <c r="F2649" s="10"/>
    </row>
    <row r="2650" spans="6:6">
      <c r="F2650" s="10"/>
    </row>
    <row r="2651" spans="6:6">
      <c r="F2651" s="10"/>
    </row>
    <row r="2652" spans="6:6">
      <c r="F2652" s="10"/>
    </row>
    <row r="2653" spans="6:6">
      <c r="F2653" s="10"/>
    </row>
    <row r="2654" spans="6:6">
      <c r="F2654" s="10"/>
    </row>
    <row r="2655" spans="6:6">
      <c r="F2655" s="10"/>
    </row>
    <row r="2656" spans="6:6">
      <c r="F2656" s="10"/>
    </row>
    <row r="2657" spans="6:6">
      <c r="F2657" s="10"/>
    </row>
    <row r="2658" spans="6:6">
      <c r="F2658" s="10"/>
    </row>
    <row r="2659" spans="6:6">
      <c r="F2659" s="10"/>
    </row>
    <row r="2660" spans="6:6">
      <c r="F2660" s="10"/>
    </row>
    <row r="2661" spans="6:6">
      <c r="F2661" s="10"/>
    </row>
    <row r="2662" spans="6:6">
      <c r="F2662" s="10"/>
    </row>
    <row r="2663" spans="6:6">
      <c r="F2663" s="10"/>
    </row>
    <row r="2664" spans="6:6">
      <c r="F2664" s="10"/>
    </row>
    <row r="2665" spans="6:6">
      <c r="F2665" s="10"/>
    </row>
    <row r="2666" spans="6:6">
      <c r="F2666" s="10"/>
    </row>
    <row r="2667" spans="6:6">
      <c r="F2667" s="10"/>
    </row>
    <row r="2668" spans="6:6">
      <c r="F2668" s="10"/>
    </row>
    <row r="2669" spans="6:6">
      <c r="F2669" s="10"/>
    </row>
    <row r="2670" spans="6:6">
      <c r="F2670" s="10"/>
    </row>
    <row r="2671" spans="6:6">
      <c r="F2671" s="10"/>
    </row>
    <row r="2672" spans="6:6">
      <c r="F2672" s="10"/>
    </row>
    <row r="2673" spans="6:6">
      <c r="F2673" s="10"/>
    </row>
    <row r="2674" spans="6:6">
      <c r="F2674" s="10"/>
    </row>
    <row r="2675" spans="6:6">
      <c r="F2675" s="10"/>
    </row>
    <row r="2676" spans="6:6">
      <c r="F2676" s="10"/>
    </row>
    <row r="2677" spans="6:6">
      <c r="F2677" s="10"/>
    </row>
    <row r="2678" spans="6:6">
      <c r="F2678" s="10"/>
    </row>
    <row r="2679" spans="6:6">
      <c r="F2679" s="10"/>
    </row>
    <row r="2680" spans="6:6">
      <c r="F2680" s="10"/>
    </row>
    <row r="2681" spans="6:6">
      <c r="F2681" s="10"/>
    </row>
    <row r="2682" spans="6:6">
      <c r="F2682" s="10"/>
    </row>
    <row r="2683" spans="6:6">
      <c r="F2683" s="10"/>
    </row>
    <row r="2684" spans="6:6">
      <c r="F2684" s="10"/>
    </row>
    <row r="2685" spans="6:6">
      <c r="F2685" s="10"/>
    </row>
    <row r="2686" spans="6:6">
      <c r="F2686" s="10"/>
    </row>
    <row r="2687" spans="6:6">
      <c r="F2687" s="10"/>
    </row>
    <row r="2688" spans="6:6">
      <c r="F2688" s="10"/>
    </row>
    <row r="2689" spans="6:6">
      <c r="F2689" s="10"/>
    </row>
    <row r="2690" spans="6:6">
      <c r="F2690" s="10"/>
    </row>
    <row r="2691" spans="6:6">
      <c r="F2691" s="10"/>
    </row>
    <row r="2692" spans="6:6">
      <c r="F2692" s="10"/>
    </row>
    <row r="2693" spans="6:6">
      <c r="F2693" s="10"/>
    </row>
    <row r="2694" spans="6:6">
      <c r="F2694" s="10"/>
    </row>
    <row r="2695" spans="6:6">
      <c r="F2695" s="10"/>
    </row>
    <row r="2696" spans="6:6">
      <c r="F2696" s="10"/>
    </row>
    <row r="2697" spans="6:6">
      <c r="F2697" s="10"/>
    </row>
    <row r="2698" spans="6:6">
      <c r="F2698" s="10"/>
    </row>
    <row r="2699" spans="6:6">
      <c r="F2699" s="10"/>
    </row>
    <row r="2700" spans="6:6">
      <c r="F2700" s="10"/>
    </row>
    <row r="2701" spans="6:6">
      <c r="F2701" s="10"/>
    </row>
    <row r="2702" spans="6:6">
      <c r="F2702" s="10"/>
    </row>
    <row r="2703" spans="6:6">
      <c r="F2703" s="10"/>
    </row>
    <row r="2704" spans="6:6">
      <c r="F2704" s="10"/>
    </row>
    <row r="2705" spans="6:6">
      <c r="F2705" s="10"/>
    </row>
    <row r="2706" spans="6:6">
      <c r="F2706" s="10"/>
    </row>
    <row r="2707" spans="6:6">
      <c r="F2707" s="10"/>
    </row>
    <row r="2708" spans="6:6">
      <c r="F2708" s="10"/>
    </row>
    <row r="2709" spans="6:6">
      <c r="F2709" s="10"/>
    </row>
    <row r="2710" spans="6:6">
      <c r="F2710" s="10"/>
    </row>
    <row r="2711" spans="6:6">
      <c r="F2711" s="10"/>
    </row>
    <row r="2712" spans="6:6">
      <c r="F2712" s="10"/>
    </row>
    <row r="2713" spans="6:6">
      <c r="F2713" s="10"/>
    </row>
    <row r="2714" spans="6:6">
      <c r="F2714" s="10"/>
    </row>
    <row r="2715" spans="6:6">
      <c r="F2715" s="10"/>
    </row>
    <row r="2716" spans="6:6">
      <c r="F2716" s="10"/>
    </row>
    <row r="2717" spans="6:6">
      <c r="F2717" s="10"/>
    </row>
    <row r="2718" spans="6:6">
      <c r="F2718" s="10"/>
    </row>
    <row r="2719" spans="6:6">
      <c r="F2719" s="10"/>
    </row>
    <row r="2720" spans="6:6">
      <c r="F2720" s="10"/>
    </row>
    <row r="2721" spans="6:6">
      <c r="F2721" s="10"/>
    </row>
    <row r="2722" spans="6:6">
      <c r="F2722" s="10"/>
    </row>
    <row r="2723" spans="6:6">
      <c r="F2723" s="10"/>
    </row>
    <row r="2724" spans="6:6">
      <c r="F2724" s="10"/>
    </row>
    <row r="2725" spans="6:6">
      <c r="F2725" s="10"/>
    </row>
    <row r="2726" spans="6:6">
      <c r="F2726" s="10"/>
    </row>
    <row r="2727" spans="6:6">
      <c r="F2727" s="10"/>
    </row>
    <row r="2728" spans="6:6">
      <c r="F2728" s="10"/>
    </row>
    <row r="2729" spans="6:6">
      <c r="F2729" s="10"/>
    </row>
    <row r="2730" spans="6:6">
      <c r="F2730" s="10"/>
    </row>
    <row r="2731" spans="6:6">
      <c r="F2731" s="10"/>
    </row>
    <row r="2732" spans="6:6">
      <c r="F2732" s="10"/>
    </row>
    <row r="2733" spans="6:6">
      <c r="F2733" s="10"/>
    </row>
    <row r="2734" spans="6:6">
      <c r="F2734" s="10"/>
    </row>
    <row r="2735" spans="6:6">
      <c r="F2735" s="10"/>
    </row>
    <row r="2736" spans="6:6">
      <c r="F2736" s="10"/>
    </row>
    <row r="2737" spans="6:6">
      <c r="F2737" s="10"/>
    </row>
    <row r="2738" spans="6:6">
      <c r="F2738" s="10"/>
    </row>
    <row r="2739" spans="6:6">
      <c r="F2739" s="10"/>
    </row>
    <row r="2740" spans="6:6">
      <c r="F2740" s="10"/>
    </row>
    <row r="2741" spans="6:6">
      <c r="F2741" s="10"/>
    </row>
    <row r="2742" spans="6:6">
      <c r="F2742" s="10"/>
    </row>
    <row r="2743" spans="6:6">
      <c r="F2743" s="10"/>
    </row>
    <row r="2744" spans="6:6">
      <c r="F2744" s="10"/>
    </row>
    <row r="2745" spans="6:6">
      <c r="F2745" s="10"/>
    </row>
    <row r="2746" spans="6:6">
      <c r="F2746" s="10"/>
    </row>
    <row r="2747" spans="6:6">
      <c r="F2747" s="10"/>
    </row>
    <row r="2748" spans="6:6">
      <c r="F2748" s="10"/>
    </row>
    <row r="2749" spans="6:6">
      <c r="F2749" s="10"/>
    </row>
    <row r="2750" spans="6:6">
      <c r="F2750" s="10"/>
    </row>
    <row r="2751" spans="6:6">
      <c r="F2751" s="10"/>
    </row>
    <row r="2752" spans="6:6">
      <c r="F2752" s="10"/>
    </row>
    <row r="2753" spans="6:6">
      <c r="F2753" s="10"/>
    </row>
    <row r="2754" spans="6:6">
      <c r="F2754" s="10"/>
    </row>
    <row r="2755" spans="6:6">
      <c r="F2755" s="10"/>
    </row>
    <row r="2756" spans="6:6">
      <c r="F2756" s="10"/>
    </row>
    <row r="2757" spans="6:6">
      <c r="F2757" s="10"/>
    </row>
    <row r="2758" spans="6:6">
      <c r="F2758" s="10"/>
    </row>
    <row r="2759" spans="6:6">
      <c r="F2759" s="10"/>
    </row>
    <row r="2760" spans="6:6">
      <c r="F2760" s="10"/>
    </row>
    <row r="2761" spans="6:6">
      <c r="F2761" s="10"/>
    </row>
    <row r="2762" spans="6:6">
      <c r="F2762" s="10"/>
    </row>
    <row r="2763" spans="6:6">
      <c r="F2763" s="10"/>
    </row>
    <row r="2764" spans="6:6">
      <c r="F2764" s="10"/>
    </row>
    <row r="2765" spans="6:6">
      <c r="F2765" s="10"/>
    </row>
    <row r="2766" spans="6:6">
      <c r="F2766" s="10"/>
    </row>
    <row r="2767" spans="6:6">
      <c r="F2767" s="10"/>
    </row>
    <row r="2768" spans="6:6">
      <c r="F2768" s="10"/>
    </row>
    <row r="2769" spans="6:6">
      <c r="F2769" s="10"/>
    </row>
    <row r="2770" spans="6:6">
      <c r="F2770" s="10"/>
    </row>
    <row r="2771" spans="6:6">
      <c r="F2771" s="10"/>
    </row>
    <row r="2772" spans="6:6">
      <c r="F2772" s="10"/>
    </row>
    <row r="2773" spans="6:6">
      <c r="F2773" s="10"/>
    </row>
    <row r="2774" spans="6:6">
      <c r="F2774" s="10"/>
    </row>
    <row r="2775" spans="6:6">
      <c r="F2775" s="10"/>
    </row>
    <row r="2776" spans="6:6">
      <c r="F2776" s="10"/>
    </row>
    <row r="2777" spans="6:6">
      <c r="F2777" s="10"/>
    </row>
    <row r="2778" spans="6:6">
      <c r="F2778" s="10"/>
    </row>
    <row r="2779" spans="6:6">
      <c r="F2779" s="10"/>
    </row>
    <row r="2780" spans="6:6">
      <c r="F2780" s="10"/>
    </row>
    <row r="2781" spans="6:6">
      <c r="F2781" s="10"/>
    </row>
    <row r="2782" spans="6:6">
      <c r="F2782" s="10"/>
    </row>
    <row r="2783" spans="6:6">
      <c r="F2783" s="10"/>
    </row>
    <row r="2784" spans="6:6">
      <c r="F2784" s="10"/>
    </row>
    <row r="2785" spans="6:6">
      <c r="F2785" s="10"/>
    </row>
    <row r="2786" spans="6:6">
      <c r="F2786" s="10"/>
    </row>
    <row r="2787" spans="6:6">
      <c r="F2787" s="10"/>
    </row>
    <row r="2788" spans="6:6">
      <c r="F2788" s="10"/>
    </row>
    <row r="2789" spans="6:6">
      <c r="F2789" s="10"/>
    </row>
    <row r="2790" spans="6:6">
      <c r="F2790" s="10"/>
    </row>
    <row r="2791" spans="6:6">
      <c r="F2791" s="10"/>
    </row>
    <row r="2792" spans="6:6">
      <c r="F2792" s="10"/>
    </row>
    <row r="2793" spans="6:6">
      <c r="F2793" s="10"/>
    </row>
    <row r="2794" spans="6:6">
      <c r="F2794" s="10"/>
    </row>
    <row r="2795" spans="6:6">
      <c r="F2795" s="10"/>
    </row>
    <row r="2796" spans="6:6">
      <c r="F2796" s="10"/>
    </row>
    <row r="2797" spans="6:6">
      <c r="F2797" s="10"/>
    </row>
    <row r="2798" spans="6:6">
      <c r="F2798" s="10"/>
    </row>
    <row r="2799" spans="6:6">
      <c r="F2799" s="10"/>
    </row>
    <row r="2800" spans="6:6">
      <c r="F2800" s="10"/>
    </row>
    <row r="2801" spans="6:6">
      <c r="F2801" s="10"/>
    </row>
    <row r="2802" spans="6:6">
      <c r="F2802" s="10"/>
    </row>
    <row r="2803" spans="6:6">
      <c r="F2803" s="10"/>
    </row>
    <row r="2804" spans="6:6">
      <c r="F2804" s="10"/>
    </row>
    <row r="2805" spans="6:6">
      <c r="F2805" s="10"/>
    </row>
    <row r="2806" spans="6:6">
      <c r="F2806" s="10"/>
    </row>
    <row r="2807" spans="6:6">
      <c r="F2807" s="10"/>
    </row>
    <row r="2808" spans="6:6">
      <c r="F2808" s="10"/>
    </row>
    <row r="2809" spans="6:6">
      <c r="F2809" s="10"/>
    </row>
    <row r="2810" spans="6:6">
      <c r="F2810" s="10"/>
    </row>
    <row r="2811" spans="6:6">
      <c r="F2811" s="10"/>
    </row>
    <row r="2812" spans="6:6">
      <c r="F2812" s="10"/>
    </row>
    <row r="2813" spans="6:6">
      <c r="F2813" s="10"/>
    </row>
    <row r="2814" spans="6:6">
      <c r="F2814" s="10"/>
    </row>
    <row r="2815" spans="6:6">
      <c r="F2815" s="10"/>
    </row>
    <row r="2816" spans="6:6">
      <c r="F2816" s="10"/>
    </row>
    <row r="2817" spans="6:6">
      <c r="F2817" s="10"/>
    </row>
    <row r="2818" spans="6:6">
      <c r="F2818" s="10"/>
    </row>
    <row r="2819" spans="6:6">
      <c r="F2819" s="10"/>
    </row>
    <row r="2820" spans="6:6">
      <c r="F2820" s="10"/>
    </row>
    <row r="2821" spans="6:6">
      <c r="F2821" s="10"/>
    </row>
    <row r="2822" spans="6:6">
      <c r="F2822" s="10"/>
    </row>
    <row r="2823" spans="6:6">
      <c r="F2823" s="10"/>
    </row>
    <row r="2824" spans="6:6">
      <c r="F2824" s="10"/>
    </row>
    <row r="2825" spans="6:6">
      <c r="F2825" s="10"/>
    </row>
    <row r="2826" spans="6:6">
      <c r="F2826" s="10"/>
    </row>
    <row r="2827" spans="6:6">
      <c r="F2827" s="10"/>
    </row>
    <row r="2828" spans="6:6">
      <c r="F2828" s="10"/>
    </row>
    <row r="2829" spans="6:6">
      <c r="F2829" s="10"/>
    </row>
    <row r="2830" spans="6:6">
      <c r="F2830" s="10"/>
    </row>
    <row r="2831" spans="6:6">
      <c r="F2831" s="10"/>
    </row>
    <row r="2832" spans="6:6">
      <c r="F2832" s="10"/>
    </row>
    <row r="2833" spans="6:6">
      <c r="F2833" s="10"/>
    </row>
    <row r="2834" spans="6:6">
      <c r="F2834" s="10"/>
    </row>
    <row r="2835" spans="6:6">
      <c r="F2835" s="10"/>
    </row>
    <row r="2836" spans="6:6">
      <c r="F2836" s="10"/>
    </row>
    <row r="2837" spans="6:6">
      <c r="F2837" s="10"/>
    </row>
    <row r="2838" spans="6:6">
      <c r="F2838" s="10"/>
    </row>
    <row r="2839" spans="6:6">
      <c r="F2839" s="10"/>
    </row>
    <row r="2840" spans="6:6">
      <c r="F2840" s="10"/>
    </row>
    <row r="2841" spans="6:6">
      <c r="F2841" s="10"/>
    </row>
    <row r="2842" spans="6:6">
      <c r="F2842" s="10"/>
    </row>
    <row r="2843" spans="6:6">
      <c r="F2843" s="10"/>
    </row>
    <row r="2844" spans="6:6">
      <c r="F2844" s="10"/>
    </row>
    <row r="2845" spans="6:6">
      <c r="F2845" s="10"/>
    </row>
    <row r="2846" spans="6:6">
      <c r="F2846" s="10"/>
    </row>
    <row r="2847" spans="6:6">
      <c r="F2847" s="10"/>
    </row>
    <row r="2848" spans="6:6">
      <c r="F2848" s="10"/>
    </row>
    <row r="2849" spans="6:6">
      <c r="F2849" s="10"/>
    </row>
    <row r="2850" spans="6:6">
      <c r="F2850" s="10"/>
    </row>
    <row r="2851" spans="6:6">
      <c r="F2851" s="10"/>
    </row>
    <row r="2852" spans="6:6">
      <c r="F2852" s="10"/>
    </row>
    <row r="2853" spans="6:6">
      <c r="F2853" s="10"/>
    </row>
    <row r="2854" spans="6:6">
      <c r="F2854" s="10"/>
    </row>
    <row r="2855" spans="6:6">
      <c r="F2855" s="10"/>
    </row>
    <row r="2856" spans="6:6">
      <c r="F2856" s="10"/>
    </row>
    <row r="2857" spans="6:6">
      <c r="F2857" s="10"/>
    </row>
    <row r="2858" spans="6:6">
      <c r="F2858" s="10"/>
    </row>
    <row r="2859" spans="6:6">
      <c r="F2859" s="10"/>
    </row>
    <row r="2860" spans="6:6">
      <c r="F2860" s="10"/>
    </row>
    <row r="2861" spans="6:6">
      <c r="F2861" s="10"/>
    </row>
    <row r="2862" spans="6:6">
      <c r="F2862" s="10"/>
    </row>
    <row r="2863" spans="6:6">
      <c r="F2863" s="10"/>
    </row>
    <row r="2864" spans="6:6">
      <c r="F2864" s="10"/>
    </row>
    <row r="2865" spans="6:6">
      <c r="F2865" s="10"/>
    </row>
    <row r="2866" spans="6:6">
      <c r="F2866" s="10"/>
    </row>
    <row r="2867" spans="6:6">
      <c r="F2867" s="10"/>
    </row>
    <row r="2868" spans="6:6">
      <c r="F2868" s="10"/>
    </row>
    <row r="2869" spans="6:6">
      <c r="F2869" s="10"/>
    </row>
    <row r="2870" spans="6:6">
      <c r="F2870" s="10"/>
    </row>
    <row r="2871" spans="6:6">
      <c r="F2871" s="10"/>
    </row>
    <row r="2872" spans="6:6">
      <c r="F2872" s="10"/>
    </row>
    <row r="2873" spans="6:6">
      <c r="F2873" s="10"/>
    </row>
    <row r="2874" spans="6:6">
      <c r="F2874" s="10"/>
    </row>
    <row r="2875" spans="6:6">
      <c r="F2875" s="10"/>
    </row>
    <row r="2876" spans="6:6">
      <c r="F2876" s="10"/>
    </row>
    <row r="2877" spans="6:6">
      <c r="F2877" s="10"/>
    </row>
    <row r="2878" spans="6:6">
      <c r="F2878" s="10"/>
    </row>
    <row r="2879" spans="6:6">
      <c r="F2879" s="10"/>
    </row>
    <row r="2880" spans="6:6">
      <c r="F2880" s="10"/>
    </row>
    <row r="2881" spans="6:6">
      <c r="F2881" s="10"/>
    </row>
    <row r="2882" spans="6:6">
      <c r="F2882" s="10"/>
    </row>
    <row r="2883" spans="6:6">
      <c r="F2883" s="10"/>
    </row>
    <row r="2884" spans="6:6">
      <c r="F2884" s="10"/>
    </row>
    <row r="2885" spans="6:6">
      <c r="F2885" s="10"/>
    </row>
    <row r="2886" spans="6:6">
      <c r="F2886" s="10"/>
    </row>
    <row r="2887" spans="6:6">
      <c r="F2887" s="10"/>
    </row>
    <row r="2888" spans="6:6">
      <c r="F2888" s="10"/>
    </row>
    <row r="2889" spans="6:6">
      <c r="F2889" s="10"/>
    </row>
    <row r="2890" spans="6:6">
      <c r="F2890" s="10"/>
    </row>
    <row r="2891" spans="6:6">
      <c r="F2891" s="10"/>
    </row>
    <row r="2892" spans="6:6">
      <c r="F2892" s="10"/>
    </row>
    <row r="2893" spans="6:6">
      <c r="F2893" s="10"/>
    </row>
    <row r="2894" spans="6:6">
      <c r="F2894" s="10"/>
    </row>
    <row r="2895" spans="6:6">
      <c r="F2895" s="10"/>
    </row>
    <row r="2896" spans="6:6">
      <c r="F2896" s="10"/>
    </row>
    <row r="2897" spans="6:6">
      <c r="F2897" s="10"/>
    </row>
    <row r="2898" spans="6:6">
      <c r="F2898" s="10"/>
    </row>
    <row r="2899" spans="6:6">
      <c r="F2899" s="10"/>
    </row>
    <row r="2900" spans="6:6">
      <c r="F2900" s="10"/>
    </row>
    <row r="2901" spans="6:6">
      <c r="F2901" s="10"/>
    </row>
    <row r="2902" spans="6:6">
      <c r="F2902" s="10"/>
    </row>
    <row r="2903" spans="6:6">
      <c r="F2903" s="10"/>
    </row>
    <row r="2904" spans="6:6">
      <c r="F2904" s="10"/>
    </row>
    <row r="2905" spans="6:6">
      <c r="F2905" s="10"/>
    </row>
    <row r="2906" spans="6:6">
      <c r="F2906" s="10"/>
    </row>
    <row r="2907" spans="6:6">
      <c r="F2907" s="10"/>
    </row>
    <row r="2908" spans="6:6">
      <c r="F2908" s="10"/>
    </row>
    <row r="2909" spans="6:6">
      <c r="F2909" s="10"/>
    </row>
    <row r="2910" spans="6:6">
      <c r="F2910" s="10"/>
    </row>
    <row r="2911" spans="6:6">
      <c r="F2911" s="10"/>
    </row>
    <row r="2912" spans="6:6">
      <c r="F2912" s="10"/>
    </row>
    <row r="2913" spans="6:6">
      <c r="F2913" s="10"/>
    </row>
    <row r="2914" spans="6:6">
      <c r="F2914" s="10"/>
    </row>
    <row r="2915" spans="6:6">
      <c r="F2915" s="10"/>
    </row>
    <row r="2916" spans="6:6">
      <c r="F2916" s="10"/>
    </row>
    <row r="2917" spans="6:6">
      <c r="F2917" s="10"/>
    </row>
    <row r="2918" spans="6:6">
      <c r="F2918" s="10"/>
    </row>
    <row r="2919" spans="6:6">
      <c r="F2919" s="10"/>
    </row>
    <row r="2920" spans="6:6">
      <c r="F2920" s="10"/>
    </row>
    <row r="2921" spans="6:6">
      <c r="F2921" s="10"/>
    </row>
    <row r="2922" spans="6:6">
      <c r="F2922" s="10"/>
    </row>
    <row r="2923" spans="6:6">
      <c r="F2923" s="10"/>
    </row>
    <row r="2924" spans="6:6">
      <c r="F2924" s="10"/>
    </row>
    <row r="2925" spans="6:6">
      <c r="F2925" s="10"/>
    </row>
    <row r="2926" spans="6:6">
      <c r="F2926" s="10"/>
    </row>
    <row r="2927" spans="6:6">
      <c r="F2927" s="10"/>
    </row>
    <row r="2928" spans="6:6">
      <c r="F2928" s="10"/>
    </row>
    <row r="2929" spans="6:6">
      <c r="F2929" s="10"/>
    </row>
    <row r="2930" spans="6:6">
      <c r="F2930" s="10"/>
    </row>
    <row r="2931" spans="6:6">
      <c r="F2931" s="10"/>
    </row>
    <row r="2932" spans="6:6">
      <c r="F2932" s="10"/>
    </row>
    <row r="2933" spans="6:6">
      <c r="F2933" s="10"/>
    </row>
    <row r="2934" spans="6:6">
      <c r="F2934" s="10"/>
    </row>
    <row r="2935" spans="6:6">
      <c r="F2935" s="10"/>
    </row>
    <row r="2936" spans="6:6">
      <c r="F2936" s="10"/>
    </row>
    <row r="2937" spans="6:6">
      <c r="F2937" s="10"/>
    </row>
    <row r="2938" spans="6:6">
      <c r="F2938" s="10"/>
    </row>
    <row r="2939" spans="6:6">
      <c r="F2939" s="10"/>
    </row>
    <row r="2940" spans="6:6">
      <c r="F2940" s="10"/>
    </row>
    <row r="2941" spans="6:6">
      <c r="F2941" s="10"/>
    </row>
    <row r="2942" spans="6:6">
      <c r="F2942" s="10"/>
    </row>
    <row r="2943" spans="6:6">
      <c r="F2943" s="10"/>
    </row>
    <row r="2944" spans="6:6">
      <c r="F2944" s="10"/>
    </row>
    <row r="2945" spans="6:6">
      <c r="F2945" s="10"/>
    </row>
    <row r="2946" spans="6:6">
      <c r="F2946" s="10"/>
    </row>
    <row r="2947" spans="6:6">
      <c r="F2947" s="10"/>
    </row>
    <row r="2948" spans="6:6">
      <c r="F2948" s="10"/>
    </row>
    <row r="2949" spans="6:6">
      <c r="F2949" s="10"/>
    </row>
    <row r="2950" spans="6:6">
      <c r="F2950" s="10"/>
    </row>
    <row r="2951" spans="6:6">
      <c r="F2951" s="10"/>
    </row>
    <row r="2952" spans="6:6">
      <c r="F2952" s="10"/>
    </row>
    <row r="2953" spans="6:6">
      <c r="F2953" s="10"/>
    </row>
    <row r="2954" spans="6:6">
      <c r="F2954" s="10"/>
    </row>
    <row r="2955" spans="6:6">
      <c r="F2955" s="10"/>
    </row>
    <row r="2956" spans="6:6">
      <c r="F2956" s="10"/>
    </row>
    <row r="2957" spans="6:6">
      <c r="F2957" s="10"/>
    </row>
    <row r="2958" spans="6:6">
      <c r="F2958" s="10"/>
    </row>
    <row r="2959" spans="6:6">
      <c r="F2959" s="10"/>
    </row>
    <row r="2960" spans="6:6">
      <c r="F2960" s="10"/>
    </row>
    <row r="2961" spans="6:6">
      <c r="F2961" s="10"/>
    </row>
    <row r="2962" spans="6:6">
      <c r="F2962" s="10"/>
    </row>
    <row r="2963" spans="6:6">
      <c r="F2963" s="10"/>
    </row>
    <row r="2964" spans="6:6">
      <c r="F2964" s="10"/>
    </row>
    <row r="2965" spans="6:6">
      <c r="F2965" s="10"/>
    </row>
    <row r="2966" spans="6:6">
      <c r="F2966" s="10"/>
    </row>
    <row r="2967" spans="6:6">
      <c r="F2967" s="10"/>
    </row>
    <row r="2968" spans="6:6">
      <c r="F2968" s="10"/>
    </row>
    <row r="2969" spans="6:6">
      <c r="F2969" s="10"/>
    </row>
    <row r="2970" spans="6:6">
      <c r="F2970" s="10"/>
    </row>
    <row r="2971" spans="6:6">
      <c r="F2971" s="10"/>
    </row>
    <row r="2972" spans="6:6">
      <c r="F2972" s="10"/>
    </row>
    <row r="2973" spans="6:6">
      <c r="F2973" s="10"/>
    </row>
    <row r="2974" spans="6:6">
      <c r="F2974" s="10"/>
    </row>
    <row r="2975" spans="6:6">
      <c r="F2975" s="10"/>
    </row>
    <row r="2976" spans="6:6">
      <c r="F2976" s="10"/>
    </row>
    <row r="2977" spans="6:6">
      <c r="F2977" s="10"/>
    </row>
    <row r="2978" spans="6:6">
      <c r="F2978" s="10"/>
    </row>
    <row r="2979" spans="6:6">
      <c r="F2979" s="10"/>
    </row>
    <row r="2980" spans="6:6">
      <c r="F2980" s="10"/>
    </row>
    <row r="2981" spans="6:6">
      <c r="F2981" s="10"/>
    </row>
    <row r="2982" spans="6:6">
      <c r="F2982" s="10"/>
    </row>
    <row r="2983" spans="6:6">
      <c r="F2983" s="10"/>
    </row>
    <row r="2984" spans="6:6">
      <c r="F2984" s="10"/>
    </row>
    <row r="2985" spans="6:6">
      <c r="F2985" s="10"/>
    </row>
    <row r="2986" spans="6:6">
      <c r="F2986" s="10"/>
    </row>
    <row r="2987" spans="6:6">
      <c r="F2987" s="10"/>
    </row>
    <row r="2988" spans="6:6">
      <c r="F2988" s="10"/>
    </row>
    <row r="2989" spans="6:6">
      <c r="F2989" s="10"/>
    </row>
    <row r="2990" spans="6:6">
      <c r="F2990" s="10"/>
    </row>
    <row r="2991" spans="6:6">
      <c r="F2991" s="10"/>
    </row>
    <row r="2992" spans="6:6">
      <c r="F2992" s="10"/>
    </row>
    <row r="2993" spans="6:6">
      <c r="F2993" s="10"/>
    </row>
    <row r="2994" spans="6:6">
      <c r="F2994" s="10"/>
    </row>
    <row r="2995" spans="6:6">
      <c r="F2995" s="10"/>
    </row>
    <row r="2996" spans="6:6">
      <c r="F2996" s="10"/>
    </row>
    <row r="2997" spans="6:6">
      <c r="F2997" s="10"/>
    </row>
    <row r="2998" spans="6:6">
      <c r="F2998" s="10"/>
    </row>
    <row r="2999" spans="6:6">
      <c r="F2999" s="10"/>
    </row>
    <row r="3000" spans="6:6">
      <c r="F3000" s="10"/>
    </row>
    <row r="3001" spans="6:6">
      <c r="F3001" s="10"/>
    </row>
    <row r="3002" spans="6:6">
      <c r="F3002" s="10"/>
    </row>
    <row r="3003" spans="6:6">
      <c r="F3003" s="10"/>
    </row>
    <row r="3004" spans="6:6">
      <c r="F3004" s="10"/>
    </row>
    <row r="3005" spans="6:6">
      <c r="F3005" s="10"/>
    </row>
    <row r="3006" spans="6:6">
      <c r="F3006" s="10"/>
    </row>
    <row r="3007" spans="6:6">
      <c r="F3007" s="10"/>
    </row>
    <row r="3008" spans="6:6">
      <c r="F3008" s="10"/>
    </row>
    <row r="3009" spans="6:6">
      <c r="F3009" s="10"/>
    </row>
    <row r="3010" spans="6:6">
      <c r="F3010" s="10"/>
    </row>
    <row r="3011" spans="6:6">
      <c r="F3011" s="10"/>
    </row>
    <row r="3012" spans="6:6">
      <c r="F3012" s="10"/>
    </row>
    <row r="3013" spans="6:6">
      <c r="F3013" s="10"/>
    </row>
    <row r="3014" spans="6:6">
      <c r="F3014" s="10"/>
    </row>
    <row r="3015" spans="6:6">
      <c r="F3015" s="10"/>
    </row>
    <row r="3016" spans="6:6">
      <c r="F3016" s="10"/>
    </row>
    <row r="3017" spans="6:6">
      <c r="F3017" s="10"/>
    </row>
    <row r="3018" spans="6:6">
      <c r="F3018" s="10"/>
    </row>
    <row r="3019" spans="6:6">
      <c r="F3019" s="10"/>
    </row>
    <row r="3020" spans="6:6">
      <c r="F3020" s="10"/>
    </row>
    <row r="3021" spans="6:6">
      <c r="F3021" s="10"/>
    </row>
    <row r="3022" spans="6:6">
      <c r="F3022" s="10"/>
    </row>
    <row r="3023" spans="6:6">
      <c r="F3023" s="10"/>
    </row>
    <row r="3024" spans="6:6">
      <c r="F3024" s="10"/>
    </row>
    <row r="3025" spans="6:6">
      <c r="F3025" s="10"/>
    </row>
    <row r="3026" spans="6:6">
      <c r="F3026" s="10"/>
    </row>
    <row r="3027" spans="6:6">
      <c r="F3027" s="10"/>
    </row>
    <row r="3028" spans="6:6">
      <c r="F3028" s="10"/>
    </row>
    <row r="3029" spans="6:6">
      <c r="F3029" s="10"/>
    </row>
    <row r="3030" spans="6:6">
      <c r="F3030" s="10"/>
    </row>
    <row r="3031" spans="6:6">
      <c r="F3031" s="10"/>
    </row>
    <row r="3032" spans="6:6">
      <c r="F3032" s="10"/>
    </row>
    <row r="3033" spans="6:6">
      <c r="F3033" s="10"/>
    </row>
    <row r="3034" spans="6:6">
      <c r="F3034" s="10"/>
    </row>
    <row r="3035" spans="6:6">
      <c r="F3035" s="10"/>
    </row>
    <row r="3036" spans="6:6">
      <c r="F3036" s="10"/>
    </row>
    <row r="3037" spans="6:6">
      <c r="F3037" s="10"/>
    </row>
    <row r="3038" spans="6:6">
      <c r="F3038" s="10"/>
    </row>
    <row r="3039" spans="6:6">
      <c r="F3039" s="10"/>
    </row>
    <row r="3040" spans="6:6">
      <c r="F3040" s="10"/>
    </row>
    <row r="3041" spans="6:6">
      <c r="F3041" s="10"/>
    </row>
    <row r="3042" spans="6:6">
      <c r="F3042" s="10"/>
    </row>
    <row r="3043" spans="6:6">
      <c r="F3043" s="10"/>
    </row>
    <row r="3044" spans="6:6">
      <c r="F3044" s="10"/>
    </row>
    <row r="3045" spans="6:6">
      <c r="F3045" s="10"/>
    </row>
    <row r="3046" spans="6:6">
      <c r="F3046" s="10"/>
    </row>
    <row r="3047" spans="6:6">
      <c r="F3047" s="10"/>
    </row>
    <row r="3048" spans="6:6">
      <c r="F3048" s="10"/>
    </row>
    <row r="3049" spans="6:6">
      <c r="F3049" s="10"/>
    </row>
    <row r="3050" spans="6:6">
      <c r="F3050" s="10"/>
    </row>
    <row r="3051" spans="6:6">
      <c r="F3051" s="10"/>
    </row>
    <row r="3052" spans="6:6">
      <c r="F3052" s="10"/>
    </row>
    <row r="3053" spans="6:6">
      <c r="F3053" s="10"/>
    </row>
    <row r="3054" spans="6:6">
      <c r="F3054" s="10"/>
    </row>
    <row r="3055" spans="6:6">
      <c r="F3055" s="10"/>
    </row>
    <row r="3056" spans="6:6">
      <c r="F3056" s="10"/>
    </row>
    <row r="3057" spans="6:6">
      <c r="F3057" s="10"/>
    </row>
    <row r="3058" spans="6:6">
      <c r="F3058" s="10"/>
    </row>
    <row r="3059" spans="6:6">
      <c r="F3059" s="10"/>
    </row>
    <row r="3060" spans="6:6">
      <c r="F3060" s="10"/>
    </row>
    <row r="3061" spans="6:6">
      <c r="F3061" s="10"/>
    </row>
    <row r="3062" spans="6:6">
      <c r="F3062" s="10"/>
    </row>
    <row r="3063" spans="6:6">
      <c r="F3063" s="10"/>
    </row>
    <row r="3064" spans="6:6">
      <c r="F3064" s="10"/>
    </row>
    <row r="3065" spans="6:6">
      <c r="F3065" s="10"/>
    </row>
    <row r="3066" spans="6:6">
      <c r="F3066" s="10"/>
    </row>
    <row r="3067" spans="6:6">
      <c r="F3067" s="10"/>
    </row>
    <row r="3068" spans="6:6">
      <c r="F3068" s="10"/>
    </row>
    <row r="3069" spans="6:6">
      <c r="F3069" s="10"/>
    </row>
    <row r="3070" spans="6:6">
      <c r="F3070" s="10"/>
    </row>
    <row r="3071" spans="6:6">
      <c r="F3071" s="10"/>
    </row>
    <row r="3072" spans="6:6">
      <c r="F3072" s="10"/>
    </row>
    <row r="3073" spans="6:6">
      <c r="F3073" s="10"/>
    </row>
    <row r="3074" spans="6:6">
      <c r="F3074" s="10"/>
    </row>
    <row r="3075" spans="6:6">
      <c r="F3075" s="10"/>
    </row>
    <row r="3076" spans="6:6">
      <c r="F3076" s="10"/>
    </row>
    <row r="3077" spans="6:6">
      <c r="F3077" s="10"/>
    </row>
    <row r="3078" spans="6:6">
      <c r="F3078" s="10"/>
    </row>
    <row r="3079" spans="6:6">
      <c r="F3079" s="10"/>
    </row>
    <row r="3080" spans="6:6">
      <c r="F3080" s="10"/>
    </row>
    <row r="3081" spans="6:6">
      <c r="F3081" s="10"/>
    </row>
    <row r="3082" spans="6:6">
      <c r="F3082" s="10"/>
    </row>
    <row r="3083" spans="6:6">
      <c r="F3083" s="10"/>
    </row>
    <row r="3084" spans="6:6">
      <c r="F3084" s="10"/>
    </row>
    <row r="3085" spans="6:6">
      <c r="F3085" s="10"/>
    </row>
    <row r="3086" spans="6:6">
      <c r="F3086" s="10"/>
    </row>
    <row r="3087" spans="6:6">
      <c r="F3087" s="10"/>
    </row>
    <row r="3088" spans="6:6">
      <c r="F3088" s="10"/>
    </row>
    <row r="3089" spans="6:6">
      <c r="F3089" s="10"/>
    </row>
    <row r="3090" spans="6:6">
      <c r="F3090" s="10"/>
    </row>
    <row r="3091" spans="6:6">
      <c r="F3091" s="10"/>
    </row>
    <row r="3092" spans="6:6">
      <c r="F3092" s="10"/>
    </row>
    <row r="3093" spans="6:6">
      <c r="F3093" s="10"/>
    </row>
    <row r="3094" spans="6:6">
      <c r="F3094" s="10"/>
    </row>
    <row r="3095" spans="6:6">
      <c r="F3095" s="10"/>
    </row>
    <row r="3096" spans="6:6">
      <c r="F3096" s="10"/>
    </row>
    <row r="3097" spans="6:6">
      <c r="F3097" s="10"/>
    </row>
    <row r="3098" spans="6:6">
      <c r="F3098" s="10"/>
    </row>
    <row r="3099" spans="6:6">
      <c r="F3099" s="10"/>
    </row>
    <row r="3100" spans="6:6">
      <c r="F3100" s="10"/>
    </row>
    <row r="3101" spans="6:6">
      <c r="F3101" s="10"/>
    </row>
    <row r="3102" spans="6:6">
      <c r="F3102" s="10"/>
    </row>
    <row r="3103" spans="6:6">
      <c r="F3103" s="10"/>
    </row>
    <row r="3104" spans="6:6">
      <c r="F3104" s="10"/>
    </row>
    <row r="3105" spans="6:6">
      <c r="F3105" s="10"/>
    </row>
    <row r="3106" spans="6:6">
      <c r="F3106" s="10"/>
    </row>
    <row r="3107" spans="6:6">
      <c r="F3107" s="10"/>
    </row>
    <row r="3108" spans="6:6">
      <c r="F3108" s="10"/>
    </row>
    <row r="3109" spans="6:6">
      <c r="F3109" s="10"/>
    </row>
    <row r="3110" spans="6:6">
      <c r="F3110" s="10"/>
    </row>
    <row r="3111" spans="6:6">
      <c r="F3111" s="10"/>
    </row>
    <row r="3112" spans="6:6">
      <c r="F3112" s="10"/>
    </row>
    <row r="3113" spans="6:6">
      <c r="F3113" s="10"/>
    </row>
    <row r="3114" spans="6:6">
      <c r="F3114" s="10"/>
    </row>
    <row r="3115" spans="6:6">
      <c r="F3115" s="10"/>
    </row>
    <row r="3116" spans="6:6">
      <c r="F3116" s="10"/>
    </row>
    <row r="3117" spans="6:6">
      <c r="F3117" s="10"/>
    </row>
    <row r="3118" spans="6:6">
      <c r="F3118" s="10"/>
    </row>
    <row r="3119" spans="6:6">
      <c r="F3119" s="10"/>
    </row>
    <row r="3120" spans="6:6">
      <c r="F3120" s="10"/>
    </row>
    <row r="3121" spans="6:6">
      <c r="F3121" s="10"/>
    </row>
    <row r="3122" spans="6:6">
      <c r="F3122" s="10"/>
    </row>
    <row r="3123" spans="6:6">
      <c r="F3123" s="10"/>
    </row>
    <row r="3124" spans="6:6">
      <c r="F3124" s="10"/>
    </row>
    <row r="3125" spans="6:6">
      <c r="F3125" s="10"/>
    </row>
    <row r="3126" spans="6:6">
      <c r="F3126" s="10"/>
    </row>
    <row r="3127" spans="6:6">
      <c r="F3127" s="10"/>
    </row>
    <row r="3128" spans="6:6">
      <c r="F3128" s="10"/>
    </row>
    <row r="3129" spans="6:6">
      <c r="F3129" s="10"/>
    </row>
    <row r="3130" spans="6:6">
      <c r="F3130" s="10"/>
    </row>
    <row r="3131" spans="6:6">
      <c r="F3131" s="10"/>
    </row>
    <row r="3132" spans="6:6">
      <c r="F3132" s="10"/>
    </row>
    <row r="3133" spans="6:6">
      <c r="F3133" s="10"/>
    </row>
    <row r="3134" spans="6:6">
      <c r="F3134" s="10"/>
    </row>
    <row r="3135" spans="6:6">
      <c r="F3135" s="10"/>
    </row>
    <row r="3136" spans="6:6">
      <c r="F3136" s="10"/>
    </row>
    <row r="3137" spans="6:6">
      <c r="F3137" s="10"/>
    </row>
    <row r="3138" spans="6:6">
      <c r="F3138" s="10"/>
    </row>
    <row r="3139" spans="6:6">
      <c r="F3139" s="10"/>
    </row>
    <row r="3140" spans="6:6">
      <c r="F3140" s="10"/>
    </row>
    <row r="3141" spans="6:6">
      <c r="F3141" s="10"/>
    </row>
    <row r="3142" spans="6:6">
      <c r="F3142" s="10"/>
    </row>
    <row r="3143" spans="6:6">
      <c r="F3143" s="10"/>
    </row>
    <row r="3144" spans="6:6">
      <c r="F3144" s="10"/>
    </row>
    <row r="3145" spans="6:6">
      <c r="F3145" s="10"/>
    </row>
    <row r="3146" spans="6:6">
      <c r="F3146" s="10"/>
    </row>
    <row r="3147" spans="6:6">
      <c r="F3147" s="10"/>
    </row>
    <row r="3148" spans="6:6">
      <c r="F3148" s="10"/>
    </row>
    <row r="3149" spans="6:6">
      <c r="F3149" s="10"/>
    </row>
    <row r="3150" spans="6:6">
      <c r="F3150" s="10"/>
    </row>
    <row r="3151" spans="6:6">
      <c r="F3151" s="10"/>
    </row>
    <row r="3152" spans="6:6">
      <c r="F3152" s="10"/>
    </row>
    <row r="3153" spans="6:6">
      <c r="F3153" s="10"/>
    </row>
    <row r="3154" spans="6:6">
      <c r="F3154" s="10"/>
    </row>
    <row r="3155" spans="6:6">
      <c r="F3155" s="10"/>
    </row>
    <row r="3156" spans="6:6">
      <c r="F3156" s="10"/>
    </row>
    <row r="3157" spans="6:6">
      <c r="F3157" s="10"/>
    </row>
    <row r="3158" spans="6:6">
      <c r="F3158" s="10"/>
    </row>
    <row r="3159" spans="6:6">
      <c r="F3159" s="10"/>
    </row>
    <row r="3160" spans="6:6">
      <c r="F3160" s="10"/>
    </row>
    <row r="3161" spans="6:6">
      <c r="F3161" s="10"/>
    </row>
    <row r="3162" spans="6:6">
      <c r="F3162" s="10"/>
    </row>
    <row r="3163" spans="6:6">
      <c r="F3163" s="10"/>
    </row>
    <row r="3164" spans="6:6">
      <c r="F3164" s="10"/>
    </row>
    <row r="3165" spans="6:6">
      <c r="F3165" s="10"/>
    </row>
    <row r="3166" spans="6:6">
      <c r="F3166" s="10"/>
    </row>
    <row r="3167" spans="6:6">
      <c r="F3167" s="10"/>
    </row>
    <row r="3168" spans="6:6">
      <c r="F3168" s="10"/>
    </row>
    <row r="3169" spans="6:6">
      <c r="F3169" s="10"/>
    </row>
    <row r="3170" spans="6:6">
      <c r="F3170" s="10"/>
    </row>
    <row r="3171" spans="6:6">
      <c r="F3171" s="10"/>
    </row>
    <row r="3172" spans="6:6">
      <c r="F3172" s="10"/>
    </row>
    <row r="3173" spans="6:6">
      <c r="F3173" s="10"/>
    </row>
    <row r="3174" spans="6:6">
      <c r="F3174" s="10"/>
    </row>
    <row r="3175" spans="6:6">
      <c r="F3175" s="10"/>
    </row>
    <row r="3176" spans="6:6">
      <c r="F3176" s="10"/>
    </row>
    <row r="3177" spans="6:6">
      <c r="F3177" s="10"/>
    </row>
    <row r="3178" spans="6:6">
      <c r="F3178" s="10"/>
    </row>
    <row r="3179" spans="6:6">
      <c r="F3179" s="10"/>
    </row>
    <row r="3180" spans="6:6">
      <c r="F3180" s="10"/>
    </row>
    <row r="3181" spans="6:6">
      <c r="F3181" s="10"/>
    </row>
    <row r="3182" spans="6:6">
      <c r="F3182" s="10"/>
    </row>
    <row r="3183" spans="6:6">
      <c r="F3183" s="10"/>
    </row>
    <row r="3184" spans="6:6">
      <c r="F3184" s="10"/>
    </row>
    <row r="3185" spans="6:6">
      <c r="F3185" s="10"/>
    </row>
    <row r="3186" spans="6:6">
      <c r="F3186" s="10"/>
    </row>
    <row r="3187" spans="6:6">
      <c r="F3187" s="10"/>
    </row>
    <row r="3188" spans="6:6">
      <c r="F3188" s="10"/>
    </row>
    <row r="3189" spans="6:6">
      <c r="F3189" s="10"/>
    </row>
    <row r="3190" spans="6:6">
      <c r="F3190" s="10"/>
    </row>
    <row r="3191" spans="6:6">
      <c r="F3191" s="10"/>
    </row>
    <row r="3192" spans="6:6">
      <c r="F3192" s="10"/>
    </row>
    <row r="3193" spans="6:6">
      <c r="F3193" s="10"/>
    </row>
    <row r="3194" spans="6:6">
      <c r="F3194" s="10"/>
    </row>
    <row r="3195" spans="6:6">
      <c r="F3195" s="10"/>
    </row>
    <row r="3196" spans="6:6">
      <c r="F3196" s="10"/>
    </row>
    <row r="3197" spans="6:6">
      <c r="F3197" s="10"/>
    </row>
    <row r="3198" spans="6:6">
      <c r="F3198" s="10"/>
    </row>
    <row r="3199" spans="6:6">
      <c r="F3199" s="10"/>
    </row>
    <row r="3200" spans="6:6">
      <c r="F3200" s="10"/>
    </row>
    <row r="3201" spans="6:6">
      <c r="F3201" s="10"/>
    </row>
    <row r="3202" spans="6:6">
      <c r="F3202" s="10"/>
    </row>
    <row r="3203" spans="6:6">
      <c r="F3203" s="10"/>
    </row>
    <row r="3204" spans="6:6">
      <c r="F3204" s="10"/>
    </row>
    <row r="3205" spans="6:6">
      <c r="F3205" s="10"/>
    </row>
    <row r="3206" spans="6:6">
      <c r="F3206" s="10"/>
    </row>
    <row r="3207" spans="6:6">
      <c r="F3207" s="10"/>
    </row>
    <row r="3208" spans="6:6">
      <c r="F3208" s="10"/>
    </row>
    <row r="3209" spans="6:6">
      <c r="F3209" s="10"/>
    </row>
    <row r="3210" spans="6:6">
      <c r="F3210" s="10"/>
    </row>
    <row r="3211" spans="6:6">
      <c r="F3211" s="10"/>
    </row>
    <row r="3212" spans="6:6">
      <c r="F3212" s="10"/>
    </row>
    <row r="3213" spans="6:6">
      <c r="F3213" s="10"/>
    </row>
    <row r="3214" spans="6:6">
      <c r="F3214" s="10"/>
    </row>
    <row r="3215" spans="6:6">
      <c r="F3215" s="10"/>
    </row>
    <row r="3216" spans="6:6">
      <c r="F3216" s="10"/>
    </row>
    <row r="3217" spans="6:6">
      <c r="F3217" s="10"/>
    </row>
    <row r="3218" spans="6:6">
      <c r="F3218" s="10"/>
    </row>
    <row r="3219" spans="6:6">
      <c r="F3219" s="10"/>
    </row>
    <row r="3220" spans="6:6">
      <c r="F3220" s="10"/>
    </row>
    <row r="3221" spans="6:6">
      <c r="F3221" s="10"/>
    </row>
    <row r="3222" spans="6:6">
      <c r="F3222" s="10"/>
    </row>
    <row r="3223" spans="6:6">
      <c r="F3223" s="10"/>
    </row>
    <row r="3224" spans="6:6">
      <c r="F3224" s="10"/>
    </row>
    <row r="3225" spans="6:6">
      <c r="F3225" s="10"/>
    </row>
    <row r="3226" spans="6:6">
      <c r="F3226" s="10"/>
    </row>
    <row r="3227" spans="6:6">
      <c r="F3227" s="10"/>
    </row>
    <row r="3228" spans="6:6">
      <c r="F3228" s="10"/>
    </row>
    <row r="3229" spans="6:6">
      <c r="F3229" s="10"/>
    </row>
    <row r="3230" spans="6:6">
      <c r="F3230" s="10"/>
    </row>
    <row r="3231" spans="6:6">
      <c r="F3231" s="10"/>
    </row>
    <row r="3232" spans="6:6">
      <c r="F3232" s="10"/>
    </row>
    <row r="3233" spans="6:6">
      <c r="F3233" s="10"/>
    </row>
    <row r="3234" spans="6:6">
      <c r="F3234" s="10"/>
    </row>
    <row r="3235" spans="6:6">
      <c r="F3235" s="10"/>
    </row>
    <row r="3236" spans="6:6">
      <c r="F3236" s="10"/>
    </row>
    <row r="3237" spans="6:6">
      <c r="F3237" s="10"/>
    </row>
    <row r="3238" spans="6:6">
      <c r="F3238" s="10"/>
    </row>
    <row r="3239" spans="6:6">
      <c r="F3239" s="10"/>
    </row>
    <row r="3240" spans="6:6">
      <c r="F3240" s="10"/>
    </row>
    <row r="3241" spans="6:6">
      <c r="F3241" s="10"/>
    </row>
    <row r="3242" spans="6:6">
      <c r="F3242" s="10"/>
    </row>
    <row r="3243" spans="6:6">
      <c r="F3243" s="10"/>
    </row>
    <row r="3244" spans="6:6">
      <c r="F3244" s="10"/>
    </row>
    <row r="3245" spans="6:6">
      <c r="F3245" s="10"/>
    </row>
    <row r="3246" spans="6:6">
      <c r="F3246" s="10"/>
    </row>
    <row r="3247" spans="6:6">
      <c r="F3247" s="10"/>
    </row>
    <row r="3248" spans="6:6">
      <c r="F3248" s="10"/>
    </row>
    <row r="3249" spans="6:6">
      <c r="F3249" s="10"/>
    </row>
    <row r="3250" spans="6:6">
      <c r="F3250" s="10"/>
    </row>
    <row r="3251" spans="6:6">
      <c r="F3251" s="10"/>
    </row>
    <row r="3252" spans="6:6">
      <c r="F3252" s="10"/>
    </row>
    <row r="3253" spans="6:6">
      <c r="F3253" s="10"/>
    </row>
    <row r="3254" spans="6:6">
      <c r="F3254" s="10"/>
    </row>
    <row r="3255" spans="6:6">
      <c r="F3255" s="10"/>
    </row>
    <row r="3256" spans="6:6">
      <c r="F3256" s="10"/>
    </row>
    <row r="3257" spans="6:6">
      <c r="F3257" s="10"/>
    </row>
    <row r="3258" spans="6:6">
      <c r="F3258" s="10"/>
    </row>
    <row r="3259" spans="6:6">
      <c r="F3259" s="10"/>
    </row>
    <row r="3260" spans="6:6">
      <c r="F3260" s="10"/>
    </row>
    <row r="3261" spans="6:6">
      <c r="F3261" s="10"/>
    </row>
    <row r="3262" spans="6:6">
      <c r="F3262" s="10"/>
    </row>
    <row r="3263" spans="6:6">
      <c r="F3263" s="10"/>
    </row>
    <row r="3264" spans="6:6">
      <c r="F3264" s="10"/>
    </row>
    <row r="3265" spans="6:6">
      <c r="F3265" s="10"/>
    </row>
    <row r="3266" spans="6:6">
      <c r="F3266" s="10"/>
    </row>
    <row r="3267" spans="6:6">
      <c r="F3267" s="10"/>
    </row>
    <row r="3268" spans="6:6">
      <c r="F3268" s="10"/>
    </row>
    <row r="3269" spans="6:6">
      <c r="F3269" s="10"/>
    </row>
    <row r="3270" spans="6:6">
      <c r="F3270" s="10"/>
    </row>
    <row r="3271" spans="6:6">
      <c r="F3271" s="10"/>
    </row>
    <row r="3272" spans="6:6">
      <c r="F3272" s="10"/>
    </row>
    <row r="3273" spans="6:6">
      <c r="F3273" s="10"/>
    </row>
    <row r="3274" spans="6:6">
      <c r="F3274" s="10"/>
    </row>
    <row r="3275" spans="6:6">
      <c r="F3275" s="10"/>
    </row>
    <row r="3276" spans="6:6">
      <c r="F3276" s="10"/>
    </row>
    <row r="3277" spans="6:6">
      <c r="F3277" s="10"/>
    </row>
    <row r="3278" spans="6:6">
      <c r="F3278" s="10"/>
    </row>
    <row r="3279" spans="6:6">
      <c r="F3279" s="10"/>
    </row>
    <row r="3280" spans="6:6">
      <c r="F3280" s="10"/>
    </row>
    <row r="3281" spans="6:6">
      <c r="F3281" s="10"/>
    </row>
    <row r="3282" spans="6:6">
      <c r="F3282" s="10"/>
    </row>
    <row r="3283" spans="6:6">
      <c r="F3283" s="10"/>
    </row>
    <row r="3284" spans="6:6">
      <c r="F3284" s="10"/>
    </row>
    <row r="3285" spans="6:6">
      <c r="F3285" s="10"/>
    </row>
    <row r="3286" spans="6:6">
      <c r="F3286" s="10"/>
    </row>
    <row r="3287" spans="6:6">
      <c r="F3287" s="10"/>
    </row>
    <row r="3288" spans="6:6">
      <c r="F3288" s="10"/>
    </row>
    <row r="3289" spans="6:6">
      <c r="F3289" s="10"/>
    </row>
    <row r="3290" spans="6:6">
      <c r="F3290" s="10"/>
    </row>
    <row r="3291" spans="6:6">
      <c r="F3291" s="10"/>
    </row>
    <row r="3292" spans="6:6">
      <c r="F3292" s="10"/>
    </row>
    <row r="3293" spans="6:6">
      <c r="F3293" s="10"/>
    </row>
    <row r="3294" spans="6:6">
      <c r="F3294" s="10"/>
    </row>
    <row r="3295" spans="6:6">
      <c r="F3295" s="10"/>
    </row>
    <row r="3296" spans="6:6">
      <c r="F3296" s="10"/>
    </row>
    <row r="3297" spans="6:6">
      <c r="F3297" s="10"/>
    </row>
    <row r="3298" spans="6:6">
      <c r="F3298" s="10"/>
    </row>
    <row r="3299" spans="6:6">
      <c r="F3299" s="10"/>
    </row>
    <row r="3300" spans="6:6">
      <c r="F3300" s="10"/>
    </row>
    <row r="3301" spans="6:6">
      <c r="F3301" s="10"/>
    </row>
    <row r="3302" spans="6:6">
      <c r="F3302" s="10"/>
    </row>
    <row r="3303" spans="6:6">
      <c r="F3303" s="10"/>
    </row>
    <row r="3304" spans="6:6">
      <c r="F3304" s="10"/>
    </row>
    <row r="3305" spans="6:6">
      <c r="F3305" s="10"/>
    </row>
    <row r="3306" spans="6:6">
      <c r="F3306" s="10"/>
    </row>
    <row r="3307" spans="6:6">
      <c r="F3307" s="10"/>
    </row>
    <row r="3308" spans="6:6">
      <c r="F3308" s="10"/>
    </row>
    <row r="3309" spans="6:6">
      <c r="F3309" s="10"/>
    </row>
    <row r="3310" spans="6:6">
      <c r="F3310" s="10"/>
    </row>
    <row r="3311" spans="6:6">
      <c r="F3311" s="10"/>
    </row>
    <row r="3312" spans="6:6">
      <c r="F3312" s="10"/>
    </row>
    <row r="3313" spans="6:6">
      <c r="F3313" s="10"/>
    </row>
    <row r="3314" spans="6:6">
      <c r="F3314" s="10"/>
    </row>
    <row r="3315" spans="6:6">
      <c r="F3315" s="10"/>
    </row>
    <row r="3316" spans="6:6">
      <c r="F3316" s="10"/>
    </row>
    <row r="3317" spans="6:6">
      <c r="F3317" s="10"/>
    </row>
    <row r="3318" spans="6:6">
      <c r="F3318" s="10"/>
    </row>
    <row r="3319" spans="6:6">
      <c r="F3319" s="10"/>
    </row>
    <row r="3320" spans="6:6">
      <c r="F3320" s="10"/>
    </row>
    <row r="3321" spans="6:6">
      <c r="F3321" s="10"/>
    </row>
    <row r="3322" spans="6:6">
      <c r="F3322" s="10"/>
    </row>
    <row r="3323" spans="6:6">
      <c r="F3323" s="10"/>
    </row>
    <row r="3324" spans="6:6">
      <c r="F3324" s="10"/>
    </row>
    <row r="3325" spans="6:6">
      <c r="F3325" s="10"/>
    </row>
    <row r="3326" spans="6:6">
      <c r="F3326" s="10"/>
    </row>
    <row r="3327" spans="6:6">
      <c r="F3327" s="10"/>
    </row>
    <row r="3328" spans="6:6">
      <c r="F3328" s="10"/>
    </row>
    <row r="3329" spans="6:6">
      <c r="F3329" s="10"/>
    </row>
    <row r="3330" spans="6:6">
      <c r="F3330" s="10"/>
    </row>
    <row r="3331" spans="6:6">
      <c r="F3331" s="10"/>
    </row>
    <row r="3332" spans="6:6">
      <c r="F3332" s="10"/>
    </row>
    <row r="3333" spans="6:6">
      <c r="F3333" s="10"/>
    </row>
    <row r="3334" spans="6:6">
      <c r="F3334" s="10"/>
    </row>
    <row r="3335" spans="6:6">
      <c r="F3335" s="10"/>
    </row>
    <row r="3336" spans="6:6">
      <c r="F3336" s="10"/>
    </row>
    <row r="3337" spans="6:6">
      <c r="F3337" s="10"/>
    </row>
    <row r="3338" spans="6:6">
      <c r="F3338" s="10"/>
    </row>
    <row r="3339" spans="6:6">
      <c r="F3339" s="10"/>
    </row>
    <row r="3340" spans="6:6">
      <c r="F3340" s="10"/>
    </row>
    <row r="3341" spans="6:6">
      <c r="F3341" s="10"/>
    </row>
    <row r="3342" spans="6:6">
      <c r="F3342" s="10"/>
    </row>
    <row r="3343" spans="6:6">
      <c r="F3343" s="10"/>
    </row>
    <row r="3344" spans="6:6">
      <c r="F3344" s="10"/>
    </row>
    <row r="3345" spans="6:6">
      <c r="F3345" s="10"/>
    </row>
    <row r="3346" spans="6:6">
      <c r="F3346" s="10"/>
    </row>
    <row r="3347" spans="6:6">
      <c r="F3347" s="10"/>
    </row>
    <row r="3348" spans="6:6">
      <c r="F3348" s="10"/>
    </row>
    <row r="3349" spans="6:6">
      <c r="F3349" s="10"/>
    </row>
    <row r="3350" spans="6:6">
      <c r="F3350" s="10"/>
    </row>
    <row r="3351" spans="6:6">
      <c r="F3351" s="10"/>
    </row>
    <row r="3352" spans="6:6">
      <c r="F3352" s="10"/>
    </row>
    <row r="3353" spans="6:6">
      <c r="F3353" s="10"/>
    </row>
    <row r="3354" spans="6:6">
      <c r="F3354" s="10"/>
    </row>
    <row r="3355" spans="6:6">
      <c r="F3355" s="10"/>
    </row>
    <row r="3356" spans="6:6">
      <c r="F3356" s="10"/>
    </row>
    <row r="3357" spans="6:6">
      <c r="F3357" s="10"/>
    </row>
    <row r="3358" spans="6:6">
      <c r="F3358" s="10"/>
    </row>
    <row r="3359" spans="6:6">
      <c r="F3359" s="10"/>
    </row>
    <row r="3360" spans="6:6">
      <c r="F3360" s="10"/>
    </row>
    <row r="3361" spans="6:6">
      <c r="F3361" s="10"/>
    </row>
    <row r="3362" spans="6:6">
      <c r="F3362" s="10"/>
    </row>
    <row r="3363" spans="6:6">
      <c r="F3363" s="10"/>
    </row>
    <row r="3364" spans="6:6">
      <c r="F3364" s="10"/>
    </row>
    <row r="3365" spans="6:6">
      <c r="F3365" s="10"/>
    </row>
    <row r="3366" spans="6:6">
      <c r="F3366" s="10"/>
    </row>
    <row r="3367" spans="6:6">
      <c r="F3367" s="10"/>
    </row>
    <row r="3368" spans="6:6">
      <c r="F3368" s="10"/>
    </row>
    <row r="3369" spans="6:6">
      <c r="F3369" s="10"/>
    </row>
    <row r="3370" spans="6:6">
      <c r="F3370" s="10"/>
    </row>
    <row r="3371" spans="6:6">
      <c r="F3371" s="10"/>
    </row>
    <row r="3372" spans="6:6">
      <c r="F3372" s="10"/>
    </row>
    <row r="3373" spans="6:6">
      <c r="F3373" s="10"/>
    </row>
    <row r="3374" spans="6:6">
      <c r="F3374" s="10"/>
    </row>
    <row r="3375" spans="6:6">
      <c r="F3375" s="10"/>
    </row>
    <row r="3376" spans="6:6">
      <c r="F3376" s="10"/>
    </row>
    <row r="3377" spans="6:6">
      <c r="F3377" s="10"/>
    </row>
    <row r="3378" spans="6:6">
      <c r="F3378" s="10"/>
    </row>
    <row r="3379" spans="6:6">
      <c r="F3379" s="10"/>
    </row>
    <row r="3380" spans="6:6">
      <c r="F3380" s="10"/>
    </row>
    <row r="3381" spans="6:6">
      <c r="F3381" s="10"/>
    </row>
    <row r="3382" spans="6:6">
      <c r="F3382" s="10"/>
    </row>
    <row r="3383" spans="6:6">
      <c r="F3383" s="10"/>
    </row>
    <row r="3384" spans="6:6">
      <c r="F3384" s="10"/>
    </row>
    <row r="3385" spans="6:6">
      <c r="F3385" s="10"/>
    </row>
    <row r="3386" spans="6:6">
      <c r="F3386" s="10"/>
    </row>
    <row r="3387" spans="6:6">
      <c r="F3387" s="10"/>
    </row>
    <row r="3388" spans="6:6">
      <c r="F3388" s="10"/>
    </row>
    <row r="3389" spans="6:6">
      <c r="F3389" s="10"/>
    </row>
    <row r="3390" spans="6:6">
      <c r="F3390" s="10"/>
    </row>
    <row r="3391" spans="6:6">
      <c r="F3391" s="10"/>
    </row>
    <row r="3392" spans="6:6">
      <c r="F3392" s="10"/>
    </row>
    <row r="3393" spans="6:6">
      <c r="F3393" s="10"/>
    </row>
    <row r="3394" spans="6:6">
      <c r="F3394" s="10"/>
    </row>
    <row r="3395" spans="6:6">
      <c r="F3395" s="10"/>
    </row>
    <row r="3396" spans="6:6">
      <c r="F3396" s="10"/>
    </row>
    <row r="3397" spans="6:6">
      <c r="F3397" s="10"/>
    </row>
    <row r="3398" spans="6:6">
      <c r="F3398" s="10"/>
    </row>
    <row r="3399" spans="6:6">
      <c r="F3399" s="10"/>
    </row>
    <row r="3400" spans="6:6">
      <c r="F3400" s="10"/>
    </row>
    <row r="3401" spans="6:6">
      <c r="F3401" s="10"/>
    </row>
    <row r="3402" spans="6:6">
      <c r="F3402" s="10"/>
    </row>
    <row r="3403" spans="6:6">
      <c r="F3403" s="10"/>
    </row>
    <row r="3404" spans="6:6">
      <c r="F3404" s="10"/>
    </row>
    <row r="3405" spans="6:6">
      <c r="F3405" s="10"/>
    </row>
    <row r="3406" spans="6:6">
      <c r="F3406" s="10"/>
    </row>
    <row r="3407" spans="6:6">
      <c r="F3407" s="10"/>
    </row>
    <row r="3408" spans="6:6">
      <c r="F3408" s="10"/>
    </row>
    <row r="3409" spans="6:6">
      <c r="F3409" s="10"/>
    </row>
    <row r="3410" spans="6:6">
      <c r="F3410" s="10"/>
    </row>
    <row r="3411" spans="6:6">
      <c r="F3411" s="10"/>
    </row>
    <row r="3412" spans="6:6">
      <c r="F3412" s="10"/>
    </row>
    <row r="3413" spans="6:6">
      <c r="F3413" s="10"/>
    </row>
    <row r="3414" spans="6:6">
      <c r="F3414" s="10"/>
    </row>
    <row r="3415" spans="6:6">
      <c r="F3415" s="10"/>
    </row>
    <row r="3416" spans="6:6">
      <c r="F3416" s="10"/>
    </row>
    <row r="3417" spans="6:6">
      <c r="F3417" s="10"/>
    </row>
    <row r="3418" spans="6:6">
      <c r="F3418" s="10"/>
    </row>
    <row r="3419" spans="6:6">
      <c r="F3419" s="10"/>
    </row>
    <row r="3420" spans="6:6">
      <c r="F3420" s="10"/>
    </row>
    <row r="3421" spans="6:6">
      <c r="F3421" s="10"/>
    </row>
    <row r="3422" spans="6:6">
      <c r="F3422" s="10"/>
    </row>
    <row r="3423" spans="6:6">
      <c r="F3423" s="10"/>
    </row>
    <row r="3424" spans="6:6">
      <c r="F3424" s="10"/>
    </row>
    <row r="3425" spans="6:6">
      <c r="F3425" s="10"/>
    </row>
    <row r="3426" spans="6:6">
      <c r="F3426" s="10"/>
    </row>
    <row r="3427" spans="6:6">
      <c r="F3427" s="10"/>
    </row>
    <row r="3428" spans="6:6">
      <c r="F3428" s="10"/>
    </row>
    <row r="3429" spans="6:6">
      <c r="F3429" s="10"/>
    </row>
    <row r="3430" spans="6:6">
      <c r="F3430" s="10"/>
    </row>
    <row r="3431" spans="6:6">
      <c r="F3431" s="10"/>
    </row>
    <row r="3432" spans="6:6">
      <c r="F3432" s="10"/>
    </row>
    <row r="3433" spans="6:6">
      <c r="F3433" s="10"/>
    </row>
    <row r="3434" spans="6:6">
      <c r="F3434" s="10"/>
    </row>
    <row r="3435" spans="6:6">
      <c r="F3435" s="10"/>
    </row>
    <row r="3436" spans="6:6">
      <c r="F3436" s="10"/>
    </row>
    <row r="3437" spans="6:6">
      <c r="F3437" s="10"/>
    </row>
    <row r="3438" spans="6:6">
      <c r="F3438" s="10"/>
    </row>
    <row r="3439" spans="6:6">
      <c r="F3439" s="10"/>
    </row>
    <row r="3440" spans="6:6">
      <c r="F3440" s="10"/>
    </row>
    <row r="3441" spans="6:6">
      <c r="F3441" s="10"/>
    </row>
    <row r="3442" spans="6:6">
      <c r="F3442" s="10"/>
    </row>
    <row r="3443" spans="6:6">
      <c r="F3443" s="10"/>
    </row>
    <row r="3444" spans="6:6">
      <c r="F3444" s="10"/>
    </row>
    <row r="3445" spans="6:6">
      <c r="F3445" s="10"/>
    </row>
    <row r="3446" spans="6:6">
      <c r="F3446" s="10"/>
    </row>
    <row r="3447" spans="6:6">
      <c r="F3447" s="10"/>
    </row>
    <row r="3448" spans="6:6">
      <c r="F3448" s="10"/>
    </row>
    <row r="3449" spans="6:6">
      <c r="F3449" s="10"/>
    </row>
    <row r="3450" spans="6:6">
      <c r="F3450" s="10"/>
    </row>
    <row r="3451" spans="6:6">
      <c r="F3451" s="10"/>
    </row>
    <row r="3452" spans="6:6">
      <c r="F3452" s="10"/>
    </row>
    <row r="3453" spans="6:6">
      <c r="F3453" s="10"/>
    </row>
    <row r="3454" spans="6:6">
      <c r="F3454" s="10"/>
    </row>
    <row r="3455" spans="6:6">
      <c r="F3455" s="10"/>
    </row>
    <row r="3456" spans="6:6">
      <c r="F3456" s="10"/>
    </row>
    <row r="3457" spans="6:6">
      <c r="F3457" s="10"/>
    </row>
    <row r="3458" spans="6:6">
      <c r="F3458" s="10"/>
    </row>
    <row r="3459" spans="6:6">
      <c r="F3459" s="10"/>
    </row>
    <row r="3460" spans="6:6">
      <c r="F3460" s="10"/>
    </row>
    <row r="3461" spans="6:6">
      <c r="F3461" s="10"/>
    </row>
    <row r="3462" spans="6:6">
      <c r="F3462" s="10"/>
    </row>
    <row r="3463" spans="6:6">
      <c r="F3463" s="10"/>
    </row>
    <row r="3464" spans="6:6">
      <c r="F3464" s="10"/>
    </row>
    <row r="3465" spans="6:6">
      <c r="F3465" s="10"/>
    </row>
    <row r="3466" spans="6:6">
      <c r="F3466" s="10"/>
    </row>
    <row r="3467" spans="6:6">
      <c r="F3467" s="10"/>
    </row>
    <row r="3468" spans="6:6">
      <c r="F3468" s="10"/>
    </row>
    <row r="3469" spans="6:6">
      <c r="F3469" s="10"/>
    </row>
    <row r="3470" spans="6:6">
      <c r="F3470" s="10"/>
    </row>
    <row r="3471" spans="6:6">
      <c r="F3471" s="10"/>
    </row>
    <row r="3472" spans="6:6">
      <c r="F3472" s="10"/>
    </row>
    <row r="3473" spans="6:6">
      <c r="F3473" s="10"/>
    </row>
    <row r="3474" spans="6:6">
      <c r="F3474" s="10"/>
    </row>
    <row r="3475" spans="6:6">
      <c r="F3475" s="10"/>
    </row>
    <row r="3476" spans="6:6">
      <c r="F3476" s="10"/>
    </row>
    <row r="3477" spans="6:6">
      <c r="F3477" s="10"/>
    </row>
    <row r="3478" spans="6:6">
      <c r="F3478" s="10"/>
    </row>
    <row r="3479" spans="6:6">
      <c r="F3479" s="10"/>
    </row>
    <row r="3480" spans="6:6">
      <c r="F3480" s="10"/>
    </row>
    <row r="3481" spans="6:6">
      <c r="F3481" s="10"/>
    </row>
    <row r="3482" spans="6:6">
      <c r="F3482" s="10"/>
    </row>
    <row r="3483" spans="6:6">
      <c r="F3483" s="10"/>
    </row>
    <row r="3484" spans="6:6">
      <c r="F3484" s="10"/>
    </row>
    <row r="3485" spans="6:6">
      <c r="F3485" s="10"/>
    </row>
    <row r="3486" spans="6:6">
      <c r="F3486" s="10"/>
    </row>
    <row r="3487" spans="6:6">
      <c r="F3487" s="10"/>
    </row>
    <row r="3488" spans="6:6">
      <c r="F3488" s="10"/>
    </row>
    <row r="3489" spans="6:6">
      <c r="F3489" s="10"/>
    </row>
    <row r="3490" spans="6:6">
      <c r="F3490" s="10"/>
    </row>
    <row r="3491" spans="6:6">
      <c r="F3491" s="10"/>
    </row>
    <row r="3492" spans="6:6">
      <c r="F3492" s="10"/>
    </row>
    <row r="3493" spans="6:6">
      <c r="F3493" s="10"/>
    </row>
    <row r="3494" spans="6:6">
      <c r="F3494" s="10"/>
    </row>
    <row r="3495" spans="6:6">
      <c r="F3495" s="10"/>
    </row>
    <row r="3496" spans="6:6">
      <c r="F3496" s="10"/>
    </row>
    <row r="3497" spans="6:6">
      <c r="F3497" s="10"/>
    </row>
    <row r="3498" spans="6:6">
      <c r="F3498" s="10"/>
    </row>
    <row r="3499" spans="6:6">
      <c r="F3499" s="10"/>
    </row>
    <row r="3500" spans="6:6">
      <c r="F3500" s="10"/>
    </row>
    <row r="3501" spans="6:6">
      <c r="F3501" s="10"/>
    </row>
    <row r="3502" spans="6:6">
      <c r="F3502" s="10"/>
    </row>
    <row r="3503" spans="6:6">
      <c r="F3503" s="10"/>
    </row>
    <row r="3504" spans="6:6">
      <c r="F3504" s="10"/>
    </row>
    <row r="3505" spans="6:6">
      <c r="F3505" s="10"/>
    </row>
    <row r="3506" spans="6:6">
      <c r="F3506" s="10"/>
    </row>
    <row r="3507" spans="6:6">
      <c r="F3507" s="10"/>
    </row>
    <row r="3508" spans="6:6">
      <c r="F3508" s="10"/>
    </row>
    <row r="3509" spans="6:6">
      <c r="F3509" s="10"/>
    </row>
    <row r="3510" spans="6:6">
      <c r="F3510" s="10"/>
    </row>
    <row r="3511" spans="6:6">
      <c r="F3511" s="10"/>
    </row>
    <row r="3512" spans="6:6">
      <c r="F3512" s="10"/>
    </row>
    <row r="3513" spans="6:6">
      <c r="F3513" s="10"/>
    </row>
    <row r="3514" spans="6:6">
      <c r="F3514" s="10"/>
    </row>
    <row r="3515" spans="6:6">
      <c r="F3515" s="10"/>
    </row>
    <row r="3516" spans="6:6">
      <c r="F3516" s="10"/>
    </row>
    <row r="3517" spans="6:6">
      <c r="F3517" s="10"/>
    </row>
    <row r="3518" spans="6:6">
      <c r="F3518" s="10"/>
    </row>
    <row r="3519" spans="6:6">
      <c r="F3519" s="10"/>
    </row>
    <row r="3520" spans="6:6">
      <c r="F3520" s="10"/>
    </row>
    <row r="3521" spans="6:6">
      <c r="F3521" s="10"/>
    </row>
    <row r="3522" spans="6:6">
      <c r="F3522" s="10"/>
    </row>
    <row r="3523" spans="6:6">
      <c r="F3523" s="10"/>
    </row>
    <row r="3524" spans="6:6">
      <c r="F3524" s="10"/>
    </row>
    <row r="3525" spans="6:6">
      <c r="F3525" s="10"/>
    </row>
    <row r="3526" spans="6:6">
      <c r="F3526" s="10"/>
    </row>
    <row r="3527" spans="6:6">
      <c r="F3527" s="10"/>
    </row>
    <row r="3528" spans="6:6">
      <c r="F3528" s="10"/>
    </row>
    <row r="3529" spans="6:6">
      <c r="F3529" s="10"/>
    </row>
    <row r="3530" spans="6:6">
      <c r="F3530" s="10"/>
    </row>
    <row r="3531" spans="6:6">
      <c r="F3531" s="10"/>
    </row>
    <row r="3532" spans="6:6">
      <c r="F3532" s="10"/>
    </row>
    <row r="3533" spans="6:6">
      <c r="F3533" s="10"/>
    </row>
    <row r="3534" spans="6:6">
      <c r="F3534" s="10"/>
    </row>
    <row r="3535" spans="6:6">
      <c r="F3535" s="10"/>
    </row>
    <row r="3536" spans="6:6">
      <c r="F3536" s="10"/>
    </row>
    <row r="3537" spans="6:6">
      <c r="F3537" s="10"/>
    </row>
    <row r="3538" spans="6:6">
      <c r="F3538" s="10"/>
    </row>
    <row r="3539" spans="6:6">
      <c r="F3539" s="10"/>
    </row>
    <row r="3540" spans="6:6">
      <c r="F3540" s="10"/>
    </row>
    <row r="3541" spans="6:6">
      <c r="F3541" s="10"/>
    </row>
    <row r="3542" spans="6:6">
      <c r="F3542" s="10"/>
    </row>
    <row r="3543" spans="6:6">
      <c r="F3543" s="10"/>
    </row>
    <row r="3544" spans="6:6">
      <c r="F3544" s="10"/>
    </row>
    <row r="3545" spans="6:6">
      <c r="F3545" s="10"/>
    </row>
    <row r="3546" spans="6:6">
      <c r="F3546" s="10"/>
    </row>
    <row r="3547" spans="6:6">
      <c r="F3547" s="10"/>
    </row>
    <row r="3548" spans="6:6">
      <c r="F3548" s="10"/>
    </row>
    <row r="3549" spans="6:6">
      <c r="F3549" s="10"/>
    </row>
    <row r="3550" spans="6:6">
      <c r="F3550" s="10"/>
    </row>
    <row r="3551" spans="6:6">
      <c r="F3551" s="10"/>
    </row>
    <row r="3552" spans="6:6">
      <c r="F3552" s="10"/>
    </row>
    <row r="3553" spans="6:6">
      <c r="F3553" s="10"/>
    </row>
    <row r="3554" spans="6:6">
      <c r="F3554" s="10"/>
    </row>
    <row r="3555" spans="6:6">
      <c r="F3555" s="10"/>
    </row>
    <row r="3556" spans="6:6">
      <c r="F3556" s="10"/>
    </row>
    <row r="3557" spans="6:6">
      <c r="F3557" s="10"/>
    </row>
    <row r="3558" spans="6:6">
      <c r="F3558" s="10"/>
    </row>
    <row r="3559" spans="6:6">
      <c r="F3559" s="10"/>
    </row>
    <row r="3560" spans="6:6">
      <c r="F3560" s="10"/>
    </row>
    <row r="3561" spans="6:6">
      <c r="F3561" s="10"/>
    </row>
    <row r="3562" spans="6:6">
      <c r="F3562" s="10"/>
    </row>
    <row r="3563" spans="6:6">
      <c r="F3563" s="10"/>
    </row>
    <row r="3564" spans="6:6">
      <c r="F3564" s="10"/>
    </row>
    <row r="3565" spans="6:6">
      <c r="F3565" s="10"/>
    </row>
    <row r="3566" spans="6:6">
      <c r="F3566" s="10"/>
    </row>
    <row r="3567" spans="6:6">
      <c r="F3567" s="10"/>
    </row>
    <row r="3568" spans="6:6">
      <c r="F3568" s="10"/>
    </row>
    <row r="3569" spans="6:6">
      <c r="F3569" s="10"/>
    </row>
    <row r="3570" spans="6:6">
      <c r="F3570" s="10"/>
    </row>
    <row r="3571" spans="6:6">
      <c r="F3571" s="10"/>
    </row>
    <row r="3572" spans="6:6">
      <c r="F3572" s="10"/>
    </row>
    <row r="3573" spans="6:6">
      <c r="F3573" s="10"/>
    </row>
    <row r="3574" spans="6:6">
      <c r="F3574" s="10"/>
    </row>
    <row r="3575" spans="6:6">
      <c r="F3575" s="10"/>
    </row>
    <row r="3576" spans="6:6">
      <c r="F3576" s="10"/>
    </row>
    <row r="3577" spans="6:6">
      <c r="F3577" s="10"/>
    </row>
    <row r="3578" spans="6:6">
      <c r="F3578" s="10"/>
    </row>
    <row r="3579" spans="6:6">
      <c r="F3579" s="10"/>
    </row>
    <row r="3580" spans="6:6">
      <c r="F3580" s="10"/>
    </row>
    <row r="3581" spans="6:6">
      <c r="F3581" s="10"/>
    </row>
    <row r="3582" spans="6:6">
      <c r="F3582" s="10"/>
    </row>
    <row r="3583" spans="6:6">
      <c r="F3583" s="10"/>
    </row>
    <row r="3584" spans="6:6">
      <c r="F3584" s="10"/>
    </row>
    <row r="3585" spans="6:6">
      <c r="F3585" s="10"/>
    </row>
    <row r="3586" spans="6:6">
      <c r="F3586" s="10"/>
    </row>
    <row r="3587" spans="6:6">
      <c r="F3587" s="10"/>
    </row>
    <row r="3588" spans="6:6">
      <c r="F3588" s="10"/>
    </row>
    <row r="3589" spans="6:6">
      <c r="F3589" s="10"/>
    </row>
    <row r="3590" spans="6:6">
      <c r="F3590" s="10"/>
    </row>
  </sheetData>
  <sheetProtection sort="0" autoFilter="0"/>
  <autoFilter ref="A11:J11" xr:uid="{00000000-0009-0000-0000-00000E000000}">
    <sortState xmlns:xlrd2="http://schemas.microsoft.com/office/spreadsheetml/2017/richdata2" ref="A12:J1730">
      <sortCondition ref="B11"/>
    </sortState>
  </autoFilter>
  <conditionalFormatting sqref="H12:J2221">
    <cfRule type="notContainsBlanks" dxfId="17" priority="7">
      <formula>LEN(TRIM(H12))&gt;0</formula>
    </cfRule>
  </conditionalFormatting>
  <conditionalFormatting sqref="B12:B30">
    <cfRule type="duplicateValues" dxfId="16" priority="64444"/>
  </conditionalFormatting>
  <dataValidations disablePrompts="1" count="1">
    <dataValidation type="list" allowBlank="1" showInputMessage="1" showErrorMessage="1" sqref="AC1:AC7 U1:AB1" xr:uid="{00000000-0002-0000-0E00-000000000000}">
      <formula1>#REF!</formula1>
    </dataValidation>
  </dataValidations>
  <pageMargins left="0.7" right="0.7" top="0.75" bottom="0.75" header="0.3" footer="0.3"/>
  <pageSetup paperSize="9" orientation="portrait" horizontalDpi="360" verticalDpi="36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oglio6"/>
  <dimension ref="A1:J2196"/>
  <sheetViews>
    <sheetView zoomScale="110" zoomScaleNormal="110" workbookViewId="0"/>
  </sheetViews>
  <sheetFormatPr defaultColWidth="9.1796875" defaultRowHeight="14.5"/>
  <cols>
    <col min="1" max="1" width="55.6328125" style="6" bestFit="1" customWidth="1"/>
    <col min="2" max="2" width="6.453125" bestFit="1" customWidth="1"/>
    <col min="3" max="3" width="7.1796875" style="22" customWidth="1"/>
    <col min="4" max="4" width="7.1796875" style="23" customWidth="1"/>
    <col min="5" max="5" width="22.26953125" style="20" bestFit="1" customWidth="1"/>
    <col min="6" max="6" width="8.7265625" style="20" bestFit="1" customWidth="1"/>
    <col min="7" max="9" width="13.6328125" style="385" customWidth="1"/>
    <col min="10" max="10" width="13.6328125" customWidth="1"/>
  </cols>
  <sheetData>
    <row r="1" spans="1:10" s="18" customFormat="1" ht="21" customHeight="1">
      <c r="A1" s="23"/>
      <c r="B1" s="23"/>
      <c r="C1" s="22"/>
      <c r="D1" s="23"/>
      <c r="E1" s="23"/>
      <c r="F1" s="23"/>
      <c r="G1" s="385"/>
      <c r="H1" s="385"/>
      <c r="I1" s="385"/>
      <c r="J1" s="23"/>
    </row>
    <row r="2" spans="1:10" s="18" customFormat="1" ht="21" customHeight="1">
      <c r="A2" s="23"/>
      <c r="B2" s="23"/>
      <c r="C2" s="22"/>
      <c r="D2" s="23"/>
      <c r="E2" s="23"/>
      <c r="F2" s="23"/>
      <c r="G2" s="385"/>
      <c r="H2" s="385"/>
      <c r="I2" s="385"/>
      <c r="J2" s="23"/>
    </row>
    <row r="3" spans="1:10" ht="21" customHeight="1">
      <c r="A3" s="23"/>
      <c r="B3" s="23"/>
      <c r="E3" s="23"/>
      <c r="F3" s="23"/>
      <c r="J3" s="23"/>
    </row>
    <row r="4" spans="1:10" ht="21" customHeight="1">
      <c r="A4" s="23"/>
      <c r="B4" s="23"/>
      <c r="E4" s="23"/>
      <c r="F4" s="23"/>
      <c r="J4" s="23"/>
    </row>
    <row r="5" spans="1:10" ht="21" customHeight="1">
      <c r="A5" s="23"/>
      <c r="B5" s="23"/>
      <c r="E5" s="23"/>
      <c r="F5" s="23"/>
      <c r="J5" s="23"/>
    </row>
    <row r="6" spans="1:10" s="18" customFormat="1" ht="30" customHeight="1">
      <c r="A6" s="259" t="s">
        <v>4354</v>
      </c>
      <c r="B6" s="247" t="s">
        <v>4876</v>
      </c>
      <c r="C6" s="262" t="s">
        <v>4877</v>
      </c>
      <c r="D6" s="265" t="s">
        <v>4878</v>
      </c>
      <c r="E6" s="247" t="s">
        <v>4356</v>
      </c>
      <c r="F6" s="247" t="s">
        <v>4879</v>
      </c>
      <c r="G6" s="386" t="s">
        <v>11465</v>
      </c>
      <c r="H6" s="386" t="s">
        <v>4875</v>
      </c>
      <c r="I6" s="392" t="s">
        <v>4875</v>
      </c>
    </row>
    <row r="7" spans="1:10" s="18" customFormat="1" ht="17" customHeight="1">
      <c r="A7" s="478" t="s">
        <v>4420</v>
      </c>
      <c r="B7" s="479"/>
      <c r="C7" s="479"/>
      <c r="D7" s="479"/>
      <c r="E7" s="479"/>
      <c r="F7" s="479"/>
      <c r="G7" s="479"/>
      <c r="H7" s="479"/>
      <c r="I7" s="480"/>
    </row>
    <row r="8" spans="1:10" s="18" customFormat="1">
      <c r="A8" s="162" t="s">
        <v>741</v>
      </c>
      <c r="B8" s="2">
        <v>6</v>
      </c>
      <c r="C8" s="1">
        <v>0.7</v>
      </c>
      <c r="D8" s="21">
        <v>40</v>
      </c>
      <c r="E8" s="2" t="s">
        <v>4420</v>
      </c>
      <c r="F8" s="2"/>
      <c r="G8" s="387">
        <v>20.950000000000003</v>
      </c>
      <c r="H8" s="387">
        <v>19.25</v>
      </c>
      <c r="I8" s="393">
        <v>18.900000000000002</v>
      </c>
    </row>
    <row r="9" spans="1:10" s="18" customFormat="1">
      <c r="A9" s="162" t="s">
        <v>743</v>
      </c>
      <c r="B9" s="2">
        <v>6</v>
      </c>
      <c r="C9" s="1">
        <v>0.7</v>
      </c>
      <c r="D9" s="21">
        <v>40</v>
      </c>
      <c r="E9" s="2" t="s">
        <v>4420</v>
      </c>
      <c r="F9" s="2"/>
      <c r="G9" s="387">
        <v>14.200000000000001</v>
      </c>
      <c r="H9" s="387">
        <v>13</v>
      </c>
      <c r="I9" s="393">
        <v>12.8</v>
      </c>
    </row>
    <row r="10" spans="1:10" s="18" customFormat="1">
      <c r="A10" s="162" t="s">
        <v>745</v>
      </c>
      <c r="B10" s="2">
        <v>6</v>
      </c>
      <c r="C10" s="1">
        <v>0.7</v>
      </c>
      <c r="D10" s="21">
        <v>40</v>
      </c>
      <c r="E10" s="2" t="s">
        <v>4420</v>
      </c>
      <c r="F10" s="2"/>
      <c r="G10" s="387">
        <v>145.75</v>
      </c>
      <c r="H10" s="387">
        <v>133.80000000000001</v>
      </c>
      <c r="I10" s="393">
        <v>131.4</v>
      </c>
    </row>
    <row r="11" spans="1:10" s="18" customFormat="1">
      <c r="A11" s="162" t="s">
        <v>1005</v>
      </c>
      <c r="B11" s="2">
        <v>6</v>
      </c>
      <c r="C11" s="1">
        <v>0.7</v>
      </c>
      <c r="D11" s="21">
        <v>41</v>
      </c>
      <c r="E11" s="2" t="s">
        <v>4420</v>
      </c>
      <c r="F11" s="2"/>
      <c r="G11" s="387">
        <v>25.650000000000002</v>
      </c>
      <c r="H11" s="387">
        <v>23.55</v>
      </c>
      <c r="I11" s="393">
        <v>23.150000000000002</v>
      </c>
    </row>
    <row r="12" spans="1:10" s="18" customFormat="1">
      <c r="A12" s="162" t="s">
        <v>1007</v>
      </c>
      <c r="B12" s="2">
        <v>6</v>
      </c>
      <c r="C12" s="1">
        <v>0.7</v>
      </c>
      <c r="D12" s="21">
        <v>41</v>
      </c>
      <c r="E12" s="2" t="s">
        <v>4420</v>
      </c>
      <c r="F12" s="2"/>
      <c r="G12" s="387">
        <v>22.450000000000003</v>
      </c>
      <c r="H12" s="387">
        <v>20.6</v>
      </c>
      <c r="I12" s="393">
        <v>20.25</v>
      </c>
    </row>
    <row r="13" spans="1:10" s="18" customFormat="1">
      <c r="A13" s="162" t="s">
        <v>1009</v>
      </c>
      <c r="B13" s="2">
        <v>6</v>
      </c>
      <c r="C13" s="1">
        <v>0.7</v>
      </c>
      <c r="D13" s="21">
        <v>41</v>
      </c>
      <c r="E13" s="2" t="s">
        <v>4420</v>
      </c>
      <c r="F13" s="2"/>
      <c r="G13" s="387">
        <v>23.25</v>
      </c>
      <c r="H13" s="387">
        <v>21.35</v>
      </c>
      <c r="I13" s="393">
        <v>20.950000000000003</v>
      </c>
    </row>
    <row r="14" spans="1:10" s="18" customFormat="1">
      <c r="A14" s="162" t="s">
        <v>1011</v>
      </c>
      <c r="B14" s="2">
        <v>6</v>
      </c>
      <c r="C14" s="1">
        <v>0.7</v>
      </c>
      <c r="D14" s="21">
        <v>40</v>
      </c>
      <c r="E14" s="2" t="s">
        <v>4420</v>
      </c>
      <c r="F14" s="2"/>
      <c r="G14" s="387">
        <v>32.9</v>
      </c>
      <c r="H14" s="387">
        <v>30.200000000000003</v>
      </c>
      <c r="I14" s="393">
        <v>29.650000000000002</v>
      </c>
    </row>
    <row r="15" spans="1:10" s="18" customFormat="1">
      <c r="A15" s="162" t="s">
        <v>1013</v>
      </c>
      <c r="B15" s="2">
        <v>6</v>
      </c>
      <c r="C15" s="1">
        <v>0.7</v>
      </c>
      <c r="D15" s="21">
        <v>40</v>
      </c>
      <c r="E15" s="2" t="s">
        <v>4420</v>
      </c>
      <c r="F15" s="2"/>
      <c r="G15" s="387">
        <v>12.350000000000001</v>
      </c>
      <c r="H15" s="387">
        <v>11.350000000000001</v>
      </c>
      <c r="I15" s="393">
        <v>11.15</v>
      </c>
    </row>
    <row r="16" spans="1:10" s="18" customFormat="1">
      <c r="A16" s="162" t="s">
        <v>1015</v>
      </c>
      <c r="B16" s="2">
        <v>6</v>
      </c>
      <c r="C16" s="1">
        <v>0.7</v>
      </c>
      <c r="D16" s="21">
        <v>41</v>
      </c>
      <c r="E16" s="2" t="s">
        <v>4420</v>
      </c>
      <c r="F16" s="2"/>
      <c r="G16" s="387">
        <v>12.25</v>
      </c>
      <c r="H16" s="387">
        <v>11.25</v>
      </c>
      <c r="I16" s="393">
        <v>11.05</v>
      </c>
    </row>
    <row r="17" spans="1:9" s="18" customFormat="1">
      <c r="A17" s="162" t="s">
        <v>1017</v>
      </c>
      <c r="B17" s="2">
        <v>6</v>
      </c>
      <c r="C17" s="1">
        <v>0.7</v>
      </c>
      <c r="D17" s="21">
        <v>40</v>
      </c>
      <c r="E17" s="2" t="s">
        <v>4420</v>
      </c>
      <c r="F17" s="2"/>
      <c r="G17" s="387">
        <v>17.55</v>
      </c>
      <c r="H17" s="387">
        <v>16.100000000000001</v>
      </c>
      <c r="I17" s="393">
        <v>15.8</v>
      </c>
    </row>
    <row r="18" spans="1:9" s="18" customFormat="1">
      <c r="A18" s="162" t="s">
        <v>1095</v>
      </c>
      <c r="B18" s="2">
        <v>6</v>
      </c>
      <c r="C18" s="1">
        <v>0.7</v>
      </c>
      <c r="D18" s="21">
        <v>40</v>
      </c>
      <c r="E18" s="2" t="s">
        <v>4420</v>
      </c>
      <c r="F18" s="2"/>
      <c r="G18" s="387">
        <v>20.700000000000003</v>
      </c>
      <c r="H18" s="387">
        <v>19</v>
      </c>
      <c r="I18" s="393">
        <v>18.650000000000002</v>
      </c>
    </row>
    <row r="19" spans="1:9" s="18" customFormat="1">
      <c r="A19" s="162" t="s">
        <v>1097</v>
      </c>
      <c r="B19" s="2">
        <v>6</v>
      </c>
      <c r="C19" s="1">
        <v>0.7</v>
      </c>
      <c r="D19" s="21">
        <v>40</v>
      </c>
      <c r="E19" s="2" t="s">
        <v>4420</v>
      </c>
      <c r="F19" s="2"/>
      <c r="G19" s="387">
        <v>32.9</v>
      </c>
      <c r="H19" s="387">
        <v>30.200000000000003</v>
      </c>
      <c r="I19" s="393">
        <v>29.650000000000002</v>
      </c>
    </row>
    <row r="20" spans="1:9" s="18" customFormat="1">
      <c r="A20" s="162" t="s">
        <v>4762</v>
      </c>
      <c r="B20" s="2">
        <v>6</v>
      </c>
      <c r="C20" s="1">
        <v>0.7</v>
      </c>
      <c r="D20" s="21">
        <v>40</v>
      </c>
      <c r="E20" s="2" t="s">
        <v>4420</v>
      </c>
      <c r="F20" s="2"/>
      <c r="G20" s="387">
        <v>59.75</v>
      </c>
      <c r="H20" s="387">
        <v>54.85</v>
      </c>
      <c r="I20" s="393">
        <v>53.85</v>
      </c>
    </row>
    <row r="21" spans="1:9" s="18" customFormat="1">
      <c r="A21" s="162" t="s">
        <v>1169</v>
      </c>
      <c r="B21" s="2">
        <v>6</v>
      </c>
      <c r="C21" s="1">
        <v>0.7</v>
      </c>
      <c r="D21" s="21">
        <v>40</v>
      </c>
      <c r="E21" s="2" t="s">
        <v>4420</v>
      </c>
      <c r="F21" s="2"/>
      <c r="G21" s="387">
        <v>46.300000000000004</v>
      </c>
      <c r="H21" s="387">
        <v>42.550000000000004</v>
      </c>
      <c r="I21" s="393">
        <v>41.75</v>
      </c>
    </row>
    <row r="22" spans="1:9" s="18" customFormat="1">
      <c r="A22" s="162" t="s">
        <v>14348</v>
      </c>
      <c r="B22" s="2">
        <v>6</v>
      </c>
      <c r="C22" s="1">
        <v>0.7</v>
      </c>
      <c r="D22" s="21">
        <v>40</v>
      </c>
      <c r="E22" s="2" t="s">
        <v>4420</v>
      </c>
      <c r="F22" s="2"/>
      <c r="G22" s="387">
        <v>19.200000000000003</v>
      </c>
      <c r="H22" s="387">
        <v>17.600000000000001</v>
      </c>
      <c r="I22" s="393">
        <v>17.3</v>
      </c>
    </row>
    <row r="23" spans="1:9" s="18" customFormat="1">
      <c r="A23" s="260" t="s">
        <v>2310</v>
      </c>
      <c r="B23" s="9">
        <v>6</v>
      </c>
      <c r="C23" s="34">
        <v>0.7</v>
      </c>
      <c r="D23" s="31">
        <v>40</v>
      </c>
      <c r="E23" s="9" t="s">
        <v>4420</v>
      </c>
      <c r="F23" s="9"/>
      <c r="G23" s="391">
        <v>22.25</v>
      </c>
      <c r="H23" s="391">
        <v>20.400000000000002</v>
      </c>
      <c r="I23" s="394">
        <v>20.05</v>
      </c>
    </row>
    <row r="24" spans="1:9" s="18" customFormat="1">
      <c r="A24" s="162" t="s">
        <v>2686</v>
      </c>
      <c r="B24" s="2">
        <v>6</v>
      </c>
      <c r="C24" s="1">
        <v>0.7</v>
      </c>
      <c r="D24" s="21">
        <v>40</v>
      </c>
      <c r="E24" s="2" t="s">
        <v>4420</v>
      </c>
      <c r="F24" s="2"/>
      <c r="G24" s="387">
        <v>456.85</v>
      </c>
      <c r="H24" s="387">
        <v>419.40000000000003</v>
      </c>
      <c r="I24" s="393">
        <v>411.90000000000003</v>
      </c>
    </row>
    <row r="25" spans="1:9" s="18" customFormat="1">
      <c r="A25" s="162" t="s">
        <v>3186</v>
      </c>
      <c r="B25" s="2">
        <v>6</v>
      </c>
      <c r="C25" s="1">
        <v>0.7</v>
      </c>
      <c r="D25" s="21">
        <v>40</v>
      </c>
      <c r="E25" s="2" t="s">
        <v>4420</v>
      </c>
      <c r="F25" s="2"/>
      <c r="G25" s="387">
        <v>28</v>
      </c>
      <c r="H25" s="387">
        <v>25.75</v>
      </c>
      <c r="I25" s="393">
        <v>25.25</v>
      </c>
    </row>
    <row r="26" spans="1:9" s="18" customFormat="1">
      <c r="A26" s="162" t="s">
        <v>3188</v>
      </c>
      <c r="B26" s="2">
        <v>6</v>
      </c>
      <c r="C26" s="1">
        <v>0.7</v>
      </c>
      <c r="D26" s="21">
        <v>40</v>
      </c>
      <c r="E26" s="2" t="s">
        <v>4420</v>
      </c>
      <c r="F26" s="2"/>
      <c r="G26" s="387">
        <v>21.900000000000002</v>
      </c>
      <c r="H26" s="387">
        <v>20.150000000000002</v>
      </c>
      <c r="I26" s="393">
        <v>19.75</v>
      </c>
    </row>
    <row r="27" spans="1:9" s="18" customFormat="1" ht="17" customHeight="1">
      <c r="A27" s="478" t="s">
        <v>4421</v>
      </c>
      <c r="B27" s="479"/>
      <c r="C27" s="479"/>
      <c r="D27" s="479"/>
      <c r="E27" s="479"/>
      <c r="F27" s="479"/>
      <c r="G27" s="479"/>
      <c r="H27" s="479"/>
      <c r="I27" s="480"/>
    </row>
    <row r="28" spans="1:9" s="18" customFormat="1">
      <c r="A28" s="162" t="s">
        <v>16</v>
      </c>
      <c r="B28" s="2">
        <v>6</v>
      </c>
      <c r="C28" s="1">
        <v>0.7</v>
      </c>
      <c r="D28" s="21">
        <v>40</v>
      </c>
      <c r="E28" s="2" t="s">
        <v>4421</v>
      </c>
      <c r="F28" s="2"/>
      <c r="G28" s="387">
        <v>34.75</v>
      </c>
      <c r="H28" s="387">
        <v>31.900000000000002</v>
      </c>
      <c r="I28" s="393">
        <v>31.3</v>
      </c>
    </row>
    <row r="29" spans="1:9" s="18" customFormat="1">
      <c r="A29" s="162" t="s">
        <v>125</v>
      </c>
      <c r="B29" s="2">
        <v>6</v>
      </c>
      <c r="C29" s="1">
        <v>0.7</v>
      </c>
      <c r="D29" s="21">
        <v>41.6</v>
      </c>
      <c r="E29" s="2" t="s">
        <v>4421</v>
      </c>
      <c r="F29" s="2"/>
      <c r="G29" s="387">
        <v>188.60000000000002</v>
      </c>
      <c r="H29" s="387">
        <v>173.15</v>
      </c>
      <c r="I29" s="393">
        <v>170.05</v>
      </c>
    </row>
    <row r="30" spans="1:9" s="18" customFormat="1">
      <c r="A30" s="162" t="s">
        <v>32309</v>
      </c>
      <c r="B30" s="2">
        <v>6</v>
      </c>
      <c r="C30" s="1">
        <v>0.7</v>
      </c>
      <c r="D30" s="21">
        <v>40</v>
      </c>
      <c r="E30" s="2" t="s">
        <v>4421</v>
      </c>
      <c r="F30" s="2"/>
      <c r="G30" s="387">
        <v>19.8</v>
      </c>
      <c r="H30" s="387">
        <v>18.150000000000002</v>
      </c>
      <c r="I30" s="393">
        <v>17.850000000000001</v>
      </c>
    </row>
    <row r="31" spans="1:9" s="18" customFormat="1">
      <c r="A31" s="162" t="s">
        <v>243</v>
      </c>
      <c r="B31" s="2">
        <v>12</v>
      </c>
      <c r="C31" s="1">
        <v>0.5</v>
      </c>
      <c r="D31" s="21">
        <v>40</v>
      </c>
      <c r="E31" s="2" t="s">
        <v>4421</v>
      </c>
      <c r="F31" s="2"/>
      <c r="G31" s="387">
        <v>14.65</v>
      </c>
      <c r="H31" s="387">
        <v>13.450000000000001</v>
      </c>
      <c r="I31" s="393">
        <v>13.200000000000001</v>
      </c>
    </row>
    <row r="32" spans="1:9" s="18" customFormat="1">
      <c r="A32" s="162" t="s">
        <v>32949</v>
      </c>
      <c r="B32" s="2">
        <v>6</v>
      </c>
      <c r="C32" s="1">
        <v>0.7</v>
      </c>
      <c r="D32" s="21">
        <v>50</v>
      </c>
      <c r="E32" s="2" t="s">
        <v>4421</v>
      </c>
      <c r="F32" s="2"/>
      <c r="G32" s="387">
        <v>8.6</v>
      </c>
      <c r="H32" s="387">
        <v>7.9</v>
      </c>
      <c r="I32" s="393">
        <v>7.75</v>
      </c>
    </row>
    <row r="33" spans="1:9" s="18" customFormat="1">
      <c r="A33" s="162" t="s">
        <v>15059</v>
      </c>
      <c r="B33" s="2">
        <v>6</v>
      </c>
      <c r="C33" s="1">
        <v>0.7</v>
      </c>
      <c r="D33" s="21">
        <v>40</v>
      </c>
      <c r="E33" s="2" t="s">
        <v>4421</v>
      </c>
      <c r="F33" s="2"/>
      <c r="G33" s="387">
        <v>13.950000000000001</v>
      </c>
      <c r="H33" s="387">
        <v>12.8</v>
      </c>
      <c r="I33" s="393">
        <v>12.55</v>
      </c>
    </row>
    <row r="34" spans="1:9" s="18" customFormat="1">
      <c r="A34" s="162" t="s">
        <v>246</v>
      </c>
      <c r="B34" s="2">
        <v>6</v>
      </c>
      <c r="C34" s="1">
        <v>0.7</v>
      </c>
      <c r="D34" s="21">
        <v>40</v>
      </c>
      <c r="E34" s="2" t="s">
        <v>4421</v>
      </c>
      <c r="F34" s="2"/>
      <c r="G34" s="387">
        <v>188.45000000000002</v>
      </c>
      <c r="H34" s="387">
        <v>173</v>
      </c>
      <c r="I34" s="393">
        <v>169.9</v>
      </c>
    </row>
    <row r="35" spans="1:9" s="18" customFormat="1">
      <c r="A35" s="162" t="s">
        <v>13684</v>
      </c>
      <c r="B35" s="2">
        <v>12</v>
      </c>
      <c r="C35" s="1">
        <v>0.5</v>
      </c>
      <c r="D35" s="21">
        <v>40</v>
      </c>
      <c r="E35" s="2" t="s">
        <v>4421</v>
      </c>
      <c r="F35" s="2"/>
      <c r="G35" s="387">
        <v>30.650000000000002</v>
      </c>
      <c r="H35" s="387">
        <v>28.150000000000002</v>
      </c>
      <c r="I35" s="393">
        <v>27.650000000000002</v>
      </c>
    </row>
    <row r="36" spans="1:9" s="18" customFormat="1">
      <c r="A36" s="162" t="s">
        <v>32950</v>
      </c>
      <c r="B36" s="2">
        <v>12</v>
      </c>
      <c r="C36" s="1">
        <v>0.7</v>
      </c>
      <c r="D36" s="21">
        <v>40</v>
      </c>
      <c r="E36" s="2" t="s">
        <v>4421</v>
      </c>
      <c r="F36" s="2"/>
      <c r="G36" s="387">
        <v>27.25</v>
      </c>
      <c r="H36" s="387">
        <v>25</v>
      </c>
      <c r="I36" s="393">
        <v>24.55</v>
      </c>
    </row>
    <row r="37" spans="1:9" s="18" customFormat="1">
      <c r="A37" s="162" t="s">
        <v>248</v>
      </c>
      <c r="B37" s="2">
        <v>12</v>
      </c>
      <c r="C37" s="1">
        <v>0.7</v>
      </c>
      <c r="D37" s="21">
        <v>40</v>
      </c>
      <c r="E37" s="2" t="s">
        <v>4421</v>
      </c>
      <c r="F37" s="2"/>
      <c r="G37" s="387">
        <v>14.600000000000001</v>
      </c>
      <c r="H37" s="387">
        <v>13.4</v>
      </c>
      <c r="I37" s="393">
        <v>13.15</v>
      </c>
    </row>
    <row r="38" spans="1:9" s="18" customFormat="1">
      <c r="A38" s="162" t="s">
        <v>32951</v>
      </c>
      <c r="B38" s="2">
        <v>12</v>
      </c>
      <c r="C38" s="1">
        <v>0.7</v>
      </c>
      <c r="D38" s="21">
        <v>40</v>
      </c>
      <c r="E38" s="2" t="s">
        <v>4421</v>
      </c>
      <c r="F38" s="2"/>
      <c r="G38" s="387">
        <v>17.05</v>
      </c>
      <c r="H38" s="387">
        <v>15.65</v>
      </c>
      <c r="I38" s="393">
        <v>15.350000000000001</v>
      </c>
    </row>
    <row r="39" spans="1:9" s="18" customFormat="1">
      <c r="A39" s="162" t="s">
        <v>32952</v>
      </c>
      <c r="B39" s="2">
        <v>12</v>
      </c>
      <c r="C39" s="1">
        <v>0.7</v>
      </c>
      <c r="D39" s="21">
        <v>30</v>
      </c>
      <c r="E39" s="2" t="s">
        <v>4421</v>
      </c>
      <c r="F39" s="2"/>
      <c r="G39" s="387">
        <v>16.900000000000002</v>
      </c>
      <c r="H39" s="387">
        <v>15.5</v>
      </c>
      <c r="I39" s="393">
        <v>15.25</v>
      </c>
    </row>
    <row r="40" spans="1:9" s="18" customFormat="1">
      <c r="A40" s="162" t="s">
        <v>14200</v>
      </c>
      <c r="B40" s="2">
        <v>6</v>
      </c>
      <c r="C40" s="1">
        <v>0.7</v>
      </c>
      <c r="D40" s="21">
        <v>40</v>
      </c>
      <c r="E40" s="2" t="s">
        <v>4421</v>
      </c>
      <c r="F40" s="2"/>
      <c r="G40" s="387">
        <v>101.2</v>
      </c>
      <c r="H40" s="387">
        <v>92.95</v>
      </c>
      <c r="I40" s="393">
        <v>91.25</v>
      </c>
    </row>
    <row r="41" spans="1:9" s="18" customFormat="1">
      <c r="A41" s="162" t="s">
        <v>32953</v>
      </c>
      <c r="B41" s="2">
        <v>12</v>
      </c>
      <c r="C41" s="1">
        <v>0.7</v>
      </c>
      <c r="D41" s="21">
        <v>30</v>
      </c>
      <c r="E41" s="2" t="s">
        <v>4421</v>
      </c>
      <c r="F41" s="2"/>
      <c r="G41" s="387">
        <v>49.1</v>
      </c>
      <c r="H41" s="387">
        <v>45.1</v>
      </c>
      <c r="I41" s="393">
        <v>44.25</v>
      </c>
    </row>
    <row r="42" spans="1:9" s="18" customFormat="1">
      <c r="A42" s="162" t="s">
        <v>32954</v>
      </c>
      <c r="B42" s="2">
        <v>12</v>
      </c>
      <c r="C42" s="1">
        <v>0.7</v>
      </c>
      <c r="D42" s="21">
        <v>30</v>
      </c>
      <c r="E42" s="2" t="s">
        <v>4421</v>
      </c>
      <c r="F42" s="2"/>
      <c r="G42" s="387">
        <v>29.75</v>
      </c>
      <c r="H42" s="387">
        <v>27.3</v>
      </c>
      <c r="I42" s="393">
        <v>26.85</v>
      </c>
    </row>
    <row r="43" spans="1:9" s="18" customFormat="1">
      <c r="A43" s="162" t="s">
        <v>32955</v>
      </c>
      <c r="B43" s="2">
        <v>12</v>
      </c>
      <c r="C43" s="1">
        <v>0.7</v>
      </c>
      <c r="D43" s="21">
        <v>30</v>
      </c>
      <c r="E43" s="2" t="s">
        <v>4421</v>
      </c>
      <c r="F43" s="2"/>
      <c r="G43" s="387">
        <v>73.5</v>
      </c>
      <c r="H43" s="387">
        <v>67.5</v>
      </c>
      <c r="I43" s="393">
        <v>66.25</v>
      </c>
    </row>
    <row r="44" spans="1:9" s="18" customFormat="1">
      <c r="A44" s="162" t="s">
        <v>296</v>
      </c>
      <c r="B44" s="2">
        <v>3</v>
      </c>
      <c r="C44" s="1">
        <v>0.7</v>
      </c>
      <c r="D44" s="21">
        <v>40</v>
      </c>
      <c r="E44" s="2" t="s">
        <v>4421</v>
      </c>
      <c r="F44" s="2"/>
      <c r="G44" s="387">
        <v>12.15</v>
      </c>
      <c r="H44" s="387">
        <v>11.15</v>
      </c>
      <c r="I44" s="393">
        <v>10.950000000000001</v>
      </c>
    </row>
    <row r="45" spans="1:9" s="18" customFormat="1">
      <c r="A45" s="162" t="s">
        <v>32965</v>
      </c>
      <c r="B45" s="2">
        <v>3</v>
      </c>
      <c r="C45" s="1">
        <v>0.7</v>
      </c>
      <c r="D45" s="21">
        <v>40</v>
      </c>
      <c r="E45" s="2" t="s">
        <v>4421</v>
      </c>
      <c r="F45" s="2"/>
      <c r="G45" s="387">
        <v>57.300000000000004</v>
      </c>
      <c r="H45" s="387">
        <v>52.6</v>
      </c>
      <c r="I45" s="393">
        <v>51.650000000000006</v>
      </c>
    </row>
    <row r="46" spans="1:9" s="18" customFormat="1">
      <c r="A46" s="162" t="s">
        <v>301</v>
      </c>
      <c r="B46" s="2">
        <v>6</v>
      </c>
      <c r="C46" s="1">
        <v>1</v>
      </c>
      <c r="D46" s="21">
        <v>36</v>
      </c>
      <c r="E46" s="2" t="s">
        <v>4421</v>
      </c>
      <c r="F46" s="2"/>
      <c r="G46" s="387">
        <v>41.25</v>
      </c>
      <c r="H46" s="387">
        <v>37.85</v>
      </c>
      <c r="I46" s="393">
        <v>37.200000000000003</v>
      </c>
    </row>
    <row r="47" spans="1:9" s="18" customFormat="1">
      <c r="A47" s="162" t="s">
        <v>303</v>
      </c>
      <c r="B47" s="2">
        <v>6</v>
      </c>
      <c r="C47" s="1">
        <v>0.7</v>
      </c>
      <c r="D47" s="21">
        <v>36</v>
      </c>
      <c r="E47" s="2" t="s">
        <v>4421</v>
      </c>
      <c r="F47" s="2"/>
      <c r="G47" s="387">
        <v>31.35</v>
      </c>
      <c r="H47" s="387">
        <v>28.75</v>
      </c>
      <c r="I47" s="393">
        <v>28.25</v>
      </c>
    </row>
    <row r="48" spans="1:9" s="18" customFormat="1">
      <c r="A48" s="162" t="s">
        <v>33005</v>
      </c>
      <c r="B48" s="2">
        <v>6</v>
      </c>
      <c r="C48" s="1">
        <v>0.7</v>
      </c>
      <c r="D48" s="21">
        <v>40</v>
      </c>
      <c r="E48" s="2" t="s">
        <v>4421</v>
      </c>
      <c r="F48" s="2"/>
      <c r="G48" s="387">
        <v>18.25</v>
      </c>
      <c r="H48" s="387">
        <v>16.75</v>
      </c>
      <c r="I48" s="393">
        <v>16.45</v>
      </c>
    </row>
    <row r="49" spans="1:9" s="18" customFormat="1">
      <c r="A49" s="162" t="s">
        <v>938</v>
      </c>
      <c r="B49" s="2">
        <v>6</v>
      </c>
      <c r="C49" s="1">
        <v>0.7</v>
      </c>
      <c r="D49" s="21">
        <v>40</v>
      </c>
      <c r="E49" s="2" t="s">
        <v>4421</v>
      </c>
      <c r="F49" s="2"/>
      <c r="G49" s="387">
        <v>19.200000000000003</v>
      </c>
      <c r="H49" s="387">
        <v>17.600000000000001</v>
      </c>
      <c r="I49" s="393">
        <v>17.3</v>
      </c>
    </row>
    <row r="50" spans="1:9" s="18" customFormat="1">
      <c r="A50" s="162" t="s">
        <v>940</v>
      </c>
      <c r="B50" s="2">
        <v>4</v>
      </c>
      <c r="C50" s="1">
        <v>0.7</v>
      </c>
      <c r="D50" s="21">
        <v>41.1</v>
      </c>
      <c r="E50" s="2" t="s">
        <v>4421</v>
      </c>
      <c r="F50" s="2"/>
      <c r="G50" s="387">
        <v>13.05</v>
      </c>
      <c r="H50" s="387">
        <v>12</v>
      </c>
      <c r="I50" s="393">
        <v>11.75</v>
      </c>
    </row>
    <row r="51" spans="1:9" s="18" customFormat="1">
      <c r="A51" s="162" t="s">
        <v>942</v>
      </c>
      <c r="B51" s="2">
        <v>6</v>
      </c>
      <c r="C51" s="1">
        <v>0.7</v>
      </c>
      <c r="D51" s="21">
        <v>40.299999999999997</v>
      </c>
      <c r="E51" s="2" t="s">
        <v>4421</v>
      </c>
      <c r="F51" s="2"/>
      <c r="G51" s="387">
        <v>13.850000000000001</v>
      </c>
      <c r="H51" s="387">
        <v>12.700000000000001</v>
      </c>
      <c r="I51" s="393">
        <v>12.5</v>
      </c>
    </row>
    <row r="52" spans="1:9" s="18" customFormat="1">
      <c r="A52" s="162" t="s">
        <v>944</v>
      </c>
      <c r="B52" s="2">
        <v>4</v>
      </c>
      <c r="C52" s="1">
        <v>0.7</v>
      </c>
      <c r="D52" s="21">
        <v>40</v>
      </c>
      <c r="E52" s="2" t="s">
        <v>4421</v>
      </c>
      <c r="F52" s="2"/>
      <c r="G52" s="387">
        <v>12.600000000000001</v>
      </c>
      <c r="H52" s="387">
        <v>11.55</v>
      </c>
      <c r="I52" s="393">
        <v>11.350000000000001</v>
      </c>
    </row>
    <row r="53" spans="1:9" s="18" customFormat="1">
      <c r="A53" s="162" t="s">
        <v>27663</v>
      </c>
      <c r="B53" s="2">
        <v>6</v>
      </c>
      <c r="C53" s="1">
        <v>0.7</v>
      </c>
      <c r="D53" s="21">
        <v>40</v>
      </c>
      <c r="E53" s="2" t="s">
        <v>4421</v>
      </c>
      <c r="F53" s="2"/>
      <c r="G53" s="387">
        <v>15.05</v>
      </c>
      <c r="H53" s="387">
        <v>13.8</v>
      </c>
      <c r="I53" s="393">
        <v>13.55</v>
      </c>
    </row>
    <row r="54" spans="1:9" s="18" customFormat="1">
      <c r="A54" s="162" t="s">
        <v>33062</v>
      </c>
      <c r="B54" s="2">
        <v>12</v>
      </c>
      <c r="C54" s="1">
        <v>1</v>
      </c>
      <c r="D54" s="21">
        <v>36</v>
      </c>
      <c r="E54" s="2" t="s">
        <v>4421</v>
      </c>
      <c r="F54" s="2"/>
      <c r="G54" s="387">
        <v>26.900000000000002</v>
      </c>
      <c r="H54" s="387">
        <v>24.700000000000003</v>
      </c>
      <c r="I54" s="393">
        <v>24.25</v>
      </c>
    </row>
    <row r="55" spans="1:9" s="18" customFormat="1">
      <c r="A55" s="162" t="s">
        <v>27688</v>
      </c>
      <c r="B55" s="2">
        <v>3</v>
      </c>
      <c r="C55" s="1">
        <v>0.7</v>
      </c>
      <c r="D55" s="21">
        <v>40</v>
      </c>
      <c r="E55" s="2" t="s">
        <v>4421</v>
      </c>
      <c r="F55" s="2"/>
      <c r="G55" s="387">
        <v>16.25</v>
      </c>
      <c r="H55" s="387">
        <v>14.9</v>
      </c>
      <c r="I55" s="393">
        <v>14.65</v>
      </c>
    </row>
    <row r="56" spans="1:9" s="18" customFormat="1">
      <c r="A56" s="162" t="s">
        <v>27689</v>
      </c>
      <c r="B56" s="2">
        <v>3</v>
      </c>
      <c r="C56" s="1">
        <v>0.7</v>
      </c>
      <c r="D56" s="21">
        <v>40</v>
      </c>
      <c r="E56" s="2" t="s">
        <v>4421</v>
      </c>
      <c r="F56" s="2"/>
      <c r="G56" s="387">
        <v>13.55</v>
      </c>
      <c r="H56" s="387">
        <v>12.450000000000001</v>
      </c>
      <c r="I56" s="393">
        <v>12.25</v>
      </c>
    </row>
    <row r="57" spans="1:9" s="18" customFormat="1">
      <c r="A57" s="162" t="s">
        <v>1965</v>
      </c>
      <c r="B57" s="2">
        <v>3</v>
      </c>
      <c r="C57" s="1">
        <v>0.7</v>
      </c>
      <c r="D57" s="21">
        <v>40</v>
      </c>
      <c r="E57" s="2" t="s">
        <v>4421</v>
      </c>
      <c r="F57" s="2"/>
      <c r="G57" s="387">
        <v>50</v>
      </c>
      <c r="H57" s="387">
        <v>45.900000000000006</v>
      </c>
      <c r="I57" s="393">
        <v>45.050000000000004</v>
      </c>
    </row>
    <row r="58" spans="1:9" s="18" customFormat="1">
      <c r="A58" s="162" t="s">
        <v>33118</v>
      </c>
      <c r="B58" s="2">
        <v>6</v>
      </c>
      <c r="C58" s="1">
        <v>0.7</v>
      </c>
      <c r="D58" s="21">
        <v>36</v>
      </c>
      <c r="E58" s="2" t="s">
        <v>4421</v>
      </c>
      <c r="F58" s="2"/>
      <c r="G58" s="387">
        <v>22.8</v>
      </c>
      <c r="H58" s="387">
        <v>20.900000000000002</v>
      </c>
      <c r="I58" s="393">
        <v>20.55</v>
      </c>
    </row>
    <row r="59" spans="1:9" s="18" customFormat="1">
      <c r="A59" s="162" t="s">
        <v>2621</v>
      </c>
      <c r="B59" s="2">
        <v>3</v>
      </c>
      <c r="C59" s="1">
        <v>0.7</v>
      </c>
      <c r="D59" s="21">
        <v>36</v>
      </c>
      <c r="E59" s="2" t="s">
        <v>4421</v>
      </c>
      <c r="F59" s="2"/>
      <c r="G59" s="387">
        <v>31.35</v>
      </c>
      <c r="H59" s="387">
        <v>28.75</v>
      </c>
      <c r="I59" s="393">
        <v>28.25</v>
      </c>
    </row>
    <row r="60" spans="1:9" s="18" customFormat="1">
      <c r="A60" s="162" t="s">
        <v>2623</v>
      </c>
      <c r="B60" s="2">
        <v>3</v>
      </c>
      <c r="C60" s="1">
        <v>0.7</v>
      </c>
      <c r="D60" s="21">
        <v>36</v>
      </c>
      <c r="E60" s="2" t="s">
        <v>4421</v>
      </c>
      <c r="F60" s="2"/>
      <c r="G60" s="387">
        <v>13.05</v>
      </c>
      <c r="H60" s="387">
        <v>11.950000000000001</v>
      </c>
      <c r="I60" s="393">
        <v>11.75</v>
      </c>
    </row>
    <row r="61" spans="1:9" s="18" customFormat="1">
      <c r="A61" s="162" t="s">
        <v>4497</v>
      </c>
      <c r="B61" s="2">
        <v>6</v>
      </c>
      <c r="C61" s="1">
        <v>0.7</v>
      </c>
      <c r="D61" s="21">
        <v>40</v>
      </c>
      <c r="E61" s="2" t="s">
        <v>4421</v>
      </c>
      <c r="F61" s="2"/>
      <c r="G61" s="387">
        <v>52.400000000000006</v>
      </c>
      <c r="H61" s="387">
        <v>48.150000000000006</v>
      </c>
      <c r="I61" s="393">
        <v>47.25</v>
      </c>
    </row>
    <row r="62" spans="1:9">
      <c r="A62" s="162" t="s">
        <v>2802</v>
      </c>
      <c r="B62" s="2">
        <v>12</v>
      </c>
      <c r="C62" s="1">
        <v>1</v>
      </c>
      <c r="D62" s="21">
        <v>38</v>
      </c>
      <c r="E62" s="2" t="s">
        <v>4421</v>
      </c>
      <c r="F62" s="2"/>
      <c r="G62" s="387">
        <v>18.3</v>
      </c>
      <c r="H62" s="387">
        <v>16.8</v>
      </c>
      <c r="I62" s="393">
        <v>16.5</v>
      </c>
    </row>
    <row r="63" spans="1:9" s="18" customFormat="1">
      <c r="A63" s="162" t="s">
        <v>4676</v>
      </c>
      <c r="B63" s="2">
        <v>6</v>
      </c>
      <c r="C63" s="1">
        <v>0.7</v>
      </c>
      <c r="D63" s="21">
        <v>38</v>
      </c>
      <c r="E63" s="2" t="s">
        <v>4421</v>
      </c>
      <c r="F63" s="2"/>
      <c r="G63" s="387">
        <v>58.35</v>
      </c>
      <c r="H63" s="387">
        <v>53.550000000000004</v>
      </c>
      <c r="I63" s="393">
        <v>52.6</v>
      </c>
    </row>
    <row r="64" spans="1:9" s="18" customFormat="1">
      <c r="A64" s="162" t="s">
        <v>2805</v>
      </c>
      <c r="B64" s="2">
        <v>6</v>
      </c>
      <c r="C64" s="1">
        <v>0.7</v>
      </c>
      <c r="D64" s="21">
        <v>40</v>
      </c>
      <c r="E64" s="2" t="s">
        <v>4421</v>
      </c>
      <c r="F64" s="2"/>
      <c r="G64" s="387">
        <v>36.550000000000004</v>
      </c>
      <c r="H64" s="387">
        <v>33.550000000000004</v>
      </c>
      <c r="I64" s="393">
        <v>32.950000000000003</v>
      </c>
    </row>
    <row r="65" spans="1:9" s="18" customFormat="1">
      <c r="A65" s="162" t="s">
        <v>2807</v>
      </c>
      <c r="B65" s="2">
        <v>6</v>
      </c>
      <c r="C65" s="1">
        <v>0.7</v>
      </c>
      <c r="D65" s="21">
        <v>40</v>
      </c>
      <c r="E65" s="2" t="s">
        <v>4421</v>
      </c>
      <c r="F65" s="2"/>
      <c r="G65" s="387">
        <v>28</v>
      </c>
      <c r="H65" s="387">
        <v>25.75</v>
      </c>
      <c r="I65" s="393">
        <v>25.25</v>
      </c>
    </row>
    <row r="66" spans="1:9" s="18" customFormat="1">
      <c r="A66" s="162" t="s">
        <v>32531</v>
      </c>
      <c r="B66" s="2">
        <v>6</v>
      </c>
      <c r="C66" s="1">
        <v>1</v>
      </c>
      <c r="D66" s="21">
        <v>35</v>
      </c>
      <c r="E66" s="2" t="s">
        <v>4421</v>
      </c>
      <c r="F66" s="2"/>
      <c r="G66" s="387">
        <v>24.35</v>
      </c>
      <c r="H66" s="387">
        <v>22.35</v>
      </c>
      <c r="I66" s="393">
        <v>21.950000000000003</v>
      </c>
    </row>
    <row r="67" spans="1:9" s="18" customFormat="1">
      <c r="A67" s="162" t="s">
        <v>3107</v>
      </c>
      <c r="B67" s="2">
        <v>6</v>
      </c>
      <c r="C67" s="1">
        <v>1</v>
      </c>
      <c r="D67" s="21">
        <v>30</v>
      </c>
      <c r="E67" s="2" t="s">
        <v>4421</v>
      </c>
      <c r="F67" s="2"/>
      <c r="G67" s="387">
        <v>17.900000000000002</v>
      </c>
      <c r="H67" s="387">
        <v>16.45</v>
      </c>
      <c r="I67" s="393">
        <v>16.150000000000002</v>
      </c>
    </row>
    <row r="68" spans="1:9" s="18" customFormat="1">
      <c r="A68" s="162" t="s">
        <v>33206</v>
      </c>
      <c r="B68" s="2">
        <v>6</v>
      </c>
      <c r="C68" s="1">
        <v>0.7</v>
      </c>
      <c r="D68" s="21">
        <v>40</v>
      </c>
      <c r="E68" s="2" t="s">
        <v>4421</v>
      </c>
      <c r="F68" s="2"/>
      <c r="G68" s="387">
        <v>39.450000000000003</v>
      </c>
      <c r="H68" s="387">
        <v>36.200000000000003</v>
      </c>
      <c r="I68" s="393">
        <v>35.550000000000004</v>
      </c>
    </row>
    <row r="69" spans="1:9" s="18" customFormat="1">
      <c r="A69" s="162" t="s">
        <v>14389</v>
      </c>
      <c r="B69" s="2">
        <v>6</v>
      </c>
      <c r="C69" s="1">
        <v>0.7</v>
      </c>
      <c r="D69" s="21">
        <v>38</v>
      </c>
      <c r="E69" s="2" t="s">
        <v>4421</v>
      </c>
      <c r="F69" s="2"/>
      <c r="G69" s="387">
        <v>12.700000000000001</v>
      </c>
      <c r="H69" s="387">
        <v>11.700000000000001</v>
      </c>
      <c r="I69" s="393">
        <v>11.450000000000001</v>
      </c>
    </row>
    <row r="70" spans="1:9" s="18" customFormat="1">
      <c r="A70" s="162" t="s">
        <v>33236</v>
      </c>
      <c r="B70" s="2">
        <v>6</v>
      </c>
      <c r="C70" s="1">
        <v>1</v>
      </c>
      <c r="D70" s="21">
        <v>38</v>
      </c>
      <c r="E70" s="2" t="s">
        <v>4421</v>
      </c>
      <c r="F70" s="2"/>
      <c r="G70" s="387">
        <v>22.25</v>
      </c>
      <c r="H70" s="387">
        <v>20.450000000000003</v>
      </c>
      <c r="I70" s="393">
        <v>20.100000000000001</v>
      </c>
    </row>
    <row r="71" spans="1:9" s="18" customFormat="1">
      <c r="A71" s="162" t="s">
        <v>4048</v>
      </c>
      <c r="B71" s="2">
        <v>6</v>
      </c>
      <c r="C71" s="1">
        <v>0.7</v>
      </c>
      <c r="D71" s="21">
        <v>40</v>
      </c>
      <c r="E71" s="2" t="s">
        <v>4421</v>
      </c>
      <c r="F71" s="2"/>
      <c r="G71" s="387">
        <v>50</v>
      </c>
      <c r="H71" s="387">
        <v>45.900000000000006</v>
      </c>
      <c r="I71" s="393">
        <v>45.050000000000004</v>
      </c>
    </row>
    <row r="72" spans="1:9" s="18" customFormat="1">
      <c r="A72" s="162" t="s">
        <v>33237</v>
      </c>
      <c r="B72" s="2">
        <v>1</v>
      </c>
      <c r="C72" s="1">
        <v>0.7</v>
      </c>
      <c r="D72" s="21">
        <v>38</v>
      </c>
      <c r="E72" s="2" t="s">
        <v>4421</v>
      </c>
      <c r="F72" s="2"/>
      <c r="G72" s="387">
        <v>20.55</v>
      </c>
      <c r="H72" s="387">
        <v>18.850000000000001</v>
      </c>
      <c r="I72" s="393">
        <v>18.5</v>
      </c>
    </row>
    <row r="73" spans="1:9" s="18" customFormat="1">
      <c r="A73" s="162" t="s">
        <v>14618</v>
      </c>
      <c r="B73" s="2">
        <v>12</v>
      </c>
      <c r="C73" s="1">
        <v>0.7</v>
      </c>
      <c r="D73" s="21">
        <v>38</v>
      </c>
      <c r="E73" s="2" t="s">
        <v>4421</v>
      </c>
      <c r="F73" s="2"/>
      <c r="G73" s="387">
        <v>18.100000000000001</v>
      </c>
      <c r="H73" s="387">
        <v>16.600000000000001</v>
      </c>
      <c r="I73" s="393">
        <v>16.3</v>
      </c>
    </row>
    <row r="74" spans="1:9" s="18" customFormat="1">
      <c r="A74" s="260" t="s">
        <v>4128</v>
      </c>
      <c r="B74" s="9">
        <v>6</v>
      </c>
      <c r="C74" s="34">
        <v>0.7</v>
      </c>
      <c r="D74" s="31">
        <v>38</v>
      </c>
      <c r="E74" s="9" t="s">
        <v>4421</v>
      </c>
      <c r="F74" s="9"/>
      <c r="G74" s="391">
        <v>19.3</v>
      </c>
      <c r="H74" s="391">
        <v>17.75</v>
      </c>
      <c r="I74" s="394">
        <v>17.400000000000002</v>
      </c>
    </row>
    <row r="75" spans="1:9" s="18" customFormat="1" ht="17" customHeight="1">
      <c r="A75" s="478" t="s">
        <v>4422</v>
      </c>
      <c r="B75" s="479"/>
      <c r="C75" s="479"/>
      <c r="D75" s="479"/>
      <c r="E75" s="479"/>
      <c r="F75" s="479"/>
      <c r="G75" s="479"/>
      <c r="H75" s="479"/>
      <c r="I75" s="480"/>
    </row>
    <row r="76" spans="1:9" s="18" customFormat="1">
      <c r="A76" s="162" t="s">
        <v>208</v>
      </c>
      <c r="B76" s="2">
        <v>6</v>
      </c>
      <c r="C76" s="1">
        <v>0.7</v>
      </c>
      <c r="D76" s="21">
        <v>40</v>
      </c>
      <c r="E76" s="2" t="s">
        <v>4422</v>
      </c>
      <c r="F76" s="2"/>
      <c r="G76" s="387">
        <v>212.85000000000002</v>
      </c>
      <c r="H76" s="387">
        <v>195.4</v>
      </c>
      <c r="I76" s="393">
        <v>191.9</v>
      </c>
    </row>
    <row r="77" spans="1:9" s="18" customFormat="1">
      <c r="A77" s="162" t="s">
        <v>875</v>
      </c>
      <c r="B77" s="2">
        <v>6</v>
      </c>
      <c r="C77" s="1">
        <v>0.7</v>
      </c>
      <c r="D77" s="21">
        <v>40</v>
      </c>
      <c r="E77" s="2" t="s">
        <v>4422</v>
      </c>
      <c r="F77" s="2"/>
      <c r="G77" s="387">
        <v>26.8</v>
      </c>
      <c r="H77" s="387">
        <v>24.6</v>
      </c>
      <c r="I77" s="393">
        <v>24.150000000000002</v>
      </c>
    </row>
    <row r="78" spans="1:9" s="18" customFormat="1">
      <c r="A78" s="162" t="s">
        <v>4754</v>
      </c>
      <c r="B78" s="2">
        <v>6</v>
      </c>
      <c r="C78" s="1">
        <v>0.7</v>
      </c>
      <c r="D78" s="21">
        <v>40</v>
      </c>
      <c r="E78" s="2" t="s">
        <v>4422</v>
      </c>
      <c r="F78" s="2"/>
      <c r="G78" s="387">
        <v>13.200000000000001</v>
      </c>
      <c r="H78" s="387">
        <v>12.100000000000001</v>
      </c>
      <c r="I78" s="393">
        <v>11.9</v>
      </c>
    </row>
    <row r="79" spans="1:9" s="18" customFormat="1">
      <c r="A79" s="162" t="s">
        <v>14407</v>
      </c>
      <c r="B79" s="2">
        <v>6</v>
      </c>
      <c r="C79" s="1">
        <v>1</v>
      </c>
      <c r="D79" s="21">
        <v>40</v>
      </c>
      <c r="E79" s="2" t="s">
        <v>4422</v>
      </c>
      <c r="F79" s="2"/>
      <c r="G79" s="387">
        <v>20.55</v>
      </c>
      <c r="H79" s="387">
        <v>18.900000000000002</v>
      </c>
      <c r="I79" s="393">
        <v>18.55</v>
      </c>
    </row>
    <row r="80" spans="1:9" s="18" customFormat="1">
      <c r="A80" s="162" t="s">
        <v>877</v>
      </c>
      <c r="B80" s="2">
        <v>6</v>
      </c>
      <c r="C80" s="1">
        <v>0.7</v>
      </c>
      <c r="D80" s="21">
        <v>40</v>
      </c>
      <c r="E80" s="2" t="s">
        <v>4422</v>
      </c>
      <c r="F80" s="2"/>
      <c r="G80" s="387">
        <v>11.850000000000001</v>
      </c>
      <c r="H80" s="387">
        <v>10.9</v>
      </c>
      <c r="I80" s="393">
        <v>10.700000000000001</v>
      </c>
    </row>
    <row r="81" spans="1:9" s="18" customFormat="1">
      <c r="A81" s="162" t="s">
        <v>1190</v>
      </c>
      <c r="B81" s="2">
        <v>12</v>
      </c>
      <c r="C81" s="1">
        <v>1</v>
      </c>
      <c r="D81" s="21">
        <v>40</v>
      </c>
      <c r="E81" s="2" t="s">
        <v>4422</v>
      </c>
      <c r="F81" s="2"/>
      <c r="G81" s="387">
        <v>78.350000000000009</v>
      </c>
      <c r="H81" s="387">
        <v>71.900000000000006</v>
      </c>
      <c r="I81" s="393">
        <v>70.650000000000006</v>
      </c>
    </row>
    <row r="82" spans="1:9" s="18" customFormat="1">
      <c r="A82" s="162" t="s">
        <v>1192</v>
      </c>
      <c r="B82" s="2">
        <v>12</v>
      </c>
      <c r="C82" s="1">
        <v>1</v>
      </c>
      <c r="D82" s="21">
        <v>40</v>
      </c>
      <c r="E82" s="2" t="s">
        <v>4422</v>
      </c>
      <c r="F82" s="2"/>
      <c r="G82" s="387">
        <v>13.850000000000001</v>
      </c>
      <c r="H82" s="387">
        <v>12.75</v>
      </c>
      <c r="I82" s="393">
        <v>12.5</v>
      </c>
    </row>
    <row r="83" spans="1:9" s="18" customFormat="1">
      <c r="A83" s="162" t="s">
        <v>33032</v>
      </c>
      <c r="B83" s="2">
        <v>12</v>
      </c>
      <c r="C83" s="1">
        <v>1</v>
      </c>
      <c r="D83" s="21">
        <v>40</v>
      </c>
      <c r="E83" s="2" t="s">
        <v>4422</v>
      </c>
      <c r="F83" s="2"/>
      <c r="G83" s="387">
        <v>18.25</v>
      </c>
      <c r="H83" s="387">
        <v>16.75</v>
      </c>
      <c r="I83" s="393">
        <v>16.45</v>
      </c>
    </row>
    <row r="84" spans="1:9" s="18" customFormat="1">
      <c r="A84" s="162" t="s">
        <v>1692</v>
      </c>
      <c r="B84" s="2">
        <v>6</v>
      </c>
      <c r="C84" s="1">
        <v>0.7</v>
      </c>
      <c r="D84" s="21">
        <v>40</v>
      </c>
      <c r="E84" s="2" t="s">
        <v>4422</v>
      </c>
      <c r="F84" s="2"/>
      <c r="G84" s="387">
        <v>188.45000000000002</v>
      </c>
      <c r="H84" s="387">
        <v>173</v>
      </c>
      <c r="I84" s="393">
        <v>169.9</v>
      </c>
    </row>
    <row r="85" spans="1:9" s="18" customFormat="1">
      <c r="A85" s="162" t="s">
        <v>1695</v>
      </c>
      <c r="B85" s="2">
        <v>6</v>
      </c>
      <c r="C85" s="1">
        <v>0.7</v>
      </c>
      <c r="D85" s="21">
        <v>40</v>
      </c>
      <c r="E85" s="2" t="s">
        <v>4422</v>
      </c>
      <c r="F85" s="2"/>
      <c r="G85" s="387">
        <v>14.600000000000001</v>
      </c>
      <c r="H85" s="387">
        <v>13.4</v>
      </c>
      <c r="I85" s="393">
        <v>13.15</v>
      </c>
    </row>
    <row r="86" spans="1:9" s="18" customFormat="1">
      <c r="A86" s="162" t="s">
        <v>1697</v>
      </c>
      <c r="B86" s="2">
        <v>6</v>
      </c>
      <c r="C86" s="1">
        <v>0.7</v>
      </c>
      <c r="D86" s="21">
        <v>40</v>
      </c>
      <c r="E86" s="2" t="s">
        <v>4422</v>
      </c>
      <c r="F86" s="2"/>
      <c r="G86" s="387">
        <v>14.3</v>
      </c>
      <c r="H86" s="387">
        <v>13.15</v>
      </c>
      <c r="I86" s="393">
        <v>12.9</v>
      </c>
    </row>
    <row r="87" spans="1:9" s="18" customFormat="1">
      <c r="A87" s="162" t="s">
        <v>4480</v>
      </c>
      <c r="B87" s="2">
        <v>6</v>
      </c>
      <c r="C87" s="1">
        <v>0.7</v>
      </c>
      <c r="D87" s="21">
        <v>40</v>
      </c>
      <c r="E87" s="2" t="s">
        <v>4422</v>
      </c>
      <c r="F87" s="2"/>
      <c r="G87" s="387">
        <v>16.350000000000001</v>
      </c>
      <c r="H87" s="387">
        <v>15.05</v>
      </c>
      <c r="I87" s="393">
        <v>14.75</v>
      </c>
    </row>
    <row r="88" spans="1:9" s="18" customFormat="1">
      <c r="A88" s="162" t="s">
        <v>4482</v>
      </c>
      <c r="B88" s="2">
        <v>6</v>
      </c>
      <c r="C88" s="1">
        <v>0.7</v>
      </c>
      <c r="D88" s="21">
        <v>40</v>
      </c>
      <c r="E88" s="2" t="s">
        <v>4422</v>
      </c>
      <c r="F88" s="2"/>
      <c r="G88" s="387">
        <v>124.4</v>
      </c>
      <c r="H88" s="387">
        <v>114.2</v>
      </c>
      <c r="I88" s="393">
        <v>112.15</v>
      </c>
    </row>
    <row r="89" spans="1:9" s="18" customFormat="1">
      <c r="A89" s="162" t="s">
        <v>2044</v>
      </c>
      <c r="B89" s="2">
        <v>6</v>
      </c>
      <c r="C89" s="1">
        <v>0.7</v>
      </c>
      <c r="D89" s="21">
        <v>40</v>
      </c>
      <c r="E89" s="2" t="s">
        <v>4422</v>
      </c>
      <c r="F89" s="2"/>
      <c r="G89" s="387">
        <v>15.4</v>
      </c>
      <c r="H89" s="387">
        <v>14.15</v>
      </c>
      <c r="I89" s="393">
        <v>13.9</v>
      </c>
    </row>
    <row r="90" spans="1:9" s="18" customFormat="1">
      <c r="A90" s="162" t="s">
        <v>2046</v>
      </c>
      <c r="B90" s="2">
        <v>6</v>
      </c>
      <c r="C90" s="1">
        <v>0.7</v>
      </c>
      <c r="D90" s="21">
        <v>40</v>
      </c>
      <c r="E90" s="2" t="s">
        <v>4422</v>
      </c>
      <c r="F90" s="2"/>
      <c r="G90" s="387">
        <v>48.150000000000006</v>
      </c>
      <c r="H90" s="387">
        <v>44.2</v>
      </c>
      <c r="I90" s="393">
        <v>43.400000000000006</v>
      </c>
    </row>
    <row r="91" spans="1:9" s="18" customFormat="1">
      <c r="A91" s="162" t="s">
        <v>31775</v>
      </c>
      <c r="B91" s="2">
        <v>3</v>
      </c>
      <c r="C91" s="1">
        <v>0.7</v>
      </c>
      <c r="D91" s="21">
        <v>40</v>
      </c>
      <c r="E91" s="2" t="s">
        <v>4422</v>
      </c>
      <c r="F91" s="2"/>
      <c r="G91" s="387">
        <v>23.150000000000002</v>
      </c>
      <c r="H91" s="387">
        <v>21.25</v>
      </c>
      <c r="I91" s="393">
        <v>20.85</v>
      </c>
    </row>
    <row r="92" spans="1:9" s="18" customFormat="1">
      <c r="A92" s="162" t="s">
        <v>2110</v>
      </c>
      <c r="B92" s="2">
        <v>120</v>
      </c>
      <c r="C92" s="1">
        <v>0.05</v>
      </c>
      <c r="D92" s="21">
        <v>40</v>
      </c>
      <c r="E92" s="2" t="s">
        <v>4422</v>
      </c>
      <c r="F92" s="2"/>
      <c r="G92" s="387">
        <v>32.050000000000004</v>
      </c>
      <c r="H92" s="387">
        <v>29.450000000000003</v>
      </c>
      <c r="I92" s="393">
        <v>28.900000000000002</v>
      </c>
    </row>
    <row r="93" spans="1:9" s="18" customFormat="1">
      <c r="A93" s="162" t="s">
        <v>2115</v>
      </c>
      <c r="B93" s="2">
        <v>12</v>
      </c>
      <c r="C93" s="1">
        <v>0.7</v>
      </c>
      <c r="D93" s="21">
        <v>40</v>
      </c>
      <c r="E93" s="2" t="s">
        <v>4422</v>
      </c>
      <c r="F93" s="2"/>
      <c r="G93" s="387">
        <v>34.6</v>
      </c>
      <c r="H93" s="387">
        <v>31.8</v>
      </c>
      <c r="I93" s="393">
        <v>31.200000000000003</v>
      </c>
    </row>
    <row r="94" spans="1:9" s="18" customFormat="1">
      <c r="A94" s="162" t="s">
        <v>38707</v>
      </c>
      <c r="B94" s="2">
        <v>6</v>
      </c>
      <c r="C94" s="1">
        <v>0.7</v>
      </c>
      <c r="D94" s="21">
        <v>40</v>
      </c>
      <c r="E94" s="2" t="s">
        <v>4422</v>
      </c>
      <c r="F94" s="2"/>
      <c r="G94" s="387">
        <v>31.400000000000002</v>
      </c>
      <c r="H94" s="387">
        <v>28.8</v>
      </c>
      <c r="I94" s="393">
        <v>28.3</v>
      </c>
    </row>
    <row r="95" spans="1:9" s="18" customFormat="1">
      <c r="A95" s="162" t="s">
        <v>32903</v>
      </c>
      <c r="B95" s="2">
        <v>6</v>
      </c>
      <c r="C95" s="1">
        <v>1.5</v>
      </c>
      <c r="D95" s="21">
        <v>40</v>
      </c>
      <c r="E95" s="2" t="s">
        <v>4422</v>
      </c>
      <c r="F95" s="2"/>
      <c r="G95" s="387">
        <v>105.9</v>
      </c>
      <c r="H95" s="387">
        <v>97.2</v>
      </c>
      <c r="I95" s="393">
        <v>95.45</v>
      </c>
    </row>
    <row r="96" spans="1:9" s="18" customFormat="1">
      <c r="A96" s="162" t="s">
        <v>2118</v>
      </c>
      <c r="B96" s="2">
        <v>6</v>
      </c>
      <c r="C96" s="1">
        <v>0.7</v>
      </c>
      <c r="D96" s="21">
        <v>40</v>
      </c>
      <c r="E96" s="2" t="s">
        <v>4422</v>
      </c>
      <c r="F96" s="2"/>
      <c r="G96" s="387">
        <v>20.700000000000003</v>
      </c>
      <c r="H96" s="387">
        <v>19</v>
      </c>
      <c r="I96" s="393">
        <v>18.650000000000002</v>
      </c>
    </row>
    <row r="97" spans="1:9" s="18" customFormat="1">
      <c r="A97" s="162" t="s">
        <v>32466</v>
      </c>
      <c r="B97" s="2">
        <v>6</v>
      </c>
      <c r="C97" s="1">
        <v>0.7</v>
      </c>
      <c r="D97" s="21">
        <v>40</v>
      </c>
      <c r="E97" s="2" t="s">
        <v>4422</v>
      </c>
      <c r="F97" s="2"/>
      <c r="G97" s="387">
        <v>11.8</v>
      </c>
      <c r="H97" s="387">
        <v>10.850000000000001</v>
      </c>
      <c r="I97" s="393">
        <v>10.65</v>
      </c>
    </row>
    <row r="98" spans="1:9" s="18" customFormat="1">
      <c r="A98" s="162" t="s">
        <v>32468</v>
      </c>
      <c r="B98" s="2">
        <v>6</v>
      </c>
      <c r="C98" s="1">
        <v>0.7</v>
      </c>
      <c r="D98" s="21">
        <v>40</v>
      </c>
      <c r="E98" s="2" t="s">
        <v>4422</v>
      </c>
      <c r="F98" s="2"/>
      <c r="G98" s="387">
        <v>14.600000000000001</v>
      </c>
      <c r="H98" s="387">
        <v>13.4</v>
      </c>
      <c r="I98" s="393">
        <v>13.15</v>
      </c>
    </row>
    <row r="99" spans="1:9" s="18" customFormat="1">
      <c r="A99" s="162" t="s">
        <v>32470</v>
      </c>
      <c r="B99" s="2">
        <v>6</v>
      </c>
      <c r="C99" s="1">
        <v>0.7</v>
      </c>
      <c r="D99" s="21">
        <v>40</v>
      </c>
      <c r="E99" s="2" t="s">
        <v>4422</v>
      </c>
      <c r="F99" s="2"/>
      <c r="G99" s="387">
        <v>19.5</v>
      </c>
      <c r="H99" s="387">
        <v>17.900000000000002</v>
      </c>
      <c r="I99" s="393">
        <v>17.55</v>
      </c>
    </row>
    <row r="100" spans="1:9" s="18" customFormat="1">
      <c r="A100" s="162" t="s">
        <v>14985</v>
      </c>
      <c r="B100" s="2">
        <v>6</v>
      </c>
      <c r="C100" s="1">
        <v>0.7</v>
      </c>
      <c r="D100" s="21">
        <v>40</v>
      </c>
      <c r="E100" s="2" t="s">
        <v>4422</v>
      </c>
      <c r="F100" s="2"/>
      <c r="G100" s="387">
        <v>20.700000000000003</v>
      </c>
      <c r="H100" s="387">
        <v>19</v>
      </c>
      <c r="I100" s="393">
        <v>18.650000000000002</v>
      </c>
    </row>
    <row r="101" spans="1:9" s="18" customFormat="1">
      <c r="A101" s="162" t="s">
        <v>32472</v>
      </c>
      <c r="B101" s="2">
        <v>6</v>
      </c>
      <c r="C101" s="1">
        <v>0.7</v>
      </c>
      <c r="D101" s="21">
        <v>40</v>
      </c>
      <c r="E101" s="2" t="s">
        <v>4422</v>
      </c>
      <c r="F101" s="2"/>
      <c r="G101" s="387">
        <v>43.900000000000006</v>
      </c>
      <c r="H101" s="387">
        <v>40.300000000000004</v>
      </c>
      <c r="I101" s="393">
        <v>39.550000000000004</v>
      </c>
    </row>
    <row r="102" spans="1:9" s="18" customFormat="1">
      <c r="A102" s="162" t="s">
        <v>32474</v>
      </c>
      <c r="B102" s="2">
        <v>6</v>
      </c>
      <c r="C102" s="1">
        <v>0.7</v>
      </c>
      <c r="D102" s="21">
        <v>40</v>
      </c>
      <c r="E102" s="2" t="s">
        <v>4422</v>
      </c>
      <c r="F102" s="2"/>
      <c r="G102" s="387">
        <v>18.45</v>
      </c>
      <c r="H102" s="387">
        <v>16.95</v>
      </c>
      <c r="I102" s="393">
        <v>16.650000000000002</v>
      </c>
    </row>
    <row r="103" spans="1:9" s="18" customFormat="1">
      <c r="A103" s="162" t="s">
        <v>32476</v>
      </c>
      <c r="B103" s="2">
        <v>6</v>
      </c>
      <c r="C103" s="1">
        <v>0.7</v>
      </c>
      <c r="D103" s="21">
        <v>40</v>
      </c>
      <c r="E103" s="2" t="s">
        <v>4422</v>
      </c>
      <c r="F103" s="2"/>
      <c r="G103" s="387">
        <v>24.900000000000002</v>
      </c>
      <c r="H103" s="387">
        <v>22.85</v>
      </c>
      <c r="I103" s="393">
        <v>22.450000000000003</v>
      </c>
    </row>
    <row r="104" spans="1:9" s="18" customFormat="1">
      <c r="A104" s="162" t="s">
        <v>4535</v>
      </c>
      <c r="B104" s="2">
        <v>12</v>
      </c>
      <c r="C104" s="1">
        <v>1</v>
      </c>
      <c r="D104" s="21">
        <v>40</v>
      </c>
      <c r="E104" s="2" t="s">
        <v>4422</v>
      </c>
      <c r="F104" s="2"/>
      <c r="G104" s="387">
        <v>22.75</v>
      </c>
      <c r="H104" s="387">
        <v>20.900000000000002</v>
      </c>
      <c r="I104" s="393">
        <v>20.55</v>
      </c>
    </row>
    <row r="105" spans="1:9" s="18" customFormat="1">
      <c r="A105" s="162" t="s">
        <v>2156</v>
      </c>
      <c r="B105" s="2">
        <v>6</v>
      </c>
      <c r="C105" s="1">
        <v>1</v>
      </c>
      <c r="D105" s="21">
        <v>40</v>
      </c>
      <c r="E105" s="2" t="s">
        <v>4422</v>
      </c>
      <c r="F105" s="2"/>
      <c r="G105" s="387">
        <v>18.55</v>
      </c>
      <c r="H105" s="387">
        <v>17.05</v>
      </c>
      <c r="I105" s="393">
        <v>16.75</v>
      </c>
    </row>
    <row r="106" spans="1:9" s="18" customFormat="1">
      <c r="A106" s="162" t="s">
        <v>2416</v>
      </c>
      <c r="B106" s="2">
        <v>6</v>
      </c>
      <c r="C106" s="1">
        <v>0.7</v>
      </c>
      <c r="D106" s="21">
        <v>40</v>
      </c>
      <c r="E106" s="2" t="s">
        <v>4422</v>
      </c>
      <c r="F106" s="2"/>
      <c r="G106" s="387">
        <v>32.9</v>
      </c>
      <c r="H106" s="387">
        <v>30.200000000000003</v>
      </c>
      <c r="I106" s="393">
        <v>29.650000000000002</v>
      </c>
    </row>
    <row r="107" spans="1:9" s="18" customFormat="1">
      <c r="A107" s="162" t="s">
        <v>2420</v>
      </c>
      <c r="B107" s="2">
        <v>6</v>
      </c>
      <c r="C107" s="1">
        <v>0.7</v>
      </c>
      <c r="D107" s="21">
        <v>40</v>
      </c>
      <c r="E107" s="2" t="s">
        <v>4422</v>
      </c>
      <c r="F107" s="2"/>
      <c r="G107" s="387">
        <v>41.45</v>
      </c>
      <c r="H107" s="387">
        <v>38.050000000000004</v>
      </c>
      <c r="I107" s="393">
        <v>37.35</v>
      </c>
    </row>
    <row r="108" spans="1:9" s="18" customFormat="1">
      <c r="A108" s="162" t="s">
        <v>26972</v>
      </c>
      <c r="B108" s="2">
        <v>3</v>
      </c>
      <c r="C108" s="1">
        <v>0.7</v>
      </c>
      <c r="D108" s="21">
        <v>40</v>
      </c>
      <c r="E108" s="2" t="s">
        <v>4422</v>
      </c>
      <c r="F108" s="2"/>
      <c r="G108" s="387">
        <v>46.300000000000004</v>
      </c>
      <c r="H108" s="387">
        <v>42.550000000000004</v>
      </c>
      <c r="I108" s="393">
        <v>41.75</v>
      </c>
    </row>
    <row r="109" spans="1:9" s="18" customFormat="1">
      <c r="A109" s="162" t="s">
        <v>14543</v>
      </c>
      <c r="B109" s="2">
        <v>6</v>
      </c>
      <c r="C109" s="1">
        <v>0.5</v>
      </c>
      <c r="D109" s="21">
        <v>43</v>
      </c>
      <c r="E109" s="2" t="s">
        <v>4422</v>
      </c>
      <c r="F109" s="2"/>
      <c r="G109" s="387">
        <v>108.35000000000001</v>
      </c>
      <c r="H109" s="387">
        <v>99.45</v>
      </c>
      <c r="I109" s="393">
        <v>97.7</v>
      </c>
    </row>
    <row r="110" spans="1:9" s="18" customFormat="1">
      <c r="A110" s="162" t="s">
        <v>33132</v>
      </c>
      <c r="B110" s="2">
        <v>6</v>
      </c>
      <c r="C110" s="1">
        <v>0.7</v>
      </c>
      <c r="D110" s="21">
        <v>40</v>
      </c>
      <c r="E110" s="2" t="s">
        <v>4422</v>
      </c>
      <c r="F110" s="2"/>
      <c r="G110" s="387">
        <v>14</v>
      </c>
      <c r="H110" s="387">
        <v>12.850000000000001</v>
      </c>
      <c r="I110" s="393">
        <v>12.600000000000001</v>
      </c>
    </row>
    <row r="111" spans="1:9" s="18" customFormat="1">
      <c r="A111" s="162" t="s">
        <v>2738</v>
      </c>
      <c r="B111" s="2">
        <v>3</v>
      </c>
      <c r="C111" s="1">
        <v>0.7</v>
      </c>
      <c r="D111" s="21">
        <v>43</v>
      </c>
      <c r="E111" s="2" t="s">
        <v>4422</v>
      </c>
      <c r="F111" s="2"/>
      <c r="G111" s="387">
        <v>13</v>
      </c>
      <c r="H111" s="387">
        <v>11.9</v>
      </c>
      <c r="I111" s="393">
        <v>11.700000000000001</v>
      </c>
    </row>
    <row r="112" spans="1:9" s="18" customFormat="1">
      <c r="A112" s="162" t="s">
        <v>14275</v>
      </c>
      <c r="B112" s="2">
        <v>6</v>
      </c>
      <c r="C112" s="1">
        <v>0.7</v>
      </c>
      <c r="D112" s="21">
        <v>40</v>
      </c>
      <c r="E112" s="2" t="s">
        <v>4422</v>
      </c>
      <c r="F112" s="2"/>
      <c r="G112" s="387">
        <v>39.6</v>
      </c>
      <c r="H112" s="387">
        <v>36.35</v>
      </c>
      <c r="I112" s="393">
        <v>35.700000000000003</v>
      </c>
    </row>
    <row r="113" spans="1:9" s="18" customFormat="1">
      <c r="A113" s="162" t="s">
        <v>14277</v>
      </c>
      <c r="B113" s="2">
        <v>6</v>
      </c>
      <c r="C113" s="1">
        <v>0.7</v>
      </c>
      <c r="D113" s="21">
        <v>40</v>
      </c>
      <c r="E113" s="2" t="s">
        <v>4422</v>
      </c>
      <c r="F113" s="2"/>
      <c r="G113" s="387">
        <v>14.600000000000001</v>
      </c>
      <c r="H113" s="387">
        <v>13.4</v>
      </c>
      <c r="I113" s="393">
        <v>13.15</v>
      </c>
    </row>
    <row r="114" spans="1:9" s="18" customFormat="1">
      <c r="A114" s="162" t="s">
        <v>2741</v>
      </c>
      <c r="B114" s="2">
        <v>6</v>
      </c>
      <c r="C114" s="1">
        <v>0.7</v>
      </c>
      <c r="D114" s="21">
        <v>40</v>
      </c>
      <c r="E114" s="2" t="s">
        <v>4422</v>
      </c>
      <c r="F114" s="2"/>
      <c r="G114" s="387">
        <v>37.800000000000004</v>
      </c>
      <c r="H114" s="387">
        <v>34.700000000000003</v>
      </c>
      <c r="I114" s="393">
        <v>34.050000000000004</v>
      </c>
    </row>
    <row r="115" spans="1:9" s="18" customFormat="1">
      <c r="A115" s="162" t="s">
        <v>14655</v>
      </c>
      <c r="B115" s="2">
        <v>6</v>
      </c>
      <c r="C115" s="1">
        <v>0.7</v>
      </c>
      <c r="D115" s="21">
        <v>40</v>
      </c>
      <c r="E115" s="2" t="s">
        <v>4422</v>
      </c>
      <c r="F115" s="2"/>
      <c r="G115" s="387">
        <v>218.95000000000002</v>
      </c>
      <c r="H115" s="387">
        <v>201</v>
      </c>
      <c r="I115" s="393">
        <v>197.4</v>
      </c>
    </row>
    <row r="116" spans="1:9" s="18" customFormat="1">
      <c r="A116" s="162" t="s">
        <v>2743</v>
      </c>
      <c r="B116" s="2">
        <v>6</v>
      </c>
      <c r="C116" s="1">
        <v>0.7</v>
      </c>
      <c r="D116" s="21">
        <v>40</v>
      </c>
      <c r="E116" s="2" t="s">
        <v>4422</v>
      </c>
      <c r="F116" s="2"/>
      <c r="G116" s="387">
        <v>17.05</v>
      </c>
      <c r="H116" s="387">
        <v>15.65</v>
      </c>
      <c r="I116" s="393">
        <v>15.350000000000001</v>
      </c>
    </row>
    <row r="117" spans="1:9" s="18" customFormat="1">
      <c r="A117" s="162" t="s">
        <v>2745</v>
      </c>
      <c r="B117" s="2">
        <v>3</v>
      </c>
      <c r="C117" s="1">
        <v>0.7</v>
      </c>
      <c r="D117" s="21">
        <v>40</v>
      </c>
      <c r="E117" s="2" t="s">
        <v>4422</v>
      </c>
      <c r="F117" s="2"/>
      <c r="G117" s="387">
        <v>26.5</v>
      </c>
      <c r="H117" s="387">
        <v>24.35</v>
      </c>
      <c r="I117" s="393">
        <v>23.900000000000002</v>
      </c>
    </row>
    <row r="118" spans="1:9" s="18" customFormat="1">
      <c r="A118" s="162" t="s">
        <v>2783</v>
      </c>
      <c r="B118" s="2">
        <v>6</v>
      </c>
      <c r="C118" s="1">
        <v>0.7</v>
      </c>
      <c r="D118" s="21">
        <v>40</v>
      </c>
      <c r="E118" s="2" t="s">
        <v>4422</v>
      </c>
      <c r="F118" s="2"/>
      <c r="G118" s="387">
        <v>31.05</v>
      </c>
      <c r="H118" s="387">
        <v>28.55</v>
      </c>
      <c r="I118" s="393">
        <v>28</v>
      </c>
    </row>
    <row r="119" spans="1:9" s="18" customFormat="1">
      <c r="A119" s="162" t="s">
        <v>4494</v>
      </c>
      <c r="B119" s="2">
        <v>6</v>
      </c>
      <c r="C119" s="1">
        <v>0.7</v>
      </c>
      <c r="D119" s="21">
        <v>40</v>
      </c>
      <c r="E119" s="2" t="s">
        <v>4422</v>
      </c>
      <c r="F119" s="2"/>
      <c r="G119" s="387">
        <v>20.400000000000002</v>
      </c>
      <c r="H119" s="387">
        <v>18.75</v>
      </c>
      <c r="I119" s="393">
        <v>18.400000000000002</v>
      </c>
    </row>
    <row r="120" spans="1:9" s="18" customFormat="1">
      <c r="A120" s="162" t="s">
        <v>2785</v>
      </c>
      <c r="B120" s="2">
        <v>6</v>
      </c>
      <c r="C120" s="1">
        <v>0.7</v>
      </c>
      <c r="D120" s="21">
        <v>40</v>
      </c>
      <c r="E120" s="2" t="s">
        <v>4422</v>
      </c>
      <c r="F120" s="2"/>
      <c r="G120" s="387">
        <v>16.3</v>
      </c>
      <c r="H120" s="387">
        <v>15</v>
      </c>
      <c r="I120" s="393">
        <v>14.700000000000001</v>
      </c>
    </row>
    <row r="121" spans="1:9" s="18" customFormat="1">
      <c r="A121" s="162" t="s">
        <v>13679</v>
      </c>
      <c r="B121" s="2">
        <v>6</v>
      </c>
      <c r="C121" s="1">
        <v>0.7</v>
      </c>
      <c r="D121" s="21">
        <v>40</v>
      </c>
      <c r="E121" s="2" t="s">
        <v>4422</v>
      </c>
      <c r="F121" s="2"/>
      <c r="G121" s="387">
        <v>14.850000000000001</v>
      </c>
      <c r="H121" s="387">
        <v>13.65</v>
      </c>
      <c r="I121" s="393">
        <v>13.4</v>
      </c>
    </row>
    <row r="122" spans="1:9" s="18" customFormat="1">
      <c r="A122" s="162" t="s">
        <v>2810</v>
      </c>
      <c r="B122" s="2">
        <v>12</v>
      </c>
      <c r="C122" s="1">
        <v>0.7</v>
      </c>
      <c r="D122" s="21">
        <v>40</v>
      </c>
      <c r="E122" s="2" t="s">
        <v>4422</v>
      </c>
      <c r="F122" s="2"/>
      <c r="G122" s="387">
        <v>17.350000000000001</v>
      </c>
      <c r="H122" s="387">
        <v>15.950000000000001</v>
      </c>
      <c r="I122" s="393">
        <v>15.65</v>
      </c>
    </row>
    <row r="123" spans="1:9" s="18" customFormat="1">
      <c r="A123" s="162" t="s">
        <v>31813</v>
      </c>
      <c r="B123" s="2">
        <v>12</v>
      </c>
      <c r="C123" s="1">
        <v>0.7</v>
      </c>
      <c r="D123" s="21">
        <v>40</v>
      </c>
      <c r="E123" s="2" t="s">
        <v>4422</v>
      </c>
      <c r="F123" s="2"/>
      <c r="G123" s="387">
        <v>31.05</v>
      </c>
      <c r="H123" s="387">
        <v>28.55</v>
      </c>
      <c r="I123" s="393">
        <v>28</v>
      </c>
    </row>
    <row r="124" spans="1:9" s="18" customFormat="1">
      <c r="A124" s="162" t="s">
        <v>2815</v>
      </c>
      <c r="B124" s="2">
        <v>12</v>
      </c>
      <c r="C124" s="1">
        <v>1</v>
      </c>
      <c r="D124" s="21">
        <v>40</v>
      </c>
      <c r="E124" s="2" t="s">
        <v>4422</v>
      </c>
      <c r="F124" s="2"/>
      <c r="G124" s="387">
        <v>19.55</v>
      </c>
      <c r="H124" s="387">
        <v>17.95</v>
      </c>
      <c r="I124" s="393">
        <v>17.600000000000001</v>
      </c>
    </row>
    <row r="125" spans="1:9" s="18" customFormat="1">
      <c r="A125" s="162" t="s">
        <v>2817</v>
      </c>
      <c r="B125" s="2">
        <v>12</v>
      </c>
      <c r="C125" s="1">
        <v>1</v>
      </c>
      <c r="D125" s="21">
        <v>40</v>
      </c>
      <c r="E125" s="2" t="s">
        <v>4422</v>
      </c>
      <c r="F125" s="2"/>
      <c r="G125" s="387">
        <v>85.050000000000011</v>
      </c>
      <c r="H125" s="387">
        <v>78.100000000000009</v>
      </c>
      <c r="I125" s="393">
        <v>76.7</v>
      </c>
    </row>
    <row r="126" spans="1:9">
      <c r="A126" s="162" t="s">
        <v>2819</v>
      </c>
      <c r="B126" s="2">
        <v>12</v>
      </c>
      <c r="C126" s="1">
        <v>1</v>
      </c>
      <c r="D126" s="21">
        <v>40</v>
      </c>
      <c r="E126" s="2" t="s">
        <v>4422</v>
      </c>
      <c r="F126" s="2"/>
      <c r="G126" s="387">
        <v>63.7</v>
      </c>
      <c r="H126" s="387">
        <v>58.5</v>
      </c>
      <c r="I126" s="393">
        <v>57.45</v>
      </c>
    </row>
    <row r="127" spans="1:9" s="18" customFormat="1">
      <c r="A127" s="162" t="s">
        <v>2822</v>
      </c>
      <c r="B127" s="2">
        <v>6</v>
      </c>
      <c r="C127" s="1">
        <v>0.7</v>
      </c>
      <c r="D127" s="21">
        <v>40</v>
      </c>
      <c r="E127" s="2" t="s">
        <v>4422</v>
      </c>
      <c r="F127" s="2"/>
      <c r="G127" s="387">
        <v>29.55</v>
      </c>
      <c r="H127" s="387">
        <v>27.150000000000002</v>
      </c>
      <c r="I127" s="393">
        <v>26.650000000000002</v>
      </c>
    </row>
    <row r="128" spans="1:9">
      <c r="A128" s="162" t="s">
        <v>2826</v>
      </c>
      <c r="B128" s="2">
        <v>6</v>
      </c>
      <c r="C128" s="1">
        <v>0.7</v>
      </c>
      <c r="D128" s="21">
        <v>40</v>
      </c>
      <c r="E128" s="2" t="s">
        <v>4422</v>
      </c>
      <c r="F128" s="2"/>
      <c r="G128" s="387">
        <v>24.35</v>
      </c>
      <c r="H128" s="387">
        <v>22.35</v>
      </c>
      <c r="I128" s="393">
        <v>21.950000000000003</v>
      </c>
    </row>
    <row r="129" spans="1:9" s="18" customFormat="1">
      <c r="A129" s="162" t="s">
        <v>2885</v>
      </c>
      <c r="B129" s="2">
        <v>6</v>
      </c>
      <c r="C129" s="1">
        <v>0.7</v>
      </c>
      <c r="D129" s="21">
        <v>40</v>
      </c>
      <c r="E129" s="2" t="s">
        <v>4422</v>
      </c>
      <c r="F129" s="2"/>
      <c r="G129" s="387">
        <v>29.25</v>
      </c>
      <c r="H129" s="387">
        <v>26.85</v>
      </c>
      <c r="I129" s="393">
        <v>26.35</v>
      </c>
    </row>
    <row r="130" spans="1:9" s="18" customFormat="1">
      <c r="A130" s="162" t="s">
        <v>2887</v>
      </c>
      <c r="B130" s="2">
        <v>6</v>
      </c>
      <c r="C130" s="1">
        <v>0.7</v>
      </c>
      <c r="D130" s="21">
        <v>40</v>
      </c>
      <c r="E130" s="2" t="s">
        <v>4422</v>
      </c>
      <c r="F130" s="2"/>
      <c r="G130" s="387">
        <v>487.35</v>
      </c>
      <c r="H130" s="387">
        <v>447.40000000000003</v>
      </c>
      <c r="I130" s="393">
        <v>439.40000000000003</v>
      </c>
    </row>
    <row r="131" spans="1:9" s="18" customFormat="1">
      <c r="A131" s="162" t="s">
        <v>2889</v>
      </c>
      <c r="B131" s="2">
        <v>6</v>
      </c>
      <c r="C131" s="1">
        <v>0.7</v>
      </c>
      <c r="D131" s="21">
        <v>40</v>
      </c>
      <c r="E131" s="2" t="s">
        <v>4422</v>
      </c>
      <c r="F131" s="2"/>
      <c r="G131" s="387">
        <v>20.700000000000003</v>
      </c>
      <c r="H131" s="387">
        <v>19</v>
      </c>
      <c r="I131" s="393">
        <v>18.650000000000002</v>
      </c>
    </row>
    <row r="132" spans="1:9">
      <c r="A132" s="162" t="s">
        <v>32536</v>
      </c>
      <c r="B132" s="2">
        <v>6</v>
      </c>
      <c r="C132" s="1">
        <v>0.7</v>
      </c>
      <c r="D132" s="21">
        <v>40</v>
      </c>
      <c r="E132" s="2" t="s">
        <v>4422</v>
      </c>
      <c r="F132" s="2"/>
      <c r="G132" s="387">
        <v>14.8</v>
      </c>
      <c r="H132" s="387">
        <v>13.600000000000001</v>
      </c>
      <c r="I132" s="393">
        <v>13.350000000000001</v>
      </c>
    </row>
    <row r="133" spans="1:9" s="18" customFormat="1">
      <c r="A133" s="162" t="s">
        <v>2891</v>
      </c>
      <c r="B133" s="2">
        <v>6</v>
      </c>
      <c r="C133" s="1">
        <v>0.7</v>
      </c>
      <c r="D133" s="21">
        <v>40</v>
      </c>
      <c r="E133" s="2" t="s">
        <v>4422</v>
      </c>
      <c r="F133" s="2"/>
      <c r="G133" s="387">
        <v>42.650000000000006</v>
      </c>
      <c r="H133" s="387">
        <v>39.150000000000006</v>
      </c>
      <c r="I133" s="393">
        <v>38.450000000000003</v>
      </c>
    </row>
    <row r="134" spans="1:9" s="18" customFormat="1">
      <c r="A134" s="162" t="s">
        <v>33141</v>
      </c>
      <c r="B134" s="2">
        <v>6</v>
      </c>
      <c r="C134" s="1">
        <v>0.7</v>
      </c>
      <c r="D134" s="21">
        <v>41.6</v>
      </c>
      <c r="E134" s="2" t="s">
        <v>4422</v>
      </c>
      <c r="F134" s="2"/>
      <c r="G134" s="387">
        <v>28.700000000000003</v>
      </c>
      <c r="H134" s="387">
        <v>26.35</v>
      </c>
      <c r="I134" s="393">
        <v>25.900000000000002</v>
      </c>
    </row>
    <row r="135" spans="1:9" s="18" customFormat="1">
      <c r="A135" s="162" t="s">
        <v>2900</v>
      </c>
      <c r="B135" s="2">
        <v>6</v>
      </c>
      <c r="C135" s="1">
        <v>0.7</v>
      </c>
      <c r="D135" s="21">
        <v>40</v>
      </c>
      <c r="E135" s="2" t="s">
        <v>4422</v>
      </c>
      <c r="F135" s="2"/>
      <c r="G135" s="387">
        <v>13.55</v>
      </c>
      <c r="H135" s="387">
        <v>12.450000000000001</v>
      </c>
      <c r="I135" s="393">
        <v>12.25</v>
      </c>
    </row>
    <row r="136" spans="1:9" s="18" customFormat="1">
      <c r="A136" s="162" t="s">
        <v>33179</v>
      </c>
      <c r="B136" s="2">
        <v>6</v>
      </c>
      <c r="C136" s="1">
        <v>0.7</v>
      </c>
      <c r="D136" s="21">
        <v>40</v>
      </c>
      <c r="E136" s="2" t="s">
        <v>4422</v>
      </c>
      <c r="F136" s="2"/>
      <c r="G136" s="387">
        <v>37.800000000000004</v>
      </c>
      <c r="H136" s="387">
        <v>34.700000000000003</v>
      </c>
      <c r="I136" s="393">
        <v>34.050000000000004</v>
      </c>
    </row>
    <row r="137" spans="1:9">
      <c r="A137" s="162" t="s">
        <v>33180</v>
      </c>
      <c r="B137" s="2">
        <v>12</v>
      </c>
      <c r="C137" s="1">
        <v>1</v>
      </c>
      <c r="D137" s="21">
        <v>40</v>
      </c>
      <c r="E137" s="2" t="s">
        <v>4422</v>
      </c>
      <c r="F137" s="2"/>
      <c r="G137" s="387">
        <v>14.600000000000001</v>
      </c>
      <c r="H137" s="387">
        <v>13.4</v>
      </c>
      <c r="I137" s="393">
        <v>13.15</v>
      </c>
    </row>
    <row r="138" spans="1:9">
      <c r="A138" s="260" t="s">
        <v>3403</v>
      </c>
      <c r="B138" s="9">
        <v>3</v>
      </c>
      <c r="C138" s="34">
        <v>0.7</v>
      </c>
      <c r="D138" s="31">
        <v>40</v>
      </c>
      <c r="E138" s="9" t="s">
        <v>4422</v>
      </c>
      <c r="F138" s="9"/>
      <c r="G138" s="391">
        <v>12.600000000000001</v>
      </c>
      <c r="H138" s="391">
        <v>11.55</v>
      </c>
      <c r="I138" s="394">
        <v>11.350000000000001</v>
      </c>
    </row>
    <row r="139" spans="1:9">
      <c r="A139" s="162" t="s">
        <v>3404</v>
      </c>
      <c r="B139" s="2">
        <v>6</v>
      </c>
      <c r="C139" s="1">
        <v>0.7</v>
      </c>
      <c r="D139" s="21">
        <v>40</v>
      </c>
      <c r="E139" s="2" t="s">
        <v>4422</v>
      </c>
      <c r="F139" s="2"/>
      <c r="G139" s="387">
        <v>40.200000000000003</v>
      </c>
      <c r="H139" s="387">
        <v>36.950000000000003</v>
      </c>
      <c r="I139" s="393">
        <v>36.25</v>
      </c>
    </row>
    <row r="140" spans="1:9" s="18" customFormat="1">
      <c r="A140" s="162" t="s">
        <v>3423</v>
      </c>
      <c r="B140" s="2">
        <v>6</v>
      </c>
      <c r="C140" s="1">
        <v>0.7</v>
      </c>
      <c r="D140" s="21">
        <v>40</v>
      </c>
      <c r="E140" s="2" t="s">
        <v>4422</v>
      </c>
      <c r="F140" s="2"/>
      <c r="G140" s="387">
        <v>15.5</v>
      </c>
      <c r="H140" s="387">
        <v>14.25</v>
      </c>
      <c r="I140" s="393">
        <v>14</v>
      </c>
    </row>
    <row r="141" spans="1:9" s="18" customFormat="1">
      <c r="A141" s="162" t="s">
        <v>3425</v>
      </c>
      <c r="B141" s="2">
        <v>6</v>
      </c>
      <c r="C141" s="1">
        <v>0.7</v>
      </c>
      <c r="D141" s="21">
        <v>40</v>
      </c>
      <c r="E141" s="2" t="s">
        <v>4422</v>
      </c>
      <c r="F141" s="2"/>
      <c r="G141" s="387">
        <v>20.900000000000002</v>
      </c>
      <c r="H141" s="387">
        <v>19.200000000000003</v>
      </c>
      <c r="I141" s="393">
        <v>18.850000000000001</v>
      </c>
    </row>
    <row r="142" spans="1:9" s="18" customFormat="1" ht="17" customHeight="1">
      <c r="A142" s="478" t="s">
        <v>4423</v>
      </c>
      <c r="B142" s="479"/>
      <c r="C142" s="479"/>
      <c r="D142" s="479"/>
      <c r="E142" s="479"/>
      <c r="F142" s="479"/>
      <c r="G142" s="479"/>
      <c r="H142" s="479"/>
      <c r="I142" s="480"/>
    </row>
    <row r="143" spans="1:9" s="18" customFormat="1">
      <c r="A143" s="162" t="s">
        <v>151</v>
      </c>
      <c r="B143" s="2">
        <v>6</v>
      </c>
      <c r="C143" s="1">
        <v>0.7</v>
      </c>
      <c r="D143" s="21">
        <v>40</v>
      </c>
      <c r="E143" s="2" t="s">
        <v>4423</v>
      </c>
      <c r="F143" s="2"/>
      <c r="G143" s="387">
        <v>24.900000000000002</v>
      </c>
      <c r="H143" s="387">
        <v>22.85</v>
      </c>
      <c r="I143" s="393">
        <v>22.450000000000003</v>
      </c>
    </row>
    <row r="144" spans="1:9" s="18" customFormat="1">
      <c r="A144" s="162" t="s">
        <v>153</v>
      </c>
      <c r="B144" s="2">
        <v>6</v>
      </c>
      <c r="C144" s="1">
        <v>0.7</v>
      </c>
      <c r="D144" s="21">
        <v>42</v>
      </c>
      <c r="E144" s="2" t="s">
        <v>4423</v>
      </c>
      <c r="F144" s="2"/>
      <c r="G144" s="387">
        <v>133.75</v>
      </c>
      <c r="H144" s="387">
        <v>122.75</v>
      </c>
      <c r="I144" s="393">
        <v>120.60000000000001</v>
      </c>
    </row>
    <row r="145" spans="1:9" s="18" customFormat="1">
      <c r="A145" s="162" t="s">
        <v>32938</v>
      </c>
      <c r="B145" s="2">
        <v>6</v>
      </c>
      <c r="C145" s="1">
        <v>0.7</v>
      </c>
      <c r="D145" s="21">
        <v>40</v>
      </c>
      <c r="E145" s="2" t="s">
        <v>4423</v>
      </c>
      <c r="F145" s="2"/>
      <c r="G145" s="387">
        <v>34.1</v>
      </c>
      <c r="H145" s="387">
        <v>31.35</v>
      </c>
      <c r="I145" s="393">
        <v>30.75</v>
      </c>
    </row>
    <row r="146" spans="1:9" s="18" customFormat="1">
      <c r="A146" s="162" t="s">
        <v>186</v>
      </c>
      <c r="B146" s="2">
        <v>6</v>
      </c>
      <c r="C146" s="1">
        <v>0.7</v>
      </c>
      <c r="D146" s="21">
        <v>42</v>
      </c>
      <c r="E146" s="2" t="s">
        <v>4423</v>
      </c>
      <c r="F146" s="2"/>
      <c r="G146" s="387">
        <v>12.3</v>
      </c>
      <c r="H146" s="387">
        <v>11.25</v>
      </c>
      <c r="I146" s="393">
        <v>11.05</v>
      </c>
    </row>
    <row r="147" spans="1:9" s="18" customFormat="1">
      <c r="A147" s="162" t="s">
        <v>188</v>
      </c>
      <c r="B147" s="2">
        <v>6</v>
      </c>
      <c r="C147" s="1">
        <v>0.7</v>
      </c>
      <c r="D147" s="21">
        <v>51</v>
      </c>
      <c r="E147" s="2" t="s">
        <v>4423</v>
      </c>
      <c r="F147" s="2"/>
      <c r="G147" s="387">
        <v>22.900000000000002</v>
      </c>
      <c r="H147" s="387">
        <v>21</v>
      </c>
      <c r="I147" s="393">
        <v>20.650000000000002</v>
      </c>
    </row>
    <row r="148" spans="1:9" s="18" customFormat="1">
      <c r="A148" s="162" t="s">
        <v>26901</v>
      </c>
      <c r="B148" s="2">
        <v>6</v>
      </c>
      <c r="C148" s="1">
        <v>0.7</v>
      </c>
      <c r="D148" s="21">
        <v>43</v>
      </c>
      <c r="E148" s="2" t="s">
        <v>4423</v>
      </c>
      <c r="F148" s="2"/>
      <c r="G148" s="387">
        <v>68.55</v>
      </c>
      <c r="H148" s="387">
        <v>62.95</v>
      </c>
      <c r="I148" s="393">
        <v>61.800000000000004</v>
      </c>
    </row>
    <row r="149" spans="1:9" s="18" customFormat="1">
      <c r="A149" s="162" t="s">
        <v>31919</v>
      </c>
      <c r="B149" s="2">
        <v>6</v>
      </c>
      <c r="C149" s="1">
        <v>0.7</v>
      </c>
      <c r="D149" s="21">
        <v>43</v>
      </c>
      <c r="E149" s="2" t="s">
        <v>4423</v>
      </c>
      <c r="F149" s="2"/>
      <c r="G149" s="387">
        <v>31.650000000000002</v>
      </c>
      <c r="H149" s="387">
        <v>29.05</v>
      </c>
      <c r="I149" s="393">
        <v>28.55</v>
      </c>
    </row>
    <row r="150" spans="1:9" s="18" customFormat="1">
      <c r="A150" s="162" t="s">
        <v>199</v>
      </c>
      <c r="B150" s="2">
        <v>6</v>
      </c>
      <c r="C150" s="1">
        <v>0.7</v>
      </c>
      <c r="D150" s="21">
        <v>43</v>
      </c>
      <c r="E150" s="2" t="s">
        <v>4423</v>
      </c>
      <c r="F150" s="2"/>
      <c r="G150" s="387">
        <v>17.900000000000002</v>
      </c>
      <c r="H150" s="387">
        <v>16.45</v>
      </c>
      <c r="I150" s="393">
        <v>16.150000000000002</v>
      </c>
    </row>
    <row r="151" spans="1:9" s="18" customFormat="1">
      <c r="A151" s="162" t="s">
        <v>32321</v>
      </c>
      <c r="B151" s="2">
        <v>6</v>
      </c>
      <c r="C151" s="1">
        <v>0.7</v>
      </c>
      <c r="D151" s="21">
        <v>43</v>
      </c>
      <c r="E151" s="2" t="s">
        <v>4423</v>
      </c>
      <c r="F151" s="2"/>
      <c r="G151" s="387">
        <v>8.75</v>
      </c>
      <c r="H151" s="387">
        <v>8.0500000000000007</v>
      </c>
      <c r="I151" s="393">
        <v>7.9</v>
      </c>
    </row>
    <row r="152" spans="1:9" s="18" customFormat="1">
      <c r="A152" s="162" t="s">
        <v>200</v>
      </c>
      <c r="B152" s="2">
        <v>6</v>
      </c>
      <c r="C152" s="1">
        <v>0.7</v>
      </c>
      <c r="D152" s="21">
        <v>43</v>
      </c>
      <c r="E152" s="2" t="s">
        <v>4423</v>
      </c>
      <c r="F152" s="2"/>
      <c r="G152" s="387">
        <v>38.050000000000004</v>
      </c>
      <c r="H152" s="387">
        <v>34.950000000000003</v>
      </c>
      <c r="I152" s="393">
        <v>34.300000000000004</v>
      </c>
    </row>
    <row r="153" spans="1:9" s="18" customFormat="1">
      <c r="A153" s="162" t="s">
        <v>4722</v>
      </c>
      <c r="B153" s="2">
        <v>6</v>
      </c>
      <c r="C153" s="1">
        <v>0.7</v>
      </c>
      <c r="D153" s="21">
        <v>43</v>
      </c>
      <c r="E153" s="2" t="s">
        <v>4423</v>
      </c>
      <c r="F153" s="2"/>
      <c r="G153" s="387">
        <v>24.8</v>
      </c>
      <c r="H153" s="387">
        <v>22.8</v>
      </c>
      <c r="I153" s="393">
        <v>22.35</v>
      </c>
    </row>
    <row r="154" spans="1:9" s="18" customFormat="1">
      <c r="A154" s="162" t="s">
        <v>333</v>
      </c>
      <c r="B154" s="2">
        <v>3</v>
      </c>
      <c r="C154" s="1">
        <v>1.75</v>
      </c>
      <c r="D154" s="21">
        <v>42</v>
      </c>
      <c r="E154" s="2" t="s">
        <v>4423</v>
      </c>
      <c r="F154" s="2"/>
      <c r="G154" s="387">
        <v>20.25</v>
      </c>
      <c r="H154" s="387">
        <v>18.55</v>
      </c>
      <c r="I154" s="393">
        <v>18.25</v>
      </c>
    </row>
    <row r="155" spans="1:9" s="18" customFormat="1">
      <c r="A155" s="162" t="s">
        <v>452</v>
      </c>
      <c r="B155" s="2">
        <v>6</v>
      </c>
      <c r="C155" s="1">
        <v>0.7</v>
      </c>
      <c r="D155" s="21">
        <v>43.3</v>
      </c>
      <c r="E155" s="2" t="s">
        <v>4423</v>
      </c>
      <c r="F155" s="2"/>
      <c r="G155" s="387">
        <v>22.5</v>
      </c>
      <c r="H155" s="387">
        <v>20.700000000000003</v>
      </c>
      <c r="I155" s="393">
        <v>20.3</v>
      </c>
    </row>
    <row r="156" spans="1:9" s="18" customFormat="1">
      <c r="A156" s="162" t="s">
        <v>14210</v>
      </c>
      <c r="B156" s="2">
        <v>6</v>
      </c>
      <c r="C156" s="1">
        <v>0.5</v>
      </c>
      <c r="D156" s="21">
        <v>42.4</v>
      </c>
      <c r="E156" s="2" t="s">
        <v>4423</v>
      </c>
      <c r="F156" s="2"/>
      <c r="G156" s="387">
        <v>44.25</v>
      </c>
      <c r="H156" s="387">
        <v>40.6</v>
      </c>
      <c r="I156" s="393">
        <v>39.900000000000006</v>
      </c>
    </row>
    <row r="157" spans="1:9" s="18" customFormat="1">
      <c r="A157" s="162" t="s">
        <v>31724</v>
      </c>
      <c r="B157" s="2">
        <v>6</v>
      </c>
      <c r="C157" s="1">
        <v>0.5</v>
      </c>
      <c r="D157" s="21">
        <v>33.799999999999997</v>
      </c>
      <c r="E157" s="2" t="s">
        <v>4423</v>
      </c>
      <c r="F157" s="2"/>
      <c r="G157" s="387">
        <v>11.3</v>
      </c>
      <c r="H157" s="387">
        <v>10.4</v>
      </c>
      <c r="I157" s="393">
        <v>10.200000000000001</v>
      </c>
    </row>
    <row r="158" spans="1:9" s="18" customFormat="1">
      <c r="A158" s="162" t="s">
        <v>458</v>
      </c>
      <c r="B158" s="2">
        <v>120</v>
      </c>
      <c r="C158" s="1">
        <v>0.05</v>
      </c>
      <c r="D158" s="21">
        <v>40</v>
      </c>
      <c r="E158" s="2" t="s">
        <v>4423</v>
      </c>
      <c r="F158" s="2"/>
      <c r="G158" s="387">
        <v>10.600000000000001</v>
      </c>
      <c r="H158" s="387">
        <v>9.7000000000000011</v>
      </c>
      <c r="I158" s="393">
        <v>9.5500000000000007</v>
      </c>
    </row>
    <row r="159" spans="1:9" s="18" customFormat="1">
      <c r="A159" s="162" t="s">
        <v>32983</v>
      </c>
      <c r="B159" s="2">
        <v>12</v>
      </c>
      <c r="C159" s="1">
        <v>1</v>
      </c>
      <c r="D159" s="21">
        <v>37.5</v>
      </c>
      <c r="E159" s="2" t="s">
        <v>4423</v>
      </c>
      <c r="F159" s="2"/>
      <c r="G159" s="387">
        <v>37.15</v>
      </c>
      <c r="H159" s="387">
        <v>34.1</v>
      </c>
      <c r="I159" s="393">
        <v>33.5</v>
      </c>
    </row>
    <row r="160" spans="1:9" s="18" customFormat="1">
      <c r="A160" s="162" t="s">
        <v>460</v>
      </c>
      <c r="B160" s="2">
        <v>6</v>
      </c>
      <c r="C160" s="1">
        <v>0.7</v>
      </c>
      <c r="D160" s="21">
        <v>37.5</v>
      </c>
      <c r="E160" s="2" t="s">
        <v>4423</v>
      </c>
      <c r="F160" s="2"/>
      <c r="G160" s="387">
        <v>21.05</v>
      </c>
      <c r="H160" s="387">
        <v>19.3</v>
      </c>
      <c r="I160" s="393">
        <v>18.95</v>
      </c>
    </row>
    <row r="161" spans="1:9" s="18" customFormat="1">
      <c r="A161" s="162" t="s">
        <v>32354</v>
      </c>
      <c r="B161" s="2">
        <v>3</v>
      </c>
      <c r="C161" s="1">
        <v>1</v>
      </c>
      <c r="D161" s="21">
        <v>50</v>
      </c>
      <c r="E161" s="2" t="s">
        <v>4423</v>
      </c>
      <c r="F161" s="2"/>
      <c r="G161" s="387">
        <v>19.650000000000002</v>
      </c>
      <c r="H161" s="387">
        <v>18.05</v>
      </c>
      <c r="I161" s="393">
        <v>17.7</v>
      </c>
    </row>
    <row r="162" spans="1:9" s="18" customFormat="1">
      <c r="A162" s="162" t="s">
        <v>461</v>
      </c>
      <c r="B162" s="2">
        <v>6</v>
      </c>
      <c r="C162" s="1">
        <v>0.7</v>
      </c>
      <c r="D162" s="21">
        <v>40</v>
      </c>
      <c r="E162" s="2" t="s">
        <v>4423</v>
      </c>
      <c r="F162" s="2"/>
      <c r="G162" s="387">
        <v>14.4</v>
      </c>
      <c r="H162" s="387">
        <v>13.25</v>
      </c>
      <c r="I162" s="393">
        <v>13</v>
      </c>
    </row>
    <row r="163" spans="1:9" s="18" customFormat="1">
      <c r="A163" s="162" t="s">
        <v>465</v>
      </c>
      <c r="B163" s="2">
        <v>6</v>
      </c>
      <c r="C163" s="1">
        <v>0.7</v>
      </c>
      <c r="D163" s="21">
        <v>45</v>
      </c>
      <c r="E163" s="2" t="s">
        <v>4423</v>
      </c>
      <c r="F163" s="2"/>
      <c r="G163" s="387">
        <v>28.450000000000003</v>
      </c>
      <c r="H163" s="387">
        <v>26.150000000000002</v>
      </c>
      <c r="I163" s="393">
        <v>25.650000000000002</v>
      </c>
    </row>
    <row r="164" spans="1:9" s="18" customFormat="1">
      <c r="A164" s="162" t="s">
        <v>467</v>
      </c>
      <c r="B164" s="2">
        <v>6</v>
      </c>
      <c r="C164" s="1">
        <v>0.7</v>
      </c>
      <c r="D164" s="21">
        <v>37.5</v>
      </c>
      <c r="E164" s="2" t="s">
        <v>4423</v>
      </c>
      <c r="F164" s="2"/>
      <c r="G164" s="387">
        <v>25.950000000000003</v>
      </c>
      <c r="H164" s="387">
        <v>23.85</v>
      </c>
      <c r="I164" s="393">
        <v>23.400000000000002</v>
      </c>
    </row>
    <row r="165" spans="1:9" s="18" customFormat="1">
      <c r="A165" s="162" t="s">
        <v>27050</v>
      </c>
      <c r="B165" s="2">
        <v>6</v>
      </c>
      <c r="C165" s="1">
        <v>0.7</v>
      </c>
      <c r="D165" s="21">
        <v>43.3</v>
      </c>
      <c r="E165" s="2" t="s">
        <v>4423</v>
      </c>
      <c r="F165" s="2"/>
      <c r="G165" s="387">
        <v>127.15</v>
      </c>
      <c r="H165" s="387">
        <v>116.7</v>
      </c>
      <c r="I165" s="393">
        <v>114.65</v>
      </c>
    </row>
    <row r="166" spans="1:9" s="18" customFormat="1">
      <c r="A166" s="162" t="s">
        <v>567</v>
      </c>
      <c r="B166" s="2">
        <v>144</v>
      </c>
      <c r="C166" s="1">
        <v>0.05</v>
      </c>
      <c r="D166" s="21">
        <v>42.3</v>
      </c>
      <c r="E166" s="2" t="s">
        <v>4423</v>
      </c>
      <c r="F166" s="2"/>
      <c r="G166" s="387">
        <v>14.200000000000001</v>
      </c>
      <c r="H166" s="387">
        <v>13.05</v>
      </c>
      <c r="I166" s="393">
        <v>12.8</v>
      </c>
    </row>
    <row r="167" spans="1:9" s="18" customFormat="1">
      <c r="A167" s="162" t="s">
        <v>32897</v>
      </c>
      <c r="B167" s="2">
        <v>6</v>
      </c>
      <c r="C167" s="1">
        <v>0.5</v>
      </c>
      <c r="D167" s="21">
        <v>42.3</v>
      </c>
      <c r="E167" s="2" t="s">
        <v>4423</v>
      </c>
      <c r="F167" s="2"/>
      <c r="G167" s="387">
        <v>36.25</v>
      </c>
      <c r="H167" s="387">
        <v>33.300000000000004</v>
      </c>
      <c r="I167" s="393">
        <v>32.700000000000003</v>
      </c>
    </row>
    <row r="168" spans="1:9" s="18" customFormat="1">
      <c r="A168" s="162" t="s">
        <v>13693</v>
      </c>
      <c r="B168" s="2">
        <v>6</v>
      </c>
      <c r="C168" s="1">
        <v>0.7</v>
      </c>
      <c r="D168" s="21">
        <v>60</v>
      </c>
      <c r="E168" s="2" t="s">
        <v>4423</v>
      </c>
      <c r="F168" s="2"/>
      <c r="G168" s="387">
        <v>38.900000000000006</v>
      </c>
      <c r="H168" s="387">
        <v>35.700000000000003</v>
      </c>
      <c r="I168" s="393">
        <v>35.050000000000004</v>
      </c>
    </row>
    <row r="169" spans="1:9" s="18" customFormat="1">
      <c r="A169" s="162" t="s">
        <v>580</v>
      </c>
      <c r="B169" s="2">
        <v>6</v>
      </c>
      <c r="C169" s="1">
        <v>0.7</v>
      </c>
      <c r="D169" s="21">
        <v>60</v>
      </c>
      <c r="E169" s="2" t="s">
        <v>4423</v>
      </c>
      <c r="F169" s="2"/>
      <c r="G169" s="387">
        <v>10.100000000000001</v>
      </c>
      <c r="H169" s="387">
        <v>9.25</v>
      </c>
      <c r="I169" s="393">
        <v>9.1</v>
      </c>
    </row>
    <row r="170" spans="1:9" s="18" customFormat="1">
      <c r="A170" s="162" t="s">
        <v>32991</v>
      </c>
      <c r="B170" s="2">
        <v>6</v>
      </c>
      <c r="C170" s="1">
        <v>0.7</v>
      </c>
      <c r="D170" s="21">
        <v>40</v>
      </c>
      <c r="E170" s="2" t="s">
        <v>4423</v>
      </c>
      <c r="F170" s="2"/>
      <c r="G170" s="387">
        <v>37.15</v>
      </c>
      <c r="H170" s="387">
        <v>34.15</v>
      </c>
      <c r="I170" s="393">
        <v>33.5</v>
      </c>
    </row>
    <row r="171" spans="1:9" s="18" customFormat="1">
      <c r="A171" s="162" t="s">
        <v>585</v>
      </c>
      <c r="B171" s="2">
        <v>6</v>
      </c>
      <c r="C171" s="1">
        <v>0.7</v>
      </c>
      <c r="D171" s="21">
        <v>40</v>
      </c>
      <c r="E171" s="2" t="s">
        <v>4423</v>
      </c>
      <c r="F171" s="2"/>
      <c r="G171" s="387">
        <v>143.30000000000001</v>
      </c>
      <c r="H171" s="387">
        <v>131.55000000000001</v>
      </c>
      <c r="I171" s="393">
        <v>129.20000000000002</v>
      </c>
    </row>
    <row r="172" spans="1:9" s="18" customFormat="1">
      <c r="A172" s="162" t="s">
        <v>587</v>
      </c>
      <c r="B172" s="2">
        <v>6</v>
      </c>
      <c r="C172" s="1">
        <v>1</v>
      </c>
      <c r="D172" s="21">
        <v>40</v>
      </c>
      <c r="E172" s="2" t="s">
        <v>4423</v>
      </c>
      <c r="F172" s="2"/>
      <c r="G172" s="387">
        <v>26.5</v>
      </c>
      <c r="H172" s="387">
        <v>24.3</v>
      </c>
      <c r="I172" s="393">
        <v>23.900000000000002</v>
      </c>
    </row>
    <row r="173" spans="1:9" s="18" customFormat="1">
      <c r="A173" s="162" t="s">
        <v>590</v>
      </c>
      <c r="B173" s="2">
        <v>6</v>
      </c>
      <c r="C173" s="1">
        <v>0.7</v>
      </c>
      <c r="D173" s="21">
        <v>43</v>
      </c>
      <c r="E173" s="2" t="s">
        <v>4423</v>
      </c>
      <c r="F173" s="2"/>
      <c r="G173" s="387">
        <v>81.95</v>
      </c>
      <c r="H173" s="387">
        <v>75.25</v>
      </c>
      <c r="I173" s="393">
        <v>73.900000000000006</v>
      </c>
    </row>
    <row r="174" spans="1:9" s="18" customFormat="1">
      <c r="A174" s="162" t="s">
        <v>596</v>
      </c>
      <c r="B174" s="2">
        <v>6</v>
      </c>
      <c r="C174" s="1">
        <v>0.7</v>
      </c>
      <c r="D174" s="21">
        <v>42</v>
      </c>
      <c r="E174" s="2" t="s">
        <v>4423</v>
      </c>
      <c r="F174" s="2"/>
      <c r="G174" s="387">
        <v>23.75</v>
      </c>
      <c r="H174" s="387">
        <v>21.8</v>
      </c>
      <c r="I174" s="393">
        <v>21.400000000000002</v>
      </c>
    </row>
    <row r="175" spans="1:9" s="18" customFormat="1">
      <c r="A175" s="162" t="s">
        <v>679</v>
      </c>
      <c r="B175" s="2">
        <v>6</v>
      </c>
      <c r="C175" s="1">
        <v>0.7</v>
      </c>
      <c r="D175" s="21">
        <v>37.5</v>
      </c>
      <c r="E175" s="2" t="s">
        <v>4423</v>
      </c>
      <c r="F175" s="2"/>
      <c r="G175" s="387">
        <v>6.3000000000000007</v>
      </c>
      <c r="H175" s="387">
        <v>5.8000000000000007</v>
      </c>
      <c r="I175" s="393">
        <v>5.7</v>
      </c>
    </row>
    <row r="176" spans="1:9" s="18" customFormat="1">
      <c r="A176" s="162" t="s">
        <v>681</v>
      </c>
      <c r="B176" s="2">
        <v>6</v>
      </c>
      <c r="C176" s="1">
        <v>0.7</v>
      </c>
      <c r="D176" s="21">
        <v>37.5</v>
      </c>
      <c r="E176" s="2" t="s">
        <v>4423</v>
      </c>
      <c r="F176" s="2"/>
      <c r="G176" s="387">
        <v>21.5</v>
      </c>
      <c r="H176" s="387">
        <v>19.75</v>
      </c>
      <c r="I176" s="393">
        <v>19.400000000000002</v>
      </c>
    </row>
    <row r="177" spans="1:9" s="18" customFormat="1">
      <c r="A177" s="162" t="s">
        <v>683</v>
      </c>
      <c r="B177" s="2">
        <v>12</v>
      </c>
      <c r="C177" s="1">
        <v>1</v>
      </c>
      <c r="D177" s="21">
        <v>37.5</v>
      </c>
      <c r="E177" s="2" t="s">
        <v>4423</v>
      </c>
      <c r="F177" s="2"/>
      <c r="G177" s="387">
        <v>153.05000000000001</v>
      </c>
      <c r="H177" s="387">
        <v>140.5</v>
      </c>
      <c r="I177" s="393">
        <v>138</v>
      </c>
    </row>
    <row r="178" spans="1:9" s="18" customFormat="1">
      <c r="A178" s="162" t="s">
        <v>685</v>
      </c>
      <c r="B178" s="2">
        <v>6</v>
      </c>
      <c r="C178" s="1">
        <v>1</v>
      </c>
      <c r="D178" s="21">
        <v>40</v>
      </c>
      <c r="E178" s="2" t="s">
        <v>4423</v>
      </c>
      <c r="F178" s="2"/>
      <c r="G178" s="387">
        <v>16.650000000000002</v>
      </c>
      <c r="H178" s="387">
        <v>15.3</v>
      </c>
      <c r="I178" s="393">
        <v>15.05</v>
      </c>
    </row>
    <row r="179" spans="1:9" s="18" customFormat="1">
      <c r="A179" s="162" t="s">
        <v>690</v>
      </c>
      <c r="B179" s="2">
        <v>6</v>
      </c>
      <c r="C179" s="1">
        <v>0.7</v>
      </c>
      <c r="D179" s="21">
        <v>42</v>
      </c>
      <c r="E179" s="2" t="s">
        <v>4423</v>
      </c>
      <c r="F179" s="2"/>
      <c r="G179" s="387">
        <v>21.8</v>
      </c>
      <c r="H179" s="387">
        <v>20</v>
      </c>
      <c r="I179" s="393">
        <v>19.650000000000002</v>
      </c>
    </row>
    <row r="180" spans="1:9" s="18" customFormat="1">
      <c r="A180" s="162" t="s">
        <v>692</v>
      </c>
      <c r="B180" s="2">
        <v>120</v>
      </c>
      <c r="C180" s="1">
        <v>0.05</v>
      </c>
      <c r="D180" s="21">
        <v>40</v>
      </c>
      <c r="E180" s="2" t="s">
        <v>4423</v>
      </c>
      <c r="F180" s="2"/>
      <c r="G180" s="387">
        <v>30.25</v>
      </c>
      <c r="H180" s="387">
        <v>27.75</v>
      </c>
      <c r="I180" s="393">
        <v>27.25</v>
      </c>
    </row>
    <row r="181" spans="1:9" s="18" customFormat="1">
      <c r="A181" s="162" t="s">
        <v>696</v>
      </c>
      <c r="B181" s="2">
        <v>6</v>
      </c>
      <c r="C181" s="1">
        <v>0.7</v>
      </c>
      <c r="D181" s="21">
        <v>43</v>
      </c>
      <c r="E181" s="2" t="s">
        <v>4423</v>
      </c>
      <c r="F181" s="2"/>
      <c r="G181" s="387">
        <v>23.400000000000002</v>
      </c>
      <c r="H181" s="387">
        <v>21.5</v>
      </c>
      <c r="I181" s="393">
        <v>21.1</v>
      </c>
    </row>
    <row r="182" spans="1:9" s="18" customFormat="1">
      <c r="A182" s="162" t="s">
        <v>704</v>
      </c>
      <c r="B182" s="2">
        <v>6</v>
      </c>
      <c r="C182" s="1">
        <v>0.7</v>
      </c>
      <c r="D182" s="21">
        <v>40</v>
      </c>
      <c r="E182" s="2" t="s">
        <v>4423</v>
      </c>
      <c r="F182" s="2"/>
      <c r="G182" s="387">
        <v>26.8</v>
      </c>
      <c r="H182" s="387">
        <v>24.6</v>
      </c>
      <c r="I182" s="393">
        <v>24.150000000000002</v>
      </c>
    </row>
    <row r="183" spans="1:9" s="18" customFormat="1">
      <c r="A183" s="162" t="s">
        <v>739</v>
      </c>
      <c r="B183" s="2">
        <v>6</v>
      </c>
      <c r="C183" s="1">
        <v>0.7</v>
      </c>
      <c r="D183" s="21">
        <v>40</v>
      </c>
      <c r="E183" s="2" t="s">
        <v>4423</v>
      </c>
      <c r="F183" s="2"/>
      <c r="G183" s="387">
        <v>18.25</v>
      </c>
      <c r="H183" s="387">
        <v>16.75</v>
      </c>
      <c r="I183" s="393">
        <v>16.45</v>
      </c>
    </row>
    <row r="184" spans="1:9" s="18" customFormat="1">
      <c r="A184" s="162" t="s">
        <v>760</v>
      </c>
      <c r="B184" s="2">
        <v>6</v>
      </c>
      <c r="C184" s="1">
        <v>0.7</v>
      </c>
      <c r="D184" s="21">
        <v>40</v>
      </c>
      <c r="E184" s="2" t="s">
        <v>4423</v>
      </c>
      <c r="F184" s="2"/>
      <c r="G184" s="387">
        <v>26.8</v>
      </c>
      <c r="H184" s="387">
        <v>24.6</v>
      </c>
      <c r="I184" s="393">
        <v>24.150000000000002</v>
      </c>
    </row>
    <row r="185" spans="1:9" s="18" customFormat="1">
      <c r="A185" s="162" t="s">
        <v>763</v>
      </c>
      <c r="B185" s="2">
        <v>6</v>
      </c>
      <c r="C185" s="1">
        <v>0.7</v>
      </c>
      <c r="D185" s="21">
        <v>57</v>
      </c>
      <c r="E185" s="2" t="s">
        <v>4423</v>
      </c>
      <c r="F185" s="2"/>
      <c r="G185" s="387">
        <v>18.05</v>
      </c>
      <c r="H185" s="387">
        <v>16.600000000000001</v>
      </c>
      <c r="I185" s="393">
        <v>16.3</v>
      </c>
    </row>
    <row r="186" spans="1:9" s="18" customFormat="1">
      <c r="A186" s="162" t="s">
        <v>765</v>
      </c>
      <c r="B186" s="2">
        <v>6</v>
      </c>
      <c r="C186" s="1">
        <v>0.7</v>
      </c>
      <c r="D186" s="21">
        <v>40</v>
      </c>
      <c r="E186" s="2" t="s">
        <v>4423</v>
      </c>
      <c r="F186" s="2"/>
      <c r="G186" s="387">
        <v>12.55</v>
      </c>
      <c r="H186" s="387">
        <v>11.5</v>
      </c>
      <c r="I186" s="393">
        <v>11.3</v>
      </c>
    </row>
    <row r="187" spans="1:9" s="18" customFormat="1">
      <c r="A187" s="162" t="s">
        <v>768</v>
      </c>
      <c r="B187" s="2">
        <v>6</v>
      </c>
      <c r="C187" s="1">
        <v>0.7</v>
      </c>
      <c r="D187" s="21">
        <v>40</v>
      </c>
      <c r="E187" s="2" t="s">
        <v>4423</v>
      </c>
      <c r="F187" s="2"/>
      <c r="G187" s="387">
        <v>1072.95</v>
      </c>
      <c r="H187" s="387">
        <v>985</v>
      </c>
      <c r="I187" s="393">
        <v>967.40000000000009</v>
      </c>
    </row>
    <row r="188" spans="1:9" s="18" customFormat="1">
      <c r="A188" s="162" t="s">
        <v>32999</v>
      </c>
      <c r="B188" s="2">
        <v>6</v>
      </c>
      <c r="C188" s="1">
        <v>0.7</v>
      </c>
      <c r="D188" s="21">
        <v>41.2</v>
      </c>
      <c r="E188" s="2" t="s">
        <v>4423</v>
      </c>
      <c r="F188" s="2"/>
      <c r="G188" s="387">
        <v>37.300000000000004</v>
      </c>
      <c r="H188" s="387">
        <v>34.25</v>
      </c>
      <c r="I188" s="393">
        <v>33.6</v>
      </c>
    </row>
    <row r="189" spans="1:9" s="18" customFormat="1">
      <c r="A189" s="162" t="s">
        <v>770</v>
      </c>
      <c r="B189" s="2">
        <v>6</v>
      </c>
      <c r="C189" s="1">
        <v>0.7</v>
      </c>
      <c r="D189" s="21">
        <v>40</v>
      </c>
      <c r="E189" s="2" t="s">
        <v>4423</v>
      </c>
      <c r="F189" s="2"/>
      <c r="G189" s="387">
        <v>28.950000000000003</v>
      </c>
      <c r="H189" s="387">
        <v>26.55</v>
      </c>
      <c r="I189" s="393">
        <v>26.1</v>
      </c>
    </row>
    <row r="190" spans="1:9" s="18" customFormat="1">
      <c r="A190" s="162" t="s">
        <v>772</v>
      </c>
      <c r="B190" s="2">
        <v>6</v>
      </c>
      <c r="C190" s="1">
        <v>0.7</v>
      </c>
      <c r="D190" s="21">
        <v>40</v>
      </c>
      <c r="E190" s="2" t="s">
        <v>4423</v>
      </c>
      <c r="F190" s="2"/>
      <c r="G190" s="387">
        <v>170.15</v>
      </c>
      <c r="H190" s="387">
        <v>156.20000000000002</v>
      </c>
      <c r="I190" s="393">
        <v>153.4</v>
      </c>
    </row>
    <row r="191" spans="1:9" s="18" customFormat="1">
      <c r="A191" s="162" t="s">
        <v>774</v>
      </c>
      <c r="B191" s="2">
        <v>6</v>
      </c>
      <c r="C191" s="1">
        <v>0.7</v>
      </c>
      <c r="D191" s="21">
        <v>40</v>
      </c>
      <c r="E191" s="2" t="s">
        <v>4423</v>
      </c>
      <c r="F191" s="2"/>
      <c r="G191" s="387">
        <v>26.8</v>
      </c>
      <c r="H191" s="387">
        <v>24.6</v>
      </c>
      <c r="I191" s="393">
        <v>24.150000000000002</v>
      </c>
    </row>
    <row r="192" spans="1:9">
      <c r="A192" s="162" t="s">
        <v>789</v>
      </c>
      <c r="B192" s="2">
        <v>6</v>
      </c>
      <c r="C192" s="1">
        <v>0.7</v>
      </c>
      <c r="D192" s="21">
        <v>40</v>
      </c>
      <c r="E192" s="2" t="s">
        <v>4423</v>
      </c>
      <c r="F192" s="2"/>
      <c r="G192" s="387">
        <v>12.700000000000001</v>
      </c>
      <c r="H192" s="387">
        <v>11.65</v>
      </c>
      <c r="I192" s="393">
        <v>11.450000000000001</v>
      </c>
    </row>
    <row r="193" spans="1:9" s="18" customFormat="1">
      <c r="A193" s="162" t="s">
        <v>791</v>
      </c>
      <c r="B193" s="2">
        <v>6</v>
      </c>
      <c r="C193" s="1">
        <v>0.7</v>
      </c>
      <c r="D193" s="21">
        <v>40</v>
      </c>
      <c r="E193" s="2" t="s">
        <v>4423</v>
      </c>
      <c r="F193" s="2"/>
      <c r="G193" s="387">
        <v>31.05</v>
      </c>
      <c r="H193" s="387">
        <v>28.55</v>
      </c>
      <c r="I193" s="393">
        <v>28</v>
      </c>
    </row>
    <row r="194" spans="1:9" s="18" customFormat="1">
      <c r="A194" s="162" t="s">
        <v>802</v>
      </c>
      <c r="B194" s="2">
        <v>6</v>
      </c>
      <c r="C194" s="1">
        <v>1</v>
      </c>
      <c r="D194" s="21">
        <v>40</v>
      </c>
      <c r="E194" s="2" t="s">
        <v>4423</v>
      </c>
      <c r="F194" s="2"/>
      <c r="G194" s="387">
        <v>17.95</v>
      </c>
      <c r="H194" s="387">
        <v>16.45</v>
      </c>
      <c r="I194" s="393">
        <v>16.2</v>
      </c>
    </row>
    <row r="195" spans="1:9" s="18" customFormat="1">
      <c r="A195" s="162" t="s">
        <v>13683</v>
      </c>
      <c r="B195" s="2">
        <v>6</v>
      </c>
      <c r="C195" s="1">
        <v>0.5</v>
      </c>
      <c r="D195" s="21">
        <v>40</v>
      </c>
      <c r="E195" s="2" t="s">
        <v>4423</v>
      </c>
      <c r="F195" s="2"/>
      <c r="G195" s="387">
        <v>16.95</v>
      </c>
      <c r="H195" s="387">
        <v>15.55</v>
      </c>
      <c r="I195" s="393">
        <v>15.3</v>
      </c>
    </row>
    <row r="196" spans="1:9" s="18" customFormat="1">
      <c r="A196" s="162" t="s">
        <v>886</v>
      </c>
      <c r="B196" s="2">
        <v>6</v>
      </c>
      <c r="C196" s="1">
        <v>0.7</v>
      </c>
      <c r="D196" s="21">
        <v>40</v>
      </c>
      <c r="E196" s="2" t="s">
        <v>4423</v>
      </c>
      <c r="F196" s="2"/>
      <c r="G196" s="387">
        <v>35.35</v>
      </c>
      <c r="H196" s="387">
        <v>32.450000000000003</v>
      </c>
      <c r="I196" s="393">
        <v>31.85</v>
      </c>
    </row>
    <row r="197" spans="1:9">
      <c r="A197" s="162" t="s">
        <v>888</v>
      </c>
      <c r="B197" s="2">
        <v>6</v>
      </c>
      <c r="C197" s="1">
        <v>0.7</v>
      </c>
      <c r="D197" s="21">
        <v>40</v>
      </c>
      <c r="E197" s="2" t="s">
        <v>4423</v>
      </c>
      <c r="F197" s="2"/>
      <c r="G197" s="387">
        <v>69.5</v>
      </c>
      <c r="H197" s="387">
        <v>63.800000000000004</v>
      </c>
      <c r="I197" s="393">
        <v>62.650000000000006</v>
      </c>
    </row>
    <row r="198" spans="1:9" s="18" customFormat="1">
      <c r="A198" s="162" t="s">
        <v>966</v>
      </c>
      <c r="B198" s="2">
        <v>6</v>
      </c>
      <c r="C198" s="1">
        <v>0.7</v>
      </c>
      <c r="D198" s="21">
        <v>48.2</v>
      </c>
      <c r="E198" s="2" t="s">
        <v>4423</v>
      </c>
      <c r="F198" s="2"/>
      <c r="G198" s="387">
        <v>13.3</v>
      </c>
      <c r="H198" s="387">
        <v>12.25</v>
      </c>
      <c r="I198" s="393">
        <v>12</v>
      </c>
    </row>
    <row r="199" spans="1:9" s="18" customFormat="1">
      <c r="A199" s="162" t="s">
        <v>1054</v>
      </c>
      <c r="B199" s="2">
        <v>6</v>
      </c>
      <c r="C199" s="1">
        <v>0.7</v>
      </c>
      <c r="D199" s="21">
        <v>42</v>
      </c>
      <c r="E199" s="2" t="s">
        <v>4423</v>
      </c>
      <c r="F199" s="2"/>
      <c r="G199" s="387">
        <v>31.85</v>
      </c>
      <c r="H199" s="387">
        <v>29.25</v>
      </c>
      <c r="I199" s="393">
        <v>28.75</v>
      </c>
    </row>
    <row r="200" spans="1:9" s="18" customFormat="1">
      <c r="A200" s="162" t="s">
        <v>1079</v>
      </c>
      <c r="B200" s="2">
        <v>6</v>
      </c>
      <c r="C200" s="1">
        <v>0.7</v>
      </c>
      <c r="D200" s="21">
        <v>44</v>
      </c>
      <c r="E200" s="2" t="s">
        <v>4423</v>
      </c>
      <c r="F200" s="2"/>
      <c r="G200" s="387">
        <v>26.55</v>
      </c>
      <c r="H200" s="387">
        <v>24.35</v>
      </c>
      <c r="I200" s="393">
        <v>23.950000000000003</v>
      </c>
    </row>
    <row r="201" spans="1:9" s="18" customFormat="1">
      <c r="A201" s="162" t="s">
        <v>1081</v>
      </c>
      <c r="B201" s="2">
        <v>6</v>
      </c>
      <c r="C201" s="1">
        <v>0.7</v>
      </c>
      <c r="D201" s="21">
        <v>41.5</v>
      </c>
      <c r="E201" s="2" t="s">
        <v>4423</v>
      </c>
      <c r="F201" s="2"/>
      <c r="G201" s="387">
        <v>31.8</v>
      </c>
      <c r="H201" s="387">
        <v>29.200000000000003</v>
      </c>
      <c r="I201" s="393">
        <v>28.700000000000003</v>
      </c>
    </row>
    <row r="202" spans="1:9" s="18" customFormat="1">
      <c r="A202" s="162" t="s">
        <v>1083</v>
      </c>
      <c r="B202" s="2">
        <v>6</v>
      </c>
      <c r="C202" s="1">
        <v>0.5</v>
      </c>
      <c r="D202" s="21">
        <v>46</v>
      </c>
      <c r="E202" s="2" t="s">
        <v>4423</v>
      </c>
      <c r="F202" s="2"/>
      <c r="G202" s="387">
        <v>12.700000000000001</v>
      </c>
      <c r="H202" s="387">
        <v>11.65</v>
      </c>
      <c r="I202" s="393">
        <v>11.450000000000001</v>
      </c>
    </row>
    <row r="203" spans="1:9" s="18" customFormat="1">
      <c r="A203" s="162" t="s">
        <v>4645</v>
      </c>
      <c r="B203" s="2">
        <v>6</v>
      </c>
      <c r="C203" s="1">
        <v>0.7</v>
      </c>
      <c r="D203" s="21">
        <v>41.7</v>
      </c>
      <c r="E203" s="2" t="s">
        <v>4423</v>
      </c>
      <c r="F203" s="2"/>
      <c r="G203" s="387">
        <v>24.950000000000003</v>
      </c>
      <c r="H203" s="387">
        <v>22.900000000000002</v>
      </c>
      <c r="I203" s="393">
        <v>22.5</v>
      </c>
    </row>
    <row r="204" spans="1:9" s="18" customFormat="1">
      <c r="A204" s="162" t="s">
        <v>33018</v>
      </c>
      <c r="B204" s="2">
        <v>6</v>
      </c>
      <c r="C204" s="1">
        <v>0.5</v>
      </c>
      <c r="D204" s="21">
        <v>42</v>
      </c>
      <c r="E204" s="2" t="s">
        <v>4423</v>
      </c>
      <c r="F204" s="2"/>
      <c r="G204" s="387">
        <v>112.55000000000001</v>
      </c>
      <c r="H204" s="387">
        <v>103.30000000000001</v>
      </c>
      <c r="I204" s="393">
        <v>101.45</v>
      </c>
    </row>
    <row r="205" spans="1:9" s="18" customFormat="1">
      <c r="A205" s="162" t="s">
        <v>1156</v>
      </c>
      <c r="B205" s="2">
        <v>6</v>
      </c>
      <c r="C205" s="1">
        <v>0.5</v>
      </c>
      <c r="D205" s="21">
        <v>40</v>
      </c>
      <c r="E205" s="2" t="s">
        <v>4423</v>
      </c>
      <c r="F205" s="2"/>
      <c r="G205" s="387">
        <v>42.25</v>
      </c>
      <c r="H205" s="387">
        <v>38.800000000000004</v>
      </c>
      <c r="I205" s="393">
        <v>38.1</v>
      </c>
    </row>
    <row r="206" spans="1:9" s="18" customFormat="1">
      <c r="A206" s="162" t="s">
        <v>33019</v>
      </c>
      <c r="B206" s="2">
        <v>6</v>
      </c>
      <c r="C206" s="1">
        <v>0.5</v>
      </c>
      <c r="D206" s="21">
        <v>41</v>
      </c>
      <c r="E206" s="2" t="s">
        <v>4423</v>
      </c>
      <c r="F206" s="2"/>
      <c r="G206" s="387">
        <v>16.650000000000002</v>
      </c>
      <c r="H206" s="387">
        <v>15.3</v>
      </c>
      <c r="I206" s="393">
        <v>15</v>
      </c>
    </row>
    <row r="207" spans="1:9" s="18" customFormat="1">
      <c r="A207" s="162" t="s">
        <v>33020</v>
      </c>
      <c r="B207" s="2">
        <v>6</v>
      </c>
      <c r="C207" s="1">
        <v>0.5</v>
      </c>
      <c r="D207" s="21">
        <v>40</v>
      </c>
      <c r="E207" s="2" t="s">
        <v>4423</v>
      </c>
      <c r="F207" s="2"/>
      <c r="G207" s="387">
        <v>55.050000000000004</v>
      </c>
      <c r="H207" s="387">
        <v>50.550000000000004</v>
      </c>
      <c r="I207" s="393">
        <v>49.650000000000006</v>
      </c>
    </row>
    <row r="208" spans="1:9" s="18" customFormat="1">
      <c r="A208" s="162" t="s">
        <v>31742</v>
      </c>
      <c r="B208" s="2">
        <v>6</v>
      </c>
      <c r="C208" s="1">
        <v>0.7</v>
      </c>
      <c r="D208" s="21">
        <v>45</v>
      </c>
      <c r="E208" s="2" t="s">
        <v>4423</v>
      </c>
      <c r="F208" s="2"/>
      <c r="G208" s="387">
        <v>26.05</v>
      </c>
      <c r="H208" s="387">
        <v>23.900000000000002</v>
      </c>
      <c r="I208" s="393">
        <v>23.450000000000003</v>
      </c>
    </row>
    <row r="209" spans="1:9" s="18" customFormat="1">
      <c r="A209" s="162" t="s">
        <v>31744</v>
      </c>
      <c r="B209" s="2">
        <v>6</v>
      </c>
      <c r="C209" s="1">
        <v>0.7</v>
      </c>
      <c r="D209" s="21">
        <v>37.5</v>
      </c>
      <c r="E209" s="2" t="s">
        <v>4423</v>
      </c>
      <c r="F209" s="2"/>
      <c r="G209" s="387">
        <v>27.8</v>
      </c>
      <c r="H209" s="387">
        <v>25.55</v>
      </c>
      <c r="I209" s="393">
        <v>25.05</v>
      </c>
    </row>
    <row r="210" spans="1:9" s="18" customFormat="1">
      <c r="A210" s="162" t="s">
        <v>33030</v>
      </c>
      <c r="B210" s="2">
        <v>6</v>
      </c>
      <c r="C210" s="1">
        <v>0.7</v>
      </c>
      <c r="D210" s="21">
        <v>40</v>
      </c>
      <c r="E210" s="2" t="s">
        <v>4423</v>
      </c>
      <c r="F210" s="2"/>
      <c r="G210" s="387">
        <v>19.200000000000003</v>
      </c>
      <c r="H210" s="387">
        <v>17.600000000000001</v>
      </c>
      <c r="I210" s="393">
        <v>17.3</v>
      </c>
    </row>
    <row r="211" spans="1:9" s="18" customFormat="1">
      <c r="A211" s="162" t="s">
        <v>1238</v>
      </c>
      <c r="B211" s="2">
        <v>6</v>
      </c>
      <c r="C211" s="1">
        <v>0.7</v>
      </c>
      <c r="D211" s="21">
        <v>41.8</v>
      </c>
      <c r="E211" s="2" t="s">
        <v>4423</v>
      </c>
      <c r="F211" s="2"/>
      <c r="G211" s="387">
        <v>17.400000000000002</v>
      </c>
      <c r="H211" s="387">
        <v>15.950000000000001</v>
      </c>
      <c r="I211" s="393">
        <v>15.700000000000001</v>
      </c>
    </row>
    <row r="212" spans="1:9" s="18" customFormat="1">
      <c r="A212" s="162" t="s">
        <v>26936</v>
      </c>
      <c r="B212" s="2">
        <v>6</v>
      </c>
      <c r="C212" s="1">
        <v>0.7</v>
      </c>
      <c r="D212" s="21">
        <v>40</v>
      </c>
      <c r="E212" s="2" t="s">
        <v>4423</v>
      </c>
      <c r="F212" s="2"/>
      <c r="G212" s="387">
        <v>34.1</v>
      </c>
      <c r="H212" s="387">
        <v>31.35</v>
      </c>
      <c r="I212" s="393">
        <v>30.75</v>
      </c>
    </row>
    <row r="213" spans="1:9" s="18" customFormat="1">
      <c r="A213" s="162" t="s">
        <v>26938</v>
      </c>
      <c r="B213" s="2">
        <v>6</v>
      </c>
      <c r="C213" s="1">
        <v>0.7</v>
      </c>
      <c r="D213" s="21">
        <v>40</v>
      </c>
      <c r="E213" s="2" t="s">
        <v>4423</v>
      </c>
      <c r="F213" s="2"/>
      <c r="G213" s="387">
        <v>32</v>
      </c>
      <c r="H213" s="387">
        <v>29.35</v>
      </c>
      <c r="I213" s="393">
        <v>28.85</v>
      </c>
    </row>
    <row r="214" spans="1:9" s="18" customFormat="1">
      <c r="A214" s="162" t="s">
        <v>1394</v>
      </c>
      <c r="B214" s="2">
        <v>6</v>
      </c>
      <c r="C214" s="1">
        <v>0.7</v>
      </c>
      <c r="D214" s="21">
        <v>43</v>
      </c>
      <c r="E214" s="2" t="s">
        <v>4423</v>
      </c>
      <c r="F214" s="2"/>
      <c r="G214" s="387">
        <v>28.85</v>
      </c>
      <c r="H214" s="387">
        <v>26.5</v>
      </c>
      <c r="I214" s="393">
        <v>26</v>
      </c>
    </row>
    <row r="215" spans="1:9" s="18" customFormat="1">
      <c r="A215" s="162" t="s">
        <v>33048</v>
      </c>
      <c r="B215" s="2">
        <v>6</v>
      </c>
      <c r="C215" s="1">
        <v>0.7</v>
      </c>
      <c r="D215" s="21">
        <v>43</v>
      </c>
      <c r="E215" s="2" t="s">
        <v>4423</v>
      </c>
      <c r="F215" s="2"/>
      <c r="G215" s="387">
        <v>46</v>
      </c>
      <c r="H215" s="387">
        <v>42.2</v>
      </c>
      <c r="I215" s="393">
        <v>41.45</v>
      </c>
    </row>
    <row r="216" spans="1:9" s="18" customFormat="1">
      <c r="A216" s="162" t="s">
        <v>31749</v>
      </c>
      <c r="B216" s="2">
        <v>6</v>
      </c>
      <c r="C216" s="1">
        <v>0.7</v>
      </c>
      <c r="D216" s="21">
        <v>43</v>
      </c>
      <c r="E216" s="2" t="s">
        <v>4423</v>
      </c>
      <c r="F216" s="2"/>
      <c r="G216" s="387">
        <v>24.55</v>
      </c>
      <c r="H216" s="387">
        <v>22.55</v>
      </c>
      <c r="I216" s="393">
        <v>22.150000000000002</v>
      </c>
    </row>
    <row r="217" spans="1:9" s="18" customFormat="1">
      <c r="A217" s="162" t="s">
        <v>1468</v>
      </c>
      <c r="B217" s="2">
        <v>6</v>
      </c>
      <c r="C217" s="1">
        <v>0.7</v>
      </c>
      <c r="D217" s="21">
        <v>43</v>
      </c>
      <c r="E217" s="2" t="s">
        <v>4423</v>
      </c>
      <c r="F217" s="2"/>
      <c r="G217" s="387">
        <v>16.100000000000001</v>
      </c>
      <c r="H217" s="387">
        <v>14.75</v>
      </c>
      <c r="I217" s="393">
        <v>14.5</v>
      </c>
    </row>
    <row r="218" spans="1:9" s="18" customFormat="1">
      <c r="A218" s="162" t="s">
        <v>33049</v>
      </c>
      <c r="B218" s="2">
        <v>6</v>
      </c>
      <c r="C218" s="1">
        <v>0.7</v>
      </c>
      <c r="D218" s="21">
        <v>43</v>
      </c>
      <c r="E218" s="2" t="s">
        <v>4423</v>
      </c>
      <c r="F218" s="2"/>
      <c r="G218" s="387">
        <v>66.7</v>
      </c>
      <c r="H218" s="387">
        <v>61.25</v>
      </c>
      <c r="I218" s="393">
        <v>60.150000000000006</v>
      </c>
    </row>
    <row r="219" spans="1:9" s="18" customFormat="1">
      <c r="A219" s="162" t="s">
        <v>1471</v>
      </c>
      <c r="B219" s="2">
        <v>6</v>
      </c>
      <c r="C219" s="1">
        <v>0.7</v>
      </c>
      <c r="D219" s="21">
        <v>43</v>
      </c>
      <c r="E219" s="2" t="s">
        <v>4423</v>
      </c>
      <c r="F219" s="2"/>
      <c r="G219" s="387">
        <v>25.85</v>
      </c>
      <c r="H219" s="387">
        <v>23.75</v>
      </c>
      <c r="I219" s="393">
        <v>23.3</v>
      </c>
    </row>
    <row r="220" spans="1:9" s="18" customFormat="1">
      <c r="A220" s="162" t="s">
        <v>1473</v>
      </c>
      <c r="B220" s="2">
        <v>6</v>
      </c>
      <c r="C220" s="1">
        <v>0.7</v>
      </c>
      <c r="D220" s="21">
        <v>43</v>
      </c>
      <c r="E220" s="2" t="s">
        <v>4423</v>
      </c>
      <c r="F220" s="2"/>
      <c r="G220" s="387">
        <v>36.15</v>
      </c>
      <c r="H220" s="387">
        <v>33.200000000000003</v>
      </c>
      <c r="I220" s="393">
        <v>32.6</v>
      </c>
    </row>
    <row r="221" spans="1:9" s="18" customFormat="1">
      <c r="A221" s="162" t="s">
        <v>1475</v>
      </c>
      <c r="B221" s="2">
        <v>6</v>
      </c>
      <c r="C221" s="1">
        <v>0.7</v>
      </c>
      <c r="D221" s="21">
        <v>43</v>
      </c>
      <c r="E221" s="2" t="s">
        <v>4423</v>
      </c>
      <c r="F221" s="2"/>
      <c r="G221" s="387">
        <v>20.950000000000003</v>
      </c>
      <c r="H221" s="387">
        <v>19.25</v>
      </c>
      <c r="I221" s="393">
        <v>18.900000000000002</v>
      </c>
    </row>
    <row r="222" spans="1:9" s="18" customFormat="1">
      <c r="A222" s="162" t="s">
        <v>27079</v>
      </c>
      <c r="B222" s="2">
        <v>6</v>
      </c>
      <c r="C222" s="1">
        <v>1</v>
      </c>
      <c r="D222" s="21">
        <v>40</v>
      </c>
      <c r="E222" s="2" t="s">
        <v>4423</v>
      </c>
      <c r="F222" s="2"/>
      <c r="G222" s="387">
        <v>35.35</v>
      </c>
      <c r="H222" s="387">
        <v>32.450000000000003</v>
      </c>
      <c r="I222" s="393">
        <v>31.85</v>
      </c>
    </row>
    <row r="223" spans="1:9" s="18" customFormat="1">
      <c r="A223" s="162" t="s">
        <v>15078</v>
      </c>
      <c r="B223" s="2">
        <v>48</v>
      </c>
      <c r="C223" s="1">
        <v>0.05</v>
      </c>
      <c r="D223" s="21">
        <v>42</v>
      </c>
      <c r="E223" s="2" t="s">
        <v>4423</v>
      </c>
      <c r="F223" s="2"/>
      <c r="G223" s="387">
        <v>30.85</v>
      </c>
      <c r="H223" s="387">
        <v>28.3</v>
      </c>
      <c r="I223" s="393">
        <v>27.8</v>
      </c>
    </row>
    <row r="224" spans="1:9" s="18" customFormat="1">
      <c r="A224" s="162" t="s">
        <v>38699</v>
      </c>
      <c r="B224" s="2">
        <v>6</v>
      </c>
      <c r="C224" s="1">
        <v>0.5</v>
      </c>
      <c r="D224" s="21">
        <v>42</v>
      </c>
      <c r="E224" s="2" t="s">
        <v>4423</v>
      </c>
      <c r="F224" s="2"/>
      <c r="G224" s="387">
        <v>19.5</v>
      </c>
      <c r="H224" s="387">
        <v>17.900000000000002</v>
      </c>
      <c r="I224" s="393">
        <v>17.600000000000001</v>
      </c>
    </row>
    <row r="225" spans="1:9" s="18" customFormat="1">
      <c r="A225" s="162" t="s">
        <v>1549</v>
      </c>
      <c r="B225" s="2">
        <v>6</v>
      </c>
      <c r="C225" s="1">
        <v>0.7</v>
      </c>
      <c r="D225" s="21">
        <v>43</v>
      </c>
      <c r="E225" s="2" t="s">
        <v>4423</v>
      </c>
      <c r="F225" s="2"/>
      <c r="G225" s="387">
        <v>22.5</v>
      </c>
      <c r="H225" s="387">
        <v>20.650000000000002</v>
      </c>
      <c r="I225" s="393">
        <v>20.3</v>
      </c>
    </row>
    <row r="226" spans="1:9" s="18" customFormat="1">
      <c r="A226" s="162" t="s">
        <v>1551</v>
      </c>
      <c r="B226" s="2">
        <v>6</v>
      </c>
      <c r="C226" s="1">
        <v>0.7</v>
      </c>
      <c r="D226" s="21">
        <v>43</v>
      </c>
      <c r="E226" s="2" t="s">
        <v>4423</v>
      </c>
      <c r="F226" s="2"/>
      <c r="G226" s="387">
        <v>72.8</v>
      </c>
      <c r="H226" s="387">
        <v>66.850000000000009</v>
      </c>
      <c r="I226" s="393">
        <v>65.650000000000006</v>
      </c>
    </row>
    <row r="227" spans="1:9" s="18" customFormat="1">
      <c r="A227" s="162" t="s">
        <v>1553</v>
      </c>
      <c r="B227" s="2">
        <v>6</v>
      </c>
      <c r="C227" s="1">
        <v>0.7</v>
      </c>
      <c r="D227" s="21">
        <v>43</v>
      </c>
      <c r="E227" s="2" t="s">
        <v>4423</v>
      </c>
      <c r="F227" s="2"/>
      <c r="G227" s="387">
        <v>39.25</v>
      </c>
      <c r="H227" s="387">
        <v>36.050000000000004</v>
      </c>
      <c r="I227" s="393">
        <v>35.4</v>
      </c>
    </row>
    <row r="228" spans="1:9" s="18" customFormat="1">
      <c r="A228" s="162" t="s">
        <v>1555</v>
      </c>
      <c r="B228" s="2">
        <v>6</v>
      </c>
      <c r="C228" s="1">
        <v>0.5</v>
      </c>
      <c r="D228" s="21">
        <v>40</v>
      </c>
      <c r="E228" s="2" t="s">
        <v>4423</v>
      </c>
      <c r="F228" s="2"/>
      <c r="G228" s="387">
        <v>25.8</v>
      </c>
      <c r="H228" s="387">
        <v>23.700000000000003</v>
      </c>
      <c r="I228" s="393">
        <v>23.25</v>
      </c>
    </row>
    <row r="229" spans="1:9" s="18" customFormat="1">
      <c r="A229" s="162" t="s">
        <v>1563</v>
      </c>
      <c r="B229" s="2">
        <v>6</v>
      </c>
      <c r="C229" s="1">
        <v>0.7</v>
      </c>
      <c r="D229" s="21">
        <v>40.200000000000003</v>
      </c>
      <c r="E229" s="2" t="s">
        <v>4423</v>
      </c>
      <c r="F229" s="2"/>
      <c r="G229" s="387">
        <v>40.25</v>
      </c>
      <c r="H229" s="387">
        <v>36.950000000000003</v>
      </c>
      <c r="I229" s="393">
        <v>36.300000000000004</v>
      </c>
    </row>
    <row r="230" spans="1:9" s="18" customFormat="1">
      <c r="A230" s="162" t="s">
        <v>1567</v>
      </c>
      <c r="B230" s="2">
        <v>12</v>
      </c>
      <c r="C230" s="1">
        <v>0.05</v>
      </c>
      <c r="D230" s="21">
        <v>40.6</v>
      </c>
      <c r="E230" s="2" t="s">
        <v>4423</v>
      </c>
      <c r="F230" s="2"/>
      <c r="G230" s="387">
        <v>9.4500000000000011</v>
      </c>
      <c r="H230" s="387">
        <v>8.65</v>
      </c>
      <c r="I230" s="393">
        <v>8.5</v>
      </c>
    </row>
    <row r="231" spans="1:9" s="18" customFormat="1">
      <c r="A231" s="162" t="s">
        <v>31752</v>
      </c>
      <c r="B231" s="2">
        <v>6</v>
      </c>
      <c r="C231" s="1">
        <v>0.7</v>
      </c>
      <c r="D231" s="21">
        <v>43.5</v>
      </c>
      <c r="E231" s="2" t="s">
        <v>4423</v>
      </c>
      <c r="F231" s="2"/>
      <c r="G231" s="387">
        <v>14.75</v>
      </c>
      <c r="H231" s="387">
        <v>13.5</v>
      </c>
      <c r="I231" s="393">
        <v>13.3</v>
      </c>
    </row>
    <row r="232" spans="1:9" s="18" customFormat="1">
      <c r="A232" s="162" t="s">
        <v>1676</v>
      </c>
      <c r="B232" s="2">
        <v>6</v>
      </c>
      <c r="C232" s="1">
        <v>0.7</v>
      </c>
      <c r="D232" s="21">
        <v>45</v>
      </c>
      <c r="E232" s="2" t="s">
        <v>4423</v>
      </c>
      <c r="F232" s="2"/>
      <c r="G232" s="387">
        <v>23.6</v>
      </c>
      <c r="H232" s="387">
        <v>21.650000000000002</v>
      </c>
      <c r="I232" s="393">
        <v>21.25</v>
      </c>
    </row>
    <row r="233" spans="1:9" s="18" customFormat="1">
      <c r="A233" s="162" t="s">
        <v>1678</v>
      </c>
      <c r="B233" s="2">
        <v>6</v>
      </c>
      <c r="C233" s="1">
        <v>0.7</v>
      </c>
      <c r="D233" s="21">
        <v>37.799999999999997</v>
      </c>
      <c r="E233" s="2" t="s">
        <v>4423</v>
      </c>
      <c r="F233" s="2"/>
      <c r="G233" s="387">
        <v>21.75</v>
      </c>
      <c r="H233" s="387">
        <v>19.950000000000003</v>
      </c>
      <c r="I233" s="393">
        <v>19.600000000000001</v>
      </c>
    </row>
    <row r="234" spans="1:9" s="18" customFormat="1">
      <c r="A234" s="162" t="s">
        <v>1680</v>
      </c>
      <c r="B234" s="2">
        <v>6</v>
      </c>
      <c r="C234" s="1">
        <v>0.7</v>
      </c>
      <c r="D234" s="21">
        <v>41.8</v>
      </c>
      <c r="E234" s="2" t="s">
        <v>4423</v>
      </c>
      <c r="F234" s="2"/>
      <c r="G234" s="387">
        <v>17.3</v>
      </c>
      <c r="H234" s="387">
        <v>15.9</v>
      </c>
      <c r="I234" s="393">
        <v>15.600000000000001</v>
      </c>
    </row>
    <row r="235" spans="1:9" s="18" customFormat="1">
      <c r="A235" s="162" t="s">
        <v>1724</v>
      </c>
      <c r="B235" s="2">
        <v>6</v>
      </c>
      <c r="C235" s="1">
        <v>0.7</v>
      </c>
      <c r="D235" s="21">
        <v>44</v>
      </c>
      <c r="E235" s="2" t="s">
        <v>4423</v>
      </c>
      <c r="F235" s="2"/>
      <c r="G235" s="387">
        <v>45.150000000000006</v>
      </c>
      <c r="H235" s="387">
        <v>41.45</v>
      </c>
      <c r="I235" s="393">
        <v>40.700000000000003</v>
      </c>
    </row>
    <row r="236" spans="1:9" s="18" customFormat="1">
      <c r="A236" s="162" t="s">
        <v>31758</v>
      </c>
      <c r="B236" s="2">
        <v>6</v>
      </c>
      <c r="C236" s="1">
        <v>0.7</v>
      </c>
      <c r="D236" s="21">
        <v>44</v>
      </c>
      <c r="E236" s="2" t="s">
        <v>4423</v>
      </c>
      <c r="F236" s="2"/>
      <c r="G236" s="387">
        <v>37.550000000000004</v>
      </c>
      <c r="H236" s="387">
        <v>34.450000000000003</v>
      </c>
      <c r="I236" s="393">
        <v>33.85</v>
      </c>
    </row>
    <row r="237" spans="1:9" s="18" customFormat="1">
      <c r="A237" s="162" t="s">
        <v>1728</v>
      </c>
      <c r="B237" s="2">
        <v>6</v>
      </c>
      <c r="C237" s="1">
        <v>0.7</v>
      </c>
      <c r="D237" s="21">
        <v>44</v>
      </c>
      <c r="E237" s="2" t="s">
        <v>4423</v>
      </c>
      <c r="F237" s="2"/>
      <c r="G237" s="387">
        <v>18.2</v>
      </c>
      <c r="H237" s="387">
        <v>16.7</v>
      </c>
      <c r="I237" s="393">
        <v>16.400000000000002</v>
      </c>
    </row>
    <row r="238" spans="1:9" s="18" customFormat="1">
      <c r="A238" s="162" t="s">
        <v>14634</v>
      </c>
      <c r="B238" s="2">
        <v>6</v>
      </c>
      <c r="C238" s="1">
        <v>1</v>
      </c>
      <c r="D238" s="21">
        <v>37.5</v>
      </c>
      <c r="E238" s="2" t="s">
        <v>4423</v>
      </c>
      <c r="F238" s="2"/>
      <c r="G238" s="387">
        <v>14.600000000000001</v>
      </c>
      <c r="H238" s="387">
        <v>13.4</v>
      </c>
      <c r="I238" s="393">
        <v>13.15</v>
      </c>
    </row>
    <row r="239" spans="1:9" s="18" customFormat="1">
      <c r="A239" s="162" t="s">
        <v>1736</v>
      </c>
      <c r="B239" s="2">
        <v>6</v>
      </c>
      <c r="C239" s="1">
        <v>0.7</v>
      </c>
      <c r="D239" s="21">
        <v>42</v>
      </c>
      <c r="E239" s="2" t="s">
        <v>4423</v>
      </c>
      <c r="F239" s="2"/>
      <c r="G239" s="387">
        <v>14.8</v>
      </c>
      <c r="H239" s="387">
        <v>13.55</v>
      </c>
      <c r="I239" s="393">
        <v>13.350000000000001</v>
      </c>
    </row>
    <row r="240" spans="1:9" s="18" customFormat="1">
      <c r="A240" s="162" t="s">
        <v>1738</v>
      </c>
      <c r="B240" s="2">
        <v>6</v>
      </c>
      <c r="C240" s="1">
        <v>0.7</v>
      </c>
      <c r="D240" s="21">
        <v>38.5</v>
      </c>
      <c r="E240" s="2" t="s">
        <v>4423</v>
      </c>
      <c r="F240" s="2"/>
      <c r="G240" s="387">
        <v>42.550000000000004</v>
      </c>
      <c r="H240" s="387">
        <v>39.050000000000004</v>
      </c>
      <c r="I240" s="393">
        <v>38.35</v>
      </c>
    </row>
    <row r="241" spans="1:9" s="18" customFormat="1">
      <c r="A241" s="162" t="s">
        <v>1741</v>
      </c>
      <c r="B241" s="2">
        <v>6</v>
      </c>
      <c r="C241" s="1">
        <v>0.7</v>
      </c>
      <c r="D241" s="21">
        <v>40</v>
      </c>
      <c r="E241" s="2" t="s">
        <v>4423</v>
      </c>
      <c r="F241" s="2"/>
      <c r="G241" s="387">
        <v>18.45</v>
      </c>
      <c r="H241" s="387">
        <v>16.95</v>
      </c>
      <c r="I241" s="393">
        <v>16.650000000000002</v>
      </c>
    </row>
    <row r="242" spans="1:9" s="18" customFormat="1">
      <c r="A242" s="162" t="s">
        <v>1743</v>
      </c>
      <c r="B242" s="2">
        <v>6</v>
      </c>
      <c r="C242" s="1">
        <v>0.7</v>
      </c>
      <c r="D242" s="21">
        <v>40</v>
      </c>
      <c r="E242" s="2" t="s">
        <v>4423</v>
      </c>
      <c r="F242" s="2"/>
      <c r="G242" s="387">
        <v>20.400000000000002</v>
      </c>
      <c r="H242" s="387">
        <v>18.75</v>
      </c>
      <c r="I242" s="393">
        <v>18.400000000000002</v>
      </c>
    </row>
    <row r="243" spans="1:9">
      <c r="A243" s="162" t="s">
        <v>1745</v>
      </c>
      <c r="B243" s="2">
        <v>6</v>
      </c>
      <c r="C243" s="1">
        <v>0.7</v>
      </c>
      <c r="D243" s="21">
        <v>47</v>
      </c>
      <c r="E243" s="2" t="s">
        <v>4423</v>
      </c>
      <c r="F243" s="2"/>
      <c r="G243" s="387">
        <v>19.150000000000002</v>
      </c>
      <c r="H243" s="387">
        <v>17.55</v>
      </c>
      <c r="I243" s="393">
        <v>17.25</v>
      </c>
    </row>
    <row r="244" spans="1:9" s="18" customFormat="1">
      <c r="A244" s="162" t="s">
        <v>1747</v>
      </c>
      <c r="B244" s="2">
        <v>6</v>
      </c>
      <c r="C244" s="1">
        <v>0.7</v>
      </c>
      <c r="D244" s="21">
        <v>40</v>
      </c>
      <c r="E244" s="2" t="s">
        <v>4423</v>
      </c>
      <c r="F244" s="2"/>
      <c r="G244" s="387">
        <v>14.600000000000001</v>
      </c>
      <c r="H244" s="387">
        <v>13.4</v>
      </c>
      <c r="I244" s="393">
        <v>13.15</v>
      </c>
    </row>
    <row r="245" spans="1:9" s="18" customFormat="1">
      <c r="A245" s="162" t="s">
        <v>1749</v>
      </c>
      <c r="B245" s="2">
        <v>6</v>
      </c>
      <c r="C245" s="1">
        <v>0.7</v>
      </c>
      <c r="D245" s="21">
        <v>40</v>
      </c>
      <c r="E245" s="2" t="s">
        <v>4423</v>
      </c>
      <c r="F245" s="2"/>
      <c r="G245" s="387">
        <v>32.9</v>
      </c>
      <c r="H245" s="387">
        <v>30.200000000000003</v>
      </c>
      <c r="I245" s="393">
        <v>29.650000000000002</v>
      </c>
    </row>
    <row r="246" spans="1:9" s="18" customFormat="1">
      <c r="A246" s="162" t="s">
        <v>1754</v>
      </c>
      <c r="B246" s="2">
        <v>6</v>
      </c>
      <c r="C246" s="1">
        <v>1</v>
      </c>
      <c r="D246" s="21">
        <v>42.7</v>
      </c>
      <c r="E246" s="2" t="s">
        <v>4423</v>
      </c>
      <c r="F246" s="2"/>
      <c r="G246" s="387">
        <v>13.700000000000001</v>
      </c>
      <c r="H246" s="387">
        <v>12.600000000000001</v>
      </c>
      <c r="I246" s="393">
        <v>12.350000000000001</v>
      </c>
    </row>
    <row r="247" spans="1:9" s="18" customFormat="1">
      <c r="A247" s="162" t="s">
        <v>1760</v>
      </c>
      <c r="B247" s="2">
        <v>6</v>
      </c>
      <c r="C247" s="1">
        <v>0.7</v>
      </c>
      <c r="D247" s="21">
        <v>42.7</v>
      </c>
      <c r="E247" s="2" t="s">
        <v>4423</v>
      </c>
      <c r="F247" s="2"/>
      <c r="G247" s="387">
        <v>16.05</v>
      </c>
      <c r="H247" s="387">
        <v>14.75</v>
      </c>
      <c r="I247" s="393">
        <v>14.5</v>
      </c>
    </row>
    <row r="248" spans="1:9" s="18" customFormat="1">
      <c r="A248" s="162" t="s">
        <v>27081</v>
      </c>
      <c r="B248" s="2">
        <v>6</v>
      </c>
      <c r="C248" s="1">
        <v>0.7</v>
      </c>
      <c r="D248" s="21">
        <v>40</v>
      </c>
      <c r="E248" s="2" t="s">
        <v>4423</v>
      </c>
      <c r="F248" s="2"/>
      <c r="G248" s="387">
        <v>20.05</v>
      </c>
      <c r="H248" s="387">
        <v>18.400000000000002</v>
      </c>
      <c r="I248" s="393">
        <v>18.05</v>
      </c>
    </row>
    <row r="249" spans="1:9" s="18" customFormat="1">
      <c r="A249" s="162" t="s">
        <v>1764</v>
      </c>
      <c r="B249" s="2">
        <v>120</v>
      </c>
      <c r="C249" s="1">
        <v>0.05</v>
      </c>
      <c r="D249" s="21">
        <v>43</v>
      </c>
      <c r="E249" s="2" t="s">
        <v>4423</v>
      </c>
      <c r="F249" s="2"/>
      <c r="G249" s="387">
        <v>84.550000000000011</v>
      </c>
      <c r="H249" s="387">
        <v>77.600000000000009</v>
      </c>
      <c r="I249" s="393">
        <v>76.2</v>
      </c>
    </row>
    <row r="250" spans="1:9" s="18" customFormat="1">
      <c r="A250" s="162" t="s">
        <v>32900</v>
      </c>
      <c r="B250" s="2">
        <v>6</v>
      </c>
      <c r="C250" s="1">
        <v>0.7</v>
      </c>
      <c r="D250" s="21">
        <v>43</v>
      </c>
      <c r="E250" s="2" t="s">
        <v>4423</v>
      </c>
      <c r="F250" s="2"/>
      <c r="G250" s="387">
        <v>64.2</v>
      </c>
      <c r="H250" s="387">
        <v>58.95</v>
      </c>
      <c r="I250" s="393">
        <v>57.900000000000006</v>
      </c>
    </row>
    <row r="251" spans="1:9">
      <c r="A251" s="162" t="s">
        <v>1767</v>
      </c>
      <c r="B251" s="2">
        <v>120</v>
      </c>
      <c r="C251" s="1">
        <v>0.05</v>
      </c>
      <c r="D251" s="21">
        <v>43</v>
      </c>
      <c r="E251" s="2" t="s">
        <v>4423</v>
      </c>
      <c r="F251" s="2"/>
      <c r="G251" s="387">
        <v>68.7</v>
      </c>
      <c r="H251" s="387">
        <v>63.050000000000004</v>
      </c>
      <c r="I251" s="393">
        <v>61.900000000000006</v>
      </c>
    </row>
    <row r="252" spans="1:9" s="18" customFormat="1">
      <c r="A252" s="162" t="s">
        <v>1769</v>
      </c>
      <c r="B252" s="2">
        <v>6</v>
      </c>
      <c r="C252" s="1">
        <v>0.7</v>
      </c>
      <c r="D252" s="21">
        <v>43</v>
      </c>
      <c r="E252" s="2" t="s">
        <v>4423</v>
      </c>
      <c r="F252" s="2"/>
      <c r="G252" s="387">
        <v>12.100000000000001</v>
      </c>
      <c r="H252" s="387">
        <v>11.15</v>
      </c>
      <c r="I252" s="393">
        <v>10.950000000000001</v>
      </c>
    </row>
    <row r="253" spans="1:9" s="18" customFormat="1">
      <c r="A253" s="162" t="s">
        <v>1771</v>
      </c>
      <c r="B253" s="2">
        <v>6</v>
      </c>
      <c r="C253" s="1">
        <v>0.7</v>
      </c>
      <c r="D253" s="21">
        <v>43</v>
      </c>
      <c r="E253" s="2" t="s">
        <v>4423</v>
      </c>
      <c r="F253" s="2"/>
      <c r="G253" s="387">
        <v>13.950000000000001</v>
      </c>
      <c r="H253" s="387">
        <v>12.8</v>
      </c>
      <c r="I253" s="393">
        <v>12.600000000000001</v>
      </c>
    </row>
    <row r="254" spans="1:9" s="18" customFormat="1">
      <c r="A254" s="162" t="s">
        <v>1773</v>
      </c>
      <c r="B254" s="2">
        <v>120</v>
      </c>
      <c r="C254" s="1">
        <v>0.05</v>
      </c>
      <c r="D254" s="21">
        <v>43</v>
      </c>
      <c r="E254" s="2" t="s">
        <v>4423</v>
      </c>
      <c r="F254" s="2"/>
      <c r="G254" s="387">
        <v>19.200000000000003</v>
      </c>
      <c r="H254" s="387">
        <v>17.650000000000002</v>
      </c>
      <c r="I254" s="393">
        <v>17.3</v>
      </c>
    </row>
    <row r="255" spans="1:9" s="18" customFormat="1">
      <c r="A255" s="162" t="s">
        <v>1775</v>
      </c>
      <c r="B255" s="2">
        <v>120</v>
      </c>
      <c r="C255" s="1">
        <v>0.05</v>
      </c>
      <c r="D255" s="21">
        <v>43</v>
      </c>
      <c r="E255" s="2" t="s">
        <v>4423</v>
      </c>
      <c r="F255" s="2"/>
      <c r="G255" s="387">
        <v>17.55</v>
      </c>
      <c r="H255" s="387">
        <v>16.100000000000001</v>
      </c>
      <c r="I255" s="393">
        <v>15.850000000000001</v>
      </c>
    </row>
    <row r="256" spans="1:9" s="18" customFormat="1">
      <c r="A256" s="162" t="s">
        <v>32901</v>
      </c>
      <c r="B256" s="2">
        <v>6</v>
      </c>
      <c r="C256" s="1">
        <v>0.7</v>
      </c>
      <c r="D256" s="21">
        <v>43</v>
      </c>
      <c r="E256" s="2" t="s">
        <v>4423</v>
      </c>
      <c r="F256" s="2"/>
      <c r="G256" s="387">
        <v>102.7</v>
      </c>
      <c r="H256" s="387">
        <v>94.300000000000011</v>
      </c>
      <c r="I256" s="393">
        <v>92.600000000000009</v>
      </c>
    </row>
    <row r="257" spans="1:9" s="18" customFormat="1">
      <c r="A257" s="162" t="s">
        <v>1917</v>
      </c>
      <c r="B257" s="2">
        <v>6</v>
      </c>
      <c r="C257" s="1">
        <v>0.7</v>
      </c>
      <c r="D257" s="21">
        <v>40</v>
      </c>
      <c r="E257" s="2" t="s">
        <v>4423</v>
      </c>
      <c r="F257" s="2"/>
      <c r="G257" s="387">
        <v>23.150000000000002</v>
      </c>
      <c r="H257" s="387">
        <v>21.25</v>
      </c>
      <c r="I257" s="393">
        <v>20.85</v>
      </c>
    </row>
    <row r="258" spans="1:9" s="18" customFormat="1">
      <c r="A258" s="162" t="s">
        <v>1919</v>
      </c>
      <c r="B258" s="2">
        <v>6</v>
      </c>
      <c r="C258" s="1">
        <v>0.7</v>
      </c>
      <c r="D258" s="21">
        <v>40</v>
      </c>
      <c r="E258" s="2" t="s">
        <v>4423</v>
      </c>
      <c r="F258" s="2"/>
      <c r="G258" s="387">
        <v>26.200000000000003</v>
      </c>
      <c r="H258" s="387">
        <v>24.05</v>
      </c>
      <c r="I258" s="393">
        <v>23.6</v>
      </c>
    </row>
    <row r="259" spans="1:9" s="18" customFormat="1">
      <c r="A259" s="162" t="s">
        <v>1924</v>
      </c>
      <c r="B259" s="2">
        <v>6</v>
      </c>
      <c r="C259" s="1">
        <v>0.7</v>
      </c>
      <c r="D259" s="21">
        <v>40</v>
      </c>
      <c r="E259" s="2" t="s">
        <v>4423</v>
      </c>
      <c r="F259" s="2"/>
      <c r="G259" s="387">
        <v>58.5</v>
      </c>
      <c r="H259" s="387">
        <v>53.75</v>
      </c>
      <c r="I259" s="393">
        <v>52.75</v>
      </c>
    </row>
    <row r="260" spans="1:9" s="18" customFormat="1">
      <c r="A260" s="162" t="s">
        <v>1934</v>
      </c>
      <c r="B260" s="2">
        <v>6</v>
      </c>
      <c r="C260" s="1">
        <v>1</v>
      </c>
      <c r="D260" s="21">
        <v>37.5</v>
      </c>
      <c r="E260" s="2" t="s">
        <v>4423</v>
      </c>
      <c r="F260" s="2"/>
      <c r="G260" s="387">
        <v>17.75</v>
      </c>
      <c r="H260" s="387">
        <v>16.3</v>
      </c>
      <c r="I260" s="393">
        <v>16</v>
      </c>
    </row>
    <row r="261" spans="1:9" s="18" customFormat="1">
      <c r="A261" s="162" t="s">
        <v>1940</v>
      </c>
      <c r="B261" s="2">
        <v>192</v>
      </c>
      <c r="C261" s="1">
        <v>0.05</v>
      </c>
      <c r="D261" s="21">
        <v>37.5</v>
      </c>
      <c r="E261" s="2" t="s">
        <v>4423</v>
      </c>
      <c r="F261" s="2"/>
      <c r="G261" s="387">
        <v>9.3000000000000007</v>
      </c>
      <c r="H261" s="387">
        <v>8.5500000000000007</v>
      </c>
      <c r="I261" s="393">
        <v>8.4</v>
      </c>
    </row>
    <row r="262" spans="1:9" s="18" customFormat="1">
      <c r="A262" s="162" t="s">
        <v>1942</v>
      </c>
      <c r="B262" s="2">
        <v>6</v>
      </c>
      <c r="C262" s="1">
        <v>1</v>
      </c>
      <c r="D262" s="21">
        <v>37.5</v>
      </c>
      <c r="E262" s="2" t="s">
        <v>4423</v>
      </c>
      <c r="F262" s="2"/>
      <c r="G262" s="387">
        <v>13</v>
      </c>
      <c r="H262" s="387">
        <v>11.950000000000001</v>
      </c>
      <c r="I262" s="393">
        <v>11.700000000000001</v>
      </c>
    </row>
    <row r="263" spans="1:9" s="18" customFormat="1">
      <c r="A263" s="162" t="s">
        <v>1944</v>
      </c>
      <c r="B263" s="2">
        <v>12</v>
      </c>
      <c r="C263" s="1">
        <v>1</v>
      </c>
      <c r="D263" s="21">
        <v>37.5</v>
      </c>
      <c r="E263" s="2" t="s">
        <v>4423</v>
      </c>
      <c r="F263" s="2"/>
      <c r="G263" s="387">
        <v>13.9</v>
      </c>
      <c r="H263" s="387">
        <v>12.75</v>
      </c>
      <c r="I263" s="393">
        <v>12.55</v>
      </c>
    </row>
    <row r="264" spans="1:9" s="18" customFormat="1">
      <c r="A264" s="162" t="s">
        <v>1947</v>
      </c>
      <c r="B264" s="2">
        <v>6</v>
      </c>
      <c r="C264" s="1">
        <v>0.7</v>
      </c>
      <c r="D264" s="21">
        <v>37.5</v>
      </c>
      <c r="E264" s="2" t="s">
        <v>4423</v>
      </c>
      <c r="F264" s="2"/>
      <c r="G264" s="387">
        <v>18.650000000000002</v>
      </c>
      <c r="H264" s="387">
        <v>17.150000000000002</v>
      </c>
      <c r="I264" s="393">
        <v>16.8</v>
      </c>
    </row>
    <row r="265" spans="1:9" s="18" customFormat="1">
      <c r="A265" s="162" t="s">
        <v>4657</v>
      </c>
      <c r="B265" s="2">
        <v>6</v>
      </c>
      <c r="C265" s="1">
        <v>0.7</v>
      </c>
      <c r="D265" s="21">
        <v>37.5</v>
      </c>
      <c r="E265" s="2" t="s">
        <v>4423</v>
      </c>
      <c r="F265" s="2"/>
      <c r="G265" s="387">
        <v>27.8</v>
      </c>
      <c r="H265" s="387">
        <v>25.55</v>
      </c>
      <c r="I265" s="393">
        <v>25.05</v>
      </c>
    </row>
    <row r="266" spans="1:9" s="18" customFormat="1">
      <c r="A266" s="162" t="s">
        <v>2030</v>
      </c>
      <c r="B266" s="2">
        <v>6</v>
      </c>
      <c r="C266" s="1">
        <v>0.7</v>
      </c>
      <c r="D266" s="21">
        <v>40</v>
      </c>
      <c r="E266" s="2" t="s">
        <v>4423</v>
      </c>
      <c r="F266" s="2"/>
      <c r="G266" s="387">
        <v>15.350000000000001</v>
      </c>
      <c r="H266" s="387">
        <v>14.100000000000001</v>
      </c>
      <c r="I266" s="393">
        <v>13.850000000000001</v>
      </c>
    </row>
    <row r="267" spans="1:9" s="18" customFormat="1">
      <c r="A267" s="162" t="s">
        <v>13680</v>
      </c>
      <c r="B267" s="2">
        <v>6</v>
      </c>
      <c r="C267" s="1">
        <v>1</v>
      </c>
      <c r="D267" s="21">
        <v>40</v>
      </c>
      <c r="E267" s="2" t="s">
        <v>4423</v>
      </c>
      <c r="F267" s="2"/>
      <c r="G267" s="387">
        <v>15.5</v>
      </c>
      <c r="H267" s="387">
        <v>14.25</v>
      </c>
      <c r="I267" s="393">
        <v>14</v>
      </c>
    </row>
    <row r="268" spans="1:9" s="18" customFormat="1">
      <c r="A268" s="162" t="s">
        <v>2032</v>
      </c>
      <c r="B268" s="2">
        <v>6</v>
      </c>
      <c r="C268" s="1">
        <v>0.7</v>
      </c>
      <c r="D268" s="21">
        <v>45</v>
      </c>
      <c r="E268" s="2" t="s">
        <v>4423</v>
      </c>
      <c r="F268" s="2"/>
      <c r="G268" s="387">
        <v>12.3</v>
      </c>
      <c r="H268" s="387">
        <v>11.3</v>
      </c>
      <c r="I268" s="393">
        <v>11.100000000000001</v>
      </c>
    </row>
    <row r="269" spans="1:9" s="18" customFormat="1">
      <c r="A269" s="162" t="s">
        <v>2036</v>
      </c>
      <c r="B269" s="2">
        <v>6</v>
      </c>
      <c r="C269" s="1">
        <v>0.7</v>
      </c>
      <c r="D269" s="21">
        <v>43</v>
      </c>
      <c r="E269" s="2" t="s">
        <v>4423</v>
      </c>
      <c r="F269" s="2"/>
      <c r="G269" s="387">
        <v>17.75</v>
      </c>
      <c r="H269" s="387">
        <v>16.3</v>
      </c>
      <c r="I269" s="393">
        <v>16</v>
      </c>
    </row>
    <row r="270" spans="1:9" s="18" customFormat="1">
      <c r="A270" s="162" t="s">
        <v>2042</v>
      </c>
      <c r="B270" s="2">
        <v>6</v>
      </c>
      <c r="C270" s="1">
        <v>0.5</v>
      </c>
      <c r="D270" s="21">
        <v>46</v>
      </c>
      <c r="E270" s="2" t="s">
        <v>4423</v>
      </c>
      <c r="F270" s="2"/>
      <c r="G270" s="387">
        <v>5.75</v>
      </c>
      <c r="H270" s="387">
        <v>5.3000000000000007</v>
      </c>
      <c r="I270" s="393">
        <v>5.2</v>
      </c>
    </row>
    <row r="271" spans="1:9" s="18" customFormat="1">
      <c r="A271" s="162" t="s">
        <v>4484</v>
      </c>
      <c r="B271" s="2">
        <v>6</v>
      </c>
      <c r="C271" s="1">
        <v>0.7</v>
      </c>
      <c r="D271" s="21">
        <v>40</v>
      </c>
      <c r="E271" s="2" t="s">
        <v>4423</v>
      </c>
      <c r="F271" s="2"/>
      <c r="G271" s="387">
        <v>32.300000000000004</v>
      </c>
      <c r="H271" s="387">
        <v>29.650000000000002</v>
      </c>
      <c r="I271" s="393">
        <v>29.1</v>
      </c>
    </row>
    <row r="272" spans="1:9" s="18" customFormat="1">
      <c r="A272" s="162" t="s">
        <v>2074</v>
      </c>
      <c r="B272" s="2">
        <v>6</v>
      </c>
      <c r="C272" s="1">
        <v>0.7</v>
      </c>
      <c r="D272" s="21">
        <v>41.2</v>
      </c>
      <c r="E272" s="2" t="s">
        <v>4423</v>
      </c>
      <c r="F272" s="2"/>
      <c r="G272" s="387">
        <v>28.150000000000002</v>
      </c>
      <c r="H272" s="387">
        <v>25.85</v>
      </c>
      <c r="I272" s="393">
        <v>25.35</v>
      </c>
    </row>
    <row r="273" spans="1:9" s="18" customFormat="1">
      <c r="A273" s="162" t="s">
        <v>2076</v>
      </c>
      <c r="B273" s="2">
        <v>6</v>
      </c>
      <c r="C273" s="1">
        <v>0.7</v>
      </c>
      <c r="D273" s="21">
        <v>41.4</v>
      </c>
      <c r="E273" s="2" t="s">
        <v>4423</v>
      </c>
      <c r="F273" s="2"/>
      <c r="G273" s="387">
        <v>22.6</v>
      </c>
      <c r="H273" s="387">
        <v>20.75</v>
      </c>
      <c r="I273" s="393">
        <v>20.400000000000002</v>
      </c>
    </row>
    <row r="274" spans="1:9" s="18" customFormat="1">
      <c r="A274" s="162" t="s">
        <v>2091</v>
      </c>
      <c r="B274" s="2">
        <v>12</v>
      </c>
      <c r="C274" s="1">
        <v>1</v>
      </c>
      <c r="D274" s="21">
        <v>43.4</v>
      </c>
      <c r="E274" s="2" t="s">
        <v>4423</v>
      </c>
      <c r="F274" s="2"/>
      <c r="G274" s="387">
        <v>15.65</v>
      </c>
      <c r="H274" s="387">
        <v>14.350000000000001</v>
      </c>
      <c r="I274" s="393">
        <v>14.100000000000001</v>
      </c>
    </row>
    <row r="275" spans="1:9" s="18" customFormat="1">
      <c r="A275" s="162" t="s">
        <v>2093</v>
      </c>
      <c r="B275" s="2">
        <v>6</v>
      </c>
      <c r="C275" s="1">
        <v>0.7</v>
      </c>
      <c r="D275" s="21">
        <v>43.4</v>
      </c>
      <c r="E275" s="2" t="s">
        <v>4423</v>
      </c>
      <c r="F275" s="2"/>
      <c r="G275" s="387">
        <v>53.95</v>
      </c>
      <c r="H275" s="387">
        <v>49.5</v>
      </c>
      <c r="I275" s="393">
        <v>48.650000000000006</v>
      </c>
    </row>
    <row r="276" spans="1:9" s="18" customFormat="1">
      <c r="A276" s="162" t="s">
        <v>2095</v>
      </c>
      <c r="B276" s="2">
        <v>96</v>
      </c>
      <c r="C276" s="1">
        <v>0.05</v>
      </c>
      <c r="D276" s="21">
        <v>41.4</v>
      </c>
      <c r="E276" s="2" t="s">
        <v>4423</v>
      </c>
      <c r="F276" s="2"/>
      <c r="G276" s="387">
        <v>18.45</v>
      </c>
      <c r="H276" s="387">
        <v>16.95</v>
      </c>
      <c r="I276" s="393">
        <v>16.650000000000002</v>
      </c>
    </row>
    <row r="277" spans="1:9" s="18" customFormat="1">
      <c r="A277" s="162" t="s">
        <v>32464</v>
      </c>
      <c r="B277" s="2">
        <v>6</v>
      </c>
      <c r="C277" s="1">
        <v>0.7</v>
      </c>
      <c r="D277" s="21">
        <v>44</v>
      </c>
      <c r="E277" s="2" t="s">
        <v>4423</v>
      </c>
      <c r="F277" s="2"/>
      <c r="G277" s="387">
        <v>14.65</v>
      </c>
      <c r="H277" s="387">
        <v>13.450000000000001</v>
      </c>
      <c r="I277" s="393">
        <v>13.200000000000001</v>
      </c>
    </row>
    <row r="278" spans="1:9" s="18" customFormat="1">
      <c r="A278" s="162" t="s">
        <v>38706</v>
      </c>
      <c r="B278" s="2">
        <v>6</v>
      </c>
      <c r="C278" s="1">
        <v>0.7</v>
      </c>
      <c r="D278" s="21">
        <v>41.4</v>
      </c>
      <c r="E278" s="2" t="s">
        <v>4423</v>
      </c>
      <c r="F278" s="2"/>
      <c r="G278" s="387">
        <v>15.65</v>
      </c>
      <c r="H278" s="387">
        <v>14.350000000000001</v>
      </c>
      <c r="I278" s="393">
        <v>14.100000000000001</v>
      </c>
    </row>
    <row r="279" spans="1:9" s="18" customFormat="1">
      <c r="A279" s="162" t="s">
        <v>15087</v>
      </c>
      <c r="B279" s="2">
        <v>6</v>
      </c>
      <c r="C279" s="1">
        <v>0.7</v>
      </c>
      <c r="D279" s="21">
        <v>43.4</v>
      </c>
      <c r="E279" s="2" t="s">
        <v>4423</v>
      </c>
      <c r="F279" s="2"/>
      <c r="G279" s="387">
        <v>38.400000000000006</v>
      </c>
      <c r="H279" s="387">
        <v>35.25</v>
      </c>
      <c r="I279" s="393">
        <v>34.6</v>
      </c>
    </row>
    <row r="280" spans="1:9" s="18" customFormat="1">
      <c r="A280" s="162" t="s">
        <v>2100</v>
      </c>
      <c r="B280" s="2">
        <v>6</v>
      </c>
      <c r="C280" s="1">
        <v>0.7</v>
      </c>
      <c r="D280" s="21">
        <v>43.4</v>
      </c>
      <c r="E280" s="2" t="s">
        <v>4423</v>
      </c>
      <c r="F280" s="2"/>
      <c r="G280" s="387">
        <v>78.350000000000009</v>
      </c>
      <c r="H280" s="387">
        <v>71.900000000000006</v>
      </c>
      <c r="I280" s="393">
        <v>70.650000000000006</v>
      </c>
    </row>
    <row r="281" spans="1:9" s="18" customFormat="1">
      <c r="A281" s="162" t="s">
        <v>2102</v>
      </c>
      <c r="B281" s="2">
        <v>6</v>
      </c>
      <c r="C281" s="1">
        <v>0.7</v>
      </c>
      <c r="D281" s="21">
        <v>43.4</v>
      </c>
      <c r="E281" s="2" t="s">
        <v>4423</v>
      </c>
      <c r="F281" s="2"/>
      <c r="G281" s="387">
        <v>44.75</v>
      </c>
      <c r="H281" s="387">
        <v>41.050000000000004</v>
      </c>
      <c r="I281" s="393">
        <v>40.35</v>
      </c>
    </row>
    <row r="282" spans="1:9">
      <c r="A282" s="162" t="s">
        <v>2104</v>
      </c>
      <c r="B282" s="2">
        <v>6</v>
      </c>
      <c r="C282" s="1">
        <v>0.7</v>
      </c>
      <c r="D282" s="21">
        <v>43.4</v>
      </c>
      <c r="E282" s="2" t="s">
        <v>4423</v>
      </c>
      <c r="F282" s="2"/>
      <c r="G282" s="387">
        <v>41.75</v>
      </c>
      <c r="H282" s="387">
        <v>38.300000000000004</v>
      </c>
      <c r="I282" s="393">
        <v>37.65</v>
      </c>
    </row>
    <row r="283" spans="1:9" s="18" customFormat="1">
      <c r="A283" s="162" t="s">
        <v>2122</v>
      </c>
      <c r="B283" s="2">
        <v>6</v>
      </c>
      <c r="C283" s="1">
        <v>0.7</v>
      </c>
      <c r="D283" s="21">
        <v>40</v>
      </c>
      <c r="E283" s="2" t="s">
        <v>4423</v>
      </c>
      <c r="F283" s="2"/>
      <c r="G283" s="387">
        <v>41.45</v>
      </c>
      <c r="H283" s="387">
        <v>38.050000000000004</v>
      </c>
      <c r="I283" s="393">
        <v>37.35</v>
      </c>
    </row>
    <row r="284" spans="1:9" s="18" customFormat="1">
      <c r="A284" s="162" t="s">
        <v>2194</v>
      </c>
      <c r="B284" s="2">
        <v>6</v>
      </c>
      <c r="C284" s="1">
        <v>0.7</v>
      </c>
      <c r="D284" s="21">
        <v>48.1</v>
      </c>
      <c r="E284" s="2" t="s">
        <v>4423</v>
      </c>
      <c r="F284" s="2"/>
      <c r="G284" s="387">
        <v>25.1</v>
      </c>
      <c r="H284" s="387">
        <v>23.05</v>
      </c>
      <c r="I284" s="393">
        <v>22.6</v>
      </c>
    </row>
    <row r="285" spans="1:9" s="18" customFormat="1">
      <c r="A285" s="162" t="s">
        <v>2196</v>
      </c>
      <c r="B285" s="2">
        <v>6</v>
      </c>
      <c r="C285" s="1">
        <v>0.7</v>
      </c>
      <c r="D285" s="21">
        <v>50.2</v>
      </c>
      <c r="E285" s="2" t="s">
        <v>4423</v>
      </c>
      <c r="F285" s="2"/>
      <c r="G285" s="387">
        <v>39.25</v>
      </c>
      <c r="H285" s="387">
        <v>36</v>
      </c>
      <c r="I285" s="393">
        <v>35.4</v>
      </c>
    </row>
    <row r="286" spans="1:9" s="18" customFormat="1">
      <c r="A286" s="162" t="s">
        <v>2205</v>
      </c>
      <c r="B286" s="2">
        <v>6</v>
      </c>
      <c r="C286" s="1">
        <v>0.7</v>
      </c>
      <c r="D286" s="21">
        <v>45</v>
      </c>
      <c r="E286" s="2" t="s">
        <v>4423</v>
      </c>
      <c r="F286" s="2"/>
      <c r="G286" s="387">
        <v>33.35</v>
      </c>
      <c r="H286" s="387">
        <v>30.6</v>
      </c>
      <c r="I286" s="393">
        <v>30.05</v>
      </c>
    </row>
    <row r="287" spans="1:9">
      <c r="A287" s="162" t="s">
        <v>2315</v>
      </c>
      <c r="B287" s="2">
        <v>6</v>
      </c>
      <c r="C287" s="1">
        <v>0.7</v>
      </c>
      <c r="D287" s="21">
        <v>47</v>
      </c>
      <c r="E287" s="2" t="s">
        <v>4423</v>
      </c>
      <c r="F287" s="2"/>
      <c r="G287" s="387">
        <v>17.55</v>
      </c>
      <c r="H287" s="387">
        <v>16.100000000000001</v>
      </c>
      <c r="I287" s="393">
        <v>15.8</v>
      </c>
    </row>
    <row r="288" spans="1:9" s="18" customFormat="1">
      <c r="A288" s="162" t="s">
        <v>2317</v>
      </c>
      <c r="B288" s="2">
        <v>6</v>
      </c>
      <c r="C288" s="1">
        <v>0.7</v>
      </c>
      <c r="D288" s="21">
        <v>43</v>
      </c>
      <c r="E288" s="2" t="s">
        <v>4423</v>
      </c>
      <c r="F288" s="2"/>
      <c r="G288" s="387">
        <v>34.4</v>
      </c>
      <c r="H288" s="387">
        <v>31.55</v>
      </c>
      <c r="I288" s="393">
        <v>31</v>
      </c>
    </row>
    <row r="289" spans="1:9" s="18" customFormat="1">
      <c r="A289" s="162" t="s">
        <v>2342</v>
      </c>
      <c r="B289" s="2">
        <v>6</v>
      </c>
      <c r="C289" s="1">
        <v>1</v>
      </c>
      <c r="D289" s="21">
        <v>43</v>
      </c>
      <c r="E289" s="2" t="s">
        <v>4423</v>
      </c>
      <c r="F289" s="2"/>
      <c r="G289" s="387">
        <v>64.100000000000009</v>
      </c>
      <c r="H289" s="387">
        <v>58.85</v>
      </c>
      <c r="I289" s="393">
        <v>57.800000000000004</v>
      </c>
    </row>
    <row r="290" spans="1:9">
      <c r="A290" s="162" t="s">
        <v>2343</v>
      </c>
      <c r="B290" s="2">
        <v>4</v>
      </c>
      <c r="C290" s="1">
        <v>0.7</v>
      </c>
      <c r="D290" s="21">
        <v>43</v>
      </c>
      <c r="E290" s="2" t="s">
        <v>4423</v>
      </c>
      <c r="F290" s="2"/>
      <c r="G290" s="387">
        <v>21.900000000000002</v>
      </c>
      <c r="H290" s="387">
        <v>20.100000000000001</v>
      </c>
      <c r="I290" s="393">
        <v>19.75</v>
      </c>
    </row>
    <row r="291" spans="1:9" s="18" customFormat="1">
      <c r="A291" s="162" t="s">
        <v>2345</v>
      </c>
      <c r="B291" s="2">
        <v>4</v>
      </c>
      <c r="C291" s="1">
        <v>0.7</v>
      </c>
      <c r="D291" s="21">
        <v>43</v>
      </c>
      <c r="E291" s="2" t="s">
        <v>4423</v>
      </c>
      <c r="F291" s="2"/>
      <c r="G291" s="387">
        <v>12.75</v>
      </c>
      <c r="H291" s="387">
        <v>11.700000000000001</v>
      </c>
      <c r="I291" s="393">
        <v>11.5</v>
      </c>
    </row>
    <row r="292" spans="1:9" s="18" customFormat="1">
      <c r="A292" s="162" t="s">
        <v>2347</v>
      </c>
      <c r="B292" s="2">
        <v>4</v>
      </c>
      <c r="C292" s="1">
        <v>0.5</v>
      </c>
      <c r="D292" s="21">
        <v>43</v>
      </c>
      <c r="E292" s="2" t="s">
        <v>4423</v>
      </c>
      <c r="F292" s="2"/>
      <c r="G292" s="387">
        <v>15.75</v>
      </c>
      <c r="H292" s="387">
        <v>14.450000000000001</v>
      </c>
      <c r="I292" s="393">
        <v>14.200000000000001</v>
      </c>
    </row>
    <row r="293" spans="1:9">
      <c r="A293" s="162" t="s">
        <v>33097</v>
      </c>
      <c r="B293" s="2">
        <v>4</v>
      </c>
      <c r="C293" s="1">
        <v>0.7</v>
      </c>
      <c r="D293" s="21">
        <v>43</v>
      </c>
      <c r="E293" s="2" t="s">
        <v>4423</v>
      </c>
      <c r="F293" s="2"/>
      <c r="G293" s="387">
        <v>23.25</v>
      </c>
      <c r="H293" s="387">
        <v>21.3</v>
      </c>
      <c r="I293" s="393">
        <v>20.950000000000003</v>
      </c>
    </row>
    <row r="294" spans="1:9" s="18" customFormat="1">
      <c r="A294" s="162" t="s">
        <v>32488</v>
      </c>
      <c r="B294" s="2">
        <v>6</v>
      </c>
      <c r="C294" s="1">
        <v>0.7</v>
      </c>
      <c r="D294" s="21">
        <v>37.5</v>
      </c>
      <c r="E294" s="2" t="s">
        <v>4423</v>
      </c>
      <c r="F294" s="2"/>
      <c r="G294" s="387">
        <v>75.25</v>
      </c>
      <c r="H294" s="387">
        <v>69.100000000000009</v>
      </c>
      <c r="I294" s="393">
        <v>67.850000000000009</v>
      </c>
    </row>
    <row r="295" spans="1:9" s="18" customFormat="1">
      <c r="A295" s="162" t="s">
        <v>14641</v>
      </c>
      <c r="B295" s="2">
        <v>6</v>
      </c>
      <c r="C295" s="1">
        <v>0.7</v>
      </c>
      <c r="D295" s="21">
        <v>37.5</v>
      </c>
      <c r="E295" s="2" t="s">
        <v>4423</v>
      </c>
      <c r="F295" s="2"/>
      <c r="G295" s="387">
        <v>23.450000000000003</v>
      </c>
      <c r="H295" s="387">
        <v>21.55</v>
      </c>
      <c r="I295" s="393">
        <v>21.150000000000002</v>
      </c>
    </row>
    <row r="296" spans="1:9" s="18" customFormat="1">
      <c r="A296" s="162" t="s">
        <v>2424</v>
      </c>
      <c r="B296" s="2">
        <v>6</v>
      </c>
      <c r="C296" s="1">
        <v>0.7</v>
      </c>
      <c r="D296" s="21">
        <v>37.5</v>
      </c>
      <c r="E296" s="2" t="s">
        <v>4423</v>
      </c>
      <c r="F296" s="2"/>
      <c r="G296" s="387">
        <v>44.45</v>
      </c>
      <c r="H296" s="387">
        <v>40.800000000000004</v>
      </c>
      <c r="I296" s="393">
        <v>40.1</v>
      </c>
    </row>
    <row r="297" spans="1:9">
      <c r="A297" s="162" t="s">
        <v>14649</v>
      </c>
      <c r="B297" s="2">
        <v>6</v>
      </c>
      <c r="C297" s="1">
        <v>0.7</v>
      </c>
      <c r="D297" s="21">
        <v>42</v>
      </c>
      <c r="E297" s="2" t="s">
        <v>4423</v>
      </c>
      <c r="F297" s="2"/>
      <c r="G297" s="387">
        <v>39.75</v>
      </c>
      <c r="H297" s="387">
        <v>36.450000000000003</v>
      </c>
      <c r="I297" s="393">
        <v>35.800000000000004</v>
      </c>
    </row>
    <row r="298" spans="1:9" s="18" customFormat="1">
      <c r="A298" s="162" t="s">
        <v>2477</v>
      </c>
      <c r="B298" s="2">
        <v>6</v>
      </c>
      <c r="C298" s="1">
        <v>0.7</v>
      </c>
      <c r="D298" s="21">
        <v>45.7</v>
      </c>
      <c r="E298" s="2" t="s">
        <v>4423</v>
      </c>
      <c r="F298" s="2"/>
      <c r="G298" s="387">
        <v>18.75</v>
      </c>
      <c r="H298" s="387">
        <v>17.25</v>
      </c>
      <c r="I298" s="393">
        <v>16.900000000000002</v>
      </c>
    </row>
    <row r="299" spans="1:9" s="18" customFormat="1">
      <c r="A299" s="162" t="s">
        <v>2479</v>
      </c>
      <c r="B299" s="2">
        <v>6</v>
      </c>
      <c r="C299" s="1">
        <v>0.7</v>
      </c>
      <c r="D299" s="21">
        <v>54.5</v>
      </c>
      <c r="E299" s="2" t="s">
        <v>4423</v>
      </c>
      <c r="F299" s="2"/>
      <c r="G299" s="387">
        <v>14.950000000000001</v>
      </c>
      <c r="H299" s="387">
        <v>13.75</v>
      </c>
      <c r="I299" s="393">
        <v>13.5</v>
      </c>
    </row>
    <row r="300" spans="1:9" s="18" customFormat="1">
      <c r="A300" s="162" t="s">
        <v>26973</v>
      </c>
      <c r="B300" s="2">
        <v>6</v>
      </c>
      <c r="C300" s="1">
        <v>0.7</v>
      </c>
      <c r="D300" s="21">
        <v>45.1</v>
      </c>
      <c r="E300" s="2" t="s">
        <v>4423</v>
      </c>
      <c r="F300" s="2"/>
      <c r="G300" s="387">
        <v>15.05</v>
      </c>
      <c r="H300" s="387">
        <v>13.8</v>
      </c>
      <c r="I300" s="393">
        <v>13.600000000000001</v>
      </c>
    </row>
    <row r="301" spans="1:9" s="18" customFormat="1">
      <c r="A301" s="162" t="s">
        <v>2487</v>
      </c>
      <c r="B301" s="2">
        <v>6</v>
      </c>
      <c r="C301" s="1">
        <v>0.7</v>
      </c>
      <c r="D301" s="21">
        <v>42</v>
      </c>
      <c r="E301" s="2" t="s">
        <v>4423</v>
      </c>
      <c r="F301" s="2"/>
      <c r="G301" s="387">
        <v>12.65</v>
      </c>
      <c r="H301" s="387">
        <v>11.600000000000001</v>
      </c>
      <c r="I301" s="393">
        <v>11.4</v>
      </c>
    </row>
    <row r="302" spans="1:9" s="18" customFormat="1">
      <c r="A302" s="162" t="s">
        <v>33110</v>
      </c>
      <c r="B302" s="2">
        <v>6</v>
      </c>
      <c r="C302" s="1">
        <v>0.7</v>
      </c>
      <c r="D302" s="21">
        <v>37.5</v>
      </c>
      <c r="E302" s="2" t="s">
        <v>4423</v>
      </c>
      <c r="F302" s="2"/>
      <c r="G302" s="387">
        <v>26.6</v>
      </c>
      <c r="H302" s="387">
        <v>24.400000000000002</v>
      </c>
      <c r="I302" s="393">
        <v>23.950000000000003</v>
      </c>
    </row>
    <row r="303" spans="1:9">
      <c r="A303" s="162" t="s">
        <v>2494</v>
      </c>
      <c r="B303" s="2">
        <v>6</v>
      </c>
      <c r="C303" s="1">
        <v>0.5</v>
      </c>
      <c r="D303" s="21">
        <v>40</v>
      </c>
      <c r="E303" s="2" t="s">
        <v>4423</v>
      </c>
      <c r="F303" s="2"/>
      <c r="G303" s="387">
        <v>14.8</v>
      </c>
      <c r="H303" s="387">
        <v>13.600000000000001</v>
      </c>
      <c r="I303" s="393">
        <v>13.350000000000001</v>
      </c>
    </row>
    <row r="304" spans="1:9" s="18" customFormat="1">
      <c r="A304" s="162" t="s">
        <v>2518</v>
      </c>
      <c r="B304" s="2">
        <v>6</v>
      </c>
      <c r="C304" s="1">
        <v>0.5</v>
      </c>
      <c r="D304" s="21">
        <v>47</v>
      </c>
      <c r="E304" s="2" t="s">
        <v>4423</v>
      </c>
      <c r="F304" s="2"/>
      <c r="G304" s="387">
        <v>28.35</v>
      </c>
      <c r="H304" s="387">
        <v>26.05</v>
      </c>
      <c r="I304" s="393">
        <v>25.6</v>
      </c>
    </row>
    <row r="305" spans="1:9" s="18" customFormat="1">
      <c r="A305" s="162" t="s">
        <v>2607</v>
      </c>
      <c r="B305" s="2">
        <v>6</v>
      </c>
      <c r="C305" s="1">
        <v>0.7</v>
      </c>
      <c r="D305" s="21">
        <v>43</v>
      </c>
      <c r="E305" s="2" t="s">
        <v>4423</v>
      </c>
      <c r="F305" s="2"/>
      <c r="G305" s="387">
        <v>15.4</v>
      </c>
      <c r="H305" s="387">
        <v>14.15</v>
      </c>
      <c r="I305" s="393">
        <v>13.9</v>
      </c>
    </row>
    <row r="306" spans="1:9" s="18" customFormat="1">
      <c r="A306" s="162" t="s">
        <v>2644</v>
      </c>
      <c r="B306" s="2">
        <v>6</v>
      </c>
      <c r="C306" s="1">
        <v>0.7</v>
      </c>
      <c r="D306" s="21">
        <v>44</v>
      </c>
      <c r="E306" s="2" t="s">
        <v>4423</v>
      </c>
      <c r="F306" s="2"/>
      <c r="G306" s="387">
        <v>243.70000000000002</v>
      </c>
      <c r="H306" s="387">
        <v>223.75</v>
      </c>
      <c r="I306" s="393">
        <v>219.75</v>
      </c>
    </row>
    <row r="307" spans="1:9" s="18" customFormat="1">
      <c r="A307" s="162" t="s">
        <v>2655</v>
      </c>
      <c r="B307" s="2">
        <v>48</v>
      </c>
      <c r="C307" s="1">
        <v>0.05</v>
      </c>
      <c r="D307" s="21">
        <v>45.1</v>
      </c>
      <c r="E307" s="2" t="s">
        <v>4423</v>
      </c>
      <c r="F307" s="2"/>
      <c r="G307" s="387">
        <v>18</v>
      </c>
      <c r="H307" s="387">
        <v>16.55</v>
      </c>
      <c r="I307" s="393">
        <v>16.25</v>
      </c>
    </row>
    <row r="308" spans="1:9">
      <c r="A308" s="162" t="s">
        <v>33254</v>
      </c>
      <c r="B308" s="2">
        <v>6</v>
      </c>
      <c r="C308" s="1">
        <v>0.7</v>
      </c>
      <c r="D308" s="21">
        <v>45.1</v>
      </c>
      <c r="E308" s="2" t="s">
        <v>4423</v>
      </c>
      <c r="F308" s="2"/>
      <c r="G308" s="387">
        <v>23.1</v>
      </c>
      <c r="H308" s="387">
        <v>21.200000000000003</v>
      </c>
      <c r="I308" s="393">
        <v>20.85</v>
      </c>
    </row>
    <row r="309" spans="1:9" s="18" customFormat="1">
      <c r="A309" s="162" t="s">
        <v>33122</v>
      </c>
      <c r="B309" s="2">
        <v>6</v>
      </c>
      <c r="C309" s="1">
        <v>0.7</v>
      </c>
      <c r="D309" s="21">
        <v>44</v>
      </c>
      <c r="E309" s="2" t="s">
        <v>4423</v>
      </c>
      <c r="F309" s="2"/>
      <c r="G309" s="387">
        <v>12.350000000000001</v>
      </c>
      <c r="H309" s="387">
        <v>11.350000000000001</v>
      </c>
      <c r="I309" s="393">
        <v>11.100000000000001</v>
      </c>
    </row>
    <row r="310" spans="1:9">
      <c r="A310" s="162" t="s">
        <v>33123</v>
      </c>
      <c r="B310" s="2">
        <v>6</v>
      </c>
      <c r="C310" s="1">
        <v>0.7</v>
      </c>
      <c r="D310" s="21">
        <v>44</v>
      </c>
      <c r="E310" s="2" t="s">
        <v>4423</v>
      </c>
      <c r="F310" s="2"/>
      <c r="G310" s="387">
        <v>24.05</v>
      </c>
      <c r="H310" s="387">
        <v>22.1</v>
      </c>
      <c r="I310" s="393">
        <v>21.700000000000003</v>
      </c>
    </row>
    <row r="311" spans="1:9" s="18" customFormat="1">
      <c r="A311" s="162" t="s">
        <v>33124</v>
      </c>
      <c r="B311" s="2">
        <v>6</v>
      </c>
      <c r="C311" s="1">
        <v>0.7</v>
      </c>
      <c r="D311" s="21">
        <v>48.3</v>
      </c>
      <c r="E311" s="2" t="s">
        <v>4423</v>
      </c>
      <c r="F311" s="2"/>
      <c r="G311" s="387">
        <v>37.85</v>
      </c>
      <c r="H311" s="387">
        <v>34.75</v>
      </c>
      <c r="I311" s="393">
        <v>34.15</v>
      </c>
    </row>
    <row r="312" spans="1:9">
      <c r="A312" s="162" t="s">
        <v>2693</v>
      </c>
      <c r="B312" s="2">
        <v>6</v>
      </c>
      <c r="C312" s="1">
        <v>0.7</v>
      </c>
      <c r="D312" s="21">
        <v>41</v>
      </c>
      <c r="E312" s="2" t="s">
        <v>4423</v>
      </c>
      <c r="F312" s="2"/>
      <c r="G312" s="387">
        <v>29.1</v>
      </c>
      <c r="H312" s="387">
        <v>26.700000000000003</v>
      </c>
      <c r="I312" s="393">
        <v>26.25</v>
      </c>
    </row>
    <row r="313" spans="1:9">
      <c r="A313" s="162" t="s">
        <v>2697</v>
      </c>
      <c r="B313" s="2">
        <v>6</v>
      </c>
      <c r="C313" s="1">
        <v>0.7</v>
      </c>
      <c r="D313" s="21">
        <v>41</v>
      </c>
      <c r="E313" s="2" t="s">
        <v>4423</v>
      </c>
      <c r="F313" s="2"/>
      <c r="G313" s="387">
        <v>106.2</v>
      </c>
      <c r="H313" s="387">
        <v>97.5</v>
      </c>
      <c r="I313" s="393">
        <v>95.75</v>
      </c>
    </row>
    <row r="314" spans="1:9" s="18" customFormat="1">
      <c r="A314" s="162" t="s">
        <v>2699</v>
      </c>
      <c r="B314" s="2">
        <v>6</v>
      </c>
      <c r="C314" s="1">
        <v>0.7</v>
      </c>
      <c r="D314" s="21">
        <v>41</v>
      </c>
      <c r="E314" s="2" t="s">
        <v>4423</v>
      </c>
      <c r="F314" s="2"/>
      <c r="G314" s="387">
        <v>13.850000000000001</v>
      </c>
      <c r="H314" s="387">
        <v>12.700000000000001</v>
      </c>
      <c r="I314" s="393">
        <v>12.5</v>
      </c>
    </row>
    <row r="315" spans="1:9" s="18" customFormat="1">
      <c r="A315" s="162" t="s">
        <v>2748</v>
      </c>
      <c r="B315" s="2">
        <v>6</v>
      </c>
      <c r="C315" s="1">
        <v>0.7</v>
      </c>
      <c r="D315" s="21">
        <v>40</v>
      </c>
      <c r="E315" s="2" t="s">
        <v>4423</v>
      </c>
      <c r="F315" s="2"/>
      <c r="G315" s="387">
        <v>15.05</v>
      </c>
      <c r="H315" s="387">
        <v>13.8</v>
      </c>
      <c r="I315" s="393">
        <v>13.55</v>
      </c>
    </row>
    <row r="316" spans="1:9">
      <c r="A316" s="162" t="s">
        <v>4674</v>
      </c>
      <c r="B316" s="2">
        <v>6</v>
      </c>
      <c r="C316" s="1">
        <v>0.7</v>
      </c>
      <c r="D316" s="21">
        <v>45.2</v>
      </c>
      <c r="E316" s="2" t="s">
        <v>4423</v>
      </c>
      <c r="F316" s="2"/>
      <c r="G316" s="387">
        <v>48.6</v>
      </c>
      <c r="H316" s="387">
        <v>44.650000000000006</v>
      </c>
      <c r="I316" s="393">
        <v>43.85</v>
      </c>
    </row>
    <row r="317" spans="1:9" s="18" customFormat="1">
      <c r="A317" s="162" t="s">
        <v>2772</v>
      </c>
      <c r="B317" s="2">
        <v>6</v>
      </c>
      <c r="C317" s="1">
        <v>0.7</v>
      </c>
      <c r="D317" s="21">
        <v>47</v>
      </c>
      <c r="E317" s="2" t="s">
        <v>4423</v>
      </c>
      <c r="F317" s="2"/>
      <c r="G317" s="387">
        <v>26.5</v>
      </c>
      <c r="H317" s="387">
        <v>24.35</v>
      </c>
      <c r="I317" s="393">
        <v>23.900000000000002</v>
      </c>
    </row>
    <row r="318" spans="1:9">
      <c r="A318" s="162" t="s">
        <v>27101</v>
      </c>
      <c r="B318" s="2">
        <v>6</v>
      </c>
      <c r="C318" s="1">
        <v>0.7</v>
      </c>
      <c r="D318" s="21">
        <v>40</v>
      </c>
      <c r="E318" s="2" t="s">
        <v>4423</v>
      </c>
      <c r="F318" s="2"/>
      <c r="G318" s="387">
        <v>50.6</v>
      </c>
      <c r="H318" s="387">
        <v>46.45</v>
      </c>
      <c r="I318" s="393">
        <v>45.6</v>
      </c>
    </row>
    <row r="319" spans="1:9" s="18" customFormat="1">
      <c r="A319" s="162" t="s">
        <v>2787</v>
      </c>
      <c r="B319" s="2">
        <v>6</v>
      </c>
      <c r="C319" s="1">
        <v>0.7</v>
      </c>
      <c r="D319" s="21">
        <v>42</v>
      </c>
      <c r="E319" s="2" t="s">
        <v>4423</v>
      </c>
      <c r="F319" s="2"/>
      <c r="G319" s="387">
        <v>170.35000000000002</v>
      </c>
      <c r="H319" s="387">
        <v>156.35000000000002</v>
      </c>
      <c r="I319" s="393">
        <v>153.60000000000002</v>
      </c>
    </row>
    <row r="320" spans="1:9">
      <c r="A320" s="162" t="s">
        <v>2790</v>
      </c>
      <c r="B320" s="2">
        <v>6</v>
      </c>
      <c r="C320" s="1">
        <v>0.7</v>
      </c>
      <c r="D320" s="21">
        <v>38</v>
      </c>
      <c r="E320" s="2" t="s">
        <v>4423</v>
      </c>
      <c r="F320" s="2"/>
      <c r="G320" s="387">
        <v>22.3</v>
      </c>
      <c r="H320" s="387">
        <v>20.450000000000003</v>
      </c>
      <c r="I320" s="393">
        <v>20.100000000000001</v>
      </c>
    </row>
    <row r="321" spans="1:9" s="18" customFormat="1">
      <c r="A321" s="162" t="s">
        <v>2792</v>
      </c>
      <c r="B321" s="2">
        <v>12</v>
      </c>
      <c r="C321" s="1">
        <v>0.05</v>
      </c>
      <c r="D321" s="21">
        <v>38</v>
      </c>
      <c r="E321" s="2" t="s">
        <v>4423</v>
      </c>
      <c r="F321" s="2"/>
      <c r="G321" s="387">
        <v>12.350000000000001</v>
      </c>
      <c r="H321" s="387">
        <v>11.350000000000001</v>
      </c>
      <c r="I321" s="393">
        <v>11.15</v>
      </c>
    </row>
    <row r="322" spans="1:9" s="2" customFormat="1">
      <c r="A322" s="162" t="s">
        <v>33139</v>
      </c>
      <c r="B322" s="2">
        <v>6</v>
      </c>
      <c r="C322" s="1">
        <v>0.7</v>
      </c>
      <c r="D322" s="21">
        <v>43</v>
      </c>
      <c r="E322" s="2" t="s">
        <v>4423</v>
      </c>
      <c r="G322" s="387">
        <v>55.550000000000004</v>
      </c>
      <c r="H322" s="387">
        <v>51</v>
      </c>
      <c r="I322" s="393">
        <v>50.1</v>
      </c>
    </row>
    <row r="323" spans="1:9" s="9" customFormat="1">
      <c r="A323" s="162" t="s">
        <v>2855</v>
      </c>
      <c r="B323" s="2">
        <v>6</v>
      </c>
      <c r="C323" s="1">
        <v>0.7</v>
      </c>
      <c r="D323" s="21">
        <v>37.5</v>
      </c>
      <c r="E323" s="2" t="s">
        <v>4423</v>
      </c>
      <c r="F323" s="2"/>
      <c r="G323" s="387">
        <v>29.950000000000003</v>
      </c>
      <c r="H323" s="387">
        <v>27.5</v>
      </c>
      <c r="I323" s="393">
        <v>27</v>
      </c>
    </row>
    <row r="324" spans="1:9" s="9" customFormat="1">
      <c r="A324" s="162" t="s">
        <v>2857</v>
      </c>
      <c r="B324" s="2">
        <v>6</v>
      </c>
      <c r="C324" s="1">
        <v>0.7</v>
      </c>
      <c r="D324" s="21">
        <v>37.5</v>
      </c>
      <c r="E324" s="2" t="s">
        <v>4423</v>
      </c>
      <c r="F324" s="2"/>
      <c r="G324" s="387">
        <v>22.25</v>
      </c>
      <c r="H324" s="387">
        <v>20.450000000000003</v>
      </c>
      <c r="I324" s="393">
        <v>20.05</v>
      </c>
    </row>
    <row r="325" spans="1:9">
      <c r="A325" s="162" t="s">
        <v>2859</v>
      </c>
      <c r="B325" s="2">
        <v>6</v>
      </c>
      <c r="C325" s="1">
        <v>0.7</v>
      </c>
      <c r="D325" s="21">
        <v>39.5</v>
      </c>
      <c r="E325" s="2" t="s">
        <v>4423</v>
      </c>
      <c r="F325" s="2"/>
      <c r="G325" s="387">
        <v>32.200000000000003</v>
      </c>
      <c r="H325" s="387">
        <v>29.55</v>
      </c>
      <c r="I325" s="393">
        <v>29</v>
      </c>
    </row>
    <row r="326" spans="1:9" s="18" customFormat="1">
      <c r="A326" s="162" t="s">
        <v>2860</v>
      </c>
      <c r="B326" s="2">
        <v>6</v>
      </c>
      <c r="C326" s="1">
        <v>0.7</v>
      </c>
      <c r="D326" s="21">
        <v>43.5</v>
      </c>
      <c r="E326" s="2" t="s">
        <v>4423</v>
      </c>
      <c r="F326" s="2"/>
      <c r="G326" s="387">
        <v>61.900000000000006</v>
      </c>
      <c r="H326" s="387">
        <v>56.800000000000004</v>
      </c>
      <c r="I326" s="393">
        <v>55.800000000000004</v>
      </c>
    </row>
    <row r="327" spans="1:9">
      <c r="A327" s="162" t="s">
        <v>2863</v>
      </c>
      <c r="B327" s="2">
        <v>6</v>
      </c>
      <c r="C327" s="1">
        <v>0.7</v>
      </c>
      <c r="D327" s="21">
        <v>41.5</v>
      </c>
      <c r="E327" s="2" t="s">
        <v>4423</v>
      </c>
      <c r="F327" s="2"/>
      <c r="G327" s="387">
        <v>45.25</v>
      </c>
      <c r="H327" s="387">
        <v>41.550000000000004</v>
      </c>
      <c r="I327" s="393">
        <v>40.800000000000004</v>
      </c>
    </row>
    <row r="328" spans="1:9" s="18" customFormat="1">
      <c r="A328" s="162" t="s">
        <v>2865</v>
      </c>
      <c r="B328" s="2">
        <v>6</v>
      </c>
      <c r="C328" s="1">
        <v>0.7</v>
      </c>
      <c r="D328" s="21">
        <v>37.5</v>
      </c>
      <c r="E328" s="2" t="s">
        <v>4423</v>
      </c>
      <c r="F328" s="2"/>
      <c r="G328" s="387">
        <v>32.700000000000003</v>
      </c>
      <c r="H328" s="387">
        <v>30</v>
      </c>
      <c r="I328" s="393">
        <v>29.450000000000003</v>
      </c>
    </row>
    <row r="329" spans="1:9">
      <c r="A329" s="162" t="s">
        <v>2867</v>
      </c>
      <c r="B329" s="2">
        <v>48</v>
      </c>
      <c r="C329" s="1">
        <v>0.05</v>
      </c>
      <c r="D329" s="21">
        <v>47</v>
      </c>
      <c r="E329" s="2" t="s">
        <v>4423</v>
      </c>
      <c r="F329" s="2"/>
      <c r="G329" s="387">
        <v>28.25</v>
      </c>
      <c r="H329" s="387">
        <v>25.950000000000003</v>
      </c>
      <c r="I329" s="393">
        <v>25.5</v>
      </c>
    </row>
    <row r="330" spans="1:9" s="18" customFormat="1">
      <c r="A330" s="162" t="s">
        <v>38713</v>
      </c>
      <c r="B330" s="2">
        <v>6</v>
      </c>
      <c r="C330" s="1">
        <v>0.5</v>
      </c>
      <c r="D330" s="21">
        <v>47</v>
      </c>
      <c r="E330" s="2" t="s">
        <v>4423</v>
      </c>
      <c r="F330" s="2"/>
      <c r="G330" s="387">
        <v>53.050000000000004</v>
      </c>
      <c r="H330" s="387">
        <v>48.75</v>
      </c>
      <c r="I330" s="393">
        <v>47.85</v>
      </c>
    </row>
    <row r="331" spans="1:9" s="18" customFormat="1">
      <c r="A331" s="162" t="s">
        <v>2869</v>
      </c>
      <c r="B331" s="2">
        <v>6</v>
      </c>
      <c r="C331" s="1">
        <v>0.5</v>
      </c>
      <c r="D331" s="21">
        <v>47</v>
      </c>
      <c r="E331" s="2" t="s">
        <v>4423</v>
      </c>
      <c r="F331" s="2"/>
      <c r="G331" s="387">
        <v>44.550000000000004</v>
      </c>
      <c r="H331" s="387">
        <v>40.900000000000006</v>
      </c>
      <c r="I331" s="393">
        <v>40.150000000000006</v>
      </c>
    </row>
    <row r="332" spans="1:9" s="18" customFormat="1">
      <c r="A332" s="162" t="s">
        <v>2871</v>
      </c>
      <c r="B332" s="2">
        <v>6</v>
      </c>
      <c r="C332" s="1">
        <v>0.5</v>
      </c>
      <c r="D332" s="21">
        <v>47</v>
      </c>
      <c r="E332" s="2" t="s">
        <v>4423</v>
      </c>
      <c r="F332" s="2"/>
      <c r="G332" s="387">
        <v>19.450000000000003</v>
      </c>
      <c r="H332" s="387">
        <v>17.850000000000001</v>
      </c>
      <c r="I332" s="393">
        <v>17.55</v>
      </c>
    </row>
    <row r="333" spans="1:9">
      <c r="A333" s="162" t="s">
        <v>33140</v>
      </c>
      <c r="B333" s="2">
        <v>1</v>
      </c>
      <c r="C333" s="1">
        <v>0.5</v>
      </c>
      <c r="D333" s="21">
        <v>47</v>
      </c>
      <c r="E333" s="2" t="s">
        <v>4423</v>
      </c>
      <c r="F333" s="2"/>
      <c r="G333" s="387">
        <v>32.35</v>
      </c>
      <c r="H333" s="387">
        <v>29.700000000000003</v>
      </c>
      <c r="I333" s="393">
        <v>29.150000000000002</v>
      </c>
    </row>
    <row r="334" spans="1:9" s="18" customFormat="1">
      <c r="A334" s="162" t="s">
        <v>2926</v>
      </c>
      <c r="B334" s="2">
        <v>6</v>
      </c>
      <c r="C334" s="1">
        <v>0.5</v>
      </c>
      <c r="D334" s="21">
        <v>40</v>
      </c>
      <c r="E334" s="2" t="s">
        <v>4423</v>
      </c>
      <c r="F334" s="2"/>
      <c r="G334" s="387">
        <v>23.35</v>
      </c>
      <c r="H334" s="387">
        <v>21.450000000000003</v>
      </c>
      <c r="I334" s="393">
        <v>21.05</v>
      </c>
    </row>
    <row r="335" spans="1:9" s="18" customFormat="1">
      <c r="A335" s="162" t="s">
        <v>2954</v>
      </c>
      <c r="B335" s="2">
        <v>6</v>
      </c>
      <c r="C335" s="1">
        <v>0.7</v>
      </c>
      <c r="D335" s="21">
        <v>47</v>
      </c>
      <c r="E335" s="2" t="s">
        <v>4423</v>
      </c>
      <c r="F335" s="2"/>
      <c r="G335" s="387">
        <v>12.700000000000001</v>
      </c>
      <c r="H335" s="387">
        <v>11.700000000000001</v>
      </c>
      <c r="I335" s="393">
        <v>11.450000000000001</v>
      </c>
    </row>
    <row r="336" spans="1:9">
      <c r="A336" s="162" t="s">
        <v>2974</v>
      </c>
      <c r="B336" s="2">
        <v>6</v>
      </c>
      <c r="C336" s="1">
        <v>1</v>
      </c>
      <c r="D336" s="21">
        <v>46</v>
      </c>
      <c r="E336" s="2" t="s">
        <v>4423</v>
      </c>
      <c r="F336" s="2"/>
      <c r="G336" s="387">
        <v>9.4</v>
      </c>
      <c r="H336" s="387">
        <v>8.6</v>
      </c>
      <c r="I336" s="393">
        <v>8.4500000000000011</v>
      </c>
    </row>
    <row r="337" spans="1:9" s="18" customFormat="1">
      <c r="A337" s="162" t="s">
        <v>2976</v>
      </c>
      <c r="B337" s="2">
        <v>6</v>
      </c>
      <c r="C337" s="1">
        <v>0.7</v>
      </c>
      <c r="D337" s="21">
        <v>46</v>
      </c>
      <c r="E337" s="2" t="s">
        <v>4423</v>
      </c>
      <c r="F337" s="2"/>
      <c r="G337" s="387">
        <v>35.550000000000004</v>
      </c>
      <c r="H337" s="387">
        <v>32.65</v>
      </c>
      <c r="I337" s="393">
        <v>32.050000000000004</v>
      </c>
    </row>
    <row r="338" spans="1:9" s="18" customFormat="1">
      <c r="A338" s="162" t="s">
        <v>2979</v>
      </c>
      <c r="B338" s="2">
        <v>6</v>
      </c>
      <c r="C338" s="1">
        <v>0.7</v>
      </c>
      <c r="D338" s="21">
        <v>37.5</v>
      </c>
      <c r="E338" s="2" t="s">
        <v>4423</v>
      </c>
      <c r="F338" s="2"/>
      <c r="G338" s="387">
        <v>13.450000000000001</v>
      </c>
      <c r="H338" s="387">
        <v>12.350000000000001</v>
      </c>
      <c r="I338" s="393">
        <v>12.15</v>
      </c>
    </row>
    <row r="339" spans="1:9">
      <c r="A339" s="162" t="s">
        <v>2996</v>
      </c>
      <c r="B339" s="2">
        <v>6</v>
      </c>
      <c r="C339" s="1">
        <v>1</v>
      </c>
      <c r="D339" s="21">
        <v>40</v>
      </c>
      <c r="E339" s="2" t="s">
        <v>4423</v>
      </c>
      <c r="F339" s="2"/>
      <c r="G339" s="387">
        <v>40.5</v>
      </c>
      <c r="H339" s="387">
        <v>37.200000000000003</v>
      </c>
      <c r="I339" s="393">
        <v>36.550000000000004</v>
      </c>
    </row>
    <row r="340" spans="1:9" s="18" customFormat="1">
      <c r="A340" s="162" t="s">
        <v>11467</v>
      </c>
      <c r="B340" s="2">
        <v>1</v>
      </c>
      <c r="C340" s="1">
        <v>3</v>
      </c>
      <c r="D340" s="21">
        <v>40</v>
      </c>
      <c r="E340" s="2" t="s">
        <v>4423</v>
      </c>
      <c r="F340" s="2"/>
      <c r="G340" s="387">
        <v>39.050000000000004</v>
      </c>
      <c r="H340" s="387">
        <v>35.85</v>
      </c>
      <c r="I340" s="393">
        <v>35.200000000000003</v>
      </c>
    </row>
    <row r="341" spans="1:9" s="18" customFormat="1">
      <c r="A341" s="162" t="s">
        <v>32542</v>
      </c>
      <c r="B341" s="2">
        <v>6</v>
      </c>
      <c r="C341" s="1">
        <v>0.7</v>
      </c>
      <c r="D341" s="21">
        <v>40</v>
      </c>
      <c r="E341" s="2" t="s">
        <v>4423</v>
      </c>
      <c r="F341" s="2"/>
      <c r="G341" s="387">
        <v>32.300000000000004</v>
      </c>
      <c r="H341" s="387">
        <v>29.650000000000002</v>
      </c>
      <c r="I341" s="393">
        <v>29.1</v>
      </c>
    </row>
    <row r="342" spans="1:9">
      <c r="A342" s="162" t="s">
        <v>3000</v>
      </c>
      <c r="B342" s="2">
        <v>6</v>
      </c>
      <c r="C342" s="1">
        <v>0.7</v>
      </c>
      <c r="D342" s="21">
        <v>41.4</v>
      </c>
      <c r="E342" s="2" t="s">
        <v>4423</v>
      </c>
      <c r="F342" s="2"/>
      <c r="G342" s="387">
        <v>29.35</v>
      </c>
      <c r="H342" s="387">
        <v>26.950000000000003</v>
      </c>
      <c r="I342" s="393">
        <v>26.5</v>
      </c>
    </row>
    <row r="343" spans="1:9" s="18" customFormat="1">
      <c r="A343" s="162" t="s">
        <v>33147</v>
      </c>
      <c r="B343" s="2">
        <v>6</v>
      </c>
      <c r="C343" s="1">
        <v>0.7</v>
      </c>
      <c r="D343" s="21">
        <v>44.1</v>
      </c>
      <c r="E343" s="2" t="s">
        <v>4423</v>
      </c>
      <c r="F343" s="2"/>
      <c r="G343" s="387">
        <v>121.15</v>
      </c>
      <c r="H343" s="387">
        <v>111.25</v>
      </c>
      <c r="I343" s="393">
        <v>109.25</v>
      </c>
    </row>
    <row r="344" spans="1:9" s="18" customFormat="1">
      <c r="A344" s="162" t="s">
        <v>3083</v>
      </c>
      <c r="B344" s="2">
        <v>6</v>
      </c>
      <c r="C344" s="1">
        <v>0.7</v>
      </c>
      <c r="D344" s="21">
        <v>40</v>
      </c>
      <c r="E344" s="2" t="s">
        <v>4423</v>
      </c>
      <c r="F344" s="2"/>
      <c r="G344" s="387">
        <v>57.85</v>
      </c>
      <c r="H344" s="387">
        <v>53.1</v>
      </c>
      <c r="I344" s="393">
        <v>52.150000000000006</v>
      </c>
    </row>
    <row r="345" spans="1:9">
      <c r="A345" s="162" t="s">
        <v>3086</v>
      </c>
      <c r="B345" s="2">
        <v>3</v>
      </c>
      <c r="C345" s="1">
        <v>0.7</v>
      </c>
      <c r="D345" s="21">
        <v>42.5</v>
      </c>
      <c r="E345" s="2" t="s">
        <v>4423</v>
      </c>
      <c r="F345" s="2"/>
      <c r="G345" s="387">
        <v>17.55</v>
      </c>
      <c r="H345" s="387">
        <v>16.150000000000002</v>
      </c>
      <c r="I345" s="393">
        <v>15.850000000000001</v>
      </c>
    </row>
    <row r="346" spans="1:9" s="18" customFormat="1">
      <c r="A346" s="162" t="s">
        <v>3088</v>
      </c>
      <c r="B346" s="2">
        <v>6</v>
      </c>
      <c r="C346" s="1">
        <v>0.7</v>
      </c>
      <c r="D346" s="21">
        <v>42.5</v>
      </c>
      <c r="E346" s="2" t="s">
        <v>4423</v>
      </c>
      <c r="F346" s="2"/>
      <c r="G346" s="387">
        <v>12.100000000000001</v>
      </c>
      <c r="H346" s="387">
        <v>11.100000000000001</v>
      </c>
      <c r="I346" s="393">
        <v>10.9</v>
      </c>
    </row>
    <row r="347" spans="1:9">
      <c r="A347" s="162" t="s">
        <v>3109</v>
      </c>
      <c r="B347" s="2">
        <v>6</v>
      </c>
      <c r="C347" s="1">
        <v>0.5</v>
      </c>
      <c r="D347" s="21">
        <v>45.8</v>
      </c>
      <c r="E347" s="2" t="s">
        <v>4423</v>
      </c>
      <c r="F347" s="2"/>
      <c r="G347" s="387">
        <v>34.700000000000003</v>
      </c>
      <c r="H347" s="387">
        <v>31.85</v>
      </c>
      <c r="I347" s="393">
        <v>31.3</v>
      </c>
    </row>
    <row r="348" spans="1:9">
      <c r="A348" s="162" t="s">
        <v>3121</v>
      </c>
      <c r="B348" s="2">
        <v>6</v>
      </c>
      <c r="C348" s="1">
        <v>0.7</v>
      </c>
      <c r="D348" s="21">
        <v>47</v>
      </c>
      <c r="E348" s="2" t="s">
        <v>4423</v>
      </c>
      <c r="F348" s="2"/>
      <c r="G348" s="387">
        <v>34.700000000000003</v>
      </c>
      <c r="H348" s="387">
        <v>31.85</v>
      </c>
      <c r="I348" s="393">
        <v>31.25</v>
      </c>
    </row>
    <row r="349" spans="1:9" s="18" customFormat="1">
      <c r="A349" s="162" t="s">
        <v>33164</v>
      </c>
      <c r="B349" s="2">
        <v>6</v>
      </c>
      <c r="C349" s="1">
        <v>0.5</v>
      </c>
      <c r="D349" s="21">
        <v>45</v>
      </c>
      <c r="E349" s="2" t="s">
        <v>4423</v>
      </c>
      <c r="F349" s="2"/>
      <c r="G349" s="387">
        <v>45.650000000000006</v>
      </c>
      <c r="H349" s="387">
        <v>41.900000000000006</v>
      </c>
      <c r="I349" s="393">
        <v>41.150000000000006</v>
      </c>
    </row>
    <row r="350" spans="1:9" s="18" customFormat="1">
      <c r="A350" s="162" t="s">
        <v>14607</v>
      </c>
      <c r="B350" s="2">
        <v>12</v>
      </c>
      <c r="C350" s="1">
        <v>0.05</v>
      </c>
      <c r="D350" s="21">
        <v>40</v>
      </c>
      <c r="E350" s="2" t="s">
        <v>4423</v>
      </c>
      <c r="F350" s="2"/>
      <c r="G350" s="387">
        <v>11.950000000000001</v>
      </c>
      <c r="H350" s="387">
        <v>10.950000000000001</v>
      </c>
      <c r="I350" s="393">
        <v>10.75</v>
      </c>
    </row>
    <row r="351" spans="1:9">
      <c r="A351" s="162" t="s">
        <v>27732</v>
      </c>
      <c r="B351" s="2">
        <v>6</v>
      </c>
      <c r="C351" s="1">
        <v>0.7</v>
      </c>
      <c r="D351" s="21">
        <v>40</v>
      </c>
      <c r="E351" s="2" t="s">
        <v>4423</v>
      </c>
      <c r="F351" s="2"/>
      <c r="G351" s="387">
        <v>39.6</v>
      </c>
      <c r="H351" s="387">
        <v>36.35</v>
      </c>
      <c r="I351" s="393">
        <v>35.700000000000003</v>
      </c>
    </row>
    <row r="352" spans="1:9" s="18" customFormat="1">
      <c r="A352" s="162" t="s">
        <v>32907</v>
      </c>
      <c r="B352" s="2">
        <v>6</v>
      </c>
      <c r="C352" s="1">
        <v>0.7</v>
      </c>
      <c r="D352" s="21">
        <v>40</v>
      </c>
      <c r="E352" s="2" t="s">
        <v>4423</v>
      </c>
      <c r="F352" s="2"/>
      <c r="G352" s="387">
        <v>23.75</v>
      </c>
      <c r="H352" s="387">
        <v>21.8</v>
      </c>
      <c r="I352" s="393">
        <v>21.400000000000002</v>
      </c>
    </row>
    <row r="353" spans="1:9">
      <c r="A353" s="162" t="s">
        <v>33165</v>
      </c>
      <c r="B353" s="2">
        <v>6</v>
      </c>
      <c r="C353" s="1">
        <v>0.7</v>
      </c>
      <c r="D353" s="21">
        <v>40</v>
      </c>
      <c r="E353" s="2" t="s">
        <v>4423</v>
      </c>
      <c r="F353" s="2"/>
      <c r="G353" s="387">
        <v>34</v>
      </c>
      <c r="H353" s="387">
        <v>31.200000000000003</v>
      </c>
      <c r="I353" s="393">
        <v>30.650000000000002</v>
      </c>
    </row>
    <row r="354" spans="1:9">
      <c r="A354" s="162" t="s">
        <v>14637</v>
      </c>
      <c r="B354" s="2">
        <v>6</v>
      </c>
      <c r="C354" s="1">
        <v>0.7</v>
      </c>
      <c r="D354" s="21">
        <v>45.7</v>
      </c>
      <c r="E354" s="2" t="s">
        <v>4423</v>
      </c>
      <c r="F354" s="2"/>
      <c r="G354" s="387">
        <v>17.850000000000001</v>
      </c>
      <c r="H354" s="387">
        <v>16.400000000000002</v>
      </c>
      <c r="I354" s="393">
        <v>16.100000000000001</v>
      </c>
    </row>
    <row r="355" spans="1:9" s="18" customFormat="1">
      <c r="A355" s="162" t="s">
        <v>33168</v>
      </c>
      <c r="B355" s="2">
        <v>6</v>
      </c>
      <c r="C355" s="1">
        <v>0.7</v>
      </c>
      <c r="D355" s="21">
        <v>45.7</v>
      </c>
      <c r="E355" s="2" t="s">
        <v>4423</v>
      </c>
      <c r="F355" s="2"/>
      <c r="G355" s="387">
        <v>17.900000000000002</v>
      </c>
      <c r="H355" s="387">
        <v>16.45</v>
      </c>
      <c r="I355" s="393">
        <v>16.150000000000002</v>
      </c>
    </row>
    <row r="356" spans="1:9" s="18" customFormat="1">
      <c r="A356" s="162" t="s">
        <v>3196</v>
      </c>
      <c r="B356" s="2">
        <v>6</v>
      </c>
      <c r="C356" s="1">
        <v>0.7</v>
      </c>
      <c r="D356" s="21">
        <v>42</v>
      </c>
      <c r="E356" s="2" t="s">
        <v>4423</v>
      </c>
      <c r="F356" s="2"/>
      <c r="G356" s="387">
        <v>16</v>
      </c>
      <c r="H356" s="387">
        <v>14.700000000000001</v>
      </c>
      <c r="I356" s="393">
        <v>14.450000000000001</v>
      </c>
    </row>
    <row r="357" spans="1:9">
      <c r="A357" s="162" t="s">
        <v>3198</v>
      </c>
      <c r="B357" s="2">
        <v>6</v>
      </c>
      <c r="C357" s="1">
        <v>0.7</v>
      </c>
      <c r="D357" s="21">
        <v>42</v>
      </c>
      <c r="E357" s="2" t="s">
        <v>4423</v>
      </c>
      <c r="F357" s="2"/>
      <c r="G357" s="387">
        <v>17.400000000000002</v>
      </c>
      <c r="H357" s="387">
        <v>16</v>
      </c>
      <c r="I357" s="393">
        <v>15.700000000000001</v>
      </c>
    </row>
    <row r="358" spans="1:9" s="18" customFormat="1">
      <c r="A358" s="162" t="s">
        <v>3233</v>
      </c>
      <c r="B358" s="2">
        <v>6</v>
      </c>
      <c r="C358" s="1">
        <v>0.7</v>
      </c>
      <c r="D358" s="21">
        <v>47</v>
      </c>
      <c r="E358" s="2" t="s">
        <v>4423</v>
      </c>
      <c r="F358" s="2"/>
      <c r="G358" s="387">
        <v>18.900000000000002</v>
      </c>
      <c r="H358" s="387">
        <v>17.350000000000001</v>
      </c>
      <c r="I358" s="393">
        <v>17.05</v>
      </c>
    </row>
    <row r="359" spans="1:9">
      <c r="A359" s="162" t="s">
        <v>3235</v>
      </c>
      <c r="B359" s="2">
        <v>6</v>
      </c>
      <c r="C359" s="1">
        <v>0.7</v>
      </c>
      <c r="D359" s="21">
        <v>40</v>
      </c>
      <c r="E359" s="2" t="s">
        <v>4423</v>
      </c>
      <c r="F359" s="2"/>
      <c r="G359" s="387">
        <v>26.5</v>
      </c>
      <c r="H359" s="387">
        <v>24.35</v>
      </c>
      <c r="I359" s="393">
        <v>23.900000000000002</v>
      </c>
    </row>
    <row r="360" spans="1:9">
      <c r="A360" s="162" t="s">
        <v>3278</v>
      </c>
      <c r="B360" s="2">
        <v>6</v>
      </c>
      <c r="C360" s="1">
        <v>0.7</v>
      </c>
      <c r="D360" s="21">
        <v>57</v>
      </c>
      <c r="E360" s="2" t="s">
        <v>4423</v>
      </c>
      <c r="F360" s="2"/>
      <c r="G360" s="387">
        <v>23.1</v>
      </c>
      <c r="H360" s="387">
        <v>21.25</v>
      </c>
      <c r="I360" s="393">
        <v>20.85</v>
      </c>
    </row>
    <row r="361" spans="1:9" s="18" customFormat="1">
      <c r="A361" s="162" t="s">
        <v>3299</v>
      </c>
      <c r="B361" s="2">
        <v>6</v>
      </c>
      <c r="C361" s="1">
        <v>0.7</v>
      </c>
      <c r="D361" s="21">
        <v>41.5</v>
      </c>
      <c r="E361" s="2" t="s">
        <v>4423</v>
      </c>
      <c r="F361" s="2"/>
      <c r="G361" s="387">
        <v>20.650000000000002</v>
      </c>
      <c r="H361" s="387">
        <v>18.95</v>
      </c>
      <c r="I361" s="393">
        <v>18.600000000000001</v>
      </c>
    </row>
    <row r="362" spans="1:9">
      <c r="A362" s="162" t="s">
        <v>3301</v>
      </c>
      <c r="B362" s="2">
        <v>6</v>
      </c>
      <c r="C362" s="1">
        <v>0.7</v>
      </c>
      <c r="D362" s="21">
        <v>40</v>
      </c>
      <c r="E362" s="2" t="s">
        <v>4423</v>
      </c>
      <c r="F362" s="2"/>
      <c r="G362" s="387">
        <v>43.900000000000006</v>
      </c>
      <c r="H362" s="387">
        <v>40.300000000000004</v>
      </c>
      <c r="I362" s="393">
        <v>39.550000000000004</v>
      </c>
    </row>
    <row r="363" spans="1:9" s="18" customFormat="1">
      <c r="A363" s="162" t="s">
        <v>14296</v>
      </c>
      <c r="B363" s="2">
        <v>6</v>
      </c>
      <c r="C363" s="1">
        <v>0.7</v>
      </c>
      <c r="D363" s="21">
        <v>40</v>
      </c>
      <c r="E363" s="2" t="s">
        <v>4423</v>
      </c>
      <c r="F363" s="2"/>
      <c r="G363" s="387">
        <v>14.200000000000001</v>
      </c>
      <c r="H363" s="387">
        <v>13</v>
      </c>
      <c r="I363" s="393">
        <v>12.8</v>
      </c>
    </row>
    <row r="364" spans="1:9" s="18" customFormat="1">
      <c r="A364" s="162" t="s">
        <v>3325</v>
      </c>
      <c r="B364" s="2">
        <v>6</v>
      </c>
      <c r="C364" s="1">
        <v>1</v>
      </c>
      <c r="D364" s="21">
        <v>40</v>
      </c>
      <c r="E364" s="2" t="s">
        <v>4423</v>
      </c>
      <c r="F364" s="2"/>
      <c r="G364" s="387">
        <v>16.100000000000001</v>
      </c>
      <c r="H364" s="387">
        <v>14.8</v>
      </c>
      <c r="I364" s="393">
        <v>14.55</v>
      </c>
    </row>
    <row r="365" spans="1:9" s="18" customFormat="1">
      <c r="A365" s="162" t="s">
        <v>31826</v>
      </c>
      <c r="B365" s="2">
        <v>6</v>
      </c>
      <c r="C365" s="1">
        <v>1</v>
      </c>
      <c r="D365" s="21">
        <v>37.5</v>
      </c>
      <c r="E365" s="2" t="s">
        <v>4423</v>
      </c>
      <c r="F365" s="2"/>
      <c r="G365" s="387">
        <v>16.900000000000002</v>
      </c>
      <c r="H365" s="387">
        <v>15.5</v>
      </c>
      <c r="I365" s="393">
        <v>15.25</v>
      </c>
    </row>
    <row r="366" spans="1:9" s="18" customFormat="1">
      <c r="A366" s="162" t="s">
        <v>3327</v>
      </c>
      <c r="B366" s="2">
        <v>6</v>
      </c>
      <c r="C366" s="1">
        <v>0.7</v>
      </c>
      <c r="D366" s="21">
        <v>37.5</v>
      </c>
      <c r="E366" s="2" t="s">
        <v>4423</v>
      </c>
      <c r="F366" s="2"/>
      <c r="G366" s="387">
        <v>16.5</v>
      </c>
      <c r="H366" s="387">
        <v>15.15</v>
      </c>
      <c r="I366" s="393">
        <v>14.9</v>
      </c>
    </row>
    <row r="367" spans="1:9" s="18" customFormat="1">
      <c r="A367" s="162" t="s">
        <v>33170</v>
      </c>
      <c r="B367" s="2">
        <v>12</v>
      </c>
      <c r="C367" s="1">
        <v>0.05</v>
      </c>
      <c r="D367" s="21">
        <v>57.1</v>
      </c>
      <c r="E367" s="2" t="s">
        <v>4423</v>
      </c>
      <c r="F367" s="2"/>
      <c r="G367" s="387">
        <v>9.4</v>
      </c>
      <c r="H367" s="387">
        <v>8.65</v>
      </c>
      <c r="I367" s="393">
        <v>8.5</v>
      </c>
    </row>
    <row r="368" spans="1:9" s="18" customFormat="1">
      <c r="A368" s="162" t="s">
        <v>33171</v>
      </c>
      <c r="B368" s="2">
        <v>6</v>
      </c>
      <c r="C368" s="1">
        <v>0.7</v>
      </c>
      <c r="D368" s="21">
        <v>57.1</v>
      </c>
      <c r="E368" s="2" t="s">
        <v>4423</v>
      </c>
      <c r="F368" s="2"/>
      <c r="G368" s="387">
        <v>15.700000000000001</v>
      </c>
      <c r="H368" s="387">
        <v>14.4</v>
      </c>
      <c r="I368" s="393">
        <v>14.15</v>
      </c>
    </row>
    <row r="369" spans="1:9">
      <c r="A369" s="162" t="s">
        <v>33172</v>
      </c>
      <c r="B369" s="2">
        <v>6</v>
      </c>
      <c r="C369" s="1">
        <v>0.7</v>
      </c>
      <c r="D369" s="21">
        <v>43</v>
      </c>
      <c r="E369" s="2" t="s">
        <v>4423</v>
      </c>
      <c r="F369" s="2"/>
      <c r="G369" s="387">
        <v>6.75</v>
      </c>
      <c r="H369" s="387">
        <v>6.2</v>
      </c>
      <c r="I369" s="393">
        <v>6.1000000000000005</v>
      </c>
    </row>
    <row r="370" spans="1:9" s="18" customFormat="1">
      <c r="A370" s="162" t="s">
        <v>33173</v>
      </c>
      <c r="B370" s="2">
        <v>6</v>
      </c>
      <c r="C370" s="1">
        <v>0.7</v>
      </c>
      <c r="D370" s="21">
        <v>43</v>
      </c>
      <c r="E370" s="2" t="s">
        <v>4423</v>
      </c>
      <c r="F370" s="2"/>
      <c r="G370" s="387">
        <v>60</v>
      </c>
      <c r="H370" s="387">
        <v>55.1</v>
      </c>
      <c r="I370" s="393">
        <v>54.1</v>
      </c>
    </row>
    <row r="371" spans="1:9">
      <c r="A371" s="162" t="s">
        <v>3377</v>
      </c>
      <c r="B371" s="2">
        <v>6</v>
      </c>
      <c r="C371" s="1">
        <v>0.7</v>
      </c>
      <c r="D371" s="21">
        <v>40</v>
      </c>
      <c r="E371" s="2" t="s">
        <v>4423</v>
      </c>
      <c r="F371" s="2"/>
      <c r="G371" s="387">
        <v>12.700000000000001</v>
      </c>
      <c r="H371" s="387">
        <v>11.65</v>
      </c>
      <c r="I371" s="393">
        <v>11.450000000000001</v>
      </c>
    </row>
    <row r="372" spans="1:9" s="18" customFormat="1">
      <c r="A372" s="162" t="s">
        <v>3379</v>
      </c>
      <c r="B372" s="2">
        <v>6</v>
      </c>
      <c r="C372" s="1">
        <v>0.5</v>
      </c>
      <c r="D372" s="21">
        <v>57</v>
      </c>
      <c r="E372" s="2" t="s">
        <v>4423</v>
      </c>
      <c r="F372" s="2"/>
      <c r="G372" s="387">
        <v>22</v>
      </c>
      <c r="H372" s="387">
        <v>20.200000000000003</v>
      </c>
      <c r="I372" s="393">
        <v>19.850000000000001</v>
      </c>
    </row>
    <row r="373" spans="1:9" s="18" customFormat="1">
      <c r="A373" s="162" t="s">
        <v>3381</v>
      </c>
      <c r="B373" s="2">
        <v>6</v>
      </c>
      <c r="C373" s="1">
        <v>0.7</v>
      </c>
      <c r="D373" s="21">
        <v>38</v>
      </c>
      <c r="E373" s="2" t="s">
        <v>4423</v>
      </c>
      <c r="F373" s="2"/>
      <c r="G373" s="387">
        <v>19</v>
      </c>
      <c r="H373" s="387">
        <v>17.45</v>
      </c>
      <c r="I373" s="393">
        <v>17.150000000000002</v>
      </c>
    </row>
    <row r="374" spans="1:9">
      <c r="A374" s="162" t="s">
        <v>15103</v>
      </c>
      <c r="B374" s="2">
        <v>6</v>
      </c>
      <c r="C374" s="1">
        <v>0.7</v>
      </c>
      <c r="D374" s="21">
        <v>40</v>
      </c>
      <c r="E374" s="2" t="s">
        <v>4423</v>
      </c>
      <c r="F374" s="2"/>
      <c r="G374" s="387">
        <v>127.45</v>
      </c>
      <c r="H374" s="387">
        <v>117</v>
      </c>
      <c r="I374" s="393">
        <v>114.9</v>
      </c>
    </row>
    <row r="375" spans="1:9" s="18" customFormat="1">
      <c r="A375" s="162" t="s">
        <v>3386</v>
      </c>
      <c r="B375" s="2">
        <v>6</v>
      </c>
      <c r="C375" s="1">
        <v>0.7</v>
      </c>
      <c r="D375" s="21">
        <v>27</v>
      </c>
      <c r="E375" s="2" t="s">
        <v>4423</v>
      </c>
      <c r="F375" s="2"/>
      <c r="G375" s="387">
        <v>10.700000000000001</v>
      </c>
      <c r="H375" s="387">
        <v>9.8500000000000014</v>
      </c>
      <c r="I375" s="393">
        <v>9.65</v>
      </c>
    </row>
    <row r="376" spans="1:9" s="18" customFormat="1">
      <c r="A376" s="162" t="s">
        <v>33181</v>
      </c>
      <c r="B376" s="2">
        <v>6</v>
      </c>
      <c r="C376" s="1">
        <v>0.7</v>
      </c>
      <c r="D376" s="21">
        <v>37.5</v>
      </c>
      <c r="E376" s="2" t="s">
        <v>4423</v>
      </c>
      <c r="F376" s="2"/>
      <c r="G376" s="387">
        <v>24.150000000000002</v>
      </c>
      <c r="H376" s="387">
        <v>22.150000000000002</v>
      </c>
      <c r="I376" s="393">
        <v>21.75</v>
      </c>
    </row>
    <row r="377" spans="1:9">
      <c r="A377" s="162" t="s">
        <v>33182</v>
      </c>
      <c r="B377" s="2">
        <v>6</v>
      </c>
      <c r="C377" s="1">
        <v>0.7</v>
      </c>
      <c r="D377" s="21">
        <v>37.5</v>
      </c>
      <c r="E377" s="2" t="s">
        <v>4423</v>
      </c>
      <c r="F377" s="2"/>
      <c r="G377" s="387">
        <v>16.5</v>
      </c>
      <c r="H377" s="387">
        <v>15.15</v>
      </c>
      <c r="I377" s="393">
        <v>14.9</v>
      </c>
    </row>
    <row r="378" spans="1:9" s="18" customFormat="1">
      <c r="A378" s="162" t="s">
        <v>33183</v>
      </c>
      <c r="B378" s="2">
        <v>6</v>
      </c>
      <c r="C378" s="1">
        <v>0.7</v>
      </c>
      <c r="D378" s="21">
        <v>37.5</v>
      </c>
      <c r="E378" s="2" t="s">
        <v>4423</v>
      </c>
      <c r="F378" s="2"/>
      <c r="G378" s="387">
        <v>13</v>
      </c>
      <c r="H378" s="387">
        <v>11.9</v>
      </c>
      <c r="I378" s="393">
        <v>11.700000000000001</v>
      </c>
    </row>
    <row r="379" spans="1:9" s="18" customFormat="1">
      <c r="A379" s="162" t="s">
        <v>33184</v>
      </c>
      <c r="B379" s="2">
        <v>6</v>
      </c>
      <c r="C379" s="1">
        <v>0.7</v>
      </c>
      <c r="D379" s="21">
        <v>37.5</v>
      </c>
      <c r="E379" s="2" t="s">
        <v>4423</v>
      </c>
      <c r="F379" s="2"/>
      <c r="G379" s="387">
        <v>179.10000000000002</v>
      </c>
      <c r="H379" s="387">
        <v>164.4</v>
      </c>
      <c r="I379" s="393">
        <v>161.45000000000002</v>
      </c>
    </row>
    <row r="380" spans="1:9" s="18" customFormat="1">
      <c r="A380" s="162" t="s">
        <v>33185</v>
      </c>
      <c r="B380" s="2">
        <v>6</v>
      </c>
      <c r="C380" s="1">
        <v>0.7</v>
      </c>
      <c r="D380" s="21">
        <v>37.5</v>
      </c>
      <c r="E380" s="2" t="s">
        <v>4423</v>
      </c>
      <c r="F380" s="2"/>
      <c r="G380" s="387">
        <v>12.75</v>
      </c>
      <c r="H380" s="387">
        <v>11.700000000000001</v>
      </c>
      <c r="I380" s="393">
        <v>11.5</v>
      </c>
    </row>
    <row r="381" spans="1:9" s="18" customFormat="1">
      <c r="A381" s="162" t="s">
        <v>33186</v>
      </c>
      <c r="B381" s="2">
        <v>6</v>
      </c>
      <c r="C381" s="1">
        <v>0.7</v>
      </c>
      <c r="D381" s="21">
        <v>37.5</v>
      </c>
      <c r="E381" s="2" t="s">
        <v>4423</v>
      </c>
      <c r="F381" s="2"/>
      <c r="G381" s="387">
        <v>15.3</v>
      </c>
      <c r="H381" s="387">
        <v>14.05</v>
      </c>
      <c r="I381" s="393">
        <v>13.8</v>
      </c>
    </row>
    <row r="382" spans="1:9">
      <c r="A382" s="162" t="s">
        <v>31828</v>
      </c>
      <c r="B382" s="2">
        <v>6</v>
      </c>
      <c r="C382" s="1">
        <v>0.7</v>
      </c>
      <c r="D382" s="21">
        <v>43</v>
      </c>
      <c r="E382" s="2" t="s">
        <v>4423</v>
      </c>
      <c r="F382" s="2"/>
      <c r="G382" s="387">
        <v>20.950000000000003</v>
      </c>
      <c r="H382" s="387">
        <v>19.25</v>
      </c>
      <c r="I382" s="393">
        <v>18.900000000000002</v>
      </c>
    </row>
    <row r="383" spans="1:9" s="18" customFormat="1">
      <c r="A383" s="162" t="s">
        <v>3477</v>
      </c>
      <c r="B383" s="2">
        <v>6</v>
      </c>
      <c r="C383" s="1">
        <v>0.7</v>
      </c>
      <c r="D383" s="21">
        <v>43</v>
      </c>
      <c r="E383" s="2" t="s">
        <v>4423</v>
      </c>
      <c r="F383" s="2"/>
      <c r="G383" s="387">
        <v>512</v>
      </c>
      <c r="H383" s="387">
        <v>470.05</v>
      </c>
      <c r="I383" s="393">
        <v>461.65000000000003</v>
      </c>
    </row>
    <row r="384" spans="1:9" s="18" customFormat="1">
      <c r="A384" s="162" t="s">
        <v>3491</v>
      </c>
      <c r="B384" s="2">
        <v>6</v>
      </c>
      <c r="C384" s="1">
        <v>0.7</v>
      </c>
      <c r="D384" s="21">
        <v>43</v>
      </c>
      <c r="E384" s="2" t="s">
        <v>4423</v>
      </c>
      <c r="F384" s="2"/>
      <c r="G384" s="387">
        <v>30.400000000000002</v>
      </c>
      <c r="H384" s="387">
        <v>27.950000000000003</v>
      </c>
      <c r="I384" s="393">
        <v>27.450000000000003</v>
      </c>
    </row>
    <row r="385" spans="1:9">
      <c r="A385" s="162" t="s">
        <v>13700</v>
      </c>
      <c r="B385" s="2">
        <v>6</v>
      </c>
      <c r="C385" s="1">
        <v>0.7</v>
      </c>
      <c r="D385" s="21">
        <v>42.3</v>
      </c>
      <c r="E385" s="2" t="s">
        <v>4423</v>
      </c>
      <c r="F385" s="2"/>
      <c r="G385" s="387">
        <v>450.95000000000005</v>
      </c>
      <c r="H385" s="387">
        <v>414</v>
      </c>
      <c r="I385" s="393">
        <v>406.6</v>
      </c>
    </row>
    <row r="386" spans="1:9" s="18" customFormat="1">
      <c r="A386" s="162" t="s">
        <v>27128</v>
      </c>
      <c r="B386" s="2">
        <v>6</v>
      </c>
      <c r="C386" s="1">
        <v>0.7</v>
      </c>
      <c r="D386" s="21">
        <v>41.6</v>
      </c>
      <c r="E386" s="2" t="s">
        <v>4423</v>
      </c>
      <c r="F386" s="2"/>
      <c r="G386" s="387">
        <v>14.75</v>
      </c>
      <c r="H386" s="387">
        <v>13.55</v>
      </c>
      <c r="I386" s="393">
        <v>13.3</v>
      </c>
    </row>
    <row r="387" spans="1:9" s="18" customFormat="1">
      <c r="A387" s="162" t="s">
        <v>3554</v>
      </c>
      <c r="B387" s="2">
        <v>6</v>
      </c>
      <c r="C387" s="1">
        <v>0.7</v>
      </c>
      <c r="D387" s="21">
        <v>42.2</v>
      </c>
      <c r="E387" s="2" t="s">
        <v>4423</v>
      </c>
      <c r="F387" s="2"/>
      <c r="G387" s="387">
        <v>20.6</v>
      </c>
      <c r="H387" s="387">
        <v>18.900000000000002</v>
      </c>
      <c r="I387" s="393">
        <v>18.55</v>
      </c>
    </row>
    <row r="388" spans="1:9" s="18" customFormat="1">
      <c r="A388" s="162" t="s">
        <v>3556</v>
      </c>
      <c r="B388" s="2">
        <v>6</v>
      </c>
      <c r="C388" s="1">
        <v>0.7</v>
      </c>
      <c r="D388" s="21">
        <v>41.6</v>
      </c>
      <c r="E388" s="2" t="s">
        <v>4423</v>
      </c>
      <c r="F388" s="2"/>
      <c r="G388" s="387">
        <v>120.25</v>
      </c>
      <c r="H388" s="387">
        <v>110.4</v>
      </c>
      <c r="I388" s="393">
        <v>108.45</v>
      </c>
    </row>
    <row r="389" spans="1:9" s="18" customFormat="1">
      <c r="A389" s="162" t="s">
        <v>4529</v>
      </c>
      <c r="B389" s="2">
        <v>6</v>
      </c>
      <c r="C389" s="1">
        <v>0.5</v>
      </c>
      <c r="D389" s="21">
        <v>40</v>
      </c>
      <c r="E389" s="2" t="s">
        <v>4423</v>
      </c>
      <c r="F389" s="2"/>
      <c r="G389" s="387">
        <v>11.350000000000001</v>
      </c>
      <c r="H389" s="387">
        <v>10.4</v>
      </c>
      <c r="I389" s="393">
        <v>10.200000000000001</v>
      </c>
    </row>
    <row r="390" spans="1:9" s="18" customFormat="1">
      <c r="A390" s="162" t="s">
        <v>32579</v>
      </c>
      <c r="B390" s="2">
        <v>3</v>
      </c>
      <c r="C390" s="1">
        <v>0.7</v>
      </c>
      <c r="D390" s="21">
        <v>43</v>
      </c>
      <c r="E390" s="2" t="s">
        <v>4423</v>
      </c>
      <c r="F390" s="2"/>
      <c r="G390" s="387">
        <v>20.950000000000003</v>
      </c>
      <c r="H390" s="387">
        <v>19.25</v>
      </c>
      <c r="I390" s="393">
        <v>18.900000000000002</v>
      </c>
    </row>
    <row r="391" spans="1:9" s="18" customFormat="1">
      <c r="A391" s="162" t="s">
        <v>33197</v>
      </c>
      <c r="B391" s="2">
        <v>6</v>
      </c>
      <c r="C391" s="1">
        <v>1</v>
      </c>
      <c r="D391" s="21">
        <v>43</v>
      </c>
      <c r="E391" s="2" t="s">
        <v>4423</v>
      </c>
      <c r="F391" s="2"/>
      <c r="G391" s="387">
        <v>48.2</v>
      </c>
      <c r="H391" s="387">
        <v>44.25</v>
      </c>
      <c r="I391" s="393">
        <v>43.5</v>
      </c>
    </row>
    <row r="392" spans="1:9">
      <c r="A392" s="162" t="s">
        <v>3589</v>
      </c>
      <c r="B392" s="2">
        <v>6</v>
      </c>
      <c r="C392" s="1">
        <v>0.7</v>
      </c>
      <c r="D392" s="21">
        <v>40.4</v>
      </c>
      <c r="E392" s="2" t="s">
        <v>4423</v>
      </c>
      <c r="F392" s="2"/>
      <c r="G392" s="387">
        <v>20.05</v>
      </c>
      <c r="H392" s="387">
        <v>18.400000000000002</v>
      </c>
      <c r="I392" s="393">
        <v>18.100000000000001</v>
      </c>
    </row>
    <row r="393" spans="1:9" s="18" customFormat="1">
      <c r="A393" s="162" t="s">
        <v>3591</v>
      </c>
      <c r="B393" s="2">
        <v>6</v>
      </c>
      <c r="C393" s="1">
        <v>0.7</v>
      </c>
      <c r="D393" s="21">
        <v>41.6</v>
      </c>
      <c r="E393" s="2" t="s">
        <v>4423</v>
      </c>
      <c r="F393" s="2"/>
      <c r="G393" s="387">
        <v>35.200000000000003</v>
      </c>
      <c r="H393" s="387">
        <v>32.300000000000004</v>
      </c>
      <c r="I393" s="393">
        <v>31.700000000000003</v>
      </c>
    </row>
    <row r="394" spans="1:9" s="18" customFormat="1">
      <c r="A394" s="162" t="s">
        <v>33199</v>
      </c>
      <c r="B394" s="2">
        <v>6</v>
      </c>
      <c r="C394" s="1">
        <v>0.7</v>
      </c>
      <c r="D394" s="21">
        <v>40</v>
      </c>
      <c r="E394" s="2" t="s">
        <v>4423</v>
      </c>
      <c r="F394" s="2"/>
      <c r="G394" s="387">
        <v>33.450000000000003</v>
      </c>
      <c r="H394" s="387">
        <v>30.700000000000003</v>
      </c>
      <c r="I394" s="393">
        <v>30.150000000000002</v>
      </c>
    </row>
    <row r="395" spans="1:9">
      <c r="A395" s="162" t="s">
        <v>27130</v>
      </c>
      <c r="B395" s="2">
        <v>6</v>
      </c>
      <c r="C395" s="1">
        <v>0.7</v>
      </c>
      <c r="D395" s="21">
        <v>40</v>
      </c>
      <c r="E395" s="2" t="s">
        <v>4423</v>
      </c>
      <c r="F395" s="2"/>
      <c r="G395" s="387">
        <v>31.700000000000003</v>
      </c>
      <c r="H395" s="387">
        <v>29.1</v>
      </c>
      <c r="I395" s="393">
        <v>28.55</v>
      </c>
    </row>
    <row r="396" spans="1:9" s="18" customFormat="1">
      <c r="A396" s="162" t="s">
        <v>3594</v>
      </c>
      <c r="B396" s="2">
        <v>6</v>
      </c>
      <c r="C396" s="1">
        <v>0.7</v>
      </c>
      <c r="D396" s="21">
        <v>40</v>
      </c>
      <c r="E396" s="2" t="s">
        <v>4423</v>
      </c>
      <c r="F396" s="2"/>
      <c r="G396" s="387">
        <v>51.800000000000004</v>
      </c>
      <c r="H396" s="387">
        <v>47.550000000000004</v>
      </c>
      <c r="I396" s="393">
        <v>46.7</v>
      </c>
    </row>
    <row r="397" spans="1:9">
      <c r="A397" s="162" t="s">
        <v>33200</v>
      </c>
      <c r="B397" s="2">
        <v>3</v>
      </c>
      <c r="C397" s="1">
        <v>0.7</v>
      </c>
      <c r="D397" s="21">
        <v>40</v>
      </c>
      <c r="E397" s="2" t="s">
        <v>4423</v>
      </c>
      <c r="F397" s="2"/>
      <c r="G397" s="387">
        <v>30.450000000000003</v>
      </c>
      <c r="H397" s="387">
        <v>27.950000000000003</v>
      </c>
      <c r="I397" s="393">
        <v>27.450000000000003</v>
      </c>
    </row>
    <row r="398" spans="1:9" s="18" customFormat="1">
      <c r="A398" s="162" t="s">
        <v>33201</v>
      </c>
      <c r="B398" s="2">
        <v>6</v>
      </c>
      <c r="C398" s="1">
        <v>0.7</v>
      </c>
      <c r="D398" s="21">
        <v>43</v>
      </c>
      <c r="E398" s="2" t="s">
        <v>4423</v>
      </c>
      <c r="F398" s="2"/>
      <c r="G398" s="387">
        <v>7.5</v>
      </c>
      <c r="H398" s="387">
        <v>6.9</v>
      </c>
      <c r="I398" s="393">
        <v>6.75</v>
      </c>
    </row>
    <row r="399" spans="1:9">
      <c r="A399" s="162" t="s">
        <v>3599</v>
      </c>
      <c r="B399" s="2">
        <v>6</v>
      </c>
      <c r="C399" s="1">
        <v>0.7</v>
      </c>
      <c r="D399" s="21">
        <v>43</v>
      </c>
      <c r="E399" s="2" t="s">
        <v>4423</v>
      </c>
      <c r="F399" s="2"/>
      <c r="G399" s="387">
        <v>42.95</v>
      </c>
      <c r="H399" s="387">
        <v>39.400000000000006</v>
      </c>
      <c r="I399" s="393">
        <v>38.700000000000003</v>
      </c>
    </row>
    <row r="400" spans="1:9" s="18" customFormat="1">
      <c r="A400" s="162" t="s">
        <v>33202</v>
      </c>
      <c r="B400" s="2">
        <v>6</v>
      </c>
      <c r="C400" s="1">
        <v>0.7</v>
      </c>
      <c r="D400" s="21">
        <v>43</v>
      </c>
      <c r="E400" s="2" t="s">
        <v>4423</v>
      </c>
      <c r="F400" s="2"/>
      <c r="G400" s="387">
        <v>12.75</v>
      </c>
      <c r="H400" s="387">
        <v>11.700000000000001</v>
      </c>
      <c r="I400" s="393">
        <v>11.5</v>
      </c>
    </row>
    <row r="401" spans="1:9" s="18" customFormat="1">
      <c r="A401" s="162" t="s">
        <v>4685</v>
      </c>
      <c r="B401" s="2">
        <v>6</v>
      </c>
      <c r="C401" s="1">
        <v>0.7</v>
      </c>
      <c r="D401" s="21">
        <v>43.4</v>
      </c>
      <c r="E401" s="2" t="s">
        <v>4423</v>
      </c>
      <c r="F401" s="2"/>
      <c r="G401" s="387">
        <v>75.900000000000006</v>
      </c>
      <c r="H401" s="387">
        <v>69.7</v>
      </c>
      <c r="I401" s="393">
        <v>68.45</v>
      </c>
    </row>
    <row r="402" spans="1:9" s="18" customFormat="1">
      <c r="A402" s="162" t="s">
        <v>3778</v>
      </c>
      <c r="B402" s="2">
        <v>6</v>
      </c>
      <c r="C402" s="1">
        <v>0.7</v>
      </c>
      <c r="D402" s="21">
        <v>43</v>
      </c>
      <c r="E402" s="2" t="s">
        <v>4423</v>
      </c>
      <c r="F402" s="2"/>
      <c r="G402" s="387">
        <v>31.950000000000003</v>
      </c>
      <c r="H402" s="387">
        <v>29.35</v>
      </c>
      <c r="I402" s="393">
        <v>28.8</v>
      </c>
    </row>
    <row r="403" spans="1:9" s="18" customFormat="1">
      <c r="A403" s="162" t="s">
        <v>14313</v>
      </c>
      <c r="B403" s="2">
        <v>6</v>
      </c>
      <c r="C403" s="1">
        <v>0.7</v>
      </c>
      <c r="D403" s="21">
        <v>43</v>
      </c>
      <c r="E403" s="2" t="s">
        <v>4423</v>
      </c>
      <c r="F403" s="2"/>
      <c r="G403" s="387">
        <v>16.150000000000002</v>
      </c>
      <c r="H403" s="387">
        <v>14.850000000000001</v>
      </c>
      <c r="I403" s="393">
        <v>14.55</v>
      </c>
    </row>
    <row r="404" spans="1:9" s="18" customFormat="1">
      <c r="A404" s="162" t="s">
        <v>3836</v>
      </c>
      <c r="B404" s="2">
        <v>12</v>
      </c>
      <c r="C404" s="1">
        <v>1</v>
      </c>
      <c r="D404" s="21">
        <v>41.3</v>
      </c>
      <c r="E404" s="2" t="s">
        <v>4423</v>
      </c>
      <c r="F404" s="2"/>
      <c r="G404" s="387">
        <v>16</v>
      </c>
      <c r="H404" s="387">
        <v>14.65</v>
      </c>
      <c r="I404" s="393">
        <v>14.4</v>
      </c>
    </row>
    <row r="405" spans="1:9">
      <c r="A405" s="162" t="s">
        <v>3838</v>
      </c>
      <c r="B405" s="2">
        <v>12</v>
      </c>
      <c r="C405" s="1">
        <v>1</v>
      </c>
      <c r="D405" s="21">
        <v>41.3</v>
      </c>
      <c r="E405" s="2" t="s">
        <v>4423</v>
      </c>
      <c r="F405" s="2"/>
      <c r="G405" s="387">
        <v>45.550000000000004</v>
      </c>
      <c r="H405" s="387">
        <v>41.85</v>
      </c>
      <c r="I405" s="393">
        <v>41.1</v>
      </c>
    </row>
    <row r="406" spans="1:9" s="18" customFormat="1">
      <c r="A406" s="162" t="s">
        <v>3840</v>
      </c>
      <c r="B406" s="2">
        <v>12</v>
      </c>
      <c r="C406" s="1">
        <v>1</v>
      </c>
      <c r="D406" s="21">
        <v>43.1</v>
      </c>
      <c r="E406" s="2" t="s">
        <v>4423</v>
      </c>
      <c r="F406" s="2"/>
      <c r="G406" s="387">
        <v>11.950000000000001</v>
      </c>
      <c r="H406" s="387">
        <v>10.950000000000001</v>
      </c>
      <c r="I406" s="393">
        <v>10.75</v>
      </c>
    </row>
    <row r="407" spans="1:9" s="18" customFormat="1">
      <c r="A407" s="162" t="s">
        <v>3847</v>
      </c>
      <c r="B407" s="2">
        <v>12</v>
      </c>
      <c r="C407" s="1">
        <v>1</v>
      </c>
      <c r="D407" s="21">
        <v>41.3</v>
      </c>
      <c r="E407" s="2" t="s">
        <v>4423</v>
      </c>
      <c r="F407" s="2"/>
      <c r="G407" s="387">
        <v>33.35</v>
      </c>
      <c r="H407" s="387">
        <v>30.650000000000002</v>
      </c>
      <c r="I407" s="393">
        <v>30.1</v>
      </c>
    </row>
    <row r="408" spans="1:9" s="18" customFormat="1">
      <c r="A408" s="162" t="s">
        <v>3849</v>
      </c>
      <c r="B408" s="2">
        <v>12</v>
      </c>
      <c r="C408" s="1">
        <v>1</v>
      </c>
      <c r="D408" s="21">
        <v>41.3</v>
      </c>
      <c r="E408" s="2" t="s">
        <v>4423</v>
      </c>
      <c r="F408" s="2"/>
      <c r="G408" s="387">
        <v>16.3</v>
      </c>
      <c r="H408" s="387">
        <v>14.950000000000001</v>
      </c>
      <c r="I408" s="393">
        <v>14.700000000000001</v>
      </c>
    </row>
    <row r="409" spans="1:9">
      <c r="A409" s="162" t="s">
        <v>3852</v>
      </c>
      <c r="B409" s="2">
        <v>12</v>
      </c>
      <c r="C409" s="1">
        <v>1</v>
      </c>
      <c r="D409" s="21">
        <v>47.3</v>
      </c>
      <c r="E409" s="2" t="s">
        <v>4423</v>
      </c>
      <c r="F409" s="2"/>
      <c r="G409" s="387">
        <v>10.350000000000001</v>
      </c>
      <c r="H409" s="387">
        <v>9.5</v>
      </c>
      <c r="I409" s="393">
        <v>9.3000000000000007</v>
      </c>
    </row>
    <row r="410" spans="1:9" s="18" customFormat="1">
      <c r="A410" s="162" t="s">
        <v>3855</v>
      </c>
      <c r="B410" s="2">
        <v>12</v>
      </c>
      <c r="C410" s="1">
        <v>1</v>
      </c>
      <c r="D410" s="21">
        <v>45.3</v>
      </c>
      <c r="E410" s="2" t="s">
        <v>4423</v>
      </c>
      <c r="F410" s="2"/>
      <c r="G410" s="387">
        <v>141.85</v>
      </c>
      <c r="H410" s="387">
        <v>130.20000000000002</v>
      </c>
      <c r="I410" s="393">
        <v>127.9</v>
      </c>
    </row>
    <row r="411" spans="1:9">
      <c r="A411" s="162" t="s">
        <v>14600</v>
      </c>
      <c r="B411" s="2">
        <v>6</v>
      </c>
      <c r="C411" s="1">
        <v>0.7</v>
      </c>
      <c r="D411" s="21">
        <v>40</v>
      </c>
      <c r="E411" s="2" t="s">
        <v>4423</v>
      </c>
      <c r="F411" s="2"/>
      <c r="G411" s="387">
        <v>34.75</v>
      </c>
      <c r="H411" s="387">
        <v>31.900000000000002</v>
      </c>
      <c r="I411" s="393">
        <v>31.3</v>
      </c>
    </row>
    <row r="412" spans="1:9" s="18" customFormat="1">
      <c r="A412" s="162" t="s">
        <v>3857</v>
      </c>
      <c r="B412" s="2">
        <v>6</v>
      </c>
      <c r="C412" s="1">
        <v>0.7</v>
      </c>
      <c r="D412" s="21">
        <v>40</v>
      </c>
      <c r="E412" s="2" t="s">
        <v>4423</v>
      </c>
      <c r="F412" s="2"/>
      <c r="G412" s="387">
        <v>10.5</v>
      </c>
      <c r="H412" s="387">
        <v>9.65</v>
      </c>
      <c r="I412" s="393">
        <v>9.5</v>
      </c>
    </row>
    <row r="413" spans="1:9" s="18" customFormat="1">
      <c r="A413" s="162" t="s">
        <v>14639</v>
      </c>
      <c r="B413" s="2">
        <v>6</v>
      </c>
      <c r="C413" s="1">
        <v>0.7</v>
      </c>
      <c r="D413" s="21">
        <v>45</v>
      </c>
      <c r="E413" s="2" t="s">
        <v>4423</v>
      </c>
      <c r="F413" s="2"/>
      <c r="G413" s="387">
        <v>44.95</v>
      </c>
      <c r="H413" s="387">
        <v>41.25</v>
      </c>
      <c r="I413" s="393">
        <v>40.5</v>
      </c>
    </row>
    <row r="414" spans="1:9" s="18" customFormat="1">
      <c r="A414" s="162" t="s">
        <v>3874</v>
      </c>
      <c r="B414" s="2">
        <v>6</v>
      </c>
      <c r="C414" s="1">
        <v>0.7</v>
      </c>
      <c r="D414" s="21">
        <v>37.5</v>
      </c>
      <c r="E414" s="2" t="s">
        <v>4423</v>
      </c>
      <c r="F414" s="2"/>
      <c r="G414" s="387">
        <v>15.9</v>
      </c>
      <c r="H414" s="387">
        <v>14.600000000000001</v>
      </c>
      <c r="I414" s="393">
        <v>14.350000000000001</v>
      </c>
    </row>
    <row r="415" spans="1:9">
      <c r="A415" s="162" t="s">
        <v>4599</v>
      </c>
      <c r="B415" s="2">
        <v>6</v>
      </c>
      <c r="C415" s="1">
        <v>0.5</v>
      </c>
      <c r="D415" s="21">
        <v>44</v>
      </c>
      <c r="E415" s="2" t="s">
        <v>4423</v>
      </c>
      <c r="F415" s="2"/>
      <c r="G415" s="387">
        <v>21.150000000000002</v>
      </c>
      <c r="H415" s="387">
        <v>19.450000000000003</v>
      </c>
      <c r="I415" s="393">
        <v>19.100000000000001</v>
      </c>
    </row>
    <row r="416" spans="1:9" s="18" customFormat="1">
      <c r="A416" s="162" t="s">
        <v>3892</v>
      </c>
      <c r="B416" s="2">
        <v>6</v>
      </c>
      <c r="C416" s="1">
        <v>0.7</v>
      </c>
      <c r="D416" s="21">
        <v>40</v>
      </c>
      <c r="E416" s="2" t="s">
        <v>4423</v>
      </c>
      <c r="F416" s="2"/>
      <c r="G416" s="387">
        <v>30.450000000000003</v>
      </c>
      <c r="H416" s="387">
        <v>27.950000000000003</v>
      </c>
      <c r="I416" s="393">
        <v>27.450000000000003</v>
      </c>
    </row>
    <row r="417" spans="1:9" s="18" customFormat="1">
      <c r="A417" s="162" t="s">
        <v>4853</v>
      </c>
      <c r="B417" s="2">
        <v>6</v>
      </c>
      <c r="C417" s="1">
        <v>0.7</v>
      </c>
      <c r="D417" s="21">
        <v>42</v>
      </c>
      <c r="E417" s="2" t="s">
        <v>4423</v>
      </c>
      <c r="F417" s="2"/>
      <c r="G417" s="387">
        <v>20.6</v>
      </c>
      <c r="H417" s="387">
        <v>18.900000000000002</v>
      </c>
      <c r="I417" s="393">
        <v>18.55</v>
      </c>
    </row>
    <row r="418" spans="1:9" s="18" customFormat="1">
      <c r="A418" s="162" t="s">
        <v>3916</v>
      </c>
      <c r="B418" s="2">
        <v>6</v>
      </c>
      <c r="C418" s="1">
        <v>0.5</v>
      </c>
      <c r="D418" s="21">
        <v>42.9</v>
      </c>
      <c r="E418" s="2" t="s">
        <v>4423</v>
      </c>
      <c r="F418" s="2"/>
      <c r="G418" s="387">
        <v>257.15000000000003</v>
      </c>
      <c r="H418" s="387">
        <v>236.10000000000002</v>
      </c>
      <c r="I418" s="393">
        <v>231.85000000000002</v>
      </c>
    </row>
    <row r="419" spans="1:9" s="18" customFormat="1">
      <c r="A419" s="162" t="s">
        <v>14563</v>
      </c>
      <c r="B419" s="2">
        <v>6</v>
      </c>
      <c r="C419" s="1">
        <v>0.5</v>
      </c>
      <c r="D419" s="21">
        <v>40</v>
      </c>
      <c r="E419" s="2" t="s">
        <v>4423</v>
      </c>
      <c r="F419" s="2"/>
      <c r="G419" s="387">
        <v>198.4</v>
      </c>
      <c r="H419" s="387">
        <v>182.15</v>
      </c>
      <c r="I419" s="393">
        <v>178.9</v>
      </c>
    </row>
    <row r="420" spans="1:9" s="18" customFormat="1">
      <c r="A420" s="162" t="s">
        <v>27137</v>
      </c>
      <c r="B420" s="2">
        <v>6</v>
      </c>
      <c r="C420" s="1">
        <v>0.5</v>
      </c>
      <c r="D420" s="21">
        <v>45</v>
      </c>
      <c r="E420" s="2" t="s">
        <v>4423</v>
      </c>
      <c r="F420" s="2"/>
      <c r="G420" s="387">
        <v>450.05</v>
      </c>
      <c r="H420" s="387">
        <v>413.15000000000003</v>
      </c>
      <c r="I420" s="393">
        <v>405.8</v>
      </c>
    </row>
    <row r="421" spans="1:9" s="18" customFormat="1">
      <c r="A421" s="162" t="s">
        <v>27139</v>
      </c>
      <c r="B421" s="2">
        <v>6</v>
      </c>
      <c r="C421" s="1">
        <v>0.5</v>
      </c>
      <c r="D421" s="21">
        <v>45</v>
      </c>
      <c r="E421" s="2" t="s">
        <v>4423</v>
      </c>
      <c r="F421" s="2"/>
      <c r="G421" s="387">
        <v>40.75</v>
      </c>
      <c r="H421" s="387">
        <v>37.4</v>
      </c>
      <c r="I421" s="393">
        <v>36.75</v>
      </c>
    </row>
    <row r="422" spans="1:9" s="18" customFormat="1">
      <c r="A422" s="162" t="s">
        <v>3950</v>
      </c>
      <c r="B422" s="2">
        <v>6</v>
      </c>
      <c r="C422" s="1">
        <v>0.7</v>
      </c>
      <c r="D422" s="21">
        <v>43</v>
      </c>
      <c r="E422" s="2" t="s">
        <v>4423</v>
      </c>
      <c r="F422" s="2"/>
      <c r="G422" s="387">
        <v>14.200000000000001</v>
      </c>
      <c r="H422" s="387">
        <v>13.05</v>
      </c>
      <c r="I422" s="393">
        <v>12.8</v>
      </c>
    </row>
    <row r="423" spans="1:9" s="18" customFormat="1">
      <c r="A423" s="162" t="s">
        <v>3953</v>
      </c>
      <c r="B423" s="2">
        <v>3</v>
      </c>
      <c r="C423" s="1">
        <v>0.7</v>
      </c>
      <c r="D423" s="21">
        <v>43</v>
      </c>
      <c r="E423" s="2" t="s">
        <v>4423</v>
      </c>
      <c r="F423" s="2"/>
      <c r="G423" s="387">
        <v>21.25</v>
      </c>
      <c r="H423" s="387">
        <v>19.55</v>
      </c>
      <c r="I423" s="393">
        <v>19.200000000000003</v>
      </c>
    </row>
    <row r="424" spans="1:9" s="18" customFormat="1">
      <c r="A424" s="162" t="s">
        <v>4007</v>
      </c>
      <c r="B424" s="2">
        <v>6</v>
      </c>
      <c r="C424" s="1">
        <v>0.7</v>
      </c>
      <c r="D424" s="21">
        <v>37.5</v>
      </c>
      <c r="E424" s="2" t="s">
        <v>4423</v>
      </c>
      <c r="F424" s="2"/>
      <c r="G424" s="387">
        <v>14.950000000000001</v>
      </c>
      <c r="H424" s="387">
        <v>13.700000000000001</v>
      </c>
      <c r="I424" s="393">
        <v>13.450000000000001</v>
      </c>
    </row>
    <row r="425" spans="1:9" s="18" customFormat="1">
      <c r="A425" s="162" t="s">
        <v>4091</v>
      </c>
      <c r="B425" s="2">
        <v>6</v>
      </c>
      <c r="C425" s="1">
        <v>0.7</v>
      </c>
      <c r="D425" s="21">
        <v>40</v>
      </c>
      <c r="E425" s="2" t="s">
        <v>4423</v>
      </c>
      <c r="F425" s="2"/>
      <c r="G425" s="387">
        <v>6410.4500000000007</v>
      </c>
      <c r="H425" s="387">
        <v>5885</v>
      </c>
      <c r="I425" s="393">
        <v>5779.9000000000005</v>
      </c>
    </row>
    <row r="426" spans="1:9" s="18" customFormat="1">
      <c r="A426" s="162" t="s">
        <v>14585</v>
      </c>
      <c r="B426" s="2">
        <v>6</v>
      </c>
      <c r="C426" s="1">
        <v>0.7</v>
      </c>
      <c r="D426" s="21">
        <v>40</v>
      </c>
      <c r="E426" s="2" t="s">
        <v>4423</v>
      </c>
      <c r="F426" s="2"/>
      <c r="G426" s="387">
        <v>15.8</v>
      </c>
      <c r="H426" s="387">
        <v>14.55</v>
      </c>
      <c r="I426" s="393">
        <v>14.25</v>
      </c>
    </row>
    <row r="427" spans="1:9">
      <c r="A427" s="162" t="s">
        <v>4095</v>
      </c>
      <c r="B427" s="2">
        <v>6</v>
      </c>
      <c r="C427" s="1">
        <v>0.7</v>
      </c>
      <c r="D427" s="21">
        <v>40</v>
      </c>
      <c r="E427" s="2" t="s">
        <v>4423</v>
      </c>
      <c r="F427" s="2"/>
      <c r="G427" s="387">
        <v>22.85</v>
      </c>
      <c r="H427" s="387">
        <v>20.950000000000003</v>
      </c>
      <c r="I427" s="393">
        <v>20.6</v>
      </c>
    </row>
    <row r="428" spans="1:9" s="18" customFormat="1">
      <c r="A428" s="162" t="s">
        <v>4097</v>
      </c>
      <c r="B428" s="2">
        <v>6</v>
      </c>
      <c r="C428" s="1">
        <v>0.7</v>
      </c>
      <c r="D428" s="21">
        <v>43.1</v>
      </c>
      <c r="E428" s="2" t="s">
        <v>4423</v>
      </c>
      <c r="F428" s="2"/>
      <c r="G428" s="387">
        <v>2872.75</v>
      </c>
      <c r="H428" s="387">
        <v>2637.25</v>
      </c>
      <c r="I428" s="393">
        <v>2590.15</v>
      </c>
    </row>
    <row r="429" spans="1:9" s="18" customFormat="1">
      <c r="A429" s="162" t="s">
        <v>4111</v>
      </c>
      <c r="B429" s="2">
        <v>6</v>
      </c>
      <c r="C429" s="1">
        <v>0.7</v>
      </c>
      <c r="D429" s="21">
        <v>41.5</v>
      </c>
      <c r="E429" s="2" t="s">
        <v>4423</v>
      </c>
      <c r="F429" s="2"/>
      <c r="G429" s="387">
        <v>20.85</v>
      </c>
      <c r="H429" s="387">
        <v>19.150000000000002</v>
      </c>
      <c r="I429" s="393">
        <v>18.8</v>
      </c>
    </row>
    <row r="430" spans="1:9" s="18" customFormat="1">
      <c r="A430" s="162" t="s">
        <v>4113</v>
      </c>
      <c r="B430" s="2">
        <v>6</v>
      </c>
      <c r="C430" s="1">
        <v>0.5</v>
      </c>
      <c r="D430" s="21">
        <v>41.5</v>
      </c>
      <c r="E430" s="2" t="s">
        <v>4423</v>
      </c>
      <c r="F430" s="2"/>
      <c r="G430" s="387">
        <v>42.95</v>
      </c>
      <c r="H430" s="387">
        <v>39.450000000000003</v>
      </c>
      <c r="I430" s="393">
        <v>38.75</v>
      </c>
    </row>
    <row r="431" spans="1:9">
      <c r="A431" s="162" t="s">
        <v>4696</v>
      </c>
      <c r="B431" s="2">
        <v>6</v>
      </c>
      <c r="C431" s="1">
        <v>0.7</v>
      </c>
      <c r="D431" s="21">
        <v>45</v>
      </c>
      <c r="E431" s="2" t="s">
        <v>4423</v>
      </c>
      <c r="F431" s="2"/>
      <c r="G431" s="387">
        <v>57.75</v>
      </c>
      <c r="H431" s="387">
        <v>53</v>
      </c>
      <c r="I431" s="393">
        <v>52.050000000000004</v>
      </c>
    </row>
    <row r="432" spans="1:9">
      <c r="A432" s="162" t="s">
        <v>4172</v>
      </c>
      <c r="B432" s="2">
        <v>6</v>
      </c>
      <c r="C432" s="1">
        <v>0.7</v>
      </c>
      <c r="D432" s="21">
        <v>43</v>
      </c>
      <c r="E432" s="2" t="s">
        <v>4423</v>
      </c>
      <c r="F432" s="2"/>
      <c r="G432" s="387">
        <v>40.800000000000004</v>
      </c>
      <c r="H432" s="387">
        <v>37.450000000000003</v>
      </c>
      <c r="I432" s="393">
        <v>36.800000000000004</v>
      </c>
    </row>
    <row r="433" spans="1:9" s="18" customFormat="1">
      <c r="A433" s="162" t="s">
        <v>4174</v>
      </c>
      <c r="B433" s="2">
        <v>6</v>
      </c>
      <c r="C433" s="1">
        <v>0.7</v>
      </c>
      <c r="D433" s="21">
        <v>41.3</v>
      </c>
      <c r="E433" s="2" t="s">
        <v>4423</v>
      </c>
      <c r="F433" s="2"/>
      <c r="G433" s="387">
        <v>28.150000000000002</v>
      </c>
      <c r="H433" s="387">
        <v>25.85</v>
      </c>
      <c r="I433" s="393">
        <v>25.35</v>
      </c>
    </row>
    <row r="434" spans="1:9">
      <c r="A434" s="162" t="s">
        <v>4175</v>
      </c>
      <c r="B434" s="2">
        <v>6</v>
      </c>
      <c r="C434" s="1">
        <v>0.7</v>
      </c>
      <c r="D434" s="21">
        <v>41.3</v>
      </c>
      <c r="E434" s="2" t="s">
        <v>4423</v>
      </c>
      <c r="F434" s="2"/>
      <c r="G434" s="387">
        <v>33.200000000000003</v>
      </c>
      <c r="H434" s="387">
        <v>30.5</v>
      </c>
      <c r="I434" s="393">
        <v>29.950000000000003</v>
      </c>
    </row>
    <row r="435" spans="1:9" s="18" customFormat="1">
      <c r="A435" s="162" t="s">
        <v>33242</v>
      </c>
      <c r="B435" s="2">
        <v>6</v>
      </c>
      <c r="C435" s="1">
        <v>0.7</v>
      </c>
      <c r="D435" s="21">
        <v>43</v>
      </c>
      <c r="E435" s="2" t="s">
        <v>4423</v>
      </c>
      <c r="F435" s="2"/>
      <c r="G435" s="387">
        <v>28</v>
      </c>
      <c r="H435" s="387">
        <v>25.700000000000003</v>
      </c>
      <c r="I435" s="393">
        <v>25.25</v>
      </c>
    </row>
    <row r="436" spans="1:9">
      <c r="A436" s="162" t="s">
        <v>4176</v>
      </c>
      <c r="B436" s="2">
        <v>6</v>
      </c>
      <c r="C436" s="1">
        <v>0.7</v>
      </c>
      <c r="D436" s="21">
        <v>47</v>
      </c>
      <c r="E436" s="2" t="s">
        <v>4423</v>
      </c>
      <c r="F436" s="2"/>
      <c r="G436" s="387">
        <v>20.55</v>
      </c>
      <c r="H436" s="387">
        <v>18.850000000000001</v>
      </c>
      <c r="I436" s="393">
        <v>18.5</v>
      </c>
    </row>
    <row r="437" spans="1:9" s="18" customFormat="1">
      <c r="A437" s="162" t="s">
        <v>27764</v>
      </c>
      <c r="B437" s="2">
        <v>6</v>
      </c>
      <c r="C437" s="1">
        <v>0.7</v>
      </c>
      <c r="D437" s="21">
        <v>43</v>
      </c>
      <c r="E437" s="2" t="s">
        <v>4423</v>
      </c>
      <c r="F437" s="2"/>
      <c r="G437" s="387">
        <v>17.75</v>
      </c>
      <c r="H437" s="387">
        <v>16.3</v>
      </c>
      <c r="I437" s="393">
        <v>16</v>
      </c>
    </row>
    <row r="438" spans="1:9" s="18" customFormat="1">
      <c r="A438" s="162" t="s">
        <v>13706</v>
      </c>
      <c r="B438" s="2">
        <v>6</v>
      </c>
      <c r="C438" s="1">
        <v>0.7</v>
      </c>
      <c r="D438" s="21">
        <v>41.3</v>
      </c>
      <c r="E438" s="2" t="s">
        <v>4423</v>
      </c>
      <c r="F438" s="2"/>
      <c r="G438" s="387">
        <v>31.200000000000003</v>
      </c>
      <c r="H438" s="387">
        <v>28.650000000000002</v>
      </c>
      <c r="I438" s="393">
        <v>28.1</v>
      </c>
    </row>
    <row r="439" spans="1:9" s="18" customFormat="1">
      <c r="A439" s="162" t="s">
        <v>4178</v>
      </c>
      <c r="B439" s="2">
        <v>6</v>
      </c>
      <c r="C439" s="1">
        <v>1</v>
      </c>
      <c r="D439" s="21">
        <v>43</v>
      </c>
      <c r="E439" s="2" t="s">
        <v>4423</v>
      </c>
      <c r="F439" s="2"/>
      <c r="G439" s="387">
        <v>34.35</v>
      </c>
      <c r="H439" s="387">
        <v>31.55</v>
      </c>
      <c r="I439" s="393">
        <v>31</v>
      </c>
    </row>
    <row r="440" spans="1:9">
      <c r="A440" s="162" t="s">
        <v>4179</v>
      </c>
      <c r="B440" s="2">
        <v>6</v>
      </c>
      <c r="C440" s="1">
        <v>0.7</v>
      </c>
      <c r="D440" s="21">
        <v>41.3</v>
      </c>
      <c r="E440" s="2" t="s">
        <v>4423</v>
      </c>
      <c r="F440" s="2"/>
      <c r="G440" s="387">
        <v>19.55</v>
      </c>
      <c r="H440" s="387">
        <v>17.95</v>
      </c>
      <c r="I440" s="393">
        <v>17.600000000000001</v>
      </c>
    </row>
    <row r="441" spans="1:9" s="18" customFormat="1">
      <c r="A441" s="162" t="s">
        <v>4180</v>
      </c>
      <c r="B441" s="2">
        <v>6</v>
      </c>
      <c r="C441" s="1">
        <v>0.7</v>
      </c>
      <c r="D441" s="21">
        <v>41.3</v>
      </c>
      <c r="E441" s="2" t="s">
        <v>4423</v>
      </c>
      <c r="F441" s="2"/>
      <c r="G441" s="387">
        <v>35.1</v>
      </c>
      <c r="H441" s="387">
        <v>32.200000000000003</v>
      </c>
      <c r="I441" s="393">
        <v>31.650000000000002</v>
      </c>
    </row>
    <row r="442" spans="1:9">
      <c r="A442" s="162" t="s">
        <v>27016</v>
      </c>
      <c r="B442" s="2">
        <v>6</v>
      </c>
      <c r="C442" s="1">
        <v>0.5</v>
      </c>
      <c r="D442" s="21">
        <v>47</v>
      </c>
      <c r="E442" s="2" t="s">
        <v>4423</v>
      </c>
      <c r="F442" s="2"/>
      <c r="G442" s="387">
        <v>11.700000000000001</v>
      </c>
      <c r="H442" s="387">
        <v>10.75</v>
      </c>
      <c r="I442" s="393">
        <v>10.55</v>
      </c>
    </row>
    <row r="443" spans="1:9">
      <c r="A443" s="162" t="s">
        <v>33246</v>
      </c>
      <c r="B443" s="2">
        <v>6</v>
      </c>
      <c r="C443" s="1">
        <v>0.5</v>
      </c>
      <c r="D443" s="21">
        <v>44</v>
      </c>
      <c r="E443" s="2" t="s">
        <v>4423</v>
      </c>
      <c r="F443" s="2"/>
      <c r="G443" s="387">
        <v>51.650000000000006</v>
      </c>
      <c r="H443" s="387">
        <v>47.45</v>
      </c>
      <c r="I443" s="393">
        <v>46.6</v>
      </c>
    </row>
    <row r="444" spans="1:9">
      <c r="A444" s="162" t="s">
        <v>33247</v>
      </c>
      <c r="B444" s="2">
        <v>6</v>
      </c>
      <c r="C444" s="1">
        <v>0.5</v>
      </c>
      <c r="D444" s="21">
        <v>44</v>
      </c>
      <c r="E444" s="2" t="s">
        <v>4423</v>
      </c>
      <c r="F444" s="2"/>
      <c r="G444" s="387">
        <v>25.35</v>
      </c>
      <c r="H444" s="387">
        <v>23.3</v>
      </c>
      <c r="I444" s="393">
        <v>22.900000000000002</v>
      </c>
    </row>
    <row r="445" spans="1:9">
      <c r="A445" s="162" t="s">
        <v>4227</v>
      </c>
      <c r="B445" s="2">
        <v>6</v>
      </c>
      <c r="C445" s="1">
        <v>0.7</v>
      </c>
      <c r="D445" s="21">
        <v>38</v>
      </c>
      <c r="E445" s="2" t="s">
        <v>4423</v>
      </c>
      <c r="F445" s="2"/>
      <c r="G445" s="387">
        <v>43.050000000000004</v>
      </c>
      <c r="H445" s="387">
        <v>39.5</v>
      </c>
      <c r="I445" s="393">
        <v>38.800000000000004</v>
      </c>
    </row>
    <row r="446" spans="1:9">
      <c r="A446" s="162" t="s">
        <v>4229</v>
      </c>
      <c r="B446" s="2">
        <v>6</v>
      </c>
      <c r="C446" s="1">
        <v>0.7</v>
      </c>
      <c r="D446" s="21">
        <v>38</v>
      </c>
      <c r="E446" s="2" t="s">
        <v>4423</v>
      </c>
      <c r="F446" s="2"/>
      <c r="G446" s="387">
        <v>13.75</v>
      </c>
      <c r="H446" s="387">
        <v>12.65</v>
      </c>
      <c r="I446" s="393">
        <v>12.4</v>
      </c>
    </row>
    <row r="447" spans="1:9" s="18" customFormat="1">
      <c r="A447" s="162" t="s">
        <v>4231</v>
      </c>
      <c r="B447" s="2">
        <v>24</v>
      </c>
      <c r="C447" s="1">
        <v>0.05</v>
      </c>
      <c r="D447" s="21">
        <v>38</v>
      </c>
      <c r="E447" s="2" t="s">
        <v>4423</v>
      </c>
      <c r="F447" s="2"/>
      <c r="G447" s="387">
        <v>19.200000000000003</v>
      </c>
      <c r="H447" s="387">
        <v>17.600000000000001</v>
      </c>
      <c r="I447" s="393">
        <v>17.3</v>
      </c>
    </row>
    <row r="448" spans="1:9">
      <c r="A448" s="162" t="s">
        <v>4290</v>
      </c>
      <c r="B448" s="2">
        <v>6</v>
      </c>
      <c r="C448" s="1">
        <v>1</v>
      </c>
      <c r="D448" s="21">
        <v>44.5</v>
      </c>
      <c r="E448" s="2" t="s">
        <v>4423</v>
      </c>
      <c r="F448" s="2"/>
      <c r="G448" s="387">
        <v>37.450000000000003</v>
      </c>
      <c r="H448" s="387">
        <v>34.35</v>
      </c>
      <c r="I448" s="393">
        <v>33.75</v>
      </c>
    </row>
    <row r="449" spans="1:9" s="18" customFormat="1">
      <c r="A449" s="162" t="s">
        <v>4292</v>
      </c>
      <c r="B449" s="2">
        <v>6</v>
      </c>
      <c r="C449" s="1">
        <v>0.7</v>
      </c>
      <c r="D449" s="21">
        <v>44</v>
      </c>
      <c r="E449" s="2" t="s">
        <v>4423</v>
      </c>
      <c r="F449" s="2"/>
      <c r="G449" s="387">
        <v>34.5</v>
      </c>
      <c r="H449" s="387">
        <v>31.650000000000002</v>
      </c>
      <c r="I449" s="393">
        <v>31.1</v>
      </c>
    </row>
    <row r="450" spans="1:9" s="18" customFormat="1">
      <c r="A450" s="162" t="s">
        <v>4294</v>
      </c>
      <c r="B450" s="2">
        <v>6</v>
      </c>
      <c r="C450" s="1">
        <v>0.7</v>
      </c>
      <c r="D450" s="21">
        <v>44.5</v>
      </c>
      <c r="E450" s="2" t="s">
        <v>4423</v>
      </c>
      <c r="F450" s="2"/>
      <c r="G450" s="387">
        <v>16.95</v>
      </c>
      <c r="H450" s="387">
        <v>15.55</v>
      </c>
      <c r="I450" s="393">
        <v>15.3</v>
      </c>
    </row>
    <row r="451" spans="1:9" s="18" customFormat="1">
      <c r="A451" s="260" t="s">
        <v>4296</v>
      </c>
      <c r="B451" s="9">
        <v>6</v>
      </c>
      <c r="C451" s="34">
        <v>0.7</v>
      </c>
      <c r="D451" s="31">
        <v>40</v>
      </c>
      <c r="E451" s="9" t="s">
        <v>4423</v>
      </c>
      <c r="F451" s="9"/>
      <c r="G451" s="391">
        <v>21.3</v>
      </c>
      <c r="H451" s="391">
        <v>19.55</v>
      </c>
      <c r="I451" s="394">
        <v>19.200000000000003</v>
      </c>
    </row>
    <row r="452" spans="1:9" s="18" customFormat="1" ht="17" customHeight="1">
      <c r="A452" s="478" t="s">
        <v>4861</v>
      </c>
      <c r="B452" s="479"/>
      <c r="C452" s="479"/>
      <c r="D452" s="479"/>
      <c r="E452" s="479"/>
      <c r="F452" s="479"/>
      <c r="G452" s="479"/>
      <c r="H452" s="479"/>
      <c r="I452" s="480"/>
    </row>
    <row r="453" spans="1:9">
      <c r="A453" s="162" t="s">
        <v>24</v>
      </c>
      <c r="B453" s="2">
        <v>6</v>
      </c>
      <c r="C453" s="1">
        <v>1</v>
      </c>
      <c r="D453" s="21">
        <v>40</v>
      </c>
      <c r="E453" s="2" t="s">
        <v>4861</v>
      </c>
      <c r="F453" s="2"/>
      <c r="G453" s="387">
        <v>91.100000000000009</v>
      </c>
      <c r="H453" s="387">
        <v>83.600000000000009</v>
      </c>
      <c r="I453" s="393">
        <v>82.15</v>
      </c>
    </row>
    <row r="454" spans="1:9" s="18" customFormat="1">
      <c r="A454" s="162" t="s">
        <v>27</v>
      </c>
      <c r="B454" s="2">
        <v>6</v>
      </c>
      <c r="C454" s="1">
        <v>1</v>
      </c>
      <c r="D454" s="21">
        <v>40</v>
      </c>
      <c r="E454" s="2" t="s">
        <v>4861</v>
      </c>
      <c r="F454" s="2"/>
      <c r="G454" s="387">
        <v>60.050000000000004</v>
      </c>
      <c r="H454" s="387">
        <v>55.1</v>
      </c>
      <c r="I454" s="393">
        <v>54.150000000000006</v>
      </c>
    </row>
    <row r="455" spans="1:9" s="18" customFormat="1">
      <c r="A455" s="162" t="s">
        <v>32299</v>
      </c>
      <c r="B455" s="2">
        <v>6</v>
      </c>
      <c r="C455" s="1">
        <v>0.7</v>
      </c>
      <c r="D455" s="21">
        <v>55</v>
      </c>
      <c r="E455" s="2" t="s">
        <v>4861</v>
      </c>
      <c r="F455" s="2"/>
      <c r="G455" s="387">
        <v>82.4</v>
      </c>
      <c r="H455" s="387">
        <v>75.650000000000006</v>
      </c>
      <c r="I455" s="393">
        <v>74.3</v>
      </c>
    </row>
    <row r="456" spans="1:9">
      <c r="A456" s="162" t="s">
        <v>32301</v>
      </c>
      <c r="B456" s="2">
        <v>6</v>
      </c>
      <c r="C456" s="1">
        <v>0.7</v>
      </c>
      <c r="D456" s="21">
        <v>70</v>
      </c>
      <c r="E456" s="2" t="s">
        <v>4861</v>
      </c>
      <c r="F456" s="2"/>
      <c r="G456" s="387">
        <v>59.95</v>
      </c>
      <c r="H456" s="387">
        <v>55.050000000000004</v>
      </c>
      <c r="I456" s="393">
        <v>54.050000000000004</v>
      </c>
    </row>
    <row r="457" spans="1:9" s="18" customFormat="1">
      <c r="A457" s="162" t="s">
        <v>131</v>
      </c>
      <c r="B457" s="2">
        <v>6</v>
      </c>
      <c r="C457" s="1">
        <v>0.7</v>
      </c>
      <c r="D457" s="21">
        <v>30</v>
      </c>
      <c r="E457" s="2" t="s">
        <v>4861</v>
      </c>
      <c r="F457" s="2"/>
      <c r="G457" s="387">
        <v>24.700000000000003</v>
      </c>
      <c r="H457" s="387">
        <v>22.700000000000003</v>
      </c>
      <c r="I457" s="393">
        <v>22.25</v>
      </c>
    </row>
    <row r="458" spans="1:9" s="18" customFormat="1">
      <c r="A458" s="162" t="s">
        <v>133</v>
      </c>
      <c r="B458" s="2">
        <v>6</v>
      </c>
      <c r="C458" s="1">
        <v>0.7</v>
      </c>
      <c r="D458" s="21">
        <v>30</v>
      </c>
      <c r="E458" s="2" t="s">
        <v>4861</v>
      </c>
      <c r="F458" s="2"/>
      <c r="G458" s="387">
        <v>44.85</v>
      </c>
      <c r="H458" s="387">
        <v>41.150000000000006</v>
      </c>
      <c r="I458" s="393">
        <v>40.400000000000006</v>
      </c>
    </row>
    <row r="459" spans="1:9">
      <c r="A459" s="162" t="s">
        <v>143</v>
      </c>
      <c r="B459" s="2">
        <v>6</v>
      </c>
      <c r="C459" s="1">
        <v>0.7</v>
      </c>
      <c r="D459" s="21">
        <v>30</v>
      </c>
      <c r="E459" s="2" t="s">
        <v>4861</v>
      </c>
      <c r="F459" s="2"/>
      <c r="G459" s="387">
        <v>12.950000000000001</v>
      </c>
      <c r="H459" s="387">
        <v>11.850000000000001</v>
      </c>
      <c r="I459" s="393">
        <v>11.65</v>
      </c>
    </row>
    <row r="460" spans="1:9" s="18" customFormat="1">
      <c r="A460" s="162" t="s">
        <v>32940</v>
      </c>
      <c r="B460" s="2">
        <v>6</v>
      </c>
      <c r="C460" s="1">
        <v>0.7</v>
      </c>
      <c r="D460" s="21">
        <v>25</v>
      </c>
      <c r="E460" s="2" t="s">
        <v>4861</v>
      </c>
      <c r="F460" s="2"/>
      <c r="G460" s="387">
        <v>29.700000000000003</v>
      </c>
      <c r="H460" s="387">
        <v>27.25</v>
      </c>
      <c r="I460" s="393">
        <v>26.75</v>
      </c>
    </row>
    <row r="461" spans="1:9">
      <c r="A461" s="162" t="s">
        <v>32941</v>
      </c>
      <c r="B461" s="2">
        <v>6</v>
      </c>
      <c r="C461" s="1">
        <v>0.7</v>
      </c>
      <c r="D461" s="21">
        <v>21</v>
      </c>
      <c r="E461" s="2" t="s">
        <v>4861</v>
      </c>
      <c r="F461" s="2"/>
      <c r="G461" s="387">
        <v>15.950000000000001</v>
      </c>
      <c r="H461" s="387">
        <v>14.65</v>
      </c>
      <c r="I461" s="393">
        <v>14.4</v>
      </c>
    </row>
    <row r="462" spans="1:9" s="18" customFormat="1">
      <c r="A462" s="162" t="s">
        <v>32942</v>
      </c>
      <c r="B462" s="2">
        <v>6</v>
      </c>
      <c r="C462" s="1">
        <v>0.7</v>
      </c>
      <c r="D462" s="21">
        <v>25</v>
      </c>
      <c r="E462" s="2" t="s">
        <v>4861</v>
      </c>
      <c r="F462" s="2"/>
      <c r="G462" s="387">
        <v>20.150000000000002</v>
      </c>
      <c r="H462" s="387">
        <v>18.5</v>
      </c>
      <c r="I462" s="393">
        <v>18.2</v>
      </c>
    </row>
    <row r="463" spans="1:9" s="18" customFormat="1">
      <c r="A463" s="162" t="s">
        <v>32943</v>
      </c>
      <c r="B463" s="2">
        <v>6</v>
      </c>
      <c r="C463" s="1">
        <v>0.7</v>
      </c>
      <c r="D463" s="21">
        <v>25</v>
      </c>
      <c r="E463" s="2" t="s">
        <v>4861</v>
      </c>
      <c r="F463" s="2"/>
      <c r="G463" s="387">
        <v>248.05</v>
      </c>
      <c r="H463" s="387">
        <v>227.75</v>
      </c>
      <c r="I463" s="393">
        <v>223.65</v>
      </c>
    </row>
    <row r="464" spans="1:9">
      <c r="A464" s="162" t="s">
        <v>32944</v>
      </c>
      <c r="B464" s="2">
        <v>6</v>
      </c>
      <c r="C464" s="1">
        <v>0.7</v>
      </c>
      <c r="D464" s="21">
        <v>25</v>
      </c>
      <c r="E464" s="2" t="s">
        <v>4861</v>
      </c>
      <c r="F464" s="2"/>
      <c r="G464" s="387">
        <v>31.6</v>
      </c>
      <c r="H464" s="387">
        <v>29</v>
      </c>
      <c r="I464" s="393">
        <v>28.450000000000003</v>
      </c>
    </row>
    <row r="465" spans="1:9">
      <c r="A465" s="162" t="s">
        <v>175</v>
      </c>
      <c r="B465" s="2">
        <v>6</v>
      </c>
      <c r="C465" s="1">
        <v>0.7</v>
      </c>
      <c r="D465" s="21">
        <v>20</v>
      </c>
      <c r="E465" s="2" t="s">
        <v>4861</v>
      </c>
      <c r="F465" s="2"/>
      <c r="G465" s="387">
        <v>12.850000000000001</v>
      </c>
      <c r="H465" s="387">
        <v>11.8</v>
      </c>
      <c r="I465" s="393">
        <v>11.55</v>
      </c>
    </row>
    <row r="466" spans="1:9">
      <c r="A466" s="162" t="s">
        <v>31710</v>
      </c>
      <c r="B466" s="2">
        <v>6</v>
      </c>
      <c r="C466" s="1">
        <v>0.7</v>
      </c>
      <c r="D466" s="21">
        <v>20</v>
      </c>
      <c r="E466" s="2" t="s">
        <v>4861</v>
      </c>
      <c r="F466" s="2"/>
      <c r="G466" s="387">
        <v>11.55</v>
      </c>
      <c r="H466" s="387">
        <v>10.600000000000001</v>
      </c>
      <c r="I466" s="393">
        <v>10.4</v>
      </c>
    </row>
    <row r="467" spans="1:9">
      <c r="A467" s="162" t="s">
        <v>27040</v>
      </c>
      <c r="B467" s="2">
        <v>6</v>
      </c>
      <c r="C467" s="1">
        <v>0.7</v>
      </c>
      <c r="D467" s="21">
        <v>17</v>
      </c>
      <c r="E467" s="2" t="s">
        <v>4861</v>
      </c>
      <c r="F467" s="2"/>
      <c r="G467" s="387">
        <v>30.85</v>
      </c>
      <c r="H467" s="387">
        <v>28.35</v>
      </c>
      <c r="I467" s="393">
        <v>27.85</v>
      </c>
    </row>
    <row r="468" spans="1:9" s="18" customFormat="1">
      <c r="A468" s="162" t="s">
        <v>179</v>
      </c>
      <c r="B468" s="2">
        <v>6</v>
      </c>
      <c r="C468" s="1">
        <v>0.7</v>
      </c>
      <c r="D468" s="21">
        <v>28</v>
      </c>
      <c r="E468" s="2" t="s">
        <v>4861</v>
      </c>
      <c r="F468" s="2"/>
      <c r="G468" s="387">
        <v>14.05</v>
      </c>
      <c r="H468" s="387">
        <v>12.9</v>
      </c>
      <c r="I468" s="393">
        <v>12.65</v>
      </c>
    </row>
    <row r="469" spans="1:9">
      <c r="A469" s="162" t="s">
        <v>32316</v>
      </c>
      <c r="B469" s="2">
        <v>4</v>
      </c>
      <c r="C469" s="1">
        <v>0.7</v>
      </c>
      <c r="D469" s="21">
        <v>34</v>
      </c>
      <c r="E469" s="2" t="s">
        <v>4861</v>
      </c>
      <c r="F469" s="2"/>
      <c r="G469" s="387">
        <v>96.4</v>
      </c>
      <c r="H469" s="387">
        <v>88.5</v>
      </c>
      <c r="I469" s="393">
        <v>86.95</v>
      </c>
    </row>
    <row r="470" spans="1:9">
      <c r="A470" s="162" t="s">
        <v>181</v>
      </c>
      <c r="B470" s="2">
        <v>6</v>
      </c>
      <c r="C470" s="1">
        <v>1</v>
      </c>
      <c r="D470" s="21">
        <v>23</v>
      </c>
      <c r="E470" s="2" t="s">
        <v>4861</v>
      </c>
      <c r="F470" s="2"/>
      <c r="G470" s="387">
        <v>32.25</v>
      </c>
      <c r="H470" s="387">
        <v>29.650000000000002</v>
      </c>
      <c r="I470" s="393">
        <v>29.1</v>
      </c>
    </row>
    <row r="471" spans="1:9" s="18" customFormat="1">
      <c r="A471" s="162" t="s">
        <v>32945</v>
      </c>
      <c r="B471" s="2">
        <v>6</v>
      </c>
      <c r="C471" s="1">
        <v>0.7</v>
      </c>
      <c r="D471" s="21">
        <v>45</v>
      </c>
      <c r="E471" s="2" t="s">
        <v>4861</v>
      </c>
      <c r="F471" s="2"/>
      <c r="G471" s="387">
        <v>17.600000000000001</v>
      </c>
      <c r="H471" s="387">
        <v>16.150000000000002</v>
      </c>
      <c r="I471" s="393">
        <v>15.9</v>
      </c>
    </row>
    <row r="472" spans="1:9" s="18" customFormat="1">
      <c r="A472" s="162" t="s">
        <v>182</v>
      </c>
      <c r="B472" s="2">
        <v>6</v>
      </c>
      <c r="C472" s="1">
        <v>1</v>
      </c>
      <c r="D472" s="21">
        <v>17</v>
      </c>
      <c r="E472" s="2" t="s">
        <v>4861</v>
      </c>
      <c r="F472" s="2"/>
      <c r="G472" s="387">
        <v>9.8500000000000014</v>
      </c>
      <c r="H472" s="387">
        <v>9.0500000000000007</v>
      </c>
      <c r="I472" s="393">
        <v>8.9</v>
      </c>
    </row>
    <row r="473" spans="1:9">
      <c r="A473" s="162" t="s">
        <v>202</v>
      </c>
      <c r="B473" s="2">
        <v>6</v>
      </c>
      <c r="C473" s="1">
        <v>0.7</v>
      </c>
      <c r="D473" s="21">
        <v>40</v>
      </c>
      <c r="E473" s="2" t="s">
        <v>4861</v>
      </c>
      <c r="F473" s="2"/>
      <c r="G473" s="387">
        <v>450.75</v>
      </c>
      <c r="H473" s="387">
        <v>413.8</v>
      </c>
      <c r="I473" s="393">
        <v>406.40000000000003</v>
      </c>
    </row>
    <row r="474" spans="1:9">
      <c r="A474" s="162" t="s">
        <v>204</v>
      </c>
      <c r="B474" s="2">
        <v>6</v>
      </c>
      <c r="C474" s="1">
        <v>0.7</v>
      </c>
      <c r="D474" s="21">
        <v>40</v>
      </c>
      <c r="E474" s="2" t="s">
        <v>4861</v>
      </c>
      <c r="F474" s="2"/>
      <c r="G474" s="387">
        <v>30.150000000000002</v>
      </c>
      <c r="H474" s="387">
        <v>27.700000000000003</v>
      </c>
      <c r="I474" s="393">
        <v>27.200000000000003</v>
      </c>
    </row>
    <row r="475" spans="1:9" s="18" customFormat="1">
      <c r="A475" s="162" t="s">
        <v>233</v>
      </c>
      <c r="B475" s="2">
        <v>6</v>
      </c>
      <c r="C475" s="1">
        <v>0.7</v>
      </c>
      <c r="D475" s="21">
        <v>14</v>
      </c>
      <c r="E475" s="2" t="s">
        <v>4861</v>
      </c>
      <c r="F475" s="2"/>
      <c r="G475" s="387">
        <v>37.9</v>
      </c>
      <c r="H475" s="387">
        <v>34.800000000000004</v>
      </c>
      <c r="I475" s="393">
        <v>34.200000000000003</v>
      </c>
    </row>
    <row r="476" spans="1:9" s="18" customFormat="1">
      <c r="A476" s="162" t="s">
        <v>235</v>
      </c>
      <c r="B476" s="2">
        <v>6</v>
      </c>
      <c r="C476" s="1">
        <v>0.7</v>
      </c>
      <c r="D476" s="21">
        <v>12.5</v>
      </c>
      <c r="E476" s="2" t="s">
        <v>4861</v>
      </c>
      <c r="F476" s="2"/>
      <c r="G476" s="387">
        <v>9.4500000000000011</v>
      </c>
      <c r="H476" s="387">
        <v>8.65</v>
      </c>
      <c r="I476" s="393">
        <v>8.5</v>
      </c>
    </row>
    <row r="477" spans="1:9">
      <c r="A477" s="162" t="s">
        <v>251</v>
      </c>
      <c r="B477" s="2">
        <v>12</v>
      </c>
      <c r="C477" s="1">
        <v>0.7</v>
      </c>
      <c r="D477" s="21">
        <v>18</v>
      </c>
      <c r="E477" s="2" t="s">
        <v>4861</v>
      </c>
      <c r="F477" s="2"/>
      <c r="G477" s="387">
        <v>11.850000000000001</v>
      </c>
      <c r="H477" s="387">
        <v>10.9</v>
      </c>
      <c r="I477" s="393">
        <v>10.700000000000001</v>
      </c>
    </row>
    <row r="478" spans="1:9">
      <c r="A478" s="162" t="s">
        <v>283</v>
      </c>
      <c r="B478" s="2">
        <v>6</v>
      </c>
      <c r="C478" s="1">
        <v>0.7</v>
      </c>
      <c r="D478" s="21">
        <v>17</v>
      </c>
      <c r="E478" s="2" t="s">
        <v>4861</v>
      </c>
      <c r="F478" s="2"/>
      <c r="G478" s="387">
        <v>14.100000000000001</v>
      </c>
      <c r="H478" s="387">
        <v>12.950000000000001</v>
      </c>
      <c r="I478" s="393">
        <v>12.700000000000001</v>
      </c>
    </row>
    <row r="479" spans="1:9">
      <c r="A479" s="162" t="s">
        <v>13691</v>
      </c>
      <c r="B479" s="2">
        <v>6</v>
      </c>
      <c r="C479" s="1">
        <v>0.7</v>
      </c>
      <c r="D479" s="21">
        <v>15</v>
      </c>
      <c r="E479" s="2" t="s">
        <v>4861</v>
      </c>
      <c r="F479" s="2"/>
      <c r="G479" s="387">
        <v>9.9500000000000011</v>
      </c>
      <c r="H479" s="387">
        <v>9.15</v>
      </c>
      <c r="I479" s="393">
        <v>9</v>
      </c>
    </row>
    <row r="480" spans="1:9" s="18" customFormat="1">
      <c r="A480" s="162" t="s">
        <v>328</v>
      </c>
      <c r="B480" s="2">
        <v>6</v>
      </c>
      <c r="C480" s="1">
        <v>0.7</v>
      </c>
      <c r="D480" s="21">
        <v>40</v>
      </c>
      <c r="E480" s="2" t="s">
        <v>4861</v>
      </c>
      <c r="F480" s="2"/>
      <c r="G480" s="387">
        <v>15.450000000000001</v>
      </c>
      <c r="H480" s="387">
        <v>14.200000000000001</v>
      </c>
      <c r="I480" s="393">
        <v>13.950000000000001</v>
      </c>
    </row>
    <row r="481" spans="1:9">
      <c r="A481" s="162" t="s">
        <v>330</v>
      </c>
      <c r="B481" s="2">
        <v>6</v>
      </c>
      <c r="C481" s="1">
        <v>0.7</v>
      </c>
      <c r="D481" s="21">
        <v>29</v>
      </c>
      <c r="E481" s="2" t="s">
        <v>4861</v>
      </c>
      <c r="F481" s="2"/>
      <c r="G481" s="387">
        <v>12</v>
      </c>
      <c r="H481" s="387">
        <v>11</v>
      </c>
      <c r="I481" s="393">
        <v>10.8</v>
      </c>
    </row>
    <row r="482" spans="1:9">
      <c r="A482" s="162" t="s">
        <v>15063</v>
      </c>
      <c r="B482" s="2">
        <v>6</v>
      </c>
      <c r="C482" s="1">
        <v>0.5</v>
      </c>
      <c r="D482" s="21">
        <v>17</v>
      </c>
      <c r="E482" s="2" t="s">
        <v>4861</v>
      </c>
      <c r="F482" s="2"/>
      <c r="G482" s="387">
        <v>9.9</v>
      </c>
      <c r="H482" s="387">
        <v>9.0500000000000007</v>
      </c>
      <c r="I482" s="393">
        <v>8.9</v>
      </c>
    </row>
    <row r="483" spans="1:9" s="18" customFormat="1">
      <c r="A483" s="162" t="s">
        <v>32972</v>
      </c>
      <c r="B483" s="2">
        <v>12</v>
      </c>
      <c r="C483" s="1">
        <v>0.7</v>
      </c>
      <c r="D483" s="21">
        <v>17</v>
      </c>
      <c r="E483" s="2" t="s">
        <v>4861</v>
      </c>
      <c r="F483" s="2"/>
      <c r="G483" s="387">
        <v>135.20000000000002</v>
      </c>
      <c r="H483" s="387">
        <v>124.10000000000001</v>
      </c>
      <c r="I483" s="393">
        <v>121.9</v>
      </c>
    </row>
    <row r="484" spans="1:9" s="18" customFormat="1">
      <c r="A484" s="162" t="s">
        <v>387</v>
      </c>
      <c r="B484" s="2">
        <v>6</v>
      </c>
      <c r="C484" s="1">
        <v>0.5</v>
      </c>
      <c r="D484" s="21">
        <v>15.7</v>
      </c>
      <c r="E484" s="2" t="s">
        <v>4861</v>
      </c>
      <c r="F484" s="2"/>
      <c r="G484" s="387">
        <v>73.95</v>
      </c>
      <c r="H484" s="387">
        <v>67.900000000000006</v>
      </c>
      <c r="I484" s="393">
        <v>66.7</v>
      </c>
    </row>
    <row r="485" spans="1:9">
      <c r="A485" s="162" t="s">
        <v>32973</v>
      </c>
      <c r="B485" s="2">
        <v>6</v>
      </c>
      <c r="C485" s="1">
        <v>0.5</v>
      </c>
      <c r="D485" s="21">
        <v>15.7</v>
      </c>
      <c r="E485" s="2" t="s">
        <v>4861</v>
      </c>
      <c r="F485" s="2"/>
      <c r="G485" s="387">
        <v>52.300000000000004</v>
      </c>
      <c r="H485" s="387">
        <v>48.050000000000004</v>
      </c>
      <c r="I485" s="393">
        <v>47.150000000000006</v>
      </c>
    </row>
    <row r="486" spans="1:9">
      <c r="A486" s="162" t="s">
        <v>389</v>
      </c>
      <c r="B486" s="2">
        <v>6</v>
      </c>
      <c r="C486" s="1">
        <v>0.7</v>
      </c>
      <c r="D486" s="21">
        <v>17</v>
      </c>
      <c r="E486" s="2" t="s">
        <v>4861</v>
      </c>
      <c r="F486" s="2"/>
      <c r="G486" s="387">
        <v>25.200000000000003</v>
      </c>
      <c r="H486" s="387">
        <v>23.150000000000002</v>
      </c>
      <c r="I486" s="393">
        <v>22.700000000000003</v>
      </c>
    </row>
    <row r="487" spans="1:9">
      <c r="A487" s="162" t="s">
        <v>390</v>
      </c>
      <c r="B487" s="2">
        <v>12</v>
      </c>
      <c r="C487" s="1">
        <v>1</v>
      </c>
      <c r="D487" s="21">
        <v>17</v>
      </c>
      <c r="E487" s="2" t="s">
        <v>4861</v>
      </c>
      <c r="F487" s="2"/>
      <c r="G487" s="387">
        <v>13.05</v>
      </c>
      <c r="H487" s="387">
        <v>11.950000000000001</v>
      </c>
      <c r="I487" s="393">
        <v>11.75</v>
      </c>
    </row>
    <row r="488" spans="1:9" s="18" customFormat="1">
      <c r="A488" s="162" t="s">
        <v>38689</v>
      </c>
      <c r="B488" s="2">
        <v>6</v>
      </c>
      <c r="C488" s="1">
        <v>1.5</v>
      </c>
      <c r="D488" s="21">
        <v>17</v>
      </c>
      <c r="E488" s="2" t="s">
        <v>4861</v>
      </c>
      <c r="F488" s="2"/>
      <c r="G488" s="387">
        <v>13.05</v>
      </c>
      <c r="H488" s="387">
        <v>12</v>
      </c>
      <c r="I488" s="393">
        <v>11.8</v>
      </c>
    </row>
    <row r="489" spans="1:9">
      <c r="A489" s="162" t="s">
        <v>396</v>
      </c>
      <c r="B489" s="2">
        <v>80</v>
      </c>
      <c r="C489" s="1">
        <v>0.05</v>
      </c>
      <c r="D489" s="21">
        <v>17</v>
      </c>
      <c r="E489" s="2" t="s">
        <v>4861</v>
      </c>
      <c r="F489" s="2"/>
      <c r="G489" s="387">
        <v>14.850000000000001</v>
      </c>
      <c r="H489" s="387">
        <v>13.600000000000001</v>
      </c>
      <c r="I489" s="393">
        <v>13.4</v>
      </c>
    </row>
    <row r="490" spans="1:9">
      <c r="A490" s="162" t="s">
        <v>398</v>
      </c>
      <c r="B490" s="2">
        <v>6</v>
      </c>
      <c r="C490" s="1">
        <v>0.7</v>
      </c>
      <c r="D490" s="21">
        <v>17</v>
      </c>
      <c r="E490" s="2" t="s">
        <v>4861</v>
      </c>
      <c r="F490" s="2"/>
      <c r="G490" s="387">
        <v>10.9</v>
      </c>
      <c r="H490" s="387">
        <v>10.050000000000001</v>
      </c>
      <c r="I490" s="393">
        <v>9.8500000000000014</v>
      </c>
    </row>
    <row r="491" spans="1:9" s="18" customFormat="1">
      <c r="A491" s="162" t="s">
        <v>400</v>
      </c>
      <c r="B491" s="2">
        <v>6</v>
      </c>
      <c r="C491" s="1">
        <v>0.7</v>
      </c>
      <c r="D491" s="21">
        <v>17</v>
      </c>
      <c r="E491" s="2" t="s">
        <v>4861</v>
      </c>
      <c r="F491" s="2"/>
      <c r="G491" s="387">
        <v>26.6</v>
      </c>
      <c r="H491" s="387">
        <v>24.400000000000002</v>
      </c>
      <c r="I491" s="393">
        <v>24</v>
      </c>
    </row>
    <row r="492" spans="1:9" s="18" customFormat="1">
      <c r="A492" s="162" t="s">
        <v>429</v>
      </c>
      <c r="B492" s="2">
        <v>6</v>
      </c>
      <c r="C492" s="1">
        <v>0.5</v>
      </c>
      <c r="D492" s="21">
        <v>22</v>
      </c>
      <c r="E492" s="2" t="s">
        <v>4861</v>
      </c>
      <c r="F492" s="2"/>
      <c r="G492" s="387">
        <v>58.5</v>
      </c>
      <c r="H492" s="387">
        <v>53.7</v>
      </c>
      <c r="I492" s="393">
        <v>52.75</v>
      </c>
    </row>
    <row r="493" spans="1:9" s="18" customFormat="1">
      <c r="A493" s="162" t="s">
        <v>449</v>
      </c>
      <c r="B493" s="2">
        <v>6</v>
      </c>
      <c r="C493" s="1">
        <v>0.7</v>
      </c>
      <c r="D493" s="21">
        <v>35</v>
      </c>
      <c r="E493" s="2" t="s">
        <v>4861</v>
      </c>
      <c r="F493" s="2"/>
      <c r="G493" s="387">
        <v>23.900000000000002</v>
      </c>
      <c r="H493" s="387">
        <v>21.950000000000003</v>
      </c>
      <c r="I493" s="393">
        <v>21.55</v>
      </c>
    </row>
    <row r="494" spans="1:9">
      <c r="A494" s="162" t="s">
        <v>13692</v>
      </c>
      <c r="B494" s="2">
        <v>6</v>
      </c>
      <c r="C494" s="1">
        <v>0.7</v>
      </c>
      <c r="D494" s="21">
        <v>18</v>
      </c>
      <c r="E494" s="2" t="s">
        <v>4861</v>
      </c>
      <c r="F494" s="2"/>
      <c r="G494" s="387">
        <v>11.850000000000001</v>
      </c>
      <c r="H494" s="387">
        <v>10.9</v>
      </c>
      <c r="I494" s="393">
        <v>10.700000000000001</v>
      </c>
    </row>
    <row r="495" spans="1:9" s="18" customFormat="1">
      <c r="A495" s="162" t="s">
        <v>534</v>
      </c>
      <c r="B495" s="2">
        <v>6</v>
      </c>
      <c r="C495" s="1">
        <v>1</v>
      </c>
      <c r="D495" s="21">
        <v>18</v>
      </c>
      <c r="E495" s="2" t="s">
        <v>4861</v>
      </c>
      <c r="F495" s="2"/>
      <c r="G495" s="387">
        <v>28</v>
      </c>
      <c r="H495" s="387">
        <v>25.700000000000003</v>
      </c>
      <c r="I495" s="393">
        <v>25.25</v>
      </c>
    </row>
    <row r="496" spans="1:9" s="18" customFormat="1">
      <c r="A496" s="162" t="s">
        <v>38692</v>
      </c>
      <c r="B496" s="2">
        <v>1</v>
      </c>
      <c r="C496" s="1">
        <v>3</v>
      </c>
      <c r="D496" s="21">
        <v>18</v>
      </c>
      <c r="E496" s="2" t="s">
        <v>4861</v>
      </c>
      <c r="F496" s="2"/>
      <c r="G496" s="387">
        <v>15.75</v>
      </c>
      <c r="H496" s="387">
        <v>14.450000000000001</v>
      </c>
      <c r="I496" s="393">
        <v>14.200000000000001</v>
      </c>
    </row>
    <row r="497" spans="1:9">
      <c r="A497" s="162" t="s">
        <v>541</v>
      </c>
      <c r="B497" s="2">
        <v>6</v>
      </c>
      <c r="C497" s="1">
        <v>0.7</v>
      </c>
      <c r="D497" s="21">
        <v>15</v>
      </c>
      <c r="E497" s="2" t="s">
        <v>4861</v>
      </c>
      <c r="F497" s="2"/>
      <c r="G497" s="387">
        <v>144.15</v>
      </c>
      <c r="H497" s="387">
        <v>132.35</v>
      </c>
      <c r="I497" s="393">
        <v>130</v>
      </c>
    </row>
    <row r="498" spans="1:9" s="18" customFormat="1">
      <c r="A498" s="162" t="s">
        <v>635</v>
      </c>
      <c r="B498" s="2">
        <v>6</v>
      </c>
      <c r="C498" s="1">
        <v>0.5</v>
      </c>
      <c r="D498" s="21">
        <v>50</v>
      </c>
      <c r="E498" s="2" t="s">
        <v>4861</v>
      </c>
      <c r="F498" s="2"/>
      <c r="G498" s="387">
        <v>51.550000000000004</v>
      </c>
      <c r="H498" s="387">
        <v>47.35</v>
      </c>
      <c r="I498" s="393">
        <v>46.5</v>
      </c>
    </row>
    <row r="499" spans="1:9">
      <c r="A499" s="162" t="s">
        <v>661</v>
      </c>
      <c r="B499" s="2">
        <v>6</v>
      </c>
      <c r="C499" s="1">
        <v>0.5</v>
      </c>
      <c r="D499" s="21">
        <v>30</v>
      </c>
      <c r="E499" s="2" t="s">
        <v>4861</v>
      </c>
      <c r="F499" s="2"/>
      <c r="G499" s="387">
        <v>180.70000000000002</v>
      </c>
      <c r="H499" s="387">
        <v>165.9</v>
      </c>
      <c r="I499" s="393">
        <v>162.95000000000002</v>
      </c>
    </row>
    <row r="500" spans="1:9">
      <c r="A500" s="162" t="s">
        <v>32993</v>
      </c>
      <c r="B500" s="2">
        <v>6</v>
      </c>
      <c r="C500" s="1">
        <v>1</v>
      </c>
      <c r="D500" s="21">
        <v>11</v>
      </c>
      <c r="E500" s="2" t="s">
        <v>4861</v>
      </c>
      <c r="F500" s="2"/>
      <c r="G500" s="387">
        <v>21.900000000000002</v>
      </c>
      <c r="H500" s="387">
        <v>20.100000000000001</v>
      </c>
      <c r="I500" s="393">
        <v>19.75</v>
      </c>
    </row>
    <row r="501" spans="1:9" s="18" customFormat="1">
      <c r="A501" s="162" t="s">
        <v>718</v>
      </c>
      <c r="B501" s="2">
        <v>6</v>
      </c>
      <c r="C501" s="1">
        <v>0.7</v>
      </c>
      <c r="D501" s="21">
        <v>25</v>
      </c>
      <c r="E501" s="2" t="s">
        <v>4861</v>
      </c>
      <c r="F501" s="2"/>
      <c r="G501" s="387">
        <v>974.05000000000007</v>
      </c>
      <c r="H501" s="387">
        <v>894.2</v>
      </c>
      <c r="I501" s="393">
        <v>878.2</v>
      </c>
    </row>
    <row r="502" spans="1:9">
      <c r="A502" s="162" t="s">
        <v>724</v>
      </c>
      <c r="B502" s="2">
        <v>24</v>
      </c>
      <c r="C502" s="1">
        <v>0.05</v>
      </c>
      <c r="D502" s="21">
        <v>15</v>
      </c>
      <c r="E502" s="2" t="s">
        <v>4861</v>
      </c>
      <c r="F502" s="2"/>
      <c r="G502" s="387">
        <v>13.9</v>
      </c>
      <c r="H502" s="387">
        <v>12.75</v>
      </c>
      <c r="I502" s="393">
        <v>12.55</v>
      </c>
    </row>
    <row r="503" spans="1:9" s="18" customFormat="1">
      <c r="A503" s="162" t="s">
        <v>38693</v>
      </c>
      <c r="B503" s="2">
        <v>6</v>
      </c>
      <c r="C503" s="1">
        <v>0.7</v>
      </c>
      <c r="D503" s="21">
        <v>15</v>
      </c>
      <c r="E503" s="2" t="s">
        <v>4861</v>
      </c>
      <c r="F503" s="2"/>
      <c r="G503" s="387">
        <v>14.350000000000001</v>
      </c>
      <c r="H503" s="387">
        <v>13.15</v>
      </c>
      <c r="I503" s="393">
        <v>12.950000000000001</v>
      </c>
    </row>
    <row r="504" spans="1:9">
      <c r="A504" s="162" t="s">
        <v>727</v>
      </c>
      <c r="B504" s="2">
        <v>6</v>
      </c>
      <c r="C504" s="1">
        <v>0.7</v>
      </c>
      <c r="D504" s="21">
        <v>14.9</v>
      </c>
      <c r="E504" s="2" t="s">
        <v>4861</v>
      </c>
      <c r="F504" s="2"/>
      <c r="G504" s="387">
        <v>91.7</v>
      </c>
      <c r="H504" s="387">
        <v>84.15</v>
      </c>
      <c r="I504" s="393">
        <v>82.65</v>
      </c>
    </row>
    <row r="505" spans="1:9" s="18" customFormat="1">
      <c r="A505" s="162" t="s">
        <v>32998</v>
      </c>
      <c r="B505" s="2">
        <v>6</v>
      </c>
      <c r="C505" s="1">
        <v>0.7</v>
      </c>
      <c r="D505" s="21">
        <v>35</v>
      </c>
      <c r="E505" s="2" t="s">
        <v>4861</v>
      </c>
      <c r="F505" s="2"/>
      <c r="G505" s="387">
        <v>25.450000000000003</v>
      </c>
      <c r="H505" s="387">
        <v>23.35</v>
      </c>
      <c r="I505" s="393">
        <v>22.950000000000003</v>
      </c>
    </row>
    <row r="506" spans="1:9" s="18" customFormat="1">
      <c r="A506" s="162" t="s">
        <v>13694</v>
      </c>
      <c r="B506" s="2">
        <v>6</v>
      </c>
      <c r="C506" s="1">
        <v>0.7</v>
      </c>
      <c r="D506" s="21">
        <v>21</v>
      </c>
      <c r="E506" s="2" t="s">
        <v>4861</v>
      </c>
      <c r="F506" s="2"/>
      <c r="G506" s="387">
        <v>99.550000000000011</v>
      </c>
      <c r="H506" s="387">
        <v>91.4</v>
      </c>
      <c r="I506" s="393">
        <v>89.75</v>
      </c>
    </row>
    <row r="507" spans="1:9" s="18" customFormat="1">
      <c r="A507" s="162" t="s">
        <v>860</v>
      </c>
      <c r="B507" s="2">
        <v>6</v>
      </c>
      <c r="C507" s="1">
        <v>0.7</v>
      </c>
      <c r="D507" s="21">
        <v>23</v>
      </c>
      <c r="E507" s="2" t="s">
        <v>4861</v>
      </c>
      <c r="F507" s="2"/>
      <c r="G507" s="387">
        <v>31.400000000000002</v>
      </c>
      <c r="H507" s="387">
        <v>28.85</v>
      </c>
      <c r="I507" s="393">
        <v>28.3</v>
      </c>
    </row>
    <row r="508" spans="1:9">
      <c r="A508" s="162" t="s">
        <v>862</v>
      </c>
      <c r="B508" s="2">
        <v>6</v>
      </c>
      <c r="C508" s="1">
        <v>0.7</v>
      </c>
      <c r="D508" s="21">
        <v>30</v>
      </c>
      <c r="E508" s="2" t="s">
        <v>4861</v>
      </c>
      <c r="F508" s="2"/>
      <c r="G508" s="387">
        <v>16.75</v>
      </c>
      <c r="H508" s="387">
        <v>15.4</v>
      </c>
      <c r="I508" s="393">
        <v>15.100000000000001</v>
      </c>
    </row>
    <row r="509" spans="1:9" s="18" customFormat="1">
      <c r="A509" s="162" t="s">
        <v>33003</v>
      </c>
      <c r="B509" s="2">
        <v>6</v>
      </c>
      <c r="C509" s="1">
        <v>0.5</v>
      </c>
      <c r="D509" s="21">
        <v>27</v>
      </c>
      <c r="E509" s="2" t="s">
        <v>4861</v>
      </c>
      <c r="F509" s="2"/>
      <c r="G509" s="387">
        <v>20.650000000000002</v>
      </c>
      <c r="H509" s="387">
        <v>18.95</v>
      </c>
      <c r="I509" s="393">
        <v>18.600000000000001</v>
      </c>
    </row>
    <row r="510" spans="1:9">
      <c r="A510" s="162" t="s">
        <v>33004</v>
      </c>
      <c r="B510" s="2">
        <v>6</v>
      </c>
      <c r="C510" s="1">
        <v>0.7</v>
      </c>
      <c r="D510" s="21">
        <v>25</v>
      </c>
      <c r="E510" s="2" t="s">
        <v>4861</v>
      </c>
      <c r="F510" s="2"/>
      <c r="G510" s="387">
        <v>12.65</v>
      </c>
      <c r="H510" s="387">
        <v>11.65</v>
      </c>
      <c r="I510" s="393">
        <v>11.4</v>
      </c>
    </row>
    <row r="511" spans="1:9">
      <c r="A511" s="162" t="s">
        <v>870</v>
      </c>
      <c r="B511" s="2">
        <v>200</v>
      </c>
      <c r="C511" s="1">
        <v>0.05</v>
      </c>
      <c r="D511" s="21">
        <v>25</v>
      </c>
      <c r="E511" s="2" t="s">
        <v>4861</v>
      </c>
      <c r="F511" s="2"/>
      <c r="G511" s="387">
        <v>10</v>
      </c>
      <c r="H511" s="387">
        <v>9.2000000000000011</v>
      </c>
      <c r="I511" s="393">
        <v>9</v>
      </c>
    </row>
    <row r="512" spans="1:9" s="18" customFormat="1">
      <c r="A512" s="162" t="s">
        <v>31733</v>
      </c>
      <c r="B512" s="2">
        <v>1</v>
      </c>
      <c r="C512" s="1">
        <v>3</v>
      </c>
      <c r="D512" s="21">
        <v>25</v>
      </c>
      <c r="E512" s="2" t="s">
        <v>4861</v>
      </c>
      <c r="F512" s="2"/>
      <c r="G512" s="387">
        <v>26.950000000000003</v>
      </c>
      <c r="H512" s="387">
        <v>24.75</v>
      </c>
      <c r="I512" s="393">
        <v>24.3</v>
      </c>
    </row>
    <row r="513" spans="1:9" s="18" customFormat="1">
      <c r="A513" s="162" t="s">
        <v>38694</v>
      </c>
      <c r="B513" s="2">
        <v>6</v>
      </c>
      <c r="C513" s="1">
        <v>1</v>
      </c>
      <c r="D513" s="21">
        <v>25</v>
      </c>
      <c r="E513" s="2" t="s">
        <v>4861</v>
      </c>
      <c r="F513" s="2"/>
      <c r="G513" s="387">
        <v>37.9</v>
      </c>
      <c r="H513" s="387">
        <v>34.800000000000004</v>
      </c>
      <c r="I513" s="393">
        <v>34.15</v>
      </c>
    </row>
    <row r="514" spans="1:9">
      <c r="A514" s="162" t="s">
        <v>893</v>
      </c>
      <c r="B514" s="2">
        <v>6</v>
      </c>
      <c r="C514" s="1">
        <v>0.7</v>
      </c>
      <c r="D514" s="21">
        <v>14.5</v>
      </c>
      <c r="E514" s="2" t="s">
        <v>4861</v>
      </c>
      <c r="F514" s="2"/>
      <c r="G514" s="387">
        <v>25.75</v>
      </c>
      <c r="H514" s="387">
        <v>23.650000000000002</v>
      </c>
      <c r="I514" s="393">
        <v>23.25</v>
      </c>
    </row>
    <row r="515" spans="1:9" s="18" customFormat="1">
      <c r="A515" s="162" t="s">
        <v>897</v>
      </c>
      <c r="B515" s="2">
        <v>6</v>
      </c>
      <c r="C515" s="1">
        <v>0.7</v>
      </c>
      <c r="D515" s="21">
        <v>15</v>
      </c>
      <c r="E515" s="2" t="s">
        <v>4861</v>
      </c>
      <c r="F515" s="2"/>
      <c r="G515" s="387">
        <v>13</v>
      </c>
      <c r="H515" s="387">
        <v>11.950000000000001</v>
      </c>
      <c r="I515" s="393">
        <v>11.75</v>
      </c>
    </row>
    <row r="516" spans="1:9" s="18" customFormat="1">
      <c r="A516" s="162" t="s">
        <v>947</v>
      </c>
      <c r="B516" s="2">
        <v>6</v>
      </c>
      <c r="C516" s="1">
        <v>0.7</v>
      </c>
      <c r="D516" s="21">
        <v>17</v>
      </c>
      <c r="E516" s="2" t="s">
        <v>4861</v>
      </c>
      <c r="F516" s="2"/>
      <c r="G516" s="387">
        <v>15.9</v>
      </c>
      <c r="H516" s="387">
        <v>14.600000000000001</v>
      </c>
      <c r="I516" s="393">
        <v>14.350000000000001</v>
      </c>
    </row>
    <row r="517" spans="1:9">
      <c r="A517" s="162" t="s">
        <v>979</v>
      </c>
      <c r="B517" s="2">
        <v>6</v>
      </c>
      <c r="C517" s="1">
        <v>0.7</v>
      </c>
      <c r="D517" s="21">
        <v>17</v>
      </c>
      <c r="E517" s="2" t="s">
        <v>4861</v>
      </c>
      <c r="F517" s="2"/>
      <c r="G517" s="387">
        <v>26</v>
      </c>
      <c r="H517" s="387">
        <v>23.85</v>
      </c>
      <c r="I517" s="393">
        <v>23.450000000000003</v>
      </c>
    </row>
    <row r="518" spans="1:9" s="18" customFormat="1">
      <c r="A518" s="162" t="s">
        <v>31738</v>
      </c>
      <c r="B518" s="2">
        <v>6</v>
      </c>
      <c r="C518" s="1">
        <v>0.7</v>
      </c>
      <c r="D518" s="21">
        <v>70</v>
      </c>
      <c r="E518" s="2" t="s">
        <v>4861</v>
      </c>
      <c r="F518" s="2"/>
      <c r="G518" s="387">
        <v>14.15</v>
      </c>
      <c r="H518" s="387">
        <v>13</v>
      </c>
      <c r="I518" s="393">
        <v>12.75</v>
      </c>
    </row>
    <row r="519" spans="1:9" s="18" customFormat="1">
      <c r="A519" s="162" t="s">
        <v>1044</v>
      </c>
      <c r="B519" s="2">
        <v>6</v>
      </c>
      <c r="C519" s="1">
        <v>0.5</v>
      </c>
      <c r="D519" s="21">
        <v>18</v>
      </c>
      <c r="E519" s="2" t="s">
        <v>4861</v>
      </c>
      <c r="F519" s="2"/>
      <c r="G519" s="387">
        <v>103.7</v>
      </c>
      <c r="H519" s="387">
        <v>95.2</v>
      </c>
      <c r="I519" s="393">
        <v>93.5</v>
      </c>
    </row>
    <row r="520" spans="1:9">
      <c r="A520" s="162" t="s">
        <v>14956</v>
      </c>
      <c r="B520" s="2">
        <v>6</v>
      </c>
      <c r="C520" s="1">
        <v>0.7</v>
      </c>
      <c r="D520" s="21">
        <v>15</v>
      </c>
      <c r="E520" s="2" t="s">
        <v>4861</v>
      </c>
      <c r="F520" s="2"/>
      <c r="G520" s="387">
        <v>61.2</v>
      </c>
      <c r="H520" s="387">
        <v>56.2</v>
      </c>
      <c r="I520" s="393">
        <v>55.2</v>
      </c>
    </row>
    <row r="521" spans="1:9" s="18" customFormat="1">
      <c r="A521" s="162" t="s">
        <v>33010</v>
      </c>
      <c r="B521" s="2">
        <v>6</v>
      </c>
      <c r="C521" s="1">
        <v>0.75</v>
      </c>
      <c r="D521" s="21">
        <v>14.7</v>
      </c>
      <c r="E521" s="2" t="s">
        <v>4861</v>
      </c>
      <c r="F521" s="2"/>
      <c r="G521" s="387">
        <v>27.650000000000002</v>
      </c>
      <c r="H521" s="387">
        <v>25.400000000000002</v>
      </c>
      <c r="I521" s="393">
        <v>24.950000000000003</v>
      </c>
    </row>
    <row r="522" spans="1:9">
      <c r="A522" s="162" t="s">
        <v>32396</v>
      </c>
      <c r="B522" s="2">
        <v>6</v>
      </c>
      <c r="C522" s="1">
        <v>0.7</v>
      </c>
      <c r="D522" s="21">
        <v>40</v>
      </c>
      <c r="E522" s="2" t="s">
        <v>4861</v>
      </c>
      <c r="F522" s="2"/>
      <c r="G522" s="387">
        <v>75</v>
      </c>
      <c r="H522" s="387">
        <v>68.850000000000009</v>
      </c>
      <c r="I522" s="393">
        <v>67.600000000000009</v>
      </c>
    </row>
    <row r="523" spans="1:9" s="18" customFormat="1">
      <c r="A523" s="162" t="s">
        <v>1106</v>
      </c>
      <c r="B523" s="2">
        <v>6</v>
      </c>
      <c r="C523" s="1">
        <v>1</v>
      </c>
      <c r="D523" s="21">
        <v>20</v>
      </c>
      <c r="E523" s="2" t="s">
        <v>4861</v>
      </c>
      <c r="F523" s="2"/>
      <c r="G523" s="387">
        <v>11.15</v>
      </c>
      <c r="H523" s="387">
        <v>10.25</v>
      </c>
      <c r="I523" s="393">
        <v>10.050000000000001</v>
      </c>
    </row>
    <row r="524" spans="1:9" s="18" customFormat="1">
      <c r="A524" s="162" t="s">
        <v>1108</v>
      </c>
      <c r="B524" s="2">
        <v>6</v>
      </c>
      <c r="C524" s="1">
        <v>1</v>
      </c>
      <c r="D524" s="21">
        <v>14.5</v>
      </c>
      <c r="E524" s="2" t="s">
        <v>4861</v>
      </c>
      <c r="F524" s="2"/>
      <c r="G524" s="387">
        <v>11.350000000000001</v>
      </c>
      <c r="H524" s="387">
        <v>10.450000000000001</v>
      </c>
      <c r="I524" s="393">
        <v>10.25</v>
      </c>
    </row>
    <row r="525" spans="1:9" s="18" customFormat="1">
      <c r="A525" s="162" t="s">
        <v>1110</v>
      </c>
      <c r="B525" s="2">
        <v>120</v>
      </c>
      <c r="C525" s="1">
        <v>0.05</v>
      </c>
      <c r="D525" s="21">
        <v>40</v>
      </c>
      <c r="E525" s="2" t="s">
        <v>4861</v>
      </c>
      <c r="F525" s="2"/>
      <c r="G525" s="387">
        <v>15.15</v>
      </c>
      <c r="H525" s="387">
        <v>13.9</v>
      </c>
      <c r="I525" s="393">
        <v>13.65</v>
      </c>
    </row>
    <row r="526" spans="1:9" s="18" customFormat="1">
      <c r="A526" s="162" t="s">
        <v>38696</v>
      </c>
      <c r="B526" s="2">
        <v>6</v>
      </c>
      <c r="C526" s="1">
        <v>1</v>
      </c>
      <c r="D526" s="21">
        <v>40</v>
      </c>
      <c r="E526" s="2" t="s">
        <v>4861</v>
      </c>
      <c r="F526" s="2"/>
      <c r="G526" s="387">
        <v>36.85</v>
      </c>
      <c r="H526" s="387">
        <v>33.85</v>
      </c>
      <c r="I526" s="393">
        <v>33.25</v>
      </c>
    </row>
    <row r="527" spans="1:9" s="18" customFormat="1">
      <c r="A527" s="162" t="s">
        <v>33022</v>
      </c>
      <c r="B527" s="2">
        <v>6</v>
      </c>
      <c r="C527" s="1">
        <v>0.7</v>
      </c>
      <c r="D527" s="21">
        <v>17</v>
      </c>
      <c r="E527" s="2" t="s">
        <v>4861</v>
      </c>
      <c r="F527" s="2"/>
      <c r="G527" s="387">
        <v>45.400000000000006</v>
      </c>
      <c r="H527" s="387">
        <v>41.650000000000006</v>
      </c>
      <c r="I527" s="393">
        <v>40.950000000000003</v>
      </c>
    </row>
    <row r="528" spans="1:9" s="18" customFormat="1">
      <c r="A528" s="162" t="s">
        <v>33023</v>
      </c>
      <c r="B528" s="2">
        <v>1</v>
      </c>
      <c r="C528" s="1">
        <v>0.7</v>
      </c>
      <c r="D528" s="21">
        <v>17</v>
      </c>
      <c r="E528" s="2" t="s">
        <v>4861</v>
      </c>
      <c r="F528" s="2"/>
      <c r="G528" s="387">
        <v>17.900000000000002</v>
      </c>
      <c r="H528" s="387">
        <v>16.400000000000002</v>
      </c>
      <c r="I528" s="393">
        <v>16.100000000000001</v>
      </c>
    </row>
    <row r="529" spans="1:9">
      <c r="A529" s="162" t="s">
        <v>33024</v>
      </c>
      <c r="B529" s="2">
        <v>6</v>
      </c>
      <c r="C529" s="1">
        <v>0.7</v>
      </c>
      <c r="D529" s="21">
        <v>17</v>
      </c>
      <c r="E529" s="2" t="s">
        <v>4861</v>
      </c>
      <c r="F529" s="2"/>
      <c r="G529" s="387">
        <v>12.4</v>
      </c>
      <c r="H529" s="387">
        <v>11.350000000000001</v>
      </c>
      <c r="I529" s="393">
        <v>11.15</v>
      </c>
    </row>
    <row r="530" spans="1:9" s="18" customFormat="1">
      <c r="A530" s="162" t="s">
        <v>33025</v>
      </c>
      <c r="B530" s="2">
        <v>6</v>
      </c>
      <c r="C530" s="1">
        <v>0.7</v>
      </c>
      <c r="D530" s="21">
        <v>17</v>
      </c>
      <c r="E530" s="2" t="s">
        <v>4861</v>
      </c>
      <c r="F530" s="2"/>
      <c r="G530" s="387">
        <v>16.25</v>
      </c>
      <c r="H530" s="387">
        <v>14.9</v>
      </c>
      <c r="I530" s="393">
        <v>14.65</v>
      </c>
    </row>
    <row r="531" spans="1:9" s="18" customFormat="1">
      <c r="A531" s="162" t="s">
        <v>33026</v>
      </c>
      <c r="B531" s="2">
        <v>1</v>
      </c>
      <c r="C531" s="1">
        <v>0.7</v>
      </c>
      <c r="D531" s="21">
        <v>17</v>
      </c>
      <c r="E531" s="2" t="s">
        <v>4861</v>
      </c>
      <c r="F531" s="2"/>
      <c r="G531" s="387">
        <v>23.55</v>
      </c>
      <c r="H531" s="387">
        <v>21.6</v>
      </c>
      <c r="I531" s="393">
        <v>21.25</v>
      </c>
    </row>
    <row r="532" spans="1:9" s="18" customFormat="1">
      <c r="A532" s="162" t="s">
        <v>1228</v>
      </c>
      <c r="B532" s="2">
        <v>6</v>
      </c>
      <c r="C532" s="1">
        <v>0.7</v>
      </c>
      <c r="D532" s="21">
        <v>16.5</v>
      </c>
      <c r="E532" s="2" t="s">
        <v>4861</v>
      </c>
      <c r="F532" s="2"/>
      <c r="G532" s="387">
        <v>9.15</v>
      </c>
      <c r="H532" s="387">
        <v>8.4</v>
      </c>
      <c r="I532" s="393">
        <v>8.25</v>
      </c>
    </row>
    <row r="533" spans="1:9" s="18" customFormat="1">
      <c r="A533" s="162" t="s">
        <v>33031</v>
      </c>
      <c r="B533" s="2">
        <v>6</v>
      </c>
      <c r="C533" s="1">
        <v>0.7</v>
      </c>
      <c r="D533" s="21">
        <v>16</v>
      </c>
      <c r="E533" s="2" t="s">
        <v>4861</v>
      </c>
      <c r="F533" s="2"/>
      <c r="G533" s="387">
        <v>19.8</v>
      </c>
      <c r="H533" s="387">
        <v>18.2</v>
      </c>
      <c r="I533" s="393">
        <v>17.850000000000001</v>
      </c>
    </row>
    <row r="534" spans="1:9" s="18" customFormat="1">
      <c r="A534" s="162" t="s">
        <v>1247</v>
      </c>
      <c r="B534" s="2">
        <v>6</v>
      </c>
      <c r="C534" s="1">
        <v>0.7</v>
      </c>
      <c r="D534" s="21">
        <v>30</v>
      </c>
      <c r="E534" s="2" t="s">
        <v>4861</v>
      </c>
      <c r="F534" s="2"/>
      <c r="G534" s="387">
        <v>22.8</v>
      </c>
      <c r="H534" s="387">
        <v>20.950000000000003</v>
      </c>
      <c r="I534" s="393">
        <v>20.55</v>
      </c>
    </row>
    <row r="535" spans="1:9">
      <c r="A535" s="162" t="s">
        <v>1249</v>
      </c>
      <c r="B535" s="2">
        <v>6</v>
      </c>
      <c r="C535" s="1">
        <v>0.7</v>
      </c>
      <c r="D535" s="21">
        <v>20</v>
      </c>
      <c r="E535" s="2" t="s">
        <v>4861</v>
      </c>
      <c r="F535" s="2"/>
      <c r="G535" s="387">
        <v>30.450000000000003</v>
      </c>
      <c r="H535" s="387">
        <v>27.950000000000003</v>
      </c>
      <c r="I535" s="393">
        <v>27.450000000000003</v>
      </c>
    </row>
    <row r="536" spans="1:9" s="18" customFormat="1">
      <c r="A536" s="162" t="s">
        <v>1251</v>
      </c>
      <c r="B536" s="2">
        <v>6</v>
      </c>
      <c r="C536" s="1">
        <v>0.7</v>
      </c>
      <c r="D536" s="21">
        <v>15</v>
      </c>
      <c r="E536" s="2" t="s">
        <v>4861</v>
      </c>
      <c r="F536" s="2"/>
      <c r="G536" s="387">
        <v>33.75</v>
      </c>
      <c r="H536" s="387">
        <v>31</v>
      </c>
      <c r="I536" s="393">
        <v>30.450000000000003</v>
      </c>
    </row>
    <row r="537" spans="1:9" s="18" customFormat="1">
      <c r="A537" s="162" t="s">
        <v>1253</v>
      </c>
      <c r="B537" s="2">
        <v>6</v>
      </c>
      <c r="C537" s="1">
        <v>0.7</v>
      </c>
      <c r="D537" s="21">
        <v>20</v>
      </c>
      <c r="E537" s="2" t="s">
        <v>4861</v>
      </c>
      <c r="F537" s="2"/>
      <c r="G537" s="387">
        <v>23.5</v>
      </c>
      <c r="H537" s="387">
        <v>21.6</v>
      </c>
      <c r="I537" s="393">
        <v>21.200000000000003</v>
      </c>
    </row>
    <row r="538" spans="1:9" s="18" customFormat="1">
      <c r="A538" s="162" t="s">
        <v>1255</v>
      </c>
      <c r="B538" s="2">
        <v>6</v>
      </c>
      <c r="C538" s="1">
        <v>0.7</v>
      </c>
      <c r="D538" s="21">
        <v>15</v>
      </c>
      <c r="E538" s="2" t="s">
        <v>4861</v>
      </c>
      <c r="F538" s="2"/>
      <c r="G538" s="387">
        <v>24.8</v>
      </c>
      <c r="H538" s="387">
        <v>22.75</v>
      </c>
      <c r="I538" s="393">
        <v>22.35</v>
      </c>
    </row>
    <row r="539" spans="1:9">
      <c r="A539" s="162" t="s">
        <v>1257</v>
      </c>
      <c r="B539" s="2">
        <v>6</v>
      </c>
      <c r="C539" s="1">
        <v>0.7</v>
      </c>
      <c r="D539" s="21">
        <v>15</v>
      </c>
      <c r="E539" s="2" t="s">
        <v>4861</v>
      </c>
      <c r="F539" s="2"/>
      <c r="G539" s="387">
        <v>9.9500000000000011</v>
      </c>
      <c r="H539" s="387">
        <v>9.15</v>
      </c>
      <c r="I539" s="393">
        <v>9</v>
      </c>
    </row>
    <row r="540" spans="1:9" s="18" customFormat="1">
      <c r="A540" s="162" t="s">
        <v>1259</v>
      </c>
      <c r="B540" s="2">
        <v>6</v>
      </c>
      <c r="C540" s="1">
        <v>0.7</v>
      </c>
      <c r="D540" s="21">
        <v>15</v>
      </c>
      <c r="E540" s="2" t="s">
        <v>4861</v>
      </c>
      <c r="F540" s="2"/>
      <c r="G540" s="387">
        <v>24</v>
      </c>
      <c r="H540" s="387">
        <v>22</v>
      </c>
      <c r="I540" s="393">
        <v>21.650000000000002</v>
      </c>
    </row>
    <row r="541" spans="1:9" s="18" customFormat="1">
      <c r="A541" s="162" t="s">
        <v>32413</v>
      </c>
      <c r="B541" s="2">
        <v>6</v>
      </c>
      <c r="C541" s="1">
        <v>1</v>
      </c>
      <c r="D541" s="21">
        <v>25</v>
      </c>
      <c r="E541" s="2" t="s">
        <v>4861</v>
      </c>
      <c r="F541" s="2"/>
      <c r="G541" s="387">
        <v>35.550000000000004</v>
      </c>
      <c r="H541" s="387">
        <v>32.65</v>
      </c>
      <c r="I541" s="393">
        <v>32.1</v>
      </c>
    </row>
    <row r="542" spans="1:9">
      <c r="A542" s="162" t="s">
        <v>1262</v>
      </c>
      <c r="B542" s="2">
        <v>6</v>
      </c>
      <c r="C542" s="1">
        <v>0.7</v>
      </c>
      <c r="D542" s="21">
        <v>15</v>
      </c>
      <c r="E542" s="2" t="s">
        <v>4861</v>
      </c>
      <c r="F542" s="2"/>
      <c r="G542" s="387">
        <v>16.5</v>
      </c>
      <c r="H542" s="387">
        <v>15.15</v>
      </c>
      <c r="I542" s="393">
        <v>14.850000000000001</v>
      </c>
    </row>
    <row r="543" spans="1:9" s="18" customFormat="1">
      <c r="A543" s="162" t="s">
        <v>1264</v>
      </c>
      <c r="B543" s="2">
        <v>6</v>
      </c>
      <c r="C543" s="1">
        <v>0.7</v>
      </c>
      <c r="D543" s="21">
        <v>15</v>
      </c>
      <c r="E543" s="2" t="s">
        <v>4861</v>
      </c>
      <c r="F543" s="2"/>
      <c r="G543" s="387">
        <v>27.650000000000002</v>
      </c>
      <c r="H543" s="387">
        <v>25.400000000000002</v>
      </c>
      <c r="I543" s="393">
        <v>24.950000000000003</v>
      </c>
    </row>
    <row r="544" spans="1:9" s="18" customFormat="1">
      <c r="A544" s="162" t="s">
        <v>1266</v>
      </c>
      <c r="B544" s="2">
        <v>6</v>
      </c>
      <c r="C544" s="1">
        <v>0.7</v>
      </c>
      <c r="D544" s="21">
        <v>20</v>
      </c>
      <c r="E544" s="2" t="s">
        <v>4861</v>
      </c>
      <c r="F544" s="2"/>
      <c r="G544" s="387">
        <v>16.5</v>
      </c>
      <c r="H544" s="387">
        <v>15.15</v>
      </c>
      <c r="I544" s="393">
        <v>14.850000000000001</v>
      </c>
    </row>
    <row r="545" spans="1:9" s="18" customFormat="1">
      <c r="A545" s="162" t="s">
        <v>1268</v>
      </c>
      <c r="B545" s="2">
        <v>6</v>
      </c>
      <c r="C545" s="1">
        <v>0.7</v>
      </c>
      <c r="D545" s="21">
        <v>24</v>
      </c>
      <c r="E545" s="2" t="s">
        <v>4861</v>
      </c>
      <c r="F545" s="2"/>
      <c r="G545" s="387">
        <v>34.550000000000004</v>
      </c>
      <c r="H545" s="387">
        <v>31.700000000000003</v>
      </c>
      <c r="I545" s="393">
        <v>31.150000000000002</v>
      </c>
    </row>
    <row r="546" spans="1:9" s="18" customFormat="1">
      <c r="A546" s="162" t="s">
        <v>1270</v>
      </c>
      <c r="B546" s="2">
        <v>6</v>
      </c>
      <c r="C546" s="1">
        <v>0.7</v>
      </c>
      <c r="D546" s="21">
        <v>15</v>
      </c>
      <c r="E546" s="2" t="s">
        <v>4861</v>
      </c>
      <c r="F546" s="2"/>
      <c r="G546" s="387">
        <v>29.650000000000002</v>
      </c>
      <c r="H546" s="387">
        <v>27.25</v>
      </c>
      <c r="I546" s="393">
        <v>26.75</v>
      </c>
    </row>
    <row r="547" spans="1:9" s="18" customFormat="1">
      <c r="A547" s="162" t="s">
        <v>1272</v>
      </c>
      <c r="B547" s="2">
        <v>6</v>
      </c>
      <c r="C547" s="1">
        <v>0.7</v>
      </c>
      <c r="D547" s="21">
        <v>24</v>
      </c>
      <c r="E547" s="2" t="s">
        <v>4861</v>
      </c>
      <c r="F547" s="2"/>
      <c r="G547" s="387">
        <v>12.75</v>
      </c>
      <c r="H547" s="387">
        <v>11.700000000000001</v>
      </c>
      <c r="I547" s="393">
        <v>11.5</v>
      </c>
    </row>
    <row r="548" spans="1:9" s="18" customFormat="1">
      <c r="A548" s="162" t="s">
        <v>1274</v>
      </c>
      <c r="B548" s="2">
        <v>6</v>
      </c>
      <c r="C548" s="1">
        <v>0.7</v>
      </c>
      <c r="D548" s="21">
        <v>24</v>
      </c>
      <c r="E548" s="2" t="s">
        <v>4861</v>
      </c>
      <c r="F548" s="2"/>
      <c r="G548" s="387">
        <v>46.75</v>
      </c>
      <c r="H548" s="387">
        <v>42.900000000000006</v>
      </c>
      <c r="I548" s="393">
        <v>42.150000000000006</v>
      </c>
    </row>
    <row r="549" spans="1:9" s="18" customFormat="1">
      <c r="A549" s="162" t="s">
        <v>1275</v>
      </c>
      <c r="B549" s="2">
        <v>6</v>
      </c>
      <c r="C549" s="1">
        <v>0.7</v>
      </c>
      <c r="D549" s="21">
        <v>20</v>
      </c>
      <c r="E549" s="2" t="s">
        <v>4861</v>
      </c>
      <c r="F549" s="2"/>
      <c r="G549" s="387">
        <v>10.700000000000001</v>
      </c>
      <c r="H549" s="387">
        <v>9.8000000000000007</v>
      </c>
      <c r="I549" s="393">
        <v>9.65</v>
      </c>
    </row>
    <row r="550" spans="1:9" s="18" customFormat="1">
      <c r="A550" s="162" t="s">
        <v>1279</v>
      </c>
      <c r="B550" s="2">
        <v>6</v>
      </c>
      <c r="C550" s="1">
        <v>0.7</v>
      </c>
      <c r="D550" s="21">
        <v>24</v>
      </c>
      <c r="E550" s="2" t="s">
        <v>4861</v>
      </c>
      <c r="F550" s="2"/>
      <c r="G550" s="387">
        <v>20.200000000000003</v>
      </c>
      <c r="H550" s="387">
        <v>18.55</v>
      </c>
      <c r="I550" s="393">
        <v>18.2</v>
      </c>
    </row>
    <row r="551" spans="1:9" s="18" customFormat="1">
      <c r="A551" s="162" t="s">
        <v>1281</v>
      </c>
      <c r="B551" s="2">
        <v>6</v>
      </c>
      <c r="C551" s="1">
        <v>0.7</v>
      </c>
      <c r="D551" s="21">
        <v>15</v>
      </c>
      <c r="E551" s="2" t="s">
        <v>4861</v>
      </c>
      <c r="F551" s="2"/>
      <c r="G551" s="387">
        <v>167.95000000000002</v>
      </c>
      <c r="H551" s="387">
        <v>154.20000000000002</v>
      </c>
      <c r="I551" s="393">
        <v>151.45000000000002</v>
      </c>
    </row>
    <row r="552" spans="1:9" s="18" customFormat="1">
      <c r="A552" s="162" t="s">
        <v>1283</v>
      </c>
      <c r="B552" s="2">
        <v>6</v>
      </c>
      <c r="C552" s="1">
        <v>0.7</v>
      </c>
      <c r="D552" s="21">
        <v>15</v>
      </c>
      <c r="E552" s="2" t="s">
        <v>4861</v>
      </c>
      <c r="F552" s="2"/>
      <c r="G552" s="387">
        <v>20.75</v>
      </c>
      <c r="H552" s="387">
        <v>19.05</v>
      </c>
      <c r="I552" s="393">
        <v>18.7</v>
      </c>
    </row>
    <row r="553" spans="1:9" s="18" customFormat="1">
      <c r="A553" s="162" t="s">
        <v>1285</v>
      </c>
      <c r="B553" s="2">
        <v>6</v>
      </c>
      <c r="C553" s="1">
        <v>0.7</v>
      </c>
      <c r="D553" s="21">
        <v>15</v>
      </c>
      <c r="E553" s="2" t="s">
        <v>4861</v>
      </c>
      <c r="F553" s="2"/>
      <c r="G553" s="387">
        <v>228.95000000000002</v>
      </c>
      <c r="H553" s="387">
        <v>210.20000000000002</v>
      </c>
      <c r="I553" s="393">
        <v>206.45000000000002</v>
      </c>
    </row>
    <row r="554" spans="1:9" s="18" customFormat="1">
      <c r="A554" s="162" t="s">
        <v>1289</v>
      </c>
      <c r="B554" s="2">
        <v>6</v>
      </c>
      <c r="C554" s="1">
        <v>0.7</v>
      </c>
      <c r="D554" s="21">
        <v>15</v>
      </c>
      <c r="E554" s="2" t="s">
        <v>4861</v>
      </c>
      <c r="F554" s="2"/>
      <c r="G554" s="387">
        <v>11.700000000000001</v>
      </c>
      <c r="H554" s="387">
        <v>10.75</v>
      </c>
      <c r="I554" s="393">
        <v>10.55</v>
      </c>
    </row>
    <row r="555" spans="1:9" s="18" customFormat="1">
      <c r="A555" s="162" t="s">
        <v>1291</v>
      </c>
      <c r="B555" s="2">
        <v>6</v>
      </c>
      <c r="C555" s="1">
        <v>0.7</v>
      </c>
      <c r="D555" s="21">
        <v>30</v>
      </c>
      <c r="E555" s="2" t="s">
        <v>4861</v>
      </c>
      <c r="F555" s="2"/>
      <c r="G555" s="387">
        <v>157.05000000000001</v>
      </c>
      <c r="H555" s="387">
        <v>144.20000000000002</v>
      </c>
      <c r="I555" s="393">
        <v>141.6</v>
      </c>
    </row>
    <row r="556" spans="1:9" s="18" customFormat="1">
      <c r="A556" s="162" t="s">
        <v>1293</v>
      </c>
      <c r="B556" s="2">
        <v>6</v>
      </c>
      <c r="C556" s="1">
        <v>0.7</v>
      </c>
      <c r="D556" s="21">
        <v>15</v>
      </c>
      <c r="E556" s="2" t="s">
        <v>4861</v>
      </c>
      <c r="F556" s="2"/>
      <c r="G556" s="387">
        <v>12.950000000000001</v>
      </c>
      <c r="H556" s="387">
        <v>11.9</v>
      </c>
      <c r="I556" s="393">
        <v>11.65</v>
      </c>
    </row>
    <row r="557" spans="1:9">
      <c r="A557" s="162" t="s">
        <v>1297</v>
      </c>
      <c r="B557" s="2">
        <v>6</v>
      </c>
      <c r="C557" s="1">
        <v>0.7</v>
      </c>
      <c r="D557" s="21">
        <v>30</v>
      </c>
      <c r="E557" s="2" t="s">
        <v>4861</v>
      </c>
      <c r="F557" s="2"/>
      <c r="G557" s="387">
        <v>89.95</v>
      </c>
      <c r="H557" s="387">
        <v>82.600000000000009</v>
      </c>
      <c r="I557" s="393">
        <v>81.100000000000009</v>
      </c>
    </row>
    <row r="558" spans="1:9" s="18" customFormat="1">
      <c r="A558" s="162" t="s">
        <v>1299</v>
      </c>
      <c r="B558" s="2">
        <v>6</v>
      </c>
      <c r="C558" s="1">
        <v>0.7</v>
      </c>
      <c r="D558" s="21">
        <v>15</v>
      </c>
      <c r="E558" s="2" t="s">
        <v>4861</v>
      </c>
      <c r="F558" s="2"/>
      <c r="G558" s="387">
        <v>23.35</v>
      </c>
      <c r="H558" s="387">
        <v>21.450000000000003</v>
      </c>
      <c r="I558" s="393">
        <v>21.1</v>
      </c>
    </row>
    <row r="559" spans="1:9" s="18" customFormat="1">
      <c r="A559" s="162" t="s">
        <v>1301</v>
      </c>
      <c r="B559" s="2">
        <v>6</v>
      </c>
      <c r="C559" s="1">
        <v>0.7</v>
      </c>
      <c r="D559" s="21">
        <v>20</v>
      </c>
      <c r="E559" s="2" t="s">
        <v>4861</v>
      </c>
      <c r="F559" s="2"/>
      <c r="G559" s="387">
        <v>61.650000000000006</v>
      </c>
      <c r="H559" s="387">
        <v>56.6</v>
      </c>
      <c r="I559" s="393">
        <v>55.550000000000004</v>
      </c>
    </row>
    <row r="560" spans="1:9">
      <c r="A560" s="162" t="s">
        <v>1305</v>
      </c>
      <c r="B560" s="2">
        <v>6</v>
      </c>
      <c r="C560" s="1">
        <v>0.7</v>
      </c>
      <c r="D560" s="21">
        <v>15</v>
      </c>
      <c r="E560" s="2" t="s">
        <v>4861</v>
      </c>
      <c r="F560" s="2"/>
      <c r="G560" s="387">
        <v>11.700000000000001</v>
      </c>
      <c r="H560" s="387">
        <v>10.75</v>
      </c>
      <c r="I560" s="393">
        <v>10.55</v>
      </c>
    </row>
    <row r="561" spans="1:9" s="18" customFormat="1">
      <c r="A561" s="162" t="s">
        <v>1307</v>
      </c>
      <c r="B561" s="2">
        <v>6</v>
      </c>
      <c r="C561" s="1">
        <v>0.7</v>
      </c>
      <c r="D561" s="21">
        <v>15</v>
      </c>
      <c r="E561" s="2" t="s">
        <v>4861</v>
      </c>
      <c r="F561" s="2"/>
      <c r="G561" s="387">
        <v>18.2</v>
      </c>
      <c r="H561" s="387">
        <v>16.7</v>
      </c>
      <c r="I561" s="393">
        <v>16.400000000000002</v>
      </c>
    </row>
    <row r="562" spans="1:9" s="18" customFormat="1">
      <c r="A562" s="162" t="s">
        <v>1309</v>
      </c>
      <c r="B562" s="2">
        <v>6</v>
      </c>
      <c r="C562" s="1">
        <v>0.7</v>
      </c>
      <c r="D562" s="21">
        <v>15</v>
      </c>
      <c r="E562" s="2" t="s">
        <v>4861</v>
      </c>
      <c r="F562" s="2"/>
      <c r="G562" s="387">
        <v>33.15</v>
      </c>
      <c r="H562" s="387">
        <v>30.400000000000002</v>
      </c>
      <c r="I562" s="393">
        <v>29.900000000000002</v>
      </c>
    </row>
    <row r="563" spans="1:9">
      <c r="A563" s="162" t="s">
        <v>1311</v>
      </c>
      <c r="B563" s="2">
        <v>6</v>
      </c>
      <c r="C563" s="1">
        <v>1</v>
      </c>
      <c r="D563" s="21">
        <v>28</v>
      </c>
      <c r="E563" s="2" t="s">
        <v>4861</v>
      </c>
      <c r="F563" s="2"/>
      <c r="G563" s="387">
        <v>75</v>
      </c>
      <c r="H563" s="387">
        <v>68.850000000000009</v>
      </c>
      <c r="I563" s="393">
        <v>67.600000000000009</v>
      </c>
    </row>
    <row r="564" spans="1:9" s="18" customFormat="1">
      <c r="A564" s="162" t="s">
        <v>1313</v>
      </c>
      <c r="B564" s="2">
        <v>6</v>
      </c>
      <c r="C564" s="1">
        <v>0.7</v>
      </c>
      <c r="D564" s="21">
        <v>15</v>
      </c>
      <c r="E564" s="2" t="s">
        <v>4861</v>
      </c>
      <c r="F564" s="2"/>
      <c r="G564" s="387">
        <v>13.3</v>
      </c>
      <c r="H564" s="387">
        <v>12.200000000000001</v>
      </c>
      <c r="I564" s="393">
        <v>12</v>
      </c>
    </row>
    <row r="565" spans="1:9" s="18" customFormat="1">
      <c r="A565" s="162" t="s">
        <v>1315</v>
      </c>
      <c r="B565" s="2">
        <v>6</v>
      </c>
      <c r="C565" s="1">
        <v>0.7</v>
      </c>
      <c r="D565" s="21">
        <v>15</v>
      </c>
      <c r="E565" s="2" t="s">
        <v>4861</v>
      </c>
      <c r="F565" s="2"/>
      <c r="G565" s="387">
        <v>38</v>
      </c>
      <c r="H565" s="387">
        <v>34.9</v>
      </c>
      <c r="I565" s="393">
        <v>34.300000000000004</v>
      </c>
    </row>
    <row r="566" spans="1:9">
      <c r="A566" s="162" t="s">
        <v>1317</v>
      </c>
      <c r="B566" s="2">
        <v>6</v>
      </c>
      <c r="C566" s="1">
        <v>0.7</v>
      </c>
      <c r="D566" s="21">
        <v>40</v>
      </c>
      <c r="E566" s="2" t="s">
        <v>4861</v>
      </c>
      <c r="F566" s="2"/>
      <c r="G566" s="387">
        <v>12.450000000000001</v>
      </c>
      <c r="H566" s="387">
        <v>11.450000000000001</v>
      </c>
      <c r="I566" s="393">
        <v>11.25</v>
      </c>
    </row>
    <row r="567" spans="1:9" s="18" customFormat="1">
      <c r="A567" s="162" t="s">
        <v>1320</v>
      </c>
      <c r="B567" s="2">
        <v>6</v>
      </c>
      <c r="C567" s="1">
        <v>0.7</v>
      </c>
      <c r="D567" s="21">
        <v>15</v>
      </c>
      <c r="E567" s="2" t="s">
        <v>4861</v>
      </c>
      <c r="F567" s="2"/>
      <c r="G567" s="387">
        <v>11.950000000000001</v>
      </c>
      <c r="H567" s="387">
        <v>11</v>
      </c>
      <c r="I567" s="393">
        <v>10.8</v>
      </c>
    </row>
    <row r="568" spans="1:9" s="18" customFormat="1">
      <c r="A568" s="162" t="s">
        <v>1322</v>
      </c>
      <c r="B568" s="2">
        <v>6</v>
      </c>
      <c r="C568" s="1">
        <v>0.7</v>
      </c>
      <c r="D568" s="21">
        <v>15</v>
      </c>
      <c r="E568" s="2" t="s">
        <v>4861</v>
      </c>
      <c r="F568" s="2"/>
      <c r="G568" s="387">
        <v>40.650000000000006</v>
      </c>
      <c r="H568" s="387">
        <v>37.300000000000004</v>
      </c>
      <c r="I568" s="393">
        <v>36.65</v>
      </c>
    </row>
    <row r="569" spans="1:9" s="18" customFormat="1">
      <c r="A569" s="162" t="s">
        <v>1328</v>
      </c>
      <c r="B569" s="2">
        <v>6</v>
      </c>
      <c r="C569" s="1">
        <v>0.7</v>
      </c>
      <c r="D569" s="21">
        <v>15</v>
      </c>
      <c r="E569" s="2" t="s">
        <v>4861</v>
      </c>
      <c r="F569" s="2"/>
      <c r="G569" s="387">
        <v>67.3</v>
      </c>
      <c r="H569" s="387">
        <v>61.800000000000004</v>
      </c>
      <c r="I569" s="393">
        <v>60.7</v>
      </c>
    </row>
    <row r="570" spans="1:9" s="18" customFormat="1">
      <c r="A570" s="162" t="s">
        <v>1332</v>
      </c>
      <c r="B570" s="2">
        <v>6</v>
      </c>
      <c r="C570" s="1">
        <v>0.7</v>
      </c>
      <c r="D570" s="21">
        <v>15</v>
      </c>
      <c r="E570" s="2" t="s">
        <v>4861</v>
      </c>
      <c r="F570" s="2"/>
      <c r="G570" s="387">
        <v>12.200000000000001</v>
      </c>
      <c r="H570" s="387">
        <v>11.200000000000001</v>
      </c>
      <c r="I570" s="393">
        <v>11</v>
      </c>
    </row>
    <row r="571" spans="1:9" s="18" customFormat="1">
      <c r="A571" s="162" t="s">
        <v>1369</v>
      </c>
      <c r="B571" s="2">
        <v>6</v>
      </c>
      <c r="C571" s="1">
        <v>0.7</v>
      </c>
      <c r="D571" s="21">
        <v>14.9</v>
      </c>
      <c r="E571" s="2" t="s">
        <v>4861</v>
      </c>
      <c r="F571" s="2"/>
      <c r="G571" s="387">
        <v>22.450000000000003</v>
      </c>
      <c r="H571" s="387">
        <v>20.6</v>
      </c>
      <c r="I571" s="393">
        <v>20.25</v>
      </c>
    </row>
    <row r="572" spans="1:9">
      <c r="A572" s="162" t="s">
        <v>31747</v>
      </c>
      <c r="B572" s="2">
        <v>6</v>
      </c>
      <c r="C572" s="1">
        <v>0.5</v>
      </c>
      <c r="D572" s="21">
        <v>21</v>
      </c>
      <c r="E572" s="2" t="s">
        <v>4861</v>
      </c>
      <c r="F572" s="2"/>
      <c r="G572" s="387">
        <v>149.65</v>
      </c>
      <c r="H572" s="387">
        <v>137.4</v>
      </c>
      <c r="I572" s="393">
        <v>134.95000000000002</v>
      </c>
    </row>
    <row r="573" spans="1:9" s="18" customFormat="1">
      <c r="A573" s="162" t="s">
        <v>1397</v>
      </c>
      <c r="B573" s="2">
        <v>6</v>
      </c>
      <c r="C573" s="1">
        <v>0.5</v>
      </c>
      <c r="D573" s="21">
        <v>20</v>
      </c>
      <c r="E573" s="2" t="s">
        <v>4861</v>
      </c>
      <c r="F573" s="2"/>
      <c r="G573" s="387">
        <v>13.55</v>
      </c>
      <c r="H573" s="387">
        <v>12.450000000000001</v>
      </c>
      <c r="I573" s="393">
        <v>12.200000000000001</v>
      </c>
    </row>
    <row r="574" spans="1:9" s="18" customFormat="1">
      <c r="A574" s="162" t="s">
        <v>27672</v>
      </c>
      <c r="B574" s="2">
        <v>6</v>
      </c>
      <c r="C574" s="1">
        <v>0.5</v>
      </c>
      <c r="D574" s="21">
        <v>28</v>
      </c>
      <c r="E574" s="2" t="s">
        <v>4861</v>
      </c>
      <c r="F574" s="2"/>
      <c r="G574" s="387">
        <v>55.550000000000004</v>
      </c>
      <c r="H574" s="387">
        <v>51</v>
      </c>
      <c r="I574" s="393">
        <v>50.050000000000004</v>
      </c>
    </row>
    <row r="575" spans="1:9" s="18" customFormat="1">
      <c r="A575" s="162" t="s">
        <v>1413</v>
      </c>
      <c r="B575" s="2">
        <v>120</v>
      </c>
      <c r="C575" s="1">
        <v>0.05</v>
      </c>
      <c r="D575" s="21">
        <v>28</v>
      </c>
      <c r="E575" s="2" t="s">
        <v>4861</v>
      </c>
      <c r="F575" s="2"/>
      <c r="G575" s="387">
        <v>20.350000000000001</v>
      </c>
      <c r="H575" s="387">
        <v>18.650000000000002</v>
      </c>
      <c r="I575" s="393">
        <v>18.350000000000001</v>
      </c>
    </row>
    <row r="576" spans="1:9" s="18" customFormat="1">
      <c r="A576" s="162" t="s">
        <v>1418</v>
      </c>
      <c r="B576" s="2">
        <v>6</v>
      </c>
      <c r="C576" s="1">
        <v>0.7</v>
      </c>
      <c r="D576" s="21">
        <v>28</v>
      </c>
      <c r="E576" s="2" t="s">
        <v>4861</v>
      </c>
      <c r="F576" s="2"/>
      <c r="G576" s="387">
        <v>26.3</v>
      </c>
      <c r="H576" s="387">
        <v>24.150000000000002</v>
      </c>
      <c r="I576" s="393">
        <v>23.700000000000003</v>
      </c>
    </row>
    <row r="577" spans="1:9">
      <c r="A577" s="162" t="s">
        <v>38697</v>
      </c>
      <c r="B577" s="2">
        <v>6</v>
      </c>
      <c r="C577" s="1">
        <v>1</v>
      </c>
      <c r="D577" s="21">
        <v>28</v>
      </c>
      <c r="E577" s="2" t="s">
        <v>4861</v>
      </c>
      <c r="F577" s="2"/>
      <c r="G577" s="387">
        <v>25.85</v>
      </c>
      <c r="H577" s="387">
        <v>23.700000000000003</v>
      </c>
      <c r="I577" s="393">
        <v>23.3</v>
      </c>
    </row>
    <row r="578" spans="1:9" s="18" customFormat="1">
      <c r="A578" s="162" t="s">
        <v>1419</v>
      </c>
      <c r="B578" s="2">
        <v>60</v>
      </c>
      <c r="C578" s="1">
        <v>0.05</v>
      </c>
      <c r="D578" s="21">
        <v>17</v>
      </c>
      <c r="E578" s="2" t="s">
        <v>4861</v>
      </c>
      <c r="F578" s="2"/>
      <c r="G578" s="387">
        <v>5.0500000000000007</v>
      </c>
      <c r="H578" s="387">
        <v>4.6500000000000004</v>
      </c>
      <c r="I578" s="393">
        <v>4.6000000000000005</v>
      </c>
    </row>
    <row r="579" spans="1:9" s="18" customFormat="1">
      <c r="A579" s="162" t="s">
        <v>14236</v>
      </c>
      <c r="B579" s="2">
        <v>6</v>
      </c>
      <c r="C579" s="1">
        <v>0.7</v>
      </c>
      <c r="D579" s="21">
        <v>17</v>
      </c>
      <c r="E579" s="2" t="s">
        <v>4861</v>
      </c>
      <c r="F579" s="2"/>
      <c r="G579" s="387">
        <v>11.9</v>
      </c>
      <c r="H579" s="387">
        <v>10.950000000000001</v>
      </c>
      <c r="I579" s="393">
        <v>10.75</v>
      </c>
    </row>
    <row r="580" spans="1:9" s="18" customFormat="1">
      <c r="A580" s="162" t="s">
        <v>38698</v>
      </c>
      <c r="B580" s="2">
        <v>6</v>
      </c>
      <c r="C580" s="1">
        <v>0.7</v>
      </c>
      <c r="D580" s="21">
        <v>17</v>
      </c>
      <c r="E580" s="2" t="s">
        <v>4861</v>
      </c>
      <c r="F580" s="2"/>
      <c r="G580" s="387">
        <v>20.450000000000003</v>
      </c>
      <c r="H580" s="387">
        <v>18.75</v>
      </c>
      <c r="I580" s="393">
        <v>18.45</v>
      </c>
    </row>
    <row r="581" spans="1:9">
      <c r="A581" s="162" t="s">
        <v>4582</v>
      </c>
      <c r="B581" s="2">
        <v>6</v>
      </c>
      <c r="C581" s="1">
        <v>0.75</v>
      </c>
      <c r="D581" s="21">
        <v>16</v>
      </c>
      <c r="E581" s="2" t="s">
        <v>4861</v>
      </c>
      <c r="F581" s="2"/>
      <c r="G581" s="387">
        <v>12.4</v>
      </c>
      <c r="H581" s="387">
        <v>11.4</v>
      </c>
      <c r="I581" s="393">
        <v>11.200000000000001</v>
      </c>
    </row>
    <row r="582" spans="1:9" s="18" customFormat="1">
      <c r="A582" s="162" t="s">
        <v>1427</v>
      </c>
      <c r="B582" s="2">
        <v>6</v>
      </c>
      <c r="C582" s="1">
        <v>0.7</v>
      </c>
      <c r="D582" s="21">
        <v>40</v>
      </c>
      <c r="E582" s="2" t="s">
        <v>4861</v>
      </c>
      <c r="F582" s="2"/>
      <c r="G582" s="387">
        <v>75.600000000000009</v>
      </c>
      <c r="H582" s="387">
        <v>69.400000000000006</v>
      </c>
      <c r="I582" s="393">
        <v>68.150000000000006</v>
      </c>
    </row>
    <row r="583" spans="1:9" s="18" customFormat="1">
      <c r="A583" s="162" t="s">
        <v>33042</v>
      </c>
      <c r="B583" s="2">
        <v>6</v>
      </c>
      <c r="C583" s="1">
        <v>0.7</v>
      </c>
      <c r="D583" s="21">
        <v>40</v>
      </c>
      <c r="E583" s="2" t="s">
        <v>4861</v>
      </c>
      <c r="F583" s="2"/>
      <c r="G583" s="387">
        <v>14.3</v>
      </c>
      <c r="H583" s="387">
        <v>13.15</v>
      </c>
      <c r="I583" s="393">
        <v>12.9</v>
      </c>
    </row>
    <row r="584" spans="1:9" s="18" customFormat="1">
      <c r="A584" s="162" t="s">
        <v>1451</v>
      </c>
      <c r="B584" s="2">
        <v>6</v>
      </c>
      <c r="C584" s="1">
        <v>0.7</v>
      </c>
      <c r="D584" s="21">
        <v>17</v>
      </c>
      <c r="E584" s="2" t="s">
        <v>4861</v>
      </c>
      <c r="F584" s="2"/>
      <c r="G584" s="387">
        <v>52.85</v>
      </c>
      <c r="H584" s="387">
        <v>48.5</v>
      </c>
      <c r="I584" s="393">
        <v>47.650000000000006</v>
      </c>
    </row>
    <row r="585" spans="1:9" s="18" customFormat="1">
      <c r="A585" s="162" t="s">
        <v>13696</v>
      </c>
      <c r="B585" s="2">
        <v>6</v>
      </c>
      <c r="C585" s="1">
        <v>0.7</v>
      </c>
      <c r="D585" s="21">
        <v>15</v>
      </c>
      <c r="E585" s="2" t="s">
        <v>4861</v>
      </c>
      <c r="F585" s="2"/>
      <c r="G585" s="387">
        <v>18.8</v>
      </c>
      <c r="H585" s="387">
        <v>17.25</v>
      </c>
      <c r="I585" s="393">
        <v>16.95</v>
      </c>
    </row>
    <row r="586" spans="1:9" s="18" customFormat="1">
      <c r="A586" s="162" t="s">
        <v>27677</v>
      </c>
      <c r="B586" s="2">
        <v>6</v>
      </c>
      <c r="C586" s="1">
        <v>0.5</v>
      </c>
      <c r="D586" s="21">
        <v>50</v>
      </c>
      <c r="E586" s="2" t="s">
        <v>4861</v>
      </c>
      <c r="F586" s="2"/>
      <c r="G586" s="387">
        <v>19.100000000000001</v>
      </c>
      <c r="H586" s="387">
        <v>17.55</v>
      </c>
      <c r="I586" s="393">
        <v>17.25</v>
      </c>
    </row>
    <row r="587" spans="1:9" s="18" customFormat="1">
      <c r="A587" s="162" t="s">
        <v>1464</v>
      </c>
      <c r="B587" s="2">
        <v>6</v>
      </c>
      <c r="C587" s="1">
        <v>0.7</v>
      </c>
      <c r="D587" s="21">
        <v>40</v>
      </c>
      <c r="E587" s="2" t="s">
        <v>4861</v>
      </c>
      <c r="F587" s="2"/>
      <c r="G587" s="387">
        <v>17.05</v>
      </c>
      <c r="H587" s="387">
        <v>15.65</v>
      </c>
      <c r="I587" s="393">
        <v>15.350000000000001</v>
      </c>
    </row>
    <row r="588" spans="1:9" s="18" customFormat="1">
      <c r="A588" s="162" t="s">
        <v>1481</v>
      </c>
      <c r="B588" s="2">
        <v>6</v>
      </c>
      <c r="C588" s="1">
        <v>0.5</v>
      </c>
      <c r="D588" s="21">
        <v>32</v>
      </c>
      <c r="E588" s="2" t="s">
        <v>4861</v>
      </c>
      <c r="F588" s="2"/>
      <c r="G588" s="387">
        <v>39.950000000000003</v>
      </c>
      <c r="H588" s="387">
        <v>36.65</v>
      </c>
      <c r="I588" s="393">
        <v>36</v>
      </c>
    </row>
    <row r="589" spans="1:9">
      <c r="A589" s="162" t="s">
        <v>1483</v>
      </c>
      <c r="B589" s="2">
        <v>6</v>
      </c>
      <c r="C589" s="1">
        <v>0.7</v>
      </c>
      <c r="D589" s="21">
        <v>34</v>
      </c>
      <c r="E589" s="2" t="s">
        <v>4861</v>
      </c>
      <c r="F589" s="2"/>
      <c r="G589" s="387">
        <v>11.9</v>
      </c>
      <c r="H589" s="387">
        <v>10.9</v>
      </c>
      <c r="I589" s="393">
        <v>10.700000000000001</v>
      </c>
    </row>
    <row r="590" spans="1:9">
      <c r="A590" s="162" t="s">
        <v>1490</v>
      </c>
      <c r="B590" s="2">
        <v>6</v>
      </c>
      <c r="C590" s="1">
        <v>0.7</v>
      </c>
      <c r="D590" s="21">
        <v>17</v>
      </c>
      <c r="E590" s="2" t="s">
        <v>4861</v>
      </c>
      <c r="F590" s="2"/>
      <c r="G590" s="387">
        <v>79.050000000000011</v>
      </c>
      <c r="H590" s="387">
        <v>72.600000000000009</v>
      </c>
      <c r="I590" s="393">
        <v>71.3</v>
      </c>
    </row>
    <row r="591" spans="1:9" s="18" customFormat="1">
      <c r="A591" s="162" t="s">
        <v>1492</v>
      </c>
      <c r="B591" s="2">
        <v>6</v>
      </c>
      <c r="C591" s="1">
        <v>0.7</v>
      </c>
      <c r="D591" s="21">
        <v>20</v>
      </c>
      <c r="E591" s="2" t="s">
        <v>4861</v>
      </c>
      <c r="F591" s="2"/>
      <c r="G591" s="387">
        <v>23.8</v>
      </c>
      <c r="H591" s="387">
        <v>21.85</v>
      </c>
      <c r="I591" s="393">
        <v>21.450000000000003</v>
      </c>
    </row>
    <row r="592" spans="1:9" s="18" customFormat="1">
      <c r="A592" s="162" t="s">
        <v>33051</v>
      </c>
      <c r="B592" s="2">
        <v>6</v>
      </c>
      <c r="C592" s="1">
        <v>0.5</v>
      </c>
      <c r="D592" s="21">
        <v>20</v>
      </c>
      <c r="E592" s="2" t="s">
        <v>4861</v>
      </c>
      <c r="F592" s="2"/>
      <c r="G592" s="387">
        <v>12.9</v>
      </c>
      <c r="H592" s="387">
        <v>11.8</v>
      </c>
      <c r="I592" s="393">
        <v>11.600000000000001</v>
      </c>
    </row>
    <row r="593" spans="1:9" s="18" customFormat="1">
      <c r="A593" s="162" t="s">
        <v>1499</v>
      </c>
      <c r="B593" s="2">
        <v>6</v>
      </c>
      <c r="C593" s="1">
        <v>0.5</v>
      </c>
      <c r="D593" s="21">
        <v>20</v>
      </c>
      <c r="E593" s="2" t="s">
        <v>4861</v>
      </c>
      <c r="F593" s="2"/>
      <c r="G593" s="387">
        <v>12.9</v>
      </c>
      <c r="H593" s="387">
        <v>11.8</v>
      </c>
      <c r="I593" s="393">
        <v>11.600000000000001</v>
      </c>
    </row>
    <row r="594" spans="1:9" s="18" customFormat="1">
      <c r="A594" s="162" t="s">
        <v>4651</v>
      </c>
      <c r="B594" s="2">
        <v>6</v>
      </c>
      <c r="C594" s="1">
        <v>0.7</v>
      </c>
      <c r="D594" s="21">
        <v>25</v>
      </c>
      <c r="E594" s="2" t="s">
        <v>4861</v>
      </c>
      <c r="F594" s="2"/>
      <c r="G594" s="387">
        <v>12.05</v>
      </c>
      <c r="H594" s="387">
        <v>11.05</v>
      </c>
      <c r="I594" s="393">
        <v>10.850000000000001</v>
      </c>
    </row>
    <row r="595" spans="1:9" s="18" customFormat="1">
      <c r="A595" s="162" t="s">
        <v>1525</v>
      </c>
      <c r="B595" s="2">
        <v>6</v>
      </c>
      <c r="C595" s="1">
        <v>0.7</v>
      </c>
      <c r="D595" s="21">
        <v>37</v>
      </c>
      <c r="E595" s="2" t="s">
        <v>4861</v>
      </c>
      <c r="F595" s="2"/>
      <c r="G595" s="387">
        <v>15.75</v>
      </c>
      <c r="H595" s="387">
        <v>14.450000000000001</v>
      </c>
      <c r="I595" s="393">
        <v>14.200000000000001</v>
      </c>
    </row>
    <row r="596" spans="1:9" s="18" customFormat="1">
      <c r="A596" s="162" t="s">
        <v>1532</v>
      </c>
      <c r="B596" s="2">
        <v>6</v>
      </c>
      <c r="C596" s="1">
        <v>0.7</v>
      </c>
      <c r="D596" s="21">
        <v>18</v>
      </c>
      <c r="E596" s="2" t="s">
        <v>4861</v>
      </c>
      <c r="F596" s="2"/>
      <c r="G596" s="387">
        <v>11.75</v>
      </c>
      <c r="H596" s="387">
        <v>10.8</v>
      </c>
      <c r="I596" s="393">
        <v>10.600000000000001</v>
      </c>
    </row>
    <row r="597" spans="1:9" s="18" customFormat="1">
      <c r="A597" s="162" t="s">
        <v>1534</v>
      </c>
      <c r="B597" s="2">
        <v>6</v>
      </c>
      <c r="C597" s="1">
        <v>1</v>
      </c>
      <c r="D597" s="21">
        <v>18</v>
      </c>
      <c r="E597" s="2" t="s">
        <v>4861</v>
      </c>
      <c r="F597" s="2"/>
      <c r="G597" s="387">
        <v>21.25</v>
      </c>
      <c r="H597" s="387">
        <v>19.55</v>
      </c>
      <c r="I597" s="393">
        <v>19.200000000000003</v>
      </c>
    </row>
    <row r="598" spans="1:9" s="18" customFormat="1">
      <c r="A598" s="162" t="s">
        <v>32426</v>
      </c>
      <c r="B598" s="2">
        <v>6</v>
      </c>
      <c r="C598" s="1">
        <v>0.5</v>
      </c>
      <c r="D598" s="21">
        <v>70</v>
      </c>
      <c r="E598" s="2" t="s">
        <v>4861</v>
      </c>
      <c r="F598" s="2"/>
      <c r="G598" s="387">
        <v>12.950000000000001</v>
      </c>
      <c r="H598" s="387">
        <v>11.850000000000001</v>
      </c>
      <c r="I598" s="393">
        <v>11.65</v>
      </c>
    </row>
    <row r="599" spans="1:9" s="18" customFormat="1">
      <c r="A599" s="162" t="s">
        <v>33053</v>
      </c>
      <c r="B599" s="2">
        <v>6</v>
      </c>
      <c r="C599" s="1">
        <v>0.5</v>
      </c>
      <c r="D599" s="21">
        <v>70</v>
      </c>
      <c r="E599" s="2" t="s">
        <v>4861</v>
      </c>
      <c r="F599" s="2"/>
      <c r="G599" s="387">
        <v>50.050000000000004</v>
      </c>
      <c r="H599" s="387">
        <v>45.95</v>
      </c>
      <c r="I599" s="393">
        <v>45.150000000000006</v>
      </c>
    </row>
    <row r="600" spans="1:9">
      <c r="A600" s="162" t="s">
        <v>33054</v>
      </c>
      <c r="B600" s="2">
        <v>24</v>
      </c>
      <c r="C600" s="1">
        <v>0.05</v>
      </c>
      <c r="D600" s="21">
        <v>70</v>
      </c>
      <c r="E600" s="2" t="s">
        <v>4861</v>
      </c>
      <c r="F600" s="2"/>
      <c r="G600" s="387">
        <v>24.950000000000003</v>
      </c>
      <c r="H600" s="387">
        <v>22.900000000000002</v>
      </c>
      <c r="I600" s="393">
        <v>22.5</v>
      </c>
    </row>
    <row r="601" spans="1:9" s="18" customFormat="1">
      <c r="A601" s="162" t="s">
        <v>1588</v>
      </c>
      <c r="B601" s="2">
        <v>6</v>
      </c>
      <c r="C601" s="1">
        <v>1</v>
      </c>
      <c r="D601" s="21">
        <v>39</v>
      </c>
      <c r="E601" s="2" t="s">
        <v>4861</v>
      </c>
      <c r="F601" s="2"/>
      <c r="G601" s="387">
        <v>21.400000000000002</v>
      </c>
      <c r="H601" s="387">
        <v>19.650000000000002</v>
      </c>
      <c r="I601" s="393">
        <v>19.3</v>
      </c>
    </row>
    <row r="602" spans="1:9" s="18" customFormat="1">
      <c r="A602" s="162" t="s">
        <v>31751</v>
      </c>
      <c r="B602" s="2">
        <v>6</v>
      </c>
      <c r="C602" s="1">
        <v>1</v>
      </c>
      <c r="D602" s="21">
        <v>39</v>
      </c>
      <c r="E602" s="2" t="s">
        <v>4861</v>
      </c>
      <c r="F602" s="2"/>
      <c r="G602" s="387">
        <v>8.65</v>
      </c>
      <c r="H602" s="387">
        <v>7.95</v>
      </c>
      <c r="I602" s="393">
        <v>7.8000000000000007</v>
      </c>
    </row>
    <row r="603" spans="1:9">
      <c r="A603" s="162" t="s">
        <v>1592</v>
      </c>
      <c r="B603" s="2">
        <v>6</v>
      </c>
      <c r="C603" s="1">
        <v>0.7</v>
      </c>
      <c r="D603" s="21">
        <v>28</v>
      </c>
      <c r="E603" s="2" t="s">
        <v>4861</v>
      </c>
      <c r="F603" s="2"/>
      <c r="G603" s="387">
        <v>45.25</v>
      </c>
      <c r="H603" s="387">
        <v>41.550000000000004</v>
      </c>
      <c r="I603" s="393">
        <v>40.800000000000004</v>
      </c>
    </row>
    <row r="604" spans="1:9" s="18" customFormat="1">
      <c r="A604" s="162" t="s">
        <v>27681</v>
      </c>
      <c r="B604" s="2">
        <v>1</v>
      </c>
      <c r="C604" s="1">
        <v>3</v>
      </c>
      <c r="D604" s="21">
        <v>15</v>
      </c>
      <c r="E604" s="2" t="s">
        <v>4861</v>
      </c>
      <c r="F604" s="2"/>
      <c r="G604" s="387">
        <v>17.350000000000001</v>
      </c>
      <c r="H604" s="387">
        <v>15.950000000000001</v>
      </c>
      <c r="I604" s="393">
        <v>15.65</v>
      </c>
    </row>
    <row r="605" spans="1:9" s="18" customFormat="1">
      <c r="A605" s="162" t="s">
        <v>1650</v>
      </c>
      <c r="B605" s="2">
        <v>6</v>
      </c>
      <c r="C605" s="1">
        <v>0.7</v>
      </c>
      <c r="D605" s="21">
        <v>33</v>
      </c>
      <c r="E605" s="2" t="s">
        <v>4861</v>
      </c>
      <c r="F605" s="2"/>
      <c r="G605" s="387">
        <v>18.850000000000001</v>
      </c>
      <c r="H605" s="387">
        <v>17.3</v>
      </c>
      <c r="I605" s="393">
        <v>17</v>
      </c>
    </row>
    <row r="606" spans="1:9" s="18" customFormat="1">
      <c r="A606" s="162" t="s">
        <v>33057</v>
      </c>
      <c r="B606" s="2">
        <v>6</v>
      </c>
      <c r="C606" s="1">
        <v>0.7</v>
      </c>
      <c r="D606" s="21">
        <v>30</v>
      </c>
      <c r="E606" s="2" t="s">
        <v>4861</v>
      </c>
      <c r="F606" s="2"/>
      <c r="G606" s="387">
        <v>26.55</v>
      </c>
      <c r="H606" s="387">
        <v>24.35</v>
      </c>
      <c r="I606" s="393">
        <v>23.900000000000002</v>
      </c>
    </row>
    <row r="607" spans="1:9" s="18" customFormat="1">
      <c r="A607" s="162" t="s">
        <v>31753</v>
      </c>
      <c r="B607" s="2">
        <v>6</v>
      </c>
      <c r="C607" s="1">
        <v>0.7</v>
      </c>
      <c r="D607" s="21">
        <v>15</v>
      </c>
      <c r="E607" s="2" t="s">
        <v>4861</v>
      </c>
      <c r="F607" s="2"/>
      <c r="G607" s="387">
        <v>11.5</v>
      </c>
      <c r="H607" s="387">
        <v>10.55</v>
      </c>
      <c r="I607" s="393">
        <v>10.350000000000001</v>
      </c>
    </row>
    <row r="608" spans="1:9" s="18" customFormat="1">
      <c r="A608" s="162" t="s">
        <v>26947</v>
      </c>
      <c r="B608" s="2">
        <v>6</v>
      </c>
      <c r="C608" s="1">
        <v>0.5</v>
      </c>
      <c r="D608" s="21">
        <v>15</v>
      </c>
      <c r="E608" s="2" t="s">
        <v>4861</v>
      </c>
      <c r="F608" s="2"/>
      <c r="G608" s="387">
        <v>42.5</v>
      </c>
      <c r="H608" s="387">
        <v>39.050000000000004</v>
      </c>
      <c r="I608" s="393">
        <v>38.35</v>
      </c>
    </row>
    <row r="609" spans="1:9" s="18" customFormat="1">
      <c r="A609" s="162" t="s">
        <v>26953</v>
      </c>
      <c r="B609" s="2">
        <v>6</v>
      </c>
      <c r="C609" s="1">
        <v>0.7</v>
      </c>
      <c r="D609" s="21">
        <v>25</v>
      </c>
      <c r="E609" s="2" t="s">
        <v>4861</v>
      </c>
      <c r="F609" s="2"/>
      <c r="G609" s="387">
        <v>32.200000000000003</v>
      </c>
      <c r="H609" s="387">
        <v>29.55</v>
      </c>
      <c r="I609" s="393">
        <v>29</v>
      </c>
    </row>
    <row r="610" spans="1:9" s="18" customFormat="1">
      <c r="A610" s="162" t="s">
        <v>1688</v>
      </c>
      <c r="B610" s="2">
        <v>6</v>
      </c>
      <c r="C610" s="1">
        <v>0.7</v>
      </c>
      <c r="D610" s="21">
        <v>20</v>
      </c>
      <c r="E610" s="2" t="s">
        <v>4861</v>
      </c>
      <c r="F610" s="2"/>
      <c r="G610" s="387">
        <v>12.65</v>
      </c>
      <c r="H610" s="387">
        <v>11.600000000000001</v>
      </c>
      <c r="I610" s="393">
        <v>11.4</v>
      </c>
    </row>
    <row r="611" spans="1:9" s="18" customFormat="1">
      <c r="A611" s="162" t="s">
        <v>14243</v>
      </c>
      <c r="B611" s="2">
        <v>6</v>
      </c>
      <c r="C611" s="1">
        <v>0.7</v>
      </c>
      <c r="D611" s="21">
        <v>20</v>
      </c>
      <c r="E611" s="2" t="s">
        <v>4861</v>
      </c>
      <c r="F611" s="2"/>
      <c r="G611" s="387">
        <v>18</v>
      </c>
      <c r="H611" s="387">
        <v>16.55</v>
      </c>
      <c r="I611" s="393">
        <v>16.25</v>
      </c>
    </row>
    <row r="612" spans="1:9">
      <c r="A612" s="162" t="s">
        <v>1712</v>
      </c>
      <c r="B612" s="2">
        <v>6</v>
      </c>
      <c r="C612" s="1">
        <v>0.7</v>
      </c>
      <c r="D612" s="21">
        <v>42.3</v>
      </c>
      <c r="E612" s="2" t="s">
        <v>4861</v>
      </c>
      <c r="F612" s="2"/>
      <c r="G612" s="387">
        <v>22.150000000000002</v>
      </c>
      <c r="H612" s="387">
        <v>20.3</v>
      </c>
      <c r="I612" s="393">
        <v>19.950000000000003</v>
      </c>
    </row>
    <row r="613" spans="1:9">
      <c r="A613" s="162" t="s">
        <v>1715</v>
      </c>
      <c r="B613" s="2">
        <v>6</v>
      </c>
      <c r="C613" s="1">
        <v>0.7</v>
      </c>
      <c r="D613" s="21">
        <v>30</v>
      </c>
      <c r="E613" s="2" t="s">
        <v>4861</v>
      </c>
      <c r="F613" s="2"/>
      <c r="G613" s="387">
        <v>17.400000000000002</v>
      </c>
      <c r="H613" s="387">
        <v>15.950000000000001</v>
      </c>
      <c r="I613" s="393">
        <v>15.65</v>
      </c>
    </row>
    <row r="614" spans="1:9">
      <c r="A614" s="162" t="s">
        <v>1718</v>
      </c>
      <c r="B614" s="2">
        <v>6</v>
      </c>
      <c r="C614" s="1">
        <v>0.7</v>
      </c>
      <c r="D614" s="21">
        <v>38</v>
      </c>
      <c r="E614" s="2" t="s">
        <v>4861</v>
      </c>
      <c r="F614" s="2"/>
      <c r="G614" s="387">
        <v>21.75</v>
      </c>
      <c r="H614" s="387">
        <v>19.950000000000003</v>
      </c>
      <c r="I614" s="393">
        <v>19.600000000000001</v>
      </c>
    </row>
    <row r="615" spans="1:9" s="18" customFormat="1">
      <c r="A615" s="162" t="s">
        <v>1730</v>
      </c>
      <c r="B615" s="2">
        <v>6</v>
      </c>
      <c r="C615" s="1">
        <v>1</v>
      </c>
      <c r="D615" s="21">
        <v>17.899999999999999</v>
      </c>
      <c r="E615" s="2" t="s">
        <v>4861</v>
      </c>
      <c r="F615" s="2"/>
      <c r="G615" s="387">
        <v>21.85</v>
      </c>
      <c r="H615" s="387">
        <v>20.100000000000001</v>
      </c>
      <c r="I615" s="393">
        <v>19.700000000000003</v>
      </c>
    </row>
    <row r="616" spans="1:9" s="18" customFormat="1">
      <c r="A616" s="162" t="s">
        <v>1781</v>
      </c>
      <c r="B616" s="2">
        <v>6</v>
      </c>
      <c r="C616" s="1">
        <v>0.7</v>
      </c>
      <c r="D616" s="21">
        <v>17</v>
      </c>
      <c r="E616" s="2" t="s">
        <v>4861</v>
      </c>
      <c r="F616" s="2"/>
      <c r="G616" s="387">
        <v>31.400000000000002</v>
      </c>
      <c r="H616" s="387">
        <v>28.85</v>
      </c>
      <c r="I616" s="393">
        <v>28.35</v>
      </c>
    </row>
    <row r="617" spans="1:9" s="18" customFormat="1">
      <c r="A617" s="162" t="s">
        <v>1783</v>
      </c>
      <c r="B617" s="2">
        <v>6</v>
      </c>
      <c r="C617" s="1">
        <v>0.7</v>
      </c>
      <c r="D617" s="21">
        <v>35</v>
      </c>
      <c r="E617" s="2" t="s">
        <v>4861</v>
      </c>
      <c r="F617" s="2"/>
      <c r="G617" s="387">
        <v>81.25</v>
      </c>
      <c r="H617" s="387">
        <v>74.600000000000009</v>
      </c>
      <c r="I617" s="393">
        <v>73.25</v>
      </c>
    </row>
    <row r="618" spans="1:9">
      <c r="A618" s="162" t="s">
        <v>31770</v>
      </c>
      <c r="B618" s="2">
        <v>12</v>
      </c>
      <c r="C618" s="1">
        <v>1</v>
      </c>
      <c r="D618" s="21">
        <v>43.5</v>
      </c>
      <c r="E618" s="2" t="s">
        <v>4861</v>
      </c>
      <c r="F618" s="2"/>
      <c r="G618" s="387">
        <v>176.4</v>
      </c>
      <c r="H618" s="387">
        <v>161.95000000000002</v>
      </c>
      <c r="I618" s="393">
        <v>159.05000000000001</v>
      </c>
    </row>
    <row r="619" spans="1:9" s="18" customFormat="1">
      <c r="A619" s="162" t="s">
        <v>1956</v>
      </c>
      <c r="B619" s="2">
        <v>6</v>
      </c>
      <c r="C619" s="1">
        <v>0.7</v>
      </c>
      <c r="D619" s="21">
        <v>24</v>
      </c>
      <c r="E619" s="2" t="s">
        <v>4861</v>
      </c>
      <c r="F619" s="2"/>
      <c r="G619" s="387">
        <v>13.9</v>
      </c>
      <c r="H619" s="387">
        <v>12.8</v>
      </c>
      <c r="I619" s="393">
        <v>12.55</v>
      </c>
    </row>
    <row r="620" spans="1:9">
      <c r="A620" s="162" t="s">
        <v>1975</v>
      </c>
      <c r="B620" s="2">
        <v>6</v>
      </c>
      <c r="C620" s="1">
        <v>0.7</v>
      </c>
      <c r="D620" s="21">
        <v>40</v>
      </c>
      <c r="E620" s="2" t="s">
        <v>4861</v>
      </c>
      <c r="F620" s="2"/>
      <c r="G620" s="387">
        <v>13.950000000000001</v>
      </c>
      <c r="H620" s="387">
        <v>12.8</v>
      </c>
      <c r="I620" s="393">
        <v>12.55</v>
      </c>
    </row>
    <row r="621" spans="1:9" s="18" customFormat="1">
      <c r="A621" s="162" t="s">
        <v>1977</v>
      </c>
      <c r="B621" s="2">
        <v>6</v>
      </c>
      <c r="C621" s="1">
        <v>0.7</v>
      </c>
      <c r="D621" s="21">
        <v>40</v>
      </c>
      <c r="E621" s="2" t="s">
        <v>4861</v>
      </c>
      <c r="F621" s="2"/>
      <c r="G621" s="387">
        <v>30.75</v>
      </c>
      <c r="H621" s="387">
        <v>28.25</v>
      </c>
      <c r="I621" s="393">
        <v>27.75</v>
      </c>
    </row>
    <row r="622" spans="1:9" s="18" customFormat="1">
      <c r="A622" s="162" t="s">
        <v>26963</v>
      </c>
      <c r="B622" s="2">
        <v>48</v>
      </c>
      <c r="C622" s="1">
        <v>0.05</v>
      </c>
      <c r="D622" s="21">
        <v>40</v>
      </c>
      <c r="E622" s="2" t="s">
        <v>4861</v>
      </c>
      <c r="F622" s="2"/>
      <c r="G622" s="387">
        <v>33.300000000000004</v>
      </c>
      <c r="H622" s="387">
        <v>30.55</v>
      </c>
      <c r="I622" s="393">
        <v>30</v>
      </c>
    </row>
    <row r="623" spans="1:9" s="18" customFormat="1">
      <c r="A623" s="162" t="s">
        <v>33253</v>
      </c>
      <c r="B623" s="2">
        <v>6</v>
      </c>
      <c r="C623" s="1">
        <v>0.7</v>
      </c>
      <c r="D623" s="21">
        <v>40</v>
      </c>
      <c r="E623" s="2" t="s">
        <v>4861</v>
      </c>
      <c r="F623" s="2"/>
      <c r="G623" s="387">
        <v>52.400000000000006</v>
      </c>
      <c r="H623" s="387">
        <v>48.150000000000006</v>
      </c>
      <c r="I623" s="393">
        <v>47.25</v>
      </c>
    </row>
    <row r="624" spans="1:9" s="18" customFormat="1">
      <c r="A624" s="162" t="s">
        <v>2054</v>
      </c>
      <c r="B624" s="2">
        <v>6</v>
      </c>
      <c r="C624" s="1">
        <v>0.7</v>
      </c>
      <c r="D624" s="21">
        <v>18</v>
      </c>
      <c r="E624" s="2" t="s">
        <v>4861</v>
      </c>
      <c r="F624" s="2"/>
      <c r="G624" s="387">
        <v>35.85</v>
      </c>
      <c r="H624" s="387">
        <v>32.9</v>
      </c>
      <c r="I624" s="393">
        <v>32.300000000000004</v>
      </c>
    </row>
    <row r="625" spans="1:9">
      <c r="A625" s="162" t="s">
        <v>2078</v>
      </c>
      <c r="B625" s="2">
        <v>6</v>
      </c>
      <c r="C625" s="1">
        <v>0.7</v>
      </c>
      <c r="D625" s="21">
        <v>26</v>
      </c>
      <c r="E625" s="2" t="s">
        <v>4861</v>
      </c>
      <c r="F625" s="2"/>
      <c r="G625" s="387">
        <v>21</v>
      </c>
      <c r="H625" s="387">
        <v>19.25</v>
      </c>
      <c r="I625" s="393">
        <v>18.95</v>
      </c>
    </row>
    <row r="626" spans="1:9" s="18" customFormat="1">
      <c r="A626" s="162" t="s">
        <v>2087</v>
      </c>
      <c r="B626" s="2">
        <v>6</v>
      </c>
      <c r="C626" s="1">
        <v>0.7</v>
      </c>
      <c r="D626" s="21">
        <v>24</v>
      </c>
      <c r="E626" s="2" t="s">
        <v>4861</v>
      </c>
      <c r="F626" s="2"/>
      <c r="G626" s="387">
        <v>19.850000000000001</v>
      </c>
      <c r="H626" s="387">
        <v>18.2</v>
      </c>
      <c r="I626" s="393">
        <v>17.900000000000002</v>
      </c>
    </row>
    <row r="627" spans="1:9">
      <c r="A627" s="162" t="s">
        <v>27693</v>
      </c>
      <c r="B627" s="2">
        <v>6</v>
      </c>
      <c r="C627" s="1">
        <v>0.7</v>
      </c>
      <c r="D627" s="21">
        <v>25</v>
      </c>
      <c r="E627" s="2" t="s">
        <v>4861</v>
      </c>
      <c r="F627" s="2"/>
      <c r="G627" s="387">
        <v>14.200000000000001</v>
      </c>
      <c r="H627" s="387">
        <v>13.05</v>
      </c>
      <c r="I627" s="393">
        <v>12.8</v>
      </c>
    </row>
    <row r="628" spans="1:9" s="18" customFormat="1">
      <c r="A628" s="162" t="s">
        <v>2134</v>
      </c>
      <c r="B628" s="2">
        <v>9</v>
      </c>
      <c r="C628" s="1">
        <v>0.7</v>
      </c>
      <c r="D628" s="21">
        <v>26</v>
      </c>
      <c r="E628" s="2" t="s">
        <v>4861</v>
      </c>
      <c r="F628" s="2"/>
      <c r="G628" s="387">
        <v>168.9</v>
      </c>
      <c r="H628" s="387">
        <v>155.05000000000001</v>
      </c>
      <c r="I628" s="393">
        <v>152.30000000000001</v>
      </c>
    </row>
    <row r="629" spans="1:9" s="18" customFormat="1">
      <c r="A629" s="162" t="s">
        <v>27266</v>
      </c>
      <c r="B629" s="2">
        <v>6</v>
      </c>
      <c r="C629" s="1">
        <v>0.7</v>
      </c>
      <c r="D629" s="21">
        <v>20</v>
      </c>
      <c r="E629" s="2" t="s">
        <v>4861</v>
      </c>
      <c r="F629" s="2"/>
      <c r="G629" s="387">
        <v>16.2</v>
      </c>
      <c r="H629" s="387">
        <v>14.850000000000001</v>
      </c>
      <c r="I629" s="393">
        <v>14.600000000000001</v>
      </c>
    </row>
    <row r="630" spans="1:9" s="18" customFormat="1">
      <c r="A630" s="162" t="s">
        <v>2171</v>
      </c>
      <c r="B630" s="2">
        <v>6</v>
      </c>
      <c r="C630" s="1">
        <v>1</v>
      </c>
      <c r="D630" s="21">
        <v>22</v>
      </c>
      <c r="E630" s="2" t="s">
        <v>4861</v>
      </c>
      <c r="F630" s="2"/>
      <c r="G630" s="387">
        <v>35.800000000000004</v>
      </c>
      <c r="H630" s="387">
        <v>32.85</v>
      </c>
      <c r="I630" s="393">
        <v>32.300000000000004</v>
      </c>
    </row>
    <row r="631" spans="1:9" s="18" customFormat="1">
      <c r="A631" s="162" t="s">
        <v>2198</v>
      </c>
      <c r="B631" s="2">
        <v>6</v>
      </c>
      <c r="C631" s="1">
        <v>0.7</v>
      </c>
      <c r="D631" s="21">
        <v>35</v>
      </c>
      <c r="E631" s="2" t="s">
        <v>4861</v>
      </c>
      <c r="F631" s="2"/>
      <c r="G631" s="387">
        <v>11.4</v>
      </c>
      <c r="H631" s="387">
        <v>10.5</v>
      </c>
      <c r="I631" s="393">
        <v>10.3</v>
      </c>
    </row>
    <row r="632" spans="1:9">
      <c r="A632" s="162" t="s">
        <v>2201</v>
      </c>
      <c r="B632" s="2">
        <v>6</v>
      </c>
      <c r="C632" s="1">
        <v>0.5</v>
      </c>
      <c r="D632" s="21">
        <v>20</v>
      </c>
      <c r="E632" s="2" t="s">
        <v>4861</v>
      </c>
      <c r="F632" s="2"/>
      <c r="G632" s="387">
        <v>11.3</v>
      </c>
      <c r="H632" s="387">
        <v>10.350000000000001</v>
      </c>
      <c r="I632" s="393">
        <v>10.200000000000001</v>
      </c>
    </row>
    <row r="633" spans="1:9" s="18" customFormat="1">
      <c r="A633" s="162" t="s">
        <v>2212</v>
      </c>
      <c r="B633" s="2">
        <v>6</v>
      </c>
      <c r="C633" s="1">
        <v>0.7</v>
      </c>
      <c r="D633" s="21">
        <v>20</v>
      </c>
      <c r="E633" s="2" t="s">
        <v>4861</v>
      </c>
      <c r="F633" s="2"/>
      <c r="G633" s="387">
        <v>39.650000000000006</v>
      </c>
      <c r="H633" s="387">
        <v>36.4</v>
      </c>
      <c r="I633" s="393">
        <v>35.75</v>
      </c>
    </row>
    <row r="634" spans="1:9" s="18" customFormat="1">
      <c r="A634" s="162" t="s">
        <v>2214</v>
      </c>
      <c r="B634" s="2">
        <v>6</v>
      </c>
      <c r="C634" s="1">
        <v>0.7</v>
      </c>
      <c r="D634" s="21">
        <v>40</v>
      </c>
      <c r="E634" s="2" t="s">
        <v>4861</v>
      </c>
      <c r="F634" s="2"/>
      <c r="G634" s="387">
        <v>22.450000000000003</v>
      </c>
      <c r="H634" s="387">
        <v>20.650000000000002</v>
      </c>
      <c r="I634" s="393">
        <v>20.25</v>
      </c>
    </row>
    <row r="635" spans="1:9" s="18" customFormat="1">
      <c r="A635" s="162" t="s">
        <v>2216</v>
      </c>
      <c r="B635" s="2">
        <v>6</v>
      </c>
      <c r="C635" s="1">
        <v>1</v>
      </c>
      <c r="D635" s="21">
        <v>30</v>
      </c>
      <c r="E635" s="2" t="s">
        <v>4861</v>
      </c>
      <c r="F635" s="2"/>
      <c r="G635" s="387">
        <v>31.950000000000003</v>
      </c>
      <c r="H635" s="387">
        <v>29.3</v>
      </c>
      <c r="I635" s="393">
        <v>28.8</v>
      </c>
    </row>
    <row r="636" spans="1:9" s="18" customFormat="1">
      <c r="A636" s="162" t="s">
        <v>2230</v>
      </c>
      <c r="B636" s="2">
        <v>6</v>
      </c>
      <c r="C636" s="1">
        <v>1</v>
      </c>
      <c r="D636" s="21">
        <v>35</v>
      </c>
      <c r="E636" s="2" t="s">
        <v>4861</v>
      </c>
      <c r="F636" s="2"/>
      <c r="G636" s="387">
        <v>19.150000000000002</v>
      </c>
      <c r="H636" s="387">
        <v>17.600000000000001</v>
      </c>
      <c r="I636" s="393">
        <v>17.25</v>
      </c>
    </row>
    <row r="637" spans="1:9">
      <c r="A637" s="162" t="s">
        <v>2236</v>
      </c>
      <c r="B637" s="2">
        <v>6</v>
      </c>
      <c r="C637" s="1">
        <v>1</v>
      </c>
      <c r="D637" s="21">
        <v>35</v>
      </c>
      <c r="E637" s="2" t="s">
        <v>4861</v>
      </c>
      <c r="F637" s="2"/>
      <c r="G637" s="387">
        <v>33.35</v>
      </c>
      <c r="H637" s="387">
        <v>30.650000000000002</v>
      </c>
      <c r="I637" s="393">
        <v>30.1</v>
      </c>
    </row>
    <row r="638" spans="1:9">
      <c r="A638" s="162" t="s">
        <v>2242</v>
      </c>
      <c r="B638" s="2">
        <v>12</v>
      </c>
      <c r="C638" s="1">
        <v>1</v>
      </c>
      <c r="D638" s="21">
        <v>35</v>
      </c>
      <c r="E638" s="2" t="s">
        <v>4861</v>
      </c>
      <c r="F638" s="2"/>
      <c r="G638" s="387">
        <v>20.05</v>
      </c>
      <c r="H638" s="387">
        <v>18.400000000000002</v>
      </c>
      <c r="I638" s="393">
        <v>18.100000000000001</v>
      </c>
    </row>
    <row r="639" spans="1:9" s="18" customFormat="1">
      <c r="A639" s="162" t="s">
        <v>2245</v>
      </c>
      <c r="B639" s="2">
        <v>120</v>
      </c>
      <c r="C639" s="1">
        <v>0.05</v>
      </c>
      <c r="D639" s="21">
        <v>35</v>
      </c>
      <c r="E639" s="2" t="s">
        <v>4861</v>
      </c>
      <c r="F639" s="2"/>
      <c r="G639" s="387">
        <v>14.600000000000001</v>
      </c>
      <c r="H639" s="387">
        <v>13.4</v>
      </c>
      <c r="I639" s="393">
        <v>13.15</v>
      </c>
    </row>
    <row r="640" spans="1:9" s="18" customFormat="1">
      <c r="A640" s="162" t="s">
        <v>2269</v>
      </c>
      <c r="B640" s="2">
        <v>6</v>
      </c>
      <c r="C640" s="1">
        <v>1.75</v>
      </c>
      <c r="D640" s="21">
        <v>35</v>
      </c>
      <c r="E640" s="2" t="s">
        <v>4861</v>
      </c>
      <c r="F640" s="2"/>
      <c r="G640" s="387">
        <v>28.55</v>
      </c>
      <c r="H640" s="387">
        <v>26.200000000000003</v>
      </c>
      <c r="I640" s="393">
        <v>25.75</v>
      </c>
    </row>
    <row r="641" spans="1:9" s="18" customFormat="1">
      <c r="A641" s="162" t="s">
        <v>38708</v>
      </c>
      <c r="B641" s="2">
        <v>3</v>
      </c>
      <c r="C641" s="1">
        <v>3</v>
      </c>
      <c r="D641" s="21">
        <v>35</v>
      </c>
      <c r="E641" s="2" t="s">
        <v>4861</v>
      </c>
      <c r="F641" s="2"/>
      <c r="G641" s="387">
        <v>19.450000000000003</v>
      </c>
      <c r="H641" s="387">
        <v>17.850000000000001</v>
      </c>
      <c r="I641" s="393">
        <v>17.55</v>
      </c>
    </row>
    <row r="642" spans="1:9">
      <c r="A642" s="162" t="s">
        <v>31785</v>
      </c>
      <c r="B642" s="2">
        <v>6</v>
      </c>
      <c r="C642" s="1">
        <v>0.7</v>
      </c>
      <c r="D642" s="21">
        <v>35</v>
      </c>
      <c r="E642" s="2" t="s">
        <v>4861</v>
      </c>
      <c r="F642" s="2"/>
      <c r="G642" s="387">
        <v>81.25</v>
      </c>
      <c r="H642" s="387">
        <v>74.600000000000009</v>
      </c>
      <c r="I642" s="393">
        <v>73.25</v>
      </c>
    </row>
    <row r="643" spans="1:9" s="18" customFormat="1">
      <c r="A643" s="162" t="s">
        <v>27700</v>
      </c>
      <c r="B643" s="2">
        <v>6</v>
      </c>
      <c r="C643" s="1">
        <v>1</v>
      </c>
      <c r="D643" s="21">
        <v>33</v>
      </c>
      <c r="E643" s="2" t="s">
        <v>4861</v>
      </c>
      <c r="F643" s="2"/>
      <c r="G643" s="387">
        <v>32.85</v>
      </c>
      <c r="H643" s="387">
        <v>30.150000000000002</v>
      </c>
      <c r="I643" s="393">
        <v>29.650000000000002</v>
      </c>
    </row>
    <row r="644" spans="1:9" s="18" customFormat="1">
      <c r="A644" s="162" t="s">
        <v>2308</v>
      </c>
      <c r="B644" s="2">
        <v>6</v>
      </c>
      <c r="C644" s="1">
        <v>0.7</v>
      </c>
      <c r="D644" s="21">
        <v>30</v>
      </c>
      <c r="E644" s="2" t="s">
        <v>4861</v>
      </c>
      <c r="F644" s="2"/>
      <c r="G644" s="387">
        <v>44.2</v>
      </c>
      <c r="H644" s="387">
        <v>40.6</v>
      </c>
      <c r="I644" s="393">
        <v>39.85</v>
      </c>
    </row>
    <row r="645" spans="1:9">
      <c r="A645" s="162" t="s">
        <v>2313</v>
      </c>
      <c r="B645" s="2">
        <v>6</v>
      </c>
      <c r="C645" s="1">
        <v>0.7</v>
      </c>
      <c r="D645" s="21">
        <v>20</v>
      </c>
      <c r="E645" s="2" t="s">
        <v>4861</v>
      </c>
      <c r="F645" s="2"/>
      <c r="G645" s="387">
        <v>29.1</v>
      </c>
      <c r="H645" s="387">
        <v>26.75</v>
      </c>
      <c r="I645" s="393">
        <v>26.25</v>
      </c>
    </row>
    <row r="646" spans="1:9">
      <c r="A646" s="162" t="s">
        <v>2323</v>
      </c>
      <c r="B646" s="2">
        <v>6</v>
      </c>
      <c r="C646" s="1">
        <v>0.7</v>
      </c>
      <c r="D646" s="21">
        <v>32.5</v>
      </c>
      <c r="E646" s="2" t="s">
        <v>4861</v>
      </c>
      <c r="F646" s="2"/>
      <c r="G646" s="387">
        <v>17.3</v>
      </c>
      <c r="H646" s="387">
        <v>15.9</v>
      </c>
      <c r="I646" s="393">
        <v>15.600000000000001</v>
      </c>
    </row>
    <row r="647" spans="1:9" s="18" customFormat="1">
      <c r="A647" s="162" t="s">
        <v>2325</v>
      </c>
      <c r="B647" s="2">
        <v>6</v>
      </c>
      <c r="C647" s="1">
        <v>0.7</v>
      </c>
      <c r="D647" s="21">
        <v>32.5</v>
      </c>
      <c r="E647" s="2" t="s">
        <v>4861</v>
      </c>
      <c r="F647" s="2"/>
      <c r="G647" s="387">
        <v>26.75</v>
      </c>
      <c r="H647" s="387">
        <v>24.55</v>
      </c>
      <c r="I647" s="393">
        <v>24.1</v>
      </c>
    </row>
    <row r="648" spans="1:9" s="18" customFormat="1">
      <c r="A648" s="162" t="s">
        <v>2331</v>
      </c>
      <c r="B648" s="2">
        <v>12</v>
      </c>
      <c r="C648" s="1">
        <v>1</v>
      </c>
      <c r="D648" s="21">
        <v>32.5</v>
      </c>
      <c r="E648" s="2" t="s">
        <v>4861</v>
      </c>
      <c r="F648" s="2"/>
      <c r="G648" s="387">
        <v>15.350000000000001</v>
      </c>
      <c r="H648" s="387">
        <v>14.100000000000001</v>
      </c>
      <c r="I648" s="393">
        <v>13.850000000000001</v>
      </c>
    </row>
    <row r="649" spans="1:9">
      <c r="A649" s="162" t="s">
        <v>2333</v>
      </c>
      <c r="B649" s="2">
        <v>6</v>
      </c>
      <c r="C649" s="1">
        <v>0.7</v>
      </c>
      <c r="D649" s="21">
        <v>32.5</v>
      </c>
      <c r="E649" s="2" t="s">
        <v>4861</v>
      </c>
      <c r="F649" s="2"/>
      <c r="G649" s="387">
        <v>36.4</v>
      </c>
      <c r="H649" s="387">
        <v>33.4</v>
      </c>
      <c r="I649" s="393">
        <v>32.800000000000004</v>
      </c>
    </row>
    <row r="650" spans="1:9" s="18" customFormat="1">
      <c r="A650" s="162" t="s">
        <v>13688</v>
      </c>
      <c r="B650" s="2">
        <v>6</v>
      </c>
      <c r="C650" s="1">
        <v>1</v>
      </c>
      <c r="D650" s="21">
        <v>25</v>
      </c>
      <c r="E650" s="2" t="s">
        <v>4861</v>
      </c>
      <c r="F650" s="2"/>
      <c r="G650" s="387">
        <v>30.5</v>
      </c>
      <c r="H650" s="387">
        <v>28</v>
      </c>
      <c r="I650" s="393">
        <v>27.5</v>
      </c>
    </row>
    <row r="651" spans="1:9" s="18" customFormat="1">
      <c r="A651" s="162" t="s">
        <v>2451</v>
      </c>
      <c r="B651" s="2">
        <v>6</v>
      </c>
      <c r="C651" s="1">
        <v>0.7</v>
      </c>
      <c r="D651" s="21">
        <v>16</v>
      </c>
      <c r="E651" s="2" t="s">
        <v>4861</v>
      </c>
      <c r="F651" s="2"/>
      <c r="G651" s="387">
        <v>19.5</v>
      </c>
      <c r="H651" s="387">
        <v>17.900000000000002</v>
      </c>
      <c r="I651" s="393">
        <v>17.600000000000001</v>
      </c>
    </row>
    <row r="652" spans="1:9" s="18" customFormat="1">
      <c r="A652" s="162" t="s">
        <v>2461</v>
      </c>
      <c r="B652" s="2">
        <v>9</v>
      </c>
      <c r="C652" s="1">
        <v>1</v>
      </c>
      <c r="D652" s="21">
        <v>38</v>
      </c>
      <c r="E652" s="2" t="s">
        <v>4861</v>
      </c>
      <c r="F652" s="2"/>
      <c r="G652" s="387">
        <v>14.350000000000001</v>
      </c>
      <c r="H652" s="387">
        <v>13.15</v>
      </c>
      <c r="I652" s="393">
        <v>12.950000000000001</v>
      </c>
    </row>
    <row r="653" spans="1:9" s="18" customFormat="1">
      <c r="A653" s="162" t="s">
        <v>32495</v>
      </c>
      <c r="B653" s="2">
        <v>6</v>
      </c>
      <c r="C653" s="1">
        <v>0.7</v>
      </c>
      <c r="D653" s="21">
        <v>14.8</v>
      </c>
      <c r="E653" s="2" t="s">
        <v>4861</v>
      </c>
      <c r="F653" s="2"/>
      <c r="G653" s="387">
        <v>20.900000000000002</v>
      </c>
      <c r="H653" s="387">
        <v>19.200000000000003</v>
      </c>
      <c r="I653" s="393">
        <v>18.850000000000001</v>
      </c>
    </row>
    <row r="654" spans="1:9" s="18" customFormat="1">
      <c r="A654" s="162" t="s">
        <v>2508</v>
      </c>
      <c r="B654" s="2">
        <v>6</v>
      </c>
      <c r="C654" s="1">
        <v>0.7</v>
      </c>
      <c r="D654" s="21">
        <v>14.7</v>
      </c>
      <c r="E654" s="2" t="s">
        <v>4861</v>
      </c>
      <c r="F654" s="2"/>
      <c r="G654" s="387">
        <v>17.25</v>
      </c>
      <c r="H654" s="387">
        <v>15.850000000000001</v>
      </c>
      <c r="I654" s="393">
        <v>15.55</v>
      </c>
    </row>
    <row r="655" spans="1:9">
      <c r="A655" s="162" t="s">
        <v>31795</v>
      </c>
      <c r="B655" s="2">
        <v>6</v>
      </c>
      <c r="C655" s="1">
        <v>0.5</v>
      </c>
      <c r="D655" s="21">
        <v>30</v>
      </c>
      <c r="E655" s="2" t="s">
        <v>4861</v>
      </c>
      <c r="F655" s="2"/>
      <c r="G655" s="387">
        <v>49.550000000000004</v>
      </c>
      <c r="H655" s="387">
        <v>45.5</v>
      </c>
      <c r="I655" s="393">
        <v>44.7</v>
      </c>
    </row>
    <row r="656" spans="1:9" s="18" customFormat="1">
      <c r="A656" s="162" t="s">
        <v>2538</v>
      </c>
      <c r="B656" s="2">
        <v>6</v>
      </c>
      <c r="C656" s="1">
        <v>0.7</v>
      </c>
      <c r="D656" s="21">
        <v>14.9</v>
      </c>
      <c r="E656" s="2" t="s">
        <v>4861</v>
      </c>
      <c r="F656" s="2"/>
      <c r="G656" s="387">
        <v>14.350000000000001</v>
      </c>
      <c r="H656" s="387">
        <v>13.15</v>
      </c>
      <c r="I656" s="393">
        <v>12.950000000000001</v>
      </c>
    </row>
    <row r="657" spans="1:9">
      <c r="A657" s="162" t="s">
        <v>27289</v>
      </c>
      <c r="B657" s="2">
        <v>15</v>
      </c>
      <c r="C657" s="1">
        <v>0.5</v>
      </c>
      <c r="D657" s="21">
        <v>25</v>
      </c>
      <c r="E657" s="2" t="s">
        <v>4861</v>
      </c>
      <c r="F657" s="2"/>
      <c r="G657" s="387">
        <v>18.95</v>
      </c>
      <c r="H657" s="387">
        <v>17.400000000000002</v>
      </c>
      <c r="I657" s="393">
        <v>17.05</v>
      </c>
    </row>
    <row r="658" spans="1:9" s="18" customFormat="1">
      <c r="A658" s="162" t="s">
        <v>2548</v>
      </c>
      <c r="B658" s="2">
        <v>6</v>
      </c>
      <c r="C658" s="1">
        <v>0.7</v>
      </c>
      <c r="D658" s="21">
        <v>20</v>
      </c>
      <c r="E658" s="2" t="s">
        <v>4861</v>
      </c>
      <c r="F658" s="2"/>
      <c r="G658" s="387">
        <v>25.450000000000003</v>
      </c>
      <c r="H658" s="387">
        <v>23.400000000000002</v>
      </c>
      <c r="I658" s="393">
        <v>22.950000000000003</v>
      </c>
    </row>
    <row r="659" spans="1:9">
      <c r="A659" s="162" t="s">
        <v>2550</v>
      </c>
      <c r="B659" s="2">
        <v>6</v>
      </c>
      <c r="C659" s="1">
        <v>0.7</v>
      </c>
      <c r="D659" s="21">
        <v>20</v>
      </c>
      <c r="E659" s="2" t="s">
        <v>4861</v>
      </c>
      <c r="F659" s="2"/>
      <c r="G659" s="387">
        <v>15.600000000000001</v>
      </c>
      <c r="H659" s="387">
        <v>14.3</v>
      </c>
      <c r="I659" s="393">
        <v>14.05</v>
      </c>
    </row>
    <row r="660" spans="1:9" s="18" customFormat="1">
      <c r="A660" s="162" t="s">
        <v>32501</v>
      </c>
      <c r="B660" s="2">
        <v>6</v>
      </c>
      <c r="C660" s="1">
        <v>0.7</v>
      </c>
      <c r="D660" s="21">
        <v>70</v>
      </c>
      <c r="E660" s="2" t="s">
        <v>4861</v>
      </c>
      <c r="F660" s="2"/>
      <c r="G660" s="387">
        <v>36.450000000000003</v>
      </c>
      <c r="H660" s="387">
        <v>33.5</v>
      </c>
      <c r="I660" s="393">
        <v>32.9</v>
      </c>
    </row>
    <row r="661" spans="1:9">
      <c r="A661" s="162" t="s">
        <v>27715</v>
      </c>
      <c r="B661" s="2">
        <v>6</v>
      </c>
      <c r="C661" s="1">
        <v>0.7</v>
      </c>
      <c r="D661" s="21">
        <v>40</v>
      </c>
      <c r="E661" s="2" t="s">
        <v>4861</v>
      </c>
      <c r="F661" s="2"/>
      <c r="G661" s="387">
        <v>37.800000000000004</v>
      </c>
      <c r="H661" s="387">
        <v>34.700000000000003</v>
      </c>
      <c r="I661" s="393">
        <v>34.050000000000004</v>
      </c>
    </row>
    <row r="662" spans="1:9" s="18" customFormat="1">
      <c r="A662" s="162" t="s">
        <v>32502</v>
      </c>
      <c r="B662" s="2">
        <v>6</v>
      </c>
      <c r="C662" s="1">
        <v>0.7</v>
      </c>
      <c r="D662" s="21">
        <v>48</v>
      </c>
      <c r="E662" s="2" t="s">
        <v>4861</v>
      </c>
      <c r="F662" s="2"/>
      <c r="G662" s="387">
        <v>28.75</v>
      </c>
      <c r="H662" s="387">
        <v>26.400000000000002</v>
      </c>
      <c r="I662" s="393">
        <v>25.900000000000002</v>
      </c>
    </row>
    <row r="663" spans="1:9" s="18" customFormat="1">
      <c r="A663" s="162" t="s">
        <v>33112</v>
      </c>
      <c r="B663" s="2">
        <v>6</v>
      </c>
      <c r="C663" s="1">
        <v>0.7</v>
      </c>
      <c r="D663" s="21">
        <v>48</v>
      </c>
      <c r="E663" s="2" t="s">
        <v>4861</v>
      </c>
      <c r="F663" s="2"/>
      <c r="G663" s="387">
        <v>15.600000000000001</v>
      </c>
      <c r="H663" s="387">
        <v>14.350000000000001</v>
      </c>
      <c r="I663" s="393">
        <v>14.100000000000001</v>
      </c>
    </row>
    <row r="664" spans="1:9">
      <c r="A664" s="162" t="s">
        <v>27098</v>
      </c>
      <c r="B664" s="2">
        <v>6</v>
      </c>
      <c r="C664" s="1">
        <v>0.7</v>
      </c>
      <c r="D664" s="21">
        <v>32</v>
      </c>
      <c r="E664" s="2" t="s">
        <v>4861</v>
      </c>
      <c r="F664" s="2"/>
      <c r="G664" s="387">
        <v>26.900000000000002</v>
      </c>
      <c r="H664" s="387">
        <v>24.700000000000003</v>
      </c>
      <c r="I664" s="393">
        <v>24.25</v>
      </c>
    </row>
    <row r="665" spans="1:9" s="18" customFormat="1">
      <c r="A665" s="162" t="s">
        <v>2627</v>
      </c>
      <c r="B665" s="2">
        <v>60</v>
      </c>
      <c r="C665" s="1">
        <v>0.05</v>
      </c>
      <c r="D665" s="21">
        <v>31</v>
      </c>
      <c r="E665" s="2" t="s">
        <v>4861</v>
      </c>
      <c r="F665" s="2"/>
      <c r="G665" s="387">
        <v>3.0500000000000003</v>
      </c>
      <c r="H665" s="387">
        <v>2.8000000000000003</v>
      </c>
      <c r="I665" s="393">
        <v>2.75</v>
      </c>
    </row>
    <row r="666" spans="1:9">
      <c r="A666" s="162" t="s">
        <v>32904</v>
      </c>
      <c r="B666" s="2">
        <v>12</v>
      </c>
      <c r="C666" s="1">
        <v>1</v>
      </c>
      <c r="D666" s="21">
        <v>31</v>
      </c>
      <c r="E666" s="2" t="s">
        <v>4861</v>
      </c>
      <c r="F666" s="2"/>
      <c r="G666" s="387">
        <v>32.25</v>
      </c>
      <c r="H666" s="387">
        <v>29.6</v>
      </c>
      <c r="I666" s="393">
        <v>29.1</v>
      </c>
    </row>
    <row r="667" spans="1:9">
      <c r="A667" s="162" t="s">
        <v>4669</v>
      </c>
      <c r="B667" s="2">
        <v>6</v>
      </c>
      <c r="C667" s="1">
        <v>0.7</v>
      </c>
      <c r="D667" s="21">
        <v>31</v>
      </c>
      <c r="E667" s="2" t="s">
        <v>4861</v>
      </c>
      <c r="F667" s="2"/>
      <c r="G667" s="387">
        <v>34.550000000000004</v>
      </c>
      <c r="H667" s="387">
        <v>31.700000000000003</v>
      </c>
      <c r="I667" s="393">
        <v>31.150000000000002</v>
      </c>
    </row>
    <row r="668" spans="1:9" s="18" customFormat="1">
      <c r="A668" s="162" t="s">
        <v>33119</v>
      </c>
      <c r="B668" s="2">
        <v>6</v>
      </c>
      <c r="C668" s="1">
        <v>0.7</v>
      </c>
      <c r="D668" s="21">
        <v>16</v>
      </c>
      <c r="E668" s="2" t="s">
        <v>4861</v>
      </c>
      <c r="F668" s="2"/>
      <c r="G668" s="387">
        <v>22.8</v>
      </c>
      <c r="H668" s="387">
        <v>20.900000000000002</v>
      </c>
      <c r="I668" s="393">
        <v>20.55</v>
      </c>
    </row>
    <row r="669" spans="1:9" s="18" customFormat="1">
      <c r="A669" s="162" t="s">
        <v>2633</v>
      </c>
      <c r="B669" s="2">
        <v>12</v>
      </c>
      <c r="C669" s="1">
        <v>1</v>
      </c>
      <c r="D669" s="21">
        <v>31</v>
      </c>
      <c r="E669" s="2" t="s">
        <v>4861</v>
      </c>
      <c r="F669" s="2"/>
      <c r="G669" s="387">
        <v>45.5</v>
      </c>
      <c r="H669" s="387">
        <v>41.75</v>
      </c>
      <c r="I669" s="393">
        <v>41</v>
      </c>
    </row>
    <row r="670" spans="1:9">
      <c r="A670" s="162" t="s">
        <v>31803</v>
      </c>
      <c r="B670" s="2">
        <v>6</v>
      </c>
      <c r="C670" s="1">
        <v>0.7</v>
      </c>
      <c r="D670" s="21">
        <v>30</v>
      </c>
      <c r="E670" s="2" t="s">
        <v>4861</v>
      </c>
      <c r="F670" s="2"/>
      <c r="G670" s="387">
        <v>10.9</v>
      </c>
      <c r="H670" s="387">
        <v>10</v>
      </c>
      <c r="I670" s="393">
        <v>9.8500000000000014</v>
      </c>
    </row>
    <row r="671" spans="1:9">
      <c r="A671" s="162" t="s">
        <v>2635</v>
      </c>
      <c r="B671" s="2">
        <v>6</v>
      </c>
      <c r="C671" s="1">
        <v>0.7</v>
      </c>
      <c r="D671" s="21">
        <v>22</v>
      </c>
      <c r="E671" s="2" t="s">
        <v>4861</v>
      </c>
      <c r="F671" s="2"/>
      <c r="G671" s="387">
        <v>138.05000000000001</v>
      </c>
      <c r="H671" s="387">
        <v>126.75</v>
      </c>
      <c r="I671" s="393">
        <v>124.5</v>
      </c>
    </row>
    <row r="672" spans="1:9" s="18" customFormat="1">
      <c r="A672" s="162" t="s">
        <v>31804</v>
      </c>
      <c r="B672" s="2">
        <v>24</v>
      </c>
      <c r="C672" s="1">
        <v>0.05</v>
      </c>
      <c r="D672" s="21">
        <v>34</v>
      </c>
      <c r="E672" s="2" t="s">
        <v>4861</v>
      </c>
      <c r="F672" s="2"/>
      <c r="G672" s="387">
        <v>25.900000000000002</v>
      </c>
      <c r="H672" s="387">
        <v>23.8</v>
      </c>
      <c r="I672" s="393">
        <v>23.35</v>
      </c>
    </row>
    <row r="673" spans="1:9" s="18" customFormat="1">
      <c r="A673" s="162" t="s">
        <v>31805</v>
      </c>
      <c r="B673" s="2">
        <v>24</v>
      </c>
      <c r="C673" s="1">
        <v>0.05</v>
      </c>
      <c r="D673" s="21">
        <v>34</v>
      </c>
      <c r="E673" s="2" t="s">
        <v>4861</v>
      </c>
      <c r="F673" s="2"/>
      <c r="G673" s="387">
        <v>2.8000000000000003</v>
      </c>
      <c r="H673" s="387">
        <v>2.5500000000000003</v>
      </c>
      <c r="I673" s="393">
        <v>2.5500000000000003</v>
      </c>
    </row>
    <row r="674" spans="1:9">
      <c r="A674" s="162" t="s">
        <v>31806</v>
      </c>
      <c r="B674" s="2">
        <v>24</v>
      </c>
      <c r="C674" s="1">
        <v>0.05</v>
      </c>
      <c r="D674" s="21">
        <v>25</v>
      </c>
      <c r="E674" s="2" t="s">
        <v>4861</v>
      </c>
      <c r="F674" s="2"/>
      <c r="G674" s="387">
        <v>35.6</v>
      </c>
      <c r="H674" s="387">
        <v>32.700000000000003</v>
      </c>
      <c r="I674" s="393">
        <v>32.1</v>
      </c>
    </row>
    <row r="675" spans="1:9">
      <c r="A675" s="162" t="s">
        <v>31807</v>
      </c>
      <c r="B675" s="2">
        <v>24</v>
      </c>
      <c r="C675" s="1">
        <v>0.05</v>
      </c>
      <c r="D675" s="21">
        <v>21</v>
      </c>
      <c r="E675" s="2" t="s">
        <v>4861</v>
      </c>
      <c r="F675" s="2"/>
      <c r="G675" s="387">
        <v>13.65</v>
      </c>
      <c r="H675" s="387">
        <v>12.5</v>
      </c>
      <c r="I675" s="393">
        <v>12.3</v>
      </c>
    </row>
    <row r="676" spans="1:9" s="18" customFormat="1">
      <c r="A676" s="162" t="s">
        <v>2669</v>
      </c>
      <c r="B676" s="2">
        <v>6</v>
      </c>
      <c r="C676" s="1">
        <v>0.7</v>
      </c>
      <c r="D676" s="21">
        <v>24</v>
      </c>
      <c r="E676" s="2" t="s">
        <v>4861</v>
      </c>
      <c r="F676" s="2"/>
      <c r="G676" s="387">
        <v>38.800000000000004</v>
      </c>
      <c r="H676" s="387">
        <v>35.65</v>
      </c>
      <c r="I676" s="393">
        <v>35</v>
      </c>
    </row>
    <row r="677" spans="1:9">
      <c r="A677" s="162" t="s">
        <v>2671</v>
      </c>
      <c r="B677" s="2">
        <v>6</v>
      </c>
      <c r="C677" s="1">
        <v>0.7</v>
      </c>
      <c r="D677" s="21">
        <v>30</v>
      </c>
      <c r="E677" s="2" t="s">
        <v>4861</v>
      </c>
      <c r="F677" s="2"/>
      <c r="G677" s="387">
        <v>14.950000000000001</v>
      </c>
      <c r="H677" s="387">
        <v>13.700000000000001</v>
      </c>
      <c r="I677" s="393">
        <v>13.450000000000001</v>
      </c>
    </row>
    <row r="678" spans="1:9">
      <c r="A678" s="162" t="s">
        <v>2674</v>
      </c>
      <c r="B678" s="2">
        <v>6</v>
      </c>
      <c r="C678" s="1">
        <v>0.7</v>
      </c>
      <c r="D678" s="21">
        <v>32</v>
      </c>
      <c r="E678" s="2" t="s">
        <v>4861</v>
      </c>
      <c r="F678" s="2"/>
      <c r="G678" s="387">
        <v>46.85</v>
      </c>
      <c r="H678" s="387">
        <v>43</v>
      </c>
      <c r="I678" s="393">
        <v>42.25</v>
      </c>
    </row>
    <row r="679" spans="1:9">
      <c r="A679" s="162" t="s">
        <v>2676</v>
      </c>
      <c r="B679" s="2">
        <v>6</v>
      </c>
      <c r="C679" s="1">
        <v>0.5</v>
      </c>
      <c r="D679" s="21">
        <v>32</v>
      </c>
      <c r="E679" s="2" t="s">
        <v>4861</v>
      </c>
      <c r="F679" s="2"/>
      <c r="G679" s="387">
        <v>55.800000000000004</v>
      </c>
      <c r="H679" s="387">
        <v>51.2</v>
      </c>
      <c r="I679" s="393">
        <v>50.300000000000004</v>
      </c>
    </row>
    <row r="680" spans="1:9">
      <c r="A680" s="162" t="s">
        <v>2700</v>
      </c>
      <c r="B680" s="2">
        <v>6</v>
      </c>
      <c r="C680" s="1">
        <v>0.7</v>
      </c>
      <c r="D680" s="21">
        <v>18</v>
      </c>
      <c r="E680" s="2" t="s">
        <v>4861</v>
      </c>
      <c r="F680" s="2"/>
      <c r="G680" s="387">
        <v>20.900000000000002</v>
      </c>
      <c r="H680" s="387">
        <v>19.200000000000003</v>
      </c>
      <c r="I680" s="393">
        <v>18.850000000000001</v>
      </c>
    </row>
    <row r="681" spans="1:9" s="18" customFormat="1">
      <c r="A681" s="162" t="s">
        <v>2706</v>
      </c>
      <c r="B681" s="2">
        <v>6</v>
      </c>
      <c r="C681" s="1">
        <v>0.7</v>
      </c>
      <c r="D681" s="21">
        <v>21</v>
      </c>
      <c r="E681" s="2" t="s">
        <v>4861</v>
      </c>
      <c r="F681" s="2"/>
      <c r="G681" s="387">
        <v>12.75</v>
      </c>
      <c r="H681" s="387">
        <v>11.700000000000001</v>
      </c>
      <c r="I681" s="393">
        <v>11.5</v>
      </c>
    </row>
    <row r="682" spans="1:9" s="18" customFormat="1">
      <c r="A682" s="162" t="s">
        <v>2710</v>
      </c>
      <c r="B682" s="2">
        <v>120</v>
      </c>
      <c r="C682" s="1">
        <v>0.05</v>
      </c>
      <c r="D682" s="21">
        <v>21</v>
      </c>
      <c r="E682" s="2" t="s">
        <v>4861</v>
      </c>
      <c r="F682" s="2"/>
      <c r="G682" s="387">
        <v>17.3</v>
      </c>
      <c r="H682" s="387">
        <v>15.9</v>
      </c>
      <c r="I682" s="393">
        <v>15.600000000000001</v>
      </c>
    </row>
    <row r="683" spans="1:9">
      <c r="A683" s="162" t="s">
        <v>2712</v>
      </c>
      <c r="B683" s="2">
        <v>6</v>
      </c>
      <c r="C683" s="1">
        <v>0.7</v>
      </c>
      <c r="D683" s="21">
        <v>18</v>
      </c>
      <c r="E683" s="2" t="s">
        <v>4861</v>
      </c>
      <c r="F683" s="2"/>
      <c r="G683" s="387">
        <v>10.100000000000001</v>
      </c>
      <c r="H683" s="387">
        <v>9.25</v>
      </c>
      <c r="I683" s="393">
        <v>9.1</v>
      </c>
    </row>
    <row r="684" spans="1:9" s="18" customFormat="1">
      <c r="A684" s="162" t="s">
        <v>27302</v>
      </c>
      <c r="B684" s="2">
        <v>6</v>
      </c>
      <c r="C684" s="1">
        <v>1</v>
      </c>
      <c r="D684" s="21">
        <v>16</v>
      </c>
      <c r="E684" s="2" t="s">
        <v>4861</v>
      </c>
      <c r="F684" s="2"/>
      <c r="G684" s="387">
        <v>27.75</v>
      </c>
      <c r="H684" s="387">
        <v>25.450000000000003</v>
      </c>
      <c r="I684" s="393">
        <v>25</v>
      </c>
    </row>
    <row r="685" spans="1:9">
      <c r="A685" s="162" t="s">
        <v>4613</v>
      </c>
      <c r="B685" s="2">
        <v>6</v>
      </c>
      <c r="C685" s="1">
        <v>1</v>
      </c>
      <c r="D685" s="21">
        <v>25</v>
      </c>
      <c r="E685" s="2" t="s">
        <v>4861</v>
      </c>
      <c r="F685" s="2"/>
      <c r="G685" s="387">
        <v>16.650000000000002</v>
      </c>
      <c r="H685" s="387">
        <v>15.3</v>
      </c>
      <c r="I685" s="393">
        <v>15.05</v>
      </c>
    </row>
    <row r="686" spans="1:9">
      <c r="A686" s="162" t="s">
        <v>27726</v>
      </c>
      <c r="B686" s="2">
        <v>6</v>
      </c>
      <c r="C686" s="1">
        <v>0.7</v>
      </c>
      <c r="D686" s="21">
        <v>17</v>
      </c>
      <c r="E686" s="2" t="s">
        <v>4861</v>
      </c>
      <c r="F686" s="2"/>
      <c r="G686" s="387">
        <v>13</v>
      </c>
      <c r="H686" s="387">
        <v>11.950000000000001</v>
      </c>
      <c r="I686" s="393">
        <v>11.700000000000001</v>
      </c>
    </row>
    <row r="687" spans="1:9">
      <c r="A687" s="162" t="s">
        <v>32529</v>
      </c>
      <c r="B687" s="2">
        <v>6</v>
      </c>
      <c r="C687" s="1">
        <v>0.7</v>
      </c>
      <c r="D687" s="21">
        <v>30</v>
      </c>
      <c r="E687" s="2" t="s">
        <v>4861</v>
      </c>
      <c r="F687" s="2"/>
      <c r="G687" s="387">
        <v>36.9</v>
      </c>
      <c r="H687" s="387">
        <v>33.9</v>
      </c>
      <c r="I687" s="393">
        <v>33.25</v>
      </c>
    </row>
    <row r="688" spans="1:9">
      <c r="A688" s="162" t="s">
        <v>2824</v>
      </c>
      <c r="B688" s="2">
        <v>6</v>
      </c>
      <c r="C688" s="1">
        <v>0.7</v>
      </c>
      <c r="D688" s="21">
        <v>30</v>
      </c>
      <c r="E688" s="2" t="s">
        <v>4861</v>
      </c>
      <c r="F688" s="2"/>
      <c r="G688" s="387">
        <v>33.25</v>
      </c>
      <c r="H688" s="387">
        <v>30.5</v>
      </c>
      <c r="I688" s="393">
        <v>29.950000000000003</v>
      </c>
    </row>
    <row r="689" spans="1:9" s="18" customFormat="1">
      <c r="A689" s="162" t="s">
        <v>32530</v>
      </c>
      <c r="B689" s="2">
        <v>6</v>
      </c>
      <c r="C689" s="1">
        <v>1</v>
      </c>
      <c r="D689" s="21">
        <v>15</v>
      </c>
      <c r="E689" s="2" t="s">
        <v>4861</v>
      </c>
      <c r="F689" s="2"/>
      <c r="G689" s="387">
        <v>52.6</v>
      </c>
      <c r="H689" s="387">
        <v>48.300000000000004</v>
      </c>
      <c r="I689" s="393">
        <v>47.45</v>
      </c>
    </row>
    <row r="690" spans="1:9" s="18" customFormat="1">
      <c r="A690" s="162" t="s">
        <v>2832</v>
      </c>
      <c r="B690" s="2">
        <v>6</v>
      </c>
      <c r="C690" s="1">
        <v>0.7</v>
      </c>
      <c r="D690" s="21">
        <v>20</v>
      </c>
      <c r="E690" s="2" t="s">
        <v>4861</v>
      </c>
      <c r="F690" s="2"/>
      <c r="G690" s="387">
        <v>11.3</v>
      </c>
      <c r="H690" s="387">
        <v>10.4</v>
      </c>
      <c r="I690" s="393">
        <v>10.200000000000001</v>
      </c>
    </row>
    <row r="691" spans="1:9" s="18" customFormat="1">
      <c r="A691" s="162" t="s">
        <v>2875</v>
      </c>
      <c r="B691" s="2">
        <v>6</v>
      </c>
      <c r="C691" s="1">
        <v>0.5</v>
      </c>
      <c r="D691" s="21">
        <v>29</v>
      </c>
      <c r="E691" s="2" t="s">
        <v>4861</v>
      </c>
      <c r="F691" s="2"/>
      <c r="G691" s="387">
        <v>23.55</v>
      </c>
      <c r="H691" s="387">
        <v>21.650000000000002</v>
      </c>
      <c r="I691" s="393">
        <v>21.25</v>
      </c>
    </row>
    <row r="692" spans="1:9">
      <c r="A692" s="162" t="s">
        <v>14375</v>
      </c>
      <c r="B692" s="2">
        <v>6</v>
      </c>
      <c r="C692" s="1">
        <v>0.5</v>
      </c>
      <c r="D692" s="21">
        <v>17</v>
      </c>
      <c r="E692" s="2" t="s">
        <v>4861</v>
      </c>
      <c r="F692" s="2"/>
      <c r="G692" s="387">
        <v>11.4</v>
      </c>
      <c r="H692" s="387">
        <v>10.450000000000001</v>
      </c>
      <c r="I692" s="393">
        <v>10.3</v>
      </c>
    </row>
    <row r="693" spans="1:9">
      <c r="A693" s="162" t="s">
        <v>14583</v>
      </c>
      <c r="B693" s="2">
        <v>6</v>
      </c>
      <c r="C693" s="1">
        <v>0.5</v>
      </c>
      <c r="D693" s="21">
        <v>15</v>
      </c>
      <c r="E693" s="2" t="s">
        <v>4861</v>
      </c>
      <c r="F693" s="2"/>
      <c r="G693" s="387">
        <v>16.900000000000002</v>
      </c>
      <c r="H693" s="387">
        <v>15.5</v>
      </c>
      <c r="I693" s="393">
        <v>15.25</v>
      </c>
    </row>
    <row r="694" spans="1:9">
      <c r="A694" s="162" t="s">
        <v>2906</v>
      </c>
      <c r="B694" s="2">
        <v>6</v>
      </c>
      <c r="C694" s="1">
        <v>0.5</v>
      </c>
      <c r="D694" s="21">
        <v>17</v>
      </c>
      <c r="E694" s="2" t="s">
        <v>4861</v>
      </c>
      <c r="F694" s="2"/>
      <c r="G694" s="387">
        <v>10.9</v>
      </c>
      <c r="H694" s="387">
        <v>10.050000000000001</v>
      </c>
      <c r="I694" s="393">
        <v>9.8500000000000014</v>
      </c>
    </row>
    <row r="695" spans="1:9" s="18" customFormat="1">
      <c r="A695" s="162" t="s">
        <v>2909</v>
      </c>
      <c r="B695" s="2">
        <v>6</v>
      </c>
      <c r="C695" s="1">
        <v>0.5</v>
      </c>
      <c r="D695" s="21">
        <v>17</v>
      </c>
      <c r="E695" s="2" t="s">
        <v>4861</v>
      </c>
      <c r="F695" s="2"/>
      <c r="G695" s="387">
        <v>13.350000000000001</v>
      </c>
      <c r="H695" s="387">
        <v>12.25</v>
      </c>
      <c r="I695" s="393">
        <v>12.05</v>
      </c>
    </row>
    <row r="696" spans="1:9" s="18" customFormat="1">
      <c r="A696" s="162" t="s">
        <v>2912</v>
      </c>
      <c r="B696" s="2">
        <v>6</v>
      </c>
      <c r="C696" s="1">
        <v>0.5</v>
      </c>
      <c r="D696" s="21">
        <v>15</v>
      </c>
      <c r="E696" s="2" t="s">
        <v>4861</v>
      </c>
      <c r="F696" s="2"/>
      <c r="G696" s="387">
        <v>30.85</v>
      </c>
      <c r="H696" s="387">
        <v>28.35</v>
      </c>
      <c r="I696" s="393">
        <v>27.85</v>
      </c>
    </row>
    <row r="697" spans="1:9">
      <c r="A697" s="162" t="s">
        <v>2915</v>
      </c>
      <c r="B697" s="2">
        <v>6</v>
      </c>
      <c r="C697" s="1">
        <v>0.5</v>
      </c>
      <c r="D697" s="21">
        <v>15</v>
      </c>
      <c r="E697" s="2" t="s">
        <v>4861</v>
      </c>
      <c r="F697" s="2"/>
      <c r="G697" s="387">
        <v>18.100000000000001</v>
      </c>
      <c r="H697" s="387">
        <v>16.650000000000002</v>
      </c>
      <c r="I697" s="393">
        <v>16.350000000000001</v>
      </c>
    </row>
    <row r="698" spans="1:9">
      <c r="A698" s="162" t="s">
        <v>2917</v>
      </c>
      <c r="B698" s="2">
        <v>6</v>
      </c>
      <c r="C698" s="1">
        <v>0.7</v>
      </c>
      <c r="D698" s="21">
        <v>23</v>
      </c>
      <c r="E698" s="2" t="s">
        <v>4861</v>
      </c>
      <c r="F698" s="2"/>
      <c r="G698" s="387">
        <v>95.4</v>
      </c>
      <c r="H698" s="387">
        <v>87.550000000000011</v>
      </c>
      <c r="I698" s="393">
        <v>86</v>
      </c>
    </row>
    <row r="699" spans="1:9">
      <c r="A699" s="162" t="s">
        <v>27728</v>
      </c>
      <c r="B699" s="2">
        <v>6</v>
      </c>
      <c r="C699" s="1">
        <v>0.7</v>
      </c>
      <c r="D699" s="21">
        <v>14.9</v>
      </c>
      <c r="E699" s="2" t="s">
        <v>4861</v>
      </c>
      <c r="F699" s="2"/>
      <c r="G699" s="387">
        <v>4.7</v>
      </c>
      <c r="H699" s="387">
        <v>4.3</v>
      </c>
      <c r="I699" s="393">
        <v>4.25</v>
      </c>
    </row>
    <row r="700" spans="1:9" s="18" customFormat="1">
      <c r="A700" s="162" t="s">
        <v>33143</v>
      </c>
      <c r="B700" s="2">
        <v>6</v>
      </c>
      <c r="C700" s="1">
        <v>0.75</v>
      </c>
      <c r="D700" s="21">
        <v>13</v>
      </c>
      <c r="E700" s="2" t="s">
        <v>4861</v>
      </c>
      <c r="F700" s="2"/>
      <c r="G700" s="387">
        <v>23.900000000000002</v>
      </c>
      <c r="H700" s="387">
        <v>21.950000000000003</v>
      </c>
      <c r="I700" s="393">
        <v>21.55</v>
      </c>
    </row>
    <row r="701" spans="1:9">
      <c r="A701" s="162" t="s">
        <v>31818</v>
      </c>
      <c r="B701" s="2">
        <v>6</v>
      </c>
      <c r="C701" s="1">
        <v>0.7</v>
      </c>
      <c r="D701" s="21">
        <v>30</v>
      </c>
      <c r="E701" s="2" t="s">
        <v>4861</v>
      </c>
      <c r="F701" s="2"/>
      <c r="G701" s="387">
        <v>17.95</v>
      </c>
      <c r="H701" s="387">
        <v>16.45</v>
      </c>
      <c r="I701" s="393">
        <v>16.150000000000002</v>
      </c>
    </row>
    <row r="702" spans="1:9">
      <c r="A702" s="162" t="s">
        <v>2981</v>
      </c>
      <c r="B702" s="2">
        <v>6</v>
      </c>
      <c r="C702" s="1">
        <v>1</v>
      </c>
      <c r="D702" s="21">
        <v>32</v>
      </c>
      <c r="E702" s="2" t="s">
        <v>4861</v>
      </c>
      <c r="F702" s="2"/>
      <c r="G702" s="387">
        <v>34.300000000000004</v>
      </c>
      <c r="H702" s="387">
        <v>31.5</v>
      </c>
      <c r="I702" s="393">
        <v>30.950000000000003</v>
      </c>
    </row>
    <row r="703" spans="1:9">
      <c r="A703" s="162" t="s">
        <v>33150</v>
      </c>
      <c r="B703" s="2">
        <v>8</v>
      </c>
      <c r="C703" s="1">
        <v>0.7</v>
      </c>
      <c r="D703" s="21">
        <v>20</v>
      </c>
      <c r="E703" s="2" t="s">
        <v>4861</v>
      </c>
      <c r="F703" s="2"/>
      <c r="G703" s="387">
        <v>15.8</v>
      </c>
      <c r="H703" s="387">
        <v>14.55</v>
      </c>
      <c r="I703" s="393">
        <v>14.25</v>
      </c>
    </row>
    <row r="704" spans="1:9" s="18" customFormat="1">
      <c r="A704" s="162" t="s">
        <v>33151</v>
      </c>
      <c r="B704" s="2">
        <v>8</v>
      </c>
      <c r="C704" s="1">
        <v>0.7</v>
      </c>
      <c r="D704" s="21">
        <v>20</v>
      </c>
      <c r="E704" s="2" t="s">
        <v>4861</v>
      </c>
      <c r="F704" s="2"/>
      <c r="G704" s="387">
        <v>81.75</v>
      </c>
      <c r="H704" s="387">
        <v>75.05</v>
      </c>
      <c r="I704" s="393">
        <v>73.7</v>
      </c>
    </row>
    <row r="705" spans="1:9" s="18" customFormat="1">
      <c r="A705" s="162" t="s">
        <v>33152</v>
      </c>
      <c r="B705" s="2">
        <v>8</v>
      </c>
      <c r="C705" s="1">
        <v>0.7</v>
      </c>
      <c r="D705" s="21">
        <v>20</v>
      </c>
      <c r="E705" s="2" t="s">
        <v>4861</v>
      </c>
      <c r="F705" s="2"/>
      <c r="G705" s="387">
        <v>54.85</v>
      </c>
      <c r="H705" s="387">
        <v>50.35</v>
      </c>
      <c r="I705" s="393">
        <v>49.45</v>
      </c>
    </row>
    <row r="706" spans="1:9" s="18" customFormat="1">
      <c r="A706" s="162" t="s">
        <v>33153</v>
      </c>
      <c r="B706" s="2">
        <v>12</v>
      </c>
      <c r="C706" s="1">
        <v>0.7</v>
      </c>
      <c r="D706" s="21">
        <v>17</v>
      </c>
      <c r="E706" s="2" t="s">
        <v>4861</v>
      </c>
      <c r="F706" s="2"/>
      <c r="G706" s="387">
        <v>36.950000000000003</v>
      </c>
      <c r="H706" s="387">
        <v>33.950000000000003</v>
      </c>
      <c r="I706" s="393">
        <v>33.35</v>
      </c>
    </row>
    <row r="707" spans="1:9" s="18" customFormat="1">
      <c r="A707" s="162" t="s">
        <v>33154</v>
      </c>
      <c r="B707" s="2">
        <v>8</v>
      </c>
      <c r="C707" s="1">
        <v>0.7</v>
      </c>
      <c r="D707" s="21">
        <v>17</v>
      </c>
      <c r="E707" s="2" t="s">
        <v>4861</v>
      </c>
      <c r="F707" s="2"/>
      <c r="G707" s="387">
        <v>29.650000000000002</v>
      </c>
      <c r="H707" s="387">
        <v>27.200000000000003</v>
      </c>
      <c r="I707" s="393">
        <v>26.75</v>
      </c>
    </row>
    <row r="708" spans="1:9">
      <c r="A708" s="162" t="s">
        <v>33155</v>
      </c>
      <c r="B708" s="2">
        <v>8</v>
      </c>
      <c r="C708" s="1">
        <v>0.7</v>
      </c>
      <c r="D708" s="21">
        <v>25</v>
      </c>
      <c r="E708" s="2" t="s">
        <v>4861</v>
      </c>
      <c r="F708" s="2"/>
      <c r="G708" s="387">
        <v>11</v>
      </c>
      <c r="H708" s="387">
        <v>10.100000000000001</v>
      </c>
      <c r="I708" s="393">
        <v>9.9500000000000011</v>
      </c>
    </row>
    <row r="709" spans="1:9" s="18" customFormat="1">
      <c r="A709" s="162" t="s">
        <v>33156</v>
      </c>
      <c r="B709" s="2">
        <v>8</v>
      </c>
      <c r="C709" s="1">
        <v>0.7</v>
      </c>
      <c r="D709" s="21">
        <v>20</v>
      </c>
      <c r="E709" s="2" t="s">
        <v>4861</v>
      </c>
      <c r="F709" s="2"/>
      <c r="G709" s="387">
        <v>39</v>
      </c>
      <c r="H709" s="387">
        <v>35.800000000000004</v>
      </c>
      <c r="I709" s="393">
        <v>35.15</v>
      </c>
    </row>
    <row r="710" spans="1:9" s="18" customFormat="1">
      <c r="A710" s="162" t="s">
        <v>33157</v>
      </c>
      <c r="B710" s="2">
        <v>8</v>
      </c>
      <c r="C710" s="1">
        <v>0.7</v>
      </c>
      <c r="D710" s="21">
        <v>25</v>
      </c>
      <c r="E710" s="2" t="s">
        <v>4861</v>
      </c>
      <c r="F710" s="2"/>
      <c r="G710" s="387">
        <v>333.55</v>
      </c>
      <c r="H710" s="387">
        <v>306.2</v>
      </c>
      <c r="I710" s="393">
        <v>300.7</v>
      </c>
    </row>
    <row r="711" spans="1:9" s="18" customFormat="1">
      <c r="A711" s="162" t="s">
        <v>3091</v>
      </c>
      <c r="B711" s="2">
        <v>6</v>
      </c>
      <c r="C711" s="1">
        <v>0.7</v>
      </c>
      <c r="D711" s="21">
        <v>12</v>
      </c>
      <c r="E711" s="2" t="s">
        <v>4861</v>
      </c>
      <c r="F711" s="2"/>
      <c r="G711" s="387">
        <v>29.700000000000003</v>
      </c>
      <c r="H711" s="387">
        <v>27.25</v>
      </c>
      <c r="I711" s="393">
        <v>26.8</v>
      </c>
    </row>
    <row r="712" spans="1:9">
      <c r="A712" s="162" t="s">
        <v>4678</v>
      </c>
      <c r="B712" s="2">
        <v>6</v>
      </c>
      <c r="C712" s="1">
        <v>0.7</v>
      </c>
      <c r="D712" s="21">
        <v>10</v>
      </c>
      <c r="E712" s="2" t="s">
        <v>4861</v>
      </c>
      <c r="F712" s="2"/>
      <c r="G712" s="387">
        <v>12.25</v>
      </c>
      <c r="H712" s="387">
        <v>11.25</v>
      </c>
      <c r="I712" s="393">
        <v>11.05</v>
      </c>
    </row>
    <row r="713" spans="1:9" s="18" customFormat="1">
      <c r="A713" s="162" t="s">
        <v>14288</v>
      </c>
      <c r="B713" s="2">
        <v>6</v>
      </c>
      <c r="C713" s="1">
        <v>1</v>
      </c>
      <c r="D713" s="21">
        <v>25</v>
      </c>
      <c r="E713" s="2" t="s">
        <v>4861</v>
      </c>
      <c r="F713" s="2"/>
      <c r="G713" s="387">
        <v>16.650000000000002</v>
      </c>
      <c r="H713" s="387">
        <v>15.3</v>
      </c>
      <c r="I713" s="393">
        <v>15.05</v>
      </c>
    </row>
    <row r="714" spans="1:9">
      <c r="A714" s="162" t="s">
        <v>33163</v>
      </c>
      <c r="B714" s="2">
        <v>6</v>
      </c>
      <c r="C714" s="1">
        <v>0.7</v>
      </c>
      <c r="D714" s="21">
        <v>55</v>
      </c>
      <c r="E714" s="2" t="s">
        <v>4861</v>
      </c>
      <c r="F714" s="2"/>
      <c r="G714" s="387">
        <v>83.050000000000011</v>
      </c>
      <c r="H714" s="387">
        <v>76.25</v>
      </c>
      <c r="I714" s="393">
        <v>74.850000000000009</v>
      </c>
    </row>
    <row r="715" spans="1:9">
      <c r="A715" s="162" t="s">
        <v>3135</v>
      </c>
      <c r="B715" s="2">
        <v>6</v>
      </c>
      <c r="C715" s="1">
        <v>0.7</v>
      </c>
      <c r="D715" s="21">
        <v>15</v>
      </c>
      <c r="E715" s="2" t="s">
        <v>4861</v>
      </c>
      <c r="F715" s="2"/>
      <c r="G715" s="387">
        <v>33.15</v>
      </c>
      <c r="H715" s="387">
        <v>30.400000000000002</v>
      </c>
      <c r="I715" s="393">
        <v>29.900000000000002</v>
      </c>
    </row>
    <row r="716" spans="1:9" s="18" customFormat="1">
      <c r="A716" s="162" t="s">
        <v>3153</v>
      </c>
      <c r="B716" s="2">
        <v>6</v>
      </c>
      <c r="C716" s="1">
        <v>1</v>
      </c>
      <c r="D716" s="21">
        <v>17</v>
      </c>
      <c r="E716" s="2" t="s">
        <v>4861</v>
      </c>
      <c r="F716" s="2"/>
      <c r="G716" s="387">
        <v>23.450000000000003</v>
      </c>
      <c r="H716" s="387">
        <v>21.55</v>
      </c>
      <c r="I716" s="393">
        <v>21.150000000000002</v>
      </c>
    </row>
    <row r="717" spans="1:9">
      <c r="A717" s="162" t="s">
        <v>31825</v>
      </c>
      <c r="B717" s="2">
        <v>6</v>
      </c>
      <c r="C717" s="1">
        <v>0.7</v>
      </c>
      <c r="D717" s="21">
        <v>25</v>
      </c>
      <c r="E717" s="2" t="s">
        <v>4861</v>
      </c>
      <c r="F717" s="2"/>
      <c r="G717" s="387">
        <v>92.600000000000009</v>
      </c>
      <c r="H717" s="387">
        <v>85</v>
      </c>
      <c r="I717" s="393">
        <v>83.45</v>
      </c>
    </row>
    <row r="718" spans="1:9" s="18" customFormat="1">
      <c r="A718" s="162" t="s">
        <v>26986</v>
      </c>
      <c r="B718" s="2">
        <v>6</v>
      </c>
      <c r="C718" s="1">
        <v>0.7</v>
      </c>
      <c r="D718" s="21">
        <v>15</v>
      </c>
      <c r="E718" s="2" t="s">
        <v>4861</v>
      </c>
      <c r="F718" s="2"/>
      <c r="G718" s="387">
        <v>10.15</v>
      </c>
      <c r="H718" s="387">
        <v>9.3000000000000007</v>
      </c>
      <c r="I718" s="393">
        <v>9.15</v>
      </c>
    </row>
    <row r="719" spans="1:9" s="18" customFormat="1">
      <c r="A719" s="162" t="s">
        <v>3202</v>
      </c>
      <c r="B719" s="2">
        <v>6</v>
      </c>
      <c r="C719" s="1">
        <v>0.5</v>
      </c>
      <c r="D719" s="21">
        <v>29</v>
      </c>
      <c r="E719" s="2" t="s">
        <v>4861</v>
      </c>
      <c r="F719" s="2"/>
      <c r="G719" s="387">
        <v>28.1</v>
      </c>
      <c r="H719" s="387">
        <v>25.8</v>
      </c>
      <c r="I719" s="393">
        <v>25.35</v>
      </c>
    </row>
    <row r="720" spans="1:9" s="18" customFormat="1">
      <c r="A720" s="162" t="s">
        <v>3204</v>
      </c>
      <c r="B720" s="2">
        <v>6</v>
      </c>
      <c r="C720" s="1">
        <v>1</v>
      </c>
      <c r="D720" s="21">
        <v>21</v>
      </c>
      <c r="E720" s="2" t="s">
        <v>4861</v>
      </c>
      <c r="F720" s="2"/>
      <c r="G720" s="387">
        <v>6.8500000000000005</v>
      </c>
      <c r="H720" s="387">
        <v>6.25</v>
      </c>
      <c r="I720" s="393">
        <v>6.15</v>
      </c>
    </row>
    <row r="721" spans="1:9">
      <c r="A721" s="162" t="s">
        <v>3206</v>
      </c>
      <c r="B721" s="2">
        <v>6</v>
      </c>
      <c r="C721" s="1">
        <v>1</v>
      </c>
      <c r="D721" s="21">
        <v>18</v>
      </c>
      <c r="E721" s="2" t="s">
        <v>4861</v>
      </c>
      <c r="F721" s="2"/>
      <c r="G721" s="387">
        <v>17.55</v>
      </c>
      <c r="H721" s="387">
        <v>16.100000000000001</v>
      </c>
      <c r="I721" s="393">
        <v>15.850000000000001</v>
      </c>
    </row>
    <row r="722" spans="1:9" s="18" customFormat="1">
      <c r="A722" s="162" t="s">
        <v>3208</v>
      </c>
      <c r="B722" s="2">
        <v>6</v>
      </c>
      <c r="C722" s="1">
        <v>1</v>
      </c>
      <c r="D722" s="21">
        <v>18</v>
      </c>
      <c r="E722" s="2" t="s">
        <v>4861</v>
      </c>
      <c r="F722" s="2"/>
      <c r="G722" s="387">
        <v>20.350000000000001</v>
      </c>
      <c r="H722" s="387">
        <v>18.7</v>
      </c>
      <c r="I722" s="393">
        <v>18.350000000000001</v>
      </c>
    </row>
    <row r="723" spans="1:9">
      <c r="A723" s="162" t="s">
        <v>3210</v>
      </c>
      <c r="B723" s="2">
        <v>6</v>
      </c>
      <c r="C723" s="1">
        <v>0.7</v>
      </c>
      <c r="D723" s="21">
        <v>40</v>
      </c>
      <c r="E723" s="2" t="s">
        <v>4861</v>
      </c>
      <c r="F723" s="2"/>
      <c r="G723" s="387">
        <v>20.700000000000003</v>
      </c>
      <c r="H723" s="387">
        <v>19</v>
      </c>
      <c r="I723" s="393">
        <v>18.650000000000002</v>
      </c>
    </row>
    <row r="724" spans="1:9">
      <c r="A724" s="162" t="s">
        <v>3214</v>
      </c>
      <c r="B724" s="2">
        <v>6</v>
      </c>
      <c r="C724" s="1">
        <v>1</v>
      </c>
      <c r="D724" s="21">
        <v>25</v>
      </c>
      <c r="E724" s="2" t="s">
        <v>4861</v>
      </c>
      <c r="F724" s="2"/>
      <c r="G724" s="387">
        <v>25.200000000000003</v>
      </c>
      <c r="H724" s="387">
        <v>23.150000000000002</v>
      </c>
      <c r="I724" s="393">
        <v>22.75</v>
      </c>
    </row>
    <row r="725" spans="1:9" s="18" customFormat="1">
      <c r="A725" s="162" t="s">
        <v>3218</v>
      </c>
      <c r="B725" s="2">
        <v>6</v>
      </c>
      <c r="C725" s="1">
        <v>1</v>
      </c>
      <c r="D725" s="21">
        <v>17</v>
      </c>
      <c r="E725" s="2" t="s">
        <v>4861</v>
      </c>
      <c r="F725" s="2"/>
      <c r="G725" s="387">
        <v>30.3</v>
      </c>
      <c r="H725" s="387">
        <v>27.8</v>
      </c>
      <c r="I725" s="393">
        <v>27.3</v>
      </c>
    </row>
    <row r="726" spans="1:9" s="18" customFormat="1">
      <c r="A726" s="162" t="s">
        <v>3221</v>
      </c>
      <c r="B726" s="2">
        <v>48</v>
      </c>
      <c r="C726" s="1">
        <v>0.05</v>
      </c>
      <c r="D726" s="21">
        <v>17</v>
      </c>
      <c r="E726" s="2" t="s">
        <v>4861</v>
      </c>
      <c r="F726" s="2"/>
      <c r="G726" s="387">
        <v>23.700000000000003</v>
      </c>
      <c r="H726" s="387">
        <v>21.75</v>
      </c>
      <c r="I726" s="393">
        <v>21.35</v>
      </c>
    </row>
    <row r="727" spans="1:9" s="18" customFormat="1">
      <c r="A727" s="162" t="s">
        <v>3223</v>
      </c>
      <c r="B727" s="2">
        <v>48</v>
      </c>
      <c r="C727" s="1">
        <v>0.05</v>
      </c>
      <c r="D727" s="21">
        <v>17</v>
      </c>
      <c r="E727" s="2" t="s">
        <v>4861</v>
      </c>
      <c r="F727" s="2"/>
      <c r="G727" s="387">
        <v>63.650000000000006</v>
      </c>
      <c r="H727" s="387">
        <v>58.400000000000006</v>
      </c>
      <c r="I727" s="393">
        <v>57.400000000000006</v>
      </c>
    </row>
    <row r="728" spans="1:9" s="18" customFormat="1">
      <c r="A728" s="162" t="s">
        <v>38714</v>
      </c>
      <c r="B728" s="2">
        <v>6</v>
      </c>
      <c r="C728" s="1">
        <v>1</v>
      </c>
      <c r="D728" s="21">
        <v>17</v>
      </c>
      <c r="E728" s="2" t="s">
        <v>4861</v>
      </c>
      <c r="F728" s="2"/>
      <c r="G728" s="387">
        <v>33.950000000000003</v>
      </c>
      <c r="H728" s="387">
        <v>31.150000000000002</v>
      </c>
      <c r="I728" s="393">
        <v>30.6</v>
      </c>
    </row>
    <row r="729" spans="1:9">
      <c r="A729" s="162" t="s">
        <v>3228</v>
      </c>
      <c r="B729" s="2">
        <v>6</v>
      </c>
      <c r="C729" s="1">
        <v>1</v>
      </c>
      <c r="D729" s="21">
        <v>17</v>
      </c>
      <c r="E729" s="2" t="s">
        <v>4861</v>
      </c>
      <c r="F729" s="2"/>
      <c r="G729" s="387">
        <v>13.950000000000001</v>
      </c>
      <c r="H729" s="387">
        <v>12.8</v>
      </c>
      <c r="I729" s="393">
        <v>12.600000000000001</v>
      </c>
    </row>
    <row r="730" spans="1:9">
      <c r="A730" s="162" t="s">
        <v>3241</v>
      </c>
      <c r="B730" s="2">
        <v>6</v>
      </c>
      <c r="C730" s="1">
        <v>0.7</v>
      </c>
      <c r="D730" s="21">
        <v>17</v>
      </c>
      <c r="E730" s="2" t="s">
        <v>4861</v>
      </c>
      <c r="F730" s="2"/>
      <c r="G730" s="387">
        <v>16.150000000000002</v>
      </c>
      <c r="H730" s="387">
        <v>14.850000000000001</v>
      </c>
      <c r="I730" s="393">
        <v>14.600000000000001</v>
      </c>
    </row>
    <row r="731" spans="1:9" s="18" customFormat="1">
      <c r="A731" s="162" t="s">
        <v>14458</v>
      </c>
      <c r="B731" s="2">
        <v>6</v>
      </c>
      <c r="C731" s="1">
        <v>0.7</v>
      </c>
      <c r="D731" s="21">
        <v>26</v>
      </c>
      <c r="E731" s="2" t="s">
        <v>4861</v>
      </c>
      <c r="F731" s="2"/>
      <c r="G731" s="387">
        <v>13.75</v>
      </c>
      <c r="H731" s="387">
        <v>12.600000000000001</v>
      </c>
      <c r="I731" s="393">
        <v>12.4</v>
      </c>
    </row>
    <row r="732" spans="1:9">
      <c r="A732" s="162" t="s">
        <v>3280</v>
      </c>
      <c r="B732" s="2">
        <v>6</v>
      </c>
      <c r="C732" s="1">
        <v>1</v>
      </c>
      <c r="D732" s="21">
        <v>15</v>
      </c>
      <c r="E732" s="2" t="s">
        <v>4861</v>
      </c>
      <c r="F732" s="2"/>
      <c r="G732" s="387">
        <v>78.25</v>
      </c>
      <c r="H732" s="387">
        <v>71.8</v>
      </c>
      <c r="I732" s="393">
        <v>70.55</v>
      </c>
    </row>
    <row r="733" spans="1:9" s="18" customFormat="1">
      <c r="A733" s="162" t="s">
        <v>3292</v>
      </c>
      <c r="B733" s="2">
        <v>12</v>
      </c>
      <c r="C733" s="1">
        <v>0.7</v>
      </c>
      <c r="D733" s="21">
        <v>10</v>
      </c>
      <c r="E733" s="2" t="s">
        <v>4861</v>
      </c>
      <c r="F733" s="2"/>
      <c r="G733" s="387">
        <v>51</v>
      </c>
      <c r="H733" s="387">
        <v>46.800000000000004</v>
      </c>
      <c r="I733" s="393">
        <v>46</v>
      </c>
    </row>
    <row r="734" spans="1:9" s="18" customFormat="1">
      <c r="A734" s="162" t="s">
        <v>3294</v>
      </c>
      <c r="B734" s="2">
        <v>12</v>
      </c>
      <c r="C734" s="1">
        <v>0.7</v>
      </c>
      <c r="D734" s="21">
        <v>10</v>
      </c>
      <c r="E734" s="2" t="s">
        <v>4861</v>
      </c>
      <c r="F734" s="2"/>
      <c r="G734" s="387">
        <v>30.85</v>
      </c>
      <c r="H734" s="387">
        <v>28.35</v>
      </c>
      <c r="I734" s="393">
        <v>27.85</v>
      </c>
    </row>
    <row r="735" spans="1:9" s="18" customFormat="1">
      <c r="A735" s="162" t="s">
        <v>3296</v>
      </c>
      <c r="B735" s="2">
        <v>6</v>
      </c>
      <c r="C735" s="1">
        <v>0.7</v>
      </c>
      <c r="D735" s="21">
        <v>9</v>
      </c>
      <c r="E735" s="2" t="s">
        <v>4861</v>
      </c>
      <c r="F735" s="2"/>
      <c r="G735" s="387">
        <v>4.3500000000000005</v>
      </c>
      <c r="H735" s="387">
        <v>4</v>
      </c>
      <c r="I735" s="393">
        <v>3.95</v>
      </c>
    </row>
    <row r="736" spans="1:9">
      <c r="A736" s="162" t="s">
        <v>3371</v>
      </c>
      <c r="B736" s="2">
        <v>6</v>
      </c>
      <c r="C736" s="1">
        <v>0.7</v>
      </c>
      <c r="D736" s="21">
        <v>30</v>
      </c>
      <c r="E736" s="2" t="s">
        <v>4861</v>
      </c>
      <c r="F736" s="2"/>
      <c r="G736" s="387">
        <v>28.35</v>
      </c>
      <c r="H736" s="387">
        <v>26.05</v>
      </c>
      <c r="I736" s="393">
        <v>25.55</v>
      </c>
    </row>
    <row r="737" spans="1:9" s="18" customFormat="1">
      <c r="A737" s="162" t="s">
        <v>3374</v>
      </c>
      <c r="B737" s="2">
        <v>6</v>
      </c>
      <c r="C737" s="1">
        <v>0.7</v>
      </c>
      <c r="D737" s="21">
        <v>17</v>
      </c>
      <c r="E737" s="2" t="s">
        <v>4861</v>
      </c>
      <c r="F737" s="2"/>
      <c r="G737" s="387">
        <v>23.35</v>
      </c>
      <c r="H737" s="387">
        <v>21.450000000000003</v>
      </c>
      <c r="I737" s="393">
        <v>21.05</v>
      </c>
    </row>
    <row r="738" spans="1:9">
      <c r="A738" s="162" t="s">
        <v>3414</v>
      </c>
      <c r="B738" s="2">
        <v>12</v>
      </c>
      <c r="C738" s="1">
        <v>0.5</v>
      </c>
      <c r="D738" s="21">
        <v>45</v>
      </c>
      <c r="E738" s="2" t="s">
        <v>4861</v>
      </c>
      <c r="F738" s="2"/>
      <c r="G738" s="387">
        <v>14.350000000000001</v>
      </c>
      <c r="H738" s="387">
        <v>13.15</v>
      </c>
      <c r="I738" s="393">
        <v>12.950000000000001</v>
      </c>
    </row>
    <row r="739" spans="1:9">
      <c r="A739" s="162" t="s">
        <v>3486</v>
      </c>
      <c r="B739" s="2">
        <v>6</v>
      </c>
      <c r="C739" s="1">
        <v>0.7</v>
      </c>
      <c r="D739" s="21">
        <v>20</v>
      </c>
      <c r="E739" s="2" t="s">
        <v>4861</v>
      </c>
      <c r="F739" s="2"/>
      <c r="G739" s="387">
        <v>14.350000000000001</v>
      </c>
      <c r="H739" s="387">
        <v>13.200000000000001</v>
      </c>
      <c r="I739" s="393">
        <v>12.950000000000001</v>
      </c>
    </row>
    <row r="740" spans="1:9" s="18" customFormat="1">
      <c r="A740" s="162" t="s">
        <v>3501</v>
      </c>
      <c r="B740" s="2">
        <v>6</v>
      </c>
      <c r="C740" s="1">
        <v>0.7</v>
      </c>
      <c r="D740" s="21">
        <v>25</v>
      </c>
      <c r="E740" s="2" t="s">
        <v>4861</v>
      </c>
      <c r="F740" s="2"/>
      <c r="G740" s="387">
        <v>12.05</v>
      </c>
      <c r="H740" s="387">
        <v>11.05</v>
      </c>
      <c r="I740" s="393">
        <v>10.850000000000001</v>
      </c>
    </row>
    <row r="741" spans="1:9">
      <c r="A741" s="162" t="s">
        <v>38715</v>
      </c>
      <c r="B741" s="2">
        <v>1</v>
      </c>
      <c r="C741" s="1">
        <v>3</v>
      </c>
      <c r="D741" s="21">
        <v>25</v>
      </c>
      <c r="E741" s="2" t="s">
        <v>4861</v>
      </c>
      <c r="F741" s="2"/>
      <c r="G741" s="387">
        <v>26.8</v>
      </c>
      <c r="H741" s="387">
        <v>24.650000000000002</v>
      </c>
      <c r="I741" s="393">
        <v>24.200000000000003</v>
      </c>
    </row>
    <row r="742" spans="1:9" s="18" customFormat="1">
      <c r="A742" s="162" t="s">
        <v>3549</v>
      </c>
      <c r="B742" s="2">
        <v>6</v>
      </c>
      <c r="C742" s="1">
        <v>0.5</v>
      </c>
      <c r="D742" s="21">
        <v>14.9</v>
      </c>
      <c r="E742" s="2" t="s">
        <v>4861</v>
      </c>
      <c r="F742" s="2"/>
      <c r="G742" s="387">
        <v>14.15</v>
      </c>
      <c r="H742" s="387">
        <v>13</v>
      </c>
      <c r="I742" s="393">
        <v>12.75</v>
      </c>
    </row>
    <row r="743" spans="1:9">
      <c r="A743" s="162" t="s">
        <v>3560</v>
      </c>
      <c r="B743" s="2">
        <v>6</v>
      </c>
      <c r="C743" s="1">
        <v>1</v>
      </c>
      <c r="D743" s="21">
        <v>35</v>
      </c>
      <c r="E743" s="2" t="s">
        <v>4861</v>
      </c>
      <c r="F743" s="2"/>
      <c r="G743" s="387">
        <v>33.800000000000004</v>
      </c>
      <c r="H743" s="387">
        <v>31</v>
      </c>
      <c r="I743" s="393">
        <v>30.450000000000003</v>
      </c>
    </row>
    <row r="744" spans="1:9">
      <c r="A744" s="162" t="s">
        <v>3562</v>
      </c>
      <c r="B744" s="2">
        <v>6</v>
      </c>
      <c r="C744" s="1">
        <v>1</v>
      </c>
      <c r="D744" s="21">
        <v>30</v>
      </c>
      <c r="E744" s="2" t="s">
        <v>4861</v>
      </c>
      <c r="F744" s="2"/>
      <c r="G744" s="387">
        <v>75.25</v>
      </c>
      <c r="H744" s="387">
        <v>69.100000000000009</v>
      </c>
      <c r="I744" s="393">
        <v>67.850000000000009</v>
      </c>
    </row>
    <row r="745" spans="1:9">
      <c r="A745" s="162" t="s">
        <v>3563</v>
      </c>
      <c r="B745" s="2">
        <v>6</v>
      </c>
      <c r="C745" s="1">
        <v>1</v>
      </c>
      <c r="D745" s="21">
        <v>21.5</v>
      </c>
      <c r="E745" s="2" t="s">
        <v>4861</v>
      </c>
      <c r="F745" s="2"/>
      <c r="G745" s="387">
        <v>19.600000000000001</v>
      </c>
      <c r="H745" s="387">
        <v>17.95</v>
      </c>
      <c r="I745" s="393">
        <v>17.650000000000002</v>
      </c>
    </row>
    <row r="746" spans="1:9">
      <c r="A746" s="162" t="s">
        <v>3570</v>
      </c>
      <c r="B746" s="2">
        <v>6</v>
      </c>
      <c r="C746" s="1">
        <v>0.7</v>
      </c>
      <c r="D746" s="21">
        <v>30</v>
      </c>
      <c r="E746" s="2" t="s">
        <v>4861</v>
      </c>
      <c r="F746" s="2"/>
      <c r="G746" s="387">
        <v>26.35</v>
      </c>
      <c r="H746" s="387">
        <v>24.200000000000003</v>
      </c>
      <c r="I746" s="393">
        <v>23.75</v>
      </c>
    </row>
    <row r="747" spans="1:9" s="18" customFormat="1">
      <c r="A747" s="162" t="s">
        <v>33193</v>
      </c>
      <c r="B747" s="2">
        <v>6</v>
      </c>
      <c r="C747" s="1">
        <v>0.7</v>
      </c>
      <c r="D747" s="21">
        <v>33</v>
      </c>
      <c r="E747" s="2" t="s">
        <v>4861</v>
      </c>
      <c r="F747" s="2"/>
      <c r="G747" s="387">
        <v>15.950000000000001</v>
      </c>
      <c r="H747" s="387">
        <v>14.65</v>
      </c>
      <c r="I747" s="393">
        <v>14.350000000000001</v>
      </c>
    </row>
    <row r="748" spans="1:9">
      <c r="A748" s="162" t="s">
        <v>33194</v>
      </c>
      <c r="B748" s="2">
        <v>6</v>
      </c>
      <c r="C748" s="1">
        <v>0.7</v>
      </c>
      <c r="D748" s="21">
        <v>33</v>
      </c>
      <c r="E748" s="2" t="s">
        <v>4861</v>
      </c>
      <c r="F748" s="2"/>
      <c r="G748" s="387">
        <v>20.650000000000002</v>
      </c>
      <c r="H748" s="387">
        <v>18.95</v>
      </c>
      <c r="I748" s="393">
        <v>18.600000000000001</v>
      </c>
    </row>
    <row r="749" spans="1:9" s="18" customFormat="1">
      <c r="A749" s="162" t="s">
        <v>3577</v>
      </c>
      <c r="B749" s="2">
        <v>6</v>
      </c>
      <c r="C749" s="1">
        <v>1</v>
      </c>
      <c r="D749" s="21">
        <v>15.5</v>
      </c>
      <c r="E749" s="2" t="s">
        <v>4861</v>
      </c>
      <c r="F749" s="2"/>
      <c r="G749" s="387">
        <v>21.55</v>
      </c>
      <c r="H749" s="387">
        <v>19.8</v>
      </c>
      <c r="I749" s="393">
        <v>19.450000000000003</v>
      </c>
    </row>
    <row r="750" spans="1:9" s="18" customFormat="1">
      <c r="A750" s="162" t="s">
        <v>33198</v>
      </c>
      <c r="B750" s="2">
        <v>6</v>
      </c>
      <c r="C750" s="1">
        <v>0.5</v>
      </c>
      <c r="D750" s="21">
        <v>29</v>
      </c>
      <c r="E750" s="2" t="s">
        <v>4861</v>
      </c>
      <c r="F750" s="2"/>
      <c r="G750" s="387">
        <v>15.350000000000001</v>
      </c>
      <c r="H750" s="387">
        <v>14.100000000000001</v>
      </c>
      <c r="I750" s="393">
        <v>13.850000000000001</v>
      </c>
    </row>
    <row r="751" spans="1:9" s="18" customFormat="1">
      <c r="A751" s="162" t="s">
        <v>32584</v>
      </c>
      <c r="B751" s="2">
        <v>6</v>
      </c>
      <c r="C751" s="1">
        <v>1.5</v>
      </c>
      <c r="D751" s="21">
        <v>7</v>
      </c>
      <c r="E751" s="2" t="s">
        <v>4861</v>
      </c>
      <c r="F751" s="2"/>
      <c r="G751" s="387">
        <v>26.35</v>
      </c>
      <c r="H751" s="387">
        <v>24.200000000000003</v>
      </c>
      <c r="I751" s="393">
        <v>23.75</v>
      </c>
    </row>
    <row r="752" spans="1:9" s="18" customFormat="1">
      <c r="A752" s="162" t="s">
        <v>3699</v>
      </c>
      <c r="B752" s="2">
        <v>6</v>
      </c>
      <c r="C752" s="1">
        <v>0.7</v>
      </c>
      <c r="D752" s="21">
        <v>15</v>
      </c>
      <c r="E752" s="2" t="s">
        <v>4861</v>
      </c>
      <c r="F752" s="2"/>
      <c r="G752" s="387">
        <v>47.75</v>
      </c>
      <c r="H752" s="387">
        <v>43.85</v>
      </c>
      <c r="I752" s="393">
        <v>43.1</v>
      </c>
    </row>
    <row r="753" spans="1:9">
      <c r="A753" s="162" t="s">
        <v>3703</v>
      </c>
      <c r="B753" s="2">
        <v>6</v>
      </c>
      <c r="C753" s="1">
        <v>0.7</v>
      </c>
      <c r="D753" s="21">
        <v>15</v>
      </c>
      <c r="E753" s="2" t="s">
        <v>4861</v>
      </c>
      <c r="F753" s="2"/>
      <c r="G753" s="387">
        <v>27.950000000000003</v>
      </c>
      <c r="H753" s="387">
        <v>25.650000000000002</v>
      </c>
      <c r="I753" s="393">
        <v>25.200000000000003</v>
      </c>
    </row>
    <row r="754" spans="1:9" s="18" customFormat="1">
      <c r="A754" s="162" t="s">
        <v>3704</v>
      </c>
      <c r="B754" s="2">
        <v>12</v>
      </c>
      <c r="C754" s="1">
        <v>1</v>
      </c>
      <c r="D754" s="21">
        <v>35</v>
      </c>
      <c r="E754" s="2" t="s">
        <v>4861</v>
      </c>
      <c r="F754" s="2"/>
      <c r="G754" s="387">
        <v>14.25</v>
      </c>
      <c r="H754" s="387">
        <v>13.100000000000001</v>
      </c>
      <c r="I754" s="393">
        <v>12.850000000000001</v>
      </c>
    </row>
    <row r="755" spans="1:9" s="18" customFormat="1">
      <c r="A755" s="162" t="s">
        <v>3713</v>
      </c>
      <c r="B755" s="2">
        <v>6</v>
      </c>
      <c r="C755" s="1">
        <v>0.7</v>
      </c>
      <c r="D755" s="21">
        <v>10</v>
      </c>
      <c r="E755" s="2" t="s">
        <v>4861</v>
      </c>
      <c r="F755" s="2"/>
      <c r="G755" s="387">
        <v>31.450000000000003</v>
      </c>
      <c r="H755" s="387">
        <v>28.900000000000002</v>
      </c>
      <c r="I755" s="393">
        <v>28.400000000000002</v>
      </c>
    </row>
    <row r="756" spans="1:9">
      <c r="A756" s="162" t="s">
        <v>3734</v>
      </c>
      <c r="B756" s="2">
        <v>6</v>
      </c>
      <c r="C756" s="1">
        <v>0.5</v>
      </c>
      <c r="D756" s="21">
        <v>20</v>
      </c>
      <c r="E756" s="2" t="s">
        <v>4861</v>
      </c>
      <c r="F756" s="2"/>
      <c r="G756" s="387">
        <v>11.05</v>
      </c>
      <c r="H756" s="387">
        <v>10.15</v>
      </c>
      <c r="I756" s="393">
        <v>9.9500000000000011</v>
      </c>
    </row>
    <row r="757" spans="1:9">
      <c r="A757" s="162" t="s">
        <v>27005</v>
      </c>
      <c r="B757" s="2">
        <v>6</v>
      </c>
      <c r="C757" s="1">
        <v>0.7</v>
      </c>
      <c r="D757" s="21">
        <v>40</v>
      </c>
      <c r="E757" s="2" t="s">
        <v>4861</v>
      </c>
      <c r="F757" s="2"/>
      <c r="G757" s="387">
        <v>12.65</v>
      </c>
      <c r="H757" s="387">
        <v>11.600000000000001</v>
      </c>
      <c r="I757" s="393">
        <v>11.4</v>
      </c>
    </row>
    <row r="758" spans="1:9" s="18" customFormat="1">
      <c r="A758" s="162" t="s">
        <v>3750</v>
      </c>
      <c r="B758" s="2">
        <v>6</v>
      </c>
      <c r="C758" s="1">
        <v>0.7</v>
      </c>
      <c r="D758" s="21">
        <v>40</v>
      </c>
      <c r="E758" s="2" t="s">
        <v>4861</v>
      </c>
      <c r="F758" s="2"/>
      <c r="G758" s="387">
        <v>19.400000000000002</v>
      </c>
      <c r="H758" s="387">
        <v>17.850000000000001</v>
      </c>
      <c r="I758" s="393">
        <v>17.5</v>
      </c>
    </row>
    <row r="759" spans="1:9" s="18" customFormat="1">
      <c r="A759" s="162" t="s">
        <v>4502</v>
      </c>
      <c r="B759" s="2">
        <v>6</v>
      </c>
      <c r="C759" s="1">
        <v>0.7</v>
      </c>
      <c r="D759" s="21">
        <v>40</v>
      </c>
      <c r="E759" s="2" t="s">
        <v>4861</v>
      </c>
      <c r="F759" s="2"/>
      <c r="G759" s="387">
        <v>20.75</v>
      </c>
      <c r="H759" s="387">
        <v>19.05</v>
      </c>
      <c r="I759" s="393">
        <v>18.7</v>
      </c>
    </row>
    <row r="760" spans="1:9" s="18" customFormat="1">
      <c r="A760" s="162" t="s">
        <v>15106</v>
      </c>
      <c r="B760" s="2">
        <v>6</v>
      </c>
      <c r="C760" s="1">
        <v>0.7</v>
      </c>
      <c r="D760" s="21">
        <v>40</v>
      </c>
      <c r="E760" s="2" t="s">
        <v>4861</v>
      </c>
      <c r="F760" s="2"/>
      <c r="G760" s="387">
        <v>19.5</v>
      </c>
      <c r="H760" s="387">
        <v>17.900000000000002</v>
      </c>
      <c r="I760" s="393">
        <v>17.55</v>
      </c>
    </row>
    <row r="761" spans="1:9" s="18" customFormat="1">
      <c r="A761" s="162" t="s">
        <v>32589</v>
      </c>
      <c r="B761" s="2">
        <v>6</v>
      </c>
      <c r="C761" s="1">
        <v>0.7</v>
      </c>
      <c r="D761" s="21">
        <v>55</v>
      </c>
      <c r="E761" s="2" t="s">
        <v>4861</v>
      </c>
      <c r="F761" s="2"/>
      <c r="G761" s="387">
        <v>67.150000000000006</v>
      </c>
      <c r="H761" s="387">
        <v>61.650000000000006</v>
      </c>
      <c r="I761" s="393">
        <v>60.550000000000004</v>
      </c>
    </row>
    <row r="762" spans="1:9">
      <c r="A762" s="162" t="s">
        <v>32590</v>
      </c>
      <c r="B762" s="2">
        <v>6</v>
      </c>
      <c r="C762" s="1">
        <v>0.5</v>
      </c>
      <c r="D762" s="21">
        <v>73</v>
      </c>
      <c r="E762" s="2" t="s">
        <v>4861</v>
      </c>
      <c r="F762" s="2"/>
      <c r="G762" s="387">
        <v>16.7</v>
      </c>
      <c r="H762" s="387">
        <v>15.350000000000001</v>
      </c>
      <c r="I762" s="393">
        <v>15.05</v>
      </c>
    </row>
    <row r="763" spans="1:9">
      <c r="A763" s="162" t="s">
        <v>3880</v>
      </c>
      <c r="B763" s="2">
        <v>6</v>
      </c>
      <c r="C763" s="1">
        <v>0.7</v>
      </c>
      <c r="D763" s="21">
        <v>15</v>
      </c>
      <c r="E763" s="2" t="s">
        <v>4861</v>
      </c>
      <c r="F763" s="2"/>
      <c r="G763" s="387">
        <v>22.150000000000002</v>
      </c>
      <c r="H763" s="387">
        <v>20.350000000000001</v>
      </c>
      <c r="I763" s="393">
        <v>20</v>
      </c>
    </row>
    <row r="764" spans="1:9">
      <c r="A764" s="162" t="s">
        <v>27755</v>
      </c>
      <c r="B764" s="2">
        <v>6</v>
      </c>
      <c r="C764" s="1">
        <v>0.5</v>
      </c>
      <c r="D764" s="21">
        <v>30</v>
      </c>
      <c r="E764" s="2" t="s">
        <v>4861</v>
      </c>
      <c r="F764" s="2"/>
      <c r="G764" s="387">
        <v>13.4</v>
      </c>
      <c r="H764" s="387">
        <v>12.3</v>
      </c>
      <c r="I764" s="393">
        <v>12.05</v>
      </c>
    </row>
    <row r="765" spans="1:9" s="18" customFormat="1">
      <c r="A765" s="162" t="s">
        <v>27756</v>
      </c>
      <c r="B765" s="2">
        <v>12</v>
      </c>
      <c r="C765" s="1">
        <v>0.5</v>
      </c>
      <c r="D765" s="21">
        <v>22</v>
      </c>
      <c r="E765" s="2" t="s">
        <v>4861</v>
      </c>
      <c r="F765" s="2"/>
      <c r="G765" s="387">
        <v>29.55</v>
      </c>
      <c r="H765" s="387">
        <v>27.1</v>
      </c>
      <c r="I765" s="393">
        <v>26.650000000000002</v>
      </c>
    </row>
    <row r="766" spans="1:9" s="18" customFormat="1">
      <c r="A766" s="162" t="s">
        <v>31843</v>
      </c>
      <c r="B766" s="2">
        <v>12</v>
      </c>
      <c r="C766" s="1">
        <v>0.5</v>
      </c>
      <c r="D766" s="21">
        <v>22</v>
      </c>
      <c r="E766" s="2" t="s">
        <v>4861</v>
      </c>
      <c r="F766" s="2"/>
      <c r="G766" s="387">
        <v>12.75</v>
      </c>
      <c r="H766" s="387">
        <v>11.700000000000001</v>
      </c>
      <c r="I766" s="393">
        <v>11.5</v>
      </c>
    </row>
    <row r="767" spans="1:9">
      <c r="A767" s="162" t="s">
        <v>3995</v>
      </c>
      <c r="B767" s="2">
        <v>6</v>
      </c>
      <c r="C767" s="1">
        <v>0.5</v>
      </c>
      <c r="D767" s="21">
        <v>35</v>
      </c>
      <c r="E767" s="2" t="s">
        <v>4861</v>
      </c>
      <c r="F767" s="2"/>
      <c r="G767" s="387">
        <v>10.850000000000001</v>
      </c>
      <c r="H767" s="387">
        <v>9.9500000000000011</v>
      </c>
      <c r="I767" s="393">
        <v>9.75</v>
      </c>
    </row>
    <row r="768" spans="1:9" s="18" customFormat="1">
      <c r="A768" s="162" t="s">
        <v>4010</v>
      </c>
      <c r="B768" s="2">
        <v>6</v>
      </c>
      <c r="C768" s="1">
        <v>0.7</v>
      </c>
      <c r="D768" s="21">
        <v>20</v>
      </c>
      <c r="E768" s="2" t="s">
        <v>4861</v>
      </c>
      <c r="F768" s="2"/>
      <c r="G768" s="387">
        <v>12.350000000000001</v>
      </c>
      <c r="H768" s="387">
        <v>11.350000000000001</v>
      </c>
      <c r="I768" s="393">
        <v>11.15</v>
      </c>
    </row>
    <row r="769" spans="1:9">
      <c r="A769" s="162" t="s">
        <v>4689</v>
      </c>
      <c r="B769" s="2">
        <v>6</v>
      </c>
      <c r="C769" s="1">
        <v>0.7</v>
      </c>
      <c r="D769" s="21">
        <v>20</v>
      </c>
      <c r="E769" s="2" t="s">
        <v>4861</v>
      </c>
      <c r="F769" s="2"/>
      <c r="G769" s="387">
        <v>20.700000000000003</v>
      </c>
      <c r="H769" s="387">
        <v>19</v>
      </c>
      <c r="I769" s="393">
        <v>18.650000000000002</v>
      </c>
    </row>
    <row r="770" spans="1:9">
      <c r="A770" s="162" t="s">
        <v>4016</v>
      </c>
      <c r="B770" s="2">
        <v>6</v>
      </c>
      <c r="C770" s="1">
        <v>1</v>
      </c>
      <c r="D770" s="21">
        <v>33</v>
      </c>
      <c r="E770" s="2" t="s">
        <v>4861</v>
      </c>
      <c r="F770" s="2"/>
      <c r="G770" s="387">
        <v>40.85</v>
      </c>
      <c r="H770" s="387">
        <v>37.5</v>
      </c>
      <c r="I770" s="393">
        <v>36.85</v>
      </c>
    </row>
    <row r="771" spans="1:9" s="18" customFormat="1">
      <c r="A771" s="162" t="s">
        <v>4056</v>
      </c>
      <c r="B771" s="2">
        <v>6</v>
      </c>
      <c r="C771" s="1">
        <v>0.7</v>
      </c>
      <c r="D771" s="21">
        <v>35</v>
      </c>
      <c r="E771" s="2" t="s">
        <v>4861</v>
      </c>
      <c r="F771" s="2"/>
      <c r="G771" s="387">
        <v>12.75</v>
      </c>
      <c r="H771" s="387">
        <v>11.700000000000001</v>
      </c>
      <c r="I771" s="393">
        <v>11.5</v>
      </c>
    </row>
    <row r="772" spans="1:9" s="18" customFormat="1">
      <c r="A772" s="162" t="s">
        <v>4058</v>
      </c>
      <c r="B772" s="2">
        <v>6</v>
      </c>
      <c r="C772" s="1">
        <v>0.7</v>
      </c>
      <c r="D772" s="21">
        <v>17</v>
      </c>
      <c r="E772" s="2" t="s">
        <v>4861</v>
      </c>
      <c r="F772" s="2"/>
      <c r="G772" s="387">
        <v>15</v>
      </c>
      <c r="H772" s="387">
        <v>13.8</v>
      </c>
      <c r="I772" s="393">
        <v>13.55</v>
      </c>
    </row>
    <row r="773" spans="1:9">
      <c r="A773" s="162" t="s">
        <v>4060</v>
      </c>
      <c r="B773" s="2">
        <v>6</v>
      </c>
      <c r="C773" s="1">
        <v>0.7</v>
      </c>
      <c r="D773" s="21">
        <v>17</v>
      </c>
      <c r="E773" s="2" t="s">
        <v>4861</v>
      </c>
      <c r="F773" s="2"/>
      <c r="G773" s="387">
        <v>27.8</v>
      </c>
      <c r="H773" s="387">
        <v>25.55</v>
      </c>
      <c r="I773" s="393">
        <v>25.1</v>
      </c>
    </row>
    <row r="774" spans="1:9">
      <c r="A774" s="162" t="s">
        <v>4070</v>
      </c>
      <c r="B774" s="2">
        <v>12</v>
      </c>
      <c r="C774" s="1">
        <v>0.7</v>
      </c>
      <c r="D774" s="21">
        <v>40</v>
      </c>
      <c r="E774" s="2" t="s">
        <v>4861</v>
      </c>
      <c r="F774" s="2"/>
      <c r="G774" s="387">
        <v>51.95</v>
      </c>
      <c r="H774" s="387">
        <v>47.7</v>
      </c>
      <c r="I774" s="393">
        <v>46.85</v>
      </c>
    </row>
    <row r="775" spans="1:9" s="18" customFormat="1">
      <c r="A775" s="162" t="s">
        <v>4858</v>
      </c>
      <c r="B775" s="2">
        <v>6</v>
      </c>
      <c r="C775" s="1">
        <v>0.7</v>
      </c>
      <c r="D775" s="21">
        <v>30</v>
      </c>
      <c r="E775" s="2" t="s">
        <v>4861</v>
      </c>
      <c r="F775" s="2"/>
      <c r="G775" s="387">
        <v>12.200000000000001</v>
      </c>
      <c r="H775" s="387">
        <v>11.200000000000001</v>
      </c>
      <c r="I775" s="393">
        <v>11</v>
      </c>
    </row>
    <row r="776" spans="1:9">
      <c r="A776" s="162" t="s">
        <v>4100</v>
      </c>
      <c r="B776" s="2">
        <v>6</v>
      </c>
      <c r="C776" s="1">
        <v>0.7</v>
      </c>
      <c r="D776" s="21">
        <v>40</v>
      </c>
      <c r="E776" s="2" t="s">
        <v>4861</v>
      </c>
      <c r="F776" s="2"/>
      <c r="G776" s="387">
        <v>20.700000000000003</v>
      </c>
      <c r="H776" s="387">
        <v>19</v>
      </c>
      <c r="I776" s="393">
        <v>18.650000000000002</v>
      </c>
    </row>
    <row r="777" spans="1:9" s="18" customFormat="1">
      <c r="A777" s="162" t="s">
        <v>4104</v>
      </c>
      <c r="B777" s="2">
        <v>3</v>
      </c>
      <c r="C777" s="1">
        <v>0.7</v>
      </c>
      <c r="D777" s="21">
        <v>40</v>
      </c>
      <c r="E777" s="2" t="s">
        <v>4861</v>
      </c>
      <c r="F777" s="2"/>
      <c r="G777" s="387">
        <v>22.450000000000003</v>
      </c>
      <c r="H777" s="387">
        <v>20.650000000000002</v>
      </c>
      <c r="I777" s="393">
        <v>20.25</v>
      </c>
    </row>
    <row r="778" spans="1:9" s="18" customFormat="1">
      <c r="A778" s="162" t="s">
        <v>4107</v>
      </c>
      <c r="B778" s="2">
        <v>6</v>
      </c>
      <c r="C778" s="1">
        <v>1</v>
      </c>
      <c r="D778" s="21">
        <v>34.5</v>
      </c>
      <c r="E778" s="2" t="s">
        <v>4861</v>
      </c>
      <c r="F778" s="2"/>
      <c r="G778" s="387">
        <v>439.35</v>
      </c>
      <c r="H778" s="387">
        <v>403.35</v>
      </c>
      <c r="I778" s="393">
        <v>396.15000000000003</v>
      </c>
    </row>
    <row r="779" spans="1:9" s="18" customFormat="1">
      <c r="A779" s="162" t="s">
        <v>33240</v>
      </c>
      <c r="B779" s="2">
        <v>6</v>
      </c>
      <c r="C779" s="1">
        <v>1</v>
      </c>
      <c r="D779" s="21">
        <v>40</v>
      </c>
      <c r="E779" s="2" t="s">
        <v>4861</v>
      </c>
      <c r="F779" s="2"/>
      <c r="G779" s="387">
        <v>34.4</v>
      </c>
      <c r="H779" s="387">
        <v>31.6</v>
      </c>
      <c r="I779" s="393">
        <v>31.05</v>
      </c>
    </row>
    <row r="780" spans="1:9">
      <c r="A780" s="162" t="s">
        <v>4135</v>
      </c>
      <c r="B780" s="2">
        <v>8</v>
      </c>
      <c r="C780" s="1">
        <v>0.7</v>
      </c>
      <c r="D780" s="21">
        <v>35</v>
      </c>
      <c r="E780" s="2" t="s">
        <v>4861</v>
      </c>
      <c r="F780" s="2"/>
      <c r="G780" s="387">
        <v>69.05</v>
      </c>
      <c r="H780" s="387">
        <v>63.400000000000006</v>
      </c>
      <c r="I780" s="393">
        <v>62.25</v>
      </c>
    </row>
    <row r="781" spans="1:9" s="18" customFormat="1">
      <c r="A781" s="162" t="s">
        <v>4149</v>
      </c>
      <c r="B781" s="2">
        <v>6</v>
      </c>
      <c r="C781" s="1">
        <v>0.7</v>
      </c>
      <c r="D781" s="21">
        <v>30</v>
      </c>
      <c r="E781" s="2" t="s">
        <v>4861</v>
      </c>
      <c r="F781" s="2"/>
      <c r="G781" s="387">
        <v>69.850000000000009</v>
      </c>
      <c r="H781" s="387">
        <v>64.100000000000009</v>
      </c>
      <c r="I781" s="393">
        <v>62.95</v>
      </c>
    </row>
    <row r="782" spans="1:9" s="18" customFormat="1">
      <c r="A782" s="162" t="s">
        <v>4159</v>
      </c>
      <c r="B782" s="2">
        <v>6</v>
      </c>
      <c r="C782" s="1">
        <v>0.7</v>
      </c>
      <c r="D782" s="21">
        <v>17.2</v>
      </c>
      <c r="E782" s="2" t="s">
        <v>4861</v>
      </c>
      <c r="F782" s="2"/>
      <c r="G782" s="387">
        <v>36.4</v>
      </c>
      <c r="H782" s="387">
        <v>33.4</v>
      </c>
      <c r="I782" s="393">
        <v>32.800000000000004</v>
      </c>
    </row>
    <row r="783" spans="1:9" s="18" customFormat="1">
      <c r="A783" s="162" t="s">
        <v>4161</v>
      </c>
      <c r="B783" s="2">
        <v>15</v>
      </c>
      <c r="C783" s="1">
        <v>0.7</v>
      </c>
      <c r="D783" s="21">
        <v>14</v>
      </c>
      <c r="E783" s="2" t="s">
        <v>4861</v>
      </c>
      <c r="F783" s="2"/>
      <c r="G783" s="387">
        <v>25.400000000000002</v>
      </c>
      <c r="H783" s="387">
        <v>23.35</v>
      </c>
      <c r="I783" s="393">
        <v>22.900000000000002</v>
      </c>
    </row>
    <row r="784" spans="1:9">
      <c r="A784" s="260" t="s">
        <v>33243</v>
      </c>
      <c r="B784" s="9">
        <v>6</v>
      </c>
      <c r="C784" s="34">
        <v>0.7</v>
      </c>
      <c r="D784" s="31">
        <v>35.5</v>
      </c>
      <c r="E784" s="9" t="s">
        <v>4861</v>
      </c>
      <c r="F784" s="9"/>
      <c r="G784" s="391">
        <v>267.35000000000002</v>
      </c>
      <c r="H784" s="391">
        <v>245.45000000000002</v>
      </c>
      <c r="I784" s="394">
        <v>241.05</v>
      </c>
    </row>
    <row r="785" spans="1:9" s="18" customFormat="1">
      <c r="A785" s="162" t="s">
        <v>4215</v>
      </c>
      <c r="B785" s="2">
        <v>6</v>
      </c>
      <c r="C785" s="1">
        <v>0.7</v>
      </c>
      <c r="D785" s="21">
        <v>25</v>
      </c>
      <c r="E785" s="2" t="s">
        <v>4861</v>
      </c>
      <c r="F785" s="2"/>
      <c r="G785" s="387">
        <v>10.65</v>
      </c>
      <c r="H785" s="387">
        <v>9.8000000000000007</v>
      </c>
      <c r="I785" s="393">
        <v>9.6000000000000014</v>
      </c>
    </row>
    <row r="786" spans="1:9">
      <c r="A786" s="162" t="s">
        <v>4224</v>
      </c>
      <c r="B786" s="2">
        <v>6</v>
      </c>
      <c r="C786" s="1">
        <v>0.5</v>
      </c>
      <c r="D786" s="21">
        <v>35</v>
      </c>
      <c r="E786" s="2" t="s">
        <v>4861</v>
      </c>
      <c r="F786" s="2"/>
      <c r="G786" s="387">
        <v>23.6</v>
      </c>
      <c r="H786" s="387">
        <v>21.650000000000002</v>
      </c>
      <c r="I786" s="393">
        <v>21.25</v>
      </c>
    </row>
    <row r="787" spans="1:9" s="18" customFormat="1">
      <c r="A787" s="162" t="s">
        <v>4233</v>
      </c>
      <c r="B787" s="2">
        <v>6</v>
      </c>
      <c r="C787" s="1">
        <v>1</v>
      </c>
      <c r="D787" s="21">
        <v>15</v>
      </c>
      <c r="E787" s="2" t="s">
        <v>4861</v>
      </c>
      <c r="F787" s="2"/>
      <c r="G787" s="387">
        <v>33.050000000000004</v>
      </c>
      <c r="H787" s="387">
        <v>30.3</v>
      </c>
      <c r="I787" s="393">
        <v>29.8</v>
      </c>
    </row>
    <row r="788" spans="1:9" s="18" customFormat="1">
      <c r="A788" s="162" t="s">
        <v>4282</v>
      </c>
      <c r="B788" s="2">
        <v>6</v>
      </c>
      <c r="C788" s="1">
        <v>0.7</v>
      </c>
      <c r="D788" s="21">
        <v>24</v>
      </c>
      <c r="E788" s="2" t="s">
        <v>4861</v>
      </c>
      <c r="F788" s="2"/>
      <c r="G788" s="387">
        <v>12.5</v>
      </c>
      <c r="H788" s="387">
        <v>11.5</v>
      </c>
      <c r="I788" s="393">
        <v>11.3</v>
      </c>
    </row>
    <row r="789" spans="1:9" s="18" customFormat="1">
      <c r="A789" s="162" t="s">
        <v>4284</v>
      </c>
      <c r="B789" s="2">
        <v>6</v>
      </c>
      <c r="C789" s="1">
        <v>0.7</v>
      </c>
      <c r="D789" s="21">
        <v>24</v>
      </c>
      <c r="E789" s="2" t="s">
        <v>4861</v>
      </c>
      <c r="F789" s="2"/>
      <c r="G789" s="387">
        <v>75.400000000000006</v>
      </c>
      <c r="H789" s="387">
        <v>69.25</v>
      </c>
      <c r="I789" s="393">
        <v>68</v>
      </c>
    </row>
    <row r="790" spans="1:9" s="18" customFormat="1">
      <c r="A790" s="162" t="s">
        <v>4286</v>
      </c>
      <c r="B790" s="2">
        <v>6</v>
      </c>
      <c r="C790" s="1">
        <v>0.7</v>
      </c>
      <c r="D790" s="21">
        <v>24</v>
      </c>
      <c r="E790" s="2" t="s">
        <v>4861</v>
      </c>
      <c r="F790" s="2"/>
      <c r="G790" s="387">
        <v>35.450000000000003</v>
      </c>
      <c r="H790" s="387">
        <v>32.550000000000004</v>
      </c>
      <c r="I790" s="393">
        <v>31.950000000000003</v>
      </c>
    </row>
    <row r="791" spans="1:9">
      <c r="A791" s="162" t="s">
        <v>4288</v>
      </c>
      <c r="B791" s="2">
        <v>6</v>
      </c>
      <c r="C791" s="1">
        <v>0.7</v>
      </c>
      <c r="D791" s="21">
        <v>24</v>
      </c>
      <c r="E791" s="2" t="s">
        <v>4861</v>
      </c>
      <c r="F791" s="2"/>
      <c r="G791" s="387">
        <v>266.35000000000002</v>
      </c>
      <c r="H791" s="387">
        <v>244.5</v>
      </c>
      <c r="I791" s="393">
        <v>240.15</v>
      </c>
    </row>
    <row r="792" spans="1:9" s="18" customFormat="1">
      <c r="A792" s="162" t="s">
        <v>4300</v>
      </c>
      <c r="B792" s="2">
        <v>6</v>
      </c>
      <c r="C792" s="1">
        <v>0.5</v>
      </c>
      <c r="D792" s="21">
        <v>40</v>
      </c>
      <c r="E792" s="2" t="s">
        <v>4861</v>
      </c>
      <c r="F792" s="2"/>
      <c r="G792" s="387">
        <v>15.350000000000001</v>
      </c>
      <c r="H792" s="387">
        <v>14.100000000000001</v>
      </c>
      <c r="I792" s="393">
        <v>13.850000000000001</v>
      </c>
    </row>
    <row r="793" spans="1:9">
      <c r="A793" s="162" t="s">
        <v>4302</v>
      </c>
      <c r="B793" s="2">
        <v>6</v>
      </c>
      <c r="C793" s="1">
        <v>0.7</v>
      </c>
      <c r="D793" s="21">
        <v>24</v>
      </c>
      <c r="E793" s="2" t="s">
        <v>4861</v>
      </c>
      <c r="F793" s="2"/>
      <c r="G793" s="387">
        <v>12.950000000000001</v>
      </c>
      <c r="H793" s="387">
        <v>11.9</v>
      </c>
      <c r="I793" s="393">
        <v>11.65</v>
      </c>
    </row>
    <row r="794" spans="1:9">
      <c r="A794" s="162" t="s">
        <v>4306</v>
      </c>
      <c r="B794" s="2">
        <v>6</v>
      </c>
      <c r="C794" s="1">
        <v>0.7</v>
      </c>
      <c r="D794" s="21">
        <v>22</v>
      </c>
      <c r="E794" s="2" t="s">
        <v>4861</v>
      </c>
      <c r="F794" s="2"/>
      <c r="G794" s="387">
        <v>20.900000000000002</v>
      </c>
      <c r="H794" s="387">
        <v>19.150000000000002</v>
      </c>
      <c r="I794" s="393">
        <v>18.850000000000001</v>
      </c>
    </row>
    <row r="795" spans="1:9" s="18" customFormat="1">
      <c r="A795" s="162" t="s">
        <v>4315</v>
      </c>
      <c r="B795" s="2">
        <v>6</v>
      </c>
      <c r="C795" s="1">
        <v>0.7</v>
      </c>
      <c r="D795" s="21">
        <v>22</v>
      </c>
      <c r="E795" s="2" t="s">
        <v>4861</v>
      </c>
      <c r="F795" s="2"/>
      <c r="G795" s="387">
        <v>44.75</v>
      </c>
      <c r="H795" s="387">
        <v>41.050000000000004</v>
      </c>
      <c r="I795" s="393">
        <v>40.35</v>
      </c>
    </row>
    <row r="796" spans="1:9" s="18" customFormat="1">
      <c r="A796" s="162" t="s">
        <v>4318</v>
      </c>
      <c r="B796" s="2">
        <v>6</v>
      </c>
      <c r="C796" s="1">
        <v>0.7</v>
      </c>
      <c r="D796" s="21">
        <v>14</v>
      </c>
      <c r="E796" s="2" t="s">
        <v>4861</v>
      </c>
      <c r="F796" s="2"/>
      <c r="G796" s="387">
        <v>36.700000000000003</v>
      </c>
      <c r="H796" s="387">
        <v>33.700000000000003</v>
      </c>
      <c r="I796" s="393">
        <v>33.1</v>
      </c>
    </row>
    <row r="797" spans="1:9" ht="17" customHeight="1">
      <c r="A797" s="478" t="s">
        <v>4424</v>
      </c>
      <c r="B797" s="479"/>
      <c r="C797" s="479"/>
      <c r="D797" s="479"/>
      <c r="E797" s="479"/>
      <c r="F797" s="479"/>
      <c r="G797" s="479"/>
      <c r="H797" s="479"/>
      <c r="I797" s="480"/>
    </row>
    <row r="798" spans="1:9" s="18" customFormat="1">
      <c r="A798" s="162" t="s">
        <v>4452</v>
      </c>
      <c r="B798" s="2">
        <v>6</v>
      </c>
      <c r="C798" s="1">
        <v>0.7</v>
      </c>
      <c r="D798" s="21">
        <v>40</v>
      </c>
      <c r="E798" s="2" t="s">
        <v>4424</v>
      </c>
      <c r="F798" s="2"/>
      <c r="G798" s="387">
        <v>22.1</v>
      </c>
      <c r="H798" s="387">
        <v>20.3</v>
      </c>
      <c r="I798" s="393">
        <v>19.950000000000003</v>
      </c>
    </row>
    <row r="799" spans="1:9">
      <c r="A799" s="162" t="s">
        <v>958</v>
      </c>
      <c r="B799" s="2">
        <v>6</v>
      </c>
      <c r="C799" s="1">
        <v>0.7</v>
      </c>
      <c r="D799" s="21">
        <v>40</v>
      </c>
      <c r="E799" s="2" t="s">
        <v>4424</v>
      </c>
      <c r="F799" s="2"/>
      <c r="G799" s="387">
        <v>16.900000000000002</v>
      </c>
      <c r="H799" s="387">
        <v>15.55</v>
      </c>
      <c r="I799" s="393">
        <v>15.25</v>
      </c>
    </row>
    <row r="800" spans="1:9">
      <c r="A800" s="162" t="s">
        <v>33013</v>
      </c>
      <c r="B800" s="2">
        <v>3</v>
      </c>
      <c r="C800" s="1">
        <v>0.7</v>
      </c>
      <c r="D800" s="21">
        <v>44</v>
      </c>
      <c r="E800" s="2" t="s">
        <v>4424</v>
      </c>
      <c r="F800" s="2"/>
      <c r="G800" s="387">
        <v>21.55</v>
      </c>
      <c r="H800" s="387">
        <v>19.8</v>
      </c>
      <c r="I800" s="393">
        <v>19.450000000000003</v>
      </c>
    </row>
    <row r="801" spans="1:9" s="18" customFormat="1">
      <c r="A801" s="162" t="s">
        <v>33014</v>
      </c>
      <c r="B801" s="2">
        <v>3</v>
      </c>
      <c r="C801" s="1">
        <v>0.7</v>
      </c>
      <c r="D801" s="21">
        <v>42</v>
      </c>
      <c r="E801" s="2" t="s">
        <v>4424</v>
      </c>
      <c r="F801" s="2"/>
      <c r="G801" s="387">
        <v>19.05</v>
      </c>
      <c r="H801" s="387">
        <v>17.5</v>
      </c>
      <c r="I801" s="393">
        <v>17.2</v>
      </c>
    </row>
    <row r="802" spans="1:9">
      <c r="A802" s="162" t="s">
        <v>33015</v>
      </c>
      <c r="B802" s="2">
        <v>3</v>
      </c>
      <c r="C802" s="1">
        <v>0.7</v>
      </c>
      <c r="D802" s="21">
        <v>43</v>
      </c>
      <c r="E802" s="2" t="s">
        <v>4424</v>
      </c>
      <c r="F802" s="2"/>
      <c r="G802" s="387">
        <v>133.80000000000001</v>
      </c>
      <c r="H802" s="387">
        <v>122.85000000000001</v>
      </c>
      <c r="I802" s="393">
        <v>120.65</v>
      </c>
    </row>
    <row r="803" spans="1:9" s="18" customFormat="1">
      <c r="A803" s="162" t="s">
        <v>1352</v>
      </c>
      <c r="B803" s="2">
        <v>6</v>
      </c>
      <c r="C803" s="1">
        <v>0.7</v>
      </c>
      <c r="D803" s="21">
        <v>42</v>
      </c>
      <c r="E803" s="2" t="s">
        <v>4424</v>
      </c>
      <c r="F803" s="2"/>
      <c r="G803" s="387">
        <v>12.950000000000001</v>
      </c>
      <c r="H803" s="387">
        <v>11.9</v>
      </c>
      <c r="I803" s="393">
        <v>11.700000000000001</v>
      </c>
    </row>
    <row r="804" spans="1:9" s="18" customFormat="1">
      <c r="A804" s="162" t="s">
        <v>14603</v>
      </c>
      <c r="B804" s="2">
        <v>6</v>
      </c>
      <c r="C804" s="1">
        <v>0.7</v>
      </c>
      <c r="D804" s="21">
        <v>42</v>
      </c>
      <c r="E804" s="2" t="s">
        <v>4424</v>
      </c>
      <c r="F804" s="2"/>
      <c r="G804" s="387">
        <v>12.100000000000001</v>
      </c>
      <c r="H804" s="387">
        <v>11.100000000000001</v>
      </c>
      <c r="I804" s="393">
        <v>10.9</v>
      </c>
    </row>
    <row r="805" spans="1:9">
      <c r="A805" s="162" t="s">
        <v>33086</v>
      </c>
      <c r="B805" s="2">
        <v>6</v>
      </c>
      <c r="C805" s="1">
        <v>0.7</v>
      </c>
      <c r="D805" s="21">
        <v>38</v>
      </c>
      <c r="E805" s="2" t="s">
        <v>4424</v>
      </c>
      <c r="F805" s="2"/>
      <c r="G805" s="387">
        <v>27.85</v>
      </c>
      <c r="H805" s="387">
        <v>25.55</v>
      </c>
      <c r="I805" s="393">
        <v>25.1</v>
      </c>
    </row>
    <row r="806" spans="1:9" s="18" customFormat="1">
      <c r="A806" s="162" t="s">
        <v>31772</v>
      </c>
      <c r="B806" s="2">
        <v>6</v>
      </c>
      <c r="C806" s="1">
        <v>0.7</v>
      </c>
      <c r="D806" s="21">
        <v>38</v>
      </c>
      <c r="E806" s="2" t="s">
        <v>4424</v>
      </c>
      <c r="F806" s="2"/>
      <c r="G806" s="387">
        <v>14.3</v>
      </c>
      <c r="H806" s="387">
        <v>13.15</v>
      </c>
      <c r="I806" s="393">
        <v>12.9</v>
      </c>
    </row>
    <row r="807" spans="1:9" s="18" customFormat="1">
      <c r="A807" s="162" t="s">
        <v>32508</v>
      </c>
      <c r="B807" s="2">
        <v>6</v>
      </c>
      <c r="C807" s="1">
        <v>0.7</v>
      </c>
      <c r="D807" s="21">
        <v>45</v>
      </c>
      <c r="E807" s="2" t="s">
        <v>4424</v>
      </c>
      <c r="F807" s="2"/>
      <c r="G807" s="387">
        <v>13.15</v>
      </c>
      <c r="H807" s="387">
        <v>12.100000000000001</v>
      </c>
      <c r="I807" s="393">
        <v>11.850000000000001</v>
      </c>
    </row>
    <row r="808" spans="1:9" s="18" customFormat="1">
      <c r="A808" s="162" t="s">
        <v>4565</v>
      </c>
      <c r="B808" s="2">
        <v>3</v>
      </c>
      <c r="C808" s="1">
        <v>0.7</v>
      </c>
      <c r="D808" s="21">
        <v>45</v>
      </c>
      <c r="E808" s="2" t="s">
        <v>4424</v>
      </c>
      <c r="F808" s="2"/>
      <c r="G808" s="387">
        <v>26.05</v>
      </c>
      <c r="H808" s="387">
        <v>23.900000000000002</v>
      </c>
      <c r="I808" s="393">
        <v>23.450000000000003</v>
      </c>
    </row>
    <row r="809" spans="1:9">
      <c r="A809" s="162" t="s">
        <v>2883</v>
      </c>
      <c r="B809" s="2">
        <v>6</v>
      </c>
      <c r="C809" s="1">
        <v>0.7</v>
      </c>
      <c r="D809" s="21">
        <v>43.2</v>
      </c>
      <c r="E809" s="2" t="s">
        <v>4424</v>
      </c>
      <c r="F809" s="2"/>
      <c r="G809" s="387">
        <v>359.55</v>
      </c>
      <c r="H809" s="387">
        <v>330.05</v>
      </c>
      <c r="I809" s="393">
        <v>324.15000000000003</v>
      </c>
    </row>
    <row r="810" spans="1:9" s="18" customFormat="1">
      <c r="A810" s="162" t="s">
        <v>3002</v>
      </c>
      <c r="B810" s="2">
        <v>6</v>
      </c>
      <c r="C810" s="1">
        <v>0.7</v>
      </c>
      <c r="D810" s="21">
        <v>47.3</v>
      </c>
      <c r="E810" s="2" t="s">
        <v>4424</v>
      </c>
      <c r="F810" s="2"/>
      <c r="G810" s="387">
        <v>17.850000000000001</v>
      </c>
      <c r="H810" s="387">
        <v>16.400000000000002</v>
      </c>
      <c r="I810" s="393">
        <v>16.100000000000001</v>
      </c>
    </row>
    <row r="811" spans="1:9" s="18" customFormat="1">
      <c r="A811" s="162" t="s">
        <v>33148</v>
      </c>
      <c r="B811" s="2">
        <v>6</v>
      </c>
      <c r="C811" s="1">
        <v>0.7</v>
      </c>
      <c r="D811" s="21">
        <v>45.3</v>
      </c>
      <c r="E811" s="2" t="s">
        <v>4424</v>
      </c>
      <c r="F811" s="2"/>
      <c r="G811" s="387">
        <v>35.25</v>
      </c>
      <c r="H811" s="387">
        <v>32.35</v>
      </c>
      <c r="I811" s="393">
        <v>31.8</v>
      </c>
    </row>
    <row r="812" spans="1:9">
      <c r="A812" s="162" t="s">
        <v>33149</v>
      </c>
      <c r="B812" s="2">
        <v>6</v>
      </c>
      <c r="C812" s="1">
        <v>0.7</v>
      </c>
      <c r="D812" s="21">
        <v>45.7</v>
      </c>
      <c r="E812" s="2" t="s">
        <v>4424</v>
      </c>
      <c r="F812" s="2"/>
      <c r="G812" s="387">
        <v>30.950000000000003</v>
      </c>
      <c r="H812" s="387">
        <v>28.450000000000003</v>
      </c>
      <c r="I812" s="393">
        <v>27.900000000000002</v>
      </c>
    </row>
    <row r="813" spans="1:9">
      <c r="A813" s="162" t="s">
        <v>3004</v>
      </c>
      <c r="B813" s="2">
        <v>6</v>
      </c>
      <c r="C813" s="1">
        <v>0.7</v>
      </c>
      <c r="D813" s="21">
        <v>45</v>
      </c>
      <c r="E813" s="2" t="s">
        <v>4424</v>
      </c>
      <c r="F813" s="2"/>
      <c r="G813" s="387">
        <v>17.5</v>
      </c>
      <c r="H813" s="387">
        <v>16.05</v>
      </c>
      <c r="I813" s="393">
        <v>15.75</v>
      </c>
    </row>
    <row r="814" spans="1:9" s="18" customFormat="1">
      <c r="A814" s="162" t="s">
        <v>3006</v>
      </c>
      <c r="B814" s="2">
        <v>6</v>
      </c>
      <c r="C814" s="1">
        <v>0.7</v>
      </c>
      <c r="D814" s="21">
        <v>46.4</v>
      </c>
      <c r="E814" s="2" t="s">
        <v>4424</v>
      </c>
      <c r="F814" s="2"/>
      <c r="G814" s="387">
        <v>37.75</v>
      </c>
      <c r="H814" s="387">
        <v>34.65</v>
      </c>
      <c r="I814" s="393">
        <v>34.050000000000004</v>
      </c>
    </row>
    <row r="815" spans="1:9" s="18" customFormat="1">
      <c r="A815" s="162" t="s">
        <v>3008</v>
      </c>
      <c r="B815" s="2">
        <v>6</v>
      </c>
      <c r="C815" s="1">
        <v>0.7</v>
      </c>
      <c r="D815" s="21">
        <v>40</v>
      </c>
      <c r="E815" s="2" t="s">
        <v>4424</v>
      </c>
      <c r="F815" s="2"/>
      <c r="G815" s="387">
        <v>18.8</v>
      </c>
      <c r="H815" s="387">
        <v>17.25</v>
      </c>
      <c r="I815" s="393">
        <v>16.95</v>
      </c>
    </row>
    <row r="816" spans="1:9">
      <c r="A816" s="162" t="s">
        <v>3010</v>
      </c>
      <c r="B816" s="2">
        <v>6</v>
      </c>
      <c r="C816" s="1">
        <v>0.7</v>
      </c>
      <c r="D816" s="21">
        <v>45</v>
      </c>
      <c r="E816" s="2" t="s">
        <v>4424</v>
      </c>
      <c r="F816" s="2"/>
      <c r="G816" s="387">
        <v>22.650000000000002</v>
      </c>
      <c r="H816" s="387">
        <v>20.8</v>
      </c>
      <c r="I816" s="393">
        <v>20.450000000000003</v>
      </c>
    </row>
    <row r="817" spans="1:9" s="18" customFormat="1">
      <c r="A817" s="162" t="s">
        <v>3012</v>
      </c>
      <c r="B817" s="2">
        <v>6</v>
      </c>
      <c r="C817" s="1">
        <v>0.7</v>
      </c>
      <c r="D817" s="21">
        <v>40</v>
      </c>
      <c r="E817" s="2" t="s">
        <v>4424</v>
      </c>
      <c r="F817" s="2"/>
      <c r="G817" s="387">
        <v>40.200000000000003</v>
      </c>
      <c r="H817" s="387">
        <v>36.950000000000003</v>
      </c>
      <c r="I817" s="393">
        <v>36.25</v>
      </c>
    </row>
    <row r="818" spans="1:9" s="18" customFormat="1">
      <c r="A818" s="162" t="s">
        <v>3015</v>
      </c>
      <c r="B818" s="2">
        <v>6</v>
      </c>
      <c r="C818" s="1">
        <v>0.7</v>
      </c>
      <c r="D818" s="21">
        <v>44.2</v>
      </c>
      <c r="E818" s="2" t="s">
        <v>4424</v>
      </c>
      <c r="F818" s="2"/>
      <c r="G818" s="387">
        <v>16.55</v>
      </c>
      <c r="H818" s="387">
        <v>15.200000000000001</v>
      </c>
      <c r="I818" s="393">
        <v>14.950000000000001</v>
      </c>
    </row>
    <row r="819" spans="1:9">
      <c r="A819" s="162" t="s">
        <v>3017</v>
      </c>
      <c r="B819" s="2">
        <v>6</v>
      </c>
      <c r="C819" s="1">
        <v>0.7</v>
      </c>
      <c r="D819" s="21">
        <v>45</v>
      </c>
      <c r="E819" s="2" t="s">
        <v>4424</v>
      </c>
      <c r="F819" s="2"/>
      <c r="G819" s="387">
        <v>18.05</v>
      </c>
      <c r="H819" s="387">
        <v>16.600000000000001</v>
      </c>
      <c r="I819" s="393">
        <v>16.3</v>
      </c>
    </row>
    <row r="820" spans="1:9" s="18" customFormat="1">
      <c r="A820" s="260" t="s">
        <v>3509</v>
      </c>
      <c r="B820" s="9">
        <v>6</v>
      </c>
      <c r="C820" s="34">
        <v>0.7</v>
      </c>
      <c r="D820" s="31">
        <v>40</v>
      </c>
      <c r="E820" s="9" t="s">
        <v>4424</v>
      </c>
      <c r="F820" s="9"/>
      <c r="G820" s="391">
        <v>20.700000000000003</v>
      </c>
      <c r="H820" s="391">
        <v>19</v>
      </c>
      <c r="I820" s="394">
        <v>18.650000000000002</v>
      </c>
    </row>
    <row r="821" spans="1:9" s="18" customFormat="1" ht="17" customHeight="1">
      <c r="A821" s="478" t="s">
        <v>4425</v>
      </c>
      <c r="B821" s="479"/>
      <c r="C821" s="479"/>
      <c r="D821" s="479"/>
      <c r="E821" s="479"/>
      <c r="F821" s="479"/>
      <c r="G821" s="479"/>
      <c r="H821" s="479"/>
      <c r="I821" s="480"/>
    </row>
    <row r="822" spans="1:9" s="18" customFormat="1">
      <c r="A822" s="162" t="s">
        <v>162</v>
      </c>
      <c r="B822" s="2">
        <v>6</v>
      </c>
      <c r="C822" s="1">
        <v>0.7</v>
      </c>
      <c r="D822" s="21">
        <v>40</v>
      </c>
      <c r="E822" s="2" t="s">
        <v>4425</v>
      </c>
      <c r="F822" s="2"/>
      <c r="G822" s="387">
        <v>24.650000000000002</v>
      </c>
      <c r="H822" s="387">
        <v>22.650000000000002</v>
      </c>
      <c r="I822" s="393">
        <v>22.25</v>
      </c>
    </row>
    <row r="823" spans="1:9" s="18" customFormat="1">
      <c r="A823" s="162" t="s">
        <v>854</v>
      </c>
      <c r="B823" s="2">
        <v>6</v>
      </c>
      <c r="C823" s="1">
        <v>0.7</v>
      </c>
      <c r="D823" s="21">
        <v>40</v>
      </c>
      <c r="E823" s="2" t="s">
        <v>4425</v>
      </c>
      <c r="F823" s="2"/>
      <c r="G823" s="387">
        <v>14.3</v>
      </c>
      <c r="H823" s="387">
        <v>13.15</v>
      </c>
      <c r="I823" s="393">
        <v>12.9</v>
      </c>
    </row>
    <row r="824" spans="1:9" s="18" customFormat="1">
      <c r="A824" s="162" t="s">
        <v>32382</v>
      </c>
      <c r="B824" s="2">
        <v>6</v>
      </c>
      <c r="C824" s="1">
        <v>0.7</v>
      </c>
      <c r="D824" s="21">
        <v>40</v>
      </c>
      <c r="E824" s="2" t="s">
        <v>4425</v>
      </c>
      <c r="F824" s="2"/>
      <c r="G824" s="387">
        <v>12.350000000000001</v>
      </c>
      <c r="H824" s="387">
        <v>11.350000000000001</v>
      </c>
      <c r="I824" s="393">
        <v>11.15</v>
      </c>
    </row>
    <row r="825" spans="1:9">
      <c r="A825" s="162" t="s">
        <v>31736</v>
      </c>
      <c r="B825" s="2">
        <v>6</v>
      </c>
      <c r="C825" s="1">
        <v>0.7</v>
      </c>
      <c r="D825" s="21">
        <v>35</v>
      </c>
      <c r="E825" s="2" t="s">
        <v>4425</v>
      </c>
      <c r="F825" s="2"/>
      <c r="G825" s="387">
        <v>17.8</v>
      </c>
      <c r="H825" s="387">
        <v>16.350000000000001</v>
      </c>
      <c r="I825" s="393">
        <v>16.05</v>
      </c>
    </row>
    <row r="826" spans="1:9" s="18" customFormat="1">
      <c r="A826" s="162" t="s">
        <v>32384</v>
      </c>
      <c r="B826" s="2">
        <v>6</v>
      </c>
      <c r="C826" s="1">
        <v>1</v>
      </c>
      <c r="D826" s="21">
        <v>40</v>
      </c>
      <c r="E826" s="2" t="s">
        <v>4425</v>
      </c>
      <c r="F826" s="2"/>
      <c r="G826" s="387">
        <v>88.100000000000009</v>
      </c>
      <c r="H826" s="387">
        <v>80.900000000000006</v>
      </c>
      <c r="I826" s="393">
        <v>79.45</v>
      </c>
    </row>
    <row r="827" spans="1:9">
      <c r="A827" s="162" t="s">
        <v>31737</v>
      </c>
      <c r="B827" s="2">
        <v>12</v>
      </c>
      <c r="C827" s="1">
        <v>0.7</v>
      </c>
      <c r="D827" s="21">
        <v>14</v>
      </c>
      <c r="E827" s="2" t="s">
        <v>4425</v>
      </c>
      <c r="F827" s="2"/>
      <c r="G827" s="387">
        <v>94.050000000000011</v>
      </c>
      <c r="H827" s="387">
        <v>86.350000000000009</v>
      </c>
      <c r="I827" s="393">
        <v>84.800000000000011</v>
      </c>
    </row>
    <row r="828" spans="1:9" s="18" customFormat="1">
      <c r="A828" s="162" t="s">
        <v>27667</v>
      </c>
      <c r="B828" s="2">
        <v>6</v>
      </c>
      <c r="C828" s="1">
        <v>0.7</v>
      </c>
      <c r="D828" s="21">
        <v>40</v>
      </c>
      <c r="E828" s="2" t="s">
        <v>4425</v>
      </c>
      <c r="F828" s="2"/>
      <c r="G828" s="387">
        <v>6.75</v>
      </c>
      <c r="H828" s="387">
        <v>6.2</v>
      </c>
      <c r="I828" s="393">
        <v>6.0500000000000007</v>
      </c>
    </row>
    <row r="829" spans="1:9" s="18" customFormat="1">
      <c r="A829" s="162" t="s">
        <v>31745</v>
      </c>
      <c r="B829" s="2">
        <v>6</v>
      </c>
      <c r="C829" s="1">
        <v>0.7</v>
      </c>
      <c r="D829" s="21">
        <v>40</v>
      </c>
      <c r="E829" s="2" t="s">
        <v>4425</v>
      </c>
      <c r="F829" s="2"/>
      <c r="G829" s="387">
        <v>56.1</v>
      </c>
      <c r="H829" s="387">
        <v>51.5</v>
      </c>
      <c r="I829" s="393">
        <v>50.550000000000004</v>
      </c>
    </row>
    <row r="830" spans="1:9" s="18" customFormat="1">
      <c r="A830" s="162" t="s">
        <v>27668</v>
      </c>
      <c r="B830" s="2">
        <v>6</v>
      </c>
      <c r="C830" s="1">
        <v>0.7</v>
      </c>
      <c r="D830" s="21">
        <v>40</v>
      </c>
      <c r="E830" s="2" t="s">
        <v>4425</v>
      </c>
      <c r="F830" s="2"/>
      <c r="G830" s="387">
        <v>31.400000000000002</v>
      </c>
      <c r="H830" s="387">
        <v>28.8</v>
      </c>
      <c r="I830" s="393">
        <v>28.3</v>
      </c>
    </row>
    <row r="831" spans="1:9" s="18" customFormat="1">
      <c r="A831" s="260" t="s">
        <v>27669</v>
      </c>
      <c r="B831" s="9">
        <v>6</v>
      </c>
      <c r="C831" s="34">
        <v>0.7</v>
      </c>
      <c r="D831" s="31">
        <v>40</v>
      </c>
      <c r="E831" s="9" t="s">
        <v>4425</v>
      </c>
      <c r="F831" s="9"/>
      <c r="G831" s="391">
        <v>21.6</v>
      </c>
      <c r="H831" s="391">
        <v>19.850000000000001</v>
      </c>
      <c r="I831" s="394">
        <v>19.5</v>
      </c>
    </row>
    <row r="832" spans="1:9" s="18" customFormat="1">
      <c r="A832" s="162" t="s">
        <v>2609</v>
      </c>
      <c r="B832" s="2">
        <v>6</v>
      </c>
      <c r="C832" s="1">
        <v>0.7</v>
      </c>
      <c r="D832" s="21">
        <v>40</v>
      </c>
      <c r="E832" s="2" t="s">
        <v>4425</v>
      </c>
      <c r="F832" s="2"/>
      <c r="G832" s="387">
        <v>17.350000000000001</v>
      </c>
      <c r="H832" s="387">
        <v>15.950000000000001</v>
      </c>
      <c r="I832" s="393">
        <v>15.65</v>
      </c>
    </row>
    <row r="833" spans="1:9" s="18" customFormat="1">
      <c r="A833" s="162" t="s">
        <v>2935</v>
      </c>
      <c r="B833" s="2">
        <v>6</v>
      </c>
      <c r="C833" s="1">
        <v>0.7</v>
      </c>
      <c r="D833" s="21">
        <v>41.5</v>
      </c>
      <c r="E833" s="2" t="s">
        <v>4425</v>
      </c>
      <c r="F833" s="2"/>
      <c r="G833" s="387">
        <v>13.100000000000001</v>
      </c>
      <c r="H833" s="387">
        <v>12</v>
      </c>
      <c r="I833" s="393">
        <v>11.8</v>
      </c>
    </row>
    <row r="834" spans="1:9" s="18" customFormat="1">
      <c r="A834" s="162" t="s">
        <v>3248</v>
      </c>
      <c r="B834" s="2">
        <v>6</v>
      </c>
      <c r="C834" s="1">
        <v>1</v>
      </c>
      <c r="D834" s="21">
        <v>38</v>
      </c>
      <c r="E834" s="2" t="s">
        <v>4425</v>
      </c>
      <c r="F834" s="2"/>
      <c r="G834" s="387">
        <v>9.4500000000000011</v>
      </c>
      <c r="H834" s="387">
        <v>8.7000000000000011</v>
      </c>
      <c r="I834" s="393">
        <v>8.5500000000000007</v>
      </c>
    </row>
    <row r="835" spans="1:9" s="18" customFormat="1">
      <c r="A835" s="162" t="s">
        <v>33192</v>
      </c>
      <c r="B835" s="2">
        <v>12</v>
      </c>
      <c r="C835" s="1">
        <v>1</v>
      </c>
      <c r="D835" s="21">
        <v>42</v>
      </c>
      <c r="E835" s="2" t="s">
        <v>4425</v>
      </c>
      <c r="F835" s="2"/>
      <c r="G835" s="387">
        <v>59.050000000000004</v>
      </c>
      <c r="H835" s="387">
        <v>54.25</v>
      </c>
      <c r="I835" s="393">
        <v>53.25</v>
      </c>
    </row>
    <row r="836" spans="1:9" ht="17" customHeight="1">
      <c r="A836" s="478" t="s">
        <v>4426</v>
      </c>
      <c r="B836" s="479"/>
      <c r="C836" s="479"/>
      <c r="D836" s="479"/>
      <c r="E836" s="479"/>
      <c r="F836" s="479"/>
      <c r="G836" s="479"/>
      <c r="H836" s="479"/>
      <c r="I836" s="480"/>
    </row>
    <row r="837" spans="1:9" s="18" customFormat="1">
      <c r="A837" s="162" t="s">
        <v>32921</v>
      </c>
      <c r="B837" s="2">
        <v>6</v>
      </c>
      <c r="C837" s="1">
        <v>0.7</v>
      </c>
      <c r="D837" s="21">
        <v>42</v>
      </c>
      <c r="E837" s="2" t="s">
        <v>4426</v>
      </c>
      <c r="F837" s="2"/>
      <c r="G837" s="387">
        <v>15.100000000000001</v>
      </c>
      <c r="H837" s="387">
        <v>13.850000000000001</v>
      </c>
      <c r="I837" s="393">
        <v>13.600000000000001</v>
      </c>
    </row>
    <row r="838" spans="1:9" s="18" customFormat="1">
      <c r="A838" s="162" t="s">
        <v>32922</v>
      </c>
      <c r="B838" s="2">
        <v>6</v>
      </c>
      <c r="C838" s="1">
        <v>0.7</v>
      </c>
      <c r="D838" s="21">
        <v>42</v>
      </c>
      <c r="E838" s="2" t="s">
        <v>4426</v>
      </c>
      <c r="F838" s="2"/>
      <c r="G838" s="387">
        <v>36.75</v>
      </c>
      <c r="H838" s="387">
        <v>33.75</v>
      </c>
      <c r="I838" s="393">
        <v>33.15</v>
      </c>
    </row>
    <row r="839" spans="1:9" s="18" customFormat="1">
      <c r="A839" s="162" t="s">
        <v>32923</v>
      </c>
      <c r="B839" s="2">
        <v>6</v>
      </c>
      <c r="C839" s="1">
        <v>0.7</v>
      </c>
      <c r="D839" s="21">
        <v>42</v>
      </c>
      <c r="E839" s="2" t="s">
        <v>4426</v>
      </c>
      <c r="F839" s="2"/>
      <c r="G839" s="387">
        <v>12.75</v>
      </c>
      <c r="H839" s="387">
        <v>11.700000000000001</v>
      </c>
      <c r="I839" s="393">
        <v>11.5</v>
      </c>
    </row>
    <row r="840" spans="1:9" s="18" customFormat="1">
      <c r="A840" s="162" t="s">
        <v>32924</v>
      </c>
      <c r="B840" s="2">
        <v>4</v>
      </c>
      <c r="C840" s="1">
        <v>0.7</v>
      </c>
      <c r="D840" s="21">
        <v>43.9</v>
      </c>
      <c r="E840" s="2" t="s">
        <v>4426</v>
      </c>
      <c r="F840" s="2"/>
      <c r="G840" s="387">
        <v>21.05</v>
      </c>
      <c r="H840" s="387">
        <v>19.350000000000001</v>
      </c>
      <c r="I840" s="393">
        <v>19</v>
      </c>
    </row>
    <row r="841" spans="1:9">
      <c r="A841" s="162" t="s">
        <v>35</v>
      </c>
      <c r="B841" s="2">
        <v>6</v>
      </c>
      <c r="C841" s="1">
        <v>0.7</v>
      </c>
      <c r="D841" s="21">
        <v>40</v>
      </c>
      <c r="E841" s="2" t="s">
        <v>4426</v>
      </c>
      <c r="F841" s="2"/>
      <c r="G841" s="387">
        <v>45.650000000000006</v>
      </c>
      <c r="H841" s="387">
        <v>41.900000000000006</v>
      </c>
      <c r="I841" s="393">
        <v>41.150000000000006</v>
      </c>
    </row>
    <row r="842" spans="1:9" s="18" customFormat="1">
      <c r="A842" s="162" t="s">
        <v>112</v>
      </c>
      <c r="B842" s="2">
        <v>6</v>
      </c>
      <c r="C842" s="1">
        <v>0.7</v>
      </c>
      <c r="D842" s="21">
        <v>40</v>
      </c>
      <c r="E842" s="2" t="s">
        <v>4426</v>
      </c>
      <c r="F842" s="2"/>
      <c r="G842" s="387">
        <v>35.65</v>
      </c>
      <c r="H842" s="387">
        <v>32.75</v>
      </c>
      <c r="I842" s="393">
        <v>32.15</v>
      </c>
    </row>
    <row r="843" spans="1:9">
      <c r="A843" s="162" t="s">
        <v>115</v>
      </c>
      <c r="B843" s="2">
        <v>6</v>
      </c>
      <c r="C843" s="1">
        <v>0.7</v>
      </c>
      <c r="D843" s="21">
        <v>40</v>
      </c>
      <c r="E843" s="2" t="s">
        <v>4426</v>
      </c>
      <c r="F843" s="2"/>
      <c r="G843" s="387">
        <v>28</v>
      </c>
      <c r="H843" s="387">
        <v>25.75</v>
      </c>
      <c r="I843" s="393">
        <v>25.25</v>
      </c>
    </row>
    <row r="844" spans="1:9">
      <c r="A844" s="162" t="s">
        <v>117</v>
      </c>
      <c r="B844" s="2">
        <v>6</v>
      </c>
      <c r="C844" s="1">
        <v>0.7</v>
      </c>
      <c r="D844" s="21">
        <v>40</v>
      </c>
      <c r="E844" s="2" t="s">
        <v>4426</v>
      </c>
      <c r="F844" s="2"/>
      <c r="G844" s="387">
        <v>28</v>
      </c>
      <c r="H844" s="387">
        <v>25.75</v>
      </c>
      <c r="I844" s="393">
        <v>25.25</v>
      </c>
    </row>
    <row r="845" spans="1:9" s="18" customFormat="1">
      <c r="A845" s="162" t="s">
        <v>119</v>
      </c>
      <c r="B845" s="2">
        <v>6</v>
      </c>
      <c r="C845" s="1">
        <v>0.7</v>
      </c>
      <c r="D845" s="21">
        <v>40</v>
      </c>
      <c r="E845" s="2" t="s">
        <v>4426</v>
      </c>
      <c r="F845" s="2"/>
      <c r="G845" s="387">
        <v>12.350000000000001</v>
      </c>
      <c r="H845" s="387">
        <v>11.350000000000001</v>
      </c>
      <c r="I845" s="393">
        <v>11.15</v>
      </c>
    </row>
    <row r="846" spans="1:9" s="18" customFormat="1">
      <c r="A846" s="162" t="s">
        <v>4720</v>
      </c>
      <c r="B846" s="2">
        <v>6</v>
      </c>
      <c r="C846" s="1">
        <v>0.7</v>
      </c>
      <c r="D846" s="21">
        <v>43</v>
      </c>
      <c r="E846" s="2" t="s">
        <v>4426</v>
      </c>
      <c r="F846" s="2"/>
      <c r="G846" s="387">
        <v>7</v>
      </c>
      <c r="H846" s="387">
        <v>6.45</v>
      </c>
      <c r="I846" s="393">
        <v>6.3000000000000007</v>
      </c>
    </row>
    <row r="847" spans="1:9">
      <c r="A847" s="162" t="s">
        <v>32933</v>
      </c>
      <c r="B847" s="2">
        <v>6</v>
      </c>
      <c r="C847" s="1">
        <v>0.7</v>
      </c>
      <c r="D847" s="21">
        <v>40</v>
      </c>
      <c r="E847" s="2" t="s">
        <v>4426</v>
      </c>
      <c r="F847" s="2"/>
      <c r="G847" s="387">
        <v>28</v>
      </c>
      <c r="H847" s="387">
        <v>25.75</v>
      </c>
      <c r="I847" s="393">
        <v>25.25</v>
      </c>
    </row>
    <row r="848" spans="1:9" s="18" customFormat="1">
      <c r="A848" s="162" t="s">
        <v>32934</v>
      </c>
      <c r="B848" s="2">
        <v>6</v>
      </c>
      <c r="C848" s="1">
        <v>0.7</v>
      </c>
      <c r="D848" s="21">
        <v>40</v>
      </c>
      <c r="E848" s="2" t="s">
        <v>4426</v>
      </c>
      <c r="F848" s="2"/>
      <c r="G848" s="387">
        <v>414.15000000000003</v>
      </c>
      <c r="H848" s="387">
        <v>380.20000000000005</v>
      </c>
      <c r="I848" s="393">
        <v>373.40000000000003</v>
      </c>
    </row>
    <row r="849" spans="1:9" s="18" customFormat="1">
      <c r="A849" s="162" t="s">
        <v>32935</v>
      </c>
      <c r="B849" s="2">
        <v>6</v>
      </c>
      <c r="C849" s="1">
        <v>0.7</v>
      </c>
      <c r="D849" s="21">
        <v>40</v>
      </c>
      <c r="E849" s="2" t="s">
        <v>4426</v>
      </c>
      <c r="F849" s="2"/>
      <c r="G849" s="387">
        <v>55.150000000000006</v>
      </c>
      <c r="H849" s="387">
        <v>50.650000000000006</v>
      </c>
      <c r="I849" s="393">
        <v>49.75</v>
      </c>
    </row>
    <row r="850" spans="1:9" s="18" customFormat="1">
      <c r="A850" s="162" t="s">
        <v>214</v>
      </c>
      <c r="B850" s="2">
        <v>6</v>
      </c>
      <c r="C850" s="1">
        <v>0.7</v>
      </c>
      <c r="D850" s="21">
        <v>40</v>
      </c>
      <c r="E850" s="2" t="s">
        <v>4426</v>
      </c>
      <c r="F850" s="2"/>
      <c r="G850" s="387">
        <v>23.700000000000003</v>
      </c>
      <c r="H850" s="387">
        <v>21.75</v>
      </c>
      <c r="I850" s="393">
        <v>21.35</v>
      </c>
    </row>
    <row r="851" spans="1:9">
      <c r="A851" s="162" t="s">
        <v>4434</v>
      </c>
      <c r="B851" s="2">
        <v>6</v>
      </c>
      <c r="C851" s="1">
        <v>0.7</v>
      </c>
      <c r="D851" s="21">
        <v>40</v>
      </c>
      <c r="E851" s="2" t="s">
        <v>4426</v>
      </c>
      <c r="F851" s="2"/>
      <c r="G851" s="387">
        <v>17.95</v>
      </c>
      <c r="H851" s="387">
        <v>16.5</v>
      </c>
      <c r="I851" s="393">
        <v>16.2</v>
      </c>
    </row>
    <row r="852" spans="1:9" s="18" customFormat="1">
      <c r="A852" s="162" t="s">
        <v>218</v>
      </c>
      <c r="B852" s="2">
        <v>6</v>
      </c>
      <c r="C852" s="1">
        <v>0.7</v>
      </c>
      <c r="D852" s="21">
        <v>40</v>
      </c>
      <c r="E852" s="2" t="s">
        <v>4426</v>
      </c>
      <c r="F852" s="2"/>
      <c r="G852" s="387">
        <v>12.100000000000001</v>
      </c>
      <c r="H852" s="387">
        <v>11.100000000000001</v>
      </c>
      <c r="I852" s="393">
        <v>10.9</v>
      </c>
    </row>
    <row r="853" spans="1:9" s="18" customFormat="1">
      <c r="A853" s="162" t="s">
        <v>27042</v>
      </c>
      <c r="B853" s="2">
        <v>6</v>
      </c>
      <c r="C853" s="1">
        <v>0.7</v>
      </c>
      <c r="D853" s="21">
        <v>40</v>
      </c>
      <c r="E853" s="2" t="s">
        <v>4426</v>
      </c>
      <c r="F853" s="2"/>
      <c r="G853" s="387">
        <v>27.650000000000002</v>
      </c>
      <c r="H853" s="387">
        <v>25.400000000000002</v>
      </c>
      <c r="I853" s="393">
        <v>24.950000000000003</v>
      </c>
    </row>
    <row r="854" spans="1:9" s="18" customFormat="1">
      <c r="A854" s="162" t="s">
        <v>4628</v>
      </c>
      <c r="B854" s="2">
        <v>6</v>
      </c>
      <c r="C854" s="1">
        <v>0.7</v>
      </c>
      <c r="D854" s="21">
        <v>37.5</v>
      </c>
      <c r="E854" s="2" t="s">
        <v>4426</v>
      </c>
      <c r="F854" s="2"/>
      <c r="G854" s="387">
        <v>14.4</v>
      </c>
      <c r="H854" s="387">
        <v>13.200000000000001</v>
      </c>
      <c r="I854" s="393">
        <v>12.950000000000001</v>
      </c>
    </row>
    <row r="855" spans="1:9">
      <c r="A855" s="162" t="s">
        <v>4559</v>
      </c>
      <c r="B855" s="2">
        <v>3</v>
      </c>
      <c r="C855" s="1">
        <v>0.7</v>
      </c>
      <c r="D855" s="21">
        <v>43</v>
      </c>
      <c r="E855" s="2" t="s">
        <v>4426</v>
      </c>
      <c r="F855" s="2"/>
      <c r="G855" s="387">
        <v>24.950000000000003</v>
      </c>
      <c r="H855" s="387">
        <v>22.900000000000002</v>
      </c>
      <c r="I855" s="393">
        <v>22.5</v>
      </c>
    </row>
    <row r="856" spans="1:9" s="18" customFormat="1">
      <c r="A856" s="162" t="s">
        <v>32947</v>
      </c>
      <c r="B856" s="2">
        <v>6</v>
      </c>
      <c r="C856" s="1">
        <v>0.7</v>
      </c>
      <c r="D856" s="21">
        <v>43</v>
      </c>
      <c r="E856" s="2" t="s">
        <v>4426</v>
      </c>
      <c r="F856" s="2"/>
      <c r="G856" s="387">
        <v>261.90000000000003</v>
      </c>
      <c r="H856" s="387">
        <v>240.45000000000002</v>
      </c>
      <c r="I856" s="393">
        <v>236.15</v>
      </c>
    </row>
    <row r="857" spans="1:9">
      <c r="A857" s="162" t="s">
        <v>240</v>
      </c>
      <c r="B857" s="2">
        <v>6</v>
      </c>
      <c r="C857" s="1">
        <v>0.7</v>
      </c>
      <c r="D857" s="21">
        <v>43</v>
      </c>
      <c r="E857" s="2" t="s">
        <v>4426</v>
      </c>
      <c r="F857" s="2"/>
      <c r="G857" s="387">
        <v>83.2</v>
      </c>
      <c r="H857" s="387">
        <v>76.350000000000009</v>
      </c>
      <c r="I857" s="393">
        <v>75</v>
      </c>
    </row>
    <row r="858" spans="1:9" s="18" customFormat="1">
      <c r="A858" s="162" t="s">
        <v>32948</v>
      </c>
      <c r="B858" s="2">
        <v>6</v>
      </c>
      <c r="C858" s="1">
        <v>0.7</v>
      </c>
      <c r="D858" s="21">
        <v>43</v>
      </c>
      <c r="E858" s="2" t="s">
        <v>4426</v>
      </c>
      <c r="F858" s="2"/>
      <c r="G858" s="387">
        <v>20.8</v>
      </c>
      <c r="H858" s="387">
        <v>19.100000000000001</v>
      </c>
      <c r="I858" s="393">
        <v>18.75</v>
      </c>
    </row>
    <row r="859" spans="1:9" s="18" customFormat="1">
      <c r="A859" s="162" t="s">
        <v>4724</v>
      </c>
      <c r="B859" s="2">
        <v>6</v>
      </c>
      <c r="C859" s="1">
        <v>0.7</v>
      </c>
      <c r="D859" s="21">
        <v>43</v>
      </c>
      <c r="E859" s="2" t="s">
        <v>4426</v>
      </c>
      <c r="F859" s="2"/>
      <c r="G859" s="387">
        <v>49.35</v>
      </c>
      <c r="H859" s="387">
        <v>45.300000000000004</v>
      </c>
      <c r="I859" s="393">
        <v>44.5</v>
      </c>
    </row>
    <row r="860" spans="1:9">
      <c r="A860" s="162" t="s">
        <v>32966</v>
      </c>
      <c r="B860" s="2">
        <v>6</v>
      </c>
      <c r="C860" s="1">
        <v>0.7</v>
      </c>
      <c r="D860" s="21">
        <v>40</v>
      </c>
      <c r="E860" s="2" t="s">
        <v>4426</v>
      </c>
      <c r="F860" s="2"/>
      <c r="G860" s="387">
        <v>20.700000000000003</v>
      </c>
      <c r="H860" s="387">
        <v>19</v>
      </c>
      <c r="I860" s="393">
        <v>18.650000000000002</v>
      </c>
    </row>
    <row r="861" spans="1:9">
      <c r="A861" s="162" t="s">
        <v>32967</v>
      </c>
      <c r="B861" s="2">
        <v>6</v>
      </c>
      <c r="C861" s="1">
        <v>0.7</v>
      </c>
      <c r="D861" s="21">
        <v>40</v>
      </c>
      <c r="E861" s="2" t="s">
        <v>4426</v>
      </c>
      <c r="F861" s="2"/>
      <c r="G861" s="387">
        <v>25.6</v>
      </c>
      <c r="H861" s="387">
        <v>23.5</v>
      </c>
      <c r="I861" s="393">
        <v>23.05</v>
      </c>
    </row>
    <row r="862" spans="1:9" s="18" customFormat="1">
      <c r="A862" s="162" t="s">
        <v>32968</v>
      </c>
      <c r="B862" s="2">
        <v>6</v>
      </c>
      <c r="C862" s="1">
        <v>0.7</v>
      </c>
      <c r="D862" s="21">
        <v>54</v>
      </c>
      <c r="E862" s="2" t="s">
        <v>4426</v>
      </c>
      <c r="F862" s="2"/>
      <c r="G862" s="387">
        <v>30.5</v>
      </c>
      <c r="H862" s="387">
        <v>28</v>
      </c>
      <c r="I862" s="393">
        <v>27.5</v>
      </c>
    </row>
    <row r="863" spans="1:9" s="18" customFormat="1">
      <c r="A863" s="162" t="s">
        <v>32969</v>
      </c>
      <c r="B863" s="2">
        <v>6</v>
      </c>
      <c r="C863" s="1">
        <v>0.7</v>
      </c>
      <c r="D863" s="21">
        <v>40</v>
      </c>
      <c r="E863" s="2" t="s">
        <v>4426</v>
      </c>
      <c r="F863" s="2"/>
      <c r="G863" s="387">
        <v>57.300000000000004</v>
      </c>
      <c r="H863" s="387">
        <v>52.6</v>
      </c>
      <c r="I863" s="393">
        <v>51.650000000000006</v>
      </c>
    </row>
    <row r="864" spans="1:9">
      <c r="A864" s="162" t="s">
        <v>32970</v>
      </c>
      <c r="B864" s="2">
        <v>6</v>
      </c>
      <c r="C864" s="1">
        <v>0.7</v>
      </c>
      <c r="D864" s="21">
        <v>43</v>
      </c>
      <c r="E864" s="2" t="s">
        <v>4426</v>
      </c>
      <c r="F864" s="2"/>
      <c r="G864" s="387">
        <v>23.950000000000003</v>
      </c>
      <c r="H864" s="387">
        <v>22</v>
      </c>
      <c r="I864" s="393">
        <v>21.6</v>
      </c>
    </row>
    <row r="865" spans="1:9" s="18" customFormat="1">
      <c r="A865" s="162" t="s">
        <v>336</v>
      </c>
      <c r="B865" s="2">
        <v>6</v>
      </c>
      <c r="C865" s="1">
        <v>0.7</v>
      </c>
      <c r="D865" s="21">
        <v>40</v>
      </c>
      <c r="E865" s="2" t="s">
        <v>4426</v>
      </c>
      <c r="F865" s="2"/>
      <c r="G865" s="387">
        <v>17.350000000000001</v>
      </c>
      <c r="H865" s="387">
        <v>15.950000000000001</v>
      </c>
      <c r="I865" s="393">
        <v>15.65</v>
      </c>
    </row>
    <row r="866" spans="1:9">
      <c r="A866" s="162" t="s">
        <v>338</v>
      </c>
      <c r="B866" s="2">
        <v>6</v>
      </c>
      <c r="C866" s="1">
        <v>0.7</v>
      </c>
      <c r="D866" s="21">
        <v>40</v>
      </c>
      <c r="E866" s="2" t="s">
        <v>4426</v>
      </c>
      <c r="F866" s="2"/>
      <c r="G866" s="387">
        <v>63.400000000000006</v>
      </c>
      <c r="H866" s="387">
        <v>58.2</v>
      </c>
      <c r="I866" s="393">
        <v>57.150000000000006</v>
      </c>
    </row>
    <row r="867" spans="1:9" s="18" customFormat="1">
      <c r="A867" s="162" t="s">
        <v>340</v>
      </c>
      <c r="B867" s="2">
        <v>6</v>
      </c>
      <c r="C867" s="1">
        <v>0.7</v>
      </c>
      <c r="D867" s="21">
        <v>40</v>
      </c>
      <c r="E867" s="2" t="s">
        <v>4426</v>
      </c>
      <c r="F867" s="2"/>
      <c r="G867" s="387">
        <v>31.05</v>
      </c>
      <c r="H867" s="387">
        <v>28.55</v>
      </c>
      <c r="I867" s="393">
        <v>28</v>
      </c>
    </row>
    <row r="868" spans="1:9" s="18" customFormat="1">
      <c r="A868" s="162" t="s">
        <v>342</v>
      </c>
      <c r="B868" s="2">
        <v>6</v>
      </c>
      <c r="C868" s="1">
        <v>0.7</v>
      </c>
      <c r="D868" s="21">
        <v>40</v>
      </c>
      <c r="E868" s="2" t="s">
        <v>4426</v>
      </c>
      <c r="F868" s="2"/>
      <c r="G868" s="387">
        <v>11.850000000000001</v>
      </c>
      <c r="H868" s="387">
        <v>10.9</v>
      </c>
      <c r="I868" s="393">
        <v>10.700000000000001</v>
      </c>
    </row>
    <row r="869" spans="1:9">
      <c r="A869" s="162" t="s">
        <v>343</v>
      </c>
      <c r="B869" s="2">
        <v>6</v>
      </c>
      <c r="C869" s="1">
        <v>1</v>
      </c>
      <c r="D869" s="21">
        <v>37.5</v>
      </c>
      <c r="E869" s="2" t="s">
        <v>4426</v>
      </c>
      <c r="F869" s="2"/>
      <c r="G869" s="387">
        <v>15.15</v>
      </c>
      <c r="H869" s="387">
        <v>13.9</v>
      </c>
      <c r="I869" s="393">
        <v>13.65</v>
      </c>
    </row>
    <row r="870" spans="1:9">
      <c r="A870" s="162" t="s">
        <v>38687</v>
      </c>
      <c r="B870" s="2">
        <v>6</v>
      </c>
      <c r="C870" s="1">
        <v>1.5</v>
      </c>
      <c r="D870" s="21">
        <v>37.5</v>
      </c>
      <c r="E870" s="2" t="s">
        <v>4426</v>
      </c>
      <c r="F870" s="2"/>
      <c r="G870" s="387">
        <v>10.5</v>
      </c>
      <c r="H870" s="387">
        <v>9.65</v>
      </c>
      <c r="I870" s="393">
        <v>9.4500000000000011</v>
      </c>
    </row>
    <row r="871" spans="1:9" s="18" customFormat="1">
      <c r="A871" s="162" t="s">
        <v>38688</v>
      </c>
      <c r="B871" s="2">
        <v>1</v>
      </c>
      <c r="C871" s="1">
        <v>3</v>
      </c>
      <c r="D871" s="21">
        <v>37.5</v>
      </c>
      <c r="E871" s="2" t="s">
        <v>4426</v>
      </c>
      <c r="F871" s="2"/>
      <c r="G871" s="387">
        <v>25.650000000000002</v>
      </c>
      <c r="H871" s="387">
        <v>23.55</v>
      </c>
      <c r="I871" s="393">
        <v>23.1</v>
      </c>
    </row>
    <row r="872" spans="1:9">
      <c r="A872" s="162" t="s">
        <v>350</v>
      </c>
      <c r="B872" s="2">
        <v>60</v>
      </c>
      <c r="C872" s="1">
        <v>0.05</v>
      </c>
      <c r="D872" s="21">
        <v>40</v>
      </c>
      <c r="E872" s="2" t="s">
        <v>4426</v>
      </c>
      <c r="F872" s="2"/>
      <c r="G872" s="387">
        <v>22.6</v>
      </c>
      <c r="H872" s="387">
        <v>20.75</v>
      </c>
      <c r="I872" s="393">
        <v>20.400000000000002</v>
      </c>
    </row>
    <row r="873" spans="1:9" s="18" customFormat="1">
      <c r="A873" s="162" t="s">
        <v>352</v>
      </c>
      <c r="B873" s="2">
        <v>12</v>
      </c>
      <c r="C873" s="1">
        <v>1</v>
      </c>
      <c r="D873" s="21">
        <v>40</v>
      </c>
      <c r="E873" s="2" t="s">
        <v>4426</v>
      </c>
      <c r="F873" s="2"/>
      <c r="G873" s="387">
        <v>19.100000000000001</v>
      </c>
      <c r="H873" s="387">
        <v>17.55</v>
      </c>
      <c r="I873" s="393">
        <v>17.25</v>
      </c>
    </row>
    <row r="874" spans="1:9" s="18" customFormat="1">
      <c r="A874" s="162" t="s">
        <v>355</v>
      </c>
      <c r="B874" s="2">
        <v>12</v>
      </c>
      <c r="C874" s="1">
        <v>1</v>
      </c>
      <c r="D874" s="21">
        <v>40</v>
      </c>
      <c r="E874" s="2" t="s">
        <v>4426</v>
      </c>
      <c r="F874" s="2"/>
      <c r="G874" s="387">
        <v>24.5</v>
      </c>
      <c r="H874" s="387">
        <v>22.450000000000003</v>
      </c>
      <c r="I874" s="393">
        <v>22.05</v>
      </c>
    </row>
    <row r="875" spans="1:9" s="18" customFormat="1">
      <c r="A875" s="162" t="s">
        <v>358</v>
      </c>
      <c r="B875" s="2">
        <v>6</v>
      </c>
      <c r="C875" s="1">
        <v>0.7</v>
      </c>
      <c r="D875" s="21">
        <v>27</v>
      </c>
      <c r="E875" s="2" t="s">
        <v>4426</v>
      </c>
      <c r="F875" s="2"/>
      <c r="G875" s="387">
        <v>16.8</v>
      </c>
      <c r="H875" s="387">
        <v>15.450000000000001</v>
      </c>
      <c r="I875" s="393">
        <v>15.15</v>
      </c>
    </row>
    <row r="876" spans="1:9" s="18" customFormat="1">
      <c r="A876" s="162" t="s">
        <v>360</v>
      </c>
      <c r="B876" s="2">
        <v>6</v>
      </c>
      <c r="C876" s="1">
        <v>0.7</v>
      </c>
      <c r="D876" s="21">
        <v>40</v>
      </c>
      <c r="E876" s="2" t="s">
        <v>4426</v>
      </c>
      <c r="F876" s="2"/>
      <c r="G876" s="387">
        <v>29.25</v>
      </c>
      <c r="H876" s="387">
        <v>26.85</v>
      </c>
      <c r="I876" s="393">
        <v>26.35</v>
      </c>
    </row>
    <row r="877" spans="1:9">
      <c r="A877" s="162" t="s">
        <v>362</v>
      </c>
      <c r="B877" s="2">
        <v>6</v>
      </c>
      <c r="C877" s="1">
        <v>0.7</v>
      </c>
      <c r="D877" s="21">
        <v>40</v>
      </c>
      <c r="E877" s="2" t="s">
        <v>4426</v>
      </c>
      <c r="F877" s="2"/>
      <c r="G877" s="387">
        <v>12.600000000000001</v>
      </c>
      <c r="H877" s="387">
        <v>11.55</v>
      </c>
      <c r="I877" s="393">
        <v>11.350000000000001</v>
      </c>
    </row>
    <row r="878" spans="1:9">
      <c r="A878" s="162" t="s">
        <v>364</v>
      </c>
      <c r="B878" s="2">
        <v>6</v>
      </c>
      <c r="C878" s="1">
        <v>0.7</v>
      </c>
      <c r="D878" s="21">
        <v>40</v>
      </c>
      <c r="E878" s="2" t="s">
        <v>4426</v>
      </c>
      <c r="F878" s="2"/>
      <c r="G878" s="387">
        <v>121.35000000000001</v>
      </c>
      <c r="H878" s="387">
        <v>111.4</v>
      </c>
      <c r="I878" s="393">
        <v>109.4</v>
      </c>
    </row>
    <row r="879" spans="1:9" s="18" customFormat="1">
      <c r="A879" s="162" t="s">
        <v>4513</v>
      </c>
      <c r="B879" s="2">
        <v>6</v>
      </c>
      <c r="C879" s="1">
        <v>1</v>
      </c>
      <c r="D879" s="21">
        <v>40</v>
      </c>
      <c r="E879" s="2" t="s">
        <v>4426</v>
      </c>
      <c r="F879" s="2"/>
      <c r="G879" s="387">
        <v>15.450000000000001</v>
      </c>
      <c r="H879" s="387">
        <v>14.200000000000001</v>
      </c>
      <c r="I879" s="393">
        <v>13.950000000000001</v>
      </c>
    </row>
    <row r="880" spans="1:9">
      <c r="A880" s="162" t="s">
        <v>367</v>
      </c>
      <c r="B880" s="2">
        <v>6</v>
      </c>
      <c r="C880" s="1">
        <v>0.7</v>
      </c>
      <c r="D880" s="21">
        <v>27</v>
      </c>
      <c r="E880" s="2" t="s">
        <v>4426</v>
      </c>
      <c r="F880" s="2"/>
      <c r="G880" s="387">
        <v>11.55</v>
      </c>
      <c r="H880" s="387">
        <v>10.600000000000001</v>
      </c>
      <c r="I880" s="393">
        <v>10.450000000000001</v>
      </c>
    </row>
    <row r="881" spans="1:9" s="18" customFormat="1">
      <c r="A881" s="162" t="s">
        <v>369</v>
      </c>
      <c r="B881" s="2">
        <v>6</v>
      </c>
      <c r="C881" s="1">
        <v>0.7</v>
      </c>
      <c r="D881" s="21">
        <v>32</v>
      </c>
      <c r="E881" s="2" t="s">
        <v>4426</v>
      </c>
      <c r="F881" s="2"/>
      <c r="G881" s="387">
        <v>13.9</v>
      </c>
      <c r="H881" s="387">
        <v>12.75</v>
      </c>
      <c r="I881" s="393">
        <v>12.55</v>
      </c>
    </row>
    <row r="882" spans="1:9">
      <c r="A882" s="162" t="s">
        <v>371</v>
      </c>
      <c r="B882" s="2">
        <v>6</v>
      </c>
      <c r="C882" s="1">
        <v>0.7</v>
      </c>
      <c r="D882" s="21">
        <v>14.9</v>
      </c>
      <c r="E882" s="2" t="s">
        <v>4426</v>
      </c>
      <c r="F882" s="2"/>
      <c r="G882" s="387">
        <v>17.850000000000001</v>
      </c>
      <c r="H882" s="387">
        <v>16.400000000000002</v>
      </c>
      <c r="I882" s="393">
        <v>16.100000000000001</v>
      </c>
    </row>
    <row r="883" spans="1:9">
      <c r="A883" s="162" t="s">
        <v>32344</v>
      </c>
      <c r="B883" s="2">
        <v>6</v>
      </c>
      <c r="C883" s="1">
        <v>0.7</v>
      </c>
      <c r="D883" s="21">
        <v>14.9</v>
      </c>
      <c r="E883" s="2" t="s">
        <v>4426</v>
      </c>
      <c r="F883" s="2"/>
      <c r="G883" s="387">
        <v>204.55</v>
      </c>
      <c r="H883" s="387">
        <v>187.75</v>
      </c>
      <c r="I883" s="393">
        <v>184.4</v>
      </c>
    </row>
    <row r="884" spans="1:9">
      <c r="A884" s="162" t="s">
        <v>374</v>
      </c>
      <c r="B884" s="2">
        <v>6</v>
      </c>
      <c r="C884" s="1">
        <v>1</v>
      </c>
      <c r="D884" s="21">
        <v>32</v>
      </c>
      <c r="E884" s="2" t="s">
        <v>4426</v>
      </c>
      <c r="F884" s="2"/>
      <c r="G884" s="387">
        <v>52.300000000000004</v>
      </c>
      <c r="H884" s="387">
        <v>48.050000000000004</v>
      </c>
      <c r="I884" s="393">
        <v>47.2</v>
      </c>
    </row>
    <row r="885" spans="1:9">
      <c r="A885" s="162" t="s">
        <v>4631</v>
      </c>
      <c r="B885" s="2">
        <v>6</v>
      </c>
      <c r="C885" s="1">
        <v>0.7</v>
      </c>
      <c r="D885" s="21">
        <v>45</v>
      </c>
      <c r="E885" s="2" t="s">
        <v>4426</v>
      </c>
      <c r="F885" s="2"/>
      <c r="G885" s="387">
        <v>27.85</v>
      </c>
      <c r="H885" s="387">
        <v>25.55</v>
      </c>
      <c r="I885" s="393">
        <v>25.1</v>
      </c>
    </row>
    <row r="886" spans="1:9" s="18" customFormat="1">
      <c r="A886" s="162" t="s">
        <v>378</v>
      </c>
      <c r="B886" s="2">
        <v>6</v>
      </c>
      <c r="C886" s="1">
        <v>1</v>
      </c>
      <c r="D886" s="21">
        <v>35</v>
      </c>
      <c r="E886" s="2" t="s">
        <v>4426</v>
      </c>
      <c r="F886" s="2"/>
      <c r="G886" s="387">
        <v>27.450000000000003</v>
      </c>
      <c r="H886" s="387">
        <v>25.200000000000003</v>
      </c>
      <c r="I886" s="393">
        <v>24.75</v>
      </c>
    </row>
    <row r="887" spans="1:9">
      <c r="A887" s="162" t="s">
        <v>32895</v>
      </c>
      <c r="B887" s="2">
        <v>6</v>
      </c>
      <c r="C887" s="1">
        <v>1.5</v>
      </c>
      <c r="D887" s="21">
        <v>35</v>
      </c>
      <c r="E887" s="2" t="s">
        <v>4426</v>
      </c>
      <c r="F887" s="2"/>
      <c r="G887" s="387">
        <v>40.25</v>
      </c>
      <c r="H887" s="387">
        <v>36.950000000000003</v>
      </c>
      <c r="I887" s="393">
        <v>36.300000000000004</v>
      </c>
    </row>
    <row r="888" spans="1:9" s="18" customFormat="1">
      <c r="A888" s="162" t="s">
        <v>32345</v>
      </c>
      <c r="B888" s="2">
        <v>6</v>
      </c>
      <c r="C888" s="1">
        <v>0.7</v>
      </c>
      <c r="D888" s="21">
        <v>32</v>
      </c>
      <c r="E888" s="2" t="s">
        <v>4426</v>
      </c>
      <c r="F888" s="2"/>
      <c r="G888" s="387">
        <v>12.25</v>
      </c>
      <c r="H888" s="387">
        <v>11.25</v>
      </c>
      <c r="I888" s="393">
        <v>11.05</v>
      </c>
    </row>
    <row r="889" spans="1:9" s="18" customFormat="1">
      <c r="A889" s="162" t="s">
        <v>419</v>
      </c>
      <c r="B889" s="2">
        <v>6</v>
      </c>
      <c r="C889" s="1">
        <v>0.7</v>
      </c>
      <c r="D889" s="21">
        <v>45</v>
      </c>
      <c r="E889" s="2" t="s">
        <v>4426</v>
      </c>
      <c r="F889" s="2"/>
      <c r="G889" s="387">
        <v>35.1</v>
      </c>
      <c r="H889" s="387">
        <v>32.25</v>
      </c>
      <c r="I889" s="393">
        <v>31.650000000000002</v>
      </c>
    </row>
    <row r="890" spans="1:9">
      <c r="A890" s="162" t="s">
        <v>26910</v>
      </c>
      <c r="B890" s="2">
        <v>6</v>
      </c>
      <c r="C890" s="1">
        <v>0.7</v>
      </c>
      <c r="D890" s="21">
        <v>45</v>
      </c>
      <c r="E890" s="2" t="s">
        <v>4426</v>
      </c>
      <c r="F890" s="2"/>
      <c r="G890" s="387">
        <v>33.65</v>
      </c>
      <c r="H890" s="387">
        <v>30.900000000000002</v>
      </c>
      <c r="I890" s="393">
        <v>30.35</v>
      </c>
    </row>
    <row r="891" spans="1:9">
      <c r="A891" s="162" t="s">
        <v>431</v>
      </c>
      <c r="B891" s="2">
        <v>6</v>
      </c>
      <c r="C891" s="1">
        <v>0.7</v>
      </c>
      <c r="D891" s="21">
        <v>40</v>
      </c>
      <c r="E891" s="2" t="s">
        <v>4426</v>
      </c>
      <c r="F891" s="2"/>
      <c r="G891" s="387">
        <v>57.300000000000004</v>
      </c>
      <c r="H891" s="387">
        <v>52.6</v>
      </c>
      <c r="I891" s="393">
        <v>51.650000000000006</v>
      </c>
    </row>
    <row r="892" spans="1:9">
      <c r="A892" s="162" t="s">
        <v>435</v>
      </c>
      <c r="B892" s="2">
        <v>6</v>
      </c>
      <c r="C892" s="1">
        <v>0.7</v>
      </c>
      <c r="D892" s="21">
        <v>37.5</v>
      </c>
      <c r="E892" s="2" t="s">
        <v>4426</v>
      </c>
      <c r="F892" s="2"/>
      <c r="G892" s="387">
        <v>71.100000000000009</v>
      </c>
      <c r="H892" s="387">
        <v>65.3</v>
      </c>
      <c r="I892" s="393">
        <v>64.100000000000009</v>
      </c>
    </row>
    <row r="893" spans="1:9" s="18" customFormat="1">
      <c r="A893" s="162" t="s">
        <v>437</v>
      </c>
      <c r="B893" s="2">
        <v>6</v>
      </c>
      <c r="C893" s="1">
        <v>0.7</v>
      </c>
      <c r="D893" s="21">
        <v>37.5</v>
      </c>
      <c r="E893" s="2" t="s">
        <v>4426</v>
      </c>
      <c r="F893" s="2"/>
      <c r="G893" s="387">
        <v>21.700000000000003</v>
      </c>
      <c r="H893" s="387">
        <v>19.950000000000003</v>
      </c>
      <c r="I893" s="393">
        <v>19.55</v>
      </c>
    </row>
    <row r="894" spans="1:9" s="18" customFormat="1">
      <c r="A894" s="162" t="s">
        <v>32981</v>
      </c>
      <c r="B894" s="2">
        <v>6</v>
      </c>
      <c r="C894" s="1">
        <v>0.7</v>
      </c>
      <c r="D894" s="21">
        <v>38</v>
      </c>
      <c r="E894" s="2" t="s">
        <v>4426</v>
      </c>
      <c r="F894" s="2"/>
      <c r="G894" s="387">
        <v>20.55</v>
      </c>
      <c r="H894" s="387">
        <v>18.850000000000001</v>
      </c>
      <c r="I894" s="393">
        <v>18.5</v>
      </c>
    </row>
    <row r="895" spans="1:9" s="18" customFormat="1">
      <c r="A895" s="162" t="s">
        <v>440</v>
      </c>
      <c r="B895" s="2">
        <v>6</v>
      </c>
      <c r="C895" s="1">
        <v>0.7</v>
      </c>
      <c r="D895" s="21">
        <v>38</v>
      </c>
      <c r="E895" s="2" t="s">
        <v>4426</v>
      </c>
      <c r="F895" s="2"/>
      <c r="G895" s="387">
        <v>31.5</v>
      </c>
      <c r="H895" s="387">
        <v>28.950000000000003</v>
      </c>
      <c r="I895" s="393">
        <v>28.400000000000002</v>
      </c>
    </row>
    <row r="896" spans="1:9" s="18" customFormat="1">
      <c r="A896" s="162" t="s">
        <v>443</v>
      </c>
      <c r="B896" s="2">
        <v>6</v>
      </c>
      <c r="C896" s="1">
        <v>0.7</v>
      </c>
      <c r="D896" s="21">
        <v>40</v>
      </c>
      <c r="E896" s="2" t="s">
        <v>4426</v>
      </c>
      <c r="F896" s="2"/>
      <c r="G896" s="387">
        <v>31.700000000000003</v>
      </c>
      <c r="H896" s="387">
        <v>29.1</v>
      </c>
      <c r="I896" s="393">
        <v>28.55</v>
      </c>
    </row>
    <row r="897" spans="1:9" s="18" customFormat="1">
      <c r="A897" s="162" t="s">
        <v>32982</v>
      </c>
      <c r="B897" s="2">
        <v>6</v>
      </c>
      <c r="C897" s="1">
        <v>0.7</v>
      </c>
      <c r="D897" s="21">
        <v>40</v>
      </c>
      <c r="E897" s="2" t="s">
        <v>4426</v>
      </c>
      <c r="F897" s="2"/>
      <c r="G897" s="387">
        <v>15.8</v>
      </c>
      <c r="H897" s="387">
        <v>14.55</v>
      </c>
      <c r="I897" s="393">
        <v>14.25</v>
      </c>
    </row>
    <row r="898" spans="1:9">
      <c r="A898" s="162" t="s">
        <v>14208</v>
      </c>
      <c r="B898" s="2">
        <v>6</v>
      </c>
      <c r="C898" s="1">
        <v>0.7</v>
      </c>
      <c r="D898" s="21">
        <v>40</v>
      </c>
      <c r="E898" s="2" t="s">
        <v>4426</v>
      </c>
      <c r="F898" s="2"/>
      <c r="G898" s="387">
        <v>41.45</v>
      </c>
      <c r="H898" s="387">
        <v>38.050000000000004</v>
      </c>
      <c r="I898" s="393">
        <v>37.35</v>
      </c>
    </row>
    <row r="899" spans="1:9">
      <c r="A899" s="162" t="s">
        <v>27645</v>
      </c>
      <c r="B899" s="2">
        <v>6</v>
      </c>
      <c r="C899" s="1">
        <v>0.7</v>
      </c>
      <c r="D899" s="21">
        <v>40</v>
      </c>
      <c r="E899" s="2" t="s">
        <v>4426</v>
      </c>
      <c r="F899" s="2"/>
      <c r="G899" s="387">
        <v>31.700000000000003</v>
      </c>
      <c r="H899" s="387">
        <v>29.1</v>
      </c>
      <c r="I899" s="393">
        <v>28.55</v>
      </c>
    </row>
    <row r="900" spans="1:9">
      <c r="A900" s="162" t="s">
        <v>565</v>
      </c>
      <c r="B900" s="2">
        <v>6</v>
      </c>
      <c r="C900" s="1">
        <v>0.7</v>
      </c>
      <c r="D900" s="21">
        <v>40</v>
      </c>
      <c r="E900" s="2" t="s">
        <v>4426</v>
      </c>
      <c r="F900" s="2"/>
      <c r="G900" s="387">
        <v>14.55</v>
      </c>
      <c r="H900" s="387">
        <v>13.350000000000001</v>
      </c>
      <c r="I900" s="393">
        <v>13.100000000000001</v>
      </c>
    </row>
    <row r="901" spans="1:9" s="18" customFormat="1">
      <c r="A901" s="162" t="s">
        <v>26923</v>
      </c>
      <c r="B901" s="2">
        <v>6</v>
      </c>
      <c r="C901" s="1">
        <v>0.7</v>
      </c>
      <c r="D901" s="21">
        <v>46.2</v>
      </c>
      <c r="E901" s="2" t="s">
        <v>4426</v>
      </c>
      <c r="F901" s="2"/>
      <c r="G901" s="387">
        <v>27.1</v>
      </c>
      <c r="H901" s="387">
        <v>24.900000000000002</v>
      </c>
      <c r="I901" s="393">
        <v>24.450000000000003</v>
      </c>
    </row>
    <row r="902" spans="1:9" s="18" customFormat="1">
      <c r="A902" s="162" t="s">
        <v>577</v>
      </c>
      <c r="B902" s="2">
        <v>6</v>
      </c>
      <c r="C902" s="1">
        <v>0.7</v>
      </c>
      <c r="D902" s="21">
        <v>40</v>
      </c>
      <c r="E902" s="2" t="s">
        <v>4426</v>
      </c>
      <c r="F902" s="2"/>
      <c r="G902" s="387">
        <v>45.1</v>
      </c>
      <c r="H902" s="387">
        <v>41.400000000000006</v>
      </c>
      <c r="I902" s="393">
        <v>40.650000000000006</v>
      </c>
    </row>
    <row r="903" spans="1:9">
      <c r="A903" s="162" t="s">
        <v>592</v>
      </c>
      <c r="B903" s="2">
        <v>6</v>
      </c>
      <c r="C903" s="1">
        <v>0.7</v>
      </c>
      <c r="D903" s="21">
        <v>40</v>
      </c>
      <c r="E903" s="2" t="s">
        <v>4426</v>
      </c>
      <c r="F903" s="2"/>
      <c r="G903" s="387">
        <v>24.35</v>
      </c>
      <c r="H903" s="387">
        <v>22.35</v>
      </c>
      <c r="I903" s="393">
        <v>21.950000000000003</v>
      </c>
    </row>
    <row r="904" spans="1:9">
      <c r="A904" s="162" t="s">
        <v>32994</v>
      </c>
      <c r="B904" s="2">
        <v>6</v>
      </c>
      <c r="C904" s="1">
        <v>0.5</v>
      </c>
      <c r="D904" s="21">
        <v>40</v>
      </c>
      <c r="E904" s="2" t="s">
        <v>4426</v>
      </c>
      <c r="F904" s="2"/>
      <c r="G904" s="387">
        <v>138.65</v>
      </c>
      <c r="H904" s="387">
        <v>127.30000000000001</v>
      </c>
      <c r="I904" s="393">
        <v>125</v>
      </c>
    </row>
    <row r="905" spans="1:9">
      <c r="A905" s="162" t="s">
        <v>700</v>
      </c>
      <c r="B905" s="2">
        <v>6</v>
      </c>
      <c r="C905" s="1">
        <v>0.5</v>
      </c>
      <c r="D905" s="21">
        <v>40</v>
      </c>
      <c r="E905" s="2" t="s">
        <v>4426</v>
      </c>
      <c r="F905" s="2"/>
      <c r="G905" s="387">
        <v>47.150000000000006</v>
      </c>
      <c r="H905" s="387">
        <v>43.300000000000004</v>
      </c>
      <c r="I905" s="393">
        <v>42.5</v>
      </c>
    </row>
    <row r="906" spans="1:9" s="18" customFormat="1">
      <c r="A906" s="162" t="s">
        <v>702</v>
      </c>
      <c r="B906" s="2">
        <v>6</v>
      </c>
      <c r="C906" s="1">
        <v>0.5</v>
      </c>
      <c r="D906" s="21">
        <v>40</v>
      </c>
      <c r="E906" s="2" t="s">
        <v>4426</v>
      </c>
      <c r="F906" s="2"/>
      <c r="G906" s="387">
        <v>17.850000000000001</v>
      </c>
      <c r="H906" s="387">
        <v>16.400000000000002</v>
      </c>
      <c r="I906" s="393">
        <v>16.100000000000001</v>
      </c>
    </row>
    <row r="907" spans="1:9" s="18" customFormat="1">
      <c r="A907" s="162" t="s">
        <v>14219</v>
      </c>
      <c r="B907" s="2">
        <v>6</v>
      </c>
      <c r="C907" s="1">
        <v>0.7</v>
      </c>
      <c r="D907" s="21">
        <v>40</v>
      </c>
      <c r="E907" s="2" t="s">
        <v>4426</v>
      </c>
      <c r="F907" s="2"/>
      <c r="G907" s="387">
        <v>14.3</v>
      </c>
      <c r="H907" s="387">
        <v>13.15</v>
      </c>
      <c r="I907" s="393">
        <v>12.9</v>
      </c>
    </row>
    <row r="908" spans="1:9">
      <c r="A908" s="162" t="s">
        <v>720</v>
      </c>
      <c r="B908" s="2">
        <v>6</v>
      </c>
      <c r="C908" s="1">
        <v>0.7</v>
      </c>
      <c r="D908" s="21">
        <v>40</v>
      </c>
      <c r="E908" s="2" t="s">
        <v>4426</v>
      </c>
      <c r="F908" s="2"/>
      <c r="G908" s="387">
        <v>19.8</v>
      </c>
      <c r="H908" s="387">
        <v>18.150000000000002</v>
      </c>
      <c r="I908" s="393">
        <v>17.850000000000001</v>
      </c>
    </row>
    <row r="909" spans="1:9" s="18" customFormat="1">
      <c r="A909" s="162" t="s">
        <v>721</v>
      </c>
      <c r="B909" s="2">
        <v>6</v>
      </c>
      <c r="C909" s="1">
        <v>0.7</v>
      </c>
      <c r="D909" s="21">
        <v>38</v>
      </c>
      <c r="E909" s="2" t="s">
        <v>4426</v>
      </c>
      <c r="F909" s="2"/>
      <c r="G909" s="387">
        <v>27.200000000000003</v>
      </c>
      <c r="H909" s="387">
        <v>24.950000000000003</v>
      </c>
      <c r="I909" s="393">
        <v>24.5</v>
      </c>
    </row>
    <row r="910" spans="1:9" s="18" customFormat="1">
      <c r="A910" s="162" t="s">
        <v>32996</v>
      </c>
      <c r="B910" s="2">
        <v>6</v>
      </c>
      <c r="C910" s="1">
        <v>0.7</v>
      </c>
      <c r="D910" s="21">
        <v>40</v>
      </c>
      <c r="E910" s="2" t="s">
        <v>4426</v>
      </c>
      <c r="F910" s="2"/>
      <c r="G910" s="387">
        <v>148.20000000000002</v>
      </c>
      <c r="H910" s="387">
        <v>136.05000000000001</v>
      </c>
      <c r="I910" s="393">
        <v>133.6</v>
      </c>
    </row>
    <row r="911" spans="1:9" s="18" customFormat="1">
      <c r="A911" s="162" t="s">
        <v>728</v>
      </c>
      <c r="B911" s="2">
        <v>6</v>
      </c>
      <c r="C911" s="1">
        <v>0.7</v>
      </c>
      <c r="D911" s="21">
        <v>38</v>
      </c>
      <c r="E911" s="2" t="s">
        <v>4426</v>
      </c>
      <c r="F911" s="2"/>
      <c r="G911" s="387">
        <v>17.650000000000002</v>
      </c>
      <c r="H911" s="387">
        <v>16.2</v>
      </c>
      <c r="I911" s="393">
        <v>15.9</v>
      </c>
    </row>
    <row r="912" spans="1:9" s="18" customFormat="1">
      <c r="A912" s="162" t="s">
        <v>27053</v>
      </c>
      <c r="B912" s="2">
        <v>6</v>
      </c>
      <c r="C912" s="1">
        <v>0.7</v>
      </c>
      <c r="D912" s="21">
        <v>40</v>
      </c>
      <c r="E912" s="2" t="s">
        <v>4426</v>
      </c>
      <c r="F912" s="2"/>
      <c r="G912" s="387">
        <v>28</v>
      </c>
      <c r="H912" s="387">
        <v>25.75</v>
      </c>
      <c r="I912" s="393">
        <v>25.25</v>
      </c>
    </row>
    <row r="913" spans="1:9">
      <c r="A913" s="162" t="s">
        <v>27655</v>
      </c>
      <c r="B913" s="2">
        <v>6</v>
      </c>
      <c r="C913" s="1">
        <v>0.7</v>
      </c>
      <c r="D913" s="21">
        <v>40</v>
      </c>
      <c r="E913" s="2" t="s">
        <v>4426</v>
      </c>
      <c r="F913" s="2"/>
      <c r="G913" s="387">
        <v>31.700000000000003</v>
      </c>
      <c r="H913" s="387">
        <v>29.1</v>
      </c>
      <c r="I913" s="393">
        <v>28.55</v>
      </c>
    </row>
    <row r="914" spans="1:9" s="18" customFormat="1">
      <c r="A914" s="162" t="s">
        <v>32997</v>
      </c>
      <c r="B914" s="2">
        <v>6</v>
      </c>
      <c r="C914" s="1">
        <v>0.7</v>
      </c>
      <c r="D914" s="21">
        <v>40</v>
      </c>
      <c r="E914" s="2" t="s">
        <v>4426</v>
      </c>
      <c r="F914" s="2"/>
      <c r="G914" s="387">
        <v>22.450000000000003</v>
      </c>
      <c r="H914" s="387">
        <v>20.650000000000002</v>
      </c>
      <c r="I914" s="393">
        <v>20.25</v>
      </c>
    </row>
    <row r="915" spans="1:9" s="18" customFormat="1">
      <c r="A915" s="162" t="s">
        <v>14547</v>
      </c>
      <c r="B915" s="2">
        <v>6</v>
      </c>
      <c r="C915" s="1">
        <v>0.7</v>
      </c>
      <c r="D915" s="21">
        <v>40</v>
      </c>
      <c r="E915" s="2" t="s">
        <v>4426</v>
      </c>
      <c r="F915" s="2"/>
      <c r="G915" s="387">
        <v>54.85</v>
      </c>
      <c r="H915" s="387">
        <v>50.35</v>
      </c>
      <c r="I915" s="393">
        <v>49.45</v>
      </c>
    </row>
    <row r="916" spans="1:9" s="18" customFormat="1">
      <c r="A916" s="162" t="s">
        <v>780</v>
      </c>
      <c r="B916" s="2">
        <v>6</v>
      </c>
      <c r="C916" s="1">
        <v>0.7</v>
      </c>
      <c r="D916" s="21">
        <v>40</v>
      </c>
      <c r="E916" s="2" t="s">
        <v>4426</v>
      </c>
      <c r="F916" s="2"/>
      <c r="G916" s="387">
        <v>328.75</v>
      </c>
      <c r="H916" s="387">
        <v>301.8</v>
      </c>
      <c r="I916" s="393">
        <v>296.40000000000003</v>
      </c>
    </row>
    <row r="917" spans="1:9">
      <c r="A917" s="162" t="s">
        <v>14942</v>
      </c>
      <c r="B917" s="2">
        <v>6</v>
      </c>
      <c r="C917" s="1">
        <v>0.7</v>
      </c>
      <c r="D917" s="21">
        <v>38</v>
      </c>
      <c r="E917" s="2" t="s">
        <v>4426</v>
      </c>
      <c r="F917" s="2"/>
      <c r="G917" s="387">
        <v>44</v>
      </c>
      <c r="H917" s="387">
        <v>40.400000000000006</v>
      </c>
      <c r="I917" s="393">
        <v>39.700000000000003</v>
      </c>
    </row>
    <row r="918" spans="1:9" s="18" customFormat="1">
      <c r="A918" s="162" t="s">
        <v>31728</v>
      </c>
      <c r="B918" s="2">
        <v>6</v>
      </c>
      <c r="C918" s="1">
        <v>0.7</v>
      </c>
      <c r="D918" s="21">
        <v>41.2</v>
      </c>
      <c r="E918" s="2" t="s">
        <v>4426</v>
      </c>
      <c r="F918" s="2"/>
      <c r="G918" s="387">
        <v>15.5</v>
      </c>
      <c r="H918" s="387">
        <v>14.25</v>
      </c>
      <c r="I918" s="393">
        <v>14</v>
      </c>
    </row>
    <row r="919" spans="1:9" s="18" customFormat="1">
      <c r="A919" s="162" t="s">
        <v>33000</v>
      </c>
      <c r="B919" s="2">
        <v>6</v>
      </c>
      <c r="C919" s="1">
        <v>0.7</v>
      </c>
      <c r="D919" s="21">
        <v>45</v>
      </c>
      <c r="E919" s="2" t="s">
        <v>4426</v>
      </c>
      <c r="F919" s="2"/>
      <c r="G919" s="387">
        <v>37.550000000000004</v>
      </c>
      <c r="H919" s="387">
        <v>34.5</v>
      </c>
      <c r="I919" s="393">
        <v>33.85</v>
      </c>
    </row>
    <row r="920" spans="1:9" s="18" customFormat="1">
      <c r="A920" s="162" t="s">
        <v>812</v>
      </c>
      <c r="B920" s="2">
        <v>6</v>
      </c>
      <c r="C920" s="1">
        <v>0.7</v>
      </c>
      <c r="D920" s="21">
        <v>40</v>
      </c>
      <c r="E920" s="2" t="s">
        <v>4426</v>
      </c>
      <c r="F920" s="2"/>
      <c r="G920" s="387">
        <v>24.35</v>
      </c>
      <c r="H920" s="387">
        <v>22.35</v>
      </c>
      <c r="I920" s="393">
        <v>21.950000000000003</v>
      </c>
    </row>
    <row r="921" spans="1:9" s="18" customFormat="1">
      <c r="A921" s="162" t="s">
        <v>816</v>
      </c>
      <c r="B921" s="2">
        <v>6</v>
      </c>
      <c r="C921" s="1">
        <v>0.7</v>
      </c>
      <c r="D921" s="21">
        <v>40</v>
      </c>
      <c r="E921" s="2" t="s">
        <v>4426</v>
      </c>
      <c r="F921" s="2"/>
      <c r="G921" s="387">
        <v>13.4</v>
      </c>
      <c r="H921" s="387">
        <v>12.3</v>
      </c>
      <c r="I921" s="393">
        <v>12.05</v>
      </c>
    </row>
    <row r="922" spans="1:9">
      <c r="A922" s="162" t="s">
        <v>27056</v>
      </c>
      <c r="B922" s="2">
        <v>6</v>
      </c>
      <c r="C922" s="1">
        <v>0.7</v>
      </c>
      <c r="D922" s="21">
        <v>40</v>
      </c>
      <c r="E922" s="2" t="s">
        <v>4426</v>
      </c>
      <c r="F922" s="2"/>
      <c r="G922" s="387">
        <v>154.9</v>
      </c>
      <c r="H922" s="387">
        <v>142.20000000000002</v>
      </c>
      <c r="I922" s="393">
        <v>139.65</v>
      </c>
    </row>
    <row r="923" spans="1:9" s="18" customFormat="1">
      <c r="A923" s="162" t="s">
        <v>27058</v>
      </c>
      <c r="B923" s="2">
        <v>6</v>
      </c>
      <c r="C923" s="1">
        <v>0.7</v>
      </c>
      <c r="D923" s="21">
        <v>42.8</v>
      </c>
      <c r="E923" s="2" t="s">
        <v>4426</v>
      </c>
      <c r="F923" s="2"/>
      <c r="G923" s="387">
        <v>81.95</v>
      </c>
      <c r="H923" s="387">
        <v>75.25</v>
      </c>
      <c r="I923" s="393">
        <v>73.900000000000006</v>
      </c>
    </row>
    <row r="924" spans="1:9">
      <c r="A924" s="162" t="s">
        <v>884</v>
      </c>
      <c r="B924" s="2">
        <v>6</v>
      </c>
      <c r="C924" s="1">
        <v>0.7</v>
      </c>
      <c r="D924" s="21">
        <v>40</v>
      </c>
      <c r="E924" s="2" t="s">
        <v>4426</v>
      </c>
      <c r="F924" s="2"/>
      <c r="G924" s="387">
        <v>40.75</v>
      </c>
      <c r="H924" s="387">
        <v>37.450000000000003</v>
      </c>
      <c r="I924" s="393">
        <v>36.75</v>
      </c>
    </row>
    <row r="925" spans="1:9" s="18" customFormat="1">
      <c r="A925" s="162" t="s">
        <v>891</v>
      </c>
      <c r="B925" s="2">
        <v>6</v>
      </c>
      <c r="C925" s="1">
        <v>0.7</v>
      </c>
      <c r="D925" s="21">
        <v>37.5</v>
      </c>
      <c r="E925" s="2" t="s">
        <v>4426</v>
      </c>
      <c r="F925" s="2"/>
      <c r="G925" s="387">
        <v>16.8</v>
      </c>
      <c r="H925" s="387">
        <v>15.450000000000001</v>
      </c>
      <c r="I925" s="393">
        <v>15.15</v>
      </c>
    </row>
    <row r="926" spans="1:9" s="18" customFormat="1">
      <c r="A926" s="162" t="s">
        <v>906</v>
      </c>
      <c r="B926" s="2">
        <v>12</v>
      </c>
      <c r="C926" s="1">
        <v>1</v>
      </c>
      <c r="D926" s="21">
        <v>40</v>
      </c>
      <c r="E926" s="2" t="s">
        <v>4426</v>
      </c>
      <c r="F926" s="2"/>
      <c r="G926" s="387">
        <v>31.650000000000002</v>
      </c>
      <c r="H926" s="387">
        <v>29.1</v>
      </c>
      <c r="I926" s="393">
        <v>28.55</v>
      </c>
    </row>
    <row r="927" spans="1:9">
      <c r="A927" s="162" t="s">
        <v>910</v>
      </c>
      <c r="B927" s="2">
        <v>12</v>
      </c>
      <c r="C927" s="1">
        <v>1</v>
      </c>
      <c r="D927" s="21">
        <v>40</v>
      </c>
      <c r="E927" s="2" t="s">
        <v>4426</v>
      </c>
      <c r="F927" s="2"/>
      <c r="G927" s="387">
        <v>30.1</v>
      </c>
      <c r="H927" s="387">
        <v>27.6</v>
      </c>
      <c r="I927" s="393">
        <v>27.150000000000002</v>
      </c>
    </row>
    <row r="928" spans="1:9" s="18" customFormat="1">
      <c r="A928" s="162" t="s">
        <v>912</v>
      </c>
      <c r="B928" s="2">
        <v>6</v>
      </c>
      <c r="C928" s="1">
        <v>0.7</v>
      </c>
      <c r="D928" s="21">
        <v>25</v>
      </c>
      <c r="E928" s="2" t="s">
        <v>4426</v>
      </c>
      <c r="F928" s="2"/>
      <c r="G928" s="387">
        <v>21.150000000000002</v>
      </c>
      <c r="H928" s="387">
        <v>19.400000000000002</v>
      </c>
      <c r="I928" s="393">
        <v>19.05</v>
      </c>
    </row>
    <row r="929" spans="1:9" s="18" customFormat="1">
      <c r="A929" s="162" t="s">
        <v>914</v>
      </c>
      <c r="B929" s="2">
        <v>6</v>
      </c>
      <c r="C929" s="1">
        <v>1</v>
      </c>
      <c r="D929" s="21">
        <v>35</v>
      </c>
      <c r="E929" s="2" t="s">
        <v>4426</v>
      </c>
      <c r="F929" s="2"/>
      <c r="G929" s="387">
        <v>335.75</v>
      </c>
      <c r="H929" s="387">
        <v>308.20000000000005</v>
      </c>
      <c r="I929" s="393">
        <v>302.7</v>
      </c>
    </row>
    <row r="930" spans="1:9">
      <c r="A930" s="162" t="s">
        <v>918</v>
      </c>
      <c r="B930" s="2">
        <v>6</v>
      </c>
      <c r="C930" s="1">
        <v>1.5</v>
      </c>
      <c r="D930" s="21">
        <v>35</v>
      </c>
      <c r="E930" s="2" t="s">
        <v>4426</v>
      </c>
      <c r="F930" s="2"/>
      <c r="G930" s="387">
        <v>527.05000000000007</v>
      </c>
      <c r="H930" s="387">
        <v>483.85</v>
      </c>
      <c r="I930" s="393">
        <v>475.20000000000005</v>
      </c>
    </row>
    <row r="931" spans="1:9" s="18" customFormat="1">
      <c r="A931" s="162" t="s">
        <v>920</v>
      </c>
      <c r="B931" s="2">
        <v>6</v>
      </c>
      <c r="C931" s="1">
        <v>0.7</v>
      </c>
      <c r="D931" s="21">
        <v>25</v>
      </c>
      <c r="E931" s="2" t="s">
        <v>4426</v>
      </c>
      <c r="F931" s="2"/>
      <c r="G931" s="387">
        <v>18.05</v>
      </c>
      <c r="H931" s="387">
        <v>16.55</v>
      </c>
      <c r="I931" s="393">
        <v>16.25</v>
      </c>
    </row>
    <row r="932" spans="1:9" s="18" customFormat="1">
      <c r="A932" s="162" t="s">
        <v>922</v>
      </c>
      <c r="B932" s="2">
        <v>6</v>
      </c>
      <c r="C932" s="1">
        <v>1</v>
      </c>
      <c r="D932" s="21">
        <v>37.5</v>
      </c>
      <c r="E932" s="2" t="s">
        <v>4426</v>
      </c>
      <c r="F932" s="2"/>
      <c r="G932" s="387">
        <v>34.65</v>
      </c>
      <c r="H932" s="387">
        <v>31.8</v>
      </c>
      <c r="I932" s="393">
        <v>31.25</v>
      </c>
    </row>
    <row r="933" spans="1:9" s="18" customFormat="1">
      <c r="A933" s="162" t="s">
        <v>927</v>
      </c>
      <c r="B933" s="2">
        <v>4</v>
      </c>
      <c r="C933" s="1">
        <v>0.7</v>
      </c>
      <c r="D933" s="21">
        <v>40</v>
      </c>
      <c r="E933" s="2" t="s">
        <v>4426</v>
      </c>
      <c r="F933" s="2"/>
      <c r="G933" s="387">
        <v>13.4</v>
      </c>
      <c r="H933" s="387">
        <v>12.3</v>
      </c>
      <c r="I933" s="393">
        <v>12.05</v>
      </c>
    </row>
    <row r="934" spans="1:9">
      <c r="A934" s="162" t="s">
        <v>929</v>
      </c>
      <c r="B934" s="2">
        <v>4</v>
      </c>
      <c r="C934" s="1">
        <v>0.7</v>
      </c>
      <c r="D934" s="21">
        <v>40</v>
      </c>
      <c r="E934" s="2" t="s">
        <v>4426</v>
      </c>
      <c r="F934" s="2"/>
      <c r="G934" s="387">
        <v>15.75</v>
      </c>
      <c r="H934" s="387">
        <v>14.450000000000001</v>
      </c>
      <c r="I934" s="393">
        <v>14.200000000000001</v>
      </c>
    </row>
    <row r="935" spans="1:9">
      <c r="A935" s="162" t="s">
        <v>991</v>
      </c>
      <c r="B935" s="2">
        <v>6</v>
      </c>
      <c r="C935" s="1">
        <v>0.7</v>
      </c>
      <c r="D935" s="21">
        <v>40</v>
      </c>
      <c r="E935" s="2" t="s">
        <v>4426</v>
      </c>
      <c r="F935" s="2"/>
      <c r="G935" s="387">
        <v>14.200000000000001</v>
      </c>
      <c r="H935" s="387">
        <v>13</v>
      </c>
      <c r="I935" s="393">
        <v>12.8</v>
      </c>
    </row>
    <row r="936" spans="1:9" s="18" customFormat="1">
      <c r="A936" s="162" t="s">
        <v>993</v>
      </c>
      <c r="B936" s="2">
        <v>6</v>
      </c>
      <c r="C936" s="1">
        <v>0.7</v>
      </c>
      <c r="D936" s="21">
        <v>40</v>
      </c>
      <c r="E936" s="2" t="s">
        <v>4426</v>
      </c>
      <c r="F936" s="2"/>
      <c r="G936" s="387">
        <v>12.15</v>
      </c>
      <c r="H936" s="387">
        <v>11.15</v>
      </c>
      <c r="I936" s="393">
        <v>10.950000000000001</v>
      </c>
    </row>
    <row r="937" spans="1:9">
      <c r="A937" s="162" t="s">
        <v>995</v>
      </c>
      <c r="B937" s="2">
        <v>6</v>
      </c>
      <c r="C937" s="1">
        <v>0.7</v>
      </c>
      <c r="D937" s="21">
        <v>40</v>
      </c>
      <c r="E937" s="2" t="s">
        <v>4426</v>
      </c>
      <c r="F937" s="2"/>
      <c r="G937" s="387">
        <v>25.6</v>
      </c>
      <c r="H937" s="387">
        <v>23.5</v>
      </c>
      <c r="I937" s="393">
        <v>23.05</v>
      </c>
    </row>
    <row r="938" spans="1:9" s="18" customFormat="1">
      <c r="A938" s="162" t="s">
        <v>27062</v>
      </c>
      <c r="B938" s="2">
        <v>6</v>
      </c>
      <c r="C938" s="1">
        <v>0.7</v>
      </c>
      <c r="D938" s="21">
        <v>40</v>
      </c>
      <c r="E938" s="2" t="s">
        <v>4426</v>
      </c>
      <c r="F938" s="2"/>
      <c r="G938" s="387">
        <v>11.850000000000001</v>
      </c>
      <c r="H938" s="387">
        <v>10.9</v>
      </c>
      <c r="I938" s="393">
        <v>10.700000000000001</v>
      </c>
    </row>
    <row r="939" spans="1:9" s="18" customFormat="1">
      <c r="A939" s="162" t="s">
        <v>27064</v>
      </c>
      <c r="B939" s="2">
        <v>6</v>
      </c>
      <c r="C939" s="1">
        <v>0.7</v>
      </c>
      <c r="D939" s="21">
        <v>43.2</v>
      </c>
      <c r="E939" s="2" t="s">
        <v>4426</v>
      </c>
      <c r="F939" s="2"/>
      <c r="G939" s="387">
        <v>16.3</v>
      </c>
      <c r="H939" s="387">
        <v>14.950000000000001</v>
      </c>
      <c r="I939" s="393">
        <v>14.700000000000001</v>
      </c>
    </row>
    <row r="940" spans="1:9">
      <c r="A940" s="162" t="s">
        <v>26930</v>
      </c>
      <c r="B940" s="2">
        <v>6</v>
      </c>
      <c r="C940" s="1">
        <v>0.7</v>
      </c>
      <c r="D940" s="21">
        <v>40</v>
      </c>
      <c r="E940" s="2" t="s">
        <v>4426</v>
      </c>
      <c r="F940" s="2"/>
      <c r="G940" s="387">
        <v>57.800000000000004</v>
      </c>
      <c r="H940" s="387">
        <v>53.050000000000004</v>
      </c>
      <c r="I940" s="393">
        <v>52.1</v>
      </c>
    </row>
    <row r="941" spans="1:9" s="18" customFormat="1">
      <c r="A941" s="162" t="s">
        <v>27066</v>
      </c>
      <c r="B941" s="2">
        <v>3</v>
      </c>
      <c r="C941" s="1">
        <v>0.7</v>
      </c>
      <c r="D941" s="21">
        <v>40</v>
      </c>
      <c r="E941" s="2" t="s">
        <v>4426</v>
      </c>
      <c r="F941" s="2"/>
      <c r="G941" s="387">
        <v>39.6</v>
      </c>
      <c r="H941" s="387">
        <v>36.35</v>
      </c>
      <c r="I941" s="393">
        <v>35.700000000000003</v>
      </c>
    </row>
    <row r="942" spans="1:9" s="18" customFormat="1">
      <c r="A942" s="162" t="s">
        <v>33016</v>
      </c>
      <c r="B942" s="2">
        <v>6</v>
      </c>
      <c r="C942" s="1">
        <v>1</v>
      </c>
      <c r="D942" s="21">
        <v>50</v>
      </c>
      <c r="E942" s="2" t="s">
        <v>4426</v>
      </c>
      <c r="F942" s="2"/>
      <c r="G942" s="387">
        <v>41.5</v>
      </c>
      <c r="H942" s="387">
        <v>38.1</v>
      </c>
      <c r="I942" s="393">
        <v>37.4</v>
      </c>
    </row>
    <row r="943" spans="1:9">
      <c r="A943" s="162" t="s">
        <v>4760</v>
      </c>
      <c r="B943" s="2">
        <v>6</v>
      </c>
      <c r="C943" s="1">
        <v>0.7</v>
      </c>
      <c r="D943" s="21">
        <v>50</v>
      </c>
      <c r="E943" s="2" t="s">
        <v>4426</v>
      </c>
      <c r="F943" s="2"/>
      <c r="G943" s="387">
        <v>53.300000000000004</v>
      </c>
      <c r="H943" s="387">
        <v>48.95</v>
      </c>
      <c r="I943" s="393">
        <v>48.050000000000004</v>
      </c>
    </row>
    <row r="944" spans="1:9" s="18" customFormat="1">
      <c r="A944" s="162" t="s">
        <v>27664</v>
      </c>
      <c r="B944" s="2">
        <v>6</v>
      </c>
      <c r="C944" s="1">
        <v>0.7</v>
      </c>
      <c r="D944" s="21">
        <v>40</v>
      </c>
      <c r="E944" s="2" t="s">
        <v>4426</v>
      </c>
      <c r="F944" s="2"/>
      <c r="G944" s="387">
        <v>16.350000000000001</v>
      </c>
      <c r="H944" s="387">
        <v>15.05</v>
      </c>
      <c r="I944" s="393">
        <v>14.75</v>
      </c>
    </row>
    <row r="945" spans="1:9" s="18" customFormat="1">
      <c r="A945" s="162" t="s">
        <v>27665</v>
      </c>
      <c r="B945" s="2">
        <v>6</v>
      </c>
      <c r="C945" s="1">
        <v>0.7</v>
      </c>
      <c r="D945" s="21">
        <v>40</v>
      </c>
      <c r="E945" s="2" t="s">
        <v>4426</v>
      </c>
      <c r="F945" s="2"/>
      <c r="G945" s="387">
        <v>20.700000000000003</v>
      </c>
      <c r="H945" s="387">
        <v>19</v>
      </c>
      <c r="I945" s="393">
        <v>18.650000000000002</v>
      </c>
    </row>
    <row r="946" spans="1:9" s="18" customFormat="1">
      <c r="A946" s="162" t="s">
        <v>27666</v>
      </c>
      <c r="B946" s="2">
        <v>6</v>
      </c>
      <c r="C946" s="1">
        <v>0.7</v>
      </c>
      <c r="D946" s="21">
        <v>42</v>
      </c>
      <c r="E946" s="2" t="s">
        <v>4426</v>
      </c>
      <c r="F946" s="2"/>
      <c r="G946" s="387">
        <v>29.400000000000002</v>
      </c>
      <c r="H946" s="387">
        <v>27</v>
      </c>
      <c r="I946" s="393">
        <v>26.55</v>
      </c>
    </row>
    <row r="947" spans="1:9" s="18" customFormat="1">
      <c r="A947" s="162" t="s">
        <v>1115</v>
      </c>
      <c r="B947" s="2">
        <v>6</v>
      </c>
      <c r="C947" s="1">
        <v>0.7</v>
      </c>
      <c r="D947" s="21">
        <v>47</v>
      </c>
      <c r="E947" s="2" t="s">
        <v>4426</v>
      </c>
      <c r="F947" s="2"/>
      <c r="G947" s="387">
        <v>38.400000000000006</v>
      </c>
      <c r="H947" s="387">
        <v>35.25</v>
      </c>
      <c r="I947" s="393">
        <v>34.65</v>
      </c>
    </row>
    <row r="948" spans="1:9">
      <c r="A948" s="162" t="s">
        <v>1117</v>
      </c>
      <c r="B948" s="2">
        <v>6</v>
      </c>
      <c r="C948" s="1">
        <v>0.7</v>
      </c>
      <c r="D948" s="21">
        <v>40</v>
      </c>
      <c r="E948" s="2" t="s">
        <v>4426</v>
      </c>
      <c r="F948" s="2"/>
      <c r="G948" s="387">
        <v>24.35</v>
      </c>
      <c r="H948" s="387">
        <v>22.35</v>
      </c>
      <c r="I948" s="393">
        <v>21.950000000000003</v>
      </c>
    </row>
    <row r="949" spans="1:9" s="18" customFormat="1">
      <c r="A949" s="162" t="s">
        <v>1119</v>
      </c>
      <c r="B949" s="2">
        <v>6</v>
      </c>
      <c r="C949" s="1">
        <v>0.7</v>
      </c>
      <c r="D949" s="21">
        <v>54</v>
      </c>
      <c r="E949" s="2" t="s">
        <v>4426</v>
      </c>
      <c r="F949" s="2"/>
      <c r="G949" s="387">
        <v>32.9</v>
      </c>
      <c r="H949" s="387">
        <v>30.200000000000003</v>
      </c>
      <c r="I949" s="393">
        <v>29.700000000000003</v>
      </c>
    </row>
    <row r="950" spans="1:9" s="18" customFormat="1">
      <c r="A950" s="162" t="s">
        <v>1121</v>
      </c>
      <c r="B950" s="2">
        <v>6</v>
      </c>
      <c r="C950" s="1">
        <v>0.7</v>
      </c>
      <c r="D950" s="21">
        <v>40</v>
      </c>
      <c r="E950" s="2" t="s">
        <v>4426</v>
      </c>
      <c r="F950" s="2"/>
      <c r="G950" s="387">
        <v>13.100000000000001</v>
      </c>
      <c r="H950" s="387">
        <v>12</v>
      </c>
      <c r="I950" s="393">
        <v>11.8</v>
      </c>
    </row>
    <row r="951" spans="1:9">
      <c r="A951" s="162" t="s">
        <v>1135</v>
      </c>
      <c r="B951" s="2">
        <v>6</v>
      </c>
      <c r="C951" s="1">
        <v>0.7</v>
      </c>
      <c r="D951" s="21">
        <v>38</v>
      </c>
      <c r="E951" s="2" t="s">
        <v>4426</v>
      </c>
      <c r="F951" s="2"/>
      <c r="G951" s="387">
        <v>13.4</v>
      </c>
      <c r="H951" s="387">
        <v>12.3</v>
      </c>
      <c r="I951" s="393">
        <v>12.05</v>
      </c>
    </row>
    <row r="952" spans="1:9" s="18" customFormat="1">
      <c r="A952" s="162" t="s">
        <v>1178</v>
      </c>
      <c r="B952" s="2">
        <v>6</v>
      </c>
      <c r="C952" s="1">
        <v>0.7</v>
      </c>
      <c r="D952" s="21">
        <v>40</v>
      </c>
      <c r="E952" s="2" t="s">
        <v>4426</v>
      </c>
      <c r="F952" s="2"/>
      <c r="G952" s="387">
        <v>25.6</v>
      </c>
      <c r="H952" s="387">
        <v>23.5</v>
      </c>
      <c r="I952" s="393">
        <v>23.05</v>
      </c>
    </row>
    <row r="953" spans="1:9" s="18" customFormat="1">
      <c r="A953" s="162" t="s">
        <v>33021</v>
      </c>
      <c r="B953" s="2">
        <v>6</v>
      </c>
      <c r="C953" s="1">
        <v>0.7</v>
      </c>
      <c r="D953" s="21">
        <v>40</v>
      </c>
      <c r="E953" s="2" t="s">
        <v>4426</v>
      </c>
      <c r="F953" s="2"/>
      <c r="G953" s="387">
        <v>82.9</v>
      </c>
      <c r="H953" s="387">
        <v>76.150000000000006</v>
      </c>
      <c r="I953" s="393">
        <v>74.75</v>
      </c>
    </row>
    <row r="954" spans="1:9">
      <c r="A954" s="162" t="s">
        <v>1181</v>
      </c>
      <c r="B954" s="2">
        <v>6</v>
      </c>
      <c r="C954" s="1">
        <v>0.7</v>
      </c>
      <c r="D954" s="21">
        <v>46.2</v>
      </c>
      <c r="E954" s="2" t="s">
        <v>4426</v>
      </c>
      <c r="F954" s="2"/>
      <c r="G954" s="387">
        <v>44.45</v>
      </c>
      <c r="H954" s="387">
        <v>40.800000000000004</v>
      </c>
      <c r="I954" s="393">
        <v>40.050000000000004</v>
      </c>
    </row>
    <row r="955" spans="1:9">
      <c r="A955" s="162" t="s">
        <v>1183</v>
      </c>
      <c r="B955" s="2">
        <v>6</v>
      </c>
      <c r="C955" s="1">
        <v>0.7</v>
      </c>
      <c r="D955" s="21">
        <v>50.6</v>
      </c>
      <c r="E955" s="2" t="s">
        <v>4426</v>
      </c>
      <c r="F955" s="2"/>
      <c r="G955" s="387">
        <v>34.4</v>
      </c>
      <c r="H955" s="387">
        <v>31.55</v>
      </c>
      <c r="I955" s="393">
        <v>31</v>
      </c>
    </row>
    <row r="956" spans="1:9" s="18" customFormat="1">
      <c r="A956" s="162" t="s">
        <v>1186</v>
      </c>
      <c r="B956" s="2">
        <v>6</v>
      </c>
      <c r="C956" s="1">
        <v>0.7</v>
      </c>
      <c r="D956" s="21">
        <v>74</v>
      </c>
      <c r="E956" s="2" t="s">
        <v>4426</v>
      </c>
      <c r="F956" s="2"/>
      <c r="G956" s="387">
        <v>34.1</v>
      </c>
      <c r="H956" s="387">
        <v>31.3</v>
      </c>
      <c r="I956" s="393">
        <v>30.75</v>
      </c>
    </row>
    <row r="957" spans="1:9">
      <c r="A957" s="162" t="s">
        <v>1194</v>
      </c>
      <c r="B957" s="2">
        <v>6</v>
      </c>
      <c r="C957" s="1">
        <v>1</v>
      </c>
      <c r="D957" s="21">
        <v>40</v>
      </c>
      <c r="E957" s="2" t="s">
        <v>4426</v>
      </c>
      <c r="F957" s="2"/>
      <c r="G957" s="387">
        <v>14.9</v>
      </c>
      <c r="H957" s="387">
        <v>13.700000000000001</v>
      </c>
      <c r="I957" s="393">
        <v>13.450000000000001</v>
      </c>
    </row>
    <row r="958" spans="1:9" s="18" customFormat="1">
      <c r="A958" s="162" t="s">
        <v>1326</v>
      </c>
      <c r="B958" s="2">
        <v>6</v>
      </c>
      <c r="C958" s="1">
        <v>0.7</v>
      </c>
      <c r="D958" s="21">
        <v>37.5</v>
      </c>
      <c r="E958" s="2" t="s">
        <v>4426</v>
      </c>
      <c r="F958" s="2"/>
      <c r="G958" s="387">
        <v>102.75</v>
      </c>
      <c r="H958" s="387">
        <v>94.350000000000009</v>
      </c>
      <c r="I958" s="393">
        <v>92.65</v>
      </c>
    </row>
    <row r="959" spans="1:9" s="18" customFormat="1">
      <c r="A959" s="162" t="s">
        <v>4767</v>
      </c>
      <c r="B959" s="2">
        <v>6</v>
      </c>
      <c r="C959" s="1">
        <v>0.7</v>
      </c>
      <c r="D959" s="21">
        <v>37.5</v>
      </c>
      <c r="E959" s="2" t="s">
        <v>4426</v>
      </c>
      <c r="F959" s="2"/>
      <c r="G959" s="387">
        <v>14.4</v>
      </c>
      <c r="H959" s="387">
        <v>13.200000000000001</v>
      </c>
      <c r="I959" s="393">
        <v>12.950000000000001</v>
      </c>
    </row>
    <row r="960" spans="1:9">
      <c r="A960" s="162" t="s">
        <v>27070</v>
      </c>
      <c r="B960" s="2">
        <v>6</v>
      </c>
      <c r="C960" s="1">
        <v>0.7</v>
      </c>
      <c r="D960" s="21">
        <v>15</v>
      </c>
      <c r="E960" s="2" t="s">
        <v>4426</v>
      </c>
      <c r="F960" s="2"/>
      <c r="G960" s="387">
        <v>11.5</v>
      </c>
      <c r="H960" s="387">
        <v>10.55</v>
      </c>
      <c r="I960" s="393">
        <v>10.350000000000001</v>
      </c>
    </row>
    <row r="961" spans="1:9">
      <c r="A961" s="162" t="s">
        <v>1331</v>
      </c>
      <c r="B961" s="2">
        <v>6</v>
      </c>
      <c r="C961" s="1">
        <v>0.7</v>
      </c>
      <c r="D961" s="21">
        <v>37.5</v>
      </c>
      <c r="E961" s="2" t="s">
        <v>4426</v>
      </c>
      <c r="F961" s="2"/>
      <c r="G961" s="387">
        <v>27.150000000000002</v>
      </c>
      <c r="H961" s="387">
        <v>24.900000000000002</v>
      </c>
      <c r="I961" s="393">
        <v>24.450000000000003</v>
      </c>
    </row>
    <row r="962" spans="1:9" s="18" customFormat="1">
      <c r="A962" s="162" t="s">
        <v>1334</v>
      </c>
      <c r="B962" s="2">
        <v>6</v>
      </c>
      <c r="C962" s="1">
        <v>0.7</v>
      </c>
      <c r="D962" s="21">
        <v>37.5</v>
      </c>
      <c r="E962" s="2" t="s">
        <v>4426</v>
      </c>
      <c r="F962" s="2"/>
      <c r="G962" s="387">
        <v>19.25</v>
      </c>
      <c r="H962" s="387">
        <v>17.7</v>
      </c>
      <c r="I962" s="393">
        <v>17.350000000000001</v>
      </c>
    </row>
    <row r="963" spans="1:9">
      <c r="A963" s="162" t="s">
        <v>1336</v>
      </c>
      <c r="B963" s="2">
        <v>6</v>
      </c>
      <c r="C963" s="1">
        <v>0.7</v>
      </c>
      <c r="D963" s="21">
        <v>40</v>
      </c>
      <c r="E963" s="2" t="s">
        <v>4426</v>
      </c>
      <c r="F963" s="2"/>
      <c r="G963" s="387">
        <v>12.700000000000001</v>
      </c>
      <c r="H963" s="387">
        <v>11.65</v>
      </c>
      <c r="I963" s="393">
        <v>11.450000000000001</v>
      </c>
    </row>
    <row r="964" spans="1:9" s="18" customFormat="1">
      <c r="A964" s="162" t="s">
        <v>1338</v>
      </c>
      <c r="B964" s="2">
        <v>6</v>
      </c>
      <c r="C964" s="1">
        <v>0.7</v>
      </c>
      <c r="D964" s="21">
        <v>35</v>
      </c>
      <c r="E964" s="2" t="s">
        <v>4426</v>
      </c>
      <c r="F964" s="2"/>
      <c r="G964" s="387">
        <v>15.3</v>
      </c>
      <c r="H964" s="387">
        <v>14.05</v>
      </c>
      <c r="I964" s="393">
        <v>13.8</v>
      </c>
    </row>
    <row r="965" spans="1:9" s="18" customFormat="1">
      <c r="A965" s="162" t="s">
        <v>33033</v>
      </c>
      <c r="B965" s="2">
        <v>48</v>
      </c>
      <c r="C965" s="1">
        <v>0.05</v>
      </c>
      <c r="D965" s="21">
        <v>40</v>
      </c>
      <c r="E965" s="2" t="s">
        <v>4426</v>
      </c>
      <c r="F965" s="2"/>
      <c r="G965" s="387">
        <v>36.950000000000003</v>
      </c>
      <c r="H965" s="387">
        <v>33.9</v>
      </c>
      <c r="I965" s="393">
        <v>33.300000000000004</v>
      </c>
    </row>
    <row r="966" spans="1:9">
      <c r="A966" s="162" t="s">
        <v>15076</v>
      </c>
      <c r="B966" s="2">
        <v>6</v>
      </c>
      <c r="C966" s="1">
        <v>0.7</v>
      </c>
      <c r="D966" s="21">
        <v>40</v>
      </c>
      <c r="E966" s="2" t="s">
        <v>4426</v>
      </c>
      <c r="F966" s="2"/>
      <c r="G966" s="387">
        <v>30.150000000000002</v>
      </c>
      <c r="H966" s="387">
        <v>27.700000000000003</v>
      </c>
      <c r="I966" s="393">
        <v>27.200000000000003</v>
      </c>
    </row>
    <row r="967" spans="1:9">
      <c r="A967" s="162" t="s">
        <v>33038</v>
      </c>
      <c r="B967" s="2">
        <v>6</v>
      </c>
      <c r="C967" s="1">
        <v>0.7</v>
      </c>
      <c r="D967" s="21">
        <v>40</v>
      </c>
      <c r="E967" s="2" t="s">
        <v>4426</v>
      </c>
      <c r="F967" s="2"/>
      <c r="G967" s="387">
        <v>15.4</v>
      </c>
      <c r="H967" s="387">
        <v>14.15</v>
      </c>
      <c r="I967" s="393">
        <v>13.9</v>
      </c>
    </row>
    <row r="968" spans="1:9" s="18" customFormat="1">
      <c r="A968" s="162" t="s">
        <v>33039</v>
      </c>
      <c r="B968" s="2">
        <v>6</v>
      </c>
      <c r="C968" s="1">
        <v>0.7</v>
      </c>
      <c r="D968" s="21">
        <v>40</v>
      </c>
      <c r="E968" s="2" t="s">
        <v>4426</v>
      </c>
      <c r="F968" s="2"/>
      <c r="G968" s="387">
        <v>27.1</v>
      </c>
      <c r="H968" s="387">
        <v>24.900000000000002</v>
      </c>
      <c r="I968" s="393">
        <v>24.450000000000003</v>
      </c>
    </row>
    <row r="969" spans="1:9">
      <c r="A969" s="162" t="s">
        <v>1390</v>
      </c>
      <c r="B969" s="2">
        <v>6</v>
      </c>
      <c r="C969" s="1">
        <v>0.7</v>
      </c>
      <c r="D969" s="21">
        <v>40</v>
      </c>
      <c r="E969" s="2" t="s">
        <v>4426</v>
      </c>
      <c r="F969" s="2"/>
      <c r="G969" s="387">
        <v>14.9</v>
      </c>
      <c r="H969" s="387">
        <v>13.700000000000001</v>
      </c>
      <c r="I969" s="393">
        <v>13.450000000000001</v>
      </c>
    </row>
    <row r="970" spans="1:9" s="18" customFormat="1">
      <c r="A970" s="162" t="s">
        <v>27237</v>
      </c>
      <c r="B970" s="2">
        <v>6</v>
      </c>
      <c r="C970" s="1">
        <v>0.7</v>
      </c>
      <c r="D970" s="21">
        <v>40</v>
      </c>
      <c r="E970" s="2" t="s">
        <v>4426</v>
      </c>
      <c r="F970" s="2"/>
      <c r="G970" s="387">
        <v>43.900000000000006</v>
      </c>
      <c r="H970" s="387">
        <v>40.300000000000004</v>
      </c>
      <c r="I970" s="393">
        <v>39.550000000000004</v>
      </c>
    </row>
    <row r="971" spans="1:9" s="18" customFormat="1">
      <c r="A971" s="162" t="s">
        <v>1392</v>
      </c>
      <c r="B971" s="2">
        <v>6</v>
      </c>
      <c r="C971" s="1">
        <v>0.7</v>
      </c>
      <c r="D971" s="21">
        <v>40</v>
      </c>
      <c r="E971" s="2" t="s">
        <v>4426</v>
      </c>
      <c r="F971" s="2"/>
      <c r="G971" s="387">
        <v>21.900000000000002</v>
      </c>
      <c r="H971" s="387">
        <v>20.150000000000002</v>
      </c>
      <c r="I971" s="393">
        <v>19.75</v>
      </c>
    </row>
    <row r="972" spans="1:9">
      <c r="A972" s="162" t="s">
        <v>13676</v>
      </c>
      <c r="B972" s="2">
        <v>6</v>
      </c>
      <c r="C972" s="1">
        <v>0.7</v>
      </c>
      <c r="D972" s="21">
        <v>40</v>
      </c>
      <c r="E972" s="2" t="s">
        <v>4426</v>
      </c>
      <c r="F972" s="2"/>
      <c r="G972" s="387">
        <v>13.950000000000001</v>
      </c>
      <c r="H972" s="387">
        <v>12.8</v>
      </c>
      <c r="I972" s="393">
        <v>12.55</v>
      </c>
    </row>
    <row r="973" spans="1:9">
      <c r="A973" s="162" t="s">
        <v>33040</v>
      </c>
      <c r="B973" s="2">
        <v>6</v>
      </c>
      <c r="C973" s="1">
        <v>0.7</v>
      </c>
      <c r="D973" s="21">
        <v>44</v>
      </c>
      <c r="E973" s="2" t="s">
        <v>4426</v>
      </c>
      <c r="F973" s="2"/>
      <c r="G973" s="387">
        <v>22.75</v>
      </c>
      <c r="H973" s="387">
        <v>20.900000000000002</v>
      </c>
      <c r="I973" s="393">
        <v>20.55</v>
      </c>
    </row>
    <row r="974" spans="1:9">
      <c r="A974" s="162" t="s">
        <v>1407</v>
      </c>
      <c r="B974" s="2">
        <v>6</v>
      </c>
      <c r="C974" s="1">
        <v>0.7</v>
      </c>
      <c r="D974" s="21">
        <v>40</v>
      </c>
      <c r="E974" s="2" t="s">
        <v>4426</v>
      </c>
      <c r="F974" s="2"/>
      <c r="G974" s="387">
        <v>16.3</v>
      </c>
      <c r="H974" s="387">
        <v>15</v>
      </c>
      <c r="I974" s="393">
        <v>14.700000000000001</v>
      </c>
    </row>
    <row r="975" spans="1:9">
      <c r="A975" s="162" t="s">
        <v>1409</v>
      </c>
      <c r="B975" s="2">
        <v>6</v>
      </c>
      <c r="C975" s="1">
        <v>0.7</v>
      </c>
      <c r="D975" s="21">
        <v>40</v>
      </c>
      <c r="E975" s="2" t="s">
        <v>4426</v>
      </c>
      <c r="F975" s="2"/>
      <c r="G975" s="387">
        <v>22.25</v>
      </c>
      <c r="H975" s="387">
        <v>20.400000000000002</v>
      </c>
      <c r="I975" s="393">
        <v>20.05</v>
      </c>
    </row>
    <row r="976" spans="1:9" s="18" customFormat="1">
      <c r="A976" s="162" t="s">
        <v>1411</v>
      </c>
      <c r="B976" s="2">
        <v>6</v>
      </c>
      <c r="C976" s="1">
        <v>0.7</v>
      </c>
      <c r="D976" s="21">
        <v>43</v>
      </c>
      <c r="E976" s="2" t="s">
        <v>4426</v>
      </c>
      <c r="F976" s="2"/>
      <c r="G976" s="387">
        <v>75.850000000000009</v>
      </c>
      <c r="H976" s="387">
        <v>69.650000000000006</v>
      </c>
      <c r="I976" s="393">
        <v>68.400000000000006</v>
      </c>
    </row>
    <row r="977" spans="1:9" s="18" customFormat="1">
      <c r="A977" s="162" t="s">
        <v>33041</v>
      </c>
      <c r="B977" s="2">
        <v>6</v>
      </c>
      <c r="C977" s="1">
        <v>0.7</v>
      </c>
      <c r="D977" s="21">
        <v>43</v>
      </c>
      <c r="E977" s="2" t="s">
        <v>4426</v>
      </c>
      <c r="F977" s="2"/>
      <c r="G977" s="387">
        <v>41.050000000000004</v>
      </c>
      <c r="H977" s="387">
        <v>37.700000000000003</v>
      </c>
      <c r="I977" s="393">
        <v>37</v>
      </c>
    </row>
    <row r="978" spans="1:9">
      <c r="A978" s="162" t="s">
        <v>1444</v>
      </c>
      <c r="B978" s="2">
        <v>6</v>
      </c>
      <c r="C978" s="1">
        <v>0.7</v>
      </c>
      <c r="D978" s="21">
        <v>40</v>
      </c>
      <c r="E978" s="2" t="s">
        <v>4426</v>
      </c>
      <c r="F978" s="2"/>
      <c r="G978" s="387">
        <v>11.850000000000001</v>
      </c>
      <c r="H978" s="387">
        <v>10.9</v>
      </c>
      <c r="I978" s="393">
        <v>10.700000000000001</v>
      </c>
    </row>
    <row r="979" spans="1:9">
      <c r="A979" s="162" t="s">
        <v>1445</v>
      </c>
      <c r="B979" s="2">
        <v>6</v>
      </c>
      <c r="C979" s="1">
        <v>0.7</v>
      </c>
      <c r="D979" s="21">
        <v>40</v>
      </c>
      <c r="E979" s="2" t="s">
        <v>4426</v>
      </c>
      <c r="F979" s="2"/>
      <c r="G979" s="387">
        <v>31.400000000000002</v>
      </c>
      <c r="H979" s="387">
        <v>28.8</v>
      </c>
      <c r="I979" s="393">
        <v>28.3</v>
      </c>
    </row>
    <row r="980" spans="1:9">
      <c r="A980" s="162" t="s">
        <v>33043</v>
      </c>
      <c r="B980" s="2">
        <v>6</v>
      </c>
      <c r="C980" s="1">
        <v>0.7</v>
      </c>
      <c r="D980" s="21">
        <v>45</v>
      </c>
      <c r="E980" s="2" t="s">
        <v>4426</v>
      </c>
      <c r="F980" s="2"/>
      <c r="G980" s="387">
        <v>19.3</v>
      </c>
      <c r="H980" s="387">
        <v>17.75</v>
      </c>
      <c r="I980" s="393">
        <v>17.400000000000002</v>
      </c>
    </row>
    <row r="981" spans="1:9">
      <c r="A981" s="162" t="s">
        <v>33044</v>
      </c>
      <c r="B981" s="2">
        <v>6</v>
      </c>
      <c r="C981" s="1">
        <v>0.7</v>
      </c>
      <c r="D981" s="21">
        <v>45</v>
      </c>
      <c r="E981" s="2" t="s">
        <v>4426</v>
      </c>
      <c r="F981" s="2"/>
      <c r="G981" s="387">
        <v>30.900000000000002</v>
      </c>
      <c r="H981" s="387">
        <v>28.35</v>
      </c>
      <c r="I981" s="393">
        <v>27.85</v>
      </c>
    </row>
    <row r="982" spans="1:9" s="18" customFormat="1">
      <c r="A982" s="162" t="s">
        <v>33045</v>
      </c>
      <c r="B982" s="2">
        <v>6</v>
      </c>
      <c r="C982" s="1">
        <v>0.7</v>
      </c>
      <c r="D982" s="21">
        <v>40</v>
      </c>
      <c r="E982" s="2" t="s">
        <v>4426</v>
      </c>
      <c r="F982" s="2"/>
      <c r="G982" s="387">
        <v>16.75</v>
      </c>
      <c r="H982" s="387">
        <v>15.350000000000001</v>
      </c>
      <c r="I982" s="393">
        <v>15.100000000000001</v>
      </c>
    </row>
    <row r="983" spans="1:9" s="18" customFormat="1">
      <c r="A983" s="162" t="s">
        <v>26942</v>
      </c>
      <c r="B983" s="2">
        <v>5</v>
      </c>
      <c r="C983" s="1">
        <v>0.7</v>
      </c>
      <c r="D983" s="21">
        <v>40</v>
      </c>
      <c r="E983" s="2" t="s">
        <v>4426</v>
      </c>
      <c r="F983" s="2"/>
      <c r="G983" s="387">
        <v>14.600000000000001</v>
      </c>
      <c r="H983" s="387">
        <v>13.4</v>
      </c>
      <c r="I983" s="393">
        <v>13.15</v>
      </c>
    </row>
    <row r="984" spans="1:9" s="18" customFormat="1">
      <c r="A984" s="162" t="s">
        <v>33046</v>
      </c>
      <c r="B984" s="2">
        <v>6</v>
      </c>
      <c r="C984" s="1">
        <v>0.7</v>
      </c>
      <c r="D984" s="21">
        <v>40</v>
      </c>
      <c r="E984" s="2" t="s">
        <v>4426</v>
      </c>
      <c r="F984" s="2"/>
      <c r="G984" s="387">
        <v>26.5</v>
      </c>
      <c r="H984" s="387">
        <v>24.35</v>
      </c>
      <c r="I984" s="393">
        <v>23.900000000000002</v>
      </c>
    </row>
    <row r="985" spans="1:9" s="18" customFormat="1">
      <c r="A985" s="162" t="s">
        <v>33047</v>
      </c>
      <c r="B985" s="2">
        <v>6</v>
      </c>
      <c r="C985" s="1">
        <v>0.7</v>
      </c>
      <c r="D985" s="21">
        <v>40</v>
      </c>
      <c r="E985" s="2" t="s">
        <v>4426</v>
      </c>
      <c r="F985" s="2"/>
      <c r="G985" s="387">
        <v>24.900000000000002</v>
      </c>
      <c r="H985" s="387">
        <v>22.85</v>
      </c>
      <c r="I985" s="393">
        <v>22.450000000000003</v>
      </c>
    </row>
    <row r="986" spans="1:9" s="18" customFormat="1">
      <c r="A986" s="162" t="s">
        <v>1454</v>
      </c>
      <c r="B986" s="2">
        <v>6</v>
      </c>
      <c r="C986" s="1">
        <v>0.7</v>
      </c>
      <c r="D986" s="21">
        <v>48</v>
      </c>
      <c r="E986" s="2" t="s">
        <v>4426</v>
      </c>
      <c r="F986" s="2"/>
      <c r="G986" s="387">
        <v>163.55000000000001</v>
      </c>
      <c r="H986" s="387">
        <v>150.15</v>
      </c>
      <c r="I986" s="393">
        <v>147.45000000000002</v>
      </c>
    </row>
    <row r="987" spans="1:9">
      <c r="A987" s="162" t="s">
        <v>27076</v>
      </c>
      <c r="B987" s="2">
        <v>6</v>
      </c>
      <c r="C987" s="1">
        <v>0.7</v>
      </c>
      <c r="D987" s="21">
        <v>47</v>
      </c>
      <c r="E987" s="2" t="s">
        <v>4426</v>
      </c>
      <c r="F987" s="2"/>
      <c r="G987" s="387">
        <v>16.150000000000002</v>
      </c>
      <c r="H987" s="387">
        <v>14.8</v>
      </c>
      <c r="I987" s="393">
        <v>14.55</v>
      </c>
    </row>
    <row r="988" spans="1:9">
      <c r="A988" s="162" t="s">
        <v>1456</v>
      </c>
      <c r="B988" s="2">
        <v>6</v>
      </c>
      <c r="C988" s="1">
        <v>0.7</v>
      </c>
      <c r="D988" s="21">
        <v>40</v>
      </c>
      <c r="E988" s="2" t="s">
        <v>4426</v>
      </c>
      <c r="F988" s="2"/>
      <c r="G988" s="387">
        <v>13.950000000000001</v>
      </c>
      <c r="H988" s="387">
        <v>12.8</v>
      </c>
      <c r="I988" s="393">
        <v>12.55</v>
      </c>
    </row>
    <row r="989" spans="1:9" s="18" customFormat="1">
      <c r="A989" s="162" t="s">
        <v>1458</v>
      </c>
      <c r="B989" s="2">
        <v>6</v>
      </c>
      <c r="C989" s="1">
        <v>0.7</v>
      </c>
      <c r="D989" s="21">
        <v>40</v>
      </c>
      <c r="E989" s="2" t="s">
        <v>4426</v>
      </c>
      <c r="F989" s="2"/>
      <c r="G989" s="387">
        <v>13.100000000000001</v>
      </c>
      <c r="H989" s="387">
        <v>12</v>
      </c>
      <c r="I989" s="393">
        <v>11.8</v>
      </c>
    </row>
    <row r="990" spans="1:9" s="18" customFormat="1">
      <c r="A990" s="162" t="s">
        <v>1460</v>
      </c>
      <c r="B990" s="2">
        <v>6</v>
      </c>
      <c r="C990" s="1">
        <v>0.7</v>
      </c>
      <c r="D990" s="21">
        <v>43</v>
      </c>
      <c r="E990" s="2" t="s">
        <v>4426</v>
      </c>
      <c r="F990" s="2"/>
      <c r="G990" s="387">
        <v>12.75</v>
      </c>
      <c r="H990" s="387">
        <v>11.700000000000001</v>
      </c>
      <c r="I990" s="393">
        <v>11.5</v>
      </c>
    </row>
    <row r="991" spans="1:9" s="18" customFormat="1">
      <c r="A991" s="162" t="s">
        <v>4439</v>
      </c>
      <c r="B991" s="2">
        <v>6</v>
      </c>
      <c r="C991" s="1">
        <v>0.7</v>
      </c>
      <c r="D991" s="21">
        <v>40</v>
      </c>
      <c r="E991" s="2" t="s">
        <v>4426</v>
      </c>
      <c r="F991" s="2"/>
      <c r="G991" s="387">
        <v>26.8</v>
      </c>
      <c r="H991" s="387">
        <v>24.6</v>
      </c>
      <c r="I991" s="393">
        <v>24.150000000000002</v>
      </c>
    </row>
    <row r="992" spans="1:9">
      <c r="A992" s="162" t="s">
        <v>26944</v>
      </c>
      <c r="B992" s="2">
        <v>6</v>
      </c>
      <c r="C992" s="1">
        <v>1</v>
      </c>
      <c r="D992" s="21">
        <v>37.5</v>
      </c>
      <c r="E992" s="2" t="s">
        <v>4426</v>
      </c>
      <c r="F992" s="2"/>
      <c r="G992" s="387">
        <v>9.6000000000000014</v>
      </c>
      <c r="H992" s="387">
        <v>8.8000000000000007</v>
      </c>
      <c r="I992" s="393">
        <v>8.65</v>
      </c>
    </row>
    <row r="993" spans="1:9">
      <c r="A993" s="162" t="s">
        <v>1505</v>
      </c>
      <c r="B993" s="2">
        <v>6</v>
      </c>
      <c r="C993" s="1">
        <v>0.7</v>
      </c>
      <c r="D993" s="21">
        <v>40</v>
      </c>
      <c r="E993" s="2" t="s">
        <v>4426</v>
      </c>
      <c r="F993" s="2"/>
      <c r="G993" s="387">
        <v>23.55</v>
      </c>
      <c r="H993" s="387">
        <v>21.650000000000002</v>
      </c>
      <c r="I993" s="393">
        <v>21.25</v>
      </c>
    </row>
    <row r="994" spans="1:9">
      <c r="A994" s="162" t="s">
        <v>1507</v>
      </c>
      <c r="B994" s="2">
        <v>6</v>
      </c>
      <c r="C994" s="1">
        <v>0.7</v>
      </c>
      <c r="D994" s="21">
        <v>43</v>
      </c>
      <c r="E994" s="2" t="s">
        <v>4426</v>
      </c>
      <c r="F994" s="2"/>
      <c r="G994" s="387">
        <v>30.75</v>
      </c>
      <c r="H994" s="387">
        <v>28.200000000000003</v>
      </c>
      <c r="I994" s="393">
        <v>27.700000000000003</v>
      </c>
    </row>
    <row r="995" spans="1:9">
      <c r="A995" s="162" t="s">
        <v>13705</v>
      </c>
      <c r="B995" s="2">
        <v>6</v>
      </c>
      <c r="C995" s="1">
        <v>0.7</v>
      </c>
      <c r="D995" s="21">
        <v>43</v>
      </c>
      <c r="E995" s="2" t="s">
        <v>4426</v>
      </c>
      <c r="F995" s="2"/>
      <c r="G995" s="387">
        <v>33.15</v>
      </c>
      <c r="H995" s="387">
        <v>30.450000000000003</v>
      </c>
      <c r="I995" s="393">
        <v>29.900000000000002</v>
      </c>
    </row>
    <row r="996" spans="1:9" s="18" customFormat="1">
      <c r="A996" s="162" t="s">
        <v>1509</v>
      </c>
      <c r="B996" s="2">
        <v>6</v>
      </c>
      <c r="C996" s="1">
        <v>0.7</v>
      </c>
      <c r="D996" s="21">
        <v>40</v>
      </c>
      <c r="E996" s="2" t="s">
        <v>4426</v>
      </c>
      <c r="F996" s="2"/>
      <c r="G996" s="387">
        <v>19.5</v>
      </c>
      <c r="H996" s="387">
        <v>17.900000000000002</v>
      </c>
      <c r="I996" s="393">
        <v>17.55</v>
      </c>
    </row>
    <row r="997" spans="1:9">
      <c r="A997" s="162" t="s">
        <v>31750</v>
      </c>
      <c r="B997" s="2">
        <v>6</v>
      </c>
      <c r="C997" s="1">
        <v>0.7</v>
      </c>
      <c r="D997" s="21">
        <v>41</v>
      </c>
      <c r="E997" s="2" t="s">
        <v>4426</v>
      </c>
      <c r="F997" s="2"/>
      <c r="G997" s="387">
        <v>23.8</v>
      </c>
      <c r="H997" s="387">
        <v>21.85</v>
      </c>
      <c r="I997" s="393">
        <v>21.450000000000003</v>
      </c>
    </row>
    <row r="998" spans="1:9">
      <c r="A998" s="162" t="s">
        <v>1514</v>
      </c>
      <c r="B998" s="2">
        <v>6</v>
      </c>
      <c r="C998" s="1">
        <v>0.7</v>
      </c>
      <c r="D998" s="21">
        <v>40</v>
      </c>
      <c r="E998" s="2" t="s">
        <v>4426</v>
      </c>
      <c r="F998" s="2"/>
      <c r="G998" s="387">
        <v>13.950000000000001</v>
      </c>
      <c r="H998" s="387">
        <v>12.8</v>
      </c>
      <c r="I998" s="393">
        <v>12.55</v>
      </c>
    </row>
    <row r="999" spans="1:9" s="18" customFormat="1">
      <c r="A999" s="162" t="s">
        <v>1516</v>
      </c>
      <c r="B999" s="2">
        <v>6</v>
      </c>
      <c r="C999" s="1">
        <v>0.7</v>
      </c>
      <c r="D999" s="21">
        <v>40</v>
      </c>
      <c r="E999" s="2" t="s">
        <v>4426</v>
      </c>
      <c r="F999" s="2"/>
      <c r="G999" s="387">
        <v>31.700000000000003</v>
      </c>
      <c r="H999" s="387">
        <v>29.1</v>
      </c>
      <c r="I999" s="393">
        <v>28.55</v>
      </c>
    </row>
    <row r="1000" spans="1:9">
      <c r="A1000" s="162" t="s">
        <v>13678</v>
      </c>
      <c r="B1000" s="2">
        <v>6</v>
      </c>
      <c r="C1000" s="1">
        <v>0.7</v>
      </c>
      <c r="D1000" s="21">
        <v>40</v>
      </c>
      <c r="E1000" s="2" t="s">
        <v>4426</v>
      </c>
      <c r="F1000" s="2"/>
      <c r="G1000" s="387">
        <v>20.700000000000003</v>
      </c>
      <c r="H1000" s="387">
        <v>19</v>
      </c>
      <c r="I1000" s="393">
        <v>18.650000000000002</v>
      </c>
    </row>
    <row r="1001" spans="1:9">
      <c r="A1001" s="162" t="s">
        <v>33052</v>
      </c>
      <c r="B1001" s="2">
        <v>6</v>
      </c>
      <c r="C1001" s="1">
        <v>0.7</v>
      </c>
      <c r="D1001" s="21">
        <v>43.5</v>
      </c>
      <c r="E1001" s="2" t="s">
        <v>4426</v>
      </c>
      <c r="F1001" s="2"/>
      <c r="G1001" s="387">
        <v>31.5</v>
      </c>
      <c r="H1001" s="387">
        <v>28.900000000000002</v>
      </c>
      <c r="I1001" s="393">
        <v>28.400000000000002</v>
      </c>
    </row>
    <row r="1002" spans="1:9" s="18" customFormat="1">
      <c r="A1002" s="162" t="s">
        <v>33058</v>
      </c>
      <c r="B1002" s="2">
        <v>6</v>
      </c>
      <c r="C1002" s="1">
        <v>0.7</v>
      </c>
      <c r="D1002" s="21">
        <v>40</v>
      </c>
      <c r="E1002" s="2" t="s">
        <v>4426</v>
      </c>
      <c r="F1002" s="2"/>
      <c r="G1002" s="387">
        <v>17.05</v>
      </c>
      <c r="H1002" s="387">
        <v>15.65</v>
      </c>
      <c r="I1002" s="393">
        <v>15.350000000000001</v>
      </c>
    </row>
    <row r="1003" spans="1:9" s="18" customFormat="1">
      <c r="A1003" s="162" t="s">
        <v>33059</v>
      </c>
      <c r="B1003" s="2">
        <v>5</v>
      </c>
      <c r="C1003" s="1">
        <v>0.7</v>
      </c>
      <c r="D1003" s="21">
        <v>40</v>
      </c>
      <c r="E1003" s="2" t="s">
        <v>4426</v>
      </c>
      <c r="F1003" s="2"/>
      <c r="G1003" s="387">
        <v>21.6</v>
      </c>
      <c r="H1003" s="387">
        <v>19.850000000000001</v>
      </c>
      <c r="I1003" s="393">
        <v>19.5</v>
      </c>
    </row>
    <row r="1004" spans="1:9" s="18" customFormat="1">
      <c r="A1004" s="162" t="s">
        <v>26949</v>
      </c>
      <c r="B1004" s="2">
        <v>6</v>
      </c>
      <c r="C1004" s="1">
        <v>0.7</v>
      </c>
      <c r="D1004" s="21">
        <v>40</v>
      </c>
      <c r="E1004" s="2" t="s">
        <v>4426</v>
      </c>
      <c r="F1004" s="2"/>
      <c r="G1004" s="387">
        <v>39.900000000000006</v>
      </c>
      <c r="H1004" s="387">
        <v>36.65</v>
      </c>
      <c r="I1004" s="393">
        <v>36</v>
      </c>
    </row>
    <row r="1005" spans="1:9">
      <c r="A1005" s="162" t="s">
        <v>4519</v>
      </c>
      <c r="B1005" s="2">
        <v>6</v>
      </c>
      <c r="C1005" s="1">
        <v>1</v>
      </c>
      <c r="D1005" s="21">
        <v>40</v>
      </c>
      <c r="E1005" s="2" t="s">
        <v>4426</v>
      </c>
      <c r="F1005" s="2"/>
      <c r="G1005" s="387">
        <v>15.200000000000001</v>
      </c>
      <c r="H1005" s="387">
        <v>13.950000000000001</v>
      </c>
      <c r="I1005" s="393">
        <v>13.700000000000001</v>
      </c>
    </row>
    <row r="1006" spans="1:9" s="18" customFormat="1">
      <c r="A1006" s="162" t="s">
        <v>26951</v>
      </c>
      <c r="B1006" s="2">
        <v>6</v>
      </c>
      <c r="C1006" s="1">
        <v>0.7</v>
      </c>
      <c r="D1006" s="21">
        <v>45</v>
      </c>
      <c r="E1006" s="2" t="s">
        <v>4426</v>
      </c>
      <c r="F1006" s="2"/>
      <c r="G1006" s="387">
        <v>298.7</v>
      </c>
      <c r="H1006" s="387">
        <v>274.2</v>
      </c>
      <c r="I1006" s="393">
        <v>269.3</v>
      </c>
    </row>
    <row r="1007" spans="1:9">
      <c r="A1007" s="162" t="s">
        <v>33060</v>
      </c>
      <c r="B1007" s="2">
        <v>6</v>
      </c>
      <c r="C1007" s="1">
        <v>0.7</v>
      </c>
      <c r="D1007" s="21">
        <v>40</v>
      </c>
      <c r="E1007" s="2" t="s">
        <v>4426</v>
      </c>
      <c r="F1007" s="2"/>
      <c r="G1007" s="387">
        <v>13.8</v>
      </c>
      <c r="H1007" s="387">
        <v>12.700000000000001</v>
      </c>
      <c r="I1007" s="393">
        <v>12.450000000000001</v>
      </c>
    </row>
    <row r="1008" spans="1:9" s="18" customFormat="1">
      <c r="A1008" s="162" t="s">
        <v>33061</v>
      </c>
      <c r="B1008" s="2">
        <v>6</v>
      </c>
      <c r="C1008" s="1">
        <v>0.7</v>
      </c>
      <c r="D1008" s="21">
        <v>40</v>
      </c>
      <c r="E1008" s="2" t="s">
        <v>4426</v>
      </c>
      <c r="F1008" s="2"/>
      <c r="G1008" s="387">
        <v>29.1</v>
      </c>
      <c r="H1008" s="387">
        <v>26.75</v>
      </c>
      <c r="I1008" s="393">
        <v>26.25</v>
      </c>
    </row>
    <row r="1009" spans="1:9" s="18" customFormat="1">
      <c r="A1009" s="162" t="s">
        <v>1662</v>
      </c>
      <c r="B1009" s="2">
        <v>6</v>
      </c>
      <c r="C1009" s="1">
        <v>0.7</v>
      </c>
      <c r="D1009" s="21">
        <v>17</v>
      </c>
      <c r="E1009" s="2" t="s">
        <v>4426</v>
      </c>
      <c r="F1009" s="2"/>
      <c r="G1009" s="387">
        <v>11.9</v>
      </c>
      <c r="H1009" s="387">
        <v>10.950000000000001</v>
      </c>
      <c r="I1009" s="393">
        <v>10.75</v>
      </c>
    </row>
    <row r="1010" spans="1:9" s="18" customFormat="1">
      <c r="A1010" s="162" t="s">
        <v>1668</v>
      </c>
      <c r="B1010" s="2">
        <v>6</v>
      </c>
      <c r="C1010" s="1">
        <v>0.7</v>
      </c>
      <c r="D1010" s="21">
        <v>40</v>
      </c>
      <c r="E1010" s="2" t="s">
        <v>4426</v>
      </c>
      <c r="F1010" s="2"/>
      <c r="G1010" s="387">
        <v>23.150000000000002</v>
      </c>
      <c r="H1010" s="387">
        <v>21.25</v>
      </c>
      <c r="I1010" s="393">
        <v>20.85</v>
      </c>
    </row>
    <row r="1011" spans="1:9">
      <c r="A1011" s="162" t="s">
        <v>1670</v>
      </c>
      <c r="B1011" s="2">
        <v>6</v>
      </c>
      <c r="C1011" s="1">
        <v>0.7</v>
      </c>
      <c r="D1011" s="21">
        <v>40</v>
      </c>
      <c r="E1011" s="2" t="s">
        <v>4426</v>
      </c>
      <c r="F1011" s="2"/>
      <c r="G1011" s="387">
        <v>30.900000000000002</v>
      </c>
      <c r="H1011" s="387">
        <v>28.35</v>
      </c>
      <c r="I1011" s="393">
        <v>27.85</v>
      </c>
    </row>
    <row r="1012" spans="1:9">
      <c r="A1012" s="162" t="s">
        <v>31754</v>
      </c>
      <c r="B1012" s="2">
        <v>6</v>
      </c>
      <c r="C1012" s="1">
        <v>0.7</v>
      </c>
      <c r="D1012" s="21">
        <v>40</v>
      </c>
      <c r="E1012" s="2" t="s">
        <v>4426</v>
      </c>
      <c r="F1012" s="2"/>
      <c r="G1012" s="387">
        <v>28</v>
      </c>
      <c r="H1012" s="387">
        <v>25.75</v>
      </c>
      <c r="I1012" s="393">
        <v>25.25</v>
      </c>
    </row>
    <row r="1013" spans="1:9" s="18" customFormat="1">
      <c r="A1013" s="162" t="s">
        <v>31756</v>
      </c>
      <c r="B1013" s="2">
        <v>6</v>
      </c>
      <c r="C1013" s="1">
        <v>0.7</v>
      </c>
      <c r="D1013" s="21">
        <v>40</v>
      </c>
      <c r="E1013" s="2" t="s">
        <v>4426</v>
      </c>
      <c r="F1013" s="2"/>
      <c r="G1013" s="387">
        <v>17.400000000000002</v>
      </c>
      <c r="H1013" s="387">
        <v>16</v>
      </c>
      <c r="I1013" s="393">
        <v>15.700000000000001</v>
      </c>
    </row>
    <row r="1014" spans="1:9">
      <c r="A1014" s="162" t="s">
        <v>31757</v>
      </c>
      <c r="B1014" s="2">
        <v>6</v>
      </c>
      <c r="C1014" s="1">
        <v>0.7</v>
      </c>
      <c r="D1014" s="21">
        <v>40</v>
      </c>
      <c r="E1014" s="2" t="s">
        <v>4426</v>
      </c>
      <c r="F1014" s="2"/>
      <c r="G1014" s="387">
        <v>15.05</v>
      </c>
      <c r="H1014" s="387">
        <v>13.8</v>
      </c>
      <c r="I1014" s="393">
        <v>13.55</v>
      </c>
    </row>
    <row r="1015" spans="1:9" s="18" customFormat="1">
      <c r="A1015" s="162" t="s">
        <v>33080</v>
      </c>
      <c r="B1015" s="2">
        <v>6</v>
      </c>
      <c r="C1015" s="1">
        <v>0.7</v>
      </c>
      <c r="D1015" s="21">
        <v>40</v>
      </c>
      <c r="E1015" s="2" t="s">
        <v>4426</v>
      </c>
      <c r="F1015" s="2"/>
      <c r="G1015" s="387">
        <v>25.3</v>
      </c>
      <c r="H1015" s="387">
        <v>23.200000000000003</v>
      </c>
      <c r="I1015" s="393">
        <v>22.8</v>
      </c>
    </row>
    <row r="1016" spans="1:9" s="18" customFormat="1">
      <c r="A1016" s="162" t="s">
        <v>33081</v>
      </c>
      <c r="B1016" s="2">
        <v>6</v>
      </c>
      <c r="C1016" s="1">
        <v>0.7</v>
      </c>
      <c r="D1016" s="21">
        <v>75.5</v>
      </c>
      <c r="E1016" s="2" t="s">
        <v>4426</v>
      </c>
      <c r="F1016" s="2"/>
      <c r="G1016" s="387">
        <v>38.5</v>
      </c>
      <c r="H1016" s="387">
        <v>35.35</v>
      </c>
      <c r="I1016" s="393">
        <v>34.700000000000003</v>
      </c>
    </row>
    <row r="1017" spans="1:9" s="18" customFormat="1">
      <c r="A1017" s="162" t="s">
        <v>33082</v>
      </c>
      <c r="B1017" s="2">
        <v>6</v>
      </c>
      <c r="C1017" s="1">
        <v>0.7</v>
      </c>
      <c r="D1017" s="21">
        <v>40</v>
      </c>
      <c r="E1017" s="2" t="s">
        <v>4426</v>
      </c>
      <c r="F1017" s="2"/>
      <c r="G1017" s="387">
        <v>14.55</v>
      </c>
      <c r="H1017" s="387">
        <v>13.350000000000001</v>
      </c>
      <c r="I1017" s="393">
        <v>13.100000000000001</v>
      </c>
    </row>
    <row r="1018" spans="1:9">
      <c r="A1018" s="162" t="s">
        <v>27687</v>
      </c>
      <c r="B1018" s="2">
        <v>12</v>
      </c>
      <c r="C1018" s="1">
        <v>0.7</v>
      </c>
      <c r="D1018" s="21">
        <v>40</v>
      </c>
      <c r="E1018" s="2" t="s">
        <v>4426</v>
      </c>
      <c r="F1018" s="2"/>
      <c r="G1018" s="387">
        <v>16.75</v>
      </c>
      <c r="H1018" s="387">
        <v>15.350000000000001</v>
      </c>
      <c r="I1018" s="393">
        <v>15.100000000000001</v>
      </c>
    </row>
    <row r="1019" spans="1:9" s="18" customFormat="1">
      <c r="A1019" s="162" t="s">
        <v>1967</v>
      </c>
      <c r="B1019" s="2">
        <v>6</v>
      </c>
      <c r="C1019" s="1">
        <v>0.7</v>
      </c>
      <c r="D1019" s="21">
        <v>40</v>
      </c>
      <c r="E1019" s="2" t="s">
        <v>4426</v>
      </c>
      <c r="F1019" s="2"/>
      <c r="G1019" s="387">
        <v>29.25</v>
      </c>
      <c r="H1019" s="387">
        <v>26.85</v>
      </c>
      <c r="I1019" s="393">
        <v>26.35</v>
      </c>
    </row>
    <row r="1020" spans="1:9" s="18" customFormat="1">
      <c r="A1020" s="162" t="s">
        <v>1973</v>
      </c>
      <c r="B1020" s="2">
        <v>6</v>
      </c>
      <c r="C1020" s="1">
        <v>0.7</v>
      </c>
      <c r="D1020" s="21">
        <v>38</v>
      </c>
      <c r="E1020" s="2" t="s">
        <v>4426</v>
      </c>
      <c r="F1020" s="2"/>
      <c r="G1020" s="387">
        <v>19.600000000000001</v>
      </c>
      <c r="H1020" s="387">
        <v>18</v>
      </c>
      <c r="I1020" s="393">
        <v>17.7</v>
      </c>
    </row>
    <row r="1021" spans="1:9" s="18" customFormat="1">
      <c r="A1021" s="162" t="s">
        <v>14574</v>
      </c>
      <c r="B1021" s="2">
        <v>6</v>
      </c>
      <c r="C1021" s="1">
        <v>0.7</v>
      </c>
      <c r="D1021" s="21">
        <v>37.5</v>
      </c>
      <c r="E1021" s="2" t="s">
        <v>4426</v>
      </c>
      <c r="F1021" s="2"/>
      <c r="G1021" s="387">
        <v>29</v>
      </c>
      <c r="H1021" s="387">
        <v>26.650000000000002</v>
      </c>
      <c r="I1021" s="393">
        <v>26.150000000000002</v>
      </c>
    </row>
    <row r="1022" spans="1:9">
      <c r="A1022" s="162" t="s">
        <v>2059</v>
      </c>
      <c r="B1022" s="2">
        <v>6</v>
      </c>
      <c r="C1022" s="1">
        <v>1</v>
      </c>
      <c r="D1022" s="21">
        <v>37.5</v>
      </c>
      <c r="E1022" s="2" t="s">
        <v>4426</v>
      </c>
      <c r="F1022" s="2"/>
      <c r="G1022" s="387">
        <v>13.55</v>
      </c>
      <c r="H1022" s="387">
        <v>12.450000000000001</v>
      </c>
      <c r="I1022" s="393">
        <v>12.200000000000001</v>
      </c>
    </row>
    <row r="1023" spans="1:9">
      <c r="A1023" s="162" t="s">
        <v>2064</v>
      </c>
      <c r="B1023" s="2">
        <v>6</v>
      </c>
      <c r="C1023" s="1">
        <v>0.7</v>
      </c>
      <c r="D1023" s="21">
        <v>40</v>
      </c>
      <c r="E1023" s="2" t="s">
        <v>4426</v>
      </c>
      <c r="F1023" s="2"/>
      <c r="G1023" s="387">
        <v>34.1</v>
      </c>
      <c r="H1023" s="387">
        <v>31.35</v>
      </c>
      <c r="I1023" s="393">
        <v>30.75</v>
      </c>
    </row>
    <row r="1024" spans="1:9" s="18" customFormat="1">
      <c r="A1024" s="162" t="s">
        <v>2067</v>
      </c>
      <c r="B1024" s="2">
        <v>6</v>
      </c>
      <c r="C1024" s="1">
        <v>1</v>
      </c>
      <c r="D1024" s="21">
        <v>37.5</v>
      </c>
      <c r="E1024" s="2" t="s">
        <v>4426</v>
      </c>
      <c r="F1024" s="2"/>
      <c r="G1024" s="387">
        <v>13.65</v>
      </c>
      <c r="H1024" s="387">
        <v>12.55</v>
      </c>
      <c r="I1024" s="393">
        <v>12.350000000000001</v>
      </c>
    </row>
    <row r="1025" spans="1:9">
      <c r="A1025" s="162" t="s">
        <v>32462</v>
      </c>
      <c r="B1025" s="2">
        <v>6</v>
      </c>
      <c r="C1025" s="1">
        <v>0.7</v>
      </c>
      <c r="D1025" s="21">
        <v>30</v>
      </c>
      <c r="E1025" s="2" t="s">
        <v>4426</v>
      </c>
      <c r="F1025" s="2"/>
      <c r="G1025" s="387">
        <v>17.400000000000002</v>
      </c>
      <c r="H1025" s="387">
        <v>15.950000000000001</v>
      </c>
      <c r="I1025" s="393">
        <v>15.65</v>
      </c>
    </row>
    <row r="1026" spans="1:9" s="18" customFormat="1">
      <c r="A1026" s="162" t="s">
        <v>2072</v>
      </c>
      <c r="B1026" s="2">
        <v>6</v>
      </c>
      <c r="C1026" s="1">
        <v>0.7</v>
      </c>
      <c r="D1026" s="21">
        <v>45</v>
      </c>
      <c r="E1026" s="2" t="s">
        <v>4426</v>
      </c>
      <c r="F1026" s="2"/>
      <c r="G1026" s="387">
        <v>58.95</v>
      </c>
      <c r="H1026" s="387">
        <v>54.150000000000006</v>
      </c>
      <c r="I1026" s="393">
        <v>53.150000000000006</v>
      </c>
    </row>
    <row r="1027" spans="1:9">
      <c r="A1027" s="162" t="s">
        <v>2137</v>
      </c>
      <c r="B1027" s="2">
        <v>6</v>
      </c>
      <c r="C1027" s="1">
        <v>0.7</v>
      </c>
      <c r="D1027" s="21">
        <v>40</v>
      </c>
      <c r="E1027" s="2" t="s">
        <v>4426</v>
      </c>
      <c r="F1027" s="2"/>
      <c r="G1027" s="387">
        <v>36.550000000000004</v>
      </c>
      <c r="H1027" s="387">
        <v>33.550000000000004</v>
      </c>
      <c r="I1027" s="393">
        <v>32.950000000000003</v>
      </c>
    </row>
    <row r="1028" spans="1:9">
      <c r="A1028" s="162" t="s">
        <v>2139</v>
      </c>
      <c r="B1028" s="2">
        <v>6</v>
      </c>
      <c r="C1028" s="1">
        <v>0.7</v>
      </c>
      <c r="D1028" s="21">
        <v>40</v>
      </c>
      <c r="E1028" s="2" t="s">
        <v>4426</v>
      </c>
      <c r="F1028" s="2"/>
      <c r="G1028" s="387">
        <v>69.5</v>
      </c>
      <c r="H1028" s="387">
        <v>63.800000000000004</v>
      </c>
      <c r="I1028" s="393">
        <v>62.650000000000006</v>
      </c>
    </row>
    <row r="1029" spans="1:9" s="18" customFormat="1">
      <c r="A1029" s="162" t="s">
        <v>2141</v>
      </c>
      <c r="B1029" s="2">
        <v>6</v>
      </c>
      <c r="C1029" s="1">
        <v>0.7</v>
      </c>
      <c r="D1029" s="21">
        <v>40</v>
      </c>
      <c r="E1029" s="2" t="s">
        <v>4426</v>
      </c>
      <c r="F1029" s="2"/>
      <c r="G1029" s="387">
        <v>13.950000000000001</v>
      </c>
      <c r="H1029" s="387">
        <v>12.8</v>
      </c>
      <c r="I1029" s="393">
        <v>12.55</v>
      </c>
    </row>
    <row r="1030" spans="1:9" s="18" customFormat="1">
      <c r="A1030" s="162" t="s">
        <v>2287</v>
      </c>
      <c r="B1030" s="2">
        <v>6</v>
      </c>
      <c r="C1030" s="1">
        <v>0.7</v>
      </c>
      <c r="D1030" s="21">
        <v>40</v>
      </c>
      <c r="E1030" s="2" t="s">
        <v>4426</v>
      </c>
      <c r="F1030" s="2"/>
      <c r="G1030" s="387">
        <v>25.6</v>
      </c>
      <c r="H1030" s="387">
        <v>23.5</v>
      </c>
      <c r="I1030" s="393">
        <v>23.05</v>
      </c>
    </row>
    <row r="1031" spans="1:9" s="18" customFormat="1">
      <c r="A1031" s="162" t="s">
        <v>2492</v>
      </c>
      <c r="B1031" s="2">
        <v>12</v>
      </c>
      <c r="C1031" s="1">
        <v>0.5</v>
      </c>
      <c r="D1031" s="21">
        <v>40</v>
      </c>
      <c r="E1031" s="2" t="s">
        <v>4426</v>
      </c>
      <c r="F1031" s="2"/>
      <c r="G1031" s="387">
        <v>18.05</v>
      </c>
      <c r="H1031" s="387">
        <v>16.55</v>
      </c>
      <c r="I1031" s="393">
        <v>16.25</v>
      </c>
    </row>
    <row r="1032" spans="1:9">
      <c r="A1032" s="162" t="s">
        <v>32500</v>
      </c>
      <c r="B1032" s="2">
        <v>4</v>
      </c>
      <c r="C1032" s="1">
        <v>0.7</v>
      </c>
      <c r="D1032" s="21">
        <v>40</v>
      </c>
      <c r="E1032" s="2" t="s">
        <v>4426</v>
      </c>
      <c r="F1032" s="2"/>
      <c r="G1032" s="387">
        <v>42.35</v>
      </c>
      <c r="H1032" s="387">
        <v>38.900000000000006</v>
      </c>
      <c r="I1032" s="393">
        <v>38.200000000000003</v>
      </c>
    </row>
    <row r="1033" spans="1:9">
      <c r="A1033" s="162" t="s">
        <v>31794</v>
      </c>
      <c r="B1033" s="2">
        <v>4</v>
      </c>
      <c r="C1033" s="1">
        <v>0.7</v>
      </c>
      <c r="D1033" s="21">
        <v>40</v>
      </c>
      <c r="E1033" s="2" t="s">
        <v>4426</v>
      </c>
      <c r="F1033" s="2"/>
      <c r="G1033" s="387">
        <v>22.450000000000003</v>
      </c>
      <c r="H1033" s="387">
        <v>20.650000000000002</v>
      </c>
      <c r="I1033" s="393">
        <v>20.25</v>
      </c>
    </row>
    <row r="1034" spans="1:9" s="18" customFormat="1">
      <c r="A1034" s="162" t="s">
        <v>33111</v>
      </c>
      <c r="B1034" s="2">
        <v>6</v>
      </c>
      <c r="C1034" s="1">
        <v>1</v>
      </c>
      <c r="D1034" s="21">
        <v>40</v>
      </c>
      <c r="E1034" s="2" t="s">
        <v>4426</v>
      </c>
      <c r="F1034" s="2"/>
      <c r="G1034" s="387">
        <v>21.900000000000002</v>
      </c>
      <c r="H1034" s="387">
        <v>20.100000000000001</v>
      </c>
      <c r="I1034" s="393">
        <v>19.75</v>
      </c>
    </row>
    <row r="1035" spans="1:9">
      <c r="A1035" s="162" t="s">
        <v>2532</v>
      </c>
      <c r="B1035" s="2">
        <v>6</v>
      </c>
      <c r="C1035" s="1">
        <v>0.7</v>
      </c>
      <c r="D1035" s="21">
        <v>40</v>
      </c>
      <c r="E1035" s="2" t="s">
        <v>4426</v>
      </c>
      <c r="F1035" s="2"/>
      <c r="G1035" s="387">
        <v>29.25</v>
      </c>
      <c r="H1035" s="387">
        <v>26.85</v>
      </c>
      <c r="I1035" s="393">
        <v>26.35</v>
      </c>
    </row>
    <row r="1036" spans="1:9" s="18" customFormat="1">
      <c r="A1036" s="162" t="s">
        <v>2534</v>
      </c>
      <c r="B1036" s="2">
        <v>60</v>
      </c>
      <c r="C1036" s="1">
        <v>0.05</v>
      </c>
      <c r="D1036" s="21">
        <v>40</v>
      </c>
      <c r="E1036" s="2" t="s">
        <v>4426</v>
      </c>
      <c r="F1036" s="2"/>
      <c r="G1036" s="387">
        <v>22.3</v>
      </c>
      <c r="H1036" s="387">
        <v>20.450000000000003</v>
      </c>
      <c r="I1036" s="393">
        <v>20.100000000000001</v>
      </c>
    </row>
    <row r="1037" spans="1:9" s="18" customFormat="1">
      <c r="A1037" s="162" t="s">
        <v>31798</v>
      </c>
      <c r="B1037" s="2">
        <v>6</v>
      </c>
      <c r="C1037" s="1">
        <v>0.7</v>
      </c>
      <c r="D1037" s="21">
        <v>40</v>
      </c>
      <c r="E1037" s="2" t="s">
        <v>4426</v>
      </c>
      <c r="F1037" s="2"/>
      <c r="G1037" s="387">
        <v>16.850000000000001</v>
      </c>
      <c r="H1037" s="387">
        <v>15.5</v>
      </c>
      <c r="I1037" s="393">
        <v>15.200000000000001</v>
      </c>
    </row>
    <row r="1038" spans="1:9">
      <c r="A1038" s="162" t="s">
        <v>2536</v>
      </c>
      <c r="B1038" s="2">
        <v>6</v>
      </c>
      <c r="C1038" s="1">
        <v>0.7</v>
      </c>
      <c r="D1038" s="21">
        <v>40</v>
      </c>
      <c r="E1038" s="2" t="s">
        <v>4426</v>
      </c>
      <c r="F1038" s="2"/>
      <c r="G1038" s="387">
        <v>19.400000000000002</v>
      </c>
      <c r="H1038" s="387">
        <v>17.850000000000001</v>
      </c>
      <c r="I1038" s="393">
        <v>17.5</v>
      </c>
    </row>
    <row r="1039" spans="1:9">
      <c r="A1039" s="162" t="s">
        <v>2554</v>
      </c>
      <c r="B1039" s="2">
        <v>6</v>
      </c>
      <c r="C1039" s="1">
        <v>0.7</v>
      </c>
      <c r="D1039" s="21">
        <v>40</v>
      </c>
      <c r="E1039" s="2" t="s">
        <v>4426</v>
      </c>
      <c r="F1039" s="2"/>
      <c r="G1039" s="387">
        <v>21.25</v>
      </c>
      <c r="H1039" s="387">
        <v>19.5</v>
      </c>
      <c r="I1039" s="393">
        <v>19.150000000000002</v>
      </c>
    </row>
    <row r="1040" spans="1:9" s="18" customFormat="1">
      <c r="A1040" s="162" t="s">
        <v>2556</v>
      </c>
      <c r="B1040" s="2">
        <v>3</v>
      </c>
      <c r="C1040" s="1">
        <v>0.7</v>
      </c>
      <c r="D1040" s="21">
        <v>48</v>
      </c>
      <c r="E1040" s="2" t="s">
        <v>4426</v>
      </c>
      <c r="F1040" s="2"/>
      <c r="G1040" s="387">
        <v>112.9</v>
      </c>
      <c r="H1040" s="387">
        <v>103.65</v>
      </c>
      <c r="I1040" s="393">
        <v>101.80000000000001</v>
      </c>
    </row>
    <row r="1041" spans="1:9" s="18" customFormat="1">
      <c r="A1041" s="162" t="s">
        <v>33113</v>
      </c>
      <c r="B1041" s="2">
        <v>6</v>
      </c>
      <c r="C1041" s="1">
        <v>0.7</v>
      </c>
      <c r="D1041" s="21">
        <v>40</v>
      </c>
      <c r="E1041" s="2" t="s">
        <v>4426</v>
      </c>
      <c r="F1041" s="2"/>
      <c r="G1041" s="387">
        <v>19.8</v>
      </c>
      <c r="H1041" s="387">
        <v>18.150000000000002</v>
      </c>
      <c r="I1041" s="393">
        <v>17.850000000000001</v>
      </c>
    </row>
    <row r="1042" spans="1:9">
      <c r="A1042" s="162" t="s">
        <v>33114</v>
      </c>
      <c r="B1042" s="2">
        <v>6</v>
      </c>
      <c r="C1042" s="1">
        <v>0.5</v>
      </c>
      <c r="D1042" s="21">
        <v>42</v>
      </c>
      <c r="E1042" s="2" t="s">
        <v>4426</v>
      </c>
      <c r="F1042" s="2"/>
      <c r="G1042" s="387">
        <v>20.200000000000003</v>
      </c>
      <c r="H1042" s="387">
        <v>18.55</v>
      </c>
      <c r="I1042" s="393">
        <v>18.2</v>
      </c>
    </row>
    <row r="1043" spans="1:9" s="18" customFormat="1">
      <c r="A1043" s="162" t="s">
        <v>33115</v>
      </c>
      <c r="B1043" s="2">
        <v>6</v>
      </c>
      <c r="C1043" s="1">
        <v>0.7</v>
      </c>
      <c r="D1043" s="21">
        <v>40</v>
      </c>
      <c r="E1043" s="2" t="s">
        <v>4426</v>
      </c>
      <c r="F1043" s="2"/>
      <c r="G1043" s="387">
        <v>41.45</v>
      </c>
      <c r="H1043" s="387">
        <v>38.050000000000004</v>
      </c>
      <c r="I1043" s="393">
        <v>37.35</v>
      </c>
    </row>
    <row r="1044" spans="1:9" s="18" customFormat="1">
      <c r="A1044" s="162" t="s">
        <v>33116</v>
      </c>
      <c r="B1044" s="2">
        <v>4</v>
      </c>
      <c r="C1044" s="1">
        <v>0.7</v>
      </c>
      <c r="D1044" s="21">
        <v>40</v>
      </c>
      <c r="E1044" s="2" t="s">
        <v>4426</v>
      </c>
      <c r="F1044" s="2"/>
      <c r="G1044" s="387">
        <v>50</v>
      </c>
      <c r="H1044" s="387">
        <v>45.900000000000006</v>
      </c>
      <c r="I1044" s="393">
        <v>45.050000000000004</v>
      </c>
    </row>
    <row r="1045" spans="1:9">
      <c r="A1045" s="162" t="s">
        <v>33117</v>
      </c>
      <c r="B1045" s="2">
        <v>6</v>
      </c>
      <c r="C1045" s="1">
        <v>0.7</v>
      </c>
      <c r="D1045" s="21">
        <v>42</v>
      </c>
      <c r="E1045" s="2" t="s">
        <v>4426</v>
      </c>
      <c r="F1045" s="2"/>
      <c r="G1045" s="387">
        <v>13.850000000000001</v>
      </c>
      <c r="H1045" s="387">
        <v>12.75</v>
      </c>
      <c r="I1045" s="393">
        <v>12.5</v>
      </c>
    </row>
    <row r="1046" spans="1:9">
      <c r="A1046" s="162" t="s">
        <v>2615</v>
      </c>
      <c r="B1046" s="2">
        <v>6</v>
      </c>
      <c r="C1046" s="1">
        <v>0.7</v>
      </c>
      <c r="D1046" s="21">
        <v>40</v>
      </c>
      <c r="E1046" s="2" t="s">
        <v>4426</v>
      </c>
      <c r="F1046" s="2"/>
      <c r="G1046" s="387">
        <v>29.650000000000002</v>
      </c>
      <c r="H1046" s="387">
        <v>27.25</v>
      </c>
      <c r="I1046" s="393">
        <v>26.75</v>
      </c>
    </row>
    <row r="1047" spans="1:9" s="18" customFormat="1">
      <c r="A1047" s="162" t="s">
        <v>14269</v>
      </c>
      <c r="B1047" s="2">
        <v>6</v>
      </c>
      <c r="C1047" s="1">
        <v>0.7</v>
      </c>
      <c r="D1047" s="21">
        <v>46</v>
      </c>
      <c r="E1047" s="2" t="s">
        <v>4426</v>
      </c>
      <c r="F1047" s="2"/>
      <c r="G1047" s="387">
        <v>24.200000000000003</v>
      </c>
      <c r="H1047" s="387">
        <v>22.25</v>
      </c>
      <c r="I1047" s="393">
        <v>21.85</v>
      </c>
    </row>
    <row r="1048" spans="1:9" s="18" customFormat="1">
      <c r="A1048" s="162" t="s">
        <v>14271</v>
      </c>
      <c r="B1048" s="2">
        <v>6</v>
      </c>
      <c r="C1048" s="1">
        <v>0.7</v>
      </c>
      <c r="D1048" s="21">
        <v>46</v>
      </c>
      <c r="E1048" s="2" t="s">
        <v>4426</v>
      </c>
      <c r="F1048" s="2"/>
      <c r="G1048" s="387">
        <v>45.650000000000006</v>
      </c>
      <c r="H1048" s="387">
        <v>41.900000000000006</v>
      </c>
      <c r="I1048" s="393">
        <v>41.150000000000006</v>
      </c>
    </row>
    <row r="1049" spans="1:9" s="18" customFormat="1">
      <c r="A1049" s="162" t="s">
        <v>2721</v>
      </c>
      <c r="B1049" s="2">
        <v>4</v>
      </c>
      <c r="C1049" s="1">
        <v>0.7</v>
      </c>
      <c r="D1049" s="21">
        <v>40</v>
      </c>
      <c r="E1049" s="2" t="s">
        <v>4426</v>
      </c>
      <c r="F1049" s="2"/>
      <c r="G1049" s="387">
        <v>15.75</v>
      </c>
      <c r="H1049" s="387">
        <v>14.450000000000001</v>
      </c>
      <c r="I1049" s="393">
        <v>14.200000000000001</v>
      </c>
    </row>
    <row r="1050" spans="1:9" s="18" customFormat="1">
      <c r="A1050" s="162" t="s">
        <v>2722</v>
      </c>
      <c r="B1050" s="2">
        <v>6</v>
      </c>
      <c r="C1050" s="1">
        <v>0.7</v>
      </c>
      <c r="D1050" s="21">
        <v>81</v>
      </c>
      <c r="E1050" s="2" t="s">
        <v>4426</v>
      </c>
      <c r="F1050" s="2"/>
      <c r="G1050" s="387">
        <v>57.25</v>
      </c>
      <c r="H1050" s="387">
        <v>52.6</v>
      </c>
      <c r="I1050" s="393">
        <v>51.650000000000006</v>
      </c>
    </row>
    <row r="1051" spans="1:9" s="18" customFormat="1">
      <c r="A1051" s="162" t="s">
        <v>15095</v>
      </c>
      <c r="B1051" s="2">
        <v>6</v>
      </c>
      <c r="C1051" s="1">
        <v>0.7</v>
      </c>
      <c r="D1051" s="21">
        <v>40</v>
      </c>
      <c r="E1051" s="2" t="s">
        <v>4426</v>
      </c>
      <c r="F1051" s="2"/>
      <c r="G1051" s="387">
        <v>65.25</v>
      </c>
      <c r="H1051" s="387">
        <v>59.900000000000006</v>
      </c>
      <c r="I1051" s="393">
        <v>58.800000000000004</v>
      </c>
    </row>
    <row r="1052" spans="1:9" s="18" customFormat="1">
      <c r="A1052" s="162" t="s">
        <v>15009</v>
      </c>
      <c r="B1052" s="2">
        <v>6</v>
      </c>
      <c r="C1052" s="1">
        <v>0.7</v>
      </c>
      <c r="D1052" s="21">
        <v>38</v>
      </c>
      <c r="E1052" s="2" t="s">
        <v>4426</v>
      </c>
      <c r="F1052" s="2"/>
      <c r="G1052" s="387">
        <v>23.5</v>
      </c>
      <c r="H1052" s="387">
        <v>21.6</v>
      </c>
      <c r="I1052" s="393">
        <v>21.200000000000003</v>
      </c>
    </row>
    <row r="1053" spans="1:9">
      <c r="A1053" s="162" t="s">
        <v>15011</v>
      </c>
      <c r="B1053" s="2">
        <v>6</v>
      </c>
      <c r="C1053" s="1">
        <v>0.7</v>
      </c>
      <c r="D1053" s="21">
        <v>38</v>
      </c>
      <c r="E1053" s="2" t="s">
        <v>4426</v>
      </c>
      <c r="F1053" s="2"/>
      <c r="G1053" s="387">
        <v>27.400000000000002</v>
      </c>
      <c r="H1053" s="387">
        <v>25.150000000000002</v>
      </c>
      <c r="I1053" s="393">
        <v>24.700000000000003</v>
      </c>
    </row>
    <row r="1054" spans="1:9" s="18" customFormat="1">
      <c r="A1054" s="162" t="s">
        <v>2769</v>
      </c>
      <c r="B1054" s="2">
        <v>6</v>
      </c>
      <c r="C1054" s="1">
        <v>0.7</v>
      </c>
      <c r="D1054" s="21">
        <v>40</v>
      </c>
      <c r="E1054" s="2" t="s">
        <v>4426</v>
      </c>
      <c r="F1054" s="2"/>
      <c r="G1054" s="387">
        <v>51.75</v>
      </c>
      <c r="H1054" s="387">
        <v>47.5</v>
      </c>
      <c r="I1054" s="393">
        <v>46.650000000000006</v>
      </c>
    </row>
    <row r="1055" spans="1:9" s="18" customFormat="1">
      <c r="A1055" s="162" t="s">
        <v>2774</v>
      </c>
      <c r="B1055" s="2">
        <v>6</v>
      </c>
      <c r="C1055" s="1">
        <v>0.7</v>
      </c>
      <c r="D1055" s="21">
        <v>40</v>
      </c>
      <c r="E1055" s="2" t="s">
        <v>4426</v>
      </c>
      <c r="F1055" s="2"/>
      <c r="G1055" s="387">
        <v>14.8</v>
      </c>
      <c r="H1055" s="387">
        <v>13.600000000000001</v>
      </c>
      <c r="I1055" s="393">
        <v>13.350000000000001</v>
      </c>
    </row>
    <row r="1056" spans="1:9" s="18" customFormat="1">
      <c r="A1056" s="162" t="s">
        <v>2776</v>
      </c>
      <c r="B1056" s="2">
        <v>6</v>
      </c>
      <c r="C1056" s="1">
        <v>0.7</v>
      </c>
      <c r="D1056" s="21">
        <v>40</v>
      </c>
      <c r="E1056" s="2" t="s">
        <v>4426</v>
      </c>
      <c r="F1056" s="2"/>
      <c r="G1056" s="387">
        <v>108.25</v>
      </c>
      <c r="H1056" s="387">
        <v>99.350000000000009</v>
      </c>
      <c r="I1056" s="393">
        <v>97.600000000000009</v>
      </c>
    </row>
    <row r="1057" spans="1:9" s="18" customFormat="1">
      <c r="A1057" s="162" t="s">
        <v>33133</v>
      </c>
      <c r="B1057" s="2">
        <v>6</v>
      </c>
      <c r="C1057" s="1">
        <v>0.7</v>
      </c>
      <c r="D1057" s="21">
        <v>40</v>
      </c>
      <c r="E1057" s="2" t="s">
        <v>4426</v>
      </c>
      <c r="F1057" s="2"/>
      <c r="G1057" s="387">
        <v>23.150000000000002</v>
      </c>
      <c r="H1057" s="387">
        <v>21.25</v>
      </c>
      <c r="I1057" s="393">
        <v>20.85</v>
      </c>
    </row>
    <row r="1058" spans="1:9" s="18" customFormat="1">
      <c r="A1058" s="162" t="s">
        <v>33134</v>
      </c>
      <c r="B1058" s="2">
        <v>3</v>
      </c>
      <c r="C1058" s="1">
        <v>0.7</v>
      </c>
      <c r="D1058" s="21">
        <v>40</v>
      </c>
      <c r="E1058" s="2" t="s">
        <v>4426</v>
      </c>
      <c r="F1058" s="2"/>
      <c r="G1058" s="387">
        <v>41.45</v>
      </c>
      <c r="H1058" s="387">
        <v>38.050000000000004</v>
      </c>
      <c r="I1058" s="393">
        <v>37.35</v>
      </c>
    </row>
    <row r="1059" spans="1:9">
      <c r="A1059" s="162" t="s">
        <v>2779</v>
      </c>
      <c r="B1059" s="2">
        <v>6</v>
      </c>
      <c r="C1059" s="1">
        <v>0.7</v>
      </c>
      <c r="D1059" s="21">
        <v>40</v>
      </c>
      <c r="E1059" s="2" t="s">
        <v>4426</v>
      </c>
      <c r="F1059" s="2"/>
      <c r="G1059" s="387">
        <v>56.1</v>
      </c>
      <c r="H1059" s="387">
        <v>51.5</v>
      </c>
      <c r="I1059" s="393">
        <v>50.550000000000004</v>
      </c>
    </row>
    <row r="1060" spans="1:9">
      <c r="A1060" s="162" t="s">
        <v>33135</v>
      </c>
      <c r="B1060" s="2">
        <v>6</v>
      </c>
      <c r="C1060" s="1">
        <v>0.7</v>
      </c>
      <c r="D1060" s="21">
        <v>40</v>
      </c>
      <c r="E1060" s="2" t="s">
        <v>4426</v>
      </c>
      <c r="F1060" s="2"/>
      <c r="G1060" s="387">
        <v>23.150000000000002</v>
      </c>
      <c r="H1060" s="387">
        <v>21.25</v>
      </c>
      <c r="I1060" s="393">
        <v>20.85</v>
      </c>
    </row>
    <row r="1061" spans="1:9" s="18" customFormat="1">
      <c r="A1061" s="162" t="s">
        <v>2798</v>
      </c>
      <c r="B1061" s="2">
        <v>6</v>
      </c>
      <c r="C1061" s="1">
        <v>0.7</v>
      </c>
      <c r="D1061" s="21">
        <v>38</v>
      </c>
      <c r="E1061" s="2" t="s">
        <v>4426</v>
      </c>
      <c r="F1061" s="2"/>
      <c r="G1061" s="387">
        <v>20.55</v>
      </c>
      <c r="H1061" s="387">
        <v>18.850000000000001</v>
      </c>
      <c r="I1061" s="393">
        <v>18.5</v>
      </c>
    </row>
    <row r="1062" spans="1:9">
      <c r="A1062" s="162" t="s">
        <v>4577</v>
      </c>
      <c r="B1062" s="2">
        <v>12</v>
      </c>
      <c r="C1062" s="1">
        <v>0.05</v>
      </c>
      <c r="D1062" s="21">
        <v>38</v>
      </c>
      <c r="E1062" s="2" t="s">
        <v>4426</v>
      </c>
      <c r="F1062" s="2"/>
      <c r="G1062" s="387">
        <v>44.25</v>
      </c>
      <c r="H1062" s="387">
        <v>40.6</v>
      </c>
      <c r="I1062" s="393">
        <v>39.900000000000006</v>
      </c>
    </row>
    <row r="1063" spans="1:9" s="18" customFormat="1">
      <c r="A1063" s="162" t="s">
        <v>2897</v>
      </c>
      <c r="B1063" s="2">
        <v>6</v>
      </c>
      <c r="C1063" s="1">
        <v>0.7</v>
      </c>
      <c r="D1063" s="21">
        <v>40</v>
      </c>
      <c r="E1063" s="2" t="s">
        <v>4426</v>
      </c>
      <c r="F1063" s="2"/>
      <c r="G1063" s="387">
        <v>22.55</v>
      </c>
      <c r="H1063" s="387">
        <v>20.700000000000003</v>
      </c>
      <c r="I1063" s="393">
        <v>20.3</v>
      </c>
    </row>
    <row r="1064" spans="1:9" s="18" customFormat="1">
      <c r="A1064" s="162" t="s">
        <v>2902</v>
      </c>
      <c r="B1064" s="2">
        <v>6</v>
      </c>
      <c r="C1064" s="1">
        <v>0.7</v>
      </c>
      <c r="D1064" s="21">
        <v>40</v>
      </c>
      <c r="E1064" s="2" t="s">
        <v>4426</v>
      </c>
      <c r="F1064" s="2"/>
      <c r="G1064" s="387">
        <v>68.3</v>
      </c>
      <c r="H1064" s="387">
        <v>62.7</v>
      </c>
      <c r="I1064" s="393">
        <v>61.550000000000004</v>
      </c>
    </row>
    <row r="1065" spans="1:9" s="18" customFormat="1">
      <c r="A1065" s="162" t="s">
        <v>2904</v>
      </c>
      <c r="B1065" s="2">
        <v>6</v>
      </c>
      <c r="C1065" s="1">
        <v>0.7</v>
      </c>
      <c r="D1065" s="21">
        <v>43</v>
      </c>
      <c r="E1065" s="2" t="s">
        <v>4426</v>
      </c>
      <c r="F1065" s="2"/>
      <c r="G1065" s="387">
        <v>21.6</v>
      </c>
      <c r="H1065" s="387">
        <v>19.8</v>
      </c>
      <c r="I1065" s="393">
        <v>19.450000000000003</v>
      </c>
    </row>
    <row r="1066" spans="1:9">
      <c r="A1066" s="162" t="s">
        <v>4819</v>
      </c>
      <c r="B1066" s="2">
        <v>12</v>
      </c>
      <c r="C1066" s="1">
        <v>1</v>
      </c>
      <c r="D1066" s="21">
        <v>40</v>
      </c>
      <c r="E1066" s="2" t="s">
        <v>4426</v>
      </c>
      <c r="F1066" s="2"/>
      <c r="G1066" s="387">
        <v>17.05</v>
      </c>
      <c r="H1066" s="387">
        <v>15.65</v>
      </c>
      <c r="I1066" s="393">
        <v>15.350000000000001</v>
      </c>
    </row>
    <row r="1067" spans="1:9">
      <c r="A1067" s="162" t="s">
        <v>2923</v>
      </c>
      <c r="B1067" s="2">
        <v>6</v>
      </c>
      <c r="C1067" s="1">
        <v>0.7</v>
      </c>
      <c r="D1067" s="21">
        <v>40</v>
      </c>
      <c r="E1067" s="2" t="s">
        <v>4426</v>
      </c>
      <c r="F1067" s="2"/>
      <c r="G1067" s="387">
        <v>24.200000000000003</v>
      </c>
      <c r="H1067" s="387">
        <v>22.200000000000003</v>
      </c>
      <c r="I1067" s="393">
        <v>21.8</v>
      </c>
    </row>
    <row r="1068" spans="1:9">
      <c r="A1068" s="162" t="s">
        <v>33142</v>
      </c>
      <c r="B1068" s="2">
        <v>6</v>
      </c>
      <c r="C1068" s="1">
        <v>0.7</v>
      </c>
      <c r="D1068" s="21">
        <v>37.5</v>
      </c>
      <c r="E1068" s="2" t="s">
        <v>4426</v>
      </c>
      <c r="F1068" s="2"/>
      <c r="G1068" s="387">
        <v>40</v>
      </c>
      <c r="H1068" s="387">
        <v>36.75</v>
      </c>
      <c r="I1068" s="393">
        <v>36.050000000000004</v>
      </c>
    </row>
    <row r="1069" spans="1:9" s="18" customFormat="1">
      <c r="A1069" s="162" t="s">
        <v>2945</v>
      </c>
      <c r="B1069" s="2">
        <v>6</v>
      </c>
      <c r="C1069" s="1">
        <v>0.7</v>
      </c>
      <c r="D1069" s="21">
        <v>40</v>
      </c>
      <c r="E1069" s="2" t="s">
        <v>4426</v>
      </c>
      <c r="F1069" s="2"/>
      <c r="G1069" s="387">
        <v>13.4</v>
      </c>
      <c r="H1069" s="387">
        <v>12.3</v>
      </c>
      <c r="I1069" s="393">
        <v>12.05</v>
      </c>
    </row>
    <row r="1070" spans="1:9" s="18" customFormat="1">
      <c r="A1070" s="162" t="s">
        <v>14577</v>
      </c>
      <c r="B1070" s="2">
        <v>6</v>
      </c>
      <c r="C1070" s="1">
        <v>0.7</v>
      </c>
      <c r="D1070" s="21">
        <v>42.8</v>
      </c>
      <c r="E1070" s="2" t="s">
        <v>4426</v>
      </c>
      <c r="F1070" s="2"/>
      <c r="G1070" s="387">
        <v>200.9</v>
      </c>
      <c r="H1070" s="387">
        <v>184.45000000000002</v>
      </c>
      <c r="I1070" s="393">
        <v>181.15</v>
      </c>
    </row>
    <row r="1071" spans="1:9" s="18" customFormat="1">
      <c r="A1071" s="162" t="s">
        <v>3060</v>
      </c>
      <c r="B1071" s="2">
        <v>6</v>
      </c>
      <c r="C1071" s="1">
        <v>0.7</v>
      </c>
      <c r="D1071" s="21">
        <v>40</v>
      </c>
      <c r="E1071" s="2" t="s">
        <v>4426</v>
      </c>
      <c r="F1071" s="2"/>
      <c r="G1071" s="387">
        <v>52.75</v>
      </c>
      <c r="H1071" s="387">
        <v>48.400000000000006</v>
      </c>
      <c r="I1071" s="393">
        <v>47.550000000000004</v>
      </c>
    </row>
    <row r="1072" spans="1:9" s="18" customFormat="1">
      <c r="A1072" s="162" t="s">
        <v>3063</v>
      </c>
      <c r="B1072" s="2">
        <v>36</v>
      </c>
      <c r="C1072" s="1">
        <v>0.05</v>
      </c>
      <c r="D1072" s="21">
        <v>40</v>
      </c>
      <c r="E1072" s="2" t="s">
        <v>4426</v>
      </c>
      <c r="F1072" s="2"/>
      <c r="G1072" s="387">
        <v>17.100000000000001</v>
      </c>
      <c r="H1072" s="387">
        <v>15.700000000000001</v>
      </c>
      <c r="I1072" s="393">
        <v>15.450000000000001</v>
      </c>
    </row>
    <row r="1073" spans="1:9">
      <c r="A1073" s="162" t="s">
        <v>3093</v>
      </c>
      <c r="B1073" s="2">
        <v>6</v>
      </c>
      <c r="C1073" s="1">
        <v>0.7</v>
      </c>
      <c r="D1073" s="21">
        <v>38</v>
      </c>
      <c r="E1073" s="2" t="s">
        <v>4426</v>
      </c>
      <c r="F1073" s="2"/>
      <c r="G1073" s="387">
        <v>14.100000000000001</v>
      </c>
      <c r="H1073" s="387">
        <v>12.950000000000001</v>
      </c>
      <c r="I1073" s="393">
        <v>12.75</v>
      </c>
    </row>
    <row r="1074" spans="1:9">
      <c r="A1074" s="162" t="s">
        <v>3096</v>
      </c>
      <c r="B1074" s="2">
        <v>6</v>
      </c>
      <c r="C1074" s="1">
        <v>0.7</v>
      </c>
      <c r="D1074" s="21">
        <v>38</v>
      </c>
      <c r="E1074" s="2" t="s">
        <v>4426</v>
      </c>
      <c r="F1074" s="2"/>
      <c r="G1074" s="387">
        <v>12.9</v>
      </c>
      <c r="H1074" s="387">
        <v>11.850000000000001</v>
      </c>
      <c r="I1074" s="393">
        <v>11.65</v>
      </c>
    </row>
    <row r="1075" spans="1:9">
      <c r="A1075" s="162" t="s">
        <v>3098</v>
      </c>
      <c r="B1075" s="2">
        <v>6</v>
      </c>
      <c r="C1075" s="1">
        <v>0.7</v>
      </c>
      <c r="D1075" s="21">
        <v>38</v>
      </c>
      <c r="E1075" s="2" t="s">
        <v>4426</v>
      </c>
      <c r="F1075" s="2"/>
      <c r="G1075" s="387">
        <v>44.95</v>
      </c>
      <c r="H1075" s="387">
        <v>41.25</v>
      </c>
      <c r="I1075" s="393">
        <v>40.5</v>
      </c>
    </row>
    <row r="1076" spans="1:9" s="18" customFormat="1">
      <c r="A1076" s="162" t="s">
        <v>3100</v>
      </c>
      <c r="B1076" s="2">
        <v>6</v>
      </c>
      <c r="C1076" s="1">
        <v>0.7</v>
      </c>
      <c r="D1076" s="21">
        <v>43</v>
      </c>
      <c r="E1076" s="2" t="s">
        <v>4426</v>
      </c>
      <c r="F1076" s="2"/>
      <c r="G1076" s="387">
        <v>33.450000000000003</v>
      </c>
      <c r="H1076" s="387">
        <v>30.75</v>
      </c>
      <c r="I1076" s="393">
        <v>30.200000000000003</v>
      </c>
    </row>
    <row r="1077" spans="1:9" s="18" customFormat="1">
      <c r="A1077" s="162" t="s">
        <v>3137</v>
      </c>
      <c r="B1077" s="2">
        <v>6</v>
      </c>
      <c r="C1077" s="1">
        <v>1</v>
      </c>
      <c r="D1077" s="21">
        <v>40</v>
      </c>
      <c r="E1077" s="2" t="s">
        <v>4426</v>
      </c>
      <c r="F1077" s="2"/>
      <c r="G1077" s="387">
        <v>14.25</v>
      </c>
      <c r="H1077" s="387">
        <v>13.05</v>
      </c>
      <c r="I1077" s="393">
        <v>12.850000000000001</v>
      </c>
    </row>
    <row r="1078" spans="1:9" s="18" customFormat="1">
      <c r="A1078" s="162" t="s">
        <v>3140</v>
      </c>
      <c r="B1078" s="2">
        <v>6</v>
      </c>
      <c r="C1078" s="1">
        <v>0.7</v>
      </c>
      <c r="D1078" s="21">
        <v>40</v>
      </c>
      <c r="E1078" s="2" t="s">
        <v>4426</v>
      </c>
      <c r="F1078" s="2"/>
      <c r="G1078" s="387">
        <v>15.200000000000001</v>
      </c>
      <c r="H1078" s="387">
        <v>13.950000000000001</v>
      </c>
      <c r="I1078" s="393">
        <v>13.700000000000001</v>
      </c>
    </row>
    <row r="1079" spans="1:9">
      <c r="A1079" s="162" t="s">
        <v>3142</v>
      </c>
      <c r="B1079" s="2">
        <v>6</v>
      </c>
      <c r="C1079" s="1">
        <v>0.7</v>
      </c>
      <c r="D1079" s="21">
        <v>40</v>
      </c>
      <c r="E1079" s="2" t="s">
        <v>4426</v>
      </c>
      <c r="F1079" s="2"/>
      <c r="G1079" s="387">
        <v>8.5</v>
      </c>
      <c r="H1079" s="387">
        <v>7.8000000000000007</v>
      </c>
      <c r="I1079" s="393">
        <v>7.65</v>
      </c>
    </row>
    <row r="1080" spans="1:9" s="18" customFormat="1">
      <c r="A1080" s="162" t="s">
        <v>3144</v>
      </c>
      <c r="B1080" s="2">
        <v>6</v>
      </c>
      <c r="C1080" s="1">
        <v>0.7</v>
      </c>
      <c r="D1080" s="21">
        <v>37.5</v>
      </c>
      <c r="E1080" s="2" t="s">
        <v>4426</v>
      </c>
      <c r="F1080" s="2"/>
      <c r="G1080" s="387">
        <v>12</v>
      </c>
      <c r="H1080" s="387">
        <v>11</v>
      </c>
      <c r="I1080" s="393">
        <v>10.850000000000001</v>
      </c>
    </row>
    <row r="1081" spans="1:9">
      <c r="A1081" s="162" t="s">
        <v>15100</v>
      </c>
      <c r="B1081" s="2">
        <v>6</v>
      </c>
      <c r="C1081" s="1">
        <v>0.7</v>
      </c>
      <c r="D1081" s="21">
        <v>42</v>
      </c>
      <c r="E1081" s="2" t="s">
        <v>4426</v>
      </c>
      <c r="F1081" s="2"/>
      <c r="G1081" s="387">
        <v>35.5</v>
      </c>
      <c r="H1081" s="387">
        <v>32.6</v>
      </c>
      <c r="I1081" s="393">
        <v>32.050000000000004</v>
      </c>
    </row>
    <row r="1082" spans="1:9">
      <c r="A1082" s="162" t="s">
        <v>3251</v>
      </c>
      <c r="B1082" s="2">
        <v>6</v>
      </c>
      <c r="C1082" s="1">
        <v>0.7</v>
      </c>
      <c r="D1082" s="21">
        <v>41.2</v>
      </c>
      <c r="E1082" s="2" t="s">
        <v>4426</v>
      </c>
      <c r="F1082" s="2"/>
      <c r="G1082" s="387">
        <v>15.600000000000001</v>
      </c>
      <c r="H1082" s="387">
        <v>14.350000000000001</v>
      </c>
      <c r="I1082" s="393">
        <v>14.100000000000001</v>
      </c>
    </row>
    <row r="1083" spans="1:9" s="18" customFormat="1">
      <c r="A1083" s="162" t="s">
        <v>3253</v>
      </c>
      <c r="B1083" s="2">
        <v>6</v>
      </c>
      <c r="C1083" s="1">
        <v>0.7</v>
      </c>
      <c r="D1083" s="21">
        <v>40</v>
      </c>
      <c r="E1083" s="2" t="s">
        <v>4426</v>
      </c>
      <c r="F1083" s="2"/>
      <c r="G1083" s="387">
        <v>22.55</v>
      </c>
      <c r="H1083" s="387">
        <v>20.700000000000003</v>
      </c>
      <c r="I1083" s="393">
        <v>20.3</v>
      </c>
    </row>
    <row r="1084" spans="1:9" s="18" customFormat="1">
      <c r="A1084" s="162" t="s">
        <v>3254</v>
      </c>
      <c r="B1084" s="2">
        <v>6</v>
      </c>
      <c r="C1084" s="1">
        <v>0.7</v>
      </c>
      <c r="D1084" s="21">
        <v>42</v>
      </c>
      <c r="E1084" s="2" t="s">
        <v>4426</v>
      </c>
      <c r="F1084" s="2"/>
      <c r="G1084" s="387">
        <v>5.95</v>
      </c>
      <c r="H1084" s="387">
        <v>5.45</v>
      </c>
      <c r="I1084" s="393">
        <v>5.3500000000000005</v>
      </c>
    </row>
    <row r="1085" spans="1:9" s="18" customFormat="1">
      <c r="A1085" s="162" t="s">
        <v>3257</v>
      </c>
      <c r="B1085" s="2">
        <v>6</v>
      </c>
      <c r="C1085" s="1">
        <v>0.7</v>
      </c>
      <c r="D1085" s="21">
        <v>40</v>
      </c>
      <c r="E1085" s="2" t="s">
        <v>4426</v>
      </c>
      <c r="F1085" s="2"/>
      <c r="G1085" s="387">
        <v>17.650000000000002</v>
      </c>
      <c r="H1085" s="387">
        <v>16.2</v>
      </c>
      <c r="I1085" s="393">
        <v>15.9</v>
      </c>
    </row>
    <row r="1086" spans="1:9">
      <c r="A1086" s="162" t="s">
        <v>3259</v>
      </c>
      <c r="B1086" s="2">
        <v>6</v>
      </c>
      <c r="C1086" s="1">
        <v>0.7</v>
      </c>
      <c r="D1086" s="21">
        <v>40</v>
      </c>
      <c r="E1086" s="2" t="s">
        <v>4426</v>
      </c>
      <c r="F1086" s="2"/>
      <c r="G1086" s="387">
        <v>91.45</v>
      </c>
      <c r="H1086" s="387">
        <v>83.95</v>
      </c>
      <c r="I1086" s="393">
        <v>82.45</v>
      </c>
    </row>
    <row r="1087" spans="1:9">
      <c r="A1087" s="162" t="s">
        <v>3261</v>
      </c>
      <c r="B1087" s="2">
        <v>6</v>
      </c>
      <c r="C1087" s="1">
        <v>0.7</v>
      </c>
      <c r="D1087" s="21">
        <v>40</v>
      </c>
      <c r="E1087" s="2" t="s">
        <v>4426</v>
      </c>
      <c r="F1087" s="2"/>
      <c r="G1087" s="387">
        <v>16.850000000000001</v>
      </c>
      <c r="H1087" s="387">
        <v>15.5</v>
      </c>
      <c r="I1087" s="393">
        <v>15.200000000000001</v>
      </c>
    </row>
    <row r="1088" spans="1:9">
      <c r="A1088" s="162" t="s">
        <v>3263</v>
      </c>
      <c r="B1088" s="2">
        <v>6</v>
      </c>
      <c r="C1088" s="1">
        <v>0.7</v>
      </c>
      <c r="D1088" s="21">
        <v>69</v>
      </c>
      <c r="E1088" s="2" t="s">
        <v>4426</v>
      </c>
      <c r="F1088" s="2"/>
      <c r="G1088" s="387">
        <v>26.75</v>
      </c>
      <c r="H1088" s="387">
        <v>24.55</v>
      </c>
      <c r="I1088" s="393">
        <v>24.1</v>
      </c>
    </row>
    <row r="1089" spans="1:9">
      <c r="A1089" s="162" t="s">
        <v>3265</v>
      </c>
      <c r="B1089" s="2">
        <v>6</v>
      </c>
      <c r="C1089" s="1">
        <v>0.7</v>
      </c>
      <c r="D1089" s="21">
        <v>40</v>
      </c>
      <c r="E1089" s="2" t="s">
        <v>4426</v>
      </c>
      <c r="F1089" s="2"/>
      <c r="G1089" s="387">
        <v>15.350000000000001</v>
      </c>
      <c r="H1089" s="387">
        <v>14.100000000000001</v>
      </c>
      <c r="I1089" s="393">
        <v>13.850000000000001</v>
      </c>
    </row>
    <row r="1090" spans="1:9" s="18" customFormat="1">
      <c r="A1090" s="162" t="s">
        <v>3267</v>
      </c>
      <c r="B1090" s="2">
        <v>6</v>
      </c>
      <c r="C1090" s="1">
        <v>0.7</v>
      </c>
      <c r="D1090" s="21">
        <v>40</v>
      </c>
      <c r="E1090" s="2" t="s">
        <v>4426</v>
      </c>
      <c r="F1090" s="2"/>
      <c r="G1090" s="387">
        <v>18.8</v>
      </c>
      <c r="H1090" s="387">
        <v>17.25</v>
      </c>
      <c r="I1090" s="393">
        <v>16.95</v>
      </c>
    </row>
    <row r="1091" spans="1:9">
      <c r="A1091" s="162" t="s">
        <v>3269</v>
      </c>
      <c r="B1091" s="2">
        <v>6</v>
      </c>
      <c r="C1091" s="1">
        <v>0.7</v>
      </c>
      <c r="D1091" s="21">
        <v>43</v>
      </c>
      <c r="E1091" s="2" t="s">
        <v>4426</v>
      </c>
      <c r="F1091" s="2"/>
      <c r="G1091" s="387">
        <v>18.2</v>
      </c>
      <c r="H1091" s="387">
        <v>16.75</v>
      </c>
      <c r="I1091" s="393">
        <v>16.45</v>
      </c>
    </row>
    <row r="1092" spans="1:9" s="18" customFormat="1">
      <c r="A1092" s="162" t="s">
        <v>4827</v>
      </c>
      <c r="B1092" s="2">
        <v>3</v>
      </c>
      <c r="C1092" s="1">
        <v>1.75</v>
      </c>
      <c r="D1092" s="21">
        <v>40</v>
      </c>
      <c r="E1092" s="2" t="s">
        <v>4426</v>
      </c>
      <c r="F1092" s="2"/>
      <c r="G1092" s="387">
        <v>17.100000000000001</v>
      </c>
      <c r="H1092" s="387">
        <v>15.700000000000001</v>
      </c>
      <c r="I1092" s="393">
        <v>15.4</v>
      </c>
    </row>
    <row r="1093" spans="1:9" s="18" customFormat="1">
      <c r="A1093" s="162" t="s">
        <v>3271</v>
      </c>
      <c r="B1093" s="2">
        <v>5</v>
      </c>
      <c r="C1093" s="1">
        <v>0.7</v>
      </c>
      <c r="D1093" s="21">
        <v>40</v>
      </c>
      <c r="E1093" s="2" t="s">
        <v>4426</v>
      </c>
      <c r="F1093" s="2"/>
      <c r="G1093" s="387">
        <v>11.9</v>
      </c>
      <c r="H1093" s="387">
        <v>10.950000000000001</v>
      </c>
      <c r="I1093" s="393">
        <v>10.75</v>
      </c>
    </row>
    <row r="1094" spans="1:9">
      <c r="A1094" s="162" t="s">
        <v>3273</v>
      </c>
      <c r="B1094" s="2">
        <v>6</v>
      </c>
      <c r="C1094" s="1">
        <v>0.7</v>
      </c>
      <c r="D1094" s="21">
        <v>40</v>
      </c>
      <c r="E1094" s="2" t="s">
        <v>4426</v>
      </c>
      <c r="F1094" s="2"/>
      <c r="G1094" s="387">
        <v>43.900000000000006</v>
      </c>
      <c r="H1094" s="387">
        <v>40.300000000000004</v>
      </c>
      <c r="I1094" s="393">
        <v>39.550000000000004</v>
      </c>
    </row>
    <row r="1095" spans="1:9">
      <c r="A1095" s="162" t="s">
        <v>3350</v>
      </c>
      <c r="B1095" s="2">
        <v>6</v>
      </c>
      <c r="C1095" s="1">
        <v>0.7</v>
      </c>
      <c r="D1095" s="21">
        <v>40</v>
      </c>
      <c r="E1095" s="2" t="s">
        <v>4426</v>
      </c>
      <c r="F1095" s="2"/>
      <c r="G1095" s="387">
        <v>22.950000000000003</v>
      </c>
      <c r="H1095" s="387">
        <v>21.1</v>
      </c>
      <c r="I1095" s="393">
        <v>20.700000000000003</v>
      </c>
    </row>
    <row r="1096" spans="1:9">
      <c r="A1096" s="162" t="s">
        <v>3352</v>
      </c>
      <c r="B1096" s="2">
        <v>6</v>
      </c>
      <c r="C1096" s="1">
        <v>0.7</v>
      </c>
      <c r="D1096" s="21">
        <v>54.5</v>
      </c>
      <c r="E1096" s="2" t="s">
        <v>4426</v>
      </c>
      <c r="F1096" s="2"/>
      <c r="G1096" s="387">
        <v>78.100000000000009</v>
      </c>
      <c r="H1096" s="387">
        <v>71.7</v>
      </c>
      <c r="I1096" s="393">
        <v>70.45</v>
      </c>
    </row>
    <row r="1097" spans="1:9" s="18" customFormat="1">
      <c r="A1097" s="162" t="s">
        <v>3354</v>
      </c>
      <c r="B1097" s="2">
        <v>6</v>
      </c>
      <c r="C1097" s="1">
        <v>0.7</v>
      </c>
      <c r="D1097" s="21">
        <v>54.5</v>
      </c>
      <c r="E1097" s="2" t="s">
        <v>4426</v>
      </c>
      <c r="F1097" s="2"/>
      <c r="G1097" s="387">
        <v>26.85</v>
      </c>
      <c r="H1097" s="387">
        <v>24.650000000000002</v>
      </c>
      <c r="I1097" s="393">
        <v>24.25</v>
      </c>
    </row>
    <row r="1098" spans="1:9">
      <c r="A1098" s="162" t="s">
        <v>3356</v>
      </c>
      <c r="B1098" s="2">
        <v>96</v>
      </c>
      <c r="C1098" s="1">
        <v>0.05</v>
      </c>
      <c r="D1098" s="21">
        <v>54.5</v>
      </c>
      <c r="E1098" s="2" t="s">
        <v>4426</v>
      </c>
      <c r="F1098" s="2"/>
      <c r="G1098" s="387">
        <v>29.700000000000003</v>
      </c>
      <c r="H1098" s="387">
        <v>27.3</v>
      </c>
      <c r="I1098" s="393">
        <v>26.8</v>
      </c>
    </row>
    <row r="1099" spans="1:9">
      <c r="A1099" s="162" t="s">
        <v>33256</v>
      </c>
      <c r="B1099" s="2">
        <v>6</v>
      </c>
      <c r="C1099" s="1">
        <v>0.7</v>
      </c>
      <c r="D1099" s="21">
        <v>54.5</v>
      </c>
      <c r="E1099" s="2" t="s">
        <v>4426</v>
      </c>
      <c r="F1099" s="2"/>
      <c r="G1099" s="387">
        <v>18.900000000000002</v>
      </c>
      <c r="H1099" s="387">
        <v>17.350000000000001</v>
      </c>
      <c r="I1099" s="393">
        <v>17.05</v>
      </c>
    </row>
    <row r="1100" spans="1:9">
      <c r="A1100" s="162" t="s">
        <v>3358</v>
      </c>
      <c r="B1100" s="2">
        <v>6</v>
      </c>
      <c r="C1100" s="1">
        <v>0.7</v>
      </c>
      <c r="D1100" s="21">
        <v>40</v>
      </c>
      <c r="E1100" s="2" t="s">
        <v>4426</v>
      </c>
      <c r="F1100" s="2"/>
      <c r="G1100" s="387">
        <v>33.450000000000003</v>
      </c>
      <c r="H1100" s="387">
        <v>30.700000000000003</v>
      </c>
      <c r="I1100" s="393">
        <v>30.150000000000002</v>
      </c>
    </row>
    <row r="1101" spans="1:9">
      <c r="A1101" s="162" t="s">
        <v>3360</v>
      </c>
      <c r="B1101" s="2">
        <v>6</v>
      </c>
      <c r="C1101" s="1">
        <v>0.7</v>
      </c>
      <c r="D1101" s="21">
        <v>75.5</v>
      </c>
      <c r="E1101" s="2" t="s">
        <v>4426</v>
      </c>
      <c r="F1101" s="2"/>
      <c r="G1101" s="387">
        <v>19.700000000000003</v>
      </c>
      <c r="H1101" s="387">
        <v>18.100000000000001</v>
      </c>
      <c r="I1101" s="393">
        <v>17.75</v>
      </c>
    </row>
    <row r="1102" spans="1:9" s="18" customFormat="1">
      <c r="A1102" s="162" t="s">
        <v>3362</v>
      </c>
      <c r="B1102" s="2">
        <v>6</v>
      </c>
      <c r="C1102" s="1">
        <v>0.7</v>
      </c>
      <c r="D1102" s="21">
        <v>40</v>
      </c>
      <c r="E1102" s="2" t="s">
        <v>4426</v>
      </c>
      <c r="F1102" s="2"/>
      <c r="G1102" s="387">
        <v>13.850000000000001</v>
      </c>
      <c r="H1102" s="387">
        <v>12.75</v>
      </c>
      <c r="I1102" s="393">
        <v>12.5</v>
      </c>
    </row>
    <row r="1103" spans="1:9" s="18" customFormat="1">
      <c r="A1103" s="162" t="s">
        <v>3383</v>
      </c>
      <c r="B1103" s="2">
        <v>6</v>
      </c>
      <c r="C1103" s="1">
        <v>0.7</v>
      </c>
      <c r="D1103" s="21">
        <v>40</v>
      </c>
      <c r="E1103" s="2" t="s">
        <v>4426</v>
      </c>
      <c r="F1103" s="2"/>
      <c r="G1103" s="387">
        <v>24.200000000000003</v>
      </c>
      <c r="H1103" s="387">
        <v>22.200000000000003</v>
      </c>
      <c r="I1103" s="393">
        <v>21.8</v>
      </c>
    </row>
    <row r="1104" spans="1:9">
      <c r="A1104" s="162" t="s">
        <v>32908</v>
      </c>
      <c r="B1104" s="2">
        <v>1</v>
      </c>
      <c r="C1104" s="1">
        <v>4.5</v>
      </c>
      <c r="D1104" s="21">
        <v>40</v>
      </c>
      <c r="E1104" s="2" t="s">
        <v>4426</v>
      </c>
      <c r="F1104" s="2"/>
      <c r="G1104" s="387">
        <v>61.25</v>
      </c>
      <c r="H1104" s="387">
        <v>56.25</v>
      </c>
      <c r="I1104" s="393">
        <v>55.25</v>
      </c>
    </row>
    <row r="1105" spans="1:9" s="18" customFormat="1">
      <c r="A1105" s="162" t="s">
        <v>4714</v>
      </c>
      <c r="B1105" s="2">
        <v>6</v>
      </c>
      <c r="C1105" s="1">
        <v>0.7</v>
      </c>
      <c r="D1105" s="21">
        <v>46</v>
      </c>
      <c r="E1105" s="2" t="s">
        <v>4426</v>
      </c>
      <c r="F1105" s="2"/>
      <c r="G1105" s="387">
        <v>15.55</v>
      </c>
      <c r="H1105" s="387">
        <v>14.3</v>
      </c>
      <c r="I1105" s="393">
        <v>14.05</v>
      </c>
    </row>
    <row r="1106" spans="1:9" s="18" customFormat="1">
      <c r="A1106" s="162" t="s">
        <v>31827</v>
      </c>
      <c r="B1106" s="2">
        <v>6</v>
      </c>
      <c r="C1106" s="1">
        <v>0.7</v>
      </c>
      <c r="D1106" s="21">
        <v>37.5</v>
      </c>
      <c r="E1106" s="2" t="s">
        <v>4426</v>
      </c>
      <c r="F1106" s="2"/>
      <c r="G1106" s="387">
        <v>29.55</v>
      </c>
      <c r="H1106" s="387">
        <v>27.150000000000002</v>
      </c>
      <c r="I1106" s="393">
        <v>26.650000000000002</v>
      </c>
    </row>
    <row r="1107" spans="1:9" s="18" customFormat="1">
      <c r="A1107" s="162" t="s">
        <v>3400</v>
      </c>
      <c r="B1107" s="2">
        <v>4</v>
      </c>
      <c r="C1107" s="1">
        <v>0.7</v>
      </c>
      <c r="D1107" s="21">
        <v>40</v>
      </c>
      <c r="E1107" s="2" t="s">
        <v>4426</v>
      </c>
      <c r="F1107" s="2"/>
      <c r="G1107" s="387">
        <v>6.9</v>
      </c>
      <c r="H1107" s="387">
        <v>6.3500000000000005</v>
      </c>
      <c r="I1107" s="393">
        <v>6.25</v>
      </c>
    </row>
    <row r="1108" spans="1:9" s="18" customFormat="1">
      <c r="A1108" s="162" t="s">
        <v>33188</v>
      </c>
      <c r="B1108" s="2">
        <v>6</v>
      </c>
      <c r="C1108" s="1">
        <v>0.7</v>
      </c>
      <c r="D1108" s="21">
        <v>40</v>
      </c>
      <c r="E1108" s="2" t="s">
        <v>4426</v>
      </c>
      <c r="F1108" s="2"/>
      <c r="G1108" s="387">
        <v>41.45</v>
      </c>
      <c r="H1108" s="387">
        <v>38.050000000000004</v>
      </c>
      <c r="I1108" s="393">
        <v>37.35</v>
      </c>
    </row>
    <row r="1109" spans="1:9">
      <c r="A1109" s="162" t="s">
        <v>3438</v>
      </c>
      <c r="B1109" s="2">
        <v>6</v>
      </c>
      <c r="C1109" s="1">
        <v>0.7</v>
      </c>
      <c r="D1109" s="21">
        <v>37.5</v>
      </c>
      <c r="E1109" s="2" t="s">
        <v>4426</v>
      </c>
      <c r="F1109" s="2"/>
      <c r="G1109" s="387">
        <v>20.85</v>
      </c>
      <c r="H1109" s="387">
        <v>19.150000000000002</v>
      </c>
      <c r="I1109" s="393">
        <v>18.8</v>
      </c>
    </row>
    <row r="1110" spans="1:9">
      <c r="A1110" s="162" t="s">
        <v>31829</v>
      </c>
      <c r="B1110" s="2">
        <v>6</v>
      </c>
      <c r="C1110" s="1">
        <v>0.7</v>
      </c>
      <c r="D1110" s="21">
        <v>40</v>
      </c>
      <c r="E1110" s="2" t="s">
        <v>4426</v>
      </c>
      <c r="F1110" s="2"/>
      <c r="G1110" s="387">
        <v>29.8</v>
      </c>
      <c r="H1110" s="387">
        <v>27.35</v>
      </c>
      <c r="I1110" s="393">
        <v>26.85</v>
      </c>
    </row>
    <row r="1111" spans="1:9" s="18" customFormat="1">
      <c r="A1111" s="162" t="s">
        <v>31830</v>
      </c>
      <c r="B1111" s="2">
        <v>6</v>
      </c>
      <c r="C1111" s="1">
        <v>0.7</v>
      </c>
      <c r="D1111" s="21">
        <v>40</v>
      </c>
      <c r="E1111" s="2" t="s">
        <v>4426</v>
      </c>
      <c r="F1111" s="2"/>
      <c r="G1111" s="387">
        <v>20.200000000000003</v>
      </c>
      <c r="H1111" s="387">
        <v>18.55</v>
      </c>
      <c r="I1111" s="393">
        <v>18.25</v>
      </c>
    </row>
    <row r="1112" spans="1:9">
      <c r="A1112" s="162" t="s">
        <v>31831</v>
      </c>
      <c r="B1112" s="2">
        <v>6</v>
      </c>
      <c r="C1112" s="1">
        <v>0.7</v>
      </c>
      <c r="D1112" s="21">
        <v>40</v>
      </c>
      <c r="E1112" s="2" t="s">
        <v>4426</v>
      </c>
      <c r="F1112" s="2"/>
      <c r="G1112" s="387">
        <v>29.8</v>
      </c>
      <c r="H1112" s="387">
        <v>27.35</v>
      </c>
      <c r="I1112" s="393">
        <v>26.85</v>
      </c>
    </row>
    <row r="1113" spans="1:9" s="18" customFormat="1">
      <c r="A1113" s="162" t="s">
        <v>31832</v>
      </c>
      <c r="B1113" s="2">
        <v>6</v>
      </c>
      <c r="C1113" s="1">
        <v>0.7</v>
      </c>
      <c r="D1113" s="21">
        <v>40</v>
      </c>
      <c r="E1113" s="2" t="s">
        <v>4426</v>
      </c>
      <c r="F1113" s="2"/>
      <c r="G1113" s="387">
        <v>15.8</v>
      </c>
      <c r="H1113" s="387">
        <v>14.55</v>
      </c>
      <c r="I1113" s="393">
        <v>14.25</v>
      </c>
    </row>
    <row r="1114" spans="1:9" s="18" customFormat="1">
      <c r="A1114" s="162" t="s">
        <v>31833</v>
      </c>
      <c r="B1114" s="2">
        <v>6</v>
      </c>
      <c r="C1114" s="1">
        <v>0.7</v>
      </c>
      <c r="D1114" s="21">
        <v>40</v>
      </c>
      <c r="E1114" s="2" t="s">
        <v>4426</v>
      </c>
      <c r="F1114" s="2"/>
      <c r="G1114" s="387">
        <v>20.400000000000002</v>
      </c>
      <c r="H1114" s="387">
        <v>18.75</v>
      </c>
      <c r="I1114" s="393">
        <v>18.400000000000002</v>
      </c>
    </row>
    <row r="1115" spans="1:9">
      <c r="A1115" s="162" t="s">
        <v>3445</v>
      </c>
      <c r="B1115" s="2">
        <v>6</v>
      </c>
      <c r="C1115" s="1">
        <v>0.7</v>
      </c>
      <c r="D1115" s="21">
        <v>20</v>
      </c>
      <c r="E1115" s="2" t="s">
        <v>4426</v>
      </c>
      <c r="F1115" s="2"/>
      <c r="G1115" s="387">
        <v>266</v>
      </c>
      <c r="H1115" s="387">
        <v>244.20000000000002</v>
      </c>
      <c r="I1115" s="393">
        <v>239.8</v>
      </c>
    </row>
    <row r="1116" spans="1:9" s="18" customFormat="1">
      <c r="A1116" s="162" t="s">
        <v>3447</v>
      </c>
      <c r="B1116" s="2">
        <v>6</v>
      </c>
      <c r="C1116" s="1">
        <v>0.7</v>
      </c>
      <c r="D1116" s="21">
        <v>20</v>
      </c>
      <c r="E1116" s="2" t="s">
        <v>4426</v>
      </c>
      <c r="F1116" s="2"/>
      <c r="G1116" s="387">
        <v>15.700000000000001</v>
      </c>
      <c r="H1116" s="387">
        <v>14.4</v>
      </c>
      <c r="I1116" s="393">
        <v>14.15</v>
      </c>
    </row>
    <row r="1117" spans="1:9">
      <c r="A1117" s="162" t="s">
        <v>3450</v>
      </c>
      <c r="B1117" s="2">
        <v>6</v>
      </c>
      <c r="C1117" s="1">
        <v>1</v>
      </c>
      <c r="D1117" s="21">
        <v>22</v>
      </c>
      <c r="E1117" s="2" t="s">
        <v>4426</v>
      </c>
      <c r="F1117" s="2"/>
      <c r="G1117" s="387">
        <v>12.65</v>
      </c>
      <c r="H1117" s="387">
        <v>11.600000000000001</v>
      </c>
      <c r="I1117" s="393">
        <v>11.4</v>
      </c>
    </row>
    <row r="1118" spans="1:9">
      <c r="A1118" s="162" t="s">
        <v>33189</v>
      </c>
      <c r="B1118" s="2">
        <v>3</v>
      </c>
      <c r="C1118" s="1">
        <v>0.7</v>
      </c>
      <c r="D1118" s="21">
        <v>40</v>
      </c>
      <c r="E1118" s="2" t="s">
        <v>4426</v>
      </c>
      <c r="F1118" s="2"/>
      <c r="G1118" s="387">
        <v>22.950000000000003</v>
      </c>
      <c r="H1118" s="387">
        <v>21.1</v>
      </c>
      <c r="I1118" s="393">
        <v>20.700000000000003</v>
      </c>
    </row>
    <row r="1119" spans="1:9" s="18" customFormat="1">
      <c r="A1119" s="162" t="s">
        <v>4442</v>
      </c>
      <c r="B1119" s="2">
        <v>6</v>
      </c>
      <c r="C1119" s="1">
        <v>0.7</v>
      </c>
      <c r="D1119" s="21">
        <v>40</v>
      </c>
      <c r="E1119" s="2" t="s">
        <v>4426</v>
      </c>
      <c r="F1119" s="2"/>
      <c r="G1119" s="387">
        <v>29.25</v>
      </c>
      <c r="H1119" s="387">
        <v>26.85</v>
      </c>
      <c r="I1119" s="393">
        <v>26.35</v>
      </c>
    </row>
    <row r="1120" spans="1:9" s="18" customFormat="1">
      <c r="A1120" s="162" t="s">
        <v>33190</v>
      </c>
      <c r="B1120" s="2">
        <v>4</v>
      </c>
      <c r="C1120" s="1">
        <v>0.7</v>
      </c>
      <c r="D1120" s="21">
        <v>40</v>
      </c>
      <c r="E1120" s="2" t="s">
        <v>4426</v>
      </c>
      <c r="F1120" s="2"/>
      <c r="G1120" s="387">
        <v>48.75</v>
      </c>
      <c r="H1120" s="387">
        <v>44.75</v>
      </c>
      <c r="I1120" s="393">
        <v>43.95</v>
      </c>
    </row>
    <row r="1121" spans="1:9">
      <c r="A1121" s="162" t="s">
        <v>13686</v>
      </c>
      <c r="B1121" s="2">
        <v>6</v>
      </c>
      <c r="C1121" s="1">
        <v>0.5</v>
      </c>
      <c r="D1121" s="21">
        <v>46.2</v>
      </c>
      <c r="E1121" s="2" t="s">
        <v>4426</v>
      </c>
      <c r="F1121" s="2"/>
      <c r="G1121" s="387">
        <v>224.45000000000002</v>
      </c>
      <c r="H1121" s="387">
        <v>206.05</v>
      </c>
      <c r="I1121" s="393">
        <v>202.35000000000002</v>
      </c>
    </row>
    <row r="1122" spans="1:9" s="18" customFormat="1">
      <c r="A1122" s="162" t="s">
        <v>3466</v>
      </c>
      <c r="B1122" s="2">
        <v>6</v>
      </c>
      <c r="C1122" s="1">
        <v>0.7</v>
      </c>
      <c r="D1122" s="21">
        <v>15</v>
      </c>
      <c r="E1122" s="2" t="s">
        <v>4426</v>
      </c>
      <c r="F1122" s="2"/>
      <c r="G1122" s="387">
        <v>13.450000000000001</v>
      </c>
      <c r="H1122" s="387">
        <v>12.350000000000001</v>
      </c>
      <c r="I1122" s="393">
        <v>12.100000000000001</v>
      </c>
    </row>
    <row r="1123" spans="1:9" s="18" customFormat="1">
      <c r="A1123" s="162" t="s">
        <v>3468</v>
      </c>
      <c r="B1123" s="2">
        <v>6</v>
      </c>
      <c r="C1123" s="1">
        <v>0.7</v>
      </c>
      <c r="D1123" s="21">
        <v>40</v>
      </c>
      <c r="E1123" s="2" t="s">
        <v>4426</v>
      </c>
      <c r="F1123" s="2"/>
      <c r="G1123" s="387">
        <v>17.25</v>
      </c>
      <c r="H1123" s="387">
        <v>15.8</v>
      </c>
      <c r="I1123" s="393">
        <v>15.55</v>
      </c>
    </row>
    <row r="1124" spans="1:9" s="18" customFormat="1">
      <c r="A1124" s="162" t="s">
        <v>3482</v>
      </c>
      <c r="B1124" s="2">
        <v>6</v>
      </c>
      <c r="C1124" s="1">
        <v>0.7</v>
      </c>
      <c r="D1124" s="21">
        <v>40</v>
      </c>
      <c r="E1124" s="2" t="s">
        <v>4426</v>
      </c>
      <c r="F1124" s="2"/>
      <c r="G1124" s="387">
        <v>11.850000000000001</v>
      </c>
      <c r="H1124" s="387">
        <v>10.9</v>
      </c>
      <c r="I1124" s="393">
        <v>10.700000000000001</v>
      </c>
    </row>
    <row r="1125" spans="1:9" s="18" customFormat="1">
      <c r="A1125" s="162" t="s">
        <v>3493</v>
      </c>
      <c r="B1125" s="2">
        <v>6</v>
      </c>
      <c r="C1125" s="1">
        <v>0.7</v>
      </c>
      <c r="D1125" s="21">
        <v>40</v>
      </c>
      <c r="E1125" s="2" t="s">
        <v>4426</v>
      </c>
      <c r="F1125" s="2"/>
      <c r="G1125" s="387">
        <v>37.800000000000004</v>
      </c>
      <c r="H1125" s="387">
        <v>34.700000000000003</v>
      </c>
      <c r="I1125" s="393">
        <v>34.050000000000004</v>
      </c>
    </row>
    <row r="1126" spans="1:9" s="18" customFormat="1">
      <c r="A1126" s="162" t="s">
        <v>3496</v>
      </c>
      <c r="B1126" s="2">
        <v>6</v>
      </c>
      <c r="C1126" s="1">
        <v>1</v>
      </c>
      <c r="D1126" s="21">
        <v>50</v>
      </c>
      <c r="E1126" s="2" t="s">
        <v>4426</v>
      </c>
      <c r="F1126" s="2"/>
      <c r="G1126" s="387">
        <v>22.700000000000003</v>
      </c>
      <c r="H1126" s="387">
        <v>20.85</v>
      </c>
      <c r="I1126" s="393">
        <v>20.450000000000003</v>
      </c>
    </row>
    <row r="1127" spans="1:9">
      <c r="A1127" s="162" t="s">
        <v>3498</v>
      </c>
      <c r="B1127" s="2">
        <v>6</v>
      </c>
      <c r="C1127" s="1">
        <v>0.7</v>
      </c>
      <c r="D1127" s="21">
        <v>40</v>
      </c>
      <c r="E1127" s="2" t="s">
        <v>4426</v>
      </c>
      <c r="F1127" s="2"/>
      <c r="G1127" s="387">
        <v>36.550000000000004</v>
      </c>
      <c r="H1127" s="387">
        <v>33.550000000000004</v>
      </c>
      <c r="I1127" s="393">
        <v>32.950000000000003</v>
      </c>
    </row>
    <row r="1128" spans="1:9" s="18" customFormat="1">
      <c r="A1128" s="162" t="s">
        <v>3521</v>
      </c>
      <c r="B1128" s="2">
        <v>6</v>
      </c>
      <c r="C1128" s="1">
        <v>0.7</v>
      </c>
      <c r="D1128" s="21">
        <v>40</v>
      </c>
      <c r="E1128" s="2" t="s">
        <v>4426</v>
      </c>
      <c r="F1128" s="2"/>
      <c r="G1128" s="387">
        <v>13.100000000000001</v>
      </c>
      <c r="H1128" s="387">
        <v>12</v>
      </c>
      <c r="I1128" s="393">
        <v>11.8</v>
      </c>
    </row>
    <row r="1129" spans="1:9">
      <c r="A1129" s="162" t="s">
        <v>3523</v>
      </c>
      <c r="B1129" s="2">
        <v>12</v>
      </c>
      <c r="C1129" s="1">
        <v>0.7</v>
      </c>
      <c r="D1129" s="21">
        <v>40</v>
      </c>
      <c r="E1129" s="2" t="s">
        <v>4426</v>
      </c>
      <c r="F1129" s="2"/>
      <c r="G1129" s="387">
        <v>14.350000000000001</v>
      </c>
      <c r="H1129" s="387">
        <v>13.200000000000001</v>
      </c>
      <c r="I1129" s="393">
        <v>12.950000000000001</v>
      </c>
    </row>
    <row r="1130" spans="1:9">
      <c r="A1130" s="162" t="s">
        <v>3542</v>
      </c>
      <c r="B1130" s="2">
        <v>6</v>
      </c>
      <c r="C1130" s="1">
        <v>0.7</v>
      </c>
      <c r="D1130" s="21">
        <v>40</v>
      </c>
      <c r="E1130" s="2" t="s">
        <v>4426</v>
      </c>
      <c r="F1130" s="2"/>
      <c r="G1130" s="387">
        <v>19.75</v>
      </c>
      <c r="H1130" s="387">
        <v>18.100000000000001</v>
      </c>
      <c r="I1130" s="393">
        <v>17.8</v>
      </c>
    </row>
    <row r="1131" spans="1:9" s="18" customFormat="1">
      <c r="A1131" s="162" t="s">
        <v>3633</v>
      </c>
      <c r="B1131" s="2">
        <v>6</v>
      </c>
      <c r="C1131" s="1">
        <v>0.7</v>
      </c>
      <c r="D1131" s="21">
        <v>57</v>
      </c>
      <c r="E1131" s="2" t="s">
        <v>4426</v>
      </c>
      <c r="F1131" s="2"/>
      <c r="G1131" s="387">
        <v>52.7</v>
      </c>
      <c r="H1131" s="387">
        <v>48.400000000000006</v>
      </c>
      <c r="I1131" s="393">
        <v>47.5</v>
      </c>
    </row>
    <row r="1132" spans="1:9" s="18" customFormat="1">
      <c r="A1132" s="162" t="s">
        <v>3723</v>
      </c>
      <c r="B1132" s="2">
        <v>6</v>
      </c>
      <c r="C1132" s="1">
        <v>0.7</v>
      </c>
      <c r="D1132" s="21">
        <v>30</v>
      </c>
      <c r="E1132" s="2" t="s">
        <v>4426</v>
      </c>
      <c r="F1132" s="2"/>
      <c r="G1132" s="387">
        <v>11.600000000000001</v>
      </c>
      <c r="H1132" s="387">
        <v>10.65</v>
      </c>
      <c r="I1132" s="393">
        <v>10.450000000000001</v>
      </c>
    </row>
    <row r="1133" spans="1:9" s="18" customFormat="1">
      <c r="A1133" s="162" t="s">
        <v>3725</v>
      </c>
      <c r="B1133" s="2">
        <v>6</v>
      </c>
      <c r="C1133" s="1">
        <v>0.7</v>
      </c>
      <c r="D1133" s="21">
        <v>38</v>
      </c>
      <c r="E1133" s="2" t="s">
        <v>4426</v>
      </c>
      <c r="F1133" s="2"/>
      <c r="G1133" s="387">
        <v>18.400000000000002</v>
      </c>
      <c r="H1133" s="387">
        <v>16.900000000000002</v>
      </c>
      <c r="I1133" s="393">
        <v>16.600000000000001</v>
      </c>
    </row>
    <row r="1134" spans="1:9" s="18" customFormat="1">
      <c r="A1134" s="162" t="s">
        <v>3727</v>
      </c>
      <c r="B1134" s="2">
        <v>6</v>
      </c>
      <c r="C1134" s="1">
        <v>0.7</v>
      </c>
      <c r="D1134" s="21">
        <v>38</v>
      </c>
      <c r="E1134" s="2" t="s">
        <v>4426</v>
      </c>
      <c r="F1134" s="2"/>
      <c r="G1134" s="387">
        <v>30.3</v>
      </c>
      <c r="H1134" s="387">
        <v>27.8</v>
      </c>
      <c r="I1134" s="393">
        <v>27.3</v>
      </c>
    </row>
    <row r="1135" spans="1:9" s="18" customFormat="1">
      <c r="A1135" s="162" t="s">
        <v>27748</v>
      </c>
      <c r="B1135" s="2">
        <v>6</v>
      </c>
      <c r="C1135" s="1">
        <v>0.7</v>
      </c>
      <c r="D1135" s="21">
        <v>41.3</v>
      </c>
      <c r="E1135" s="2" t="s">
        <v>4426</v>
      </c>
      <c r="F1135" s="2"/>
      <c r="G1135" s="387">
        <v>16.55</v>
      </c>
      <c r="H1135" s="387">
        <v>15.200000000000001</v>
      </c>
      <c r="I1135" s="393">
        <v>14.9</v>
      </c>
    </row>
    <row r="1136" spans="1:9" s="18" customFormat="1">
      <c r="A1136" s="162" t="s">
        <v>3729</v>
      </c>
      <c r="B1136" s="2">
        <v>6</v>
      </c>
      <c r="C1136" s="1">
        <v>0.7</v>
      </c>
      <c r="D1136" s="21">
        <v>38</v>
      </c>
      <c r="E1136" s="2" t="s">
        <v>4426</v>
      </c>
      <c r="F1136" s="2"/>
      <c r="G1136" s="387">
        <v>49</v>
      </c>
      <c r="H1136" s="387">
        <v>45</v>
      </c>
      <c r="I1136" s="393">
        <v>44.2</v>
      </c>
    </row>
    <row r="1137" spans="1:9" s="18" customFormat="1">
      <c r="A1137" s="162" t="s">
        <v>33204</v>
      </c>
      <c r="B1137" s="2">
        <v>6</v>
      </c>
      <c r="C1137" s="1">
        <v>0.7</v>
      </c>
      <c r="D1137" s="21">
        <v>38</v>
      </c>
      <c r="E1137" s="2" t="s">
        <v>4426</v>
      </c>
      <c r="F1137" s="2"/>
      <c r="G1137" s="387">
        <v>48</v>
      </c>
      <c r="H1137" s="387">
        <v>44.050000000000004</v>
      </c>
      <c r="I1137" s="393">
        <v>43.25</v>
      </c>
    </row>
    <row r="1138" spans="1:9">
      <c r="A1138" s="162" t="s">
        <v>33205</v>
      </c>
      <c r="B1138" s="2">
        <v>6</v>
      </c>
      <c r="C1138" s="1">
        <v>0.7</v>
      </c>
      <c r="D1138" s="21">
        <v>38</v>
      </c>
      <c r="E1138" s="2" t="s">
        <v>4426</v>
      </c>
      <c r="F1138" s="2"/>
      <c r="G1138" s="387">
        <v>49.800000000000004</v>
      </c>
      <c r="H1138" s="387">
        <v>45.75</v>
      </c>
      <c r="I1138" s="393">
        <v>44.900000000000006</v>
      </c>
    </row>
    <row r="1139" spans="1:9" s="18" customFormat="1">
      <c r="A1139" s="162" t="s">
        <v>4444</v>
      </c>
      <c r="B1139" s="2">
        <v>6</v>
      </c>
      <c r="C1139" s="1">
        <v>0.7</v>
      </c>
      <c r="D1139" s="21">
        <v>40</v>
      </c>
      <c r="E1139" s="2" t="s">
        <v>4426</v>
      </c>
      <c r="F1139" s="2"/>
      <c r="G1139" s="387">
        <v>23.900000000000002</v>
      </c>
      <c r="H1139" s="387">
        <v>21.900000000000002</v>
      </c>
      <c r="I1139" s="393">
        <v>21.55</v>
      </c>
    </row>
    <row r="1140" spans="1:9" s="18" customFormat="1">
      <c r="A1140" s="162" t="s">
        <v>3753</v>
      </c>
      <c r="B1140" s="2">
        <v>6</v>
      </c>
      <c r="C1140" s="1">
        <v>1</v>
      </c>
      <c r="D1140" s="21">
        <v>38</v>
      </c>
      <c r="E1140" s="2" t="s">
        <v>4426</v>
      </c>
      <c r="F1140" s="2"/>
      <c r="G1140" s="387">
        <v>23.5</v>
      </c>
      <c r="H1140" s="387">
        <v>21.55</v>
      </c>
      <c r="I1140" s="393">
        <v>21.200000000000003</v>
      </c>
    </row>
    <row r="1141" spans="1:9" s="18" customFormat="1">
      <c r="A1141" s="162" t="s">
        <v>3757</v>
      </c>
      <c r="B1141" s="2">
        <v>6</v>
      </c>
      <c r="C1141" s="1">
        <v>1</v>
      </c>
      <c r="D1141" s="21">
        <v>60</v>
      </c>
      <c r="E1141" s="2" t="s">
        <v>4426</v>
      </c>
      <c r="F1141" s="2"/>
      <c r="G1141" s="387">
        <v>36.050000000000004</v>
      </c>
      <c r="H1141" s="387">
        <v>33.1</v>
      </c>
      <c r="I1141" s="393">
        <v>32.5</v>
      </c>
    </row>
    <row r="1142" spans="1:9" s="18" customFormat="1">
      <c r="A1142" s="162" t="s">
        <v>3759</v>
      </c>
      <c r="B1142" s="2">
        <v>6</v>
      </c>
      <c r="C1142" s="1">
        <v>1</v>
      </c>
      <c r="D1142" s="21">
        <v>80</v>
      </c>
      <c r="E1142" s="2" t="s">
        <v>4426</v>
      </c>
      <c r="F1142" s="2"/>
      <c r="G1142" s="387">
        <v>22.950000000000003</v>
      </c>
      <c r="H1142" s="387">
        <v>21.05</v>
      </c>
      <c r="I1142" s="393">
        <v>20.700000000000003</v>
      </c>
    </row>
    <row r="1143" spans="1:9" s="18" customFormat="1">
      <c r="A1143" s="162" t="s">
        <v>3764</v>
      </c>
      <c r="B1143" s="2">
        <v>6</v>
      </c>
      <c r="C1143" s="1">
        <v>1</v>
      </c>
      <c r="D1143" s="21">
        <v>40</v>
      </c>
      <c r="E1143" s="2" t="s">
        <v>4426</v>
      </c>
      <c r="F1143" s="2"/>
      <c r="G1143" s="387">
        <v>82</v>
      </c>
      <c r="H1143" s="387">
        <v>75.3</v>
      </c>
      <c r="I1143" s="393">
        <v>73.95</v>
      </c>
    </row>
    <row r="1144" spans="1:9" s="18" customFormat="1">
      <c r="A1144" s="162" t="s">
        <v>3796</v>
      </c>
      <c r="B1144" s="2">
        <v>6</v>
      </c>
      <c r="C1144" s="1">
        <v>0.7</v>
      </c>
      <c r="D1144" s="21">
        <v>38</v>
      </c>
      <c r="E1144" s="2" t="s">
        <v>4426</v>
      </c>
      <c r="F1144" s="2"/>
      <c r="G1144" s="387">
        <v>34.25</v>
      </c>
      <c r="H1144" s="387">
        <v>31.450000000000003</v>
      </c>
      <c r="I1144" s="393">
        <v>30.900000000000002</v>
      </c>
    </row>
    <row r="1145" spans="1:9">
      <c r="A1145" s="162" t="s">
        <v>4446</v>
      </c>
      <c r="B1145" s="2">
        <v>6</v>
      </c>
      <c r="C1145" s="1">
        <v>0.7</v>
      </c>
      <c r="D1145" s="21">
        <v>40</v>
      </c>
      <c r="E1145" s="2" t="s">
        <v>4426</v>
      </c>
      <c r="F1145" s="2"/>
      <c r="G1145" s="387">
        <v>57.300000000000004</v>
      </c>
      <c r="H1145" s="387">
        <v>52.6</v>
      </c>
      <c r="I1145" s="393">
        <v>51.650000000000006</v>
      </c>
    </row>
    <row r="1146" spans="1:9">
      <c r="A1146" s="162" t="s">
        <v>3828</v>
      </c>
      <c r="B1146" s="2">
        <v>6</v>
      </c>
      <c r="C1146" s="1">
        <v>0.7</v>
      </c>
      <c r="D1146" s="21">
        <v>40</v>
      </c>
      <c r="E1146" s="2" t="s">
        <v>4426</v>
      </c>
      <c r="F1146" s="2"/>
      <c r="G1146" s="387">
        <v>12.15</v>
      </c>
      <c r="H1146" s="387">
        <v>11.15</v>
      </c>
      <c r="I1146" s="393">
        <v>10.950000000000001</v>
      </c>
    </row>
    <row r="1147" spans="1:9">
      <c r="A1147" s="162" t="s">
        <v>14315</v>
      </c>
      <c r="B1147" s="2">
        <v>6</v>
      </c>
      <c r="C1147" s="1">
        <v>0.7</v>
      </c>
      <c r="D1147" s="21">
        <v>40</v>
      </c>
      <c r="E1147" s="2" t="s">
        <v>4426</v>
      </c>
      <c r="F1147" s="2"/>
      <c r="G1147" s="387">
        <v>81.7</v>
      </c>
      <c r="H1147" s="387">
        <v>75</v>
      </c>
      <c r="I1147" s="393">
        <v>73.650000000000006</v>
      </c>
    </row>
    <row r="1148" spans="1:9" s="18" customFormat="1">
      <c r="A1148" s="162" t="s">
        <v>3860</v>
      </c>
      <c r="B1148" s="2">
        <v>6</v>
      </c>
      <c r="C1148" s="1">
        <v>0.7</v>
      </c>
      <c r="D1148" s="21">
        <v>11</v>
      </c>
      <c r="E1148" s="2" t="s">
        <v>4426</v>
      </c>
      <c r="F1148" s="2"/>
      <c r="G1148" s="387">
        <v>9.6000000000000014</v>
      </c>
      <c r="H1148" s="387">
        <v>8.8000000000000007</v>
      </c>
      <c r="I1148" s="393">
        <v>8.65</v>
      </c>
    </row>
    <row r="1149" spans="1:9">
      <c r="A1149" s="162" t="s">
        <v>32594</v>
      </c>
      <c r="B1149" s="2">
        <v>6</v>
      </c>
      <c r="C1149" s="1">
        <v>0.7</v>
      </c>
      <c r="D1149" s="21">
        <v>43</v>
      </c>
      <c r="E1149" s="2" t="s">
        <v>4426</v>
      </c>
      <c r="F1149" s="2"/>
      <c r="G1149" s="387">
        <v>150.9</v>
      </c>
      <c r="H1149" s="387">
        <v>138.55000000000001</v>
      </c>
      <c r="I1149" s="393">
        <v>136.05000000000001</v>
      </c>
    </row>
    <row r="1150" spans="1:9" s="18" customFormat="1">
      <c r="A1150" s="162" t="s">
        <v>3914</v>
      </c>
      <c r="B1150" s="2">
        <v>6</v>
      </c>
      <c r="C1150" s="1">
        <v>0.7</v>
      </c>
      <c r="D1150" s="21">
        <v>40</v>
      </c>
      <c r="E1150" s="2" t="s">
        <v>4426</v>
      </c>
      <c r="F1150" s="2"/>
      <c r="G1150" s="387">
        <v>13.100000000000001</v>
      </c>
      <c r="H1150" s="387">
        <v>12</v>
      </c>
      <c r="I1150" s="393">
        <v>11.8</v>
      </c>
    </row>
    <row r="1151" spans="1:9">
      <c r="A1151" s="162" t="s">
        <v>33213</v>
      </c>
      <c r="B1151" s="2">
        <v>6</v>
      </c>
      <c r="C1151" s="1">
        <v>0.7</v>
      </c>
      <c r="D1151" s="21">
        <v>40</v>
      </c>
      <c r="E1151" s="2" t="s">
        <v>4426</v>
      </c>
      <c r="F1151" s="2"/>
      <c r="G1151" s="387">
        <v>14.600000000000001</v>
      </c>
      <c r="H1151" s="387">
        <v>13.4</v>
      </c>
      <c r="I1151" s="393">
        <v>13.15</v>
      </c>
    </row>
    <row r="1152" spans="1:9" s="18" customFormat="1">
      <c r="A1152" s="162" t="s">
        <v>27141</v>
      </c>
      <c r="B1152" s="2">
        <v>6</v>
      </c>
      <c r="C1152" s="1">
        <v>1</v>
      </c>
      <c r="D1152" s="21">
        <v>40</v>
      </c>
      <c r="E1152" s="2" t="s">
        <v>4426</v>
      </c>
      <c r="F1152" s="2"/>
      <c r="G1152" s="387">
        <v>30.75</v>
      </c>
      <c r="H1152" s="387">
        <v>28.25</v>
      </c>
      <c r="I1152" s="393">
        <v>27.75</v>
      </c>
    </row>
    <row r="1153" spans="1:9">
      <c r="A1153" s="162" t="s">
        <v>4588</v>
      </c>
      <c r="B1153" s="2">
        <v>6</v>
      </c>
      <c r="C1153" s="1">
        <v>0.5</v>
      </c>
      <c r="D1153" s="21">
        <v>41.4</v>
      </c>
      <c r="E1153" s="2" t="s">
        <v>4426</v>
      </c>
      <c r="F1153" s="2"/>
      <c r="G1153" s="387">
        <v>28.3</v>
      </c>
      <c r="H1153" s="387">
        <v>26</v>
      </c>
      <c r="I1153" s="393">
        <v>25.55</v>
      </c>
    </row>
    <row r="1154" spans="1:9">
      <c r="A1154" s="162" t="s">
        <v>33223</v>
      </c>
      <c r="B1154" s="2">
        <v>6</v>
      </c>
      <c r="C1154" s="1">
        <v>0.5</v>
      </c>
      <c r="D1154" s="21">
        <v>42.3</v>
      </c>
      <c r="E1154" s="2" t="s">
        <v>4426</v>
      </c>
      <c r="F1154" s="2"/>
      <c r="G1154" s="387">
        <v>14.65</v>
      </c>
      <c r="H1154" s="387">
        <v>13.450000000000001</v>
      </c>
      <c r="I1154" s="393">
        <v>13.200000000000001</v>
      </c>
    </row>
    <row r="1155" spans="1:9">
      <c r="A1155" s="162" t="s">
        <v>4691</v>
      </c>
      <c r="B1155" s="2">
        <v>6</v>
      </c>
      <c r="C1155" s="1">
        <v>0.7</v>
      </c>
      <c r="D1155" s="21">
        <v>44</v>
      </c>
      <c r="E1155" s="2" t="s">
        <v>4426</v>
      </c>
      <c r="F1155" s="2"/>
      <c r="G1155" s="387">
        <v>158.30000000000001</v>
      </c>
      <c r="H1155" s="387">
        <v>145.35</v>
      </c>
      <c r="I1155" s="393">
        <v>142.75</v>
      </c>
    </row>
    <row r="1156" spans="1:9">
      <c r="A1156" s="162" t="s">
        <v>14573</v>
      </c>
      <c r="B1156" s="2">
        <v>6</v>
      </c>
      <c r="C1156" s="1">
        <v>0.7</v>
      </c>
      <c r="D1156" s="21">
        <v>45</v>
      </c>
      <c r="E1156" s="2" t="s">
        <v>4426</v>
      </c>
      <c r="F1156" s="2"/>
      <c r="G1156" s="387">
        <v>35.800000000000004</v>
      </c>
      <c r="H1156" s="387">
        <v>32.85</v>
      </c>
      <c r="I1156" s="393">
        <v>32.25</v>
      </c>
    </row>
    <row r="1157" spans="1:9" s="18" customFormat="1">
      <c r="A1157" s="162" t="s">
        <v>14540</v>
      </c>
      <c r="B1157" s="2">
        <v>6</v>
      </c>
      <c r="C1157" s="1">
        <v>0.7</v>
      </c>
      <c r="D1157" s="21">
        <v>65</v>
      </c>
      <c r="E1157" s="2" t="s">
        <v>4426</v>
      </c>
      <c r="F1157" s="2"/>
      <c r="G1157" s="387">
        <v>35.1</v>
      </c>
      <c r="H1157" s="387">
        <v>32.25</v>
      </c>
      <c r="I1157" s="393">
        <v>31.650000000000002</v>
      </c>
    </row>
    <row r="1158" spans="1:9" s="18" customFormat="1">
      <c r="A1158" s="162" t="s">
        <v>4730</v>
      </c>
      <c r="B1158" s="2">
        <v>6</v>
      </c>
      <c r="C1158" s="1">
        <v>0.7</v>
      </c>
      <c r="D1158" s="21">
        <v>43</v>
      </c>
      <c r="E1158" s="2" t="s">
        <v>4426</v>
      </c>
      <c r="F1158" s="2"/>
      <c r="G1158" s="387">
        <v>10.55</v>
      </c>
      <c r="H1158" s="387">
        <v>9.7000000000000011</v>
      </c>
      <c r="I1158" s="393">
        <v>9.5</v>
      </c>
    </row>
    <row r="1159" spans="1:9" s="18" customFormat="1">
      <c r="A1159" s="162" t="s">
        <v>4217</v>
      </c>
      <c r="B1159" s="2">
        <v>6</v>
      </c>
      <c r="C1159" s="1">
        <v>0.7</v>
      </c>
      <c r="D1159" s="21">
        <v>45</v>
      </c>
      <c r="E1159" s="2" t="s">
        <v>4426</v>
      </c>
      <c r="F1159" s="2"/>
      <c r="G1159" s="387">
        <v>24.8</v>
      </c>
      <c r="H1159" s="387">
        <v>22.75</v>
      </c>
      <c r="I1159" s="393">
        <v>22.35</v>
      </c>
    </row>
    <row r="1160" spans="1:9" s="18" customFormat="1">
      <c r="A1160" s="260" t="s">
        <v>4219</v>
      </c>
      <c r="B1160" s="9">
        <v>6</v>
      </c>
      <c r="C1160" s="34">
        <v>0.7</v>
      </c>
      <c r="D1160" s="31">
        <v>63</v>
      </c>
      <c r="E1160" s="9" t="s">
        <v>4426</v>
      </c>
      <c r="F1160" s="9"/>
      <c r="G1160" s="391">
        <v>13.700000000000001</v>
      </c>
      <c r="H1160" s="391">
        <v>12.600000000000001</v>
      </c>
      <c r="I1160" s="394">
        <v>12.350000000000001</v>
      </c>
    </row>
    <row r="1161" spans="1:9">
      <c r="A1161" s="162" t="s">
        <v>4247</v>
      </c>
      <c r="B1161" s="2">
        <v>6</v>
      </c>
      <c r="C1161" s="1">
        <v>1</v>
      </c>
      <c r="D1161" s="21">
        <v>40</v>
      </c>
      <c r="E1161" s="2" t="s">
        <v>4426</v>
      </c>
      <c r="F1161" s="2"/>
      <c r="G1161" s="387">
        <v>63.1</v>
      </c>
      <c r="H1161" s="387">
        <v>57.900000000000006</v>
      </c>
      <c r="I1161" s="393">
        <v>56.900000000000006</v>
      </c>
    </row>
    <row r="1162" spans="1:9">
      <c r="A1162" s="162" t="s">
        <v>33248</v>
      </c>
      <c r="B1162" s="2">
        <v>6</v>
      </c>
      <c r="C1162" s="1">
        <v>0.7</v>
      </c>
      <c r="D1162" s="21">
        <v>40</v>
      </c>
      <c r="E1162" s="2" t="s">
        <v>4426</v>
      </c>
      <c r="F1162" s="2"/>
      <c r="G1162" s="387">
        <v>14.600000000000001</v>
      </c>
      <c r="H1162" s="387">
        <v>13.4</v>
      </c>
      <c r="I1162" s="393">
        <v>13.15</v>
      </c>
    </row>
    <row r="1163" spans="1:9">
      <c r="A1163" s="162" t="s">
        <v>4251</v>
      </c>
      <c r="B1163" s="2">
        <v>6</v>
      </c>
      <c r="C1163" s="1">
        <v>0.7</v>
      </c>
      <c r="D1163" s="21">
        <v>40</v>
      </c>
      <c r="E1163" s="2" t="s">
        <v>4426</v>
      </c>
      <c r="F1163" s="2"/>
      <c r="G1163" s="387">
        <v>29</v>
      </c>
      <c r="H1163" s="387">
        <v>26.6</v>
      </c>
      <c r="I1163" s="393">
        <v>26.150000000000002</v>
      </c>
    </row>
    <row r="1164" spans="1:9" s="18" customFormat="1">
      <c r="A1164" s="162" t="s">
        <v>33249</v>
      </c>
      <c r="B1164" s="2">
        <v>6</v>
      </c>
      <c r="C1164" s="1">
        <v>0.7</v>
      </c>
      <c r="D1164" s="21">
        <v>40</v>
      </c>
      <c r="E1164" s="2" t="s">
        <v>4426</v>
      </c>
      <c r="F1164" s="2"/>
      <c r="G1164" s="387">
        <v>31.700000000000003</v>
      </c>
      <c r="H1164" s="387">
        <v>29.1</v>
      </c>
      <c r="I1164" s="393">
        <v>28.55</v>
      </c>
    </row>
    <row r="1165" spans="1:9" s="18" customFormat="1" ht="17" customHeight="1">
      <c r="A1165" s="478" t="s">
        <v>4427</v>
      </c>
      <c r="B1165" s="479"/>
      <c r="C1165" s="479"/>
      <c r="D1165" s="479"/>
      <c r="E1165" s="479"/>
      <c r="F1165" s="479"/>
      <c r="G1165" s="479"/>
      <c r="H1165" s="479"/>
      <c r="I1165" s="480"/>
    </row>
    <row r="1166" spans="1:9" s="18" customFormat="1">
      <c r="A1166" s="162" t="s">
        <v>9</v>
      </c>
      <c r="B1166" s="2">
        <v>6</v>
      </c>
      <c r="C1166" s="1">
        <v>0.7</v>
      </c>
      <c r="D1166" s="21">
        <v>38</v>
      </c>
      <c r="E1166" s="2" t="s">
        <v>4427</v>
      </c>
      <c r="F1166" s="2"/>
      <c r="G1166" s="387">
        <v>27.1</v>
      </c>
      <c r="H1166" s="387">
        <v>24.900000000000002</v>
      </c>
      <c r="I1166" s="393">
        <v>24.450000000000003</v>
      </c>
    </row>
    <row r="1167" spans="1:9" s="18" customFormat="1">
      <c r="A1167" s="162" t="s">
        <v>26898</v>
      </c>
      <c r="B1167" s="2">
        <v>6</v>
      </c>
      <c r="C1167" s="1">
        <v>0.7</v>
      </c>
      <c r="D1167" s="21">
        <v>38</v>
      </c>
      <c r="E1167" s="2" t="s">
        <v>4427</v>
      </c>
      <c r="F1167" s="2"/>
      <c r="G1167" s="387">
        <v>13.200000000000001</v>
      </c>
      <c r="H1167" s="387">
        <v>12.15</v>
      </c>
      <c r="I1167" s="393">
        <v>11.9</v>
      </c>
    </row>
    <row r="1168" spans="1:9" s="18" customFormat="1">
      <c r="A1168" s="162" t="s">
        <v>31702</v>
      </c>
      <c r="B1168" s="2">
        <v>3</v>
      </c>
      <c r="C1168" s="1">
        <v>0.7</v>
      </c>
      <c r="D1168" s="21">
        <v>38</v>
      </c>
      <c r="E1168" s="2" t="s">
        <v>4427</v>
      </c>
      <c r="F1168" s="2"/>
      <c r="G1168" s="387">
        <v>13.8</v>
      </c>
      <c r="H1168" s="387">
        <v>12.700000000000001</v>
      </c>
      <c r="I1168" s="393">
        <v>12.450000000000001</v>
      </c>
    </row>
    <row r="1169" spans="1:9" s="18" customFormat="1">
      <c r="A1169" s="162" t="s">
        <v>32920</v>
      </c>
      <c r="B1169" s="2">
        <v>6</v>
      </c>
      <c r="C1169" s="1">
        <v>0.7</v>
      </c>
      <c r="D1169" s="21">
        <v>38</v>
      </c>
      <c r="E1169" s="2" t="s">
        <v>4427</v>
      </c>
      <c r="F1169" s="2"/>
      <c r="G1169" s="387">
        <v>22.700000000000003</v>
      </c>
      <c r="H1169" s="387">
        <v>20.85</v>
      </c>
      <c r="I1169" s="393">
        <v>20.5</v>
      </c>
    </row>
    <row r="1170" spans="1:9" s="18" customFormat="1">
      <c r="A1170" s="162" t="s">
        <v>14</v>
      </c>
      <c r="B1170" s="2">
        <v>6</v>
      </c>
      <c r="C1170" s="1">
        <v>0.7</v>
      </c>
      <c r="D1170" s="21">
        <v>38</v>
      </c>
      <c r="E1170" s="2" t="s">
        <v>4427</v>
      </c>
      <c r="F1170" s="2"/>
      <c r="G1170" s="387">
        <v>35.15</v>
      </c>
      <c r="H1170" s="387">
        <v>32.300000000000004</v>
      </c>
      <c r="I1170" s="393">
        <v>31.700000000000003</v>
      </c>
    </row>
    <row r="1171" spans="1:9">
      <c r="A1171" s="162" t="s">
        <v>31703</v>
      </c>
      <c r="B1171" s="2">
        <v>6</v>
      </c>
      <c r="C1171" s="1">
        <v>0.7</v>
      </c>
      <c r="D1171" s="21">
        <v>40</v>
      </c>
      <c r="E1171" s="2" t="s">
        <v>4427</v>
      </c>
      <c r="F1171" s="2"/>
      <c r="G1171" s="387">
        <v>21.75</v>
      </c>
      <c r="H1171" s="387">
        <v>19.950000000000003</v>
      </c>
      <c r="I1171" s="393">
        <v>19.600000000000001</v>
      </c>
    </row>
    <row r="1172" spans="1:9">
      <c r="A1172" s="162" t="s">
        <v>31704</v>
      </c>
      <c r="B1172" s="2">
        <v>6</v>
      </c>
      <c r="C1172" s="1">
        <v>0.7</v>
      </c>
      <c r="D1172" s="21">
        <v>40</v>
      </c>
      <c r="E1172" s="2" t="s">
        <v>4427</v>
      </c>
      <c r="F1172" s="2"/>
      <c r="G1172" s="387">
        <v>25.6</v>
      </c>
      <c r="H1172" s="387">
        <v>23.5</v>
      </c>
      <c r="I1172" s="393">
        <v>23.05</v>
      </c>
    </row>
    <row r="1173" spans="1:9">
      <c r="A1173" s="162" t="s">
        <v>31705</v>
      </c>
      <c r="B1173" s="2">
        <v>6</v>
      </c>
      <c r="C1173" s="1">
        <v>0.7</v>
      </c>
      <c r="D1173" s="21">
        <v>40</v>
      </c>
      <c r="E1173" s="2" t="s">
        <v>4427</v>
      </c>
      <c r="F1173" s="2"/>
      <c r="G1173" s="387">
        <v>67.650000000000006</v>
      </c>
      <c r="H1173" s="387">
        <v>62.150000000000006</v>
      </c>
      <c r="I1173" s="393">
        <v>61</v>
      </c>
    </row>
    <row r="1174" spans="1:9">
      <c r="A1174" s="162" t="s">
        <v>27034</v>
      </c>
      <c r="B1174" s="2">
        <v>3</v>
      </c>
      <c r="C1174" s="1">
        <v>0.7</v>
      </c>
      <c r="D1174" s="21">
        <v>40</v>
      </c>
      <c r="E1174" s="2" t="s">
        <v>4427</v>
      </c>
      <c r="F1174" s="2"/>
      <c r="G1174" s="387">
        <v>35.35</v>
      </c>
      <c r="H1174" s="387">
        <v>32.450000000000003</v>
      </c>
      <c r="I1174" s="393">
        <v>31.85</v>
      </c>
    </row>
    <row r="1175" spans="1:9" s="18" customFormat="1">
      <c r="A1175" s="162" t="s">
        <v>4454</v>
      </c>
      <c r="B1175" s="2">
        <v>6</v>
      </c>
      <c r="C1175" s="1">
        <v>0.7</v>
      </c>
      <c r="D1175" s="21">
        <v>40</v>
      </c>
      <c r="E1175" s="2" t="s">
        <v>4427</v>
      </c>
      <c r="F1175" s="2"/>
      <c r="G1175" s="387">
        <v>14.600000000000001</v>
      </c>
      <c r="H1175" s="387">
        <v>13.4</v>
      </c>
      <c r="I1175" s="393">
        <v>13.15</v>
      </c>
    </row>
    <row r="1176" spans="1:9" s="18" customFormat="1">
      <c r="A1176" s="162" t="s">
        <v>4525</v>
      </c>
      <c r="B1176" s="2">
        <v>6</v>
      </c>
      <c r="C1176" s="1">
        <v>1.5</v>
      </c>
      <c r="D1176" s="21">
        <v>40</v>
      </c>
      <c r="E1176" s="2" t="s">
        <v>4427</v>
      </c>
      <c r="F1176" s="2"/>
      <c r="G1176" s="387">
        <v>91.850000000000009</v>
      </c>
      <c r="H1176" s="387">
        <v>84.300000000000011</v>
      </c>
      <c r="I1176" s="393">
        <v>82.800000000000011</v>
      </c>
    </row>
    <row r="1177" spans="1:9" s="18" customFormat="1">
      <c r="A1177" s="162" t="s">
        <v>32936</v>
      </c>
      <c r="B1177" s="2">
        <v>6</v>
      </c>
      <c r="C1177" s="1">
        <v>0.7</v>
      </c>
      <c r="D1177" s="21">
        <v>40</v>
      </c>
      <c r="E1177" s="2" t="s">
        <v>4427</v>
      </c>
      <c r="F1177" s="2"/>
      <c r="G1177" s="387">
        <v>62.2</v>
      </c>
      <c r="H1177" s="387">
        <v>57.1</v>
      </c>
      <c r="I1177" s="393">
        <v>56.050000000000004</v>
      </c>
    </row>
    <row r="1178" spans="1:9" s="18" customFormat="1">
      <c r="A1178" s="162" t="s">
        <v>4527</v>
      </c>
      <c r="B1178" s="2">
        <v>6</v>
      </c>
      <c r="C1178" s="1">
        <v>1.5</v>
      </c>
      <c r="D1178" s="21">
        <v>40</v>
      </c>
      <c r="E1178" s="2" t="s">
        <v>4427</v>
      </c>
      <c r="F1178" s="2"/>
      <c r="G1178" s="387">
        <v>45.5</v>
      </c>
      <c r="H1178" s="387">
        <v>41.75</v>
      </c>
      <c r="I1178" s="393">
        <v>41</v>
      </c>
    </row>
    <row r="1179" spans="1:9">
      <c r="A1179" s="162" t="s">
        <v>135</v>
      </c>
      <c r="B1179" s="2">
        <v>6</v>
      </c>
      <c r="C1179" s="1">
        <v>0.7</v>
      </c>
      <c r="D1179" s="21">
        <v>38</v>
      </c>
      <c r="E1179" s="2" t="s">
        <v>4427</v>
      </c>
      <c r="F1179" s="2"/>
      <c r="G1179" s="387">
        <v>13.200000000000001</v>
      </c>
      <c r="H1179" s="387">
        <v>12.15</v>
      </c>
      <c r="I1179" s="393">
        <v>11.9</v>
      </c>
    </row>
    <row r="1180" spans="1:9">
      <c r="A1180" s="162" t="s">
        <v>137</v>
      </c>
      <c r="B1180" s="2">
        <v>6</v>
      </c>
      <c r="C1180" s="1">
        <v>0.7</v>
      </c>
      <c r="D1180" s="21">
        <v>38</v>
      </c>
      <c r="E1180" s="2" t="s">
        <v>4427</v>
      </c>
      <c r="F1180" s="2"/>
      <c r="G1180" s="387">
        <v>157.80000000000001</v>
      </c>
      <c r="H1180" s="387">
        <v>144.85</v>
      </c>
      <c r="I1180" s="393">
        <v>142.25</v>
      </c>
    </row>
    <row r="1181" spans="1:9">
      <c r="A1181" s="162" t="s">
        <v>14671</v>
      </c>
      <c r="B1181" s="2">
        <v>4</v>
      </c>
      <c r="C1181" s="1">
        <v>0.7</v>
      </c>
      <c r="D1181" s="21">
        <v>40</v>
      </c>
      <c r="E1181" s="2" t="s">
        <v>4427</v>
      </c>
      <c r="F1181" s="2"/>
      <c r="G1181" s="387">
        <v>30.450000000000003</v>
      </c>
      <c r="H1181" s="387">
        <v>27.950000000000003</v>
      </c>
      <c r="I1181" s="393">
        <v>27.450000000000003</v>
      </c>
    </row>
    <row r="1182" spans="1:9">
      <c r="A1182" s="162" t="s">
        <v>4546</v>
      </c>
      <c r="B1182" s="2">
        <v>4</v>
      </c>
      <c r="C1182" s="1">
        <v>0.7</v>
      </c>
      <c r="D1182" s="21">
        <v>40</v>
      </c>
      <c r="E1182" s="2" t="s">
        <v>4427</v>
      </c>
      <c r="F1182" s="2"/>
      <c r="G1182" s="387">
        <v>19.3</v>
      </c>
      <c r="H1182" s="387">
        <v>17.7</v>
      </c>
      <c r="I1182" s="393">
        <v>17.400000000000002</v>
      </c>
    </row>
    <row r="1183" spans="1:9" s="18" customFormat="1">
      <c r="A1183" s="162" t="s">
        <v>167</v>
      </c>
      <c r="B1183" s="2">
        <v>4</v>
      </c>
      <c r="C1183" s="1">
        <v>0.7</v>
      </c>
      <c r="D1183" s="21">
        <v>40</v>
      </c>
      <c r="E1183" s="2" t="s">
        <v>4427</v>
      </c>
      <c r="F1183" s="2"/>
      <c r="G1183" s="387">
        <v>51.2</v>
      </c>
      <c r="H1183" s="387">
        <v>47</v>
      </c>
      <c r="I1183" s="393">
        <v>46.150000000000006</v>
      </c>
    </row>
    <row r="1184" spans="1:9" s="18" customFormat="1">
      <c r="A1184" s="162" t="s">
        <v>32939</v>
      </c>
      <c r="B1184" s="2">
        <v>6</v>
      </c>
      <c r="C1184" s="1">
        <v>0.7</v>
      </c>
      <c r="D1184" s="21">
        <v>40</v>
      </c>
      <c r="E1184" s="2" t="s">
        <v>4427</v>
      </c>
      <c r="F1184" s="2"/>
      <c r="G1184" s="387">
        <v>76.150000000000006</v>
      </c>
      <c r="H1184" s="387">
        <v>69.900000000000006</v>
      </c>
      <c r="I1184" s="393">
        <v>68.650000000000006</v>
      </c>
    </row>
    <row r="1185" spans="1:9">
      <c r="A1185" s="162" t="s">
        <v>171</v>
      </c>
      <c r="B1185" s="2">
        <v>6</v>
      </c>
      <c r="C1185" s="1">
        <v>0.7</v>
      </c>
      <c r="D1185" s="21">
        <v>40</v>
      </c>
      <c r="E1185" s="2" t="s">
        <v>4427</v>
      </c>
      <c r="F1185" s="2"/>
      <c r="G1185" s="387">
        <v>15.8</v>
      </c>
      <c r="H1185" s="387">
        <v>14.55</v>
      </c>
      <c r="I1185" s="393">
        <v>14.25</v>
      </c>
    </row>
    <row r="1186" spans="1:9" s="18" customFormat="1">
      <c r="A1186" s="162" t="s">
        <v>173</v>
      </c>
      <c r="B1186" s="2">
        <v>6</v>
      </c>
      <c r="C1186" s="1">
        <v>0.7</v>
      </c>
      <c r="D1186" s="21">
        <v>40</v>
      </c>
      <c r="E1186" s="2" t="s">
        <v>4427</v>
      </c>
      <c r="F1186" s="2"/>
      <c r="G1186" s="387">
        <v>20.400000000000002</v>
      </c>
      <c r="H1186" s="387">
        <v>18.75</v>
      </c>
      <c r="I1186" s="393">
        <v>18.400000000000002</v>
      </c>
    </row>
    <row r="1187" spans="1:9">
      <c r="A1187" s="162" t="s">
        <v>845</v>
      </c>
      <c r="B1187" s="2">
        <v>6</v>
      </c>
      <c r="C1187" s="1">
        <v>0.5</v>
      </c>
      <c r="D1187" s="21">
        <v>40</v>
      </c>
      <c r="E1187" s="2" t="s">
        <v>4427</v>
      </c>
      <c r="F1187" s="2"/>
      <c r="G1187" s="387">
        <v>22.150000000000002</v>
      </c>
      <c r="H1187" s="387">
        <v>20.3</v>
      </c>
      <c r="I1187" s="393">
        <v>19.950000000000003</v>
      </c>
    </row>
    <row r="1188" spans="1:9">
      <c r="A1188" s="162" t="s">
        <v>14606</v>
      </c>
      <c r="B1188" s="2">
        <v>6</v>
      </c>
      <c r="C1188" s="1">
        <v>0.7</v>
      </c>
      <c r="D1188" s="21">
        <v>35</v>
      </c>
      <c r="E1188" s="2" t="s">
        <v>4427</v>
      </c>
      <c r="F1188" s="2"/>
      <c r="G1188" s="387">
        <v>39.150000000000006</v>
      </c>
      <c r="H1188" s="387">
        <v>35.950000000000003</v>
      </c>
      <c r="I1188" s="393">
        <v>35.300000000000004</v>
      </c>
    </row>
    <row r="1189" spans="1:9">
      <c r="A1189" s="162" t="s">
        <v>867</v>
      </c>
      <c r="B1189" s="2">
        <v>6</v>
      </c>
      <c r="C1189" s="1">
        <v>0.7</v>
      </c>
      <c r="D1189" s="21">
        <v>40</v>
      </c>
      <c r="E1189" s="2" t="s">
        <v>4427</v>
      </c>
      <c r="F1189" s="2"/>
      <c r="G1189" s="387">
        <v>31.05</v>
      </c>
      <c r="H1189" s="387">
        <v>28.55</v>
      </c>
      <c r="I1189" s="393">
        <v>28</v>
      </c>
    </row>
    <row r="1190" spans="1:9">
      <c r="A1190" s="162" t="s">
        <v>950</v>
      </c>
      <c r="B1190" s="2">
        <v>3</v>
      </c>
      <c r="C1190" s="1">
        <v>0.7</v>
      </c>
      <c r="D1190" s="21">
        <v>40</v>
      </c>
      <c r="E1190" s="2" t="s">
        <v>4427</v>
      </c>
      <c r="F1190" s="2"/>
      <c r="G1190" s="387">
        <v>28.55</v>
      </c>
      <c r="H1190" s="387">
        <v>26.25</v>
      </c>
      <c r="I1190" s="393">
        <v>25.75</v>
      </c>
    </row>
    <row r="1191" spans="1:9" s="18" customFormat="1">
      <c r="A1191" s="162" t="s">
        <v>15073</v>
      </c>
      <c r="B1191" s="2">
        <v>3</v>
      </c>
      <c r="C1191" s="1">
        <v>0.7</v>
      </c>
      <c r="D1191" s="21">
        <v>40</v>
      </c>
      <c r="E1191" s="2" t="s">
        <v>4427</v>
      </c>
      <c r="F1191" s="2"/>
      <c r="G1191" s="387">
        <v>32.9</v>
      </c>
      <c r="H1191" s="387">
        <v>30.200000000000003</v>
      </c>
      <c r="I1191" s="393">
        <v>29.650000000000002</v>
      </c>
    </row>
    <row r="1192" spans="1:9" s="18" customFormat="1">
      <c r="A1192" s="162" t="s">
        <v>954</v>
      </c>
      <c r="B1192" s="2">
        <v>6</v>
      </c>
      <c r="C1192" s="1">
        <v>0.7</v>
      </c>
      <c r="D1192" s="21">
        <v>40</v>
      </c>
      <c r="E1192" s="2" t="s">
        <v>4427</v>
      </c>
      <c r="F1192" s="2"/>
      <c r="G1192" s="387">
        <v>56.1</v>
      </c>
      <c r="H1192" s="387">
        <v>51.5</v>
      </c>
      <c r="I1192" s="393">
        <v>50.550000000000004</v>
      </c>
    </row>
    <row r="1193" spans="1:9" s="18" customFormat="1">
      <c r="A1193" s="162" t="s">
        <v>956</v>
      </c>
      <c r="B1193" s="2">
        <v>6</v>
      </c>
      <c r="C1193" s="1">
        <v>0.7</v>
      </c>
      <c r="D1193" s="21">
        <v>40</v>
      </c>
      <c r="E1193" s="2" t="s">
        <v>4427</v>
      </c>
      <c r="F1193" s="2"/>
      <c r="G1193" s="387">
        <v>12.15</v>
      </c>
      <c r="H1193" s="387">
        <v>11.15</v>
      </c>
      <c r="I1193" s="393">
        <v>10.950000000000001</v>
      </c>
    </row>
    <row r="1194" spans="1:9" s="18" customFormat="1">
      <c r="A1194" s="162" t="s">
        <v>960</v>
      </c>
      <c r="B1194" s="2">
        <v>6</v>
      </c>
      <c r="C1194" s="1">
        <v>0.7</v>
      </c>
      <c r="D1194" s="21">
        <v>40</v>
      </c>
      <c r="E1194" s="2" t="s">
        <v>4427</v>
      </c>
      <c r="F1194" s="2"/>
      <c r="G1194" s="387">
        <v>16.75</v>
      </c>
      <c r="H1194" s="387">
        <v>15.350000000000001</v>
      </c>
      <c r="I1194" s="393">
        <v>15.100000000000001</v>
      </c>
    </row>
    <row r="1195" spans="1:9" s="18" customFormat="1">
      <c r="A1195" s="162" t="s">
        <v>974</v>
      </c>
      <c r="B1195" s="2">
        <v>6</v>
      </c>
      <c r="C1195" s="1">
        <v>0.7</v>
      </c>
      <c r="D1195" s="21">
        <v>40</v>
      </c>
      <c r="E1195" s="2" t="s">
        <v>4427</v>
      </c>
      <c r="F1195" s="2"/>
      <c r="G1195" s="387">
        <v>18.25</v>
      </c>
      <c r="H1195" s="387">
        <v>16.75</v>
      </c>
      <c r="I1195" s="393">
        <v>16.45</v>
      </c>
    </row>
    <row r="1196" spans="1:9">
      <c r="A1196" s="162" t="s">
        <v>976</v>
      </c>
      <c r="B1196" s="2">
        <v>6</v>
      </c>
      <c r="C1196" s="1">
        <v>0.7</v>
      </c>
      <c r="D1196" s="21">
        <v>40</v>
      </c>
      <c r="E1196" s="2" t="s">
        <v>4427</v>
      </c>
      <c r="F1196" s="2"/>
      <c r="G1196" s="387">
        <v>71.95</v>
      </c>
      <c r="H1196" s="387">
        <v>66.05</v>
      </c>
      <c r="I1196" s="393">
        <v>64.850000000000009</v>
      </c>
    </row>
    <row r="1197" spans="1:9" s="18" customFormat="1">
      <c r="A1197" s="162" t="s">
        <v>983</v>
      </c>
      <c r="B1197" s="2">
        <v>6</v>
      </c>
      <c r="C1197" s="1">
        <v>0.7</v>
      </c>
      <c r="D1197" s="21">
        <v>40</v>
      </c>
      <c r="E1197" s="2" t="s">
        <v>4427</v>
      </c>
      <c r="F1197" s="2"/>
      <c r="G1197" s="387">
        <v>35.950000000000003</v>
      </c>
      <c r="H1197" s="387">
        <v>33</v>
      </c>
      <c r="I1197" s="393">
        <v>32.4</v>
      </c>
    </row>
    <row r="1198" spans="1:9">
      <c r="A1198" s="162" t="s">
        <v>13677</v>
      </c>
      <c r="B1198" s="2">
        <v>6</v>
      </c>
      <c r="C1198" s="1">
        <v>0.7</v>
      </c>
      <c r="D1198" s="21">
        <v>40</v>
      </c>
      <c r="E1198" s="2" t="s">
        <v>4427</v>
      </c>
      <c r="F1198" s="2"/>
      <c r="G1198" s="387">
        <v>35.950000000000003</v>
      </c>
      <c r="H1198" s="387">
        <v>33</v>
      </c>
      <c r="I1198" s="393">
        <v>32.4</v>
      </c>
    </row>
    <row r="1199" spans="1:9" s="18" customFormat="1">
      <c r="A1199" s="162" t="s">
        <v>14233</v>
      </c>
      <c r="B1199" s="2">
        <v>4</v>
      </c>
      <c r="C1199" s="1">
        <v>1.75</v>
      </c>
      <c r="D1199" s="21">
        <v>40</v>
      </c>
      <c r="E1199" s="2" t="s">
        <v>4427</v>
      </c>
      <c r="F1199" s="2"/>
      <c r="G1199" s="387">
        <v>25.35</v>
      </c>
      <c r="H1199" s="387">
        <v>23.25</v>
      </c>
      <c r="I1199" s="393">
        <v>22.85</v>
      </c>
    </row>
    <row r="1200" spans="1:9" s="18" customFormat="1">
      <c r="A1200" s="162" t="s">
        <v>1172</v>
      </c>
      <c r="B1200" s="2">
        <v>6</v>
      </c>
      <c r="C1200" s="1">
        <v>0.7</v>
      </c>
      <c r="D1200" s="21">
        <v>38</v>
      </c>
      <c r="E1200" s="2" t="s">
        <v>4427</v>
      </c>
      <c r="F1200" s="2"/>
      <c r="G1200" s="387">
        <v>21.75</v>
      </c>
      <c r="H1200" s="387">
        <v>19.950000000000003</v>
      </c>
      <c r="I1200" s="393">
        <v>19.600000000000001</v>
      </c>
    </row>
    <row r="1201" spans="1:9">
      <c r="A1201" s="162" t="s">
        <v>1174</v>
      </c>
      <c r="B1201" s="2">
        <v>6</v>
      </c>
      <c r="C1201" s="1">
        <v>0.7</v>
      </c>
      <c r="D1201" s="21">
        <v>38</v>
      </c>
      <c r="E1201" s="2" t="s">
        <v>4427</v>
      </c>
      <c r="F1201" s="2"/>
      <c r="G1201" s="387">
        <v>21.55</v>
      </c>
      <c r="H1201" s="387">
        <v>19.8</v>
      </c>
      <c r="I1201" s="393">
        <v>19.450000000000003</v>
      </c>
    </row>
    <row r="1202" spans="1:9" s="18" customFormat="1">
      <c r="A1202" s="162" t="s">
        <v>1176</v>
      </c>
      <c r="B1202" s="2">
        <v>6</v>
      </c>
      <c r="C1202" s="1">
        <v>0.7</v>
      </c>
      <c r="D1202" s="21">
        <v>38</v>
      </c>
      <c r="E1202" s="2" t="s">
        <v>4427</v>
      </c>
      <c r="F1202" s="2"/>
      <c r="G1202" s="387">
        <v>37.6</v>
      </c>
      <c r="H1202" s="387">
        <v>34.550000000000004</v>
      </c>
      <c r="I1202" s="393">
        <v>33.9</v>
      </c>
    </row>
    <row r="1203" spans="1:9">
      <c r="A1203" s="162" t="s">
        <v>4477</v>
      </c>
      <c r="B1203" s="2">
        <v>6</v>
      </c>
      <c r="C1203" s="1">
        <v>0.7</v>
      </c>
      <c r="D1203" s="21">
        <v>40</v>
      </c>
      <c r="E1203" s="2" t="s">
        <v>4427</v>
      </c>
      <c r="F1203" s="2"/>
      <c r="G1203" s="387">
        <v>32.6</v>
      </c>
      <c r="H1203" s="387">
        <v>29.950000000000003</v>
      </c>
      <c r="I1203" s="393">
        <v>29.400000000000002</v>
      </c>
    </row>
    <row r="1204" spans="1:9">
      <c r="A1204" s="162" t="s">
        <v>1431</v>
      </c>
      <c r="B1204" s="2">
        <v>6</v>
      </c>
      <c r="C1204" s="1">
        <v>0.7</v>
      </c>
      <c r="D1204" s="21">
        <v>38</v>
      </c>
      <c r="E1204" s="2" t="s">
        <v>4427</v>
      </c>
      <c r="F1204" s="2"/>
      <c r="G1204" s="387">
        <v>16.05</v>
      </c>
      <c r="H1204" s="387">
        <v>14.75</v>
      </c>
      <c r="I1204" s="393">
        <v>14.5</v>
      </c>
    </row>
    <row r="1205" spans="1:9">
      <c r="A1205" s="162" t="s">
        <v>1433</v>
      </c>
      <c r="B1205" s="2">
        <v>6</v>
      </c>
      <c r="C1205" s="1">
        <v>0.7</v>
      </c>
      <c r="D1205" s="21">
        <v>38</v>
      </c>
      <c r="E1205" s="2" t="s">
        <v>4427</v>
      </c>
      <c r="F1205" s="2"/>
      <c r="G1205" s="387">
        <v>17.8</v>
      </c>
      <c r="H1205" s="387">
        <v>16.350000000000001</v>
      </c>
      <c r="I1205" s="393">
        <v>16.05</v>
      </c>
    </row>
    <row r="1206" spans="1:9">
      <c r="A1206" s="162" t="s">
        <v>1435</v>
      </c>
      <c r="B1206" s="2">
        <v>6</v>
      </c>
      <c r="C1206" s="1">
        <v>0.7</v>
      </c>
      <c r="D1206" s="21">
        <v>38</v>
      </c>
      <c r="E1206" s="2" t="s">
        <v>4427</v>
      </c>
      <c r="F1206" s="2"/>
      <c r="G1206" s="387">
        <v>20.55</v>
      </c>
      <c r="H1206" s="387">
        <v>18.850000000000001</v>
      </c>
      <c r="I1206" s="393">
        <v>18.5</v>
      </c>
    </row>
    <row r="1207" spans="1:9" s="18" customFormat="1">
      <c r="A1207" s="162" t="s">
        <v>1437</v>
      </c>
      <c r="B1207" s="2">
        <v>6</v>
      </c>
      <c r="C1207" s="1">
        <v>0.7</v>
      </c>
      <c r="D1207" s="21">
        <v>38</v>
      </c>
      <c r="E1207" s="2" t="s">
        <v>4427</v>
      </c>
      <c r="F1207" s="2"/>
      <c r="G1207" s="387">
        <v>12.15</v>
      </c>
      <c r="H1207" s="387">
        <v>11.15</v>
      </c>
      <c r="I1207" s="393">
        <v>10.950000000000001</v>
      </c>
    </row>
    <row r="1208" spans="1:9" s="18" customFormat="1">
      <c r="A1208" s="162" t="s">
        <v>1439</v>
      </c>
      <c r="B1208" s="2">
        <v>6</v>
      </c>
      <c r="C1208" s="1">
        <v>0.7</v>
      </c>
      <c r="D1208" s="21">
        <v>38</v>
      </c>
      <c r="E1208" s="2" t="s">
        <v>4427</v>
      </c>
      <c r="F1208" s="2"/>
      <c r="G1208" s="387">
        <v>16.850000000000001</v>
      </c>
      <c r="H1208" s="387">
        <v>15.5</v>
      </c>
      <c r="I1208" s="393">
        <v>15.200000000000001</v>
      </c>
    </row>
    <row r="1209" spans="1:9">
      <c r="A1209" s="162" t="s">
        <v>1441</v>
      </c>
      <c r="B1209" s="2">
        <v>6</v>
      </c>
      <c r="C1209" s="1">
        <v>0.7</v>
      </c>
      <c r="D1209" s="21">
        <v>38</v>
      </c>
      <c r="E1209" s="2" t="s">
        <v>4427</v>
      </c>
      <c r="F1209" s="2"/>
      <c r="G1209" s="387">
        <v>53.45</v>
      </c>
      <c r="H1209" s="387">
        <v>49.1</v>
      </c>
      <c r="I1209" s="393">
        <v>48.2</v>
      </c>
    </row>
    <row r="1210" spans="1:9">
      <c r="A1210" s="162" t="s">
        <v>14354</v>
      </c>
      <c r="B1210" s="2">
        <v>6</v>
      </c>
      <c r="C1210" s="1">
        <v>0.7</v>
      </c>
      <c r="D1210" s="21">
        <v>40</v>
      </c>
      <c r="E1210" s="2" t="s">
        <v>4427</v>
      </c>
      <c r="F1210" s="2"/>
      <c r="G1210" s="387">
        <v>109.15</v>
      </c>
      <c r="H1210" s="387">
        <v>100.2</v>
      </c>
      <c r="I1210" s="393">
        <v>98.4</v>
      </c>
    </row>
    <row r="1211" spans="1:9">
      <c r="A1211" s="162" t="s">
        <v>14356</v>
      </c>
      <c r="B1211" s="2">
        <v>6</v>
      </c>
      <c r="C1211" s="1">
        <v>0.7</v>
      </c>
      <c r="D1211" s="21">
        <v>40</v>
      </c>
      <c r="E1211" s="2" t="s">
        <v>4427</v>
      </c>
      <c r="F1211" s="2"/>
      <c r="G1211" s="387">
        <v>15.5</v>
      </c>
      <c r="H1211" s="387">
        <v>14.25</v>
      </c>
      <c r="I1211" s="393">
        <v>14</v>
      </c>
    </row>
    <row r="1212" spans="1:9">
      <c r="A1212" s="162" t="s">
        <v>2125</v>
      </c>
      <c r="B1212" s="2">
        <v>6</v>
      </c>
      <c r="C1212" s="1">
        <v>0.7</v>
      </c>
      <c r="D1212" s="21">
        <v>40</v>
      </c>
      <c r="E1212" s="2" t="s">
        <v>4427</v>
      </c>
      <c r="F1212" s="2"/>
      <c r="G1212" s="387">
        <v>12.450000000000001</v>
      </c>
      <c r="H1212" s="387">
        <v>11.450000000000001</v>
      </c>
      <c r="I1212" s="393">
        <v>11.25</v>
      </c>
    </row>
    <row r="1213" spans="1:9">
      <c r="A1213" s="162" t="s">
        <v>2127</v>
      </c>
      <c r="B1213" s="2">
        <v>6</v>
      </c>
      <c r="C1213" s="1">
        <v>0.7</v>
      </c>
      <c r="D1213" s="21">
        <v>40</v>
      </c>
      <c r="E1213" s="2" t="s">
        <v>4427</v>
      </c>
      <c r="F1213" s="2"/>
      <c r="G1213" s="387">
        <v>20.700000000000003</v>
      </c>
      <c r="H1213" s="387">
        <v>19</v>
      </c>
      <c r="I1213" s="393">
        <v>18.650000000000002</v>
      </c>
    </row>
    <row r="1214" spans="1:9">
      <c r="A1214" s="162" t="s">
        <v>2129</v>
      </c>
      <c r="B1214" s="2">
        <v>6</v>
      </c>
      <c r="C1214" s="1">
        <v>0.7</v>
      </c>
      <c r="D1214" s="21">
        <v>40</v>
      </c>
      <c r="E1214" s="2" t="s">
        <v>4427</v>
      </c>
      <c r="F1214" s="2"/>
      <c r="G1214" s="387">
        <v>64.600000000000009</v>
      </c>
      <c r="H1214" s="387">
        <v>59.35</v>
      </c>
      <c r="I1214" s="393">
        <v>58.25</v>
      </c>
    </row>
    <row r="1215" spans="1:9" s="18" customFormat="1">
      <c r="A1215" s="162" t="s">
        <v>15088</v>
      </c>
      <c r="B1215" s="2">
        <v>6</v>
      </c>
      <c r="C1215" s="1">
        <v>0.7</v>
      </c>
      <c r="D1215" s="21">
        <v>40</v>
      </c>
      <c r="E1215" s="2" t="s">
        <v>4427</v>
      </c>
      <c r="F1215" s="2"/>
      <c r="G1215" s="387">
        <v>15.8</v>
      </c>
      <c r="H1215" s="387">
        <v>14.55</v>
      </c>
      <c r="I1215" s="393">
        <v>14.25</v>
      </c>
    </row>
    <row r="1216" spans="1:9" s="18" customFormat="1">
      <c r="A1216" s="162" t="s">
        <v>15089</v>
      </c>
      <c r="B1216" s="2">
        <v>6</v>
      </c>
      <c r="C1216" s="1">
        <v>0.7</v>
      </c>
      <c r="D1216" s="21">
        <v>40</v>
      </c>
      <c r="E1216" s="2" t="s">
        <v>4427</v>
      </c>
      <c r="F1216" s="2"/>
      <c r="G1216" s="387">
        <v>27.400000000000002</v>
      </c>
      <c r="H1216" s="387">
        <v>25.150000000000002</v>
      </c>
      <c r="I1216" s="393">
        <v>24.700000000000003</v>
      </c>
    </row>
    <row r="1217" spans="1:9">
      <c r="A1217" s="162" t="s">
        <v>15090</v>
      </c>
      <c r="B1217" s="2">
        <v>6</v>
      </c>
      <c r="C1217" s="1">
        <v>0.7</v>
      </c>
      <c r="D1217" s="21">
        <v>40</v>
      </c>
      <c r="E1217" s="2" t="s">
        <v>4427</v>
      </c>
      <c r="F1217" s="2"/>
      <c r="G1217" s="387">
        <v>27.35</v>
      </c>
      <c r="H1217" s="387">
        <v>25.1</v>
      </c>
      <c r="I1217" s="393">
        <v>24.650000000000002</v>
      </c>
    </row>
    <row r="1218" spans="1:9">
      <c r="A1218" s="162" t="s">
        <v>2401</v>
      </c>
      <c r="B1218" s="2">
        <v>6</v>
      </c>
      <c r="C1218" s="1">
        <v>1</v>
      </c>
      <c r="D1218" s="21">
        <v>38</v>
      </c>
      <c r="E1218" s="2" t="s">
        <v>4427</v>
      </c>
      <c r="F1218" s="2"/>
      <c r="G1218" s="387">
        <v>24.85</v>
      </c>
      <c r="H1218" s="387">
        <v>22.8</v>
      </c>
      <c r="I1218" s="393">
        <v>22.400000000000002</v>
      </c>
    </row>
    <row r="1219" spans="1:9">
      <c r="A1219" s="162" t="s">
        <v>2407</v>
      </c>
      <c r="B1219" s="2">
        <v>6</v>
      </c>
      <c r="C1219" s="1">
        <v>0.7</v>
      </c>
      <c r="D1219" s="21">
        <v>38</v>
      </c>
      <c r="E1219" s="2" t="s">
        <v>4427</v>
      </c>
      <c r="F1219" s="2"/>
      <c r="G1219" s="387">
        <v>46.150000000000006</v>
      </c>
      <c r="H1219" s="387">
        <v>42.35</v>
      </c>
      <c r="I1219" s="393">
        <v>41.6</v>
      </c>
    </row>
    <row r="1220" spans="1:9">
      <c r="A1220" s="162" t="s">
        <v>2415</v>
      </c>
      <c r="B1220" s="2">
        <v>6</v>
      </c>
      <c r="C1220" s="1">
        <v>0.7</v>
      </c>
      <c r="D1220" s="21">
        <v>38</v>
      </c>
      <c r="E1220" s="2" t="s">
        <v>4427</v>
      </c>
      <c r="F1220" s="2"/>
      <c r="G1220" s="387">
        <v>53.45</v>
      </c>
      <c r="H1220" s="387">
        <v>49.1</v>
      </c>
      <c r="I1220" s="393">
        <v>48.2</v>
      </c>
    </row>
    <row r="1221" spans="1:9">
      <c r="A1221" s="162" t="s">
        <v>2448</v>
      </c>
      <c r="B1221" s="2">
        <v>6</v>
      </c>
      <c r="C1221" s="1">
        <v>0.7</v>
      </c>
      <c r="D1221" s="21">
        <v>40</v>
      </c>
      <c r="E1221" s="2" t="s">
        <v>4427</v>
      </c>
      <c r="F1221" s="2"/>
      <c r="G1221" s="387">
        <v>46.300000000000004</v>
      </c>
      <c r="H1221" s="387">
        <v>42.550000000000004</v>
      </c>
      <c r="I1221" s="393">
        <v>41.75</v>
      </c>
    </row>
    <row r="1222" spans="1:9">
      <c r="A1222" s="162" t="s">
        <v>33103</v>
      </c>
      <c r="B1222" s="2">
        <v>6</v>
      </c>
      <c r="C1222" s="1">
        <v>0.7</v>
      </c>
      <c r="D1222" s="21">
        <v>40</v>
      </c>
      <c r="E1222" s="2" t="s">
        <v>4427</v>
      </c>
      <c r="F1222" s="2"/>
      <c r="G1222" s="387">
        <v>29.85</v>
      </c>
      <c r="H1222" s="387">
        <v>27.400000000000002</v>
      </c>
      <c r="I1222" s="393">
        <v>26.900000000000002</v>
      </c>
    </row>
    <row r="1223" spans="1:9" s="18" customFormat="1">
      <c r="A1223" s="162" t="s">
        <v>32497</v>
      </c>
      <c r="B1223" s="2">
        <v>6</v>
      </c>
      <c r="C1223" s="1">
        <v>0.7</v>
      </c>
      <c r="D1223" s="21">
        <v>40</v>
      </c>
      <c r="E1223" s="2" t="s">
        <v>4427</v>
      </c>
      <c r="F1223" s="2"/>
      <c r="G1223" s="387">
        <v>28.450000000000003</v>
      </c>
      <c r="H1223" s="387">
        <v>26.1</v>
      </c>
      <c r="I1223" s="393">
        <v>25.650000000000002</v>
      </c>
    </row>
    <row r="1224" spans="1:9" s="18" customFormat="1">
      <c r="A1224" s="162" t="s">
        <v>32499</v>
      </c>
      <c r="B1224" s="2">
        <v>6</v>
      </c>
      <c r="C1224" s="1">
        <v>0.7</v>
      </c>
      <c r="D1224" s="21">
        <v>40</v>
      </c>
      <c r="E1224" s="2" t="s">
        <v>4427</v>
      </c>
      <c r="F1224" s="2"/>
      <c r="G1224" s="387">
        <v>14.9</v>
      </c>
      <c r="H1224" s="387">
        <v>13.700000000000001</v>
      </c>
      <c r="I1224" s="393">
        <v>13.450000000000001</v>
      </c>
    </row>
    <row r="1225" spans="1:9" s="18" customFormat="1">
      <c r="A1225" s="162" t="s">
        <v>2570</v>
      </c>
      <c r="B1225" s="2">
        <v>6</v>
      </c>
      <c r="C1225" s="1">
        <v>0.7</v>
      </c>
      <c r="D1225" s="21">
        <v>38</v>
      </c>
      <c r="E1225" s="2" t="s">
        <v>4427</v>
      </c>
      <c r="F1225" s="2"/>
      <c r="G1225" s="387">
        <v>16.2</v>
      </c>
      <c r="H1225" s="387">
        <v>14.850000000000001</v>
      </c>
      <c r="I1225" s="393">
        <v>14.600000000000001</v>
      </c>
    </row>
    <row r="1226" spans="1:9" s="18" customFormat="1">
      <c r="A1226" s="162" t="s">
        <v>2572</v>
      </c>
      <c r="B1226" s="2">
        <v>6</v>
      </c>
      <c r="C1226" s="1">
        <v>0.7</v>
      </c>
      <c r="D1226" s="21">
        <v>40</v>
      </c>
      <c r="E1226" s="2" t="s">
        <v>4427</v>
      </c>
      <c r="F1226" s="2"/>
      <c r="G1226" s="387">
        <v>26.150000000000002</v>
      </c>
      <c r="H1226" s="387">
        <v>24</v>
      </c>
      <c r="I1226" s="393">
        <v>23.55</v>
      </c>
    </row>
    <row r="1227" spans="1:9">
      <c r="A1227" s="162" t="s">
        <v>3026</v>
      </c>
      <c r="B1227" s="2">
        <v>6</v>
      </c>
      <c r="C1227" s="1">
        <v>0.5</v>
      </c>
      <c r="D1227" s="21">
        <v>40</v>
      </c>
      <c r="E1227" s="2" t="s">
        <v>4427</v>
      </c>
      <c r="F1227" s="2"/>
      <c r="G1227" s="387">
        <v>28.25</v>
      </c>
      <c r="H1227" s="387">
        <v>25.900000000000002</v>
      </c>
      <c r="I1227" s="393">
        <v>25.450000000000003</v>
      </c>
    </row>
    <row r="1228" spans="1:9">
      <c r="A1228" s="162" t="s">
        <v>3028</v>
      </c>
      <c r="B1228" s="2">
        <v>6</v>
      </c>
      <c r="C1228" s="1">
        <v>0.5</v>
      </c>
      <c r="D1228" s="21">
        <v>40</v>
      </c>
      <c r="E1228" s="2" t="s">
        <v>4427</v>
      </c>
      <c r="F1228" s="2"/>
      <c r="G1228" s="387">
        <v>12.200000000000001</v>
      </c>
      <c r="H1228" s="387">
        <v>11.200000000000001</v>
      </c>
      <c r="I1228" s="393">
        <v>11</v>
      </c>
    </row>
    <row r="1229" spans="1:9">
      <c r="A1229" s="162" t="s">
        <v>33162</v>
      </c>
      <c r="B1229" s="2">
        <v>6</v>
      </c>
      <c r="C1229" s="1">
        <v>0.7</v>
      </c>
      <c r="D1229" s="21">
        <v>38</v>
      </c>
      <c r="E1229" s="2" t="s">
        <v>4427</v>
      </c>
      <c r="F1229" s="2"/>
      <c r="G1229" s="387">
        <v>22.35</v>
      </c>
      <c r="H1229" s="387">
        <v>20.55</v>
      </c>
      <c r="I1229" s="393">
        <v>20.150000000000002</v>
      </c>
    </row>
    <row r="1230" spans="1:9">
      <c r="A1230" s="162" t="s">
        <v>3078</v>
      </c>
      <c r="B1230" s="2">
        <v>6</v>
      </c>
      <c r="C1230" s="1">
        <v>0.7</v>
      </c>
      <c r="D1230" s="21">
        <v>38</v>
      </c>
      <c r="E1230" s="2" t="s">
        <v>4427</v>
      </c>
      <c r="F1230" s="2"/>
      <c r="G1230" s="387">
        <v>6.9</v>
      </c>
      <c r="H1230" s="387">
        <v>6.3500000000000005</v>
      </c>
      <c r="I1230" s="393">
        <v>6.25</v>
      </c>
    </row>
    <row r="1231" spans="1:9">
      <c r="A1231" s="162" t="s">
        <v>3081</v>
      </c>
      <c r="B1231" s="2">
        <v>6</v>
      </c>
      <c r="C1231" s="1">
        <v>0.7</v>
      </c>
      <c r="D1231" s="21">
        <v>35</v>
      </c>
      <c r="E1231" s="2" t="s">
        <v>4427</v>
      </c>
      <c r="F1231" s="2"/>
      <c r="G1231" s="387">
        <v>15.950000000000001</v>
      </c>
      <c r="H1231" s="387">
        <v>14.65</v>
      </c>
      <c r="I1231" s="393">
        <v>14.350000000000001</v>
      </c>
    </row>
    <row r="1232" spans="1:9" s="18" customFormat="1">
      <c r="A1232" s="162" t="s">
        <v>27729</v>
      </c>
      <c r="B1232" s="2">
        <v>6</v>
      </c>
      <c r="C1232" s="1">
        <v>0.7</v>
      </c>
      <c r="D1232" s="21">
        <v>35</v>
      </c>
      <c r="E1232" s="2" t="s">
        <v>4427</v>
      </c>
      <c r="F1232" s="2"/>
      <c r="G1232" s="387">
        <v>39.5</v>
      </c>
      <c r="H1232" s="387">
        <v>36.25</v>
      </c>
      <c r="I1232" s="393">
        <v>35.6</v>
      </c>
    </row>
    <row r="1233" spans="1:9">
      <c r="A1233" s="162" t="s">
        <v>14910</v>
      </c>
      <c r="B1233" s="2">
        <v>6</v>
      </c>
      <c r="C1233" s="1">
        <v>0.7</v>
      </c>
      <c r="D1233" s="21">
        <v>35</v>
      </c>
      <c r="E1233" s="2" t="s">
        <v>4427</v>
      </c>
      <c r="F1233" s="2"/>
      <c r="G1233" s="387">
        <v>37.65</v>
      </c>
      <c r="H1233" s="387">
        <v>34.550000000000004</v>
      </c>
      <c r="I1233" s="393">
        <v>33.950000000000003</v>
      </c>
    </row>
    <row r="1234" spans="1:9" s="18" customFormat="1">
      <c r="A1234" s="162" t="s">
        <v>27316</v>
      </c>
      <c r="B1234" s="2">
        <v>6</v>
      </c>
      <c r="C1234" s="1">
        <v>0.7</v>
      </c>
      <c r="D1234" s="21">
        <v>35</v>
      </c>
      <c r="E1234" s="2" t="s">
        <v>4427</v>
      </c>
      <c r="F1234" s="2"/>
      <c r="G1234" s="387">
        <v>273.40000000000003</v>
      </c>
      <c r="H1234" s="387">
        <v>251</v>
      </c>
      <c r="I1234" s="393">
        <v>246.5</v>
      </c>
    </row>
    <row r="1235" spans="1:9" s="18" customFormat="1">
      <c r="A1235" s="162" t="s">
        <v>3127</v>
      </c>
      <c r="B1235" s="2">
        <v>24</v>
      </c>
      <c r="C1235" s="1">
        <v>0.05</v>
      </c>
      <c r="D1235" s="21">
        <v>40</v>
      </c>
      <c r="E1235" s="2" t="s">
        <v>4427</v>
      </c>
      <c r="F1235" s="2"/>
      <c r="G1235" s="387">
        <v>18.7</v>
      </c>
      <c r="H1235" s="387">
        <v>17.150000000000002</v>
      </c>
      <c r="I1235" s="393">
        <v>16.850000000000001</v>
      </c>
    </row>
    <row r="1236" spans="1:9" s="18" customFormat="1">
      <c r="A1236" s="162" t="s">
        <v>31823</v>
      </c>
      <c r="B1236" s="2">
        <v>4</v>
      </c>
      <c r="C1236" s="1">
        <v>3</v>
      </c>
      <c r="D1236" s="21">
        <v>40</v>
      </c>
      <c r="E1236" s="2" t="s">
        <v>4427</v>
      </c>
      <c r="F1236" s="2"/>
      <c r="G1236" s="387">
        <v>59.150000000000006</v>
      </c>
      <c r="H1236" s="387">
        <v>54.300000000000004</v>
      </c>
      <c r="I1236" s="393">
        <v>53.35</v>
      </c>
    </row>
    <row r="1237" spans="1:9">
      <c r="A1237" s="162" t="s">
        <v>32905</v>
      </c>
      <c r="B1237" s="2">
        <v>6</v>
      </c>
      <c r="C1237" s="1">
        <v>0.7</v>
      </c>
      <c r="D1237" s="21">
        <v>40</v>
      </c>
      <c r="E1237" s="2" t="s">
        <v>4427</v>
      </c>
      <c r="F1237" s="2"/>
      <c r="G1237" s="387">
        <v>28</v>
      </c>
      <c r="H1237" s="387">
        <v>25.75</v>
      </c>
      <c r="I1237" s="393">
        <v>25.25</v>
      </c>
    </row>
    <row r="1238" spans="1:9">
      <c r="A1238" s="162" t="s">
        <v>3129</v>
      </c>
      <c r="B1238" s="2">
        <v>24</v>
      </c>
      <c r="C1238" s="1">
        <v>0.05</v>
      </c>
      <c r="D1238" s="21">
        <v>40</v>
      </c>
      <c r="E1238" s="2" t="s">
        <v>4427</v>
      </c>
      <c r="F1238" s="2"/>
      <c r="G1238" s="387">
        <v>49.75</v>
      </c>
      <c r="H1238" s="387">
        <v>45.650000000000006</v>
      </c>
      <c r="I1238" s="393">
        <v>44.85</v>
      </c>
    </row>
    <row r="1239" spans="1:9">
      <c r="A1239" s="162" t="s">
        <v>32906</v>
      </c>
      <c r="B1239" s="2">
        <v>6</v>
      </c>
      <c r="C1239" s="1">
        <v>0.7</v>
      </c>
      <c r="D1239" s="21">
        <v>40</v>
      </c>
      <c r="E1239" s="2" t="s">
        <v>4427</v>
      </c>
      <c r="F1239" s="2"/>
      <c r="G1239" s="387">
        <v>37.800000000000004</v>
      </c>
      <c r="H1239" s="387">
        <v>34.700000000000003</v>
      </c>
      <c r="I1239" s="393">
        <v>34.050000000000004</v>
      </c>
    </row>
    <row r="1240" spans="1:9" s="18" customFormat="1">
      <c r="A1240" s="162" t="s">
        <v>3131</v>
      </c>
      <c r="B1240" s="2">
        <v>4</v>
      </c>
      <c r="C1240" s="1">
        <v>1.75</v>
      </c>
      <c r="D1240" s="21">
        <v>40</v>
      </c>
      <c r="E1240" s="2" t="s">
        <v>4427</v>
      </c>
      <c r="F1240" s="2"/>
      <c r="G1240" s="387">
        <v>47.35</v>
      </c>
      <c r="H1240" s="387">
        <v>43.5</v>
      </c>
      <c r="I1240" s="393">
        <v>42.7</v>
      </c>
    </row>
    <row r="1241" spans="1:9" s="18" customFormat="1">
      <c r="A1241" s="162" t="s">
        <v>3159</v>
      </c>
      <c r="B1241" s="2">
        <v>6</v>
      </c>
      <c r="C1241" s="1">
        <v>0.7</v>
      </c>
      <c r="D1241" s="21">
        <v>40</v>
      </c>
      <c r="E1241" s="2" t="s">
        <v>4427</v>
      </c>
      <c r="F1241" s="2"/>
      <c r="G1241" s="387">
        <v>13.100000000000001</v>
      </c>
      <c r="H1241" s="387">
        <v>12</v>
      </c>
      <c r="I1241" s="393">
        <v>11.8</v>
      </c>
    </row>
    <row r="1242" spans="1:9">
      <c r="A1242" s="162" t="s">
        <v>33166</v>
      </c>
      <c r="B1242" s="2">
        <v>6</v>
      </c>
      <c r="C1242" s="1">
        <v>0.7</v>
      </c>
      <c r="D1242" s="21">
        <v>40</v>
      </c>
      <c r="E1242" s="2" t="s">
        <v>4427</v>
      </c>
      <c r="F1242" s="2"/>
      <c r="G1242" s="387">
        <v>15.5</v>
      </c>
      <c r="H1242" s="387">
        <v>14.25</v>
      </c>
      <c r="I1242" s="393">
        <v>14</v>
      </c>
    </row>
    <row r="1243" spans="1:9">
      <c r="A1243" s="162" t="s">
        <v>3162</v>
      </c>
      <c r="B1243" s="2">
        <v>4</v>
      </c>
      <c r="C1243" s="1">
        <v>0.7</v>
      </c>
      <c r="D1243" s="21">
        <v>40</v>
      </c>
      <c r="E1243" s="2" t="s">
        <v>4427</v>
      </c>
      <c r="F1243" s="2"/>
      <c r="G1243" s="387">
        <v>6.5500000000000007</v>
      </c>
      <c r="H1243" s="387">
        <v>6</v>
      </c>
      <c r="I1243" s="393">
        <v>5.9</v>
      </c>
    </row>
    <row r="1244" spans="1:9" s="18" customFormat="1">
      <c r="A1244" s="162" t="s">
        <v>13685</v>
      </c>
      <c r="B1244" s="2">
        <v>3</v>
      </c>
      <c r="C1244" s="1">
        <v>0.7</v>
      </c>
      <c r="D1244" s="21">
        <v>40</v>
      </c>
      <c r="E1244" s="2" t="s">
        <v>4427</v>
      </c>
      <c r="F1244" s="2"/>
      <c r="G1244" s="387">
        <v>18.25</v>
      </c>
      <c r="H1244" s="387">
        <v>16.75</v>
      </c>
      <c r="I1244" s="393">
        <v>16.45</v>
      </c>
    </row>
    <row r="1245" spans="1:9">
      <c r="A1245" s="162" t="s">
        <v>3164</v>
      </c>
      <c r="B1245" s="2">
        <v>6</v>
      </c>
      <c r="C1245" s="1">
        <v>1</v>
      </c>
      <c r="D1245" s="21">
        <v>40</v>
      </c>
      <c r="E1245" s="2" t="s">
        <v>4427</v>
      </c>
      <c r="F1245" s="2"/>
      <c r="G1245" s="387">
        <v>33.5</v>
      </c>
      <c r="H1245" s="387">
        <v>30.75</v>
      </c>
      <c r="I1245" s="393">
        <v>30.200000000000003</v>
      </c>
    </row>
    <row r="1246" spans="1:9" s="18" customFormat="1">
      <c r="A1246" s="162" t="s">
        <v>3167</v>
      </c>
      <c r="B1246" s="2">
        <v>6</v>
      </c>
      <c r="C1246" s="1">
        <v>0.7</v>
      </c>
      <c r="D1246" s="21">
        <v>40</v>
      </c>
      <c r="E1246" s="2" t="s">
        <v>4427</v>
      </c>
      <c r="F1246" s="2"/>
      <c r="G1246" s="387">
        <v>53.650000000000006</v>
      </c>
      <c r="H1246" s="387">
        <v>49.25</v>
      </c>
      <c r="I1246" s="393">
        <v>48.35</v>
      </c>
    </row>
    <row r="1247" spans="1:9" s="18" customFormat="1">
      <c r="A1247" s="162" t="s">
        <v>3169</v>
      </c>
      <c r="B1247" s="2">
        <v>6</v>
      </c>
      <c r="C1247" s="1">
        <v>1</v>
      </c>
      <c r="D1247" s="21">
        <v>40</v>
      </c>
      <c r="E1247" s="2" t="s">
        <v>4427</v>
      </c>
      <c r="F1247" s="2"/>
      <c r="G1247" s="387">
        <v>34.4</v>
      </c>
      <c r="H1247" s="387">
        <v>31.6</v>
      </c>
      <c r="I1247" s="393">
        <v>31.05</v>
      </c>
    </row>
    <row r="1248" spans="1:9">
      <c r="A1248" s="162" t="s">
        <v>3388</v>
      </c>
      <c r="B1248" s="2">
        <v>6</v>
      </c>
      <c r="C1248" s="1">
        <v>0.7</v>
      </c>
      <c r="D1248" s="21">
        <v>38</v>
      </c>
      <c r="E1248" s="2" t="s">
        <v>4427</v>
      </c>
      <c r="F1248" s="2"/>
      <c r="G1248" s="387">
        <v>41.25</v>
      </c>
      <c r="H1248" s="387">
        <v>37.9</v>
      </c>
      <c r="I1248" s="393">
        <v>37.200000000000003</v>
      </c>
    </row>
    <row r="1249" spans="1:9">
      <c r="A1249" s="162" t="s">
        <v>14460</v>
      </c>
      <c r="B1249" s="2">
        <v>6</v>
      </c>
      <c r="C1249" s="1">
        <v>0.7</v>
      </c>
      <c r="D1249" s="21">
        <v>38</v>
      </c>
      <c r="E1249" s="2" t="s">
        <v>4427</v>
      </c>
      <c r="F1249" s="2"/>
      <c r="G1249" s="387">
        <v>65.650000000000006</v>
      </c>
      <c r="H1249" s="387">
        <v>60.300000000000004</v>
      </c>
      <c r="I1249" s="393">
        <v>59.2</v>
      </c>
    </row>
    <row r="1250" spans="1:9" s="18" customFormat="1">
      <c r="A1250" s="162" t="s">
        <v>3580</v>
      </c>
      <c r="B1250" s="2">
        <v>6</v>
      </c>
      <c r="C1250" s="1">
        <v>0.7</v>
      </c>
      <c r="D1250" s="21">
        <v>38</v>
      </c>
      <c r="E1250" s="2" t="s">
        <v>4427</v>
      </c>
      <c r="F1250" s="2"/>
      <c r="G1250" s="387">
        <v>30.900000000000002</v>
      </c>
      <c r="H1250" s="387">
        <v>28.35</v>
      </c>
      <c r="I1250" s="393">
        <v>27.85</v>
      </c>
    </row>
    <row r="1251" spans="1:9">
      <c r="A1251" s="162" t="s">
        <v>33196</v>
      </c>
      <c r="B1251" s="2">
        <v>6</v>
      </c>
      <c r="C1251" s="1">
        <v>1</v>
      </c>
      <c r="D1251" s="21">
        <v>38</v>
      </c>
      <c r="E1251" s="2" t="s">
        <v>4427</v>
      </c>
      <c r="F1251" s="2"/>
      <c r="G1251" s="387">
        <v>24.05</v>
      </c>
      <c r="H1251" s="387">
        <v>22.05</v>
      </c>
      <c r="I1251" s="393">
        <v>21.700000000000003</v>
      </c>
    </row>
    <row r="1252" spans="1:9" s="18" customFormat="1">
      <c r="A1252" s="162" t="s">
        <v>32135</v>
      </c>
      <c r="B1252" s="2">
        <v>12</v>
      </c>
      <c r="C1252" s="1">
        <v>0.05</v>
      </c>
      <c r="D1252" s="21">
        <v>38</v>
      </c>
      <c r="E1252" s="2" t="s">
        <v>4427</v>
      </c>
      <c r="F1252" s="2"/>
      <c r="G1252" s="387">
        <v>30.5</v>
      </c>
      <c r="H1252" s="387">
        <v>28</v>
      </c>
      <c r="I1252" s="393">
        <v>27.5</v>
      </c>
    </row>
    <row r="1253" spans="1:9">
      <c r="A1253" s="162" t="s">
        <v>3582</v>
      </c>
      <c r="B1253" s="2">
        <v>6</v>
      </c>
      <c r="C1253" s="1">
        <v>0.5</v>
      </c>
      <c r="D1253" s="21">
        <v>38</v>
      </c>
      <c r="E1253" s="2" t="s">
        <v>4427</v>
      </c>
      <c r="F1253" s="2"/>
      <c r="G1253" s="387">
        <v>11.5</v>
      </c>
      <c r="H1253" s="387">
        <v>10.55</v>
      </c>
      <c r="I1253" s="393">
        <v>10.4</v>
      </c>
    </row>
    <row r="1254" spans="1:9" s="18" customFormat="1">
      <c r="A1254" s="162" t="s">
        <v>3585</v>
      </c>
      <c r="B1254" s="2">
        <v>6</v>
      </c>
      <c r="C1254" s="1">
        <v>1</v>
      </c>
      <c r="D1254" s="21">
        <v>38</v>
      </c>
      <c r="E1254" s="2" t="s">
        <v>4427</v>
      </c>
      <c r="F1254" s="2"/>
      <c r="G1254" s="387">
        <v>15.8</v>
      </c>
      <c r="H1254" s="387">
        <v>14.5</v>
      </c>
      <c r="I1254" s="393">
        <v>14.25</v>
      </c>
    </row>
    <row r="1255" spans="1:9" s="18" customFormat="1">
      <c r="A1255" s="162" t="s">
        <v>27001</v>
      </c>
      <c r="B1255" s="2">
        <v>6</v>
      </c>
      <c r="C1255" s="1">
        <v>0.7</v>
      </c>
      <c r="D1255" s="21">
        <v>38</v>
      </c>
      <c r="E1255" s="2" t="s">
        <v>4427</v>
      </c>
      <c r="F1255" s="2"/>
      <c r="G1255" s="387">
        <v>24.200000000000003</v>
      </c>
      <c r="H1255" s="387">
        <v>22.200000000000003</v>
      </c>
      <c r="I1255" s="393">
        <v>21.8</v>
      </c>
    </row>
    <row r="1256" spans="1:9">
      <c r="A1256" s="162" t="s">
        <v>4579</v>
      </c>
      <c r="B1256" s="2">
        <v>12</v>
      </c>
      <c r="C1256" s="1">
        <v>0.05</v>
      </c>
      <c r="D1256" s="21">
        <v>38</v>
      </c>
      <c r="E1256" s="2" t="s">
        <v>4427</v>
      </c>
      <c r="F1256" s="2"/>
      <c r="G1256" s="387">
        <v>11.9</v>
      </c>
      <c r="H1256" s="387">
        <v>10.950000000000001</v>
      </c>
      <c r="I1256" s="393">
        <v>10.75</v>
      </c>
    </row>
    <row r="1257" spans="1:9">
      <c r="A1257" s="162" t="s">
        <v>32576</v>
      </c>
      <c r="B1257" s="2">
        <v>6</v>
      </c>
      <c r="C1257" s="1">
        <v>1</v>
      </c>
      <c r="D1257" s="21">
        <v>18</v>
      </c>
      <c r="E1257" s="2" t="s">
        <v>4427</v>
      </c>
      <c r="F1257" s="2"/>
      <c r="G1257" s="387">
        <v>28.900000000000002</v>
      </c>
      <c r="H1257" s="387">
        <v>26.55</v>
      </c>
      <c r="I1257" s="393">
        <v>26.05</v>
      </c>
    </row>
    <row r="1258" spans="1:9" s="18" customFormat="1">
      <c r="A1258" s="162" t="s">
        <v>4504</v>
      </c>
      <c r="B1258" s="2">
        <v>6</v>
      </c>
      <c r="C1258" s="1">
        <v>0.7</v>
      </c>
      <c r="D1258" s="21">
        <v>40</v>
      </c>
      <c r="E1258" s="2" t="s">
        <v>4427</v>
      </c>
      <c r="F1258" s="2"/>
      <c r="G1258" s="387">
        <v>16.350000000000001</v>
      </c>
      <c r="H1258" s="387">
        <v>15.05</v>
      </c>
      <c r="I1258" s="393">
        <v>14.75</v>
      </c>
    </row>
    <row r="1259" spans="1:9" s="18" customFormat="1">
      <c r="A1259" s="162" t="s">
        <v>3864</v>
      </c>
      <c r="B1259" s="2">
        <v>6</v>
      </c>
      <c r="C1259" s="1">
        <v>0.7</v>
      </c>
      <c r="D1259" s="21">
        <v>40</v>
      </c>
      <c r="E1259" s="2" t="s">
        <v>4427</v>
      </c>
      <c r="F1259" s="2"/>
      <c r="G1259" s="387">
        <v>18.55</v>
      </c>
      <c r="H1259" s="387">
        <v>17.05</v>
      </c>
      <c r="I1259" s="393">
        <v>16.75</v>
      </c>
    </row>
    <row r="1260" spans="1:9">
      <c r="A1260" s="162" t="s">
        <v>4020</v>
      </c>
      <c r="B1260" s="2">
        <v>6</v>
      </c>
      <c r="C1260" s="1">
        <v>0.7</v>
      </c>
      <c r="D1260" s="21">
        <v>35</v>
      </c>
      <c r="E1260" s="2" t="s">
        <v>4427</v>
      </c>
      <c r="F1260" s="2"/>
      <c r="G1260" s="387">
        <v>24.35</v>
      </c>
      <c r="H1260" s="387">
        <v>22.35</v>
      </c>
      <c r="I1260" s="393">
        <v>21.950000000000003</v>
      </c>
    </row>
    <row r="1261" spans="1:9">
      <c r="A1261" s="260" t="s">
        <v>4157</v>
      </c>
      <c r="B1261" s="9">
        <v>6</v>
      </c>
      <c r="C1261" s="34">
        <v>0.7</v>
      </c>
      <c r="D1261" s="31">
        <v>40</v>
      </c>
      <c r="E1261" s="9" t="s">
        <v>4427</v>
      </c>
      <c r="F1261" s="9"/>
      <c r="G1261" s="391">
        <v>16.45</v>
      </c>
      <c r="H1261" s="391">
        <v>15.100000000000001</v>
      </c>
      <c r="I1261" s="394">
        <v>14.8</v>
      </c>
    </row>
    <row r="1262" spans="1:9" s="18" customFormat="1">
      <c r="A1262" s="162" t="s">
        <v>4505</v>
      </c>
      <c r="B1262" s="2">
        <v>6</v>
      </c>
      <c r="C1262" s="1">
        <v>0.7</v>
      </c>
      <c r="D1262" s="21">
        <v>40</v>
      </c>
      <c r="E1262" s="2" t="s">
        <v>4427</v>
      </c>
      <c r="F1262" s="2"/>
      <c r="G1262" s="387">
        <v>261.65000000000003</v>
      </c>
      <c r="H1262" s="387">
        <v>240.20000000000002</v>
      </c>
      <c r="I1262" s="393">
        <v>235.9</v>
      </c>
    </row>
    <row r="1263" spans="1:9" ht="17" customHeight="1">
      <c r="A1263" s="478" t="s">
        <v>4428</v>
      </c>
      <c r="B1263" s="479"/>
      <c r="C1263" s="479"/>
      <c r="D1263" s="479"/>
      <c r="E1263" s="479"/>
      <c r="F1263" s="479"/>
      <c r="G1263" s="479"/>
      <c r="H1263" s="479"/>
      <c r="I1263" s="480"/>
    </row>
    <row r="1264" spans="1:9" s="18" customFormat="1">
      <c r="A1264" s="162" t="s">
        <v>18</v>
      </c>
      <c r="B1264" s="2">
        <v>6</v>
      </c>
      <c r="C1264" s="1">
        <v>1</v>
      </c>
      <c r="D1264" s="21">
        <v>30</v>
      </c>
      <c r="E1264" s="2" t="s">
        <v>4428</v>
      </c>
      <c r="F1264" s="2"/>
      <c r="G1264" s="387">
        <v>133.80000000000001</v>
      </c>
      <c r="H1264" s="387">
        <v>122.85000000000001</v>
      </c>
      <c r="I1264" s="393">
        <v>120.65</v>
      </c>
    </row>
    <row r="1265" spans="1:9" s="18" customFormat="1">
      <c r="A1265" s="162" t="s">
        <v>23</v>
      </c>
      <c r="B1265" s="2">
        <v>6</v>
      </c>
      <c r="C1265" s="1">
        <v>0.7</v>
      </c>
      <c r="D1265" s="21">
        <v>40</v>
      </c>
      <c r="E1265" s="2" t="s">
        <v>4428</v>
      </c>
      <c r="F1265" s="2"/>
      <c r="G1265" s="387">
        <v>25.5</v>
      </c>
      <c r="H1265" s="387">
        <v>23.450000000000003</v>
      </c>
      <c r="I1265" s="393">
        <v>23</v>
      </c>
    </row>
    <row r="1266" spans="1:9">
      <c r="A1266" s="162" t="s">
        <v>71</v>
      </c>
      <c r="B1266" s="2">
        <v>6</v>
      </c>
      <c r="C1266" s="1">
        <v>0.7</v>
      </c>
      <c r="D1266" s="21">
        <v>40</v>
      </c>
      <c r="E1266" s="2" t="s">
        <v>4428</v>
      </c>
      <c r="F1266" s="2"/>
      <c r="G1266" s="387">
        <v>28.650000000000002</v>
      </c>
      <c r="H1266" s="387">
        <v>26.3</v>
      </c>
      <c r="I1266" s="393">
        <v>25.8</v>
      </c>
    </row>
    <row r="1267" spans="1:9">
      <c r="A1267" s="162" t="s">
        <v>79</v>
      </c>
      <c r="B1267" s="2">
        <v>6</v>
      </c>
      <c r="C1267" s="1">
        <v>0.7</v>
      </c>
      <c r="D1267" s="21">
        <v>40</v>
      </c>
      <c r="E1267" s="2" t="s">
        <v>4428</v>
      </c>
      <c r="F1267" s="2"/>
      <c r="G1267" s="387">
        <v>28</v>
      </c>
      <c r="H1267" s="387">
        <v>25.75</v>
      </c>
      <c r="I1267" s="393">
        <v>25.25</v>
      </c>
    </row>
    <row r="1268" spans="1:9" s="18" customFormat="1">
      <c r="A1268" s="162" t="s">
        <v>84</v>
      </c>
      <c r="B1268" s="2">
        <v>6</v>
      </c>
      <c r="C1268" s="1">
        <v>0.7</v>
      </c>
      <c r="D1268" s="21">
        <v>38</v>
      </c>
      <c r="E1268" s="2" t="s">
        <v>4428</v>
      </c>
      <c r="F1268" s="2"/>
      <c r="G1268" s="387">
        <v>16.75</v>
      </c>
      <c r="H1268" s="387">
        <v>15.350000000000001</v>
      </c>
      <c r="I1268" s="393">
        <v>15.100000000000001</v>
      </c>
    </row>
    <row r="1269" spans="1:9" s="18" customFormat="1">
      <c r="A1269" s="162" t="s">
        <v>27640</v>
      </c>
      <c r="B1269" s="2">
        <v>12</v>
      </c>
      <c r="C1269" s="1">
        <v>1</v>
      </c>
      <c r="D1269" s="21">
        <v>40</v>
      </c>
      <c r="E1269" s="2" t="s">
        <v>4428</v>
      </c>
      <c r="F1269" s="2"/>
      <c r="G1269" s="387">
        <v>119.80000000000001</v>
      </c>
      <c r="H1269" s="387">
        <v>110</v>
      </c>
      <c r="I1269" s="393">
        <v>108.05000000000001</v>
      </c>
    </row>
    <row r="1270" spans="1:9">
      <c r="A1270" s="162" t="s">
        <v>87</v>
      </c>
      <c r="B1270" s="2">
        <v>6</v>
      </c>
      <c r="C1270" s="1">
        <v>0.7</v>
      </c>
      <c r="D1270" s="21">
        <v>38</v>
      </c>
      <c r="E1270" s="2" t="s">
        <v>4428</v>
      </c>
      <c r="F1270" s="2"/>
      <c r="G1270" s="387">
        <v>15.9</v>
      </c>
      <c r="H1270" s="387">
        <v>14.600000000000001</v>
      </c>
      <c r="I1270" s="393">
        <v>14.350000000000001</v>
      </c>
    </row>
    <row r="1271" spans="1:9" s="18" customFormat="1">
      <c r="A1271" s="162" t="s">
        <v>89</v>
      </c>
      <c r="B1271" s="2">
        <v>12</v>
      </c>
      <c r="C1271" s="1">
        <v>1</v>
      </c>
      <c r="D1271" s="21">
        <v>38</v>
      </c>
      <c r="E1271" s="2" t="s">
        <v>4428</v>
      </c>
      <c r="F1271" s="2"/>
      <c r="G1271" s="387">
        <v>31.400000000000002</v>
      </c>
      <c r="H1271" s="387">
        <v>28.85</v>
      </c>
      <c r="I1271" s="393">
        <v>28.35</v>
      </c>
    </row>
    <row r="1272" spans="1:9">
      <c r="A1272" s="162" t="s">
        <v>91</v>
      </c>
      <c r="B1272" s="2">
        <v>12</v>
      </c>
      <c r="C1272" s="1">
        <v>1</v>
      </c>
      <c r="D1272" s="21">
        <v>38</v>
      </c>
      <c r="E1272" s="2" t="s">
        <v>4428</v>
      </c>
      <c r="F1272" s="2"/>
      <c r="G1272" s="387">
        <v>31.400000000000002</v>
      </c>
      <c r="H1272" s="387">
        <v>28.85</v>
      </c>
      <c r="I1272" s="393">
        <v>28.35</v>
      </c>
    </row>
    <row r="1273" spans="1:9" s="18" customFormat="1">
      <c r="A1273" s="162" t="s">
        <v>4625</v>
      </c>
      <c r="B1273" s="2">
        <v>6</v>
      </c>
      <c r="C1273" s="1">
        <v>0.7</v>
      </c>
      <c r="D1273" s="21">
        <v>38</v>
      </c>
      <c r="E1273" s="2" t="s">
        <v>4428</v>
      </c>
      <c r="F1273" s="2"/>
      <c r="G1273" s="387">
        <v>93.75</v>
      </c>
      <c r="H1273" s="387">
        <v>86.050000000000011</v>
      </c>
      <c r="I1273" s="393">
        <v>84.5</v>
      </c>
    </row>
    <row r="1274" spans="1:9">
      <c r="A1274" s="162" t="s">
        <v>94</v>
      </c>
      <c r="B1274" s="2">
        <v>12</v>
      </c>
      <c r="C1274" s="1">
        <v>1</v>
      </c>
      <c r="D1274" s="21">
        <v>38</v>
      </c>
      <c r="E1274" s="2" t="s">
        <v>4428</v>
      </c>
      <c r="F1274" s="2"/>
      <c r="G1274" s="387">
        <v>43.2</v>
      </c>
      <c r="H1274" s="387">
        <v>39.650000000000006</v>
      </c>
      <c r="I1274" s="393">
        <v>38.950000000000003</v>
      </c>
    </row>
    <row r="1275" spans="1:9">
      <c r="A1275" s="162" t="s">
        <v>97</v>
      </c>
      <c r="B1275" s="2">
        <v>12</v>
      </c>
      <c r="C1275" s="1">
        <v>1</v>
      </c>
      <c r="D1275" s="21">
        <v>38</v>
      </c>
      <c r="E1275" s="2" t="s">
        <v>4428</v>
      </c>
      <c r="F1275" s="2"/>
      <c r="G1275" s="387">
        <v>18.3</v>
      </c>
      <c r="H1275" s="387">
        <v>16.8</v>
      </c>
      <c r="I1275" s="393">
        <v>16.5</v>
      </c>
    </row>
    <row r="1276" spans="1:9" s="18" customFormat="1">
      <c r="A1276" s="162" t="s">
        <v>31709</v>
      </c>
      <c r="B1276" s="2">
        <v>6</v>
      </c>
      <c r="C1276" s="1">
        <v>0.7</v>
      </c>
      <c r="D1276" s="21">
        <v>38</v>
      </c>
      <c r="E1276" s="2" t="s">
        <v>4428</v>
      </c>
      <c r="F1276" s="2"/>
      <c r="G1276" s="387">
        <v>18.100000000000001</v>
      </c>
      <c r="H1276" s="387">
        <v>16.600000000000001</v>
      </c>
      <c r="I1276" s="393">
        <v>16.3</v>
      </c>
    </row>
    <row r="1277" spans="1:9" s="18" customFormat="1">
      <c r="A1277" s="162" t="s">
        <v>101</v>
      </c>
      <c r="B1277" s="2">
        <v>120</v>
      </c>
      <c r="C1277" s="1">
        <v>0.05</v>
      </c>
      <c r="D1277" s="21">
        <v>40</v>
      </c>
      <c r="E1277" s="2" t="s">
        <v>4428</v>
      </c>
      <c r="F1277" s="2"/>
      <c r="G1277" s="387">
        <v>14.200000000000001</v>
      </c>
      <c r="H1277" s="387">
        <v>13</v>
      </c>
      <c r="I1277" s="393">
        <v>12.8</v>
      </c>
    </row>
    <row r="1278" spans="1:9">
      <c r="A1278" s="162" t="s">
        <v>38684</v>
      </c>
      <c r="B1278" s="2">
        <v>192</v>
      </c>
      <c r="C1278" s="1">
        <v>0.05</v>
      </c>
      <c r="D1278" s="21">
        <v>40</v>
      </c>
      <c r="E1278" s="2" t="s">
        <v>4428</v>
      </c>
      <c r="F1278" s="2"/>
      <c r="G1278" s="387">
        <v>24.75</v>
      </c>
      <c r="H1278" s="387">
        <v>22.700000000000003</v>
      </c>
      <c r="I1278" s="393">
        <v>22.3</v>
      </c>
    </row>
    <row r="1279" spans="1:9">
      <c r="A1279" s="162" t="s">
        <v>38685</v>
      </c>
      <c r="B1279" s="2">
        <v>6</v>
      </c>
      <c r="C1279" s="1">
        <v>0.7</v>
      </c>
      <c r="D1279" s="21">
        <v>40</v>
      </c>
      <c r="E1279" s="2" t="s">
        <v>4428</v>
      </c>
      <c r="F1279" s="2"/>
      <c r="G1279" s="387">
        <v>7.2</v>
      </c>
      <c r="H1279" s="387">
        <v>6.65</v>
      </c>
      <c r="I1279" s="393">
        <v>6.5</v>
      </c>
    </row>
    <row r="1280" spans="1:9" s="18" customFormat="1">
      <c r="A1280" s="162" t="s">
        <v>38686</v>
      </c>
      <c r="B1280" s="2">
        <v>1</v>
      </c>
      <c r="C1280" s="1">
        <v>4.5</v>
      </c>
      <c r="D1280" s="21">
        <v>40</v>
      </c>
      <c r="E1280" s="2" t="s">
        <v>4428</v>
      </c>
      <c r="F1280" s="2"/>
      <c r="G1280" s="387">
        <v>27.3</v>
      </c>
      <c r="H1280" s="387">
        <v>25.05</v>
      </c>
      <c r="I1280" s="393">
        <v>24.6</v>
      </c>
    </row>
    <row r="1281" spans="1:9">
      <c r="A1281" s="162" t="s">
        <v>32932</v>
      </c>
      <c r="B1281" s="2">
        <v>6</v>
      </c>
      <c r="C1281" s="1">
        <v>0.7</v>
      </c>
      <c r="D1281" s="21">
        <v>40</v>
      </c>
      <c r="E1281" s="2" t="s">
        <v>4428</v>
      </c>
      <c r="F1281" s="2"/>
      <c r="G1281" s="387">
        <v>20.05</v>
      </c>
      <c r="H1281" s="387">
        <v>18.400000000000002</v>
      </c>
      <c r="I1281" s="393">
        <v>18.05</v>
      </c>
    </row>
    <row r="1282" spans="1:9" s="18" customFormat="1">
      <c r="A1282" s="162" t="s">
        <v>110</v>
      </c>
      <c r="B1282" s="2">
        <v>6</v>
      </c>
      <c r="C1282" s="1">
        <v>0.7</v>
      </c>
      <c r="D1282" s="21">
        <v>38</v>
      </c>
      <c r="E1282" s="2" t="s">
        <v>4428</v>
      </c>
      <c r="F1282" s="2"/>
      <c r="G1282" s="387">
        <v>10.350000000000001</v>
      </c>
      <c r="H1282" s="387">
        <v>9.5</v>
      </c>
      <c r="I1282" s="393">
        <v>9.3000000000000007</v>
      </c>
    </row>
    <row r="1283" spans="1:9">
      <c r="A1283" s="162" t="s">
        <v>14193</v>
      </c>
      <c r="B1283" s="2">
        <v>12</v>
      </c>
      <c r="C1283" s="1">
        <v>1</v>
      </c>
      <c r="D1283" s="21">
        <v>38</v>
      </c>
      <c r="E1283" s="2" t="s">
        <v>4428</v>
      </c>
      <c r="F1283" s="2"/>
      <c r="G1283" s="387">
        <v>32.65</v>
      </c>
      <c r="H1283" s="387">
        <v>29.950000000000003</v>
      </c>
      <c r="I1283" s="393">
        <v>29.450000000000003</v>
      </c>
    </row>
    <row r="1284" spans="1:9">
      <c r="A1284" s="162" t="s">
        <v>157</v>
      </c>
      <c r="B1284" s="2">
        <v>6</v>
      </c>
      <c r="C1284" s="1">
        <v>0.7</v>
      </c>
      <c r="D1284" s="21">
        <v>20</v>
      </c>
      <c r="E1284" s="2" t="s">
        <v>4428</v>
      </c>
      <c r="F1284" s="2"/>
      <c r="G1284" s="387">
        <v>37.85</v>
      </c>
      <c r="H1284" s="387">
        <v>34.75</v>
      </c>
      <c r="I1284" s="393">
        <v>34.1</v>
      </c>
    </row>
    <row r="1285" spans="1:9">
      <c r="A1285" s="162" t="s">
        <v>196</v>
      </c>
      <c r="B1285" s="2">
        <v>6</v>
      </c>
      <c r="C1285" s="1">
        <v>1</v>
      </c>
      <c r="D1285" s="21">
        <v>40</v>
      </c>
      <c r="E1285" s="2" t="s">
        <v>4428</v>
      </c>
      <c r="F1285" s="2"/>
      <c r="G1285" s="387">
        <v>30.75</v>
      </c>
      <c r="H1285" s="387">
        <v>28.25</v>
      </c>
      <c r="I1285" s="393">
        <v>27.75</v>
      </c>
    </row>
    <row r="1286" spans="1:9" s="18" customFormat="1">
      <c r="A1286" s="162" t="s">
        <v>294</v>
      </c>
      <c r="B1286" s="2">
        <v>6</v>
      </c>
      <c r="C1286" s="1">
        <v>0.7</v>
      </c>
      <c r="D1286" s="21">
        <v>24</v>
      </c>
      <c r="E1286" s="2" t="s">
        <v>4428</v>
      </c>
      <c r="F1286" s="2"/>
      <c r="G1286" s="387">
        <v>26.6</v>
      </c>
      <c r="H1286" s="387">
        <v>24.450000000000003</v>
      </c>
      <c r="I1286" s="393">
        <v>24</v>
      </c>
    </row>
    <row r="1287" spans="1:9" s="18" customFormat="1">
      <c r="A1287" s="162" t="s">
        <v>309</v>
      </c>
      <c r="B1287" s="2">
        <v>6</v>
      </c>
      <c r="C1287" s="1">
        <v>0.7</v>
      </c>
      <c r="D1287" s="21">
        <v>40</v>
      </c>
      <c r="E1287" s="2" t="s">
        <v>4428</v>
      </c>
      <c r="F1287" s="2"/>
      <c r="G1287" s="387">
        <v>27.700000000000003</v>
      </c>
      <c r="H1287" s="387">
        <v>25.450000000000003</v>
      </c>
      <c r="I1287" s="393">
        <v>25</v>
      </c>
    </row>
    <row r="1288" spans="1:9">
      <c r="A1288" s="162" t="s">
        <v>311</v>
      </c>
      <c r="B1288" s="2">
        <v>6</v>
      </c>
      <c r="C1288" s="1">
        <v>0.7</v>
      </c>
      <c r="D1288" s="21">
        <v>35.200000000000003</v>
      </c>
      <c r="E1288" s="2" t="s">
        <v>4428</v>
      </c>
      <c r="F1288" s="2"/>
      <c r="G1288" s="387">
        <v>61.75</v>
      </c>
      <c r="H1288" s="387">
        <v>56.7</v>
      </c>
      <c r="I1288" s="393">
        <v>55.7</v>
      </c>
    </row>
    <row r="1289" spans="1:9">
      <c r="A1289" s="162" t="s">
        <v>313</v>
      </c>
      <c r="B1289" s="2">
        <v>6</v>
      </c>
      <c r="C1289" s="1">
        <v>0.7</v>
      </c>
      <c r="D1289" s="21">
        <v>35.200000000000003</v>
      </c>
      <c r="E1289" s="2" t="s">
        <v>4428</v>
      </c>
      <c r="F1289" s="2"/>
      <c r="G1289" s="387">
        <v>20.3</v>
      </c>
      <c r="H1289" s="387">
        <v>18.600000000000001</v>
      </c>
      <c r="I1289" s="393">
        <v>18.3</v>
      </c>
    </row>
    <row r="1290" spans="1:9">
      <c r="A1290" s="162" t="s">
        <v>315</v>
      </c>
      <c r="B1290" s="2">
        <v>6</v>
      </c>
      <c r="C1290" s="1">
        <v>0.7</v>
      </c>
      <c r="D1290" s="21">
        <v>35.200000000000003</v>
      </c>
      <c r="E1290" s="2" t="s">
        <v>4428</v>
      </c>
      <c r="F1290" s="2"/>
      <c r="G1290" s="387">
        <v>61.75</v>
      </c>
      <c r="H1290" s="387">
        <v>56.7</v>
      </c>
      <c r="I1290" s="393">
        <v>55.7</v>
      </c>
    </row>
    <row r="1291" spans="1:9" s="18" customFormat="1">
      <c r="A1291" s="162" t="s">
        <v>4744</v>
      </c>
      <c r="B1291" s="2">
        <v>6</v>
      </c>
      <c r="C1291" s="1">
        <v>0.7</v>
      </c>
      <c r="D1291" s="21">
        <v>35.200000000000003</v>
      </c>
      <c r="E1291" s="2" t="s">
        <v>4428</v>
      </c>
      <c r="F1291" s="2"/>
      <c r="G1291" s="387">
        <v>255.15</v>
      </c>
      <c r="H1291" s="387">
        <v>234.20000000000002</v>
      </c>
      <c r="I1291" s="393">
        <v>230.05</v>
      </c>
    </row>
    <row r="1292" spans="1:9">
      <c r="A1292" s="162" t="s">
        <v>317</v>
      </c>
      <c r="B1292" s="2">
        <v>6</v>
      </c>
      <c r="C1292" s="1">
        <v>0.7</v>
      </c>
      <c r="D1292" s="21">
        <v>35.200000000000003</v>
      </c>
      <c r="E1292" s="2" t="s">
        <v>4428</v>
      </c>
      <c r="F1292" s="2"/>
      <c r="G1292" s="387">
        <v>22.400000000000002</v>
      </c>
      <c r="H1292" s="387">
        <v>20.6</v>
      </c>
      <c r="I1292" s="393">
        <v>20.200000000000003</v>
      </c>
    </row>
    <row r="1293" spans="1:9">
      <c r="A1293" s="162" t="s">
        <v>319</v>
      </c>
      <c r="B1293" s="2">
        <v>6</v>
      </c>
      <c r="C1293" s="1">
        <v>0.7</v>
      </c>
      <c r="D1293" s="21">
        <v>35.200000000000003</v>
      </c>
      <c r="E1293" s="2" t="s">
        <v>4428</v>
      </c>
      <c r="F1293" s="2"/>
      <c r="G1293" s="387">
        <v>21.200000000000003</v>
      </c>
      <c r="H1293" s="387">
        <v>19.450000000000003</v>
      </c>
      <c r="I1293" s="393">
        <v>19.100000000000001</v>
      </c>
    </row>
    <row r="1294" spans="1:9">
      <c r="A1294" s="162" t="s">
        <v>27044</v>
      </c>
      <c r="B1294" s="2">
        <v>6</v>
      </c>
      <c r="C1294" s="1">
        <v>0.7</v>
      </c>
      <c r="D1294" s="21">
        <v>35.200000000000003</v>
      </c>
      <c r="E1294" s="2" t="s">
        <v>4428</v>
      </c>
      <c r="F1294" s="2"/>
      <c r="G1294" s="387">
        <v>105.7</v>
      </c>
      <c r="H1294" s="387">
        <v>97</v>
      </c>
      <c r="I1294" s="393">
        <v>95.300000000000011</v>
      </c>
    </row>
    <row r="1295" spans="1:9" s="18" customFormat="1">
      <c r="A1295" s="162" t="s">
        <v>27047</v>
      </c>
      <c r="B1295" s="2">
        <v>6</v>
      </c>
      <c r="C1295" s="1">
        <v>0.7</v>
      </c>
      <c r="D1295" s="21">
        <v>30</v>
      </c>
      <c r="E1295" s="2" t="s">
        <v>4428</v>
      </c>
      <c r="F1295" s="2"/>
      <c r="G1295" s="387">
        <v>23.150000000000002</v>
      </c>
      <c r="H1295" s="387">
        <v>21.3</v>
      </c>
      <c r="I1295" s="393">
        <v>20.900000000000002</v>
      </c>
    </row>
    <row r="1296" spans="1:9">
      <c r="A1296" s="162" t="s">
        <v>27049</v>
      </c>
      <c r="B1296" s="2">
        <v>6</v>
      </c>
      <c r="C1296" s="1">
        <v>0.7</v>
      </c>
      <c r="D1296" s="21">
        <v>30</v>
      </c>
      <c r="E1296" s="2" t="s">
        <v>4428</v>
      </c>
      <c r="F1296" s="2"/>
      <c r="G1296" s="387">
        <v>16.7</v>
      </c>
      <c r="H1296" s="387">
        <v>15.350000000000001</v>
      </c>
      <c r="I1296" s="393">
        <v>15.05</v>
      </c>
    </row>
    <row r="1297" spans="1:9">
      <c r="A1297" s="162" t="s">
        <v>32985</v>
      </c>
      <c r="B1297" s="2">
        <v>6</v>
      </c>
      <c r="C1297" s="1">
        <v>0.7</v>
      </c>
      <c r="D1297" s="21">
        <v>30</v>
      </c>
      <c r="E1297" s="2" t="s">
        <v>4428</v>
      </c>
      <c r="F1297" s="2"/>
      <c r="G1297" s="387">
        <v>53.35</v>
      </c>
      <c r="H1297" s="387">
        <v>49</v>
      </c>
      <c r="I1297" s="393">
        <v>48.1</v>
      </c>
    </row>
    <row r="1298" spans="1:9" s="18" customFormat="1">
      <c r="A1298" s="162" t="s">
        <v>471</v>
      </c>
      <c r="B1298" s="2">
        <v>6</v>
      </c>
      <c r="C1298" s="1">
        <v>1</v>
      </c>
      <c r="D1298" s="21">
        <v>40</v>
      </c>
      <c r="E1298" s="2" t="s">
        <v>4428</v>
      </c>
      <c r="F1298" s="2"/>
      <c r="G1298" s="387">
        <v>13.5</v>
      </c>
      <c r="H1298" s="387">
        <v>12.4</v>
      </c>
      <c r="I1298" s="393">
        <v>12.15</v>
      </c>
    </row>
    <row r="1299" spans="1:9">
      <c r="A1299" s="162" t="s">
        <v>32986</v>
      </c>
      <c r="B1299" s="2">
        <v>6</v>
      </c>
      <c r="C1299" s="1">
        <v>0.7</v>
      </c>
      <c r="D1299" s="21">
        <v>40</v>
      </c>
      <c r="E1299" s="2" t="s">
        <v>4428</v>
      </c>
      <c r="F1299" s="2"/>
      <c r="G1299" s="387">
        <v>40.200000000000003</v>
      </c>
      <c r="H1299" s="387">
        <v>36.950000000000003</v>
      </c>
      <c r="I1299" s="393">
        <v>36.25</v>
      </c>
    </row>
    <row r="1300" spans="1:9" s="18" customFormat="1">
      <c r="A1300" s="162" t="s">
        <v>472</v>
      </c>
      <c r="B1300" s="2">
        <v>20</v>
      </c>
      <c r="C1300" s="1">
        <v>0.05</v>
      </c>
      <c r="D1300" s="21">
        <v>40</v>
      </c>
      <c r="E1300" s="2" t="s">
        <v>4428</v>
      </c>
      <c r="F1300" s="2"/>
      <c r="G1300" s="387">
        <v>15.4</v>
      </c>
      <c r="H1300" s="387">
        <v>14.15</v>
      </c>
      <c r="I1300" s="393">
        <v>13.9</v>
      </c>
    </row>
    <row r="1301" spans="1:9">
      <c r="A1301" s="162" t="s">
        <v>4748</v>
      </c>
      <c r="B1301" s="2">
        <v>6</v>
      </c>
      <c r="C1301" s="1">
        <v>1</v>
      </c>
      <c r="D1301" s="21">
        <v>40</v>
      </c>
      <c r="E1301" s="2" t="s">
        <v>4428</v>
      </c>
      <c r="F1301" s="2"/>
      <c r="G1301" s="387">
        <v>27.650000000000002</v>
      </c>
      <c r="H1301" s="387">
        <v>25.400000000000002</v>
      </c>
      <c r="I1301" s="393">
        <v>24.950000000000003</v>
      </c>
    </row>
    <row r="1302" spans="1:9">
      <c r="A1302" s="162" t="s">
        <v>33250</v>
      </c>
      <c r="B1302" s="2">
        <v>6</v>
      </c>
      <c r="C1302" s="1">
        <v>1</v>
      </c>
      <c r="D1302" s="21">
        <v>40</v>
      </c>
      <c r="E1302" s="2" t="s">
        <v>4428</v>
      </c>
      <c r="F1302" s="2"/>
      <c r="G1302" s="387">
        <v>71.850000000000009</v>
      </c>
      <c r="H1302" s="387">
        <v>66</v>
      </c>
      <c r="I1302" s="393">
        <v>64.8</v>
      </c>
    </row>
    <row r="1303" spans="1:9">
      <c r="A1303" s="162" t="s">
        <v>33251</v>
      </c>
      <c r="B1303" s="2">
        <v>3</v>
      </c>
      <c r="C1303" s="1">
        <v>1.5</v>
      </c>
      <c r="D1303" s="21">
        <v>40</v>
      </c>
      <c r="E1303" s="2" t="s">
        <v>4428</v>
      </c>
      <c r="F1303" s="2"/>
      <c r="G1303" s="387">
        <v>18.650000000000002</v>
      </c>
      <c r="H1303" s="387">
        <v>17.100000000000001</v>
      </c>
      <c r="I1303" s="393">
        <v>16.8</v>
      </c>
    </row>
    <row r="1304" spans="1:9" s="18" customFormat="1">
      <c r="A1304" s="162" t="s">
        <v>14579</v>
      </c>
      <c r="B1304" s="2">
        <v>6</v>
      </c>
      <c r="C1304" s="1">
        <v>1</v>
      </c>
      <c r="D1304" s="21">
        <v>40</v>
      </c>
      <c r="E1304" s="2" t="s">
        <v>4428</v>
      </c>
      <c r="F1304" s="2"/>
      <c r="G1304" s="387">
        <v>14.100000000000001</v>
      </c>
      <c r="H1304" s="387">
        <v>12.950000000000001</v>
      </c>
      <c r="I1304" s="393">
        <v>12.700000000000001</v>
      </c>
    </row>
    <row r="1305" spans="1:9">
      <c r="A1305" s="162" t="s">
        <v>474</v>
      </c>
      <c r="B1305" s="2">
        <v>6</v>
      </c>
      <c r="C1305" s="1">
        <v>0.7</v>
      </c>
      <c r="D1305" s="21">
        <v>40</v>
      </c>
      <c r="E1305" s="2" t="s">
        <v>4428</v>
      </c>
      <c r="F1305" s="2"/>
      <c r="G1305" s="387">
        <v>20.400000000000002</v>
      </c>
      <c r="H1305" s="387">
        <v>18.75</v>
      </c>
      <c r="I1305" s="393">
        <v>18.400000000000002</v>
      </c>
    </row>
    <row r="1306" spans="1:9">
      <c r="A1306" s="162" t="s">
        <v>27652</v>
      </c>
      <c r="B1306" s="2">
        <v>4</v>
      </c>
      <c r="C1306" s="1">
        <v>0.7</v>
      </c>
      <c r="D1306" s="21">
        <v>40</v>
      </c>
      <c r="E1306" s="2" t="s">
        <v>4428</v>
      </c>
      <c r="F1306" s="2"/>
      <c r="G1306" s="387">
        <v>42</v>
      </c>
      <c r="H1306" s="387">
        <v>38.550000000000004</v>
      </c>
      <c r="I1306" s="393">
        <v>37.85</v>
      </c>
    </row>
    <row r="1307" spans="1:9">
      <c r="A1307" s="162" t="s">
        <v>38690</v>
      </c>
      <c r="B1307" s="2">
        <v>1</v>
      </c>
      <c r="C1307" s="1">
        <v>3</v>
      </c>
      <c r="D1307" s="21">
        <v>40</v>
      </c>
      <c r="E1307" s="2" t="s">
        <v>4428</v>
      </c>
      <c r="F1307" s="2"/>
      <c r="G1307" s="387">
        <v>48.2</v>
      </c>
      <c r="H1307" s="387">
        <v>44.25</v>
      </c>
      <c r="I1307" s="393">
        <v>43.45</v>
      </c>
    </row>
    <row r="1308" spans="1:9">
      <c r="A1308" s="162" t="s">
        <v>38690</v>
      </c>
      <c r="B1308" s="2">
        <v>1</v>
      </c>
      <c r="C1308" s="1">
        <v>3</v>
      </c>
      <c r="D1308" s="21">
        <v>40</v>
      </c>
      <c r="E1308" s="2" t="s">
        <v>4428</v>
      </c>
      <c r="F1308" s="2"/>
      <c r="G1308" s="387">
        <v>35.550000000000004</v>
      </c>
      <c r="H1308" s="387">
        <v>32.65</v>
      </c>
      <c r="I1308" s="393">
        <v>32.050000000000004</v>
      </c>
    </row>
    <row r="1309" spans="1:9" s="18" customFormat="1">
      <c r="A1309" s="162" t="s">
        <v>38691</v>
      </c>
      <c r="B1309" s="2">
        <v>1</v>
      </c>
      <c r="C1309" s="1">
        <v>6</v>
      </c>
      <c r="D1309" s="21">
        <v>40</v>
      </c>
      <c r="E1309" s="2" t="s">
        <v>4428</v>
      </c>
      <c r="F1309" s="2"/>
      <c r="G1309" s="387">
        <v>48.7</v>
      </c>
      <c r="H1309" s="387">
        <v>44.7</v>
      </c>
      <c r="I1309" s="393">
        <v>43.900000000000006</v>
      </c>
    </row>
    <row r="1310" spans="1:9">
      <c r="A1310" s="162" t="s">
        <v>32987</v>
      </c>
      <c r="B1310" s="2">
        <v>6</v>
      </c>
      <c r="C1310" s="1">
        <v>1.75</v>
      </c>
      <c r="D1310" s="21">
        <v>40</v>
      </c>
      <c r="E1310" s="2" t="s">
        <v>4428</v>
      </c>
      <c r="F1310" s="2"/>
      <c r="G1310" s="387">
        <v>19.5</v>
      </c>
      <c r="H1310" s="387">
        <v>17.900000000000002</v>
      </c>
      <c r="I1310" s="393">
        <v>17.55</v>
      </c>
    </row>
    <row r="1311" spans="1:9">
      <c r="A1311" s="162" t="s">
        <v>32988</v>
      </c>
      <c r="B1311" s="2">
        <v>6</v>
      </c>
      <c r="C1311" s="1">
        <v>1.75</v>
      </c>
      <c r="D1311" s="21">
        <v>40</v>
      </c>
      <c r="E1311" s="2" t="s">
        <v>4428</v>
      </c>
      <c r="F1311" s="2"/>
      <c r="G1311" s="387">
        <v>50.400000000000006</v>
      </c>
      <c r="H1311" s="387">
        <v>46.300000000000004</v>
      </c>
      <c r="I1311" s="393">
        <v>45.45</v>
      </c>
    </row>
    <row r="1312" spans="1:9">
      <c r="A1312" s="162" t="s">
        <v>484</v>
      </c>
      <c r="B1312" s="2">
        <v>6</v>
      </c>
      <c r="C1312" s="1">
        <v>0.7</v>
      </c>
      <c r="D1312" s="21">
        <v>40</v>
      </c>
      <c r="E1312" s="2" t="s">
        <v>4428</v>
      </c>
      <c r="F1312" s="2"/>
      <c r="G1312" s="387">
        <v>84.7</v>
      </c>
      <c r="H1312" s="387">
        <v>77.75</v>
      </c>
      <c r="I1312" s="393">
        <v>76.350000000000009</v>
      </c>
    </row>
    <row r="1313" spans="1:9" s="18" customFormat="1">
      <c r="A1313" s="162" t="s">
        <v>26912</v>
      </c>
      <c r="B1313" s="2">
        <v>6</v>
      </c>
      <c r="C1313" s="1">
        <v>0.7</v>
      </c>
      <c r="D1313" s="21">
        <v>40</v>
      </c>
      <c r="E1313" s="2" t="s">
        <v>4428</v>
      </c>
      <c r="F1313" s="2"/>
      <c r="G1313" s="387">
        <v>19.5</v>
      </c>
      <c r="H1313" s="387">
        <v>17.900000000000002</v>
      </c>
      <c r="I1313" s="393">
        <v>17.55</v>
      </c>
    </row>
    <row r="1314" spans="1:9">
      <c r="A1314" s="162" t="s">
        <v>32896</v>
      </c>
      <c r="B1314" s="2">
        <v>1</v>
      </c>
      <c r="C1314" s="1">
        <v>3</v>
      </c>
      <c r="D1314" s="21">
        <v>40</v>
      </c>
      <c r="E1314" s="2" t="s">
        <v>4428</v>
      </c>
      <c r="F1314" s="2"/>
      <c r="G1314" s="387">
        <v>31.1</v>
      </c>
      <c r="H1314" s="387">
        <v>28.55</v>
      </c>
      <c r="I1314" s="393">
        <v>28.05</v>
      </c>
    </row>
    <row r="1315" spans="1:9">
      <c r="A1315" s="162" t="s">
        <v>31657</v>
      </c>
      <c r="B1315" s="2">
        <v>1</v>
      </c>
      <c r="C1315" s="1">
        <v>6</v>
      </c>
      <c r="D1315" s="21">
        <v>40</v>
      </c>
      <c r="E1315" s="2" t="s">
        <v>4428</v>
      </c>
      <c r="F1315" s="2"/>
      <c r="G1315" s="387">
        <v>44.75</v>
      </c>
      <c r="H1315" s="387">
        <v>41.1</v>
      </c>
      <c r="I1315" s="393">
        <v>40.35</v>
      </c>
    </row>
    <row r="1316" spans="1:9">
      <c r="A1316" s="162" t="s">
        <v>32989</v>
      </c>
      <c r="B1316" s="2">
        <v>60</v>
      </c>
      <c r="C1316" s="1">
        <v>0.05</v>
      </c>
      <c r="D1316" s="21">
        <v>40</v>
      </c>
      <c r="E1316" s="2" t="s">
        <v>4428</v>
      </c>
      <c r="F1316" s="2"/>
      <c r="G1316" s="387">
        <v>34.200000000000003</v>
      </c>
      <c r="H1316" s="387">
        <v>31.400000000000002</v>
      </c>
      <c r="I1316" s="393">
        <v>30.85</v>
      </c>
    </row>
    <row r="1317" spans="1:9">
      <c r="A1317" s="162" t="s">
        <v>491</v>
      </c>
      <c r="B1317" s="2">
        <v>6</v>
      </c>
      <c r="C1317" s="1">
        <v>0.7</v>
      </c>
      <c r="D1317" s="21">
        <v>40</v>
      </c>
      <c r="E1317" s="2" t="s">
        <v>4428</v>
      </c>
      <c r="F1317" s="2"/>
      <c r="G1317" s="387">
        <v>51.650000000000006</v>
      </c>
      <c r="H1317" s="387">
        <v>47.400000000000006</v>
      </c>
      <c r="I1317" s="393">
        <v>46.550000000000004</v>
      </c>
    </row>
    <row r="1318" spans="1:9" s="18" customFormat="1">
      <c r="A1318" s="162" t="s">
        <v>32362</v>
      </c>
      <c r="B1318" s="2">
        <v>6</v>
      </c>
      <c r="C1318" s="1">
        <v>0.7</v>
      </c>
      <c r="D1318" s="21">
        <v>40</v>
      </c>
      <c r="E1318" s="2" t="s">
        <v>4428</v>
      </c>
      <c r="F1318" s="2"/>
      <c r="G1318" s="387">
        <v>41.45</v>
      </c>
      <c r="H1318" s="387">
        <v>38.050000000000004</v>
      </c>
      <c r="I1318" s="393">
        <v>37.35</v>
      </c>
    </row>
    <row r="1319" spans="1:9">
      <c r="A1319" s="162" t="s">
        <v>561</v>
      </c>
      <c r="B1319" s="2">
        <v>6</v>
      </c>
      <c r="C1319" s="1">
        <v>0.7</v>
      </c>
      <c r="D1319" s="21">
        <v>40</v>
      </c>
      <c r="E1319" s="2" t="s">
        <v>4428</v>
      </c>
      <c r="F1319" s="2"/>
      <c r="G1319" s="387">
        <v>35.550000000000004</v>
      </c>
      <c r="H1319" s="387">
        <v>32.6</v>
      </c>
      <c r="I1319" s="393">
        <v>32.050000000000004</v>
      </c>
    </row>
    <row r="1320" spans="1:9">
      <c r="A1320" s="162" t="s">
        <v>32992</v>
      </c>
      <c r="B1320" s="2">
        <v>6</v>
      </c>
      <c r="C1320" s="1">
        <v>0.7</v>
      </c>
      <c r="D1320" s="21">
        <v>42</v>
      </c>
      <c r="E1320" s="2" t="s">
        <v>4428</v>
      </c>
      <c r="F1320" s="2"/>
      <c r="G1320" s="387">
        <v>26.3</v>
      </c>
      <c r="H1320" s="387">
        <v>24.150000000000002</v>
      </c>
      <c r="I1320" s="393">
        <v>23.700000000000003</v>
      </c>
    </row>
    <row r="1321" spans="1:9">
      <c r="A1321" s="162" t="s">
        <v>26925</v>
      </c>
      <c r="B1321" s="2">
        <v>6</v>
      </c>
      <c r="C1321" s="1">
        <v>0.7</v>
      </c>
      <c r="D1321" s="21">
        <v>40</v>
      </c>
      <c r="E1321" s="2" t="s">
        <v>4428</v>
      </c>
      <c r="F1321" s="2"/>
      <c r="G1321" s="387">
        <v>21.6</v>
      </c>
      <c r="H1321" s="387">
        <v>19.850000000000001</v>
      </c>
      <c r="I1321" s="393">
        <v>19.5</v>
      </c>
    </row>
    <row r="1322" spans="1:9" s="18" customFormat="1">
      <c r="A1322" s="162" t="s">
        <v>895</v>
      </c>
      <c r="B1322" s="2">
        <v>6</v>
      </c>
      <c r="C1322" s="1">
        <v>0.7</v>
      </c>
      <c r="D1322" s="21">
        <v>37.5</v>
      </c>
      <c r="E1322" s="2" t="s">
        <v>4428</v>
      </c>
      <c r="F1322" s="2"/>
      <c r="G1322" s="387">
        <v>17.75</v>
      </c>
      <c r="H1322" s="387">
        <v>16.3</v>
      </c>
      <c r="I1322" s="393">
        <v>16</v>
      </c>
    </row>
    <row r="1323" spans="1:9">
      <c r="A1323" s="162" t="s">
        <v>4468</v>
      </c>
      <c r="B1323" s="2">
        <v>6</v>
      </c>
      <c r="C1323" s="1">
        <v>0.7</v>
      </c>
      <c r="D1323" s="21">
        <v>40</v>
      </c>
      <c r="E1323" s="2" t="s">
        <v>4428</v>
      </c>
      <c r="F1323" s="2"/>
      <c r="G1323" s="387">
        <v>26.8</v>
      </c>
      <c r="H1323" s="387">
        <v>24.6</v>
      </c>
      <c r="I1323" s="393">
        <v>24.150000000000002</v>
      </c>
    </row>
    <row r="1324" spans="1:9">
      <c r="A1324" s="162" t="s">
        <v>4470</v>
      </c>
      <c r="B1324" s="2">
        <v>6</v>
      </c>
      <c r="C1324" s="1">
        <v>0.7</v>
      </c>
      <c r="D1324" s="21">
        <v>40</v>
      </c>
      <c r="E1324" s="2" t="s">
        <v>4428</v>
      </c>
      <c r="F1324" s="2"/>
      <c r="G1324" s="387">
        <v>106.10000000000001</v>
      </c>
      <c r="H1324" s="387">
        <v>97.4</v>
      </c>
      <c r="I1324" s="393">
        <v>95.65</v>
      </c>
    </row>
    <row r="1325" spans="1:9">
      <c r="A1325" s="162" t="s">
        <v>1046</v>
      </c>
      <c r="B1325" s="2">
        <v>6</v>
      </c>
      <c r="C1325" s="1">
        <v>0.7</v>
      </c>
      <c r="D1325" s="21">
        <v>40</v>
      </c>
      <c r="E1325" s="2" t="s">
        <v>4428</v>
      </c>
      <c r="F1325" s="2"/>
      <c r="G1325" s="387">
        <v>27</v>
      </c>
      <c r="H1325" s="387">
        <v>24.8</v>
      </c>
      <c r="I1325" s="393">
        <v>24.35</v>
      </c>
    </row>
    <row r="1326" spans="1:9">
      <c r="A1326" s="162" t="s">
        <v>4472</v>
      </c>
      <c r="B1326" s="2">
        <v>6</v>
      </c>
      <c r="C1326" s="1">
        <v>0.7</v>
      </c>
      <c r="D1326" s="21">
        <v>40</v>
      </c>
      <c r="E1326" s="2" t="s">
        <v>4428</v>
      </c>
      <c r="F1326" s="2"/>
      <c r="G1326" s="387">
        <v>22.8</v>
      </c>
      <c r="H1326" s="387">
        <v>20.900000000000002</v>
      </c>
      <c r="I1326" s="393">
        <v>20.55</v>
      </c>
    </row>
    <row r="1327" spans="1:9" s="18" customFormat="1">
      <c r="A1327" s="162" t="s">
        <v>1062</v>
      </c>
      <c r="B1327" s="2">
        <v>6</v>
      </c>
      <c r="C1327" s="1">
        <v>0.7</v>
      </c>
      <c r="D1327" s="21">
        <v>37.5</v>
      </c>
      <c r="E1327" s="2" t="s">
        <v>4428</v>
      </c>
      <c r="F1327" s="2"/>
      <c r="G1327" s="387">
        <v>29</v>
      </c>
      <c r="H1327" s="387">
        <v>26.650000000000002</v>
      </c>
      <c r="I1327" s="393">
        <v>26.150000000000002</v>
      </c>
    </row>
    <row r="1328" spans="1:9">
      <c r="A1328" s="162" t="s">
        <v>1064</v>
      </c>
      <c r="B1328" s="2">
        <v>6</v>
      </c>
      <c r="C1328" s="1">
        <v>0.7</v>
      </c>
      <c r="D1328" s="21">
        <v>37.5</v>
      </c>
      <c r="E1328" s="2" t="s">
        <v>4428</v>
      </c>
      <c r="F1328" s="2"/>
      <c r="G1328" s="387">
        <v>84.550000000000011</v>
      </c>
      <c r="H1328" s="387">
        <v>77.600000000000009</v>
      </c>
      <c r="I1328" s="393">
        <v>76.2</v>
      </c>
    </row>
    <row r="1329" spans="1:9">
      <c r="A1329" s="162" t="s">
        <v>26932</v>
      </c>
      <c r="B1329" s="2">
        <v>6</v>
      </c>
      <c r="C1329" s="1">
        <v>0.7</v>
      </c>
      <c r="D1329" s="21">
        <v>37.5</v>
      </c>
      <c r="E1329" s="2" t="s">
        <v>4428</v>
      </c>
      <c r="F1329" s="2"/>
      <c r="G1329" s="387">
        <v>27.8</v>
      </c>
      <c r="H1329" s="387">
        <v>25.55</v>
      </c>
      <c r="I1329" s="393">
        <v>25.05</v>
      </c>
    </row>
    <row r="1330" spans="1:9">
      <c r="A1330" s="162" t="s">
        <v>1066</v>
      </c>
      <c r="B1330" s="2">
        <v>6</v>
      </c>
      <c r="C1330" s="1">
        <v>0.7</v>
      </c>
      <c r="D1330" s="21">
        <v>37.5</v>
      </c>
      <c r="E1330" s="2" t="s">
        <v>4428</v>
      </c>
      <c r="F1330" s="2"/>
      <c r="G1330" s="387">
        <v>15.700000000000001</v>
      </c>
      <c r="H1330" s="387">
        <v>14.450000000000001</v>
      </c>
      <c r="I1330" s="393">
        <v>14.200000000000001</v>
      </c>
    </row>
    <row r="1331" spans="1:9" s="18" customFormat="1">
      <c r="A1331" s="162" t="s">
        <v>1068</v>
      </c>
      <c r="B1331" s="2">
        <v>6</v>
      </c>
      <c r="C1331" s="1">
        <v>0.7</v>
      </c>
      <c r="D1331" s="21">
        <v>37.5</v>
      </c>
      <c r="E1331" s="2" t="s">
        <v>4428</v>
      </c>
      <c r="F1331" s="2"/>
      <c r="G1331" s="387">
        <v>53.400000000000006</v>
      </c>
      <c r="H1331" s="387">
        <v>49.050000000000004</v>
      </c>
      <c r="I1331" s="393">
        <v>48.150000000000006</v>
      </c>
    </row>
    <row r="1332" spans="1:9" s="18" customFormat="1">
      <c r="A1332" s="162" t="s">
        <v>1070</v>
      </c>
      <c r="B1332" s="2">
        <v>6</v>
      </c>
      <c r="C1332" s="1">
        <v>0.7</v>
      </c>
      <c r="D1332" s="21">
        <v>37.5</v>
      </c>
      <c r="E1332" s="2" t="s">
        <v>4428</v>
      </c>
      <c r="F1332" s="2"/>
      <c r="G1332" s="387">
        <v>31.950000000000003</v>
      </c>
      <c r="H1332" s="387">
        <v>29.35</v>
      </c>
      <c r="I1332" s="393">
        <v>28.8</v>
      </c>
    </row>
    <row r="1333" spans="1:9">
      <c r="A1333" s="162" t="s">
        <v>1072</v>
      </c>
      <c r="B1333" s="2">
        <v>6</v>
      </c>
      <c r="C1333" s="1">
        <v>0.7</v>
      </c>
      <c r="D1333" s="21">
        <v>37.5</v>
      </c>
      <c r="E1333" s="2" t="s">
        <v>4428</v>
      </c>
      <c r="F1333" s="2"/>
      <c r="G1333" s="387">
        <v>14.200000000000001</v>
      </c>
      <c r="H1333" s="387">
        <v>13.05</v>
      </c>
      <c r="I1333" s="393">
        <v>12.8</v>
      </c>
    </row>
    <row r="1334" spans="1:9">
      <c r="A1334" s="162" t="s">
        <v>4622</v>
      </c>
      <c r="B1334" s="2">
        <v>6</v>
      </c>
      <c r="C1334" s="1">
        <v>0.7</v>
      </c>
      <c r="D1334" s="21">
        <v>37.5</v>
      </c>
      <c r="E1334" s="2" t="s">
        <v>4428</v>
      </c>
      <c r="F1334" s="2"/>
      <c r="G1334" s="387">
        <v>40.550000000000004</v>
      </c>
      <c r="H1334" s="387">
        <v>37.25</v>
      </c>
      <c r="I1334" s="393">
        <v>36.550000000000004</v>
      </c>
    </row>
    <row r="1335" spans="1:9" s="18" customFormat="1">
      <c r="A1335" s="162" t="s">
        <v>1073</v>
      </c>
      <c r="B1335" s="2">
        <v>6</v>
      </c>
      <c r="C1335" s="1">
        <v>0.7</v>
      </c>
      <c r="D1335" s="21">
        <v>40</v>
      </c>
      <c r="E1335" s="2" t="s">
        <v>4428</v>
      </c>
      <c r="F1335" s="2"/>
      <c r="G1335" s="387">
        <v>23.450000000000003</v>
      </c>
      <c r="H1335" s="387">
        <v>21.55</v>
      </c>
      <c r="I1335" s="393">
        <v>21.150000000000002</v>
      </c>
    </row>
    <row r="1336" spans="1:9" s="18" customFormat="1">
      <c r="A1336" s="162" t="s">
        <v>32898</v>
      </c>
      <c r="B1336" s="2">
        <v>2</v>
      </c>
      <c r="C1336" s="1">
        <v>3</v>
      </c>
      <c r="D1336" s="21">
        <v>40</v>
      </c>
      <c r="E1336" s="2" t="s">
        <v>4428</v>
      </c>
      <c r="F1336" s="2"/>
      <c r="G1336" s="387">
        <v>87.25</v>
      </c>
      <c r="H1336" s="387">
        <v>80.100000000000009</v>
      </c>
      <c r="I1336" s="393">
        <v>78.650000000000006</v>
      </c>
    </row>
    <row r="1337" spans="1:9">
      <c r="A1337" s="162" t="s">
        <v>1210</v>
      </c>
      <c r="B1337" s="2">
        <v>3</v>
      </c>
      <c r="C1337" s="1">
        <v>1.75</v>
      </c>
      <c r="D1337" s="21">
        <v>40</v>
      </c>
      <c r="E1337" s="2" t="s">
        <v>4428</v>
      </c>
      <c r="F1337" s="2"/>
      <c r="G1337" s="387">
        <v>35.450000000000003</v>
      </c>
      <c r="H1337" s="387">
        <v>32.550000000000004</v>
      </c>
      <c r="I1337" s="393">
        <v>32</v>
      </c>
    </row>
    <row r="1338" spans="1:9">
      <c r="A1338" s="162" t="s">
        <v>33027</v>
      </c>
      <c r="B1338" s="2">
        <v>4</v>
      </c>
      <c r="C1338" s="1">
        <v>0.7</v>
      </c>
      <c r="D1338" s="21">
        <v>40</v>
      </c>
      <c r="E1338" s="2" t="s">
        <v>4428</v>
      </c>
      <c r="F1338" s="2"/>
      <c r="G1338" s="387">
        <v>28</v>
      </c>
      <c r="H1338" s="387">
        <v>25.75</v>
      </c>
      <c r="I1338" s="393">
        <v>25.25</v>
      </c>
    </row>
    <row r="1339" spans="1:9">
      <c r="A1339" s="162" t="s">
        <v>1213</v>
      </c>
      <c r="B1339" s="2">
        <v>6</v>
      </c>
      <c r="C1339" s="1">
        <v>0.7</v>
      </c>
      <c r="D1339" s="21">
        <v>40</v>
      </c>
      <c r="E1339" s="2" t="s">
        <v>4428</v>
      </c>
      <c r="F1339" s="2"/>
      <c r="G1339" s="387">
        <v>45.1</v>
      </c>
      <c r="H1339" s="387">
        <v>41.400000000000006</v>
      </c>
      <c r="I1339" s="393">
        <v>40.650000000000006</v>
      </c>
    </row>
    <row r="1340" spans="1:9">
      <c r="A1340" s="162" t="s">
        <v>32899</v>
      </c>
      <c r="B1340" s="2">
        <v>2</v>
      </c>
      <c r="C1340" s="1">
        <v>3</v>
      </c>
      <c r="D1340" s="21">
        <v>40</v>
      </c>
      <c r="E1340" s="2" t="s">
        <v>4428</v>
      </c>
      <c r="F1340" s="2"/>
      <c r="G1340" s="387">
        <v>73.2</v>
      </c>
      <c r="H1340" s="387">
        <v>67.2</v>
      </c>
      <c r="I1340" s="393">
        <v>66</v>
      </c>
    </row>
    <row r="1341" spans="1:9">
      <c r="A1341" s="162" t="s">
        <v>33028</v>
      </c>
      <c r="B1341" s="2">
        <v>6</v>
      </c>
      <c r="C1341" s="1">
        <v>0.7</v>
      </c>
      <c r="D1341" s="21">
        <v>40</v>
      </c>
      <c r="E1341" s="2" t="s">
        <v>4428</v>
      </c>
      <c r="F1341" s="2"/>
      <c r="G1341" s="387">
        <v>28</v>
      </c>
      <c r="H1341" s="387">
        <v>25.75</v>
      </c>
      <c r="I1341" s="393">
        <v>25.25</v>
      </c>
    </row>
    <row r="1342" spans="1:9">
      <c r="A1342" s="162" t="s">
        <v>32410</v>
      </c>
      <c r="B1342" s="2">
        <v>6</v>
      </c>
      <c r="C1342" s="1">
        <v>0.7</v>
      </c>
      <c r="D1342" s="21">
        <v>40</v>
      </c>
      <c r="E1342" s="2" t="s">
        <v>4428</v>
      </c>
      <c r="F1342" s="2"/>
      <c r="G1342" s="387">
        <v>9.3000000000000007</v>
      </c>
      <c r="H1342" s="387">
        <v>8.5500000000000007</v>
      </c>
      <c r="I1342" s="393">
        <v>8.4</v>
      </c>
    </row>
    <row r="1343" spans="1:9" s="18" customFormat="1">
      <c r="A1343" s="162" t="s">
        <v>1218</v>
      </c>
      <c r="B1343" s="2">
        <v>6</v>
      </c>
      <c r="C1343" s="1">
        <v>0.7</v>
      </c>
      <c r="D1343" s="21">
        <v>40</v>
      </c>
      <c r="E1343" s="2" t="s">
        <v>4428</v>
      </c>
      <c r="F1343" s="2"/>
      <c r="G1343" s="387">
        <v>14.600000000000001</v>
      </c>
      <c r="H1343" s="387">
        <v>13.4</v>
      </c>
      <c r="I1343" s="393">
        <v>13.15</v>
      </c>
    </row>
    <row r="1344" spans="1:9" s="18" customFormat="1">
      <c r="A1344" s="162" t="s">
        <v>33029</v>
      </c>
      <c r="B1344" s="2">
        <v>6</v>
      </c>
      <c r="C1344" s="1">
        <v>0.7</v>
      </c>
      <c r="D1344" s="21">
        <v>40</v>
      </c>
      <c r="E1344" s="2" t="s">
        <v>4428</v>
      </c>
      <c r="F1344" s="2"/>
      <c r="G1344" s="387">
        <v>58.5</v>
      </c>
      <c r="H1344" s="387">
        <v>53.75</v>
      </c>
      <c r="I1344" s="393">
        <v>52.75</v>
      </c>
    </row>
    <row r="1345" spans="1:9" s="18" customFormat="1">
      <c r="A1345" s="162" t="s">
        <v>1345</v>
      </c>
      <c r="B1345" s="2">
        <v>24</v>
      </c>
      <c r="C1345" s="1">
        <v>0.05</v>
      </c>
      <c r="D1345" s="21">
        <v>40</v>
      </c>
      <c r="E1345" s="2" t="s">
        <v>4428</v>
      </c>
      <c r="F1345" s="2"/>
      <c r="G1345" s="387">
        <v>39.400000000000006</v>
      </c>
      <c r="H1345" s="387">
        <v>36.15</v>
      </c>
      <c r="I1345" s="393">
        <v>35.5</v>
      </c>
    </row>
    <row r="1346" spans="1:9">
      <c r="A1346" s="162" t="s">
        <v>1349</v>
      </c>
      <c r="B1346" s="2">
        <v>1</v>
      </c>
      <c r="C1346" s="1">
        <v>1</v>
      </c>
      <c r="D1346" s="21">
        <v>40</v>
      </c>
      <c r="E1346" s="2" t="s">
        <v>4428</v>
      </c>
      <c r="F1346" s="2"/>
      <c r="G1346" s="387">
        <v>47.85</v>
      </c>
      <c r="H1346" s="387">
        <v>43.900000000000006</v>
      </c>
      <c r="I1346" s="393">
        <v>43.150000000000006</v>
      </c>
    </row>
    <row r="1347" spans="1:9">
      <c r="A1347" s="162" t="s">
        <v>27073</v>
      </c>
      <c r="B1347" s="2">
        <v>6</v>
      </c>
      <c r="C1347" s="1">
        <v>0.7</v>
      </c>
      <c r="D1347" s="21">
        <v>40</v>
      </c>
      <c r="E1347" s="2" t="s">
        <v>4428</v>
      </c>
      <c r="F1347" s="2"/>
      <c r="G1347" s="387">
        <v>16.350000000000001</v>
      </c>
      <c r="H1347" s="387">
        <v>15.05</v>
      </c>
      <c r="I1347" s="393">
        <v>14.75</v>
      </c>
    </row>
    <row r="1348" spans="1:9">
      <c r="A1348" s="162" t="s">
        <v>1477</v>
      </c>
      <c r="B1348" s="2">
        <v>6</v>
      </c>
      <c r="C1348" s="1">
        <v>0.7</v>
      </c>
      <c r="D1348" s="21">
        <v>43</v>
      </c>
      <c r="E1348" s="2" t="s">
        <v>4428</v>
      </c>
      <c r="F1348" s="2"/>
      <c r="G1348" s="387">
        <v>17.2</v>
      </c>
      <c r="H1348" s="387">
        <v>15.8</v>
      </c>
      <c r="I1348" s="393">
        <v>15.5</v>
      </c>
    </row>
    <row r="1349" spans="1:9">
      <c r="A1349" s="162" t="s">
        <v>1503</v>
      </c>
      <c r="B1349" s="2">
        <v>6</v>
      </c>
      <c r="C1349" s="1">
        <v>0.7</v>
      </c>
      <c r="D1349" s="21">
        <v>40</v>
      </c>
      <c r="E1349" s="2" t="s">
        <v>4428</v>
      </c>
      <c r="F1349" s="2"/>
      <c r="G1349" s="387">
        <v>39.050000000000004</v>
      </c>
      <c r="H1349" s="387">
        <v>35.85</v>
      </c>
      <c r="I1349" s="393">
        <v>35.200000000000003</v>
      </c>
    </row>
    <row r="1350" spans="1:9" s="18" customFormat="1">
      <c r="A1350" s="162" t="s">
        <v>1536</v>
      </c>
      <c r="B1350" s="2">
        <v>6</v>
      </c>
      <c r="C1350" s="1">
        <v>1</v>
      </c>
      <c r="D1350" s="21">
        <v>37.5</v>
      </c>
      <c r="E1350" s="2" t="s">
        <v>4428</v>
      </c>
      <c r="F1350" s="2"/>
      <c r="G1350" s="387">
        <v>52.400000000000006</v>
      </c>
      <c r="H1350" s="387">
        <v>48.1</v>
      </c>
      <c r="I1350" s="393">
        <v>47.25</v>
      </c>
    </row>
    <row r="1351" spans="1:9">
      <c r="A1351" s="162" t="s">
        <v>1556</v>
      </c>
      <c r="B1351" s="2">
        <v>24</v>
      </c>
      <c r="C1351" s="1">
        <v>0.05</v>
      </c>
      <c r="D1351" s="21">
        <v>40</v>
      </c>
      <c r="E1351" s="2" t="s">
        <v>4428</v>
      </c>
      <c r="F1351" s="2"/>
      <c r="G1351" s="387">
        <v>15.600000000000001</v>
      </c>
      <c r="H1351" s="387">
        <v>14.3</v>
      </c>
      <c r="I1351" s="393">
        <v>14.05</v>
      </c>
    </row>
    <row r="1352" spans="1:9">
      <c r="A1352" s="162" t="s">
        <v>33252</v>
      </c>
      <c r="B1352" s="2">
        <v>6</v>
      </c>
      <c r="C1352" s="1">
        <v>0.5</v>
      </c>
      <c r="D1352" s="21">
        <v>40</v>
      </c>
      <c r="E1352" s="2" t="s">
        <v>4428</v>
      </c>
      <c r="F1352" s="2"/>
      <c r="G1352" s="387">
        <v>12.8</v>
      </c>
      <c r="H1352" s="387">
        <v>11.75</v>
      </c>
      <c r="I1352" s="393">
        <v>11.55</v>
      </c>
    </row>
    <row r="1353" spans="1:9" s="18" customFormat="1">
      <c r="A1353" s="162" t="s">
        <v>1628</v>
      </c>
      <c r="B1353" s="2">
        <v>12</v>
      </c>
      <c r="C1353" s="1">
        <v>1</v>
      </c>
      <c r="D1353" s="21">
        <v>30</v>
      </c>
      <c r="E1353" s="2" t="s">
        <v>4428</v>
      </c>
      <c r="F1353" s="2"/>
      <c r="G1353" s="387">
        <v>12.100000000000001</v>
      </c>
      <c r="H1353" s="387">
        <v>11.100000000000001</v>
      </c>
      <c r="I1353" s="393">
        <v>10.9</v>
      </c>
    </row>
    <row r="1354" spans="1:9" s="18" customFormat="1">
      <c r="A1354" s="162" t="s">
        <v>1630</v>
      </c>
      <c r="B1354" s="2">
        <v>12</v>
      </c>
      <c r="C1354" s="1">
        <v>1</v>
      </c>
      <c r="D1354" s="21">
        <v>30</v>
      </c>
      <c r="E1354" s="2" t="s">
        <v>4428</v>
      </c>
      <c r="F1354" s="2"/>
      <c r="G1354" s="387">
        <v>12.700000000000001</v>
      </c>
      <c r="H1354" s="387">
        <v>11.700000000000001</v>
      </c>
      <c r="I1354" s="393">
        <v>11.450000000000001</v>
      </c>
    </row>
    <row r="1355" spans="1:9" s="18" customFormat="1">
      <c r="A1355" s="162" t="s">
        <v>1632</v>
      </c>
      <c r="B1355" s="2">
        <v>12</v>
      </c>
      <c r="C1355" s="1">
        <v>1</v>
      </c>
      <c r="D1355" s="21">
        <v>37.5</v>
      </c>
      <c r="E1355" s="2" t="s">
        <v>4428</v>
      </c>
      <c r="F1355" s="2"/>
      <c r="G1355" s="387">
        <v>20.55</v>
      </c>
      <c r="H1355" s="387">
        <v>18.900000000000002</v>
      </c>
      <c r="I1355" s="393">
        <v>18.55</v>
      </c>
    </row>
    <row r="1356" spans="1:9">
      <c r="A1356" s="162" t="s">
        <v>1636</v>
      </c>
      <c r="B1356" s="2">
        <v>12</v>
      </c>
      <c r="C1356" s="1">
        <v>1</v>
      </c>
      <c r="D1356" s="21">
        <v>37.5</v>
      </c>
      <c r="E1356" s="2" t="s">
        <v>4428</v>
      </c>
      <c r="F1356" s="2"/>
      <c r="G1356" s="387">
        <v>32.9</v>
      </c>
      <c r="H1356" s="387">
        <v>30.200000000000003</v>
      </c>
      <c r="I1356" s="393">
        <v>29.650000000000002</v>
      </c>
    </row>
    <row r="1357" spans="1:9">
      <c r="A1357" s="162" t="s">
        <v>1640</v>
      </c>
      <c r="B1357" s="2">
        <v>12</v>
      </c>
      <c r="C1357" s="1">
        <v>1</v>
      </c>
      <c r="D1357" s="21">
        <v>40</v>
      </c>
      <c r="E1357" s="2" t="s">
        <v>4428</v>
      </c>
      <c r="F1357" s="2"/>
      <c r="G1357" s="387">
        <v>69.2</v>
      </c>
      <c r="H1357" s="387">
        <v>63.5</v>
      </c>
      <c r="I1357" s="393">
        <v>62.400000000000006</v>
      </c>
    </row>
    <row r="1358" spans="1:9">
      <c r="A1358" s="162" t="s">
        <v>1655</v>
      </c>
      <c r="B1358" s="2">
        <v>6</v>
      </c>
      <c r="C1358" s="1">
        <v>0.7</v>
      </c>
      <c r="D1358" s="21">
        <v>40</v>
      </c>
      <c r="E1358" s="2" t="s">
        <v>4428</v>
      </c>
      <c r="F1358" s="2"/>
      <c r="G1358" s="387">
        <v>32.300000000000004</v>
      </c>
      <c r="H1358" s="387">
        <v>29.650000000000002</v>
      </c>
      <c r="I1358" s="393">
        <v>29.1</v>
      </c>
    </row>
    <row r="1359" spans="1:9">
      <c r="A1359" s="162" t="s">
        <v>1657</v>
      </c>
      <c r="B1359" s="2">
        <v>6</v>
      </c>
      <c r="C1359" s="1">
        <v>1</v>
      </c>
      <c r="D1359" s="21">
        <v>40</v>
      </c>
      <c r="E1359" s="2" t="s">
        <v>4428</v>
      </c>
      <c r="F1359" s="2"/>
      <c r="G1359" s="387">
        <v>19.150000000000002</v>
      </c>
      <c r="H1359" s="387">
        <v>17.600000000000001</v>
      </c>
      <c r="I1359" s="393">
        <v>17.3</v>
      </c>
    </row>
    <row r="1360" spans="1:9">
      <c r="A1360" s="162" t="s">
        <v>33063</v>
      </c>
      <c r="B1360" s="2">
        <v>6</v>
      </c>
      <c r="C1360" s="1">
        <v>0.7</v>
      </c>
      <c r="D1360" s="21">
        <v>40</v>
      </c>
      <c r="E1360" s="2" t="s">
        <v>4428</v>
      </c>
      <c r="F1360" s="2"/>
      <c r="G1360" s="387">
        <v>16.75</v>
      </c>
      <c r="H1360" s="387">
        <v>15.350000000000001</v>
      </c>
      <c r="I1360" s="393">
        <v>15.100000000000001</v>
      </c>
    </row>
    <row r="1361" spans="1:9">
      <c r="A1361" s="162" t="s">
        <v>1721</v>
      </c>
      <c r="B1361" s="2">
        <v>6</v>
      </c>
      <c r="C1361" s="1">
        <v>0.7</v>
      </c>
      <c r="D1361" s="21">
        <v>27</v>
      </c>
      <c r="E1361" s="2" t="s">
        <v>4428</v>
      </c>
      <c r="F1361" s="2"/>
      <c r="G1361" s="387">
        <v>12.8</v>
      </c>
      <c r="H1361" s="387">
        <v>11.75</v>
      </c>
      <c r="I1361" s="393">
        <v>11.55</v>
      </c>
    </row>
    <row r="1362" spans="1:9" s="18" customFormat="1">
      <c r="A1362" s="162" t="s">
        <v>1926</v>
      </c>
      <c r="B1362" s="2">
        <v>6</v>
      </c>
      <c r="C1362" s="1">
        <v>0.7</v>
      </c>
      <c r="D1362" s="21">
        <v>40</v>
      </c>
      <c r="E1362" s="2" t="s">
        <v>4428</v>
      </c>
      <c r="F1362" s="2"/>
      <c r="G1362" s="387">
        <v>15.65</v>
      </c>
      <c r="H1362" s="387">
        <v>14.350000000000001</v>
      </c>
      <c r="I1362" s="393">
        <v>14.100000000000001</v>
      </c>
    </row>
    <row r="1363" spans="1:9" s="18" customFormat="1">
      <c r="A1363" s="162" t="s">
        <v>32902</v>
      </c>
      <c r="B1363" s="2">
        <v>1</v>
      </c>
      <c r="C1363" s="1">
        <v>3</v>
      </c>
      <c r="D1363" s="21">
        <v>40</v>
      </c>
      <c r="E1363" s="2" t="s">
        <v>4428</v>
      </c>
      <c r="F1363" s="2"/>
      <c r="G1363" s="387">
        <v>31.55</v>
      </c>
      <c r="H1363" s="387">
        <v>28.950000000000003</v>
      </c>
      <c r="I1363" s="393">
        <v>28.450000000000003</v>
      </c>
    </row>
    <row r="1364" spans="1:9">
      <c r="A1364" s="162" t="s">
        <v>1994</v>
      </c>
      <c r="B1364" s="2">
        <v>6</v>
      </c>
      <c r="C1364" s="1">
        <v>1</v>
      </c>
      <c r="D1364" s="21">
        <v>38</v>
      </c>
      <c r="E1364" s="2" t="s">
        <v>4428</v>
      </c>
      <c r="F1364" s="2"/>
      <c r="G1364" s="387">
        <v>15.4</v>
      </c>
      <c r="H1364" s="387">
        <v>14.100000000000001</v>
      </c>
      <c r="I1364" s="393">
        <v>13.850000000000001</v>
      </c>
    </row>
    <row r="1365" spans="1:9" s="18" customFormat="1">
      <c r="A1365" s="162" t="s">
        <v>2008</v>
      </c>
      <c r="B1365" s="2">
        <v>96</v>
      </c>
      <c r="C1365" s="1">
        <v>0.05</v>
      </c>
      <c r="D1365" s="21">
        <v>40</v>
      </c>
      <c r="E1365" s="2" t="s">
        <v>4428</v>
      </c>
      <c r="F1365" s="2"/>
      <c r="G1365" s="387">
        <v>20.400000000000002</v>
      </c>
      <c r="H1365" s="387">
        <v>18.75</v>
      </c>
      <c r="I1365" s="393">
        <v>18.400000000000002</v>
      </c>
    </row>
    <row r="1366" spans="1:9">
      <c r="A1366" s="162" t="s">
        <v>32458</v>
      </c>
      <c r="B1366" s="2">
        <v>6</v>
      </c>
      <c r="C1366" s="1">
        <v>0.7</v>
      </c>
      <c r="D1366" s="21">
        <v>40</v>
      </c>
      <c r="E1366" s="2" t="s">
        <v>4428</v>
      </c>
      <c r="F1366" s="2"/>
      <c r="G1366" s="387">
        <v>20.5</v>
      </c>
      <c r="H1366" s="387">
        <v>18.850000000000001</v>
      </c>
      <c r="I1366" s="393">
        <v>18.5</v>
      </c>
    </row>
    <row r="1367" spans="1:9">
      <c r="A1367" s="162" t="s">
        <v>38702</v>
      </c>
      <c r="B1367" s="2">
        <v>6</v>
      </c>
      <c r="C1367" s="1">
        <v>0.7</v>
      </c>
      <c r="D1367" s="21">
        <v>40</v>
      </c>
      <c r="E1367" s="2" t="s">
        <v>4428</v>
      </c>
      <c r="F1367" s="2"/>
      <c r="G1367" s="387">
        <v>28</v>
      </c>
      <c r="H1367" s="387">
        <v>25.75</v>
      </c>
      <c r="I1367" s="393">
        <v>25.25</v>
      </c>
    </row>
    <row r="1368" spans="1:9">
      <c r="A1368" s="162" t="s">
        <v>38703</v>
      </c>
      <c r="B1368" s="2">
        <v>6</v>
      </c>
      <c r="C1368" s="1">
        <v>1.5</v>
      </c>
      <c r="D1368" s="21">
        <v>40</v>
      </c>
      <c r="E1368" s="2" t="s">
        <v>4428</v>
      </c>
      <c r="F1368" s="2"/>
      <c r="G1368" s="387">
        <v>67.45</v>
      </c>
      <c r="H1368" s="387">
        <v>61.900000000000006</v>
      </c>
      <c r="I1368" s="393">
        <v>60.800000000000004</v>
      </c>
    </row>
    <row r="1369" spans="1:9">
      <c r="A1369" s="162" t="s">
        <v>38704</v>
      </c>
      <c r="B1369" s="2">
        <v>2</v>
      </c>
      <c r="C1369" s="1">
        <v>3</v>
      </c>
      <c r="D1369" s="21">
        <v>40</v>
      </c>
      <c r="E1369" s="2" t="s">
        <v>4428</v>
      </c>
      <c r="F1369" s="2"/>
      <c r="G1369" s="387">
        <v>60.400000000000006</v>
      </c>
      <c r="H1369" s="387">
        <v>55.45</v>
      </c>
      <c r="I1369" s="393">
        <v>54.45</v>
      </c>
    </row>
    <row r="1370" spans="1:9">
      <c r="A1370" s="162" t="s">
        <v>38705</v>
      </c>
      <c r="B1370" s="2">
        <v>1</v>
      </c>
      <c r="C1370" s="1">
        <v>6</v>
      </c>
      <c r="D1370" s="21">
        <v>40</v>
      </c>
      <c r="E1370" s="2" t="s">
        <v>4428</v>
      </c>
      <c r="F1370" s="2"/>
      <c r="G1370" s="387">
        <v>71.900000000000006</v>
      </c>
      <c r="H1370" s="387">
        <v>66</v>
      </c>
      <c r="I1370" s="393">
        <v>64.8</v>
      </c>
    </row>
    <row r="1371" spans="1:9" s="18" customFormat="1">
      <c r="A1371" s="162" t="s">
        <v>33085</v>
      </c>
      <c r="B1371" s="2">
        <v>6</v>
      </c>
      <c r="C1371" s="1">
        <v>0.7</v>
      </c>
      <c r="D1371" s="21">
        <v>40</v>
      </c>
      <c r="E1371" s="2" t="s">
        <v>4428</v>
      </c>
      <c r="F1371" s="2"/>
      <c r="G1371" s="387">
        <v>39</v>
      </c>
      <c r="H1371" s="387">
        <v>35.800000000000004</v>
      </c>
      <c r="I1371" s="393">
        <v>35.15</v>
      </c>
    </row>
    <row r="1372" spans="1:9" s="18" customFormat="1">
      <c r="A1372" s="162" t="s">
        <v>2017</v>
      </c>
      <c r="B1372" s="2">
        <v>6</v>
      </c>
      <c r="C1372" s="1">
        <v>0.7</v>
      </c>
      <c r="D1372" s="21">
        <v>40</v>
      </c>
      <c r="E1372" s="2" t="s">
        <v>4428</v>
      </c>
      <c r="F1372" s="2"/>
      <c r="G1372" s="387">
        <v>19.5</v>
      </c>
      <c r="H1372" s="387">
        <v>17.900000000000002</v>
      </c>
      <c r="I1372" s="393">
        <v>17.55</v>
      </c>
    </row>
    <row r="1373" spans="1:9">
      <c r="A1373" s="162" t="s">
        <v>2021</v>
      </c>
      <c r="B1373" s="2">
        <v>6</v>
      </c>
      <c r="C1373" s="1">
        <v>1</v>
      </c>
      <c r="D1373" s="21">
        <v>30</v>
      </c>
      <c r="E1373" s="2" t="s">
        <v>4428</v>
      </c>
      <c r="F1373" s="2"/>
      <c r="G1373" s="387">
        <v>15.4</v>
      </c>
      <c r="H1373" s="387">
        <v>14.15</v>
      </c>
      <c r="I1373" s="393">
        <v>13.9</v>
      </c>
    </row>
    <row r="1374" spans="1:9">
      <c r="A1374" s="162" t="s">
        <v>2025</v>
      </c>
      <c r="B1374" s="2">
        <v>6</v>
      </c>
      <c r="C1374" s="1">
        <v>0.7</v>
      </c>
      <c r="D1374" s="21">
        <v>40</v>
      </c>
      <c r="E1374" s="2" t="s">
        <v>4428</v>
      </c>
      <c r="F1374" s="2"/>
      <c r="G1374" s="387">
        <v>1224.25</v>
      </c>
      <c r="H1374" s="387">
        <v>1123.9000000000001</v>
      </c>
      <c r="I1374" s="393">
        <v>1103.8</v>
      </c>
    </row>
    <row r="1375" spans="1:9" s="18" customFormat="1">
      <c r="A1375" s="162" t="s">
        <v>2175</v>
      </c>
      <c r="B1375" s="2">
        <v>6</v>
      </c>
      <c r="C1375" s="1">
        <v>0.7</v>
      </c>
      <c r="D1375" s="21">
        <v>32</v>
      </c>
      <c r="E1375" s="2" t="s">
        <v>4428</v>
      </c>
      <c r="F1375" s="2"/>
      <c r="G1375" s="387">
        <v>23</v>
      </c>
      <c r="H1375" s="387">
        <v>21.1</v>
      </c>
      <c r="I1375" s="393">
        <v>20.75</v>
      </c>
    </row>
    <row r="1376" spans="1:9" s="18" customFormat="1">
      <c r="A1376" s="162" t="s">
        <v>2177</v>
      </c>
      <c r="B1376" s="2">
        <v>6</v>
      </c>
      <c r="C1376" s="1">
        <v>0.7</v>
      </c>
      <c r="D1376" s="21">
        <v>17</v>
      </c>
      <c r="E1376" s="2" t="s">
        <v>4428</v>
      </c>
      <c r="F1376" s="2"/>
      <c r="G1376" s="387">
        <v>7.5500000000000007</v>
      </c>
      <c r="H1376" s="387">
        <v>6.95</v>
      </c>
      <c r="I1376" s="393">
        <v>6.8500000000000005</v>
      </c>
    </row>
    <row r="1377" spans="1:9">
      <c r="A1377" s="162" t="s">
        <v>31779</v>
      </c>
      <c r="B1377" s="2">
        <v>12</v>
      </c>
      <c r="C1377" s="1">
        <v>0.7</v>
      </c>
      <c r="D1377" s="21">
        <v>40</v>
      </c>
      <c r="E1377" s="2" t="s">
        <v>4428</v>
      </c>
      <c r="F1377" s="2"/>
      <c r="G1377" s="387">
        <v>27.25</v>
      </c>
      <c r="H1377" s="387">
        <v>25</v>
      </c>
      <c r="I1377" s="393">
        <v>24.55</v>
      </c>
    </row>
    <row r="1378" spans="1:9">
      <c r="A1378" s="162" t="s">
        <v>2471</v>
      </c>
      <c r="B1378" s="2">
        <v>12</v>
      </c>
      <c r="C1378" s="1">
        <v>1</v>
      </c>
      <c r="D1378" s="21">
        <v>40</v>
      </c>
      <c r="E1378" s="2" t="s">
        <v>4428</v>
      </c>
      <c r="F1378" s="2"/>
      <c r="G1378" s="387">
        <v>13.850000000000001</v>
      </c>
      <c r="H1378" s="387">
        <v>12.75</v>
      </c>
      <c r="I1378" s="393">
        <v>12.5</v>
      </c>
    </row>
    <row r="1379" spans="1:9">
      <c r="A1379" s="162" t="s">
        <v>2474</v>
      </c>
      <c r="B1379" s="2">
        <v>6</v>
      </c>
      <c r="C1379" s="1">
        <v>0.7</v>
      </c>
      <c r="D1379" s="21">
        <v>40</v>
      </c>
      <c r="E1379" s="2" t="s">
        <v>4428</v>
      </c>
      <c r="F1379" s="2"/>
      <c r="G1379" s="387">
        <v>27.400000000000002</v>
      </c>
      <c r="H1379" s="387">
        <v>25.150000000000002</v>
      </c>
      <c r="I1379" s="393">
        <v>24.700000000000003</v>
      </c>
    </row>
    <row r="1380" spans="1:9">
      <c r="A1380" s="162" t="s">
        <v>33109</v>
      </c>
      <c r="B1380" s="2">
        <v>6</v>
      </c>
      <c r="C1380" s="1">
        <v>0.7</v>
      </c>
      <c r="D1380" s="21">
        <v>40</v>
      </c>
      <c r="E1380" s="2" t="s">
        <v>4428</v>
      </c>
      <c r="F1380" s="2"/>
      <c r="G1380" s="387">
        <v>144.55000000000001</v>
      </c>
      <c r="H1380" s="387">
        <v>132.70000000000002</v>
      </c>
      <c r="I1380" s="393">
        <v>130.30000000000001</v>
      </c>
    </row>
    <row r="1381" spans="1:9" s="18" customFormat="1">
      <c r="A1381" s="162" t="s">
        <v>14537</v>
      </c>
      <c r="B1381" s="2">
        <v>6</v>
      </c>
      <c r="C1381" s="1">
        <v>0.7</v>
      </c>
      <c r="D1381" s="21">
        <v>40</v>
      </c>
      <c r="E1381" s="2" t="s">
        <v>4428</v>
      </c>
      <c r="F1381" s="2"/>
      <c r="G1381" s="387">
        <v>32.9</v>
      </c>
      <c r="H1381" s="387">
        <v>30.200000000000003</v>
      </c>
      <c r="I1381" s="393">
        <v>29.650000000000002</v>
      </c>
    </row>
    <row r="1382" spans="1:9" s="18" customFormat="1">
      <c r="A1382" s="162" t="s">
        <v>14571</v>
      </c>
      <c r="B1382" s="2">
        <v>6</v>
      </c>
      <c r="C1382" s="1">
        <v>0.7</v>
      </c>
      <c r="D1382" s="21">
        <v>40</v>
      </c>
      <c r="E1382" s="2" t="s">
        <v>4428</v>
      </c>
      <c r="F1382" s="2"/>
      <c r="G1382" s="387">
        <v>14.600000000000001</v>
      </c>
      <c r="H1382" s="387">
        <v>13.4</v>
      </c>
      <c r="I1382" s="393">
        <v>13.15</v>
      </c>
    </row>
    <row r="1383" spans="1:9">
      <c r="A1383" s="162" t="s">
        <v>14605</v>
      </c>
      <c r="B1383" s="2">
        <v>6</v>
      </c>
      <c r="C1383" s="1">
        <v>0.7</v>
      </c>
      <c r="D1383" s="21">
        <v>40</v>
      </c>
      <c r="E1383" s="2" t="s">
        <v>4428</v>
      </c>
      <c r="F1383" s="2"/>
      <c r="G1383" s="387">
        <v>14.55</v>
      </c>
      <c r="H1383" s="387">
        <v>13.350000000000001</v>
      </c>
      <c r="I1383" s="393">
        <v>13.100000000000001</v>
      </c>
    </row>
    <row r="1384" spans="1:9">
      <c r="A1384" s="162" t="s">
        <v>14531</v>
      </c>
      <c r="B1384" s="2">
        <v>6</v>
      </c>
      <c r="C1384" s="1">
        <v>0.7</v>
      </c>
      <c r="D1384" s="21">
        <v>40</v>
      </c>
      <c r="E1384" s="2" t="s">
        <v>4428</v>
      </c>
      <c r="F1384" s="2"/>
      <c r="G1384" s="387">
        <v>15.8</v>
      </c>
      <c r="H1384" s="387">
        <v>14.55</v>
      </c>
      <c r="I1384" s="393">
        <v>14.25</v>
      </c>
    </row>
    <row r="1385" spans="1:9" s="18" customFormat="1">
      <c r="A1385" s="162" t="s">
        <v>31809</v>
      </c>
      <c r="B1385" s="2">
        <v>4</v>
      </c>
      <c r="C1385" s="1">
        <v>1</v>
      </c>
      <c r="D1385" s="21">
        <v>40</v>
      </c>
      <c r="E1385" s="2" t="s">
        <v>4428</v>
      </c>
      <c r="F1385" s="2"/>
      <c r="G1385" s="387">
        <v>24.650000000000002</v>
      </c>
      <c r="H1385" s="387">
        <v>22.650000000000002</v>
      </c>
      <c r="I1385" s="393">
        <v>22.25</v>
      </c>
    </row>
    <row r="1386" spans="1:9">
      <c r="A1386" s="162" t="s">
        <v>2662</v>
      </c>
      <c r="B1386" s="2">
        <v>4</v>
      </c>
      <c r="C1386" s="1">
        <v>1</v>
      </c>
      <c r="D1386" s="21">
        <v>40</v>
      </c>
      <c r="E1386" s="2" t="s">
        <v>4428</v>
      </c>
      <c r="F1386" s="2"/>
      <c r="G1386" s="387">
        <v>15.8</v>
      </c>
      <c r="H1386" s="387">
        <v>14.5</v>
      </c>
      <c r="I1386" s="393">
        <v>14.25</v>
      </c>
    </row>
    <row r="1387" spans="1:9">
      <c r="A1387" s="162" t="s">
        <v>33121</v>
      </c>
      <c r="B1387" s="2">
        <v>6</v>
      </c>
      <c r="C1387" s="1">
        <v>0.7</v>
      </c>
      <c r="D1387" s="21">
        <v>40</v>
      </c>
      <c r="E1387" s="2" t="s">
        <v>4428</v>
      </c>
      <c r="F1387" s="2"/>
      <c r="G1387" s="387">
        <v>57.300000000000004</v>
      </c>
      <c r="H1387" s="387">
        <v>52.6</v>
      </c>
      <c r="I1387" s="393">
        <v>51.650000000000006</v>
      </c>
    </row>
    <row r="1388" spans="1:9">
      <c r="A1388" s="162" t="s">
        <v>2794</v>
      </c>
      <c r="B1388" s="2">
        <v>6</v>
      </c>
      <c r="C1388" s="1">
        <v>0.7</v>
      </c>
      <c r="D1388" s="21">
        <v>40</v>
      </c>
      <c r="E1388" s="2" t="s">
        <v>4428</v>
      </c>
      <c r="F1388" s="2"/>
      <c r="G1388" s="387">
        <v>18.25</v>
      </c>
      <c r="H1388" s="387">
        <v>16.75</v>
      </c>
      <c r="I1388" s="393">
        <v>16.45</v>
      </c>
    </row>
    <row r="1389" spans="1:9" s="18" customFormat="1">
      <c r="A1389" s="162" t="s">
        <v>2796</v>
      </c>
      <c r="B1389" s="2">
        <v>12</v>
      </c>
      <c r="C1389" s="1">
        <v>0.05</v>
      </c>
      <c r="D1389" s="21">
        <v>40</v>
      </c>
      <c r="E1389" s="2" t="s">
        <v>4428</v>
      </c>
      <c r="F1389" s="2"/>
      <c r="G1389" s="387">
        <v>27.1</v>
      </c>
      <c r="H1389" s="387">
        <v>24.900000000000002</v>
      </c>
      <c r="I1389" s="393">
        <v>24.450000000000003</v>
      </c>
    </row>
    <row r="1390" spans="1:9" s="18" customFormat="1">
      <c r="A1390" s="162" t="s">
        <v>2928</v>
      </c>
      <c r="B1390" s="2">
        <v>6</v>
      </c>
      <c r="C1390" s="1">
        <v>0.5</v>
      </c>
      <c r="D1390" s="21">
        <v>37.5</v>
      </c>
      <c r="E1390" s="2" t="s">
        <v>4428</v>
      </c>
      <c r="F1390" s="2"/>
      <c r="G1390" s="387">
        <v>19.25</v>
      </c>
      <c r="H1390" s="387">
        <v>17.650000000000002</v>
      </c>
      <c r="I1390" s="393">
        <v>17.350000000000001</v>
      </c>
    </row>
    <row r="1391" spans="1:9">
      <c r="A1391" s="162" t="s">
        <v>2933</v>
      </c>
      <c r="B1391" s="2">
        <v>12</v>
      </c>
      <c r="C1391" s="1">
        <v>0.7</v>
      </c>
      <c r="D1391" s="21">
        <v>40</v>
      </c>
      <c r="E1391" s="2" t="s">
        <v>4428</v>
      </c>
      <c r="F1391" s="2"/>
      <c r="G1391" s="387">
        <v>42.650000000000006</v>
      </c>
      <c r="H1391" s="387">
        <v>39.150000000000006</v>
      </c>
      <c r="I1391" s="393">
        <v>38.450000000000003</v>
      </c>
    </row>
    <row r="1392" spans="1:9" s="18" customFormat="1">
      <c r="A1392" s="162" t="s">
        <v>27105</v>
      </c>
      <c r="B1392" s="2">
        <v>6</v>
      </c>
      <c r="C1392" s="1">
        <v>0.7</v>
      </c>
      <c r="D1392" s="21">
        <v>40</v>
      </c>
      <c r="E1392" s="2" t="s">
        <v>4428</v>
      </c>
      <c r="F1392" s="2"/>
      <c r="G1392" s="387">
        <v>96.95</v>
      </c>
      <c r="H1392" s="387">
        <v>89</v>
      </c>
      <c r="I1392" s="393">
        <v>87.4</v>
      </c>
    </row>
    <row r="1393" spans="1:9">
      <c r="A1393" s="162" t="s">
        <v>27107</v>
      </c>
      <c r="B1393" s="2">
        <v>6</v>
      </c>
      <c r="C1393" s="1">
        <v>0.7</v>
      </c>
      <c r="D1393" s="21">
        <v>40</v>
      </c>
      <c r="E1393" s="2" t="s">
        <v>4428</v>
      </c>
      <c r="F1393" s="2"/>
      <c r="G1393" s="387">
        <v>17.600000000000001</v>
      </c>
      <c r="H1393" s="387">
        <v>16.150000000000002</v>
      </c>
      <c r="I1393" s="393">
        <v>15.850000000000001</v>
      </c>
    </row>
    <row r="1394" spans="1:9">
      <c r="A1394" s="162" t="s">
        <v>2941</v>
      </c>
      <c r="B1394" s="2">
        <v>6</v>
      </c>
      <c r="C1394" s="1">
        <v>1</v>
      </c>
      <c r="D1394" s="21">
        <v>40</v>
      </c>
      <c r="E1394" s="2" t="s">
        <v>4428</v>
      </c>
      <c r="F1394" s="2"/>
      <c r="G1394" s="387">
        <v>24.650000000000002</v>
      </c>
      <c r="H1394" s="387">
        <v>22.650000000000002</v>
      </c>
      <c r="I1394" s="393">
        <v>22.25</v>
      </c>
    </row>
    <row r="1395" spans="1:9" s="18" customFormat="1">
      <c r="A1395" s="162" t="s">
        <v>27109</v>
      </c>
      <c r="B1395" s="2">
        <v>6</v>
      </c>
      <c r="C1395" s="1">
        <v>0.7</v>
      </c>
      <c r="D1395" s="21">
        <v>40</v>
      </c>
      <c r="E1395" s="2" t="s">
        <v>4428</v>
      </c>
      <c r="F1395" s="2"/>
      <c r="G1395" s="387">
        <v>12.600000000000001</v>
      </c>
      <c r="H1395" s="387">
        <v>11.55</v>
      </c>
      <c r="I1395" s="393">
        <v>11.350000000000001</v>
      </c>
    </row>
    <row r="1396" spans="1:9">
      <c r="A1396" s="162" t="s">
        <v>2960</v>
      </c>
      <c r="B1396" s="2">
        <v>6</v>
      </c>
      <c r="C1396" s="1">
        <v>0.7</v>
      </c>
      <c r="D1396" s="21">
        <v>40</v>
      </c>
      <c r="E1396" s="2" t="s">
        <v>4428</v>
      </c>
      <c r="F1396" s="2"/>
      <c r="G1396" s="387">
        <v>17.05</v>
      </c>
      <c r="H1396" s="387">
        <v>15.65</v>
      </c>
      <c r="I1396" s="393">
        <v>15.350000000000001</v>
      </c>
    </row>
    <row r="1397" spans="1:9">
      <c r="A1397" s="162" t="s">
        <v>3036</v>
      </c>
      <c r="B1397" s="2">
        <v>6</v>
      </c>
      <c r="C1397" s="1">
        <v>1</v>
      </c>
      <c r="D1397" s="21">
        <v>40</v>
      </c>
      <c r="E1397" s="2" t="s">
        <v>4428</v>
      </c>
      <c r="F1397" s="2"/>
      <c r="G1397" s="387">
        <v>18.25</v>
      </c>
      <c r="H1397" s="387">
        <v>16.75</v>
      </c>
      <c r="I1397" s="393">
        <v>16.45</v>
      </c>
    </row>
    <row r="1398" spans="1:9">
      <c r="A1398" s="162" t="s">
        <v>3111</v>
      </c>
      <c r="B1398" s="2">
        <v>6</v>
      </c>
      <c r="C1398" s="1">
        <v>0.7</v>
      </c>
      <c r="D1398" s="21">
        <v>40</v>
      </c>
      <c r="E1398" s="2" t="s">
        <v>4428</v>
      </c>
      <c r="F1398" s="2"/>
      <c r="G1398" s="387">
        <v>29.75</v>
      </c>
      <c r="H1398" s="387">
        <v>27.3</v>
      </c>
      <c r="I1398" s="393">
        <v>26.8</v>
      </c>
    </row>
    <row r="1399" spans="1:9" s="18" customFormat="1">
      <c r="A1399" s="162" t="s">
        <v>3113</v>
      </c>
      <c r="B1399" s="2">
        <v>6</v>
      </c>
      <c r="C1399" s="1">
        <v>0.7</v>
      </c>
      <c r="D1399" s="21">
        <v>40</v>
      </c>
      <c r="E1399" s="2" t="s">
        <v>4428</v>
      </c>
      <c r="F1399" s="2"/>
      <c r="G1399" s="387">
        <v>69.5</v>
      </c>
      <c r="H1399" s="387">
        <v>63.800000000000004</v>
      </c>
      <c r="I1399" s="393">
        <v>62.650000000000006</v>
      </c>
    </row>
    <row r="1400" spans="1:9" s="18" customFormat="1">
      <c r="A1400" s="162" t="s">
        <v>3184</v>
      </c>
      <c r="B1400" s="2">
        <v>1</v>
      </c>
      <c r="C1400" s="1">
        <v>1</v>
      </c>
      <c r="D1400" s="21">
        <v>40</v>
      </c>
      <c r="E1400" s="2" t="s">
        <v>4428</v>
      </c>
      <c r="F1400" s="2"/>
      <c r="G1400" s="387">
        <v>71</v>
      </c>
      <c r="H1400" s="387">
        <v>65.2</v>
      </c>
      <c r="I1400" s="393">
        <v>64.05</v>
      </c>
    </row>
    <row r="1401" spans="1:9">
      <c r="A1401" s="162" t="s">
        <v>3305</v>
      </c>
      <c r="B1401" s="2">
        <v>6</v>
      </c>
      <c r="C1401" s="1">
        <v>0.7</v>
      </c>
      <c r="D1401" s="21">
        <v>40</v>
      </c>
      <c r="E1401" s="2" t="s">
        <v>4428</v>
      </c>
      <c r="F1401" s="2"/>
      <c r="G1401" s="387">
        <v>41.45</v>
      </c>
      <c r="H1401" s="387">
        <v>38.050000000000004</v>
      </c>
      <c r="I1401" s="393">
        <v>37.35</v>
      </c>
    </row>
    <row r="1402" spans="1:9" s="18" customFormat="1">
      <c r="A1402" s="162" t="s">
        <v>14298</v>
      </c>
      <c r="B1402" s="2">
        <v>6</v>
      </c>
      <c r="C1402" s="1">
        <v>0.7</v>
      </c>
      <c r="D1402" s="21">
        <v>37.5</v>
      </c>
      <c r="E1402" s="2" t="s">
        <v>4428</v>
      </c>
      <c r="F1402" s="2"/>
      <c r="G1402" s="387">
        <v>18.05</v>
      </c>
      <c r="H1402" s="387">
        <v>16.55</v>
      </c>
      <c r="I1402" s="393">
        <v>16.25</v>
      </c>
    </row>
    <row r="1403" spans="1:9">
      <c r="A1403" s="162" t="s">
        <v>15102</v>
      </c>
      <c r="B1403" s="2">
        <v>6</v>
      </c>
      <c r="C1403" s="1">
        <v>0.7</v>
      </c>
      <c r="D1403" s="21">
        <v>37.5</v>
      </c>
      <c r="E1403" s="2" t="s">
        <v>4428</v>
      </c>
      <c r="F1403" s="2"/>
      <c r="G1403" s="387">
        <v>121.15</v>
      </c>
      <c r="H1403" s="387">
        <v>111.2</v>
      </c>
      <c r="I1403" s="393">
        <v>109.2</v>
      </c>
    </row>
    <row r="1404" spans="1:9">
      <c r="A1404" s="162" t="s">
        <v>3315</v>
      </c>
      <c r="B1404" s="2">
        <v>6</v>
      </c>
      <c r="C1404" s="1">
        <v>0.7</v>
      </c>
      <c r="D1404" s="21">
        <v>37.5</v>
      </c>
      <c r="E1404" s="2" t="s">
        <v>4428</v>
      </c>
      <c r="F1404" s="2"/>
      <c r="G1404" s="387">
        <v>81.5</v>
      </c>
      <c r="H1404" s="387">
        <v>74.8</v>
      </c>
      <c r="I1404" s="393">
        <v>73.45</v>
      </c>
    </row>
    <row r="1405" spans="1:9" s="18" customFormat="1">
      <c r="A1405" s="162" t="s">
        <v>14490</v>
      </c>
      <c r="B1405" s="2">
        <v>6</v>
      </c>
      <c r="C1405" s="1">
        <v>0.7</v>
      </c>
      <c r="D1405" s="21">
        <v>37.5</v>
      </c>
      <c r="E1405" s="2" t="s">
        <v>4428</v>
      </c>
      <c r="F1405" s="2"/>
      <c r="G1405" s="387">
        <v>14.15</v>
      </c>
      <c r="H1405" s="387">
        <v>13</v>
      </c>
      <c r="I1405" s="393">
        <v>12.75</v>
      </c>
    </row>
    <row r="1406" spans="1:9" s="18" customFormat="1">
      <c r="A1406" s="162" t="s">
        <v>14300</v>
      </c>
      <c r="B1406" s="2">
        <v>6</v>
      </c>
      <c r="C1406" s="1">
        <v>0.7</v>
      </c>
      <c r="D1406" s="21">
        <v>37.5</v>
      </c>
      <c r="E1406" s="2" t="s">
        <v>4428</v>
      </c>
      <c r="F1406" s="2"/>
      <c r="G1406" s="387">
        <v>33.9</v>
      </c>
      <c r="H1406" s="387">
        <v>31.150000000000002</v>
      </c>
      <c r="I1406" s="393">
        <v>30.55</v>
      </c>
    </row>
    <row r="1407" spans="1:9">
      <c r="A1407" s="162" t="s">
        <v>3318</v>
      </c>
      <c r="B1407" s="2">
        <v>40</v>
      </c>
      <c r="C1407" s="1">
        <v>0.05</v>
      </c>
      <c r="D1407" s="21">
        <v>40</v>
      </c>
      <c r="E1407" s="2" t="s">
        <v>4428</v>
      </c>
      <c r="F1407" s="2"/>
      <c r="G1407" s="387">
        <v>22</v>
      </c>
      <c r="H1407" s="387">
        <v>20.200000000000003</v>
      </c>
      <c r="I1407" s="393">
        <v>19.850000000000001</v>
      </c>
    </row>
    <row r="1408" spans="1:9">
      <c r="A1408" s="162" t="s">
        <v>33169</v>
      </c>
      <c r="B1408" s="2">
        <v>6</v>
      </c>
      <c r="C1408" s="1">
        <v>0.7</v>
      </c>
      <c r="D1408" s="21">
        <v>40</v>
      </c>
      <c r="E1408" s="2" t="s">
        <v>4428</v>
      </c>
      <c r="F1408" s="2"/>
      <c r="G1408" s="387">
        <v>30.450000000000003</v>
      </c>
      <c r="H1408" s="387">
        <v>27.950000000000003</v>
      </c>
      <c r="I1408" s="393">
        <v>27.450000000000003</v>
      </c>
    </row>
    <row r="1409" spans="1:9" s="18" customFormat="1">
      <c r="A1409" s="162" t="s">
        <v>33174</v>
      </c>
      <c r="B1409" s="2">
        <v>6</v>
      </c>
      <c r="C1409" s="1">
        <v>0.7</v>
      </c>
      <c r="D1409" s="21">
        <v>40</v>
      </c>
      <c r="E1409" s="2" t="s">
        <v>4428</v>
      </c>
      <c r="F1409" s="2"/>
      <c r="G1409" s="387">
        <v>32.9</v>
      </c>
      <c r="H1409" s="387">
        <v>30.200000000000003</v>
      </c>
      <c r="I1409" s="393">
        <v>29.650000000000002</v>
      </c>
    </row>
    <row r="1410" spans="1:9">
      <c r="A1410" s="162" t="s">
        <v>33175</v>
      </c>
      <c r="B1410" s="2">
        <v>6</v>
      </c>
      <c r="C1410" s="1">
        <v>0.7</v>
      </c>
      <c r="D1410" s="21">
        <v>30</v>
      </c>
      <c r="E1410" s="2" t="s">
        <v>4428</v>
      </c>
      <c r="F1410" s="2"/>
      <c r="G1410" s="387">
        <v>11.3</v>
      </c>
      <c r="H1410" s="387">
        <v>10.350000000000001</v>
      </c>
      <c r="I1410" s="393">
        <v>10.15</v>
      </c>
    </row>
    <row r="1411" spans="1:9">
      <c r="A1411" s="162" t="s">
        <v>33176</v>
      </c>
      <c r="B1411" s="2">
        <v>6</v>
      </c>
      <c r="C1411" s="1">
        <v>0.7</v>
      </c>
      <c r="D1411" s="21">
        <v>40</v>
      </c>
      <c r="E1411" s="2" t="s">
        <v>4428</v>
      </c>
      <c r="F1411" s="2"/>
      <c r="G1411" s="387">
        <v>69.5</v>
      </c>
      <c r="H1411" s="387">
        <v>63.800000000000004</v>
      </c>
      <c r="I1411" s="393">
        <v>62.650000000000006</v>
      </c>
    </row>
    <row r="1412" spans="1:9" s="18" customFormat="1">
      <c r="A1412" s="162" t="s">
        <v>3348</v>
      </c>
      <c r="B1412" s="2">
        <v>6</v>
      </c>
      <c r="C1412" s="1">
        <v>0.7</v>
      </c>
      <c r="D1412" s="21">
        <v>17.5</v>
      </c>
      <c r="E1412" s="2" t="s">
        <v>4428</v>
      </c>
      <c r="F1412" s="2"/>
      <c r="G1412" s="387">
        <v>17.8</v>
      </c>
      <c r="H1412" s="387">
        <v>16.350000000000001</v>
      </c>
      <c r="I1412" s="393">
        <v>16.05</v>
      </c>
    </row>
    <row r="1413" spans="1:9">
      <c r="A1413" s="162" t="s">
        <v>3390</v>
      </c>
      <c r="B1413" s="2">
        <v>6</v>
      </c>
      <c r="C1413" s="1">
        <v>0.7</v>
      </c>
      <c r="D1413" s="21">
        <v>40</v>
      </c>
      <c r="E1413" s="2" t="s">
        <v>4428</v>
      </c>
      <c r="F1413" s="2"/>
      <c r="G1413" s="387">
        <v>12.15</v>
      </c>
      <c r="H1413" s="387">
        <v>11.15</v>
      </c>
      <c r="I1413" s="393">
        <v>10.950000000000001</v>
      </c>
    </row>
    <row r="1414" spans="1:9">
      <c r="A1414" s="162" t="s">
        <v>14560</v>
      </c>
      <c r="B1414" s="2">
        <v>6</v>
      </c>
      <c r="C1414" s="1">
        <v>1</v>
      </c>
      <c r="D1414" s="21">
        <v>40</v>
      </c>
      <c r="E1414" s="2" t="s">
        <v>4428</v>
      </c>
      <c r="F1414" s="2"/>
      <c r="G1414" s="387">
        <v>19.8</v>
      </c>
      <c r="H1414" s="387">
        <v>18.150000000000002</v>
      </c>
      <c r="I1414" s="393">
        <v>17.850000000000001</v>
      </c>
    </row>
    <row r="1415" spans="1:9" s="18" customFormat="1">
      <c r="A1415" s="162" t="s">
        <v>26992</v>
      </c>
      <c r="B1415" s="2">
        <v>6</v>
      </c>
      <c r="C1415" s="1">
        <v>1</v>
      </c>
      <c r="D1415" s="21">
        <v>40</v>
      </c>
      <c r="E1415" s="2" t="s">
        <v>4428</v>
      </c>
      <c r="F1415" s="2"/>
      <c r="G1415" s="387">
        <v>53.95</v>
      </c>
      <c r="H1415" s="387">
        <v>49.5</v>
      </c>
      <c r="I1415" s="393">
        <v>48.650000000000006</v>
      </c>
    </row>
    <row r="1416" spans="1:9">
      <c r="A1416" s="162" t="s">
        <v>26995</v>
      </c>
      <c r="B1416" s="2">
        <v>6</v>
      </c>
      <c r="C1416" s="1">
        <v>1</v>
      </c>
      <c r="D1416" s="21">
        <v>40</v>
      </c>
      <c r="E1416" s="2" t="s">
        <v>4428</v>
      </c>
      <c r="F1416" s="2"/>
      <c r="G1416" s="387">
        <v>19.8</v>
      </c>
      <c r="H1416" s="387">
        <v>18.150000000000002</v>
      </c>
      <c r="I1416" s="393">
        <v>17.850000000000001</v>
      </c>
    </row>
    <row r="1417" spans="1:9" s="18" customFormat="1">
      <c r="A1417" s="162" t="s">
        <v>27115</v>
      </c>
      <c r="B1417" s="2">
        <v>6</v>
      </c>
      <c r="C1417" s="1">
        <v>1</v>
      </c>
      <c r="D1417" s="21">
        <v>40</v>
      </c>
      <c r="E1417" s="2" t="s">
        <v>4428</v>
      </c>
      <c r="F1417" s="2"/>
      <c r="G1417" s="387">
        <v>31.05</v>
      </c>
      <c r="H1417" s="387">
        <v>28.5</v>
      </c>
      <c r="I1417" s="393">
        <v>28</v>
      </c>
    </row>
    <row r="1418" spans="1:9" s="18" customFormat="1">
      <c r="A1418" s="162" t="s">
        <v>14558</v>
      </c>
      <c r="B1418" s="2">
        <v>6</v>
      </c>
      <c r="C1418" s="1">
        <v>1</v>
      </c>
      <c r="D1418" s="21">
        <v>40</v>
      </c>
      <c r="E1418" s="2" t="s">
        <v>4428</v>
      </c>
      <c r="F1418" s="2"/>
      <c r="G1418" s="387">
        <v>46.6</v>
      </c>
      <c r="H1418" s="387">
        <v>42.800000000000004</v>
      </c>
      <c r="I1418" s="393">
        <v>42.050000000000004</v>
      </c>
    </row>
    <row r="1419" spans="1:9" s="18" customFormat="1">
      <c r="A1419" s="162" t="s">
        <v>27117</v>
      </c>
      <c r="B1419" s="2">
        <v>6</v>
      </c>
      <c r="C1419" s="1">
        <v>1</v>
      </c>
      <c r="D1419" s="21">
        <v>40</v>
      </c>
      <c r="E1419" s="2" t="s">
        <v>4428</v>
      </c>
      <c r="F1419" s="2"/>
      <c r="G1419" s="387">
        <v>39.300000000000004</v>
      </c>
      <c r="H1419" s="387">
        <v>36.1</v>
      </c>
      <c r="I1419" s="393">
        <v>35.450000000000003</v>
      </c>
    </row>
    <row r="1420" spans="1:9" s="18" customFormat="1">
      <c r="A1420" s="162" t="s">
        <v>27119</v>
      </c>
      <c r="B1420" s="2">
        <v>6</v>
      </c>
      <c r="C1420" s="1">
        <v>1</v>
      </c>
      <c r="D1420" s="21">
        <v>40</v>
      </c>
      <c r="E1420" s="2" t="s">
        <v>4428</v>
      </c>
      <c r="F1420" s="2"/>
      <c r="G1420" s="387">
        <v>13.350000000000001</v>
      </c>
      <c r="H1420" s="387">
        <v>12.3</v>
      </c>
      <c r="I1420" s="393">
        <v>12.05</v>
      </c>
    </row>
    <row r="1421" spans="1:9">
      <c r="A1421" s="162" t="s">
        <v>14597</v>
      </c>
      <c r="B1421" s="2">
        <v>6</v>
      </c>
      <c r="C1421" s="1">
        <v>1</v>
      </c>
      <c r="D1421" s="21">
        <v>40</v>
      </c>
      <c r="E1421" s="2" t="s">
        <v>4428</v>
      </c>
      <c r="F1421" s="2"/>
      <c r="G1421" s="387">
        <v>53.95</v>
      </c>
      <c r="H1421" s="387">
        <v>49.5</v>
      </c>
      <c r="I1421" s="393">
        <v>48.650000000000006</v>
      </c>
    </row>
    <row r="1422" spans="1:9" s="18" customFormat="1">
      <c r="A1422" s="162" t="s">
        <v>26997</v>
      </c>
      <c r="B1422" s="2">
        <v>6</v>
      </c>
      <c r="C1422" s="1">
        <v>1</v>
      </c>
      <c r="D1422" s="21">
        <v>40</v>
      </c>
      <c r="E1422" s="2" t="s">
        <v>4428</v>
      </c>
      <c r="F1422" s="2"/>
      <c r="G1422" s="387">
        <v>52.050000000000004</v>
      </c>
      <c r="H1422" s="387">
        <v>47.800000000000004</v>
      </c>
      <c r="I1422" s="393">
        <v>46.95</v>
      </c>
    </row>
    <row r="1423" spans="1:9" s="18" customFormat="1">
      <c r="A1423" s="162" t="s">
        <v>27121</v>
      </c>
      <c r="B1423" s="2">
        <v>6</v>
      </c>
      <c r="C1423" s="1">
        <v>1</v>
      </c>
      <c r="D1423" s="21">
        <v>40</v>
      </c>
      <c r="E1423" s="2" t="s">
        <v>4428</v>
      </c>
      <c r="F1423" s="2"/>
      <c r="G1423" s="387">
        <v>29.55</v>
      </c>
      <c r="H1423" s="387">
        <v>27.1</v>
      </c>
      <c r="I1423" s="393">
        <v>26.650000000000002</v>
      </c>
    </row>
    <row r="1424" spans="1:9">
      <c r="A1424" s="162" t="s">
        <v>26999</v>
      </c>
      <c r="B1424" s="2">
        <v>6</v>
      </c>
      <c r="C1424" s="1">
        <v>1</v>
      </c>
      <c r="D1424" s="21">
        <v>40</v>
      </c>
      <c r="E1424" s="2" t="s">
        <v>4428</v>
      </c>
      <c r="F1424" s="2"/>
      <c r="G1424" s="387">
        <v>19</v>
      </c>
      <c r="H1424" s="387">
        <v>17.45</v>
      </c>
      <c r="I1424" s="393">
        <v>17.100000000000001</v>
      </c>
    </row>
    <row r="1425" spans="1:9">
      <c r="A1425" s="162" t="s">
        <v>27123</v>
      </c>
      <c r="B1425" s="2">
        <v>6</v>
      </c>
      <c r="C1425" s="1">
        <v>1</v>
      </c>
      <c r="D1425" s="21">
        <v>40</v>
      </c>
      <c r="E1425" s="2" t="s">
        <v>4428</v>
      </c>
      <c r="F1425" s="2"/>
      <c r="G1425" s="387">
        <v>19</v>
      </c>
      <c r="H1425" s="387">
        <v>17.45</v>
      </c>
      <c r="I1425" s="393">
        <v>17.100000000000001</v>
      </c>
    </row>
    <row r="1426" spans="1:9">
      <c r="A1426" s="162" t="s">
        <v>3427</v>
      </c>
      <c r="B1426" s="2">
        <v>6</v>
      </c>
      <c r="C1426" s="1">
        <v>0.7</v>
      </c>
      <c r="D1426" s="21">
        <v>14</v>
      </c>
      <c r="E1426" s="2" t="s">
        <v>4428</v>
      </c>
      <c r="F1426" s="2"/>
      <c r="G1426" s="387">
        <v>35.5</v>
      </c>
      <c r="H1426" s="387">
        <v>32.6</v>
      </c>
      <c r="I1426" s="393">
        <v>32</v>
      </c>
    </row>
    <row r="1427" spans="1:9">
      <c r="A1427" s="162" t="s">
        <v>3429</v>
      </c>
      <c r="B1427" s="2">
        <v>6</v>
      </c>
      <c r="C1427" s="1">
        <v>0.7</v>
      </c>
      <c r="D1427" s="21">
        <v>14.7</v>
      </c>
      <c r="E1427" s="2" t="s">
        <v>4428</v>
      </c>
      <c r="F1427" s="2"/>
      <c r="G1427" s="387">
        <v>27.900000000000002</v>
      </c>
      <c r="H1427" s="387">
        <v>25.650000000000002</v>
      </c>
      <c r="I1427" s="393">
        <v>25.200000000000003</v>
      </c>
    </row>
    <row r="1428" spans="1:9" s="18" customFormat="1">
      <c r="A1428" s="162" t="s">
        <v>3431</v>
      </c>
      <c r="B1428" s="2">
        <v>6</v>
      </c>
      <c r="C1428" s="1">
        <v>0.7</v>
      </c>
      <c r="D1428" s="21">
        <v>17</v>
      </c>
      <c r="E1428" s="2" t="s">
        <v>4428</v>
      </c>
      <c r="F1428" s="2"/>
      <c r="G1428" s="387">
        <v>36</v>
      </c>
      <c r="H1428" s="387">
        <v>33.050000000000004</v>
      </c>
      <c r="I1428" s="393">
        <v>32.450000000000003</v>
      </c>
    </row>
    <row r="1429" spans="1:9" s="18" customFormat="1">
      <c r="A1429" s="162" t="s">
        <v>3433</v>
      </c>
      <c r="B1429" s="2">
        <v>6</v>
      </c>
      <c r="C1429" s="1">
        <v>0.7</v>
      </c>
      <c r="D1429" s="21">
        <v>14.9</v>
      </c>
      <c r="E1429" s="2" t="s">
        <v>4428</v>
      </c>
      <c r="F1429" s="2"/>
      <c r="G1429" s="387">
        <v>39.85</v>
      </c>
      <c r="H1429" s="387">
        <v>36.550000000000004</v>
      </c>
      <c r="I1429" s="393">
        <v>35.9</v>
      </c>
    </row>
    <row r="1430" spans="1:9">
      <c r="A1430" s="162" t="s">
        <v>3470</v>
      </c>
      <c r="B1430" s="2">
        <v>6</v>
      </c>
      <c r="C1430" s="1">
        <v>1.5</v>
      </c>
      <c r="D1430" s="21">
        <v>18</v>
      </c>
      <c r="E1430" s="2" t="s">
        <v>4428</v>
      </c>
      <c r="F1430" s="2"/>
      <c r="G1430" s="387">
        <v>19.350000000000001</v>
      </c>
      <c r="H1430" s="387">
        <v>17.75</v>
      </c>
      <c r="I1430" s="393">
        <v>17.45</v>
      </c>
    </row>
    <row r="1431" spans="1:9">
      <c r="A1431" s="162" t="s">
        <v>3472</v>
      </c>
      <c r="B1431" s="2">
        <v>6</v>
      </c>
      <c r="C1431" s="1">
        <v>1</v>
      </c>
      <c r="D1431" s="21">
        <v>18</v>
      </c>
      <c r="E1431" s="2" t="s">
        <v>4428</v>
      </c>
      <c r="F1431" s="2"/>
      <c r="G1431" s="387">
        <v>17.45</v>
      </c>
      <c r="H1431" s="387">
        <v>16</v>
      </c>
      <c r="I1431" s="393">
        <v>15.700000000000001</v>
      </c>
    </row>
    <row r="1432" spans="1:9" s="18" customFormat="1">
      <c r="A1432" s="162" t="s">
        <v>14306</v>
      </c>
      <c r="B1432" s="2">
        <v>6</v>
      </c>
      <c r="C1432" s="1">
        <v>0.7</v>
      </c>
      <c r="D1432" s="21">
        <v>40</v>
      </c>
      <c r="E1432" s="2" t="s">
        <v>4428</v>
      </c>
      <c r="F1432" s="2"/>
      <c r="G1432" s="387">
        <v>7.2</v>
      </c>
      <c r="H1432" s="387">
        <v>6.65</v>
      </c>
      <c r="I1432" s="393">
        <v>6.5</v>
      </c>
    </row>
    <row r="1433" spans="1:9">
      <c r="A1433" s="162" t="s">
        <v>3604</v>
      </c>
      <c r="B1433" s="2">
        <v>12</v>
      </c>
      <c r="C1433" s="1">
        <v>1</v>
      </c>
      <c r="D1433" s="21">
        <v>40</v>
      </c>
      <c r="E1433" s="2" t="s">
        <v>4428</v>
      </c>
      <c r="F1433" s="2"/>
      <c r="G1433" s="387">
        <v>60.050000000000004</v>
      </c>
      <c r="H1433" s="387">
        <v>55.1</v>
      </c>
      <c r="I1433" s="393">
        <v>54.150000000000006</v>
      </c>
    </row>
    <row r="1434" spans="1:9">
      <c r="A1434" s="162" t="s">
        <v>3614</v>
      </c>
      <c r="B1434" s="2">
        <v>12</v>
      </c>
      <c r="C1434" s="1">
        <v>1</v>
      </c>
      <c r="D1434" s="21">
        <v>50</v>
      </c>
      <c r="E1434" s="2" t="s">
        <v>4428</v>
      </c>
      <c r="F1434" s="2"/>
      <c r="G1434" s="387">
        <v>18.100000000000001</v>
      </c>
      <c r="H1434" s="387">
        <v>16.650000000000002</v>
      </c>
      <c r="I1434" s="393">
        <v>16.350000000000001</v>
      </c>
    </row>
    <row r="1435" spans="1:9">
      <c r="A1435" s="162" t="s">
        <v>3617</v>
      </c>
      <c r="B1435" s="2">
        <v>6</v>
      </c>
      <c r="C1435" s="1">
        <v>0.7</v>
      </c>
      <c r="D1435" s="21">
        <v>25</v>
      </c>
      <c r="E1435" s="2" t="s">
        <v>4428</v>
      </c>
      <c r="F1435" s="2"/>
      <c r="G1435" s="387">
        <v>30.35</v>
      </c>
      <c r="H1435" s="387">
        <v>27.85</v>
      </c>
      <c r="I1435" s="393">
        <v>27.35</v>
      </c>
    </row>
    <row r="1436" spans="1:9" s="18" customFormat="1">
      <c r="A1436" s="162" t="s">
        <v>3619</v>
      </c>
      <c r="B1436" s="2">
        <v>6</v>
      </c>
      <c r="C1436" s="1">
        <v>0.7</v>
      </c>
      <c r="D1436" s="21">
        <v>25</v>
      </c>
      <c r="E1436" s="2" t="s">
        <v>4428</v>
      </c>
      <c r="F1436" s="2"/>
      <c r="G1436" s="387">
        <v>19.05</v>
      </c>
      <c r="H1436" s="387">
        <v>17.5</v>
      </c>
      <c r="I1436" s="393">
        <v>17.2</v>
      </c>
    </row>
    <row r="1437" spans="1:9">
      <c r="A1437" s="162" t="s">
        <v>3621</v>
      </c>
      <c r="B1437" s="2">
        <v>4</v>
      </c>
      <c r="C1437" s="1">
        <v>3</v>
      </c>
      <c r="D1437" s="21">
        <v>40</v>
      </c>
      <c r="E1437" s="2" t="s">
        <v>4428</v>
      </c>
      <c r="F1437" s="2"/>
      <c r="G1437" s="387">
        <v>23.400000000000002</v>
      </c>
      <c r="H1437" s="387">
        <v>21.5</v>
      </c>
      <c r="I1437" s="393">
        <v>21.1</v>
      </c>
    </row>
    <row r="1438" spans="1:9" s="18" customFormat="1">
      <c r="A1438" s="162" t="s">
        <v>3629</v>
      </c>
      <c r="B1438" s="2">
        <v>120</v>
      </c>
      <c r="C1438" s="1">
        <v>0.05</v>
      </c>
      <c r="D1438" s="21">
        <v>37.5</v>
      </c>
      <c r="E1438" s="2" t="s">
        <v>4428</v>
      </c>
      <c r="F1438" s="2"/>
      <c r="G1438" s="387">
        <v>43.650000000000006</v>
      </c>
      <c r="H1438" s="387">
        <v>40.050000000000004</v>
      </c>
      <c r="I1438" s="393">
        <v>39.35</v>
      </c>
    </row>
    <row r="1439" spans="1:9" s="18" customFormat="1">
      <c r="A1439" s="162" t="s">
        <v>3742</v>
      </c>
      <c r="B1439" s="2">
        <v>6</v>
      </c>
      <c r="C1439" s="1">
        <v>0.7</v>
      </c>
      <c r="D1439" s="21">
        <v>38</v>
      </c>
      <c r="E1439" s="2" t="s">
        <v>4428</v>
      </c>
      <c r="F1439" s="2"/>
      <c r="G1439" s="387">
        <v>44.300000000000004</v>
      </c>
      <c r="H1439" s="387">
        <v>40.700000000000003</v>
      </c>
      <c r="I1439" s="393">
        <v>39.950000000000003</v>
      </c>
    </row>
    <row r="1440" spans="1:9">
      <c r="A1440" s="162" t="s">
        <v>3776</v>
      </c>
      <c r="B1440" s="2">
        <v>6</v>
      </c>
      <c r="C1440" s="1">
        <v>0.7</v>
      </c>
      <c r="D1440" s="21">
        <v>40</v>
      </c>
      <c r="E1440" s="2" t="s">
        <v>4428</v>
      </c>
      <c r="F1440" s="2"/>
      <c r="G1440" s="387">
        <v>45.650000000000006</v>
      </c>
      <c r="H1440" s="387">
        <v>41.900000000000006</v>
      </c>
      <c r="I1440" s="393">
        <v>41.150000000000006</v>
      </c>
    </row>
    <row r="1441" spans="1:9">
      <c r="A1441" s="162" t="s">
        <v>3826</v>
      </c>
      <c r="B1441" s="2">
        <v>6</v>
      </c>
      <c r="C1441" s="1">
        <v>0.7</v>
      </c>
      <c r="D1441" s="21">
        <v>40</v>
      </c>
      <c r="E1441" s="2" t="s">
        <v>4428</v>
      </c>
      <c r="F1441" s="2"/>
      <c r="G1441" s="387">
        <v>34.5</v>
      </c>
      <c r="H1441" s="387">
        <v>31.650000000000002</v>
      </c>
      <c r="I1441" s="393">
        <v>31.1</v>
      </c>
    </row>
    <row r="1442" spans="1:9" s="18" customFormat="1">
      <c r="A1442" s="162" t="s">
        <v>33227</v>
      </c>
      <c r="B1442" s="2">
        <v>6</v>
      </c>
      <c r="C1442" s="1">
        <v>1</v>
      </c>
      <c r="D1442" s="21">
        <v>37.5</v>
      </c>
      <c r="E1442" s="2" t="s">
        <v>4428</v>
      </c>
      <c r="F1442" s="2"/>
      <c r="G1442" s="387">
        <v>40.200000000000003</v>
      </c>
      <c r="H1442" s="387">
        <v>36.9</v>
      </c>
      <c r="I1442" s="393">
        <v>36.25</v>
      </c>
    </row>
    <row r="1443" spans="1:9">
      <c r="A1443" s="162" t="s">
        <v>4009</v>
      </c>
      <c r="B1443" s="2">
        <v>6</v>
      </c>
      <c r="C1443" s="1">
        <v>0.7</v>
      </c>
      <c r="D1443" s="21">
        <v>29.9</v>
      </c>
      <c r="E1443" s="2" t="s">
        <v>4428</v>
      </c>
      <c r="F1443" s="2"/>
      <c r="G1443" s="387">
        <v>30.8</v>
      </c>
      <c r="H1443" s="387">
        <v>28.25</v>
      </c>
      <c r="I1443" s="393">
        <v>27.75</v>
      </c>
    </row>
    <row r="1444" spans="1:9">
      <c r="A1444" s="162" t="s">
        <v>4022</v>
      </c>
      <c r="B1444" s="2">
        <v>12</v>
      </c>
      <c r="C1444" s="1">
        <v>1</v>
      </c>
      <c r="D1444" s="21">
        <v>40</v>
      </c>
      <c r="E1444" s="2" t="s">
        <v>4428</v>
      </c>
      <c r="F1444" s="2"/>
      <c r="G1444" s="387">
        <v>17.95</v>
      </c>
      <c r="H1444" s="387">
        <v>16.5</v>
      </c>
      <c r="I1444" s="393">
        <v>16.2</v>
      </c>
    </row>
    <row r="1445" spans="1:9">
      <c r="A1445" s="162" t="s">
        <v>4093</v>
      </c>
      <c r="B1445" s="2">
        <v>6</v>
      </c>
      <c r="C1445" s="1">
        <v>0.7</v>
      </c>
      <c r="D1445" s="21">
        <v>40</v>
      </c>
      <c r="E1445" s="2" t="s">
        <v>4428</v>
      </c>
      <c r="F1445" s="2"/>
      <c r="G1445" s="387">
        <v>12.75</v>
      </c>
      <c r="H1445" s="387">
        <v>11.75</v>
      </c>
      <c r="I1445" s="393">
        <v>11.5</v>
      </c>
    </row>
    <row r="1446" spans="1:9" s="18" customFormat="1">
      <c r="A1446" s="162" t="s">
        <v>4109</v>
      </c>
      <c r="B1446" s="2">
        <v>6</v>
      </c>
      <c r="C1446" s="1">
        <v>0.7</v>
      </c>
      <c r="D1446" s="21">
        <v>21</v>
      </c>
      <c r="E1446" s="2" t="s">
        <v>4428</v>
      </c>
      <c r="F1446" s="2"/>
      <c r="G1446" s="387">
        <v>50.75</v>
      </c>
      <c r="H1446" s="387">
        <v>46.6</v>
      </c>
      <c r="I1446" s="393">
        <v>45.75</v>
      </c>
    </row>
    <row r="1447" spans="1:9">
      <c r="A1447" s="162" t="s">
        <v>4117</v>
      </c>
      <c r="B1447" s="2">
        <v>6</v>
      </c>
      <c r="C1447" s="1">
        <v>1</v>
      </c>
      <c r="D1447" s="21">
        <v>40</v>
      </c>
      <c r="E1447" s="2" t="s">
        <v>4428</v>
      </c>
      <c r="F1447" s="2"/>
      <c r="G1447" s="387">
        <v>32.9</v>
      </c>
      <c r="H1447" s="387">
        <v>30.200000000000003</v>
      </c>
      <c r="I1447" s="393">
        <v>29.650000000000002</v>
      </c>
    </row>
    <row r="1448" spans="1:9" s="18" customFormat="1">
      <c r="A1448" s="162" t="s">
        <v>4119</v>
      </c>
      <c r="B1448" s="2">
        <v>6</v>
      </c>
      <c r="C1448" s="1">
        <v>1</v>
      </c>
      <c r="D1448" s="21">
        <v>35</v>
      </c>
      <c r="E1448" s="2" t="s">
        <v>4428</v>
      </c>
      <c r="F1448" s="2"/>
      <c r="G1448" s="387">
        <v>13.950000000000001</v>
      </c>
      <c r="H1448" s="387">
        <v>12.8</v>
      </c>
      <c r="I1448" s="393">
        <v>12.600000000000001</v>
      </c>
    </row>
    <row r="1449" spans="1:9" s="18" customFormat="1">
      <c r="A1449" s="162" t="s">
        <v>4122</v>
      </c>
      <c r="B1449" s="2">
        <v>6</v>
      </c>
      <c r="C1449" s="1">
        <v>1</v>
      </c>
      <c r="D1449" s="21">
        <v>35</v>
      </c>
      <c r="E1449" s="2" t="s">
        <v>4428</v>
      </c>
      <c r="F1449" s="2"/>
      <c r="G1449" s="387">
        <v>35</v>
      </c>
      <c r="H1449" s="387">
        <v>32.15</v>
      </c>
      <c r="I1449" s="393">
        <v>31.55</v>
      </c>
    </row>
    <row r="1450" spans="1:9" s="18" customFormat="1">
      <c r="A1450" s="260" t="s">
        <v>4154</v>
      </c>
      <c r="B1450" s="9">
        <v>6</v>
      </c>
      <c r="C1450" s="34">
        <v>0.7</v>
      </c>
      <c r="D1450" s="31">
        <v>40</v>
      </c>
      <c r="E1450" s="9" t="s">
        <v>4428</v>
      </c>
      <c r="F1450" s="9"/>
      <c r="G1450" s="391">
        <v>30.450000000000003</v>
      </c>
      <c r="H1450" s="391">
        <v>27.950000000000003</v>
      </c>
      <c r="I1450" s="394">
        <v>27.450000000000003</v>
      </c>
    </row>
    <row r="1451" spans="1:9" ht="17" customHeight="1">
      <c r="A1451" s="478" t="s">
        <v>4429</v>
      </c>
      <c r="B1451" s="479"/>
      <c r="C1451" s="479"/>
      <c r="D1451" s="479"/>
      <c r="E1451" s="479"/>
      <c r="F1451" s="479"/>
      <c r="G1451" s="479"/>
      <c r="H1451" s="479"/>
      <c r="I1451" s="480"/>
    </row>
    <row r="1452" spans="1:9" s="18" customFormat="1">
      <c r="A1452" s="162" t="s">
        <v>32925</v>
      </c>
      <c r="B1452" s="2">
        <v>6</v>
      </c>
      <c r="C1452" s="1">
        <v>0.7</v>
      </c>
      <c r="D1452" s="21">
        <v>46</v>
      </c>
      <c r="E1452" s="2" t="s">
        <v>4429</v>
      </c>
      <c r="F1452" s="2"/>
      <c r="G1452" s="387">
        <v>33</v>
      </c>
      <c r="H1452" s="387">
        <v>30.3</v>
      </c>
      <c r="I1452" s="393">
        <v>29.75</v>
      </c>
    </row>
    <row r="1453" spans="1:9">
      <c r="A1453" s="162" t="s">
        <v>40</v>
      </c>
      <c r="B1453" s="2">
        <v>6</v>
      </c>
      <c r="C1453" s="1">
        <v>0.7</v>
      </c>
      <c r="D1453" s="21">
        <v>46.3</v>
      </c>
      <c r="E1453" s="2" t="s">
        <v>4429</v>
      </c>
      <c r="F1453" s="2"/>
      <c r="G1453" s="387">
        <v>30.700000000000003</v>
      </c>
      <c r="H1453" s="387">
        <v>28.200000000000003</v>
      </c>
      <c r="I1453" s="393">
        <v>27.700000000000003</v>
      </c>
    </row>
    <row r="1454" spans="1:9" s="18" customFormat="1">
      <c r="A1454" s="162" t="s">
        <v>14190</v>
      </c>
      <c r="B1454" s="2">
        <v>6</v>
      </c>
      <c r="C1454" s="1">
        <v>0.7</v>
      </c>
      <c r="D1454" s="21">
        <v>40</v>
      </c>
      <c r="E1454" s="2" t="s">
        <v>4429</v>
      </c>
      <c r="F1454" s="2"/>
      <c r="G1454" s="387">
        <v>51.2</v>
      </c>
      <c r="H1454" s="387">
        <v>47</v>
      </c>
      <c r="I1454" s="393">
        <v>46.150000000000006</v>
      </c>
    </row>
    <row r="1455" spans="1:9">
      <c r="A1455" s="162" t="s">
        <v>43</v>
      </c>
      <c r="B1455" s="2">
        <v>6</v>
      </c>
      <c r="C1455" s="1">
        <v>0.7</v>
      </c>
      <c r="D1455" s="21">
        <v>43</v>
      </c>
      <c r="E1455" s="2" t="s">
        <v>4429</v>
      </c>
      <c r="F1455" s="2"/>
      <c r="G1455" s="387">
        <v>36.85</v>
      </c>
      <c r="H1455" s="387">
        <v>33.800000000000004</v>
      </c>
      <c r="I1455" s="393">
        <v>33.200000000000003</v>
      </c>
    </row>
    <row r="1456" spans="1:9">
      <c r="A1456" s="162" t="s">
        <v>32926</v>
      </c>
      <c r="B1456" s="2">
        <v>6</v>
      </c>
      <c r="C1456" s="1">
        <v>0.7</v>
      </c>
      <c r="D1456" s="21">
        <v>46</v>
      </c>
      <c r="E1456" s="2" t="s">
        <v>4429</v>
      </c>
      <c r="F1456" s="2"/>
      <c r="G1456" s="387">
        <v>43.75</v>
      </c>
      <c r="H1456" s="387">
        <v>40.150000000000006</v>
      </c>
      <c r="I1456" s="393">
        <v>39.450000000000003</v>
      </c>
    </row>
    <row r="1457" spans="1:9">
      <c r="A1457" s="162" t="s">
        <v>31708</v>
      </c>
      <c r="B1457" s="2">
        <v>6</v>
      </c>
      <c r="C1457" s="1">
        <v>0.7</v>
      </c>
      <c r="D1457" s="21">
        <v>46</v>
      </c>
      <c r="E1457" s="2" t="s">
        <v>4429</v>
      </c>
      <c r="F1457" s="2"/>
      <c r="G1457" s="387">
        <v>64.25</v>
      </c>
      <c r="H1457" s="387">
        <v>59</v>
      </c>
      <c r="I1457" s="393">
        <v>57.900000000000006</v>
      </c>
    </row>
    <row r="1458" spans="1:9" s="18" customFormat="1">
      <c r="A1458" s="162" t="s">
        <v>45</v>
      </c>
      <c r="B1458" s="2">
        <v>6</v>
      </c>
      <c r="C1458" s="1">
        <v>0.7</v>
      </c>
      <c r="D1458" s="21">
        <v>46</v>
      </c>
      <c r="E1458" s="2" t="s">
        <v>4429</v>
      </c>
      <c r="F1458" s="2"/>
      <c r="G1458" s="387">
        <v>44.400000000000006</v>
      </c>
      <c r="H1458" s="387">
        <v>40.800000000000004</v>
      </c>
      <c r="I1458" s="393">
        <v>40.050000000000004</v>
      </c>
    </row>
    <row r="1459" spans="1:9">
      <c r="A1459" s="162" t="s">
        <v>27036</v>
      </c>
      <c r="B1459" s="2">
        <v>6</v>
      </c>
      <c r="C1459" s="1">
        <v>0.7</v>
      </c>
      <c r="D1459" s="21">
        <v>40</v>
      </c>
      <c r="E1459" s="2" t="s">
        <v>4429</v>
      </c>
      <c r="F1459" s="2"/>
      <c r="G1459" s="387">
        <v>81.7</v>
      </c>
      <c r="H1459" s="387">
        <v>75</v>
      </c>
      <c r="I1459" s="393">
        <v>73.650000000000006</v>
      </c>
    </row>
    <row r="1460" spans="1:9" s="18" customFormat="1">
      <c r="A1460" s="162" t="s">
        <v>32927</v>
      </c>
      <c r="B1460" s="2">
        <v>6</v>
      </c>
      <c r="C1460" s="1">
        <v>0.7</v>
      </c>
      <c r="D1460" s="21">
        <v>46</v>
      </c>
      <c r="E1460" s="2" t="s">
        <v>4429</v>
      </c>
      <c r="F1460" s="2"/>
      <c r="G1460" s="387">
        <v>16.850000000000001</v>
      </c>
      <c r="H1460" s="387">
        <v>15.450000000000001</v>
      </c>
      <c r="I1460" s="393">
        <v>15.200000000000001</v>
      </c>
    </row>
    <row r="1461" spans="1:9">
      <c r="A1461" s="162" t="s">
        <v>47</v>
      </c>
      <c r="B1461" s="2">
        <v>6</v>
      </c>
      <c r="C1461" s="1">
        <v>0.7</v>
      </c>
      <c r="D1461" s="21">
        <v>43</v>
      </c>
      <c r="E1461" s="2" t="s">
        <v>4429</v>
      </c>
      <c r="F1461" s="2"/>
      <c r="G1461" s="387">
        <v>24.3</v>
      </c>
      <c r="H1461" s="387">
        <v>22.35</v>
      </c>
      <c r="I1461" s="393">
        <v>21.950000000000003</v>
      </c>
    </row>
    <row r="1462" spans="1:9">
      <c r="A1462" s="162" t="s">
        <v>4545</v>
      </c>
      <c r="B1462" s="2">
        <v>6</v>
      </c>
      <c r="C1462" s="1">
        <v>0.7</v>
      </c>
      <c r="D1462" s="21">
        <v>46</v>
      </c>
      <c r="E1462" s="2" t="s">
        <v>4429</v>
      </c>
      <c r="F1462" s="2"/>
      <c r="G1462" s="387">
        <v>43.2</v>
      </c>
      <c r="H1462" s="387">
        <v>39.650000000000006</v>
      </c>
      <c r="I1462" s="393">
        <v>38.950000000000003</v>
      </c>
    </row>
    <row r="1463" spans="1:9" s="18" customFormat="1">
      <c r="A1463" s="162" t="s">
        <v>49</v>
      </c>
      <c r="B1463" s="2">
        <v>6</v>
      </c>
      <c r="C1463" s="1">
        <v>0.7</v>
      </c>
      <c r="D1463" s="21">
        <v>43</v>
      </c>
      <c r="E1463" s="2" t="s">
        <v>4429</v>
      </c>
      <c r="F1463" s="2"/>
      <c r="G1463" s="387">
        <v>13.450000000000001</v>
      </c>
      <c r="H1463" s="387">
        <v>12.350000000000001</v>
      </c>
      <c r="I1463" s="393">
        <v>12.15</v>
      </c>
    </row>
    <row r="1464" spans="1:9">
      <c r="A1464" s="162" t="s">
        <v>51</v>
      </c>
      <c r="B1464" s="2">
        <v>6</v>
      </c>
      <c r="C1464" s="1">
        <v>1</v>
      </c>
      <c r="D1464" s="21">
        <v>43</v>
      </c>
      <c r="E1464" s="2" t="s">
        <v>4429</v>
      </c>
      <c r="F1464" s="2"/>
      <c r="G1464" s="387">
        <v>14.5</v>
      </c>
      <c r="H1464" s="387">
        <v>13.3</v>
      </c>
      <c r="I1464" s="393">
        <v>13.05</v>
      </c>
    </row>
    <row r="1465" spans="1:9">
      <c r="A1465" s="162" t="s">
        <v>53</v>
      </c>
      <c r="B1465" s="2">
        <v>4</v>
      </c>
      <c r="C1465" s="1">
        <v>0.7</v>
      </c>
      <c r="D1465" s="21">
        <v>43</v>
      </c>
      <c r="E1465" s="2" t="s">
        <v>4429</v>
      </c>
      <c r="F1465" s="2"/>
      <c r="G1465" s="387">
        <v>27.6</v>
      </c>
      <c r="H1465" s="387">
        <v>25.35</v>
      </c>
      <c r="I1465" s="393">
        <v>24.900000000000002</v>
      </c>
    </row>
    <row r="1466" spans="1:9">
      <c r="A1466" s="162" t="s">
        <v>32928</v>
      </c>
      <c r="B1466" s="2">
        <v>6</v>
      </c>
      <c r="C1466" s="1">
        <v>0.5</v>
      </c>
      <c r="D1466" s="21">
        <v>48</v>
      </c>
      <c r="E1466" s="2" t="s">
        <v>4429</v>
      </c>
      <c r="F1466" s="2"/>
      <c r="G1466" s="387">
        <v>8.8000000000000007</v>
      </c>
      <c r="H1466" s="387">
        <v>8.0500000000000007</v>
      </c>
      <c r="I1466" s="393">
        <v>7.95</v>
      </c>
    </row>
    <row r="1467" spans="1:9">
      <c r="A1467" s="162" t="s">
        <v>58</v>
      </c>
      <c r="B1467" s="2">
        <v>6</v>
      </c>
      <c r="C1467" s="1">
        <v>0.5</v>
      </c>
      <c r="D1467" s="21">
        <v>48</v>
      </c>
      <c r="E1467" s="2" t="s">
        <v>4429</v>
      </c>
      <c r="F1467" s="2"/>
      <c r="G1467" s="387">
        <v>64.75</v>
      </c>
      <c r="H1467" s="387">
        <v>59.400000000000006</v>
      </c>
      <c r="I1467" s="393">
        <v>58.35</v>
      </c>
    </row>
    <row r="1468" spans="1:9" s="18" customFormat="1">
      <c r="A1468" s="162" t="s">
        <v>32929</v>
      </c>
      <c r="B1468" s="2">
        <v>6</v>
      </c>
      <c r="C1468" s="1">
        <v>0.5</v>
      </c>
      <c r="D1468" s="21">
        <v>48</v>
      </c>
      <c r="E1468" s="2" t="s">
        <v>4429</v>
      </c>
      <c r="F1468" s="2"/>
      <c r="G1468" s="387">
        <v>14.9</v>
      </c>
      <c r="H1468" s="387">
        <v>13.65</v>
      </c>
      <c r="I1468" s="393">
        <v>13.450000000000001</v>
      </c>
    </row>
    <row r="1469" spans="1:9">
      <c r="A1469" s="162" t="s">
        <v>147</v>
      </c>
      <c r="B1469" s="2">
        <v>6</v>
      </c>
      <c r="C1469" s="1">
        <v>0.7</v>
      </c>
      <c r="D1469" s="21">
        <v>43</v>
      </c>
      <c r="E1469" s="2" t="s">
        <v>4429</v>
      </c>
      <c r="F1469" s="2"/>
      <c r="G1469" s="387">
        <v>20.650000000000002</v>
      </c>
      <c r="H1469" s="387">
        <v>18.95</v>
      </c>
      <c r="I1469" s="393">
        <v>18.650000000000002</v>
      </c>
    </row>
    <row r="1470" spans="1:9" s="18" customFormat="1">
      <c r="A1470" s="162" t="s">
        <v>149</v>
      </c>
      <c r="B1470" s="2">
        <v>96</v>
      </c>
      <c r="C1470" s="1">
        <v>0.05</v>
      </c>
      <c r="D1470" s="21">
        <v>40</v>
      </c>
      <c r="E1470" s="2" t="s">
        <v>4429</v>
      </c>
      <c r="F1470" s="2"/>
      <c r="G1470" s="387">
        <v>49.150000000000006</v>
      </c>
      <c r="H1470" s="387">
        <v>45.1</v>
      </c>
      <c r="I1470" s="393">
        <v>44.300000000000004</v>
      </c>
    </row>
    <row r="1471" spans="1:9">
      <c r="A1471" s="162" t="s">
        <v>212</v>
      </c>
      <c r="B1471" s="2">
        <v>6</v>
      </c>
      <c r="C1471" s="1">
        <v>1</v>
      </c>
      <c r="D1471" s="21">
        <v>40</v>
      </c>
      <c r="E1471" s="2" t="s">
        <v>4429</v>
      </c>
      <c r="F1471" s="2"/>
      <c r="G1471" s="387">
        <v>32.6</v>
      </c>
      <c r="H1471" s="387">
        <v>29.900000000000002</v>
      </c>
      <c r="I1471" s="393">
        <v>29.400000000000002</v>
      </c>
    </row>
    <row r="1472" spans="1:9">
      <c r="A1472" s="162" t="s">
        <v>32963</v>
      </c>
      <c r="B1472" s="2">
        <v>6</v>
      </c>
      <c r="C1472" s="1">
        <v>0.7</v>
      </c>
      <c r="D1472" s="21">
        <v>40</v>
      </c>
      <c r="E1472" s="2" t="s">
        <v>4429</v>
      </c>
      <c r="F1472" s="2"/>
      <c r="G1472" s="387">
        <v>36.550000000000004</v>
      </c>
      <c r="H1472" s="387">
        <v>33.550000000000004</v>
      </c>
      <c r="I1472" s="393">
        <v>32.950000000000003</v>
      </c>
    </row>
    <row r="1473" spans="1:9">
      <c r="A1473" s="162" t="s">
        <v>14396</v>
      </c>
      <c r="B1473" s="2">
        <v>2</v>
      </c>
      <c r="C1473" s="1">
        <v>0.5</v>
      </c>
      <c r="D1473" s="21">
        <v>42</v>
      </c>
      <c r="E1473" s="2" t="s">
        <v>4429</v>
      </c>
      <c r="F1473" s="2"/>
      <c r="G1473" s="387">
        <v>15.850000000000001</v>
      </c>
      <c r="H1473" s="387">
        <v>14.55</v>
      </c>
      <c r="I1473" s="393">
        <v>14.3</v>
      </c>
    </row>
    <row r="1474" spans="1:9">
      <c r="A1474" s="162" t="s">
        <v>406</v>
      </c>
      <c r="B1474" s="2">
        <v>6</v>
      </c>
      <c r="C1474" s="1">
        <v>0.7</v>
      </c>
      <c r="D1474" s="21">
        <v>45</v>
      </c>
      <c r="E1474" s="2" t="s">
        <v>4429</v>
      </c>
      <c r="F1474" s="2"/>
      <c r="G1474" s="387">
        <v>30.6</v>
      </c>
      <c r="H1474" s="387">
        <v>28.1</v>
      </c>
      <c r="I1474" s="393">
        <v>27.6</v>
      </c>
    </row>
    <row r="1475" spans="1:9">
      <c r="A1475" s="162" t="s">
        <v>411</v>
      </c>
      <c r="B1475" s="2">
        <v>6</v>
      </c>
      <c r="C1475" s="1">
        <v>0.7</v>
      </c>
      <c r="D1475" s="21">
        <v>40</v>
      </c>
      <c r="E1475" s="2" t="s">
        <v>4429</v>
      </c>
      <c r="F1475" s="2"/>
      <c r="G1475" s="387">
        <v>12.950000000000001</v>
      </c>
      <c r="H1475" s="387">
        <v>11.9</v>
      </c>
      <c r="I1475" s="393">
        <v>11.700000000000001</v>
      </c>
    </row>
    <row r="1476" spans="1:9">
      <c r="A1476" s="162" t="s">
        <v>27045</v>
      </c>
      <c r="B1476" s="2">
        <v>6</v>
      </c>
      <c r="C1476" s="1">
        <v>0.7</v>
      </c>
      <c r="D1476" s="21">
        <v>46</v>
      </c>
      <c r="E1476" s="2" t="s">
        <v>4429</v>
      </c>
      <c r="F1476" s="2"/>
      <c r="G1476" s="387">
        <v>24.900000000000002</v>
      </c>
      <c r="H1476" s="387">
        <v>22.85</v>
      </c>
      <c r="I1476" s="393">
        <v>22.450000000000003</v>
      </c>
    </row>
    <row r="1477" spans="1:9">
      <c r="A1477" s="162" t="s">
        <v>451</v>
      </c>
      <c r="B1477" s="2">
        <v>6</v>
      </c>
      <c r="C1477" s="1">
        <v>0.7</v>
      </c>
      <c r="D1477" s="21">
        <v>46</v>
      </c>
      <c r="E1477" s="2" t="s">
        <v>4429</v>
      </c>
      <c r="F1477" s="2"/>
      <c r="G1477" s="387">
        <v>31</v>
      </c>
      <c r="H1477" s="387">
        <v>28.450000000000003</v>
      </c>
      <c r="I1477" s="393">
        <v>27.950000000000003</v>
      </c>
    </row>
    <row r="1478" spans="1:9" s="18" customFormat="1">
      <c r="A1478" s="162" t="s">
        <v>32984</v>
      </c>
      <c r="B1478" s="2">
        <v>6</v>
      </c>
      <c r="C1478" s="1">
        <v>0.7</v>
      </c>
      <c r="D1478" s="21">
        <v>46</v>
      </c>
      <c r="E1478" s="2" t="s">
        <v>4429</v>
      </c>
      <c r="F1478" s="2"/>
      <c r="G1478" s="387">
        <v>30.3</v>
      </c>
      <c r="H1478" s="387">
        <v>27.85</v>
      </c>
      <c r="I1478" s="393">
        <v>27.35</v>
      </c>
    </row>
    <row r="1479" spans="1:9">
      <c r="A1479" s="162" t="s">
        <v>14343</v>
      </c>
      <c r="B1479" s="2">
        <v>6</v>
      </c>
      <c r="C1479" s="1">
        <v>0.7</v>
      </c>
      <c r="D1479" s="21">
        <v>46</v>
      </c>
      <c r="E1479" s="2" t="s">
        <v>4429</v>
      </c>
      <c r="F1479" s="2"/>
      <c r="G1479" s="387">
        <v>32.800000000000004</v>
      </c>
      <c r="H1479" s="387">
        <v>30.150000000000002</v>
      </c>
      <c r="I1479" s="393">
        <v>29.6</v>
      </c>
    </row>
    <row r="1480" spans="1:9">
      <c r="A1480" s="162" t="s">
        <v>551</v>
      </c>
      <c r="B1480" s="2">
        <v>6</v>
      </c>
      <c r="C1480" s="1">
        <v>0.7</v>
      </c>
      <c r="D1480" s="21">
        <v>40</v>
      </c>
      <c r="E1480" s="2" t="s">
        <v>4429</v>
      </c>
      <c r="F1480" s="2"/>
      <c r="G1480" s="387">
        <v>46.95</v>
      </c>
      <c r="H1480" s="387">
        <v>43.1</v>
      </c>
      <c r="I1480" s="393">
        <v>42.300000000000004</v>
      </c>
    </row>
    <row r="1481" spans="1:9">
      <c r="A1481" s="162" t="s">
        <v>554</v>
      </c>
      <c r="B1481" s="2">
        <v>6</v>
      </c>
      <c r="C1481" s="1">
        <v>0.7</v>
      </c>
      <c r="D1481" s="21">
        <v>40</v>
      </c>
      <c r="E1481" s="2" t="s">
        <v>4429</v>
      </c>
      <c r="F1481" s="2"/>
      <c r="G1481" s="387">
        <v>38.35</v>
      </c>
      <c r="H1481" s="387">
        <v>35.200000000000003</v>
      </c>
      <c r="I1481" s="393">
        <v>34.550000000000004</v>
      </c>
    </row>
    <row r="1482" spans="1:9">
      <c r="A1482" s="162" t="s">
        <v>556</v>
      </c>
      <c r="B1482" s="2">
        <v>6</v>
      </c>
      <c r="C1482" s="1">
        <v>0.5</v>
      </c>
      <c r="D1482" s="21">
        <v>40</v>
      </c>
      <c r="E1482" s="2" t="s">
        <v>4429</v>
      </c>
      <c r="F1482" s="2"/>
      <c r="G1482" s="387">
        <v>117.30000000000001</v>
      </c>
      <c r="H1482" s="387">
        <v>107.7</v>
      </c>
      <c r="I1482" s="393">
        <v>105.75</v>
      </c>
    </row>
    <row r="1483" spans="1:9">
      <c r="A1483" s="162" t="s">
        <v>14588</v>
      </c>
      <c r="B1483" s="2">
        <v>6</v>
      </c>
      <c r="C1483" s="1">
        <v>0.5</v>
      </c>
      <c r="D1483" s="21">
        <v>40</v>
      </c>
      <c r="E1483" s="2" t="s">
        <v>4429</v>
      </c>
      <c r="F1483" s="2"/>
      <c r="G1483" s="387">
        <v>92.9</v>
      </c>
      <c r="H1483" s="387">
        <v>85.300000000000011</v>
      </c>
      <c r="I1483" s="393">
        <v>83.75</v>
      </c>
    </row>
    <row r="1484" spans="1:9">
      <c r="A1484" s="162" t="s">
        <v>27209</v>
      </c>
      <c r="B1484" s="2">
        <v>12</v>
      </c>
      <c r="C1484" s="1">
        <v>0.7</v>
      </c>
      <c r="D1484" s="21">
        <v>40</v>
      </c>
      <c r="E1484" s="2" t="s">
        <v>4429</v>
      </c>
      <c r="F1484" s="2"/>
      <c r="G1484" s="387">
        <v>46.300000000000004</v>
      </c>
      <c r="H1484" s="387">
        <v>42.550000000000004</v>
      </c>
      <c r="I1484" s="393">
        <v>41.75</v>
      </c>
    </row>
    <row r="1485" spans="1:9">
      <c r="A1485" s="162" t="s">
        <v>558</v>
      </c>
      <c r="B1485" s="2">
        <v>6</v>
      </c>
      <c r="C1485" s="1">
        <v>0.7</v>
      </c>
      <c r="D1485" s="21">
        <v>40</v>
      </c>
      <c r="E1485" s="2" t="s">
        <v>4429</v>
      </c>
      <c r="F1485" s="2"/>
      <c r="G1485" s="387">
        <v>17.350000000000001</v>
      </c>
      <c r="H1485" s="387">
        <v>15.950000000000001</v>
      </c>
      <c r="I1485" s="393">
        <v>15.65</v>
      </c>
    </row>
    <row r="1486" spans="1:9">
      <c r="A1486" s="162" t="s">
        <v>570</v>
      </c>
      <c r="B1486" s="2">
        <v>6</v>
      </c>
      <c r="C1486" s="1">
        <v>0.7</v>
      </c>
      <c r="D1486" s="21">
        <v>40</v>
      </c>
      <c r="E1486" s="2" t="s">
        <v>4429</v>
      </c>
      <c r="F1486" s="2"/>
      <c r="G1486" s="387">
        <v>12.3</v>
      </c>
      <c r="H1486" s="387">
        <v>11.3</v>
      </c>
      <c r="I1486" s="393">
        <v>11.100000000000001</v>
      </c>
    </row>
    <row r="1487" spans="1:9" s="18" customFormat="1">
      <c r="A1487" s="162" t="s">
        <v>4636</v>
      </c>
      <c r="B1487" s="2">
        <v>120</v>
      </c>
      <c r="C1487" s="1">
        <v>0.05</v>
      </c>
      <c r="D1487" s="21">
        <v>40</v>
      </c>
      <c r="E1487" s="2" t="s">
        <v>4429</v>
      </c>
      <c r="F1487" s="2"/>
      <c r="G1487" s="387">
        <v>22.85</v>
      </c>
      <c r="H1487" s="387">
        <v>21</v>
      </c>
      <c r="I1487" s="393">
        <v>20.6</v>
      </c>
    </row>
    <row r="1488" spans="1:9" s="18" customFormat="1">
      <c r="A1488" s="162" t="s">
        <v>583</v>
      </c>
      <c r="B1488" s="2">
        <v>6</v>
      </c>
      <c r="C1488" s="1">
        <v>0.7</v>
      </c>
      <c r="D1488" s="21">
        <v>40</v>
      </c>
      <c r="E1488" s="2" t="s">
        <v>4429</v>
      </c>
      <c r="F1488" s="2"/>
      <c r="G1488" s="387">
        <v>13.950000000000001</v>
      </c>
      <c r="H1488" s="387">
        <v>12.8</v>
      </c>
      <c r="I1488" s="393">
        <v>12.55</v>
      </c>
    </row>
    <row r="1489" spans="1:9">
      <c r="A1489" s="162" t="s">
        <v>4637</v>
      </c>
      <c r="B1489" s="2">
        <v>192</v>
      </c>
      <c r="C1489" s="1">
        <v>0.05</v>
      </c>
      <c r="D1489" s="21">
        <v>40</v>
      </c>
      <c r="E1489" s="2" t="s">
        <v>4429</v>
      </c>
      <c r="F1489" s="2"/>
      <c r="G1489" s="387">
        <v>11.5</v>
      </c>
      <c r="H1489" s="387">
        <v>10.55</v>
      </c>
      <c r="I1489" s="393">
        <v>10.350000000000001</v>
      </c>
    </row>
    <row r="1490" spans="1:9">
      <c r="A1490" s="162" t="s">
        <v>27052</v>
      </c>
      <c r="B1490" s="2">
        <v>12</v>
      </c>
      <c r="C1490" s="1">
        <v>1</v>
      </c>
      <c r="D1490" s="21">
        <v>40</v>
      </c>
      <c r="E1490" s="2" t="s">
        <v>4429</v>
      </c>
      <c r="F1490" s="2"/>
      <c r="G1490" s="387">
        <v>13.350000000000001</v>
      </c>
      <c r="H1490" s="387">
        <v>12.3</v>
      </c>
      <c r="I1490" s="393">
        <v>12.05</v>
      </c>
    </row>
    <row r="1491" spans="1:9">
      <c r="A1491" s="162" t="s">
        <v>32995</v>
      </c>
      <c r="B1491" s="2">
        <v>6</v>
      </c>
      <c r="C1491" s="1">
        <v>0.7</v>
      </c>
      <c r="D1491" s="21">
        <v>40</v>
      </c>
      <c r="E1491" s="2" t="s">
        <v>4429</v>
      </c>
      <c r="F1491" s="2"/>
      <c r="G1491" s="387">
        <v>16.8</v>
      </c>
      <c r="H1491" s="387">
        <v>15.4</v>
      </c>
      <c r="I1491" s="393">
        <v>15.15</v>
      </c>
    </row>
    <row r="1492" spans="1:9">
      <c r="A1492" s="162" t="s">
        <v>754</v>
      </c>
      <c r="B1492" s="2">
        <v>6</v>
      </c>
      <c r="C1492" s="1">
        <v>0.7</v>
      </c>
      <c r="D1492" s="21">
        <v>40</v>
      </c>
      <c r="E1492" s="2" t="s">
        <v>4429</v>
      </c>
      <c r="F1492" s="2"/>
      <c r="G1492" s="387">
        <v>43.2</v>
      </c>
      <c r="H1492" s="387">
        <v>39.650000000000006</v>
      </c>
      <c r="I1492" s="393">
        <v>38.950000000000003</v>
      </c>
    </row>
    <row r="1493" spans="1:9">
      <c r="A1493" s="162" t="s">
        <v>756</v>
      </c>
      <c r="B1493" s="2">
        <v>6</v>
      </c>
      <c r="C1493" s="1">
        <v>0.7</v>
      </c>
      <c r="D1493" s="21">
        <v>50</v>
      </c>
      <c r="E1493" s="2" t="s">
        <v>4429</v>
      </c>
      <c r="F1493" s="2"/>
      <c r="G1493" s="387">
        <v>18.3</v>
      </c>
      <c r="H1493" s="387">
        <v>16.8</v>
      </c>
      <c r="I1493" s="393">
        <v>16.5</v>
      </c>
    </row>
    <row r="1494" spans="1:9">
      <c r="A1494" s="162" t="s">
        <v>4608</v>
      </c>
      <c r="B1494" s="2">
        <v>6</v>
      </c>
      <c r="C1494" s="1">
        <v>0.7</v>
      </c>
      <c r="D1494" s="21">
        <v>50</v>
      </c>
      <c r="E1494" s="2" t="s">
        <v>4429</v>
      </c>
      <c r="F1494" s="2"/>
      <c r="G1494" s="387">
        <v>23.85</v>
      </c>
      <c r="H1494" s="387">
        <v>21.900000000000002</v>
      </c>
      <c r="I1494" s="393">
        <v>21.5</v>
      </c>
    </row>
    <row r="1495" spans="1:9" s="18" customFormat="1">
      <c r="A1495" s="162" t="s">
        <v>4641</v>
      </c>
      <c r="B1495" s="2">
        <v>6</v>
      </c>
      <c r="C1495" s="1">
        <v>0.7</v>
      </c>
      <c r="D1495" s="21">
        <v>40</v>
      </c>
      <c r="E1495" s="2" t="s">
        <v>4429</v>
      </c>
      <c r="F1495" s="2"/>
      <c r="G1495" s="387">
        <v>16.150000000000002</v>
      </c>
      <c r="H1495" s="387">
        <v>14.8</v>
      </c>
      <c r="I1495" s="393">
        <v>14.55</v>
      </c>
    </row>
    <row r="1496" spans="1:9">
      <c r="A1496" s="162" t="s">
        <v>15069</v>
      </c>
      <c r="B1496" s="2">
        <v>6</v>
      </c>
      <c r="C1496" s="1">
        <v>0.7</v>
      </c>
      <c r="D1496" s="21">
        <v>50</v>
      </c>
      <c r="E1496" s="2" t="s">
        <v>4429</v>
      </c>
      <c r="F1496" s="2"/>
      <c r="G1496" s="387">
        <v>16.400000000000002</v>
      </c>
      <c r="H1496" s="387">
        <v>15.05</v>
      </c>
      <c r="I1496" s="393">
        <v>14.8</v>
      </c>
    </row>
    <row r="1497" spans="1:9" s="18" customFormat="1">
      <c r="A1497" s="162" t="s">
        <v>797</v>
      </c>
      <c r="B1497" s="2">
        <v>12</v>
      </c>
      <c r="C1497" s="1">
        <v>1</v>
      </c>
      <c r="D1497" s="21">
        <v>40</v>
      </c>
      <c r="E1497" s="2" t="s">
        <v>4429</v>
      </c>
      <c r="F1497" s="2"/>
      <c r="G1497" s="387">
        <v>23.150000000000002</v>
      </c>
      <c r="H1497" s="387">
        <v>21.25</v>
      </c>
      <c r="I1497" s="393">
        <v>20.85</v>
      </c>
    </row>
    <row r="1498" spans="1:9" s="18" customFormat="1">
      <c r="A1498" s="162" t="s">
        <v>31731</v>
      </c>
      <c r="B1498" s="2">
        <v>6</v>
      </c>
      <c r="C1498" s="1">
        <v>0.7</v>
      </c>
      <c r="D1498" s="21">
        <v>40</v>
      </c>
      <c r="E1498" s="2" t="s">
        <v>4429</v>
      </c>
      <c r="F1498" s="2"/>
      <c r="G1498" s="387">
        <v>53.650000000000006</v>
      </c>
      <c r="H1498" s="387">
        <v>49.25</v>
      </c>
      <c r="I1498" s="393">
        <v>48.35</v>
      </c>
    </row>
    <row r="1499" spans="1:9">
      <c r="A1499" s="162" t="s">
        <v>805</v>
      </c>
      <c r="B1499" s="2">
        <v>6</v>
      </c>
      <c r="C1499" s="1">
        <v>0.7</v>
      </c>
      <c r="D1499" s="21">
        <v>40</v>
      </c>
      <c r="E1499" s="2" t="s">
        <v>4429</v>
      </c>
      <c r="F1499" s="2"/>
      <c r="G1499" s="387">
        <v>16.05</v>
      </c>
      <c r="H1499" s="387">
        <v>14.75</v>
      </c>
      <c r="I1499" s="393">
        <v>14.5</v>
      </c>
    </row>
    <row r="1500" spans="1:9" s="18" customFormat="1">
      <c r="A1500" s="162" t="s">
        <v>806</v>
      </c>
      <c r="B1500" s="2">
        <v>6</v>
      </c>
      <c r="C1500" s="1">
        <v>0.7</v>
      </c>
      <c r="D1500" s="21">
        <v>40</v>
      </c>
      <c r="E1500" s="2" t="s">
        <v>4429</v>
      </c>
      <c r="F1500" s="2"/>
      <c r="G1500" s="387">
        <v>389.75</v>
      </c>
      <c r="H1500" s="387">
        <v>357.8</v>
      </c>
      <c r="I1500" s="393">
        <v>351.40000000000003</v>
      </c>
    </row>
    <row r="1501" spans="1:9">
      <c r="A1501" s="162" t="s">
        <v>810</v>
      </c>
      <c r="B1501" s="2">
        <v>6</v>
      </c>
      <c r="C1501" s="1">
        <v>0.7</v>
      </c>
      <c r="D1501" s="21">
        <v>40</v>
      </c>
      <c r="E1501" s="2" t="s">
        <v>4429</v>
      </c>
      <c r="F1501" s="2"/>
      <c r="G1501" s="387">
        <v>12.9</v>
      </c>
      <c r="H1501" s="387">
        <v>11.850000000000001</v>
      </c>
      <c r="I1501" s="393">
        <v>11.65</v>
      </c>
    </row>
    <row r="1502" spans="1:9">
      <c r="A1502" s="162" t="s">
        <v>829</v>
      </c>
      <c r="B1502" s="2">
        <v>6</v>
      </c>
      <c r="C1502" s="1">
        <v>0.7</v>
      </c>
      <c r="D1502" s="21">
        <v>40</v>
      </c>
      <c r="E1502" s="2" t="s">
        <v>4429</v>
      </c>
      <c r="F1502" s="2"/>
      <c r="G1502" s="387">
        <v>22.450000000000003</v>
      </c>
      <c r="H1502" s="387">
        <v>20.650000000000002</v>
      </c>
      <c r="I1502" s="393">
        <v>20.25</v>
      </c>
    </row>
    <row r="1503" spans="1:9">
      <c r="A1503" s="162" t="s">
        <v>831</v>
      </c>
      <c r="B1503" s="2">
        <v>6</v>
      </c>
      <c r="C1503" s="1">
        <v>0.7</v>
      </c>
      <c r="D1503" s="21">
        <v>40</v>
      </c>
      <c r="E1503" s="2" t="s">
        <v>4429</v>
      </c>
      <c r="F1503" s="2"/>
      <c r="G1503" s="387">
        <v>16.55</v>
      </c>
      <c r="H1503" s="387">
        <v>15.200000000000001</v>
      </c>
      <c r="I1503" s="393">
        <v>14.950000000000001</v>
      </c>
    </row>
    <row r="1504" spans="1:9" s="18" customFormat="1">
      <c r="A1504" s="162" t="s">
        <v>835</v>
      </c>
      <c r="B1504" s="2">
        <v>120</v>
      </c>
      <c r="C1504" s="1">
        <v>0.05</v>
      </c>
      <c r="D1504" s="21">
        <v>40</v>
      </c>
      <c r="E1504" s="2" t="s">
        <v>4429</v>
      </c>
      <c r="F1504" s="2"/>
      <c r="G1504" s="387">
        <v>9.6000000000000014</v>
      </c>
      <c r="H1504" s="387">
        <v>8.8000000000000007</v>
      </c>
      <c r="I1504" s="393">
        <v>8.65</v>
      </c>
    </row>
    <row r="1505" spans="1:9">
      <c r="A1505" s="162" t="s">
        <v>837</v>
      </c>
      <c r="B1505" s="2">
        <v>6</v>
      </c>
      <c r="C1505" s="1">
        <v>0.7</v>
      </c>
      <c r="D1505" s="21">
        <v>40</v>
      </c>
      <c r="E1505" s="2" t="s">
        <v>4429</v>
      </c>
      <c r="F1505" s="2"/>
      <c r="G1505" s="387">
        <v>23.700000000000003</v>
      </c>
      <c r="H1505" s="387">
        <v>21.75</v>
      </c>
      <c r="I1505" s="393">
        <v>21.35</v>
      </c>
    </row>
    <row r="1506" spans="1:9">
      <c r="A1506" s="162" t="s">
        <v>879</v>
      </c>
      <c r="B1506" s="2">
        <v>12</v>
      </c>
      <c r="C1506" s="1">
        <v>1</v>
      </c>
      <c r="D1506" s="21">
        <v>40</v>
      </c>
      <c r="E1506" s="2" t="s">
        <v>4429</v>
      </c>
      <c r="F1506" s="2"/>
      <c r="G1506" s="387">
        <v>14</v>
      </c>
      <c r="H1506" s="387">
        <v>12.850000000000001</v>
      </c>
      <c r="I1506" s="393">
        <v>12.600000000000001</v>
      </c>
    </row>
    <row r="1507" spans="1:9" s="18" customFormat="1">
      <c r="A1507" s="162" t="s">
        <v>882</v>
      </c>
      <c r="B1507" s="2">
        <v>2</v>
      </c>
      <c r="C1507" s="1">
        <v>4.5</v>
      </c>
      <c r="D1507" s="21">
        <v>40</v>
      </c>
      <c r="E1507" s="2" t="s">
        <v>4429</v>
      </c>
      <c r="F1507" s="2"/>
      <c r="G1507" s="387">
        <v>42.35</v>
      </c>
      <c r="H1507" s="387">
        <v>38.900000000000006</v>
      </c>
      <c r="I1507" s="393">
        <v>38.200000000000003</v>
      </c>
    </row>
    <row r="1508" spans="1:9" s="18" customFormat="1">
      <c r="A1508" s="162" t="s">
        <v>1020</v>
      </c>
      <c r="B1508" s="2">
        <v>6</v>
      </c>
      <c r="C1508" s="1">
        <v>0.7</v>
      </c>
      <c r="D1508" s="21">
        <v>40</v>
      </c>
      <c r="E1508" s="2" t="s">
        <v>4429</v>
      </c>
      <c r="F1508" s="2"/>
      <c r="G1508" s="387">
        <v>19.200000000000003</v>
      </c>
      <c r="H1508" s="387">
        <v>17.600000000000001</v>
      </c>
      <c r="I1508" s="393">
        <v>17.3</v>
      </c>
    </row>
    <row r="1509" spans="1:9">
      <c r="A1509" s="162" t="s">
        <v>1023</v>
      </c>
      <c r="B1509" s="2">
        <v>6</v>
      </c>
      <c r="C1509" s="1">
        <v>0.7</v>
      </c>
      <c r="D1509" s="21">
        <v>40</v>
      </c>
      <c r="E1509" s="2" t="s">
        <v>4429</v>
      </c>
      <c r="F1509" s="2"/>
      <c r="G1509" s="387">
        <v>12.700000000000001</v>
      </c>
      <c r="H1509" s="387">
        <v>11.65</v>
      </c>
      <c r="I1509" s="393">
        <v>11.450000000000001</v>
      </c>
    </row>
    <row r="1510" spans="1:9">
      <c r="A1510" s="162" t="s">
        <v>1025</v>
      </c>
      <c r="B1510" s="2">
        <v>6</v>
      </c>
      <c r="C1510" s="1">
        <v>1</v>
      </c>
      <c r="D1510" s="21">
        <v>40</v>
      </c>
      <c r="E1510" s="2" t="s">
        <v>4429</v>
      </c>
      <c r="F1510" s="2"/>
      <c r="G1510" s="387">
        <v>13.700000000000001</v>
      </c>
      <c r="H1510" s="387">
        <v>12.55</v>
      </c>
      <c r="I1510" s="393">
        <v>12.350000000000001</v>
      </c>
    </row>
    <row r="1511" spans="1:9">
      <c r="A1511" s="162" t="s">
        <v>38695</v>
      </c>
      <c r="B1511" s="2">
        <v>6</v>
      </c>
      <c r="C1511" s="1">
        <v>0.7</v>
      </c>
      <c r="D1511" s="21">
        <v>40</v>
      </c>
      <c r="E1511" s="2" t="s">
        <v>4429</v>
      </c>
      <c r="F1511" s="2"/>
      <c r="G1511" s="387">
        <v>35.35</v>
      </c>
      <c r="H1511" s="387">
        <v>32.450000000000003</v>
      </c>
      <c r="I1511" s="393">
        <v>31.85</v>
      </c>
    </row>
    <row r="1512" spans="1:9">
      <c r="A1512" s="162" t="s">
        <v>4508</v>
      </c>
      <c r="B1512" s="2">
        <v>6</v>
      </c>
      <c r="C1512" s="1">
        <v>0.7</v>
      </c>
      <c r="D1512" s="21">
        <v>40</v>
      </c>
      <c r="E1512" s="2" t="s">
        <v>4429</v>
      </c>
      <c r="F1512" s="2"/>
      <c r="G1512" s="387">
        <v>6.8000000000000007</v>
      </c>
      <c r="H1512" s="387">
        <v>6.25</v>
      </c>
      <c r="I1512" s="393">
        <v>6.15</v>
      </c>
    </row>
    <row r="1513" spans="1:9" s="18" customFormat="1">
      <c r="A1513" s="162" t="s">
        <v>4464</v>
      </c>
      <c r="B1513" s="2">
        <v>6</v>
      </c>
      <c r="C1513" s="1">
        <v>0.7</v>
      </c>
      <c r="D1513" s="21">
        <v>40</v>
      </c>
      <c r="E1513" s="2" t="s">
        <v>4429</v>
      </c>
      <c r="F1513" s="2"/>
      <c r="G1513" s="387">
        <v>26.8</v>
      </c>
      <c r="H1513" s="387">
        <v>24.6</v>
      </c>
      <c r="I1513" s="393">
        <v>24.150000000000002</v>
      </c>
    </row>
    <row r="1514" spans="1:9" s="18" customFormat="1">
      <c r="A1514" s="162" t="s">
        <v>33006</v>
      </c>
      <c r="B1514" s="2">
        <v>6</v>
      </c>
      <c r="C1514" s="1">
        <v>1</v>
      </c>
      <c r="D1514" s="21">
        <v>48</v>
      </c>
      <c r="E1514" s="2" t="s">
        <v>4429</v>
      </c>
      <c r="F1514" s="2"/>
      <c r="G1514" s="387">
        <v>17.7</v>
      </c>
      <c r="H1514" s="387">
        <v>16.25</v>
      </c>
      <c r="I1514" s="393">
        <v>15.950000000000001</v>
      </c>
    </row>
    <row r="1515" spans="1:9">
      <c r="A1515" s="162" t="s">
        <v>1027</v>
      </c>
      <c r="B1515" s="2">
        <v>3</v>
      </c>
      <c r="C1515" s="1">
        <v>0.7</v>
      </c>
      <c r="D1515" s="21">
        <v>40</v>
      </c>
      <c r="E1515" s="2" t="s">
        <v>4429</v>
      </c>
      <c r="F1515" s="2"/>
      <c r="G1515" s="387">
        <v>31.700000000000003</v>
      </c>
      <c r="H1515" s="387">
        <v>29.1</v>
      </c>
      <c r="I1515" s="393">
        <v>28.55</v>
      </c>
    </row>
    <row r="1516" spans="1:9" s="18" customFormat="1">
      <c r="A1516" s="162" t="s">
        <v>33007</v>
      </c>
      <c r="B1516" s="2">
        <v>6</v>
      </c>
      <c r="C1516" s="1">
        <v>0.7</v>
      </c>
      <c r="D1516" s="21">
        <v>40</v>
      </c>
      <c r="E1516" s="2" t="s">
        <v>4429</v>
      </c>
      <c r="F1516" s="2"/>
      <c r="G1516" s="387">
        <v>8.5</v>
      </c>
      <c r="H1516" s="387">
        <v>7.8000000000000007</v>
      </c>
      <c r="I1516" s="393">
        <v>7.65</v>
      </c>
    </row>
    <row r="1517" spans="1:9">
      <c r="A1517" s="162" t="s">
        <v>1031</v>
      </c>
      <c r="B1517" s="2">
        <v>3</v>
      </c>
      <c r="C1517" s="1">
        <v>0.7</v>
      </c>
      <c r="D1517" s="21">
        <v>40</v>
      </c>
      <c r="E1517" s="2" t="s">
        <v>4429</v>
      </c>
      <c r="F1517" s="2"/>
      <c r="G1517" s="387">
        <v>12.4</v>
      </c>
      <c r="H1517" s="387">
        <v>11.4</v>
      </c>
      <c r="I1517" s="393">
        <v>11.200000000000001</v>
      </c>
    </row>
    <row r="1518" spans="1:9" s="18" customFormat="1">
      <c r="A1518" s="162" t="s">
        <v>33008</v>
      </c>
      <c r="B1518" s="2">
        <v>6</v>
      </c>
      <c r="C1518" s="1">
        <v>0.7</v>
      </c>
      <c r="D1518" s="21">
        <v>40</v>
      </c>
      <c r="E1518" s="2" t="s">
        <v>4429</v>
      </c>
      <c r="F1518" s="2"/>
      <c r="G1518" s="387">
        <v>8.25</v>
      </c>
      <c r="H1518" s="387">
        <v>7.6000000000000005</v>
      </c>
      <c r="I1518" s="393">
        <v>7.45</v>
      </c>
    </row>
    <row r="1519" spans="1:9">
      <c r="A1519" s="162" t="s">
        <v>1035</v>
      </c>
      <c r="B1519" s="2">
        <v>6</v>
      </c>
      <c r="C1519" s="1">
        <v>0.7</v>
      </c>
      <c r="D1519" s="21">
        <v>40</v>
      </c>
      <c r="E1519" s="2" t="s">
        <v>4429</v>
      </c>
      <c r="F1519" s="2"/>
      <c r="G1519" s="387">
        <v>14.9</v>
      </c>
      <c r="H1519" s="387">
        <v>13.700000000000001</v>
      </c>
      <c r="I1519" s="393">
        <v>13.450000000000001</v>
      </c>
    </row>
    <row r="1520" spans="1:9">
      <c r="A1520" s="162" t="s">
        <v>31740</v>
      </c>
      <c r="B1520" s="2">
        <v>6</v>
      </c>
      <c r="C1520" s="1">
        <v>0.7</v>
      </c>
      <c r="D1520" s="21">
        <v>40</v>
      </c>
      <c r="E1520" s="2" t="s">
        <v>4429</v>
      </c>
      <c r="F1520" s="2"/>
      <c r="G1520" s="387">
        <v>22.55</v>
      </c>
      <c r="H1520" s="387">
        <v>20.700000000000003</v>
      </c>
      <c r="I1520" s="393">
        <v>20.3</v>
      </c>
    </row>
    <row r="1521" spans="1:9" s="18" customFormat="1">
      <c r="A1521" s="162" t="s">
        <v>33009</v>
      </c>
      <c r="B1521" s="2">
        <v>1</v>
      </c>
      <c r="C1521" s="1">
        <v>0.7</v>
      </c>
      <c r="D1521" s="21">
        <v>40</v>
      </c>
      <c r="E1521" s="2" t="s">
        <v>4429</v>
      </c>
      <c r="F1521" s="2"/>
      <c r="G1521" s="387">
        <v>31</v>
      </c>
      <c r="H1521" s="387">
        <v>28.450000000000003</v>
      </c>
      <c r="I1521" s="393">
        <v>27.950000000000003</v>
      </c>
    </row>
    <row r="1522" spans="1:9">
      <c r="A1522" s="162" t="s">
        <v>1039</v>
      </c>
      <c r="B1522" s="2">
        <v>12</v>
      </c>
      <c r="C1522" s="1">
        <v>1</v>
      </c>
      <c r="D1522" s="21">
        <v>40</v>
      </c>
      <c r="E1522" s="2" t="s">
        <v>4429</v>
      </c>
      <c r="F1522" s="2"/>
      <c r="G1522" s="387">
        <v>44.800000000000004</v>
      </c>
      <c r="H1522" s="387">
        <v>41.1</v>
      </c>
      <c r="I1522" s="393">
        <v>40.400000000000006</v>
      </c>
    </row>
    <row r="1523" spans="1:9">
      <c r="A1523" s="162" t="s">
        <v>33011</v>
      </c>
      <c r="B1523" s="2">
        <v>6</v>
      </c>
      <c r="C1523" s="1">
        <v>0.7</v>
      </c>
      <c r="D1523" s="21">
        <v>40</v>
      </c>
      <c r="E1523" s="2" t="s">
        <v>4429</v>
      </c>
      <c r="F1523" s="2"/>
      <c r="G1523" s="387">
        <v>61.1</v>
      </c>
      <c r="H1523" s="387">
        <v>56.1</v>
      </c>
      <c r="I1523" s="393">
        <v>55.1</v>
      </c>
    </row>
    <row r="1524" spans="1:9">
      <c r="A1524" s="162" t="s">
        <v>33012</v>
      </c>
      <c r="B1524" s="2">
        <v>6</v>
      </c>
      <c r="C1524" s="1">
        <v>0.7</v>
      </c>
      <c r="D1524" s="21">
        <v>50</v>
      </c>
      <c r="E1524" s="2" t="s">
        <v>4429</v>
      </c>
      <c r="F1524" s="2"/>
      <c r="G1524" s="387">
        <v>18.55</v>
      </c>
      <c r="H1524" s="387">
        <v>17</v>
      </c>
      <c r="I1524" s="393">
        <v>16.7</v>
      </c>
    </row>
    <row r="1525" spans="1:9" s="18" customFormat="1">
      <c r="A1525" s="162" t="s">
        <v>33017</v>
      </c>
      <c r="B1525" s="2">
        <v>6</v>
      </c>
      <c r="C1525" s="1">
        <v>0.7</v>
      </c>
      <c r="D1525" s="21">
        <v>40</v>
      </c>
      <c r="E1525" s="2" t="s">
        <v>4429</v>
      </c>
      <c r="F1525" s="2"/>
      <c r="G1525" s="387">
        <v>16.55</v>
      </c>
      <c r="H1525" s="387">
        <v>15.200000000000001</v>
      </c>
      <c r="I1525" s="393">
        <v>14.950000000000001</v>
      </c>
    </row>
    <row r="1526" spans="1:9">
      <c r="A1526" s="162" t="s">
        <v>1128</v>
      </c>
      <c r="B1526" s="2">
        <v>6</v>
      </c>
      <c r="C1526" s="1">
        <v>0.7</v>
      </c>
      <c r="D1526" s="21">
        <v>40</v>
      </c>
      <c r="E1526" s="2" t="s">
        <v>4429</v>
      </c>
      <c r="F1526" s="2"/>
      <c r="G1526" s="387">
        <v>25.6</v>
      </c>
      <c r="H1526" s="387">
        <v>23.5</v>
      </c>
      <c r="I1526" s="393">
        <v>23.05</v>
      </c>
    </row>
    <row r="1527" spans="1:9">
      <c r="A1527" s="162" t="s">
        <v>1188</v>
      </c>
      <c r="B1527" s="2">
        <v>6</v>
      </c>
      <c r="C1527" s="1">
        <v>0.7</v>
      </c>
      <c r="D1527" s="21">
        <v>40</v>
      </c>
      <c r="E1527" s="2" t="s">
        <v>4429</v>
      </c>
      <c r="F1527" s="2"/>
      <c r="G1527" s="387">
        <v>13.4</v>
      </c>
      <c r="H1527" s="387">
        <v>12.3</v>
      </c>
      <c r="I1527" s="393">
        <v>12.05</v>
      </c>
    </row>
    <row r="1528" spans="1:9" s="18" customFormat="1">
      <c r="A1528" s="162" t="s">
        <v>32407</v>
      </c>
      <c r="B1528" s="2">
        <v>6</v>
      </c>
      <c r="C1528" s="1">
        <v>0.5</v>
      </c>
      <c r="D1528" s="21">
        <v>46</v>
      </c>
      <c r="E1528" s="2" t="s">
        <v>4429</v>
      </c>
      <c r="F1528" s="2"/>
      <c r="G1528" s="387">
        <v>23.75</v>
      </c>
      <c r="H1528" s="387">
        <v>21.8</v>
      </c>
      <c r="I1528" s="393">
        <v>21.400000000000002</v>
      </c>
    </row>
    <row r="1529" spans="1:9">
      <c r="A1529" s="162" t="s">
        <v>32411</v>
      </c>
      <c r="B1529" s="2">
        <v>6</v>
      </c>
      <c r="C1529" s="1">
        <v>0.7</v>
      </c>
      <c r="D1529" s="21">
        <v>40</v>
      </c>
      <c r="E1529" s="2" t="s">
        <v>4429</v>
      </c>
      <c r="F1529" s="2"/>
      <c r="G1529" s="387">
        <v>21.900000000000002</v>
      </c>
      <c r="H1529" s="387">
        <v>20.150000000000002</v>
      </c>
      <c r="I1529" s="393">
        <v>19.75</v>
      </c>
    </row>
    <row r="1530" spans="1:9" s="18" customFormat="1">
      <c r="A1530" s="162" t="s">
        <v>1226</v>
      </c>
      <c r="B1530" s="2">
        <v>6</v>
      </c>
      <c r="C1530" s="1">
        <v>0.5</v>
      </c>
      <c r="D1530" s="21">
        <v>46</v>
      </c>
      <c r="E1530" s="2" t="s">
        <v>4429</v>
      </c>
      <c r="F1530" s="2"/>
      <c r="G1530" s="387">
        <v>18.850000000000001</v>
      </c>
      <c r="H1530" s="387">
        <v>17.3</v>
      </c>
      <c r="I1530" s="393">
        <v>17</v>
      </c>
    </row>
    <row r="1531" spans="1:9">
      <c r="A1531" s="162" t="s">
        <v>27670</v>
      </c>
      <c r="B1531" s="2">
        <v>6</v>
      </c>
      <c r="C1531" s="1">
        <v>0.7</v>
      </c>
      <c r="D1531" s="21">
        <v>40</v>
      </c>
      <c r="E1531" s="2" t="s">
        <v>4429</v>
      </c>
      <c r="F1531" s="2"/>
      <c r="G1531" s="387">
        <v>21.3</v>
      </c>
      <c r="H1531" s="387">
        <v>19.55</v>
      </c>
      <c r="I1531" s="393">
        <v>19.200000000000003</v>
      </c>
    </row>
    <row r="1532" spans="1:9">
      <c r="A1532" s="162" t="s">
        <v>1371</v>
      </c>
      <c r="B1532" s="2">
        <v>12</v>
      </c>
      <c r="C1532" s="1">
        <v>0.7</v>
      </c>
      <c r="D1532" s="21">
        <v>40</v>
      </c>
      <c r="E1532" s="2" t="s">
        <v>4429</v>
      </c>
      <c r="F1532" s="2"/>
      <c r="G1532" s="387">
        <v>64.600000000000009</v>
      </c>
      <c r="H1532" s="387">
        <v>59.35</v>
      </c>
      <c r="I1532" s="393">
        <v>58.25</v>
      </c>
    </row>
    <row r="1533" spans="1:9" s="18" customFormat="1">
      <c r="A1533" s="162" t="s">
        <v>33034</v>
      </c>
      <c r="B1533" s="2">
        <v>6</v>
      </c>
      <c r="C1533" s="1">
        <v>0.7</v>
      </c>
      <c r="D1533" s="21">
        <v>40</v>
      </c>
      <c r="E1533" s="2" t="s">
        <v>4429</v>
      </c>
      <c r="F1533" s="2"/>
      <c r="G1533" s="387">
        <v>15.350000000000001</v>
      </c>
      <c r="H1533" s="387">
        <v>14.100000000000001</v>
      </c>
      <c r="I1533" s="393">
        <v>13.850000000000001</v>
      </c>
    </row>
    <row r="1534" spans="1:9" s="18" customFormat="1">
      <c r="A1534" s="162" t="s">
        <v>33035</v>
      </c>
      <c r="B1534" s="2">
        <v>6</v>
      </c>
      <c r="C1534" s="1">
        <v>0.7</v>
      </c>
      <c r="D1534" s="21">
        <v>40</v>
      </c>
      <c r="E1534" s="2" t="s">
        <v>4429</v>
      </c>
      <c r="F1534" s="2"/>
      <c r="G1534" s="387">
        <v>76.800000000000011</v>
      </c>
      <c r="H1534" s="387">
        <v>70.55</v>
      </c>
      <c r="I1534" s="393">
        <v>69.25</v>
      </c>
    </row>
    <row r="1535" spans="1:9">
      <c r="A1535" s="162" t="s">
        <v>1375</v>
      </c>
      <c r="B1535" s="2">
        <v>6</v>
      </c>
      <c r="C1535" s="1">
        <v>0.7</v>
      </c>
      <c r="D1535" s="21">
        <v>40</v>
      </c>
      <c r="E1535" s="2" t="s">
        <v>4429</v>
      </c>
      <c r="F1535" s="2"/>
      <c r="G1535" s="387">
        <v>32</v>
      </c>
      <c r="H1535" s="387">
        <v>29.35</v>
      </c>
      <c r="I1535" s="393">
        <v>28.85</v>
      </c>
    </row>
    <row r="1536" spans="1:9" s="18" customFormat="1">
      <c r="A1536" s="162" t="s">
        <v>14411</v>
      </c>
      <c r="B1536" s="2">
        <v>12</v>
      </c>
      <c r="C1536" s="1">
        <v>1</v>
      </c>
      <c r="D1536" s="21">
        <v>40</v>
      </c>
      <c r="E1536" s="2" t="s">
        <v>4429</v>
      </c>
      <c r="F1536" s="2"/>
      <c r="G1536" s="387">
        <v>29.900000000000002</v>
      </c>
      <c r="H1536" s="387">
        <v>27.450000000000003</v>
      </c>
      <c r="I1536" s="393">
        <v>26.950000000000003</v>
      </c>
    </row>
    <row r="1537" spans="1:9" s="18" customFormat="1">
      <c r="A1537" s="162" t="s">
        <v>33036</v>
      </c>
      <c r="B1537" s="2">
        <v>12</v>
      </c>
      <c r="C1537" s="1">
        <v>1</v>
      </c>
      <c r="D1537" s="21">
        <v>43</v>
      </c>
      <c r="E1537" s="2" t="s">
        <v>4429</v>
      </c>
      <c r="F1537" s="2"/>
      <c r="G1537" s="387">
        <v>20.5</v>
      </c>
      <c r="H1537" s="387">
        <v>18.850000000000001</v>
      </c>
      <c r="I1537" s="393">
        <v>18.5</v>
      </c>
    </row>
    <row r="1538" spans="1:9" s="18" customFormat="1">
      <c r="A1538" s="162" t="s">
        <v>1377</v>
      </c>
      <c r="B1538" s="2">
        <v>6</v>
      </c>
      <c r="C1538" s="1">
        <v>0.7</v>
      </c>
      <c r="D1538" s="21">
        <v>40</v>
      </c>
      <c r="E1538" s="2" t="s">
        <v>4429</v>
      </c>
      <c r="F1538" s="2"/>
      <c r="G1538" s="387">
        <v>23.150000000000002</v>
      </c>
      <c r="H1538" s="387">
        <v>21.25</v>
      </c>
      <c r="I1538" s="393">
        <v>20.85</v>
      </c>
    </row>
    <row r="1539" spans="1:9">
      <c r="A1539" s="162" t="s">
        <v>33037</v>
      </c>
      <c r="B1539" s="2">
        <v>6</v>
      </c>
      <c r="C1539" s="1">
        <v>0.7</v>
      </c>
      <c r="D1539" s="21">
        <v>40</v>
      </c>
      <c r="E1539" s="2" t="s">
        <v>4429</v>
      </c>
      <c r="F1539" s="2"/>
      <c r="G1539" s="387">
        <v>35.65</v>
      </c>
      <c r="H1539" s="387">
        <v>32.75</v>
      </c>
      <c r="I1539" s="393">
        <v>32.15</v>
      </c>
    </row>
    <row r="1540" spans="1:9">
      <c r="A1540" s="162" t="s">
        <v>1379</v>
      </c>
      <c r="B1540" s="2">
        <v>120</v>
      </c>
      <c r="C1540" s="1">
        <v>0.05</v>
      </c>
      <c r="D1540" s="21">
        <v>40</v>
      </c>
      <c r="E1540" s="2" t="s">
        <v>4429</v>
      </c>
      <c r="F1540" s="2"/>
      <c r="G1540" s="387">
        <v>28.400000000000002</v>
      </c>
      <c r="H1540" s="387">
        <v>26.05</v>
      </c>
      <c r="I1540" s="393">
        <v>25.6</v>
      </c>
    </row>
    <row r="1541" spans="1:9" s="18" customFormat="1">
      <c r="A1541" s="162" t="s">
        <v>1381</v>
      </c>
      <c r="B1541" s="2">
        <v>6</v>
      </c>
      <c r="C1541" s="1">
        <v>1</v>
      </c>
      <c r="D1541" s="21">
        <v>40</v>
      </c>
      <c r="E1541" s="2" t="s">
        <v>4429</v>
      </c>
      <c r="F1541" s="2"/>
      <c r="G1541" s="387">
        <v>23.150000000000002</v>
      </c>
      <c r="H1541" s="387">
        <v>21.25</v>
      </c>
      <c r="I1541" s="393">
        <v>20.85</v>
      </c>
    </row>
    <row r="1542" spans="1:9" s="18" customFormat="1">
      <c r="A1542" s="162" t="s">
        <v>1383</v>
      </c>
      <c r="B1542" s="2">
        <v>12</v>
      </c>
      <c r="C1542" s="1">
        <v>1</v>
      </c>
      <c r="D1542" s="21">
        <v>40</v>
      </c>
      <c r="E1542" s="2" t="s">
        <v>4429</v>
      </c>
      <c r="F1542" s="2"/>
      <c r="G1542" s="387">
        <v>18.05</v>
      </c>
      <c r="H1542" s="387">
        <v>16.600000000000001</v>
      </c>
      <c r="I1542" s="393">
        <v>16.3</v>
      </c>
    </row>
    <row r="1543" spans="1:9">
      <c r="A1543" s="162" t="s">
        <v>1385</v>
      </c>
      <c r="B1543" s="2">
        <v>6</v>
      </c>
      <c r="C1543" s="1">
        <v>0.7</v>
      </c>
      <c r="D1543" s="21">
        <v>40</v>
      </c>
      <c r="E1543" s="2" t="s">
        <v>4429</v>
      </c>
      <c r="F1543" s="2"/>
      <c r="G1543" s="387">
        <v>46.300000000000004</v>
      </c>
      <c r="H1543" s="387">
        <v>42.550000000000004</v>
      </c>
      <c r="I1543" s="393">
        <v>41.75</v>
      </c>
    </row>
    <row r="1544" spans="1:9">
      <c r="A1544" s="162" t="s">
        <v>14413</v>
      </c>
      <c r="B1544" s="2">
        <v>12</v>
      </c>
      <c r="C1544" s="1">
        <v>1</v>
      </c>
      <c r="D1544" s="21">
        <v>40</v>
      </c>
      <c r="E1544" s="2" t="s">
        <v>4429</v>
      </c>
      <c r="F1544" s="2"/>
      <c r="G1544" s="387">
        <v>15.700000000000001</v>
      </c>
      <c r="H1544" s="387">
        <v>14.4</v>
      </c>
      <c r="I1544" s="393">
        <v>14.15</v>
      </c>
    </row>
    <row r="1545" spans="1:9" s="18" customFormat="1">
      <c r="A1545" s="162" t="s">
        <v>1400</v>
      </c>
      <c r="B1545" s="2">
        <v>12</v>
      </c>
      <c r="C1545" s="1">
        <v>1</v>
      </c>
      <c r="D1545" s="21">
        <v>40</v>
      </c>
      <c r="E1545" s="2" t="s">
        <v>4429</v>
      </c>
      <c r="F1545" s="2"/>
      <c r="G1545" s="387">
        <v>46.6</v>
      </c>
      <c r="H1545" s="387">
        <v>42.800000000000004</v>
      </c>
      <c r="I1545" s="393">
        <v>42.050000000000004</v>
      </c>
    </row>
    <row r="1546" spans="1:9">
      <c r="A1546" s="162" t="s">
        <v>27675</v>
      </c>
      <c r="B1546" s="2">
        <v>12</v>
      </c>
      <c r="C1546" s="1">
        <v>1</v>
      </c>
      <c r="D1546" s="21">
        <v>40</v>
      </c>
      <c r="E1546" s="2" t="s">
        <v>4429</v>
      </c>
      <c r="F1546" s="2"/>
      <c r="G1546" s="387">
        <v>20.150000000000002</v>
      </c>
      <c r="H1546" s="387">
        <v>18.5</v>
      </c>
      <c r="I1546" s="393">
        <v>18.150000000000002</v>
      </c>
    </row>
    <row r="1547" spans="1:9" s="18" customFormat="1">
      <c r="A1547" s="162" t="s">
        <v>1462</v>
      </c>
      <c r="B1547" s="2">
        <v>6</v>
      </c>
      <c r="C1547" s="1">
        <v>1</v>
      </c>
      <c r="D1547" s="21">
        <v>40</v>
      </c>
      <c r="E1547" s="2" t="s">
        <v>4429</v>
      </c>
      <c r="F1547" s="2"/>
      <c r="G1547" s="387">
        <v>14</v>
      </c>
      <c r="H1547" s="387">
        <v>12.850000000000001</v>
      </c>
      <c r="I1547" s="393">
        <v>12.600000000000001</v>
      </c>
    </row>
    <row r="1548" spans="1:9" s="18" customFormat="1">
      <c r="A1548" s="162" t="s">
        <v>33050</v>
      </c>
      <c r="B1548" s="2">
        <v>6</v>
      </c>
      <c r="C1548" s="1">
        <v>1.5</v>
      </c>
      <c r="D1548" s="21">
        <v>40</v>
      </c>
      <c r="E1548" s="2" t="s">
        <v>4429</v>
      </c>
      <c r="F1548" s="2"/>
      <c r="G1548" s="387">
        <v>19.850000000000001</v>
      </c>
      <c r="H1548" s="387">
        <v>18.25</v>
      </c>
      <c r="I1548" s="393">
        <v>17.900000000000002</v>
      </c>
    </row>
    <row r="1549" spans="1:9">
      <c r="A1549" s="162" t="s">
        <v>1488</v>
      </c>
      <c r="B1549" s="2">
        <v>6</v>
      </c>
      <c r="C1549" s="1">
        <v>1</v>
      </c>
      <c r="D1549" s="21">
        <v>40</v>
      </c>
      <c r="E1549" s="2" t="s">
        <v>4429</v>
      </c>
      <c r="F1549" s="2"/>
      <c r="G1549" s="387">
        <v>18.400000000000002</v>
      </c>
      <c r="H1549" s="387">
        <v>16.850000000000001</v>
      </c>
      <c r="I1549" s="393">
        <v>16.55</v>
      </c>
    </row>
    <row r="1550" spans="1:9">
      <c r="A1550" s="162" t="s">
        <v>1519</v>
      </c>
      <c r="B1550" s="2">
        <v>6</v>
      </c>
      <c r="C1550" s="1">
        <v>1.5</v>
      </c>
      <c r="D1550" s="21">
        <v>40</v>
      </c>
      <c r="E1550" s="2" t="s">
        <v>4429</v>
      </c>
      <c r="F1550" s="2"/>
      <c r="G1550" s="387">
        <v>25.950000000000003</v>
      </c>
      <c r="H1550" s="387">
        <v>23.85</v>
      </c>
      <c r="I1550" s="393">
        <v>23.400000000000002</v>
      </c>
    </row>
    <row r="1551" spans="1:9">
      <c r="A1551" s="162" t="s">
        <v>1521</v>
      </c>
      <c r="B1551" s="2">
        <v>6</v>
      </c>
      <c r="C1551" s="1">
        <v>0.7</v>
      </c>
      <c r="D1551" s="21">
        <v>40</v>
      </c>
      <c r="E1551" s="2" t="s">
        <v>4429</v>
      </c>
      <c r="F1551" s="2"/>
      <c r="G1551" s="387">
        <v>45.1</v>
      </c>
      <c r="H1551" s="387">
        <v>41.400000000000006</v>
      </c>
      <c r="I1551" s="393">
        <v>40.650000000000006</v>
      </c>
    </row>
    <row r="1552" spans="1:9" s="18" customFormat="1">
      <c r="A1552" s="162" t="s">
        <v>15077</v>
      </c>
      <c r="B1552" s="2">
        <v>6</v>
      </c>
      <c r="C1552" s="1">
        <v>0.7</v>
      </c>
      <c r="D1552" s="21">
        <v>40</v>
      </c>
      <c r="E1552" s="2" t="s">
        <v>4429</v>
      </c>
      <c r="F1552" s="2"/>
      <c r="G1552" s="387">
        <v>48.150000000000006</v>
      </c>
      <c r="H1552" s="387">
        <v>44.2</v>
      </c>
      <c r="I1552" s="393">
        <v>43.400000000000006</v>
      </c>
    </row>
    <row r="1553" spans="1:9" s="18" customFormat="1">
      <c r="A1553" s="162" t="s">
        <v>13697</v>
      </c>
      <c r="B1553" s="2">
        <v>6</v>
      </c>
      <c r="C1553" s="1">
        <v>0.7</v>
      </c>
      <c r="D1553" s="21">
        <v>40</v>
      </c>
      <c r="E1553" s="2" t="s">
        <v>4429</v>
      </c>
      <c r="F1553" s="2"/>
      <c r="G1553" s="387">
        <v>22.450000000000003</v>
      </c>
      <c r="H1553" s="387">
        <v>20.650000000000002</v>
      </c>
      <c r="I1553" s="393">
        <v>20.25</v>
      </c>
    </row>
    <row r="1554" spans="1:9">
      <c r="A1554" s="162" t="s">
        <v>33055</v>
      </c>
      <c r="B1554" s="2">
        <v>12</v>
      </c>
      <c r="C1554" s="1">
        <v>1</v>
      </c>
      <c r="D1554" s="21">
        <v>40</v>
      </c>
      <c r="E1554" s="2" t="s">
        <v>4429</v>
      </c>
      <c r="F1554" s="2"/>
      <c r="G1554" s="387">
        <v>30.75</v>
      </c>
      <c r="H1554" s="387">
        <v>28.25</v>
      </c>
      <c r="I1554" s="393">
        <v>27.75</v>
      </c>
    </row>
    <row r="1555" spans="1:9">
      <c r="A1555" s="162" t="s">
        <v>33056</v>
      </c>
      <c r="B1555" s="2">
        <v>12</v>
      </c>
      <c r="C1555" s="1">
        <v>1</v>
      </c>
      <c r="D1555" s="21">
        <v>43</v>
      </c>
      <c r="E1555" s="2" t="s">
        <v>4429</v>
      </c>
      <c r="F1555" s="2"/>
      <c r="G1555" s="387">
        <v>21.75</v>
      </c>
      <c r="H1555" s="387">
        <v>19.950000000000003</v>
      </c>
      <c r="I1555" s="393">
        <v>19.600000000000001</v>
      </c>
    </row>
    <row r="1556" spans="1:9">
      <c r="A1556" s="162" t="s">
        <v>1560</v>
      </c>
      <c r="B1556" s="2">
        <v>6</v>
      </c>
      <c r="C1556" s="1">
        <v>0.7</v>
      </c>
      <c r="D1556" s="21">
        <v>43</v>
      </c>
      <c r="E1556" s="2" t="s">
        <v>4429</v>
      </c>
      <c r="F1556" s="2"/>
      <c r="G1556" s="387">
        <v>13.850000000000001</v>
      </c>
      <c r="H1556" s="387">
        <v>12.700000000000001</v>
      </c>
      <c r="I1556" s="393">
        <v>12.450000000000001</v>
      </c>
    </row>
    <row r="1557" spans="1:9">
      <c r="A1557" s="162" t="s">
        <v>26945</v>
      </c>
      <c r="B1557" s="2">
        <v>6</v>
      </c>
      <c r="C1557" s="1">
        <v>1</v>
      </c>
      <c r="D1557" s="21">
        <v>40</v>
      </c>
      <c r="E1557" s="2" t="s">
        <v>4429</v>
      </c>
      <c r="F1557" s="2"/>
      <c r="G1557" s="387">
        <v>13.700000000000001</v>
      </c>
      <c r="H1557" s="387">
        <v>12.55</v>
      </c>
      <c r="I1557" s="393">
        <v>12.350000000000001</v>
      </c>
    </row>
    <row r="1558" spans="1:9" s="18" customFormat="1">
      <c r="A1558" s="162" t="s">
        <v>1572</v>
      </c>
      <c r="B1558" s="2">
        <v>120</v>
      </c>
      <c r="C1558" s="1">
        <v>0.05</v>
      </c>
      <c r="D1558" s="21">
        <v>40</v>
      </c>
      <c r="E1558" s="2" t="s">
        <v>4429</v>
      </c>
      <c r="F1558" s="2"/>
      <c r="G1558" s="387">
        <v>85.15</v>
      </c>
      <c r="H1558" s="387">
        <v>78.150000000000006</v>
      </c>
      <c r="I1558" s="393">
        <v>76.75</v>
      </c>
    </row>
    <row r="1559" spans="1:9" s="18" customFormat="1">
      <c r="A1559" s="162" t="s">
        <v>38700</v>
      </c>
      <c r="B1559" s="2">
        <v>6</v>
      </c>
      <c r="C1559" s="1">
        <v>0.7</v>
      </c>
      <c r="D1559" s="21">
        <v>40</v>
      </c>
      <c r="E1559" s="2" t="s">
        <v>4429</v>
      </c>
      <c r="F1559" s="2"/>
      <c r="G1559" s="387">
        <v>20.5</v>
      </c>
      <c r="H1559" s="387">
        <v>18.850000000000001</v>
      </c>
      <c r="I1559" s="393">
        <v>18.5</v>
      </c>
    </row>
    <row r="1560" spans="1:9" s="18" customFormat="1">
      <c r="A1560" s="162" t="s">
        <v>15080</v>
      </c>
      <c r="B1560" s="2">
        <v>3</v>
      </c>
      <c r="C1560" s="1">
        <v>0.7</v>
      </c>
      <c r="D1560" s="21">
        <v>46</v>
      </c>
      <c r="E1560" s="2" t="s">
        <v>4429</v>
      </c>
      <c r="F1560" s="2"/>
      <c r="G1560" s="387">
        <v>96.850000000000009</v>
      </c>
      <c r="H1560" s="387">
        <v>88.95</v>
      </c>
      <c r="I1560" s="393">
        <v>87.350000000000009</v>
      </c>
    </row>
    <row r="1561" spans="1:9" s="18" customFormat="1">
      <c r="A1561" s="162" t="s">
        <v>1576</v>
      </c>
      <c r="B1561" s="2">
        <v>6</v>
      </c>
      <c r="C1561" s="1">
        <v>0.7</v>
      </c>
      <c r="D1561" s="21">
        <v>40</v>
      </c>
      <c r="E1561" s="2" t="s">
        <v>4429</v>
      </c>
      <c r="F1561" s="2"/>
      <c r="G1561" s="387">
        <v>13.950000000000001</v>
      </c>
      <c r="H1561" s="387">
        <v>12.8</v>
      </c>
      <c r="I1561" s="393">
        <v>12.55</v>
      </c>
    </row>
    <row r="1562" spans="1:9">
      <c r="A1562" s="162" t="s">
        <v>1578</v>
      </c>
      <c r="B1562" s="2">
        <v>6</v>
      </c>
      <c r="C1562" s="1">
        <v>0.7</v>
      </c>
      <c r="D1562" s="21">
        <v>40</v>
      </c>
      <c r="E1562" s="2" t="s">
        <v>4429</v>
      </c>
      <c r="F1562" s="2"/>
      <c r="G1562" s="387">
        <v>7.7</v>
      </c>
      <c r="H1562" s="387">
        <v>7.1000000000000005</v>
      </c>
      <c r="I1562" s="393">
        <v>6.95</v>
      </c>
    </row>
    <row r="1563" spans="1:9">
      <c r="A1563" s="162" t="s">
        <v>1581</v>
      </c>
      <c r="B1563" s="2">
        <v>6</v>
      </c>
      <c r="C1563" s="1">
        <v>0.7</v>
      </c>
      <c r="D1563" s="21">
        <v>40</v>
      </c>
      <c r="E1563" s="2" t="s">
        <v>4429</v>
      </c>
      <c r="F1563" s="2"/>
      <c r="G1563" s="387">
        <v>7.1000000000000005</v>
      </c>
      <c r="H1563" s="387">
        <v>6.5</v>
      </c>
      <c r="I1563" s="393">
        <v>6.4</v>
      </c>
    </row>
    <row r="1564" spans="1:9" s="18" customFormat="1">
      <c r="A1564" s="162" t="s">
        <v>1584</v>
      </c>
      <c r="B1564" s="2">
        <v>6</v>
      </c>
      <c r="C1564" s="1">
        <v>0.7</v>
      </c>
      <c r="D1564" s="21">
        <v>30</v>
      </c>
      <c r="E1564" s="2" t="s">
        <v>4429</v>
      </c>
      <c r="F1564" s="2"/>
      <c r="G1564" s="387">
        <v>42</v>
      </c>
      <c r="H1564" s="387">
        <v>38.6</v>
      </c>
      <c r="I1564" s="393">
        <v>37.9</v>
      </c>
    </row>
    <row r="1565" spans="1:9" s="18" customFormat="1">
      <c r="A1565" s="162" t="s">
        <v>1682</v>
      </c>
      <c r="B1565" s="2">
        <v>6</v>
      </c>
      <c r="C1565" s="1">
        <v>0.7</v>
      </c>
      <c r="D1565" s="21">
        <v>40</v>
      </c>
      <c r="E1565" s="2" t="s">
        <v>4429</v>
      </c>
      <c r="F1565" s="2"/>
      <c r="G1565" s="387">
        <v>28</v>
      </c>
      <c r="H1565" s="387">
        <v>25.75</v>
      </c>
      <c r="I1565" s="393">
        <v>25.25</v>
      </c>
    </row>
    <row r="1566" spans="1:9">
      <c r="A1566" s="162" t="s">
        <v>1685</v>
      </c>
      <c r="B1566" s="2">
        <v>12</v>
      </c>
      <c r="C1566" s="1">
        <v>0.7</v>
      </c>
      <c r="D1566" s="21">
        <v>40</v>
      </c>
      <c r="E1566" s="2" t="s">
        <v>4429</v>
      </c>
      <c r="F1566" s="2"/>
      <c r="G1566" s="387">
        <v>9.6000000000000014</v>
      </c>
      <c r="H1566" s="387">
        <v>8.8000000000000007</v>
      </c>
      <c r="I1566" s="393">
        <v>8.65</v>
      </c>
    </row>
    <row r="1567" spans="1:9">
      <c r="A1567" s="162" t="s">
        <v>1687</v>
      </c>
      <c r="B1567" s="2">
        <v>6</v>
      </c>
      <c r="C1567" s="1">
        <v>1</v>
      </c>
      <c r="D1567" s="21">
        <v>40</v>
      </c>
      <c r="E1567" s="2" t="s">
        <v>4429</v>
      </c>
      <c r="F1567" s="2"/>
      <c r="G1567" s="387">
        <v>46.6</v>
      </c>
      <c r="H1567" s="387">
        <v>42.800000000000004</v>
      </c>
      <c r="I1567" s="393">
        <v>42.050000000000004</v>
      </c>
    </row>
    <row r="1568" spans="1:9" s="18" customFormat="1">
      <c r="A1568" s="162" t="s">
        <v>4653</v>
      </c>
      <c r="B1568" s="2">
        <v>6</v>
      </c>
      <c r="C1568" s="1">
        <v>0.7</v>
      </c>
      <c r="D1568" s="21">
        <v>40</v>
      </c>
      <c r="E1568" s="2" t="s">
        <v>4429</v>
      </c>
      <c r="F1568" s="2"/>
      <c r="G1568" s="387">
        <v>19.5</v>
      </c>
      <c r="H1568" s="387">
        <v>17.900000000000002</v>
      </c>
      <c r="I1568" s="393">
        <v>17.55</v>
      </c>
    </row>
    <row r="1569" spans="1:9">
      <c r="A1569" s="162" t="s">
        <v>1796</v>
      </c>
      <c r="B1569" s="2">
        <v>6</v>
      </c>
      <c r="C1569" s="1">
        <v>0.7</v>
      </c>
      <c r="D1569" s="21">
        <v>40</v>
      </c>
      <c r="E1569" s="2" t="s">
        <v>4429</v>
      </c>
      <c r="F1569" s="2"/>
      <c r="G1569" s="387">
        <v>14.8</v>
      </c>
      <c r="H1569" s="387">
        <v>13.600000000000001</v>
      </c>
      <c r="I1569" s="393">
        <v>13.350000000000001</v>
      </c>
    </row>
    <row r="1570" spans="1:9" s="18" customFormat="1">
      <c r="A1570" s="162" t="s">
        <v>1816</v>
      </c>
      <c r="B1570" s="2">
        <v>6</v>
      </c>
      <c r="C1570" s="1">
        <v>1.5</v>
      </c>
      <c r="D1570" s="21">
        <v>40</v>
      </c>
      <c r="E1570" s="2" t="s">
        <v>4429</v>
      </c>
      <c r="F1570" s="2"/>
      <c r="G1570" s="387">
        <v>44.900000000000006</v>
      </c>
      <c r="H1570" s="387">
        <v>41.2</v>
      </c>
      <c r="I1570" s="393">
        <v>40.450000000000003</v>
      </c>
    </row>
    <row r="1571" spans="1:9" s="18" customFormat="1">
      <c r="A1571" s="162" t="s">
        <v>1828</v>
      </c>
      <c r="B1571" s="2">
        <v>4</v>
      </c>
      <c r="C1571" s="1">
        <v>3</v>
      </c>
      <c r="D1571" s="21">
        <v>40</v>
      </c>
      <c r="E1571" s="2" t="s">
        <v>4429</v>
      </c>
      <c r="F1571" s="2"/>
      <c r="G1571" s="387">
        <v>30.8</v>
      </c>
      <c r="H1571" s="387">
        <v>28.3</v>
      </c>
      <c r="I1571" s="393">
        <v>27.75</v>
      </c>
    </row>
    <row r="1572" spans="1:9">
      <c r="A1572" s="162" t="s">
        <v>38701</v>
      </c>
      <c r="B1572" s="2">
        <v>192</v>
      </c>
      <c r="C1572" s="1">
        <v>0.05</v>
      </c>
      <c r="D1572" s="21">
        <v>40</v>
      </c>
      <c r="E1572" s="2" t="s">
        <v>4429</v>
      </c>
      <c r="F1572" s="2"/>
      <c r="G1572" s="387">
        <v>67.45</v>
      </c>
      <c r="H1572" s="387">
        <v>61.900000000000006</v>
      </c>
      <c r="I1572" s="393">
        <v>60.800000000000004</v>
      </c>
    </row>
    <row r="1573" spans="1:9" s="18" customFormat="1">
      <c r="A1573" s="162" t="s">
        <v>33065</v>
      </c>
      <c r="B1573" s="2">
        <v>6</v>
      </c>
      <c r="C1573" s="1">
        <v>0.7</v>
      </c>
      <c r="D1573" s="21">
        <v>40</v>
      </c>
      <c r="E1573" s="2" t="s">
        <v>4429</v>
      </c>
      <c r="F1573" s="2"/>
      <c r="G1573" s="387">
        <v>45.1</v>
      </c>
      <c r="H1573" s="387">
        <v>41.400000000000006</v>
      </c>
      <c r="I1573" s="393">
        <v>40.650000000000006</v>
      </c>
    </row>
    <row r="1574" spans="1:9">
      <c r="A1574" s="162" t="s">
        <v>1834</v>
      </c>
      <c r="B1574" s="2">
        <v>12</v>
      </c>
      <c r="C1574" s="1">
        <v>1</v>
      </c>
      <c r="D1574" s="21">
        <v>40</v>
      </c>
      <c r="E1574" s="2" t="s">
        <v>4429</v>
      </c>
      <c r="F1574" s="2"/>
      <c r="G1574" s="387">
        <v>15.200000000000001</v>
      </c>
      <c r="H1574" s="387">
        <v>13.950000000000001</v>
      </c>
      <c r="I1574" s="393">
        <v>13.700000000000001</v>
      </c>
    </row>
    <row r="1575" spans="1:9" s="18" customFormat="1">
      <c r="A1575" s="162" t="s">
        <v>33069</v>
      </c>
      <c r="B1575" s="2">
        <v>6</v>
      </c>
      <c r="C1575" s="1">
        <v>1</v>
      </c>
      <c r="D1575" s="21">
        <v>40</v>
      </c>
      <c r="E1575" s="2" t="s">
        <v>4429</v>
      </c>
      <c r="F1575" s="2"/>
      <c r="G1575" s="387">
        <v>15.100000000000001</v>
      </c>
      <c r="H1575" s="387">
        <v>13.850000000000001</v>
      </c>
      <c r="I1575" s="393">
        <v>13.600000000000001</v>
      </c>
    </row>
    <row r="1576" spans="1:9">
      <c r="A1576" s="162" t="s">
        <v>33070</v>
      </c>
      <c r="B1576" s="2">
        <v>4</v>
      </c>
      <c r="C1576" s="1">
        <v>0.7</v>
      </c>
      <c r="D1576" s="21">
        <v>43</v>
      </c>
      <c r="E1576" s="2" t="s">
        <v>4429</v>
      </c>
      <c r="F1576" s="2"/>
      <c r="G1576" s="387">
        <v>100.25</v>
      </c>
      <c r="H1576" s="387">
        <v>92.050000000000011</v>
      </c>
      <c r="I1576" s="393">
        <v>90.4</v>
      </c>
    </row>
    <row r="1577" spans="1:9" s="18" customFormat="1">
      <c r="A1577" s="162" t="s">
        <v>1921</v>
      </c>
      <c r="B1577" s="2">
        <v>6</v>
      </c>
      <c r="C1577" s="1">
        <v>0.7</v>
      </c>
      <c r="D1577" s="21">
        <v>40</v>
      </c>
      <c r="E1577" s="2" t="s">
        <v>4429</v>
      </c>
      <c r="F1577" s="2"/>
      <c r="G1577" s="387">
        <v>30.450000000000003</v>
      </c>
      <c r="H1577" s="387">
        <v>27.950000000000003</v>
      </c>
      <c r="I1577" s="393">
        <v>27.450000000000003</v>
      </c>
    </row>
    <row r="1578" spans="1:9" s="18" customFormat="1">
      <c r="A1578" s="162" t="s">
        <v>27083</v>
      </c>
      <c r="B1578" s="2">
        <v>6</v>
      </c>
      <c r="C1578" s="1">
        <v>0.7</v>
      </c>
      <c r="D1578" s="21">
        <v>40</v>
      </c>
      <c r="E1578" s="2" t="s">
        <v>4429</v>
      </c>
      <c r="F1578" s="2"/>
      <c r="G1578" s="387">
        <v>22.450000000000003</v>
      </c>
      <c r="H1578" s="387">
        <v>20.650000000000002</v>
      </c>
      <c r="I1578" s="393">
        <v>20.25</v>
      </c>
    </row>
    <row r="1579" spans="1:9">
      <c r="A1579" s="162" t="s">
        <v>1980</v>
      </c>
      <c r="B1579" s="2">
        <v>6</v>
      </c>
      <c r="C1579" s="1">
        <v>1</v>
      </c>
      <c r="D1579" s="21">
        <v>40</v>
      </c>
      <c r="E1579" s="2" t="s">
        <v>4429</v>
      </c>
      <c r="F1579" s="2"/>
      <c r="G1579" s="387">
        <v>17.350000000000001</v>
      </c>
      <c r="H1579" s="387">
        <v>15.9</v>
      </c>
      <c r="I1579" s="393">
        <v>15.65</v>
      </c>
    </row>
    <row r="1580" spans="1:9">
      <c r="A1580" s="162" t="s">
        <v>1983</v>
      </c>
      <c r="B1580" s="2">
        <v>12</v>
      </c>
      <c r="C1580" s="1">
        <v>1</v>
      </c>
      <c r="D1580" s="21">
        <v>40</v>
      </c>
      <c r="E1580" s="2" t="s">
        <v>4429</v>
      </c>
      <c r="F1580" s="2"/>
      <c r="G1580" s="387">
        <v>22.75</v>
      </c>
      <c r="H1580" s="387">
        <v>20.900000000000002</v>
      </c>
      <c r="I1580" s="393">
        <v>20.55</v>
      </c>
    </row>
    <row r="1581" spans="1:9" s="18" customFormat="1">
      <c r="A1581" s="162" t="s">
        <v>33083</v>
      </c>
      <c r="B1581" s="2">
        <v>6</v>
      </c>
      <c r="C1581" s="1">
        <v>1</v>
      </c>
      <c r="D1581" s="21">
        <v>40</v>
      </c>
      <c r="E1581" s="2" t="s">
        <v>4429</v>
      </c>
      <c r="F1581" s="2"/>
      <c r="G1581" s="387">
        <v>44.2</v>
      </c>
      <c r="H1581" s="387">
        <v>40.550000000000004</v>
      </c>
      <c r="I1581" s="393">
        <v>39.85</v>
      </c>
    </row>
    <row r="1582" spans="1:9">
      <c r="A1582" s="162" t="s">
        <v>2000</v>
      </c>
      <c r="B1582" s="2">
        <v>12</v>
      </c>
      <c r="C1582" s="1">
        <v>1</v>
      </c>
      <c r="D1582" s="21">
        <v>41.7</v>
      </c>
      <c r="E1582" s="2" t="s">
        <v>4429</v>
      </c>
      <c r="F1582" s="2"/>
      <c r="G1582" s="387">
        <v>15.4</v>
      </c>
      <c r="H1582" s="387">
        <v>14.15</v>
      </c>
      <c r="I1582" s="393">
        <v>13.9</v>
      </c>
    </row>
    <row r="1583" spans="1:9">
      <c r="A1583" s="162" t="s">
        <v>2002</v>
      </c>
      <c r="B1583" s="2">
        <v>6</v>
      </c>
      <c r="C1583" s="1">
        <v>0.7</v>
      </c>
      <c r="D1583" s="21">
        <v>40</v>
      </c>
      <c r="E1583" s="2" t="s">
        <v>4429</v>
      </c>
      <c r="F1583" s="2"/>
      <c r="G1583" s="387">
        <v>16.900000000000002</v>
      </c>
      <c r="H1583" s="387">
        <v>15.55</v>
      </c>
      <c r="I1583" s="393">
        <v>15.25</v>
      </c>
    </row>
    <row r="1584" spans="1:9">
      <c r="A1584" s="162" t="s">
        <v>33084</v>
      </c>
      <c r="B1584" s="2">
        <v>4</v>
      </c>
      <c r="C1584" s="1">
        <v>3</v>
      </c>
      <c r="D1584" s="21">
        <v>40</v>
      </c>
      <c r="E1584" s="2" t="s">
        <v>4429</v>
      </c>
      <c r="F1584" s="2"/>
      <c r="G1584" s="387">
        <v>34.700000000000003</v>
      </c>
      <c r="H1584" s="387">
        <v>31.85</v>
      </c>
      <c r="I1584" s="393">
        <v>31.3</v>
      </c>
    </row>
    <row r="1585" spans="1:9">
      <c r="A1585" s="162" t="s">
        <v>33087</v>
      </c>
      <c r="B1585" s="2">
        <v>192</v>
      </c>
      <c r="C1585" s="1">
        <v>0.05</v>
      </c>
      <c r="D1585" s="21">
        <v>40</v>
      </c>
      <c r="E1585" s="2" t="s">
        <v>4429</v>
      </c>
      <c r="F1585" s="2"/>
      <c r="G1585" s="387">
        <v>11.75</v>
      </c>
      <c r="H1585" s="387">
        <v>10.8</v>
      </c>
      <c r="I1585" s="393">
        <v>10.600000000000001</v>
      </c>
    </row>
    <row r="1586" spans="1:9" s="18" customFormat="1">
      <c r="A1586" s="162" t="s">
        <v>2057</v>
      </c>
      <c r="B1586" s="2">
        <v>6</v>
      </c>
      <c r="C1586" s="1">
        <v>0.7</v>
      </c>
      <c r="D1586" s="21">
        <v>40</v>
      </c>
      <c r="E1586" s="2" t="s">
        <v>4429</v>
      </c>
      <c r="F1586" s="2"/>
      <c r="G1586" s="387">
        <v>6.8500000000000005</v>
      </c>
      <c r="H1586" s="387">
        <v>6.3000000000000007</v>
      </c>
      <c r="I1586" s="393">
        <v>6.2</v>
      </c>
    </row>
    <row r="1587" spans="1:9" s="18" customFormat="1">
      <c r="A1587" s="162" t="s">
        <v>14360</v>
      </c>
      <c r="B1587" s="2">
        <v>6</v>
      </c>
      <c r="C1587" s="1">
        <v>1</v>
      </c>
      <c r="D1587" s="21">
        <v>40</v>
      </c>
      <c r="E1587" s="2" t="s">
        <v>4429</v>
      </c>
      <c r="F1587" s="2"/>
      <c r="G1587" s="387">
        <v>18.850000000000001</v>
      </c>
      <c r="H1587" s="387">
        <v>17.3</v>
      </c>
      <c r="I1587" s="393">
        <v>17</v>
      </c>
    </row>
    <row r="1588" spans="1:9" s="18" customFormat="1">
      <c r="A1588" s="162" t="s">
        <v>2082</v>
      </c>
      <c r="B1588" s="2">
        <v>120</v>
      </c>
      <c r="C1588" s="1">
        <v>0.05</v>
      </c>
      <c r="D1588" s="21">
        <v>40</v>
      </c>
      <c r="E1588" s="2" t="s">
        <v>4429</v>
      </c>
      <c r="F1588" s="2"/>
      <c r="G1588" s="387">
        <v>32.6</v>
      </c>
      <c r="H1588" s="387">
        <v>29.950000000000003</v>
      </c>
      <c r="I1588" s="393">
        <v>29.400000000000002</v>
      </c>
    </row>
    <row r="1589" spans="1:9">
      <c r="A1589" s="162" t="s">
        <v>33089</v>
      </c>
      <c r="B1589" s="2">
        <v>6</v>
      </c>
      <c r="C1589" s="1">
        <v>0.7</v>
      </c>
      <c r="D1589" s="21">
        <v>40</v>
      </c>
      <c r="E1589" s="2" t="s">
        <v>4429</v>
      </c>
      <c r="F1589" s="2"/>
      <c r="G1589" s="387">
        <v>15.5</v>
      </c>
      <c r="H1589" s="387">
        <v>14.25</v>
      </c>
      <c r="I1589" s="393">
        <v>14</v>
      </c>
    </row>
    <row r="1590" spans="1:9">
      <c r="A1590" s="162" t="s">
        <v>2085</v>
      </c>
      <c r="B1590" s="2">
        <v>6</v>
      </c>
      <c r="C1590" s="1">
        <v>0.7</v>
      </c>
      <c r="D1590" s="21">
        <v>40</v>
      </c>
      <c r="E1590" s="2" t="s">
        <v>4429</v>
      </c>
      <c r="F1590" s="2"/>
      <c r="G1590" s="387">
        <v>14.200000000000001</v>
      </c>
      <c r="H1590" s="387">
        <v>13</v>
      </c>
      <c r="I1590" s="393">
        <v>12.8</v>
      </c>
    </row>
    <row r="1591" spans="1:9">
      <c r="A1591" s="162" t="s">
        <v>2131</v>
      </c>
      <c r="B1591" s="2">
        <v>6</v>
      </c>
      <c r="C1591" s="1">
        <v>1</v>
      </c>
      <c r="D1591" s="21">
        <v>40</v>
      </c>
      <c r="E1591" s="2" t="s">
        <v>4429</v>
      </c>
      <c r="F1591" s="2"/>
      <c r="G1591" s="387">
        <v>53.35</v>
      </c>
      <c r="H1591" s="387">
        <v>48.95</v>
      </c>
      <c r="I1591" s="393">
        <v>48.1</v>
      </c>
    </row>
    <row r="1592" spans="1:9" s="18" customFormat="1">
      <c r="A1592" s="162" t="s">
        <v>31777</v>
      </c>
      <c r="B1592" s="2">
        <v>12</v>
      </c>
      <c r="C1592" s="1">
        <v>0.7</v>
      </c>
      <c r="D1592" s="21">
        <v>40</v>
      </c>
      <c r="E1592" s="2" t="s">
        <v>4429</v>
      </c>
      <c r="F1592" s="2"/>
      <c r="G1592" s="387">
        <v>6.9</v>
      </c>
      <c r="H1592" s="387">
        <v>6.3500000000000005</v>
      </c>
      <c r="I1592" s="393">
        <v>6.25</v>
      </c>
    </row>
    <row r="1593" spans="1:9">
      <c r="A1593" s="162" t="s">
        <v>32478</v>
      </c>
      <c r="B1593" s="2">
        <v>6</v>
      </c>
      <c r="C1593" s="1">
        <v>0.7</v>
      </c>
      <c r="D1593" s="21">
        <v>40</v>
      </c>
      <c r="E1593" s="2" t="s">
        <v>4429</v>
      </c>
      <c r="F1593" s="2"/>
      <c r="G1593" s="387">
        <v>15.450000000000001</v>
      </c>
      <c r="H1593" s="387">
        <v>14.200000000000001</v>
      </c>
      <c r="I1593" s="393">
        <v>13.950000000000001</v>
      </c>
    </row>
    <row r="1594" spans="1:9">
      <c r="A1594" s="162" t="s">
        <v>14594</v>
      </c>
      <c r="B1594" s="2">
        <v>6</v>
      </c>
      <c r="C1594" s="1">
        <v>0.7</v>
      </c>
      <c r="D1594" s="21">
        <v>43</v>
      </c>
      <c r="E1594" s="2" t="s">
        <v>4429</v>
      </c>
      <c r="F1594" s="2"/>
      <c r="G1594" s="387">
        <v>23.35</v>
      </c>
      <c r="H1594" s="387">
        <v>21.450000000000003</v>
      </c>
      <c r="I1594" s="393">
        <v>21.05</v>
      </c>
    </row>
    <row r="1595" spans="1:9">
      <c r="A1595" s="162" t="s">
        <v>31778</v>
      </c>
      <c r="B1595" s="2">
        <v>3</v>
      </c>
      <c r="C1595" s="1">
        <v>0.7</v>
      </c>
      <c r="D1595" s="21">
        <v>40</v>
      </c>
      <c r="E1595" s="2" t="s">
        <v>4429</v>
      </c>
      <c r="F1595" s="2"/>
      <c r="G1595" s="387">
        <v>21.900000000000002</v>
      </c>
      <c r="H1595" s="387">
        <v>20.150000000000002</v>
      </c>
      <c r="I1595" s="393">
        <v>19.75</v>
      </c>
    </row>
    <row r="1596" spans="1:9" s="18" customFormat="1">
      <c r="A1596" s="162" t="s">
        <v>2203</v>
      </c>
      <c r="B1596" s="2">
        <v>6</v>
      </c>
      <c r="C1596" s="1">
        <v>0.5</v>
      </c>
      <c r="D1596" s="21">
        <v>51.4</v>
      </c>
      <c r="E1596" s="2" t="s">
        <v>4429</v>
      </c>
      <c r="F1596" s="2"/>
      <c r="G1596" s="387">
        <v>32.300000000000004</v>
      </c>
      <c r="H1596" s="387">
        <v>29.650000000000002</v>
      </c>
      <c r="I1596" s="393">
        <v>29.150000000000002</v>
      </c>
    </row>
    <row r="1597" spans="1:9">
      <c r="A1597" s="162" t="s">
        <v>31781</v>
      </c>
      <c r="B1597" s="2">
        <v>12</v>
      </c>
      <c r="C1597" s="1">
        <v>0.7</v>
      </c>
      <c r="D1597" s="21">
        <v>43</v>
      </c>
      <c r="E1597" s="2" t="s">
        <v>4429</v>
      </c>
      <c r="F1597" s="2"/>
      <c r="G1597" s="387">
        <v>19.450000000000003</v>
      </c>
      <c r="H1597" s="387">
        <v>17.850000000000001</v>
      </c>
      <c r="I1597" s="393">
        <v>17.55</v>
      </c>
    </row>
    <row r="1598" spans="1:9" s="18" customFormat="1">
      <c r="A1598" s="162" t="s">
        <v>31783</v>
      </c>
      <c r="B1598" s="2">
        <v>4</v>
      </c>
      <c r="C1598" s="1">
        <v>0.7</v>
      </c>
      <c r="D1598" s="21">
        <v>43</v>
      </c>
      <c r="E1598" s="2" t="s">
        <v>4429</v>
      </c>
      <c r="F1598" s="2"/>
      <c r="G1598" s="387">
        <v>49.050000000000004</v>
      </c>
      <c r="H1598" s="387">
        <v>45</v>
      </c>
      <c r="I1598" s="393">
        <v>44.2</v>
      </c>
    </row>
    <row r="1599" spans="1:9">
      <c r="A1599" s="162" t="s">
        <v>2290</v>
      </c>
      <c r="B1599" s="2">
        <v>6</v>
      </c>
      <c r="C1599" s="1">
        <v>0.7</v>
      </c>
      <c r="D1599" s="21">
        <v>43</v>
      </c>
      <c r="E1599" s="2" t="s">
        <v>4429</v>
      </c>
      <c r="F1599" s="2"/>
      <c r="G1599" s="387">
        <v>16.650000000000002</v>
      </c>
      <c r="H1599" s="387">
        <v>15.3</v>
      </c>
      <c r="I1599" s="393">
        <v>15</v>
      </c>
    </row>
    <row r="1600" spans="1:9">
      <c r="A1600" s="162" t="s">
        <v>38709</v>
      </c>
      <c r="B1600" s="2">
        <v>6</v>
      </c>
      <c r="C1600" s="1">
        <v>0.7</v>
      </c>
      <c r="D1600" s="21">
        <v>40</v>
      </c>
      <c r="E1600" s="2" t="s">
        <v>4429</v>
      </c>
      <c r="F1600" s="2"/>
      <c r="G1600" s="387">
        <v>47.550000000000004</v>
      </c>
      <c r="H1600" s="387">
        <v>43.650000000000006</v>
      </c>
      <c r="I1600" s="393">
        <v>42.85</v>
      </c>
    </row>
    <row r="1601" spans="1:9">
      <c r="A1601" s="162" t="s">
        <v>2296</v>
      </c>
      <c r="B1601" s="2">
        <v>6</v>
      </c>
      <c r="C1601" s="1">
        <v>0.7</v>
      </c>
      <c r="D1601" s="21">
        <v>40</v>
      </c>
      <c r="E1601" s="2" t="s">
        <v>4429</v>
      </c>
      <c r="F1601" s="2"/>
      <c r="G1601" s="387">
        <v>38.700000000000003</v>
      </c>
      <c r="H1601" s="387">
        <v>35.550000000000004</v>
      </c>
      <c r="I1601" s="393">
        <v>34.9</v>
      </c>
    </row>
    <row r="1602" spans="1:9">
      <c r="A1602" s="162" t="s">
        <v>27703</v>
      </c>
      <c r="B1602" s="2">
        <v>3</v>
      </c>
      <c r="C1602" s="1">
        <v>0.7</v>
      </c>
      <c r="D1602" s="21">
        <v>43.1</v>
      </c>
      <c r="E1602" s="2" t="s">
        <v>4429</v>
      </c>
      <c r="F1602" s="2"/>
      <c r="G1602" s="387">
        <v>16.5</v>
      </c>
      <c r="H1602" s="387">
        <v>15.15</v>
      </c>
      <c r="I1602" s="393">
        <v>14.9</v>
      </c>
    </row>
    <row r="1603" spans="1:9">
      <c r="A1603" s="162" t="s">
        <v>2298</v>
      </c>
      <c r="B1603" s="2">
        <v>48</v>
      </c>
      <c r="C1603" s="1">
        <v>0.05</v>
      </c>
      <c r="D1603" s="21">
        <v>41.3</v>
      </c>
      <c r="E1603" s="2" t="s">
        <v>4429</v>
      </c>
      <c r="F1603" s="2"/>
      <c r="G1603" s="387">
        <v>33</v>
      </c>
      <c r="H1603" s="387">
        <v>30.3</v>
      </c>
      <c r="I1603" s="393">
        <v>29.75</v>
      </c>
    </row>
    <row r="1604" spans="1:9" s="18" customFormat="1">
      <c r="A1604" s="162" t="s">
        <v>2300</v>
      </c>
      <c r="B1604" s="2">
        <v>3</v>
      </c>
      <c r="C1604" s="1">
        <v>0.7</v>
      </c>
      <c r="D1604" s="21">
        <v>41.3</v>
      </c>
      <c r="E1604" s="2" t="s">
        <v>4429</v>
      </c>
      <c r="F1604" s="2"/>
      <c r="G1604" s="387">
        <v>29.35</v>
      </c>
      <c r="H1604" s="387">
        <v>26.950000000000003</v>
      </c>
      <c r="I1604" s="393">
        <v>26.450000000000003</v>
      </c>
    </row>
    <row r="1605" spans="1:9">
      <c r="A1605" s="162" t="s">
        <v>2303</v>
      </c>
      <c r="B1605" s="2">
        <v>6</v>
      </c>
      <c r="C1605" s="1">
        <v>0.7</v>
      </c>
      <c r="D1605" s="21">
        <v>40</v>
      </c>
      <c r="E1605" s="2" t="s">
        <v>4429</v>
      </c>
      <c r="F1605" s="2"/>
      <c r="G1605" s="387">
        <v>30.450000000000003</v>
      </c>
      <c r="H1605" s="387">
        <v>27.950000000000003</v>
      </c>
      <c r="I1605" s="393">
        <v>27.450000000000003</v>
      </c>
    </row>
    <row r="1606" spans="1:9" s="18" customFormat="1">
      <c r="A1606" s="162" t="s">
        <v>2306</v>
      </c>
      <c r="B1606" s="2">
        <v>36</v>
      </c>
      <c r="C1606" s="1">
        <v>0.05</v>
      </c>
      <c r="D1606" s="21">
        <v>40</v>
      </c>
      <c r="E1606" s="2" t="s">
        <v>4429</v>
      </c>
      <c r="F1606" s="2"/>
      <c r="G1606" s="387">
        <v>11.450000000000001</v>
      </c>
      <c r="H1606" s="387">
        <v>10.5</v>
      </c>
      <c r="I1606" s="393">
        <v>10.3</v>
      </c>
    </row>
    <row r="1607" spans="1:9" s="18" customFormat="1">
      <c r="A1607" s="162" t="s">
        <v>4491</v>
      </c>
      <c r="B1607" s="2">
        <v>6</v>
      </c>
      <c r="C1607" s="1">
        <v>0.7</v>
      </c>
      <c r="D1607" s="21">
        <v>43</v>
      </c>
      <c r="E1607" s="2" t="s">
        <v>4429</v>
      </c>
      <c r="F1607" s="2"/>
      <c r="G1607" s="387">
        <v>14.200000000000001</v>
      </c>
      <c r="H1607" s="387">
        <v>13.05</v>
      </c>
      <c r="I1607" s="393">
        <v>12.8</v>
      </c>
    </row>
    <row r="1608" spans="1:9" s="18" customFormat="1">
      <c r="A1608" s="162" t="s">
        <v>27705</v>
      </c>
      <c r="B1608" s="2">
        <v>6</v>
      </c>
      <c r="C1608" s="1">
        <v>1</v>
      </c>
      <c r="D1608" s="21">
        <v>40</v>
      </c>
      <c r="E1608" s="2" t="s">
        <v>4429</v>
      </c>
      <c r="F1608" s="2"/>
      <c r="G1608" s="387">
        <v>33.200000000000003</v>
      </c>
      <c r="H1608" s="387">
        <v>30.5</v>
      </c>
      <c r="I1608" s="393">
        <v>29.950000000000003</v>
      </c>
    </row>
    <row r="1609" spans="1:9">
      <c r="A1609" s="162" t="s">
        <v>31787</v>
      </c>
      <c r="B1609" s="2">
        <v>6</v>
      </c>
      <c r="C1609" s="1">
        <v>0.7</v>
      </c>
      <c r="D1609" s="21">
        <v>40</v>
      </c>
      <c r="E1609" s="2" t="s">
        <v>4429</v>
      </c>
      <c r="F1609" s="2"/>
      <c r="G1609" s="387">
        <v>12.15</v>
      </c>
      <c r="H1609" s="387">
        <v>11.15</v>
      </c>
      <c r="I1609" s="393">
        <v>10.950000000000001</v>
      </c>
    </row>
    <row r="1610" spans="1:9">
      <c r="A1610" s="162" t="s">
        <v>4521</v>
      </c>
      <c r="B1610" s="2">
        <v>6</v>
      </c>
      <c r="C1610" s="1">
        <v>0.7</v>
      </c>
      <c r="D1610" s="21">
        <v>40</v>
      </c>
      <c r="E1610" s="2" t="s">
        <v>4429</v>
      </c>
      <c r="F1610" s="2"/>
      <c r="G1610" s="387">
        <v>49.7</v>
      </c>
      <c r="H1610" s="387">
        <v>45.6</v>
      </c>
      <c r="I1610" s="393">
        <v>44.800000000000004</v>
      </c>
    </row>
    <row r="1611" spans="1:9">
      <c r="A1611" s="162" t="s">
        <v>2321</v>
      </c>
      <c r="B1611" s="2">
        <v>6</v>
      </c>
      <c r="C1611" s="1">
        <v>0.7</v>
      </c>
      <c r="D1611" s="21">
        <v>43</v>
      </c>
      <c r="E1611" s="2" t="s">
        <v>4429</v>
      </c>
      <c r="F1611" s="2"/>
      <c r="G1611" s="387">
        <v>22.35</v>
      </c>
      <c r="H1611" s="387">
        <v>20.55</v>
      </c>
      <c r="I1611" s="393">
        <v>20.150000000000002</v>
      </c>
    </row>
    <row r="1612" spans="1:9">
      <c r="A1612" s="162" t="s">
        <v>33096</v>
      </c>
      <c r="B1612" s="2">
        <v>6</v>
      </c>
      <c r="C1612" s="1">
        <v>0.7</v>
      </c>
      <c r="D1612" s="21">
        <v>45</v>
      </c>
      <c r="E1612" s="2" t="s">
        <v>4429</v>
      </c>
      <c r="F1612" s="2"/>
      <c r="G1612" s="387">
        <v>18.7</v>
      </c>
      <c r="H1612" s="387">
        <v>17.150000000000002</v>
      </c>
      <c r="I1612" s="393">
        <v>16.850000000000001</v>
      </c>
    </row>
    <row r="1613" spans="1:9">
      <c r="A1613" s="162" t="s">
        <v>2327</v>
      </c>
      <c r="B1613" s="2">
        <v>6</v>
      </c>
      <c r="C1613" s="1">
        <v>0.7</v>
      </c>
      <c r="D1613" s="21">
        <v>40</v>
      </c>
      <c r="E1613" s="2" t="s">
        <v>4429</v>
      </c>
      <c r="F1613" s="2"/>
      <c r="G1613" s="387">
        <v>35.35</v>
      </c>
      <c r="H1613" s="387">
        <v>32.450000000000003</v>
      </c>
      <c r="I1613" s="393">
        <v>31.85</v>
      </c>
    </row>
    <row r="1614" spans="1:9" s="18" customFormat="1">
      <c r="A1614" s="162" t="s">
        <v>2329</v>
      </c>
      <c r="B1614" s="2">
        <v>6</v>
      </c>
      <c r="C1614" s="1">
        <v>0.7</v>
      </c>
      <c r="D1614" s="21">
        <v>40</v>
      </c>
      <c r="E1614" s="2" t="s">
        <v>4429</v>
      </c>
      <c r="F1614" s="2"/>
      <c r="G1614" s="387">
        <v>11.75</v>
      </c>
      <c r="H1614" s="387">
        <v>10.8</v>
      </c>
      <c r="I1614" s="393">
        <v>10.600000000000001</v>
      </c>
    </row>
    <row r="1615" spans="1:9">
      <c r="A1615" s="162" t="s">
        <v>2335</v>
      </c>
      <c r="B1615" s="2">
        <v>6</v>
      </c>
      <c r="C1615" s="1">
        <v>0.5</v>
      </c>
      <c r="D1615" s="21">
        <v>40</v>
      </c>
      <c r="E1615" s="2" t="s">
        <v>4429</v>
      </c>
      <c r="F1615" s="2"/>
      <c r="G1615" s="387">
        <v>25.8</v>
      </c>
      <c r="H1615" s="387">
        <v>23.700000000000003</v>
      </c>
      <c r="I1615" s="393">
        <v>23.25</v>
      </c>
    </row>
    <row r="1616" spans="1:9">
      <c r="A1616" s="162" t="s">
        <v>2337</v>
      </c>
      <c r="B1616" s="2">
        <v>12</v>
      </c>
      <c r="C1616" s="1">
        <v>1</v>
      </c>
      <c r="D1616" s="21">
        <v>40</v>
      </c>
      <c r="E1616" s="2" t="s">
        <v>4429</v>
      </c>
      <c r="F1616" s="2"/>
      <c r="G1616" s="387">
        <v>24.650000000000002</v>
      </c>
      <c r="H1616" s="387">
        <v>22.650000000000002</v>
      </c>
      <c r="I1616" s="393">
        <v>22.25</v>
      </c>
    </row>
    <row r="1617" spans="1:9">
      <c r="A1617" s="162" t="s">
        <v>2351</v>
      </c>
      <c r="B1617" s="2">
        <v>6</v>
      </c>
      <c r="C1617" s="1">
        <v>0.7</v>
      </c>
      <c r="D1617" s="21">
        <v>43</v>
      </c>
      <c r="E1617" s="2" t="s">
        <v>4429</v>
      </c>
      <c r="F1617" s="2"/>
      <c r="G1617" s="387">
        <v>16.100000000000001</v>
      </c>
      <c r="H1617" s="387">
        <v>14.75</v>
      </c>
      <c r="I1617" s="393">
        <v>14.5</v>
      </c>
    </row>
    <row r="1618" spans="1:9" s="18" customFormat="1">
      <c r="A1618" s="162" t="s">
        <v>2353</v>
      </c>
      <c r="B1618" s="2">
        <v>6</v>
      </c>
      <c r="C1618" s="1">
        <v>0.5</v>
      </c>
      <c r="D1618" s="21">
        <v>46</v>
      </c>
      <c r="E1618" s="2" t="s">
        <v>4429</v>
      </c>
      <c r="F1618" s="2"/>
      <c r="G1618" s="387">
        <v>12.75</v>
      </c>
      <c r="H1618" s="387">
        <v>11.700000000000001</v>
      </c>
      <c r="I1618" s="393">
        <v>11.5</v>
      </c>
    </row>
    <row r="1619" spans="1:9">
      <c r="A1619" s="162" t="s">
        <v>2354</v>
      </c>
      <c r="B1619" s="2">
        <v>6</v>
      </c>
      <c r="C1619" s="1">
        <v>0.5</v>
      </c>
      <c r="D1619" s="21">
        <v>46</v>
      </c>
      <c r="E1619" s="2" t="s">
        <v>4429</v>
      </c>
      <c r="F1619" s="2"/>
      <c r="G1619" s="387">
        <v>28.6</v>
      </c>
      <c r="H1619" s="387">
        <v>26.25</v>
      </c>
      <c r="I1619" s="393">
        <v>25.8</v>
      </c>
    </row>
    <row r="1620" spans="1:9">
      <c r="A1620" s="162" t="s">
        <v>38710</v>
      </c>
      <c r="B1620" s="2">
        <v>6</v>
      </c>
      <c r="C1620" s="1">
        <v>0.7</v>
      </c>
      <c r="D1620" s="21">
        <v>43</v>
      </c>
      <c r="E1620" s="2" t="s">
        <v>4429</v>
      </c>
      <c r="F1620" s="2"/>
      <c r="G1620" s="387">
        <v>21.75</v>
      </c>
      <c r="H1620" s="387">
        <v>20</v>
      </c>
      <c r="I1620" s="393">
        <v>19.600000000000001</v>
      </c>
    </row>
    <row r="1621" spans="1:9">
      <c r="A1621" s="162" t="s">
        <v>38711</v>
      </c>
      <c r="B1621" s="2">
        <v>6</v>
      </c>
      <c r="C1621" s="1">
        <v>1</v>
      </c>
      <c r="D1621" s="21">
        <v>40</v>
      </c>
      <c r="E1621" s="2" t="s">
        <v>4429</v>
      </c>
      <c r="F1621" s="2"/>
      <c r="G1621" s="387">
        <v>28.200000000000003</v>
      </c>
      <c r="H1621" s="387">
        <v>25.900000000000002</v>
      </c>
      <c r="I1621" s="393">
        <v>25.450000000000003</v>
      </c>
    </row>
    <row r="1622" spans="1:9">
      <c r="A1622" s="162" t="s">
        <v>2362</v>
      </c>
      <c r="B1622" s="2">
        <v>6</v>
      </c>
      <c r="C1622" s="1">
        <v>0.7</v>
      </c>
      <c r="D1622" s="21">
        <v>46</v>
      </c>
      <c r="E1622" s="2" t="s">
        <v>4429</v>
      </c>
      <c r="F1622" s="2"/>
      <c r="G1622" s="387">
        <v>55.400000000000006</v>
      </c>
      <c r="H1622" s="387">
        <v>50.85</v>
      </c>
      <c r="I1622" s="393">
        <v>49.95</v>
      </c>
    </row>
    <row r="1623" spans="1:9" s="18" customFormat="1">
      <c r="A1623" s="162" t="s">
        <v>4492</v>
      </c>
      <c r="B1623" s="2">
        <v>6</v>
      </c>
      <c r="C1623" s="1">
        <v>0.7</v>
      </c>
      <c r="D1623" s="21">
        <v>43</v>
      </c>
      <c r="E1623" s="2" t="s">
        <v>4429</v>
      </c>
      <c r="F1623" s="2"/>
      <c r="G1623" s="387">
        <v>29.5</v>
      </c>
      <c r="H1623" s="387">
        <v>27.1</v>
      </c>
      <c r="I1623" s="393">
        <v>26.6</v>
      </c>
    </row>
    <row r="1624" spans="1:9">
      <c r="A1624" s="162" t="s">
        <v>14257</v>
      </c>
      <c r="B1624" s="2">
        <v>6</v>
      </c>
      <c r="C1624" s="1">
        <v>0.7</v>
      </c>
      <c r="D1624" s="21">
        <v>43</v>
      </c>
      <c r="E1624" s="2" t="s">
        <v>4429</v>
      </c>
      <c r="F1624" s="2"/>
      <c r="G1624" s="387">
        <v>30.75</v>
      </c>
      <c r="H1624" s="387">
        <v>28.200000000000003</v>
      </c>
      <c r="I1624" s="393">
        <v>27.700000000000003</v>
      </c>
    </row>
    <row r="1625" spans="1:9">
      <c r="A1625" s="162" t="s">
        <v>2367</v>
      </c>
      <c r="B1625" s="2">
        <v>6</v>
      </c>
      <c r="C1625" s="1">
        <v>0.7</v>
      </c>
      <c r="D1625" s="21">
        <v>40</v>
      </c>
      <c r="E1625" s="2" t="s">
        <v>4429</v>
      </c>
      <c r="F1625" s="2"/>
      <c r="G1625" s="387">
        <v>63.400000000000006</v>
      </c>
      <c r="H1625" s="387">
        <v>58.2</v>
      </c>
      <c r="I1625" s="393">
        <v>57.150000000000006</v>
      </c>
    </row>
    <row r="1626" spans="1:9">
      <c r="A1626" s="162" t="s">
        <v>2378</v>
      </c>
      <c r="B1626" s="2">
        <v>6</v>
      </c>
      <c r="C1626" s="1">
        <v>0.7</v>
      </c>
      <c r="D1626" s="21">
        <v>40</v>
      </c>
      <c r="E1626" s="2" t="s">
        <v>4429</v>
      </c>
      <c r="F1626" s="2"/>
      <c r="G1626" s="387">
        <v>26.150000000000002</v>
      </c>
      <c r="H1626" s="387">
        <v>24</v>
      </c>
      <c r="I1626" s="393">
        <v>23.55</v>
      </c>
    </row>
    <row r="1627" spans="1:9">
      <c r="A1627" s="162" t="s">
        <v>2380</v>
      </c>
      <c r="B1627" s="2">
        <v>6</v>
      </c>
      <c r="C1627" s="1">
        <v>0.7</v>
      </c>
      <c r="D1627" s="21">
        <v>40</v>
      </c>
      <c r="E1627" s="2" t="s">
        <v>4429</v>
      </c>
      <c r="F1627" s="2"/>
      <c r="G1627" s="387">
        <v>26.5</v>
      </c>
      <c r="H1627" s="387">
        <v>24.35</v>
      </c>
      <c r="I1627" s="393">
        <v>23.900000000000002</v>
      </c>
    </row>
    <row r="1628" spans="1:9" s="18" customFormat="1">
      <c r="A1628" s="162" t="s">
        <v>27706</v>
      </c>
      <c r="B1628" s="2">
        <v>6</v>
      </c>
      <c r="C1628" s="1">
        <v>0.7</v>
      </c>
      <c r="D1628" s="21">
        <v>35</v>
      </c>
      <c r="E1628" s="2" t="s">
        <v>4429</v>
      </c>
      <c r="F1628" s="2"/>
      <c r="G1628" s="387">
        <v>33.700000000000003</v>
      </c>
      <c r="H1628" s="387">
        <v>30.900000000000002</v>
      </c>
      <c r="I1628" s="393">
        <v>30.35</v>
      </c>
    </row>
    <row r="1629" spans="1:9">
      <c r="A1629" s="162" t="s">
        <v>2382</v>
      </c>
      <c r="B1629" s="2">
        <v>6</v>
      </c>
      <c r="C1629" s="1">
        <v>0.7</v>
      </c>
      <c r="D1629" s="21">
        <v>43</v>
      </c>
      <c r="E1629" s="2" t="s">
        <v>4429</v>
      </c>
      <c r="F1629" s="2"/>
      <c r="G1629" s="387">
        <v>21.900000000000002</v>
      </c>
      <c r="H1629" s="387">
        <v>20.100000000000001</v>
      </c>
      <c r="I1629" s="393">
        <v>19.75</v>
      </c>
    </row>
    <row r="1630" spans="1:9">
      <c r="A1630" s="162" t="s">
        <v>33098</v>
      </c>
      <c r="B1630" s="2">
        <v>6</v>
      </c>
      <c r="C1630" s="1">
        <v>0.5</v>
      </c>
      <c r="D1630" s="21">
        <v>40</v>
      </c>
      <c r="E1630" s="2" t="s">
        <v>4429</v>
      </c>
      <c r="F1630" s="2"/>
      <c r="G1630" s="387">
        <v>28.25</v>
      </c>
      <c r="H1630" s="387">
        <v>25.900000000000002</v>
      </c>
      <c r="I1630" s="393">
        <v>25.450000000000003</v>
      </c>
    </row>
    <row r="1631" spans="1:9" s="18" customFormat="1">
      <c r="A1631" s="162" t="s">
        <v>27708</v>
      </c>
      <c r="B1631" s="2">
        <v>6</v>
      </c>
      <c r="C1631" s="1">
        <v>0.7</v>
      </c>
      <c r="D1631" s="21">
        <v>40</v>
      </c>
      <c r="E1631" s="2" t="s">
        <v>4429</v>
      </c>
      <c r="F1631" s="2"/>
      <c r="G1631" s="387">
        <v>81.7</v>
      </c>
      <c r="H1631" s="387">
        <v>75</v>
      </c>
      <c r="I1631" s="393">
        <v>73.650000000000006</v>
      </c>
    </row>
    <row r="1632" spans="1:9">
      <c r="A1632" s="162" t="s">
        <v>31791</v>
      </c>
      <c r="B1632" s="2">
        <v>6</v>
      </c>
      <c r="C1632" s="1">
        <v>1</v>
      </c>
      <c r="D1632" s="21">
        <v>40</v>
      </c>
      <c r="E1632" s="2" t="s">
        <v>4429</v>
      </c>
      <c r="F1632" s="2"/>
      <c r="G1632" s="387">
        <v>61.25</v>
      </c>
      <c r="H1632" s="387">
        <v>56.25</v>
      </c>
      <c r="I1632" s="393">
        <v>55.25</v>
      </c>
    </row>
    <row r="1633" spans="1:9">
      <c r="A1633" s="162" t="s">
        <v>2385</v>
      </c>
      <c r="B1633" s="2">
        <v>6</v>
      </c>
      <c r="C1633" s="1">
        <v>0.7</v>
      </c>
      <c r="D1633" s="21">
        <v>40</v>
      </c>
      <c r="E1633" s="2" t="s">
        <v>4429</v>
      </c>
      <c r="F1633" s="2"/>
      <c r="G1633" s="387">
        <v>31.700000000000003</v>
      </c>
      <c r="H1633" s="387">
        <v>29.1</v>
      </c>
      <c r="I1633" s="393">
        <v>28.55</v>
      </c>
    </row>
    <row r="1634" spans="1:9">
      <c r="A1634" s="162" t="s">
        <v>2387</v>
      </c>
      <c r="B1634" s="2">
        <v>6</v>
      </c>
      <c r="C1634" s="1">
        <v>0.7</v>
      </c>
      <c r="D1634" s="21">
        <v>43</v>
      </c>
      <c r="E1634" s="2" t="s">
        <v>4429</v>
      </c>
      <c r="F1634" s="2"/>
      <c r="G1634" s="387">
        <v>17.45</v>
      </c>
      <c r="H1634" s="387">
        <v>16</v>
      </c>
      <c r="I1634" s="393">
        <v>15.700000000000001</v>
      </c>
    </row>
    <row r="1635" spans="1:9">
      <c r="A1635" s="162" t="s">
        <v>2389</v>
      </c>
      <c r="B1635" s="2">
        <v>6</v>
      </c>
      <c r="C1635" s="1">
        <v>1</v>
      </c>
      <c r="D1635" s="21">
        <v>40</v>
      </c>
      <c r="E1635" s="2" t="s">
        <v>4429</v>
      </c>
      <c r="F1635" s="2"/>
      <c r="G1635" s="387">
        <v>15.8</v>
      </c>
      <c r="H1635" s="387">
        <v>14.5</v>
      </c>
      <c r="I1635" s="393">
        <v>14.25</v>
      </c>
    </row>
    <row r="1636" spans="1:9">
      <c r="A1636" s="162" t="s">
        <v>38712</v>
      </c>
      <c r="B1636" s="2">
        <v>6</v>
      </c>
      <c r="C1636" s="1">
        <v>0.7</v>
      </c>
      <c r="D1636" s="21">
        <v>40</v>
      </c>
      <c r="E1636" s="2" t="s">
        <v>4429</v>
      </c>
      <c r="F1636" s="2"/>
      <c r="G1636" s="387">
        <v>68.3</v>
      </c>
      <c r="H1636" s="387">
        <v>62.7</v>
      </c>
      <c r="I1636" s="393">
        <v>61.550000000000004</v>
      </c>
    </row>
    <row r="1637" spans="1:9">
      <c r="A1637" s="162" t="s">
        <v>2397</v>
      </c>
      <c r="B1637" s="2">
        <v>6</v>
      </c>
      <c r="C1637" s="1">
        <v>0.7</v>
      </c>
      <c r="D1637" s="21">
        <v>43.3</v>
      </c>
      <c r="E1637" s="2" t="s">
        <v>4429</v>
      </c>
      <c r="F1637" s="2"/>
      <c r="G1637" s="387">
        <v>23.25</v>
      </c>
      <c r="H1637" s="387">
        <v>21.35</v>
      </c>
      <c r="I1637" s="393">
        <v>20.950000000000003</v>
      </c>
    </row>
    <row r="1638" spans="1:9" s="18" customFormat="1">
      <c r="A1638" s="162" t="s">
        <v>2399</v>
      </c>
      <c r="B1638" s="2">
        <v>6</v>
      </c>
      <c r="C1638" s="1">
        <v>0.7</v>
      </c>
      <c r="D1638" s="21">
        <v>40</v>
      </c>
      <c r="E1638" s="2" t="s">
        <v>4429</v>
      </c>
      <c r="F1638" s="2"/>
      <c r="G1638" s="387">
        <v>26.85</v>
      </c>
      <c r="H1638" s="387">
        <v>24.650000000000002</v>
      </c>
      <c r="I1638" s="393">
        <v>24.200000000000003</v>
      </c>
    </row>
    <row r="1639" spans="1:9">
      <c r="A1639" s="162" t="s">
        <v>2438</v>
      </c>
      <c r="B1639" s="2">
        <v>6</v>
      </c>
      <c r="C1639" s="1">
        <v>0.7</v>
      </c>
      <c r="D1639" s="21">
        <v>51.5</v>
      </c>
      <c r="E1639" s="2" t="s">
        <v>4429</v>
      </c>
      <c r="F1639" s="2"/>
      <c r="G1639" s="387">
        <v>33.300000000000004</v>
      </c>
      <c r="H1639" s="387">
        <v>30.6</v>
      </c>
      <c r="I1639" s="393">
        <v>30.05</v>
      </c>
    </row>
    <row r="1640" spans="1:9" s="18" customFormat="1">
      <c r="A1640" s="162" t="s">
        <v>2444</v>
      </c>
      <c r="B1640" s="2">
        <v>6</v>
      </c>
      <c r="C1640" s="1">
        <v>0.7</v>
      </c>
      <c r="D1640" s="21">
        <v>46.5</v>
      </c>
      <c r="E1640" s="2" t="s">
        <v>4429</v>
      </c>
      <c r="F1640" s="2"/>
      <c r="G1640" s="387">
        <v>31.05</v>
      </c>
      <c r="H1640" s="387">
        <v>28.5</v>
      </c>
      <c r="I1640" s="393">
        <v>28</v>
      </c>
    </row>
    <row r="1641" spans="1:9">
      <c r="A1641" s="162" t="s">
        <v>2455</v>
      </c>
      <c r="B1641" s="2">
        <v>6</v>
      </c>
      <c r="C1641" s="1">
        <v>0.7</v>
      </c>
      <c r="D1641" s="21">
        <v>63.5</v>
      </c>
      <c r="E1641" s="2" t="s">
        <v>4429</v>
      </c>
      <c r="F1641" s="2"/>
      <c r="G1641" s="387">
        <v>14.55</v>
      </c>
      <c r="H1641" s="387">
        <v>13.350000000000001</v>
      </c>
      <c r="I1641" s="393">
        <v>13.100000000000001</v>
      </c>
    </row>
    <row r="1642" spans="1:9">
      <c r="A1642" s="162" t="s">
        <v>2457</v>
      </c>
      <c r="B1642" s="2">
        <v>6</v>
      </c>
      <c r="C1642" s="1">
        <v>0.7</v>
      </c>
      <c r="D1642" s="21">
        <v>40</v>
      </c>
      <c r="E1642" s="2" t="s">
        <v>4429</v>
      </c>
      <c r="F1642" s="2"/>
      <c r="G1642" s="387">
        <v>17.25</v>
      </c>
      <c r="H1642" s="387">
        <v>15.8</v>
      </c>
      <c r="I1642" s="393">
        <v>15.55</v>
      </c>
    </row>
    <row r="1643" spans="1:9">
      <c r="A1643" s="162" t="s">
        <v>2459</v>
      </c>
      <c r="B1643" s="2">
        <v>12</v>
      </c>
      <c r="C1643" s="1">
        <v>1</v>
      </c>
      <c r="D1643" s="21">
        <v>45</v>
      </c>
      <c r="E1643" s="2" t="s">
        <v>4429</v>
      </c>
      <c r="F1643" s="2"/>
      <c r="G1643" s="387">
        <v>16.100000000000001</v>
      </c>
      <c r="H1643" s="387">
        <v>14.75</v>
      </c>
      <c r="I1643" s="393">
        <v>14.5</v>
      </c>
    </row>
    <row r="1644" spans="1:9">
      <c r="A1644" s="162" t="s">
        <v>2481</v>
      </c>
      <c r="B1644" s="2">
        <v>6</v>
      </c>
      <c r="C1644" s="1">
        <v>0.7</v>
      </c>
      <c r="D1644" s="21">
        <v>45</v>
      </c>
      <c r="E1644" s="2" t="s">
        <v>4429</v>
      </c>
      <c r="F1644" s="2"/>
      <c r="G1644" s="387">
        <v>16.900000000000002</v>
      </c>
      <c r="H1644" s="387">
        <v>15.5</v>
      </c>
      <c r="I1644" s="393">
        <v>15.200000000000001</v>
      </c>
    </row>
    <row r="1645" spans="1:9">
      <c r="A1645" s="162" t="s">
        <v>2488</v>
      </c>
      <c r="B1645" s="2">
        <v>6</v>
      </c>
      <c r="C1645" s="1">
        <v>0.7</v>
      </c>
      <c r="D1645" s="21">
        <v>45.6</v>
      </c>
      <c r="E1645" s="2" t="s">
        <v>4429</v>
      </c>
      <c r="F1645" s="2"/>
      <c r="G1645" s="387">
        <v>124.30000000000001</v>
      </c>
      <c r="H1645" s="387">
        <v>114.10000000000001</v>
      </c>
      <c r="I1645" s="393">
        <v>112.05000000000001</v>
      </c>
    </row>
    <row r="1646" spans="1:9">
      <c r="A1646" s="162" t="s">
        <v>2499</v>
      </c>
      <c r="B1646" s="2">
        <v>6</v>
      </c>
      <c r="C1646" s="1">
        <v>0.7</v>
      </c>
      <c r="D1646" s="21">
        <v>45</v>
      </c>
      <c r="E1646" s="2" t="s">
        <v>4429</v>
      </c>
      <c r="F1646" s="2"/>
      <c r="G1646" s="387">
        <v>17.650000000000002</v>
      </c>
      <c r="H1646" s="387">
        <v>16.2</v>
      </c>
      <c r="I1646" s="393">
        <v>15.950000000000001</v>
      </c>
    </row>
    <row r="1647" spans="1:9">
      <c r="A1647" s="162" t="s">
        <v>2520</v>
      </c>
      <c r="B1647" s="2">
        <v>6</v>
      </c>
      <c r="C1647" s="1">
        <v>0.7</v>
      </c>
      <c r="D1647" s="21">
        <v>47</v>
      </c>
      <c r="E1647" s="2" t="s">
        <v>4429</v>
      </c>
      <c r="F1647" s="2"/>
      <c r="G1647" s="387">
        <v>21.3</v>
      </c>
      <c r="H1647" s="387">
        <v>19.600000000000001</v>
      </c>
      <c r="I1647" s="393">
        <v>19.25</v>
      </c>
    </row>
    <row r="1648" spans="1:9" s="18" customFormat="1">
      <c r="A1648" s="162" t="s">
        <v>2525</v>
      </c>
      <c r="B1648" s="2">
        <v>6</v>
      </c>
      <c r="C1648" s="1">
        <v>0.7</v>
      </c>
      <c r="D1648" s="21">
        <v>60.5</v>
      </c>
      <c r="E1648" s="2" t="s">
        <v>4429</v>
      </c>
      <c r="F1648" s="2"/>
      <c r="G1648" s="387">
        <v>15.600000000000001</v>
      </c>
      <c r="H1648" s="387">
        <v>14.350000000000001</v>
      </c>
      <c r="I1648" s="393">
        <v>14.100000000000001</v>
      </c>
    </row>
    <row r="1649" spans="1:9" s="18" customFormat="1">
      <c r="A1649" s="162" t="s">
        <v>2527</v>
      </c>
      <c r="B1649" s="2">
        <v>6</v>
      </c>
      <c r="C1649" s="1">
        <v>0.7</v>
      </c>
      <c r="D1649" s="21">
        <v>47</v>
      </c>
      <c r="E1649" s="2" t="s">
        <v>4429</v>
      </c>
      <c r="F1649" s="2"/>
      <c r="G1649" s="387">
        <v>14.75</v>
      </c>
      <c r="H1649" s="387">
        <v>13.55</v>
      </c>
      <c r="I1649" s="393">
        <v>13.3</v>
      </c>
    </row>
    <row r="1650" spans="1:9" s="18" customFormat="1">
      <c r="A1650" s="162" t="s">
        <v>31796</v>
      </c>
      <c r="B1650" s="2">
        <v>12</v>
      </c>
      <c r="C1650" s="1">
        <v>0.7</v>
      </c>
      <c r="D1650" s="21">
        <v>43</v>
      </c>
      <c r="E1650" s="2" t="s">
        <v>4429</v>
      </c>
      <c r="F1650" s="2"/>
      <c r="G1650" s="387">
        <v>26.75</v>
      </c>
      <c r="H1650" s="387">
        <v>24.55</v>
      </c>
      <c r="I1650" s="393">
        <v>24.150000000000002</v>
      </c>
    </row>
    <row r="1651" spans="1:9">
      <c r="A1651" s="162" t="s">
        <v>31797</v>
      </c>
      <c r="B1651" s="2">
        <v>6</v>
      </c>
      <c r="C1651" s="1">
        <v>0.7</v>
      </c>
      <c r="D1651" s="21">
        <v>43.3</v>
      </c>
      <c r="E1651" s="2" t="s">
        <v>4429</v>
      </c>
      <c r="F1651" s="2"/>
      <c r="G1651" s="387">
        <v>40.5</v>
      </c>
      <c r="H1651" s="387">
        <v>37.200000000000003</v>
      </c>
      <c r="I1651" s="393">
        <v>36.550000000000004</v>
      </c>
    </row>
    <row r="1652" spans="1:9" s="18" customFormat="1">
      <c r="A1652" s="162" t="s">
        <v>2546</v>
      </c>
      <c r="B1652" s="2">
        <v>6</v>
      </c>
      <c r="C1652" s="1">
        <v>0.7</v>
      </c>
      <c r="D1652" s="21">
        <v>40</v>
      </c>
      <c r="E1652" s="2" t="s">
        <v>4429</v>
      </c>
      <c r="F1652" s="2"/>
      <c r="G1652" s="387">
        <v>67.650000000000006</v>
      </c>
      <c r="H1652" s="387">
        <v>62.150000000000006</v>
      </c>
      <c r="I1652" s="393">
        <v>61</v>
      </c>
    </row>
    <row r="1653" spans="1:9">
      <c r="A1653" s="162" t="s">
        <v>2559</v>
      </c>
      <c r="B1653" s="2">
        <v>6</v>
      </c>
      <c r="C1653" s="1">
        <v>1</v>
      </c>
      <c r="D1653" s="21">
        <v>40</v>
      </c>
      <c r="E1653" s="2" t="s">
        <v>4429</v>
      </c>
      <c r="F1653" s="2"/>
      <c r="G1653" s="387">
        <v>20.400000000000002</v>
      </c>
      <c r="H1653" s="387">
        <v>18.7</v>
      </c>
      <c r="I1653" s="393">
        <v>18.400000000000002</v>
      </c>
    </row>
    <row r="1654" spans="1:9">
      <c r="A1654" s="162" t="s">
        <v>2594</v>
      </c>
      <c r="B1654" s="2">
        <v>6</v>
      </c>
      <c r="C1654" s="1">
        <v>0.7</v>
      </c>
      <c r="D1654" s="21">
        <v>50</v>
      </c>
      <c r="E1654" s="2" t="s">
        <v>4429</v>
      </c>
      <c r="F1654" s="2"/>
      <c r="G1654" s="387">
        <v>19.700000000000003</v>
      </c>
      <c r="H1654" s="387">
        <v>18.100000000000001</v>
      </c>
      <c r="I1654" s="393">
        <v>17.75</v>
      </c>
    </row>
    <row r="1655" spans="1:9">
      <c r="A1655" s="162" t="s">
        <v>4541</v>
      </c>
      <c r="B1655" s="2">
        <v>6</v>
      </c>
      <c r="C1655" s="1">
        <v>0.7</v>
      </c>
      <c r="D1655" s="21">
        <v>45</v>
      </c>
      <c r="E1655" s="2" t="s">
        <v>4429</v>
      </c>
      <c r="F1655" s="2"/>
      <c r="G1655" s="387">
        <v>63.85</v>
      </c>
      <c r="H1655" s="387">
        <v>58.6</v>
      </c>
      <c r="I1655" s="393">
        <v>57.550000000000004</v>
      </c>
    </row>
    <row r="1656" spans="1:9">
      <c r="A1656" s="162" t="s">
        <v>2650</v>
      </c>
      <c r="B1656" s="2">
        <v>6</v>
      </c>
      <c r="C1656" s="1">
        <v>0.7</v>
      </c>
      <c r="D1656" s="21">
        <v>45</v>
      </c>
      <c r="E1656" s="2" t="s">
        <v>4429</v>
      </c>
      <c r="F1656" s="2"/>
      <c r="G1656" s="387">
        <v>15.950000000000001</v>
      </c>
      <c r="H1656" s="387">
        <v>14.65</v>
      </c>
      <c r="I1656" s="393">
        <v>14.4</v>
      </c>
    </row>
    <row r="1657" spans="1:9">
      <c r="A1657" s="162" t="s">
        <v>2659</v>
      </c>
      <c r="B1657" s="2">
        <v>6</v>
      </c>
      <c r="C1657" s="1">
        <v>0.7</v>
      </c>
      <c r="D1657" s="21">
        <v>50</v>
      </c>
      <c r="E1657" s="2" t="s">
        <v>4429</v>
      </c>
      <c r="F1657" s="2"/>
      <c r="G1657" s="387">
        <v>17</v>
      </c>
      <c r="H1657" s="387">
        <v>15.600000000000001</v>
      </c>
      <c r="I1657" s="393">
        <v>15.350000000000001</v>
      </c>
    </row>
    <row r="1658" spans="1:9" s="18" customFormat="1">
      <c r="A1658" s="162" t="s">
        <v>2688</v>
      </c>
      <c r="B1658" s="2">
        <v>6</v>
      </c>
      <c r="C1658" s="1">
        <v>0.7</v>
      </c>
      <c r="D1658" s="21">
        <v>42</v>
      </c>
      <c r="E1658" s="2" t="s">
        <v>4429</v>
      </c>
      <c r="F1658" s="2"/>
      <c r="G1658" s="387">
        <v>25.400000000000002</v>
      </c>
      <c r="H1658" s="387">
        <v>23.3</v>
      </c>
      <c r="I1658" s="393">
        <v>22.900000000000002</v>
      </c>
    </row>
    <row r="1659" spans="1:9" s="18" customFormat="1">
      <c r="A1659" s="162" t="s">
        <v>2690</v>
      </c>
      <c r="B1659" s="2">
        <v>12</v>
      </c>
      <c r="C1659" s="1">
        <v>0.7</v>
      </c>
      <c r="D1659" s="21">
        <v>43</v>
      </c>
      <c r="E1659" s="2" t="s">
        <v>4429</v>
      </c>
      <c r="F1659" s="2"/>
      <c r="G1659" s="387">
        <v>29.5</v>
      </c>
      <c r="H1659" s="387">
        <v>27.1</v>
      </c>
      <c r="I1659" s="393">
        <v>26.6</v>
      </c>
    </row>
    <row r="1660" spans="1:9">
      <c r="A1660" s="162" t="s">
        <v>2735</v>
      </c>
      <c r="B1660" s="2">
        <v>6</v>
      </c>
      <c r="C1660" s="1">
        <v>0.5</v>
      </c>
      <c r="D1660" s="21">
        <v>45</v>
      </c>
      <c r="E1660" s="2" t="s">
        <v>4429</v>
      </c>
      <c r="F1660" s="2"/>
      <c r="G1660" s="387">
        <v>11.200000000000001</v>
      </c>
      <c r="H1660" s="387">
        <v>10.3</v>
      </c>
      <c r="I1660" s="393">
        <v>10.100000000000001</v>
      </c>
    </row>
    <row r="1661" spans="1:9" s="18" customFormat="1">
      <c r="A1661" s="162" t="s">
        <v>14451</v>
      </c>
      <c r="B1661" s="2">
        <v>6</v>
      </c>
      <c r="C1661" s="1">
        <v>0.7</v>
      </c>
      <c r="D1661" s="21">
        <v>35</v>
      </c>
      <c r="E1661" s="2" t="s">
        <v>4429</v>
      </c>
      <c r="F1661" s="2"/>
      <c r="G1661" s="387">
        <v>37.35</v>
      </c>
      <c r="H1661" s="387">
        <v>34.300000000000004</v>
      </c>
      <c r="I1661" s="393">
        <v>33.65</v>
      </c>
    </row>
    <row r="1662" spans="1:9">
      <c r="A1662" s="162" t="s">
        <v>31815</v>
      </c>
      <c r="B1662" s="2">
        <v>6</v>
      </c>
      <c r="C1662" s="1">
        <v>0.7</v>
      </c>
      <c r="D1662" s="21">
        <v>35</v>
      </c>
      <c r="E1662" s="2" t="s">
        <v>4429</v>
      </c>
      <c r="F1662" s="2"/>
      <c r="G1662" s="387">
        <v>8.35</v>
      </c>
      <c r="H1662" s="387">
        <v>7.7</v>
      </c>
      <c r="I1662" s="393">
        <v>7.5500000000000007</v>
      </c>
    </row>
    <row r="1663" spans="1:9">
      <c r="A1663" s="162" t="s">
        <v>15013</v>
      </c>
      <c r="B1663" s="2">
        <v>6</v>
      </c>
      <c r="C1663" s="1">
        <v>1</v>
      </c>
      <c r="D1663" s="21">
        <v>40</v>
      </c>
      <c r="E1663" s="2" t="s">
        <v>4429</v>
      </c>
      <c r="F1663" s="2"/>
      <c r="G1663" s="387">
        <v>26.450000000000003</v>
      </c>
      <c r="H1663" s="387">
        <v>24.25</v>
      </c>
      <c r="I1663" s="393">
        <v>23.85</v>
      </c>
    </row>
    <row r="1664" spans="1:9">
      <c r="A1664" s="162" t="s">
        <v>31816</v>
      </c>
      <c r="B1664" s="2">
        <v>6</v>
      </c>
      <c r="C1664" s="1">
        <v>1</v>
      </c>
      <c r="D1664" s="21">
        <v>43</v>
      </c>
      <c r="E1664" s="2" t="s">
        <v>4429</v>
      </c>
      <c r="F1664" s="2"/>
      <c r="G1664" s="387">
        <v>25.05</v>
      </c>
      <c r="H1664" s="387">
        <v>23</v>
      </c>
      <c r="I1664" s="393">
        <v>22.6</v>
      </c>
    </row>
    <row r="1665" spans="1:9">
      <c r="A1665" s="162" t="s">
        <v>15015</v>
      </c>
      <c r="B1665" s="2">
        <v>6</v>
      </c>
      <c r="C1665" s="1">
        <v>0.7</v>
      </c>
      <c r="D1665" s="21">
        <v>45</v>
      </c>
      <c r="E1665" s="2" t="s">
        <v>4429</v>
      </c>
      <c r="F1665" s="2"/>
      <c r="G1665" s="387">
        <v>19.8</v>
      </c>
      <c r="H1665" s="387">
        <v>18.2</v>
      </c>
      <c r="I1665" s="393">
        <v>17.850000000000001</v>
      </c>
    </row>
    <row r="1666" spans="1:9">
      <c r="A1666" s="162" t="s">
        <v>33137</v>
      </c>
      <c r="B1666" s="2">
        <v>6</v>
      </c>
      <c r="C1666" s="1">
        <v>0.7</v>
      </c>
      <c r="D1666" s="21">
        <v>43</v>
      </c>
      <c r="E1666" s="2" t="s">
        <v>4429</v>
      </c>
      <c r="F1666" s="2"/>
      <c r="G1666" s="387">
        <v>109.4</v>
      </c>
      <c r="H1666" s="387">
        <v>100.45</v>
      </c>
      <c r="I1666" s="393">
        <v>98.65</v>
      </c>
    </row>
    <row r="1667" spans="1:9" s="18" customFormat="1">
      <c r="A1667" s="162" t="s">
        <v>2878</v>
      </c>
      <c r="B1667" s="2">
        <v>6</v>
      </c>
      <c r="C1667" s="1">
        <v>0.7</v>
      </c>
      <c r="D1667" s="21">
        <v>40</v>
      </c>
      <c r="E1667" s="2" t="s">
        <v>4429</v>
      </c>
      <c r="F1667" s="2"/>
      <c r="G1667" s="387">
        <v>15.700000000000001</v>
      </c>
      <c r="H1667" s="387">
        <v>14.4</v>
      </c>
      <c r="I1667" s="393">
        <v>14.15</v>
      </c>
    </row>
    <row r="1668" spans="1:9" s="18" customFormat="1">
      <c r="A1668" s="162" t="s">
        <v>33255</v>
      </c>
      <c r="B1668" s="2">
        <v>6</v>
      </c>
      <c r="C1668" s="1">
        <v>0.5</v>
      </c>
      <c r="D1668" s="21">
        <v>47</v>
      </c>
      <c r="E1668" s="2" t="s">
        <v>4429</v>
      </c>
      <c r="F1668" s="2"/>
      <c r="G1668" s="387">
        <v>53.7</v>
      </c>
      <c r="H1668" s="387">
        <v>49.300000000000004</v>
      </c>
      <c r="I1668" s="393">
        <v>48.400000000000006</v>
      </c>
    </row>
    <row r="1669" spans="1:9">
      <c r="A1669" s="162" t="s">
        <v>2881</v>
      </c>
      <c r="B1669" s="2">
        <v>6</v>
      </c>
      <c r="C1669" s="1">
        <v>0.5</v>
      </c>
      <c r="D1669" s="21">
        <v>47</v>
      </c>
      <c r="E1669" s="2" t="s">
        <v>4429</v>
      </c>
      <c r="F1669" s="2"/>
      <c r="G1669" s="387">
        <v>13.350000000000001</v>
      </c>
      <c r="H1669" s="387">
        <v>12.25</v>
      </c>
      <c r="I1669" s="393">
        <v>12.05</v>
      </c>
    </row>
    <row r="1670" spans="1:9" s="18" customFormat="1">
      <c r="A1670" s="162" t="s">
        <v>26984</v>
      </c>
      <c r="B1670" s="2">
        <v>6</v>
      </c>
      <c r="C1670" s="1">
        <v>0.5</v>
      </c>
      <c r="D1670" s="21">
        <v>40</v>
      </c>
      <c r="E1670" s="2" t="s">
        <v>4429</v>
      </c>
      <c r="F1670" s="2"/>
      <c r="G1670" s="387">
        <v>18.45</v>
      </c>
      <c r="H1670" s="387">
        <v>16.95</v>
      </c>
      <c r="I1670" s="393">
        <v>16.650000000000002</v>
      </c>
    </row>
    <row r="1671" spans="1:9" s="18" customFormat="1">
      <c r="A1671" s="162" t="s">
        <v>2956</v>
      </c>
      <c r="B1671" s="2">
        <v>6</v>
      </c>
      <c r="C1671" s="1">
        <v>0.7</v>
      </c>
      <c r="D1671" s="21">
        <v>46</v>
      </c>
      <c r="E1671" s="2" t="s">
        <v>4429</v>
      </c>
      <c r="F1671" s="2"/>
      <c r="G1671" s="387">
        <v>41.85</v>
      </c>
      <c r="H1671" s="387">
        <v>38.400000000000006</v>
      </c>
      <c r="I1671" s="393">
        <v>37.75</v>
      </c>
    </row>
    <row r="1672" spans="1:9" s="18" customFormat="1">
      <c r="A1672" s="162" t="s">
        <v>2958</v>
      </c>
      <c r="B1672" s="2">
        <v>6</v>
      </c>
      <c r="C1672" s="1">
        <v>0.7</v>
      </c>
      <c r="D1672" s="21">
        <v>45</v>
      </c>
      <c r="E1672" s="2" t="s">
        <v>4429</v>
      </c>
      <c r="F1672" s="2"/>
      <c r="G1672" s="387">
        <v>7.5500000000000007</v>
      </c>
      <c r="H1672" s="387">
        <v>6.95</v>
      </c>
      <c r="I1672" s="393">
        <v>6.8000000000000007</v>
      </c>
    </row>
    <row r="1673" spans="1:9" s="18" customFormat="1">
      <c r="A1673" s="162" t="s">
        <v>2962</v>
      </c>
      <c r="B1673" s="2">
        <v>6</v>
      </c>
      <c r="C1673" s="1">
        <v>0.7</v>
      </c>
      <c r="D1673" s="21">
        <v>47</v>
      </c>
      <c r="E1673" s="2" t="s">
        <v>4429</v>
      </c>
      <c r="F1673" s="2"/>
      <c r="G1673" s="387">
        <v>56.7</v>
      </c>
      <c r="H1673" s="387">
        <v>52.050000000000004</v>
      </c>
      <c r="I1673" s="393">
        <v>51.150000000000006</v>
      </c>
    </row>
    <row r="1674" spans="1:9">
      <c r="A1674" s="162" t="s">
        <v>15097</v>
      </c>
      <c r="B1674" s="2">
        <v>6</v>
      </c>
      <c r="C1674" s="1">
        <v>0.7</v>
      </c>
      <c r="D1674" s="21">
        <v>45.7</v>
      </c>
      <c r="E1674" s="2" t="s">
        <v>4429</v>
      </c>
      <c r="F1674" s="2"/>
      <c r="G1674" s="387">
        <v>14.200000000000001</v>
      </c>
      <c r="H1674" s="387">
        <v>13.05</v>
      </c>
      <c r="I1674" s="393">
        <v>12.8</v>
      </c>
    </row>
    <row r="1675" spans="1:9">
      <c r="A1675" s="162" t="s">
        <v>2964</v>
      </c>
      <c r="B1675" s="2">
        <v>6</v>
      </c>
      <c r="C1675" s="1">
        <v>0.7</v>
      </c>
      <c r="D1675" s="21">
        <v>45.7</v>
      </c>
      <c r="E1675" s="2" t="s">
        <v>4429</v>
      </c>
      <c r="F1675" s="2"/>
      <c r="G1675" s="387">
        <v>48.45</v>
      </c>
      <c r="H1675" s="387">
        <v>44.5</v>
      </c>
      <c r="I1675" s="393">
        <v>43.7</v>
      </c>
    </row>
    <row r="1676" spans="1:9">
      <c r="A1676" s="162" t="s">
        <v>2967</v>
      </c>
      <c r="B1676" s="2">
        <v>6</v>
      </c>
      <c r="C1676" s="1">
        <v>0.7</v>
      </c>
      <c r="D1676" s="21">
        <v>43</v>
      </c>
      <c r="E1676" s="2" t="s">
        <v>4429</v>
      </c>
      <c r="F1676" s="2"/>
      <c r="G1676" s="387">
        <v>50.25</v>
      </c>
      <c r="H1676" s="387">
        <v>46.150000000000006</v>
      </c>
      <c r="I1676" s="393">
        <v>45.300000000000004</v>
      </c>
    </row>
    <row r="1677" spans="1:9">
      <c r="A1677" s="162" t="s">
        <v>33144</v>
      </c>
      <c r="B1677" s="2">
        <v>6</v>
      </c>
      <c r="C1677" s="1">
        <v>0.7</v>
      </c>
      <c r="D1677" s="21">
        <v>57.15</v>
      </c>
      <c r="E1677" s="2" t="s">
        <v>4429</v>
      </c>
      <c r="F1677" s="2"/>
      <c r="G1677" s="387">
        <v>20.900000000000002</v>
      </c>
      <c r="H1677" s="387">
        <v>19.150000000000002</v>
      </c>
      <c r="I1677" s="393">
        <v>18.850000000000001</v>
      </c>
    </row>
    <row r="1678" spans="1:9" s="18" customFormat="1">
      <c r="A1678" s="162" t="s">
        <v>2969</v>
      </c>
      <c r="B1678" s="2">
        <v>6</v>
      </c>
      <c r="C1678" s="1">
        <v>0.7</v>
      </c>
      <c r="D1678" s="21">
        <v>40</v>
      </c>
      <c r="E1678" s="2" t="s">
        <v>4429</v>
      </c>
      <c r="F1678" s="2"/>
      <c r="G1678" s="387">
        <v>90.25</v>
      </c>
      <c r="H1678" s="387">
        <v>82.850000000000009</v>
      </c>
      <c r="I1678" s="393">
        <v>81.350000000000009</v>
      </c>
    </row>
    <row r="1679" spans="1:9" s="18" customFormat="1">
      <c r="A1679" s="162" t="s">
        <v>33145</v>
      </c>
      <c r="B1679" s="2">
        <v>6</v>
      </c>
      <c r="C1679" s="1">
        <v>0.7</v>
      </c>
      <c r="D1679" s="21">
        <v>40</v>
      </c>
      <c r="E1679" s="2" t="s">
        <v>4429</v>
      </c>
      <c r="F1679" s="2"/>
      <c r="G1679" s="387">
        <v>25.1</v>
      </c>
      <c r="H1679" s="387">
        <v>23.05</v>
      </c>
      <c r="I1679" s="393">
        <v>22.650000000000002</v>
      </c>
    </row>
    <row r="1680" spans="1:9" s="18" customFormat="1">
      <c r="A1680" s="162" t="s">
        <v>32540</v>
      </c>
      <c r="B1680" s="2">
        <v>12</v>
      </c>
      <c r="C1680" s="1">
        <v>1</v>
      </c>
      <c r="D1680" s="21">
        <v>40</v>
      </c>
      <c r="E1680" s="2" t="s">
        <v>4429</v>
      </c>
      <c r="F1680" s="2"/>
      <c r="G1680" s="387">
        <v>29.55</v>
      </c>
      <c r="H1680" s="387">
        <v>27.1</v>
      </c>
      <c r="I1680" s="393">
        <v>26.650000000000002</v>
      </c>
    </row>
    <row r="1681" spans="1:9">
      <c r="A1681" s="162" t="s">
        <v>31820</v>
      </c>
      <c r="B1681" s="2">
        <v>6</v>
      </c>
      <c r="C1681" s="1">
        <v>0.7</v>
      </c>
      <c r="D1681" s="21">
        <v>46.5</v>
      </c>
      <c r="E1681" s="2" t="s">
        <v>4429</v>
      </c>
      <c r="F1681" s="2"/>
      <c r="G1681" s="387">
        <v>19</v>
      </c>
      <c r="H1681" s="387">
        <v>17.45</v>
      </c>
      <c r="I1681" s="393">
        <v>17.150000000000002</v>
      </c>
    </row>
    <row r="1682" spans="1:9" s="18" customFormat="1">
      <c r="A1682" s="162" t="s">
        <v>2988</v>
      </c>
      <c r="B1682" s="2">
        <v>6</v>
      </c>
      <c r="C1682" s="1">
        <v>0.7</v>
      </c>
      <c r="D1682" s="21">
        <v>51.5</v>
      </c>
      <c r="E1682" s="2" t="s">
        <v>4429</v>
      </c>
      <c r="F1682" s="2"/>
      <c r="G1682" s="387">
        <v>52.2</v>
      </c>
      <c r="H1682" s="387">
        <v>47.95</v>
      </c>
      <c r="I1682" s="393">
        <v>47.1</v>
      </c>
    </row>
    <row r="1683" spans="1:9" s="18" customFormat="1">
      <c r="A1683" s="162" t="s">
        <v>2990</v>
      </c>
      <c r="B1683" s="2">
        <v>6</v>
      </c>
      <c r="C1683" s="1">
        <v>0.7</v>
      </c>
      <c r="D1683" s="21">
        <v>48</v>
      </c>
      <c r="E1683" s="2" t="s">
        <v>4429</v>
      </c>
      <c r="F1683" s="2"/>
      <c r="G1683" s="387">
        <v>26.55</v>
      </c>
      <c r="H1683" s="387">
        <v>24.35</v>
      </c>
      <c r="I1683" s="393">
        <v>23.950000000000003</v>
      </c>
    </row>
    <row r="1684" spans="1:9" s="18" customFormat="1">
      <c r="A1684" s="162" t="s">
        <v>2991</v>
      </c>
      <c r="B1684" s="2">
        <v>6</v>
      </c>
      <c r="C1684" s="1">
        <v>0.7</v>
      </c>
      <c r="D1684" s="21">
        <v>45</v>
      </c>
      <c r="E1684" s="2" t="s">
        <v>4429</v>
      </c>
      <c r="F1684" s="2"/>
      <c r="G1684" s="387">
        <v>22.900000000000002</v>
      </c>
      <c r="H1684" s="387">
        <v>21.05</v>
      </c>
      <c r="I1684" s="393">
        <v>20.650000000000002</v>
      </c>
    </row>
    <row r="1685" spans="1:9">
      <c r="A1685" s="162" t="s">
        <v>3067</v>
      </c>
      <c r="B1685" s="2">
        <v>6</v>
      </c>
      <c r="C1685" s="1">
        <v>0.7</v>
      </c>
      <c r="D1685" s="21">
        <v>40</v>
      </c>
      <c r="E1685" s="2" t="s">
        <v>4429</v>
      </c>
      <c r="F1685" s="2"/>
      <c r="G1685" s="387">
        <v>18.55</v>
      </c>
      <c r="H1685" s="387">
        <v>17.05</v>
      </c>
      <c r="I1685" s="393">
        <v>16.75</v>
      </c>
    </row>
    <row r="1686" spans="1:9">
      <c r="A1686" s="162" t="s">
        <v>3069</v>
      </c>
      <c r="B1686" s="2">
        <v>6</v>
      </c>
      <c r="C1686" s="1">
        <v>0.7</v>
      </c>
      <c r="D1686" s="21">
        <v>45</v>
      </c>
      <c r="E1686" s="2" t="s">
        <v>4429</v>
      </c>
      <c r="F1686" s="2"/>
      <c r="G1686" s="387">
        <v>13.850000000000001</v>
      </c>
      <c r="H1686" s="387">
        <v>12.700000000000001</v>
      </c>
      <c r="I1686" s="393">
        <v>12.450000000000001</v>
      </c>
    </row>
    <row r="1687" spans="1:9">
      <c r="A1687" s="162" t="s">
        <v>14455</v>
      </c>
      <c r="B1687" s="2">
        <v>12</v>
      </c>
      <c r="C1687" s="1">
        <v>0.7</v>
      </c>
      <c r="D1687" s="21">
        <v>50.5</v>
      </c>
      <c r="E1687" s="2" t="s">
        <v>4429</v>
      </c>
      <c r="F1687" s="2"/>
      <c r="G1687" s="387">
        <v>15.850000000000001</v>
      </c>
      <c r="H1687" s="387">
        <v>14.55</v>
      </c>
      <c r="I1687" s="393">
        <v>14.3</v>
      </c>
    </row>
    <row r="1688" spans="1:9">
      <c r="A1688" s="162" t="s">
        <v>4728</v>
      </c>
      <c r="B1688" s="2">
        <v>12</v>
      </c>
      <c r="C1688" s="1">
        <v>1</v>
      </c>
      <c r="D1688" s="21">
        <v>40.5</v>
      </c>
      <c r="E1688" s="2" t="s">
        <v>4429</v>
      </c>
      <c r="F1688" s="2"/>
      <c r="G1688" s="387">
        <v>13.75</v>
      </c>
      <c r="H1688" s="387">
        <v>12.600000000000001</v>
      </c>
      <c r="I1688" s="393">
        <v>12.4</v>
      </c>
    </row>
    <row r="1689" spans="1:9">
      <c r="A1689" s="162" t="s">
        <v>3124</v>
      </c>
      <c r="B1689" s="2">
        <v>3</v>
      </c>
      <c r="C1689" s="1">
        <v>1.75</v>
      </c>
      <c r="D1689" s="21">
        <v>47</v>
      </c>
      <c r="E1689" s="2" t="s">
        <v>4429</v>
      </c>
      <c r="F1689" s="2"/>
      <c r="G1689" s="387">
        <v>44.650000000000006</v>
      </c>
      <c r="H1689" s="387">
        <v>41</v>
      </c>
      <c r="I1689" s="393">
        <v>40.25</v>
      </c>
    </row>
    <row r="1690" spans="1:9" s="18" customFormat="1">
      <c r="A1690" s="162" t="s">
        <v>3212</v>
      </c>
      <c r="B1690" s="2">
        <v>6</v>
      </c>
      <c r="C1690" s="1">
        <v>0.7</v>
      </c>
      <c r="D1690" s="21">
        <v>53.5</v>
      </c>
      <c r="E1690" s="2" t="s">
        <v>4429</v>
      </c>
      <c r="F1690" s="2"/>
      <c r="G1690" s="387">
        <v>34.1</v>
      </c>
      <c r="H1690" s="387">
        <v>31.3</v>
      </c>
      <c r="I1690" s="393">
        <v>30.75</v>
      </c>
    </row>
    <row r="1691" spans="1:9" s="18" customFormat="1">
      <c r="A1691" s="162" t="s">
        <v>3276</v>
      </c>
      <c r="B1691" s="2">
        <v>6</v>
      </c>
      <c r="C1691" s="1">
        <v>0.7</v>
      </c>
      <c r="D1691" s="21">
        <v>43.2</v>
      </c>
      <c r="E1691" s="2" t="s">
        <v>4429</v>
      </c>
      <c r="F1691" s="2"/>
      <c r="G1691" s="387">
        <v>17.95</v>
      </c>
      <c r="H1691" s="387">
        <v>16.45</v>
      </c>
      <c r="I1691" s="393">
        <v>16.150000000000002</v>
      </c>
    </row>
    <row r="1692" spans="1:9">
      <c r="A1692" s="162" t="s">
        <v>3322</v>
      </c>
      <c r="B1692" s="2">
        <v>6</v>
      </c>
      <c r="C1692" s="1">
        <v>0.7</v>
      </c>
      <c r="D1692" s="21">
        <v>43.2</v>
      </c>
      <c r="E1692" s="2" t="s">
        <v>4429</v>
      </c>
      <c r="F1692" s="2"/>
      <c r="G1692" s="387">
        <v>24.05</v>
      </c>
      <c r="H1692" s="387">
        <v>22.05</v>
      </c>
      <c r="I1692" s="393">
        <v>21.650000000000002</v>
      </c>
    </row>
    <row r="1693" spans="1:9" s="18" customFormat="1">
      <c r="A1693" s="162" t="s">
        <v>33177</v>
      </c>
      <c r="B1693" s="2">
        <v>6</v>
      </c>
      <c r="C1693" s="1">
        <v>0.7</v>
      </c>
      <c r="D1693" s="21">
        <v>42</v>
      </c>
      <c r="E1693" s="2" t="s">
        <v>4429</v>
      </c>
      <c r="F1693" s="2"/>
      <c r="G1693" s="387">
        <v>27</v>
      </c>
      <c r="H1693" s="387">
        <v>24.75</v>
      </c>
      <c r="I1693" s="393">
        <v>24.35</v>
      </c>
    </row>
    <row r="1694" spans="1:9" s="18" customFormat="1">
      <c r="A1694" s="162" t="s">
        <v>26990</v>
      </c>
      <c r="B1694" s="2">
        <v>6</v>
      </c>
      <c r="C1694" s="1">
        <v>0.7</v>
      </c>
      <c r="D1694" s="21">
        <v>40</v>
      </c>
      <c r="E1694" s="2" t="s">
        <v>4429</v>
      </c>
      <c r="F1694" s="2"/>
      <c r="G1694" s="387">
        <v>12.700000000000001</v>
      </c>
      <c r="H1694" s="387">
        <v>11.65</v>
      </c>
      <c r="I1694" s="393">
        <v>11.450000000000001</v>
      </c>
    </row>
    <row r="1695" spans="1:9">
      <c r="A1695" s="162" t="s">
        <v>3392</v>
      </c>
      <c r="B1695" s="2">
        <v>6</v>
      </c>
      <c r="C1695" s="1">
        <v>0.7</v>
      </c>
      <c r="D1695" s="21">
        <v>40</v>
      </c>
      <c r="E1695" s="2" t="s">
        <v>4429</v>
      </c>
      <c r="F1695" s="2"/>
      <c r="G1695" s="387">
        <v>14.950000000000001</v>
      </c>
      <c r="H1695" s="387">
        <v>13.75</v>
      </c>
      <c r="I1695" s="393">
        <v>13.5</v>
      </c>
    </row>
    <row r="1696" spans="1:9">
      <c r="A1696" s="162" t="s">
        <v>3395</v>
      </c>
      <c r="B1696" s="2">
        <v>6</v>
      </c>
      <c r="C1696" s="1">
        <v>0.7</v>
      </c>
      <c r="D1696" s="21">
        <v>43</v>
      </c>
      <c r="E1696" s="2" t="s">
        <v>4429</v>
      </c>
      <c r="F1696" s="2"/>
      <c r="G1696" s="387">
        <v>451</v>
      </c>
      <c r="H1696" s="387">
        <v>414.05</v>
      </c>
      <c r="I1696" s="393">
        <v>406.65000000000003</v>
      </c>
    </row>
    <row r="1697" spans="1:9">
      <c r="A1697" s="162" t="s">
        <v>33178</v>
      </c>
      <c r="B1697" s="2">
        <v>6</v>
      </c>
      <c r="C1697" s="1">
        <v>0.7</v>
      </c>
      <c r="D1697" s="21">
        <v>45</v>
      </c>
      <c r="E1697" s="2" t="s">
        <v>4429</v>
      </c>
      <c r="F1697" s="2"/>
      <c r="G1697" s="387">
        <v>41.900000000000006</v>
      </c>
      <c r="H1697" s="387">
        <v>38.450000000000003</v>
      </c>
      <c r="I1697" s="393">
        <v>37.75</v>
      </c>
    </row>
    <row r="1698" spans="1:9">
      <c r="A1698" s="162" t="s">
        <v>27744</v>
      </c>
      <c r="B1698" s="2">
        <v>6</v>
      </c>
      <c r="C1698" s="1">
        <v>0.7</v>
      </c>
      <c r="D1698" s="21">
        <v>48</v>
      </c>
      <c r="E1698" s="2" t="s">
        <v>4429</v>
      </c>
      <c r="F1698" s="2"/>
      <c r="G1698" s="387">
        <v>366.05</v>
      </c>
      <c r="H1698" s="387">
        <v>336.05</v>
      </c>
      <c r="I1698" s="393">
        <v>330.05</v>
      </c>
    </row>
    <row r="1699" spans="1:9">
      <c r="A1699" s="162" t="s">
        <v>3418</v>
      </c>
      <c r="B1699" s="2">
        <v>6</v>
      </c>
      <c r="C1699" s="1">
        <v>0.7</v>
      </c>
      <c r="D1699" s="21">
        <v>40</v>
      </c>
      <c r="E1699" s="2" t="s">
        <v>4429</v>
      </c>
      <c r="F1699" s="2"/>
      <c r="G1699" s="387">
        <v>17.25</v>
      </c>
      <c r="H1699" s="387">
        <v>15.8</v>
      </c>
      <c r="I1699" s="393">
        <v>15.55</v>
      </c>
    </row>
    <row r="1700" spans="1:9" s="18" customFormat="1">
      <c r="A1700" s="162" t="s">
        <v>3436</v>
      </c>
      <c r="B1700" s="2">
        <v>6</v>
      </c>
      <c r="C1700" s="1">
        <v>0.7</v>
      </c>
      <c r="D1700" s="21">
        <v>40</v>
      </c>
      <c r="E1700" s="2" t="s">
        <v>4429</v>
      </c>
      <c r="F1700" s="2"/>
      <c r="G1700" s="387">
        <v>39</v>
      </c>
      <c r="H1700" s="387">
        <v>35.800000000000004</v>
      </c>
      <c r="I1700" s="393">
        <v>35.15</v>
      </c>
    </row>
    <row r="1701" spans="1:9">
      <c r="A1701" s="162" t="s">
        <v>31834</v>
      </c>
      <c r="B1701" s="2">
        <v>6</v>
      </c>
      <c r="C1701" s="1">
        <v>0.7</v>
      </c>
      <c r="D1701" s="21">
        <v>46</v>
      </c>
      <c r="E1701" s="2" t="s">
        <v>4429</v>
      </c>
      <c r="F1701" s="2"/>
      <c r="G1701" s="387">
        <v>16.95</v>
      </c>
      <c r="H1701" s="387">
        <v>15.600000000000001</v>
      </c>
      <c r="I1701" s="393">
        <v>15.3</v>
      </c>
    </row>
    <row r="1702" spans="1:9" s="18" customFormat="1">
      <c r="A1702" s="162" t="s">
        <v>33191</v>
      </c>
      <c r="B1702" s="2">
        <v>6</v>
      </c>
      <c r="C1702" s="1">
        <v>0.7</v>
      </c>
      <c r="D1702" s="21">
        <v>46</v>
      </c>
      <c r="E1702" s="2" t="s">
        <v>4429</v>
      </c>
      <c r="F1702" s="2"/>
      <c r="G1702" s="387">
        <v>22.450000000000003</v>
      </c>
      <c r="H1702" s="387">
        <v>20.6</v>
      </c>
      <c r="I1702" s="393">
        <v>20.25</v>
      </c>
    </row>
    <row r="1703" spans="1:9">
      <c r="A1703" s="162" t="s">
        <v>27745</v>
      </c>
      <c r="B1703" s="2">
        <v>6</v>
      </c>
      <c r="C1703" s="1">
        <v>0.7</v>
      </c>
      <c r="D1703" s="21">
        <v>43</v>
      </c>
      <c r="E1703" s="2" t="s">
        <v>4429</v>
      </c>
      <c r="F1703" s="2"/>
      <c r="G1703" s="387">
        <v>22.75</v>
      </c>
      <c r="H1703" s="387">
        <v>20.900000000000002</v>
      </c>
      <c r="I1703" s="393">
        <v>20.5</v>
      </c>
    </row>
    <row r="1704" spans="1:9" s="18" customFormat="1">
      <c r="A1704" s="162" t="s">
        <v>4680</v>
      </c>
      <c r="B1704" s="2">
        <v>6</v>
      </c>
      <c r="C1704" s="1">
        <v>1</v>
      </c>
      <c r="D1704" s="21">
        <v>50</v>
      </c>
      <c r="E1704" s="2" t="s">
        <v>4429</v>
      </c>
      <c r="F1704" s="2"/>
      <c r="G1704" s="387">
        <v>9.5</v>
      </c>
      <c r="H1704" s="387">
        <v>8.7000000000000011</v>
      </c>
      <c r="I1704" s="393">
        <v>8.5500000000000007</v>
      </c>
    </row>
    <row r="1705" spans="1:9">
      <c r="A1705" s="162" t="s">
        <v>3568</v>
      </c>
      <c r="B1705" s="2">
        <v>6</v>
      </c>
      <c r="C1705" s="1">
        <v>0.7</v>
      </c>
      <c r="D1705" s="21">
        <v>43</v>
      </c>
      <c r="E1705" s="2" t="s">
        <v>4429</v>
      </c>
      <c r="F1705" s="2"/>
      <c r="G1705" s="387">
        <v>32.550000000000004</v>
      </c>
      <c r="H1705" s="387">
        <v>29.900000000000002</v>
      </c>
      <c r="I1705" s="393">
        <v>29.35</v>
      </c>
    </row>
    <row r="1706" spans="1:9">
      <c r="A1706" s="162" t="s">
        <v>33195</v>
      </c>
      <c r="B1706" s="2">
        <v>6</v>
      </c>
      <c r="C1706" s="1">
        <v>0.7</v>
      </c>
      <c r="D1706" s="21">
        <v>43</v>
      </c>
      <c r="E1706" s="2" t="s">
        <v>4429</v>
      </c>
      <c r="F1706" s="2"/>
      <c r="G1706" s="387">
        <v>16.8</v>
      </c>
      <c r="H1706" s="387">
        <v>15.450000000000001</v>
      </c>
      <c r="I1706" s="393">
        <v>15.15</v>
      </c>
    </row>
    <row r="1707" spans="1:9">
      <c r="A1707" s="162" t="s">
        <v>3608</v>
      </c>
      <c r="B1707" s="2">
        <v>6</v>
      </c>
      <c r="C1707" s="1">
        <v>0.7</v>
      </c>
      <c r="D1707" s="21">
        <v>40</v>
      </c>
      <c r="E1707" s="2" t="s">
        <v>4429</v>
      </c>
      <c r="F1707" s="2"/>
      <c r="G1707" s="387">
        <v>70.100000000000009</v>
      </c>
      <c r="H1707" s="387">
        <v>64.350000000000009</v>
      </c>
      <c r="I1707" s="393">
        <v>63.2</v>
      </c>
    </row>
    <row r="1708" spans="1:9">
      <c r="A1708" s="162" t="s">
        <v>3610</v>
      </c>
      <c r="B1708" s="2">
        <v>3</v>
      </c>
      <c r="C1708" s="1">
        <v>0.7</v>
      </c>
      <c r="D1708" s="21">
        <v>46</v>
      </c>
      <c r="E1708" s="2" t="s">
        <v>4429</v>
      </c>
      <c r="F1708" s="2"/>
      <c r="G1708" s="387">
        <v>27.35</v>
      </c>
      <c r="H1708" s="387">
        <v>25.1</v>
      </c>
      <c r="I1708" s="393">
        <v>24.650000000000002</v>
      </c>
    </row>
    <row r="1709" spans="1:9" s="18" customFormat="1">
      <c r="A1709" s="162" t="s">
        <v>3612</v>
      </c>
      <c r="B1709" s="2">
        <v>3</v>
      </c>
      <c r="C1709" s="1">
        <v>0.7</v>
      </c>
      <c r="D1709" s="21">
        <v>46</v>
      </c>
      <c r="E1709" s="2" t="s">
        <v>4429</v>
      </c>
      <c r="F1709" s="2"/>
      <c r="G1709" s="387">
        <v>26.650000000000002</v>
      </c>
      <c r="H1709" s="387">
        <v>24.5</v>
      </c>
      <c r="I1709" s="393">
        <v>24.05</v>
      </c>
    </row>
    <row r="1710" spans="1:9">
      <c r="A1710" s="162" t="s">
        <v>31839</v>
      </c>
      <c r="B1710" s="2">
        <v>6</v>
      </c>
      <c r="C1710" s="1">
        <v>1</v>
      </c>
      <c r="D1710" s="21">
        <v>40</v>
      </c>
      <c r="E1710" s="2" t="s">
        <v>4429</v>
      </c>
      <c r="F1710" s="2"/>
      <c r="G1710" s="387">
        <v>14.3</v>
      </c>
      <c r="H1710" s="387">
        <v>13.100000000000001</v>
      </c>
      <c r="I1710" s="393">
        <v>12.9</v>
      </c>
    </row>
    <row r="1711" spans="1:9">
      <c r="A1711" s="162" t="s">
        <v>33207</v>
      </c>
      <c r="B1711" s="2">
        <v>3</v>
      </c>
      <c r="C1711" s="1">
        <v>0.7</v>
      </c>
      <c r="D1711" s="21">
        <v>40</v>
      </c>
      <c r="E1711" s="2" t="s">
        <v>4429</v>
      </c>
      <c r="F1711" s="2"/>
      <c r="G1711" s="387">
        <v>17.600000000000001</v>
      </c>
      <c r="H1711" s="387">
        <v>16.150000000000002</v>
      </c>
      <c r="I1711" s="393">
        <v>15.850000000000001</v>
      </c>
    </row>
    <row r="1712" spans="1:9">
      <c r="A1712" s="162" t="s">
        <v>33208</v>
      </c>
      <c r="B1712" s="2">
        <v>3</v>
      </c>
      <c r="C1712" s="1">
        <v>0.7</v>
      </c>
      <c r="D1712" s="21">
        <v>46</v>
      </c>
      <c r="E1712" s="2" t="s">
        <v>4429</v>
      </c>
      <c r="F1712" s="2"/>
      <c r="G1712" s="387">
        <v>19.850000000000001</v>
      </c>
      <c r="H1712" s="387">
        <v>18.2</v>
      </c>
      <c r="I1712" s="393">
        <v>17.900000000000002</v>
      </c>
    </row>
    <row r="1713" spans="1:9">
      <c r="A1713" s="162" t="s">
        <v>3781</v>
      </c>
      <c r="B1713" s="2">
        <v>3</v>
      </c>
      <c r="C1713" s="1">
        <v>0.7</v>
      </c>
      <c r="D1713" s="21">
        <v>46</v>
      </c>
      <c r="E1713" s="2" t="s">
        <v>4429</v>
      </c>
      <c r="F1713" s="2"/>
      <c r="G1713" s="387">
        <v>30.700000000000003</v>
      </c>
      <c r="H1713" s="387">
        <v>28.200000000000003</v>
      </c>
      <c r="I1713" s="393">
        <v>27.650000000000002</v>
      </c>
    </row>
    <row r="1714" spans="1:9">
      <c r="A1714" s="162" t="s">
        <v>3862</v>
      </c>
      <c r="B1714" s="2">
        <v>6</v>
      </c>
      <c r="C1714" s="1">
        <v>0.7</v>
      </c>
      <c r="D1714" s="21">
        <v>46</v>
      </c>
      <c r="E1714" s="2" t="s">
        <v>4429</v>
      </c>
      <c r="F1714" s="2"/>
      <c r="G1714" s="387">
        <v>57.85</v>
      </c>
      <c r="H1714" s="387">
        <v>53.1</v>
      </c>
      <c r="I1714" s="393">
        <v>52.150000000000006</v>
      </c>
    </row>
    <row r="1715" spans="1:9">
      <c r="A1715" s="162" t="s">
        <v>33210</v>
      </c>
      <c r="B1715" s="2">
        <v>6</v>
      </c>
      <c r="C1715" s="1">
        <v>0.7</v>
      </c>
      <c r="D1715" s="21">
        <v>62.2</v>
      </c>
      <c r="E1715" s="2" t="s">
        <v>4429</v>
      </c>
      <c r="F1715" s="2"/>
      <c r="G1715" s="387">
        <v>43.400000000000006</v>
      </c>
      <c r="H1715" s="387">
        <v>39.85</v>
      </c>
      <c r="I1715" s="393">
        <v>39.150000000000006</v>
      </c>
    </row>
    <row r="1716" spans="1:9">
      <c r="A1716" s="162" t="s">
        <v>3866</v>
      </c>
      <c r="B1716" s="2">
        <v>6</v>
      </c>
      <c r="C1716" s="1">
        <v>0.7</v>
      </c>
      <c r="D1716" s="21">
        <v>40</v>
      </c>
      <c r="E1716" s="2" t="s">
        <v>4429</v>
      </c>
      <c r="F1716" s="2"/>
      <c r="G1716" s="387">
        <v>8.2000000000000011</v>
      </c>
      <c r="H1716" s="387">
        <v>7.5500000000000007</v>
      </c>
      <c r="I1716" s="393">
        <v>7.4</v>
      </c>
    </row>
    <row r="1717" spans="1:9" s="18" customFormat="1">
      <c r="A1717" s="162" t="s">
        <v>3868</v>
      </c>
      <c r="B1717" s="2">
        <v>6</v>
      </c>
      <c r="C1717" s="1">
        <v>0.7</v>
      </c>
      <c r="D1717" s="21">
        <v>45</v>
      </c>
      <c r="E1717" s="2" t="s">
        <v>4429</v>
      </c>
      <c r="F1717" s="2"/>
      <c r="G1717" s="387">
        <v>14.450000000000001</v>
      </c>
      <c r="H1717" s="387">
        <v>13.25</v>
      </c>
      <c r="I1717" s="393">
        <v>13</v>
      </c>
    </row>
    <row r="1718" spans="1:9">
      <c r="A1718" s="162" t="s">
        <v>3870</v>
      </c>
      <c r="B1718" s="2">
        <v>6</v>
      </c>
      <c r="C1718" s="1">
        <v>0.5</v>
      </c>
      <c r="D1718" s="21">
        <v>49.6</v>
      </c>
      <c r="E1718" s="2" t="s">
        <v>4429</v>
      </c>
      <c r="F1718" s="2"/>
      <c r="G1718" s="387">
        <v>36.65</v>
      </c>
      <c r="H1718" s="387">
        <v>33.65</v>
      </c>
      <c r="I1718" s="393">
        <v>33.050000000000004</v>
      </c>
    </row>
    <row r="1719" spans="1:9">
      <c r="A1719" s="162" t="s">
        <v>13704</v>
      </c>
      <c r="B1719" s="2">
        <v>6</v>
      </c>
      <c r="C1719" s="1">
        <v>0.7</v>
      </c>
      <c r="D1719" s="21">
        <v>45</v>
      </c>
      <c r="E1719" s="2" t="s">
        <v>4429</v>
      </c>
      <c r="F1719" s="2"/>
      <c r="G1719" s="387">
        <v>34.25</v>
      </c>
      <c r="H1719" s="387">
        <v>31.450000000000003</v>
      </c>
      <c r="I1719" s="393">
        <v>30.900000000000002</v>
      </c>
    </row>
    <row r="1720" spans="1:9">
      <c r="A1720" s="162" t="s">
        <v>31841</v>
      </c>
      <c r="B1720" s="2">
        <v>6</v>
      </c>
      <c r="C1720" s="1">
        <v>0.7</v>
      </c>
      <c r="D1720" s="21">
        <v>45</v>
      </c>
      <c r="E1720" s="2" t="s">
        <v>4429</v>
      </c>
      <c r="F1720" s="2"/>
      <c r="G1720" s="387">
        <v>25.400000000000002</v>
      </c>
      <c r="H1720" s="387">
        <v>23.35</v>
      </c>
      <c r="I1720" s="393">
        <v>22.900000000000002</v>
      </c>
    </row>
    <row r="1721" spans="1:9">
      <c r="A1721" s="162" t="s">
        <v>31842</v>
      </c>
      <c r="B1721" s="2">
        <v>6</v>
      </c>
      <c r="C1721" s="1">
        <v>0.7</v>
      </c>
      <c r="D1721" s="21">
        <v>43</v>
      </c>
      <c r="E1721" s="2" t="s">
        <v>4429</v>
      </c>
      <c r="F1721" s="2"/>
      <c r="G1721" s="387">
        <v>15.4</v>
      </c>
      <c r="H1721" s="387">
        <v>14.15</v>
      </c>
      <c r="I1721" s="393">
        <v>13.9</v>
      </c>
    </row>
    <row r="1722" spans="1:9">
      <c r="A1722" s="162" t="s">
        <v>33211</v>
      </c>
      <c r="B1722" s="2">
        <v>6</v>
      </c>
      <c r="C1722" s="1">
        <v>0.7</v>
      </c>
      <c r="D1722" s="21">
        <v>40</v>
      </c>
      <c r="E1722" s="2" t="s">
        <v>4429</v>
      </c>
      <c r="F1722" s="2"/>
      <c r="G1722" s="387">
        <v>12.3</v>
      </c>
      <c r="H1722" s="387">
        <v>11.3</v>
      </c>
      <c r="I1722" s="393">
        <v>11.100000000000001</v>
      </c>
    </row>
    <row r="1723" spans="1:9">
      <c r="A1723" s="162" t="s">
        <v>3886</v>
      </c>
      <c r="B1723" s="2">
        <v>6</v>
      </c>
      <c r="C1723" s="1">
        <v>0.7</v>
      </c>
      <c r="D1723" s="21">
        <v>50</v>
      </c>
      <c r="E1723" s="2" t="s">
        <v>4429</v>
      </c>
      <c r="F1723" s="2"/>
      <c r="G1723" s="387">
        <v>69.150000000000006</v>
      </c>
      <c r="H1723" s="387">
        <v>63.5</v>
      </c>
      <c r="I1723" s="393">
        <v>62.35</v>
      </c>
    </row>
    <row r="1724" spans="1:9">
      <c r="A1724" s="162" t="s">
        <v>3908</v>
      </c>
      <c r="B1724" s="2">
        <v>6</v>
      </c>
      <c r="C1724" s="1">
        <v>0.5</v>
      </c>
      <c r="D1724" s="21">
        <v>50</v>
      </c>
      <c r="E1724" s="2" t="s">
        <v>4429</v>
      </c>
      <c r="F1724" s="2"/>
      <c r="G1724" s="387">
        <v>48.400000000000006</v>
      </c>
      <c r="H1724" s="387">
        <v>44.400000000000006</v>
      </c>
      <c r="I1724" s="393">
        <v>43.650000000000006</v>
      </c>
    </row>
    <row r="1725" spans="1:9" s="18" customFormat="1">
      <c r="A1725" s="162" t="s">
        <v>27758</v>
      </c>
      <c r="B1725" s="2">
        <v>6</v>
      </c>
      <c r="C1725" s="1">
        <v>0.5</v>
      </c>
      <c r="D1725" s="21">
        <v>40</v>
      </c>
      <c r="E1725" s="2" t="s">
        <v>4429</v>
      </c>
      <c r="F1725" s="2"/>
      <c r="G1725" s="387">
        <v>415.6</v>
      </c>
      <c r="H1725" s="387">
        <v>381.5</v>
      </c>
      <c r="I1725" s="393">
        <v>374.70000000000005</v>
      </c>
    </row>
    <row r="1726" spans="1:9">
      <c r="A1726" s="162" t="s">
        <v>3977</v>
      </c>
      <c r="B1726" s="2">
        <v>6</v>
      </c>
      <c r="C1726" s="1">
        <v>0.7</v>
      </c>
      <c r="D1726" s="21">
        <v>42.4</v>
      </c>
      <c r="E1726" s="2" t="s">
        <v>4429</v>
      </c>
      <c r="F1726" s="2"/>
      <c r="G1726" s="387">
        <v>15.350000000000001</v>
      </c>
      <c r="H1726" s="387">
        <v>14.100000000000001</v>
      </c>
      <c r="I1726" s="393">
        <v>13.850000000000001</v>
      </c>
    </row>
    <row r="1727" spans="1:9">
      <c r="A1727" s="162" t="s">
        <v>3980</v>
      </c>
      <c r="B1727" s="2">
        <v>6</v>
      </c>
      <c r="C1727" s="1">
        <v>0.7</v>
      </c>
      <c r="D1727" s="21">
        <v>42.4</v>
      </c>
      <c r="E1727" s="2" t="s">
        <v>4429</v>
      </c>
      <c r="F1727" s="2"/>
      <c r="G1727" s="387">
        <v>15.100000000000001</v>
      </c>
      <c r="H1727" s="387">
        <v>13.9</v>
      </c>
      <c r="I1727" s="393">
        <v>13.65</v>
      </c>
    </row>
    <row r="1728" spans="1:9">
      <c r="A1728" s="162" t="s">
        <v>3982</v>
      </c>
      <c r="B1728" s="2">
        <v>6</v>
      </c>
      <c r="C1728" s="1">
        <v>0.7</v>
      </c>
      <c r="D1728" s="21">
        <v>50</v>
      </c>
      <c r="E1728" s="2" t="s">
        <v>4429</v>
      </c>
      <c r="F1728" s="2"/>
      <c r="G1728" s="387">
        <v>32.550000000000004</v>
      </c>
      <c r="H1728" s="387">
        <v>29.900000000000002</v>
      </c>
      <c r="I1728" s="393">
        <v>29.35</v>
      </c>
    </row>
    <row r="1729" spans="1:9" s="18" customFormat="1">
      <c r="A1729" s="162" t="s">
        <v>33225</v>
      </c>
      <c r="B1729" s="2">
        <v>6</v>
      </c>
      <c r="C1729" s="1">
        <v>0.7</v>
      </c>
      <c r="D1729" s="21">
        <v>45</v>
      </c>
      <c r="E1729" s="2" t="s">
        <v>4429</v>
      </c>
      <c r="F1729" s="2"/>
      <c r="G1729" s="387">
        <v>16.900000000000002</v>
      </c>
      <c r="H1729" s="387">
        <v>15.5</v>
      </c>
      <c r="I1729" s="393">
        <v>15.200000000000001</v>
      </c>
    </row>
    <row r="1730" spans="1:9">
      <c r="A1730" s="162" t="s">
        <v>33226</v>
      </c>
      <c r="B1730" s="2">
        <v>6</v>
      </c>
      <c r="C1730" s="1">
        <v>0.7</v>
      </c>
      <c r="D1730" s="21">
        <v>40.5</v>
      </c>
      <c r="E1730" s="2" t="s">
        <v>4429</v>
      </c>
      <c r="F1730" s="2"/>
      <c r="G1730" s="387">
        <v>15.15</v>
      </c>
      <c r="H1730" s="387">
        <v>13.9</v>
      </c>
      <c r="I1730" s="393">
        <v>13.65</v>
      </c>
    </row>
    <row r="1731" spans="1:9">
      <c r="A1731" s="162" t="s">
        <v>4004</v>
      </c>
      <c r="B1731" s="2">
        <v>6</v>
      </c>
      <c r="C1731" s="1">
        <v>0.7</v>
      </c>
      <c r="D1731" s="21">
        <v>57.2</v>
      </c>
      <c r="E1731" s="2" t="s">
        <v>4429</v>
      </c>
      <c r="F1731" s="2"/>
      <c r="G1731" s="387">
        <v>8.6</v>
      </c>
      <c r="H1731" s="387">
        <v>7.9</v>
      </c>
      <c r="I1731" s="393">
        <v>7.8000000000000007</v>
      </c>
    </row>
    <row r="1732" spans="1:9">
      <c r="A1732" s="162" t="s">
        <v>4027</v>
      </c>
      <c r="B1732" s="2">
        <v>6</v>
      </c>
      <c r="C1732" s="1">
        <v>0.7</v>
      </c>
      <c r="D1732" s="21">
        <v>45.2</v>
      </c>
      <c r="E1732" s="2" t="s">
        <v>4429</v>
      </c>
      <c r="F1732" s="2"/>
      <c r="G1732" s="387">
        <v>49.550000000000004</v>
      </c>
      <c r="H1732" s="387">
        <v>45.45</v>
      </c>
      <c r="I1732" s="393">
        <v>44.650000000000006</v>
      </c>
    </row>
    <row r="1733" spans="1:9">
      <c r="A1733" s="162" t="s">
        <v>4071</v>
      </c>
      <c r="B1733" s="2">
        <v>6</v>
      </c>
      <c r="C1733" s="1">
        <v>0.7</v>
      </c>
      <c r="D1733" s="21">
        <v>40</v>
      </c>
      <c r="E1733" s="2" t="s">
        <v>4429</v>
      </c>
      <c r="F1733" s="2"/>
      <c r="G1733" s="387">
        <v>33.200000000000003</v>
      </c>
      <c r="H1733" s="387">
        <v>30.5</v>
      </c>
      <c r="I1733" s="393">
        <v>29.950000000000003</v>
      </c>
    </row>
    <row r="1734" spans="1:9" s="18" customFormat="1">
      <c r="A1734" s="162" t="s">
        <v>4075</v>
      </c>
      <c r="B1734" s="2">
        <v>6</v>
      </c>
      <c r="C1734" s="1">
        <v>0.7</v>
      </c>
      <c r="D1734" s="21">
        <v>40</v>
      </c>
      <c r="E1734" s="2" t="s">
        <v>4429</v>
      </c>
      <c r="F1734" s="2"/>
      <c r="G1734" s="387">
        <v>16.350000000000001</v>
      </c>
      <c r="H1734" s="387">
        <v>15.05</v>
      </c>
      <c r="I1734" s="393">
        <v>14.75</v>
      </c>
    </row>
    <row r="1735" spans="1:9" s="18" customFormat="1">
      <c r="A1735" s="162" t="s">
        <v>4077</v>
      </c>
      <c r="B1735" s="2">
        <v>6</v>
      </c>
      <c r="C1735" s="1">
        <v>0.7</v>
      </c>
      <c r="D1735" s="21">
        <v>40</v>
      </c>
      <c r="E1735" s="2" t="s">
        <v>4429</v>
      </c>
      <c r="F1735" s="2"/>
      <c r="G1735" s="387">
        <v>35.950000000000003</v>
      </c>
      <c r="H1735" s="387">
        <v>33</v>
      </c>
      <c r="I1735" s="393">
        <v>32.4</v>
      </c>
    </row>
    <row r="1736" spans="1:9" s="18" customFormat="1">
      <c r="A1736" s="162" t="s">
        <v>31848</v>
      </c>
      <c r="B1736" s="2">
        <v>6</v>
      </c>
      <c r="C1736" s="1">
        <v>0.7</v>
      </c>
      <c r="D1736" s="21">
        <v>43</v>
      </c>
      <c r="E1736" s="2" t="s">
        <v>4429</v>
      </c>
      <c r="F1736" s="2"/>
      <c r="G1736" s="387">
        <v>15.5</v>
      </c>
      <c r="H1736" s="387">
        <v>14.200000000000001</v>
      </c>
      <c r="I1736" s="393">
        <v>13.950000000000001</v>
      </c>
    </row>
    <row r="1737" spans="1:9">
      <c r="A1737" s="162" t="s">
        <v>4181</v>
      </c>
      <c r="B1737" s="2">
        <v>6</v>
      </c>
      <c r="C1737" s="1">
        <v>0.7</v>
      </c>
      <c r="D1737" s="21">
        <v>43</v>
      </c>
      <c r="E1737" s="2" t="s">
        <v>4429</v>
      </c>
      <c r="F1737" s="2"/>
      <c r="G1737" s="387">
        <v>13.15</v>
      </c>
      <c r="H1737" s="387">
        <v>12.100000000000001</v>
      </c>
      <c r="I1737" s="393">
        <v>11.850000000000001</v>
      </c>
    </row>
    <row r="1738" spans="1:9">
      <c r="A1738" s="162" t="s">
        <v>4184</v>
      </c>
      <c r="B1738" s="2">
        <v>4</v>
      </c>
      <c r="C1738" s="1">
        <v>0.7</v>
      </c>
      <c r="D1738" s="21">
        <v>40</v>
      </c>
      <c r="E1738" s="2" t="s">
        <v>4429</v>
      </c>
      <c r="F1738" s="2"/>
      <c r="G1738" s="387">
        <v>21</v>
      </c>
      <c r="H1738" s="387">
        <v>19.3</v>
      </c>
      <c r="I1738" s="393">
        <v>18.95</v>
      </c>
    </row>
    <row r="1739" spans="1:9">
      <c r="A1739" s="162" t="s">
        <v>14326</v>
      </c>
      <c r="B1739" s="2">
        <v>6</v>
      </c>
      <c r="C1739" s="1">
        <v>0.7</v>
      </c>
      <c r="D1739" s="21">
        <v>46</v>
      </c>
      <c r="E1739" s="2" t="s">
        <v>4429</v>
      </c>
      <c r="F1739" s="2"/>
      <c r="G1739" s="387">
        <v>91.4</v>
      </c>
      <c r="H1739" s="387">
        <v>83.9</v>
      </c>
      <c r="I1739" s="393">
        <v>82.4</v>
      </c>
    </row>
    <row r="1740" spans="1:9" s="18" customFormat="1">
      <c r="A1740" s="162" t="s">
        <v>4189</v>
      </c>
      <c r="B1740" s="2">
        <v>4</v>
      </c>
      <c r="C1740" s="1">
        <v>0.7</v>
      </c>
      <c r="D1740" s="21">
        <v>46</v>
      </c>
      <c r="E1740" s="2" t="s">
        <v>4429</v>
      </c>
      <c r="F1740" s="2"/>
      <c r="G1740" s="387">
        <v>157.85000000000002</v>
      </c>
      <c r="H1740" s="387">
        <v>144.95000000000002</v>
      </c>
      <c r="I1740" s="393">
        <v>142.35</v>
      </c>
    </row>
    <row r="1741" spans="1:9">
      <c r="A1741" s="162" t="s">
        <v>4191</v>
      </c>
      <c r="B1741" s="2">
        <v>6</v>
      </c>
      <c r="C1741" s="1">
        <v>0.7</v>
      </c>
      <c r="D1741" s="21">
        <v>40</v>
      </c>
      <c r="E1741" s="2" t="s">
        <v>4429</v>
      </c>
      <c r="F1741" s="2"/>
      <c r="G1741" s="387">
        <v>14.3</v>
      </c>
      <c r="H1741" s="387">
        <v>13.15</v>
      </c>
      <c r="I1741" s="393">
        <v>12.9</v>
      </c>
    </row>
    <row r="1742" spans="1:9">
      <c r="A1742" s="162" t="s">
        <v>33244</v>
      </c>
      <c r="B1742" s="2">
        <v>3</v>
      </c>
      <c r="C1742" s="1">
        <v>0.7</v>
      </c>
      <c r="D1742" s="21">
        <v>40</v>
      </c>
      <c r="E1742" s="2" t="s">
        <v>4429</v>
      </c>
      <c r="F1742" s="2"/>
      <c r="G1742" s="387">
        <v>32.9</v>
      </c>
      <c r="H1742" s="387">
        <v>30.200000000000003</v>
      </c>
      <c r="I1742" s="393">
        <v>29.650000000000002</v>
      </c>
    </row>
    <row r="1743" spans="1:9">
      <c r="A1743" s="162" t="s">
        <v>4194</v>
      </c>
      <c r="B1743" s="2">
        <v>6</v>
      </c>
      <c r="C1743" s="1">
        <v>1</v>
      </c>
      <c r="D1743" s="21">
        <v>40</v>
      </c>
      <c r="E1743" s="2" t="s">
        <v>4429</v>
      </c>
      <c r="F1743" s="2"/>
      <c r="G1743" s="387">
        <v>21.3</v>
      </c>
      <c r="H1743" s="387">
        <v>19.55</v>
      </c>
      <c r="I1743" s="393">
        <v>19.200000000000003</v>
      </c>
    </row>
    <row r="1744" spans="1:9">
      <c r="A1744" s="162" t="s">
        <v>4209</v>
      </c>
      <c r="B1744" s="2">
        <v>6</v>
      </c>
      <c r="C1744" s="1">
        <v>0.7</v>
      </c>
      <c r="D1744" s="21">
        <v>48</v>
      </c>
      <c r="E1744" s="2" t="s">
        <v>4429</v>
      </c>
      <c r="F1744" s="2"/>
      <c r="G1744" s="387">
        <v>20.200000000000003</v>
      </c>
      <c r="H1744" s="387">
        <v>18.55</v>
      </c>
      <c r="I1744" s="393">
        <v>18.2</v>
      </c>
    </row>
    <row r="1745" spans="1:9" s="18" customFormat="1">
      <c r="A1745" s="162" t="s">
        <v>33245</v>
      </c>
      <c r="B1745" s="2">
        <v>3</v>
      </c>
      <c r="C1745" s="1">
        <v>0.7</v>
      </c>
      <c r="D1745" s="21">
        <v>40</v>
      </c>
      <c r="E1745" s="2" t="s">
        <v>4429</v>
      </c>
      <c r="F1745" s="2"/>
      <c r="G1745" s="387">
        <v>14.9</v>
      </c>
      <c r="H1745" s="387">
        <v>13.700000000000001</v>
      </c>
      <c r="I1745" s="393">
        <v>13.450000000000001</v>
      </c>
    </row>
    <row r="1746" spans="1:9" s="18" customFormat="1">
      <c r="A1746" s="162" t="s">
        <v>4212</v>
      </c>
      <c r="B1746" s="2">
        <v>3</v>
      </c>
      <c r="C1746" s="1">
        <v>0.7</v>
      </c>
      <c r="D1746" s="21">
        <v>43</v>
      </c>
      <c r="E1746" s="2" t="s">
        <v>4429</v>
      </c>
      <c r="F1746" s="2"/>
      <c r="G1746" s="387">
        <v>44.150000000000006</v>
      </c>
      <c r="H1746" s="387">
        <v>40.550000000000004</v>
      </c>
      <c r="I1746" s="393">
        <v>39.800000000000004</v>
      </c>
    </row>
    <row r="1747" spans="1:9">
      <c r="A1747" s="162" t="s">
        <v>14328</v>
      </c>
      <c r="B1747" s="2">
        <v>6</v>
      </c>
      <c r="C1747" s="1">
        <v>0.7</v>
      </c>
      <c r="D1747" s="21">
        <v>43</v>
      </c>
      <c r="E1747" s="2" t="s">
        <v>4429</v>
      </c>
      <c r="F1747" s="2"/>
      <c r="G1747" s="387">
        <v>18.55</v>
      </c>
      <c r="H1747" s="387">
        <v>17</v>
      </c>
      <c r="I1747" s="393">
        <v>16.7</v>
      </c>
    </row>
    <row r="1748" spans="1:9">
      <c r="A1748" s="163" t="s">
        <v>4234</v>
      </c>
      <c r="B1748" s="261">
        <v>6</v>
      </c>
      <c r="C1748" s="263">
        <v>0.7</v>
      </c>
      <c r="D1748" s="266">
        <v>60</v>
      </c>
      <c r="E1748" s="261" t="s">
        <v>4429</v>
      </c>
      <c r="F1748" s="261"/>
      <c r="G1748" s="388">
        <v>36.800000000000004</v>
      </c>
      <c r="H1748" s="388">
        <v>33.800000000000004</v>
      </c>
      <c r="I1748" s="395">
        <v>33.200000000000003</v>
      </c>
    </row>
    <row r="1749" spans="1:9" s="18" customFormat="1">
      <c r="A1749" t="s">
        <v>13689</v>
      </c>
      <c r="B1749" s="2">
        <v>6</v>
      </c>
      <c r="C1749" s="1">
        <v>0.7</v>
      </c>
      <c r="D1749" s="21">
        <v>61.3</v>
      </c>
      <c r="E1749" s="2" t="s">
        <v>4429</v>
      </c>
      <c r="F1749" s="2"/>
      <c r="G1749" s="387">
        <v>20.900000000000002</v>
      </c>
      <c r="H1749" s="387">
        <v>19.150000000000002</v>
      </c>
      <c r="I1749" s="387">
        <v>18.850000000000001</v>
      </c>
    </row>
    <row r="1750" spans="1:9" s="18" customFormat="1">
      <c r="A1750" t="s">
        <v>32930</v>
      </c>
      <c r="B1750" s="2">
        <v>6</v>
      </c>
      <c r="C1750" s="1">
        <v>0.7</v>
      </c>
      <c r="D1750" s="21">
        <v>60.8</v>
      </c>
      <c r="E1750" s="2" t="s">
        <v>4429</v>
      </c>
      <c r="F1750" s="2"/>
      <c r="G1750" s="387">
        <v>40.25</v>
      </c>
      <c r="H1750" s="387">
        <v>36.950000000000003</v>
      </c>
      <c r="I1750" s="387">
        <v>36.300000000000004</v>
      </c>
    </row>
    <row r="1751" spans="1:9">
      <c r="A1751" t="s">
        <v>32931</v>
      </c>
      <c r="B1751" s="2">
        <v>6</v>
      </c>
      <c r="C1751" s="1">
        <v>0.7</v>
      </c>
      <c r="D1751" s="21">
        <v>60.7</v>
      </c>
      <c r="E1751" s="2" t="s">
        <v>4429</v>
      </c>
      <c r="F1751" s="2"/>
      <c r="G1751" s="387">
        <v>73</v>
      </c>
      <c r="H1751" s="387">
        <v>67</v>
      </c>
      <c r="I1751" s="387">
        <v>65.8</v>
      </c>
    </row>
    <row r="1752" spans="1:9">
      <c r="A1752" t="s">
        <v>14525</v>
      </c>
      <c r="B1752" s="2">
        <v>6</v>
      </c>
      <c r="C1752" s="1">
        <v>0.7</v>
      </c>
      <c r="D1752" s="21">
        <v>61</v>
      </c>
      <c r="E1752" s="2" t="s">
        <v>4429</v>
      </c>
      <c r="F1752" s="2"/>
      <c r="G1752" s="387">
        <v>55.5</v>
      </c>
      <c r="H1752" s="387">
        <v>50.95</v>
      </c>
      <c r="I1752" s="387">
        <v>50.050000000000004</v>
      </c>
    </row>
    <row r="1753" spans="1:9">
      <c r="A1753" t="s">
        <v>62</v>
      </c>
      <c r="B1753" s="2">
        <v>6</v>
      </c>
      <c r="C1753" s="1">
        <v>0.7</v>
      </c>
      <c r="D1753" s="21">
        <v>48</v>
      </c>
      <c r="E1753" s="2" t="s">
        <v>4429</v>
      </c>
      <c r="F1753" s="2"/>
      <c r="G1753" s="387">
        <v>20.75</v>
      </c>
      <c r="H1753" s="387">
        <v>19.05</v>
      </c>
      <c r="I1753" s="387">
        <v>18.7</v>
      </c>
    </row>
    <row r="1754" spans="1:9">
      <c r="A1754" t="s">
        <v>64</v>
      </c>
      <c r="B1754" s="2">
        <v>3</v>
      </c>
      <c r="C1754" s="1">
        <v>0.7</v>
      </c>
      <c r="D1754" s="21">
        <v>40</v>
      </c>
      <c r="E1754" s="2" t="s">
        <v>4429</v>
      </c>
      <c r="F1754" s="2"/>
      <c r="G1754" s="387">
        <v>31.05</v>
      </c>
      <c r="H1754" s="387">
        <v>28.55</v>
      </c>
      <c r="I1754" s="387">
        <v>28</v>
      </c>
    </row>
    <row r="1755" spans="1:9">
      <c r="A1755"/>
      <c r="B1755" s="2"/>
      <c r="C1755" s="1"/>
      <c r="D1755" s="21"/>
      <c r="E1755" s="2"/>
      <c r="F1755" s="2"/>
      <c r="G1755" s="387"/>
      <c r="H1755" s="387"/>
      <c r="I1755" s="387"/>
    </row>
    <row r="1756" spans="1:9">
      <c r="A1756"/>
      <c r="B1756" s="2"/>
      <c r="C1756" s="1"/>
      <c r="D1756" s="21"/>
      <c r="E1756" s="2"/>
      <c r="F1756" s="2"/>
      <c r="G1756" s="387"/>
      <c r="H1756" s="387"/>
      <c r="I1756" s="387"/>
    </row>
    <row r="1757" spans="1:9">
      <c r="A1757"/>
      <c r="B1757" s="2"/>
      <c r="C1757" s="1"/>
      <c r="D1757" s="21"/>
      <c r="E1757" s="2"/>
      <c r="F1757" s="2"/>
      <c r="G1757" s="387"/>
      <c r="H1757" s="387"/>
      <c r="I1757" s="387"/>
    </row>
    <row r="1758" spans="1:9" s="18" customFormat="1">
      <c r="A1758"/>
      <c r="B1758" s="2"/>
      <c r="C1758" s="1"/>
      <c r="D1758" s="21"/>
      <c r="E1758" s="2"/>
      <c r="F1758" s="2"/>
      <c r="G1758" s="387"/>
      <c r="H1758" s="387"/>
      <c r="I1758" s="387"/>
    </row>
    <row r="1759" spans="1:9">
      <c r="A1759"/>
      <c r="B1759" s="2"/>
      <c r="C1759" s="1"/>
      <c r="D1759" s="21"/>
      <c r="E1759" s="2"/>
      <c r="F1759" s="2"/>
      <c r="G1759" s="387"/>
      <c r="H1759" s="387"/>
      <c r="I1759" s="387"/>
    </row>
    <row r="1760" spans="1:9" s="18" customFormat="1">
      <c r="A1760"/>
      <c r="B1760" s="2"/>
      <c r="C1760" s="1"/>
      <c r="D1760" s="21"/>
      <c r="E1760" s="2"/>
      <c r="F1760" s="2"/>
      <c r="G1760" s="387"/>
      <c r="H1760" s="387"/>
      <c r="I1760" s="387"/>
    </row>
    <row r="1761" spans="1:9">
      <c r="A1761"/>
      <c r="B1761" s="2"/>
      <c r="C1761" s="1"/>
      <c r="D1761" s="21"/>
      <c r="E1761" s="2"/>
      <c r="F1761" s="2"/>
      <c r="G1761" s="387"/>
      <c r="H1761" s="387"/>
      <c r="I1761" s="387"/>
    </row>
    <row r="1762" spans="1:9">
      <c r="A1762"/>
      <c r="B1762" s="2"/>
      <c r="C1762" s="1"/>
      <c r="D1762" s="21"/>
      <c r="E1762" s="2"/>
      <c r="F1762" s="2"/>
      <c r="G1762" s="387"/>
      <c r="H1762" s="387"/>
      <c r="I1762" s="387"/>
    </row>
    <row r="1763" spans="1:9">
      <c r="A1763"/>
      <c r="B1763" s="2"/>
      <c r="C1763" s="1"/>
      <c r="D1763" s="21"/>
      <c r="E1763" s="2"/>
      <c r="F1763" s="2"/>
      <c r="G1763" s="387"/>
      <c r="H1763" s="387"/>
      <c r="I1763" s="387"/>
    </row>
    <row r="1764" spans="1:9">
      <c r="A1764"/>
      <c r="B1764" s="2"/>
      <c r="C1764" s="1"/>
      <c r="D1764" s="21"/>
      <c r="E1764" s="2"/>
      <c r="F1764" s="2"/>
      <c r="G1764" s="387"/>
      <c r="H1764" s="387"/>
      <c r="I1764" s="387"/>
    </row>
    <row r="1765" spans="1:9">
      <c r="A1765"/>
      <c r="B1765" s="2"/>
      <c r="C1765" s="1"/>
      <c r="D1765" s="21"/>
      <c r="E1765" s="2"/>
      <c r="F1765" s="2"/>
      <c r="G1765" s="387"/>
      <c r="H1765" s="387"/>
      <c r="I1765" s="387"/>
    </row>
    <row r="1766" spans="1:9">
      <c r="A1766"/>
      <c r="B1766" s="2"/>
      <c r="C1766" s="1"/>
      <c r="D1766" s="21"/>
      <c r="E1766" s="2"/>
      <c r="F1766" s="2"/>
      <c r="G1766" s="387"/>
      <c r="H1766" s="387"/>
      <c r="I1766" s="387"/>
    </row>
    <row r="1767" spans="1:9">
      <c r="A1767"/>
      <c r="B1767" s="2"/>
      <c r="C1767" s="1"/>
      <c r="D1767" s="21"/>
      <c r="E1767" s="2"/>
      <c r="F1767" s="2"/>
      <c r="G1767" s="387"/>
      <c r="H1767" s="387"/>
      <c r="I1767" s="387"/>
    </row>
    <row r="1768" spans="1:9" s="18" customFormat="1">
      <c r="A1768"/>
      <c r="B1768" s="2"/>
      <c r="C1768" s="1"/>
      <c r="D1768" s="21"/>
      <c r="E1768" s="2"/>
      <c r="F1768" s="2"/>
      <c r="G1768" s="387"/>
      <c r="H1768" s="387"/>
      <c r="I1768" s="387"/>
    </row>
    <row r="1769" spans="1:9">
      <c r="A1769"/>
      <c r="B1769" s="2"/>
      <c r="C1769" s="1"/>
      <c r="D1769" s="21"/>
      <c r="E1769" s="2"/>
      <c r="F1769" s="2"/>
      <c r="G1769" s="387"/>
      <c r="H1769" s="387"/>
      <c r="I1769" s="387"/>
    </row>
    <row r="1770" spans="1:9" s="18" customFormat="1">
      <c r="A1770"/>
      <c r="B1770" s="2"/>
      <c r="C1770" s="1"/>
      <c r="D1770" s="21"/>
      <c r="E1770" s="2"/>
      <c r="F1770" s="2"/>
      <c r="G1770" s="387"/>
      <c r="H1770" s="387"/>
      <c r="I1770" s="387"/>
    </row>
    <row r="1771" spans="1:9">
      <c r="A1771"/>
      <c r="B1771" s="2"/>
      <c r="C1771" s="1"/>
      <c r="D1771" s="21"/>
      <c r="E1771" s="2"/>
      <c r="F1771" s="2"/>
      <c r="G1771" s="387"/>
      <c r="H1771" s="387"/>
      <c r="I1771" s="387"/>
    </row>
    <row r="1772" spans="1:9">
      <c r="A1772"/>
      <c r="B1772" s="2"/>
      <c r="C1772" s="1"/>
      <c r="D1772" s="21"/>
      <c r="E1772" s="2"/>
      <c r="F1772" s="2"/>
      <c r="G1772" s="387"/>
      <c r="H1772" s="387"/>
      <c r="I1772" s="387"/>
    </row>
    <row r="1773" spans="1:9">
      <c r="A1773"/>
      <c r="B1773" s="2"/>
      <c r="C1773" s="1"/>
      <c r="D1773" s="21"/>
      <c r="E1773" s="2"/>
      <c r="F1773" s="2"/>
      <c r="G1773" s="387"/>
      <c r="H1773" s="387"/>
      <c r="I1773" s="387"/>
    </row>
    <row r="1774" spans="1:9">
      <c r="A1774"/>
      <c r="B1774" s="2"/>
      <c r="C1774" s="1"/>
      <c r="D1774" s="21"/>
      <c r="E1774" s="2"/>
      <c r="F1774" s="2"/>
      <c r="G1774" s="387"/>
      <c r="H1774" s="387"/>
      <c r="I1774" s="387"/>
    </row>
    <row r="1775" spans="1:9">
      <c r="A1775"/>
      <c r="B1775" s="2"/>
      <c r="C1775" s="1"/>
      <c r="D1775" s="21"/>
      <c r="E1775" s="2"/>
      <c r="F1775" s="2"/>
      <c r="G1775" s="387"/>
      <c r="H1775" s="387"/>
      <c r="I1775" s="387"/>
    </row>
    <row r="1776" spans="1:9">
      <c r="A1776"/>
      <c r="B1776" s="2"/>
      <c r="C1776" s="1"/>
      <c r="D1776" s="21"/>
      <c r="E1776" s="2"/>
      <c r="F1776" s="2"/>
      <c r="G1776" s="387"/>
      <c r="H1776" s="387"/>
      <c r="I1776" s="387"/>
    </row>
    <row r="1777" spans="1:9" s="18" customFormat="1">
      <c r="A1777"/>
      <c r="B1777" s="2"/>
      <c r="C1777" s="1"/>
      <c r="D1777" s="21"/>
      <c r="E1777" s="2"/>
      <c r="F1777" s="2"/>
      <c r="G1777" s="387"/>
      <c r="H1777" s="387"/>
      <c r="I1777" s="387"/>
    </row>
    <row r="1778" spans="1:9">
      <c r="A1778"/>
      <c r="B1778" s="2"/>
      <c r="C1778" s="1"/>
      <c r="D1778" s="21"/>
      <c r="E1778" s="2"/>
      <c r="F1778" s="2"/>
      <c r="G1778" s="387"/>
      <c r="H1778" s="387"/>
      <c r="I1778" s="387"/>
    </row>
    <row r="1779" spans="1:9" s="18" customFormat="1">
      <c r="A1779"/>
      <c r="B1779" s="2"/>
      <c r="C1779" s="1"/>
      <c r="D1779" s="21"/>
      <c r="E1779" s="2"/>
      <c r="F1779" s="2"/>
      <c r="G1779" s="387"/>
      <c r="H1779" s="387"/>
      <c r="I1779" s="387"/>
    </row>
    <row r="1780" spans="1:9">
      <c r="A1780"/>
      <c r="B1780" s="2"/>
      <c r="C1780" s="1"/>
      <c r="D1780" s="21"/>
      <c r="E1780" s="2"/>
      <c r="F1780" s="2"/>
      <c r="G1780" s="387"/>
      <c r="H1780" s="387"/>
      <c r="I1780" s="387"/>
    </row>
    <row r="1781" spans="1:9">
      <c r="A1781"/>
      <c r="B1781" s="2"/>
      <c r="C1781" s="1"/>
      <c r="D1781" s="21"/>
      <c r="E1781" s="2"/>
      <c r="F1781" s="2"/>
      <c r="G1781" s="387"/>
      <c r="H1781" s="387"/>
      <c r="I1781" s="387"/>
    </row>
    <row r="1782" spans="1:9">
      <c r="A1782"/>
      <c r="B1782" s="2"/>
      <c r="C1782" s="1"/>
      <c r="D1782" s="21"/>
      <c r="E1782" s="2"/>
      <c r="F1782" s="2"/>
      <c r="G1782" s="387"/>
      <c r="H1782" s="387"/>
      <c r="I1782" s="387"/>
    </row>
    <row r="1783" spans="1:9">
      <c r="A1783"/>
      <c r="B1783" s="2"/>
      <c r="C1783" s="1"/>
      <c r="D1783" s="21"/>
      <c r="E1783" s="2"/>
      <c r="F1783" s="2"/>
      <c r="G1783" s="387"/>
      <c r="H1783" s="387"/>
      <c r="I1783" s="387"/>
    </row>
    <row r="1784" spans="1:9">
      <c r="A1784"/>
      <c r="B1784" s="2"/>
      <c r="C1784" s="1"/>
      <c r="D1784" s="21"/>
      <c r="E1784" s="2"/>
      <c r="F1784" s="2"/>
      <c r="G1784" s="387"/>
      <c r="H1784" s="387"/>
      <c r="I1784" s="387"/>
    </row>
    <row r="1785" spans="1:9">
      <c r="A1785"/>
      <c r="B1785" s="2"/>
      <c r="C1785" s="1"/>
      <c r="D1785" s="21"/>
      <c r="E1785" s="2"/>
      <c r="F1785" s="2"/>
      <c r="G1785" s="387"/>
      <c r="H1785" s="387"/>
      <c r="I1785" s="387"/>
    </row>
    <row r="1786" spans="1:9" s="18" customFormat="1">
      <c r="A1786"/>
      <c r="B1786" s="2"/>
      <c r="C1786" s="1"/>
      <c r="D1786" s="21"/>
      <c r="E1786" s="2"/>
      <c r="F1786" s="2"/>
      <c r="G1786" s="387"/>
      <c r="H1786" s="387"/>
      <c r="I1786" s="387"/>
    </row>
    <row r="1787" spans="1:9">
      <c r="A1787"/>
      <c r="B1787" s="2"/>
      <c r="C1787" s="1"/>
      <c r="D1787" s="21"/>
      <c r="E1787" s="2"/>
      <c r="F1787" s="2"/>
      <c r="G1787" s="387"/>
      <c r="H1787" s="387"/>
      <c r="I1787" s="387"/>
    </row>
    <row r="1788" spans="1:9" s="18" customFormat="1">
      <c r="A1788"/>
      <c r="B1788" s="2"/>
      <c r="C1788" s="1"/>
      <c r="D1788" s="21"/>
      <c r="E1788" s="2"/>
      <c r="F1788" s="2"/>
      <c r="G1788" s="387"/>
      <c r="H1788" s="387"/>
      <c r="I1788" s="387"/>
    </row>
    <row r="1789" spans="1:9">
      <c r="A1789"/>
      <c r="B1789" s="2"/>
      <c r="C1789" s="1"/>
      <c r="D1789" s="21"/>
      <c r="E1789" s="2"/>
      <c r="F1789" s="2"/>
      <c r="G1789" s="387"/>
      <c r="H1789" s="387"/>
      <c r="I1789" s="387"/>
    </row>
    <row r="1790" spans="1:9">
      <c r="A1790"/>
      <c r="B1790" s="2"/>
      <c r="C1790" s="1"/>
      <c r="D1790" s="21"/>
      <c r="E1790" s="2"/>
      <c r="F1790" s="2"/>
      <c r="G1790" s="387"/>
      <c r="H1790" s="387"/>
      <c r="I1790" s="387"/>
    </row>
    <row r="1791" spans="1:9">
      <c r="A1791"/>
      <c r="B1791" s="2"/>
      <c r="C1791" s="1"/>
      <c r="D1791" s="21"/>
      <c r="E1791" s="2"/>
      <c r="F1791" s="2"/>
      <c r="G1791" s="387"/>
      <c r="H1791" s="387"/>
      <c r="I1791" s="387"/>
    </row>
    <row r="1792" spans="1:9">
      <c r="A1792"/>
      <c r="B1792" s="2"/>
      <c r="C1792" s="1"/>
      <c r="D1792" s="21"/>
      <c r="E1792" s="2"/>
      <c r="F1792" s="2"/>
      <c r="G1792" s="387"/>
      <c r="H1792" s="387"/>
      <c r="I1792" s="387"/>
    </row>
    <row r="1793" spans="1:9">
      <c r="A1793"/>
      <c r="B1793" s="2"/>
      <c r="C1793" s="1"/>
      <c r="D1793" s="21"/>
      <c r="E1793" s="2"/>
      <c r="F1793" s="2"/>
      <c r="G1793" s="387"/>
      <c r="H1793" s="387"/>
      <c r="I1793" s="387"/>
    </row>
    <row r="1794" spans="1:9">
      <c r="A1794"/>
      <c r="B1794" s="2"/>
      <c r="C1794" s="1"/>
      <c r="D1794" s="21"/>
      <c r="E1794" s="2"/>
      <c r="F1794" s="2"/>
      <c r="G1794" s="387"/>
      <c r="H1794" s="387"/>
      <c r="I1794" s="387"/>
    </row>
    <row r="1795" spans="1:9" s="18" customFormat="1">
      <c r="A1795"/>
      <c r="B1795" s="2"/>
      <c r="C1795" s="1"/>
      <c r="D1795" s="21"/>
      <c r="E1795" s="2"/>
      <c r="F1795" s="2"/>
      <c r="G1795" s="387"/>
      <c r="H1795" s="387"/>
      <c r="I1795" s="387"/>
    </row>
    <row r="1796" spans="1:9">
      <c r="A1796"/>
      <c r="B1796" s="2"/>
      <c r="C1796" s="1"/>
      <c r="D1796" s="21"/>
      <c r="E1796" s="2"/>
      <c r="F1796" s="2"/>
      <c r="G1796" s="387"/>
      <c r="H1796" s="387"/>
      <c r="I1796" s="387"/>
    </row>
    <row r="1797" spans="1:9" s="18" customFormat="1">
      <c r="A1797"/>
      <c r="B1797" s="2"/>
      <c r="C1797" s="1"/>
      <c r="D1797" s="21"/>
      <c r="E1797" s="2"/>
      <c r="F1797" s="2"/>
      <c r="G1797" s="387"/>
      <c r="H1797" s="387"/>
      <c r="I1797" s="387"/>
    </row>
    <row r="1798" spans="1:9">
      <c r="A1798"/>
      <c r="B1798" s="2"/>
      <c r="C1798" s="1"/>
      <c r="D1798" s="21"/>
      <c r="E1798" s="2"/>
      <c r="F1798" s="2"/>
      <c r="G1798" s="387"/>
      <c r="H1798" s="387"/>
      <c r="I1798" s="387"/>
    </row>
    <row r="1799" spans="1:9">
      <c r="A1799"/>
      <c r="B1799" s="2"/>
      <c r="C1799" s="1"/>
      <c r="D1799" s="21"/>
      <c r="E1799" s="2"/>
      <c r="F1799" s="2"/>
      <c r="G1799" s="387"/>
      <c r="H1799" s="387"/>
      <c r="I1799" s="387"/>
    </row>
    <row r="1800" spans="1:9">
      <c r="A1800"/>
      <c r="B1800" s="2"/>
      <c r="C1800" s="1"/>
      <c r="D1800" s="21"/>
      <c r="E1800" s="2"/>
      <c r="F1800" s="2"/>
      <c r="G1800" s="387"/>
      <c r="H1800" s="387"/>
      <c r="I1800" s="387"/>
    </row>
    <row r="1801" spans="1:9">
      <c r="A1801"/>
      <c r="B1801" s="2"/>
      <c r="C1801" s="1"/>
      <c r="D1801" s="21"/>
      <c r="E1801" s="2"/>
      <c r="F1801" s="2"/>
      <c r="G1801" s="387"/>
      <c r="H1801" s="387"/>
      <c r="I1801" s="387"/>
    </row>
    <row r="1802" spans="1:9">
      <c r="A1802"/>
      <c r="B1802" s="2"/>
      <c r="C1802" s="1"/>
      <c r="D1802" s="21"/>
      <c r="E1802" s="2"/>
      <c r="F1802" s="2"/>
      <c r="G1802" s="387"/>
      <c r="H1802" s="387"/>
      <c r="I1802" s="387"/>
    </row>
    <row r="1803" spans="1:9">
      <c r="A1803"/>
      <c r="B1803" s="2"/>
      <c r="C1803" s="1"/>
      <c r="D1803" s="21"/>
      <c r="E1803" s="2"/>
      <c r="F1803" s="2"/>
      <c r="G1803" s="387"/>
      <c r="H1803" s="387"/>
      <c r="I1803" s="387"/>
    </row>
    <row r="1804" spans="1:9" s="18" customFormat="1">
      <c r="A1804"/>
      <c r="B1804" s="2"/>
      <c r="C1804" s="1"/>
      <c r="D1804" s="21"/>
      <c r="E1804" s="2"/>
      <c r="F1804" s="2"/>
      <c r="G1804" s="387"/>
      <c r="H1804" s="387"/>
      <c r="I1804" s="387"/>
    </row>
    <row r="1805" spans="1:9" s="18" customFormat="1">
      <c r="A1805"/>
      <c r="B1805" s="2"/>
      <c r="C1805" s="1"/>
      <c r="D1805" s="21"/>
      <c r="E1805" s="2"/>
      <c r="F1805" s="2"/>
      <c r="G1805" s="387"/>
      <c r="H1805" s="387"/>
      <c r="I1805" s="387"/>
    </row>
    <row r="1806" spans="1:9" s="18" customFormat="1">
      <c r="A1806"/>
      <c r="B1806" s="2"/>
      <c r="C1806" s="1"/>
      <c r="D1806" s="21"/>
      <c r="E1806" s="2"/>
      <c r="F1806" s="2"/>
      <c r="G1806" s="387"/>
      <c r="H1806" s="387"/>
      <c r="I1806" s="387"/>
    </row>
    <row r="1807" spans="1:9">
      <c r="A1807"/>
      <c r="B1807" s="2"/>
      <c r="C1807" s="1"/>
      <c r="D1807" s="21"/>
      <c r="E1807" s="2"/>
      <c r="F1807" s="2"/>
      <c r="G1807" s="387"/>
      <c r="H1807" s="387"/>
      <c r="I1807" s="387"/>
    </row>
    <row r="1808" spans="1:9">
      <c r="A1808"/>
      <c r="B1808" s="2"/>
      <c r="C1808" s="1"/>
      <c r="D1808" s="21"/>
      <c r="E1808" s="2"/>
      <c r="F1808" s="2"/>
      <c r="G1808" s="387"/>
      <c r="H1808" s="387"/>
      <c r="I1808" s="387"/>
    </row>
    <row r="1809" spans="1:9">
      <c r="A1809"/>
      <c r="B1809" s="2"/>
      <c r="C1809" s="1"/>
      <c r="D1809" s="21"/>
      <c r="E1809" s="2"/>
      <c r="F1809" s="2"/>
      <c r="G1809" s="387"/>
      <c r="H1809" s="387"/>
      <c r="I1809" s="387"/>
    </row>
    <row r="1810" spans="1:9">
      <c r="A1810"/>
      <c r="E1810"/>
      <c r="F1810"/>
    </row>
    <row r="1811" spans="1:9">
      <c r="A1811"/>
      <c r="E1811"/>
      <c r="F1811"/>
    </row>
    <row r="1812" spans="1:9">
      <c r="A1812"/>
      <c r="E1812"/>
      <c r="F1812"/>
    </row>
    <row r="1813" spans="1:9" s="18" customFormat="1">
      <c r="A1813"/>
      <c r="B1813"/>
      <c r="C1813" s="22"/>
      <c r="D1813" s="23"/>
      <c r="E1813"/>
      <c r="F1813"/>
      <c r="G1813" s="385"/>
      <c r="H1813" s="385"/>
      <c r="I1813" s="385"/>
    </row>
    <row r="1814" spans="1:9">
      <c r="A1814"/>
      <c r="E1814"/>
      <c r="F1814"/>
    </row>
    <row r="1815" spans="1:9" s="18" customFormat="1">
      <c r="A1815"/>
      <c r="B1815"/>
      <c r="C1815" s="22"/>
      <c r="D1815" s="23"/>
      <c r="E1815"/>
      <c r="F1815"/>
      <c r="G1815" s="385"/>
      <c r="H1815" s="385"/>
      <c r="I1815" s="385"/>
    </row>
    <row r="1816" spans="1:9">
      <c r="A1816"/>
      <c r="E1816"/>
      <c r="F1816"/>
    </row>
    <row r="1817" spans="1:9">
      <c r="A1817"/>
      <c r="E1817"/>
      <c r="F1817"/>
    </row>
    <row r="1818" spans="1:9">
      <c r="A1818"/>
      <c r="B1818" s="2"/>
      <c r="C1818" s="1"/>
      <c r="D1818" s="21"/>
      <c r="E1818" s="2"/>
      <c r="F1818" s="2"/>
      <c r="G1818" s="387"/>
      <c r="H1818" s="387"/>
      <c r="I1818" s="387"/>
    </row>
    <row r="1819" spans="1:9">
      <c r="A1819"/>
      <c r="B1819" s="2"/>
      <c r="C1819" s="1"/>
      <c r="D1819" s="21"/>
      <c r="E1819" s="2"/>
      <c r="F1819" s="2"/>
      <c r="G1819" s="387"/>
      <c r="H1819" s="387"/>
      <c r="I1819" s="387"/>
    </row>
    <row r="1820" spans="1:9">
      <c r="A1820"/>
      <c r="B1820" s="2"/>
      <c r="C1820" s="1"/>
      <c r="D1820" s="21"/>
      <c r="E1820" s="2"/>
      <c r="F1820" s="2"/>
      <c r="G1820" s="387"/>
      <c r="H1820" s="387"/>
      <c r="I1820" s="387"/>
    </row>
    <row r="1821" spans="1:9">
      <c r="A1821"/>
      <c r="B1821" s="2"/>
      <c r="C1821" s="1"/>
      <c r="D1821" s="21"/>
      <c r="E1821" s="2"/>
      <c r="F1821" s="2"/>
      <c r="G1821" s="387"/>
      <c r="H1821" s="387"/>
      <c r="I1821" s="387"/>
    </row>
    <row r="1822" spans="1:9" s="18" customFormat="1">
      <c r="A1822"/>
      <c r="B1822" s="2"/>
      <c r="C1822" s="1"/>
      <c r="D1822" s="21"/>
      <c r="E1822" s="2"/>
      <c r="F1822" s="2"/>
      <c r="G1822" s="387"/>
      <c r="H1822" s="387"/>
      <c r="I1822" s="387"/>
    </row>
    <row r="1823" spans="1:9">
      <c r="A1823"/>
      <c r="B1823" s="2"/>
      <c r="C1823" s="1"/>
      <c r="D1823" s="21"/>
      <c r="E1823" s="2"/>
      <c r="F1823" s="2"/>
      <c r="G1823" s="387"/>
      <c r="H1823" s="387"/>
      <c r="I1823" s="387"/>
    </row>
    <row r="1824" spans="1:9" s="18" customFormat="1">
      <c r="A1824"/>
      <c r="B1824" s="2"/>
      <c r="C1824" s="1"/>
      <c r="D1824" s="21"/>
      <c r="E1824" s="2"/>
      <c r="F1824" s="2"/>
      <c r="G1824" s="387"/>
      <c r="H1824" s="387"/>
      <c r="I1824" s="387"/>
    </row>
    <row r="1825" spans="1:9">
      <c r="A1825"/>
      <c r="B1825" s="2"/>
      <c r="C1825" s="1"/>
      <c r="D1825" s="21"/>
      <c r="E1825" s="2"/>
      <c r="F1825" s="2"/>
      <c r="G1825" s="387"/>
      <c r="H1825" s="387"/>
      <c r="I1825" s="387"/>
    </row>
    <row r="1826" spans="1:9">
      <c r="A1826"/>
      <c r="B1826" s="2"/>
      <c r="C1826" s="1"/>
      <c r="D1826" s="21"/>
      <c r="E1826" s="2"/>
      <c r="F1826" s="2"/>
      <c r="G1826" s="387"/>
      <c r="H1826" s="387"/>
      <c r="I1826" s="387"/>
    </row>
    <row r="1827" spans="1:9">
      <c r="A1827"/>
      <c r="B1827" s="2"/>
      <c r="C1827" s="1"/>
      <c r="D1827" s="21"/>
      <c r="E1827" s="2"/>
      <c r="F1827" s="2"/>
      <c r="G1827" s="387"/>
      <c r="H1827" s="387"/>
      <c r="I1827" s="387"/>
    </row>
    <row r="1828" spans="1:9">
      <c r="A1828"/>
      <c r="B1828" s="2"/>
      <c r="C1828" s="1"/>
      <c r="D1828" s="21"/>
      <c r="E1828" s="2"/>
      <c r="F1828" s="2"/>
      <c r="G1828" s="387"/>
      <c r="H1828" s="387"/>
      <c r="I1828" s="387"/>
    </row>
    <row r="1829" spans="1:9">
      <c r="A1829"/>
      <c r="B1829" s="2"/>
      <c r="C1829" s="1"/>
      <c r="D1829" s="21"/>
      <c r="E1829" s="2"/>
      <c r="F1829" s="2"/>
      <c r="G1829" s="387"/>
      <c r="H1829" s="387"/>
      <c r="I1829" s="387"/>
    </row>
    <row r="1830" spans="1:9">
      <c r="A1830"/>
      <c r="B1830" s="2"/>
      <c r="C1830" s="1"/>
      <c r="D1830" s="21"/>
      <c r="E1830" s="2"/>
      <c r="F1830" s="2"/>
      <c r="G1830" s="387"/>
      <c r="H1830" s="387"/>
      <c r="I1830" s="387"/>
    </row>
    <row r="1831" spans="1:9" s="18" customFormat="1">
      <c r="A1831"/>
      <c r="B1831" s="2"/>
      <c r="C1831" s="1"/>
      <c r="D1831" s="21"/>
      <c r="E1831" s="2"/>
      <c r="F1831" s="2"/>
      <c r="G1831" s="387"/>
      <c r="H1831" s="387"/>
      <c r="I1831" s="387"/>
    </row>
    <row r="1832" spans="1:9">
      <c r="A1832"/>
      <c r="B1832" s="2"/>
      <c r="C1832" s="1"/>
      <c r="D1832" s="21"/>
      <c r="E1832" s="2"/>
      <c r="F1832" s="2"/>
      <c r="G1832" s="387"/>
      <c r="H1832" s="387"/>
      <c r="I1832" s="387"/>
    </row>
    <row r="1833" spans="1:9" s="18" customFormat="1">
      <c r="A1833"/>
      <c r="B1833" s="2"/>
      <c r="C1833" s="1"/>
      <c r="D1833" s="21"/>
      <c r="E1833" s="2"/>
      <c r="F1833" s="2"/>
      <c r="G1833" s="387"/>
      <c r="H1833" s="387"/>
      <c r="I1833" s="387"/>
    </row>
    <row r="1834" spans="1:9">
      <c r="A1834"/>
      <c r="B1834" s="2"/>
      <c r="C1834" s="1"/>
      <c r="D1834" s="21"/>
      <c r="E1834" s="2"/>
      <c r="F1834" s="2"/>
      <c r="G1834" s="387"/>
      <c r="H1834" s="387"/>
      <c r="I1834" s="387"/>
    </row>
    <row r="1835" spans="1:9">
      <c r="A1835"/>
      <c r="B1835" s="2"/>
      <c r="C1835" s="1"/>
      <c r="D1835" s="21"/>
      <c r="E1835" s="2"/>
      <c r="F1835" s="2"/>
      <c r="G1835" s="387"/>
      <c r="H1835" s="387"/>
      <c r="I1835" s="387"/>
    </row>
    <row r="1836" spans="1:9">
      <c r="A1836"/>
      <c r="B1836" s="2"/>
      <c r="C1836" s="1"/>
      <c r="D1836" s="21"/>
      <c r="E1836" s="2"/>
      <c r="F1836" s="2"/>
      <c r="G1836" s="387"/>
      <c r="H1836" s="387"/>
      <c r="I1836" s="387"/>
    </row>
    <row r="1837" spans="1:9">
      <c r="A1837"/>
      <c r="B1837" s="2"/>
      <c r="C1837" s="1"/>
      <c r="D1837" s="21"/>
      <c r="E1837" s="2"/>
      <c r="F1837" s="2"/>
      <c r="G1837" s="387"/>
      <c r="H1837" s="387"/>
      <c r="I1837" s="387"/>
    </row>
    <row r="1838" spans="1:9">
      <c r="A1838"/>
      <c r="B1838" s="2"/>
      <c r="C1838" s="1"/>
      <c r="D1838" s="21"/>
      <c r="E1838" s="2"/>
      <c r="F1838" s="2"/>
      <c r="G1838" s="387"/>
      <c r="H1838" s="387"/>
      <c r="I1838" s="387"/>
    </row>
    <row r="1839" spans="1:9">
      <c r="A1839"/>
      <c r="B1839" s="2"/>
      <c r="C1839" s="1"/>
      <c r="D1839" s="21"/>
      <c r="E1839" s="2"/>
      <c r="F1839" s="2"/>
      <c r="G1839" s="387"/>
      <c r="H1839" s="387"/>
      <c r="I1839" s="387"/>
    </row>
    <row r="1840" spans="1:9">
      <c r="A1840"/>
      <c r="B1840" s="2"/>
      <c r="C1840" s="1"/>
      <c r="D1840" s="21"/>
      <c r="E1840" s="2"/>
      <c r="F1840" s="2"/>
      <c r="G1840" s="387"/>
      <c r="H1840" s="387"/>
      <c r="I1840" s="387"/>
    </row>
    <row r="1841" spans="1:9">
      <c r="A1841"/>
      <c r="B1841" s="2"/>
      <c r="C1841" s="1"/>
      <c r="D1841" s="21"/>
      <c r="E1841" s="2"/>
      <c r="F1841" s="2"/>
      <c r="G1841" s="387"/>
      <c r="H1841" s="387"/>
      <c r="I1841" s="387"/>
    </row>
    <row r="1842" spans="1:9">
      <c r="A1842"/>
      <c r="B1842" s="2"/>
      <c r="C1842" s="1"/>
      <c r="D1842" s="21"/>
      <c r="E1842" s="2"/>
      <c r="F1842" s="2"/>
      <c r="G1842" s="387"/>
      <c r="H1842" s="387"/>
      <c r="I1842" s="387"/>
    </row>
    <row r="1843" spans="1:9">
      <c r="A1843"/>
      <c r="B1843" s="2"/>
      <c r="C1843" s="1"/>
      <c r="D1843" s="21"/>
      <c r="E1843" s="2"/>
      <c r="F1843" s="2"/>
      <c r="G1843" s="387"/>
      <c r="H1843" s="387"/>
      <c r="I1843" s="387"/>
    </row>
    <row r="1844" spans="1:9">
      <c r="A1844"/>
      <c r="B1844" s="2"/>
      <c r="C1844" s="1"/>
      <c r="D1844" s="21"/>
      <c r="E1844" s="2"/>
      <c r="F1844" s="2"/>
      <c r="G1844" s="387"/>
      <c r="H1844" s="387"/>
      <c r="I1844" s="387"/>
    </row>
    <row r="1845" spans="1:9">
      <c r="A1845"/>
      <c r="B1845" s="2"/>
      <c r="C1845" s="1"/>
      <c r="D1845" s="21"/>
      <c r="E1845" s="2"/>
      <c r="F1845" s="2"/>
      <c r="G1845" s="387"/>
      <c r="H1845" s="387"/>
      <c r="I1845" s="387"/>
    </row>
    <row r="1846" spans="1:9">
      <c r="A1846"/>
      <c r="B1846" s="2"/>
      <c r="C1846" s="1"/>
      <c r="D1846" s="21"/>
      <c r="E1846" s="2"/>
      <c r="F1846" s="2"/>
      <c r="G1846" s="387"/>
      <c r="H1846" s="387"/>
      <c r="I1846" s="387"/>
    </row>
    <row r="1847" spans="1:9">
      <c r="A1847"/>
      <c r="B1847" s="2"/>
      <c r="C1847" s="1"/>
      <c r="D1847" s="21"/>
      <c r="E1847" s="2"/>
      <c r="F1847" s="2"/>
      <c r="G1847" s="387"/>
      <c r="H1847" s="387"/>
      <c r="I1847" s="387"/>
    </row>
    <row r="1848" spans="1:9">
      <c r="A1848"/>
      <c r="B1848" s="2"/>
      <c r="C1848" s="1"/>
      <c r="D1848" s="21"/>
      <c r="E1848" s="2"/>
      <c r="F1848" s="2"/>
      <c r="G1848" s="387"/>
      <c r="H1848" s="387"/>
      <c r="I1848" s="387"/>
    </row>
    <row r="1849" spans="1:9">
      <c r="A1849"/>
      <c r="B1849" s="2"/>
      <c r="C1849" s="1"/>
      <c r="D1849" s="21"/>
      <c r="E1849" s="2"/>
      <c r="F1849" s="2"/>
      <c r="G1849" s="387"/>
      <c r="H1849" s="387"/>
      <c r="I1849" s="387"/>
    </row>
    <row r="1850" spans="1:9">
      <c r="A1850"/>
      <c r="B1850" s="2"/>
      <c r="C1850" s="1"/>
      <c r="D1850" s="21"/>
      <c r="E1850" s="2"/>
      <c r="F1850" s="2"/>
      <c r="G1850" s="387"/>
      <c r="H1850" s="387"/>
      <c r="I1850" s="387"/>
    </row>
    <row r="1851" spans="1:9">
      <c r="A1851"/>
      <c r="B1851" s="2"/>
      <c r="C1851" s="1"/>
      <c r="D1851" s="21"/>
      <c r="E1851" s="2"/>
      <c r="F1851" s="2"/>
      <c r="G1851" s="387"/>
      <c r="H1851" s="387"/>
      <c r="I1851" s="387"/>
    </row>
    <row r="1852" spans="1:9">
      <c r="A1852"/>
      <c r="B1852" s="2"/>
      <c r="C1852" s="1"/>
      <c r="D1852" s="21"/>
      <c r="E1852" s="2"/>
      <c r="F1852" s="2"/>
      <c r="G1852" s="387"/>
      <c r="H1852" s="387"/>
      <c r="I1852" s="387"/>
    </row>
    <row r="1853" spans="1:9">
      <c r="A1853"/>
      <c r="B1853" s="2"/>
      <c r="C1853" s="1"/>
      <c r="D1853" s="21"/>
      <c r="E1853" s="2"/>
      <c r="F1853" s="2"/>
      <c r="G1853" s="387"/>
      <c r="H1853" s="387"/>
      <c r="I1853" s="387"/>
    </row>
    <row r="1854" spans="1:9">
      <c r="A1854"/>
      <c r="B1854" s="2"/>
      <c r="C1854" s="1"/>
      <c r="D1854" s="21"/>
      <c r="E1854" s="2"/>
      <c r="F1854" s="2"/>
      <c r="G1854" s="387"/>
      <c r="H1854" s="387"/>
      <c r="I1854" s="387"/>
    </row>
    <row r="1855" spans="1:9">
      <c r="A1855"/>
      <c r="B1855" s="2"/>
      <c r="C1855" s="1"/>
      <c r="D1855" s="21"/>
      <c r="E1855" s="2"/>
      <c r="F1855" s="2"/>
      <c r="G1855" s="387"/>
      <c r="H1855" s="387"/>
      <c r="I1855" s="387"/>
    </row>
    <row r="1856" spans="1:9">
      <c r="A1856"/>
      <c r="B1856" s="2"/>
      <c r="C1856" s="1"/>
      <c r="D1856" s="21"/>
      <c r="E1856" s="2"/>
      <c r="F1856" s="2"/>
      <c r="G1856" s="387"/>
      <c r="H1856" s="387"/>
      <c r="I1856" s="387"/>
    </row>
    <row r="1857" spans="1:9">
      <c r="A1857"/>
      <c r="B1857" s="2"/>
      <c r="C1857" s="1"/>
      <c r="D1857" s="21"/>
      <c r="E1857" s="2"/>
      <c r="F1857" s="2"/>
      <c r="G1857" s="387"/>
      <c r="H1857" s="387"/>
      <c r="I1857" s="387"/>
    </row>
    <row r="1858" spans="1:9">
      <c r="A1858"/>
      <c r="B1858" s="2"/>
      <c r="C1858" s="1"/>
      <c r="D1858" s="21"/>
      <c r="E1858" s="2"/>
      <c r="F1858" s="2"/>
      <c r="G1858" s="387"/>
      <c r="H1858" s="387"/>
      <c r="I1858" s="387"/>
    </row>
    <row r="1859" spans="1:9" s="18" customFormat="1">
      <c r="A1859"/>
      <c r="B1859" s="2"/>
      <c r="C1859" s="1"/>
      <c r="D1859" s="21"/>
      <c r="E1859" s="2"/>
      <c r="F1859" s="2"/>
      <c r="G1859" s="387"/>
      <c r="H1859" s="387"/>
      <c r="I1859" s="387"/>
    </row>
    <row r="1860" spans="1:9">
      <c r="A1860"/>
      <c r="B1860" s="2"/>
      <c r="C1860" s="1"/>
      <c r="D1860" s="21"/>
      <c r="E1860" s="2"/>
      <c r="F1860" s="2"/>
      <c r="G1860" s="387"/>
      <c r="H1860" s="387"/>
      <c r="I1860" s="387"/>
    </row>
    <row r="1861" spans="1:9">
      <c r="A1861"/>
      <c r="B1861" s="2"/>
      <c r="C1861" s="1"/>
      <c r="D1861" s="21"/>
      <c r="E1861" s="2"/>
      <c r="F1861" s="2"/>
      <c r="G1861" s="387"/>
      <c r="H1861" s="387"/>
      <c r="I1861" s="387"/>
    </row>
    <row r="1862" spans="1:9" s="18" customFormat="1">
      <c r="A1862"/>
      <c r="B1862" s="2"/>
      <c r="C1862" s="1"/>
      <c r="D1862" s="21"/>
      <c r="E1862" s="2"/>
      <c r="F1862" s="2"/>
      <c r="G1862" s="387"/>
      <c r="H1862" s="387"/>
      <c r="I1862" s="387"/>
    </row>
    <row r="1863" spans="1:9" s="18" customFormat="1">
      <c r="A1863"/>
      <c r="B1863" s="2"/>
      <c r="C1863" s="1"/>
      <c r="D1863" s="21"/>
      <c r="E1863" s="2"/>
      <c r="F1863" s="2"/>
      <c r="G1863" s="387"/>
      <c r="H1863" s="387"/>
      <c r="I1863" s="387"/>
    </row>
    <row r="1864" spans="1:9">
      <c r="A1864"/>
      <c r="B1864" s="2"/>
      <c r="C1864" s="1"/>
      <c r="D1864" s="21"/>
      <c r="E1864" s="2"/>
      <c r="F1864" s="2"/>
      <c r="G1864" s="387"/>
      <c r="H1864" s="387"/>
      <c r="I1864" s="387"/>
    </row>
    <row r="1865" spans="1:9">
      <c r="A1865"/>
      <c r="B1865" s="2"/>
      <c r="C1865" s="1"/>
      <c r="D1865" s="21"/>
      <c r="E1865" s="2"/>
      <c r="F1865" s="2"/>
      <c r="G1865" s="387"/>
      <c r="H1865" s="387"/>
      <c r="I1865" s="387"/>
    </row>
    <row r="1866" spans="1:9">
      <c r="A1866"/>
      <c r="B1866" s="2"/>
      <c r="C1866" s="1"/>
      <c r="D1866" s="21"/>
      <c r="E1866" s="2"/>
      <c r="F1866" s="2"/>
      <c r="G1866" s="387"/>
      <c r="H1866" s="387"/>
      <c r="I1866" s="387"/>
    </row>
    <row r="1867" spans="1:9">
      <c r="A1867"/>
      <c r="B1867" s="2"/>
      <c r="C1867" s="1"/>
      <c r="D1867" s="21"/>
      <c r="E1867" s="2"/>
      <c r="F1867" s="2"/>
      <c r="G1867" s="387"/>
      <c r="H1867" s="387"/>
      <c r="I1867" s="387"/>
    </row>
    <row r="1868" spans="1:9">
      <c r="A1868"/>
      <c r="B1868" s="2"/>
      <c r="C1868" s="1"/>
      <c r="D1868" s="21"/>
      <c r="E1868" s="2"/>
      <c r="F1868" s="2"/>
      <c r="G1868" s="387"/>
      <c r="H1868" s="387"/>
      <c r="I1868" s="387"/>
    </row>
    <row r="1869" spans="1:9" s="18" customFormat="1">
      <c r="A1869"/>
      <c r="B1869" s="2"/>
      <c r="C1869" s="1"/>
      <c r="D1869" s="21"/>
      <c r="E1869" s="2"/>
      <c r="F1869" s="2"/>
      <c r="G1869" s="387"/>
      <c r="H1869" s="387"/>
      <c r="I1869" s="387"/>
    </row>
    <row r="1870" spans="1:9" s="18" customFormat="1">
      <c r="A1870"/>
      <c r="B1870" s="2"/>
      <c r="C1870" s="1"/>
      <c r="D1870" s="21"/>
      <c r="E1870" s="2"/>
      <c r="F1870" s="2"/>
      <c r="G1870" s="387"/>
      <c r="H1870" s="387"/>
      <c r="I1870" s="387"/>
    </row>
    <row r="1871" spans="1:9">
      <c r="A1871"/>
      <c r="B1871" s="2"/>
      <c r="C1871" s="1"/>
      <c r="D1871" s="21"/>
      <c r="E1871" s="2"/>
      <c r="F1871" s="2"/>
      <c r="G1871" s="387"/>
      <c r="H1871" s="387"/>
      <c r="I1871" s="387"/>
    </row>
    <row r="1872" spans="1:9">
      <c r="A1872"/>
      <c r="B1872" s="2"/>
      <c r="C1872" s="1"/>
      <c r="D1872" s="21"/>
      <c r="E1872" s="2"/>
      <c r="F1872" s="2"/>
      <c r="G1872" s="387"/>
      <c r="H1872" s="387"/>
      <c r="I1872" s="387"/>
    </row>
    <row r="1873" spans="1:9" s="18" customFormat="1">
      <c r="A1873"/>
      <c r="B1873" s="2"/>
      <c r="C1873" s="1"/>
      <c r="D1873" s="21"/>
      <c r="E1873" s="2"/>
      <c r="F1873" s="2"/>
      <c r="G1873" s="387"/>
      <c r="H1873" s="387"/>
      <c r="I1873" s="387"/>
    </row>
    <row r="1874" spans="1:9" s="18" customFormat="1">
      <c r="A1874"/>
      <c r="B1874" s="2"/>
      <c r="C1874" s="1"/>
      <c r="D1874" s="21"/>
      <c r="E1874" s="2"/>
      <c r="F1874" s="2"/>
      <c r="G1874" s="387"/>
      <c r="H1874" s="387"/>
      <c r="I1874" s="387"/>
    </row>
    <row r="1875" spans="1:9">
      <c r="A1875"/>
      <c r="B1875" s="2"/>
      <c r="C1875" s="1"/>
      <c r="D1875" s="21"/>
      <c r="E1875" s="2"/>
      <c r="F1875" s="2"/>
      <c r="G1875" s="387"/>
      <c r="H1875" s="387"/>
      <c r="I1875" s="387"/>
    </row>
    <row r="1876" spans="1:9">
      <c r="A1876"/>
      <c r="B1876" s="2"/>
      <c r="C1876" s="1"/>
      <c r="D1876" s="21"/>
      <c r="E1876" s="2"/>
      <c r="F1876" s="2"/>
      <c r="G1876" s="387"/>
      <c r="H1876" s="387"/>
      <c r="I1876" s="387"/>
    </row>
    <row r="1877" spans="1:9">
      <c r="A1877"/>
      <c r="B1877" s="2"/>
      <c r="C1877" s="1"/>
      <c r="D1877" s="21"/>
      <c r="E1877" s="2"/>
      <c r="F1877" s="2"/>
      <c r="G1877" s="387"/>
      <c r="H1877" s="387"/>
      <c r="I1877" s="387"/>
    </row>
    <row r="1878" spans="1:9">
      <c r="A1878"/>
      <c r="B1878" s="2"/>
      <c r="C1878" s="1"/>
      <c r="D1878" s="21"/>
      <c r="E1878" s="2"/>
      <c r="F1878" s="2"/>
      <c r="G1878" s="387"/>
      <c r="H1878" s="387"/>
      <c r="I1878" s="387"/>
    </row>
    <row r="1879" spans="1:9">
      <c r="A1879"/>
      <c r="B1879" s="2"/>
      <c r="C1879" s="1"/>
      <c r="D1879" s="21"/>
      <c r="E1879" s="2"/>
      <c r="F1879" s="2"/>
      <c r="G1879" s="387"/>
      <c r="H1879" s="387"/>
      <c r="I1879" s="387"/>
    </row>
    <row r="1880" spans="1:9" s="18" customFormat="1">
      <c r="A1880"/>
      <c r="B1880" s="2"/>
      <c r="C1880" s="1"/>
      <c r="D1880" s="21"/>
      <c r="E1880" s="2"/>
      <c r="F1880" s="2"/>
      <c r="G1880" s="387"/>
      <c r="H1880" s="387"/>
      <c r="I1880" s="387"/>
    </row>
    <row r="1881" spans="1:9">
      <c r="A1881"/>
      <c r="B1881" s="2"/>
      <c r="C1881" s="1"/>
      <c r="D1881" s="21"/>
      <c r="E1881" s="2"/>
      <c r="F1881" s="2"/>
      <c r="G1881" s="387"/>
      <c r="H1881" s="387"/>
      <c r="I1881" s="387"/>
    </row>
    <row r="1882" spans="1:9">
      <c r="A1882"/>
      <c r="B1882" s="2"/>
      <c r="C1882" s="1"/>
      <c r="D1882" s="21"/>
      <c r="E1882" s="2"/>
      <c r="F1882" s="2"/>
      <c r="G1882" s="387"/>
      <c r="H1882" s="387"/>
      <c r="I1882" s="387"/>
    </row>
    <row r="1883" spans="1:9" s="18" customFormat="1">
      <c r="A1883"/>
      <c r="B1883" s="2"/>
      <c r="C1883" s="1"/>
      <c r="D1883" s="21"/>
      <c r="E1883" s="2"/>
      <c r="F1883" s="2"/>
      <c r="G1883" s="387"/>
      <c r="H1883" s="387"/>
      <c r="I1883" s="387"/>
    </row>
    <row r="1884" spans="1:9">
      <c r="A1884"/>
      <c r="B1884" s="2"/>
      <c r="C1884" s="1"/>
      <c r="D1884" s="21"/>
      <c r="E1884" s="2"/>
      <c r="F1884" s="2"/>
      <c r="G1884" s="387"/>
      <c r="H1884" s="387"/>
      <c r="I1884" s="387"/>
    </row>
    <row r="1885" spans="1:9">
      <c r="A1885"/>
      <c r="B1885" s="2"/>
      <c r="C1885" s="1"/>
      <c r="D1885" s="21"/>
      <c r="E1885" s="2"/>
      <c r="F1885" s="2"/>
      <c r="G1885" s="387"/>
      <c r="H1885" s="387"/>
      <c r="I1885" s="387"/>
    </row>
    <row r="1886" spans="1:9">
      <c r="A1886"/>
      <c r="B1886" s="2"/>
      <c r="C1886" s="1"/>
      <c r="D1886" s="21"/>
      <c r="E1886" s="2"/>
      <c r="F1886" s="2"/>
      <c r="G1886" s="387"/>
      <c r="H1886" s="387"/>
      <c r="I1886" s="387"/>
    </row>
    <row r="1887" spans="1:9" s="18" customFormat="1">
      <c r="A1887"/>
      <c r="B1887" s="2"/>
      <c r="C1887" s="1"/>
      <c r="D1887" s="21"/>
      <c r="E1887" s="2"/>
      <c r="F1887" s="2"/>
      <c r="G1887" s="387"/>
      <c r="H1887" s="387"/>
      <c r="I1887" s="387"/>
    </row>
    <row r="1888" spans="1:9">
      <c r="A1888"/>
      <c r="B1888" s="2"/>
      <c r="C1888" s="1"/>
      <c r="D1888" s="21"/>
      <c r="E1888" s="2"/>
      <c r="F1888" s="2"/>
      <c r="G1888" s="387"/>
      <c r="H1888" s="387"/>
      <c r="I1888" s="387"/>
    </row>
    <row r="1889" spans="1:9">
      <c r="A1889"/>
      <c r="B1889" s="2"/>
      <c r="C1889" s="1"/>
      <c r="D1889" s="21"/>
      <c r="E1889" s="2"/>
      <c r="F1889" s="2"/>
      <c r="G1889" s="387"/>
      <c r="H1889" s="387"/>
      <c r="I1889" s="387"/>
    </row>
    <row r="1890" spans="1:9" s="18" customFormat="1">
      <c r="A1890"/>
      <c r="B1890" s="2"/>
      <c r="C1890" s="1"/>
      <c r="D1890" s="21"/>
      <c r="E1890" s="2"/>
      <c r="F1890" s="2"/>
      <c r="G1890" s="387"/>
      <c r="H1890" s="387"/>
      <c r="I1890" s="387"/>
    </row>
    <row r="1891" spans="1:9">
      <c r="A1891"/>
      <c r="B1891" s="2"/>
      <c r="C1891" s="1"/>
      <c r="D1891" s="21"/>
      <c r="E1891" s="2"/>
      <c r="F1891" s="2"/>
      <c r="G1891" s="387"/>
      <c r="H1891" s="387"/>
      <c r="I1891" s="387"/>
    </row>
    <row r="1892" spans="1:9">
      <c r="A1892"/>
      <c r="B1892" s="2"/>
      <c r="C1892" s="1"/>
      <c r="D1892" s="21"/>
      <c r="E1892" s="2"/>
      <c r="F1892" s="2"/>
      <c r="G1892" s="387"/>
      <c r="H1892" s="387"/>
      <c r="I1892" s="387"/>
    </row>
    <row r="1893" spans="1:9" s="18" customFormat="1">
      <c r="A1893"/>
      <c r="B1893" s="2"/>
      <c r="C1893" s="1"/>
      <c r="D1893" s="21"/>
      <c r="E1893" s="2"/>
      <c r="F1893" s="2"/>
      <c r="G1893" s="387"/>
      <c r="H1893" s="387"/>
      <c r="I1893" s="387"/>
    </row>
    <row r="1894" spans="1:9">
      <c r="A1894"/>
      <c r="B1894" s="2"/>
      <c r="C1894" s="1"/>
      <c r="D1894" s="21"/>
      <c r="E1894" s="2"/>
      <c r="F1894" s="2"/>
      <c r="G1894" s="387"/>
      <c r="H1894" s="387"/>
      <c r="I1894" s="387"/>
    </row>
    <row r="1895" spans="1:9">
      <c r="A1895"/>
      <c r="B1895" s="2"/>
      <c r="C1895" s="1"/>
      <c r="D1895" s="21"/>
      <c r="E1895" s="2"/>
      <c r="F1895" s="2"/>
      <c r="G1895" s="387"/>
      <c r="H1895" s="387"/>
      <c r="I1895" s="387"/>
    </row>
    <row r="1896" spans="1:9">
      <c r="A1896"/>
      <c r="B1896" s="2"/>
      <c r="C1896" s="1"/>
      <c r="D1896" s="21"/>
      <c r="E1896" s="2"/>
      <c r="F1896" s="2"/>
      <c r="G1896" s="387"/>
      <c r="H1896" s="387"/>
      <c r="I1896" s="387"/>
    </row>
    <row r="1897" spans="1:9">
      <c r="A1897"/>
      <c r="B1897" s="2"/>
      <c r="C1897" s="1"/>
      <c r="D1897" s="21"/>
      <c r="E1897" s="2"/>
      <c r="F1897" s="2"/>
      <c r="G1897" s="387"/>
      <c r="H1897" s="387"/>
      <c r="I1897" s="387"/>
    </row>
    <row r="1898" spans="1:9">
      <c r="A1898"/>
      <c r="B1898" s="2"/>
      <c r="C1898" s="1"/>
      <c r="D1898" s="21"/>
      <c r="E1898" s="2"/>
      <c r="F1898" s="2"/>
      <c r="G1898" s="387"/>
      <c r="H1898" s="387"/>
      <c r="I1898" s="387"/>
    </row>
    <row r="1899" spans="1:9" s="18" customFormat="1">
      <c r="A1899"/>
      <c r="B1899" s="2"/>
      <c r="C1899" s="1"/>
      <c r="D1899" s="21"/>
      <c r="E1899" s="2"/>
      <c r="F1899" s="2"/>
      <c r="G1899" s="387"/>
      <c r="H1899" s="387"/>
      <c r="I1899" s="387"/>
    </row>
    <row r="1900" spans="1:9">
      <c r="A1900"/>
      <c r="B1900" s="2"/>
      <c r="C1900" s="1"/>
      <c r="D1900" s="21"/>
      <c r="E1900" s="2"/>
      <c r="F1900" s="2"/>
      <c r="G1900" s="387"/>
      <c r="H1900" s="387"/>
      <c r="I1900" s="387"/>
    </row>
    <row r="1901" spans="1:9">
      <c r="A1901"/>
      <c r="B1901" s="2"/>
      <c r="C1901" s="1"/>
      <c r="D1901" s="21"/>
      <c r="E1901" s="2"/>
      <c r="F1901" s="2"/>
      <c r="G1901" s="387"/>
      <c r="H1901" s="387"/>
      <c r="I1901" s="387"/>
    </row>
    <row r="1902" spans="1:9" s="18" customFormat="1">
      <c r="A1902"/>
      <c r="B1902" s="2"/>
      <c r="C1902" s="1"/>
      <c r="D1902" s="21"/>
      <c r="E1902" s="2"/>
      <c r="F1902" s="2"/>
      <c r="G1902" s="387"/>
      <c r="H1902" s="387"/>
      <c r="I1902" s="387"/>
    </row>
    <row r="1903" spans="1:9">
      <c r="A1903"/>
      <c r="B1903" s="2"/>
      <c r="C1903" s="1"/>
      <c r="D1903" s="21"/>
      <c r="E1903" s="2"/>
      <c r="F1903" s="2"/>
      <c r="G1903" s="387"/>
      <c r="H1903" s="387"/>
      <c r="I1903" s="387"/>
    </row>
    <row r="1904" spans="1:9">
      <c r="A1904"/>
      <c r="B1904" s="2"/>
      <c r="C1904" s="1"/>
      <c r="D1904" s="21"/>
      <c r="E1904" s="2"/>
      <c r="F1904" s="2"/>
      <c r="G1904" s="387"/>
      <c r="H1904" s="387"/>
      <c r="I1904" s="387"/>
    </row>
    <row r="1905" spans="1:9">
      <c r="A1905"/>
      <c r="B1905" s="2"/>
      <c r="C1905" s="1"/>
      <c r="D1905" s="21"/>
      <c r="E1905" s="2"/>
      <c r="F1905" s="2"/>
      <c r="G1905" s="387"/>
      <c r="H1905" s="387"/>
      <c r="I1905" s="387"/>
    </row>
    <row r="1906" spans="1:9">
      <c r="A1906"/>
      <c r="B1906" s="2"/>
      <c r="C1906" s="1"/>
      <c r="D1906" s="21"/>
      <c r="E1906" s="2"/>
      <c r="F1906" s="2"/>
      <c r="G1906" s="387"/>
      <c r="H1906" s="387"/>
      <c r="I1906" s="387"/>
    </row>
    <row r="1907" spans="1:9">
      <c r="A1907"/>
      <c r="B1907" s="2"/>
      <c r="C1907" s="1"/>
      <c r="D1907" s="21"/>
      <c r="E1907" s="2"/>
      <c r="F1907" s="2"/>
      <c r="G1907" s="387"/>
      <c r="H1907" s="387"/>
      <c r="I1907" s="387"/>
    </row>
    <row r="1908" spans="1:9">
      <c r="A1908"/>
      <c r="B1908" s="2"/>
      <c r="C1908" s="1"/>
      <c r="D1908" s="21"/>
      <c r="E1908" s="2"/>
      <c r="F1908" s="2"/>
      <c r="G1908" s="387"/>
      <c r="H1908" s="387"/>
      <c r="I1908" s="387"/>
    </row>
    <row r="1909" spans="1:9">
      <c r="A1909"/>
      <c r="B1909" s="2"/>
      <c r="C1909" s="1"/>
      <c r="D1909" s="21"/>
      <c r="E1909" s="2"/>
      <c r="F1909" s="2"/>
      <c r="G1909" s="387"/>
      <c r="H1909" s="387"/>
      <c r="I1909" s="387"/>
    </row>
    <row r="1910" spans="1:9">
      <c r="A1910"/>
      <c r="B1910" s="2"/>
      <c r="C1910" s="1"/>
      <c r="D1910" s="21"/>
      <c r="E1910" s="2"/>
      <c r="F1910" s="2"/>
      <c r="G1910" s="387"/>
      <c r="H1910" s="387"/>
      <c r="I1910" s="387"/>
    </row>
    <row r="1911" spans="1:9" s="18" customFormat="1">
      <c r="A1911"/>
      <c r="B1911" s="2"/>
      <c r="C1911" s="1"/>
      <c r="D1911" s="21"/>
      <c r="E1911" s="2"/>
      <c r="F1911" s="2"/>
      <c r="G1911" s="387"/>
      <c r="H1911" s="387"/>
      <c r="I1911" s="387"/>
    </row>
    <row r="1912" spans="1:9">
      <c r="A1912"/>
      <c r="B1912" s="2"/>
      <c r="C1912" s="1"/>
      <c r="D1912" s="21"/>
      <c r="E1912" s="2"/>
      <c r="F1912" s="2"/>
      <c r="G1912" s="387"/>
      <c r="H1912" s="387"/>
      <c r="I1912" s="387"/>
    </row>
    <row r="1913" spans="1:9" s="18" customFormat="1">
      <c r="A1913"/>
      <c r="B1913" s="2"/>
      <c r="C1913" s="1"/>
      <c r="D1913" s="21"/>
      <c r="E1913" s="2"/>
      <c r="F1913" s="2"/>
      <c r="G1913" s="387"/>
      <c r="H1913" s="387"/>
      <c r="I1913" s="387"/>
    </row>
    <row r="1914" spans="1:9">
      <c r="A1914"/>
      <c r="B1914" s="2"/>
      <c r="C1914" s="1"/>
      <c r="D1914" s="21"/>
      <c r="E1914" s="2"/>
      <c r="F1914" s="2"/>
      <c r="G1914" s="387"/>
      <c r="H1914" s="387"/>
      <c r="I1914" s="387"/>
    </row>
    <row r="1915" spans="1:9">
      <c r="A1915"/>
      <c r="B1915" s="2"/>
      <c r="C1915" s="1"/>
      <c r="D1915" s="21"/>
      <c r="E1915" s="2"/>
      <c r="F1915" s="2"/>
      <c r="G1915" s="387"/>
      <c r="H1915" s="387"/>
      <c r="I1915" s="387"/>
    </row>
    <row r="1916" spans="1:9">
      <c r="A1916"/>
      <c r="B1916" s="2"/>
      <c r="C1916" s="1"/>
      <c r="D1916" s="21"/>
      <c r="E1916" s="2"/>
      <c r="F1916" s="2"/>
      <c r="G1916" s="387"/>
      <c r="H1916" s="387"/>
      <c r="I1916" s="387"/>
    </row>
    <row r="1917" spans="1:9">
      <c r="A1917"/>
      <c r="B1917" s="2"/>
      <c r="C1917" s="1"/>
      <c r="D1917" s="21"/>
      <c r="E1917" s="2"/>
      <c r="F1917" s="2"/>
      <c r="G1917" s="387"/>
      <c r="H1917" s="387"/>
      <c r="I1917" s="387"/>
    </row>
    <row r="1918" spans="1:9">
      <c r="A1918"/>
      <c r="B1918" s="2"/>
      <c r="C1918" s="1"/>
      <c r="D1918" s="21"/>
      <c r="E1918" s="2"/>
      <c r="F1918" s="2"/>
      <c r="G1918" s="387"/>
      <c r="H1918" s="387"/>
      <c r="I1918" s="387"/>
    </row>
    <row r="1919" spans="1:9">
      <c r="A1919"/>
      <c r="B1919" s="2"/>
      <c r="C1919" s="1"/>
      <c r="D1919" s="21"/>
      <c r="E1919" s="2"/>
      <c r="F1919" s="2"/>
      <c r="G1919" s="387"/>
      <c r="H1919" s="387"/>
      <c r="I1919" s="387"/>
    </row>
    <row r="1920" spans="1:9">
      <c r="A1920"/>
      <c r="B1920" s="2"/>
      <c r="C1920" s="1"/>
      <c r="D1920" s="21"/>
      <c r="E1920" s="2"/>
      <c r="F1920" s="2"/>
      <c r="G1920" s="387"/>
      <c r="H1920" s="387"/>
      <c r="I1920" s="387"/>
    </row>
    <row r="1921" spans="1:9" s="18" customFormat="1">
      <c r="A1921"/>
      <c r="B1921" s="2"/>
      <c r="C1921" s="1"/>
      <c r="D1921" s="21"/>
      <c r="E1921" s="2"/>
      <c r="F1921" s="2"/>
      <c r="G1921" s="387"/>
      <c r="H1921" s="387"/>
      <c r="I1921" s="387"/>
    </row>
    <row r="1922" spans="1:9">
      <c r="A1922"/>
      <c r="B1922" s="2"/>
      <c r="C1922" s="1"/>
      <c r="D1922" s="21"/>
      <c r="E1922" s="2"/>
      <c r="F1922" s="2"/>
      <c r="G1922" s="387"/>
      <c r="H1922" s="387"/>
      <c r="I1922" s="387"/>
    </row>
    <row r="1923" spans="1:9" s="18" customFormat="1">
      <c r="A1923"/>
      <c r="B1923" s="2"/>
      <c r="C1923" s="1"/>
      <c r="D1923" s="21"/>
      <c r="E1923" s="2"/>
      <c r="F1923" s="2"/>
      <c r="G1923" s="387"/>
      <c r="H1923" s="387"/>
      <c r="I1923" s="387"/>
    </row>
    <row r="1924" spans="1:9">
      <c r="A1924"/>
      <c r="B1924" s="2"/>
      <c r="C1924" s="1"/>
      <c r="D1924" s="21"/>
      <c r="E1924" s="2"/>
      <c r="F1924" s="2"/>
      <c r="G1924" s="387"/>
      <c r="H1924" s="387"/>
      <c r="I1924" s="387"/>
    </row>
    <row r="1925" spans="1:9">
      <c r="A1925"/>
      <c r="B1925" s="2"/>
      <c r="C1925" s="1"/>
      <c r="D1925" s="21"/>
      <c r="E1925" s="2"/>
      <c r="F1925" s="2"/>
      <c r="G1925" s="387"/>
      <c r="H1925" s="387"/>
      <c r="I1925" s="387"/>
    </row>
    <row r="1926" spans="1:9">
      <c r="A1926"/>
      <c r="B1926" s="2"/>
      <c r="C1926" s="1"/>
      <c r="D1926" s="21"/>
      <c r="E1926" s="2"/>
      <c r="F1926" s="2"/>
      <c r="G1926" s="387"/>
      <c r="H1926" s="387"/>
      <c r="I1926" s="387"/>
    </row>
    <row r="1927" spans="1:9">
      <c r="A1927"/>
      <c r="B1927" s="2"/>
      <c r="C1927" s="1"/>
      <c r="D1927" s="21"/>
      <c r="E1927" s="2"/>
      <c r="F1927" s="2"/>
      <c r="G1927" s="387"/>
      <c r="H1927" s="387"/>
      <c r="I1927" s="387"/>
    </row>
    <row r="1928" spans="1:9">
      <c r="A1928"/>
      <c r="B1928" s="2"/>
      <c r="C1928" s="1"/>
      <c r="D1928" s="21"/>
      <c r="E1928" s="2"/>
      <c r="F1928" s="2"/>
      <c r="G1928" s="387"/>
      <c r="H1928" s="387"/>
      <c r="I1928" s="387"/>
    </row>
    <row r="1929" spans="1:9">
      <c r="A1929"/>
      <c r="B1929" s="2"/>
      <c r="C1929" s="1"/>
      <c r="D1929" s="21"/>
      <c r="E1929" s="2"/>
      <c r="F1929" s="2"/>
      <c r="G1929" s="387"/>
      <c r="H1929" s="387"/>
      <c r="I1929" s="387"/>
    </row>
    <row r="1930" spans="1:9">
      <c r="A1930"/>
      <c r="B1930" s="2"/>
      <c r="C1930" s="1"/>
      <c r="D1930" s="21"/>
      <c r="E1930" s="2"/>
      <c r="F1930" s="2"/>
      <c r="G1930" s="387"/>
      <c r="H1930" s="387"/>
      <c r="I1930" s="387"/>
    </row>
    <row r="1931" spans="1:9" s="18" customFormat="1">
      <c r="A1931"/>
      <c r="B1931" s="2"/>
      <c r="C1931" s="1"/>
      <c r="D1931" s="21"/>
      <c r="E1931" s="2"/>
      <c r="F1931" s="2"/>
      <c r="G1931" s="387"/>
      <c r="H1931" s="387"/>
      <c r="I1931" s="387"/>
    </row>
    <row r="1932" spans="1:9">
      <c r="A1932"/>
      <c r="B1932" s="2"/>
      <c r="C1932" s="1"/>
      <c r="D1932" s="21"/>
      <c r="E1932" s="2"/>
      <c r="F1932" s="2"/>
      <c r="G1932" s="387"/>
      <c r="H1932" s="387"/>
      <c r="I1932" s="387"/>
    </row>
    <row r="1933" spans="1:9" s="18" customFormat="1">
      <c r="A1933"/>
      <c r="B1933" s="2"/>
      <c r="C1933" s="1"/>
      <c r="D1933" s="21"/>
      <c r="E1933" s="2"/>
      <c r="F1933" s="2"/>
      <c r="G1933" s="387"/>
      <c r="H1933" s="387"/>
      <c r="I1933" s="387"/>
    </row>
    <row r="1934" spans="1:9" s="18" customFormat="1">
      <c r="A1934"/>
      <c r="B1934" s="2"/>
      <c r="C1934" s="1"/>
      <c r="D1934" s="21"/>
      <c r="E1934" s="2"/>
      <c r="F1934" s="2"/>
      <c r="G1934" s="387"/>
      <c r="H1934" s="387"/>
      <c r="I1934" s="387"/>
    </row>
    <row r="1935" spans="1:9">
      <c r="A1935"/>
      <c r="B1935" s="2"/>
      <c r="C1935" s="1"/>
      <c r="D1935" s="21"/>
      <c r="E1935" s="2"/>
      <c r="F1935" s="2"/>
      <c r="G1935" s="387"/>
      <c r="H1935" s="387"/>
      <c r="I1935" s="387"/>
    </row>
    <row r="1936" spans="1:9">
      <c r="A1936"/>
      <c r="B1936" s="2"/>
      <c r="C1936" s="1"/>
      <c r="D1936" s="21"/>
      <c r="E1936" s="2"/>
      <c r="F1936" s="2"/>
      <c r="G1936" s="387"/>
      <c r="H1936" s="387"/>
      <c r="I1936" s="387"/>
    </row>
    <row r="1937" spans="1:9">
      <c r="A1937"/>
      <c r="B1937" s="2"/>
      <c r="C1937" s="1"/>
      <c r="D1937" s="21"/>
      <c r="E1937" s="2"/>
      <c r="F1937" s="2"/>
      <c r="G1937" s="387"/>
      <c r="H1937" s="387"/>
      <c r="I1937" s="387"/>
    </row>
    <row r="1938" spans="1:9">
      <c r="A1938"/>
      <c r="B1938" s="2"/>
      <c r="C1938" s="1"/>
      <c r="D1938" s="21"/>
      <c r="E1938" s="2"/>
      <c r="F1938" s="2"/>
      <c r="G1938" s="387"/>
      <c r="H1938" s="387"/>
      <c r="I1938" s="387"/>
    </row>
    <row r="1939" spans="1:9">
      <c r="A1939"/>
      <c r="B1939" s="2"/>
      <c r="C1939" s="1"/>
      <c r="D1939" s="21"/>
      <c r="E1939" s="2"/>
      <c r="F1939" s="2"/>
      <c r="G1939" s="387"/>
      <c r="H1939" s="387"/>
      <c r="I1939" s="387"/>
    </row>
    <row r="1940" spans="1:9">
      <c r="A1940"/>
      <c r="B1940" s="2"/>
      <c r="C1940" s="1"/>
      <c r="D1940" s="21"/>
      <c r="E1940" s="2"/>
      <c r="F1940" s="2"/>
      <c r="G1940" s="387"/>
      <c r="H1940" s="387"/>
      <c r="I1940" s="387"/>
    </row>
    <row r="1941" spans="1:9" s="18" customFormat="1">
      <c r="A1941"/>
      <c r="B1941" s="2"/>
      <c r="C1941" s="1"/>
      <c r="D1941" s="21"/>
      <c r="E1941" s="2"/>
      <c r="F1941" s="2"/>
      <c r="G1941" s="387"/>
      <c r="H1941" s="387"/>
      <c r="I1941" s="387"/>
    </row>
    <row r="1942" spans="1:9">
      <c r="A1942"/>
      <c r="B1942" s="2"/>
      <c r="C1942" s="1"/>
      <c r="D1942" s="21"/>
      <c r="E1942" s="2"/>
      <c r="F1942" s="2"/>
      <c r="G1942" s="387"/>
      <c r="H1942" s="387"/>
      <c r="I1942" s="387"/>
    </row>
    <row r="1943" spans="1:9" s="18" customFormat="1">
      <c r="A1943"/>
      <c r="B1943" s="2"/>
      <c r="C1943" s="1"/>
      <c r="D1943" s="21"/>
      <c r="E1943" s="2"/>
      <c r="F1943" s="2"/>
      <c r="G1943" s="387"/>
      <c r="H1943" s="387"/>
      <c r="I1943" s="387"/>
    </row>
    <row r="1944" spans="1:9" s="18" customFormat="1">
      <c r="A1944"/>
      <c r="B1944" s="2"/>
      <c r="C1944" s="1"/>
      <c r="D1944" s="21"/>
      <c r="E1944" s="2"/>
      <c r="F1944" s="2"/>
      <c r="G1944" s="387"/>
      <c r="H1944" s="387"/>
      <c r="I1944" s="387"/>
    </row>
    <row r="1945" spans="1:9">
      <c r="A1945"/>
      <c r="B1945" s="2"/>
      <c r="C1945" s="1"/>
      <c r="D1945" s="21"/>
      <c r="E1945" s="2"/>
      <c r="F1945" s="2"/>
      <c r="G1945" s="387"/>
      <c r="H1945" s="387"/>
      <c r="I1945" s="387"/>
    </row>
    <row r="1946" spans="1:9">
      <c r="A1946"/>
      <c r="B1946" s="2"/>
      <c r="C1946" s="1"/>
      <c r="D1946" s="21"/>
      <c r="E1946" s="2"/>
      <c r="F1946" s="2"/>
      <c r="G1946" s="387"/>
      <c r="H1946" s="387"/>
      <c r="I1946" s="387"/>
    </row>
    <row r="1947" spans="1:9">
      <c r="A1947"/>
      <c r="B1947" s="2"/>
      <c r="C1947" s="1"/>
      <c r="D1947" s="21"/>
      <c r="E1947" s="2"/>
      <c r="F1947" s="2"/>
      <c r="G1947" s="387"/>
      <c r="H1947" s="387"/>
      <c r="I1947" s="387"/>
    </row>
    <row r="1948" spans="1:9">
      <c r="A1948"/>
      <c r="B1948" s="2"/>
      <c r="C1948" s="1"/>
      <c r="D1948" s="21"/>
      <c r="E1948" s="2"/>
      <c r="F1948" s="2"/>
      <c r="G1948" s="387"/>
      <c r="H1948" s="387"/>
      <c r="I1948" s="387"/>
    </row>
    <row r="1949" spans="1:9">
      <c r="A1949"/>
      <c r="B1949" s="2"/>
      <c r="C1949" s="1"/>
      <c r="D1949" s="21"/>
      <c r="E1949" s="2"/>
      <c r="F1949" s="2"/>
      <c r="G1949" s="387"/>
      <c r="H1949" s="387"/>
      <c r="I1949" s="387"/>
    </row>
    <row r="1951" spans="1:9" s="18" customFormat="1">
      <c r="A1951" s="6"/>
      <c r="B1951"/>
      <c r="C1951" s="22"/>
      <c r="D1951" s="23"/>
      <c r="E1951" s="20"/>
      <c r="F1951" s="20"/>
      <c r="G1951" s="385"/>
      <c r="H1951" s="385"/>
      <c r="I1951" s="385"/>
    </row>
    <row r="1953" spans="1:9" s="18" customFormat="1">
      <c r="A1953" s="6"/>
      <c r="B1953"/>
      <c r="C1953" s="22"/>
      <c r="D1953" s="23"/>
      <c r="E1953" s="20"/>
      <c r="F1953" s="20"/>
      <c r="G1953" s="385"/>
      <c r="H1953" s="385"/>
      <c r="I1953" s="385"/>
    </row>
    <row r="1954" spans="1:9" s="18" customFormat="1">
      <c r="A1954" s="6"/>
      <c r="B1954"/>
      <c r="C1954" s="22"/>
      <c r="D1954" s="23"/>
      <c r="E1954" s="20"/>
      <c r="F1954" s="20"/>
      <c r="G1954" s="385"/>
      <c r="H1954" s="385"/>
      <c r="I1954" s="385"/>
    </row>
    <row r="1961" spans="1:9" s="18" customFormat="1">
      <c r="A1961" s="6"/>
      <c r="B1961"/>
      <c r="C1961" s="22"/>
      <c r="D1961" s="23"/>
      <c r="E1961" s="20"/>
      <c r="F1961" s="20"/>
      <c r="G1961" s="385"/>
      <c r="H1961" s="385"/>
      <c r="I1961" s="385"/>
    </row>
    <row r="1963" spans="1:9" s="18" customFormat="1">
      <c r="A1963" s="6"/>
      <c r="B1963"/>
      <c r="C1963" s="22"/>
      <c r="D1963" s="23"/>
      <c r="E1963" s="20"/>
      <c r="F1963" s="20"/>
      <c r="G1963" s="385"/>
      <c r="H1963" s="385"/>
      <c r="I1963" s="385"/>
    </row>
    <row r="1964" spans="1:9" s="18" customFormat="1">
      <c r="A1964" s="6"/>
      <c r="B1964"/>
      <c r="C1964" s="22"/>
      <c r="D1964" s="23"/>
      <c r="E1964" s="20"/>
      <c r="F1964" s="20"/>
      <c r="G1964" s="385"/>
      <c r="H1964" s="385"/>
      <c r="I1964" s="385"/>
    </row>
    <row r="1970" spans="1:9">
      <c r="G1970" s="387" t="s">
        <v>10</v>
      </c>
      <c r="H1970" s="387" t="s">
        <v>10</v>
      </c>
      <c r="I1970" s="389" t="s">
        <v>10</v>
      </c>
    </row>
    <row r="1971" spans="1:9" s="18" customFormat="1">
      <c r="A1971" s="6"/>
      <c r="B1971"/>
      <c r="C1971" s="22"/>
      <c r="D1971" s="23"/>
      <c r="E1971" s="20"/>
      <c r="F1971" s="20"/>
      <c r="G1971" s="387" t="s">
        <v>10</v>
      </c>
      <c r="H1971" s="387" t="s">
        <v>10</v>
      </c>
      <c r="I1971" s="389" t="s">
        <v>10</v>
      </c>
    </row>
    <row r="1972" spans="1:9">
      <c r="A1972" s="18"/>
      <c r="B1972" s="18"/>
      <c r="C1972" s="264"/>
      <c r="D1972" s="267"/>
      <c r="E1972" s="18"/>
      <c r="F1972" s="18"/>
      <c r="G1972" s="387" t="s">
        <v>10</v>
      </c>
      <c r="H1972" s="387" t="s">
        <v>10</v>
      </c>
      <c r="I1972" s="389" t="s">
        <v>10</v>
      </c>
    </row>
    <row r="1973" spans="1:9" s="18" customFormat="1">
      <c r="A1973" s="6"/>
      <c r="B1973"/>
      <c r="C1973" s="22"/>
      <c r="D1973" s="23"/>
      <c r="E1973" s="20"/>
      <c r="F1973" s="20"/>
      <c r="G1973" s="387" t="s">
        <v>10</v>
      </c>
      <c r="H1973" s="387" t="s">
        <v>10</v>
      </c>
      <c r="I1973" s="389" t="s">
        <v>10</v>
      </c>
    </row>
    <row r="1974" spans="1:9" s="18" customFormat="1">
      <c r="A1974" s="6"/>
      <c r="B1974"/>
      <c r="C1974" s="22"/>
      <c r="D1974" s="23"/>
      <c r="E1974" s="20"/>
      <c r="F1974" s="20"/>
      <c r="G1974" s="387" t="s">
        <v>10</v>
      </c>
      <c r="H1974" s="387" t="s">
        <v>10</v>
      </c>
      <c r="I1974" s="389" t="s">
        <v>10</v>
      </c>
    </row>
    <row r="1975" spans="1:9">
      <c r="A1975" s="18"/>
      <c r="B1975" s="18"/>
      <c r="C1975" s="264"/>
      <c r="D1975" s="267"/>
      <c r="E1975" s="18"/>
      <c r="F1975" s="18"/>
      <c r="G1975" s="387" t="s">
        <v>10</v>
      </c>
      <c r="H1975" s="387" t="s">
        <v>10</v>
      </c>
      <c r="I1975" s="389" t="s">
        <v>10</v>
      </c>
    </row>
    <row r="1976" spans="1:9">
      <c r="A1976" s="18"/>
      <c r="B1976" s="18"/>
      <c r="C1976" s="264"/>
      <c r="D1976" s="267"/>
      <c r="E1976" s="18"/>
      <c r="F1976" s="18"/>
      <c r="G1976" s="387" t="s">
        <v>10</v>
      </c>
      <c r="H1976" s="387" t="s">
        <v>10</v>
      </c>
      <c r="I1976" s="389" t="s">
        <v>10</v>
      </c>
    </row>
    <row r="1977" spans="1:9">
      <c r="G1977" s="387" t="s">
        <v>10</v>
      </c>
      <c r="H1977" s="387" t="s">
        <v>10</v>
      </c>
      <c r="I1977" s="389" t="s">
        <v>10</v>
      </c>
    </row>
    <row r="1978" spans="1:9">
      <c r="G1978" s="387" t="s">
        <v>10</v>
      </c>
      <c r="H1978" s="387" t="s">
        <v>10</v>
      </c>
      <c r="I1978" s="389" t="s">
        <v>10</v>
      </c>
    </row>
    <row r="1979" spans="1:9">
      <c r="G1979" s="387" t="s">
        <v>10</v>
      </c>
      <c r="H1979" s="387" t="s">
        <v>10</v>
      </c>
      <c r="I1979" s="389" t="s">
        <v>10</v>
      </c>
    </row>
    <row r="1980" spans="1:9">
      <c r="G1980" s="387" t="s">
        <v>10</v>
      </c>
      <c r="H1980" s="387" t="s">
        <v>10</v>
      </c>
      <c r="I1980" s="389" t="s">
        <v>10</v>
      </c>
    </row>
    <row r="1981" spans="1:9" s="18" customFormat="1">
      <c r="A1981" s="6"/>
      <c r="B1981"/>
      <c r="C1981" s="22"/>
      <c r="D1981" s="23"/>
      <c r="E1981" s="20"/>
      <c r="F1981" s="20"/>
      <c r="G1981" s="387" t="s">
        <v>10</v>
      </c>
      <c r="H1981" s="387" t="s">
        <v>10</v>
      </c>
      <c r="I1981" s="389" t="s">
        <v>10</v>
      </c>
    </row>
    <row r="1982" spans="1:9">
      <c r="A1982" s="18"/>
      <c r="B1982" s="18"/>
      <c r="C1982" s="264"/>
      <c r="D1982" s="267"/>
      <c r="E1982" s="18"/>
      <c r="F1982" s="18"/>
      <c r="G1982" s="387" t="s">
        <v>10</v>
      </c>
      <c r="H1982" s="387" t="s">
        <v>10</v>
      </c>
      <c r="I1982" s="389" t="s">
        <v>10</v>
      </c>
    </row>
    <row r="1983" spans="1:9" s="18" customFormat="1">
      <c r="C1983" s="264"/>
      <c r="D1983" s="267"/>
      <c r="G1983" s="387" t="s">
        <v>10</v>
      </c>
      <c r="H1983" s="387" t="s">
        <v>10</v>
      </c>
      <c r="I1983" s="389" t="s">
        <v>10</v>
      </c>
    </row>
    <row r="1984" spans="1:9" s="18" customFormat="1">
      <c r="A1984" s="6"/>
      <c r="B1984"/>
      <c r="C1984" s="22"/>
      <c r="D1984" s="23"/>
      <c r="E1984" s="20"/>
      <c r="F1984" s="20"/>
      <c r="G1984" s="387" t="s">
        <v>10</v>
      </c>
      <c r="H1984" s="387" t="s">
        <v>10</v>
      </c>
      <c r="I1984" s="389" t="s">
        <v>10</v>
      </c>
    </row>
    <row r="1985" spans="1:9">
      <c r="G1985" s="387" t="s">
        <v>10</v>
      </c>
      <c r="H1985" s="387" t="s">
        <v>10</v>
      </c>
      <c r="I1985" s="389" t="s">
        <v>10</v>
      </c>
    </row>
    <row r="1986" spans="1:9">
      <c r="A1986" s="18"/>
      <c r="B1986" s="18"/>
      <c r="C1986" s="264"/>
      <c r="D1986" s="267"/>
      <c r="E1986" s="18"/>
      <c r="F1986" s="18"/>
      <c r="G1986" s="387" t="s">
        <v>10</v>
      </c>
      <c r="H1986" s="387" t="s">
        <v>10</v>
      </c>
      <c r="I1986" s="389" t="s">
        <v>10</v>
      </c>
    </row>
    <row r="1987" spans="1:9">
      <c r="A1987" s="18"/>
      <c r="B1987" s="18"/>
      <c r="C1987" s="264"/>
      <c r="D1987" s="267"/>
      <c r="E1987" s="18"/>
      <c r="F1987" s="18"/>
      <c r="G1987" s="387" t="s">
        <v>10</v>
      </c>
      <c r="H1987" s="387" t="s">
        <v>10</v>
      </c>
      <c r="I1987" s="389" t="s">
        <v>10</v>
      </c>
    </row>
    <row r="1988" spans="1:9">
      <c r="G1988" s="387" t="s">
        <v>10</v>
      </c>
      <c r="H1988" s="387" t="s">
        <v>10</v>
      </c>
      <c r="I1988" s="389" t="s">
        <v>10</v>
      </c>
    </row>
    <row r="1989" spans="1:9">
      <c r="G1989" s="387" t="s">
        <v>10</v>
      </c>
      <c r="H1989" s="387" t="s">
        <v>10</v>
      </c>
      <c r="I1989" s="389" t="s">
        <v>10</v>
      </c>
    </row>
    <row r="1990" spans="1:9">
      <c r="G1990" s="387" t="s">
        <v>10</v>
      </c>
      <c r="H1990" s="387" t="s">
        <v>10</v>
      </c>
      <c r="I1990" s="389" t="s">
        <v>10</v>
      </c>
    </row>
    <row r="1991" spans="1:9" s="18" customFormat="1">
      <c r="A1991" s="6"/>
      <c r="B1991"/>
      <c r="C1991" s="22"/>
      <c r="D1991" s="23"/>
      <c r="E1991" s="20"/>
      <c r="F1991" s="20"/>
      <c r="G1991" s="387" t="s">
        <v>10</v>
      </c>
      <c r="H1991" s="387" t="s">
        <v>10</v>
      </c>
      <c r="I1991" s="389" t="s">
        <v>10</v>
      </c>
    </row>
    <row r="1992" spans="1:9">
      <c r="G1992" s="387" t="s">
        <v>10</v>
      </c>
      <c r="H1992" s="387" t="s">
        <v>10</v>
      </c>
      <c r="I1992" s="389" t="s">
        <v>10</v>
      </c>
    </row>
    <row r="1993" spans="1:9" s="18" customFormat="1">
      <c r="C1993" s="264"/>
      <c r="D1993" s="267"/>
      <c r="G1993" s="387" t="s">
        <v>10</v>
      </c>
      <c r="H1993" s="387" t="s">
        <v>10</v>
      </c>
      <c r="I1993" s="389" t="s">
        <v>10</v>
      </c>
    </row>
    <row r="1994" spans="1:9" s="18" customFormat="1">
      <c r="A1994" s="6"/>
      <c r="B1994"/>
      <c r="C1994" s="22"/>
      <c r="D1994" s="23"/>
      <c r="E1994" s="20"/>
      <c r="F1994" s="20"/>
      <c r="G1994" s="387" t="s">
        <v>10</v>
      </c>
      <c r="H1994" s="387" t="s">
        <v>10</v>
      </c>
      <c r="I1994" s="389" t="s">
        <v>10</v>
      </c>
    </row>
    <row r="1995" spans="1:9">
      <c r="G1995" s="387" t="s">
        <v>10</v>
      </c>
      <c r="H1995" s="387" t="s">
        <v>10</v>
      </c>
      <c r="I1995" s="389" t="s">
        <v>10</v>
      </c>
    </row>
    <row r="1996" spans="1:9">
      <c r="A1996" s="18"/>
      <c r="B1996" s="18"/>
      <c r="C1996" s="264"/>
      <c r="D1996" s="267"/>
      <c r="E1996" s="18"/>
      <c r="F1996" s="18"/>
      <c r="G1996" s="387" t="s">
        <v>10</v>
      </c>
      <c r="H1996" s="387" t="s">
        <v>10</v>
      </c>
      <c r="I1996" s="389" t="s">
        <v>10</v>
      </c>
    </row>
    <row r="1997" spans="1:9">
      <c r="G1997" s="387" t="s">
        <v>10</v>
      </c>
      <c r="H1997" s="387" t="s">
        <v>10</v>
      </c>
      <c r="I1997" s="389" t="s">
        <v>10</v>
      </c>
    </row>
    <row r="1998" spans="1:9">
      <c r="G1998" s="387" t="s">
        <v>10</v>
      </c>
      <c r="H1998" s="387" t="s">
        <v>10</v>
      </c>
      <c r="I1998" s="389" t="s">
        <v>10</v>
      </c>
    </row>
    <row r="1999" spans="1:9">
      <c r="G1999" s="387" t="s">
        <v>10</v>
      </c>
      <c r="H1999" s="387" t="s">
        <v>10</v>
      </c>
      <c r="I1999" s="389" t="s">
        <v>10</v>
      </c>
    </row>
    <row r="2000" spans="1:9">
      <c r="A2000" s="18"/>
      <c r="B2000" s="18"/>
      <c r="C2000" s="264"/>
      <c r="D2000" s="267"/>
      <c r="E2000" s="18"/>
      <c r="F2000" s="18"/>
      <c r="G2000" s="387" t="s">
        <v>10</v>
      </c>
      <c r="H2000" s="387" t="s">
        <v>10</v>
      </c>
      <c r="I2000" s="389" t="s">
        <v>10</v>
      </c>
    </row>
    <row r="2001" spans="1:9">
      <c r="G2001" s="387" t="s">
        <v>10</v>
      </c>
      <c r="H2001" s="387" t="s">
        <v>10</v>
      </c>
      <c r="I2001" s="389" t="s">
        <v>10</v>
      </c>
    </row>
    <row r="2002" spans="1:9" s="18" customFormat="1">
      <c r="A2002" s="6"/>
      <c r="B2002"/>
      <c r="C2002" s="22"/>
      <c r="D2002" s="23"/>
      <c r="E2002" s="20"/>
      <c r="F2002" s="20"/>
      <c r="G2002" s="387" t="s">
        <v>10</v>
      </c>
      <c r="H2002" s="387" t="s">
        <v>10</v>
      </c>
      <c r="I2002" s="389" t="s">
        <v>10</v>
      </c>
    </row>
    <row r="2003" spans="1:9" s="18" customFormat="1">
      <c r="C2003" s="264"/>
      <c r="D2003" s="267"/>
      <c r="G2003" s="387" t="s">
        <v>10</v>
      </c>
      <c r="H2003" s="387" t="s">
        <v>10</v>
      </c>
      <c r="I2003" s="389" t="s">
        <v>10</v>
      </c>
    </row>
    <row r="2004" spans="1:9">
      <c r="G2004" s="387" t="s">
        <v>10</v>
      </c>
      <c r="H2004" s="387" t="s">
        <v>10</v>
      </c>
      <c r="I2004" s="389" t="s">
        <v>10</v>
      </c>
    </row>
    <row r="2005" spans="1:9">
      <c r="G2005" s="387" t="s">
        <v>10</v>
      </c>
      <c r="H2005" s="387" t="s">
        <v>10</v>
      </c>
      <c r="I2005" s="389" t="s">
        <v>10</v>
      </c>
    </row>
    <row r="2006" spans="1:9">
      <c r="A2006" s="18"/>
      <c r="B2006" s="18"/>
      <c r="C2006" s="264"/>
      <c r="D2006" s="267"/>
      <c r="E2006" s="18"/>
      <c r="F2006" s="18"/>
      <c r="G2006" s="387" t="s">
        <v>10</v>
      </c>
      <c r="H2006" s="387" t="s">
        <v>10</v>
      </c>
      <c r="I2006" s="389" t="s">
        <v>10</v>
      </c>
    </row>
    <row r="2007" spans="1:9">
      <c r="G2007" s="387" t="s">
        <v>10</v>
      </c>
      <c r="H2007" s="387" t="s">
        <v>10</v>
      </c>
      <c r="I2007" s="389" t="s">
        <v>10</v>
      </c>
    </row>
    <row r="2008" spans="1:9">
      <c r="G2008" s="387" t="s">
        <v>10</v>
      </c>
      <c r="H2008" s="387" t="s">
        <v>10</v>
      </c>
      <c r="I2008" s="389" t="s">
        <v>10</v>
      </c>
    </row>
    <row r="2009" spans="1:9">
      <c r="G2009" s="387" t="s">
        <v>10</v>
      </c>
      <c r="H2009" s="387" t="s">
        <v>10</v>
      </c>
      <c r="I2009" s="389" t="s">
        <v>10</v>
      </c>
    </row>
    <row r="2010" spans="1:9">
      <c r="G2010" s="387" t="s">
        <v>10</v>
      </c>
      <c r="H2010" s="387" t="s">
        <v>10</v>
      </c>
      <c r="I2010" s="389" t="s">
        <v>10</v>
      </c>
    </row>
    <row r="2011" spans="1:9" s="18" customFormat="1">
      <c r="A2011" s="6"/>
      <c r="B2011"/>
      <c r="C2011" s="22"/>
      <c r="D2011" s="23"/>
      <c r="E2011" s="20"/>
      <c r="F2011" s="20"/>
      <c r="G2011" s="387" t="s">
        <v>10</v>
      </c>
      <c r="H2011" s="387" t="s">
        <v>10</v>
      </c>
      <c r="I2011" s="389" t="s">
        <v>10</v>
      </c>
    </row>
    <row r="2012" spans="1:9">
      <c r="A2012" s="18"/>
      <c r="B2012" s="18"/>
      <c r="C2012" s="264"/>
      <c r="D2012" s="267"/>
      <c r="E2012" s="18"/>
      <c r="F2012" s="18"/>
      <c r="G2012" s="387" t="s">
        <v>10</v>
      </c>
      <c r="H2012" s="387" t="s">
        <v>10</v>
      </c>
      <c r="I2012" s="389" t="s">
        <v>10</v>
      </c>
    </row>
    <row r="2013" spans="1:9" s="18" customFormat="1">
      <c r="A2013" s="6"/>
      <c r="B2013"/>
      <c r="C2013" s="22"/>
      <c r="D2013" s="23"/>
      <c r="E2013" s="20"/>
      <c r="F2013" s="20"/>
      <c r="G2013" s="387" t="s">
        <v>10</v>
      </c>
      <c r="H2013" s="387" t="s">
        <v>10</v>
      </c>
      <c r="I2013" s="389" t="s">
        <v>10</v>
      </c>
    </row>
    <row r="2014" spans="1:9">
      <c r="G2014" s="387" t="s">
        <v>10</v>
      </c>
      <c r="H2014" s="387" t="s">
        <v>10</v>
      </c>
      <c r="I2014" s="389" t="s">
        <v>10</v>
      </c>
    </row>
    <row r="2015" spans="1:9">
      <c r="A2015" s="18"/>
      <c r="B2015" s="18"/>
      <c r="C2015" s="264"/>
      <c r="D2015" s="267"/>
      <c r="E2015" s="18"/>
      <c r="F2015" s="18"/>
      <c r="G2015" s="387" t="s">
        <v>10</v>
      </c>
      <c r="H2015" s="387" t="s">
        <v>10</v>
      </c>
      <c r="I2015" s="389" t="s">
        <v>10</v>
      </c>
    </row>
    <row r="2016" spans="1:9">
      <c r="G2016" s="387" t="s">
        <v>10</v>
      </c>
      <c r="H2016" s="387" t="s">
        <v>10</v>
      </c>
      <c r="I2016" s="389" t="s">
        <v>10</v>
      </c>
    </row>
    <row r="2017" spans="1:9">
      <c r="G2017" s="387" t="s">
        <v>10</v>
      </c>
      <c r="H2017" s="387" t="s">
        <v>10</v>
      </c>
      <c r="I2017" s="389" t="s">
        <v>10</v>
      </c>
    </row>
    <row r="2018" spans="1:9">
      <c r="G2018" s="387" t="s">
        <v>10</v>
      </c>
      <c r="H2018" s="387" t="s">
        <v>10</v>
      </c>
      <c r="I2018" s="389" t="s">
        <v>10</v>
      </c>
    </row>
    <row r="2019" spans="1:9">
      <c r="G2019" s="387" t="s">
        <v>10</v>
      </c>
      <c r="H2019" s="387" t="s">
        <v>10</v>
      </c>
      <c r="I2019" s="389" t="s">
        <v>10</v>
      </c>
    </row>
    <row r="2020" spans="1:9" s="18" customFormat="1">
      <c r="A2020" s="6"/>
      <c r="B2020"/>
      <c r="C2020" s="22"/>
      <c r="D2020" s="23"/>
      <c r="E2020" s="20"/>
      <c r="F2020" s="20"/>
      <c r="G2020" s="387" t="s">
        <v>10</v>
      </c>
      <c r="H2020" s="387" t="s">
        <v>10</v>
      </c>
      <c r="I2020" s="389" t="s">
        <v>10</v>
      </c>
    </row>
    <row r="2021" spans="1:9">
      <c r="G2021" s="387" t="s">
        <v>10</v>
      </c>
      <c r="H2021" s="387" t="s">
        <v>10</v>
      </c>
      <c r="I2021" s="389" t="s">
        <v>10</v>
      </c>
    </row>
    <row r="2022" spans="1:9">
      <c r="G2022" s="387" t="s">
        <v>10</v>
      </c>
      <c r="H2022" s="387" t="s">
        <v>10</v>
      </c>
      <c r="I2022" s="389" t="s">
        <v>10</v>
      </c>
    </row>
    <row r="2023" spans="1:9" s="18" customFormat="1">
      <c r="A2023" s="6"/>
      <c r="B2023"/>
      <c r="C2023" s="22"/>
      <c r="D2023" s="23"/>
      <c r="E2023" s="20"/>
      <c r="F2023" s="20"/>
      <c r="G2023" s="387" t="s">
        <v>10</v>
      </c>
      <c r="H2023" s="387" t="s">
        <v>10</v>
      </c>
      <c r="I2023" s="389" t="s">
        <v>10</v>
      </c>
    </row>
    <row r="2024" spans="1:9" s="18" customFormat="1">
      <c r="C2024" s="264"/>
      <c r="D2024" s="267"/>
      <c r="G2024" s="387" t="s">
        <v>10</v>
      </c>
      <c r="H2024" s="387" t="s">
        <v>10</v>
      </c>
      <c r="I2024" s="389" t="s">
        <v>10</v>
      </c>
    </row>
    <row r="2025" spans="1:9">
      <c r="G2025" s="387" t="s">
        <v>10</v>
      </c>
      <c r="H2025" s="387" t="s">
        <v>10</v>
      </c>
      <c r="I2025" s="389" t="s">
        <v>10</v>
      </c>
    </row>
    <row r="2026" spans="1:9">
      <c r="A2026" s="18"/>
      <c r="B2026" s="18"/>
      <c r="C2026" s="264"/>
      <c r="D2026" s="267"/>
      <c r="E2026" s="18"/>
      <c r="F2026" s="18"/>
      <c r="G2026" s="387" t="s">
        <v>10</v>
      </c>
      <c r="H2026" s="387" t="s">
        <v>10</v>
      </c>
      <c r="I2026" s="389" t="s">
        <v>10</v>
      </c>
    </row>
    <row r="2027" spans="1:9">
      <c r="G2027" s="387" t="s">
        <v>10</v>
      </c>
      <c r="H2027" s="387" t="s">
        <v>10</v>
      </c>
      <c r="I2027" s="389" t="s">
        <v>10</v>
      </c>
    </row>
    <row r="2028" spans="1:9">
      <c r="G2028" s="387" t="s">
        <v>10</v>
      </c>
      <c r="H2028" s="387" t="s">
        <v>10</v>
      </c>
      <c r="I2028" s="389" t="s">
        <v>10</v>
      </c>
    </row>
    <row r="2029" spans="1:9">
      <c r="G2029" s="387" t="s">
        <v>10</v>
      </c>
      <c r="H2029" s="387" t="s">
        <v>10</v>
      </c>
      <c r="I2029" s="389" t="s">
        <v>10</v>
      </c>
    </row>
    <row r="2030" spans="1:9" s="18" customFormat="1">
      <c r="A2030" s="6"/>
      <c r="B2030"/>
      <c r="C2030" s="22"/>
      <c r="D2030" s="23"/>
      <c r="E2030" s="20"/>
      <c r="F2030" s="20"/>
      <c r="G2030" s="387" t="s">
        <v>10</v>
      </c>
      <c r="H2030" s="387" t="s">
        <v>10</v>
      </c>
      <c r="I2030" s="389" t="s">
        <v>10</v>
      </c>
    </row>
    <row r="2031" spans="1:9">
      <c r="G2031" s="387" t="s">
        <v>10</v>
      </c>
      <c r="H2031" s="387" t="s">
        <v>10</v>
      </c>
      <c r="I2031" s="389" t="s">
        <v>10</v>
      </c>
    </row>
    <row r="2032" spans="1:9">
      <c r="G2032" s="387" t="s">
        <v>10</v>
      </c>
      <c r="H2032" s="387" t="s">
        <v>10</v>
      </c>
      <c r="I2032" s="389" t="s">
        <v>10</v>
      </c>
    </row>
    <row r="2033" spans="1:9" s="18" customFormat="1">
      <c r="A2033" s="6"/>
      <c r="B2033"/>
      <c r="C2033" s="22"/>
      <c r="D2033" s="23"/>
      <c r="E2033" s="20"/>
      <c r="F2033" s="20"/>
      <c r="G2033" s="387" t="s">
        <v>10</v>
      </c>
      <c r="H2033" s="387" t="s">
        <v>10</v>
      </c>
      <c r="I2033" s="389" t="s">
        <v>10</v>
      </c>
    </row>
    <row r="2034" spans="1:9" s="18" customFormat="1">
      <c r="C2034" s="264"/>
      <c r="D2034" s="267"/>
      <c r="G2034" s="387" t="s">
        <v>10</v>
      </c>
      <c r="H2034" s="387" t="s">
        <v>10</v>
      </c>
      <c r="I2034" s="389" t="s">
        <v>10</v>
      </c>
    </row>
    <row r="2035" spans="1:9">
      <c r="G2035" s="387" t="s">
        <v>10</v>
      </c>
      <c r="H2035" s="387" t="s">
        <v>10</v>
      </c>
      <c r="I2035" s="389" t="s">
        <v>10</v>
      </c>
    </row>
    <row r="2036" spans="1:9">
      <c r="A2036" s="18"/>
      <c r="B2036" s="18"/>
      <c r="C2036" s="264"/>
      <c r="D2036" s="267"/>
      <c r="E2036" s="18"/>
      <c r="F2036" s="18"/>
      <c r="G2036" s="387" t="s">
        <v>10</v>
      </c>
      <c r="H2036" s="387" t="s">
        <v>10</v>
      </c>
      <c r="I2036" s="389" t="s">
        <v>10</v>
      </c>
    </row>
    <row r="2037" spans="1:9">
      <c r="G2037" s="387" t="s">
        <v>10</v>
      </c>
      <c r="H2037" s="387" t="s">
        <v>10</v>
      </c>
      <c r="I2037" s="389" t="s">
        <v>10</v>
      </c>
    </row>
    <row r="2038" spans="1:9">
      <c r="G2038" s="387" t="s">
        <v>10</v>
      </c>
      <c r="H2038" s="387" t="s">
        <v>10</v>
      </c>
      <c r="I2038" s="389" t="s">
        <v>10</v>
      </c>
    </row>
    <row r="2039" spans="1:9">
      <c r="G2039" s="387" t="s">
        <v>10</v>
      </c>
      <c r="H2039" s="387" t="s">
        <v>10</v>
      </c>
      <c r="I2039" s="389" t="s">
        <v>10</v>
      </c>
    </row>
    <row r="2040" spans="1:9">
      <c r="G2040" s="387" t="s">
        <v>10</v>
      </c>
      <c r="H2040" s="387" t="s">
        <v>10</v>
      </c>
      <c r="I2040" s="389" t="s">
        <v>10</v>
      </c>
    </row>
    <row r="2041" spans="1:9">
      <c r="G2041" s="387" t="s">
        <v>10</v>
      </c>
      <c r="H2041" s="387" t="s">
        <v>10</v>
      </c>
      <c r="I2041" s="389" t="s">
        <v>10</v>
      </c>
    </row>
    <row r="2042" spans="1:9" s="18" customFormat="1">
      <c r="A2042" s="6"/>
      <c r="B2042"/>
      <c r="C2042" s="22"/>
      <c r="D2042" s="23"/>
      <c r="E2042" s="20"/>
      <c r="F2042" s="20"/>
      <c r="G2042" s="387" t="s">
        <v>10</v>
      </c>
      <c r="H2042" s="387" t="s">
        <v>10</v>
      </c>
      <c r="I2042" s="389" t="s">
        <v>10</v>
      </c>
    </row>
    <row r="2043" spans="1:9" s="18" customFormat="1">
      <c r="A2043" s="6"/>
      <c r="B2043"/>
      <c r="C2043" s="22"/>
      <c r="D2043" s="23"/>
      <c r="E2043" s="20"/>
      <c r="F2043" s="20"/>
      <c r="G2043" s="387" t="s">
        <v>10</v>
      </c>
      <c r="H2043" s="387" t="s">
        <v>10</v>
      </c>
      <c r="I2043" s="389" t="s">
        <v>10</v>
      </c>
    </row>
    <row r="2044" spans="1:9">
      <c r="A2044" s="18"/>
      <c r="B2044" s="18"/>
      <c r="C2044" s="264"/>
      <c r="D2044" s="267"/>
      <c r="E2044" s="18"/>
      <c r="F2044" s="18"/>
      <c r="G2044" s="387" t="s">
        <v>10</v>
      </c>
      <c r="H2044" s="387" t="s">
        <v>10</v>
      </c>
      <c r="I2044" s="389" t="s">
        <v>10</v>
      </c>
    </row>
    <row r="2045" spans="1:9">
      <c r="G2045" s="387" t="s">
        <v>10</v>
      </c>
      <c r="H2045" s="387" t="s">
        <v>10</v>
      </c>
      <c r="I2045" s="389" t="s">
        <v>10</v>
      </c>
    </row>
    <row r="2046" spans="1:9">
      <c r="A2046" s="18"/>
      <c r="B2046" s="18"/>
      <c r="C2046" s="264"/>
      <c r="D2046" s="267"/>
      <c r="E2046" s="18"/>
      <c r="F2046" s="18"/>
      <c r="G2046" s="387" t="s">
        <v>10</v>
      </c>
      <c r="H2046" s="387" t="s">
        <v>10</v>
      </c>
      <c r="I2046" s="389" t="s">
        <v>10</v>
      </c>
    </row>
    <row r="2047" spans="1:9">
      <c r="A2047" s="18"/>
      <c r="B2047" s="18"/>
      <c r="C2047" s="264"/>
      <c r="D2047" s="267"/>
      <c r="E2047" s="18"/>
      <c r="F2047" s="18"/>
      <c r="G2047" s="387" t="s">
        <v>10</v>
      </c>
      <c r="H2047" s="387" t="s">
        <v>10</v>
      </c>
      <c r="I2047" s="389" t="s">
        <v>10</v>
      </c>
    </row>
    <row r="2048" spans="1:9">
      <c r="G2048" s="387" t="s">
        <v>10</v>
      </c>
      <c r="H2048" s="387" t="s">
        <v>10</v>
      </c>
      <c r="I2048" s="389" t="s">
        <v>10</v>
      </c>
    </row>
    <row r="2049" spans="1:9">
      <c r="G2049" s="387" t="s">
        <v>10</v>
      </c>
      <c r="H2049" s="387" t="s">
        <v>10</v>
      </c>
      <c r="I2049" s="389" t="s">
        <v>10</v>
      </c>
    </row>
    <row r="2050" spans="1:9">
      <c r="G2050" s="387" t="s">
        <v>10</v>
      </c>
      <c r="H2050" s="387" t="s">
        <v>10</v>
      </c>
      <c r="I2050" s="389" t="s">
        <v>10</v>
      </c>
    </row>
    <row r="2051" spans="1:9">
      <c r="G2051" s="387" t="s">
        <v>10</v>
      </c>
      <c r="H2051" s="387" t="s">
        <v>10</v>
      </c>
      <c r="I2051" s="389" t="s">
        <v>10</v>
      </c>
    </row>
    <row r="2052" spans="1:9" s="18" customFormat="1">
      <c r="A2052" s="6"/>
      <c r="B2052"/>
      <c r="C2052" s="22"/>
      <c r="D2052" s="23"/>
      <c r="E2052" s="20"/>
      <c r="F2052" s="20"/>
      <c r="G2052" s="387" t="s">
        <v>10</v>
      </c>
      <c r="H2052" s="387" t="s">
        <v>10</v>
      </c>
      <c r="I2052" s="389" t="s">
        <v>10</v>
      </c>
    </row>
    <row r="2053" spans="1:9">
      <c r="G2053" s="387" t="s">
        <v>10</v>
      </c>
      <c r="H2053" s="387" t="s">
        <v>10</v>
      </c>
      <c r="I2053" s="389" t="s">
        <v>10</v>
      </c>
    </row>
    <row r="2054" spans="1:9">
      <c r="A2054" s="18"/>
      <c r="B2054" s="18"/>
      <c r="C2054" s="264"/>
      <c r="D2054" s="267"/>
      <c r="E2054" s="18"/>
      <c r="F2054" s="18"/>
      <c r="G2054" s="387" t="s">
        <v>10</v>
      </c>
      <c r="H2054" s="387" t="s">
        <v>10</v>
      </c>
      <c r="I2054" s="389" t="s">
        <v>10</v>
      </c>
    </row>
    <row r="2055" spans="1:9">
      <c r="G2055" s="387" t="s">
        <v>10</v>
      </c>
      <c r="H2055" s="387" t="s">
        <v>10</v>
      </c>
      <c r="I2055" s="389" t="s">
        <v>10</v>
      </c>
    </row>
    <row r="2056" spans="1:9">
      <c r="A2056" s="18"/>
      <c r="B2056" s="18"/>
      <c r="C2056" s="264"/>
      <c r="D2056" s="267"/>
      <c r="E2056" s="18"/>
      <c r="F2056" s="18"/>
      <c r="G2056" s="387" t="s">
        <v>10</v>
      </c>
      <c r="H2056" s="387" t="s">
        <v>10</v>
      </c>
      <c r="I2056" s="389" t="s">
        <v>10</v>
      </c>
    </row>
    <row r="2057" spans="1:9">
      <c r="A2057" s="18"/>
      <c r="B2057" s="18"/>
      <c r="C2057" s="264"/>
      <c r="D2057" s="267"/>
      <c r="E2057" s="18"/>
      <c r="F2057" s="18"/>
      <c r="G2057" s="387" t="s">
        <v>10</v>
      </c>
      <c r="H2057" s="387" t="s">
        <v>10</v>
      </c>
      <c r="I2057" s="389" t="s">
        <v>10</v>
      </c>
    </row>
    <row r="2058" spans="1:9">
      <c r="G2058" s="387" t="s">
        <v>10</v>
      </c>
      <c r="H2058" s="387" t="s">
        <v>10</v>
      </c>
      <c r="I2058" s="389" t="s">
        <v>10</v>
      </c>
    </row>
    <row r="2059" spans="1:9">
      <c r="G2059" s="387" t="s">
        <v>10</v>
      </c>
      <c r="H2059" s="387" t="s">
        <v>10</v>
      </c>
      <c r="I2059" s="389" t="s">
        <v>10</v>
      </c>
    </row>
    <row r="2060" spans="1:9" s="18" customFormat="1">
      <c r="A2060" s="6"/>
      <c r="B2060"/>
      <c r="C2060" s="22"/>
      <c r="D2060" s="23"/>
      <c r="E2060" s="20"/>
      <c r="F2060" s="20"/>
      <c r="G2060" s="387" t="s">
        <v>10</v>
      </c>
      <c r="H2060" s="387" t="s">
        <v>10</v>
      </c>
      <c r="I2060" s="389" t="s">
        <v>10</v>
      </c>
    </row>
    <row r="2061" spans="1:9" s="18" customFormat="1">
      <c r="A2061" s="6"/>
      <c r="B2061"/>
      <c r="C2061" s="22"/>
      <c r="D2061" s="23"/>
      <c r="E2061" s="20"/>
      <c r="F2061" s="20"/>
      <c r="G2061" s="387" t="s">
        <v>10</v>
      </c>
      <c r="H2061" s="387" t="s">
        <v>10</v>
      </c>
      <c r="I2061" s="389" t="s">
        <v>10</v>
      </c>
    </row>
    <row r="2062" spans="1:9">
      <c r="G2062" s="387" t="s">
        <v>10</v>
      </c>
      <c r="H2062" s="387" t="s">
        <v>10</v>
      </c>
      <c r="I2062" s="389" t="s">
        <v>10</v>
      </c>
    </row>
    <row r="2063" spans="1:9">
      <c r="G2063" s="387" t="s">
        <v>10</v>
      </c>
      <c r="H2063" s="387" t="s">
        <v>10</v>
      </c>
      <c r="I2063" s="389" t="s">
        <v>10</v>
      </c>
    </row>
    <row r="2064" spans="1:9">
      <c r="A2064" s="18"/>
      <c r="B2064" s="18"/>
      <c r="C2064" s="264"/>
      <c r="D2064" s="267"/>
      <c r="E2064" s="18"/>
      <c r="F2064" s="18"/>
      <c r="G2064" s="387" t="s">
        <v>10</v>
      </c>
      <c r="H2064" s="387" t="s">
        <v>10</v>
      </c>
      <c r="I2064" s="389" t="s">
        <v>10</v>
      </c>
    </row>
    <row r="2065" spans="1:9">
      <c r="G2065" s="387" t="s">
        <v>10</v>
      </c>
      <c r="H2065" s="387" t="s">
        <v>10</v>
      </c>
      <c r="I2065" s="389" t="s">
        <v>10</v>
      </c>
    </row>
    <row r="2066" spans="1:9">
      <c r="A2066" s="18"/>
      <c r="B2066" s="18"/>
      <c r="C2066" s="264"/>
      <c r="D2066" s="267"/>
      <c r="E2066" s="18"/>
      <c r="F2066" s="18"/>
      <c r="G2066" s="387" t="s">
        <v>10</v>
      </c>
      <c r="H2066" s="387" t="s">
        <v>10</v>
      </c>
      <c r="I2066" s="389" t="s">
        <v>10</v>
      </c>
    </row>
    <row r="2067" spans="1:9">
      <c r="A2067" s="18"/>
      <c r="B2067" s="18"/>
      <c r="C2067" s="264"/>
      <c r="D2067" s="267"/>
      <c r="E2067" s="18"/>
      <c r="F2067" s="18"/>
      <c r="G2067" s="387" t="s">
        <v>10</v>
      </c>
      <c r="H2067" s="387" t="s">
        <v>10</v>
      </c>
      <c r="I2067" s="389" t="s">
        <v>10</v>
      </c>
    </row>
    <row r="2068" spans="1:9">
      <c r="G2068" s="387" t="s">
        <v>10</v>
      </c>
      <c r="H2068" s="387" t="s">
        <v>10</v>
      </c>
      <c r="I2068" s="389" t="s">
        <v>10</v>
      </c>
    </row>
    <row r="2069" spans="1:9">
      <c r="G2069" s="387" t="s">
        <v>10</v>
      </c>
      <c r="H2069" s="387" t="s">
        <v>10</v>
      </c>
      <c r="I2069" s="389" t="s">
        <v>10</v>
      </c>
    </row>
    <row r="2070" spans="1:9" s="18" customFormat="1">
      <c r="A2070" s="6"/>
      <c r="B2070"/>
      <c r="C2070" s="22"/>
      <c r="D2070" s="23"/>
      <c r="E2070" s="20"/>
      <c r="F2070" s="20"/>
      <c r="G2070" s="387" t="s">
        <v>10</v>
      </c>
      <c r="H2070" s="387" t="s">
        <v>10</v>
      </c>
      <c r="I2070" s="389" t="s">
        <v>10</v>
      </c>
    </row>
    <row r="2071" spans="1:9">
      <c r="G2071" s="387" t="s">
        <v>10</v>
      </c>
      <c r="H2071" s="387" t="s">
        <v>10</v>
      </c>
      <c r="I2071" s="389" t="s">
        <v>10</v>
      </c>
    </row>
    <row r="2072" spans="1:9">
      <c r="G2072" s="387" t="s">
        <v>10</v>
      </c>
      <c r="H2072" s="387" t="s">
        <v>10</v>
      </c>
      <c r="I2072" s="389" t="s">
        <v>10</v>
      </c>
    </row>
    <row r="2073" spans="1:9">
      <c r="G2073" s="387" t="s">
        <v>10</v>
      </c>
      <c r="H2073" s="387" t="s">
        <v>10</v>
      </c>
      <c r="I2073" s="389" t="s">
        <v>10</v>
      </c>
    </row>
    <row r="2074" spans="1:9">
      <c r="A2074" s="18"/>
      <c r="B2074" s="18"/>
      <c r="C2074" s="264"/>
      <c r="D2074" s="267"/>
      <c r="E2074" s="18"/>
      <c r="F2074" s="18"/>
      <c r="G2074" s="387" t="s">
        <v>10</v>
      </c>
      <c r="H2074" s="387" t="s">
        <v>10</v>
      </c>
      <c r="I2074" s="389" t="s">
        <v>10</v>
      </c>
    </row>
    <row r="2075" spans="1:9">
      <c r="G2075" s="387" t="s">
        <v>10</v>
      </c>
      <c r="H2075" s="387" t="s">
        <v>10</v>
      </c>
      <c r="I2075" s="389" t="s">
        <v>10</v>
      </c>
    </row>
    <row r="2076" spans="1:9">
      <c r="A2076" s="18"/>
      <c r="B2076" s="18"/>
      <c r="C2076" s="264"/>
      <c r="D2076" s="267"/>
      <c r="E2076" s="18"/>
      <c r="F2076" s="18"/>
      <c r="G2076" s="387" t="s">
        <v>10</v>
      </c>
      <c r="H2076" s="387" t="s">
        <v>10</v>
      </c>
      <c r="I2076" s="389" t="s">
        <v>10</v>
      </c>
    </row>
    <row r="2077" spans="1:9">
      <c r="A2077" s="18"/>
      <c r="B2077" s="18"/>
      <c r="C2077" s="264"/>
      <c r="D2077" s="267"/>
      <c r="E2077" s="18"/>
      <c r="F2077" s="18"/>
      <c r="G2077" s="387" t="s">
        <v>10</v>
      </c>
      <c r="H2077" s="387" t="s">
        <v>10</v>
      </c>
      <c r="I2077" s="389" t="s">
        <v>10</v>
      </c>
    </row>
    <row r="2078" spans="1:9">
      <c r="G2078" s="387" t="s">
        <v>10</v>
      </c>
      <c r="H2078" s="387" t="s">
        <v>10</v>
      </c>
      <c r="I2078" s="389" t="s">
        <v>10</v>
      </c>
    </row>
    <row r="2079" spans="1:9" s="18" customFormat="1">
      <c r="A2079" s="6"/>
      <c r="B2079"/>
      <c r="C2079" s="22"/>
      <c r="D2079" s="23"/>
      <c r="E2079" s="20"/>
      <c r="F2079" s="20"/>
      <c r="G2079" s="387" t="s">
        <v>10</v>
      </c>
      <c r="H2079" s="387" t="s">
        <v>10</v>
      </c>
      <c r="I2079" s="389" t="s">
        <v>10</v>
      </c>
    </row>
    <row r="2080" spans="1:9">
      <c r="G2080" s="387" t="s">
        <v>10</v>
      </c>
      <c r="H2080" s="387" t="s">
        <v>10</v>
      </c>
      <c r="I2080" s="389" t="s">
        <v>10</v>
      </c>
    </row>
    <row r="2081" spans="1:9">
      <c r="G2081" s="387" t="s">
        <v>10</v>
      </c>
      <c r="H2081" s="387" t="s">
        <v>10</v>
      </c>
      <c r="I2081" s="389" t="s">
        <v>10</v>
      </c>
    </row>
    <row r="2082" spans="1:9">
      <c r="G2082" s="387" t="s">
        <v>10</v>
      </c>
      <c r="H2082" s="387" t="s">
        <v>10</v>
      </c>
      <c r="I2082" s="389" t="s">
        <v>10</v>
      </c>
    </row>
    <row r="2083" spans="1:9">
      <c r="G2083" s="387" t="s">
        <v>10</v>
      </c>
      <c r="H2083" s="387" t="s">
        <v>10</v>
      </c>
      <c r="I2083" s="389" t="s">
        <v>10</v>
      </c>
    </row>
    <row r="2084" spans="1:9">
      <c r="A2084" s="18"/>
      <c r="B2084" s="18"/>
      <c r="C2084" s="264"/>
      <c r="D2084" s="267"/>
      <c r="E2084" s="18"/>
      <c r="F2084" s="18"/>
      <c r="G2084" s="387" t="s">
        <v>10</v>
      </c>
      <c r="H2084" s="387" t="s">
        <v>10</v>
      </c>
      <c r="I2084" s="389" t="s">
        <v>10</v>
      </c>
    </row>
    <row r="2085" spans="1:9">
      <c r="G2085" s="387" t="s">
        <v>10</v>
      </c>
      <c r="H2085" s="387" t="s">
        <v>10</v>
      </c>
      <c r="I2085" s="389" t="s">
        <v>10</v>
      </c>
    </row>
    <row r="2086" spans="1:9">
      <c r="A2086" s="18"/>
      <c r="B2086" s="18"/>
      <c r="C2086" s="264"/>
      <c r="D2086" s="267"/>
      <c r="E2086" s="18"/>
      <c r="F2086" s="18"/>
      <c r="G2086" s="387" t="s">
        <v>10</v>
      </c>
      <c r="H2086" s="387" t="s">
        <v>10</v>
      </c>
      <c r="I2086" s="389" t="s">
        <v>10</v>
      </c>
    </row>
    <row r="2087" spans="1:9">
      <c r="A2087" s="18"/>
      <c r="B2087" s="18"/>
      <c r="C2087" s="264"/>
      <c r="D2087" s="267"/>
      <c r="E2087" s="18"/>
      <c r="F2087" s="18"/>
      <c r="G2087" s="387" t="s">
        <v>10</v>
      </c>
      <c r="H2087" s="387" t="s">
        <v>10</v>
      </c>
      <c r="I2087" s="389" t="s">
        <v>10</v>
      </c>
    </row>
    <row r="2088" spans="1:9">
      <c r="G2088" s="387" t="s">
        <v>10</v>
      </c>
      <c r="H2088" s="387" t="s">
        <v>10</v>
      </c>
      <c r="I2088" s="389" t="s">
        <v>10</v>
      </c>
    </row>
    <row r="2089" spans="1:9">
      <c r="G2089" s="387" t="s">
        <v>10</v>
      </c>
      <c r="H2089" s="387" t="s">
        <v>10</v>
      </c>
      <c r="I2089" s="389" t="s">
        <v>10</v>
      </c>
    </row>
    <row r="2090" spans="1:9">
      <c r="G2090" s="387" t="s">
        <v>10</v>
      </c>
      <c r="H2090" s="387" t="s">
        <v>10</v>
      </c>
      <c r="I2090" s="389" t="s">
        <v>10</v>
      </c>
    </row>
    <row r="2091" spans="1:9">
      <c r="G2091" s="387" t="s">
        <v>10</v>
      </c>
      <c r="H2091" s="387" t="s">
        <v>10</v>
      </c>
      <c r="I2091" s="389" t="s">
        <v>10</v>
      </c>
    </row>
    <row r="2092" spans="1:9">
      <c r="G2092" s="387" t="s">
        <v>10</v>
      </c>
      <c r="H2092" s="387" t="s">
        <v>10</v>
      </c>
      <c r="I2092" s="389" t="s">
        <v>10</v>
      </c>
    </row>
    <row r="2093" spans="1:9">
      <c r="G2093" s="387" t="s">
        <v>10</v>
      </c>
      <c r="H2093" s="387" t="s">
        <v>10</v>
      </c>
      <c r="I2093" s="389" t="s">
        <v>10</v>
      </c>
    </row>
    <row r="2094" spans="1:9">
      <c r="A2094" s="18"/>
      <c r="B2094" s="18"/>
      <c r="C2094" s="264"/>
      <c r="D2094" s="267"/>
      <c r="E2094" s="18"/>
      <c r="F2094" s="18"/>
      <c r="G2094" s="387" t="s">
        <v>10</v>
      </c>
      <c r="H2094" s="387" t="s">
        <v>10</v>
      </c>
      <c r="I2094" s="389" t="s">
        <v>10</v>
      </c>
    </row>
    <row r="2095" spans="1:9">
      <c r="G2095" s="387" t="s">
        <v>10</v>
      </c>
      <c r="H2095" s="387" t="s">
        <v>10</v>
      </c>
      <c r="I2095" s="389" t="s">
        <v>10</v>
      </c>
    </row>
    <row r="2096" spans="1:9">
      <c r="A2096" s="18"/>
      <c r="B2096" s="18"/>
      <c r="C2096" s="264"/>
      <c r="D2096" s="267"/>
      <c r="E2096" s="18"/>
      <c r="F2096" s="18"/>
      <c r="G2096" s="387" t="s">
        <v>10</v>
      </c>
      <c r="H2096" s="387" t="s">
        <v>10</v>
      </c>
      <c r="I2096" s="389" t="s">
        <v>10</v>
      </c>
    </row>
    <row r="2097" spans="1:9">
      <c r="A2097" s="18"/>
      <c r="B2097" s="18"/>
      <c r="C2097" s="264"/>
      <c r="D2097" s="267"/>
      <c r="E2097" s="18"/>
      <c r="F2097" s="18"/>
      <c r="G2097" s="387" t="s">
        <v>10</v>
      </c>
      <c r="H2097" s="387" t="s">
        <v>10</v>
      </c>
      <c r="I2097" s="389" t="s">
        <v>10</v>
      </c>
    </row>
    <row r="2098" spans="1:9">
      <c r="G2098" s="387" t="s">
        <v>10</v>
      </c>
      <c r="H2098" s="387" t="s">
        <v>10</v>
      </c>
      <c r="I2098" s="389" t="s">
        <v>10</v>
      </c>
    </row>
    <row r="2099" spans="1:9">
      <c r="G2099" s="387" t="s">
        <v>10</v>
      </c>
      <c r="H2099" s="387" t="s">
        <v>10</v>
      </c>
      <c r="I2099" s="389" t="s">
        <v>10</v>
      </c>
    </row>
    <row r="2100" spans="1:9">
      <c r="G2100" s="387" t="s">
        <v>10</v>
      </c>
      <c r="H2100" s="387" t="s">
        <v>10</v>
      </c>
      <c r="I2100" s="389" t="s">
        <v>10</v>
      </c>
    </row>
    <row r="2101" spans="1:9">
      <c r="G2101" s="387" t="s">
        <v>10</v>
      </c>
      <c r="H2101" s="387" t="s">
        <v>10</v>
      </c>
      <c r="I2101" s="389" t="s">
        <v>10</v>
      </c>
    </row>
    <row r="2102" spans="1:9">
      <c r="G2102" s="387" t="s">
        <v>10</v>
      </c>
      <c r="H2102" s="387" t="s">
        <v>10</v>
      </c>
      <c r="I2102" s="389" t="s">
        <v>10</v>
      </c>
    </row>
    <row r="2103" spans="1:9">
      <c r="G2103" s="387" t="s">
        <v>10</v>
      </c>
      <c r="H2103" s="387" t="s">
        <v>10</v>
      </c>
      <c r="I2103" s="389" t="s">
        <v>10</v>
      </c>
    </row>
    <row r="2104" spans="1:9">
      <c r="A2104" s="18"/>
      <c r="B2104" s="18"/>
      <c r="C2104" s="264"/>
      <c r="D2104" s="267"/>
      <c r="E2104" s="18"/>
      <c r="F2104" s="18"/>
      <c r="G2104" s="387" t="s">
        <v>10</v>
      </c>
      <c r="H2104" s="387" t="s">
        <v>10</v>
      </c>
      <c r="I2104" s="389" t="s">
        <v>10</v>
      </c>
    </row>
    <row r="2105" spans="1:9">
      <c r="G2105" s="387" t="s">
        <v>10</v>
      </c>
      <c r="H2105" s="387" t="s">
        <v>10</v>
      </c>
      <c r="I2105" s="389" t="s">
        <v>10</v>
      </c>
    </row>
    <row r="2106" spans="1:9">
      <c r="A2106" s="18"/>
      <c r="B2106" s="18"/>
      <c r="C2106" s="264"/>
      <c r="D2106" s="267"/>
      <c r="E2106" s="18"/>
      <c r="F2106" s="18"/>
      <c r="G2106" s="387" t="s">
        <v>10</v>
      </c>
      <c r="H2106" s="387" t="s">
        <v>10</v>
      </c>
      <c r="I2106" s="389" t="s">
        <v>10</v>
      </c>
    </row>
    <row r="2107" spans="1:9">
      <c r="A2107" s="18"/>
      <c r="B2107" s="18"/>
      <c r="C2107" s="264"/>
      <c r="D2107" s="267"/>
      <c r="E2107" s="18"/>
      <c r="F2107" s="18"/>
      <c r="G2107" s="387" t="s">
        <v>10</v>
      </c>
      <c r="H2107" s="387" t="s">
        <v>10</v>
      </c>
      <c r="I2107" s="389" t="s">
        <v>10</v>
      </c>
    </row>
    <row r="2108" spans="1:9">
      <c r="G2108" s="387" t="s">
        <v>10</v>
      </c>
      <c r="H2108" s="387" t="s">
        <v>10</v>
      </c>
      <c r="I2108" s="389" t="s">
        <v>10</v>
      </c>
    </row>
    <row r="2109" spans="1:9">
      <c r="G2109" s="387" t="s">
        <v>10</v>
      </c>
      <c r="H2109" s="387" t="s">
        <v>10</v>
      </c>
      <c r="I2109" s="389" t="s">
        <v>10</v>
      </c>
    </row>
    <row r="2110" spans="1:9">
      <c r="G2110" s="387" t="s">
        <v>10</v>
      </c>
      <c r="H2110" s="387" t="s">
        <v>10</v>
      </c>
      <c r="I2110" s="389" t="s">
        <v>10</v>
      </c>
    </row>
    <row r="2111" spans="1:9">
      <c r="G2111" s="387" t="s">
        <v>10</v>
      </c>
      <c r="H2111" s="387" t="s">
        <v>10</v>
      </c>
      <c r="I2111" s="389" t="s">
        <v>10</v>
      </c>
    </row>
    <row r="2112" spans="1:9">
      <c r="G2112" s="387" t="s">
        <v>10</v>
      </c>
      <c r="H2112" s="387" t="s">
        <v>10</v>
      </c>
      <c r="I2112" s="389" t="s">
        <v>10</v>
      </c>
    </row>
    <row r="2113" spans="1:9">
      <c r="G2113" s="387" t="s">
        <v>10</v>
      </c>
      <c r="H2113" s="387" t="s">
        <v>10</v>
      </c>
      <c r="I2113" s="389" t="s">
        <v>10</v>
      </c>
    </row>
    <row r="2114" spans="1:9">
      <c r="G2114" s="387" t="s">
        <v>10</v>
      </c>
      <c r="H2114" s="387" t="s">
        <v>10</v>
      </c>
      <c r="I2114" s="389" t="s">
        <v>10</v>
      </c>
    </row>
    <row r="2115" spans="1:9">
      <c r="A2115" s="18"/>
      <c r="B2115" s="18"/>
      <c r="C2115" s="264"/>
      <c r="D2115" s="267"/>
      <c r="E2115" s="18"/>
      <c r="F2115" s="18"/>
      <c r="G2115" s="387" t="s">
        <v>10</v>
      </c>
      <c r="H2115" s="387" t="s">
        <v>10</v>
      </c>
      <c r="I2115" s="389" t="s">
        <v>10</v>
      </c>
    </row>
    <row r="2116" spans="1:9">
      <c r="A2116" s="18"/>
      <c r="B2116" s="18"/>
      <c r="C2116" s="264"/>
      <c r="D2116" s="267"/>
      <c r="E2116" s="18"/>
      <c r="F2116" s="18"/>
      <c r="G2116" s="387" t="s">
        <v>10</v>
      </c>
      <c r="H2116" s="387" t="s">
        <v>10</v>
      </c>
      <c r="I2116" s="389" t="s">
        <v>10</v>
      </c>
    </row>
    <row r="2117" spans="1:9">
      <c r="G2117" s="387" t="s">
        <v>10</v>
      </c>
      <c r="H2117" s="387" t="s">
        <v>10</v>
      </c>
      <c r="I2117" s="389" t="s">
        <v>10</v>
      </c>
    </row>
    <row r="2118" spans="1:9">
      <c r="G2118" s="387" t="s">
        <v>10</v>
      </c>
      <c r="H2118" s="387" t="s">
        <v>10</v>
      </c>
      <c r="I2118" s="389" t="s">
        <v>10</v>
      </c>
    </row>
    <row r="2119" spans="1:9">
      <c r="G2119" s="387" t="s">
        <v>10</v>
      </c>
      <c r="H2119" s="387" t="s">
        <v>10</v>
      </c>
      <c r="I2119" s="389" t="s">
        <v>10</v>
      </c>
    </row>
    <row r="2120" spans="1:9">
      <c r="G2120" s="387" t="s">
        <v>10</v>
      </c>
      <c r="H2120" s="387" t="s">
        <v>10</v>
      </c>
      <c r="I2120" s="389" t="s">
        <v>10</v>
      </c>
    </row>
    <row r="2121" spans="1:9">
      <c r="G2121" s="387" t="s">
        <v>10</v>
      </c>
      <c r="H2121" s="387" t="s">
        <v>10</v>
      </c>
      <c r="I2121" s="389" t="s">
        <v>10</v>
      </c>
    </row>
    <row r="2122" spans="1:9">
      <c r="G2122" s="387" t="s">
        <v>10</v>
      </c>
      <c r="H2122" s="387" t="s">
        <v>10</v>
      </c>
      <c r="I2122" s="389" t="s">
        <v>10</v>
      </c>
    </row>
    <row r="2123" spans="1:9">
      <c r="G2123" s="387" t="s">
        <v>10</v>
      </c>
      <c r="H2123" s="387" t="s">
        <v>10</v>
      </c>
      <c r="I2123" s="389" t="s">
        <v>10</v>
      </c>
    </row>
    <row r="2124" spans="1:9">
      <c r="A2124" s="18"/>
      <c r="B2124" s="18"/>
      <c r="C2124" s="264"/>
      <c r="D2124" s="267"/>
      <c r="E2124" s="18"/>
      <c r="F2124" s="18"/>
      <c r="G2124" s="387" t="s">
        <v>10</v>
      </c>
      <c r="H2124" s="387" t="s">
        <v>10</v>
      </c>
      <c r="I2124" s="389" t="s">
        <v>10</v>
      </c>
    </row>
    <row r="2125" spans="1:9">
      <c r="G2125" s="387" t="s">
        <v>10</v>
      </c>
      <c r="H2125" s="387" t="s">
        <v>10</v>
      </c>
      <c r="I2125" s="389" t="s">
        <v>10</v>
      </c>
    </row>
    <row r="2126" spans="1:9">
      <c r="A2126" s="18"/>
      <c r="B2126" s="18"/>
      <c r="C2126" s="264"/>
      <c r="D2126" s="267"/>
      <c r="E2126" s="18"/>
      <c r="F2126" s="18"/>
      <c r="G2126" s="387" t="s">
        <v>10</v>
      </c>
      <c r="H2126" s="387" t="s">
        <v>10</v>
      </c>
      <c r="I2126" s="389" t="s">
        <v>10</v>
      </c>
    </row>
    <row r="2127" spans="1:9">
      <c r="G2127" s="387" t="s">
        <v>10</v>
      </c>
      <c r="H2127" s="387" t="s">
        <v>10</v>
      </c>
      <c r="I2127" s="389" t="s">
        <v>10</v>
      </c>
    </row>
    <row r="2128" spans="1:9">
      <c r="G2128" s="387" t="s">
        <v>10</v>
      </c>
      <c r="H2128" s="387" t="s">
        <v>10</v>
      </c>
      <c r="I2128" s="389" t="s">
        <v>10</v>
      </c>
    </row>
    <row r="2129" spans="1:9">
      <c r="G2129" s="387" t="s">
        <v>10</v>
      </c>
      <c r="H2129" s="387" t="s">
        <v>10</v>
      </c>
      <c r="I2129" s="389" t="s">
        <v>10</v>
      </c>
    </row>
    <row r="2130" spans="1:9">
      <c r="G2130" s="387" t="s">
        <v>10</v>
      </c>
      <c r="H2130" s="387" t="s">
        <v>10</v>
      </c>
      <c r="I2130" s="389" t="s">
        <v>10</v>
      </c>
    </row>
    <row r="2131" spans="1:9">
      <c r="G2131" s="387" t="s">
        <v>10</v>
      </c>
      <c r="H2131" s="387" t="s">
        <v>10</v>
      </c>
      <c r="I2131" s="389" t="s">
        <v>10</v>
      </c>
    </row>
    <row r="2132" spans="1:9">
      <c r="G2132" s="387" t="s">
        <v>10</v>
      </c>
      <c r="H2132" s="387" t="s">
        <v>10</v>
      </c>
      <c r="I2132" s="389" t="s">
        <v>10</v>
      </c>
    </row>
    <row r="2133" spans="1:9">
      <c r="A2133" s="18"/>
      <c r="B2133" s="18"/>
      <c r="C2133" s="264"/>
      <c r="D2133" s="267"/>
      <c r="E2133" s="18"/>
      <c r="F2133" s="18"/>
      <c r="G2133" s="387" t="s">
        <v>10</v>
      </c>
      <c r="H2133" s="387" t="s">
        <v>10</v>
      </c>
      <c r="I2133" s="389" t="s">
        <v>10</v>
      </c>
    </row>
    <row r="2134" spans="1:9">
      <c r="G2134" s="387" t="s">
        <v>10</v>
      </c>
      <c r="H2134" s="387" t="s">
        <v>10</v>
      </c>
      <c r="I2134" s="389" t="s">
        <v>10</v>
      </c>
    </row>
    <row r="2135" spans="1:9">
      <c r="G2135" s="387" t="s">
        <v>10</v>
      </c>
      <c r="H2135" s="387" t="s">
        <v>10</v>
      </c>
      <c r="I2135" s="389" t="s">
        <v>10</v>
      </c>
    </row>
    <row r="2136" spans="1:9">
      <c r="A2136" s="18"/>
      <c r="B2136" s="18"/>
      <c r="C2136" s="264"/>
      <c r="D2136" s="267"/>
      <c r="E2136" s="18"/>
      <c r="F2136" s="18"/>
      <c r="G2136" s="387" t="s">
        <v>10</v>
      </c>
      <c r="H2136" s="387" t="s">
        <v>10</v>
      </c>
      <c r="I2136" s="389" t="s">
        <v>10</v>
      </c>
    </row>
    <row r="2137" spans="1:9">
      <c r="A2137" s="18"/>
      <c r="B2137" s="18"/>
      <c r="C2137" s="264"/>
      <c r="D2137" s="267"/>
      <c r="E2137" s="18"/>
      <c r="F2137" s="18"/>
      <c r="G2137" s="387" t="s">
        <v>10</v>
      </c>
      <c r="H2137" s="387" t="s">
        <v>10</v>
      </c>
      <c r="I2137" s="389" t="s">
        <v>10</v>
      </c>
    </row>
    <row r="2138" spans="1:9">
      <c r="G2138" s="387" t="s">
        <v>10</v>
      </c>
      <c r="H2138" s="387" t="s">
        <v>10</v>
      </c>
      <c r="I2138" s="389" t="s">
        <v>10</v>
      </c>
    </row>
    <row r="2139" spans="1:9">
      <c r="G2139" s="387" t="s">
        <v>10</v>
      </c>
      <c r="H2139" s="387" t="s">
        <v>10</v>
      </c>
      <c r="I2139" s="389" t="s">
        <v>10</v>
      </c>
    </row>
    <row r="2140" spans="1:9">
      <c r="G2140" s="387" t="s">
        <v>10</v>
      </c>
      <c r="H2140" s="387" t="s">
        <v>10</v>
      </c>
      <c r="I2140" s="389" t="s">
        <v>10</v>
      </c>
    </row>
    <row r="2141" spans="1:9">
      <c r="G2141" s="387" t="s">
        <v>10</v>
      </c>
      <c r="H2141" s="387" t="s">
        <v>10</v>
      </c>
      <c r="I2141" s="389" t="s">
        <v>10</v>
      </c>
    </row>
    <row r="2142" spans="1:9">
      <c r="G2142" s="387" t="s">
        <v>10</v>
      </c>
      <c r="H2142" s="387" t="s">
        <v>10</v>
      </c>
      <c r="I2142" s="389" t="s">
        <v>10</v>
      </c>
    </row>
    <row r="2143" spans="1:9">
      <c r="A2143" s="18"/>
      <c r="B2143" s="18"/>
      <c r="C2143" s="264"/>
      <c r="D2143" s="267"/>
      <c r="E2143" s="18"/>
      <c r="F2143" s="18"/>
      <c r="G2143" s="387" t="s">
        <v>10</v>
      </c>
      <c r="H2143" s="387" t="s">
        <v>10</v>
      </c>
      <c r="I2143" s="389" t="s">
        <v>10</v>
      </c>
    </row>
    <row r="2144" spans="1:9">
      <c r="G2144" s="387" t="s">
        <v>10</v>
      </c>
      <c r="H2144" s="387" t="s">
        <v>10</v>
      </c>
      <c r="I2144" s="389" t="s">
        <v>10</v>
      </c>
    </row>
    <row r="2145" spans="1:9">
      <c r="G2145" s="387" t="s">
        <v>10</v>
      </c>
      <c r="H2145" s="387" t="s">
        <v>10</v>
      </c>
      <c r="I2145" s="389" t="s">
        <v>10</v>
      </c>
    </row>
    <row r="2146" spans="1:9">
      <c r="A2146" s="18"/>
      <c r="B2146" s="18"/>
      <c r="C2146" s="264"/>
      <c r="D2146" s="267"/>
      <c r="E2146" s="18"/>
      <c r="F2146" s="18"/>
      <c r="G2146" s="387" t="s">
        <v>10</v>
      </c>
      <c r="H2146" s="387" t="s">
        <v>10</v>
      </c>
      <c r="I2146" s="389" t="s">
        <v>10</v>
      </c>
    </row>
    <row r="2147" spans="1:9">
      <c r="A2147" s="18"/>
      <c r="B2147" s="18"/>
      <c r="C2147" s="264"/>
      <c r="D2147" s="267"/>
      <c r="E2147" s="18"/>
      <c r="F2147" s="18"/>
      <c r="G2147" s="387" t="s">
        <v>10</v>
      </c>
      <c r="H2147" s="387" t="s">
        <v>10</v>
      </c>
      <c r="I2147" s="389" t="s">
        <v>10</v>
      </c>
    </row>
    <row r="2148" spans="1:9">
      <c r="G2148" s="387" t="s">
        <v>10</v>
      </c>
      <c r="H2148" s="387" t="s">
        <v>10</v>
      </c>
      <c r="I2148" s="389" t="s">
        <v>10</v>
      </c>
    </row>
    <row r="2149" spans="1:9">
      <c r="G2149" s="387" t="s">
        <v>10</v>
      </c>
      <c r="H2149" s="387" t="s">
        <v>10</v>
      </c>
      <c r="I2149" s="389" t="s">
        <v>10</v>
      </c>
    </row>
    <row r="2150" spans="1:9">
      <c r="G2150" s="387" t="s">
        <v>10</v>
      </c>
      <c r="H2150" s="387" t="s">
        <v>10</v>
      </c>
      <c r="I2150" s="389" t="s">
        <v>10</v>
      </c>
    </row>
    <row r="2151" spans="1:9">
      <c r="G2151" s="387" t="s">
        <v>10</v>
      </c>
      <c r="H2151" s="387" t="s">
        <v>10</v>
      </c>
      <c r="I2151" s="389" t="s">
        <v>10</v>
      </c>
    </row>
    <row r="2152" spans="1:9">
      <c r="G2152" s="387" t="s">
        <v>10</v>
      </c>
      <c r="H2152" s="387" t="s">
        <v>10</v>
      </c>
      <c r="I2152" s="389" t="s">
        <v>10</v>
      </c>
    </row>
    <row r="2153" spans="1:9">
      <c r="G2153" s="387" t="s">
        <v>10</v>
      </c>
      <c r="H2153" s="387" t="s">
        <v>10</v>
      </c>
      <c r="I2153" s="389" t="s">
        <v>10</v>
      </c>
    </row>
    <row r="2154" spans="1:9">
      <c r="G2154" s="387" t="s">
        <v>10</v>
      </c>
      <c r="H2154" s="387" t="s">
        <v>10</v>
      </c>
      <c r="I2154" s="389" t="s">
        <v>10</v>
      </c>
    </row>
    <row r="2155" spans="1:9">
      <c r="A2155" s="18"/>
      <c r="B2155" s="18"/>
      <c r="C2155" s="264"/>
      <c r="D2155" s="267"/>
      <c r="E2155" s="18"/>
      <c r="F2155" s="18"/>
      <c r="G2155" s="387" t="s">
        <v>10</v>
      </c>
      <c r="H2155" s="387" t="s">
        <v>10</v>
      </c>
      <c r="I2155" s="389" t="s">
        <v>10</v>
      </c>
    </row>
    <row r="2156" spans="1:9">
      <c r="A2156" s="18"/>
      <c r="B2156" s="18"/>
      <c r="C2156" s="264"/>
      <c r="D2156" s="267"/>
      <c r="E2156" s="18"/>
      <c r="F2156" s="18"/>
      <c r="G2156" s="387" t="s">
        <v>10</v>
      </c>
      <c r="H2156" s="387" t="s">
        <v>10</v>
      </c>
      <c r="I2156" s="389" t="s">
        <v>10</v>
      </c>
    </row>
    <row r="2157" spans="1:9">
      <c r="G2157" s="387" t="s">
        <v>10</v>
      </c>
      <c r="H2157" s="387" t="s">
        <v>10</v>
      </c>
      <c r="I2157" s="389" t="s">
        <v>10</v>
      </c>
    </row>
    <row r="2158" spans="1:9">
      <c r="G2158" s="387" t="s">
        <v>10</v>
      </c>
      <c r="H2158" s="387" t="s">
        <v>10</v>
      </c>
      <c r="I2158" s="389" t="s">
        <v>10</v>
      </c>
    </row>
    <row r="2159" spans="1:9">
      <c r="G2159" s="387" t="s">
        <v>10</v>
      </c>
      <c r="H2159" s="387" t="s">
        <v>10</v>
      </c>
      <c r="I2159" s="389" t="s">
        <v>10</v>
      </c>
    </row>
    <row r="2160" spans="1:9">
      <c r="G2160" s="387" t="s">
        <v>10</v>
      </c>
      <c r="H2160" s="387" t="s">
        <v>10</v>
      </c>
      <c r="I2160" s="389" t="s">
        <v>10</v>
      </c>
    </row>
    <row r="2161" spans="1:9">
      <c r="G2161" s="387" t="s">
        <v>10</v>
      </c>
      <c r="H2161" s="387" t="s">
        <v>10</v>
      </c>
      <c r="I2161" s="389" t="s">
        <v>10</v>
      </c>
    </row>
    <row r="2162" spans="1:9">
      <c r="G2162" s="387" t="s">
        <v>10</v>
      </c>
      <c r="H2162" s="387" t="s">
        <v>10</v>
      </c>
      <c r="I2162" s="389" t="s">
        <v>10</v>
      </c>
    </row>
    <row r="2163" spans="1:9">
      <c r="G2163" s="387" t="s">
        <v>10</v>
      </c>
      <c r="H2163" s="387" t="s">
        <v>10</v>
      </c>
      <c r="I2163" s="389" t="s">
        <v>10</v>
      </c>
    </row>
    <row r="2164" spans="1:9">
      <c r="G2164" s="387" t="s">
        <v>10</v>
      </c>
      <c r="H2164" s="387" t="s">
        <v>10</v>
      </c>
      <c r="I2164" s="389" t="s">
        <v>10</v>
      </c>
    </row>
    <row r="2165" spans="1:9">
      <c r="A2165" s="18"/>
      <c r="B2165" s="18"/>
      <c r="C2165" s="264"/>
      <c r="D2165" s="267"/>
      <c r="E2165" s="18"/>
      <c r="F2165" s="18"/>
      <c r="G2165" s="387" t="s">
        <v>10</v>
      </c>
      <c r="H2165" s="387" t="s">
        <v>10</v>
      </c>
      <c r="I2165" s="389" t="s">
        <v>10</v>
      </c>
    </row>
    <row r="2166" spans="1:9">
      <c r="G2166" s="387" t="s">
        <v>10</v>
      </c>
      <c r="H2166" s="387" t="s">
        <v>10</v>
      </c>
      <c r="I2166" s="389" t="s">
        <v>10</v>
      </c>
    </row>
    <row r="2167" spans="1:9">
      <c r="G2167" s="387" t="s">
        <v>10</v>
      </c>
      <c r="H2167" s="387" t="s">
        <v>10</v>
      </c>
      <c r="I2167" s="389" t="s">
        <v>10</v>
      </c>
    </row>
    <row r="2168" spans="1:9">
      <c r="G2168" s="387" t="s">
        <v>10</v>
      </c>
      <c r="H2168" s="387" t="s">
        <v>10</v>
      </c>
      <c r="I2168" s="389" t="s">
        <v>10</v>
      </c>
    </row>
    <row r="2169" spans="1:9">
      <c r="G2169" s="387" t="s">
        <v>10</v>
      </c>
      <c r="H2169" s="387" t="s">
        <v>10</v>
      </c>
      <c r="I2169" s="389" t="s">
        <v>10</v>
      </c>
    </row>
    <row r="2170" spans="1:9">
      <c r="G2170" s="387" t="s">
        <v>10</v>
      </c>
      <c r="H2170" s="387" t="s">
        <v>10</v>
      </c>
      <c r="I2170" s="389" t="s">
        <v>10</v>
      </c>
    </row>
    <row r="2171" spans="1:9">
      <c r="G2171" s="387" t="s">
        <v>10</v>
      </c>
      <c r="H2171" s="387" t="s">
        <v>10</v>
      </c>
      <c r="I2171" s="389" t="s">
        <v>10</v>
      </c>
    </row>
    <row r="2172" spans="1:9">
      <c r="G2172" s="387" t="s">
        <v>10</v>
      </c>
      <c r="H2172" s="387" t="s">
        <v>10</v>
      </c>
      <c r="I2172" s="389" t="s">
        <v>10</v>
      </c>
    </row>
    <row r="2173" spans="1:9">
      <c r="A2173" s="18"/>
      <c r="B2173" s="18"/>
      <c r="C2173" s="264"/>
      <c r="D2173" s="267"/>
      <c r="E2173" s="18"/>
      <c r="F2173" s="18"/>
      <c r="G2173" s="387" t="s">
        <v>10</v>
      </c>
      <c r="H2173" s="387" t="s">
        <v>10</v>
      </c>
      <c r="I2173" s="389" t="s">
        <v>10</v>
      </c>
    </row>
    <row r="2174" spans="1:9">
      <c r="A2174" s="18"/>
      <c r="B2174" s="18"/>
      <c r="C2174" s="264"/>
      <c r="D2174" s="267"/>
      <c r="E2174" s="18"/>
      <c r="F2174" s="18"/>
      <c r="G2174" s="387" t="s">
        <v>10</v>
      </c>
      <c r="H2174" s="387" t="s">
        <v>10</v>
      </c>
      <c r="I2174" s="389" t="s">
        <v>10</v>
      </c>
    </row>
    <row r="2175" spans="1:9">
      <c r="G2175" s="387" t="s">
        <v>10</v>
      </c>
      <c r="H2175" s="387" t="s">
        <v>10</v>
      </c>
      <c r="I2175" s="389" t="s">
        <v>10</v>
      </c>
    </row>
    <row r="2176" spans="1:9">
      <c r="G2176" s="387" t="s">
        <v>10</v>
      </c>
      <c r="H2176" s="387" t="s">
        <v>10</v>
      </c>
      <c r="I2176" s="389" t="s">
        <v>10</v>
      </c>
    </row>
    <row r="2177" spans="1:9">
      <c r="G2177" s="387" t="s">
        <v>10</v>
      </c>
      <c r="H2177" s="387" t="s">
        <v>10</v>
      </c>
      <c r="I2177" s="389" t="s">
        <v>10</v>
      </c>
    </row>
    <row r="2178" spans="1:9">
      <c r="G2178" s="387" t="s">
        <v>10</v>
      </c>
      <c r="H2178" s="387" t="s">
        <v>10</v>
      </c>
      <c r="I2178" s="389" t="s">
        <v>10</v>
      </c>
    </row>
    <row r="2179" spans="1:9">
      <c r="G2179" s="387" t="s">
        <v>10</v>
      </c>
      <c r="H2179" s="387" t="s">
        <v>10</v>
      </c>
      <c r="I2179" s="389" t="s">
        <v>10</v>
      </c>
    </row>
    <row r="2180" spans="1:9">
      <c r="G2180" s="387" t="s">
        <v>10</v>
      </c>
      <c r="H2180" s="387" t="s">
        <v>10</v>
      </c>
      <c r="I2180" s="389" t="s">
        <v>10</v>
      </c>
    </row>
    <row r="2181" spans="1:9">
      <c r="G2181" s="387" t="s">
        <v>10</v>
      </c>
      <c r="H2181" s="387" t="s">
        <v>10</v>
      </c>
      <c r="I2181" s="389" t="s">
        <v>10</v>
      </c>
    </row>
    <row r="2182" spans="1:9">
      <c r="G2182" s="387" t="s">
        <v>10</v>
      </c>
      <c r="H2182" s="387" t="s">
        <v>10</v>
      </c>
      <c r="I2182" s="389" t="s">
        <v>10</v>
      </c>
    </row>
    <row r="2183" spans="1:9">
      <c r="A2183" s="18"/>
      <c r="B2183" s="18"/>
      <c r="C2183" s="264"/>
      <c r="D2183" s="267"/>
      <c r="E2183" s="18"/>
      <c r="F2183" s="18"/>
      <c r="G2183" s="387" t="s">
        <v>10</v>
      </c>
      <c r="H2183" s="387" t="s">
        <v>10</v>
      </c>
      <c r="I2183" s="389" t="s">
        <v>10</v>
      </c>
    </row>
    <row r="2184" spans="1:9">
      <c r="G2184" s="387" t="s">
        <v>10</v>
      </c>
      <c r="H2184" s="387" t="s">
        <v>10</v>
      </c>
      <c r="I2184" s="389" t="s">
        <v>10</v>
      </c>
    </row>
    <row r="2185" spans="1:9">
      <c r="G2185" s="387" t="s">
        <v>10</v>
      </c>
      <c r="H2185" s="387" t="s">
        <v>10</v>
      </c>
      <c r="I2185" s="389" t="s">
        <v>10</v>
      </c>
    </row>
    <row r="2186" spans="1:9">
      <c r="G2186" s="387" t="s">
        <v>10</v>
      </c>
      <c r="H2186" s="387" t="s">
        <v>10</v>
      </c>
      <c r="I2186" s="389" t="s">
        <v>10</v>
      </c>
    </row>
    <row r="2187" spans="1:9">
      <c r="G2187" s="387" t="s">
        <v>10</v>
      </c>
      <c r="H2187" s="387" t="s">
        <v>10</v>
      </c>
      <c r="I2187" s="389" t="s">
        <v>10</v>
      </c>
    </row>
    <row r="2188" spans="1:9">
      <c r="G2188" s="387" t="s">
        <v>10</v>
      </c>
      <c r="H2188" s="387" t="s">
        <v>10</v>
      </c>
      <c r="I2188" s="389" t="s">
        <v>10</v>
      </c>
    </row>
    <row r="2189" spans="1:9">
      <c r="G2189" s="387" t="s">
        <v>10</v>
      </c>
      <c r="H2189" s="387" t="s">
        <v>10</v>
      </c>
      <c r="I2189" s="389" t="s">
        <v>10</v>
      </c>
    </row>
    <row r="2190" spans="1:9">
      <c r="G2190" s="387" t="s">
        <v>10</v>
      </c>
      <c r="H2190" s="387" t="s">
        <v>10</v>
      </c>
      <c r="I2190" s="389" t="s">
        <v>10</v>
      </c>
    </row>
    <row r="2191" spans="1:9">
      <c r="G2191" s="387" t="s">
        <v>10</v>
      </c>
      <c r="H2191" s="387" t="s">
        <v>10</v>
      </c>
      <c r="I2191" s="389" t="s">
        <v>10</v>
      </c>
    </row>
    <row r="2192" spans="1:9">
      <c r="A2192" s="18"/>
      <c r="B2192" s="18"/>
      <c r="C2192" s="264"/>
      <c r="D2192" s="267"/>
      <c r="E2192" s="18"/>
      <c r="F2192" s="18"/>
      <c r="G2192" s="387" t="s">
        <v>10</v>
      </c>
      <c r="H2192" s="387" t="s">
        <v>10</v>
      </c>
      <c r="I2192" s="389" t="s">
        <v>10</v>
      </c>
    </row>
    <row r="2193" spans="7:9">
      <c r="G2193" s="387" t="s">
        <v>10</v>
      </c>
      <c r="H2193" s="387" t="s">
        <v>10</v>
      </c>
      <c r="I2193" s="389" t="s">
        <v>10</v>
      </c>
    </row>
    <row r="2194" spans="7:9">
      <c r="G2194" s="387" t="s">
        <v>10</v>
      </c>
      <c r="H2194" s="387" t="s">
        <v>10</v>
      </c>
      <c r="I2194" s="389" t="s">
        <v>10</v>
      </c>
    </row>
    <row r="2195" spans="7:9">
      <c r="G2195" s="387" t="s">
        <v>10</v>
      </c>
      <c r="H2195" s="387" t="s">
        <v>10</v>
      </c>
      <c r="I2195" s="389" t="s">
        <v>10</v>
      </c>
    </row>
    <row r="2196" spans="7:9">
      <c r="G2196" s="388" t="s">
        <v>10</v>
      </c>
      <c r="H2196" s="388" t="s">
        <v>10</v>
      </c>
      <c r="I2196" s="390" t="s">
        <v>10</v>
      </c>
    </row>
  </sheetData>
  <sheetProtection sort="0" autoFilter="0"/>
  <mergeCells count="11">
    <mergeCell ref="A1165:I1165"/>
    <mergeCell ref="A1263:I1263"/>
    <mergeCell ref="A1451:I1451"/>
    <mergeCell ref="A7:I7"/>
    <mergeCell ref="A27:I27"/>
    <mergeCell ref="A75:I75"/>
    <mergeCell ref="A142:I142"/>
    <mergeCell ref="A452:I452"/>
    <mergeCell ref="A797:I797"/>
    <mergeCell ref="A821:I821"/>
    <mergeCell ref="A836:I836"/>
  </mergeCells>
  <printOptions horizontalCentered="1" gridLines="1"/>
  <pageMargins left="0.19685039370078741" right="0.19685039370078741" top="0.19685039370078741" bottom="0.19685039370078741" header="0.31496062992125984" footer="0.31496062992125984"/>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0DB2B-CB1A-49F5-97E9-315BF3455D50}">
  <sheetPr codeName="Foglio7"/>
  <dimension ref="A1:F2197"/>
  <sheetViews>
    <sheetView workbookViewId="0">
      <selection activeCell="E7" sqref="E7:F2197"/>
    </sheetView>
  </sheetViews>
  <sheetFormatPr defaultRowHeight="14.5"/>
  <cols>
    <col min="1" max="1" width="58.6328125" customWidth="1"/>
    <col min="2" max="4" width="7.1796875" customWidth="1"/>
    <col min="5" max="6" width="13.6328125" customWidth="1"/>
  </cols>
  <sheetData>
    <row r="1" spans="1:6" ht="18" customHeight="1">
      <c r="A1" s="396"/>
      <c r="B1" s="396"/>
      <c r="C1" s="396"/>
      <c r="D1" s="396"/>
      <c r="E1" s="396"/>
      <c r="F1" s="396"/>
    </row>
    <row r="2" spans="1:6" ht="18" customHeight="1">
      <c r="A2" s="396"/>
      <c r="B2" s="396"/>
      <c r="C2" s="396"/>
      <c r="D2" s="396"/>
      <c r="E2" s="396"/>
      <c r="F2" s="396"/>
    </row>
    <row r="3" spans="1:6" ht="18" customHeight="1">
      <c r="A3" s="396"/>
      <c r="B3" s="396"/>
      <c r="C3" s="396"/>
      <c r="D3" s="396"/>
      <c r="E3" s="396"/>
      <c r="F3" s="396"/>
    </row>
    <row r="4" spans="1:6" ht="18" customHeight="1">
      <c r="A4" s="396"/>
      <c r="B4" s="396"/>
      <c r="C4" s="396"/>
      <c r="D4" s="396"/>
      <c r="E4" s="396"/>
      <c r="F4" s="396"/>
    </row>
    <row r="5" spans="1:6" ht="18" customHeight="1">
      <c r="A5" s="396"/>
      <c r="B5" s="396"/>
      <c r="C5" s="396"/>
      <c r="D5" s="396"/>
      <c r="E5" s="396"/>
      <c r="F5" s="396"/>
    </row>
    <row r="6" spans="1:6" ht="18" customHeight="1">
      <c r="A6" s="396"/>
      <c r="B6" s="396"/>
      <c r="C6" s="396"/>
      <c r="D6" s="396"/>
      <c r="E6" s="396"/>
      <c r="F6" s="396"/>
    </row>
    <row r="7" spans="1:6" ht="30" customHeight="1">
      <c r="A7" s="259" t="s">
        <v>4354</v>
      </c>
      <c r="B7" s="247" t="s">
        <v>4876</v>
      </c>
      <c r="C7" s="262" t="s">
        <v>4877</v>
      </c>
      <c r="D7" s="265" t="s">
        <v>4878</v>
      </c>
      <c r="E7" s="247" t="s">
        <v>4879</v>
      </c>
      <c r="F7" s="386" t="s">
        <v>11465</v>
      </c>
    </row>
    <row r="8" spans="1:6" ht="23.5">
      <c r="A8" s="478" t="s">
        <v>4420</v>
      </c>
      <c r="B8" s="479"/>
      <c r="C8" s="479"/>
      <c r="D8" s="479"/>
      <c r="E8" s="384"/>
      <c r="F8" s="384"/>
    </row>
    <row r="9" spans="1:6">
      <c r="A9" s="162" t="s">
        <v>741</v>
      </c>
      <c r="B9" s="2">
        <v>6</v>
      </c>
      <c r="C9" s="1">
        <v>0.7</v>
      </c>
      <c r="D9" s="21">
        <v>40</v>
      </c>
      <c r="E9" s="2"/>
      <c r="F9" s="387">
        <v>20.950000000000003</v>
      </c>
    </row>
    <row r="10" spans="1:6">
      <c r="A10" s="162" t="s">
        <v>743</v>
      </c>
      <c r="B10" s="2">
        <v>6</v>
      </c>
      <c r="C10" s="1">
        <v>0.7</v>
      </c>
      <c r="D10" s="21">
        <v>40</v>
      </c>
      <c r="E10" s="2"/>
      <c r="F10" s="387">
        <v>14.200000000000001</v>
      </c>
    </row>
    <row r="11" spans="1:6">
      <c r="A11" s="162" t="s">
        <v>745</v>
      </c>
      <c r="B11" s="2">
        <v>6</v>
      </c>
      <c r="C11" s="1">
        <v>0.7</v>
      </c>
      <c r="D11" s="21">
        <v>40</v>
      </c>
      <c r="E11" s="2"/>
      <c r="F11" s="387">
        <v>145.75</v>
      </c>
    </row>
    <row r="12" spans="1:6">
      <c r="A12" s="162" t="s">
        <v>1005</v>
      </c>
      <c r="B12" s="2">
        <v>6</v>
      </c>
      <c r="C12" s="1">
        <v>0.7</v>
      </c>
      <c r="D12" s="21">
        <v>41</v>
      </c>
      <c r="E12" s="2"/>
      <c r="F12" s="387">
        <v>25.650000000000002</v>
      </c>
    </row>
    <row r="13" spans="1:6">
      <c r="A13" s="162" t="s">
        <v>1007</v>
      </c>
      <c r="B13" s="2">
        <v>6</v>
      </c>
      <c r="C13" s="1">
        <v>0.7</v>
      </c>
      <c r="D13" s="21">
        <v>41</v>
      </c>
      <c r="E13" s="2"/>
      <c r="F13" s="387">
        <v>22.450000000000003</v>
      </c>
    </row>
    <row r="14" spans="1:6">
      <c r="A14" s="162" t="s">
        <v>1009</v>
      </c>
      <c r="B14" s="2">
        <v>6</v>
      </c>
      <c r="C14" s="1">
        <v>0.7</v>
      </c>
      <c r="D14" s="21">
        <v>41</v>
      </c>
      <c r="E14" s="2"/>
      <c r="F14" s="387">
        <v>23.25</v>
      </c>
    </row>
    <row r="15" spans="1:6">
      <c r="A15" s="162" t="s">
        <v>1011</v>
      </c>
      <c r="B15" s="2">
        <v>6</v>
      </c>
      <c r="C15" s="1">
        <v>0.7</v>
      </c>
      <c r="D15" s="21">
        <v>40</v>
      </c>
      <c r="E15" s="2"/>
      <c r="F15" s="387">
        <v>32.9</v>
      </c>
    </row>
    <row r="16" spans="1:6">
      <c r="A16" s="162" t="s">
        <v>1013</v>
      </c>
      <c r="B16" s="2">
        <v>6</v>
      </c>
      <c r="C16" s="1">
        <v>0.7</v>
      </c>
      <c r="D16" s="21">
        <v>40</v>
      </c>
      <c r="E16" s="2"/>
      <c r="F16" s="387">
        <v>12.350000000000001</v>
      </c>
    </row>
    <row r="17" spans="1:6">
      <c r="A17" s="162" t="s">
        <v>1015</v>
      </c>
      <c r="B17" s="2">
        <v>6</v>
      </c>
      <c r="C17" s="1">
        <v>0.7</v>
      </c>
      <c r="D17" s="21">
        <v>41</v>
      </c>
      <c r="E17" s="2"/>
      <c r="F17" s="387">
        <v>12.25</v>
      </c>
    </row>
    <row r="18" spans="1:6">
      <c r="A18" s="162" t="s">
        <v>1017</v>
      </c>
      <c r="B18" s="2">
        <v>6</v>
      </c>
      <c r="C18" s="1">
        <v>0.7</v>
      </c>
      <c r="D18" s="21">
        <v>40</v>
      </c>
      <c r="E18" s="2"/>
      <c r="F18" s="387">
        <v>17.55</v>
      </c>
    </row>
    <row r="19" spans="1:6">
      <c r="A19" s="162" t="s">
        <v>1095</v>
      </c>
      <c r="B19" s="2">
        <v>6</v>
      </c>
      <c r="C19" s="1">
        <v>0.7</v>
      </c>
      <c r="D19" s="21">
        <v>40</v>
      </c>
      <c r="E19" s="2"/>
      <c r="F19" s="387">
        <v>20.700000000000003</v>
      </c>
    </row>
    <row r="20" spans="1:6">
      <c r="A20" s="162" t="s">
        <v>1097</v>
      </c>
      <c r="B20" s="2">
        <v>6</v>
      </c>
      <c r="C20" s="1">
        <v>0.7</v>
      </c>
      <c r="D20" s="21">
        <v>40</v>
      </c>
      <c r="E20" s="2"/>
      <c r="F20" s="387">
        <v>32.9</v>
      </c>
    </row>
    <row r="21" spans="1:6">
      <c r="A21" s="162" t="s">
        <v>4762</v>
      </c>
      <c r="B21" s="2">
        <v>6</v>
      </c>
      <c r="C21" s="1">
        <v>0.7</v>
      </c>
      <c r="D21" s="21">
        <v>40</v>
      </c>
      <c r="E21" s="2"/>
      <c r="F21" s="387">
        <v>59.75</v>
      </c>
    </row>
    <row r="22" spans="1:6">
      <c r="A22" s="162" t="s">
        <v>1169</v>
      </c>
      <c r="B22" s="2">
        <v>6</v>
      </c>
      <c r="C22" s="1">
        <v>0.7</v>
      </c>
      <c r="D22" s="21">
        <v>40</v>
      </c>
      <c r="E22" s="2"/>
      <c r="F22" s="387">
        <v>46.300000000000004</v>
      </c>
    </row>
    <row r="23" spans="1:6">
      <c r="A23" s="162" t="s">
        <v>14348</v>
      </c>
      <c r="B23" s="2">
        <v>6</v>
      </c>
      <c r="C23" s="1">
        <v>0.7</v>
      </c>
      <c r="D23" s="21">
        <v>40</v>
      </c>
      <c r="E23" s="2"/>
      <c r="F23" s="387">
        <v>19.200000000000003</v>
      </c>
    </row>
    <row r="24" spans="1:6">
      <c r="A24" s="260" t="s">
        <v>2310</v>
      </c>
      <c r="B24" s="9">
        <v>6</v>
      </c>
      <c r="C24" s="34">
        <v>0.7</v>
      </c>
      <c r="D24" s="31">
        <v>40</v>
      </c>
      <c r="E24" s="9"/>
      <c r="F24" s="391">
        <v>22.25</v>
      </c>
    </row>
    <row r="25" spans="1:6">
      <c r="A25" s="162" t="s">
        <v>2686</v>
      </c>
      <c r="B25" s="2">
        <v>6</v>
      </c>
      <c r="C25" s="1">
        <v>0.7</v>
      </c>
      <c r="D25" s="21">
        <v>40</v>
      </c>
      <c r="E25" s="2"/>
      <c r="F25" s="387">
        <v>456.85</v>
      </c>
    </row>
    <row r="26" spans="1:6">
      <c r="A26" s="162" t="s">
        <v>3186</v>
      </c>
      <c r="B26" s="2">
        <v>6</v>
      </c>
      <c r="C26" s="1">
        <v>0.7</v>
      </c>
      <c r="D26" s="21">
        <v>40</v>
      </c>
      <c r="E26" s="2"/>
      <c r="F26" s="387">
        <v>28</v>
      </c>
    </row>
    <row r="27" spans="1:6">
      <c r="A27" s="162" t="s">
        <v>3188</v>
      </c>
      <c r="B27" s="2">
        <v>6</v>
      </c>
      <c r="C27" s="1">
        <v>0.7</v>
      </c>
      <c r="D27" s="21">
        <v>40</v>
      </c>
      <c r="E27" s="2"/>
      <c r="F27" s="387">
        <v>21.900000000000002</v>
      </c>
    </row>
    <row r="28" spans="1:6" ht="23.5">
      <c r="A28" s="478" t="s">
        <v>4421</v>
      </c>
      <c r="B28" s="479"/>
      <c r="C28" s="479"/>
      <c r="D28" s="479"/>
      <c r="E28" s="384"/>
      <c r="F28" s="384"/>
    </row>
    <row r="29" spans="1:6">
      <c r="A29" s="162" t="s">
        <v>16</v>
      </c>
      <c r="B29" s="2">
        <v>6</v>
      </c>
      <c r="C29" s="1">
        <v>0.7</v>
      </c>
      <c r="D29" s="21">
        <v>40</v>
      </c>
      <c r="E29" s="2"/>
      <c r="F29" s="387">
        <v>34.75</v>
      </c>
    </row>
    <row r="30" spans="1:6">
      <c r="A30" s="162" t="s">
        <v>125</v>
      </c>
      <c r="B30" s="2">
        <v>6</v>
      </c>
      <c r="C30" s="1">
        <v>0.7</v>
      </c>
      <c r="D30" s="21">
        <v>41.6</v>
      </c>
      <c r="E30" s="2"/>
      <c r="F30" s="387">
        <v>188.60000000000002</v>
      </c>
    </row>
    <row r="31" spans="1:6">
      <c r="A31" s="162" t="s">
        <v>32309</v>
      </c>
      <c r="B31" s="2">
        <v>6</v>
      </c>
      <c r="C31" s="1">
        <v>0.7</v>
      </c>
      <c r="D31" s="21">
        <v>40</v>
      </c>
      <c r="E31" s="2"/>
      <c r="F31" s="387">
        <v>19.8</v>
      </c>
    </row>
    <row r="32" spans="1:6">
      <c r="A32" s="162" t="s">
        <v>243</v>
      </c>
      <c r="B32" s="2">
        <v>12</v>
      </c>
      <c r="C32" s="1">
        <v>0.5</v>
      </c>
      <c r="D32" s="21">
        <v>40</v>
      </c>
      <c r="E32" s="2"/>
      <c r="F32" s="387">
        <v>14.65</v>
      </c>
    </row>
    <row r="33" spans="1:6">
      <c r="A33" s="162" t="s">
        <v>32949</v>
      </c>
      <c r="B33" s="2">
        <v>6</v>
      </c>
      <c r="C33" s="1">
        <v>0.7</v>
      </c>
      <c r="D33" s="21">
        <v>50</v>
      </c>
      <c r="E33" s="2"/>
      <c r="F33" s="387">
        <v>8.6</v>
      </c>
    </row>
    <row r="34" spans="1:6">
      <c r="A34" s="162" t="s">
        <v>15059</v>
      </c>
      <c r="B34" s="2">
        <v>6</v>
      </c>
      <c r="C34" s="1">
        <v>0.7</v>
      </c>
      <c r="D34" s="21">
        <v>40</v>
      </c>
      <c r="E34" s="2"/>
      <c r="F34" s="387">
        <v>13.950000000000001</v>
      </c>
    </row>
    <row r="35" spans="1:6">
      <c r="A35" s="162" t="s">
        <v>246</v>
      </c>
      <c r="B35" s="2">
        <v>6</v>
      </c>
      <c r="C35" s="1">
        <v>0.7</v>
      </c>
      <c r="D35" s="21">
        <v>40</v>
      </c>
      <c r="E35" s="2"/>
      <c r="F35" s="387">
        <v>188.45000000000002</v>
      </c>
    </row>
    <row r="36" spans="1:6">
      <c r="A36" s="162" t="s">
        <v>13684</v>
      </c>
      <c r="B36" s="2">
        <v>12</v>
      </c>
      <c r="C36" s="1">
        <v>0.5</v>
      </c>
      <c r="D36" s="21">
        <v>40</v>
      </c>
      <c r="E36" s="2"/>
      <c r="F36" s="387">
        <v>30.650000000000002</v>
      </c>
    </row>
    <row r="37" spans="1:6">
      <c r="A37" s="162" t="s">
        <v>32950</v>
      </c>
      <c r="B37" s="2">
        <v>12</v>
      </c>
      <c r="C37" s="1">
        <v>0.7</v>
      </c>
      <c r="D37" s="21">
        <v>40</v>
      </c>
      <c r="E37" s="2"/>
      <c r="F37" s="387">
        <v>27.25</v>
      </c>
    </row>
    <row r="38" spans="1:6">
      <c r="A38" s="162" t="s">
        <v>248</v>
      </c>
      <c r="B38" s="2">
        <v>12</v>
      </c>
      <c r="C38" s="1">
        <v>0.7</v>
      </c>
      <c r="D38" s="21">
        <v>40</v>
      </c>
      <c r="E38" s="2"/>
      <c r="F38" s="387">
        <v>14.600000000000001</v>
      </c>
    </row>
    <row r="39" spans="1:6">
      <c r="A39" s="162" t="s">
        <v>32951</v>
      </c>
      <c r="B39" s="2">
        <v>12</v>
      </c>
      <c r="C39" s="1">
        <v>0.7</v>
      </c>
      <c r="D39" s="21">
        <v>40</v>
      </c>
      <c r="E39" s="2"/>
      <c r="F39" s="387">
        <v>17.05</v>
      </c>
    </row>
    <row r="40" spans="1:6">
      <c r="A40" s="162" t="s">
        <v>32952</v>
      </c>
      <c r="B40" s="2">
        <v>12</v>
      </c>
      <c r="C40" s="1">
        <v>0.7</v>
      </c>
      <c r="D40" s="21">
        <v>30</v>
      </c>
      <c r="E40" s="2"/>
      <c r="F40" s="387">
        <v>16.900000000000002</v>
      </c>
    </row>
    <row r="41" spans="1:6">
      <c r="A41" s="162" t="s">
        <v>14200</v>
      </c>
      <c r="B41" s="2">
        <v>6</v>
      </c>
      <c r="C41" s="1">
        <v>0.7</v>
      </c>
      <c r="D41" s="21">
        <v>40</v>
      </c>
      <c r="E41" s="2"/>
      <c r="F41" s="387">
        <v>101.2</v>
      </c>
    </row>
    <row r="42" spans="1:6">
      <c r="A42" s="162" t="s">
        <v>32953</v>
      </c>
      <c r="B42" s="2">
        <v>12</v>
      </c>
      <c r="C42" s="1">
        <v>0.7</v>
      </c>
      <c r="D42" s="21">
        <v>30</v>
      </c>
      <c r="E42" s="2"/>
      <c r="F42" s="387">
        <v>49.1</v>
      </c>
    </row>
    <row r="43" spans="1:6">
      <c r="A43" s="162" t="s">
        <v>32954</v>
      </c>
      <c r="B43" s="2">
        <v>12</v>
      </c>
      <c r="C43" s="1">
        <v>0.7</v>
      </c>
      <c r="D43" s="21">
        <v>30</v>
      </c>
      <c r="E43" s="2"/>
      <c r="F43" s="387">
        <v>29.75</v>
      </c>
    </row>
    <row r="44" spans="1:6">
      <c r="A44" s="162" t="s">
        <v>32955</v>
      </c>
      <c r="B44" s="2">
        <v>12</v>
      </c>
      <c r="C44" s="1">
        <v>0.7</v>
      </c>
      <c r="D44" s="21">
        <v>30</v>
      </c>
      <c r="E44" s="2"/>
      <c r="F44" s="387">
        <v>73.5</v>
      </c>
    </row>
    <row r="45" spans="1:6">
      <c r="A45" s="162" t="s">
        <v>296</v>
      </c>
      <c r="B45" s="2">
        <v>3</v>
      </c>
      <c r="C45" s="1">
        <v>0.7</v>
      </c>
      <c r="D45" s="21">
        <v>40</v>
      </c>
      <c r="E45" s="2"/>
      <c r="F45" s="387">
        <v>12.15</v>
      </c>
    </row>
    <row r="46" spans="1:6">
      <c r="A46" s="162" t="s">
        <v>32965</v>
      </c>
      <c r="B46" s="2">
        <v>3</v>
      </c>
      <c r="C46" s="1">
        <v>0.7</v>
      </c>
      <c r="D46" s="21">
        <v>40</v>
      </c>
      <c r="E46" s="2"/>
      <c r="F46" s="387">
        <v>57.300000000000004</v>
      </c>
    </row>
    <row r="47" spans="1:6">
      <c r="A47" s="162" t="s">
        <v>301</v>
      </c>
      <c r="B47" s="2">
        <v>6</v>
      </c>
      <c r="C47" s="1">
        <v>1</v>
      </c>
      <c r="D47" s="21">
        <v>36</v>
      </c>
      <c r="E47" s="2"/>
      <c r="F47" s="387">
        <v>41.25</v>
      </c>
    </row>
    <row r="48" spans="1:6">
      <c r="A48" s="162" t="s">
        <v>303</v>
      </c>
      <c r="B48" s="2">
        <v>6</v>
      </c>
      <c r="C48" s="1">
        <v>0.7</v>
      </c>
      <c r="D48" s="21">
        <v>36</v>
      </c>
      <c r="E48" s="2"/>
      <c r="F48" s="387">
        <v>31.35</v>
      </c>
    </row>
    <row r="49" spans="1:6">
      <c r="A49" s="162" t="s">
        <v>33005</v>
      </c>
      <c r="B49" s="2">
        <v>6</v>
      </c>
      <c r="C49" s="1">
        <v>0.7</v>
      </c>
      <c r="D49" s="21">
        <v>40</v>
      </c>
      <c r="E49" s="2"/>
      <c r="F49" s="387">
        <v>18.25</v>
      </c>
    </row>
    <row r="50" spans="1:6">
      <c r="A50" s="162" t="s">
        <v>938</v>
      </c>
      <c r="B50" s="2">
        <v>6</v>
      </c>
      <c r="C50" s="1">
        <v>0.7</v>
      </c>
      <c r="D50" s="21">
        <v>40</v>
      </c>
      <c r="E50" s="2"/>
      <c r="F50" s="387">
        <v>19.200000000000003</v>
      </c>
    </row>
    <row r="51" spans="1:6">
      <c r="A51" s="162" t="s">
        <v>940</v>
      </c>
      <c r="B51" s="2">
        <v>4</v>
      </c>
      <c r="C51" s="1">
        <v>0.7</v>
      </c>
      <c r="D51" s="21">
        <v>41.1</v>
      </c>
      <c r="E51" s="2"/>
      <c r="F51" s="387">
        <v>13.05</v>
      </c>
    </row>
    <row r="52" spans="1:6">
      <c r="A52" s="162" t="s">
        <v>942</v>
      </c>
      <c r="B52" s="2">
        <v>6</v>
      </c>
      <c r="C52" s="1">
        <v>0.7</v>
      </c>
      <c r="D52" s="21">
        <v>40.299999999999997</v>
      </c>
      <c r="E52" s="2"/>
      <c r="F52" s="387">
        <v>13.850000000000001</v>
      </c>
    </row>
    <row r="53" spans="1:6">
      <c r="A53" s="162" t="s">
        <v>944</v>
      </c>
      <c r="B53" s="2">
        <v>4</v>
      </c>
      <c r="C53" s="1">
        <v>0.7</v>
      </c>
      <c r="D53" s="21">
        <v>40</v>
      </c>
      <c r="E53" s="2"/>
      <c r="F53" s="387">
        <v>12.600000000000001</v>
      </c>
    </row>
    <row r="54" spans="1:6">
      <c r="A54" s="162" t="s">
        <v>27663</v>
      </c>
      <c r="B54" s="2">
        <v>6</v>
      </c>
      <c r="C54" s="1">
        <v>0.7</v>
      </c>
      <c r="D54" s="21">
        <v>40</v>
      </c>
      <c r="E54" s="2"/>
      <c r="F54" s="387">
        <v>15.05</v>
      </c>
    </row>
    <row r="55" spans="1:6">
      <c r="A55" s="162" t="s">
        <v>33062</v>
      </c>
      <c r="B55" s="2">
        <v>12</v>
      </c>
      <c r="C55" s="1">
        <v>1</v>
      </c>
      <c r="D55" s="21">
        <v>36</v>
      </c>
      <c r="E55" s="2"/>
      <c r="F55" s="387">
        <v>26.900000000000002</v>
      </c>
    </row>
    <row r="56" spans="1:6">
      <c r="A56" s="162" t="s">
        <v>27688</v>
      </c>
      <c r="B56" s="2">
        <v>3</v>
      </c>
      <c r="C56" s="1">
        <v>0.7</v>
      </c>
      <c r="D56" s="21">
        <v>40</v>
      </c>
      <c r="E56" s="2"/>
      <c r="F56" s="387">
        <v>16.25</v>
      </c>
    </row>
    <row r="57" spans="1:6">
      <c r="A57" s="162" t="s">
        <v>27689</v>
      </c>
      <c r="B57" s="2">
        <v>3</v>
      </c>
      <c r="C57" s="1">
        <v>0.7</v>
      </c>
      <c r="D57" s="21">
        <v>40</v>
      </c>
      <c r="E57" s="2"/>
      <c r="F57" s="387">
        <v>13.55</v>
      </c>
    </row>
    <row r="58" spans="1:6">
      <c r="A58" s="162" t="s">
        <v>1965</v>
      </c>
      <c r="B58" s="2">
        <v>3</v>
      </c>
      <c r="C58" s="1">
        <v>0.7</v>
      </c>
      <c r="D58" s="21">
        <v>40</v>
      </c>
      <c r="E58" s="2"/>
      <c r="F58" s="387">
        <v>50</v>
      </c>
    </row>
    <row r="59" spans="1:6">
      <c r="A59" s="162" t="s">
        <v>33118</v>
      </c>
      <c r="B59" s="2">
        <v>6</v>
      </c>
      <c r="C59" s="1">
        <v>0.7</v>
      </c>
      <c r="D59" s="21">
        <v>36</v>
      </c>
      <c r="E59" s="2"/>
      <c r="F59" s="387">
        <v>22.8</v>
      </c>
    </row>
    <row r="60" spans="1:6">
      <c r="A60" s="162" t="s">
        <v>2621</v>
      </c>
      <c r="B60" s="2">
        <v>3</v>
      </c>
      <c r="C60" s="1">
        <v>0.7</v>
      </c>
      <c r="D60" s="21">
        <v>36</v>
      </c>
      <c r="E60" s="2"/>
      <c r="F60" s="387">
        <v>31.35</v>
      </c>
    </row>
    <row r="61" spans="1:6">
      <c r="A61" s="162" t="s">
        <v>2623</v>
      </c>
      <c r="B61" s="2">
        <v>3</v>
      </c>
      <c r="C61" s="1">
        <v>0.7</v>
      </c>
      <c r="D61" s="21">
        <v>36</v>
      </c>
      <c r="E61" s="2"/>
      <c r="F61" s="387">
        <v>13.05</v>
      </c>
    </row>
    <row r="62" spans="1:6">
      <c r="A62" s="162" t="s">
        <v>4497</v>
      </c>
      <c r="B62" s="2">
        <v>6</v>
      </c>
      <c r="C62" s="1">
        <v>0.7</v>
      </c>
      <c r="D62" s="21">
        <v>40</v>
      </c>
      <c r="E62" s="2"/>
      <c r="F62" s="387">
        <v>52.400000000000006</v>
      </c>
    </row>
    <row r="63" spans="1:6">
      <c r="A63" s="162" t="s">
        <v>2802</v>
      </c>
      <c r="B63" s="2">
        <v>12</v>
      </c>
      <c r="C63" s="1">
        <v>1</v>
      </c>
      <c r="D63" s="21">
        <v>38</v>
      </c>
      <c r="E63" s="2"/>
      <c r="F63" s="387">
        <v>18.3</v>
      </c>
    </row>
    <row r="64" spans="1:6">
      <c r="A64" s="162" t="s">
        <v>4676</v>
      </c>
      <c r="B64" s="2">
        <v>6</v>
      </c>
      <c r="C64" s="1">
        <v>0.7</v>
      </c>
      <c r="D64" s="21">
        <v>38</v>
      </c>
      <c r="E64" s="2"/>
      <c r="F64" s="387">
        <v>58.35</v>
      </c>
    </row>
    <row r="65" spans="1:6">
      <c r="A65" s="162" t="s">
        <v>2805</v>
      </c>
      <c r="B65" s="2">
        <v>6</v>
      </c>
      <c r="C65" s="1">
        <v>0.7</v>
      </c>
      <c r="D65" s="21">
        <v>40</v>
      </c>
      <c r="E65" s="2"/>
      <c r="F65" s="387">
        <v>36.550000000000004</v>
      </c>
    </row>
    <row r="66" spans="1:6">
      <c r="A66" s="162" t="s">
        <v>2807</v>
      </c>
      <c r="B66" s="2">
        <v>6</v>
      </c>
      <c r="C66" s="1">
        <v>0.7</v>
      </c>
      <c r="D66" s="21">
        <v>40</v>
      </c>
      <c r="E66" s="2"/>
      <c r="F66" s="387">
        <v>28</v>
      </c>
    </row>
    <row r="67" spans="1:6">
      <c r="A67" s="162" t="s">
        <v>32531</v>
      </c>
      <c r="B67" s="2">
        <v>6</v>
      </c>
      <c r="C67" s="1">
        <v>1</v>
      </c>
      <c r="D67" s="21">
        <v>35</v>
      </c>
      <c r="E67" s="2"/>
      <c r="F67" s="387">
        <v>24.35</v>
      </c>
    </row>
    <row r="68" spans="1:6">
      <c r="A68" s="162" t="s">
        <v>3107</v>
      </c>
      <c r="B68" s="2">
        <v>6</v>
      </c>
      <c r="C68" s="1">
        <v>1</v>
      </c>
      <c r="D68" s="21">
        <v>30</v>
      </c>
      <c r="E68" s="2"/>
      <c r="F68" s="387">
        <v>17.900000000000002</v>
      </c>
    </row>
    <row r="69" spans="1:6">
      <c r="A69" s="162" t="s">
        <v>33206</v>
      </c>
      <c r="B69" s="2">
        <v>6</v>
      </c>
      <c r="C69" s="1">
        <v>0.7</v>
      </c>
      <c r="D69" s="21">
        <v>40</v>
      </c>
      <c r="E69" s="2"/>
      <c r="F69" s="387">
        <v>39.450000000000003</v>
      </c>
    </row>
    <row r="70" spans="1:6">
      <c r="A70" s="162" t="s">
        <v>14389</v>
      </c>
      <c r="B70" s="2">
        <v>6</v>
      </c>
      <c r="C70" s="1">
        <v>0.7</v>
      </c>
      <c r="D70" s="21">
        <v>38</v>
      </c>
      <c r="E70" s="2"/>
      <c r="F70" s="387">
        <v>12.700000000000001</v>
      </c>
    </row>
    <row r="71" spans="1:6">
      <c r="A71" s="162" t="s">
        <v>33236</v>
      </c>
      <c r="B71" s="2">
        <v>6</v>
      </c>
      <c r="C71" s="1">
        <v>1</v>
      </c>
      <c r="D71" s="21">
        <v>38</v>
      </c>
      <c r="E71" s="2"/>
      <c r="F71" s="387">
        <v>22.25</v>
      </c>
    </row>
    <row r="72" spans="1:6">
      <c r="A72" s="162" t="s">
        <v>4048</v>
      </c>
      <c r="B72" s="2">
        <v>6</v>
      </c>
      <c r="C72" s="1">
        <v>0.7</v>
      </c>
      <c r="D72" s="21">
        <v>40</v>
      </c>
      <c r="E72" s="2"/>
      <c r="F72" s="387">
        <v>50</v>
      </c>
    </row>
    <row r="73" spans="1:6">
      <c r="A73" s="162" t="s">
        <v>33237</v>
      </c>
      <c r="B73" s="2">
        <v>1</v>
      </c>
      <c r="C73" s="1">
        <v>0.7</v>
      </c>
      <c r="D73" s="21">
        <v>38</v>
      </c>
      <c r="E73" s="2"/>
      <c r="F73" s="387">
        <v>20.55</v>
      </c>
    </row>
    <row r="74" spans="1:6">
      <c r="A74" s="162" t="s">
        <v>14618</v>
      </c>
      <c r="B74" s="2">
        <v>12</v>
      </c>
      <c r="C74" s="1">
        <v>0.7</v>
      </c>
      <c r="D74" s="21">
        <v>38</v>
      </c>
      <c r="E74" s="2"/>
      <c r="F74" s="387">
        <v>18.100000000000001</v>
      </c>
    </row>
    <row r="75" spans="1:6">
      <c r="A75" s="260" t="s">
        <v>4128</v>
      </c>
      <c r="B75" s="9">
        <v>6</v>
      </c>
      <c r="C75" s="34">
        <v>0.7</v>
      </c>
      <c r="D75" s="31">
        <v>38</v>
      </c>
      <c r="E75" s="9"/>
      <c r="F75" s="391">
        <v>19.3</v>
      </c>
    </row>
    <row r="76" spans="1:6" ht="23.5">
      <c r="A76" s="478" t="s">
        <v>4422</v>
      </c>
      <c r="B76" s="479"/>
      <c r="C76" s="479"/>
      <c r="D76" s="479"/>
      <c r="E76" s="384"/>
      <c r="F76" s="384"/>
    </row>
    <row r="77" spans="1:6">
      <c r="A77" s="162" t="s">
        <v>208</v>
      </c>
      <c r="B77" s="2">
        <v>6</v>
      </c>
      <c r="C77" s="1">
        <v>0.7</v>
      </c>
      <c r="D77" s="21">
        <v>40</v>
      </c>
      <c r="E77" s="2"/>
      <c r="F77" s="387">
        <v>212.85000000000002</v>
      </c>
    </row>
    <row r="78" spans="1:6">
      <c r="A78" s="162" t="s">
        <v>875</v>
      </c>
      <c r="B78" s="2">
        <v>6</v>
      </c>
      <c r="C78" s="1">
        <v>0.7</v>
      </c>
      <c r="D78" s="21">
        <v>40</v>
      </c>
      <c r="E78" s="2"/>
      <c r="F78" s="387">
        <v>26.8</v>
      </c>
    </row>
    <row r="79" spans="1:6">
      <c r="A79" s="162" t="s">
        <v>4754</v>
      </c>
      <c r="B79" s="2">
        <v>6</v>
      </c>
      <c r="C79" s="1">
        <v>0.7</v>
      </c>
      <c r="D79" s="21">
        <v>40</v>
      </c>
      <c r="E79" s="2"/>
      <c r="F79" s="387">
        <v>13.200000000000001</v>
      </c>
    </row>
    <row r="80" spans="1:6">
      <c r="A80" s="162" t="s">
        <v>14407</v>
      </c>
      <c r="B80" s="2">
        <v>6</v>
      </c>
      <c r="C80" s="1">
        <v>1</v>
      </c>
      <c r="D80" s="21">
        <v>40</v>
      </c>
      <c r="E80" s="2"/>
      <c r="F80" s="387">
        <v>20.55</v>
      </c>
    </row>
    <row r="81" spans="1:6">
      <c r="A81" s="162" t="s">
        <v>877</v>
      </c>
      <c r="B81" s="2">
        <v>6</v>
      </c>
      <c r="C81" s="1">
        <v>0.7</v>
      </c>
      <c r="D81" s="21">
        <v>40</v>
      </c>
      <c r="E81" s="2"/>
      <c r="F81" s="387">
        <v>11.850000000000001</v>
      </c>
    </row>
    <row r="82" spans="1:6">
      <c r="A82" s="162" t="s">
        <v>1190</v>
      </c>
      <c r="B82" s="2">
        <v>12</v>
      </c>
      <c r="C82" s="1">
        <v>1</v>
      </c>
      <c r="D82" s="21">
        <v>40</v>
      </c>
      <c r="E82" s="2"/>
      <c r="F82" s="387">
        <v>78.350000000000009</v>
      </c>
    </row>
    <row r="83" spans="1:6">
      <c r="A83" s="162" t="s">
        <v>1192</v>
      </c>
      <c r="B83" s="2">
        <v>12</v>
      </c>
      <c r="C83" s="1">
        <v>1</v>
      </c>
      <c r="D83" s="21">
        <v>40</v>
      </c>
      <c r="E83" s="2"/>
      <c r="F83" s="387">
        <v>13.850000000000001</v>
      </c>
    </row>
    <row r="84" spans="1:6">
      <c r="A84" s="162" t="s">
        <v>33032</v>
      </c>
      <c r="B84" s="2">
        <v>12</v>
      </c>
      <c r="C84" s="1">
        <v>1</v>
      </c>
      <c r="D84" s="21">
        <v>40</v>
      </c>
      <c r="E84" s="2"/>
      <c r="F84" s="387">
        <v>18.25</v>
      </c>
    </row>
    <row r="85" spans="1:6">
      <c r="A85" s="162" t="s">
        <v>1692</v>
      </c>
      <c r="B85" s="2">
        <v>6</v>
      </c>
      <c r="C85" s="1">
        <v>0.7</v>
      </c>
      <c r="D85" s="21">
        <v>40</v>
      </c>
      <c r="E85" s="2"/>
      <c r="F85" s="387">
        <v>188.45000000000002</v>
      </c>
    </row>
    <row r="86" spans="1:6">
      <c r="A86" s="162" t="s">
        <v>1695</v>
      </c>
      <c r="B86" s="2">
        <v>6</v>
      </c>
      <c r="C86" s="1">
        <v>0.7</v>
      </c>
      <c r="D86" s="21">
        <v>40</v>
      </c>
      <c r="E86" s="2"/>
      <c r="F86" s="387">
        <v>14.600000000000001</v>
      </c>
    </row>
    <row r="87" spans="1:6">
      <c r="A87" s="162" t="s">
        <v>1697</v>
      </c>
      <c r="B87" s="2">
        <v>6</v>
      </c>
      <c r="C87" s="1">
        <v>0.7</v>
      </c>
      <c r="D87" s="21">
        <v>40</v>
      </c>
      <c r="E87" s="2"/>
      <c r="F87" s="387">
        <v>14.3</v>
      </c>
    </row>
    <row r="88" spans="1:6">
      <c r="A88" s="162" t="s">
        <v>4480</v>
      </c>
      <c r="B88" s="2">
        <v>6</v>
      </c>
      <c r="C88" s="1">
        <v>0.7</v>
      </c>
      <c r="D88" s="21">
        <v>40</v>
      </c>
      <c r="E88" s="2"/>
      <c r="F88" s="387">
        <v>16.350000000000001</v>
      </c>
    </row>
    <row r="89" spans="1:6">
      <c r="A89" s="162" t="s">
        <v>4482</v>
      </c>
      <c r="B89" s="2">
        <v>6</v>
      </c>
      <c r="C89" s="1">
        <v>0.7</v>
      </c>
      <c r="D89" s="21">
        <v>40</v>
      </c>
      <c r="E89" s="2"/>
      <c r="F89" s="387">
        <v>124.4</v>
      </c>
    </row>
    <row r="90" spans="1:6">
      <c r="A90" s="162" t="s">
        <v>2044</v>
      </c>
      <c r="B90" s="2">
        <v>6</v>
      </c>
      <c r="C90" s="1">
        <v>0.7</v>
      </c>
      <c r="D90" s="21">
        <v>40</v>
      </c>
      <c r="E90" s="2"/>
      <c r="F90" s="387">
        <v>15.4</v>
      </c>
    </row>
    <row r="91" spans="1:6">
      <c r="A91" s="162" t="s">
        <v>2046</v>
      </c>
      <c r="B91" s="2">
        <v>6</v>
      </c>
      <c r="C91" s="1">
        <v>0.7</v>
      </c>
      <c r="D91" s="21">
        <v>40</v>
      </c>
      <c r="E91" s="2"/>
      <c r="F91" s="387">
        <v>48.150000000000006</v>
      </c>
    </row>
    <row r="92" spans="1:6">
      <c r="A92" s="162" t="s">
        <v>31775</v>
      </c>
      <c r="B92" s="2">
        <v>3</v>
      </c>
      <c r="C92" s="1">
        <v>0.7</v>
      </c>
      <c r="D92" s="21">
        <v>40</v>
      </c>
      <c r="E92" s="2"/>
      <c r="F92" s="387">
        <v>23.150000000000002</v>
      </c>
    </row>
    <row r="93" spans="1:6">
      <c r="A93" s="162" t="s">
        <v>2110</v>
      </c>
      <c r="B93" s="2">
        <v>120</v>
      </c>
      <c r="C93" s="1">
        <v>0.05</v>
      </c>
      <c r="D93" s="21">
        <v>40</v>
      </c>
      <c r="E93" s="2"/>
      <c r="F93" s="387">
        <v>32.050000000000004</v>
      </c>
    </row>
    <row r="94" spans="1:6">
      <c r="A94" s="162" t="s">
        <v>2115</v>
      </c>
      <c r="B94" s="2">
        <v>12</v>
      </c>
      <c r="C94" s="1">
        <v>0.7</v>
      </c>
      <c r="D94" s="21">
        <v>40</v>
      </c>
      <c r="E94" s="2"/>
      <c r="F94" s="387">
        <v>34.6</v>
      </c>
    </row>
    <row r="95" spans="1:6">
      <c r="A95" s="162" t="s">
        <v>38707</v>
      </c>
      <c r="B95" s="2">
        <v>6</v>
      </c>
      <c r="C95" s="1">
        <v>0.7</v>
      </c>
      <c r="D95" s="21">
        <v>40</v>
      </c>
      <c r="E95" s="2"/>
      <c r="F95" s="387">
        <v>31.400000000000002</v>
      </c>
    </row>
    <row r="96" spans="1:6">
      <c r="A96" s="162" t="s">
        <v>32903</v>
      </c>
      <c r="B96" s="2">
        <v>6</v>
      </c>
      <c r="C96" s="1">
        <v>1.5</v>
      </c>
      <c r="D96" s="21">
        <v>40</v>
      </c>
      <c r="E96" s="2"/>
      <c r="F96" s="387">
        <v>105.9</v>
      </c>
    </row>
    <row r="97" spans="1:6">
      <c r="A97" s="162" t="s">
        <v>2118</v>
      </c>
      <c r="B97" s="2">
        <v>6</v>
      </c>
      <c r="C97" s="1">
        <v>0.7</v>
      </c>
      <c r="D97" s="21">
        <v>40</v>
      </c>
      <c r="E97" s="2"/>
      <c r="F97" s="387">
        <v>20.700000000000003</v>
      </c>
    </row>
    <row r="98" spans="1:6">
      <c r="A98" s="162" t="s">
        <v>32466</v>
      </c>
      <c r="B98" s="2">
        <v>6</v>
      </c>
      <c r="C98" s="1">
        <v>0.7</v>
      </c>
      <c r="D98" s="21">
        <v>40</v>
      </c>
      <c r="E98" s="2"/>
      <c r="F98" s="387">
        <v>11.8</v>
      </c>
    </row>
    <row r="99" spans="1:6">
      <c r="A99" s="162" t="s">
        <v>32468</v>
      </c>
      <c r="B99" s="2">
        <v>6</v>
      </c>
      <c r="C99" s="1">
        <v>0.7</v>
      </c>
      <c r="D99" s="21">
        <v>40</v>
      </c>
      <c r="E99" s="2"/>
      <c r="F99" s="387">
        <v>14.600000000000001</v>
      </c>
    </row>
    <row r="100" spans="1:6">
      <c r="A100" s="162" t="s">
        <v>32470</v>
      </c>
      <c r="B100" s="2">
        <v>6</v>
      </c>
      <c r="C100" s="1">
        <v>0.7</v>
      </c>
      <c r="D100" s="21">
        <v>40</v>
      </c>
      <c r="E100" s="2"/>
      <c r="F100" s="387">
        <v>19.5</v>
      </c>
    </row>
    <row r="101" spans="1:6">
      <c r="A101" s="162" t="s">
        <v>14985</v>
      </c>
      <c r="B101" s="2">
        <v>6</v>
      </c>
      <c r="C101" s="1">
        <v>0.7</v>
      </c>
      <c r="D101" s="21">
        <v>40</v>
      </c>
      <c r="E101" s="2"/>
      <c r="F101" s="387">
        <v>20.700000000000003</v>
      </c>
    </row>
    <row r="102" spans="1:6">
      <c r="A102" s="162" t="s">
        <v>32472</v>
      </c>
      <c r="B102" s="2">
        <v>6</v>
      </c>
      <c r="C102" s="1">
        <v>0.7</v>
      </c>
      <c r="D102" s="21">
        <v>40</v>
      </c>
      <c r="E102" s="2"/>
      <c r="F102" s="387">
        <v>43.900000000000006</v>
      </c>
    </row>
    <row r="103" spans="1:6">
      <c r="A103" s="162" t="s">
        <v>32474</v>
      </c>
      <c r="B103" s="2">
        <v>6</v>
      </c>
      <c r="C103" s="1">
        <v>0.7</v>
      </c>
      <c r="D103" s="21">
        <v>40</v>
      </c>
      <c r="E103" s="2"/>
      <c r="F103" s="387">
        <v>18.45</v>
      </c>
    </row>
    <row r="104" spans="1:6">
      <c r="A104" s="162" t="s">
        <v>32476</v>
      </c>
      <c r="B104" s="2">
        <v>6</v>
      </c>
      <c r="C104" s="1">
        <v>0.7</v>
      </c>
      <c r="D104" s="21">
        <v>40</v>
      </c>
      <c r="E104" s="2"/>
      <c r="F104" s="387">
        <v>24.900000000000002</v>
      </c>
    </row>
    <row r="105" spans="1:6">
      <c r="A105" s="162" t="s">
        <v>4535</v>
      </c>
      <c r="B105" s="2">
        <v>12</v>
      </c>
      <c r="C105" s="1">
        <v>1</v>
      </c>
      <c r="D105" s="21">
        <v>40</v>
      </c>
      <c r="E105" s="2"/>
      <c r="F105" s="387">
        <v>22.75</v>
      </c>
    </row>
    <row r="106" spans="1:6">
      <c r="A106" s="162" t="s">
        <v>2156</v>
      </c>
      <c r="B106" s="2">
        <v>6</v>
      </c>
      <c r="C106" s="1">
        <v>1</v>
      </c>
      <c r="D106" s="21">
        <v>40</v>
      </c>
      <c r="E106" s="2"/>
      <c r="F106" s="387">
        <v>18.55</v>
      </c>
    </row>
    <row r="107" spans="1:6">
      <c r="A107" s="162" t="s">
        <v>2416</v>
      </c>
      <c r="B107" s="2">
        <v>6</v>
      </c>
      <c r="C107" s="1">
        <v>0.7</v>
      </c>
      <c r="D107" s="21">
        <v>40</v>
      </c>
      <c r="E107" s="2"/>
      <c r="F107" s="387">
        <v>32.9</v>
      </c>
    </row>
    <row r="108" spans="1:6">
      <c r="A108" s="162" t="s">
        <v>2420</v>
      </c>
      <c r="B108" s="2">
        <v>6</v>
      </c>
      <c r="C108" s="1">
        <v>0.7</v>
      </c>
      <c r="D108" s="21">
        <v>40</v>
      </c>
      <c r="E108" s="2"/>
      <c r="F108" s="387">
        <v>41.45</v>
      </c>
    </row>
    <row r="109" spans="1:6">
      <c r="A109" s="162" t="s">
        <v>26972</v>
      </c>
      <c r="B109" s="2">
        <v>3</v>
      </c>
      <c r="C109" s="1">
        <v>0.7</v>
      </c>
      <c r="D109" s="21">
        <v>40</v>
      </c>
      <c r="E109" s="2"/>
      <c r="F109" s="387">
        <v>46.300000000000004</v>
      </c>
    </row>
    <row r="110" spans="1:6">
      <c r="A110" s="162" t="s">
        <v>14543</v>
      </c>
      <c r="B110" s="2">
        <v>6</v>
      </c>
      <c r="C110" s="1">
        <v>0.5</v>
      </c>
      <c r="D110" s="21">
        <v>43</v>
      </c>
      <c r="E110" s="2"/>
      <c r="F110" s="387">
        <v>108.35000000000001</v>
      </c>
    </row>
    <row r="111" spans="1:6">
      <c r="A111" s="162" t="s">
        <v>33132</v>
      </c>
      <c r="B111" s="2">
        <v>6</v>
      </c>
      <c r="C111" s="1">
        <v>0.7</v>
      </c>
      <c r="D111" s="21">
        <v>40</v>
      </c>
      <c r="E111" s="2"/>
      <c r="F111" s="387">
        <v>14</v>
      </c>
    </row>
    <row r="112" spans="1:6">
      <c r="A112" s="162" t="s">
        <v>2738</v>
      </c>
      <c r="B112" s="2">
        <v>3</v>
      </c>
      <c r="C112" s="1">
        <v>0.7</v>
      </c>
      <c r="D112" s="21">
        <v>43</v>
      </c>
      <c r="E112" s="2"/>
      <c r="F112" s="387">
        <v>13</v>
      </c>
    </row>
    <row r="113" spans="1:6">
      <c r="A113" s="162" t="s">
        <v>14275</v>
      </c>
      <c r="B113" s="2">
        <v>6</v>
      </c>
      <c r="C113" s="1">
        <v>0.7</v>
      </c>
      <c r="D113" s="21">
        <v>40</v>
      </c>
      <c r="E113" s="2"/>
      <c r="F113" s="387">
        <v>39.6</v>
      </c>
    </row>
    <row r="114" spans="1:6">
      <c r="A114" s="162" t="s">
        <v>14277</v>
      </c>
      <c r="B114" s="2">
        <v>6</v>
      </c>
      <c r="C114" s="1">
        <v>0.7</v>
      </c>
      <c r="D114" s="21">
        <v>40</v>
      </c>
      <c r="E114" s="2"/>
      <c r="F114" s="387">
        <v>14.600000000000001</v>
      </c>
    </row>
    <row r="115" spans="1:6">
      <c r="A115" s="162" t="s">
        <v>2741</v>
      </c>
      <c r="B115" s="2">
        <v>6</v>
      </c>
      <c r="C115" s="1">
        <v>0.7</v>
      </c>
      <c r="D115" s="21">
        <v>40</v>
      </c>
      <c r="E115" s="2"/>
      <c r="F115" s="387">
        <v>37.800000000000004</v>
      </c>
    </row>
    <row r="116" spans="1:6">
      <c r="A116" s="162" t="s">
        <v>14655</v>
      </c>
      <c r="B116" s="2">
        <v>6</v>
      </c>
      <c r="C116" s="1">
        <v>0.7</v>
      </c>
      <c r="D116" s="21">
        <v>40</v>
      </c>
      <c r="E116" s="2"/>
      <c r="F116" s="387">
        <v>218.95000000000002</v>
      </c>
    </row>
    <row r="117" spans="1:6">
      <c r="A117" s="162" t="s">
        <v>2743</v>
      </c>
      <c r="B117" s="2">
        <v>6</v>
      </c>
      <c r="C117" s="1">
        <v>0.7</v>
      </c>
      <c r="D117" s="21">
        <v>40</v>
      </c>
      <c r="E117" s="2"/>
      <c r="F117" s="387">
        <v>17.05</v>
      </c>
    </row>
    <row r="118" spans="1:6">
      <c r="A118" s="162" t="s">
        <v>2745</v>
      </c>
      <c r="B118" s="2">
        <v>3</v>
      </c>
      <c r="C118" s="1">
        <v>0.7</v>
      </c>
      <c r="D118" s="21">
        <v>40</v>
      </c>
      <c r="E118" s="2"/>
      <c r="F118" s="387">
        <v>26.5</v>
      </c>
    </row>
    <row r="119" spans="1:6">
      <c r="A119" s="162" t="s">
        <v>2783</v>
      </c>
      <c r="B119" s="2">
        <v>6</v>
      </c>
      <c r="C119" s="1">
        <v>0.7</v>
      </c>
      <c r="D119" s="21">
        <v>40</v>
      </c>
      <c r="E119" s="2"/>
      <c r="F119" s="387">
        <v>31.05</v>
      </c>
    </row>
    <row r="120" spans="1:6">
      <c r="A120" s="162" t="s">
        <v>4494</v>
      </c>
      <c r="B120" s="2">
        <v>6</v>
      </c>
      <c r="C120" s="1">
        <v>0.7</v>
      </c>
      <c r="D120" s="21">
        <v>40</v>
      </c>
      <c r="E120" s="2"/>
      <c r="F120" s="387">
        <v>20.400000000000002</v>
      </c>
    </row>
    <row r="121" spans="1:6">
      <c r="A121" s="162" t="s">
        <v>2785</v>
      </c>
      <c r="B121" s="2">
        <v>6</v>
      </c>
      <c r="C121" s="1">
        <v>0.7</v>
      </c>
      <c r="D121" s="21">
        <v>40</v>
      </c>
      <c r="E121" s="2"/>
      <c r="F121" s="387">
        <v>16.3</v>
      </c>
    </row>
    <row r="122" spans="1:6">
      <c r="A122" s="162" t="s">
        <v>13679</v>
      </c>
      <c r="B122" s="2">
        <v>6</v>
      </c>
      <c r="C122" s="1">
        <v>0.7</v>
      </c>
      <c r="D122" s="21">
        <v>40</v>
      </c>
      <c r="E122" s="2"/>
      <c r="F122" s="387">
        <v>14.850000000000001</v>
      </c>
    </row>
    <row r="123" spans="1:6">
      <c r="A123" s="162" t="s">
        <v>2810</v>
      </c>
      <c r="B123" s="2">
        <v>12</v>
      </c>
      <c r="C123" s="1">
        <v>0.7</v>
      </c>
      <c r="D123" s="21">
        <v>40</v>
      </c>
      <c r="E123" s="2"/>
      <c r="F123" s="387">
        <v>17.350000000000001</v>
      </c>
    </row>
    <row r="124" spans="1:6">
      <c r="A124" s="162" t="s">
        <v>31813</v>
      </c>
      <c r="B124" s="2">
        <v>12</v>
      </c>
      <c r="C124" s="1">
        <v>0.7</v>
      </c>
      <c r="D124" s="21">
        <v>40</v>
      </c>
      <c r="E124" s="2"/>
      <c r="F124" s="387">
        <v>31.05</v>
      </c>
    </row>
    <row r="125" spans="1:6">
      <c r="A125" s="162" t="s">
        <v>2815</v>
      </c>
      <c r="B125" s="2">
        <v>12</v>
      </c>
      <c r="C125" s="1">
        <v>1</v>
      </c>
      <c r="D125" s="21">
        <v>40</v>
      </c>
      <c r="E125" s="2"/>
      <c r="F125" s="387">
        <v>19.55</v>
      </c>
    </row>
    <row r="126" spans="1:6">
      <c r="A126" s="162" t="s">
        <v>2817</v>
      </c>
      <c r="B126" s="2">
        <v>12</v>
      </c>
      <c r="C126" s="1">
        <v>1</v>
      </c>
      <c r="D126" s="21">
        <v>40</v>
      </c>
      <c r="E126" s="2"/>
      <c r="F126" s="387">
        <v>85.050000000000011</v>
      </c>
    </row>
    <row r="127" spans="1:6">
      <c r="A127" s="162" t="s">
        <v>2819</v>
      </c>
      <c r="B127" s="2">
        <v>12</v>
      </c>
      <c r="C127" s="1">
        <v>1</v>
      </c>
      <c r="D127" s="21">
        <v>40</v>
      </c>
      <c r="E127" s="2"/>
      <c r="F127" s="387">
        <v>63.7</v>
      </c>
    </row>
    <row r="128" spans="1:6">
      <c r="A128" s="162" t="s">
        <v>2822</v>
      </c>
      <c r="B128" s="2">
        <v>6</v>
      </c>
      <c r="C128" s="1">
        <v>0.7</v>
      </c>
      <c r="D128" s="21">
        <v>40</v>
      </c>
      <c r="E128" s="2"/>
      <c r="F128" s="387">
        <v>29.55</v>
      </c>
    </row>
    <row r="129" spans="1:6">
      <c r="A129" s="162" t="s">
        <v>2826</v>
      </c>
      <c r="B129" s="2">
        <v>6</v>
      </c>
      <c r="C129" s="1">
        <v>0.7</v>
      </c>
      <c r="D129" s="21">
        <v>40</v>
      </c>
      <c r="E129" s="2"/>
      <c r="F129" s="387">
        <v>24.35</v>
      </c>
    </row>
    <row r="130" spans="1:6">
      <c r="A130" s="162" t="s">
        <v>2885</v>
      </c>
      <c r="B130" s="2">
        <v>6</v>
      </c>
      <c r="C130" s="1">
        <v>0.7</v>
      </c>
      <c r="D130" s="21">
        <v>40</v>
      </c>
      <c r="E130" s="2"/>
      <c r="F130" s="387">
        <v>29.25</v>
      </c>
    </row>
    <row r="131" spans="1:6">
      <c r="A131" s="162" t="s">
        <v>2887</v>
      </c>
      <c r="B131" s="2">
        <v>6</v>
      </c>
      <c r="C131" s="1">
        <v>0.7</v>
      </c>
      <c r="D131" s="21">
        <v>40</v>
      </c>
      <c r="E131" s="2"/>
      <c r="F131" s="387">
        <v>487.35</v>
      </c>
    </row>
    <row r="132" spans="1:6">
      <c r="A132" s="162" t="s">
        <v>2889</v>
      </c>
      <c r="B132" s="2">
        <v>6</v>
      </c>
      <c r="C132" s="1">
        <v>0.7</v>
      </c>
      <c r="D132" s="21">
        <v>40</v>
      </c>
      <c r="E132" s="2"/>
      <c r="F132" s="387">
        <v>20.700000000000003</v>
      </c>
    </row>
    <row r="133" spans="1:6">
      <c r="A133" s="162" t="s">
        <v>32536</v>
      </c>
      <c r="B133" s="2">
        <v>6</v>
      </c>
      <c r="C133" s="1">
        <v>0.7</v>
      </c>
      <c r="D133" s="21">
        <v>40</v>
      </c>
      <c r="E133" s="2"/>
      <c r="F133" s="387">
        <v>14.8</v>
      </c>
    </row>
    <row r="134" spans="1:6">
      <c r="A134" s="162" t="s">
        <v>2891</v>
      </c>
      <c r="B134" s="2">
        <v>6</v>
      </c>
      <c r="C134" s="1">
        <v>0.7</v>
      </c>
      <c r="D134" s="21">
        <v>40</v>
      </c>
      <c r="E134" s="2"/>
      <c r="F134" s="387">
        <v>42.650000000000006</v>
      </c>
    </row>
    <row r="135" spans="1:6">
      <c r="A135" s="162" t="s">
        <v>33141</v>
      </c>
      <c r="B135" s="2">
        <v>6</v>
      </c>
      <c r="C135" s="1">
        <v>0.7</v>
      </c>
      <c r="D135" s="21">
        <v>41.6</v>
      </c>
      <c r="E135" s="2"/>
      <c r="F135" s="387">
        <v>28.700000000000003</v>
      </c>
    </row>
    <row r="136" spans="1:6">
      <c r="A136" s="162" t="s">
        <v>2900</v>
      </c>
      <c r="B136" s="2">
        <v>6</v>
      </c>
      <c r="C136" s="1">
        <v>0.7</v>
      </c>
      <c r="D136" s="21">
        <v>40</v>
      </c>
      <c r="E136" s="2"/>
      <c r="F136" s="387">
        <v>13.55</v>
      </c>
    </row>
    <row r="137" spans="1:6">
      <c r="A137" s="162" t="s">
        <v>33179</v>
      </c>
      <c r="B137" s="2">
        <v>6</v>
      </c>
      <c r="C137" s="1">
        <v>0.7</v>
      </c>
      <c r="D137" s="21">
        <v>40</v>
      </c>
      <c r="E137" s="2"/>
      <c r="F137" s="387">
        <v>37.800000000000004</v>
      </c>
    </row>
    <row r="138" spans="1:6">
      <c r="A138" s="162" t="s">
        <v>33180</v>
      </c>
      <c r="B138" s="2">
        <v>12</v>
      </c>
      <c r="C138" s="1">
        <v>1</v>
      </c>
      <c r="D138" s="21">
        <v>40</v>
      </c>
      <c r="E138" s="2"/>
      <c r="F138" s="387">
        <v>14.600000000000001</v>
      </c>
    </row>
    <row r="139" spans="1:6">
      <c r="A139" s="260" t="s">
        <v>3403</v>
      </c>
      <c r="B139" s="9">
        <v>3</v>
      </c>
      <c r="C139" s="34">
        <v>0.7</v>
      </c>
      <c r="D139" s="31">
        <v>40</v>
      </c>
      <c r="E139" s="9"/>
      <c r="F139" s="391">
        <v>12.600000000000001</v>
      </c>
    </row>
    <row r="140" spans="1:6">
      <c r="A140" s="162" t="s">
        <v>3404</v>
      </c>
      <c r="B140" s="2">
        <v>6</v>
      </c>
      <c r="C140" s="1">
        <v>0.7</v>
      </c>
      <c r="D140" s="21">
        <v>40</v>
      </c>
      <c r="E140" s="2"/>
      <c r="F140" s="387">
        <v>40.200000000000003</v>
      </c>
    </row>
    <row r="141" spans="1:6">
      <c r="A141" s="162" t="s">
        <v>3423</v>
      </c>
      <c r="B141" s="2">
        <v>6</v>
      </c>
      <c r="C141" s="1">
        <v>0.7</v>
      </c>
      <c r="D141" s="21">
        <v>40</v>
      </c>
      <c r="E141" s="2"/>
      <c r="F141" s="387">
        <v>15.5</v>
      </c>
    </row>
    <row r="142" spans="1:6">
      <c r="A142" s="162" t="s">
        <v>3425</v>
      </c>
      <c r="B142" s="2">
        <v>6</v>
      </c>
      <c r="C142" s="1">
        <v>0.7</v>
      </c>
      <c r="D142" s="21">
        <v>40</v>
      </c>
      <c r="E142" s="2"/>
      <c r="F142" s="387">
        <v>20.900000000000002</v>
      </c>
    </row>
    <row r="143" spans="1:6" ht="23.5">
      <c r="A143" s="478" t="s">
        <v>4423</v>
      </c>
      <c r="B143" s="479"/>
      <c r="C143" s="479"/>
      <c r="D143" s="479"/>
      <c r="E143" s="384"/>
      <c r="F143" s="384"/>
    </row>
    <row r="144" spans="1:6">
      <c r="A144" s="162" t="s">
        <v>151</v>
      </c>
      <c r="B144" s="2">
        <v>6</v>
      </c>
      <c r="C144" s="1">
        <v>0.7</v>
      </c>
      <c r="D144" s="21">
        <v>40</v>
      </c>
      <c r="E144" s="2"/>
      <c r="F144" s="387">
        <v>24.900000000000002</v>
      </c>
    </row>
    <row r="145" spans="1:6">
      <c r="A145" s="162" t="s">
        <v>153</v>
      </c>
      <c r="B145" s="2">
        <v>6</v>
      </c>
      <c r="C145" s="1">
        <v>0.7</v>
      </c>
      <c r="D145" s="21">
        <v>42</v>
      </c>
      <c r="E145" s="2"/>
      <c r="F145" s="387">
        <v>133.75</v>
      </c>
    </row>
    <row r="146" spans="1:6">
      <c r="A146" s="162" t="s">
        <v>32938</v>
      </c>
      <c r="B146" s="2">
        <v>6</v>
      </c>
      <c r="C146" s="1">
        <v>0.7</v>
      </c>
      <c r="D146" s="21">
        <v>40</v>
      </c>
      <c r="E146" s="2"/>
      <c r="F146" s="387">
        <v>34.1</v>
      </c>
    </row>
    <row r="147" spans="1:6">
      <c r="A147" s="162" t="s">
        <v>186</v>
      </c>
      <c r="B147" s="2">
        <v>6</v>
      </c>
      <c r="C147" s="1">
        <v>0.7</v>
      </c>
      <c r="D147" s="21">
        <v>42</v>
      </c>
      <c r="E147" s="2"/>
      <c r="F147" s="387">
        <v>12.3</v>
      </c>
    </row>
    <row r="148" spans="1:6">
      <c r="A148" s="162" t="s">
        <v>188</v>
      </c>
      <c r="B148" s="2">
        <v>6</v>
      </c>
      <c r="C148" s="1">
        <v>0.7</v>
      </c>
      <c r="D148" s="21">
        <v>51</v>
      </c>
      <c r="E148" s="2"/>
      <c r="F148" s="387">
        <v>22.900000000000002</v>
      </c>
    </row>
    <row r="149" spans="1:6">
      <c r="A149" s="162" t="s">
        <v>26901</v>
      </c>
      <c r="B149" s="2">
        <v>6</v>
      </c>
      <c r="C149" s="1">
        <v>0.7</v>
      </c>
      <c r="D149" s="21">
        <v>43</v>
      </c>
      <c r="E149" s="2"/>
      <c r="F149" s="387">
        <v>68.55</v>
      </c>
    </row>
    <row r="150" spans="1:6">
      <c r="A150" s="162" t="s">
        <v>31919</v>
      </c>
      <c r="B150" s="2">
        <v>6</v>
      </c>
      <c r="C150" s="1">
        <v>0.7</v>
      </c>
      <c r="D150" s="21">
        <v>43</v>
      </c>
      <c r="E150" s="2"/>
      <c r="F150" s="387">
        <v>31.650000000000002</v>
      </c>
    </row>
    <row r="151" spans="1:6">
      <c r="A151" s="162" t="s">
        <v>199</v>
      </c>
      <c r="B151" s="2">
        <v>6</v>
      </c>
      <c r="C151" s="1">
        <v>0.7</v>
      </c>
      <c r="D151" s="21">
        <v>43</v>
      </c>
      <c r="E151" s="2"/>
      <c r="F151" s="387">
        <v>17.900000000000002</v>
      </c>
    </row>
    <row r="152" spans="1:6">
      <c r="A152" s="162" t="s">
        <v>32321</v>
      </c>
      <c r="B152" s="2">
        <v>6</v>
      </c>
      <c r="C152" s="1">
        <v>0.7</v>
      </c>
      <c r="D152" s="21">
        <v>43</v>
      </c>
      <c r="E152" s="2"/>
      <c r="F152" s="387">
        <v>8.75</v>
      </c>
    </row>
    <row r="153" spans="1:6">
      <c r="A153" s="162" t="s">
        <v>200</v>
      </c>
      <c r="B153" s="2">
        <v>6</v>
      </c>
      <c r="C153" s="1">
        <v>0.7</v>
      </c>
      <c r="D153" s="21">
        <v>43</v>
      </c>
      <c r="E153" s="2"/>
      <c r="F153" s="387">
        <v>38.050000000000004</v>
      </c>
    </row>
    <row r="154" spans="1:6">
      <c r="A154" s="162" t="s">
        <v>4722</v>
      </c>
      <c r="B154" s="2">
        <v>6</v>
      </c>
      <c r="C154" s="1">
        <v>0.7</v>
      </c>
      <c r="D154" s="21">
        <v>43</v>
      </c>
      <c r="E154" s="2"/>
      <c r="F154" s="387">
        <v>24.8</v>
      </c>
    </row>
    <row r="155" spans="1:6">
      <c r="A155" s="162" t="s">
        <v>333</v>
      </c>
      <c r="B155" s="2">
        <v>3</v>
      </c>
      <c r="C155" s="1">
        <v>1.75</v>
      </c>
      <c r="D155" s="21">
        <v>42</v>
      </c>
      <c r="E155" s="2"/>
      <c r="F155" s="387">
        <v>20.25</v>
      </c>
    </row>
    <row r="156" spans="1:6">
      <c r="A156" s="162" t="s">
        <v>452</v>
      </c>
      <c r="B156" s="2">
        <v>6</v>
      </c>
      <c r="C156" s="1">
        <v>0.7</v>
      </c>
      <c r="D156" s="21">
        <v>43.3</v>
      </c>
      <c r="E156" s="2"/>
      <c r="F156" s="387">
        <v>22.5</v>
      </c>
    </row>
    <row r="157" spans="1:6">
      <c r="A157" s="162" t="s">
        <v>14210</v>
      </c>
      <c r="B157" s="2">
        <v>6</v>
      </c>
      <c r="C157" s="1">
        <v>0.5</v>
      </c>
      <c r="D157" s="21">
        <v>42.4</v>
      </c>
      <c r="E157" s="2"/>
      <c r="F157" s="387">
        <v>44.25</v>
      </c>
    </row>
    <row r="158" spans="1:6">
      <c r="A158" s="162" t="s">
        <v>31724</v>
      </c>
      <c r="B158" s="2">
        <v>6</v>
      </c>
      <c r="C158" s="1">
        <v>0.5</v>
      </c>
      <c r="D158" s="21">
        <v>33.799999999999997</v>
      </c>
      <c r="E158" s="2"/>
      <c r="F158" s="387">
        <v>11.3</v>
      </c>
    </row>
    <row r="159" spans="1:6">
      <c r="A159" s="162" t="s">
        <v>458</v>
      </c>
      <c r="B159" s="2">
        <v>120</v>
      </c>
      <c r="C159" s="1">
        <v>0.05</v>
      </c>
      <c r="D159" s="21">
        <v>40</v>
      </c>
      <c r="E159" s="2"/>
      <c r="F159" s="387">
        <v>10.600000000000001</v>
      </c>
    </row>
    <row r="160" spans="1:6">
      <c r="A160" s="162" t="s">
        <v>32983</v>
      </c>
      <c r="B160" s="2">
        <v>12</v>
      </c>
      <c r="C160" s="1">
        <v>1</v>
      </c>
      <c r="D160" s="21">
        <v>37.5</v>
      </c>
      <c r="E160" s="2"/>
      <c r="F160" s="387">
        <v>37.15</v>
      </c>
    </row>
    <row r="161" spans="1:6">
      <c r="A161" s="162" t="s">
        <v>460</v>
      </c>
      <c r="B161" s="2">
        <v>6</v>
      </c>
      <c r="C161" s="1">
        <v>0.7</v>
      </c>
      <c r="D161" s="21">
        <v>37.5</v>
      </c>
      <c r="E161" s="2"/>
      <c r="F161" s="387">
        <v>21.05</v>
      </c>
    </row>
    <row r="162" spans="1:6">
      <c r="A162" s="162" t="s">
        <v>32354</v>
      </c>
      <c r="B162" s="2">
        <v>3</v>
      </c>
      <c r="C162" s="1">
        <v>1</v>
      </c>
      <c r="D162" s="21">
        <v>50</v>
      </c>
      <c r="E162" s="2"/>
      <c r="F162" s="387">
        <v>19.650000000000002</v>
      </c>
    </row>
    <row r="163" spans="1:6">
      <c r="A163" s="162" t="s">
        <v>461</v>
      </c>
      <c r="B163" s="2">
        <v>6</v>
      </c>
      <c r="C163" s="1">
        <v>0.7</v>
      </c>
      <c r="D163" s="21">
        <v>40</v>
      </c>
      <c r="E163" s="2"/>
      <c r="F163" s="387">
        <v>14.4</v>
      </c>
    </row>
    <row r="164" spans="1:6">
      <c r="A164" s="162" t="s">
        <v>465</v>
      </c>
      <c r="B164" s="2">
        <v>6</v>
      </c>
      <c r="C164" s="1">
        <v>0.7</v>
      </c>
      <c r="D164" s="21">
        <v>45</v>
      </c>
      <c r="E164" s="2"/>
      <c r="F164" s="387">
        <v>28.450000000000003</v>
      </c>
    </row>
    <row r="165" spans="1:6">
      <c r="A165" s="162" t="s">
        <v>467</v>
      </c>
      <c r="B165" s="2">
        <v>6</v>
      </c>
      <c r="C165" s="1">
        <v>0.7</v>
      </c>
      <c r="D165" s="21">
        <v>37.5</v>
      </c>
      <c r="E165" s="2"/>
      <c r="F165" s="387">
        <v>25.950000000000003</v>
      </c>
    </row>
    <row r="166" spans="1:6">
      <c r="A166" s="162" t="s">
        <v>27050</v>
      </c>
      <c r="B166" s="2">
        <v>6</v>
      </c>
      <c r="C166" s="1">
        <v>0.7</v>
      </c>
      <c r="D166" s="21">
        <v>43.3</v>
      </c>
      <c r="E166" s="2"/>
      <c r="F166" s="387">
        <v>127.15</v>
      </c>
    </row>
    <row r="167" spans="1:6">
      <c r="A167" s="162" t="s">
        <v>567</v>
      </c>
      <c r="B167" s="2">
        <v>144</v>
      </c>
      <c r="C167" s="1">
        <v>0.05</v>
      </c>
      <c r="D167" s="21">
        <v>42.3</v>
      </c>
      <c r="E167" s="2"/>
      <c r="F167" s="387">
        <v>14.200000000000001</v>
      </c>
    </row>
    <row r="168" spans="1:6">
      <c r="A168" s="162" t="s">
        <v>32897</v>
      </c>
      <c r="B168" s="2">
        <v>6</v>
      </c>
      <c r="C168" s="1">
        <v>0.5</v>
      </c>
      <c r="D168" s="21">
        <v>42.3</v>
      </c>
      <c r="E168" s="2"/>
      <c r="F168" s="387">
        <v>36.25</v>
      </c>
    </row>
    <row r="169" spans="1:6">
      <c r="A169" s="162" t="s">
        <v>13693</v>
      </c>
      <c r="B169" s="2">
        <v>6</v>
      </c>
      <c r="C169" s="1">
        <v>0.7</v>
      </c>
      <c r="D169" s="21">
        <v>60</v>
      </c>
      <c r="E169" s="2"/>
      <c r="F169" s="387">
        <v>38.900000000000006</v>
      </c>
    </row>
    <row r="170" spans="1:6">
      <c r="A170" s="162" t="s">
        <v>580</v>
      </c>
      <c r="B170" s="2">
        <v>6</v>
      </c>
      <c r="C170" s="1">
        <v>0.7</v>
      </c>
      <c r="D170" s="21">
        <v>60</v>
      </c>
      <c r="E170" s="2"/>
      <c r="F170" s="387">
        <v>10.100000000000001</v>
      </c>
    </row>
    <row r="171" spans="1:6">
      <c r="A171" s="162" t="s">
        <v>32991</v>
      </c>
      <c r="B171" s="2">
        <v>6</v>
      </c>
      <c r="C171" s="1">
        <v>0.7</v>
      </c>
      <c r="D171" s="21">
        <v>40</v>
      </c>
      <c r="E171" s="2"/>
      <c r="F171" s="387">
        <v>37.15</v>
      </c>
    </row>
    <row r="172" spans="1:6">
      <c r="A172" s="162" t="s">
        <v>585</v>
      </c>
      <c r="B172" s="2">
        <v>6</v>
      </c>
      <c r="C172" s="1">
        <v>0.7</v>
      </c>
      <c r="D172" s="21">
        <v>40</v>
      </c>
      <c r="E172" s="2"/>
      <c r="F172" s="387">
        <v>143.30000000000001</v>
      </c>
    </row>
    <row r="173" spans="1:6">
      <c r="A173" s="162" t="s">
        <v>587</v>
      </c>
      <c r="B173" s="2">
        <v>6</v>
      </c>
      <c r="C173" s="1">
        <v>1</v>
      </c>
      <c r="D173" s="21">
        <v>40</v>
      </c>
      <c r="E173" s="2"/>
      <c r="F173" s="387">
        <v>26.5</v>
      </c>
    </row>
    <row r="174" spans="1:6">
      <c r="A174" s="162" t="s">
        <v>590</v>
      </c>
      <c r="B174" s="2">
        <v>6</v>
      </c>
      <c r="C174" s="1">
        <v>0.7</v>
      </c>
      <c r="D174" s="21">
        <v>43</v>
      </c>
      <c r="E174" s="2"/>
      <c r="F174" s="387">
        <v>81.95</v>
      </c>
    </row>
    <row r="175" spans="1:6">
      <c r="A175" s="162" t="s">
        <v>596</v>
      </c>
      <c r="B175" s="2">
        <v>6</v>
      </c>
      <c r="C175" s="1">
        <v>0.7</v>
      </c>
      <c r="D175" s="21">
        <v>42</v>
      </c>
      <c r="E175" s="2"/>
      <c r="F175" s="387">
        <v>23.75</v>
      </c>
    </row>
    <row r="176" spans="1:6">
      <c r="A176" s="162" t="s">
        <v>679</v>
      </c>
      <c r="B176" s="2">
        <v>6</v>
      </c>
      <c r="C176" s="1">
        <v>0.7</v>
      </c>
      <c r="D176" s="21">
        <v>37.5</v>
      </c>
      <c r="E176" s="2"/>
      <c r="F176" s="387">
        <v>6.3000000000000007</v>
      </c>
    </row>
    <row r="177" spans="1:6">
      <c r="A177" s="162" t="s">
        <v>681</v>
      </c>
      <c r="B177" s="2">
        <v>6</v>
      </c>
      <c r="C177" s="1">
        <v>0.7</v>
      </c>
      <c r="D177" s="21">
        <v>37.5</v>
      </c>
      <c r="E177" s="2"/>
      <c r="F177" s="387">
        <v>21.5</v>
      </c>
    </row>
    <row r="178" spans="1:6">
      <c r="A178" s="162" t="s">
        <v>683</v>
      </c>
      <c r="B178" s="2">
        <v>12</v>
      </c>
      <c r="C178" s="1">
        <v>1</v>
      </c>
      <c r="D178" s="21">
        <v>37.5</v>
      </c>
      <c r="E178" s="2"/>
      <c r="F178" s="387">
        <v>153.05000000000001</v>
      </c>
    </row>
    <row r="179" spans="1:6">
      <c r="A179" s="162" t="s">
        <v>685</v>
      </c>
      <c r="B179" s="2">
        <v>6</v>
      </c>
      <c r="C179" s="1">
        <v>1</v>
      </c>
      <c r="D179" s="21">
        <v>40</v>
      </c>
      <c r="E179" s="2"/>
      <c r="F179" s="387">
        <v>16.650000000000002</v>
      </c>
    </row>
    <row r="180" spans="1:6">
      <c r="A180" s="162" t="s">
        <v>690</v>
      </c>
      <c r="B180" s="2">
        <v>6</v>
      </c>
      <c r="C180" s="1">
        <v>0.7</v>
      </c>
      <c r="D180" s="21">
        <v>42</v>
      </c>
      <c r="E180" s="2"/>
      <c r="F180" s="387">
        <v>21.8</v>
      </c>
    </row>
    <row r="181" spans="1:6">
      <c r="A181" s="162" t="s">
        <v>692</v>
      </c>
      <c r="B181" s="2">
        <v>120</v>
      </c>
      <c r="C181" s="1">
        <v>0.05</v>
      </c>
      <c r="D181" s="21">
        <v>40</v>
      </c>
      <c r="E181" s="2"/>
      <c r="F181" s="387">
        <v>30.25</v>
      </c>
    </row>
    <row r="182" spans="1:6">
      <c r="A182" s="162" t="s">
        <v>696</v>
      </c>
      <c r="B182" s="2">
        <v>6</v>
      </c>
      <c r="C182" s="1">
        <v>0.7</v>
      </c>
      <c r="D182" s="21">
        <v>43</v>
      </c>
      <c r="E182" s="2"/>
      <c r="F182" s="387">
        <v>23.400000000000002</v>
      </c>
    </row>
    <row r="183" spans="1:6">
      <c r="A183" s="162" t="s">
        <v>704</v>
      </c>
      <c r="B183" s="2">
        <v>6</v>
      </c>
      <c r="C183" s="1">
        <v>0.7</v>
      </c>
      <c r="D183" s="21">
        <v>40</v>
      </c>
      <c r="E183" s="2"/>
      <c r="F183" s="387">
        <v>26.8</v>
      </c>
    </row>
    <row r="184" spans="1:6">
      <c r="A184" s="162" t="s">
        <v>739</v>
      </c>
      <c r="B184" s="2">
        <v>6</v>
      </c>
      <c r="C184" s="1">
        <v>0.7</v>
      </c>
      <c r="D184" s="21">
        <v>40</v>
      </c>
      <c r="E184" s="2"/>
      <c r="F184" s="387">
        <v>18.25</v>
      </c>
    </row>
    <row r="185" spans="1:6">
      <c r="A185" s="162" t="s">
        <v>760</v>
      </c>
      <c r="B185" s="2">
        <v>6</v>
      </c>
      <c r="C185" s="1">
        <v>0.7</v>
      </c>
      <c r="D185" s="21">
        <v>40</v>
      </c>
      <c r="E185" s="2"/>
      <c r="F185" s="387">
        <v>26.8</v>
      </c>
    </row>
    <row r="186" spans="1:6">
      <c r="A186" s="162" t="s">
        <v>763</v>
      </c>
      <c r="B186" s="2">
        <v>6</v>
      </c>
      <c r="C186" s="1">
        <v>0.7</v>
      </c>
      <c r="D186" s="21">
        <v>57</v>
      </c>
      <c r="E186" s="2"/>
      <c r="F186" s="387">
        <v>18.05</v>
      </c>
    </row>
    <row r="187" spans="1:6">
      <c r="A187" s="162" t="s">
        <v>765</v>
      </c>
      <c r="B187" s="2">
        <v>6</v>
      </c>
      <c r="C187" s="1">
        <v>0.7</v>
      </c>
      <c r="D187" s="21">
        <v>40</v>
      </c>
      <c r="E187" s="2"/>
      <c r="F187" s="387">
        <v>12.55</v>
      </c>
    </row>
    <row r="188" spans="1:6">
      <c r="A188" s="162" t="s">
        <v>768</v>
      </c>
      <c r="B188" s="2">
        <v>6</v>
      </c>
      <c r="C188" s="1">
        <v>0.7</v>
      </c>
      <c r="D188" s="21">
        <v>40</v>
      </c>
      <c r="E188" s="2"/>
      <c r="F188" s="387">
        <v>1072.95</v>
      </c>
    </row>
    <row r="189" spans="1:6">
      <c r="A189" s="162" t="s">
        <v>32999</v>
      </c>
      <c r="B189" s="2">
        <v>6</v>
      </c>
      <c r="C189" s="1">
        <v>0.7</v>
      </c>
      <c r="D189" s="21">
        <v>41.2</v>
      </c>
      <c r="E189" s="2"/>
      <c r="F189" s="387">
        <v>37.300000000000004</v>
      </c>
    </row>
    <row r="190" spans="1:6">
      <c r="A190" s="162" t="s">
        <v>770</v>
      </c>
      <c r="B190" s="2">
        <v>6</v>
      </c>
      <c r="C190" s="1">
        <v>0.7</v>
      </c>
      <c r="D190" s="21">
        <v>40</v>
      </c>
      <c r="E190" s="2"/>
      <c r="F190" s="387">
        <v>28.950000000000003</v>
      </c>
    </row>
    <row r="191" spans="1:6">
      <c r="A191" s="162" t="s">
        <v>772</v>
      </c>
      <c r="B191" s="2">
        <v>6</v>
      </c>
      <c r="C191" s="1">
        <v>0.7</v>
      </c>
      <c r="D191" s="21">
        <v>40</v>
      </c>
      <c r="E191" s="2"/>
      <c r="F191" s="387">
        <v>170.15</v>
      </c>
    </row>
    <row r="192" spans="1:6">
      <c r="A192" s="162" t="s">
        <v>774</v>
      </c>
      <c r="B192" s="2">
        <v>6</v>
      </c>
      <c r="C192" s="1">
        <v>0.7</v>
      </c>
      <c r="D192" s="21">
        <v>40</v>
      </c>
      <c r="E192" s="2"/>
      <c r="F192" s="387">
        <v>26.8</v>
      </c>
    </row>
    <row r="193" spans="1:6">
      <c r="A193" s="162" t="s">
        <v>789</v>
      </c>
      <c r="B193" s="2">
        <v>6</v>
      </c>
      <c r="C193" s="1">
        <v>0.7</v>
      </c>
      <c r="D193" s="21">
        <v>40</v>
      </c>
      <c r="E193" s="2"/>
      <c r="F193" s="387">
        <v>12.700000000000001</v>
      </c>
    </row>
    <row r="194" spans="1:6">
      <c r="A194" s="162" t="s">
        <v>791</v>
      </c>
      <c r="B194" s="2">
        <v>6</v>
      </c>
      <c r="C194" s="1">
        <v>0.7</v>
      </c>
      <c r="D194" s="21">
        <v>40</v>
      </c>
      <c r="E194" s="2"/>
      <c r="F194" s="387">
        <v>31.05</v>
      </c>
    </row>
    <row r="195" spans="1:6">
      <c r="A195" s="162" t="s">
        <v>802</v>
      </c>
      <c r="B195" s="2">
        <v>6</v>
      </c>
      <c r="C195" s="1">
        <v>1</v>
      </c>
      <c r="D195" s="21">
        <v>40</v>
      </c>
      <c r="E195" s="2"/>
      <c r="F195" s="387">
        <v>17.95</v>
      </c>
    </row>
    <row r="196" spans="1:6">
      <c r="A196" s="162" t="s">
        <v>13683</v>
      </c>
      <c r="B196" s="2">
        <v>6</v>
      </c>
      <c r="C196" s="1">
        <v>0.5</v>
      </c>
      <c r="D196" s="21">
        <v>40</v>
      </c>
      <c r="E196" s="2"/>
      <c r="F196" s="387">
        <v>16.95</v>
      </c>
    </row>
    <row r="197" spans="1:6">
      <c r="A197" s="162" t="s">
        <v>886</v>
      </c>
      <c r="B197" s="2">
        <v>6</v>
      </c>
      <c r="C197" s="1">
        <v>0.7</v>
      </c>
      <c r="D197" s="21">
        <v>40</v>
      </c>
      <c r="E197" s="2"/>
      <c r="F197" s="387">
        <v>35.35</v>
      </c>
    </row>
    <row r="198" spans="1:6">
      <c r="A198" s="162" t="s">
        <v>888</v>
      </c>
      <c r="B198" s="2">
        <v>6</v>
      </c>
      <c r="C198" s="1">
        <v>0.7</v>
      </c>
      <c r="D198" s="21">
        <v>40</v>
      </c>
      <c r="E198" s="2"/>
      <c r="F198" s="387">
        <v>69.5</v>
      </c>
    </row>
    <row r="199" spans="1:6">
      <c r="A199" s="162" t="s">
        <v>966</v>
      </c>
      <c r="B199" s="2">
        <v>6</v>
      </c>
      <c r="C199" s="1">
        <v>0.7</v>
      </c>
      <c r="D199" s="21">
        <v>48.2</v>
      </c>
      <c r="E199" s="2"/>
      <c r="F199" s="387">
        <v>13.3</v>
      </c>
    </row>
    <row r="200" spans="1:6">
      <c r="A200" s="162" t="s">
        <v>1054</v>
      </c>
      <c r="B200" s="2">
        <v>6</v>
      </c>
      <c r="C200" s="1">
        <v>0.7</v>
      </c>
      <c r="D200" s="21">
        <v>42</v>
      </c>
      <c r="E200" s="2"/>
      <c r="F200" s="387">
        <v>31.85</v>
      </c>
    </row>
    <row r="201" spans="1:6">
      <c r="A201" s="162" t="s">
        <v>1079</v>
      </c>
      <c r="B201" s="2">
        <v>6</v>
      </c>
      <c r="C201" s="1">
        <v>0.7</v>
      </c>
      <c r="D201" s="21">
        <v>44</v>
      </c>
      <c r="E201" s="2"/>
      <c r="F201" s="387">
        <v>26.55</v>
      </c>
    </row>
    <row r="202" spans="1:6">
      <c r="A202" s="162" t="s">
        <v>1081</v>
      </c>
      <c r="B202" s="2">
        <v>6</v>
      </c>
      <c r="C202" s="1">
        <v>0.7</v>
      </c>
      <c r="D202" s="21">
        <v>41.5</v>
      </c>
      <c r="E202" s="2"/>
      <c r="F202" s="387">
        <v>31.8</v>
      </c>
    </row>
    <row r="203" spans="1:6">
      <c r="A203" s="162" t="s">
        <v>1083</v>
      </c>
      <c r="B203" s="2">
        <v>6</v>
      </c>
      <c r="C203" s="1">
        <v>0.5</v>
      </c>
      <c r="D203" s="21">
        <v>46</v>
      </c>
      <c r="E203" s="2"/>
      <c r="F203" s="387">
        <v>12.700000000000001</v>
      </c>
    </row>
    <row r="204" spans="1:6">
      <c r="A204" s="162" t="s">
        <v>4645</v>
      </c>
      <c r="B204" s="2">
        <v>6</v>
      </c>
      <c r="C204" s="1">
        <v>0.7</v>
      </c>
      <c r="D204" s="21">
        <v>41.7</v>
      </c>
      <c r="E204" s="2"/>
      <c r="F204" s="387">
        <v>24.950000000000003</v>
      </c>
    </row>
    <row r="205" spans="1:6">
      <c r="A205" s="162" t="s">
        <v>33018</v>
      </c>
      <c r="B205" s="2">
        <v>6</v>
      </c>
      <c r="C205" s="1">
        <v>0.5</v>
      </c>
      <c r="D205" s="21">
        <v>42</v>
      </c>
      <c r="E205" s="2"/>
      <c r="F205" s="387">
        <v>112.55000000000001</v>
      </c>
    </row>
    <row r="206" spans="1:6">
      <c r="A206" s="162" t="s">
        <v>1156</v>
      </c>
      <c r="B206" s="2">
        <v>6</v>
      </c>
      <c r="C206" s="1">
        <v>0.5</v>
      </c>
      <c r="D206" s="21">
        <v>40</v>
      </c>
      <c r="E206" s="2"/>
      <c r="F206" s="387">
        <v>42.25</v>
      </c>
    </row>
    <row r="207" spans="1:6">
      <c r="A207" s="162" t="s">
        <v>33019</v>
      </c>
      <c r="B207" s="2">
        <v>6</v>
      </c>
      <c r="C207" s="1">
        <v>0.5</v>
      </c>
      <c r="D207" s="21">
        <v>41</v>
      </c>
      <c r="E207" s="2"/>
      <c r="F207" s="387">
        <v>16.650000000000002</v>
      </c>
    </row>
    <row r="208" spans="1:6">
      <c r="A208" s="162" t="s">
        <v>33020</v>
      </c>
      <c r="B208" s="2">
        <v>6</v>
      </c>
      <c r="C208" s="1">
        <v>0.5</v>
      </c>
      <c r="D208" s="21">
        <v>40</v>
      </c>
      <c r="E208" s="2"/>
      <c r="F208" s="387">
        <v>55.050000000000004</v>
      </c>
    </row>
    <row r="209" spans="1:6">
      <c r="A209" s="162" t="s">
        <v>31742</v>
      </c>
      <c r="B209" s="2">
        <v>6</v>
      </c>
      <c r="C209" s="1">
        <v>0.7</v>
      </c>
      <c r="D209" s="21">
        <v>45</v>
      </c>
      <c r="E209" s="2"/>
      <c r="F209" s="387">
        <v>26.05</v>
      </c>
    </row>
    <row r="210" spans="1:6">
      <c r="A210" s="162" t="s">
        <v>31744</v>
      </c>
      <c r="B210" s="2">
        <v>6</v>
      </c>
      <c r="C210" s="1">
        <v>0.7</v>
      </c>
      <c r="D210" s="21">
        <v>37.5</v>
      </c>
      <c r="E210" s="2"/>
      <c r="F210" s="387">
        <v>27.8</v>
      </c>
    </row>
    <row r="211" spans="1:6">
      <c r="A211" s="162" t="s">
        <v>33030</v>
      </c>
      <c r="B211" s="2">
        <v>6</v>
      </c>
      <c r="C211" s="1">
        <v>0.7</v>
      </c>
      <c r="D211" s="21">
        <v>40</v>
      </c>
      <c r="E211" s="2"/>
      <c r="F211" s="387">
        <v>19.200000000000003</v>
      </c>
    </row>
    <row r="212" spans="1:6">
      <c r="A212" s="162" t="s">
        <v>1238</v>
      </c>
      <c r="B212" s="2">
        <v>6</v>
      </c>
      <c r="C212" s="1">
        <v>0.7</v>
      </c>
      <c r="D212" s="21">
        <v>41.8</v>
      </c>
      <c r="E212" s="2"/>
      <c r="F212" s="387">
        <v>17.400000000000002</v>
      </c>
    </row>
    <row r="213" spans="1:6">
      <c r="A213" s="162" t="s">
        <v>26936</v>
      </c>
      <c r="B213" s="2">
        <v>6</v>
      </c>
      <c r="C213" s="1">
        <v>0.7</v>
      </c>
      <c r="D213" s="21">
        <v>40</v>
      </c>
      <c r="E213" s="2"/>
      <c r="F213" s="387">
        <v>34.1</v>
      </c>
    </row>
    <row r="214" spans="1:6">
      <c r="A214" s="162" t="s">
        <v>26938</v>
      </c>
      <c r="B214" s="2">
        <v>6</v>
      </c>
      <c r="C214" s="1">
        <v>0.7</v>
      </c>
      <c r="D214" s="21">
        <v>40</v>
      </c>
      <c r="E214" s="2"/>
      <c r="F214" s="387">
        <v>32</v>
      </c>
    </row>
    <row r="215" spans="1:6">
      <c r="A215" s="162" t="s">
        <v>1394</v>
      </c>
      <c r="B215" s="2">
        <v>6</v>
      </c>
      <c r="C215" s="1">
        <v>0.7</v>
      </c>
      <c r="D215" s="21">
        <v>43</v>
      </c>
      <c r="E215" s="2"/>
      <c r="F215" s="387">
        <v>28.85</v>
      </c>
    </row>
    <row r="216" spans="1:6">
      <c r="A216" s="162" t="s">
        <v>33048</v>
      </c>
      <c r="B216" s="2">
        <v>6</v>
      </c>
      <c r="C216" s="1">
        <v>0.7</v>
      </c>
      <c r="D216" s="21">
        <v>43</v>
      </c>
      <c r="E216" s="2"/>
      <c r="F216" s="387">
        <v>46</v>
      </c>
    </row>
    <row r="217" spans="1:6">
      <c r="A217" s="162" t="s">
        <v>31749</v>
      </c>
      <c r="B217" s="2">
        <v>6</v>
      </c>
      <c r="C217" s="1">
        <v>0.7</v>
      </c>
      <c r="D217" s="21">
        <v>43</v>
      </c>
      <c r="E217" s="2"/>
      <c r="F217" s="387">
        <v>24.55</v>
      </c>
    </row>
    <row r="218" spans="1:6">
      <c r="A218" s="162" t="s">
        <v>1468</v>
      </c>
      <c r="B218" s="2">
        <v>6</v>
      </c>
      <c r="C218" s="1">
        <v>0.7</v>
      </c>
      <c r="D218" s="21">
        <v>43</v>
      </c>
      <c r="E218" s="2"/>
      <c r="F218" s="387">
        <v>16.100000000000001</v>
      </c>
    </row>
    <row r="219" spans="1:6">
      <c r="A219" s="162" t="s">
        <v>33049</v>
      </c>
      <c r="B219" s="2">
        <v>6</v>
      </c>
      <c r="C219" s="1">
        <v>0.7</v>
      </c>
      <c r="D219" s="21">
        <v>43</v>
      </c>
      <c r="E219" s="2"/>
      <c r="F219" s="387">
        <v>66.7</v>
      </c>
    </row>
    <row r="220" spans="1:6">
      <c r="A220" s="162" t="s">
        <v>1471</v>
      </c>
      <c r="B220" s="2">
        <v>6</v>
      </c>
      <c r="C220" s="1">
        <v>0.7</v>
      </c>
      <c r="D220" s="21">
        <v>43</v>
      </c>
      <c r="E220" s="2"/>
      <c r="F220" s="387">
        <v>25.85</v>
      </c>
    </row>
    <row r="221" spans="1:6">
      <c r="A221" s="162" t="s">
        <v>1473</v>
      </c>
      <c r="B221" s="2">
        <v>6</v>
      </c>
      <c r="C221" s="1">
        <v>0.7</v>
      </c>
      <c r="D221" s="21">
        <v>43</v>
      </c>
      <c r="E221" s="2"/>
      <c r="F221" s="387">
        <v>36.15</v>
      </c>
    </row>
    <row r="222" spans="1:6">
      <c r="A222" s="162" t="s">
        <v>1475</v>
      </c>
      <c r="B222" s="2">
        <v>6</v>
      </c>
      <c r="C222" s="1">
        <v>0.7</v>
      </c>
      <c r="D222" s="21">
        <v>43</v>
      </c>
      <c r="E222" s="2"/>
      <c r="F222" s="387">
        <v>20.950000000000003</v>
      </c>
    </row>
    <row r="223" spans="1:6">
      <c r="A223" s="162" t="s">
        <v>27079</v>
      </c>
      <c r="B223" s="2">
        <v>6</v>
      </c>
      <c r="C223" s="1">
        <v>1</v>
      </c>
      <c r="D223" s="21">
        <v>40</v>
      </c>
      <c r="E223" s="2"/>
      <c r="F223" s="387">
        <v>35.35</v>
      </c>
    </row>
    <row r="224" spans="1:6">
      <c r="A224" s="162" t="s">
        <v>15078</v>
      </c>
      <c r="B224" s="2">
        <v>48</v>
      </c>
      <c r="C224" s="1">
        <v>0.05</v>
      </c>
      <c r="D224" s="21">
        <v>42</v>
      </c>
      <c r="E224" s="2"/>
      <c r="F224" s="387">
        <v>30.85</v>
      </c>
    </row>
    <row r="225" spans="1:6">
      <c r="A225" s="162" t="s">
        <v>38699</v>
      </c>
      <c r="B225" s="2">
        <v>6</v>
      </c>
      <c r="C225" s="1">
        <v>0.5</v>
      </c>
      <c r="D225" s="21">
        <v>42</v>
      </c>
      <c r="E225" s="2"/>
      <c r="F225" s="387">
        <v>19.5</v>
      </c>
    </row>
    <row r="226" spans="1:6">
      <c r="A226" s="162" t="s">
        <v>1549</v>
      </c>
      <c r="B226" s="2">
        <v>6</v>
      </c>
      <c r="C226" s="1">
        <v>0.7</v>
      </c>
      <c r="D226" s="21">
        <v>43</v>
      </c>
      <c r="E226" s="2"/>
      <c r="F226" s="387">
        <v>22.5</v>
      </c>
    </row>
    <row r="227" spans="1:6">
      <c r="A227" s="162" t="s">
        <v>1551</v>
      </c>
      <c r="B227" s="2">
        <v>6</v>
      </c>
      <c r="C227" s="1">
        <v>0.7</v>
      </c>
      <c r="D227" s="21">
        <v>43</v>
      </c>
      <c r="E227" s="2"/>
      <c r="F227" s="387">
        <v>72.8</v>
      </c>
    </row>
    <row r="228" spans="1:6">
      <c r="A228" s="162" t="s">
        <v>1553</v>
      </c>
      <c r="B228" s="2">
        <v>6</v>
      </c>
      <c r="C228" s="1">
        <v>0.7</v>
      </c>
      <c r="D228" s="21">
        <v>43</v>
      </c>
      <c r="E228" s="2"/>
      <c r="F228" s="387">
        <v>39.25</v>
      </c>
    </row>
    <row r="229" spans="1:6">
      <c r="A229" s="162" t="s">
        <v>1555</v>
      </c>
      <c r="B229" s="2">
        <v>6</v>
      </c>
      <c r="C229" s="1">
        <v>0.5</v>
      </c>
      <c r="D229" s="21">
        <v>40</v>
      </c>
      <c r="E229" s="2"/>
      <c r="F229" s="387">
        <v>25.8</v>
      </c>
    </row>
    <row r="230" spans="1:6">
      <c r="A230" s="162" t="s">
        <v>1563</v>
      </c>
      <c r="B230" s="2">
        <v>6</v>
      </c>
      <c r="C230" s="1">
        <v>0.7</v>
      </c>
      <c r="D230" s="21">
        <v>40.200000000000003</v>
      </c>
      <c r="E230" s="2"/>
      <c r="F230" s="387">
        <v>40.25</v>
      </c>
    </row>
    <row r="231" spans="1:6">
      <c r="A231" s="162" t="s">
        <v>1567</v>
      </c>
      <c r="B231" s="2">
        <v>12</v>
      </c>
      <c r="C231" s="1">
        <v>0.05</v>
      </c>
      <c r="D231" s="21">
        <v>40.6</v>
      </c>
      <c r="E231" s="2"/>
      <c r="F231" s="387">
        <v>9.4500000000000011</v>
      </c>
    </row>
    <row r="232" spans="1:6">
      <c r="A232" s="162" t="s">
        <v>31752</v>
      </c>
      <c r="B232" s="2">
        <v>6</v>
      </c>
      <c r="C232" s="1">
        <v>0.7</v>
      </c>
      <c r="D232" s="21">
        <v>43.5</v>
      </c>
      <c r="E232" s="2"/>
      <c r="F232" s="387">
        <v>14.75</v>
      </c>
    </row>
    <row r="233" spans="1:6">
      <c r="A233" s="162" t="s">
        <v>1676</v>
      </c>
      <c r="B233" s="2">
        <v>6</v>
      </c>
      <c r="C233" s="1">
        <v>0.7</v>
      </c>
      <c r="D233" s="21">
        <v>45</v>
      </c>
      <c r="E233" s="2"/>
      <c r="F233" s="387">
        <v>23.6</v>
      </c>
    </row>
    <row r="234" spans="1:6">
      <c r="A234" s="162" t="s">
        <v>1678</v>
      </c>
      <c r="B234" s="2">
        <v>6</v>
      </c>
      <c r="C234" s="1">
        <v>0.7</v>
      </c>
      <c r="D234" s="21">
        <v>37.799999999999997</v>
      </c>
      <c r="E234" s="2"/>
      <c r="F234" s="387">
        <v>21.75</v>
      </c>
    </row>
    <row r="235" spans="1:6">
      <c r="A235" s="162" t="s">
        <v>1680</v>
      </c>
      <c r="B235" s="2">
        <v>6</v>
      </c>
      <c r="C235" s="1">
        <v>0.7</v>
      </c>
      <c r="D235" s="21">
        <v>41.8</v>
      </c>
      <c r="E235" s="2"/>
      <c r="F235" s="387">
        <v>17.3</v>
      </c>
    </row>
    <row r="236" spans="1:6">
      <c r="A236" s="162" t="s">
        <v>1724</v>
      </c>
      <c r="B236" s="2">
        <v>6</v>
      </c>
      <c r="C236" s="1">
        <v>0.7</v>
      </c>
      <c r="D236" s="21">
        <v>44</v>
      </c>
      <c r="E236" s="2"/>
      <c r="F236" s="387">
        <v>45.150000000000006</v>
      </c>
    </row>
    <row r="237" spans="1:6">
      <c r="A237" s="162" t="s">
        <v>31758</v>
      </c>
      <c r="B237" s="2">
        <v>6</v>
      </c>
      <c r="C237" s="1">
        <v>0.7</v>
      </c>
      <c r="D237" s="21">
        <v>44</v>
      </c>
      <c r="E237" s="2"/>
      <c r="F237" s="387">
        <v>37.550000000000004</v>
      </c>
    </row>
    <row r="238" spans="1:6">
      <c r="A238" s="162" t="s">
        <v>1728</v>
      </c>
      <c r="B238" s="2">
        <v>6</v>
      </c>
      <c r="C238" s="1">
        <v>0.7</v>
      </c>
      <c r="D238" s="21">
        <v>44</v>
      </c>
      <c r="E238" s="2"/>
      <c r="F238" s="387">
        <v>18.2</v>
      </c>
    </row>
    <row r="239" spans="1:6">
      <c r="A239" s="162" t="s">
        <v>14634</v>
      </c>
      <c r="B239" s="2">
        <v>6</v>
      </c>
      <c r="C239" s="1">
        <v>1</v>
      </c>
      <c r="D239" s="21">
        <v>37.5</v>
      </c>
      <c r="E239" s="2"/>
      <c r="F239" s="387">
        <v>14.600000000000001</v>
      </c>
    </row>
    <row r="240" spans="1:6">
      <c r="A240" s="162" t="s">
        <v>1736</v>
      </c>
      <c r="B240" s="2">
        <v>6</v>
      </c>
      <c r="C240" s="1">
        <v>0.7</v>
      </c>
      <c r="D240" s="21">
        <v>42</v>
      </c>
      <c r="E240" s="2"/>
      <c r="F240" s="387">
        <v>14.8</v>
      </c>
    </row>
    <row r="241" spans="1:6">
      <c r="A241" s="162" t="s">
        <v>1738</v>
      </c>
      <c r="B241" s="2">
        <v>6</v>
      </c>
      <c r="C241" s="1">
        <v>0.7</v>
      </c>
      <c r="D241" s="21">
        <v>38.5</v>
      </c>
      <c r="E241" s="2"/>
      <c r="F241" s="387">
        <v>42.550000000000004</v>
      </c>
    </row>
    <row r="242" spans="1:6">
      <c r="A242" s="162" t="s">
        <v>1741</v>
      </c>
      <c r="B242" s="2">
        <v>6</v>
      </c>
      <c r="C242" s="1">
        <v>0.7</v>
      </c>
      <c r="D242" s="21">
        <v>40</v>
      </c>
      <c r="E242" s="2"/>
      <c r="F242" s="387">
        <v>18.45</v>
      </c>
    </row>
    <row r="243" spans="1:6">
      <c r="A243" s="162" t="s">
        <v>1743</v>
      </c>
      <c r="B243" s="2">
        <v>6</v>
      </c>
      <c r="C243" s="1">
        <v>0.7</v>
      </c>
      <c r="D243" s="21">
        <v>40</v>
      </c>
      <c r="E243" s="2"/>
      <c r="F243" s="387">
        <v>20.400000000000002</v>
      </c>
    </row>
    <row r="244" spans="1:6">
      <c r="A244" s="162" t="s">
        <v>1745</v>
      </c>
      <c r="B244" s="2">
        <v>6</v>
      </c>
      <c r="C244" s="1">
        <v>0.7</v>
      </c>
      <c r="D244" s="21">
        <v>47</v>
      </c>
      <c r="E244" s="2"/>
      <c r="F244" s="387">
        <v>19.150000000000002</v>
      </c>
    </row>
    <row r="245" spans="1:6">
      <c r="A245" s="162" t="s">
        <v>1747</v>
      </c>
      <c r="B245" s="2">
        <v>6</v>
      </c>
      <c r="C245" s="1">
        <v>0.7</v>
      </c>
      <c r="D245" s="21">
        <v>40</v>
      </c>
      <c r="E245" s="2"/>
      <c r="F245" s="387">
        <v>14.600000000000001</v>
      </c>
    </row>
    <row r="246" spans="1:6">
      <c r="A246" s="162" t="s">
        <v>1749</v>
      </c>
      <c r="B246" s="2">
        <v>6</v>
      </c>
      <c r="C246" s="1">
        <v>0.7</v>
      </c>
      <c r="D246" s="21">
        <v>40</v>
      </c>
      <c r="E246" s="2"/>
      <c r="F246" s="387">
        <v>32.9</v>
      </c>
    </row>
    <row r="247" spans="1:6">
      <c r="A247" s="162" t="s">
        <v>1754</v>
      </c>
      <c r="B247" s="2">
        <v>6</v>
      </c>
      <c r="C247" s="1">
        <v>1</v>
      </c>
      <c r="D247" s="21">
        <v>42.7</v>
      </c>
      <c r="E247" s="2"/>
      <c r="F247" s="387">
        <v>13.700000000000001</v>
      </c>
    </row>
    <row r="248" spans="1:6">
      <c r="A248" s="162" t="s">
        <v>1760</v>
      </c>
      <c r="B248" s="2">
        <v>6</v>
      </c>
      <c r="C248" s="1">
        <v>0.7</v>
      </c>
      <c r="D248" s="21">
        <v>42.7</v>
      </c>
      <c r="E248" s="2"/>
      <c r="F248" s="387">
        <v>16.05</v>
      </c>
    </row>
    <row r="249" spans="1:6">
      <c r="A249" s="162" t="s">
        <v>27081</v>
      </c>
      <c r="B249" s="2">
        <v>6</v>
      </c>
      <c r="C249" s="1">
        <v>0.7</v>
      </c>
      <c r="D249" s="21">
        <v>40</v>
      </c>
      <c r="E249" s="2"/>
      <c r="F249" s="387">
        <v>20.05</v>
      </c>
    </row>
    <row r="250" spans="1:6">
      <c r="A250" s="162" t="s">
        <v>1764</v>
      </c>
      <c r="B250" s="2">
        <v>120</v>
      </c>
      <c r="C250" s="1">
        <v>0.05</v>
      </c>
      <c r="D250" s="21">
        <v>43</v>
      </c>
      <c r="E250" s="2"/>
      <c r="F250" s="387">
        <v>84.550000000000011</v>
      </c>
    </row>
    <row r="251" spans="1:6">
      <c r="A251" s="162" t="s">
        <v>32900</v>
      </c>
      <c r="B251" s="2">
        <v>6</v>
      </c>
      <c r="C251" s="1">
        <v>0.7</v>
      </c>
      <c r="D251" s="21">
        <v>43</v>
      </c>
      <c r="E251" s="2"/>
      <c r="F251" s="387">
        <v>64.2</v>
      </c>
    </row>
    <row r="252" spans="1:6">
      <c r="A252" s="162" t="s">
        <v>1767</v>
      </c>
      <c r="B252" s="2">
        <v>120</v>
      </c>
      <c r="C252" s="1">
        <v>0.05</v>
      </c>
      <c r="D252" s="21">
        <v>43</v>
      </c>
      <c r="E252" s="2"/>
      <c r="F252" s="387">
        <v>68.7</v>
      </c>
    </row>
    <row r="253" spans="1:6">
      <c r="A253" s="162" t="s">
        <v>1769</v>
      </c>
      <c r="B253" s="2">
        <v>6</v>
      </c>
      <c r="C253" s="1">
        <v>0.7</v>
      </c>
      <c r="D253" s="21">
        <v>43</v>
      </c>
      <c r="E253" s="2"/>
      <c r="F253" s="387">
        <v>12.100000000000001</v>
      </c>
    </row>
    <row r="254" spans="1:6">
      <c r="A254" s="162" t="s">
        <v>1771</v>
      </c>
      <c r="B254" s="2">
        <v>6</v>
      </c>
      <c r="C254" s="1">
        <v>0.7</v>
      </c>
      <c r="D254" s="21">
        <v>43</v>
      </c>
      <c r="E254" s="2"/>
      <c r="F254" s="387">
        <v>13.950000000000001</v>
      </c>
    </row>
    <row r="255" spans="1:6">
      <c r="A255" s="162" t="s">
        <v>1773</v>
      </c>
      <c r="B255" s="2">
        <v>120</v>
      </c>
      <c r="C255" s="1">
        <v>0.05</v>
      </c>
      <c r="D255" s="21">
        <v>43</v>
      </c>
      <c r="E255" s="2"/>
      <c r="F255" s="387">
        <v>19.200000000000003</v>
      </c>
    </row>
    <row r="256" spans="1:6">
      <c r="A256" s="162" t="s">
        <v>1775</v>
      </c>
      <c r="B256" s="2">
        <v>120</v>
      </c>
      <c r="C256" s="1">
        <v>0.05</v>
      </c>
      <c r="D256" s="21">
        <v>43</v>
      </c>
      <c r="E256" s="2"/>
      <c r="F256" s="387">
        <v>17.55</v>
      </c>
    </row>
    <row r="257" spans="1:6">
      <c r="A257" s="162" t="s">
        <v>32901</v>
      </c>
      <c r="B257" s="2">
        <v>6</v>
      </c>
      <c r="C257" s="1">
        <v>0.7</v>
      </c>
      <c r="D257" s="21">
        <v>43</v>
      </c>
      <c r="E257" s="2"/>
      <c r="F257" s="387">
        <v>102.7</v>
      </c>
    </row>
    <row r="258" spans="1:6">
      <c r="A258" s="162" t="s">
        <v>1917</v>
      </c>
      <c r="B258" s="2">
        <v>6</v>
      </c>
      <c r="C258" s="1">
        <v>0.7</v>
      </c>
      <c r="D258" s="21">
        <v>40</v>
      </c>
      <c r="E258" s="2"/>
      <c r="F258" s="387">
        <v>23.150000000000002</v>
      </c>
    </row>
    <row r="259" spans="1:6">
      <c r="A259" s="162" t="s">
        <v>1919</v>
      </c>
      <c r="B259" s="2">
        <v>6</v>
      </c>
      <c r="C259" s="1">
        <v>0.7</v>
      </c>
      <c r="D259" s="21">
        <v>40</v>
      </c>
      <c r="E259" s="2"/>
      <c r="F259" s="387">
        <v>26.200000000000003</v>
      </c>
    </row>
    <row r="260" spans="1:6">
      <c r="A260" s="162" t="s">
        <v>1924</v>
      </c>
      <c r="B260" s="2">
        <v>6</v>
      </c>
      <c r="C260" s="1">
        <v>0.7</v>
      </c>
      <c r="D260" s="21">
        <v>40</v>
      </c>
      <c r="E260" s="2"/>
      <c r="F260" s="387">
        <v>58.5</v>
      </c>
    </row>
    <row r="261" spans="1:6">
      <c r="A261" s="162" t="s">
        <v>1934</v>
      </c>
      <c r="B261" s="2">
        <v>6</v>
      </c>
      <c r="C261" s="1">
        <v>1</v>
      </c>
      <c r="D261" s="21">
        <v>37.5</v>
      </c>
      <c r="E261" s="2"/>
      <c r="F261" s="387">
        <v>17.75</v>
      </c>
    </row>
    <row r="262" spans="1:6">
      <c r="A262" s="162" t="s">
        <v>1940</v>
      </c>
      <c r="B262" s="2">
        <v>192</v>
      </c>
      <c r="C262" s="1">
        <v>0.05</v>
      </c>
      <c r="D262" s="21">
        <v>37.5</v>
      </c>
      <c r="E262" s="2"/>
      <c r="F262" s="387">
        <v>9.3000000000000007</v>
      </c>
    </row>
    <row r="263" spans="1:6">
      <c r="A263" s="162" t="s">
        <v>1942</v>
      </c>
      <c r="B263" s="2">
        <v>6</v>
      </c>
      <c r="C263" s="1">
        <v>1</v>
      </c>
      <c r="D263" s="21">
        <v>37.5</v>
      </c>
      <c r="E263" s="2"/>
      <c r="F263" s="387">
        <v>13</v>
      </c>
    </row>
    <row r="264" spans="1:6">
      <c r="A264" s="162" t="s">
        <v>1944</v>
      </c>
      <c r="B264" s="2">
        <v>12</v>
      </c>
      <c r="C264" s="1">
        <v>1</v>
      </c>
      <c r="D264" s="21">
        <v>37.5</v>
      </c>
      <c r="E264" s="2"/>
      <c r="F264" s="387">
        <v>13.9</v>
      </c>
    </row>
    <row r="265" spans="1:6">
      <c r="A265" s="162" t="s">
        <v>1947</v>
      </c>
      <c r="B265" s="2">
        <v>6</v>
      </c>
      <c r="C265" s="1">
        <v>0.7</v>
      </c>
      <c r="D265" s="21">
        <v>37.5</v>
      </c>
      <c r="E265" s="2"/>
      <c r="F265" s="387">
        <v>18.650000000000002</v>
      </c>
    </row>
    <row r="266" spans="1:6">
      <c r="A266" s="162" t="s">
        <v>4657</v>
      </c>
      <c r="B266" s="2">
        <v>6</v>
      </c>
      <c r="C266" s="1">
        <v>0.7</v>
      </c>
      <c r="D266" s="21">
        <v>37.5</v>
      </c>
      <c r="E266" s="2"/>
      <c r="F266" s="387">
        <v>27.8</v>
      </c>
    </row>
    <row r="267" spans="1:6">
      <c r="A267" s="162" t="s">
        <v>2030</v>
      </c>
      <c r="B267" s="2">
        <v>6</v>
      </c>
      <c r="C267" s="1">
        <v>0.7</v>
      </c>
      <c r="D267" s="21">
        <v>40</v>
      </c>
      <c r="E267" s="2"/>
      <c r="F267" s="387">
        <v>15.350000000000001</v>
      </c>
    </row>
    <row r="268" spans="1:6">
      <c r="A268" s="162" t="s">
        <v>13680</v>
      </c>
      <c r="B268" s="2">
        <v>6</v>
      </c>
      <c r="C268" s="1">
        <v>1</v>
      </c>
      <c r="D268" s="21">
        <v>40</v>
      </c>
      <c r="E268" s="2"/>
      <c r="F268" s="387">
        <v>15.5</v>
      </c>
    </row>
    <row r="269" spans="1:6">
      <c r="A269" s="162" t="s">
        <v>2032</v>
      </c>
      <c r="B269" s="2">
        <v>6</v>
      </c>
      <c r="C269" s="1">
        <v>0.7</v>
      </c>
      <c r="D269" s="21">
        <v>45</v>
      </c>
      <c r="E269" s="2"/>
      <c r="F269" s="387">
        <v>12.3</v>
      </c>
    </row>
    <row r="270" spans="1:6">
      <c r="A270" s="162" t="s">
        <v>2036</v>
      </c>
      <c r="B270" s="2">
        <v>6</v>
      </c>
      <c r="C270" s="1">
        <v>0.7</v>
      </c>
      <c r="D270" s="21">
        <v>43</v>
      </c>
      <c r="E270" s="2"/>
      <c r="F270" s="387">
        <v>17.75</v>
      </c>
    </row>
    <row r="271" spans="1:6">
      <c r="A271" s="162" t="s">
        <v>2042</v>
      </c>
      <c r="B271" s="2">
        <v>6</v>
      </c>
      <c r="C271" s="1">
        <v>0.5</v>
      </c>
      <c r="D271" s="21">
        <v>46</v>
      </c>
      <c r="E271" s="2"/>
      <c r="F271" s="387">
        <v>5.75</v>
      </c>
    </row>
    <row r="272" spans="1:6">
      <c r="A272" s="162" t="s">
        <v>4484</v>
      </c>
      <c r="B272" s="2">
        <v>6</v>
      </c>
      <c r="C272" s="1">
        <v>0.7</v>
      </c>
      <c r="D272" s="21">
        <v>40</v>
      </c>
      <c r="E272" s="2"/>
      <c r="F272" s="387">
        <v>32.300000000000004</v>
      </c>
    </row>
    <row r="273" spans="1:6">
      <c r="A273" s="162" t="s">
        <v>2074</v>
      </c>
      <c r="B273" s="2">
        <v>6</v>
      </c>
      <c r="C273" s="1">
        <v>0.7</v>
      </c>
      <c r="D273" s="21">
        <v>41.2</v>
      </c>
      <c r="E273" s="2"/>
      <c r="F273" s="387">
        <v>28.150000000000002</v>
      </c>
    </row>
    <row r="274" spans="1:6">
      <c r="A274" s="162" t="s">
        <v>2076</v>
      </c>
      <c r="B274" s="2">
        <v>6</v>
      </c>
      <c r="C274" s="1">
        <v>0.7</v>
      </c>
      <c r="D274" s="21">
        <v>41.4</v>
      </c>
      <c r="E274" s="2"/>
      <c r="F274" s="387">
        <v>22.6</v>
      </c>
    </row>
    <row r="275" spans="1:6">
      <c r="A275" s="162" t="s">
        <v>2091</v>
      </c>
      <c r="B275" s="2">
        <v>12</v>
      </c>
      <c r="C275" s="1">
        <v>1</v>
      </c>
      <c r="D275" s="21">
        <v>43.4</v>
      </c>
      <c r="E275" s="2"/>
      <c r="F275" s="387">
        <v>15.65</v>
      </c>
    </row>
    <row r="276" spans="1:6">
      <c r="A276" s="162" t="s">
        <v>2093</v>
      </c>
      <c r="B276" s="2">
        <v>6</v>
      </c>
      <c r="C276" s="1">
        <v>0.7</v>
      </c>
      <c r="D276" s="21">
        <v>43.4</v>
      </c>
      <c r="E276" s="2"/>
      <c r="F276" s="387">
        <v>53.95</v>
      </c>
    </row>
    <row r="277" spans="1:6">
      <c r="A277" s="162" t="s">
        <v>2095</v>
      </c>
      <c r="B277" s="2">
        <v>96</v>
      </c>
      <c r="C277" s="1">
        <v>0.05</v>
      </c>
      <c r="D277" s="21">
        <v>41.4</v>
      </c>
      <c r="E277" s="2"/>
      <c r="F277" s="387">
        <v>18.45</v>
      </c>
    </row>
    <row r="278" spans="1:6">
      <c r="A278" s="162" t="s">
        <v>32464</v>
      </c>
      <c r="B278" s="2">
        <v>6</v>
      </c>
      <c r="C278" s="1">
        <v>0.7</v>
      </c>
      <c r="D278" s="21">
        <v>44</v>
      </c>
      <c r="E278" s="2"/>
      <c r="F278" s="387">
        <v>14.65</v>
      </c>
    </row>
    <row r="279" spans="1:6">
      <c r="A279" s="162" t="s">
        <v>38706</v>
      </c>
      <c r="B279" s="2">
        <v>6</v>
      </c>
      <c r="C279" s="1">
        <v>0.7</v>
      </c>
      <c r="D279" s="21">
        <v>41.4</v>
      </c>
      <c r="E279" s="2"/>
      <c r="F279" s="387">
        <v>15.65</v>
      </c>
    </row>
    <row r="280" spans="1:6">
      <c r="A280" s="162" t="s">
        <v>15087</v>
      </c>
      <c r="B280" s="2">
        <v>6</v>
      </c>
      <c r="C280" s="1">
        <v>0.7</v>
      </c>
      <c r="D280" s="21">
        <v>43.4</v>
      </c>
      <c r="E280" s="2"/>
      <c r="F280" s="387">
        <v>38.400000000000006</v>
      </c>
    </row>
    <row r="281" spans="1:6">
      <c r="A281" s="162" t="s">
        <v>2100</v>
      </c>
      <c r="B281" s="2">
        <v>6</v>
      </c>
      <c r="C281" s="1">
        <v>0.7</v>
      </c>
      <c r="D281" s="21">
        <v>43.4</v>
      </c>
      <c r="E281" s="2"/>
      <c r="F281" s="387">
        <v>78.350000000000009</v>
      </c>
    </row>
    <row r="282" spans="1:6">
      <c r="A282" s="162" t="s">
        <v>2102</v>
      </c>
      <c r="B282" s="2">
        <v>6</v>
      </c>
      <c r="C282" s="1">
        <v>0.7</v>
      </c>
      <c r="D282" s="21">
        <v>43.4</v>
      </c>
      <c r="E282" s="2"/>
      <c r="F282" s="387">
        <v>44.75</v>
      </c>
    </row>
    <row r="283" spans="1:6">
      <c r="A283" s="162" t="s">
        <v>2104</v>
      </c>
      <c r="B283" s="2">
        <v>6</v>
      </c>
      <c r="C283" s="1">
        <v>0.7</v>
      </c>
      <c r="D283" s="21">
        <v>43.4</v>
      </c>
      <c r="E283" s="2"/>
      <c r="F283" s="387">
        <v>41.75</v>
      </c>
    </row>
    <row r="284" spans="1:6">
      <c r="A284" s="162" t="s">
        <v>2122</v>
      </c>
      <c r="B284" s="2">
        <v>6</v>
      </c>
      <c r="C284" s="1">
        <v>0.7</v>
      </c>
      <c r="D284" s="21">
        <v>40</v>
      </c>
      <c r="E284" s="2"/>
      <c r="F284" s="387">
        <v>41.45</v>
      </c>
    </row>
    <row r="285" spans="1:6">
      <c r="A285" s="162" t="s">
        <v>2194</v>
      </c>
      <c r="B285" s="2">
        <v>6</v>
      </c>
      <c r="C285" s="1">
        <v>0.7</v>
      </c>
      <c r="D285" s="21">
        <v>48.1</v>
      </c>
      <c r="E285" s="2"/>
      <c r="F285" s="387">
        <v>25.1</v>
      </c>
    </row>
    <row r="286" spans="1:6">
      <c r="A286" s="162" t="s">
        <v>2196</v>
      </c>
      <c r="B286" s="2">
        <v>6</v>
      </c>
      <c r="C286" s="1">
        <v>0.7</v>
      </c>
      <c r="D286" s="21">
        <v>50.2</v>
      </c>
      <c r="E286" s="2"/>
      <c r="F286" s="387">
        <v>39.25</v>
      </c>
    </row>
    <row r="287" spans="1:6">
      <c r="A287" s="162" t="s">
        <v>2205</v>
      </c>
      <c r="B287" s="2">
        <v>6</v>
      </c>
      <c r="C287" s="1">
        <v>0.7</v>
      </c>
      <c r="D287" s="21">
        <v>45</v>
      </c>
      <c r="E287" s="2"/>
      <c r="F287" s="387">
        <v>33.35</v>
      </c>
    </row>
    <row r="288" spans="1:6">
      <c r="A288" s="162" t="s">
        <v>2315</v>
      </c>
      <c r="B288" s="2">
        <v>6</v>
      </c>
      <c r="C288" s="1">
        <v>0.7</v>
      </c>
      <c r="D288" s="21">
        <v>47</v>
      </c>
      <c r="E288" s="2"/>
      <c r="F288" s="387">
        <v>17.55</v>
      </c>
    </row>
    <row r="289" spans="1:6">
      <c r="A289" s="162" t="s">
        <v>2317</v>
      </c>
      <c r="B289" s="2">
        <v>6</v>
      </c>
      <c r="C289" s="1">
        <v>0.7</v>
      </c>
      <c r="D289" s="21">
        <v>43</v>
      </c>
      <c r="E289" s="2"/>
      <c r="F289" s="387">
        <v>34.4</v>
      </c>
    </row>
    <row r="290" spans="1:6">
      <c r="A290" s="162" t="s">
        <v>2342</v>
      </c>
      <c r="B290" s="2">
        <v>6</v>
      </c>
      <c r="C290" s="1">
        <v>1</v>
      </c>
      <c r="D290" s="21">
        <v>43</v>
      </c>
      <c r="E290" s="2"/>
      <c r="F290" s="387">
        <v>64.100000000000009</v>
      </c>
    </row>
    <row r="291" spans="1:6">
      <c r="A291" s="162" t="s">
        <v>2343</v>
      </c>
      <c r="B291" s="2">
        <v>4</v>
      </c>
      <c r="C291" s="1">
        <v>0.7</v>
      </c>
      <c r="D291" s="21">
        <v>43</v>
      </c>
      <c r="E291" s="2"/>
      <c r="F291" s="387">
        <v>21.900000000000002</v>
      </c>
    </row>
    <row r="292" spans="1:6">
      <c r="A292" s="162" t="s">
        <v>2345</v>
      </c>
      <c r="B292" s="2">
        <v>4</v>
      </c>
      <c r="C292" s="1">
        <v>0.7</v>
      </c>
      <c r="D292" s="21">
        <v>43</v>
      </c>
      <c r="E292" s="2"/>
      <c r="F292" s="387">
        <v>12.75</v>
      </c>
    </row>
    <row r="293" spans="1:6">
      <c r="A293" s="162" t="s">
        <v>2347</v>
      </c>
      <c r="B293" s="2">
        <v>4</v>
      </c>
      <c r="C293" s="1">
        <v>0.5</v>
      </c>
      <c r="D293" s="21">
        <v>43</v>
      </c>
      <c r="E293" s="2"/>
      <c r="F293" s="387">
        <v>15.75</v>
      </c>
    </row>
    <row r="294" spans="1:6">
      <c r="A294" s="162" t="s">
        <v>33097</v>
      </c>
      <c r="B294" s="2">
        <v>4</v>
      </c>
      <c r="C294" s="1">
        <v>0.7</v>
      </c>
      <c r="D294" s="21">
        <v>43</v>
      </c>
      <c r="E294" s="2"/>
      <c r="F294" s="387">
        <v>23.25</v>
      </c>
    </row>
    <row r="295" spans="1:6">
      <c r="A295" s="162" t="s">
        <v>32488</v>
      </c>
      <c r="B295" s="2">
        <v>6</v>
      </c>
      <c r="C295" s="1">
        <v>0.7</v>
      </c>
      <c r="D295" s="21">
        <v>37.5</v>
      </c>
      <c r="E295" s="2"/>
      <c r="F295" s="387">
        <v>75.25</v>
      </c>
    </row>
    <row r="296" spans="1:6">
      <c r="A296" s="162" t="s">
        <v>14641</v>
      </c>
      <c r="B296" s="2">
        <v>6</v>
      </c>
      <c r="C296" s="1">
        <v>0.7</v>
      </c>
      <c r="D296" s="21">
        <v>37.5</v>
      </c>
      <c r="E296" s="2"/>
      <c r="F296" s="387">
        <v>23.450000000000003</v>
      </c>
    </row>
    <row r="297" spans="1:6">
      <c r="A297" s="162" t="s">
        <v>2424</v>
      </c>
      <c r="B297" s="2">
        <v>6</v>
      </c>
      <c r="C297" s="1">
        <v>0.7</v>
      </c>
      <c r="D297" s="21">
        <v>37.5</v>
      </c>
      <c r="E297" s="2"/>
      <c r="F297" s="387">
        <v>44.45</v>
      </c>
    </row>
    <row r="298" spans="1:6">
      <c r="A298" s="162" t="s">
        <v>14649</v>
      </c>
      <c r="B298" s="2">
        <v>6</v>
      </c>
      <c r="C298" s="1">
        <v>0.7</v>
      </c>
      <c r="D298" s="21">
        <v>42</v>
      </c>
      <c r="E298" s="2"/>
      <c r="F298" s="387">
        <v>39.75</v>
      </c>
    </row>
    <row r="299" spans="1:6">
      <c r="A299" s="162" t="s">
        <v>2477</v>
      </c>
      <c r="B299" s="2">
        <v>6</v>
      </c>
      <c r="C299" s="1">
        <v>0.7</v>
      </c>
      <c r="D299" s="21">
        <v>45.7</v>
      </c>
      <c r="E299" s="2"/>
      <c r="F299" s="387">
        <v>18.75</v>
      </c>
    </row>
    <row r="300" spans="1:6">
      <c r="A300" s="162" t="s">
        <v>2479</v>
      </c>
      <c r="B300" s="2">
        <v>6</v>
      </c>
      <c r="C300" s="1">
        <v>0.7</v>
      </c>
      <c r="D300" s="21">
        <v>54.5</v>
      </c>
      <c r="E300" s="2"/>
      <c r="F300" s="387">
        <v>14.950000000000001</v>
      </c>
    </row>
    <row r="301" spans="1:6">
      <c r="A301" s="162" t="s">
        <v>26973</v>
      </c>
      <c r="B301" s="2">
        <v>6</v>
      </c>
      <c r="C301" s="1">
        <v>0.7</v>
      </c>
      <c r="D301" s="21">
        <v>45.1</v>
      </c>
      <c r="E301" s="2"/>
      <c r="F301" s="387">
        <v>15.05</v>
      </c>
    </row>
    <row r="302" spans="1:6">
      <c r="A302" s="162" t="s">
        <v>2487</v>
      </c>
      <c r="B302" s="2">
        <v>6</v>
      </c>
      <c r="C302" s="1">
        <v>0.7</v>
      </c>
      <c r="D302" s="21">
        <v>42</v>
      </c>
      <c r="E302" s="2"/>
      <c r="F302" s="387">
        <v>12.65</v>
      </c>
    </row>
    <row r="303" spans="1:6">
      <c r="A303" s="162" t="s">
        <v>33110</v>
      </c>
      <c r="B303" s="2">
        <v>6</v>
      </c>
      <c r="C303" s="1">
        <v>0.7</v>
      </c>
      <c r="D303" s="21">
        <v>37.5</v>
      </c>
      <c r="E303" s="2"/>
      <c r="F303" s="387">
        <v>26.6</v>
      </c>
    </row>
    <row r="304" spans="1:6">
      <c r="A304" s="162" t="s">
        <v>2494</v>
      </c>
      <c r="B304" s="2">
        <v>6</v>
      </c>
      <c r="C304" s="1">
        <v>0.5</v>
      </c>
      <c r="D304" s="21">
        <v>40</v>
      </c>
      <c r="E304" s="2"/>
      <c r="F304" s="387">
        <v>14.8</v>
      </c>
    </row>
    <row r="305" spans="1:6">
      <c r="A305" s="162" t="s">
        <v>2518</v>
      </c>
      <c r="B305" s="2">
        <v>6</v>
      </c>
      <c r="C305" s="1">
        <v>0.5</v>
      </c>
      <c r="D305" s="21">
        <v>47</v>
      </c>
      <c r="E305" s="2"/>
      <c r="F305" s="387">
        <v>28.35</v>
      </c>
    </row>
    <row r="306" spans="1:6">
      <c r="A306" s="162" t="s">
        <v>2607</v>
      </c>
      <c r="B306" s="2">
        <v>6</v>
      </c>
      <c r="C306" s="1">
        <v>0.7</v>
      </c>
      <c r="D306" s="21">
        <v>43</v>
      </c>
      <c r="E306" s="2"/>
      <c r="F306" s="387">
        <v>15.4</v>
      </c>
    </row>
    <row r="307" spans="1:6">
      <c r="A307" s="162" t="s">
        <v>2644</v>
      </c>
      <c r="B307" s="2">
        <v>6</v>
      </c>
      <c r="C307" s="1">
        <v>0.7</v>
      </c>
      <c r="D307" s="21">
        <v>44</v>
      </c>
      <c r="E307" s="2"/>
      <c r="F307" s="387">
        <v>243.70000000000002</v>
      </c>
    </row>
    <row r="308" spans="1:6">
      <c r="A308" s="162" t="s">
        <v>2655</v>
      </c>
      <c r="B308" s="2">
        <v>48</v>
      </c>
      <c r="C308" s="1">
        <v>0.05</v>
      </c>
      <c r="D308" s="21">
        <v>45.1</v>
      </c>
      <c r="E308" s="2"/>
      <c r="F308" s="387">
        <v>18</v>
      </c>
    </row>
    <row r="309" spans="1:6">
      <c r="A309" s="162" t="s">
        <v>33254</v>
      </c>
      <c r="B309" s="2">
        <v>6</v>
      </c>
      <c r="C309" s="1">
        <v>0.7</v>
      </c>
      <c r="D309" s="21">
        <v>45.1</v>
      </c>
      <c r="E309" s="2"/>
      <c r="F309" s="387">
        <v>23.1</v>
      </c>
    </row>
    <row r="310" spans="1:6">
      <c r="A310" s="162" t="s">
        <v>33122</v>
      </c>
      <c r="B310" s="2">
        <v>6</v>
      </c>
      <c r="C310" s="1">
        <v>0.7</v>
      </c>
      <c r="D310" s="21">
        <v>44</v>
      </c>
      <c r="E310" s="2"/>
      <c r="F310" s="387">
        <v>12.350000000000001</v>
      </c>
    </row>
    <row r="311" spans="1:6">
      <c r="A311" s="162" t="s">
        <v>33123</v>
      </c>
      <c r="B311" s="2">
        <v>6</v>
      </c>
      <c r="C311" s="1">
        <v>0.7</v>
      </c>
      <c r="D311" s="21">
        <v>44</v>
      </c>
      <c r="E311" s="2"/>
      <c r="F311" s="387">
        <v>24.05</v>
      </c>
    </row>
    <row r="312" spans="1:6">
      <c r="A312" s="162" t="s">
        <v>33124</v>
      </c>
      <c r="B312" s="2">
        <v>6</v>
      </c>
      <c r="C312" s="1">
        <v>0.7</v>
      </c>
      <c r="D312" s="21">
        <v>48.3</v>
      </c>
      <c r="E312" s="2"/>
      <c r="F312" s="387">
        <v>37.85</v>
      </c>
    </row>
    <row r="313" spans="1:6">
      <c r="A313" s="162" t="s">
        <v>2693</v>
      </c>
      <c r="B313" s="2">
        <v>6</v>
      </c>
      <c r="C313" s="1">
        <v>0.7</v>
      </c>
      <c r="D313" s="21">
        <v>41</v>
      </c>
      <c r="E313" s="2"/>
      <c r="F313" s="387">
        <v>29.1</v>
      </c>
    </row>
    <row r="314" spans="1:6">
      <c r="A314" s="162" t="s">
        <v>2697</v>
      </c>
      <c r="B314" s="2">
        <v>6</v>
      </c>
      <c r="C314" s="1">
        <v>0.7</v>
      </c>
      <c r="D314" s="21">
        <v>41</v>
      </c>
      <c r="E314" s="2"/>
      <c r="F314" s="387">
        <v>106.2</v>
      </c>
    </row>
    <row r="315" spans="1:6">
      <c r="A315" s="162" t="s">
        <v>2699</v>
      </c>
      <c r="B315" s="2">
        <v>6</v>
      </c>
      <c r="C315" s="1">
        <v>0.7</v>
      </c>
      <c r="D315" s="21">
        <v>41</v>
      </c>
      <c r="E315" s="2"/>
      <c r="F315" s="387">
        <v>13.850000000000001</v>
      </c>
    </row>
    <row r="316" spans="1:6">
      <c r="A316" s="162" t="s">
        <v>2748</v>
      </c>
      <c r="B316" s="2">
        <v>6</v>
      </c>
      <c r="C316" s="1">
        <v>0.7</v>
      </c>
      <c r="D316" s="21">
        <v>40</v>
      </c>
      <c r="E316" s="2"/>
      <c r="F316" s="387">
        <v>15.05</v>
      </c>
    </row>
    <row r="317" spans="1:6">
      <c r="A317" s="162" t="s">
        <v>4674</v>
      </c>
      <c r="B317" s="2">
        <v>6</v>
      </c>
      <c r="C317" s="1">
        <v>0.7</v>
      </c>
      <c r="D317" s="21">
        <v>45.2</v>
      </c>
      <c r="E317" s="2"/>
      <c r="F317" s="387">
        <v>48.6</v>
      </c>
    </row>
    <row r="318" spans="1:6">
      <c r="A318" s="162" t="s">
        <v>2772</v>
      </c>
      <c r="B318" s="2">
        <v>6</v>
      </c>
      <c r="C318" s="1">
        <v>0.7</v>
      </c>
      <c r="D318" s="21">
        <v>47</v>
      </c>
      <c r="E318" s="2"/>
      <c r="F318" s="387">
        <v>26.5</v>
      </c>
    </row>
    <row r="319" spans="1:6">
      <c r="A319" s="162" t="s">
        <v>27101</v>
      </c>
      <c r="B319" s="2">
        <v>6</v>
      </c>
      <c r="C319" s="1">
        <v>0.7</v>
      </c>
      <c r="D319" s="21">
        <v>40</v>
      </c>
      <c r="E319" s="2"/>
      <c r="F319" s="387">
        <v>50.6</v>
      </c>
    </row>
    <row r="320" spans="1:6">
      <c r="A320" s="162" t="s">
        <v>2787</v>
      </c>
      <c r="B320" s="2">
        <v>6</v>
      </c>
      <c r="C320" s="1">
        <v>0.7</v>
      </c>
      <c r="D320" s="21">
        <v>42</v>
      </c>
      <c r="E320" s="2"/>
      <c r="F320" s="387">
        <v>170.35000000000002</v>
      </c>
    </row>
    <row r="321" spans="1:6">
      <c r="A321" s="162" t="s">
        <v>2790</v>
      </c>
      <c r="B321" s="2">
        <v>6</v>
      </c>
      <c r="C321" s="1">
        <v>0.7</v>
      </c>
      <c r="D321" s="21">
        <v>38</v>
      </c>
      <c r="E321" s="2"/>
      <c r="F321" s="387">
        <v>22.3</v>
      </c>
    </row>
    <row r="322" spans="1:6">
      <c r="A322" s="162" t="s">
        <v>2792</v>
      </c>
      <c r="B322" s="2">
        <v>12</v>
      </c>
      <c r="C322" s="1">
        <v>0.05</v>
      </c>
      <c r="D322" s="21">
        <v>38</v>
      </c>
      <c r="E322" s="2"/>
      <c r="F322" s="387">
        <v>12.350000000000001</v>
      </c>
    </row>
    <row r="323" spans="1:6">
      <c r="A323" s="162" t="s">
        <v>33139</v>
      </c>
      <c r="B323" s="2">
        <v>6</v>
      </c>
      <c r="C323" s="1">
        <v>0.7</v>
      </c>
      <c r="D323" s="21">
        <v>43</v>
      </c>
      <c r="E323" s="2"/>
      <c r="F323" s="387">
        <v>55.550000000000004</v>
      </c>
    </row>
    <row r="324" spans="1:6">
      <c r="A324" s="162" t="s">
        <v>2855</v>
      </c>
      <c r="B324" s="2">
        <v>6</v>
      </c>
      <c r="C324" s="1">
        <v>0.7</v>
      </c>
      <c r="D324" s="21">
        <v>37.5</v>
      </c>
      <c r="E324" s="2"/>
      <c r="F324" s="387">
        <v>29.950000000000003</v>
      </c>
    </row>
    <row r="325" spans="1:6">
      <c r="A325" s="162" t="s">
        <v>2857</v>
      </c>
      <c r="B325" s="2">
        <v>6</v>
      </c>
      <c r="C325" s="1">
        <v>0.7</v>
      </c>
      <c r="D325" s="21">
        <v>37.5</v>
      </c>
      <c r="E325" s="2"/>
      <c r="F325" s="387">
        <v>22.25</v>
      </c>
    </row>
    <row r="326" spans="1:6">
      <c r="A326" s="162" t="s">
        <v>2859</v>
      </c>
      <c r="B326" s="2">
        <v>6</v>
      </c>
      <c r="C326" s="1">
        <v>0.7</v>
      </c>
      <c r="D326" s="21">
        <v>39.5</v>
      </c>
      <c r="E326" s="2"/>
      <c r="F326" s="387">
        <v>32.200000000000003</v>
      </c>
    </row>
    <row r="327" spans="1:6">
      <c r="A327" s="162" t="s">
        <v>2860</v>
      </c>
      <c r="B327" s="2">
        <v>6</v>
      </c>
      <c r="C327" s="1">
        <v>0.7</v>
      </c>
      <c r="D327" s="21">
        <v>43.5</v>
      </c>
      <c r="E327" s="2"/>
      <c r="F327" s="387">
        <v>61.900000000000006</v>
      </c>
    </row>
    <row r="328" spans="1:6">
      <c r="A328" s="162" t="s">
        <v>2863</v>
      </c>
      <c r="B328" s="2">
        <v>6</v>
      </c>
      <c r="C328" s="1">
        <v>0.7</v>
      </c>
      <c r="D328" s="21">
        <v>41.5</v>
      </c>
      <c r="E328" s="2"/>
      <c r="F328" s="387">
        <v>45.25</v>
      </c>
    </row>
    <row r="329" spans="1:6">
      <c r="A329" s="162" t="s">
        <v>2865</v>
      </c>
      <c r="B329" s="2">
        <v>6</v>
      </c>
      <c r="C329" s="1">
        <v>0.7</v>
      </c>
      <c r="D329" s="21">
        <v>37.5</v>
      </c>
      <c r="E329" s="2"/>
      <c r="F329" s="387">
        <v>32.700000000000003</v>
      </c>
    </row>
    <row r="330" spans="1:6">
      <c r="A330" s="162" t="s">
        <v>2867</v>
      </c>
      <c r="B330" s="2">
        <v>48</v>
      </c>
      <c r="C330" s="1">
        <v>0.05</v>
      </c>
      <c r="D330" s="21">
        <v>47</v>
      </c>
      <c r="E330" s="2"/>
      <c r="F330" s="387">
        <v>28.25</v>
      </c>
    </row>
    <row r="331" spans="1:6">
      <c r="A331" s="162" t="s">
        <v>38713</v>
      </c>
      <c r="B331" s="2">
        <v>6</v>
      </c>
      <c r="C331" s="1">
        <v>0.5</v>
      </c>
      <c r="D331" s="21">
        <v>47</v>
      </c>
      <c r="E331" s="2"/>
      <c r="F331" s="387">
        <v>53.050000000000004</v>
      </c>
    </row>
    <row r="332" spans="1:6">
      <c r="A332" s="162" t="s">
        <v>2869</v>
      </c>
      <c r="B332" s="2">
        <v>6</v>
      </c>
      <c r="C332" s="1">
        <v>0.5</v>
      </c>
      <c r="D332" s="21">
        <v>47</v>
      </c>
      <c r="E332" s="2"/>
      <c r="F332" s="387">
        <v>44.550000000000004</v>
      </c>
    </row>
    <row r="333" spans="1:6">
      <c r="A333" s="162" t="s">
        <v>2871</v>
      </c>
      <c r="B333" s="2">
        <v>6</v>
      </c>
      <c r="C333" s="1">
        <v>0.5</v>
      </c>
      <c r="D333" s="21">
        <v>47</v>
      </c>
      <c r="E333" s="2"/>
      <c r="F333" s="387">
        <v>19.450000000000003</v>
      </c>
    </row>
    <row r="334" spans="1:6">
      <c r="A334" s="162" t="s">
        <v>33140</v>
      </c>
      <c r="B334" s="2">
        <v>1</v>
      </c>
      <c r="C334" s="1">
        <v>0.5</v>
      </c>
      <c r="D334" s="21">
        <v>47</v>
      </c>
      <c r="E334" s="2"/>
      <c r="F334" s="387">
        <v>32.35</v>
      </c>
    </row>
    <row r="335" spans="1:6">
      <c r="A335" s="162" t="s">
        <v>2926</v>
      </c>
      <c r="B335" s="2">
        <v>6</v>
      </c>
      <c r="C335" s="1">
        <v>0.5</v>
      </c>
      <c r="D335" s="21">
        <v>40</v>
      </c>
      <c r="E335" s="2"/>
      <c r="F335" s="387">
        <v>23.35</v>
      </c>
    </row>
    <row r="336" spans="1:6">
      <c r="A336" s="162" t="s">
        <v>2954</v>
      </c>
      <c r="B336" s="2">
        <v>6</v>
      </c>
      <c r="C336" s="1">
        <v>0.7</v>
      </c>
      <c r="D336" s="21">
        <v>47</v>
      </c>
      <c r="E336" s="2"/>
      <c r="F336" s="387">
        <v>12.700000000000001</v>
      </c>
    </row>
    <row r="337" spans="1:6">
      <c r="A337" s="162" t="s">
        <v>2974</v>
      </c>
      <c r="B337" s="2">
        <v>6</v>
      </c>
      <c r="C337" s="1">
        <v>1</v>
      </c>
      <c r="D337" s="21">
        <v>46</v>
      </c>
      <c r="E337" s="2"/>
      <c r="F337" s="387">
        <v>9.4</v>
      </c>
    </row>
    <row r="338" spans="1:6">
      <c r="A338" s="162" t="s">
        <v>2976</v>
      </c>
      <c r="B338" s="2">
        <v>6</v>
      </c>
      <c r="C338" s="1">
        <v>0.7</v>
      </c>
      <c r="D338" s="21">
        <v>46</v>
      </c>
      <c r="E338" s="2"/>
      <c r="F338" s="387">
        <v>35.550000000000004</v>
      </c>
    </row>
    <row r="339" spans="1:6">
      <c r="A339" s="162" t="s">
        <v>2979</v>
      </c>
      <c r="B339" s="2">
        <v>6</v>
      </c>
      <c r="C339" s="1">
        <v>0.7</v>
      </c>
      <c r="D339" s="21">
        <v>37.5</v>
      </c>
      <c r="E339" s="2"/>
      <c r="F339" s="387">
        <v>13.450000000000001</v>
      </c>
    </row>
    <row r="340" spans="1:6">
      <c r="A340" s="162" t="s">
        <v>2996</v>
      </c>
      <c r="B340" s="2">
        <v>6</v>
      </c>
      <c r="C340" s="1">
        <v>1</v>
      </c>
      <c r="D340" s="21">
        <v>40</v>
      </c>
      <c r="E340" s="2"/>
      <c r="F340" s="387">
        <v>40.5</v>
      </c>
    </row>
    <row r="341" spans="1:6">
      <c r="A341" s="162" t="s">
        <v>11467</v>
      </c>
      <c r="B341" s="2">
        <v>1</v>
      </c>
      <c r="C341" s="1">
        <v>3</v>
      </c>
      <c r="D341" s="21">
        <v>40</v>
      </c>
      <c r="E341" s="2"/>
      <c r="F341" s="387">
        <v>39.050000000000004</v>
      </c>
    </row>
    <row r="342" spans="1:6">
      <c r="A342" s="162" t="s">
        <v>32542</v>
      </c>
      <c r="B342" s="2">
        <v>6</v>
      </c>
      <c r="C342" s="1">
        <v>0.7</v>
      </c>
      <c r="D342" s="21">
        <v>40</v>
      </c>
      <c r="E342" s="2"/>
      <c r="F342" s="387">
        <v>32.300000000000004</v>
      </c>
    </row>
    <row r="343" spans="1:6">
      <c r="A343" s="162" t="s">
        <v>3000</v>
      </c>
      <c r="B343" s="2">
        <v>6</v>
      </c>
      <c r="C343" s="1">
        <v>0.7</v>
      </c>
      <c r="D343" s="21">
        <v>41.4</v>
      </c>
      <c r="E343" s="2"/>
      <c r="F343" s="387">
        <v>29.35</v>
      </c>
    </row>
    <row r="344" spans="1:6">
      <c r="A344" s="162" t="s">
        <v>33147</v>
      </c>
      <c r="B344" s="2">
        <v>6</v>
      </c>
      <c r="C344" s="1">
        <v>0.7</v>
      </c>
      <c r="D344" s="21">
        <v>44.1</v>
      </c>
      <c r="E344" s="2"/>
      <c r="F344" s="387">
        <v>121.15</v>
      </c>
    </row>
    <row r="345" spans="1:6">
      <c r="A345" s="162" t="s">
        <v>3083</v>
      </c>
      <c r="B345" s="2">
        <v>6</v>
      </c>
      <c r="C345" s="1">
        <v>0.7</v>
      </c>
      <c r="D345" s="21">
        <v>40</v>
      </c>
      <c r="E345" s="2"/>
      <c r="F345" s="387">
        <v>57.85</v>
      </c>
    </row>
    <row r="346" spans="1:6">
      <c r="A346" s="162" t="s">
        <v>3086</v>
      </c>
      <c r="B346" s="2">
        <v>3</v>
      </c>
      <c r="C346" s="1">
        <v>0.7</v>
      </c>
      <c r="D346" s="21">
        <v>42.5</v>
      </c>
      <c r="E346" s="2"/>
      <c r="F346" s="387">
        <v>17.55</v>
      </c>
    </row>
    <row r="347" spans="1:6">
      <c r="A347" s="162" t="s">
        <v>3088</v>
      </c>
      <c r="B347" s="2">
        <v>6</v>
      </c>
      <c r="C347" s="1">
        <v>0.7</v>
      </c>
      <c r="D347" s="21">
        <v>42.5</v>
      </c>
      <c r="E347" s="2"/>
      <c r="F347" s="387">
        <v>12.100000000000001</v>
      </c>
    </row>
    <row r="348" spans="1:6">
      <c r="A348" s="162" t="s">
        <v>3109</v>
      </c>
      <c r="B348" s="2">
        <v>6</v>
      </c>
      <c r="C348" s="1">
        <v>0.5</v>
      </c>
      <c r="D348" s="21">
        <v>45.8</v>
      </c>
      <c r="E348" s="2"/>
      <c r="F348" s="387">
        <v>34.700000000000003</v>
      </c>
    </row>
    <row r="349" spans="1:6">
      <c r="A349" s="162" t="s">
        <v>3121</v>
      </c>
      <c r="B349" s="2">
        <v>6</v>
      </c>
      <c r="C349" s="1">
        <v>0.7</v>
      </c>
      <c r="D349" s="21">
        <v>47</v>
      </c>
      <c r="E349" s="2"/>
      <c r="F349" s="387">
        <v>34.700000000000003</v>
      </c>
    </row>
    <row r="350" spans="1:6">
      <c r="A350" s="162" t="s">
        <v>33164</v>
      </c>
      <c r="B350" s="2">
        <v>6</v>
      </c>
      <c r="C350" s="1">
        <v>0.5</v>
      </c>
      <c r="D350" s="21">
        <v>45</v>
      </c>
      <c r="E350" s="2"/>
      <c r="F350" s="387">
        <v>45.650000000000006</v>
      </c>
    </row>
    <row r="351" spans="1:6">
      <c r="A351" s="162" t="s">
        <v>14607</v>
      </c>
      <c r="B351" s="2">
        <v>12</v>
      </c>
      <c r="C351" s="1">
        <v>0.05</v>
      </c>
      <c r="D351" s="21">
        <v>40</v>
      </c>
      <c r="E351" s="2"/>
      <c r="F351" s="387">
        <v>11.950000000000001</v>
      </c>
    </row>
    <row r="352" spans="1:6">
      <c r="A352" s="162" t="s">
        <v>27732</v>
      </c>
      <c r="B352" s="2">
        <v>6</v>
      </c>
      <c r="C352" s="1">
        <v>0.7</v>
      </c>
      <c r="D352" s="21">
        <v>40</v>
      </c>
      <c r="E352" s="2"/>
      <c r="F352" s="387">
        <v>39.6</v>
      </c>
    </row>
    <row r="353" spans="1:6">
      <c r="A353" s="162" t="s">
        <v>32907</v>
      </c>
      <c r="B353" s="2">
        <v>6</v>
      </c>
      <c r="C353" s="1">
        <v>0.7</v>
      </c>
      <c r="D353" s="21">
        <v>40</v>
      </c>
      <c r="E353" s="2"/>
      <c r="F353" s="387">
        <v>23.75</v>
      </c>
    </row>
    <row r="354" spans="1:6">
      <c r="A354" s="162" t="s">
        <v>33165</v>
      </c>
      <c r="B354" s="2">
        <v>6</v>
      </c>
      <c r="C354" s="1">
        <v>0.7</v>
      </c>
      <c r="D354" s="21">
        <v>40</v>
      </c>
      <c r="E354" s="2"/>
      <c r="F354" s="387">
        <v>34</v>
      </c>
    </row>
    <row r="355" spans="1:6">
      <c r="A355" s="162" t="s">
        <v>14637</v>
      </c>
      <c r="B355" s="2">
        <v>6</v>
      </c>
      <c r="C355" s="1">
        <v>0.7</v>
      </c>
      <c r="D355" s="21">
        <v>45.7</v>
      </c>
      <c r="E355" s="2"/>
      <c r="F355" s="387">
        <v>17.850000000000001</v>
      </c>
    </row>
    <row r="356" spans="1:6">
      <c r="A356" s="162" t="s">
        <v>33168</v>
      </c>
      <c r="B356" s="2">
        <v>6</v>
      </c>
      <c r="C356" s="1">
        <v>0.7</v>
      </c>
      <c r="D356" s="21">
        <v>45.7</v>
      </c>
      <c r="E356" s="2"/>
      <c r="F356" s="387">
        <v>17.900000000000002</v>
      </c>
    </row>
    <row r="357" spans="1:6">
      <c r="A357" s="162" t="s">
        <v>3196</v>
      </c>
      <c r="B357" s="2">
        <v>6</v>
      </c>
      <c r="C357" s="1">
        <v>0.7</v>
      </c>
      <c r="D357" s="21">
        <v>42</v>
      </c>
      <c r="E357" s="2"/>
      <c r="F357" s="387">
        <v>16</v>
      </c>
    </row>
    <row r="358" spans="1:6">
      <c r="A358" s="162" t="s">
        <v>3198</v>
      </c>
      <c r="B358" s="2">
        <v>6</v>
      </c>
      <c r="C358" s="1">
        <v>0.7</v>
      </c>
      <c r="D358" s="21">
        <v>42</v>
      </c>
      <c r="E358" s="2"/>
      <c r="F358" s="387">
        <v>17.400000000000002</v>
      </c>
    </row>
    <row r="359" spans="1:6">
      <c r="A359" s="162" t="s">
        <v>3233</v>
      </c>
      <c r="B359" s="2">
        <v>6</v>
      </c>
      <c r="C359" s="1">
        <v>0.7</v>
      </c>
      <c r="D359" s="21">
        <v>47</v>
      </c>
      <c r="E359" s="2"/>
      <c r="F359" s="387">
        <v>18.900000000000002</v>
      </c>
    </row>
    <row r="360" spans="1:6">
      <c r="A360" s="162" t="s">
        <v>3235</v>
      </c>
      <c r="B360" s="2">
        <v>6</v>
      </c>
      <c r="C360" s="1">
        <v>0.7</v>
      </c>
      <c r="D360" s="21">
        <v>40</v>
      </c>
      <c r="E360" s="2"/>
      <c r="F360" s="387">
        <v>26.5</v>
      </c>
    </row>
    <row r="361" spans="1:6">
      <c r="A361" s="162" t="s">
        <v>3278</v>
      </c>
      <c r="B361" s="2">
        <v>6</v>
      </c>
      <c r="C361" s="1">
        <v>0.7</v>
      </c>
      <c r="D361" s="21">
        <v>57</v>
      </c>
      <c r="E361" s="2"/>
      <c r="F361" s="387">
        <v>23.1</v>
      </c>
    </row>
    <row r="362" spans="1:6">
      <c r="A362" s="162" t="s">
        <v>3299</v>
      </c>
      <c r="B362" s="2">
        <v>6</v>
      </c>
      <c r="C362" s="1">
        <v>0.7</v>
      </c>
      <c r="D362" s="21">
        <v>41.5</v>
      </c>
      <c r="E362" s="2"/>
      <c r="F362" s="387">
        <v>20.650000000000002</v>
      </c>
    </row>
    <row r="363" spans="1:6">
      <c r="A363" s="162" t="s">
        <v>3301</v>
      </c>
      <c r="B363" s="2">
        <v>6</v>
      </c>
      <c r="C363" s="1">
        <v>0.7</v>
      </c>
      <c r="D363" s="21">
        <v>40</v>
      </c>
      <c r="E363" s="2"/>
      <c r="F363" s="387">
        <v>43.900000000000006</v>
      </c>
    </row>
    <row r="364" spans="1:6">
      <c r="A364" s="162" t="s">
        <v>14296</v>
      </c>
      <c r="B364" s="2">
        <v>6</v>
      </c>
      <c r="C364" s="1">
        <v>0.7</v>
      </c>
      <c r="D364" s="21">
        <v>40</v>
      </c>
      <c r="E364" s="2"/>
      <c r="F364" s="387">
        <v>14.200000000000001</v>
      </c>
    </row>
    <row r="365" spans="1:6">
      <c r="A365" s="162" t="s">
        <v>3325</v>
      </c>
      <c r="B365" s="2">
        <v>6</v>
      </c>
      <c r="C365" s="1">
        <v>1</v>
      </c>
      <c r="D365" s="21">
        <v>40</v>
      </c>
      <c r="E365" s="2"/>
      <c r="F365" s="387">
        <v>16.100000000000001</v>
      </c>
    </row>
    <row r="366" spans="1:6">
      <c r="A366" s="162" t="s">
        <v>31826</v>
      </c>
      <c r="B366" s="2">
        <v>6</v>
      </c>
      <c r="C366" s="1">
        <v>1</v>
      </c>
      <c r="D366" s="21">
        <v>37.5</v>
      </c>
      <c r="E366" s="2"/>
      <c r="F366" s="387">
        <v>16.900000000000002</v>
      </c>
    </row>
    <row r="367" spans="1:6">
      <c r="A367" s="162" t="s">
        <v>3327</v>
      </c>
      <c r="B367" s="2">
        <v>6</v>
      </c>
      <c r="C367" s="1">
        <v>0.7</v>
      </c>
      <c r="D367" s="21">
        <v>37.5</v>
      </c>
      <c r="E367" s="2"/>
      <c r="F367" s="387">
        <v>16.5</v>
      </c>
    </row>
    <row r="368" spans="1:6">
      <c r="A368" s="162" t="s">
        <v>33170</v>
      </c>
      <c r="B368" s="2">
        <v>12</v>
      </c>
      <c r="C368" s="1">
        <v>0.05</v>
      </c>
      <c r="D368" s="21">
        <v>57.1</v>
      </c>
      <c r="E368" s="2"/>
      <c r="F368" s="387">
        <v>9.4</v>
      </c>
    </row>
    <row r="369" spans="1:6">
      <c r="A369" s="162" t="s">
        <v>33171</v>
      </c>
      <c r="B369" s="2">
        <v>6</v>
      </c>
      <c r="C369" s="1">
        <v>0.7</v>
      </c>
      <c r="D369" s="21">
        <v>57.1</v>
      </c>
      <c r="E369" s="2"/>
      <c r="F369" s="387">
        <v>15.700000000000001</v>
      </c>
    </row>
    <row r="370" spans="1:6">
      <c r="A370" s="162" t="s">
        <v>33172</v>
      </c>
      <c r="B370" s="2">
        <v>6</v>
      </c>
      <c r="C370" s="1">
        <v>0.7</v>
      </c>
      <c r="D370" s="21">
        <v>43</v>
      </c>
      <c r="E370" s="2"/>
      <c r="F370" s="387">
        <v>6.75</v>
      </c>
    </row>
    <row r="371" spans="1:6">
      <c r="A371" s="162" t="s">
        <v>33173</v>
      </c>
      <c r="B371" s="2">
        <v>6</v>
      </c>
      <c r="C371" s="1">
        <v>0.7</v>
      </c>
      <c r="D371" s="21">
        <v>43</v>
      </c>
      <c r="E371" s="2"/>
      <c r="F371" s="387">
        <v>60</v>
      </c>
    </row>
    <row r="372" spans="1:6">
      <c r="A372" s="162" t="s">
        <v>3377</v>
      </c>
      <c r="B372" s="2">
        <v>6</v>
      </c>
      <c r="C372" s="1">
        <v>0.7</v>
      </c>
      <c r="D372" s="21">
        <v>40</v>
      </c>
      <c r="E372" s="2"/>
      <c r="F372" s="387">
        <v>12.700000000000001</v>
      </c>
    </row>
    <row r="373" spans="1:6">
      <c r="A373" s="162" t="s">
        <v>3379</v>
      </c>
      <c r="B373" s="2">
        <v>6</v>
      </c>
      <c r="C373" s="1">
        <v>0.5</v>
      </c>
      <c r="D373" s="21">
        <v>57</v>
      </c>
      <c r="E373" s="2"/>
      <c r="F373" s="387">
        <v>22</v>
      </c>
    </row>
    <row r="374" spans="1:6">
      <c r="A374" s="162" t="s">
        <v>3381</v>
      </c>
      <c r="B374" s="2">
        <v>6</v>
      </c>
      <c r="C374" s="1">
        <v>0.7</v>
      </c>
      <c r="D374" s="21">
        <v>38</v>
      </c>
      <c r="E374" s="2"/>
      <c r="F374" s="387">
        <v>19</v>
      </c>
    </row>
    <row r="375" spans="1:6">
      <c r="A375" s="162" t="s">
        <v>15103</v>
      </c>
      <c r="B375" s="2">
        <v>6</v>
      </c>
      <c r="C375" s="1">
        <v>0.7</v>
      </c>
      <c r="D375" s="21">
        <v>40</v>
      </c>
      <c r="E375" s="2"/>
      <c r="F375" s="387">
        <v>127.45</v>
      </c>
    </row>
    <row r="376" spans="1:6">
      <c r="A376" s="162" t="s">
        <v>3386</v>
      </c>
      <c r="B376" s="2">
        <v>6</v>
      </c>
      <c r="C376" s="1">
        <v>0.7</v>
      </c>
      <c r="D376" s="21">
        <v>27</v>
      </c>
      <c r="E376" s="2"/>
      <c r="F376" s="387">
        <v>10.700000000000001</v>
      </c>
    </row>
    <row r="377" spans="1:6">
      <c r="A377" s="162" t="s">
        <v>33181</v>
      </c>
      <c r="B377" s="2">
        <v>6</v>
      </c>
      <c r="C377" s="1">
        <v>0.7</v>
      </c>
      <c r="D377" s="21">
        <v>37.5</v>
      </c>
      <c r="E377" s="2"/>
      <c r="F377" s="387">
        <v>24.150000000000002</v>
      </c>
    </row>
    <row r="378" spans="1:6">
      <c r="A378" s="162" t="s">
        <v>33182</v>
      </c>
      <c r="B378" s="2">
        <v>6</v>
      </c>
      <c r="C378" s="1">
        <v>0.7</v>
      </c>
      <c r="D378" s="21">
        <v>37.5</v>
      </c>
      <c r="E378" s="2"/>
      <c r="F378" s="387">
        <v>16.5</v>
      </c>
    </row>
    <row r="379" spans="1:6">
      <c r="A379" s="162" t="s">
        <v>33183</v>
      </c>
      <c r="B379" s="2">
        <v>6</v>
      </c>
      <c r="C379" s="1">
        <v>0.7</v>
      </c>
      <c r="D379" s="21">
        <v>37.5</v>
      </c>
      <c r="E379" s="2"/>
      <c r="F379" s="387">
        <v>13</v>
      </c>
    </row>
    <row r="380" spans="1:6">
      <c r="A380" s="162" t="s">
        <v>33184</v>
      </c>
      <c r="B380" s="2">
        <v>6</v>
      </c>
      <c r="C380" s="1">
        <v>0.7</v>
      </c>
      <c r="D380" s="21">
        <v>37.5</v>
      </c>
      <c r="E380" s="2"/>
      <c r="F380" s="387">
        <v>179.10000000000002</v>
      </c>
    </row>
    <row r="381" spans="1:6">
      <c r="A381" s="162" t="s">
        <v>33185</v>
      </c>
      <c r="B381" s="2">
        <v>6</v>
      </c>
      <c r="C381" s="1">
        <v>0.7</v>
      </c>
      <c r="D381" s="21">
        <v>37.5</v>
      </c>
      <c r="E381" s="2"/>
      <c r="F381" s="387">
        <v>12.75</v>
      </c>
    </row>
    <row r="382" spans="1:6">
      <c r="A382" s="162" t="s">
        <v>33186</v>
      </c>
      <c r="B382" s="2">
        <v>6</v>
      </c>
      <c r="C382" s="1">
        <v>0.7</v>
      </c>
      <c r="D382" s="21">
        <v>37.5</v>
      </c>
      <c r="E382" s="2"/>
      <c r="F382" s="387">
        <v>15.3</v>
      </c>
    </row>
    <row r="383" spans="1:6">
      <c r="A383" s="162" t="s">
        <v>31828</v>
      </c>
      <c r="B383" s="2">
        <v>6</v>
      </c>
      <c r="C383" s="1">
        <v>0.7</v>
      </c>
      <c r="D383" s="21">
        <v>43</v>
      </c>
      <c r="E383" s="2"/>
      <c r="F383" s="387">
        <v>20.950000000000003</v>
      </c>
    </row>
    <row r="384" spans="1:6">
      <c r="A384" s="162" t="s">
        <v>3477</v>
      </c>
      <c r="B384" s="2">
        <v>6</v>
      </c>
      <c r="C384" s="1">
        <v>0.7</v>
      </c>
      <c r="D384" s="21">
        <v>43</v>
      </c>
      <c r="E384" s="2"/>
      <c r="F384" s="387">
        <v>512</v>
      </c>
    </row>
    <row r="385" spans="1:6">
      <c r="A385" s="162" t="s">
        <v>3491</v>
      </c>
      <c r="B385" s="2">
        <v>6</v>
      </c>
      <c r="C385" s="1">
        <v>0.7</v>
      </c>
      <c r="D385" s="21">
        <v>43</v>
      </c>
      <c r="E385" s="2"/>
      <c r="F385" s="387">
        <v>30.400000000000002</v>
      </c>
    </row>
    <row r="386" spans="1:6">
      <c r="A386" s="162" t="s">
        <v>13700</v>
      </c>
      <c r="B386" s="2">
        <v>6</v>
      </c>
      <c r="C386" s="1">
        <v>0.7</v>
      </c>
      <c r="D386" s="21">
        <v>42.3</v>
      </c>
      <c r="E386" s="2"/>
      <c r="F386" s="387">
        <v>450.95000000000005</v>
      </c>
    </row>
    <row r="387" spans="1:6">
      <c r="A387" s="162" t="s">
        <v>27128</v>
      </c>
      <c r="B387" s="2">
        <v>6</v>
      </c>
      <c r="C387" s="1">
        <v>0.7</v>
      </c>
      <c r="D387" s="21">
        <v>41.6</v>
      </c>
      <c r="E387" s="2"/>
      <c r="F387" s="387">
        <v>14.75</v>
      </c>
    </row>
    <row r="388" spans="1:6">
      <c r="A388" s="162" t="s">
        <v>3554</v>
      </c>
      <c r="B388" s="2">
        <v>6</v>
      </c>
      <c r="C388" s="1">
        <v>0.7</v>
      </c>
      <c r="D388" s="21">
        <v>42.2</v>
      </c>
      <c r="E388" s="2"/>
      <c r="F388" s="387">
        <v>20.6</v>
      </c>
    </row>
    <row r="389" spans="1:6">
      <c r="A389" s="162" t="s">
        <v>3556</v>
      </c>
      <c r="B389" s="2">
        <v>6</v>
      </c>
      <c r="C389" s="1">
        <v>0.7</v>
      </c>
      <c r="D389" s="21">
        <v>41.6</v>
      </c>
      <c r="E389" s="2"/>
      <c r="F389" s="387">
        <v>120.25</v>
      </c>
    </row>
    <row r="390" spans="1:6">
      <c r="A390" s="162" t="s">
        <v>4529</v>
      </c>
      <c r="B390" s="2">
        <v>6</v>
      </c>
      <c r="C390" s="1">
        <v>0.5</v>
      </c>
      <c r="D390" s="21">
        <v>40</v>
      </c>
      <c r="E390" s="2"/>
      <c r="F390" s="387">
        <v>11.350000000000001</v>
      </c>
    </row>
    <row r="391" spans="1:6">
      <c r="A391" s="162" t="s">
        <v>32579</v>
      </c>
      <c r="B391" s="2">
        <v>3</v>
      </c>
      <c r="C391" s="1">
        <v>0.7</v>
      </c>
      <c r="D391" s="21">
        <v>43</v>
      </c>
      <c r="E391" s="2"/>
      <c r="F391" s="387">
        <v>20.950000000000003</v>
      </c>
    </row>
    <row r="392" spans="1:6">
      <c r="A392" s="162" t="s">
        <v>33197</v>
      </c>
      <c r="B392" s="2">
        <v>6</v>
      </c>
      <c r="C392" s="1">
        <v>1</v>
      </c>
      <c r="D392" s="21">
        <v>43</v>
      </c>
      <c r="E392" s="2"/>
      <c r="F392" s="387">
        <v>48.2</v>
      </c>
    </row>
    <row r="393" spans="1:6">
      <c r="A393" s="162" t="s">
        <v>3589</v>
      </c>
      <c r="B393" s="2">
        <v>6</v>
      </c>
      <c r="C393" s="1">
        <v>0.7</v>
      </c>
      <c r="D393" s="21">
        <v>40.4</v>
      </c>
      <c r="E393" s="2"/>
      <c r="F393" s="387">
        <v>20.05</v>
      </c>
    </row>
    <row r="394" spans="1:6">
      <c r="A394" s="162" t="s">
        <v>3591</v>
      </c>
      <c r="B394" s="2">
        <v>6</v>
      </c>
      <c r="C394" s="1">
        <v>0.7</v>
      </c>
      <c r="D394" s="21">
        <v>41.6</v>
      </c>
      <c r="E394" s="2"/>
      <c r="F394" s="387">
        <v>35.200000000000003</v>
      </c>
    </row>
    <row r="395" spans="1:6">
      <c r="A395" s="162" t="s">
        <v>33199</v>
      </c>
      <c r="B395" s="2">
        <v>6</v>
      </c>
      <c r="C395" s="1">
        <v>0.7</v>
      </c>
      <c r="D395" s="21">
        <v>40</v>
      </c>
      <c r="E395" s="2"/>
      <c r="F395" s="387">
        <v>33.450000000000003</v>
      </c>
    </row>
    <row r="396" spans="1:6">
      <c r="A396" s="162" t="s">
        <v>27130</v>
      </c>
      <c r="B396" s="2">
        <v>6</v>
      </c>
      <c r="C396" s="1">
        <v>0.7</v>
      </c>
      <c r="D396" s="21">
        <v>40</v>
      </c>
      <c r="E396" s="2"/>
      <c r="F396" s="387">
        <v>31.700000000000003</v>
      </c>
    </row>
    <row r="397" spans="1:6">
      <c r="A397" s="162" t="s">
        <v>3594</v>
      </c>
      <c r="B397" s="2">
        <v>6</v>
      </c>
      <c r="C397" s="1">
        <v>0.7</v>
      </c>
      <c r="D397" s="21">
        <v>40</v>
      </c>
      <c r="E397" s="2"/>
      <c r="F397" s="387">
        <v>51.800000000000004</v>
      </c>
    </row>
    <row r="398" spans="1:6">
      <c r="A398" s="162" t="s">
        <v>33200</v>
      </c>
      <c r="B398" s="2">
        <v>3</v>
      </c>
      <c r="C398" s="1">
        <v>0.7</v>
      </c>
      <c r="D398" s="21">
        <v>40</v>
      </c>
      <c r="E398" s="2"/>
      <c r="F398" s="387">
        <v>30.450000000000003</v>
      </c>
    </row>
    <row r="399" spans="1:6">
      <c r="A399" s="162" t="s">
        <v>33201</v>
      </c>
      <c r="B399" s="2">
        <v>6</v>
      </c>
      <c r="C399" s="1">
        <v>0.7</v>
      </c>
      <c r="D399" s="21">
        <v>43</v>
      </c>
      <c r="E399" s="2"/>
      <c r="F399" s="387">
        <v>7.5</v>
      </c>
    </row>
    <row r="400" spans="1:6">
      <c r="A400" s="162" t="s">
        <v>3599</v>
      </c>
      <c r="B400" s="2">
        <v>6</v>
      </c>
      <c r="C400" s="1">
        <v>0.7</v>
      </c>
      <c r="D400" s="21">
        <v>43</v>
      </c>
      <c r="E400" s="2"/>
      <c r="F400" s="387">
        <v>42.95</v>
      </c>
    </row>
    <row r="401" spans="1:6">
      <c r="A401" s="162" t="s">
        <v>33202</v>
      </c>
      <c r="B401" s="2">
        <v>6</v>
      </c>
      <c r="C401" s="1">
        <v>0.7</v>
      </c>
      <c r="D401" s="21">
        <v>43</v>
      </c>
      <c r="E401" s="2"/>
      <c r="F401" s="387">
        <v>12.75</v>
      </c>
    </row>
    <row r="402" spans="1:6">
      <c r="A402" s="162" t="s">
        <v>4685</v>
      </c>
      <c r="B402" s="2">
        <v>6</v>
      </c>
      <c r="C402" s="1">
        <v>0.7</v>
      </c>
      <c r="D402" s="21">
        <v>43.4</v>
      </c>
      <c r="E402" s="2"/>
      <c r="F402" s="387">
        <v>75.900000000000006</v>
      </c>
    </row>
    <row r="403" spans="1:6">
      <c r="A403" s="162" t="s">
        <v>3778</v>
      </c>
      <c r="B403" s="2">
        <v>6</v>
      </c>
      <c r="C403" s="1">
        <v>0.7</v>
      </c>
      <c r="D403" s="21">
        <v>43</v>
      </c>
      <c r="E403" s="2"/>
      <c r="F403" s="387">
        <v>31.950000000000003</v>
      </c>
    </row>
    <row r="404" spans="1:6">
      <c r="A404" s="162" t="s">
        <v>14313</v>
      </c>
      <c r="B404" s="2">
        <v>6</v>
      </c>
      <c r="C404" s="1">
        <v>0.7</v>
      </c>
      <c r="D404" s="21">
        <v>43</v>
      </c>
      <c r="E404" s="2"/>
      <c r="F404" s="387">
        <v>16.150000000000002</v>
      </c>
    </row>
    <row r="405" spans="1:6">
      <c r="A405" s="162" t="s">
        <v>3836</v>
      </c>
      <c r="B405" s="2">
        <v>12</v>
      </c>
      <c r="C405" s="1">
        <v>1</v>
      </c>
      <c r="D405" s="21">
        <v>41.3</v>
      </c>
      <c r="E405" s="2"/>
      <c r="F405" s="387">
        <v>16</v>
      </c>
    </row>
    <row r="406" spans="1:6">
      <c r="A406" s="162" t="s">
        <v>3838</v>
      </c>
      <c r="B406" s="2">
        <v>12</v>
      </c>
      <c r="C406" s="1">
        <v>1</v>
      </c>
      <c r="D406" s="21">
        <v>41.3</v>
      </c>
      <c r="E406" s="2"/>
      <c r="F406" s="387">
        <v>45.550000000000004</v>
      </c>
    </row>
    <row r="407" spans="1:6">
      <c r="A407" s="162" t="s">
        <v>3840</v>
      </c>
      <c r="B407" s="2">
        <v>12</v>
      </c>
      <c r="C407" s="1">
        <v>1</v>
      </c>
      <c r="D407" s="21">
        <v>43.1</v>
      </c>
      <c r="E407" s="2"/>
      <c r="F407" s="387">
        <v>11.950000000000001</v>
      </c>
    </row>
    <row r="408" spans="1:6">
      <c r="A408" s="162" t="s">
        <v>3847</v>
      </c>
      <c r="B408" s="2">
        <v>12</v>
      </c>
      <c r="C408" s="1">
        <v>1</v>
      </c>
      <c r="D408" s="21">
        <v>41.3</v>
      </c>
      <c r="E408" s="2"/>
      <c r="F408" s="387">
        <v>33.35</v>
      </c>
    </row>
    <row r="409" spans="1:6">
      <c r="A409" s="162" t="s">
        <v>3849</v>
      </c>
      <c r="B409" s="2">
        <v>12</v>
      </c>
      <c r="C409" s="1">
        <v>1</v>
      </c>
      <c r="D409" s="21">
        <v>41.3</v>
      </c>
      <c r="E409" s="2"/>
      <c r="F409" s="387">
        <v>16.3</v>
      </c>
    </row>
    <row r="410" spans="1:6">
      <c r="A410" s="162" t="s">
        <v>3852</v>
      </c>
      <c r="B410" s="2">
        <v>12</v>
      </c>
      <c r="C410" s="1">
        <v>1</v>
      </c>
      <c r="D410" s="21">
        <v>47.3</v>
      </c>
      <c r="E410" s="2"/>
      <c r="F410" s="387">
        <v>10.350000000000001</v>
      </c>
    </row>
    <row r="411" spans="1:6">
      <c r="A411" s="162" t="s">
        <v>3855</v>
      </c>
      <c r="B411" s="2">
        <v>12</v>
      </c>
      <c r="C411" s="1">
        <v>1</v>
      </c>
      <c r="D411" s="21">
        <v>45.3</v>
      </c>
      <c r="E411" s="2"/>
      <c r="F411" s="387">
        <v>141.85</v>
      </c>
    </row>
    <row r="412" spans="1:6">
      <c r="A412" s="162" t="s">
        <v>14600</v>
      </c>
      <c r="B412" s="2">
        <v>6</v>
      </c>
      <c r="C412" s="1">
        <v>0.7</v>
      </c>
      <c r="D412" s="21">
        <v>40</v>
      </c>
      <c r="E412" s="2"/>
      <c r="F412" s="387">
        <v>34.75</v>
      </c>
    </row>
    <row r="413" spans="1:6">
      <c r="A413" s="162" t="s">
        <v>3857</v>
      </c>
      <c r="B413" s="2">
        <v>6</v>
      </c>
      <c r="C413" s="1">
        <v>0.7</v>
      </c>
      <c r="D413" s="21">
        <v>40</v>
      </c>
      <c r="E413" s="2"/>
      <c r="F413" s="387">
        <v>10.5</v>
      </c>
    </row>
    <row r="414" spans="1:6">
      <c r="A414" s="162" t="s">
        <v>14639</v>
      </c>
      <c r="B414" s="2">
        <v>6</v>
      </c>
      <c r="C414" s="1">
        <v>0.7</v>
      </c>
      <c r="D414" s="21">
        <v>45</v>
      </c>
      <c r="E414" s="2"/>
      <c r="F414" s="387">
        <v>44.95</v>
      </c>
    </row>
    <row r="415" spans="1:6">
      <c r="A415" s="162" t="s">
        <v>3874</v>
      </c>
      <c r="B415" s="2">
        <v>6</v>
      </c>
      <c r="C415" s="1">
        <v>0.7</v>
      </c>
      <c r="D415" s="21">
        <v>37.5</v>
      </c>
      <c r="E415" s="2"/>
      <c r="F415" s="387">
        <v>15.9</v>
      </c>
    </row>
    <row r="416" spans="1:6">
      <c r="A416" s="162" t="s">
        <v>4599</v>
      </c>
      <c r="B416" s="2">
        <v>6</v>
      </c>
      <c r="C416" s="1">
        <v>0.5</v>
      </c>
      <c r="D416" s="21">
        <v>44</v>
      </c>
      <c r="E416" s="2"/>
      <c r="F416" s="387">
        <v>21.150000000000002</v>
      </c>
    </row>
    <row r="417" spans="1:6">
      <c r="A417" s="162" t="s">
        <v>3892</v>
      </c>
      <c r="B417" s="2">
        <v>6</v>
      </c>
      <c r="C417" s="1">
        <v>0.7</v>
      </c>
      <c r="D417" s="21">
        <v>40</v>
      </c>
      <c r="E417" s="2"/>
      <c r="F417" s="387">
        <v>30.450000000000003</v>
      </c>
    </row>
    <row r="418" spans="1:6">
      <c r="A418" s="162" t="s">
        <v>4853</v>
      </c>
      <c r="B418" s="2">
        <v>6</v>
      </c>
      <c r="C418" s="1">
        <v>0.7</v>
      </c>
      <c r="D418" s="21">
        <v>42</v>
      </c>
      <c r="E418" s="2"/>
      <c r="F418" s="387">
        <v>20.6</v>
      </c>
    </row>
    <row r="419" spans="1:6">
      <c r="A419" s="162" t="s">
        <v>3916</v>
      </c>
      <c r="B419" s="2">
        <v>6</v>
      </c>
      <c r="C419" s="1">
        <v>0.5</v>
      </c>
      <c r="D419" s="21">
        <v>42.9</v>
      </c>
      <c r="E419" s="2"/>
      <c r="F419" s="387">
        <v>257.15000000000003</v>
      </c>
    </row>
    <row r="420" spans="1:6">
      <c r="A420" s="162" t="s">
        <v>14563</v>
      </c>
      <c r="B420" s="2">
        <v>6</v>
      </c>
      <c r="C420" s="1">
        <v>0.5</v>
      </c>
      <c r="D420" s="21">
        <v>40</v>
      </c>
      <c r="E420" s="2"/>
      <c r="F420" s="387">
        <v>198.4</v>
      </c>
    </row>
    <row r="421" spans="1:6">
      <c r="A421" s="162" t="s">
        <v>27137</v>
      </c>
      <c r="B421" s="2">
        <v>6</v>
      </c>
      <c r="C421" s="1">
        <v>0.5</v>
      </c>
      <c r="D421" s="21">
        <v>45</v>
      </c>
      <c r="E421" s="2"/>
      <c r="F421" s="387">
        <v>450.05</v>
      </c>
    </row>
    <row r="422" spans="1:6">
      <c r="A422" s="162" t="s">
        <v>27139</v>
      </c>
      <c r="B422" s="2">
        <v>6</v>
      </c>
      <c r="C422" s="1">
        <v>0.5</v>
      </c>
      <c r="D422" s="21">
        <v>45</v>
      </c>
      <c r="E422" s="2"/>
      <c r="F422" s="387">
        <v>40.75</v>
      </c>
    </row>
    <row r="423" spans="1:6">
      <c r="A423" s="162" t="s">
        <v>3950</v>
      </c>
      <c r="B423" s="2">
        <v>6</v>
      </c>
      <c r="C423" s="1">
        <v>0.7</v>
      </c>
      <c r="D423" s="21">
        <v>43</v>
      </c>
      <c r="E423" s="2"/>
      <c r="F423" s="387">
        <v>14.200000000000001</v>
      </c>
    </row>
    <row r="424" spans="1:6">
      <c r="A424" s="162" t="s">
        <v>3953</v>
      </c>
      <c r="B424" s="2">
        <v>3</v>
      </c>
      <c r="C424" s="1">
        <v>0.7</v>
      </c>
      <c r="D424" s="21">
        <v>43</v>
      </c>
      <c r="E424" s="2"/>
      <c r="F424" s="387">
        <v>21.25</v>
      </c>
    </row>
    <row r="425" spans="1:6">
      <c r="A425" s="162" t="s">
        <v>4007</v>
      </c>
      <c r="B425" s="2">
        <v>6</v>
      </c>
      <c r="C425" s="1">
        <v>0.7</v>
      </c>
      <c r="D425" s="21">
        <v>37.5</v>
      </c>
      <c r="E425" s="2"/>
      <c r="F425" s="387">
        <v>14.950000000000001</v>
      </c>
    </row>
    <row r="426" spans="1:6">
      <c r="A426" s="162" t="s">
        <v>4091</v>
      </c>
      <c r="B426" s="2">
        <v>6</v>
      </c>
      <c r="C426" s="1">
        <v>0.7</v>
      </c>
      <c r="D426" s="21">
        <v>40</v>
      </c>
      <c r="E426" s="2"/>
      <c r="F426" s="387">
        <v>6410.4500000000007</v>
      </c>
    </row>
    <row r="427" spans="1:6">
      <c r="A427" s="162" t="s">
        <v>14585</v>
      </c>
      <c r="B427" s="2">
        <v>6</v>
      </c>
      <c r="C427" s="1">
        <v>0.7</v>
      </c>
      <c r="D427" s="21">
        <v>40</v>
      </c>
      <c r="E427" s="2"/>
      <c r="F427" s="387">
        <v>15.8</v>
      </c>
    </row>
    <row r="428" spans="1:6">
      <c r="A428" s="162" t="s">
        <v>4095</v>
      </c>
      <c r="B428" s="2">
        <v>6</v>
      </c>
      <c r="C428" s="1">
        <v>0.7</v>
      </c>
      <c r="D428" s="21">
        <v>40</v>
      </c>
      <c r="E428" s="2"/>
      <c r="F428" s="387">
        <v>22.85</v>
      </c>
    </row>
    <row r="429" spans="1:6">
      <c r="A429" s="162" t="s">
        <v>4097</v>
      </c>
      <c r="B429" s="2">
        <v>6</v>
      </c>
      <c r="C429" s="1">
        <v>0.7</v>
      </c>
      <c r="D429" s="21">
        <v>43.1</v>
      </c>
      <c r="E429" s="2"/>
      <c r="F429" s="387">
        <v>2872.75</v>
      </c>
    </row>
    <row r="430" spans="1:6">
      <c r="A430" s="162" t="s">
        <v>4111</v>
      </c>
      <c r="B430" s="2">
        <v>6</v>
      </c>
      <c r="C430" s="1">
        <v>0.7</v>
      </c>
      <c r="D430" s="21">
        <v>41.5</v>
      </c>
      <c r="E430" s="2"/>
      <c r="F430" s="387">
        <v>20.85</v>
      </c>
    </row>
    <row r="431" spans="1:6">
      <c r="A431" s="162" t="s">
        <v>4113</v>
      </c>
      <c r="B431" s="2">
        <v>6</v>
      </c>
      <c r="C431" s="1">
        <v>0.5</v>
      </c>
      <c r="D431" s="21">
        <v>41.5</v>
      </c>
      <c r="E431" s="2"/>
      <c r="F431" s="387">
        <v>42.95</v>
      </c>
    </row>
    <row r="432" spans="1:6">
      <c r="A432" s="162" t="s">
        <v>4696</v>
      </c>
      <c r="B432" s="2">
        <v>6</v>
      </c>
      <c r="C432" s="1">
        <v>0.7</v>
      </c>
      <c r="D432" s="21">
        <v>45</v>
      </c>
      <c r="E432" s="2"/>
      <c r="F432" s="387">
        <v>57.75</v>
      </c>
    </row>
    <row r="433" spans="1:6">
      <c r="A433" s="162" t="s">
        <v>4172</v>
      </c>
      <c r="B433" s="2">
        <v>6</v>
      </c>
      <c r="C433" s="1">
        <v>0.7</v>
      </c>
      <c r="D433" s="21">
        <v>43</v>
      </c>
      <c r="E433" s="2"/>
      <c r="F433" s="387">
        <v>40.800000000000004</v>
      </c>
    </row>
    <row r="434" spans="1:6">
      <c r="A434" s="162" t="s">
        <v>4174</v>
      </c>
      <c r="B434" s="2">
        <v>6</v>
      </c>
      <c r="C434" s="1">
        <v>0.7</v>
      </c>
      <c r="D434" s="21">
        <v>41.3</v>
      </c>
      <c r="E434" s="2"/>
      <c r="F434" s="387">
        <v>28.150000000000002</v>
      </c>
    </row>
    <row r="435" spans="1:6">
      <c r="A435" s="162" t="s">
        <v>4175</v>
      </c>
      <c r="B435" s="2">
        <v>6</v>
      </c>
      <c r="C435" s="1">
        <v>0.7</v>
      </c>
      <c r="D435" s="21">
        <v>41.3</v>
      </c>
      <c r="E435" s="2"/>
      <c r="F435" s="387">
        <v>33.200000000000003</v>
      </c>
    </row>
    <row r="436" spans="1:6">
      <c r="A436" s="162" t="s">
        <v>33242</v>
      </c>
      <c r="B436" s="2">
        <v>6</v>
      </c>
      <c r="C436" s="1">
        <v>0.7</v>
      </c>
      <c r="D436" s="21">
        <v>43</v>
      </c>
      <c r="E436" s="2"/>
      <c r="F436" s="387">
        <v>28</v>
      </c>
    </row>
    <row r="437" spans="1:6">
      <c r="A437" s="162" t="s">
        <v>4176</v>
      </c>
      <c r="B437" s="2">
        <v>6</v>
      </c>
      <c r="C437" s="1">
        <v>0.7</v>
      </c>
      <c r="D437" s="21">
        <v>47</v>
      </c>
      <c r="E437" s="2"/>
      <c r="F437" s="387">
        <v>20.55</v>
      </c>
    </row>
    <row r="438" spans="1:6">
      <c r="A438" s="162" t="s">
        <v>27764</v>
      </c>
      <c r="B438" s="2">
        <v>6</v>
      </c>
      <c r="C438" s="1">
        <v>0.7</v>
      </c>
      <c r="D438" s="21">
        <v>43</v>
      </c>
      <c r="E438" s="2"/>
      <c r="F438" s="387">
        <v>17.75</v>
      </c>
    </row>
    <row r="439" spans="1:6">
      <c r="A439" s="162" t="s">
        <v>13706</v>
      </c>
      <c r="B439" s="2">
        <v>6</v>
      </c>
      <c r="C439" s="1">
        <v>0.7</v>
      </c>
      <c r="D439" s="21">
        <v>41.3</v>
      </c>
      <c r="E439" s="2"/>
      <c r="F439" s="387">
        <v>31.200000000000003</v>
      </c>
    </row>
    <row r="440" spans="1:6">
      <c r="A440" s="162" t="s">
        <v>4178</v>
      </c>
      <c r="B440" s="2">
        <v>6</v>
      </c>
      <c r="C440" s="1">
        <v>1</v>
      </c>
      <c r="D440" s="21">
        <v>43</v>
      </c>
      <c r="E440" s="2"/>
      <c r="F440" s="387">
        <v>34.35</v>
      </c>
    </row>
    <row r="441" spans="1:6">
      <c r="A441" s="162" t="s">
        <v>4179</v>
      </c>
      <c r="B441" s="2">
        <v>6</v>
      </c>
      <c r="C441" s="1">
        <v>0.7</v>
      </c>
      <c r="D441" s="21">
        <v>41.3</v>
      </c>
      <c r="E441" s="2"/>
      <c r="F441" s="387">
        <v>19.55</v>
      </c>
    </row>
    <row r="442" spans="1:6">
      <c r="A442" s="162" t="s">
        <v>4180</v>
      </c>
      <c r="B442" s="2">
        <v>6</v>
      </c>
      <c r="C442" s="1">
        <v>0.7</v>
      </c>
      <c r="D442" s="21">
        <v>41.3</v>
      </c>
      <c r="E442" s="2"/>
      <c r="F442" s="387">
        <v>35.1</v>
      </c>
    </row>
    <row r="443" spans="1:6">
      <c r="A443" s="162" t="s">
        <v>27016</v>
      </c>
      <c r="B443" s="2">
        <v>6</v>
      </c>
      <c r="C443" s="1">
        <v>0.5</v>
      </c>
      <c r="D443" s="21">
        <v>47</v>
      </c>
      <c r="E443" s="2"/>
      <c r="F443" s="387">
        <v>11.700000000000001</v>
      </c>
    </row>
    <row r="444" spans="1:6">
      <c r="A444" s="162" t="s">
        <v>33246</v>
      </c>
      <c r="B444" s="2">
        <v>6</v>
      </c>
      <c r="C444" s="1">
        <v>0.5</v>
      </c>
      <c r="D444" s="21">
        <v>44</v>
      </c>
      <c r="E444" s="2"/>
      <c r="F444" s="387">
        <v>51.650000000000006</v>
      </c>
    </row>
    <row r="445" spans="1:6">
      <c r="A445" s="162" t="s">
        <v>33247</v>
      </c>
      <c r="B445" s="2">
        <v>6</v>
      </c>
      <c r="C445" s="1">
        <v>0.5</v>
      </c>
      <c r="D445" s="21">
        <v>44</v>
      </c>
      <c r="E445" s="2"/>
      <c r="F445" s="387">
        <v>25.35</v>
      </c>
    </row>
    <row r="446" spans="1:6">
      <c r="A446" s="162" t="s">
        <v>4227</v>
      </c>
      <c r="B446" s="2">
        <v>6</v>
      </c>
      <c r="C446" s="1">
        <v>0.7</v>
      </c>
      <c r="D446" s="21">
        <v>38</v>
      </c>
      <c r="E446" s="2"/>
      <c r="F446" s="387">
        <v>43.050000000000004</v>
      </c>
    </row>
    <row r="447" spans="1:6">
      <c r="A447" s="162" t="s">
        <v>4229</v>
      </c>
      <c r="B447" s="2">
        <v>6</v>
      </c>
      <c r="C447" s="1">
        <v>0.7</v>
      </c>
      <c r="D447" s="21">
        <v>38</v>
      </c>
      <c r="E447" s="2"/>
      <c r="F447" s="387">
        <v>13.75</v>
      </c>
    </row>
    <row r="448" spans="1:6">
      <c r="A448" s="162" t="s">
        <v>4231</v>
      </c>
      <c r="B448" s="2">
        <v>24</v>
      </c>
      <c r="C448" s="1">
        <v>0.05</v>
      </c>
      <c r="D448" s="21">
        <v>38</v>
      </c>
      <c r="E448" s="2"/>
      <c r="F448" s="387">
        <v>19.200000000000003</v>
      </c>
    </row>
    <row r="449" spans="1:6">
      <c r="A449" s="162" t="s">
        <v>4290</v>
      </c>
      <c r="B449" s="2">
        <v>6</v>
      </c>
      <c r="C449" s="1">
        <v>1</v>
      </c>
      <c r="D449" s="21">
        <v>44.5</v>
      </c>
      <c r="E449" s="2"/>
      <c r="F449" s="387">
        <v>37.450000000000003</v>
      </c>
    </row>
    <row r="450" spans="1:6">
      <c r="A450" s="162" t="s">
        <v>4292</v>
      </c>
      <c r="B450" s="2">
        <v>6</v>
      </c>
      <c r="C450" s="1">
        <v>0.7</v>
      </c>
      <c r="D450" s="21">
        <v>44</v>
      </c>
      <c r="E450" s="2"/>
      <c r="F450" s="387">
        <v>34.5</v>
      </c>
    </row>
    <row r="451" spans="1:6">
      <c r="A451" s="162" t="s">
        <v>4294</v>
      </c>
      <c r="B451" s="2">
        <v>6</v>
      </c>
      <c r="C451" s="1">
        <v>0.7</v>
      </c>
      <c r="D451" s="21">
        <v>44.5</v>
      </c>
      <c r="E451" s="2"/>
      <c r="F451" s="387">
        <v>16.95</v>
      </c>
    </row>
    <row r="452" spans="1:6">
      <c r="A452" s="260" t="s">
        <v>4296</v>
      </c>
      <c r="B452" s="9">
        <v>6</v>
      </c>
      <c r="C452" s="34">
        <v>0.7</v>
      </c>
      <c r="D452" s="31">
        <v>40</v>
      </c>
      <c r="E452" s="9"/>
      <c r="F452" s="391">
        <v>21.3</v>
      </c>
    </row>
    <row r="453" spans="1:6" ht="23.5">
      <c r="A453" s="478" t="s">
        <v>4861</v>
      </c>
      <c r="B453" s="479"/>
      <c r="C453" s="479"/>
      <c r="D453" s="479"/>
      <c r="E453" s="384"/>
      <c r="F453" s="384"/>
    </row>
    <row r="454" spans="1:6">
      <c r="A454" s="162" t="s">
        <v>24</v>
      </c>
      <c r="B454" s="2">
        <v>6</v>
      </c>
      <c r="C454" s="1">
        <v>1</v>
      </c>
      <c r="D454" s="21">
        <v>40</v>
      </c>
      <c r="E454" s="2"/>
      <c r="F454" s="387">
        <v>91.100000000000009</v>
      </c>
    </row>
    <row r="455" spans="1:6">
      <c r="A455" s="162" t="s">
        <v>27</v>
      </c>
      <c r="B455" s="2">
        <v>6</v>
      </c>
      <c r="C455" s="1">
        <v>1</v>
      </c>
      <c r="D455" s="21">
        <v>40</v>
      </c>
      <c r="E455" s="2"/>
      <c r="F455" s="387">
        <v>60.050000000000004</v>
      </c>
    </row>
    <row r="456" spans="1:6">
      <c r="A456" s="162" t="s">
        <v>32299</v>
      </c>
      <c r="B456" s="2">
        <v>6</v>
      </c>
      <c r="C456" s="1">
        <v>0.7</v>
      </c>
      <c r="D456" s="21">
        <v>55</v>
      </c>
      <c r="E456" s="2"/>
      <c r="F456" s="387">
        <v>82.4</v>
      </c>
    </row>
    <row r="457" spans="1:6">
      <c r="A457" s="162" t="s">
        <v>32301</v>
      </c>
      <c r="B457" s="2">
        <v>6</v>
      </c>
      <c r="C457" s="1">
        <v>0.7</v>
      </c>
      <c r="D457" s="21">
        <v>70</v>
      </c>
      <c r="E457" s="2"/>
      <c r="F457" s="387">
        <v>59.95</v>
      </c>
    </row>
    <row r="458" spans="1:6">
      <c r="A458" s="162" t="s">
        <v>131</v>
      </c>
      <c r="B458" s="2">
        <v>6</v>
      </c>
      <c r="C458" s="1">
        <v>0.7</v>
      </c>
      <c r="D458" s="21">
        <v>30</v>
      </c>
      <c r="E458" s="2"/>
      <c r="F458" s="387">
        <v>24.700000000000003</v>
      </c>
    </row>
    <row r="459" spans="1:6">
      <c r="A459" s="162" t="s">
        <v>133</v>
      </c>
      <c r="B459" s="2">
        <v>6</v>
      </c>
      <c r="C459" s="1">
        <v>0.7</v>
      </c>
      <c r="D459" s="21">
        <v>30</v>
      </c>
      <c r="E459" s="2"/>
      <c r="F459" s="387">
        <v>44.85</v>
      </c>
    </row>
    <row r="460" spans="1:6">
      <c r="A460" s="162" t="s">
        <v>143</v>
      </c>
      <c r="B460" s="2">
        <v>6</v>
      </c>
      <c r="C460" s="1">
        <v>0.7</v>
      </c>
      <c r="D460" s="21">
        <v>30</v>
      </c>
      <c r="E460" s="2"/>
      <c r="F460" s="387">
        <v>12.950000000000001</v>
      </c>
    </row>
    <row r="461" spans="1:6">
      <c r="A461" s="162" t="s">
        <v>32940</v>
      </c>
      <c r="B461" s="2">
        <v>6</v>
      </c>
      <c r="C461" s="1">
        <v>0.7</v>
      </c>
      <c r="D461" s="21">
        <v>25</v>
      </c>
      <c r="E461" s="2"/>
      <c r="F461" s="387">
        <v>29.700000000000003</v>
      </c>
    </row>
    <row r="462" spans="1:6">
      <c r="A462" s="162" t="s">
        <v>32941</v>
      </c>
      <c r="B462" s="2">
        <v>6</v>
      </c>
      <c r="C462" s="1">
        <v>0.7</v>
      </c>
      <c r="D462" s="21">
        <v>21</v>
      </c>
      <c r="E462" s="2"/>
      <c r="F462" s="387">
        <v>15.950000000000001</v>
      </c>
    </row>
    <row r="463" spans="1:6">
      <c r="A463" s="162" t="s">
        <v>32942</v>
      </c>
      <c r="B463" s="2">
        <v>6</v>
      </c>
      <c r="C463" s="1">
        <v>0.7</v>
      </c>
      <c r="D463" s="21">
        <v>25</v>
      </c>
      <c r="E463" s="2"/>
      <c r="F463" s="387">
        <v>20.150000000000002</v>
      </c>
    </row>
    <row r="464" spans="1:6">
      <c r="A464" s="162" t="s">
        <v>32943</v>
      </c>
      <c r="B464" s="2">
        <v>6</v>
      </c>
      <c r="C464" s="1">
        <v>0.7</v>
      </c>
      <c r="D464" s="21">
        <v>25</v>
      </c>
      <c r="E464" s="2"/>
      <c r="F464" s="387">
        <v>248.05</v>
      </c>
    </row>
    <row r="465" spans="1:6">
      <c r="A465" s="162" t="s">
        <v>32944</v>
      </c>
      <c r="B465" s="2">
        <v>6</v>
      </c>
      <c r="C465" s="1">
        <v>0.7</v>
      </c>
      <c r="D465" s="21">
        <v>25</v>
      </c>
      <c r="E465" s="2"/>
      <c r="F465" s="387">
        <v>31.6</v>
      </c>
    </row>
    <row r="466" spans="1:6">
      <c r="A466" s="162" t="s">
        <v>175</v>
      </c>
      <c r="B466" s="2">
        <v>6</v>
      </c>
      <c r="C466" s="1">
        <v>0.7</v>
      </c>
      <c r="D466" s="21">
        <v>20</v>
      </c>
      <c r="E466" s="2"/>
      <c r="F466" s="387">
        <v>12.850000000000001</v>
      </c>
    </row>
    <row r="467" spans="1:6">
      <c r="A467" s="162" t="s">
        <v>31710</v>
      </c>
      <c r="B467" s="2">
        <v>6</v>
      </c>
      <c r="C467" s="1">
        <v>0.7</v>
      </c>
      <c r="D467" s="21">
        <v>20</v>
      </c>
      <c r="E467" s="2"/>
      <c r="F467" s="387">
        <v>11.55</v>
      </c>
    </row>
    <row r="468" spans="1:6">
      <c r="A468" s="162" t="s">
        <v>27040</v>
      </c>
      <c r="B468" s="2">
        <v>6</v>
      </c>
      <c r="C468" s="1">
        <v>0.7</v>
      </c>
      <c r="D468" s="21">
        <v>17</v>
      </c>
      <c r="E468" s="2"/>
      <c r="F468" s="387">
        <v>30.85</v>
      </c>
    </row>
    <row r="469" spans="1:6">
      <c r="A469" s="162" t="s">
        <v>179</v>
      </c>
      <c r="B469" s="2">
        <v>6</v>
      </c>
      <c r="C469" s="1">
        <v>0.7</v>
      </c>
      <c r="D469" s="21">
        <v>28</v>
      </c>
      <c r="E469" s="2"/>
      <c r="F469" s="387">
        <v>14.05</v>
      </c>
    </row>
    <row r="470" spans="1:6">
      <c r="A470" s="162" t="s">
        <v>32316</v>
      </c>
      <c r="B470" s="2">
        <v>4</v>
      </c>
      <c r="C470" s="1">
        <v>0.7</v>
      </c>
      <c r="D470" s="21">
        <v>34</v>
      </c>
      <c r="E470" s="2"/>
      <c r="F470" s="387">
        <v>96.4</v>
      </c>
    </row>
    <row r="471" spans="1:6">
      <c r="A471" s="162" t="s">
        <v>181</v>
      </c>
      <c r="B471" s="2">
        <v>6</v>
      </c>
      <c r="C471" s="1">
        <v>1</v>
      </c>
      <c r="D471" s="21">
        <v>23</v>
      </c>
      <c r="E471" s="2"/>
      <c r="F471" s="387">
        <v>32.25</v>
      </c>
    </row>
    <row r="472" spans="1:6">
      <c r="A472" s="162" t="s">
        <v>32945</v>
      </c>
      <c r="B472" s="2">
        <v>6</v>
      </c>
      <c r="C472" s="1">
        <v>0.7</v>
      </c>
      <c r="D472" s="21">
        <v>45</v>
      </c>
      <c r="E472" s="2"/>
      <c r="F472" s="387">
        <v>17.600000000000001</v>
      </c>
    </row>
    <row r="473" spans="1:6">
      <c r="A473" s="162" t="s">
        <v>182</v>
      </c>
      <c r="B473" s="2">
        <v>6</v>
      </c>
      <c r="C473" s="1">
        <v>1</v>
      </c>
      <c r="D473" s="21">
        <v>17</v>
      </c>
      <c r="E473" s="2"/>
      <c r="F473" s="387">
        <v>9.8500000000000014</v>
      </c>
    </row>
    <row r="474" spans="1:6">
      <c r="A474" s="162" t="s">
        <v>202</v>
      </c>
      <c r="B474" s="2">
        <v>6</v>
      </c>
      <c r="C474" s="1">
        <v>0.7</v>
      </c>
      <c r="D474" s="21">
        <v>40</v>
      </c>
      <c r="E474" s="2"/>
      <c r="F474" s="387">
        <v>450.75</v>
      </c>
    </row>
    <row r="475" spans="1:6">
      <c r="A475" s="162" t="s">
        <v>204</v>
      </c>
      <c r="B475" s="2">
        <v>6</v>
      </c>
      <c r="C475" s="1">
        <v>0.7</v>
      </c>
      <c r="D475" s="21">
        <v>40</v>
      </c>
      <c r="E475" s="2"/>
      <c r="F475" s="387">
        <v>30.150000000000002</v>
      </c>
    </row>
    <row r="476" spans="1:6">
      <c r="A476" s="162" t="s">
        <v>233</v>
      </c>
      <c r="B476" s="2">
        <v>6</v>
      </c>
      <c r="C476" s="1">
        <v>0.7</v>
      </c>
      <c r="D476" s="21">
        <v>14</v>
      </c>
      <c r="E476" s="2"/>
      <c r="F476" s="387">
        <v>37.9</v>
      </c>
    </row>
    <row r="477" spans="1:6">
      <c r="A477" s="162" t="s">
        <v>235</v>
      </c>
      <c r="B477" s="2">
        <v>6</v>
      </c>
      <c r="C477" s="1">
        <v>0.7</v>
      </c>
      <c r="D477" s="21">
        <v>12.5</v>
      </c>
      <c r="E477" s="2"/>
      <c r="F477" s="387">
        <v>9.4500000000000011</v>
      </c>
    </row>
    <row r="478" spans="1:6">
      <c r="A478" s="162" t="s">
        <v>251</v>
      </c>
      <c r="B478" s="2">
        <v>12</v>
      </c>
      <c r="C478" s="1">
        <v>0.7</v>
      </c>
      <c r="D478" s="21">
        <v>18</v>
      </c>
      <c r="E478" s="2"/>
      <c r="F478" s="387">
        <v>11.850000000000001</v>
      </c>
    </row>
    <row r="479" spans="1:6">
      <c r="A479" s="162" t="s">
        <v>283</v>
      </c>
      <c r="B479" s="2">
        <v>6</v>
      </c>
      <c r="C479" s="1">
        <v>0.7</v>
      </c>
      <c r="D479" s="21">
        <v>17</v>
      </c>
      <c r="E479" s="2"/>
      <c r="F479" s="387">
        <v>14.100000000000001</v>
      </c>
    </row>
    <row r="480" spans="1:6">
      <c r="A480" s="162" t="s">
        <v>13691</v>
      </c>
      <c r="B480" s="2">
        <v>6</v>
      </c>
      <c r="C480" s="1">
        <v>0.7</v>
      </c>
      <c r="D480" s="21">
        <v>15</v>
      </c>
      <c r="E480" s="2"/>
      <c r="F480" s="387">
        <v>9.9500000000000011</v>
      </c>
    </row>
    <row r="481" spans="1:6">
      <c r="A481" s="162" t="s">
        <v>328</v>
      </c>
      <c r="B481" s="2">
        <v>6</v>
      </c>
      <c r="C481" s="1">
        <v>0.7</v>
      </c>
      <c r="D481" s="21">
        <v>40</v>
      </c>
      <c r="E481" s="2"/>
      <c r="F481" s="387">
        <v>15.450000000000001</v>
      </c>
    </row>
    <row r="482" spans="1:6">
      <c r="A482" s="162" t="s">
        <v>330</v>
      </c>
      <c r="B482" s="2">
        <v>6</v>
      </c>
      <c r="C482" s="1">
        <v>0.7</v>
      </c>
      <c r="D482" s="21">
        <v>29</v>
      </c>
      <c r="E482" s="2"/>
      <c r="F482" s="387">
        <v>12</v>
      </c>
    </row>
    <row r="483" spans="1:6">
      <c r="A483" s="162" t="s">
        <v>15063</v>
      </c>
      <c r="B483" s="2">
        <v>6</v>
      </c>
      <c r="C483" s="1">
        <v>0.5</v>
      </c>
      <c r="D483" s="21">
        <v>17</v>
      </c>
      <c r="E483" s="2"/>
      <c r="F483" s="387">
        <v>9.9</v>
      </c>
    </row>
    <row r="484" spans="1:6">
      <c r="A484" s="162" t="s">
        <v>32972</v>
      </c>
      <c r="B484" s="2">
        <v>12</v>
      </c>
      <c r="C484" s="1">
        <v>0.7</v>
      </c>
      <c r="D484" s="21">
        <v>17</v>
      </c>
      <c r="E484" s="2"/>
      <c r="F484" s="387">
        <v>135.20000000000002</v>
      </c>
    </row>
    <row r="485" spans="1:6">
      <c r="A485" s="162" t="s">
        <v>387</v>
      </c>
      <c r="B485" s="2">
        <v>6</v>
      </c>
      <c r="C485" s="1">
        <v>0.5</v>
      </c>
      <c r="D485" s="21">
        <v>15.7</v>
      </c>
      <c r="E485" s="2"/>
      <c r="F485" s="387">
        <v>73.95</v>
      </c>
    </row>
    <row r="486" spans="1:6">
      <c r="A486" s="162" t="s">
        <v>32973</v>
      </c>
      <c r="B486" s="2">
        <v>6</v>
      </c>
      <c r="C486" s="1">
        <v>0.5</v>
      </c>
      <c r="D486" s="21">
        <v>15.7</v>
      </c>
      <c r="E486" s="2"/>
      <c r="F486" s="387">
        <v>52.300000000000004</v>
      </c>
    </row>
    <row r="487" spans="1:6">
      <c r="A487" s="162" t="s">
        <v>389</v>
      </c>
      <c r="B487" s="2">
        <v>6</v>
      </c>
      <c r="C487" s="1">
        <v>0.7</v>
      </c>
      <c r="D487" s="21">
        <v>17</v>
      </c>
      <c r="E487" s="2"/>
      <c r="F487" s="387">
        <v>25.200000000000003</v>
      </c>
    </row>
    <row r="488" spans="1:6">
      <c r="A488" s="162" t="s">
        <v>390</v>
      </c>
      <c r="B488" s="2">
        <v>12</v>
      </c>
      <c r="C488" s="1">
        <v>1</v>
      </c>
      <c r="D488" s="21">
        <v>17</v>
      </c>
      <c r="E488" s="2"/>
      <c r="F488" s="387">
        <v>13.05</v>
      </c>
    </row>
    <row r="489" spans="1:6">
      <c r="A489" s="162" t="s">
        <v>38689</v>
      </c>
      <c r="B489" s="2">
        <v>6</v>
      </c>
      <c r="C489" s="1">
        <v>1.5</v>
      </c>
      <c r="D489" s="21">
        <v>17</v>
      </c>
      <c r="E489" s="2"/>
      <c r="F489" s="387">
        <v>13.05</v>
      </c>
    </row>
    <row r="490" spans="1:6">
      <c r="A490" s="162" t="s">
        <v>396</v>
      </c>
      <c r="B490" s="2">
        <v>80</v>
      </c>
      <c r="C490" s="1">
        <v>0.05</v>
      </c>
      <c r="D490" s="21">
        <v>17</v>
      </c>
      <c r="E490" s="2"/>
      <c r="F490" s="387">
        <v>14.850000000000001</v>
      </c>
    </row>
    <row r="491" spans="1:6">
      <c r="A491" s="162" t="s">
        <v>398</v>
      </c>
      <c r="B491" s="2">
        <v>6</v>
      </c>
      <c r="C491" s="1">
        <v>0.7</v>
      </c>
      <c r="D491" s="21">
        <v>17</v>
      </c>
      <c r="E491" s="2"/>
      <c r="F491" s="387">
        <v>10.9</v>
      </c>
    </row>
    <row r="492" spans="1:6">
      <c r="A492" s="162" t="s">
        <v>400</v>
      </c>
      <c r="B492" s="2">
        <v>6</v>
      </c>
      <c r="C492" s="1">
        <v>0.7</v>
      </c>
      <c r="D492" s="21">
        <v>17</v>
      </c>
      <c r="E492" s="2"/>
      <c r="F492" s="387">
        <v>26.6</v>
      </c>
    </row>
    <row r="493" spans="1:6">
      <c r="A493" s="162" t="s">
        <v>429</v>
      </c>
      <c r="B493" s="2">
        <v>6</v>
      </c>
      <c r="C493" s="1">
        <v>0.5</v>
      </c>
      <c r="D493" s="21">
        <v>22</v>
      </c>
      <c r="E493" s="2"/>
      <c r="F493" s="387">
        <v>58.5</v>
      </c>
    </row>
    <row r="494" spans="1:6">
      <c r="A494" s="162" t="s">
        <v>449</v>
      </c>
      <c r="B494" s="2">
        <v>6</v>
      </c>
      <c r="C494" s="1">
        <v>0.7</v>
      </c>
      <c r="D494" s="21">
        <v>35</v>
      </c>
      <c r="E494" s="2"/>
      <c r="F494" s="387">
        <v>23.900000000000002</v>
      </c>
    </row>
    <row r="495" spans="1:6">
      <c r="A495" s="162" t="s">
        <v>13692</v>
      </c>
      <c r="B495" s="2">
        <v>6</v>
      </c>
      <c r="C495" s="1">
        <v>0.7</v>
      </c>
      <c r="D495" s="21">
        <v>18</v>
      </c>
      <c r="E495" s="2"/>
      <c r="F495" s="387">
        <v>11.850000000000001</v>
      </c>
    </row>
    <row r="496" spans="1:6">
      <c r="A496" s="162" t="s">
        <v>534</v>
      </c>
      <c r="B496" s="2">
        <v>6</v>
      </c>
      <c r="C496" s="1">
        <v>1</v>
      </c>
      <c r="D496" s="21">
        <v>18</v>
      </c>
      <c r="E496" s="2"/>
      <c r="F496" s="387">
        <v>28</v>
      </c>
    </row>
    <row r="497" spans="1:6">
      <c r="A497" s="162" t="s">
        <v>38692</v>
      </c>
      <c r="B497" s="2">
        <v>1</v>
      </c>
      <c r="C497" s="1">
        <v>3</v>
      </c>
      <c r="D497" s="21">
        <v>18</v>
      </c>
      <c r="E497" s="2"/>
      <c r="F497" s="387">
        <v>15.75</v>
      </c>
    </row>
    <row r="498" spans="1:6">
      <c r="A498" s="162" t="s">
        <v>541</v>
      </c>
      <c r="B498" s="2">
        <v>6</v>
      </c>
      <c r="C498" s="1">
        <v>0.7</v>
      </c>
      <c r="D498" s="21">
        <v>15</v>
      </c>
      <c r="E498" s="2"/>
      <c r="F498" s="387">
        <v>144.15</v>
      </c>
    </row>
    <row r="499" spans="1:6">
      <c r="A499" s="162" t="s">
        <v>635</v>
      </c>
      <c r="B499" s="2">
        <v>6</v>
      </c>
      <c r="C499" s="1">
        <v>0.5</v>
      </c>
      <c r="D499" s="21">
        <v>50</v>
      </c>
      <c r="E499" s="2"/>
      <c r="F499" s="387">
        <v>51.550000000000004</v>
      </c>
    </row>
    <row r="500" spans="1:6">
      <c r="A500" s="162" t="s">
        <v>661</v>
      </c>
      <c r="B500" s="2">
        <v>6</v>
      </c>
      <c r="C500" s="1">
        <v>0.5</v>
      </c>
      <c r="D500" s="21">
        <v>30</v>
      </c>
      <c r="E500" s="2"/>
      <c r="F500" s="387">
        <v>180.70000000000002</v>
      </c>
    </row>
    <row r="501" spans="1:6">
      <c r="A501" s="162" t="s">
        <v>32993</v>
      </c>
      <c r="B501" s="2">
        <v>6</v>
      </c>
      <c r="C501" s="1">
        <v>1</v>
      </c>
      <c r="D501" s="21">
        <v>11</v>
      </c>
      <c r="E501" s="2"/>
      <c r="F501" s="387">
        <v>21.900000000000002</v>
      </c>
    </row>
    <row r="502" spans="1:6">
      <c r="A502" s="162" t="s">
        <v>718</v>
      </c>
      <c r="B502" s="2">
        <v>6</v>
      </c>
      <c r="C502" s="1">
        <v>0.7</v>
      </c>
      <c r="D502" s="21">
        <v>25</v>
      </c>
      <c r="E502" s="2"/>
      <c r="F502" s="387">
        <v>974.05000000000007</v>
      </c>
    </row>
    <row r="503" spans="1:6">
      <c r="A503" s="162" t="s">
        <v>724</v>
      </c>
      <c r="B503" s="2">
        <v>24</v>
      </c>
      <c r="C503" s="1">
        <v>0.05</v>
      </c>
      <c r="D503" s="21">
        <v>15</v>
      </c>
      <c r="E503" s="2"/>
      <c r="F503" s="387">
        <v>13.9</v>
      </c>
    </row>
    <row r="504" spans="1:6">
      <c r="A504" s="162" t="s">
        <v>38693</v>
      </c>
      <c r="B504" s="2">
        <v>6</v>
      </c>
      <c r="C504" s="1">
        <v>0.7</v>
      </c>
      <c r="D504" s="21">
        <v>15</v>
      </c>
      <c r="E504" s="2"/>
      <c r="F504" s="387">
        <v>14.350000000000001</v>
      </c>
    </row>
    <row r="505" spans="1:6">
      <c r="A505" s="162" t="s">
        <v>727</v>
      </c>
      <c r="B505" s="2">
        <v>6</v>
      </c>
      <c r="C505" s="1">
        <v>0.7</v>
      </c>
      <c r="D505" s="21">
        <v>14.9</v>
      </c>
      <c r="E505" s="2"/>
      <c r="F505" s="387">
        <v>91.7</v>
      </c>
    </row>
    <row r="506" spans="1:6">
      <c r="A506" s="162" t="s">
        <v>32998</v>
      </c>
      <c r="B506" s="2">
        <v>6</v>
      </c>
      <c r="C506" s="1">
        <v>0.7</v>
      </c>
      <c r="D506" s="21">
        <v>35</v>
      </c>
      <c r="E506" s="2"/>
      <c r="F506" s="387">
        <v>25.450000000000003</v>
      </c>
    </row>
    <row r="507" spans="1:6">
      <c r="A507" s="162" t="s">
        <v>13694</v>
      </c>
      <c r="B507" s="2">
        <v>6</v>
      </c>
      <c r="C507" s="1">
        <v>0.7</v>
      </c>
      <c r="D507" s="21">
        <v>21</v>
      </c>
      <c r="E507" s="2"/>
      <c r="F507" s="387">
        <v>99.550000000000011</v>
      </c>
    </row>
    <row r="508" spans="1:6">
      <c r="A508" s="162" t="s">
        <v>860</v>
      </c>
      <c r="B508" s="2">
        <v>6</v>
      </c>
      <c r="C508" s="1">
        <v>0.7</v>
      </c>
      <c r="D508" s="21">
        <v>23</v>
      </c>
      <c r="E508" s="2"/>
      <c r="F508" s="387">
        <v>31.400000000000002</v>
      </c>
    </row>
    <row r="509" spans="1:6">
      <c r="A509" s="162" t="s">
        <v>862</v>
      </c>
      <c r="B509" s="2">
        <v>6</v>
      </c>
      <c r="C509" s="1">
        <v>0.7</v>
      </c>
      <c r="D509" s="21">
        <v>30</v>
      </c>
      <c r="E509" s="2"/>
      <c r="F509" s="387">
        <v>16.75</v>
      </c>
    </row>
    <row r="510" spans="1:6">
      <c r="A510" s="162" t="s">
        <v>33003</v>
      </c>
      <c r="B510" s="2">
        <v>6</v>
      </c>
      <c r="C510" s="1">
        <v>0.5</v>
      </c>
      <c r="D510" s="21">
        <v>27</v>
      </c>
      <c r="E510" s="2"/>
      <c r="F510" s="387">
        <v>20.650000000000002</v>
      </c>
    </row>
    <row r="511" spans="1:6">
      <c r="A511" s="162" t="s">
        <v>33004</v>
      </c>
      <c r="B511" s="2">
        <v>6</v>
      </c>
      <c r="C511" s="1">
        <v>0.7</v>
      </c>
      <c r="D511" s="21">
        <v>25</v>
      </c>
      <c r="E511" s="2"/>
      <c r="F511" s="387">
        <v>12.65</v>
      </c>
    </row>
    <row r="512" spans="1:6">
      <c r="A512" s="162" t="s">
        <v>870</v>
      </c>
      <c r="B512" s="2">
        <v>200</v>
      </c>
      <c r="C512" s="1">
        <v>0.05</v>
      </c>
      <c r="D512" s="21">
        <v>25</v>
      </c>
      <c r="E512" s="2"/>
      <c r="F512" s="387">
        <v>10</v>
      </c>
    </row>
    <row r="513" spans="1:6">
      <c r="A513" s="162" t="s">
        <v>31733</v>
      </c>
      <c r="B513" s="2">
        <v>1</v>
      </c>
      <c r="C513" s="1">
        <v>3</v>
      </c>
      <c r="D513" s="21">
        <v>25</v>
      </c>
      <c r="E513" s="2"/>
      <c r="F513" s="387">
        <v>26.950000000000003</v>
      </c>
    </row>
    <row r="514" spans="1:6">
      <c r="A514" s="162" t="s">
        <v>38694</v>
      </c>
      <c r="B514" s="2">
        <v>6</v>
      </c>
      <c r="C514" s="1">
        <v>1</v>
      </c>
      <c r="D514" s="21">
        <v>25</v>
      </c>
      <c r="E514" s="2"/>
      <c r="F514" s="387">
        <v>37.9</v>
      </c>
    </row>
    <row r="515" spans="1:6">
      <c r="A515" s="162" t="s">
        <v>893</v>
      </c>
      <c r="B515" s="2">
        <v>6</v>
      </c>
      <c r="C515" s="1">
        <v>0.7</v>
      </c>
      <c r="D515" s="21">
        <v>14.5</v>
      </c>
      <c r="E515" s="2"/>
      <c r="F515" s="387">
        <v>25.75</v>
      </c>
    </row>
    <row r="516" spans="1:6">
      <c r="A516" s="162" t="s">
        <v>897</v>
      </c>
      <c r="B516" s="2">
        <v>6</v>
      </c>
      <c r="C516" s="1">
        <v>0.7</v>
      </c>
      <c r="D516" s="21">
        <v>15</v>
      </c>
      <c r="E516" s="2"/>
      <c r="F516" s="387">
        <v>13</v>
      </c>
    </row>
    <row r="517" spans="1:6">
      <c r="A517" s="162" t="s">
        <v>947</v>
      </c>
      <c r="B517" s="2">
        <v>6</v>
      </c>
      <c r="C517" s="1">
        <v>0.7</v>
      </c>
      <c r="D517" s="21">
        <v>17</v>
      </c>
      <c r="E517" s="2"/>
      <c r="F517" s="387">
        <v>15.9</v>
      </c>
    </row>
    <row r="518" spans="1:6">
      <c r="A518" s="162" t="s">
        <v>979</v>
      </c>
      <c r="B518" s="2">
        <v>6</v>
      </c>
      <c r="C518" s="1">
        <v>0.7</v>
      </c>
      <c r="D518" s="21">
        <v>17</v>
      </c>
      <c r="E518" s="2"/>
      <c r="F518" s="387">
        <v>26</v>
      </c>
    </row>
    <row r="519" spans="1:6">
      <c r="A519" s="162" t="s">
        <v>31738</v>
      </c>
      <c r="B519" s="2">
        <v>6</v>
      </c>
      <c r="C519" s="1">
        <v>0.7</v>
      </c>
      <c r="D519" s="21">
        <v>70</v>
      </c>
      <c r="E519" s="2"/>
      <c r="F519" s="387">
        <v>14.15</v>
      </c>
    </row>
    <row r="520" spans="1:6">
      <c r="A520" s="162" t="s">
        <v>1044</v>
      </c>
      <c r="B520" s="2">
        <v>6</v>
      </c>
      <c r="C520" s="1">
        <v>0.5</v>
      </c>
      <c r="D520" s="21">
        <v>18</v>
      </c>
      <c r="E520" s="2"/>
      <c r="F520" s="387">
        <v>103.7</v>
      </c>
    </row>
    <row r="521" spans="1:6">
      <c r="A521" s="162" t="s">
        <v>14956</v>
      </c>
      <c r="B521" s="2">
        <v>6</v>
      </c>
      <c r="C521" s="1">
        <v>0.7</v>
      </c>
      <c r="D521" s="21">
        <v>15</v>
      </c>
      <c r="E521" s="2"/>
      <c r="F521" s="387">
        <v>61.2</v>
      </c>
    </row>
    <row r="522" spans="1:6">
      <c r="A522" s="162" t="s">
        <v>33010</v>
      </c>
      <c r="B522" s="2">
        <v>6</v>
      </c>
      <c r="C522" s="1">
        <v>0.75</v>
      </c>
      <c r="D522" s="21">
        <v>14.7</v>
      </c>
      <c r="E522" s="2"/>
      <c r="F522" s="387">
        <v>27.650000000000002</v>
      </c>
    </row>
    <row r="523" spans="1:6">
      <c r="A523" s="162" t="s">
        <v>32396</v>
      </c>
      <c r="B523" s="2">
        <v>6</v>
      </c>
      <c r="C523" s="1">
        <v>0.7</v>
      </c>
      <c r="D523" s="21">
        <v>40</v>
      </c>
      <c r="E523" s="2"/>
      <c r="F523" s="387">
        <v>75</v>
      </c>
    </row>
    <row r="524" spans="1:6">
      <c r="A524" s="162" t="s">
        <v>1106</v>
      </c>
      <c r="B524" s="2">
        <v>6</v>
      </c>
      <c r="C524" s="1">
        <v>1</v>
      </c>
      <c r="D524" s="21">
        <v>20</v>
      </c>
      <c r="E524" s="2"/>
      <c r="F524" s="387">
        <v>11.15</v>
      </c>
    </row>
    <row r="525" spans="1:6">
      <c r="A525" s="162" t="s">
        <v>1108</v>
      </c>
      <c r="B525" s="2">
        <v>6</v>
      </c>
      <c r="C525" s="1">
        <v>1</v>
      </c>
      <c r="D525" s="21">
        <v>14.5</v>
      </c>
      <c r="E525" s="2"/>
      <c r="F525" s="387">
        <v>11.350000000000001</v>
      </c>
    </row>
    <row r="526" spans="1:6">
      <c r="A526" s="162" t="s">
        <v>1110</v>
      </c>
      <c r="B526" s="2">
        <v>120</v>
      </c>
      <c r="C526" s="1">
        <v>0.05</v>
      </c>
      <c r="D526" s="21">
        <v>40</v>
      </c>
      <c r="E526" s="2"/>
      <c r="F526" s="387">
        <v>15.15</v>
      </c>
    </row>
    <row r="527" spans="1:6">
      <c r="A527" s="162" t="s">
        <v>38696</v>
      </c>
      <c r="B527" s="2">
        <v>6</v>
      </c>
      <c r="C527" s="1">
        <v>1</v>
      </c>
      <c r="D527" s="21">
        <v>40</v>
      </c>
      <c r="E527" s="2"/>
      <c r="F527" s="387">
        <v>36.85</v>
      </c>
    </row>
    <row r="528" spans="1:6">
      <c r="A528" s="162" t="s">
        <v>33022</v>
      </c>
      <c r="B528" s="2">
        <v>6</v>
      </c>
      <c r="C528" s="1">
        <v>0.7</v>
      </c>
      <c r="D528" s="21">
        <v>17</v>
      </c>
      <c r="E528" s="2"/>
      <c r="F528" s="387">
        <v>45.400000000000006</v>
      </c>
    </row>
    <row r="529" spans="1:6">
      <c r="A529" s="162" t="s">
        <v>33023</v>
      </c>
      <c r="B529" s="2">
        <v>1</v>
      </c>
      <c r="C529" s="1">
        <v>0.7</v>
      </c>
      <c r="D529" s="21">
        <v>17</v>
      </c>
      <c r="E529" s="2"/>
      <c r="F529" s="387">
        <v>17.900000000000002</v>
      </c>
    </row>
    <row r="530" spans="1:6">
      <c r="A530" s="162" t="s">
        <v>33024</v>
      </c>
      <c r="B530" s="2">
        <v>6</v>
      </c>
      <c r="C530" s="1">
        <v>0.7</v>
      </c>
      <c r="D530" s="21">
        <v>17</v>
      </c>
      <c r="E530" s="2"/>
      <c r="F530" s="387">
        <v>12.4</v>
      </c>
    </row>
    <row r="531" spans="1:6">
      <c r="A531" s="162" t="s">
        <v>33025</v>
      </c>
      <c r="B531" s="2">
        <v>6</v>
      </c>
      <c r="C531" s="1">
        <v>0.7</v>
      </c>
      <c r="D531" s="21">
        <v>17</v>
      </c>
      <c r="E531" s="2"/>
      <c r="F531" s="387">
        <v>16.25</v>
      </c>
    </row>
    <row r="532" spans="1:6">
      <c r="A532" s="162" t="s">
        <v>33026</v>
      </c>
      <c r="B532" s="2">
        <v>1</v>
      </c>
      <c r="C532" s="1">
        <v>0.7</v>
      </c>
      <c r="D532" s="21">
        <v>17</v>
      </c>
      <c r="E532" s="2"/>
      <c r="F532" s="387">
        <v>23.55</v>
      </c>
    </row>
    <row r="533" spans="1:6">
      <c r="A533" s="162" t="s">
        <v>1228</v>
      </c>
      <c r="B533" s="2">
        <v>6</v>
      </c>
      <c r="C533" s="1">
        <v>0.7</v>
      </c>
      <c r="D533" s="21">
        <v>16.5</v>
      </c>
      <c r="E533" s="2"/>
      <c r="F533" s="387">
        <v>9.15</v>
      </c>
    </row>
    <row r="534" spans="1:6">
      <c r="A534" s="162" t="s">
        <v>33031</v>
      </c>
      <c r="B534" s="2">
        <v>6</v>
      </c>
      <c r="C534" s="1">
        <v>0.7</v>
      </c>
      <c r="D534" s="21">
        <v>16</v>
      </c>
      <c r="E534" s="2"/>
      <c r="F534" s="387">
        <v>19.8</v>
      </c>
    </row>
    <row r="535" spans="1:6">
      <c r="A535" s="162" t="s">
        <v>1247</v>
      </c>
      <c r="B535" s="2">
        <v>6</v>
      </c>
      <c r="C535" s="1">
        <v>0.7</v>
      </c>
      <c r="D535" s="21">
        <v>30</v>
      </c>
      <c r="E535" s="2"/>
      <c r="F535" s="387">
        <v>22.8</v>
      </c>
    </row>
    <row r="536" spans="1:6">
      <c r="A536" s="162" t="s">
        <v>1249</v>
      </c>
      <c r="B536" s="2">
        <v>6</v>
      </c>
      <c r="C536" s="1">
        <v>0.7</v>
      </c>
      <c r="D536" s="21">
        <v>20</v>
      </c>
      <c r="E536" s="2"/>
      <c r="F536" s="387">
        <v>30.450000000000003</v>
      </c>
    </row>
    <row r="537" spans="1:6">
      <c r="A537" s="162" t="s">
        <v>1251</v>
      </c>
      <c r="B537" s="2">
        <v>6</v>
      </c>
      <c r="C537" s="1">
        <v>0.7</v>
      </c>
      <c r="D537" s="21">
        <v>15</v>
      </c>
      <c r="E537" s="2"/>
      <c r="F537" s="387">
        <v>33.75</v>
      </c>
    </row>
    <row r="538" spans="1:6">
      <c r="A538" s="162" t="s">
        <v>1253</v>
      </c>
      <c r="B538" s="2">
        <v>6</v>
      </c>
      <c r="C538" s="1">
        <v>0.7</v>
      </c>
      <c r="D538" s="21">
        <v>20</v>
      </c>
      <c r="E538" s="2"/>
      <c r="F538" s="387">
        <v>23.5</v>
      </c>
    </row>
    <row r="539" spans="1:6">
      <c r="A539" s="162" t="s">
        <v>1255</v>
      </c>
      <c r="B539" s="2">
        <v>6</v>
      </c>
      <c r="C539" s="1">
        <v>0.7</v>
      </c>
      <c r="D539" s="21">
        <v>15</v>
      </c>
      <c r="E539" s="2"/>
      <c r="F539" s="387">
        <v>24.8</v>
      </c>
    </row>
    <row r="540" spans="1:6">
      <c r="A540" s="162" t="s">
        <v>1257</v>
      </c>
      <c r="B540" s="2">
        <v>6</v>
      </c>
      <c r="C540" s="1">
        <v>0.7</v>
      </c>
      <c r="D540" s="21">
        <v>15</v>
      </c>
      <c r="E540" s="2"/>
      <c r="F540" s="387">
        <v>9.9500000000000011</v>
      </c>
    </row>
    <row r="541" spans="1:6">
      <c r="A541" s="162" t="s">
        <v>1259</v>
      </c>
      <c r="B541" s="2">
        <v>6</v>
      </c>
      <c r="C541" s="1">
        <v>0.7</v>
      </c>
      <c r="D541" s="21">
        <v>15</v>
      </c>
      <c r="E541" s="2"/>
      <c r="F541" s="387">
        <v>24</v>
      </c>
    </row>
    <row r="542" spans="1:6">
      <c r="A542" s="162" t="s">
        <v>32413</v>
      </c>
      <c r="B542" s="2">
        <v>6</v>
      </c>
      <c r="C542" s="1">
        <v>1</v>
      </c>
      <c r="D542" s="21">
        <v>25</v>
      </c>
      <c r="E542" s="2"/>
      <c r="F542" s="387">
        <v>35.550000000000004</v>
      </c>
    </row>
    <row r="543" spans="1:6">
      <c r="A543" s="162" t="s">
        <v>1262</v>
      </c>
      <c r="B543" s="2">
        <v>6</v>
      </c>
      <c r="C543" s="1">
        <v>0.7</v>
      </c>
      <c r="D543" s="21">
        <v>15</v>
      </c>
      <c r="E543" s="2"/>
      <c r="F543" s="387">
        <v>16.5</v>
      </c>
    </row>
    <row r="544" spans="1:6">
      <c r="A544" s="162" t="s">
        <v>1264</v>
      </c>
      <c r="B544" s="2">
        <v>6</v>
      </c>
      <c r="C544" s="1">
        <v>0.7</v>
      </c>
      <c r="D544" s="21">
        <v>15</v>
      </c>
      <c r="E544" s="2"/>
      <c r="F544" s="387">
        <v>27.650000000000002</v>
      </c>
    </row>
    <row r="545" spans="1:6">
      <c r="A545" s="162" t="s">
        <v>1266</v>
      </c>
      <c r="B545" s="2">
        <v>6</v>
      </c>
      <c r="C545" s="1">
        <v>0.7</v>
      </c>
      <c r="D545" s="21">
        <v>20</v>
      </c>
      <c r="E545" s="2"/>
      <c r="F545" s="387">
        <v>16.5</v>
      </c>
    </row>
    <row r="546" spans="1:6">
      <c r="A546" s="162" t="s">
        <v>1268</v>
      </c>
      <c r="B546" s="2">
        <v>6</v>
      </c>
      <c r="C546" s="1">
        <v>0.7</v>
      </c>
      <c r="D546" s="21">
        <v>24</v>
      </c>
      <c r="E546" s="2"/>
      <c r="F546" s="387">
        <v>34.550000000000004</v>
      </c>
    </row>
    <row r="547" spans="1:6">
      <c r="A547" s="162" t="s">
        <v>1270</v>
      </c>
      <c r="B547" s="2">
        <v>6</v>
      </c>
      <c r="C547" s="1">
        <v>0.7</v>
      </c>
      <c r="D547" s="21">
        <v>15</v>
      </c>
      <c r="E547" s="2"/>
      <c r="F547" s="387">
        <v>29.650000000000002</v>
      </c>
    </row>
    <row r="548" spans="1:6">
      <c r="A548" s="162" t="s">
        <v>1272</v>
      </c>
      <c r="B548" s="2">
        <v>6</v>
      </c>
      <c r="C548" s="1">
        <v>0.7</v>
      </c>
      <c r="D548" s="21">
        <v>24</v>
      </c>
      <c r="E548" s="2"/>
      <c r="F548" s="387">
        <v>12.75</v>
      </c>
    </row>
    <row r="549" spans="1:6">
      <c r="A549" s="162" t="s">
        <v>1274</v>
      </c>
      <c r="B549" s="2">
        <v>6</v>
      </c>
      <c r="C549" s="1">
        <v>0.7</v>
      </c>
      <c r="D549" s="21">
        <v>24</v>
      </c>
      <c r="E549" s="2"/>
      <c r="F549" s="387">
        <v>46.75</v>
      </c>
    </row>
    <row r="550" spans="1:6">
      <c r="A550" s="162" t="s">
        <v>1275</v>
      </c>
      <c r="B550" s="2">
        <v>6</v>
      </c>
      <c r="C550" s="1">
        <v>0.7</v>
      </c>
      <c r="D550" s="21">
        <v>20</v>
      </c>
      <c r="E550" s="2"/>
      <c r="F550" s="387">
        <v>10.700000000000001</v>
      </c>
    </row>
    <row r="551" spans="1:6">
      <c r="A551" s="162" t="s">
        <v>1279</v>
      </c>
      <c r="B551" s="2">
        <v>6</v>
      </c>
      <c r="C551" s="1">
        <v>0.7</v>
      </c>
      <c r="D551" s="21">
        <v>24</v>
      </c>
      <c r="E551" s="2"/>
      <c r="F551" s="387">
        <v>20.200000000000003</v>
      </c>
    </row>
    <row r="552" spans="1:6">
      <c r="A552" s="162" t="s">
        <v>1281</v>
      </c>
      <c r="B552" s="2">
        <v>6</v>
      </c>
      <c r="C552" s="1">
        <v>0.7</v>
      </c>
      <c r="D552" s="21">
        <v>15</v>
      </c>
      <c r="E552" s="2"/>
      <c r="F552" s="387">
        <v>167.95000000000002</v>
      </c>
    </row>
    <row r="553" spans="1:6">
      <c r="A553" s="162" t="s">
        <v>1283</v>
      </c>
      <c r="B553" s="2">
        <v>6</v>
      </c>
      <c r="C553" s="1">
        <v>0.7</v>
      </c>
      <c r="D553" s="21">
        <v>15</v>
      </c>
      <c r="E553" s="2"/>
      <c r="F553" s="387">
        <v>20.75</v>
      </c>
    </row>
    <row r="554" spans="1:6">
      <c r="A554" s="162" t="s">
        <v>1285</v>
      </c>
      <c r="B554" s="2">
        <v>6</v>
      </c>
      <c r="C554" s="1">
        <v>0.7</v>
      </c>
      <c r="D554" s="21">
        <v>15</v>
      </c>
      <c r="E554" s="2"/>
      <c r="F554" s="387">
        <v>228.95000000000002</v>
      </c>
    </row>
    <row r="555" spans="1:6">
      <c r="A555" s="162" t="s">
        <v>1289</v>
      </c>
      <c r="B555" s="2">
        <v>6</v>
      </c>
      <c r="C555" s="1">
        <v>0.7</v>
      </c>
      <c r="D555" s="21">
        <v>15</v>
      </c>
      <c r="E555" s="2"/>
      <c r="F555" s="387">
        <v>11.700000000000001</v>
      </c>
    </row>
    <row r="556" spans="1:6">
      <c r="A556" s="162" t="s">
        <v>1291</v>
      </c>
      <c r="B556" s="2">
        <v>6</v>
      </c>
      <c r="C556" s="1">
        <v>0.7</v>
      </c>
      <c r="D556" s="21">
        <v>30</v>
      </c>
      <c r="E556" s="2"/>
      <c r="F556" s="387">
        <v>157.05000000000001</v>
      </c>
    </row>
    <row r="557" spans="1:6">
      <c r="A557" s="162" t="s">
        <v>1293</v>
      </c>
      <c r="B557" s="2">
        <v>6</v>
      </c>
      <c r="C557" s="1">
        <v>0.7</v>
      </c>
      <c r="D557" s="21">
        <v>15</v>
      </c>
      <c r="E557" s="2"/>
      <c r="F557" s="387">
        <v>12.950000000000001</v>
      </c>
    </row>
    <row r="558" spans="1:6">
      <c r="A558" s="162" t="s">
        <v>1297</v>
      </c>
      <c r="B558" s="2">
        <v>6</v>
      </c>
      <c r="C558" s="1">
        <v>0.7</v>
      </c>
      <c r="D558" s="21">
        <v>30</v>
      </c>
      <c r="E558" s="2"/>
      <c r="F558" s="387">
        <v>89.95</v>
      </c>
    </row>
    <row r="559" spans="1:6">
      <c r="A559" s="162" t="s">
        <v>1299</v>
      </c>
      <c r="B559" s="2">
        <v>6</v>
      </c>
      <c r="C559" s="1">
        <v>0.7</v>
      </c>
      <c r="D559" s="21">
        <v>15</v>
      </c>
      <c r="E559" s="2"/>
      <c r="F559" s="387">
        <v>23.35</v>
      </c>
    </row>
    <row r="560" spans="1:6">
      <c r="A560" s="162" t="s">
        <v>1301</v>
      </c>
      <c r="B560" s="2">
        <v>6</v>
      </c>
      <c r="C560" s="1">
        <v>0.7</v>
      </c>
      <c r="D560" s="21">
        <v>20</v>
      </c>
      <c r="E560" s="2"/>
      <c r="F560" s="387">
        <v>61.650000000000006</v>
      </c>
    </row>
    <row r="561" spans="1:6">
      <c r="A561" s="162" t="s">
        <v>1305</v>
      </c>
      <c r="B561" s="2">
        <v>6</v>
      </c>
      <c r="C561" s="1">
        <v>0.7</v>
      </c>
      <c r="D561" s="21">
        <v>15</v>
      </c>
      <c r="E561" s="2"/>
      <c r="F561" s="387">
        <v>11.700000000000001</v>
      </c>
    </row>
    <row r="562" spans="1:6">
      <c r="A562" s="162" t="s">
        <v>1307</v>
      </c>
      <c r="B562" s="2">
        <v>6</v>
      </c>
      <c r="C562" s="1">
        <v>0.7</v>
      </c>
      <c r="D562" s="21">
        <v>15</v>
      </c>
      <c r="E562" s="2"/>
      <c r="F562" s="387">
        <v>18.2</v>
      </c>
    </row>
    <row r="563" spans="1:6">
      <c r="A563" s="162" t="s">
        <v>1309</v>
      </c>
      <c r="B563" s="2">
        <v>6</v>
      </c>
      <c r="C563" s="1">
        <v>0.7</v>
      </c>
      <c r="D563" s="21">
        <v>15</v>
      </c>
      <c r="E563" s="2"/>
      <c r="F563" s="387">
        <v>33.15</v>
      </c>
    </row>
    <row r="564" spans="1:6">
      <c r="A564" s="162" t="s">
        <v>1311</v>
      </c>
      <c r="B564" s="2">
        <v>6</v>
      </c>
      <c r="C564" s="1">
        <v>1</v>
      </c>
      <c r="D564" s="21">
        <v>28</v>
      </c>
      <c r="E564" s="2"/>
      <c r="F564" s="387">
        <v>75</v>
      </c>
    </row>
    <row r="565" spans="1:6">
      <c r="A565" s="162" t="s">
        <v>1313</v>
      </c>
      <c r="B565" s="2">
        <v>6</v>
      </c>
      <c r="C565" s="1">
        <v>0.7</v>
      </c>
      <c r="D565" s="21">
        <v>15</v>
      </c>
      <c r="E565" s="2"/>
      <c r="F565" s="387">
        <v>13.3</v>
      </c>
    </row>
    <row r="566" spans="1:6">
      <c r="A566" s="162" t="s">
        <v>1315</v>
      </c>
      <c r="B566" s="2">
        <v>6</v>
      </c>
      <c r="C566" s="1">
        <v>0.7</v>
      </c>
      <c r="D566" s="21">
        <v>15</v>
      </c>
      <c r="E566" s="2"/>
      <c r="F566" s="387">
        <v>38</v>
      </c>
    </row>
    <row r="567" spans="1:6">
      <c r="A567" s="162" t="s">
        <v>1317</v>
      </c>
      <c r="B567" s="2">
        <v>6</v>
      </c>
      <c r="C567" s="1">
        <v>0.7</v>
      </c>
      <c r="D567" s="21">
        <v>40</v>
      </c>
      <c r="E567" s="2"/>
      <c r="F567" s="387">
        <v>12.450000000000001</v>
      </c>
    </row>
    <row r="568" spans="1:6">
      <c r="A568" s="162" t="s">
        <v>1320</v>
      </c>
      <c r="B568" s="2">
        <v>6</v>
      </c>
      <c r="C568" s="1">
        <v>0.7</v>
      </c>
      <c r="D568" s="21">
        <v>15</v>
      </c>
      <c r="E568" s="2"/>
      <c r="F568" s="387">
        <v>11.950000000000001</v>
      </c>
    </row>
    <row r="569" spans="1:6">
      <c r="A569" s="162" t="s">
        <v>1322</v>
      </c>
      <c r="B569" s="2">
        <v>6</v>
      </c>
      <c r="C569" s="1">
        <v>0.7</v>
      </c>
      <c r="D569" s="21">
        <v>15</v>
      </c>
      <c r="E569" s="2"/>
      <c r="F569" s="387">
        <v>40.650000000000006</v>
      </c>
    </row>
    <row r="570" spans="1:6">
      <c r="A570" s="162" t="s">
        <v>1328</v>
      </c>
      <c r="B570" s="2">
        <v>6</v>
      </c>
      <c r="C570" s="1">
        <v>0.7</v>
      </c>
      <c r="D570" s="21">
        <v>15</v>
      </c>
      <c r="E570" s="2"/>
      <c r="F570" s="387">
        <v>67.3</v>
      </c>
    </row>
    <row r="571" spans="1:6">
      <c r="A571" s="162" t="s">
        <v>1332</v>
      </c>
      <c r="B571" s="2">
        <v>6</v>
      </c>
      <c r="C571" s="1">
        <v>0.7</v>
      </c>
      <c r="D571" s="21">
        <v>15</v>
      </c>
      <c r="E571" s="2"/>
      <c r="F571" s="387">
        <v>12.200000000000001</v>
      </c>
    </row>
    <row r="572" spans="1:6">
      <c r="A572" s="162" t="s">
        <v>1369</v>
      </c>
      <c r="B572" s="2">
        <v>6</v>
      </c>
      <c r="C572" s="1">
        <v>0.7</v>
      </c>
      <c r="D572" s="21">
        <v>14.9</v>
      </c>
      <c r="E572" s="2"/>
      <c r="F572" s="387">
        <v>22.450000000000003</v>
      </c>
    </row>
    <row r="573" spans="1:6">
      <c r="A573" s="162" t="s">
        <v>31747</v>
      </c>
      <c r="B573" s="2">
        <v>6</v>
      </c>
      <c r="C573" s="1">
        <v>0.5</v>
      </c>
      <c r="D573" s="21">
        <v>21</v>
      </c>
      <c r="E573" s="2"/>
      <c r="F573" s="387">
        <v>149.65</v>
      </c>
    </row>
    <row r="574" spans="1:6">
      <c r="A574" s="162" t="s">
        <v>1397</v>
      </c>
      <c r="B574" s="2">
        <v>6</v>
      </c>
      <c r="C574" s="1">
        <v>0.5</v>
      </c>
      <c r="D574" s="21">
        <v>20</v>
      </c>
      <c r="E574" s="2"/>
      <c r="F574" s="387">
        <v>13.55</v>
      </c>
    </row>
    <row r="575" spans="1:6">
      <c r="A575" s="162" t="s">
        <v>27672</v>
      </c>
      <c r="B575" s="2">
        <v>6</v>
      </c>
      <c r="C575" s="1">
        <v>0.5</v>
      </c>
      <c r="D575" s="21">
        <v>28</v>
      </c>
      <c r="E575" s="2"/>
      <c r="F575" s="387">
        <v>55.550000000000004</v>
      </c>
    </row>
    <row r="576" spans="1:6">
      <c r="A576" s="162" t="s">
        <v>1413</v>
      </c>
      <c r="B576" s="2">
        <v>120</v>
      </c>
      <c r="C576" s="1">
        <v>0.05</v>
      </c>
      <c r="D576" s="21">
        <v>28</v>
      </c>
      <c r="E576" s="2"/>
      <c r="F576" s="387">
        <v>20.350000000000001</v>
      </c>
    </row>
    <row r="577" spans="1:6">
      <c r="A577" s="162" t="s">
        <v>1418</v>
      </c>
      <c r="B577" s="2">
        <v>6</v>
      </c>
      <c r="C577" s="1">
        <v>0.7</v>
      </c>
      <c r="D577" s="21">
        <v>28</v>
      </c>
      <c r="E577" s="2"/>
      <c r="F577" s="387">
        <v>26.3</v>
      </c>
    </row>
    <row r="578" spans="1:6">
      <c r="A578" s="162" t="s">
        <v>38697</v>
      </c>
      <c r="B578" s="2">
        <v>6</v>
      </c>
      <c r="C578" s="1">
        <v>1</v>
      </c>
      <c r="D578" s="21">
        <v>28</v>
      </c>
      <c r="E578" s="2"/>
      <c r="F578" s="387">
        <v>25.85</v>
      </c>
    </row>
    <row r="579" spans="1:6">
      <c r="A579" s="162" t="s">
        <v>1419</v>
      </c>
      <c r="B579" s="2">
        <v>60</v>
      </c>
      <c r="C579" s="1">
        <v>0.05</v>
      </c>
      <c r="D579" s="21">
        <v>17</v>
      </c>
      <c r="E579" s="2"/>
      <c r="F579" s="387">
        <v>5.0500000000000007</v>
      </c>
    </row>
    <row r="580" spans="1:6">
      <c r="A580" s="162" t="s">
        <v>14236</v>
      </c>
      <c r="B580" s="2">
        <v>6</v>
      </c>
      <c r="C580" s="1">
        <v>0.7</v>
      </c>
      <c r="D580" s="21">
        <v>17</v>
      </c>
      <c r="E580" s="2"/>
      <c r="F580" s="387">
        <v>11.9</v>
      </c>
    </row>
    <row r="581" spans="1:6">
      <c r="A581" s="162" t="s">
        <v>38698</v>
      </c>
      <c r="B581" s="2">
        <v>6</v>
      </c>
      <c r="C581" s="1">
        <v>0.7</v>
      </c>
      <c r="D581" s="21">
        <v>17</v>
      </c>
      <c r="E581" s="2"/>
      <c r="F581" s="387">
        <v>20.450000000000003</v>
      </c>
    </row>
    <row r="582" spans="1:6">
      <c r="A582" s="162" t="s">
        <v>4582</v>
      </c>
      <c r="B582" s="2">
        <v>6</v>
      </c>
      <c r="C582" s="1">
        <v>0.75</v>
      </c>
      <c r="D582" s="21">
        <v>16</v>
      </c>
      <c r="E582" s="2"/>
      <c r="F582" s="387">
        <v>12.4</v>
      </c>
    </row>
    <row r="583" spans="1:6">
      <c r="A583" s="162" t="s">
        <v>1427</v>
      </c>
      <c r="B583" s="2">
        <v>6</v>
      </c>
      <c r="C583" s="1">
        <v>0.7</v>
      </c>
      <c r="D583" s="21">
        <v>40</v>
      </c>
      <c r="E583" s="2"/>
      <c r="F583" s="387">
        <v>75.600000000000009</v>
      </c>
    </row>
    <row r="584" spans="1:6">
      <c r="A584" s="162" t="s">
        <v>33042</v>
      </c>
      <c r="B584" s="2">
        <v>6</v>
      </c>
      <c r="C584" s="1">
        <v>0.7</v>
      </c>
      <c r="D584" s="21">
        <v>40</v>
      </c>
      <c r="E584" s="2"/>
      <c r="F584" s="387">
        <v>14.3</v>
      </c>
    </row>
    <row r="585" spans="1:6">
      <c r="A585" s="162" t="s">
        <v>1451</v>
      </c>
      <c r="B585" s="2">
        <v>6</v>
      </c>
      <c r="C585" s="1">
        <v>0.7</v>
      </c>
      <c r="D585" s="21">
        <v>17</v>
      </c>
      <c r="E585" s="2"/>
      <c r="F585" s="387">
        <v>52.85</v>
      </c>
    </row>
    <row r="586" spans="1:6">
      <c r="A586" s="162" t="s">
        <v>13696</v>
      </c>
      <c r="B586" s="2">
        <v>6</v>
      </c>
      <c r="C586" s="1">
        <v>0.7</v>
      </c>
      <c r="D586" s="21">
        <v>15</v>
      </c>
      <c r="E586" s="2"/>
      <c r="F586" s="387">
        <v>18.8</v>
      </c>
    </row>
    <row r="587" spans="1:6">
      <c r="A587" s="162" t="s">
        <v>27677</v>
      </c>
      <c r="B587" s="2">
        <v>6</v>
      </c>
      <c r="C587" s="1">
        <v>0.5</v>
      </c>
      <c r="D587" s="21">
        <v>50</v>
      </c>
      <c r="E587" s="2"/>
      <c r="F587" s="387">
        <v>19.100000000000001</v>
      </c>
    </row>
    <row r="588" spans="1:6">
      <c r="A588" s="162" t="s">
        <v>1464</v>
      </c>
      <c r="B588" s="2">
        <v>6</v>
      </c>
      <c r="C588" s="1">
        <v>0.7</v>
      </c>
      <c r="D588" s="21">
        <v>40</v>
      </c>
      <c r="E588" s="2"/>
      <c r="F588" s="387">
        <v>17.05</v>
      </c>
    </row>
    <row r="589" spans="1:6">
      <c r="A589" s="162" t="s">
        <v>1481</v>
      </c>
      <c r="B589" s="2">
        <v>6</v>
      </c>
      <c r="C589" s="1">
        <v>0.5</v>
      </c>
      <c r="D589" s="21">
        <v>32</v>
      </c>
      <c r="E589" s="2"/>
      <c r="F589" s="387">
        <v>39.950000000000003</v>
      </c>
    </row>
    <row r="590" spans="1:6">
      <c r="A590" s="162" t="s">
        <v>1483</v>
      </c>
      <c r="B590" s="2">
        <v>6</v>
      </c>
      <c r="C590" s="1">
        <v>0.7</v>
      </c>
      <c r="D590" s="21">
        <v>34</v>
      </c>
      <c r="E590" s="2"/>
      <c r="F590" s="387">
        <v>11.9</v>
      </c>
    </row>
    <row r="591" spans="1:6">
      <c r="A591" s="162" t="s">
        <v>1490</v>
      </c>
      <c r="B591" s="2">
        <v>6</v>
      </c>
      <c r="C591" s="1">
        <v>0.7</v>
      </c>
      <c r="D591" s="21">
        <v>17</v>
      </c>
      <c r="E591" s="2"/>
      <c r="F591" s="387">
        <v>79.050000000000011</v>
      </c>
    </row>
    <row r="592" spans="1:6">
      <c r="A592" s="162" t="s">
        <v>1492</v>
      </c>
      <c r="B592" s="2">
        <v>6</v>
      </c>
      <c r="C592" s="1">
        <v>0.7</v>
      </c>
      <c r="D592" s="21">
        <v>20</v>
      </c>
      <c r="E592" s="2"/>
      <c r="F592" s="387">
        <v>23.8</v>
      </c>
    </row>
    <row r="593" spans="1:6">
      <c r="A593" s="162" t="s">
        <v>33051</v>
      </c>
      <c r="B593" s="2">
        <v>6</v>
      </c>
      <c r="C593" s="1">
        <v>0.5</v>
      </c>
      <c r="D593" s="21">
        <v>20</v>
      </c>
      <c r="E593" s="2"/>
      <c r="F593" s="387">
        <v>12.9</v>
      </c>
    </row>
    <row r="594" spans="1:6">
      <c r="A594" s="162" t="s">
        <v>1499</v>
      </c>
      <c r="B594" s="2">
        <v>6</v>
      </c>
      <c r="C594" s="1">
        <v>0.5</v>
      </c>
      <c r="D594" s="21">
        <v>20</v>
      </c>
      <c r="E594" s="2"/>
      <c r="F594" s="387">
        <v>12.9</v>
      </c>
    </row>
    <row r="595" spans="1:6">
      <c r="A595" s="162" t="s">
        <v>4651</v>
      </c>
      <c r="B595" s="2">
        <v>6</v>
      </c>
      <c r="C595" s="1">
        <v>0.7</v>
      </c>
      <c r="D595" s="21">
        <v>25</v>
      </c>
      <c r="E595" s="2"/>
      <c r="F595" s="387">
        <v>12.05</v>
      </c>
    </row>
    <row r="596" spans="1:6">
      <c r="A596" s="162" t="s">
        <v>1525</v>
      </c>
      <c r="B596" s="2">
        <v>6</v>
      </c>
      <c r="C596" s="1">
        <v>0.7</v>
      </c>
      <c r="D596" s="21">
        <v>37</v>
      </c>
      <c r="E596" s="2"/>
      <c r="F596" s="387">
        <v>15.75</v>
      </c>
    </row>
    <row r="597" spans="1:6">
      <c r="A597" s="162" t="s">
        <v>1532</v>
      </c>
      <c r="B597" s="2">
        <v>6</v>
      </c>
      <c r="C597" s="1">
        <v>0.7</v>
      </c>
      <c r="D597" s="21">
        <v>18</v>
      </c>
      <c r="E597" s="2"/>
      <c r="F597" s="387">
        <v>11.75</v>
      </c>
    </row>
    <row r="598" spans="1:6">
      <c r="A598" s="162" t="s">
        <v>1534</v>
      </c>
      <c r="B598" s="2">
        <v>6</v>
      </c>
      <c r="C598" s="1">
        <v>1</v>
      </c>
      <c r="D598" s="21">
        <v>18</v>
      </c>
      <c r="E598" s="2"/>
      <c r="F598" s="387">
        <v>21.25</v>
      </c>
    </row>
    <row r="599" spans="1:6">
      <c r="A599" s="162" t="s">
        <v>32426</v>
      </c>
      <c r="B599" s="2">
        <v>6</v>
      </c>
      <c r="C599" s="1">
        <v>0.5</v>
      </c>
      <c r="D599" s="21">
        <v>70</v>
      </c>
      <c r="E599" s="2"/>
      <c r="F599" s="387">
        <v>12.950000000000001</v>
      </c>
    </row>
    <row r="600" spans="1:6">
      <c r="A600" s="162" t="s">
        <v>33053</v>
      </c>
      <c r="B600" s="2">
        <v>6</v>
      </c>
      <c r="C600" s="1">
        <v>0.5</v>
      </c>
      <c r="D600" s="21">
        <v>70</v>
      </c>
      <c r="E600" s="2"/>
      <c r="F600" s="387">
        <v>50.050000000000004</v>
      </c>
    </row>
    <row r="601" spans="1:6">
      <c r="A601" s="162" t="s">
        <v>33054</v>
      </c>
      <c r="B601" s="2">
        <v>24</v>
      </c>
      <c r="C601" s="1">
        <v>0.05</v>
      </c>
      <c r="D601" s="21">
        <v>70</v>
      </c>
      <c r="E601" s="2"/>
      <c r="F601" s="387">
        <v>24.950000000000003</v>
      </c>
    </row>
    <row r="602" spans="1:6">
      <c r="A602" s="162" t="s">
        <v>1588</v>
      </c>
      <c r="B602" s="2">
        <v>6</v>
      </c>
      <c r="C602" s="1">
        <v>1</v>
      </c>
      <c r="D602" s="21">
        <v>39</v>
      </c>
      <c r="E602" s="2"/>
      <c r="F602" s="387">
        <v>21.400000000000002</v>
      </c>
    </row>
    <row r="603" spans="1:6">
      <c r="A603" s="162" t="s">
        <v>31751</v>
      </c>
      <c r="B603" s="2">
        <v>6</v>
      </c>
      <c r="C603" s="1">
        <v>1</v>
      </c>
      <c r="D603" s="21">
        <v>39</v>
      </c>
      <c r="E603" s="2"/>
      <c r="F603" s="387">
        <v>8.65</v>
      </c>
    </row>
    <row r="604" spans="1:6">
      <c r="A604" s="162" t="s">
        <v>1592</v>
      </c>
      <c r="B604" s="2">
        <v>6</v>
      </c>
      <c r="C604" s="1">
        <v>0.7</v>
      </c>
      <c r="D604" s="21">
        <v>28</v>
      </c>
      <c r="E604" s="2"/>
      <c r="F604" s="387">
        <v>45.25</v>
      </c>
    </row>
    <row r="605" spans="1:6">
      <c r="A605" s="162" t="s">
        <v>27681</v>
      </c>
      <c r="B605" s="2">
        <v>1</v>
      </c>
      <c r="C605" s="1">
        <v>3</v>
      </c>
      <c r="D605" s="21">
        <v>15</v>
      </c>
      <c r="E605" s="2"/>
      <c r="F605" s="387">
        <v>17.350000000000001</v>
      </c>
    </row>
    <row r="606" spans="1:6">
      <c r="A606" s="162" t="s">
        <v>1650</v>
      </c>
      <c r="B606" s="2">
        <v>6</v>
      </c>
      <c r="C606" s="1">
        <v>0.7</v>
      </c>
      <c r="D606" s="21">
        <v>33</v>
      </c>
      <c r="E606" s="2"/>
      <c r="F606" s="387">
        <v>18.850000000000001</v>
      </c>
    </row>
    <row r="607" spans="1:6">
      <c r="A607" s="162" t="s">
        <v>33057</v>
      </c>
      <c r="B607" s="2">
        <v>6</v>
      </c>
      <c r="C607" s="1">
        <v>0.7</v>
      </c>
      <c r="D607" s="21">
        <v>30</v>
      </c>
      <c r="E607" s="2"/>
      <c r="F607" s="387">
        <v>26.55</v>
      </c>
    </row>
    <row r="608" spans="1:6">
      <c r="A608" s="162" t="s">
        <v>31753</v>
      </c>
      <c r="B608" s="2">
        <v>6</v>
      </c>
      <c r="C608" s="1">
        <v>0.7</v>
      </c>
      <c r="D608" s="21">
        <v>15</v>
      </c>
      <c r="E608" s="2"/>
      <c r="F608" s="387">
        <v>11.5</v>
      </c>
    </row>
    <row r="609" spans="1:6">
      <c r="A609" s="162" t="s">
        <v>26947</v>
      </c>
      <c r="B609" s="2">
        <v>6</v>
      </c>
      <c r="C609" s="1">
        <v>0.5</v>
      </c>
      <c r="D609" s="21">
        <v>15</v>
      </c>
      <c r="E609" s="2"/>
      <c r="F609" s="387">
        <v>42.5</v>
      </c>
    </row>
    <row r="610" spans="1:6">
      <c r="A610" s="162" t="s">
        <v>26953</v>
      </c>
      <c r="B610" s="2">
        <v>6</v>
      </c>
      <c r="C610" s="1">
        <v>0.7</v>
      </c>
      <c r="D610" s="21">
        <v>25</v>
      </c>
      <c r="E610" s="2"/>
      <c r="F610" s="387">
        <v>32.200000000000003</v>
      </c>
    </row>
    <row r="611" spans="1:6">
      <c r="A611" s="162" t="s">
        <v>1688</v>
      </c>
      <c r="B611" s="2">
        <v>6</v>
      </c>
      <c r="C611" s="1">
        <v>0.7</v>
      </c>
      <c r="D611" s="21">
        <v>20</v>
      </c>
      <c r="E611" s="2"/>
      <c r="F611" s="387">
        <v>12.65</v>
      </c>
    </row>
    <row r="612" spans="1:6">
      <c r="A612" s="162" t="s">
        <v>14243</v>
      </c>
      <c r="B612" s="2">
        <v>6</v>
      </c>
      <c r="C612" s="1">
        <v>0.7</v>
      </c>
      <c r="D612" s="21">
        <v>20</v>
      </c>
      <c r="E612" s="2"/>
      <c r="F612" s="387">
        <v>18</v>
      </c>
    </row>
    <row r="613" spans="1:6">
      <c r="A613" s="162" t="s">
        <v>1712</v>
      </c>
      <c r="B613" s="2">
        <v>6</v>
      </c>
      <c r="C613" s="1">
        <v>0.7</v>
      </c>
      <c r="D613" s="21">
        <v>42.3</v>
      </c>
      <c r="E613" s="2"/>
      <c r="F613" s="387">
        <v>22.150000000000002</v>
      </c>
    </row>
    <row r="614" spans="1:6">
      <c r="A614" s="162" t="s">
        <v>1715</v>
      </c>
      <c r="B614" s="2">
        <v>6</v>
      </c>
      <c r="C614" s="1">
        <v>0.7</v>
      </c>
      <c r="D614" s="21">
        <v>30</v>
      </c>
      <c r="E614" s="2"/>
      <c r="F614" s="387">
        <v>17.400000000000002</v>
      </c>
    </row>
    <row r="615" spans="1:6">
      <c r="A615" s="162" t="s">
        <v>1718</v>
      </c>
      <c r="B615" s="2">
        <v>6</v>
      </c>
      <c r="C615" s="1">
        <v>0.7</v>
      </c>
      <c r="D615" s="21">
        <v>38</v>
      </c>
      <c r="E615" s="2"/>
      <c r="F615" s="387">
        <v>21.75</v>
      </c>
    </row>
    <row r="616" spans="1:6">
      <c r="A616" s="162" t="s">
        <v>1730</v>
      </c>
      <c r="B616" s="2">
        <v>6</v>
      </c>
      <c r="C616" s="1">
        <v>1</v>
      </c>
      <c r="D616" s="21">
        <v>17.899999999999999</v>
      </c>
      <c r="E616" s="2"/>
      <c r="F616" s="387">
        <v>21.85</v>
      </c>
    </row>
    <row r="617" spans="1:6">
      <c r="A617" s="162" t="s">
        <v>1781</v>
      </c>
      <c r="B617" s="2">
        <v>6</v>
      </c>
      <c r="C617" s="1">
        <v>0.7</v>
      </c>
      <c r="D617" s="21">
        <v>17</v>
      </c>
      <c r="E617" s="2"/>
      <c r="F617" s="387">
        <v>31.400000000000002</v>
      </c>
    </row>
    <row r="618" spans="1:6">
      <c r="A618" s="162" t="s">
        <v>1783</v>
      </c>
      <c r="B618" s="2">
        <v>6</v>
      </c>
      <c r="C618" s="1">
        <v>0.7</v>
      </c>
      <c r="D618" s="21">
        <v>35</v>
      </c>
      <c r="E618" s="2"/>
      <c r="F618" s="387">
        <v>81.25</v>
      </c>
    </row>
    <row r="619" spans="1:6">
      <c r="A619" s="162" t="s">
        <v>31770</v>
      </c>
      <c r="B619" s="2">
        <v>12</v>
      </c>
      <c r="C619" s="1">
        <v>1</v>
      </c>
      <c r="D619" s="21">
        <v>43.5</v>
      </c>
      <c r="E619" s="2"/>
      <c r="F619" s="387">
        <v>176.4</v>
      </c>
    </row>
    <row r="620" spans="1:6">
      <c r="A620" s="162" t="s">
        <v>1956</v>
      </c>
      <c r="B620" s="2">
        <v>6</v>
      </c>
      <c r="C620" s="1">
        <v>0.7</v>
      </c>
      <c r="D620" s="21">
        <v>24</v>
      </c>
      <c r="E620" s="2"/>
      <c r="F620" s="387">
        <v>13.9</v>
      </c>
    </row>
    <row r="621" spans="1:6">
      <c r="A621" s="162" t="s">
        <v>1975</v>
      </c>
      <c r="B621" s="2">
        <v>6</v>
      </c>
      <c r="C621" s="1">
        <v>0.7</v>
      </c>
      <c r="D621" s="21">
        <v>40</v>
      </c>
      <c r="E621" s="2"/>
      <c r="F621" s="387">
        <v>13.950000000000001</v>
      </c>
    </row>
    <row r="622" spans="1:6">
      <c r="A622" s="162" t="s">
        <v>1977</v>
      </c>
      <c r="B622" s="2">
        <v>6</v>
      </c>
      <c r="C622" s="1">
        <v>0.7</v>
      </c>
      <c r="D622" s="21">
        <v>40</v>
      </c>
      <c r="E622" s="2"/>
      <c r="F622" s="387">
        <v>30.75</v>
      </c>
    </row>
    <row r="623" spans="1:6">
      <c r="A623" s="162" t="s">
        <v>26963</v>
      </c>
      <c r="B623" s="2">
        <v>48</v>
      </c>
      <c r="C623" s="1">
        <v>0.05</v>
      </c>
      <c r="D623" s="21">
        <v>40</v>
      </c>
      <c r="E623" s="2"/>
      <c r="F623" s="387">
        <v>33.300000000000004</v>
      </c>
    </row>
    <row r="624" spans="1:6">
      <c r="A624" s="162" t="s">
        <v>33253</v>
      </c>
      <c r="B624" s="2">
        <v>6</v>
      </c>
      <c r="C624" s="1">
        <v>0.7</v>
      </c>
      <c r="D624" s="21">
        <v>40</v>
      </c>
      <c r="E624" s="2"/>
      <c r="F624" s="387">
        <v>52.400000000000006</v>
      </c>
    </row>
    <row r="625" spans="1:6">
      <c r="A625" s="162" t="s">
        <v>2054</v>
      </c>
      <c r="B625" s="2">
        <v>6</v>
      </c>
      <c r="C625" s="1">
        <v>0.7</v>
      </c>
      <c r="D625" s="21">
        <v>18</v>
      </c>
      <c r="E625" s="2"/>
      <c r="F625" s="387">
        <v>35.85</v>
      </c>
    </row>
    <row r="626" spans="1:6">
      <c r="A626" s="162" t="s">
        <v>2078</v>
      </c>
      <c r="B626" s="2">
        <v>6</v>
      </c>
      <c r="C626" s="1">
        <v>0.7</v>
      </c>
      <c r="D626" s="21">
        <v>26</v>
      </c>
      <c r="E626" s="2"/>
      <c r="F626" s="387">
        <v>21</v>
      </c>
    </row>
    <row r="627" spans="1:6">
      <c r="A627" s="162" t="s">
        <v>2087</v>
      </c>
      <c r="B627" s="2">
        <v>6</v>
      </c>
      <c r="C627" s="1">
        <v>0.7</v>
      </c>
      <c r="D627" s="21">
        <v>24</v>
      </c>
      <c r="E627" s="2"/>
      <c r="F627" s="387">
        <v>19.850000000000001</v>
      </c>
    </row>
    <row r="628" spans="1:6">
      <c r="A628" s="162" t="s">
        <v>27693</v>
      </c>
      <c r="B628" s="2">
        <v>6</v>
      </c>
      <c r="C628" s="1">
        <v>0.7</v>
      </c>
      <c r="D628" s="21">
        <v>25</v>
      </c>
      <c r="E628" s="2"/>
      <c r="F628" s="387">
        <v>14.200000000000001</v>
      </c>
    </row>
    <row r="629" spans="1:6">
      <c r="A629" s="162" t="s">
        <v>2134</v>
      </c>
      <c r="B629" s="2">
        <v>9</v>
      </c>
      <c r="C629" s="1">
        <v>0.7</v>
      </c>
      <c r="D629" s="21">
        <v>26</v>
      </c>
      <c r="E629" s="2"/>
      <c r="F629" s="387">
        <v>168.9</v>
      </c>
    </row>
    <row r="630" spans="1:6">
      <c r="A630" s="162" t="s">
        <v>27266</v>
      </c>
      <c r="B630" s="2">
        <v>6</v>
      </c>
      <c r="C630" s="1">
        <v>0.7</v>
      </c>
      <c r="D630" s="21">
        <v>20</v>
      </c>
      <c r="E630" s="2"/>
      <c r="F630" s="387">
        <v>16.2</v>
      </c>
    </row>
    <row r="631" spans="1:6">
      <c r="A631" s="162" t="s">
        <v>2171</v>
      </c>
      <c r="B631" s="2">
        <v>6</v>
      </c>
      <c r="C631" s="1">
        <v>1</v>
      </c>
      <c r="D631" s="21">
        <v>22</v>
      </c>
      <c r="E631" s="2"/>
      <c r="F631" s="387">
        <v>35.800000000000004</v>
      </c>
    </row>
    <row r="632" spans="1:6">
      <c r="A632" s="162" t="s">
        <v>2198</v>
      </c>
      <c r="B632" s="2">
        <v>6</v>
      </c>
      <c r="C632" s="1">
        <v>0.7</v>
      </c>
      <c r="D632" s="21">
        <v>35</v>
      </c>
      <c r="E632" s="2"/>
      <c r="F632" s="387">
        <v>11.4</v>
      </c>
    </row>
    <row r="633" spans="1:6">
      <c r="A633" s="162" t="s">
        <v>2201</v>
      </c>
      <c r="B633" s="2">
        <v>6</v>
      </c>
      <c r="C633" s="1">
        <v>0.5</v>
      </c>
      <c r="D633" s="21">
        <v>20</v>
      </c>
      <c r="E633" s="2"/>
      <c r="F633" s="387">
        <v>11.3</v>
      </c>
    </row>
    <row r="634" spans="1:6">
      <c r="A634" s="162" t="s">
        <v>2212</v>
      </c>
      <c r="B634" s="2">
        <v>6</v>
      </c>
      <c r="C634" s="1">
        <v>0.7</v>
      </c>
      <c r="D634" s="21">
        <v>20</v>
      </c>
      <c r="E634" s="2"/>
      <c r="F634" s="387">
        <v>39.650000000000006</v>
      </c>
    </row>
    <row r="635" spans="1:6">
      <c r="A635" s="162" t="s">
        <v>2214</v>
      </c>
      <c r="B635" s="2">
        <v>6</v>
      </c>
      <c r="C635" s="1">
        <v>0.7</v>
      </c>
      <c r="D635" s="21">
        <v>40</v>
      </c>
      <c r="E635" s="2"/>
      <c r="F635" s="387">
        <v>22.450000000000003</v>
      </c>
    </row>
    <row r="636" spans="1:6">
      <c r="A636" s="162" t="s">
        <v>2216</v>
      </c>
      <c r="B636" s="2">
        <v>6</v>
      </c>
      <c r="C636" s="1">
        <v>1</v>
      </c>
      <c r="D636" s="21">
        <v>30</v>
      </c>
      <c r="E636" s="2"/>
      <c r="F636" s="387">
        <v>31.950000000000003</v>
      </c>
    </row>
    <row r="637" spans="1:6">
      <c r="A637" s="162" t="s">
        <v>2230</v>
      </c>
      <c r="B637" s="2">
        <v>6</v>
      </c>
      <c r="C637" s="1">
        <v>1</v>
      </c>
      <c r="D637" s="21">
        <v>35</v>
      </c>
      <c r="E637" s="2"/>
      <c r="F637" s="387">
        <v>19.150000000000002</v>
      </c>
    </row>
    <row r="638" spans="1:6">
      <c r="A638" s="162" t="s">
        <v>2236</v>
      </c>
      <c r="B638" s="2">
        <v>6</v>
      </c>
      <c r="C638" s="1">
        <v>1</v>
      </c>
      <c r="D638" s="21">
        <v>35</v>
      </c>
      <c r="E638" s="2"/>
      <c r="F638" s="387">
        <v>33.35</v>
      </c>
    </row>
    <row r="639" spans="1:6">
      <c r="A639" s="162" t="s">
        <v>2242</v>
      </c>
      <c r="B639" s="2">
        <v>12</v>
      </c>
      <c r="C639" s="1">
        <v>1</v>
      </c>
      <c r="D639" s="21">
        <v>35</v>
      </c>
      <c r="E639" s="2"/>
      <c r="F639" s="387">
        <v>20.05</v>
      </c>
    </row>
    <row r="640" spans="1:6">
      <c r="A640" s="162" t="s">
        <v>2245</v>
      </c>
      <c r="B640" s="2">
        <v>120</v>
      </c>
      <c r="C640" s="1">
        <v>0.05</v>
      </c>
      <c r="D640" s="21">
        <v>35</v>
      </c>
      <c r="E640" s="2"/>
      <c r="F640" s="387">
        <v>14.600000000000001</v>
      </c>
    </row>
    <row r="641" spans="1:6">
      <c r="A641" s="162" t="s">
        <v>2269</v>
      </c>
      <c r="B641" s="2">
        <v>6</v>
      </c>
      <c r="C641" s="1">
        <v>1.75</v>
      </c>
      <c r="D641" s="21">
        <v>35</v>
      </c>
      <c r="E641" s="2"/>
      <c r="F641" s="387">
        <v>28.55</v>
      </c>
    </row>
    <row r="642" spans="1:6">
      <c r="A642" s="162" t="s">
        <v>38708</v>
      </c>
      <c r="B642" s="2">
        <v>3</v>
      </c>
      <c r="C642" s="1">
        <v>3</v>
      </c>
      <c r="D642" s="21">
        <v>35</v>
      </c>
      <c r="E642" s="2"/>
      <c r="F642" s="387">
        <v>19.450000000000003</v>
      </c>
    </row>
    <row r="643" spans="1:6">
      <c r="A643" s="162" t="s">
        <v>31785</v>
      </c>
      <c r="B643" s="2">
        <v>6</v>
      </c>
      <c r="C643" s="1">
        <v>0.7</v>
      </c>
      <c r="D643" s="21">
        <v>35</v>
      </c>
      <c r="E643" s="2"/>
      <c r="F643" s="387">
        <v>81.25</v>
      </c>
    </row>
    <row r="644" spans="1:6">
      <c r="A644" s="162" t="s">
        <v>27700</v>
      </c>
      <c r="B644" s="2">
        <v>6</v>
      </c>
      <c r="C644" s="1">
        <v>1</v>
      </c>
      <c r="D644" s="21">
        <v>33</v>
      </c>
      <c r="E644" s="2"/>
      <c r="F644" s="387">
        <v>32.85</v>
      </c>
    </row>
    <row r="645" spans="1:6">
      <c r="A645" s="162" t="s">
        <v>2308</v>
      </c>
      <c r="B645" s="2">
        <v>6</v>
      </c>
      <c r="C645" s="1">
        <v>0.7</v>
      </c>
      <c r="D645" s="21">
        <v>30</v>
      </c>
      <c r="E645" s="2"/>
      <c r="F645" s="387">
        <v>44.2</v>
      </c>
    </row>
    <row r="646" spans="1:6">
      <c r="A646" s="162" t="s">
        <v>2313</v>
      </c>
      <c r="B646" s="2">
        <v>6</v>
      </c>
      <c r="C646" s="1">
        <v>0.7</v>
      </c>
      <c r="D646" s="21">
        <v>20</v>
      </c>
      <c r="E646" s="2"/>
      <c r="F646" s="387">
        <v>29.1</v>
      </c>
    </row>
    <row r="647" spans="1:6">
      <c r="A647" s="162" t="s">
        <v>2323</v>
      </c>
      <c r="B647" s="2">
        <v>6</v>
      </c>
      <c r="C647" s="1">
        <v>0.7</v>
      </c>
      <c r="D647" s="21">
        <v>32.5</v>
      </c>
      <c r="E647" s="2"/>
      <c r="F647" s="387">
        <v>17.3</v>
      </c>
    </row>
    <row r="648" spans="1:6">
      <c r="A648" s="162" t="s">
        <v>2325</v>
      </c>
      <c r="B648" s="2">
        <v>6</v>
      </c>
      <c r="C648" s="1">
        <v>0.7</v>
      </c>
      <c r="D648" s="21">
        <v>32.5</v>
      </c>
      <c r="E648" s="2"/>
      <c r="F648" s="387">
        <v>26.75</v>
      </c>
    </row>
    <row r="649" spans="1:6">
      <c r="A649" s="162" t="s">
        <v>2331</v>
      </c>
      <c r="B649" s="2">
        <v>12</v>
      </c>
      <c r="C649" s="1">
        <v>1</v>
      </c>
      <c r="D649" s="21">
        <v>32.5</v>
      </c>
      <c r="E649" s="2"/>
      <c r="F649" s="387">
        <v>15.350000000000001</v>
      </c>
    </row>
    <row r="650" spans="1:6">
      <c r="A650" s="162" t="s">
        <v>2333</v>
      </c>
      <c r="B650" s="2">
        <v>6</v>
      </c>
      <c r="C650" s="1">
        <v>0.7</v>
      </c>
      <c r="D650" s="21">
        <v>32.5</v>
      </c>
      <c r="E650" s="2"/>
      <c r="F650" s="387">
        <v>36.4</v>
      </c>
    </row>
    <row r="651" spans="1:6">
      <c r="A651" s="162" t="s">
        <v>13688</v>
      </c>
      <c r="B651" s="2">
        <v>6</v>
      </c>
      <c r="C651" s="1">
        <v>1</v>
      </c>
      <c r="D651" s="21">
        <v>25</v>
      </c>
      <c r="E651" s="2"/>
      <c r="F651" s="387">
        <v>30.5</v>
      </c>
    </row>
    <row r="652" spans="1:6">
      <c r="A652" s="162" t="s">
        <v>2451</v>
      </c>
      <c r="B652" s="2">
        <v>6</v>
      </c>
      <c r="C652" s="1">
        <v>0.7</v>
      </c>
      <c r="D652" s="21">
        <v>16</v>
      </c>
      <c r="E652" s="2"/>
      <c r="F652" s="387">
        <v>19.5</v>
      </c>
    </row>
    <row r="653" spans="1:6">
      <c r="A653" s="162" t="s">
        <v>2461</v>
      </c>
      <c r="B653" s="2">
        <v>9</v>
      </c>
      <c r="C653" s="1">
        <v>1</v>
      </c>
      <c r="D653" s="21">
        <v>38</v>
      </c>
      <c r="E653" s="2"/>
      <c r="F653" s="387">
        <v>14.350000000000001</v>
      </c>
    </row>
    <row r="654" spans="1:6">
      <c r="A654" s="162" t="s">
        <v>32495</v>
      </c>
      <c r="B654" s="2">
        <v>6</v>
      </c>
      <c r="C654" s="1">
        <v>0.7</v>
      </c>
      <c r="D654" s="21">
        <v>14.8</v>
      </c>
      <c r="E654" s="2"/>
      <c r="F654" s="387">
        <v>20.900000000000002</v>
      </c>
    </row>
    <row r="655" spans="1:6">
      <c r="A655" s="162" t="s">
        <v>2508</v>
      </c>
      <c r="B655" s="2">
        <v>6</v>
      </c>
      <c r="C655" s="1">
        <v>0.7</v>
      </c>
      <c r="D655" s="21">
        <v>14.7</v>
      </c>
      <c r="E655" s="2"/>
      <c r="F655" s="387">
        <v>17.25</v>
      </c>
    </row>
    <row r="656" spans="1:6">
      <c r="A656" s="162" t="s">
        <v>31795</v>
      </c>
      <c r="B656" s="2">
        <v>6</v>
      </c>
      <c r="C656" s="1">
        <v>0.5</v>
      </c>
      <c r="D656" s="21">
        <v>30</v>
      </c>
      <c r="E656" s="2"/>
      <c r="F656" s="387">
        <v>49.550000000000004</v>
      </c>
    </row>
    <row r="657" spans="1:6">
      <c r="A657" s="162" t="s">
        <v>2538</v>
      </c>
      <c r="B657" s="2">
        <v>6</v>
      </c>
      <c r="C657" s="1">
        <v>0.7</v>
      </c>
      <c r="D657" s="21">
        <v>14.9</v>
      </c>
      <c r="E657" s="2"/>
      <c r="F657" s="387">
        <v>14.350000000000001</v>
      </c>
    </row>
    <row r="658" spans="1:6">
      <c r="A658" s="162" t="s">
        <v>27289</v>
      </c>
      <c r="B658" s="2">
        <v>15</v>
      </c>
      <c r="C658" s="1">
        <v>0.5</v>
      </c>
      <c r="D658" s="21">
        <v>25</v>
      </c>
      <c r="E658" s="2"/>
      <c r="F658" s="387">
        <v>18.95</v>
      </c>
    </row>
    <row r="659" spans="1:6">
      <c r="A659" s="162" t="s">
        <v>2548</v>
      </c>
      <c r="B659" s="2">
        <v>6</v>
      </c>
      <c r="C659" s="1">
        <v>0.7</v>
      </c>
      <c r="D659" s="21">
        <v>20</v>
      </c>
      <c r="E659" s="2"/>
      <c r="F659" s="387">
        <v>25.450000000000003</v>
      </c>
    </row>
    <row r="660" spans="1:6">
      <c r="A660" s="162" t="s">
        <v>2550</v>
      </c>
      <c r="B660" s="2">
        <v>6</v>
      </c>
      <c r="C660" s="1">
        <v>0.7</v>
      </c>
      <c r="D660" s="21">
        <v>20</v>
      </c>
      <c r="E660" s="2"/>
      <c r="F660" s="387">
        <v>15.600000000000001</v>
      </c>
    </row>
    <row r="661" spans="1:6">
      <c r="A661" s="162" t="s">
        <v>32501</v>
      </c>
      <c r="B661" s="2">
        <v>6</v>
      </c>
      <c r="C661" s="1">
        <v>0.7</v>
      </c>
      <c r="D661" s="21">
        <v>70</v>
      </c>
      <c r="E661" s="2"/>
      <c r="F661" s="387">
        <v>36.450000000000003</v>
      </c>
    </row>
    <row r="662" spans="1:6">
      <c r="A662" s="162" t="s">
        <v>27715</v>
      </c>
      <c r="B662" s="2">
        <v>6</v>
      </c>
      <c r="C662" s="1">
        <v>0.7</v>
      </c>
      <c r="D662" s="21">
        <v>40</v>
      </c>
      <c r="E662" s="2"/>
      <c r="F662" s="387">
        <v>37.800000000000004</v>
      </c>
    </row>
    <row r="663" spans="1:6">
      <c r="A663" s="162" t="s">
        <v>32502</v>
      </c>
      <c r="B663" s="2">
        <v>6</v>
      </c>
      <c r="C663" s="1">
        <v>0.7</v>
      </c>
      <c r="D663" s="21">
        <v>48</v>
      </c>
      <c r="E663" s="2"/>
      <c r="F663" s="387">
        <v>28.75</v>
      </c>
    </row>
    <row r="664" spans="1:6">
      <c r="A664" s="162" t="s">
        <v>33112</v>
      </c>
      <c r="B664" s="2">
        <v>6</v>
      </c>
      <c r="C664" s="1">
        <v>0.7</v>
      </c>
      <c r="D664" s="21">
        <v>48</v>
      </c>
      <c r="E664" s="2"/>
      <c r="F664" s="387">
        <v>15.600000000000001</v>
      </c>
    </row>
    <row r="665" spans="1:6">
      <c r="A665" s="162" t="s">
        <v>27098</v>
      </c>
      <c r="B665" s="2">
        <v>6</v>
      </c>
      <c r="C665" s="1">
        <v>0.7</v>
      </c>
      <c r="D665" s="21">
        <v>32</v>
      </c>
      <c r="E665" s="2"/>
      <c r="F665" s="387">
        <v>26.900000000000002</v>
      </c>
    </row>
    <row r="666" spans="1:6">
      <c r="A666" s="162" t="s">
        <v>2627</v>
      </c>
      <c r="B666" s="2">
        <v>60</v>
      </c>
      <c r="C666" s="1">
        <v>0.05</v>
      </c>
      <c r="D666" s="21">
        <v>31</v>
      </c>
      <c r="E666" s="2"/>
      <c r="F666" s="387">
        <v>3.0500000000000003</v>
      </c>
    </row>
    <row r="667" spans="1:6">
      <c r="A667" s="162" t="s">
        <v>32904</v>
      </c>
      <c r="B667" s="2">
        <v>12</v>
      </c>
      <c r="C667" s="1">
        <v>1</v>
      </c>
      <c r="D667" s="21">
        <v>31</v>
      </c>
      <c r="E667" s="2"/>
      <c r="F667" s="387">
        <v>32.25</v>
      </c>
    </row>
    <row r="668" spans="1:6">
      <c r="A668" s="162" t="s">
        <v>4669</v>
      </c>
      <c r="B668" s="2">
        <v>6</v>
      </c>
      <c r="C668" s="1">
        <v>0.7</v>
      </c>
      <c r="D668" s="21">
        <v>31</v>
      </c>
      <c r="E668" s="2"/>
      <c r="F668" s="387">
        <v>34.550000000000004</v>
      </c>
    </row>
    <row r="669" spans="1:6">
      <c r="A669" s="162" t="s">
        <v>33119</v>
      </c>
      <c r="B669" s="2">
        <v>6</v>
      </c>
      <c r="C669" s="1">
        <v>0.7</v>
      </c>
      <c r="D669" s="21">
        <v>16</v>
      </c>
      <c r="E669" s="2"/>
      <c r="F669" s="387">
        <v>22.8</v>
      </c>
    </row>
    <row r="670" spans="1:6">
      <c r="A670" s="162" t="s">
        <v>2633</v>
      </c>
      <c r="B670" s="2">
        <v>12</v>
      </c>
      <c r="C670" s="1">
        <v>1</v>
      </c>
      <c r="D670" s="21">
        <v>31</v>
      </c>
      <c r="E670" s="2"/>
      <c r="F670" s="387">
        <v>45.5</v>
      </c>
    </row>
    <row r="671" spans="1:6">
      <c r="A671" s="162" t="s">
        <v>31803</v>
      </c>
      <c r="B671" s="2">
        <v>6</v>
      </c>
      <c r="C671" s="1">
        <v>0.7</v>
      </c>
      <c r="D671" s="21">
        <v>30</v>
      </c>
      <c r="E671" s="2"/>
      <c r="F671" s="387">
        <v>10.9</v>
      </c>
    </row>
    <row r="672" spans="1:6">
      <c r="A672" s="162" t="s">
        <v>2635</v>
      </c>
      <c r="B672" s="2">
        <v>6</v>
      </c>
      <c r="C672" s="1">
        <v>0.7</v>
      </c>
      <c r="D672" s="21">
        <v>22</v>
      </c>
      <c r="E672" s="2"/>
      <c r="F672" s="387">
        <v>138.05000000000001</v>
      </c>
    </row>
    <row r="673" spans="1:6">
      <c r="A673" s="162" t="s">
        <v>31804</v>
      </c>
      <c r="B673" s="2">
        <v>24</v>
      </c>
      <c r="C673" s="1">
        <v>0.05</v>
      </c>
      <c r="D673" s="21">
        <v>34</v>
      </c>
      <c r="E673" s="2"/>
      <c r="F673" s="387">
        <v>25.900000000000002</v>
      </c>
    </row>
    <row r="674" spans="1:6">
      <c r="A674" s="162" t="s">
        <v>31805</v>
      </c>
      <c r="B674" s="2">
        <v>24</v>
      </c>
      <c r="C674" s="1">
        <v>0.05</v>
      </c>
      <c r="D674" s="21">
        <v>34</v>
      </c>
      <c r="E674" s="2"/>
      <c r="F674" s="387">
        <v>2.8000000000000003</v>
      </c>
    </row>
    <row r="675" spans="1:6">
      <c r="A675" s="162" t="s">
        <v>31806</v>
      </c>
      <c r="B675" s="2">
        <v>24</v>
      </c>
      <c r="C675" s="1">
        <v>0.05</v>
      </c>
      <c r="D675" s="21">
        <v>25</v>
      </c>
      <c r="E675" s="2"/>
      <c r="F675" s="387">
        <v>35.6</v>
      </c>
    </row>
    <row r="676" spans="1:6">
      <c r="A676" s="162" t="s">
        <v>31807</v>
      </c>
      <c r="B676" s="2">
        <v>24</v>
      </c>
      <c r="C676" s="1">
        <v>0.05</v>
      </c>
      <c r="D676" s="21">
        <v>21</v>
      </c>
      <c r="E676" s="2"/>
      <c r="F676" s="387">
        <v>13.65</v>
      </c>
    </row>
    <row r="677" spans="1:6">
      <c r="A677" s="162" t="s">
        <v>2669</v>
      </c>
      <c r="B677" s="2">
        <v>6</v>
      </c>
      <c r="C677" s="1">
        <v>0.7</v>
      </c>
      <c r="D677" s="21">
        <v>24</v>
      </c>
      <c r="E677" s="2"/>
      <c r="F677" s="387">
        <v>38.800000000000004</v>
      </c>
    </row>
    <row r="678" spans="1:6">
      <c r="A678" s="162" t="s">
        <v>2671</v>
      </c>
      <c r="B678" s="2">
        <v>6</v>
      </c>
      <c r="C678" s="1">
        <v>0.7</v>
      </c>
      <c r="D678" s="21">
        <v>30</v>
      </c>
      <c r="E678" s="2"/>
      <c r="F678" s="387">
        <v>14.950000000000001</v>
      </c>
    </row>
    <row r="679" spans="1:6">
      <c r="A679" s="162" t="s">
        <v>2674</v>
      </c>
      <c r="B679" s="2">
        <v>6</v>
      </c>
      <c r="C679" s="1">
        <v>0.7</v>
      </c>
      <c r="D679" s="21">
        <v>32</v>
      </c>
      <c r="E679" s="2"/>
      <c r="F679" s="387">
        <v>46.85</v>
      </c>
    </row>
    <row r="680" spans="1:6">
      <c r="A680" s="162" t="s">
        <v>2676</v>
      </c>
      <c r="B680" s="2">
        <v>6</v>
      </c>
      <c r="C680" s="1">
        <v>0.5</v>
      </c>
      <c r="D680" s="21">
        <v>32</v>
      </c>
      <c r="E680" s="2"/>
      <c r="F680" s="387">
        <v>55.800000000000004</v>
      </c>
    </row>
    <row r="681" spans="1:6">
      <c r="A681" s="162" t="s">
        <v>2700</v>
      </c>
      <c r="B681" s="2">
        <v>6</v>
      </c>
      <c r="C681" s="1">
        <v>0.7</v>
      </c>
      <c r="D681" s="21">
        <v>18</v>
      </c>
      <c r="E681" s="2"/>
      <c r="F681" s="387">
        <v>20.900000000000002</v>
      </c>
    </row>
    <row r="682" spans="1:6">
      <c r="A682" s="162" t="s">
        <v>2706</v>
      </c>
      <c r="B682" s="2">
        <v>6</v>
      </c>
      <c r="C682" s="1">
        <v>0.7</v>
      </c>
      <c r="D682" s="21">
        <v>21</v>
      </c>
      <c r="E682" s="2"/>
      <c r="F682" s="387">
        <v>12.75</v>
      </c>
    </row>
    <row r="683" spans="1:6">
      <c r="A683" s="162" t="s">
        <v>2710</v>
      </c>
      <c r="B683" s="2">
        <v>120</v>
      </c>
      <c r="C683" s="1">
        <v>0.05</v>
      </c>
      <c r="D683" s="21">
        <v>21</v>
      </c>
      <c r="E683" s="2"/>
      <c r="F683" s="387">
        <v>17.3</v>
      </c>
    </row>
    <row r="684" spans="1:6">
      <c r="A684" s="162" t="s">
        <v>2712</v>
      </c>
      <c r="B684" s="2">
        <v>6</v>
      </c>
      <c r="C684" s="1">
        <v>0.7</v>
      </c>
      <c r="D684" s="21">
        <v>18</v>
      </c>
      <c r="E684" s="2"/>
      <c r="F684" s="387">
        <v>10.100000000000001</v>
      </c>
    </row>
    <row r="685" spans="1:6">
      <c r="A685" s="162" t="s">
        <v>27302</v>
      </c>
      <c r="B685" s="2">
        <v>6</v>
      </c>
      <c r="C685" s="1">
        <v>1</v>
      </c>
      <c r="D685" s="21">
        <v>16</v>
      </c>
      <c r="E685" s="2"/>
      <c r="F685" s="387">
        <v>27.75</v>
      </c>
    </row>
    <row r="686" spans="1:6">
      <c r="A686" s="162" t="s">
        <v>4613</v>
      </c>
      <c r="B686" s="2">
        <v>6</v>
      </c>
      <c r="C686" s="1">
        <v>1</v>
      </c>
      <c r="D686" s="21">
        <v>25</v>
      </c>
      <c r="E686" s="2"/>
      <c r="F686" s="387">
        <v>16.650000000000002</v>
      </c>
    </row>
    <row r="687" spans="1:6">
      <c r="A687" s="162" t="s">
        <v>27726</v>
      </c>
      <c r="B687" s="2">
        <v>6</v>
      </c>
      <c r="C687" s="1">
        <v>0.7</v>
      </c>
      <c r="D687" s="21">
        <v>17</v>
      </c>
      <c r="E687" s="2"/>
      <c r="F687" s="387">
        <v>13</v>
      </c>
    </row>
    <row r="688" spans="1:6">
      <c r="A688" s="162" t="s">
        <v>32529</v>
      </c>
      <c r="B688" s="2">
        <v>6</v>
      </c>
      <c r="C688" s="1">
        <v>0.7</v>
      </c>
      <c r="D688" s="21">
        <v>30</v>
      </c>
      <c r="E688" s="2"/>
      <c r="F688" s="387">
        <v>36.9</v>
      </c>
    </row>
    <row r="689" spans="1:6">
      <c r="A689" s="162" t="s">
        <v>2824</v>
      </c>
      <c r="B689" s="2">
        <v>6</v>
      </c>
      <c r="C689" s="1">
        <v>0.7</v>
      </c>
      <c r="D689" s="21">
        <v>30</v>
      </c>
      <c r="E689" s="2"/>
      <c r="F689" s="387">
        <v>33.25</v>
      </c>
    </row>
    <row r="690" spans="1:6">
      <c r="A690" s="162" t="s">
        <v>32530</v>
      </c>
      <c r="B690" s="2">
        <v>6</v>
      </c>
      <c r="C690" s="1">
        <v>1</v>
      </c>
      <c r="D690" s="21">
        <v>15</v>
      </c>
      <c r="E690" s="2"/>
      <c r="F690" s="387">
        <v>52.6</v>
      </c>
    </row>
    <row r="691" spans="1:6">
      <c r="A691" s="162" t="s">
        <v>2832</v>
      </c>
      <c r="B691" s="2">
        <v>6</v>
      </c>
      <c r="C691" s="1">
        <v>0.7</v>
      </c>
      <c r="D691" s="21">
        <v>20</v>
      </c>
      <c r="E691" s="2"/>
      <c r="F691" s="387">
        <v>11.3</v>
      </c>
    </row>
    <row r="692" spans="1:6">
      <c r="A692" s="162" t="s">
        <v>2875</v>
      </c>
      <c r="B692" s="2">
        <v>6</v>
      </c>
      <c r="C692" s="1">
        <v>0.5</v>
      </c>
      <c r="D692" s="21">
        <v>29</v>
      </c>
      <c r="E692" s="2"/>
      <c r="F692" s="387">
        <v>23.55</v>
      </c>
    </row>
    <row r="693" spans="1:6">
      <c r="A693" s="162" t="s">
        <v>14375</v>
      </c>
      <c r="B693" s="2">
        <v>6</v>
      </c>
      <c r="C693" s="1">
        <v>0.5</v>
      </c>
      <c r="D693" s="21">
        <v>17</v>
      </c>
      <c r="E693" s="2"/>
      <c r="F693" s="387">
        <v>11.4</v>
      </c>
    </row>
    <row r="694" spans="1:6">
      <c r="A694" s="162" t="s">
        <v>14583</v>
      </c>
      <c r="B694" s="2">
        <v>6</v>
      </c>
      <c r="C694" s="1">
        <v>0.5</v>
      </c>
      <c r="D694" s="21">
        <v>15</v>
      </c>
      <c r="E694" s="2"/>
      <c r="F694" s="387">
        <v>16.900000000000002</v>
      </c>
    </row>
    <row r="695" spans="1:6">
      <c r="A695" s="162" t="s">
        <v>2906</v>
      </c>
      <c r="B695" s="2">
        <v>6</v>
      </c>
      <c r="C695" s="1">
        <v>0.5</v>
      </c>
      <c r="D695" s="21">
        <v>17</v>
      </c>
      <c r="E695" s="2"/>
      <c r="F695" s="387">
        <v>10.9</v>
      </c>
    </row>
    <row r="696" spans="1:6">
      <c r="A696" s="162" t="s">
        <v>2909</v>
      </c>
      <c r="B696" s="2">
        <v>6</v>
      </c>
      <c r="C696" s="1">
        <v>0.5</v>
      </c>
      <c r="D696" s="21">
        <v>17</v>
      </c>
      <c r="E696" s="2"/>
      <c r="F696" s="387">
        <v>13.350000000000001</v>
      </c>
    </row>
    <row r="697" spans="1:6">
      <c r="A697" s="162" t="s">
        <v>2912</v>
      </c>
      <c r="B697" s="2">
        <v>6</v>
      </c>
      <c r="C697" s="1">
        <v>0.5</v>
      </c>
      <c r="D697" s="21">
        <v>15</v>
      </c>
      <c r="E697" s="2"/>
      <c r="F697" s="387">
        <v>30.85</v>
      </c>
    </row>
    <row r="698" spans="1:6">
      <c r="A698" s="162" t="s">
        <v>2915</v>
      </c>
      <c r="B698" s="2">
        <v>6</v>
      </c>
      <c r="C698" s="1">
        <v>0.5</v>
      </c>
      <c r="D698" s="21">
        <v>15</v>
      </c>
      <c r="E698" s="2"/>
      <c r="F698" s="387">
        <v>18.100000000000001</v>
      </c>
    </row>
    <row r="699" spans="1:6">
      <c r="A699" s="162" t="s">
        <v>2917</v>
      </c>
      <c r="B699" s="2">
        <v>6</v>
      </c>
      <c r="C699" s="1">
        <v>0.7</v>
      </c>
      <c r="D699" s="21">
        <v>23</v>
      </c>
      <c r="E699" s="2"/>
      <c r="F699" s="387">
        <v>95.4</v>
      </c>
    </row>
    <row r="700" spans="1:6">
      <c r="A700" s="162" t="s">
        <v>27728</v>
      </c>
      <c r="B700" s="2">
        <v>6</v>
      </c>
      <c r="C700" s="1">
        <v>0.7</v>
      </c>
      <c r="D700" s="21">
        <v>14.9</v>
      </c>
      <c r="E700" s="2"/>
      <c r="F700" s="387">
        <v>4.7</v>
      </c>
    </row>
    <row r="701" spans="1:6">
      <c r="A701" s="162" t="s">
        <v>33143</v>
      </c>
      <c r="B701" s="2">
        <v>6</v>
      </c>
      <c r="C701" s="1">
        <v>0.75</v>
      </c>
      <c r="D701" s="21">
        <v>13</v>
      </c>
      <c r="E701" s="2"/>
      <c r="F701" s="387">
        <v>23.900000000000002</v>
      </c>
    </row>
    <row r="702" spans="1:6">
      <c r="A702" s="162" t="s">
        <v>31818</v>
      </c>
      <c r="B702" s="2">
        <v>6</v>
      </c>
      <c r="C702" s="1">
        <v>0.7</v>
      </c>
      <c r="D702" s="21">
        <v>30</v>
      </c>
      <c r="E702" s="2"/>
      <c r="F702" s="387">
        <v>17.95</v>
      </c>
    </row>
    <row r="703" spans="1:6">
      <c r="A703" s="162" t="s">
        <v>2981</v>
      </c>
      <c r="B703" s="2">
        <v>6</v>
      </c>
      <c r="C703" s="1">
        <v>1</v>
      </c>
      <c r="D703" s="21">
        <v>32</v>
      </c>
      <c r="E703" s="2"/>
      <c r="F703" s="387">
        <v>34.300000000000004</v>
      </c>
    </row>
    <row r="704" spans="1:6">
      <c r="A704" s="162" t="s">
        <v>33150</v>
      </c>
      <c r="B704" s="2">
        <v>8</v>
      </c>
      <c r="C704" s="1">
        <v>0.7</v>
      </c>
      <c r="D704" s="21">
        <v>20</v>
      </c>
      <c r="E704" s="2"/>
      <c r="F704" s="387">
        <v>15.8</v>
      </c>
    </row>
    <row r="705" spans="1:6">
      <c r="A705" s="162" t="s">
        <v>33151</v>
      </c>
      <c r="B705" s="2">
        <v>8</v>
      </c>
      <c r="C705" s="1">
        <v>0.7</v>
      </c>
      <c r="D705" s="21">
        <v>20</v>
      </c>
      <c r="E705" s="2"/>
      <c r="F705" s="387">
        <v>81.75</v>
      </c>
    </row>
    <row r="706" spans="1:6">
      <c r="A706" s="162" t="s">
        <v>33152</v>
      </c>
      <c r="B706" s="2">
        <v>8</v>
      </c>
      <c r="C706" s="1">
        <v>0.7</v>
      </c>
      <c r="D706" s="21">
        <v>20</v>
      </c>
      <c r="E706" s="2"/>
      <c r="F706" s="387">
        <v>54.85</v>
      </c>
    </row>
    <row r="707" spans="1:6">
      <c r="A707" s="162" t="s">
        <v>33153</v>
      </c>
      <c r="B707" s="2">
        <v>12</v>
      </c>
      <c r="C707" s="1">
        <v>0.7</v>
      </c>
      <c r="D707" s="21">
        <v>17</v>
      </c>
      <c r="E707" s="2"/>
      <c r="F707" s="387">
        <v>36.950000000000003</v>
      </c>
    </row>
    <row r="708" spans="1:6">
      <c r="A708" s="162" t="s">
        <v>33154</v>
      </c>
      <c r="B708" s="2">
        <v>8</v>
      </c>
      <c r="C708" s="1">
        <v>0.7</v>
      </c>
      <c r="D708" s="21">
        <v>17</v>
      </c>
      <c r="E708" s="2"/>
      <c r="F708" s="387">
        <v>29.650000000000002</v>
      </c>
    </row>
    <row r="709" spans="1:6">
      <c r="A709" s="162" t="s">
        <v>33155</v>
      </c>
      <c r="B709" s="2">
        <v>8</v>
      </c>
      <c r="C709" s="1">
        <v>0.7</v>
      </c>
      <c r="D709" s="21">
        <v>25</v>
      </c>
      <c r="E709" s="2"/>
      <c r="F709" s="387">
        <v>11</v>
      </c>
    </row>
    <row r="710" spans="1:6">
      <c r="A710" s="162" t="s">
        <v>33156</v>
      </c>
      <c r="B710" s="2">
        <v>8</v>
      </c>
      <c r="C710" s="1">
        <v>0.7</v>
      </c>
      <c r="D710" s="21">
        <v>20</v>
      </c>
      <c r="E710" s="2"/>
      <c r="F710" s="387">
        <v>39</v>
      </c>
    </row>
    <row r="711" spans="1:6">
      <c r="A711" s="162" t="s">
        <v>33157</v>
      </c>
      <c r="B711" s="2">
        <v>8</v>
      </c>
      <c r="C711" s="1">
        <v>0.7</v>
      </c>
      <c r="D711" s="21">
        <v>25</v>
      </c>
      <c r="E711" s="2"/>
      <c r="F711" s="387">
        <v>333.55</v>
      </c>
    </row>
    <row r="712" spans="1:6">
      <c r="A712" s="162" t="s">
        <v>3091</v>
      </c>
      <c r="B712" s="2">
        <v>6</v>
      </c>
      <c r="C712" s="1">
        <v>0.7</v>
      </c>
      <c r="D712" s="21">
        <v>12</v>
      </c>
      <c r="E712" s="2"/>
      <c r="F712" s="387">
        <v>29.700000000000003</v>
      </c>
    </row>
    <row r="713" spans="1:6">
      <c r="A713" s="162" t="s">
        <v>4678</v>
      </c>
      <c r="B713" s="2">
        <v>6</v>
      </c>
      <c r="C713" s="1">
        <v>0.7</v>
      </c>
      <c r="D713" s="21">
        <v>10</v>
      </c>
      <c r="E713" s="2"/>
      <c r="F713" s="387">
        <v>12.25</v>
      </c>
    </row>
    <row r="714" spans="1:6">
      <c r="A714" s="162" t="s">
        <v>14288</v>
      </c>
      <c r="B714" s="2">
        <v>6</v>
      </c>
      <c r="C714" s="1">
        <v>1</v>
      </c>
      <c r="D714" s="21">
        <v>25</v>
      </c>
      <c r="E714" s="2"/>
      <c r="F714" s="387">
        <v>16.650000000000002</v>
      </c>
    </row>
    <row r="715" spans="1:6">
      <c r="A715" s="162" t="s">
        <v>33163</v>
      </c>
      <c r="B715" s="2">
        <v>6</v>
      </c>
      <c r="C715" s="1">
        <v>0.7</v>
      </c>
      <c r="D715" s="21">
        <v>55</v>
      </c>
      <c r="E715" s="2"/>
      <c r="F715" s="387">
        <v>83.050000000000011</v>
      </c>
    </row>
    <row r="716" spans="1:6">
      <c r="A716" s="162" t="s">
        <v>3135</v>
      </c>
      <c r="B716" s="2">
        <v>6</v>
      </c>
      <c r="C716" s="1">
        <v>0.7</v>
      </c>
      <c r="D716" s="21">
        <v>15</v>
      </c>
      <c r="E716" s="2"/>
      <c r="F716" s="387">
        <v>33.15</v>
      </c>
    </row>
    <row r="717" spans="1:6">
      <c r="A717" s="162" t="s">
        <v>3153</v>
      </c>
      <c r="B717" s="2">
        <v>6</v>
      </c>
      <c r="C717" s="1">
        <v>1</v>
      </c>
      <c r="D717" s="21">
        <v>17</v>
      </c>
      <c r="E717" s="2"/>
      <c r="F717" s="387">
        <v>23.450000000000003</v>
      </c>
    </row>
    <row r="718" spans="1:6">
      <c r="A718" s="162" t="s">
        <v>31825</v>
      </c>
      <c r="B718" s="2">
        <v>6</v>
      </c>
      <c r="C718" s="1">
        <v>0.7</v>
      </c>
      <c r="D718" s="21">
        <v>25</v>
      </c>
      <c r="E718" s="2"/>
      <c r="F718" s="387">
        <v>92.600000000000009</v>
      </c>
    </row>
    <row r="719" spans="1:6">
      <c r="A719" s="162" t="s">
        <v>26986</v>
      </c>
      <c r="B719" s="2">
        <v>6</v>
      </c>
      <c r="C719" s="1">
        <v>0.7</v>
      </c>
      <c r="D719" s="21">
        <v>15</v>
      </c>
      <c r="E719" s="2"/>
      <c r="F719" s="387">
        <v>10.15</v>
      </c>
    </row>
    <row r="720" spans="1:6">
      <c r="A720" s="162" t="s">
        <v>3202</v>
      </c>
      <c r="B720" s="2">
        <v>6</v>
      </c>
      <c r="C720" s="1">
        <v>0.5</v>
      </c>
      <c r="D720" s="21">
        <v>29</v>
      </c>
      <c r="E720" s="2"/>
      <c r="F720" s="387">
        <v>28.1</v>
      </c>
    </row>
    <row r="721" spans="1:6">
      <c r="A721" s="162" t="s">
        <v>3204</v>
      </c>
      <c r="B721" s="2">
        <v>6</v>
      </c>
      <c r="C721" s="1">
        <v>1</v>
      </c>
      <c r="D721" s="21">
        <v>21</v>
      </c>
      <c r="E721" s="2"/>
      <c r="F721" s="387">
        <v>6.8500000000000005</v>
      </c>
    </row>
    <row r="722" spans="1:6">
      <c r="A722" s="162" t="s">
        <v>3206</v>
      </c>
      <c r="B722" s="2">
        <v>6</v>
      </c>
      <c r="C722" s="1">
        <v>1</v>
      </c>
      <c r="D722" s="21">
        <v>18</v>
      </c>
      <c r="E722" s="2"/>
      <c r="F722" s="387">
        <v>17.55</v>
      </c>
    </row>
    <row r="723" spans="1:6">
      <c r="A723" s="162" t="s">
        <v>3208</v>
      </c>
      <c r="B723" s="2">
        <v>6</v>
      </c>
      <c r="C723" s="1">
        <v>1</v>
      </c>
      <c r="D723" s="21">
        <v>18</v>
      </c>
      <c r="E723" s="2"/>
      <c r="F723" s="387">
        <v>20.350000000000001</v>
      </c>
    </row>
    <row r="724" spans="1:6">
      <c r="A724" s="162" t="s">
        <v>3210</v>
      </c>
      <c r="B724" s="2">
        <v>6</v>
      </c>
      <c r="C724" s="1">
        <v>0.7</v>
      </c>
      <c r="D724" s="21">
        <v>40</v>
      </c>
      <c r="E724" s="2"/>
      <c r="F724" s="387">
        <v>20.700000000000003</v>
      </c>
    </row>
    <row r="725" spans="1:6">
      <c r="A725" s="162" t="s">
        <v>3214</v>
      </c>
      <c r="B725" s="2">
        <v>6</v>
      </c>
      <c r="C725" s="1">
        <v>1</v>
      </c>
      <c r="D725" s="21">
        <v>25</v>
      </c>
      <c r="E725" s="2"/>
      <c r="F725" s="387">
        <v>25.200000000000003</v>
      </c>
    </row>
    <row r="726" spans="1:6">
      <c r="A726" s="162" t="s">
        <v>3218</v>
      </c>
      <c r="B726" s="2">
        <v>6</v>
      </c>
      <c r="C726" s="1">
        <v>1</v>
      </c>
      <c r="D726" s="21">
        <v>17</v>
      </c>
      <c r="E726" s="2"/>
      <c r="F726" s="387">
        <v>30.3</v>
      </c>
    </row>
    <row r="727" spans="1:6">
      <c r="A727" s="162" t="s">
        <v>3221</v>
      </c>
      <c r="B727" s="2">
        <v>48</v>
      </c>
      <c r="C727" s="1">
        <v>0.05</v>
      </c>
      <c r="D727" s="21">
        <v>17</v>
      </c>
      <c r="E727" s="2"/>
      <c r="F727" s="387">
        <v>23.700000000000003</v>
      </c>
    </row>
    <row r="728" spans="1:6">
      <c r="A728" s="162" t="s">
        <v>3223</v>
      </c>
      <c r="B728" s="2">
        <v>48</v>
      </c>
      <c r="C728" s="1">
        <v>0.05</v>
      </c>
      <c r="D728" s="21">
        <v>17</v>
      </c>
      <c r="E728" s="2"/>
      <c r="F728" s="387">
        <v>63.650000000000006</v>
      </c>
    </row>
    <row r="729" spans="1:6">
      <c r="A729" s="162" t="s">
        <v>38714</v>
      </c>
      <c r="B729" s="2">
        <v>6</v>
      </c>
      <c r="C729" s="1">
        <v>1</v>
      </c>
      <c r="D729" s="21">
        <v>17</v>
      </c>
      <c r="E729" s="2"/>
      <c r="F729" s="387">
        <v>33.950000000000003</v>
      </c>
    </row>
    <row r="730" spans="1:6">
      <c r="A730" s="162" t="s">
        <v>3228</v>
      </c>
      <c r="B730" s="2">
        <v>6</v>
      </c>
      <c r="C730" s="1">
        <v>1</v>
      </c>
      <c r="D730" s="21">
        <v>17</v>
      </c>
      <c r="E730" s="2"/>
      <c r="F730" s="387">
        <v>13.950000000000001</v>
      </c>
    </row>
    <row r="731" spans="1:6">
      <c r="A731" s="162" t="s">
        <v>3241</v>
      </c>
      <c r="B731" s="2">
        <v>6</v>
      </c>
      <c r="C731" s="1">
        <v>0.7</v>
      </c>
      <c r="D731" s="21">
        <v>17</v>
      </c>
      <c r="E731" s="2"/>
      <c r="F731" s="387">
        <v>16.150000000000002</v>
      </c>
    </row>
    <row r="732" spans="1:6">
      <c r="A732" s="162" t="s">
        <v>14458</v>
      </c>
      <c r="B732" s="2">
        <v>6</v>
      </c>
      <c r="C732" s="1">
        <v>0.7</v>
      </c>
      <c r="D732" s="21">
        <v>26</v>
      </c>
      <c r="E732" s="2"/>
      <c r="F732" s="387">
        <v>13.75</v>
      </c>
    </row>
    <row r="733" spans="1:6">
      <c r="A733" s="162" t="s">
        <v>3280</v>
      </c>
      <c r="B733" s="2">
        <v>6</v>
      </c>
      <c r="C733" s="1">
        <v>1</v>
      </c>
      <c r="D733" s="21">
        <v>15</v>
      </c>
      <c r="E733" s="2"/>
      <c r="F733" s="387">
        <v>78.25</v>
      </c>
    </row>
    <row r="734" spans="1:6">
      <c r="A734" s="162" t="s">
        <v>3292</v>
      </c>
      <c r="B734" s="2">
        <v>12</v>
      </c>
      <c r="C734" s="1">
        <v>0.7</v>
      </c>
      <c r="D734" s="21">
        <v>10</v>
      </c>
      <c r="E734" s="2"/>
      <c r="F734" s="387">
        <v>51</v>
      </c>
    </row>
    <row r="735" spans="1:6">
      <c r="A735" s="162" t="s">
        <v>3294</v>
      </c>
      <c r="B735" s="2">
        <v>12</v>
      </c>
      <c r="C735" s="1">
        <v>0.7</v>
      </c>
      <c r="D735" s="21">
        <v>10</v>
      </c>
      <c r="E735" s="2"/>
      <c r="F735" s="387">
        <v>30.85</v>
      </c>
    </row>
    <row r="736" spans="1:6">
      <c r="A736" s="162" t="s">
        <v>3296</v>
      </c>
      <c r="B736" s="2">
        <v>6</v>
      </c>
      <c r="C736" s="1">
        <v>0.7</v>
      </c>
      <c r="D736" s="21">
        <v>9</v>
      </c>
      <c r="E736" s="2"/>
      <c r="F736" s="387">
        <v>4.3500000000000005</v>
      </c>
    </row>
    <row r="737" spans="1:6">
      <c r="A737" s="162" t="s">
        <v>3371</v>
      </c>
      <c r="B737" s="2">
        <v>6</v>
      </c>
      <c r="C737" s="1">
        <v>0.7</v>
      </c>
      <c r="D737" s="21">
        <v>30</v>
      </c>
      <c r="E737" s="2"/>
      <c r="F737" s="387">
        <v>28.35</v>
      </c>
    </row>
    <row r="738" spans="1:6">
      <c r="A738" s="162" t="s">
        <v>3374</v>
      </c>
      <c r="B738" s="2">
        <v>6</v>
      </c>
      <c r="C738" s="1">
        <v>0.7</v>
      </c>
      <c r="D738" s="21">
        <v>17</v>
      </c>
      <c r="E738" s="2"/>
      <c r="F738" s="387">
        <v>23.35</v>
      </c>
    </row>
    <row r="739" spans="1:6">
      <c r="A739" s="162" t="s">
        <v>3414</v>
      </c>
      <c r="B739" s="2">
        <v>12</v>
      </c>
      <c r="C739" s="1">
        <v>0.5</v>
      </c>
      <c r="D739" s="21">
        <v>45</v>
      </c>
      <c r="E739" s="2"/>
      <c r="F739" s="387">
        <v>14.350000000000001</v>
      </c>
    </row>
    <row r="740" spans="1:6">
      <c r="A740" s="162" t="s">
        <v>3486</v>
      </c>
      <c r="B740" s="2">
        <v>6</v>
      </c>
      <c r="C740" s="1">
        <v>0.7</v>
      </c>
      <c r="D740" s="21">
        <v>20</v>
      </c>
      <c r="E740" s="2"/>
      <c r="F740" s="387">
        <v>14.350000000000001</v>
      </c>
    </row>
    <row r="741" spans="1:6">
      <c r="A741" s="162" t="s">
        <v>3501</v>
      </c>
      <c r="B741" s="2">
        <v>6</v>
      </c>
      <c r="C741" s="1">
        <v>0.7</v>
      </c>
      <c r="D741" s="21">
        <v>25</v>
      </c>
      <c r="E741" s="2"/>
      <c r="F741" s="387">
        <v>12.05</v>
      </c>
    </row>
    <row r="742" spans="1:6">
      <c r="A742" s="162" t="s">
        <v>38715</v>
      </c>
      <c r="B742" s="2">
        <v>1</v>
      </c>
      <c r="C742" s="1">
        <v>3</v>
      </c>
      <c r="D742" s="21">
        <v>25</v>
      </c>
      <c r="E742" s="2"/>
      <c r="F742" s="387">
        <v>26.8</v>
      </c>
    </row>
    <row r="743" spans="1:6">
      <c r="A743" s="162" t="s">
        <v>3549</v>
      </c>
      <c r="B743" s="2">
        <v>6</v>
      </c>
      <c r="C743" s="1">
        <v>0.5</v>
      </c>
      <c r="D743" s="21">
        <v>14.9</v>
      </c>
      <c r="E743" s="2"/>
      <c r="F743" s="387">
        <v>14.15</v>
      </c>
    </row>
    <row r="744" spans="1:6">
      <c r="A744" s="162" t="s">
        <v>3560</v>
      </c>
      <c r="B744" s="2">
        <v>6</v>
      </c>
      <c r="C744" s="1">
        <v>1</v>
      </c>
      <c r="D744" s="21">
        <v>35</v>
      </c>
      <c r="E744" s="2"/>
      <c r="F744" s="387">
        <v>33.800000000000004</v>
      </c>
    </row>
    <row r="745" spans="1:6">
      <c r="A745" s="162" t="s">
        <v>3562</v>
      </c>
      <c r="B745" s="2">
        <v>6</v>
      </c>
      <c r="C745" s="1">
        <v>1</v>
      </c>
      <c r="D745" s="21">
        <v>30</v>
      </c>
      <c r="E745" s="2"/>
      <c r="F745" s="387">
        <v>75.25</v>
      </c>
    </row>
    <row r="746" spans="1:6">
      <c r="A746" s="162" t="s">
        <v>3563</v>
      </c>
      <c r="B746" s="2">
        <v>6</v>
      </c>
      <c r="C746" s="1">
        <v>1</v>
      </c>
      <c r="D746" s="21">
        <v>21.5</v>
      </c>
      <c r="E746" s="2"/>
      <c r="F746" s="387">
        <v>19.600000000000001</v>
      </c>
    </row>
    <row r="747" spans="1:6">
      <c r="A747" s="162" t="s">
        <v>3570</v>
      </c>
      <c r="B747" s="2">
        <v>6</v>
      </c>
      <c r="C747" s="1">
        <v>0.7</v>
      </c>
      <c r="D747" s="21">
        <v>30</v>
      </c>
      <c r="E747" s="2"/>
      <c r="F747" s="387">
        <v>26.35</v>
      </c>
    </row>
    <row r="748" spans="1:6">
      <c r="A748" s="162" t="s">
        <v>33193</v>
      </c>
      <c r="B748" s="2">
        <v>6</v>
      </c>
      <c r="C748" s="1">
        <v>0.7</v>
      </c>
      <c r="D748" s="21">
        <v>33</v>
      </c>
      <c r="E748" s="2"/>
      <c r="F748" s="387">
        <v>15.950000000000001</v>
      </c>
    </row>
    <row r="749" spans="1:6">
      <c r="A749" s="162" t="s">
        <v>33194</v>
      </c>
      <c r="B749" s="2">
        <v>6</v>
      </c>
      <c r="C749" s="1">
        <v>0.7</v>
      </c>
      <c r="D749" s="21">
        <v>33</v>
      </c>
      <c r="E749" s="2"/>
      <c r="F749" s="387">
        <v>20.650000000000002</v>
      </c>
    </row>
    <row r="750" spans="1:6">
      <c r="A750" s="162" t="s">
        <v>3577</v>
      </c>
      <c r="B750" s="2">
        <v>6</v>
      </c>
      <c r="C750" s="1">
        <v>1</v>
      </c>
      <c r="D750" s="21">
        <v>15.5</v>
      </c>
      <c r="E750" s="2"/>
      <c r="F750" s="387">
        <v>21.55</v>
      </c>
    </row>
    <row r="751" spans="1:6">
      <c r="A751" s="162" t="s">
        <v>33198</v>
      </c>
      <c r="B751" s="2">
        <v>6</v>
      </c>
      <c r="C751" s="1">
        <v>0.5</v>
      </c>
      <c r="D751" s="21">
        <v>29</v>
      </c>
      <c r="E751" s="2"/>
      <c r="F751" s="387">
        <v>15.350000000000001</v>
      </c>
    </row>
    <row r="752" spans="1:6">
      <c r="A752" s="162" t="s">
        <v>32584</v>
      </c>
      <c r="B752" s="2">
        <v>6</v>
      </c>
      <c r="C752" s="1">
        <v>1.5</v>
      </c>
      <c r="D752" s="21">
        <v>7</v>
      </c>
      <c r="E752" s="2"/>
      <c r="F752" s="387">
        <v>26.35</v>
      </c>
    </row>
    <row r="753" spans="1:6">
      <c r="A753" s="162" t="s">
        <v>3699</v>
      </c>
      <c r="B753" s="2">
        <v>6</v>
      </c>
      <c r="C753" s="1">
        <v>0.7</v>
      </c>
      <c r="D753" s="21">
        <v>15</v>
      </c>
      <c r="E753" s="2"/>
      <c r="F753" s="387">
        <v>47.75</v>
      </c>
    </row>
    <row r="754" spans="1:6">
      <c r="A754" s="162" t="s">
        <v>3703</v>
      </c>
      <c r="B754" s="2">
        <v>6</v>
      </c>
      <c r="C754" s="1">
        <v>0.7</v>
      </c>
      <c r="D754" s="21">
        <v>15</v>
      </c>
      <c r="E754" s="2"/>
      <c r="F754" s="387">
        <v>27.950000000000003</v>
      </c>
    </row>
    <row r="755" spans="1:6">
      <c r="A755" s="162" t="s">
        <v>3704</v>
      </c>
      <c r="B755" s="2">
        <v>12</v>
      </c>
      <c r="C755" s="1">
        <v>1</v>
      </c>
      <c r="D755" s="21">
        <v>35</v>
      </c>
      <c r="E755" s="2"/>
      <c r="F755" s="387">
        <v>14.25</v>
      </c>
    </row>
    <row r="756" spans="1:6">
      <c r="A756" s="162" t="s">
        <v>3713</v>
      </c>
      <c r="B756" s="2">
        <v>6</v>
      </c>
      <c r="C756" s="1">
        <v>0.7</v>
      </c>
      <c r="D756" s="21">
        <v>10</v>
      </c>
      <c r="E756" s="2"/>
      <c r="F756" s="387">
        <v>31.450000000000003</v>
      </c>
    </row>
    <row r="757" spans="1:6">
      <c r="A757" s="162" t="s">
        <v>3734</v>
      </c>
      <c r="B757" s="2">
        <v>6</v>
      </c>
      <c r="C757" s="1">
        <v>0.5</v>
      </c>
      <c r="D757" s="21">
        <v>20</v>
      </c>
      <c r="E757" s="2"/>
      <c r="F757" s="387">
        <v>11.05</v>
      </c>
    </row>
    <row r="758" spans="1:6">
      <c r="A758" s="162" t="s">
        <v>27005</v>
      </c>
      <c r="B758" s="2">
        <v>6</v>
      </c>
      <c r="C758" s="1">
        <v>0.7</v>
      </c>
      <c r="D758" s="21">
        <v>40</v>
      </c>
      <c r="E758" s="2"/>
      <c r="F758" s="387">
        <v>12.65</v>
      </c>
    </row>
    <row r="759" spans="1:6">
      <c r="A759" s="162" t="s">
        <v>3750</v>
      </c>
      <c r="B759" s="2">
        <v>6</v>
      </c>
      <c r="C759" s="1">
        <v>0.7</v>
      </c>
      <c r="D759" s="21">
        <v>40</v>
      </c>
      <c r="E759" s="2"/>
      <c r="F759" s="387">
        <v>19.400000000000002</v>
      </c>
    </row>
    <row r="760" spans="1:6">
      <c r="A760" s="162" t="s">
        <v>4502</v>
      </c>
      <c r="B760" s="2">
        <v>6</v>
      </c>
      <c r="C760" s="1">
        <v>0.7</v>
      </c>
      <c r="D760" s="21">
        <v>40</v>
      </c>
      <c r="E760" s="2"/>
      <c r="F760" s="387">
        <v>20.75</v>
      </c>
    </row>
    <row r="761" spans="1:6">
      <c r="A761" s="162" t="s">
        <v>15106</v>
      </c>
      <c r="B761" s="2">
        <v>6</v>
      </c>
      <c r="C761" s="1">
        <v>0.7</v>
      </c>
      <c r="D761" s="21">
        <v>40</v>
      </c>
      <c r="E761" s="2"/>
      <c r="F761" s="387">
        <v>19.5</v>
      </c>
    </row>
    <row r="762" spans="1:6">
      <c r="A762" s="162" t="s">
        <v>32589</v>
      </c>
      <c r="B762" s="2">
        <v>6</v>
      </c>
      <c r="C762" s="1">
        <v>0.7</v>
      </c>
      <c r="D762" s="21">
        <v>55</v>
      </c>
      <c r="E762" s="2"/>
      <c r="F762" s="387">
        <v>67.150000000000006</v>
      </c>
    </row>
    <row r="763" spans="1:6">
      <c r="A763" s="162" t="s">
        <v>32590</v>
      </c>
      <c r="B763" s="2">
        <v>6</v>
      </c>
      <c r="C763" s="1">
        <v>0.5</v>
      </c>
      <c r="D763" s="21">
        <v>73</v>
      </c>
      <c r="E763" s="2"/>
      <c r="F763" s="387">
        <v>16.7</v>
      </c>
    </row>
    <row r="764" spans="1:6">
      <c r="A764" s="162" t="s">
        <v>3880</v>
      </c>
      <c r="B764" s="2">
        <v>6</v>
      </c>
      <c r="C764" s="1">
        <v>0.7</v>
      </c>
      <c r="D764" s="21">
        <v>15</v>
      </c>
      <c r="E764" s="2"/>
      <c r="F764" s="387">
        <v>22.150000000000002</v>
      </c>
    </row>
    <row r="765" spans="1:6">
      <c r="A765" s="162" t="s">
        <v>27755</v>
      </c>
      <c r="B765" s="2">
        <v>6</v>
      </c>
      <c r="C765" s="1">
        <v>0.5</v>
      </c>
      <c r="D765" s="21">
        <v>30</v>
      </c>
      <c r="E765" s="2"/>
      <c r="F765" s="387">
        <v>13.4</v>
      </c>
    </row>
    <row r="766" spans="1:6">
      <c r="A766" s="162" t="s">
        <v>27756</v>
      </c>
      <c r="B766" s="2">
        <v>12</v>
      </c>
      <c r="C766" s="1">
        <v>0.5</v>
      </c>
      <c r="D766" s="21">
        <v>22</v>
      </c>
      <c r="E766" s="2"/>
      <c r="F766" s="387">
        <v>29.55</v>
      </c>
    </row>
    <row r="767" spans="1:6">
      <c r="A767" s="162" t="s">
        <v>31843</v>
      </c>
      <c r="B767" s="2">
        <v>12</v>
      </c>
      <c r="C767" s="1">
        <v>0.5</v>
      </c>
      <c r="D767" s="21">
        <v>22</v>
      </c>
      <c r="E767" s="2"/>
      <c r="F767" s="387">
        <v>12.75</v>
      </c>
    </row>
    <row r="768" spans="1:6">
      <c r="A768" s="162" t="s">
        <v>3995</v>
      </c>
      <c r="B768" s="2">
        <v>6</v>
      </c>
      <c r="C768" s="1">
        <v>0.5</v>
      </c>
      <c r="D768" s="21">
        <v>35</v>
      </c>
      <c r="E768" s="2"/>
      <c r="F768" s="387">
        <v>10.850000000000001</v>
      </c>
    </row>
    <row r="769" spans="1:6">
      <c r="A769" s="162" t="s">
        <v>4010</v>
      </c>
      <c r="B769" s="2">
        <v>6</v>
      </c>
      <c r="C769" s="1">
        <v>0.7</v>
      </c>
      <c r="D769" s="21">
        <v>20</v>
      </c>
      <c r="E769" s="2"/>
      <c r="F769" s="387">
        <v>12.350000000000001</v>
      </c>
    </row>
    <row r="770" spans="1:6">
      <c r="A770" s="162" t="s">
        <v>4689</v>
      </c>
      <c r="B770" s="2">
        <v>6</v>
      </c>
      <c r="C770" s="1">
        <v>0.7</v>
      </c>
      <c r="D770" s="21">
        <v>20</v>
      </c>
      <c r="E770" s="2"/>
      <c r="F770" s="387">
        <v>20.700000000000003</v>
      </c>
    </row>
    <row r="771" spans="1:6">
      <c r="A771" s="162" t="s">
        <v>4016</v>
      </c>
      <c r="B771" s="2">
        <v>6</v>
      </c>
      <c r="C771" s="1">
        <v>1</v>
      </c>
      <c r="D771" s="21">
        <v>33</v>
      </c>
      <c r="E771" s="2"/>
      <c r="F771" s="387">
        <v>40.85</v>
      </c>
    </row>
    <row r="772" spans="1:6">
      <c r="A772" s="162" t="s">
        <v>4056</v>
      </c>
      <c r="B772" s="2">
        <v>6</v>
      </c>
      <c r="C772" s="1">
        <v>0.7</v>
      </c>
      <c r="D772" s="21">
        <v>35</v>
      </c>
      <c r="E772" s="2"/>
      <c r="F772" s="387">
        <v>12.75</v>
      </c>
    </row>
    <row r="773" spans="1:6">
      <c r="A773" s="162" t="s">
        <v>4058</v>
      </c>
      <c r="B773" s="2">
        <v>6</v>
      </c>
      <c r="C773" s="1">
        <v>0.7</v>
      </c>
      <c r="D773" s="21">
        <v>17</v>
      </c>
      <c r="E773" s="2"/>
      <c r="F773" s="387">
        <v>15</v>
      </c>
    </row>
    <row r="774" spans="1:6">
      <c r="A774" s="162" t="s">
        <v>4060</v>
      </c>
      <c r="B774" s="2">
        <v>6</v>
      </c>
      <c r="C774" s="1">
        <v>0.7</v>
      </c>
      <c r="D774" s="21">
        <v>17</v>
      </c>
      <c r="E774" s="2"/>
      <c r="F774" s="387">
        <v>27.8</v>
      </c>
    </row>
    <row r="775" spans="1:6">
      <c r="A775" s="162" t="s">
        <v>4070</v>
      </c>
      <c r="B775" s="2">
        <v>12</v>
      </c>
      <c r="C775" s="1">
        <v>0.7</v>
      </c>
      <c r="D775" s="21">
        <v>40</v>
      </c>
      <c r="E775" s="2"/>
      <c r="F775" s="387">
        <v>51.95</v>
      </c>
    </row>
    <row r="776" spans="1:6">
      <c r="A776" s="162" t="s">
        <v>4858</v>
      </c>
      <c r="B776" s="2">
        <v>6</v>
      </c>
      <c r="C776" s="1">
        <v>0.7</v>
      </c>
      <c r="D776" s="21">
        <v>30</v>
      </c>
      <c r="E776" s="2"/>
      <c r="F776" s="387">
        <v>12.200000000000001</v>
      </c>
    </row>
    <row r="777" spans="1:6">
      <c r="A777" s="162" t="s">
        <v>4100</v>
      </c>
      <c r="B777" s="2">
        <v>6</v>
      </c>
      <c r="C777" s="1">
        <v>0.7</v>
      </c>
      <c r="D777" s="21">
        <v>40</v>
      </c>
      <c r="E777" s="2"/>
      <c r="F777" s="387">
        <v>20.700000000000003</v>
      </c>
    </row>
    <row r="778" spans="1:6">
      <c r="A778" s="162" t="s">
        <v>4104</v>
      </c>
      <c r="B778" s="2">
        <v>3</v>
      </c>
      <c r="C778" s="1">
        <v>0.7</v>
      </c>
      <c r="D778" s="21">
        <v>40</v>
      </c>
      <c r="E778" s="2"/>
      <c r="F778" s="387">
        <v>22.450000000000003</v>
      </c>
    </row>
    <row r="779" spans="1:6">
      <c r="A779" s="162" t="s">
        <v>4107</v>
      </c>
      <c r="B779" s="2">
        <v>6</v>
      </c>
      <c r="C779" s="1">
        <v>1</v>
      </c>
      <c r="D779" s="21">
        <v>34.5</v>
      </c>
      <c r="E779" s="2"/>
      <c r="F779" s="387">
        <v>439.35</v>
      </c>
    </row>
    <row r="780" spans="1:6">
      <c r="A780" s="162" t="s">
        <v>33240</v>
      </c>
      <c r="B780" s="2">
        <v>6</v>
      </c>
      <c r="C780" s="1">
        <v>1</v>
      </c>
      <c r="D780" s="21">
        <v>40</v>
      </c>
      <c r="E780" s="2"/>
      <c r="F780" s="387">
        <v>34.4</v>
      </c>
    </row>
    <row r="781" spans="1:6">
      <c r="A781" s="162" t="s">
        <v>4135</v>
      </c>
      <c r="B781" s="2">
        <v>8</v>
      </c>
      <c r="C781" s="1">
        <v>0.7</v>
      </c>
      <c r="D781" s="21">
        <v>35</v>
      </c>
      <c r="E781" s="2"/>
      <c r="F781" s="387">
        <v>69.05</v>
      </c>
    </row>
    <row r="782" spans="1:6">
      <c r="A782" s="162" t="s">
        <v>4149</v>
      </c>
      <c r="B782" s="2">
        <v>6</v>
      </c>
      <c r="C782" s="1">
        <v>0.7</v>
      </c>
      <c r="D782" s="21">
        <v>30</v>
      </c>
      <c r="E782" s="2"/>
      <c r="F782" s="387">
        <v>69.850000000000009</v>
      </c>
    </row>
    <row r="783" spans="1:6">
      <c r="A783" s="162" t="s">
        <v>4159</v>
      </c>
      <c r="B783" s="2">
        <v>6</v>
      </c>
      <c r="C783" s="1">
        <v>0.7</v>
      </c>
      <c r="D783" s="21">
        <v>17.2</v>
      </c>
      <c r="E783" s="2"/>
      <c r="F783" s="387">
        <v>36.4</v>
      </c>
    </row>
    <row r="784" spans="1:6">
      <c r="A784" s="162" t="s">
        <v>4161</v>
      </c>
      <c r="B784" s="2">
        <v>15</v>
      </c>
      <c r="C784" s="1">
        <v>0.7</v>
      </c>
      <c r="D784" s="21">
        <v>14</v>
      </c>
      <c r="E784" s="2"/>
      <c r="F784" s="387">
        <v>25.400000000000002</v>
      </c>
    </row>
    <row r="785" spans="1:6">
      <c r="A785" s="260" t="s">
        <v>33243</v>
      </c>
      <c r="B785" s="9">
        <v>6</v>
      </c>
      <c r="C785" s="34">
        <v>0.7</v>
      </c>
      <c r="D785" s="31">
        <v>35.5</v>
      </c>
      <c r="E785" s="9"/>
      <c r="F785" s="391">
        <v>267.35000000000002</v>
      </c>
    </row>
    <row r="786" spans="1:6">
      <c r="A786" s="162" t="s">
        <v>4215</v>
      </c>
      <c r="B786" s="2">
        <v>6</v>
      </c>
      <c r="C786" s="1">
        <v>0.7</v>
      </c>
      <c r="D786" s="21">
        <v>25</v>
      </c>
      <c r="E786" s="2"/>
      <c r="F786" s="387">
        <v>10.65</v>
      </c>
    </row>
    <row r="787" spans="1:6">
      <c r="A787" s="162" t="s">
        <v>4224</v>
      </c>
      <c r="B787" s="2">
        <v>6</v>
      </c>
      <c r="C787" s="1">
        <v>0.5</v>
      </c>
      <c r="D787" s="21">
        <v>35</v>
      </c>
      <c r="E787" s="2"/>
      <c r="F787" s="387">
        <v>23.6</v>
      </c>
    </row>
    <row r="788" spans="1:6">
      <c r="A788" s="162" t="s">
        <v>4233</v>
      </c>
      <c r="B788" s="2">
        <v>6</v>
      </c>
      <c r="C788" s="1">
        <v>1</v>
      </c>
      <c r="D788" s="21">
        <v>15</v>
      </c>
      <c r="E788" s="2"/>
      <c r="F788" s="387">
        <v>33.050000000000004</v>
      </c>
    </row>
    <row r="789" spans="1:6">
      <c r="A789" s="162" t="s">
        <v>4282</v>
      </c>
      <c r="B789" s="2">
        <v>6</v>
      </c>
      <c r="C789" s="1">
        <v>0.7</v>
      </c>
      <c r="D789" s="21">
        <v>24</v>
      </c>
      <c r="E789" s="2"/>
      <c r="F789" s="387">
        <v>12.5</v>
      </c>
    </row>
    <row r="790" spans="1:6">
      <c r="A790" s="162" t="s">
        <v>4284</v>
      </c>
      <c r="B790" s="2">
        <v>6</v>
      </c>
      <c r="C790" s="1">
        <v>0.7</v>
      </c>
      <c r="D790" s="21">
        <v>24</v>
      </c>
      <c r="E790" s="2"/>
      <c r="F790" s="387">
        <v>75.400000000000006</v>
      </c>
    </row>
    <row r="791" spans="1:6">
      <c r="A791" s="162" t="s">
        <v>4286</v>
      </c>
      <c r="B791" s="2">
        <v>6</v>
      </c>
      <c r="C791" s="1">
        <v>0.7</v>
      </c>
      <c r="D791" s="21">
        <v>24</v>
      </c>
      <c r="E791" s="2"/>
      <c r="F791" s="387">
        <v>35.450000000000003</v>
      </c>
    </row>
    <row r="792" spans="1:6">
      <c r="A792" s="162" t="s">
        <v>4288</v>
      </c>
      <c r="B792" s="2">
        <v>6</v>
      </c>
      <c r="C792" s="1">
        <v>0.7</v>
      </c>
      <c r="D792" s="21">
        <v>24</v>
      </c>
      <c r="E792" s="2"/>
      <c r="F792" s="387">
        <v>266.35000000000002</v>
      </c>
    </row>
    <row r="793" spans="1:6">
      <c r="A793" s="162" t="s">
        <v>4300</v>
      </c>
      <c r="B793" s="2">
        <v>6</v>
      </c>
      <c r="C793" s="1">
        <v>0.5</v>
      </c>
      <c r="D793" s="21">
        <v>40</v>
      </c>
      <c r="E793" s="2"/>
      <c r="F793" s="387">
        <v>15.350000000000001</v>
      </c>
    </row>
    <row r="794" spans="1:6">
      <c r="A794" s="162" t="s">
        <v>4302</v>
      </c>
      <c r="B794" s="2">
        <v>6</v>
      </c>
      <c r="C794" s="1">
        <v>0.7</v>
      </c>
      <c r="D794" s="21">
        <v>24</v>
      </c>
      <c r="E794" s="2"/>
      <c r="F794" s="387">
        <v>12.950000000000001</v>
      </c>
    </row>
    <row r="795" spans="1:6">
      <c r="A795" s="162" t="s">
        <v>4306</v>
      </c>
      <c r="B795" s="2">
        <v>6</v>
      </c>
      <c r="C795" s="1">
        <v>0.7</v>
      </c>
      <c r="D795" s="21">
        <v>22</v>
      </c>
      <c r="E795" s="2"/>
      <c r="F795" s="387">
        <v>20.900000000000002</v>
      </c>
    </row>
    <row r="796" spans="1:6">
      <c r="A796" s="162" t="s">
        <v>4315</v>
      </c>
      <c r="B796" s="2">
        <v>6</v>
      </c>
      <c r="C796" s="1">
        <v>0.7</v>
      </c>
      <c r="D796" s="21">
        <v>22</v>
      </c>
      <c r="E796" s="2"/>
      <c r="F796" s="387">
        <v>44.75</v>
      </c>
    </row>
    <row r="797" spans="1:6">
      <c r="A797" s="162" t="s">
        <v>4318</v>
      </c>
      <c r="B797" s="2">
        <v>6</v>
      </c>
      <c r="C797" s="1">
        <v>0.7</v>
      </c>
      <c r="D797" s="21">
        <v>14</v>
      </c>
      <c r="E797" s="2"/>
      <c r="F797" s="387">
        <v>36.700000000000003</v>
      </c>
    </row>
    <row r="798" spans="1:6" ht="23.5">
      <c r="A798" s="478" t="s">
        <v>4424</v>
      </c>
      <c r="B798" s="479"/>
      <c r="C798" s="479"/>
      <c r="D798" s="479"/>
      <c r="E798" s="384"/>
      <c r="F798" s="384"/>
    </row>
    <row r="799" spans="1:6">
      <c r="A799" s="162" t="s">
        <v>4452</v>
      </c>
      <c r="B799" s="2">
        <v>6</v>
      </c>
      <c r="C799" s="1">
        <v>0.7</v>
      </c>
      <c r="D799" s="21">
        <v>40</v>
      </c>
      <c r="E799" s="2"/>
      <c r="F799" s="387">
        <v>22.1</v>
      </c>
    </row>
    <row r="800" spans="1:6">
      <c r="A800" s="162" t="s">
        <v>958</v>
      </c>
      <c r="B800" s="2">
        <v>6</v>
      </c>
      <c r="C800" s="1">
        <v>0.7</v>
      </c>
      <c r="D800" s="21">
        <v>40</v>
      </c>
      <c r="E800" s="2"/>
      <c r="F800" s="387">
        <v>16.900000000000002</v>
      </c>
    </row>
    <row r="801" spans="1:6">
      <c r="A801" s="162" t="s">
        <v>33013</v>
      </c>
      <c r="B801" s="2">
        <v>3</v>
      </c>
      <c r="C801" s="1">
        <v>0.7</v>
      </c>
      <c r="D801" s="21">
        <v>44</v>
      </c>
      <c r="E801" s="2"/>
      <c r="F801" s="387">
        <v>21.55</v>
      </c>
    </row>
    <row r="802" spans="1:6">
      <c r="A802" s="162" t="s">
        <v>33014</v>
      </c>
      <c r="B802" s="2">
        <v>3</v>
      </c>
      <c r="C802" s="1">
        <v>0.7</v>
      </c>
      <c r="D802" s="21">
        <v>42</v>
      </c>
      <c r="E802" s="2"/>
      <c r="F802" s="387">
        <v>19.05</v>
      </c>
    </row>
    <row r="803" spans="1:6">
      <c r="A803" s="162" t="s">
        <v>33015</v>
      </c>
      <c r="B803" s="2">
        <v>3</v>
      </c>
      <c r="C803" s="1">
        <v>0.7</v>
      </c>
      <c r="D803" s="21">
        <v>43</v>
      </c>
      <c r="E803" s="2"/>
      <c r="F803" s="387">
        <v>133.80000000000001</v>
      </c>
    </row>
    <row r="804" spans="1:6">
      <c r="A804" s="162" t="s">
        <v>1352</v>
      </c>
      <c r="B804" s="2">
        <v>6</v>
      </c>
      <c r="C804" s="1">
        <v>0.7</v>
      </c>
      <c r="D804" s="21">
        <v>42</v>
      </c>
      <c r="E804" s="2"/>
      <c r="F804" s="387">
        <v>12.950000000000001</v>
      </c>
    </row>
    <row r="805" spans="1:6">
      <c r="A805" s="162" t="s">
        <v>14603</v>
      </c>
      <c r="B805" s="2">
        <v>6</v>
      </c>
      <c r="C805" s="1">
        <v>0.7</v>
      </c>
      <c r="D805" s="21">
        <v>42</v>
      </c>
      <c r="E805" s="2"/>
      <c r="F805" s="387">
        <v>12.100000000000001</v>
      </c>
    </row>
    <row r="806" spans="1:6">
      <c r="A806" s="162" t="s">
        <v>33086</v>
      </c>
      <c r="B806" s="2">
        <v>6</v>
      </c>
      <c r="C806" s="1">
        <v>0.7</v>
      </c>
      <c r="D806" s="21">
        <v>38</v>
      </c>
      <c r="E806" s="2"/>
      <c r="F806" s="387">
        <v>27.85</v>
      </c>
    </row>
    <row r="807" spans="1:6">
      <c r="A807" s="162" t="s">
        <v>31772</v>
      </c>
      <c r="B807" s="2">
        <v>6</v>
      </c>
      <c r="C807" s="1">
        <v>0.7</v>
      </c>
      <c r="D807" s="21">
        <v>38</v>
      </c>
      <c r="E807" s="2"/>
      <c r="F807" s="387">
        <v>14.3</v>
      </c>
    </row>
    <row r="808" spans="1:6">
      <c r="A808" s="162" t="s">
        <v>32508</v>
      </c>
      <c r="B808" s="2">
        <v>6</v>
      </c>
      <c r="C808" s="1">
        <v>0.7</v>
      </c>
      <c r="D808" s="21">
        <v>45</v>
      </c>
      <c r="E808" s="2"/>
      <c r="F808" s="387">
        <v>13.15</v>
      </c>
    </row>
    <row r="809" spans="1:6">
      <c r="A809" s="162" t="s">
        <v>4565</v>
      </c>
      <c r="B809" s="2">
        <v>3</v>
      </c>
      <c r="C809" s="1">
        <v>0.7</v>
      </c>
      <c r="D809" s="21">
        <v>45</v>
      </c>
      <c r="E809" s="2"/>
      <c r="F809" s="387">
        <v>26.05</v>
      </c>
    </row>
    <row r="810" spans="1:6">
      <c r="A810" s="162" t="s">
        <v>2883</v>
      </c>
      <c r="B810" s="2">
        <v>6</v>
      </c>
      <c r="C810" s="1">
        <v>0.7</v>
      </c>
      <c r="D810" s="21">
        <v>43.2</v>
      </c>
      <c r="E810" s="2"/>
      <c r="F810" s="387">
        <v>359.55</v>
      </c>
    </row>
    <row r="811" spans="1:6">
      <c r="A811" s="162" t="s">
        <v>3002</v>
      </c>
      <c r="B811" s="2">
        <v>6</v>
      </c>
      <c r="C811" s="1">
        <v>0.7</v>
      </c>
      <c r="D811" s="21">
        <v>47.3</v>
      </c>
      <c r="E811" s="2"/>
      <c r="F811" s="387">
        <v>17.850000000000001</v>
      </c>
    </row>
    <row r="812" spans="1:6">
      <c r="A812" s="162" t="s">
        <v>33148</v>
      </c>
      <c r="B812" s="2">
        <v>6</v>
      </c>
      <c r="C812" s="1">
        <v>0.7</v>
      </c>
      <c r="D812" s="21">
        <v>45.3</v>
      </c>
      <c r="E812" s="2"/>
      <c r="F812" s="387">
        <v>35.25</v>
      </c>
    </row>
    <row r="813" spans="1:6">
      <c r="A813" s="162" t="s">
        <v>33149</v>
      </c>
      <c r="B813" s="2">
        <v>6</v>
      </c>
      <c r="C813" s="1">
        <v>0.7</v>
      </c>
      <c r="D813" s="21">
        <v>45.7</v>
      </c>
      <c r="E813" s="2"/>
      <c r="F813" s="387">
        <v>30.950000000000003</v>
      </c>
    </row>
    <row r="814" spans="1:6">
      <c r="A814" s="162" t="s">
        <v>3004</v>
      </c>
      <c r="B814" s="2">
        <v>6</v>
      </c>
      <c r="C814" s="1">
        <v>0.7</v>
      </c>
      <c r="D814" s="21">
        <v>45</v>
      </c>
      <c r="E814" s="2"/>
      <c r="F814" s="387">
        <v>17.5</v>
      </c>
    </row>
    <row r="815" spans="1:6">
      <c r="A815" s="162" t="s">
        <v>3006</v>
      </c>
      <c r="B815" s="2">
        <v>6</v>
      </c>
      <c r="C815" s="1">
        <v>0.7</v>
      </c>
      <c r="D815" s="21">
        <v>46.4</v>
      </c>
      <c r="E815" s="2"/>
      <c r="F815" s="387">
        <v>37.75</v>
      </c>
    </row>
    <row r="816" spans="1:6">
      <c r="A816" s="162" t="s">
        <v>3008</v>
      </c>
      <c r="B816" s="2">
        <v>6</v>
      </c>
      <c r="C816" s="1">
        <v>0.7</v>
      </c>
      <c r="D816" s="21">
        <v>40</v>
      </c>
      <c r="E816" s="2"/>
      <c r="F816" s="387">
        <v>18.8</v>
      </c>
    </row>
    <row r="817" spans="1:6">
      <c r="A817" s="162" t="s">
        <v>3010</v>
      </c>
      <c r="B817" s="2">
        <v>6</v>
      </c>
      <c r="C817" s="1">
        <v>0.7</v>
      </c>
      <c r="D817" s="21">
        <v>45</v>
      </c>
      <c r="E817" s="2"/>
      <c r="F817" s="387">
        <v>22.650000000000002</v>
      </c>
    </row>
    <row r="818" spans="1:6">
      <c r="A818" s="162" t="s">
        <v>3012</v>
      </c>
      <c r="B818" s="2">
        <v>6</v>
      </c>
      <c r="C818" s="1">
        <v>0.7</v>
      </c>
      <c r="D818" s="21">
        <v>40</v>
      </c>
      <c r="E818" s="2"/>
      <c r="F818" s="387">
        <v>40.200000000000003</v>
      </c>
    </row>
    <row r="819" spans="1:6">
      <c r="A819" s="162" t="s">
        <v>3015</v>
      </c>
      <c r="B819" s="2">
        <v>6</v>
      </c>
      <c r="C819" s="1">
        <v>0.7</v>
      </c>
      <c r="D819" s="21">
        <v>44.2</v>
      </c>
      <c r="E819" s="2"/>
      <c r="F819" s="387">
        <v>16.55</v>
      </c>
    </row>
    <row r="820" spans="1:6">
      <c r="A820" s="162" t="s">
        <v>3017</v>
      </c>
      <c r="B820" s="2">
        <v>6</v>
      </c>
      <c r="C820" s="1">
        <v>0.7</v>
      </c>
      <c r="D820" s="21">
        <v>45</v>
      </c>
      <c r="E820" s="2"/>
      <c r="F820" s="387">
        <v>18.05</v>
      </c>
    </row>
    <row r="821" spans="1:6">
      <c r="A821" s="260" t="s">
        <v>3509</v>
      </c>
      <c r="B821" s="9">
        <v>6</v>
      </c>
      <c r="C821" s="34">
        <v>0.7</v>
      </c>
      <c r="D821" s="31">
        <v>40</v>
      </c>
      <c r="E821" s="9"/>
      <c r="F821" s="391">
        <v>20.700000000000003</v>
      </c>
    </row>
    <row r="822" spans="1:6" ht="23.5">
      <c r="A822" s="478" t="s">
        <v>4425</v>
      </c>
      <c r="B822" s="479"/>
      <c r="C822" s="479"/>
      <c r="D822" s="479"/>
      <c r="E822" s="384"/>
      <c r="F822" s="384"/>
    </row>
    <row r="823" spans="1:6">
      <c r="A823" s="162" t="s">
        <v>162</v>
      </c>
      <c r="B823" s="2">
        <v>6</v>
      </c>
      <c r="C823" s="1">
        <v>0.7</v>
      </c>
      <c r="D823" s="21">
        <v>40</v>
      </c>
      <c r="E823" s="2"/>
      <c r="F823" s="387">
        <v>24.650000000000002</v>
      </c>
    </row>
    <row r="824" spans="1:6">
      <c r="A824" s="162" t="s">
        <v>854</v>
      </c>
      <c r="B824" s="2">
        <v>6</v>
      </c>
      <c r="C824" s="1">
        <v>0.7</v>
      </c>
      <c r="D824" s="21">
        <v>40</v>
      </c>
      <c r="E824" s="2"/>
      <c r="F824" s="387">
        <v>14.3</v>
      </c>
    </row>
    <row r="825" spans="1:6">
      <c r="A825" s="162" t="s">
        <v>32382</v>
      </c>
      <c r="B825" s="2">
        <v>6</v>
      </c>
      <c r="C825" s="1">
        <v>0.7</v>
      </c>
      <c r="D825" s="21">
        <v>40</v>
      </c>
      <c r="E825" s="2"/>
      <c r="F825" s="387">
        <v>12.350000000000001</v>
      </c>
    </row>
    <row r="826" spans="1:6">
      <c r="A826" s="162" t="s">
        <v>31736</v>
      </c>
      <c r="B826" s="2">
        <v>6</v>
      </c>
      <c r="C826" s="1">
        <v>0.7</v>
      </c>
      <c r="D826" s="21">
        <v>35</v>
      </c>
      <c r="E826" s="2"/>
      <c r="F826" s="387">
        <v>17.8</v>
      </c>
    </row>
    <row r="827" spans="1:6">
      <c r="A827" s="162" t="s">
        <v>32384</v>
      </c>
      <c r="B827" s="2">
        <v>6</v>
      </c>
      <c r="C827" s="1">
        <v>1</v>
      </c>
      <c r="D827" s="21">
        <v>40</v>
      </c>
      <c r="E827" s="2"/>
      <c r="F827" s="387">
        <v>88.100000000000009</v>
      </c>
    </row>
    <row r="828" spans="1:6">
      <c r="A828" s="162" t="s">
        <v>31737</v>
      </c>
      <c r="B828" s="2">
        <v>12</v>
      </c>
      <c r="C828" s="1">
        <v>0.7</v>
      </c>
      <c r="D828" s="21">
        <v>14</v>
      </c>
      <c r="E828" s="2"/>
      <c r="F828" s="387">
        <v>94.050000000000011</v>
      </c>
    </row>
    <row r="829" spans="1:6">
      <c r="A829" s="162" t="s">
        <v>27667</v>
      </c>
      <c r="B829" s="2">
        <v>6</v>
      </c>
      <c r="C829" s="1">
        <v>0.7</v>
      </c>
      <c r="D829" s="21">
        <v>40</v>
      </c>
      <c r="E829" s="2"/>
      <c r="F829" s="387">
        <v>6.75</v>
      </c>
    </row>
    <row r="830" spans="1:6">
      <c r="A830" s="162" t="s">
        <v>31745</v>
      </c>
      <c r="B830" s="2">
        <v>6</v>
      </c>
      <c r="C830" s="1">
        <v>0.7</v>
      </c>
      <c r="D830" s="21">
        <v>40</v>
      </c>
      <c r="E830" s="2"/>
      <c r="F830" s="387">
        <v>56.1</v>
      </c>
    </row>
    <row r="831" spans="1:6">
      <c r="A831" s="162" t="s">
        <v>27668</v>
      </c>
      <c r="B831" s="2">
        <v>6</v>
      </c>
      <c r="C831" s="1">
        <v>0.7</v>
      </c>
      <c r="D831" s="21">
        <v>40</v>
      </c>
      <c r="E831" s="2"/>
      <c r="F831" s="387">
        <v>31.400000000000002</v>
      </c>
    </row>
    <row r="832" spans="1:6">
      <c r="A832" s="260" t="s">
        <v>27669</v>
      </c>
      <c r="B832" s="9">
        <v>6</v>
      </c>
      <c r="C832" s="34">
        <v>0.7</v>
      </c>
      <c r="D832" s="31">
        <v>40</v>
      </c>
      <c r="E832" s="9"/>
      <c r="F832" s="391">
        <v>21.6</v>
      </c>
    </row>
    <row r="833" spans="1:6">
      <c r="A833" s="162" t="s">
        <v>2609</v>
      </c>
      <c r="B833" s="2">
        <v>6</v>
      </c>
      <c r="C833" s="1">
        <v>0.7</v>
      </c>
      <c r="D833" s="21">
        <v>40</v>
      </c>
      <c r="E833" s="2"/>
      <c r="F833" s="387">
        <v>17.350000000000001</v>
      </c>
    </row>
    <row r="834" spans="1:6">
      <c r="A834" s="162" t="s">
        <v>2935</v>
      </c>
      <c r="B834" s="2">
        <v>6</v>
      </c>
      <c r="C834" s="1">
        <v>0.7</v>
      </c>
      <c r="D834" s="21">
        <v>41.5</v>
      </c>
      <c r="E834" s="2"/>
      <c r="F834" s="387">
        <v>13.100000000000001</v>
      </c>
    </row>
    <row r="835" spans="1:6">
      <c r="A835" s="162" t="s">
        <v>3248</v>
      </c>
      <c r="B835" s="2">
        <v>6</v>
      </c>
      <c r="C835" s="1">
        <v>1</v>
      </c>
      <c r="D835" s="21">
        <v>38</v>
      </c>
      <c r="E835" s="2"/>
      <c r="F835" s="387">
        <v>9.4500000000000011</v>
      </c>
    </row>
    <row r="836" spans="1:6">
      <c r="A836" s="162" t="s">
        <v>33192</v>
      </c>
      <c r="B836" s="2">
        <v>12</v>
      </c>
      <c r="C836" s="1">
        <v>1</v>
      </c>
      <c r="D836" s="21">
        <v>42</v>
      </c>
      <c r="E836" s="2"/>
      <c r="F836" s="387">
        <v>59.050000000000004</v>
      </c>
    </row>
    <row r="837" spans="1:6" ht="23.5">
      <c r="A837" s="478" t="s">
        <v>4426</v>
      </c>
      <c r="B837" s="479"/>
      <c r="C837" s="479"/>
      <c r="D837" s="479"/>
      <c r="E837" s="384"/>
      <c r="F837" s="384"/>
    </row>
    <row r="838" spans="1:6">
      <c r="A838" s="162" t="s">
        <v>32921</v>
      </c>
      <c r="B838" s="2">
        <v>6</v>
      </c>
      <c r="C838" s="1">
        <v>0.7</v>
      </c>
      <c r="D838" s="21">
        <v>42</v>
      </c>
      <c r="E838" s="2"/>
      <c r="F838" s="387">
        <v>15.100000000000001</v>
      </c>
    </row>
    <row r="839" spans="1:6">
      <c r="A839" s="162" t="s">
        <v>32922</v>
      </c>
      <c r="B839" s="2">
        <v>6</v>
      </c>
      <c r="C839" s="1">
        <v>0.7</v>
      </c>
      <c r="D839" s="21">
        <v>42</v>
      </c>
      <c r="E839" s="2"/>
      <c r="F839" s="387">
        <v>36.75</v>
      </c>
    </row>
    <row r="840" spans="1:6">
      <c r="A840" s="162" t="s">
        <v>32923</v>
      </c>
      <c r="B840" s="2">
        <v>6</v>
      </c>
      <c r="C840" s="1">
        <v>0.7</v>
      </c>
      <c r="D840" s="21">
        <v>42</v>
      </c>
      <c r="E840" s="2"/>
      <c r="F840" s="387">
        <v>12.75</v>
      </c>
    </row>
    <row r="841" spans="1:6">
      <c r="A841" s="162" t="s">
        <v>32924</v>
      </c>
      <c r="B841" s="2">
        <v>4</v>
      </c>
      <c r="C841" s="1">
        <v>0.7</v>
      </c>
      <c r="D841" s="21">
        <v>43.9</v>
      </c>
      <c r="E841" s="2"/>
      <c r="F841" s="387">
        <v>21.05</v>
      </c>
    </row>
    <row r="842" spans="1:6">
      <c r="A842" s="162" t="s">
        <v>35</v>
      </c>
      <c r="B842" s="2">
        <v>6</v>
      </c>
      <c r="C842" s="1">
        <v>0.7</v>
      </c>
      <c r="D842" s="21">
        <v>40</v>
      </c>
      <c r="E842" s="2"/>
      <c r="F842" s="387">
        <v>45.650000000000006</v>
      </c>
    </row>
    <row r="843" spans="1:6">
      <c r="A843" s="162" t="s">
        <v>112</v>
      </c>
      <c r="B843" s="2">
        <v>6</v>
      </c>
      <c r="C843" s="1">
        <v>0.7</v>
      </c>
      <c r="D843" s="21">
        <v>40</v>
      </c>
      <c r="E843" s="2"/>
      <c r="F843" s="387">
        <v>35.65</v>
      </c>
    </row>
    <row r="844" spans="1:6">
      <c r="A844" s="162" t="s">
        <v>115</v>
      </c>
      <c r="B844" s="2">
        <v>6</v>
      </c>
      <c r="C844" s="1">
        <v>0.7</v>
      </c>
      <c r="D844" s="21">
        <v>40</v>
      </c>
      <c r="E844" s="2"/>
      <c r="F844" s="387">
        <v>28</v>
      </c>
    </row>
    <row r="845" spans="1:6">
      <c r="A845" s="162" t="s">
        <v>117</v>
      </c>
      <c r="B845" s="2">
        <v>6</v>
      </c>
      <c r="C845" s="1">
        <v>0.7</v>
      </c>
      <c r="D845" s="21">
        <v>40</v>
      </c>
      <c r="E845" s="2"/>
      <c r="F845" s="387">
        <v>28</v>
      </c>
    </row>
    <row r="846" spans="1:6">
      <c r="A846" s="162" t="s">
        <v>119</v>
      </c>
      <c r="B846" s="2">
        <v>6</v>
      </c>
      <c r="C846" s="1">
        <v>0.7</v>
      </c>
      <c r="D846" s="21">
        <v>40</v>
      </c>
      <c r="E846" s="2"/>
      <c r="F846" s="387">
        <v>12.350000000000001</v>
      </c>
    </row>
    <row r="847" spans="1:6">
      <c r="A847" s="162" t="s">
        <v>4720</v>
      </c>
      <c r="B847" s="2">
        <v>6</v>
      </c>
      <c r="C847" s="1">
        <v>0.7</v>
      </c>
      <c r="D847" s="21">
        <v>43</v>
      </c>
      <c r="E847" s="2"/>
      <c r="F847" s="387">
        <v>7</v>
      </c>
    </row>
    <row r="848" spans="1:6">
      <c r="A848" s="162" t="s">
        <v>32933</v>
      </c>
      <c r="B848" s="2">
        <v>6</v>
      </c>
      <c r="C848" s="1">
        <v>0.7</v>
      </c>
      <c r="D848" s="21">
        <v>40</v>
      </c>
      <c r="E848" s="2"/>
      <c r="F848" s="387">
        <v>28</v>
      </c>
    </row>
    <row r="849" spans="1:6">
      <c r="A849" s="162" t="s">
        <v>32934</v>
      </c>
      <c r="B849" s="2">
        <v>6</v>
      </c>
      <c r="C849" s="1">
        <v>0.7</v>
      </c>
      <c r="D849" s="21">
        <v>40</v>
      </c>
      <c r="E849" s="2"/>
      <c r="F849" s="387">
        <v>414.15000000000003</v>
      </c>
    </row>
    <row r="850" spans="1:6">
      <c r="A850" s="162" t="s">
        <v>32935</v>
      </c>
      <c r="B850" s="2">
        <v>6</v>
      </c>
      <c r="C850" s="1">
        <v>0.7</v>
      </c>
      <c r="D850" s="21">
        <v>40</v>
      </c>
      <c r="E850" s="2"/>
      <c r="F850" s="387">
        <v>55.150000000000006</v>
      </c>
    </row>
    <row r="851" spans="1:6">
      <c r="A851" s="162" t="s">
        <v>214</v>
      </c>
      <c r="B851" s="2">
        <v>6</v>
      </c>
      <c r="C851" s="1">
        <v>0.7</v>
      </c>
      <c r="D851" s="21">
        <v>40</v>
      </c>
      <c r="E851" s="2"/>
      <c r="F851" s="387">
        <v>23.700000000000003</v>
      </c>
    </row>
    <row r="852" spans="1:6">
      <c r="A852" s="162" t="s">
        <v>4434</v>
      </c>
      <c r="B852" s="2">
        <v>6</v>
      </c>
      <c r="C852" s="1">
        <v>0.7</v>
      </c>
      <c r="D852" s="21">
        <v>40</v>
      </c>
      <c r="E852" s="2"/>
      <c r="F852" s="387">
        <v>17.95</v>
      </c>
    </row>
    <row r="853" spans="1:6">
      <c r="A853" s="162" t="s">
        <v>218</v>
      </c>
      <c r="B853" s="2">
        <v>6</v>
      </c>
      <c r="C853" s="1">
        <v>0.7</v>
      </c>
      <c r="D853" s="21">
        <v>40</v>
      </c>
      <c r="E853" s="2"/>
      <c r="F853" s="387">
        <v>12.100000000000001</v>
      </c>
    </row>
    <row r="854" spans="1:6">
      <c r="A854" s="162" t="s">
        <v>27042</v>
      </c>
      <c r="B854" s="2">
        <v>6</v>
      </c>
      <c r="C854" s="1">
        <v>0.7</v>
      </c>
      <c r="D854" s="21">
        <v>40</v>
      </c>
      <c r="E854" s="2"/>
      <c r="F854" s="387">
        <v>27.650000000000002</v>
      </c>
    </row>
    <row r="855" spans="1:6">
      <c r="A855" s="162" t="s">
        <v>4628</v>
      </c>
      <c r="B855" s="2">
        <v>6</v>
      </c>
      <c r="C855" s="1">
        <v>0.7</v>
      </c>
      <c r="D855" s="21">
        <v>37.5</v>
      </c>
      <c r="E855" s="2"/>
      <c r="F855" s="387">
        <v>14.4</v>
      </c>
    </row>
    <row r="856" spans="1:6">
      <c r="A856" s="162" t="s">
        <v>4559</v>
      </c>
      <c r="B856" s="2">
        <v>3</v>
      </c>
      <c r="C856" s="1">
        <v>0.7</v>
      </c>
      <c r="D856" s="21">
        <v>43</v>
      </c>
      <c r="E856" s="2"/>
      <c r="F856" s="387">
        <v>24.950000000000003</v>
      </c>
    </row>
    <row r="857" spans="1:6">
      <c r="A857" s="162" t="s">
        <v>32947</v>
      </c>
      <c r="B857" s="2">
        <v>6</v>
      </c>
      <c r="C857" s="1">
        <v>0.7</v>
      </c>
      <c r="D857" s="21">
        <v>43</v>
      </c>
      <c r="E857" s="2"/>
      <c r="F857" s="387">
        <v>261.90000000000003</v>
      </c>
    </row>
    <row r="858" spans="1:6">
      <c r="A858" s="162" t="s">
        <v>240</v>
      </c>
      <c r="B858" s="2">
        <v>6</v>
      </c>
      <c r="C858" s="1">
        <v>0.7</v>
      </c>
      <c r="D858" s="21">
        <v>43</v>
      </c>
      <c r="E858" s="2"/>
      <c r="F858" s="387">
        <v>83.2</v>
      </c>
    </row>
    <row r="859" spans="1:6">
      <c r="A859" s="162" t="s">
        <v>32948</v>
      </c>
      <c r="B859" s="2">
        <v>6</v>
      </c>
      <c r="C859" s="1">
        <v>0.7</v>
      </c>
      <c r="D859" s="21">
        <v>43</v>
      </c>
      <c r="E859" s="2"/>
      <c r="F859" s="387">
        <v>20.8</v>
      </c>
    </row>
    <row r="860" spans="1:6">
      <c r="A860" s="162" t="s">
        <v>4724</v>
      </c>
      <c r="B860" s="2">
        <v>6</v>
      </c>
      <c r="C860" s="1">
        <v>0.7</v>
      </c>
      <c r="D860" s="21">
        <v>43</v>
      </c>
      <c r="E860" s="2"/>
      <c r="F860" s="387">
        <v>49.35</v>
      </c>
    </row>
    <row r="861" spans="1:6">
      <c r="A861" s="162" t="s">
        <v>32966</v>
      </c>
      <c r="B861" s="2">
        <v>6</v>
      </c>
      <c r="C861" s="1">
        <v>0.7</v>
      </c>
      <c r="D861" s="21">
        <v>40</v>
      </c>
      <c r="E861" s="2"/>
      <c r="F861" s="387">
        <v>20.700000000000003</v>
      </c>
    </row>
    <row r="862" spans="1:6">
      <c r="A862" s="162" t="s">
        <v>32967</v>
      </c>
      <c r="B862" s="2">
        <v>6</v>
      </c>
      <c r="C862" s="1">
        <v>0.7</v>
      </c>
      <c r="D862" s="21">
        <v>40</v>
      </c>
      <c r="E862" s="2"/>
      <c r="F862" s="387">
        <v>25.6</v>
      </c>
    </row>
    <row r="863" spans="1:6">
      <c r="A863" s="162" t="s">
        <v>32968</v>
      </c>
      <c r="B863" s="2">
        <v>6</v>
      </c>
      <c r="C863" s="1">
        <v>0.7</v>
      </c>
      <c r="D863" s="21">
        <v>54</v>
      </c>
      <c r="E863" s="2"/>
      <c r="F863" s="387">
        <v>30.5</v>
      </c>
    </row>
    <row r="864" spans="1:6">
      <c r="A864" s="162" t="s">
        <v>32969</v>
      </c>
      <c r="B864" s="2">
        <v>6</v>
      </c>
      <c r="C864" s="1">
        <v>0.7</v>
      </c>
      <c r="D864" s="21">
        <v>40</v>
      </c>
      <c r="E864" s="2"/>
      <c r="F864" s="387">
        <v>57.300000000000004</v>
      </c>
    </row>
    <row r="865" spans="1:6">
      <c r="A865" s="162" t="s">
        <v>32970</v>
      </c>
      <c r="B865" s="2">
        <v>6</v>
      </c>
      <c r="C865" s="1">
        <v>0.7</v>
      </c>
      <c r="D865" s="21">
        <v>43</v>
      </c>
      <c r="E865" s="2"/>
      <c r="F865" s="387">
        <v>23.950000000000003</v>
      </c>
    </row>
    <row r="866" spans="1:6">
      <c r="A866" s="162" t="s">
        <v>336</v>
      </c>
      <c r="B866" s="2">
        <v>6</v>
      </c>
      <c r="C866" s="1">
        <v>0.7</v>
      </c>
      <c r="D866" s="21">
        <v>40</v>
      </c>
      <c r="E866" s="2"/>
      <c r="F866" s="387">
        <v>17.350000000000001</v>
      </c>
    </row>
    <row r="867" spans="1:6">
      <c r="A867" s="162" t="s">
        <v>338</v>
      </c>
      <c r="B867" s="2">
        <v>6</v>
      </c>
      <c r="C867" s="1">
        <v>0.7</v>
      </c>
      <c r="D867" s="21">
        <v>40</v>
      </c>
      <c r="E867" s="2"/>
      <c r="F867" s="387">
        <v>63.400000000000006</v>
      </c>
    </row>
    <row r="868" spans="1:6">
      <c r="A868" s="162" t="s">
        <v>340</v>
      </c>
      <c r="B868" s="2">
        <v>6</v>
      </c>
      <c r="C868" s="1">
        <v>0.7</v>
      </c>
      <c r="D868" s="21">
        <v>40</v>
      </c>
      <c r="E868" s="2"/>
      <c r="F868" s="387">
        <v>31.05</v>
      </c>
    </row>
    <row r="869" spans="1:6">
      <c r="A869" s="162" t="s">
        <v>342</v>
      </c>
      <c r="B869" s="2">
        <v>6</v>
      </c>
      <c r="C869" s="1">
        <v>0.7</v>
      </c>
      <c r="D869" s="21">
        <v>40</v>
      </c>
      <c r="E869" s="2"/>
      <c r="F869" s="387">
        <v>11.850000000000001</v>
      </c>
    </row>
    <row r="870" spans="1:6">
      <c r="A870" s="162" t="s">
        <v>343</v>
      </c>
      <c r="B870" s="2">
        <v>6</v>
      </c>
      <c r="C870" s="1">
        <v>1</v>
      </c>
      <c r="D870" s="21">
        <v>37.5</v>
      </c>
      <c r="E870" s="2"/>
      <c r="F870" s="387">
        <v>15.15</v>
      </c>
    </row>
    <row r="871" spans="1:6">
      <c r="A871" s="162" t="s">
        <v>38687</v>
      </c>
      <c r="B871" s="2">
        <v>6</v>
      </c>
      <c r="C871" s="1">
        <v>1.5</v>
      </c>
      <c r="D871" s="21">
        <v>37.5</v>
      </c>
      <c r="E871" s="2"/>
      <c r="F871" s="387">
        <v>10.5</v>
      </c>
    </row>
    <row r="872" spans="1:6">
      <c r="A872" s="162" t="s">
        <v>38688</v>
      </c>
      <c r="B872" s="2">
        <v>1</v>
      </c>
      <c r="C872" s="1">
        <v>3</v>
      </c>
      <c r="D872" s="21">
        <v>37.5</v>
      </c>
      <c r="E872" s="2"/>
      <c r="F872" s="387">
        <v>25.650000000000002</v>
      </c>
    </row>
    <row r="873" spans="1:6">
      <c r="A873" s="162" t="s">
        <v>350</v>
      </c>
      <c r="B873" s="2">
        <v>60</v>
      </c>
      <c r="C873" s="1">
        <v>0.05</v>
      </c>
      <c r="D873" s="21">
        <v>40</v>
      </c>
      <c r="E873" s="2"/>
      <c r="F873" s="387">
        <v>22.6</v>
      </c>
    </row>
    <row r="874" spans="1:6">
      <c r="A874" s="162" t="s">
        <v>352</v>
      </c>
      <c r="B874" s="2">
        <v>12</v>
      </c>
      <c r="C874" s="1">
        <v>1</v>
      </c>
      <c r="D874" s="21">
        <v>40</v>
      </c>
      <c r="E874" s="2"/>
      <c r="F874" s="387">
        <v>19.100000000000001</v>
      </c>
    </row>
    <row r="875" spans="1:6">
      <c r="A875" s="162" t="s">
        <v>355</v>
      </c>
      <c r="B875" s="2">
        <v>12</v>
      </c>
      <c r="C875" s="1">
        <v>1</v>
      </c>
      <c r="D875" s="21">
        <v>40</v>
      </c>
      <c r="E875" s="2"/>
      <c r="F875" s="387">
        <v>24.5</v>
      </c>
    </row>
    <row r="876" spans="1:6">
      <c r="A876" s="162" t="s">
        <v>358</v>
      </c>
      <c r="B876" s="2">
        <v>6</v>
      </c>
      <c r="C876" s="1">
        <v>0.7</v>
      </c>
      <c r="D876" s="21">
        <v>27</v>
      </c>
      <c r="E876" s="2"/>
      <c r="F876" s="387">
        <v>16.8</v>
      </c>
    </row>
    <row r="877" spans="1:6">
      <c r="A877" s="162" t="s">
        <v>360</v>
      </c>
      <c r="B877" s="2">
        <v>6</v>
      </c>
      <c r="C877" s="1">
        <v>0.7</v>
      </c>
      <c r="D877" s="21">
        <v>40</v>
      </c>
      <c r="E877" s="2"/>
      <c r="F877" s="387">
        <v>29.25</v>
      </c>
    </row>
    <row r="878" spans="1:6">
      <c r="A878" s="162" t="s">
        <v>362</v>
      </c>
      <c r="B878" s="2">
        <v>6</v>
      </c>
      <c r="C878" s="1">
        <v>0.7</v>
      </c>
      <c r="D878" s="21">
        <v>40</v>
      </c>
      <c r="E878" s="2"/>
      <c r="F878" s="387">
        <v>12.600000000000001</v>
      </c>
    </row>
    <row r="879" spans="1:6">
      <c r="A879" s="162" t="s">
        <v>364</v>
      </c>
      <c r="B879" s="2">
        <v>6</v>
      </c>
      <c r="C879" s="1">
        <v>0.7</v>
      </c>
      <c r="D879" s="21">
        <v>40</v>
      </c>
      <c r="E879" s="2"/>
      <c r="F879" s="387">
        <v>121.35000000000001</v>
      </c>
    </row>
    <row r="880" spans="1:6">
      <c r="A880" s="162" t="s">
        <v>4513</v>
      </c>
      <c r="B880" s="2">
        <v>6</v>
      </c>
      <c r="C880" s="1">
        <v>1</v>
      </c>
      <c r="D880" s="21">
        <v>40</v>
      </c>
      <c r="E880" s="2"/>
      <c r="F880" s="387">
        <v>15.450000000000001</v>
      </c>
    </row>
    <row r="881" spans="1:6">
      <c r="A881" s="162" t="s">
        <v>367</v>
      </c>
      <c r="B881" s="2">
        <v>6</v>
      </c>
      <c r="C881" s="1">
        <v>0.7</v>
      </c>
      <c r="D881" s="21">
        <v>27</v>
      </c>
      <c r="E881" s="2"/>
      <c r="F881" s="387">
        <v>11.55</v>
      </c>
    </row>
    <row r="882" spans="1:6">
      <c r="A882" s="162" t="s">
        <v>369</v>
      </c>
      <c r="B882" s="2">
        <v>6</v>
      </c>
      <c r="C882" s="1">
        <v>0.7</v>
      </c>
      <c r="D882" s="21">
        <v>32</v>
      </c>
      <c r="E882" s="2"/>
      <c r="F882" s="387">
        <v>13.9</v>
      </c>
    </row>
    <row r="883" spans="1:6">
      <c r="A883" s="162" t="s">
        <v>371</v>
      </c>
      <c r="B883" s="2">
        <v>6</v>
      </c>
      <c r="C883" s="1">
        <v>0.7</v>
      </c>
      <c r="D883" s="21">
        <v>14.9</v>
      </c>
      <c r="E883" s="2"/>
      <c r="F883" s="387">
        <v>17.850000000000001</v>
      </c>
    </row>
    <row r="884" spans="1:6">
      <c r="A884" s="162" t="s">
        <v>32344</v>
      </c>
      <c r="B884" s="2">
        <v>6</v>
      </c>
      <c r="C884" s="1">
        <v>0.7</v>
      </c>
      <c r="D884" s="21">
        <v>14.9</v>
      </c>
      <c r="E884" s="2"/>
      <c r="F884" s="387">
        <v>204.55</v>
      </c>
    </row>
    <row r="885" spans="1:6">
      <c r="A885" s="162" t="s">
        <v>374</v>
      </c>
      <c r="B885" s="2">
        <v>6</v>
      </c>
      <c r="C885" s="1">
        <v>1</v>
      </c>
      <c r="D885" s="21">
        <v>32</v>
      </c>
      <c r="E885" s="2"/>
      <c r="F885" s="387">
        <v>52.300000000000004</v>
      </c>
    </row>
    <row r="886" spans="1:6">
      <c r="A886" s="162" t="s">
        <v>4631</v>
      </c>
      <c r="B886" s="2">
        <v>6</v>
      </c>
      <c r="C886" s="1">
        <v>0.7</v>
      </c>
      <c r="D886" s="21">
        <v>45</v>
      </c>
      <c r="E886" s="2"/>
      <c r="F886" s="387">
        <v>27.85</v>
      </c>
    </row>
    <row r="887" spans="1:6">
      <c r="A887" s="162" t="s">
        <v>378</v>
      </c>
      <c r="B887" s="2">
        <v>6</v>
      </c>
      <c r="C887" s="1">
        <v>1</v>
      </c>
      <c r="D887" s="21">
        <v>35</v>
      </c>
      <c r="E887" s="2"/>
      <c r="F887" s="387">
        <v>27.450000000000003</v>
      </c>
    </row>
    <row r="888" spans="1:6">
      <c r="A888" s="162" t="s">
        <v>32895</v>
      </c>
      <c r="B888" s="2">
        <v>6</v>
      </c>
      <c r="C888" s="1">
        <v>1.5</v>
      </c>
      <c r="D888" s="21">
        <v>35</v>
      </c>
      <c r="E888" s="2"/>
      <c r="F888" s="387">
        <v>40.25</v>
      </c>
    </row>
    <row r="889" spans="1:6">
      <c r="A889" s="162" t="s">
        <v>32345</v>
      </c>
      <c r="B889" s="2">
        <v>6</v>
      </c>
      <c r="C889" s="1">
        <v>0.7</v>
      </c>
      <c r="D889" s="21">
        <v>32</v>
      </c>
      <c r="E889" s="2"/>
      <c r="F889" s="387">
        <v>12.25</v>
      </c>
    </row>
    <row r="890" spans="1:6">
      <c r="A890" s="162" t="s">
        <v>419</v>
      </c>
      <c r="B890" s="2">
        <v>6</v>
      </c>
      <c r="C890" s="1">
        <v>0.7</v>
      </c>
      <c r="D890" s="21">
        <v>45</v>
      </c>
      <c r="E890" s="2"/>
      <c r="F890" s="387">
        <v>35.1</v>
      </c>
    </row>
    <row r="891" spans="1:6">
      <c r="A891" s="162" t="s">
        <v>26910</v>
      </c>
      <c r="B891" s="2">
        <v>6</v>
      </c>
      <c r="C891" s="1">
        <v>0.7</v>
      </c>
      <c r="D891" s="21">
        <v>45</v>
      </c>
      <c r="E891" s="2"/>
      <c r="F891" s="387">
        <v>33.65</v>
      </c>
    </row>
    <row r="892" spans="1:6">
      <c r="A892" s="162" t="s">
        <v>431</v>
      </c>
      <c r="B892" s="2">
        <v>6</v>
      </c>
      <c r="C892" s="1">
        <v>0.7</v>
      </c>
      <c r="D892" s="21">
        <v>40</v>
      </c>
      <c r="E892" s="2"/>
      <c r="F892" s="387">
        <v>57.300000000000004</v>
      </c>
    </row>
    <row r="893" spans="1:6">
      <c r="A893" s="162" t="s">
        <v>435</v>
      </c>
      <c r="B893" s="2">
        <v>6</v>
      </c>
      <c r="C893" s="1">
        <v>0.7</v>
      </c>
      <c r="D893" s="21">
        <v>37.5</v>
      </c>
      <c r="E893" s="2"/>
      <c r="F893" s="387">
        <v>71.100000000000009</v>
      </c>
    </row>
    <row r="894" spans="1:6">
      <c r="A894" s="162" t="s">
        <v>437</v>
      </c>
      <c r="B894" s="2">
        <v>6</v>
      </c>
      <c r="C894" s="1">
        <v>0.7</v>
      </c>
      <c r="D894" s="21">
        <v>37.5</v>
      </c>
      <c r="E894" s="2"/>
      <c r="F894" s="387">
        <v>21.700000000000003</v>
      </c>
    </row>
    <row r="895" spans="1:6">
      <c r="A895" s="162" t="s">
        <v>32981</v>
      </c>
      <c r="B895" s="2">
        <v>6</v>
      </c>
      <c r="C895" s="1">
        <v>0.7</v>
      </c>
      <c r="D895" s="21">
        <v>38</v>
      </c>
      <c r="E895" s="2"/>
      <c r="F895" s="387">
        <v>20.55</v>
      </c>
    </row>
    <row r="896" spans="1:6">
      <c r="A896" s="162" t="s">
        <v>440</v>
      </c>
      <c r="B896" s="2">
        <v>6</v>
      </c>
      <c r="C896" s="1">
        <v>0.7</v>
      </c>
      <c r="D896" s="21">
        <v>38</v>
      </c>
      <c r="E896" s="2"/>
      <c r="F896" s="387">
        <v>31.5</v>
      </c>
    </row>
    <row r="897" spans="1:6">
      <c r="A897" s="162" t="s">
        <v>443</v>
      </c>
      <c r="B897" s="2">
        <v>6</v>
      </c>
      <c r="C897" s="1">
        <v>0.7</v>
      </c>
      <c r="D897" s="21">
        <v>40</v>
      </c>
      <c r="E897" s="2"/>
      <c r="F897" s="387">
        <v>31.700000000000003</v>
      </c>
    </row>
    <row r="898" spans="1:6">
      <c r="A898" s="162" t="s">
        <v>32982</v>
      </c>
      <c r="B898" s="2">
        <v>6</v>
      </c>
      <c r="C898" s="1">
        <v>0.7</v>
      </c>
      <c r="D898" s="21">
        <v>40</v>
      </c>
      <c r="E898" s="2"/>
      <c r="F898" s="387">
        <v>15.8</v>
      </c>
    </row>
    <row r="899" spans="1:6">
      <c r="A899" s="162" t="s">
        <v>14208</v>
      </c>
      <c r="B899" s="2">
        <v>6</v>
      </c>
      <c r="C899" s="1">
        <v>0.7</v>
      </c>
      <c r="D899" s="21">
        <v>40</v>
      </c>
      <c r="E899" s="2"/>
      <c r="F899" s="387">
        <v>41.45</v>
      </c>
    </row>
    <row r="900" spans="1:6">
      <c r="A900" s="162" t="s">
        <v>27645</v>
      </c>
      <c r="B900" s="2">
        <v>6</v>
      </c>
      <c r="C900" s="1">
        <v>0.7</v>
      </c>
      <c r="D900" s="21">
        <v>40</v>
      </c>
      <c r="E900" s="2"/>
      <c r="F900" s="387">
        <v>31.700000000000003</v>
      </c>
    </row>
    <row r="901" spans="1:6">
      <c r="A901" s="162" t="s">
        <v>565</v>
      </c>
      <c r="B901" s="2">
        <v>6</v>
      </c>
      <c r="C901" s="1">
        <v>0.7</v>
      </c>
      <c r="D901" s="21">
        <v>40</v>
      </c>
      <c r="E901" s="2"/>
      <c r="F901" s="387">
        <v>14.55</v>
      </c>
    </row>
    <row r="902" spans="1:6">
      <c r="A902" s="162" t="s">
        <v>26923</v>
      </c>
      <c r="B902" s="2">
        <v>6</v>
      </c>
      <c r="C902" s="1">
        <v>0.7</v>
      </c>
      <c r="D902" s="21">
        <v>46.2</v>
      </c>
      <c r="E902" s="2"/>
      <c r="F902" s="387">
        <v>27.1</v>
      </c>
    </row>
    <row r="903" spans="1:6">
      <c r="A903" s="162" t="s">
        <v>577</v>
      </c>
      <c r="B903" s="2">
        <v>6</v>
      </c>
      <c r="C903" s="1">
        <v>0.7</v>
      </c>
      <c r="D903" s="21">
        <v>40</v>
      </c>
      <c r="E903" s="2"/>
      <c r="F903" s="387">
        <v>45.1</v>
      </c>
    </row>
    <row r="904" spans="1:6">
      <c r="A904" s="162" t="s">
        <v>592</v>
      </c>
      <c r="B904" s="2">
        <v>6</v>
      </c>
      <c r="C904" s="1">
        <v>0.7</v>
      </c>
      <c r="D904" s="21">
        <v>40</v>
      </c>
      <c r="E904" s="2"/>
      <c r="F904" s="387">
        <v>24.35</v>
      </c>
    </row>
    <row r="905" spans="1:6">
      <c r="A905" s="162" t="s">
        <v>32994</v>
      </c>
      <c r="B905" s="2">
        <v>6</v>
      </c>
      <c r="C905" s="1">
        <v>0.5</v>
      </c>
      <c r="D905" s="21">
        <v>40</v>
      </c>
      <c r="E905" s="2"/>
      <c r="F905" s="387">
        <v>138.65</v>
      </c>
    </row>
    <row r="906" spans="1:6">
      <c r="A906" s="162" t="s">
        <v>700</v>
      </c>
      <c r="B906" s="2">
        <v>6</v>
      </c>
      <c r="C906" s="1">
        <v>0.5</v>
      </c>
      <c r="D906" s="21">
        <v>40</v>
      </c>
      <c r="E906" s="2"/>
      <c r="F906" s="387">
        <v>47.150000000000006</v>
      </c>
    </row>
    <row r="907" spans="1:6">
      <c r="A907" s="162" t="s">
        <v>702</v>
      </c>
      <c r="B907" s="2">
        <v>6</v>
      </c>
      <c r="C907" s="1">
        <v>0.5</v>
      </c>
      <c r="D907" s="21">
        <v>40</v>
      </c>
      <c r="E907" s="2"/>
      <c r="F907" s="387">
        <v>17.850000000000001</v>
      </c>
    </row>
    <row r="908" spans="1:6">
      <c r="A908" s="162" t="s">
        <v>14219</v>
      </c>
      <c r="B908" s="2">
        <v>6</v>
      </c>
      <c r="C908" s="1">
        <v>0.7</v>
      </c>
      <c r="D908" s="21">
        <v>40</v>
      </c>
      <c r="E908" s="2"/>
      <c r="F908" s="387">
        <v>14.3</v>
      </c>
    </row>
    <row r="909" spans="1:6">
      <c r="A909" s="162" t="s">
        <v>720</v>
      </c>
      <c r="B909" s="2">
        <v>6</v>
      </c>
      <c r="C909" s="1">
        <v>0.7</v>
      </c>
      <c r="D909" s="21">
        <v>40</v>
      </c>
      <c r="E909" s="2"/>
      <c r="F909" s="387">
        <v>19.8</v>
      </c>
    </row>
    <row r="910" spans="1:6">
      <c r="A910" s="162" t="s">
        <v>721</v>
      </c>
      <c r="B910" s="2">
        <v>6</v>
      </c>
      <c r="C910" s="1">
        <v>0.7</v>
      </c>
      <c r="D910" s="21">
        <v>38</v>
      </c>
      <c r="E910" s="2"/>
      <c r="F910" s="387">
        <v>27.200000000000003</v>
      </c>
    </row>
    <row r="911" spans="1:6">
      <c r="A911" s="162" t="s">
        <v>32996</v>
      </c>
      <c r="B911" s="2">
        <v>6</v>
      </c>
      <c r="C911" s="1">
        <v>0.7</v>
      </c>
      <c r="D911" s="21">
        <v>40</v>
      </c>
      <c r="E911" s="2"/>
      <c r="F911" s="387">
        <v>148.20000000000002</v>
      </c>
    </row>
    <row r="912" spans="1:6">
      <c r="A912" s="162" t="s">
        <v>728</v>
      </c>
      <c r="B912" s="2">
        <v>6</v>
      </c>
      <c r="C912" s="1">
        <v>0.7</v>
      </c>
      <c r="D912" s="21">
        <v>38</v>
      </c>
      <c r="E912" s="2"/>
      <c r="F912" s="387">
        <v>17.650000000000002</v>
      </c>
    </row>
    <row r="913" spans="1:6">
      <c r="A913" s="162" t="s">
        <v>27053</v>
      </c>
      <c r="B913" s="2">
        <v>6</v>
      </c>
      <c r="C913" s="1">
        <v>0.7</v>
      </c>
      <c r="D913" s="21">
        <v>40</v>
      </c>
      <c r="E913" s="2"/>
      <c r="F913" s="387">
        <v>28</v>
      </c>
    </row>
    <row r="914" spans="1:6">
      <c r="A914" s="162" t="s">
        <v>27655</v>
      </c>
      <c r="B914" s="2">
        <v>6</v>
      </c>
      <c r="C914" s="1">
        <v>0.7</v>
      </c>
      <c r="D914" s="21">
        <v>40</v>
      </c>
      <c r="E914" s="2"/>
      <c r="F914" s="387">
        <v>31.700000000000003</v>
      </c>
    </row>
    <row r="915" spans="1:6">
      <c r="A915" s="162" t="s">
        <v>32997</v>
      </c>
      <c r="B915" s="2">
        <v>6</v>
      </c>
      <c r="C915" s="1">
        <v>0.7</v>
      </c>
      <c r="D915" s="21">
        <v>40</v>
      </c>
      <c r="E915" s="2"/>
      <c r="F915" s="387">
        <v>22.450000000000003</v>
      </c>
    </row>
    <row r="916" spans="1:6">
      <c r="A916" s="162" t="s">
        <v>14547</v>
      </c>
      <c r="B916" s="2">
        <v>6</v>
      </c>
      <c r="C916" s="1">
        <v>0.7</v>
      </c>
      <c r="D916" s="21">
        <v>40</v>
      </c>
      <c r="E916" s="2"/>
      <c r="F916" s="387">
        <v>54.85</v>
      </c>
    </row>
    <row r="917" spans="1:6">
      <c r="A917" s="162" t="s">
        <v>780</v>
      </c>
      <c r="B917" s="2">
        <v>6</v>
      </c>
      <c r="C917" s="1">
        <v>0.7</v>
      </c>
      <c r="D917" s="21">
        <v>40</v>
      </c>
      <c r="E917" s="2"/>
      <c r="F917" s="387">
        <v>328.75</v>
      </c>
    </row>
    <row r="918" spans="1:6">
      <c r="A918" s="162" t="s">
        <v>14942</v>
      </c>
      <c r="B918" s="2">
        <v>6</v>
      </c>
      <c r="C918" s="1">
        <v>0.7</v>
      </c>
      <c r="D918" s="21">
        <v>38</v>
      </c>
      <c r="E918" s="2"/>
      <c r="F918" s="387">
        <v>44</v>
      </c>
    </row>
    <row r="919" spans="1:6">
      <c r="A919" s="162" t="s">
        <v>31728</v>
      </c>
      <c r="B919" s="2">
        <v>6</v>
      </c>
      <c r="C919" s="1">
        <v>0.7</v>
      </c>
      <c r="D919" s="21">
        <v>41.2</v>
      </c>
      <c r="E919" s="2"/>
      <c r="F919" s="387">
        <v>15.5</v>
      </c>
    </row>
    <row r="920" spans="1:6">
      <c r="A920" s="162" t="s">
        <v>33000</v>
      </c>
      <c r="B920" s="2">
        <v>6</v>
      </c>
      <c r="C920" s="1">
        <v>0.7</v>
      </c>
      <c r="D920" s="21">
        <v>45</v>
      </c>
      <c r="E920" s="2"/>
      <c r="F920" s="387">
        <v>37.550000000000004</v>
      </c>
    </row>
    <row r="921" spans="1:6">
      <c r="A921" s="162" t="s">
        <v>812</v>
      </c>
      <c r="B921" s="2">
        <v>6</v>
      </c>
      <c r="C921" s="1">
        <v>0.7</v>
      </c>
      <c r="D921" s="21">
        <v>40</v>
      </c>
      <c r="E921" s="2"/>
      <c r="F921" s="387">
        <v>24.35</v>
      </c>
    </row>
    <row r="922" spans="1:6">
      <c r="A922" s="162" t="s">
        <v>816</v>
      </c>
      <c r="B922" s="2">
        <v>6</v>
      </c>
      <c r="C922" s="1">
        <v>0.7</v>
      </c>
      <c r="D922" s="21">
        <v>40</v>
      </c>
      <c r="E922" s="2"/>
      <c r="F922" s="387">
        <v>13.4</v>
      </c>
    </row>
    <row r="923" spans="1:6">
      <c r="A923" s="162" t="s">
        <v>27056</v>
      </c>
      <c r="B923" s="2">
        <v>6</v>
      </c>
      <c r="C923" s="1">
        <v>0.7</v>
      </c>
      <c r="D923" s="21">
        <v>40</v>
      </c>
      <c r="E923" s="2"/>
      <c r="F923" s="387">
        <v>154.9</v>
      </c>
    </row>
    <row r="924" spans="1:6">
      <c r="A924" s="162" t="s">
        <v>27058</v>
      </c>
      <c r="B924" s="2">
        <v>6</v>
      </c>
      <c r="C924" s="1">
        <v>0.7</v>
      </c>
      <c r="D924" s="21">
        <v>42.8</v>
      </c>
      <c r="E924" s="2"/>
      <c r="F924" s="387">
        <v>81.95</v>
      </c>
    </row>
    <row r="925" spans="1:6">
      <c r="A925" s="162" t="s">
        <v>884</v>
      </c>
      <c r="B925" s="2">
        <v>6</v>
      </c>
      <c r="C925" s="1">
        <v>0.7</v>
      </c>
      <c r="D925" s="21">
        <v>40</v>
      </c>
      <c r="E925" s="2"/>
      <c r="F925" s="387">
        <v>40.75</v>
      </c>
    </row>
    <row r="926" spans="1:6">
      <c r="A926" s="162" t="s">
        <v>891</v>
      </c>
      <c r="B926" s="2">
        <v>6</v>
      </c>
      <c r="C926" s="1">
        <v>0.7</v>
      </c>
      <c r="D926" s="21">
        <v>37.5</v>
      </c>
      <c r="E926" s="2"/>
      <c r="F926" s="387">
        <v>16.8</v>
      </c>
    </row>
    <row r="927" spans="1:6">
      <c r="A927" s="162" t="s">
        <v>906</v>
      </c>
      <c r="B927" s="2">
        <v>12</v>
      </c>
      <c r="C927" s="1">
        <v>1</v>
      </c>
      <c r="D927" s="21">
        <v>40</v>
      </c>
      <c r="E927" s="2"/>
      <c r="F927" s="387">
        <v>31.650000000000002</v>
      </c>
    </row>
    <row r="928" spans="1:6">
      <c r="A928" s="162" t="s">
        <v>910</v>
      </c>
      <c r="B928" s="2">
        <v>12</v>
      </c>
      <c r="C928" s="1">
        <v>1</v>
      </c>
      <c r="D928" s="21">
        <v>40</v>
      </c>
      <c r="E928" s="2"/>
      <c r="F928" s="387">
        <v>30.1</v>
      </c>
    </row>
    <row r="929" spans="1:6">
      <c r="A929" s="162" t="s">
        <v>912</v>
      </c>
      <c r="B929" s="2">
        <v>6</v>
      </c>
      <c r="C929" s="1">
        <v>0.7</v>
      </c>
      <c r="D929" s="21">
        <v>25</v>
      </c>
      <c r="E929" s="2"/>
      <c r="F929" s="387">
        <v>21.150000000000002</v>
      </c>
    </row>
    <row r="930" spans="1:6">
      <c r="A930" s="162" t="s">
        <v>914</v>
      </c>
      <c r="B930" s="2">
        <v>6</v>
      </c>
      <c r="C930" s="1">
        <v>1</v>
      </c>
      <c r="D930" s="21">
        <v>35</v>
      </c>
      <c r="E930" s="2"/>
      <c r="F930" s="387">
        <v>335.75</v>
      </c>
    </row>
    <row r="931" spans="1:6">
      <c r="A931" s="162" t="s">
        <v>918</v>
      </c>
      <c r="B931" s="2">
        <v>6</v>
      </c>
      <c r="C931" s="1">
        <v>1.5</v>
      </c>
      <c r="D931" s="21">
        <v>35</v>
      </c>
      <c r="E931" s="2"/>
      <c r="F931" s="387">
        <v>527.05000000000007</v>
      </c>
    </row>
    <row r="932" spans="1:6">
      <c r="A932" s="162" t="s">
        <v>920</v>
      </c>
      <c r="B932" s="2">
        <v>6</v>
      </c>
      <c r="C932" s="1">
        <v>0.7</v>
      </c>
      <c r="D932" s="21">
        <v>25</v>
      </c>
      <c r="E932" s="2"/>
      <c r="F932" s="387">
        <v>18.05</v>
      </c>
    </row>
    <row r="933" spans="1:6">
      <c r="A933" s="162" t="s">
        <v>922</v>
      </c>
      <c r="B933" s="2">
        <v>6</v>
      </c>
      <c r="C933" s="1">
        <v>1</v>
      </c>
      <c r="D933" s="21">
        <v>37.5</v>
      </c>
      <c r="E933" s="2"/>
      <c r="F933" s="387">
        <v>34.65</v>
      </c>
    </row>
    <row r="934" spans="1:6">
      <c r="A934" s="162" t="s">
        <v>927</v>
      </c>
      <c r="B934" s="2">
        <v>4</v>
      </c>
      <c r="C934" s="1">
        <v>0.7</v>
      </c>
      <c r="D934" s="21">
        <v>40</v>
      </c>
      <c r="E934" s="2"/>
      <c r="F934" s="387">
        <v>13.4</v>
      </c>
    </row>
    <row r="935" spans="1:6">
      <c r="A935" s="162" t="s">
        <v>929</v>
      </c>
      <c r="B935" s="2">
        <v>4</v>
      </c>
      <c r="C935" s="1">
        <v>0.7</v>
      </c>
      <c r="D935" s="21">
        <v>40</v>
      </c>
      <c r="E935" s="2"/>
      <c r="F935" s="387">
        <v>15.75</v>
      </c>
    </row>
    <row r="936" spans="1:6">
      <c r="A936" s="162" t="s">
        <v>991</v>
      </c>
      <c r="B936" s="2">
        <v>6</v>
      </c>
      <c r="C936" s="1">
        <v>0.7</v>
      </c>
      <c r="D936" s="21">
        <v>40</v>
      </c>
      <c r="E936" s="2"/>
      <c r="F936" s="387">
        <v>14.200000000000001</v>
      </c>
    </row>
    <row r="937" spans="1:6">
      <c r="A937" s="162" t="s">
        <v>993</v>
      </c>
      <c r="B937" s="2">
        <v>6</v>
      </c>
      <c r="C937" s="1">
        <v>0.7</v>
      </c>
      <c r="D937" s="21">
        <v>40</v>
      </c>
      <c r="E937" s="2"/>
      <c r="F937" s="387">
        <v>12.15</v>
      </c>
    </row>
    <row r="938" spans="1:6">
      <c r="A938" s="162" t="s">
        <v>995</v>
      </c>
      <c r="B938" s="2">
        <v>6</v>
      </c>
      <c r="C938" s="1">
        <v>0.7</v>
      </c>
      <c r="D938" s="21">
        <v>40</v>
      </c>
      <c r="E938" s="2"/>
      <c r="F938" s="387">
        <v>25.6</v>
      </c>
    </row>
    <row r="939" spans="1:6">
      <c r="A939" s="162" t="s">
        <v>27062</v>
      </c>
      <c r="B939" s="2">
        <v>6</v>
      </c>
      <c r="C939" s="1">
        <v>0.7</v>
      </c>
      <c r="D939" s="21">
        <v>40</v>
      </c>
      <c r="E939" s="2"/>
      <c r="F939" s="387">
        <v>11.850000000000001</v>
      </c>
    </row>
    <row r="940" spans="1:6">
      <c r="A940" s="162" t="s">
        <v>27064</v>
      </c>
      <c r="B940" s="2">
        <v>6</v>
      </c>
      <c r="C940" s="1">
        <v>0.7</v>
      </c>
      <c r="D940" s="21">
        <v>43.2</v>
      </c>
      <c r="E940" s="2"/>
      <c r="F940" s="387">
        <v>16.3</v>
      </c>
    </row>
    <row r="941" spans="1:6">
      <c r="A941" s="162" t="s">
        <v>26930</v>
      </c>
      <c r="B941" s="2">
        <v>6</v>
      </c>
      <c r="C941" s="1">
        <v>0.7</v>
      </c>
      <c r="D941" s="21">
        <v>40</v>
      </c>
      <c r="E941" s="2"/>
      <c r="F941" s="387">
        <v>57.800000000000004</v>
      </c>
    </row>
    <row r="942" spans="1:6">
      <c r="A942" s="162" t="s">
        <v>27066</v>
      </c>
      <c r="B942" s="2">
        <v>3</v>
      </c>
      <c r="C942" s="1">
        <v>0.7</v>
      </c>
      <c r="D942" s="21">
        <v>40</v>
      </c>
      <c r="E942" s="2"/>
      <c r="F942" s="387">
        <v>39.6</v>
      </c>
    </row>
    <row r="943" spans="1:6">
      <c r="A943" s="162" t="s">
        <v>33016</v>
      </c>
      <c r="B943" s="2">
        <v>6</v>
      </c>
      <c r="C943" s="1">
        <v>1</v>
      </c>
      <c r="D943" s="21">
        <v>50</v>
      </c>
      <c r="E943" s="2"/>
      <c r="F943" s="387">
        <v>41.5</v>
      </c>
    </row>
    <row r="944" spans="1:6">
      <c r="A944" s="162" t="s">
        <v>4760</v>
      </c>
      <c r="B944" s="2">
        <v>6</v>
      </c>
      <c r="C944" s="1">
        <v>0.7</v>
      </c>
      <c r="D944" s="21">
        <v>50</v>
      </c>
      <c r="E944" s="2"/>
      <c r="F944" s="387">
        <v>53.300000000000004</v>
      </c>
    </row>
    <row r="945" spans="1:6">
      <c r="A945" s="162" t="s">
        <v>27664</v>
      </c>
      <c r="B945" s="2">
        <v>6</v>
      </c>
      <c r="C945" s="1">
        <v>0.7</v>
      </c>
      <c r="D945" s="21">
        <v>40</v>
      </c>
      <c r="E945" s="2"/>
      <c r="F945" s="387">
        <v>16.350000000000001</v>
      </c>
    </row>
    <row r="946" spans="1:6">
      <c r="A946" s="162" t="s">
        <v>27665</v>
      </c>
      <c r="B946" s="2">
        <v>6</v>
      </c>
      <c r="C946" s="1">
        <v>0.7</v>
      </c>
      <c r="D946" s="21">
        <v>40</v>
      </c>
      <c r="E946" s="2"/>
      <c r="F946" s="387">
        <v>20.700000000000003</v>
      </c>
    </row>
    <row r="947" spans="1:6">
      <c r="A947" s="162" t="s">
        <v>27666</v>
      </c>
      <c r="B947" s="2">
        <v>6</v>
      </c>
      <c r="C947" s="1">
        <v>0.7</v>
      </c>
      <c r="D947" s="21">
        <v>42</v>
      </c>
      <c r="E947" s="2"/>
      <c r="F947" s="387">
        <v>29.400000000000002</v>
      </c>
    </row>
    <row r="948" spans="1:6">
      <c r="A948" s="162" t="s">
        <v>1115</v>
      </c>
      <c r="B948" s="2">
        <v>6</v>
      </c>
      <c r="C948" s="1">
        <v>0.7</v>
      </c>
      <c r="D948" s="21">
        <v>47</v>
      </c>
      <c r="E948" s="2"/>
      <c r="F948" s="387">
        <v>38.400000000000006</v>
      </c>
    </row>
    <row r="949" spans="1:6">
      <c r="A949" s="162" t="s">
        <v>1117</v>
      </c>
      <c r="B949" s="2">
        <v>6</v>
      </c>
      <c r="C949" s="1">
        <v>0.7</v>
      </c>
      <c r="D949" s="21">
        <v>40</v>
      </c>
      <c r="E949" s="2"/>
      <c r="F949" s="387">
        <v>24.35</v>
      </c>
    </row>
    <row r="950" spans="1:6">
      <c r="A950" s="162" t="s">
        <v>1119</v>
      </c>
      <c r="B950" s="2">
        <v>6</v>
      </c>
      <c r="C950" s="1">
        <v>0.7</v>
      </c>
      <c r="D950" s="21">
        <v>54</v>
      </c>
      <c r="E950" s="2"/>
      <c r="F950" s="387">
        <v>32.9</v>
      </c>
    </row>
    <row r="951" spans="1:6">
      <c r="A951" s="162" t="s">
        <v>1121</v>
      </c>
      <c r="B951" s="2">
        <v>6</v>
      </c>
      <c r="C951" s="1">
        <v>0.7</v>
      </c>
      <c r="D951" s="21">
        <v>40</v>
      </c>
      <c r="E951" s="2"/>
      <c r="F951" s="387">
        <v>13.100000000000001</v>
      </c>
    </row>
    <row r="952" spans="1:6">
      <c r="A952" s="162" t="s">
        <v>1135</v>
      </c>
      <c r="B952" s="2">
        <v>6</v>
      </c>
      <c r="C952" s="1">
        <v>0.7</v>
      </c>
      <c r="D952" s="21">
        <v>38</v>
      </c>
      <c r="E952" s="2"/>
      <c r="F952" s="387">
        <v>13.4</v>
      </c>
    </row>
    <row r="953" spans="1:6">
      <c r="A953" s="162" t="s">
        <v>1178</v>
      </c>
      <c r="B953" s="2">
        <v>6</v>
      </c>
      <c r="C953" s="1">
        <v>0.7</v>
      </c>
      <c r="D953" s="21">
        <v>40</v>
      </c>
      <c r="E953" s="2"/>
      <c r="F953" s="387">
        <v>25.6</v>
      </c>
    </row>
    <row r="954" spans="1:6">
      <c r="A954" s="162" t="s">
        <v>33021</v>
      </c>
      <c r="B954" s="2">
        <v>6</v>
      </c>
      <c r="C954" s="1">
        <v>0.7</v>
      </c>
      <c r="D954" s="21">
        <v>40</v>
      </c>
      <c r="E954" s="2"/>
      <c r="F954" s="387">
        <v>82.9</v>
      </c>
    </row>
    <row r="955" spans="1:6">
      <c r="A955" s="162" t="s">
        <v>1181</v>
      </c>
      <c r="B955" s="2">
        <v>6</v>
      </c>
      <c r="C955" s="1">
        <v>0.7</v>
      </c>
      <c r="D955" s="21">
        <v>46.2</v>
      </c>
      <c r="E955" s="2"/>
      <c r="F955" s="387">
        <v>44.45</v>
      </c>
    </row>
    <row r="956" spans="1:6">
      <c r="A956" s="162" t="s">
        <v>1183</v>
      </c>
      <c r="B956" s="2">
        <v>6</v>
      </c>
      <c r="C956" s="1">
        <v>0.7</v>
      </c>
      <c r="D956" s="21">
        <v>50.6</v>
      </c>
      <c r="E956" s="2"/>
      <c r="F956" s="387">
        <v>34.4</v>
      </c>
    </row>
    <row r="957" spans="1:6">
      <c r="A957" s="162" t="s">
        <v>1186</v>
      </c>
      <c r="B957" s="2">
        <v>6</v>
      </c>
      <c r="C957" s="1">
        <v>0.7</v>
      </c>
      <c r="D957" s="21">
        <v>74</v>
      </c>
      <c r="E957" s="2"/>
      <c r="F957" s="387">
        <v>34.1</v>
      </c>
    </row>
    <row r="958" spans="1:6">
      <c r="A958" s="162" t="s">
        <v>1194</v>
      </c>
      <c r="B958" s="2">
        <v>6</v>
      </c>
      <c r="C958" s="1">
        <v>1</v>
      </c>
      <c r="D958" s="21">
        <v>40</v>
      </c>
      <c r="E958" s="2"/>
      <c r="F958" s="387">
        <v>14.9</v>
      </c>
    </row>
    <row r="959" spans="1:6">
      <c r="A959" s="162" t="s">
        <v>1326</v>
      </c>
      <c r="B959" s="2">
        <v>6</v>
      </c>
      <c r="C959" s="1">
        <v>0.7</v>
      </c>
      <c r="D959" s="21">
        <v>37.5</v>
      </c>
      <c r="E959" s="2"/>
      <c r="F959" s="387">
        <v>102.75</v>
      </c>
    </row>
    <row r="960" spans="1:6">
      <c r="A960" s="162" t="s">
        <v>4767</v>
      </c>
      <c r="B960" s="2">
        <v>6</v>
      </c>
      <c r="C960" s="1">
        <v>0.7</v>
      </c>
      <c r="D960" s="21">
        <v>37.5</v>
      </c>
      <c r="E960" s="2"/>
      <c r="F960" s="387">
        <v>14.4</v>
      </c>
    </row>
    <row r="961" spans="1:6">
      <c r="A961" s="162" t="s">
        <v>27070</v>
      </c>
      <c r="B961" s="2">
        <v>6</v>
      </c>
      <c r="C961" s="1">
        <v>0.7</v>
      </c>
      <c r="D961" s="21">
        <v>15</v>
      </c>
      <c r="E961" s="2"/>
      <c r="F961" s="387">
        <v>11.5</v>
      </c>
    </row>
    <row r="962" spans="1:6">
      <c r="A962" s="162" t="s">
        <v>1331</v>
      </c>
      <c r="B962" s="2">
        <v>6</v>
      </c>
      <c r="C962" s="1">
        <v>0.7</v>
      </c>
      <c r="D962" s="21">
        <v>37.5</v>
      </c>
      <c r="E962" s="2"/>
      <c r="F962" s="387">
        <v>27.150000000000002</v>
      </c>
    </row>
    <row r="963" spans="1:6">
      <c r="A963" s="162" t="s">
        <v>1334</v>
      </c>
      <c r="B963" s="2">
        <v>6</v>
      </c>
      <c r="C963" s="1">
        <v>0.7</v>
      </c>
      <c r="D963" s="21">
        <v>37.5</v>
      </c>
      <c r="E963" s="2"/>
      <c r="F963" s="387">
        <v>19.25</v>
      </c>
    </row>
    <row r="964" spans="1:6">
      <c r="A964" s="162" t="s">
        <v>1336</v>
      </c>
      <c r="B964" s="2">
        <v>6</v>
      </c>
      <c r="C964" s="1">
        <v>0.7</v>
      </c>
      <c r="D964" s="21">
        <v>40</v>
      </c>
      <c r="E964" s="2"/>
      <c r="F964" s="387">
        <v>12.700000000000001</v>
      </c>
    </row>
    <row r="965" spans="1:6">
      <c r="A965" s="162" t="s">
        <v>1338</v>
      </c>
      <c r="B965" s="2">
        <v>6</v>
      </c>
      <c r="C965" s="1">
        <v>0.7</v>
      </c>
      <c r="D965" s="21">
        <v>35</v>
      </c>
      <c r="E965" s="2"/>
      <c r="F965" s="387">
        <v>15.3</v>
      </c>
    </row>
    <row r="966" spans="1:6">
      <c r="A966" s="162" t="s">
        <v>33033</v>
      </c>
      <c r="B966" s="2">
        <v>48</v>
      </c>
      <c r="C966" s="1">
        <v>0.05</v>
      </c>
      <c r="D966" s="21">
        <v>40</v>
      </c>
      <c r="E966" s="2"/>
      <c r="F966" s="387">
        <v>36.950000000000003</v>
      </c>
    </row>
    <row r="967" spans="1:6">
      <c r="A967" s="162" t="s">
        <v>15076</v>
      </c>
      <c r="B967" s="2">
        <v>6</v>
      </c>
      <c r="C967" s="1">
        <v>0.7</v>
      </c>
      <c r="D967" s="21">
        <v>40</v>
      </c>
      <c r="E967" s="2"/>
      <c r="F967" s="387">
        <v>30.150000000000002</v>
      </c>
    </row>
    <row r="968" spans="1:6">
      <c r="A968" s="162" t="s">
        <v>33038</v>
      </c>
      <c r="B968" s="2">
        <v>6</v>
      </c>
      <c r="C968" s="1">
        <v>0.7</v>
      </c>
      <c r="D968" s="21">
        <v>40</v>
      </c>
      <c r="E968" s="2"/>
      <c r="F968" s="387">
        <v>15.4</v>
      </c>
    </row>
    <row r="969" spans="1:6">
      <c r="A969" s="162" t="s">
        <v>33039</v>
      </c>
      <c r="B969" s="2">
        <v>6</v>
      </c>
      <c r="C969" s="1">
        <v>0.7</v>
      </c>
      <c r="D969" s="21">
        <v>40</v>
      </c>
      <c r="E969" s="2"/>
      <c r="F969" s="387">
        <v>27.1</v>
      </c>
    </row>
    <row r="970" spans="1:6">
      <c r="A970" s="162" t="s">
        <v>1390</v>
      </c>
      <c r="B970" s="2">
        <v>6</v>
      </c>
      <c r="C970" s="1">
        <v>0.7</v>
      </c>
      <c r="D970" s="21">
        <v>40</v>
      </c>
      <c r="E970" s="2"/>
      <c r="F970" s="387">
        <v>14.9</v>
      </c>
    </row>
    <row r="971" spans="1:6">
      <c r="A971" s="162" t="s">
        <v>27237</v>
      </c>
      <c r="B971" s="2">
        <v>6</v>
      </c>
      <c r="C971" s="1">
        <v>0.7</v>
      </c>
      <c r="D971" s="21">
        <v>40</v>
      </c>
      <c r="E971" s="2"/>
      <c r="F971" s="387">
        <v>43.900000000000006</v>
      </c>
    </row>
    <row r="972" spans="1:6">
      <c r="A972" s="162" t="s">
        <v>1392</v>
      </c>
      <c r="B972" s="2">
        <v>6</v>
      </c>
      <c r="C972" s="1">
        <v>0.7</v>
      </c>
      <c r="D972" s="21">
        <v>40</v>
      </c>
      <c r="E972" s="2"/>
      <c r="F972" s="387">
        <v>21.900000000000002</v>
      </c>
    </row>
    <row r="973" spans="1:6">
      <c r="A973" s="162" t="s">
        <v>13676</v>
      </c>
      <c r="B973" s="2">
        <v>6</v>
      </c>
      <c r="C973" s="1">
        <v>0.7</v>
      </c>
      <c r="D973" s="21">
        <v>40</v>
      </c>
      <c r="E973" s="2"/>
      <c r="F973" s="387">
        <v>13.950000000000001</v>
      </c>
    </row>
    <row r="974" spans="1:6">
      <c r="A974" s="162" t="s">
        <v>33040</v>
      </c>
      <c r="B974" s="2">
        <v>6</v>
      </c>
      <c r="C974" s="1">
        <v>0.7</v>
      </c>
      <c r="D974" s="21">
        <v>44</v>
      </c>
      <c r="E974" s="2"/>
      <c r="F974" s="387">
        <v>22.75</v>
      </c>
    </row>
    <row r="975" spans="1:6">
      <c r="A975" s="162" t="s">
        <v>1407</v>
      </c>
      <c r="B975" s="2">
        <v>6</v>
      </c>
      <c r="C975" s="1">
        <v>0.7</v>
      </c>
      <c r="D975" s="21">
        <v>40</v>
      </c>
      <c r="E975" s="2"/>
      <c r="F975" s="387">
        <v>16.3</v>
      </c>
    </row>
    <row r="976" spans="1:6">
      <c r="A976" s="162" t="s">
        <v>1409</v>
      </c>
      <c r="B976" s="2">
        <v>6</v>
      </c>
      <c r="C976" s="1">
        <v>0.7</v>
      </c>
      <c r="D976" s="21">
        <v>40</v>
      </c>
      <c r="E976" s="2"/>
      <c r="F976" s="387">
        <v>22.25</v>
      </c>
    </row>
    <row r="977" spans="1:6">
      <c r="A977" s="162" t="s">
        <v>1411</v>
      </c>
      <c r="B977" s="2">
        <v>6</v>
      </c>
      <c r="C977" s="1">
        <v>0.7</v>
      </c>
      <c r="D977" s="21">
        <v>43</v>
      </c>
      <c r="E977" s="2"/>
      <c r="F977" s="387">
        <v>75.850000000000009</v>
      </c>
    </row>
    <row r="978" spans="1:6">
      <c r="A978" s="162" t="s">
        <v>33041</v>
      </c>
      <c r="B978" s="2">
        <v>6</v>
      </c>
      <c r="C978" s="1">
        <v>0.7</v>
      </c>
      <c r="D978" s="21">
        <v>43</v>
      </c>
      <c r="E978" s="2"/>
      <c r="F978" s="387">
        <v>41.050000000000004</v>
      </c>
    </row>
    <row r="979" spans="1:6">
      <c r="A979" s="162" t="s">
        <v>1444</v>
      </c>
      <c r="B979" s="2">
        <v>6</v>
      </c>
      <c r="C979" s="1">
        <v>0.7</v>
      </c>
      <c r="D979" s="21">
        <v>40</v>
      </c>
      <c r="E979" s="2"/>
      <c r="F979" s="387">
        <v>11.850000000000001</v>
      </c>
    </row>
    <row r="980" spans="1:6">
      <c r="A980" s="162" t="s">
        <v>1445</v>
      </c>
      <c r="B980" s="2">
        <v>6</v>
      </c>
      <c r="C980" s="1">
        <v>0.7</v>
      </c>
      <c r="D980" s="21">
        <v>40</v>
      </c>
      <c r="E980" s="2"/>
      <c r="F980" s="387">
        <v>31.400000000000002</v>
      </c>
    </row>
    <row r="981" spans="1:6">
      <c r="A981" s="162" t="s">
        <v>33043</v>
      </c>
      <c r="B981" s="2">
        <v>6</v>
      </c>
      <c r="C981" s="1">
        <v>0.7</v>
      </c>
      <c r="D981" s="21">
        <v>45</v>
      </c>
      <c r="E981" s="2"/>
      <c r="F981" s="387">
        <v>19.3</v>
      </c>
    </row>
    <row r="982" spans="1:6">
      <c r="A982" s="162" t="s">
        <v>33044</v>
      </c>
      <c r="B982" s="2">
        <v>6</v>
      </c>
      <c r="C982" s="1">
        <v>0.7</v>
      </c>
      <c r="D982" s="21">
        <v>45</v>
      </c>
      <c r="E982" s="2"/>
      <c r="F982" s="387">
        <v>30.900000000000002</v>
      </c>
    </row>
    <row r="983" spans="1:6">
      <c r="A983" s="162" t="s">
        <v>33045</v>
      </c>
      <c r="B983" s="2">
        <v>6</v>
      </c>
      <c r="C983" s="1">
        <v>0.7</v>
      </c>
      <c r="D983" s="21">
        <v>40</v>
      </c>
      <c r="E983" s="2"/>
      <c r="F983" s="387">
        <v>16.75</v>
      </c>
    </row>
    <row r="984" spans="1:6">
      <c r="A984" s="162" t="s">
        <v>26942</v>
      </c>
      <c r="B984" s="2">
        <v>5</v>
      </c>
      <c r="C984" s="1">
        <v>0.7</v>
      </c>
      <c r="D984" s="21">
        <v>40</v>
      </c>
      <c r="E984" s="2"/>
      <c r="F984" s="387">
        <v>14.600000000000001</v>
      </c>
    </row>
    <row r="985" spans="1:6">
      <c r="A985" s="162" t="s">
        <v>33046</v>
      </c>
      <c r="B985" s="2">
        <v>6</v>
      </c>
      <c r="C985" s="1">
        <v>0.7</v>
      </c>
      <c r="D985" s="21">
        <v>40</v>
      </c>
      <c r="E985" s="2"/>
      <c r="F985" s="387">
        <v>26.5</v>
      </c>
    </row>
    <row r="986" spans="1:6">
      <c r="A986" s="162" t="s">
        <v>33047</v>
      </c>
      <c r="B986" s="2">
        <v>6</v>
      </c>
      <c r="C986" s="1">
        <v>0.7</v>
      </c>
      <c r="D986" s="21">
        <v>40</v>
      </c>
      <c r="E986" s="2"/>
      <c r="F986" s="387">
        <v>24.900000000000002</v>
      </c>
    </row>
    <row r="987" spans="1:6">
      <c r="A987" s="162" t="s">
        <v>1454</v>
      </c>
      <c r="B987" s="2">
        <v>6</v>
      </c>
      <c r="C987" s="1">
        <v>0.7</v>
      </c>
      <c r="D987" s="21">
        <v>48</v>
      </c>
      <c r="E987" s="2"/>
      <c r="F987" s="387">
        <v>163.55000000000001</v>
      </c>
    </row>
    <row r="988" spans="1:6">
      <c r="A988" s="162" t="s">
        <v>27076</v>
      </c>
      <c r="B988" s="2">
        <v>6</v>
      </c>
      <c r="C988" s="1">
        <v>0.7</v>
      </c>
      <c r="D988" s="21">
        <v>47</v>
      </c>
      <c r="E988" s="2"/>
      <c r="F988" s="387">
        <v>16.150000000000002</v>
      </c>
    </row>
    <row r="989" spans="1:6">
      <c r="A989" s="162" t="s">
        <v>1456</v>
      </c>
      <c r="B989" s="2">
        <v>6</v>
      </c>
      <c r="C989" s="1">
        <v>0.7</v>
      </c>
      <c r="D989" s="21">
        <v>40</v>
      </c>
      <c r="E989" s="2"/>
      <c r="F989" s="387">
        <v>13.950000000000001</v>
      </c>
    </row>
    <row r="990" spans="1:6">
      <c r="A990" s="162" t="s">
        <v>1458</v>
      </c>
      <c r="B990" s="2">
        <v>6</v>
      </c>
      <c r="C990" s="1">
        <v>0.7</v>
      </c>
      <c r="D990" s="21">
        <v>40</v>
      </c>
      <c r="E990" s="2"/>
      <c r="F990" s="387">
        <v>13.100000000000001</v>
      </c>
    </row>
    <row r="991" spans="1:6">
      <c r="A991" s="162" t="s">
        <v>1460</v>
      </c>
      <c r="B991" s="2">
        <v>6</v>
      </c>
      <c r="C991" s="1">
        <v>0.7</v>
      </c>
      <c r="D991" s="21">
        <v>43</v>
      </c>
      <c r="E991" s="2"/>
      <c r="F991" s="387">
        <v>12.75</v>
      </c>
    </row>
    <row r="992" spans="1:6">
      <c r="A992" s="162" t="s">
        <v>4439</v>
      </c>
      <c r="B992" s="2">
        <v>6</v>
      </c>
      <c r="C992" s="1">
        <v>0.7</v>
      </c>
      <c r="D992" s="21">
        <v>40</v>
      </c>
      <c r="E992" s="2"/>
      <c r="F992" s="387">
        <v>26.8</v>
      </c>
    </row>
    <row r="993" spans="1:6">
      <c r="A993" s="162" t="s">
        <v>26944</v>
      </c>
      <c r="B993" s="2">
        <v>6</v>
      </c>
      <c r="C993" s="1">
        <v>1</v>
      </c>
      <c r="D993" s="21">
        <v>37.5</v>
      </c>
      <c r="E993" s="2"/>
      <c r="F993" s="387">
        <v>9.6000000000000014</v>
      </c>
    </row>
    <row r="994" spans="1:6">
      <c r="A994" s="162" t="s">
        <v>1505</v>
      </c>
      <c r="B994" s="2">
        <v>6</v>
      </c>
      <c r="C994" s="1">
        <v>0.7</v>
      </c>
      <c r="D994" s="21">
        <v>40</v>
      </c>
      <c r="E994" s="2"/>
      <c r="F994" s="387">
        <v>23.55</v>
      </c>
    </row>
    <row r="995" spans="1:6">
      <c r="A995" s="162" t="s">
        <v>1507</v>
      </c>
      <c r="B995" s="2">
        <v>6</v>
      </c>
      <c r="C995" s="1">
        <v>0.7</v>
      </c>
      <c r="D995" s="21">
        <v>43</v>
      </c>
      <c r="E995" s="2"/>
      <c r="F995" s="387">
        <v>30.75</v>
      </c>
    </row>
    <row r="996" spans="1:6">
      <c r="A996" s="162" t="s">
        <v>13705</v>
      </c>
      <c r="B996" s="2">
        <v>6</v>
      </c>
      <c r="C996" s="1">
        <v>0.7</v>
      </c>
      <c r="D996" s="21">
        <v>43</v>
      </c>
      <c r="E996" s="2"/>
      <c r="F996" s="387">
        <v>33.15</v>
      </c>
    </row>
    <row r="997" spans="1:6">
      <c r="A997" s="162" t="s">
        <v>1509</v>
      </c>
      <c r="B997" s="2">
        <v>6</v>
      </c>
      <c r="C997" s="1">
        <v>0.7</v>
      </c>
      <c r="D997" s="21">
        <v>40</v>
      </c>
      <c r="E997" s="2"/>
      <c r="F997" s="387">
        <v>19.5</v>
      </c>
    </row>
    <row r="998" spans="1:6">
      <c r="A998" s="162" t="s">
        <v>31750</v>
      </c>
      <c r="B998" s="2">
        <v>6</v>
      </c>
      <c r="C998" s="1">
        <v>0.7</v>
      </c>
      <c r="D998" s="21">
        <v>41</v>
      </c>
      <c r="E998" s="2"/>
      <c r="F998" s="387">
        <v>23.8</v>
      </c>
    </row>
    <row r="999" spans="1:6">
      <c r="A999" s="162" t="s">
        <v>1514</v>
      </c>
      <c r="B999" s="2">
        <v>6</v>
      </c>
      <c r="C999" s="1">
        <v>0.7</v>
      </c>
      <c r="D999" s="21">
        <v>40</v>
      </c>
      <c r="E999" s="2"/>
      <c r="F999" s="387">
        <v>13.950000000000001</v>
      </c>
    </row>
    <row r="1000" spans="1:6">
      <c r="A1000" s="162" t="s">
        <v>1516</v>
      </c>
      <c r="B1000" s="2">
        <v>6</v>
      </c>
      <c r="C1000" s="1">
        <v>0.7</v>
      </c>
      <c r="D1000" s="21">
        <v>40</v>
      </c>
      <c r="E1000" s="2"/>
      <c r="F1000" s="387">
        <v>31.700000000000003</v>
      </c>
    </row>
    <row r="1001" spans="1:6">
      <c r="A1001" s="162" t="s">
        <v>13678</v>
      </c>
      <c r="B1001" s="2">
        <v>6</v>
      </c>
      <c r="C1001" s="1">
        <v>0.7</v>
      </c>
      <c r="D1001" s="21">
        <v>40</v>
      </c>
      <c r="E1001" s="2"/>
      <c r="F1001" s="387">
        <v>20.700000000000003</v>
      </c>
    </row>
    <row r="1002" spans="1:6">
      <c r="A1002" s="162" t="s">
        <v>33052</v>
      </c>
      <c r="B1002" s="2">
        <v>6</v>
      </c>
      <c r="C1002" s="1">
        <v>0.7</v>
      </c>
      <c r="D1002" s="21">
        <v>43.5</v>
      </c>
      <c r="E1002" s="2"/>
      <c r="F1002" s="387">
        <v>31.5</v>
      </c>
    </row>
    <row r="1003" spans="1:6">
      <c r="A1003" s="162" t="s">
        <v>33058</v>
      </c>
      <c r="B1003" s="2">
        <v>6</v>
      </c>
      <c r="C1003" s="1">
        <v>0.7</v>
      </c>
      <c r="D1003" s="21">
        <v>40</v>
      </c>
      <c r="E1003" s="2"/>
      <c r="F1003" s="387">
        <v>17.05</v>
      </c>
    </row>
    <row r="1004" spans="1:6">
      <c r="A1004" s="162" t="s">
        <v>33059</v>
      </c>
      <c r="B1004" s="2">
        <v>5</v>
      </c>
      <c r="C1004" s="1">
        <v>0.7</v>
      </c>
      <c r="D1004" s="21">
        <v>40</v>
      </c>
      <c r="E1004" s="2"/>
      <c r="F1004" s="387">
        <v>21.6</v>
      </c>
    </row>
    <row r="1005" spans="1:6">
      <c r="A1005" s="162" t="s">
        <v>26949</v>
      </c>
      <c r="B1005" s="2">
        <v>6</v>
      </c>
      <c r="C1005" s="1">
        <v>0.7</v>
      </c>
      <c r="D1005" s="21">
        <v>40</v>
      </c>
      <c r="E1005" s="2"/>
      <c r="F1005" s="387">
        <v>39.900000000000006</v>
      </c>
    </row>
    <row r="1006" spans="1:6">
      <c r="A1006" s="162" t="s">
        <v>4519</v>
      </c>
      <c r="B1006" s="2">
        <v>6</v>
      </c>
      <c r="C1006" s="1">
        <v>1</v>
      </c>
      <c r="D1006" s="21">
        <v>40</v>
      </c>
      <c r="E1006" s="2"/>
      <c r="F1006" s="387">
        <v>15.200000000000001</v>
      </c>
    </row>
    <row r="1007" spans="1:6">
      <c r="A1007" s="162" t="s">
        <v>26951</v>
      </c>
      <c r="B1007" s="2">
        <v>6</v>
      </c>
      <c r="C1007" s="1">
        <v>0.7</v>
      </c>
      <c r="D1007" s="21">
        <v>45</v>
      </c>
      <c r="E1007" s="2"/>
      <c r="F1007" s="387">
        <v>298.7</v>
      </c>
    </row>
    <row r="1008" spans="1:6">
      <c r="A1008" s="162" t="s">
        <v>33060</v>
      </c>
      <c r="B1008" s="2">
        <v>6</v>
      </c>
      <c r="C1008" s="1">
        <v>0.7</v>
      </c>
      <c r="D1008" s="21">
        <v>40</v>
      </c>
      <c r="E1008" s="2"/>
      <c r="F1008" s="387">
        <v>13.8</v>
      </c>
    </row>
    <row r="1009" spans="1:6">
      <c r="A1009" s="162" t="s">
        <v>33061</v>
      </c>
      <c r="B1009" s="2">
        <v>6</v>
      </c>
      <c r="C1009" s="1">
        <v>0.7</v>
      </c>
      <c r="D1009" s="21">
        <v>40</v>
      </c>
      <c r="E1009" s="2"/>
      <c r="F1009" s="387">
        <v>29.1</v>
      </c>
    </row>
    <row r="1010" spans="1:6">
      <c r="A1010" s="162" t="s">
        <v>1662</v>
      </c>
      <c r="B1010" s="2">
        <v>6</v>
      </c>
      <c r="C1010" s="1">
        <v>0.7</v>
      </c>
      <c r="D1010" s="21">
        <v>17</v>
      </c>
      <c r="E1010" s="2"/>
      <c r="F1010" s="387">
        <v>11.9</v>
      </c>
    </row>
    <row r="1011" spans="1:6">
      <c r="A1011" s="162" t="s">
        <v>1668</v>
      </c>
      <c r="B1011" s="2">
        <v>6</v>
      </c>
      <c r="C1011" s="1">
        <v>0.7</v>
      </c>
      <c r="D1011" s="21">
        <v>40</v>
      </c>
      <c r="E1011" s="2"/>
      <c r="F1011" s="387">
        <v>23.150000000000002</v>
      </c>
    </row>
    <row r="1012" spans="1:6">
      <c r="A1012" s="162" t="s">
        <v>1670</v>
      </c>
      <c r="B1012" s="2">
        <v>6</v>
      </c>
      <c r="C1012" s="1">
        <v>0.7</v>
      </c>
      <c r="D1012" s="21">
        <v>40</v>
      </c>
      <c r="E1012" s="2"/>
      <c r="F1012" s="387">
        <v>30.900000000000002</v>
      </c>
    </row>
    <row r="1013" spans="1:6">
      <c r="A1013" s="162" t="s">
        <v>31754</v>
      </c>
      <c r="B1013" s="2">
        <v>6</v>
      </c>
      <c r="C1013" s="1">
        <v>0.7</v>
      </c>
      <c r="D1013" s="21">
        <v>40</v>
      </c>
      <c r="E1013" s="2"/>
      <c r="F1013" s="387">
        <v>28</v>
      </c>
    </row>
    <row r="1014" spans="1:6">
      <c r="A1014" s="162" t="s">
        <v>31756</v>
      </c>
      <c r="B1014" s="2">
        <v>6</v>
      </c>
      <c r="C1014" s="1">
        <v>0.7</v>
      </c>
      <c r="D1014" s="21">
        <v>40</v>
      </c>
      <c r="E1014" s="2"/>
      <c r="F1014" s="387">
        <v>17.400000000000002</v>
      </c>
    </row>
    <row r="1015" spans="1:6">
      <c r="A1015" s="162" t="s">
        <v>31757</v>
      </c>
      <c r="B1015" s="2">
        <v>6</v>
      </c>
      <c r="C1015" s="1">
        <v>0.7</v>
      </c>
      <c r="D1015" s="21">
        <v>40</v>
      </c>
      <c r="E1015" s="2"/>
      <c r="F1015" s="387">
        <v>15.05</v>
      </c>
    </row>
    <row r="1016" spans="1:6">
      <c r="A1016" s="162" t="s">
        <v>33080</v>
      </c>
      <c r="B1016" s="2">
        <v>6</v>
      </c>
      <c r="C1016" s="1">
        <v>0.7</v>
      </c>
      <c r="D1016" s="21">
        <v>40</v>
      </c>
      <c r="E1016" s="2"/>
      <c r="F1016" s="387">
        <v>25.3</v>
      </c>
    </row>
    <row r="1017" spans="1:6">
      <c r="A1017" s="162" t="s">
        <v>33081</v>
      </c>
      <c r="B1017" s="2">
        <v>6</v>
      </c>
      <c r="C1017" s="1">
        <v>0.7</v>
      </c>
      <c r="D1017" s="21">
        <v>75.5</v>
      </c>
      <c r="E1017" s="2"/>
      <c r="F1017" s="387">
        <v>38.5</v>
      </c>
    </row>
    <row r="1018" spans="1:6">
      <c r="A1018" s="162" t="s">
        <v>33082</v>
      </c>
      <c r="B1018" s="2">
        <v>6</v>
      </c>
      <c r="C1018" s="1">
        <v>0.7</v>
      </c>
      <c r="D1018" s="21">
        <v>40</v>
      </c>
      <c r="E1018" s="2"/>
      <c r="F1018" s="387">
        <v>14.55</v>
      </c>
    </row>
    <row r="1019" spans="1:6">
      <c r="A1019" s="162" t="s">
        <v>27687</v>
      </c>
      <c r="B1019" s="2">
        <v>12</v>
      </c>
      <c r="C1019" s="1">
        <v>0.7</v>
      </c>
      <c r="D1019" s="21">
        <v>40</v>
      </c>
      <c r="E1019" s="2"/>
      <c r="F1019" s="387">
        <v>16.75</v>
      </c>
    </row>
    <row r="1020" spans="1:6">
      <c r="A1020" s="162" t="s">
        <v>1967</v>
      </c>
      <c r="B1020" s="2">
        <v>6</v>
      </c>
      <c r="C1020" s="1">
        <v>0.7</v>
      </c>
      <c r="D1020" s="21">
        <v>40</v>
      </c>
      <c r="E1020" s="2"/>
      <c r="F1020" s="387">
        <v>29.25</v>
      </c>
    </row>
    <row r="1021" spans="1:6">
      <c r="A1021" s="162" t="s">
        <v>1973</v>
      </c>
      <c r="B1021" s="2">
        <v>6</v>
      </c>
      <c r="C1021" s="1">
        <v>0.7</v>
      </c>
      <c r="D1021" s="21">
        <v>38</v>
      </c>
      <c r="E1021" s="2"/>
      <c r="F1021" s="387">
        <v>19.600000000000001</v>
      </c>
    </row>
    <row r="1022" spans="1:6">
      <c r="A1022" s="162" t="s">
        <v>14574</v>
      </c>
      <c r="B1022" s="2">
        <v>6</v>
      </c>
      <c r="C1022" s="1">
        <v>0.7</v>
      </c>
      <c r="D1022" s="21">
        <v>37.5</v>
      </c>
      <c r="E1022" s="2"/>
      <c r="F1022" s="387">
        <v>29</v>
      </c>
    </row>
    <row r="1023" spans="1:6">
      <c r="A1023" s="162" t="s">
        <v>2059</v>
      </c>
      <c r="B1023" s="2">
        <v>6</v>
      </c>
      <c r="C1023" s="1">
        <v>1</v>
      </c>
      <c r="D1023" s="21">
        <v>37.5</v>
      </c>
      <c r="E1023" s="2"/>
      <c r="F1023" s="387">
        <v>13.55</v>
      </c>
    </row>
    <row r="1024" spans="1:6">
      <c r="A1024" s="162" t="s">
        <v>2064</v>
      </c>
      <c r="B1024" s="2">
        <v>6</v>
      </c>
      <c r="C1024" s="1">
        <v>0.7</v>
      </c>
      <c r="D1024" s="21">
        <v>40</v>
      </c>
      <c r="E1024" s="2"/>
      <c r="F1024" s="387">
        <v>34.1</v>
      </c>
    </row>
    <row r="1025" spans="1:6">
      <c r="A1025" s="162" t="s">
        <v>2067</v>
      </c>
      <c r="B1025" s="2">
        <v>6</v>
      </c>
      <c r="C1025" s="1">
        <v>1</v>
      </c>
      <c r="D1025" s="21">
        <v>37.5</v>
      </c>
      <c r="E1025" s="2"/>
      <c r="F1025" s="387">
        <v>13.65</v>
      </c>
    </row>
    <row r="1026" spans="1:6">
      <c r="A1026" s="162" t="s">
        <v>32462</v>
      </c>
      <c r="B1026" s="2">
        <v>6</v>
      </c>
      <c r="C1026" s="1">
        <v>0.7</v>
      </c>
      <c r="D1026" s="21">
        <v>30</v>
      </c>
      <c r="E1026" s="2"/>
      <c r="F1026" s="387">
        <v>17.400000000000002</v>
      </c>
    </row>
    <row r="1027" spans="1:6">
      <c r="A1027" s="162" t="s">
        <v>2072</v>
      </c>
      <c r="B1027" s="2">
        <v>6</v>
      </c>
      <c r="C1027" s="1">
        <v>0.7</v>
      </c>
      <c r="D1027" s="21">
        <v>45</v>
      </c>
      <c r="E1027" s="2"/>
      <c r="F1027" s="387">
        <v>58.95</v>
      </c>
    </row>
    <row r="1028" spans="1:6">
      <c r="A1028" s="162" t="s">
        <v>2137</v>
      </c>
      <c r="B1028" s="2">
        <v>6</v>
      </c>
      <c r="C1028" s="1">
        <v>0.7</v>
      </c>
      <c r="D1028" s="21">
        <v>40</v>
      </c>
      <c r="E1028" s="2"/>
      <c r="F1028" s="387">
        <v>36.550000000000004</v>
      </c>
    </row>
    <row r="1029" spans="1:6">
      <c r="A1029" s="162" t="s">
        <v>2139</v>
      </c>
      <c r="B1029" s="2">
        <v>6</v>
      </c>
      <c r="C1029" s="1">
        <v>0.7</v>
      </c>
      <c r="D1029" s="21">
        <v>40</v>
      </c>
      <c r="E1029" s="2"/>
      <c r="F1029" s="387">
        <v>69.5</v>
      </c>
    </row>
    <row r="1030" spans="1:6">
      <c r="A1030" s="162" t="s">
        <v>2141</v>
      </c>
      <c r="B1030" s="2">
        <v>6</v>
      </c>
      <c r="C1030" s="1">
        <v>0.7</v>
      </c>
      <c r="D1030" s="21">
        <v>40</v>
      </c>
      <c r="E1030" s="2"/>
      <c r="F1030" s="387">
        <v>13.950000000000001</v>
      </c>
    </row>
    <row r="1031" spans="1:6">
      <c r="A1031" s="162" t="s">
        <v>2287</v>
      </c>
      <c r="B1031" s="2">
        <v>6</v>
      </c>
      <c r="C1031" s="1">
        <v>0.7</v>
      </c>
      <c r="D1031" s="21">
        <v>40</v>
      </c>
      <c r="E1031" s="2"/>
      <c r="F1031" s="387">
        <v>25.6</v>
      </c>
    </row>
    <row r="1032" spans="1:6">
      <c r="A1032" s="162" t="s">
        <v>2492</v>
      </c>
      <c r="B1032" s="2">
        <v>12</v>
      </c>
      <c r="C1032" s="1">
        <v>0.5</v>
      </c>
      <c r="D1032" s="21">
        <v>40</v>
      </c>
      <c r="E1032" s="2"/>
      <c r="F1032" s="387">
        <v>18.05</v>
      </c>
    </row>
    <row r="1033" spans="1:6">
      <c r="A1033" s="162" t="s">
        <v>32500</v>
      </c>
      <c r="B1033" s="2">
        <v>4</v>
      </c>
      <c r="C1033" s="1">
        <v>0.7</v>
      </c>
      <c r="D1033" s="21">
        <v>40</v>
      </c>
      <c r="E1033" s="2"/>
      <c r="F1033" s="387">
        <v>42.35</v>
      </c>
    </row>
    <row r="1034" spans="1:6">
      <c r="A1034" s="162" t="s">
        <v>31794</v>
      </c>
      <c r="B1034" s="2">
        <v>4</v>
      </c>
      <c r="C1034" s="1">
        <v>0.7</v>
      </c>
      <c r="D1034" s="21">
        <v>40</v>
      </c>
      <c r="E1034" s="2"/>
      <c r="F1034" s="387">
        <v>22.450000000000003</v>
      </c>
    </row>
    <row r="1035" spans="1:6">
      <c r="A1035" s="162" t="s">
        <v>33111</v>
      </c>
      <c r="B1035" s="2">
        <v>6</v>
      </c>
      <c r="C1035" s="1">
        <v>1</v>
      </c>
      <c r="D1035" s="21">
        <v>40</v>
      </c>
      <c r="E1035" s="2"/>
      <c r="F1035" s="387">
        <v>21.900000000000002</v>
      </c>
    </row>
    <row r="1036" spans="1:6">
      <c r="A1036" s="162" t="s">
        <v>2532</v>
      </c>
      <c r="B1036" s="2">
        <v>6</v>
      </c>
      <c r="C1036" s="1">
        <v>0.7</v>
      </c>
      <c r="D1036" s="21">
        <v>40</v>
      </c>
      <c r="E1036" s="2"/>
      <c r="F1036" s="387">
        <v>29.25</v>
      </c>
    </row>
    <row r="1037" spans="1:6">
      <c r="A1037" s="162" t="s">
        <v>2534</v>
      </c>
      <c r="B1037" s="2">
        <v>60</v>
      </c>
      <c r="C1037" s="1">
        <v>0.05</v>
      </c>
      <c r="D1037" s="21">
        <v>40</v>
      </c>
      <c r="E1037" s="2"/>
      <c r="F1037" s="387">
        <v>22.3</v>
      </c>
    </row>
    <row r="1038" spans="1:6">
      <c r="A1038" s="162" t="s">
        <v>31798</v>
      </c>
      <c r="B1038" s="2">
        <v>6</v>
      </c>
      <c r="C1038" s="1">
        <v>0.7</v>
      </c>
      <c r="D1038" s="21">
        <v>40</v>
      </c>
      <c r="E1038" s="2"/>
      <c r="F1038" s="387">
        <v>16.850000000000001</v>
      </c>
    </row>
    <row r="1039" spans="1:6">
      <c r="A1039" s="162" t="s">
        <v>2536</v>
      </c>
      <c r="B1039" s="2">
        <v>6</v>
      </c>
      <c r="C1039" s="1">
        <v>0.7</v>
      </c>
      <c r="D1039" s="21">
        <v>40</v>
      </c>
      <c r="E1039" s="2"/>
      <c r="F1039" s="387">
        <v>19.400000000000002</v>
      </c>
    </row>
    <row r="1040" spans="1:6">
      <c r="A1040" s="162" t="s">
        <v>2554</v>
      </c>
      <c r="B1040" s="2">
        <v>6</v>
      </c>
      <c r="C1040" s="1">
        <v>0.7</v>
      </c>
      <c r="D1040" s="21">
        <v>40</v>
      </c>
      <c r="E1040" s="2"/>
      <c r="F1040" s="387">
        <v>21.25</v>
      </c>
    </row>
    <row r="1041" spans="1:6">
      <c r="A1041" s="162" t="s">
        <v>2556</v>
      </c>
      <c r="B1041" s="2">
        <v>3</v>
      </c>
      <c r="C1041" s="1">
        <v>0.7</v>
      </c>
      <c r="D1041" s="21">
        <v>48</v>
      </c>
      <c r="E1041" s="2"/>
      <c r="F1041" s="387">
        <v>112.9</v>
      </c>
    </row>
    <row r="1042" spans="1:6">
      <c r="A1042" s="162" t="s">
        <v>33113</v>
      </c>
      <c r="B1042" s="2">
        <v>6</v>
      </c>
      <c r="C1042" s="1">
        <v>0.7</v>
      </c>
      <c r="D1042" s="21">
        <v>40</v>
      </c>
      <c r="E1042" s="2"/>
      <c r="F1042" s="387">
        <v>19.8</v>
      </c>
    </row>
    <row r="1043" spans="1:6">
      <c r="A1043" s="162" t="s">
        <v>33114</v>
      </c>
      <c r="B1043" s="2">
        <v>6</v>
      </c>
      <c r="C1043" s="1">
        <v>0.5</v>
      </c>
      <c r="D1043" s="21">
        <v>42</v>
      </c>
      <c r="E1043" s="2"/>
      <c r="F1043" s="387">
        <v>20.200000000000003</v>
      </c>
    </row>
    <row r="1044" spans="1:6">
      <c r="A1044" s="162" t="s">
        <v>33115</v>
      </c>
      <c r="B1044" s="2">
        <v>6</v>
      </c>
      <c r="C1044" s="1">
        <v>0.7</v>
      </c>
      <c r="D1044" s="21">
        <v>40</v>
      </c>
      <c r="E1044" s="2"/>
      <c r="F1044" s="387">
        <v>41.45</v>
      </c>
    </row>
    <row r="1045" spans="1:6">
      <c r="A1045" s="162" t="s">
        <v>33116</v>
      </c>
      <c r="B1045" s="2">
        <v>4</v>
      </c>
      <c r="C1045" s="1">
        <v>0.7</v>
      </c>
      <c r="D1045" s="21">
        <v>40</v>
      </c>
      <c r="E1045" s="2"/>
      <c r="F1045" s="387">
        <v>50</v>
      </c>
    </row>
    <row r="1046" spans="1:6">
      <c r="A1046" s="162" t="s">
        <v>33117</v>
      </c>
      <c r="B1046" s="2">
        <v>6</v>
      </c>
      <c r="C1046" s="1">
        <v>0.7</v>
      </c>
      <c r="D1046" s="21">
        <v>42</v>
      </c>
      <c r="E1046" s="2"/>
      <c r="F1046" s="387">
        <v>13.850000000000001</v>
      </c>
    </row>
    <row r="1047" spans="1:6">
      <c r="A1047" s="162" t="s">
        <v>2615</v>
      </c>
      <c r="B1047" s="2">
        <v>6</v>
      </c>
      <c r="C1047" s="1">
        <v>0.7</v>
      </c>
      <c r="D1047" s="21">
        <v>40</v>
      </c>
      <c r="E1047" s="2"/>
      <c r="F1047" s="387">
        <v>29.650000000000002</v>
      </c>
    </row>
    <row r="1048" spans="1:6">
      <c r="A1048" s="162" t="s">
        <v>14269</v>
      </c>
      <c r="B1048" s="2">
        <v>6</v>
      </c>
      <c r="C1048" s="1">
        <v>0.7</v>
      </c>
      <c r="D1048" s="21">
        <v>46</v>
      </c>
      <c r="E1048" s="2"/>
      <c r="F1048" s="387">
        <v>24.200000000000003</v>
      </c>
    </row>
    <row r="1049" spans="1:6">
      <c r="A1049" s="162" t="s">
        <v>14271</v>
      </c>
      <c r="B1049" s="2">
        <v>6</v>
      </c>
      <c r="C1049" s="1">
        <v>0.7</v>
      </c>
      <c r="D1049" s="21">
        <v>46</v>
      </c>
      <c r="E1049" s="2"/>
      <c r="F1049" s="387">
        <v>45.650000000000006</v>
      </c>
    </row>
    <row r="1050" spans="1:6">
      <c r="A1050" s="162" t="s">
        <v>2721</v>
      </c>
      <c r="B1050" s="2">
        <v>4</v>
      </c>
      <c r="C1050" s="1">
        <v>0.7</v>
      </c>
      <c r="D1050" s="21">
        <v>40</v>
      </c>
      <c r="E1050" s="2"/>
      <c r="F1050" s="387">
        <v>15.75</v>
      </c>
    </row>
    <row r="1051" spans="1:6">
      <c r="A1051" s="162" t="s">
        <v>2722</v>
      </c>
      <c r="B1051" s="2">
        <v>6</v>
      </c>
      <c r="C1051" s="1">
        <v>0.7</v>
      </c>
      <c r="D1051" s="21">
        <v>81</v>
      </c>
      <c r="E1051" s="2"/>
      <c r="F1051" s="387">
        <v>57.25</v>
      </c>
    </row>
    <row r="1052" spans="1:6">
      <c r="A1052" s="162" t="s">
        <v>15095</v>
      </c>
      <c r="B1052" s="2">
        <v>6</v>
      </c>
      <c r="C1052" s="1">
        <v>0.7</v>
      </c>
      <c r="D1052" s="21">
        <v>40</v>
      </c>
      <c r="E1052" s="2"/>
      <c r="F1052" s="387">
        <v>65.25</v>
      </c>
    </row>
    <row r="1053" spans="1:6">
      <c r="A1053" s="162" t="s">
        <v>15009</v>
      </c>
      <c r="B1053" s="2">
        <v>6</v>
      </c>
      <c r="C1053" s="1">
        <v>0.7</v>
      </c>
      <c r="D1053" s="21">
        <v>38</v>
      </c>
      <c r="E1053" s="2"/>
      <c r="F1053" s="387">
        <v>23.5</v>
      </c>
    </row>
    <row r="1054" spans="1:6">
      <c r="A1054" s="162" t="s">
        <v>15011</v>
      </c>
      <c r="B1054" s="2">
        <v>6</v>
      </c>
      <c r="C1054" s="1">
        <v>0.7</v>
      </c>
      <c r="D1054" s="21">
        <v>38</v>
      </c>
      <c r="E1054" s="2"/>
      <c r="F1054" s="387">
        <v>27.400000000000002</v>
      </c>
    </row>
    <row r="1055" spans="1:6">
      <c r="A1055" s="162" t="s">
        <v>2769</v>
      </c>
      <c r="B1055" s="2">
        <v>6</v>
      </c>
      <c r="C1055" s="1">
        <v>0.7</v>
      </c>
      <c r="D1055" s="21">
        <v>40</v>
      </c>
      <c r="E1055" s="2"/>
      <c r="F1055" s="387">
        <v>51.75</v>
      </c>
    </row>
    <row r="1056" spans="1:6">
      <c r="A1056" s="162" t="s">
        <v>2774</v>
      </c>
      <c r="B1056" s="2">
        <v>6</v>
      </c>
      <c r="C1056" s="1">
        <v>0.7</v>
      </c>
      <c r="D1056" s="21">
        <v>40</v>
      </c>
      <c r="E1056" s="2"/>
      <c r="F1056" s="387">
        <v>14.8</v>
      </c>
    </row>
    <row r="1057" spans="1:6">
      <c r="A1057" s="162" t="s">
        <v>2776</v>
      </c>
      <c r="B1057" s="2">
        <v>6</v>
      </c>
      <c r="C1057" s="1">
        <v>0.7</v>
      </c>
      <c r="D1057" s="21">
        <v>40</v>
      </c>
      <c r="E1057" s="2"/>
      <c r="F1057" s="387">
        <v>108.25</v>
      </c>
    </row>
    <row r="1058" spans="1:6">
      <c r="A1058" s="162" t="s">
        <v>33133</v>
      </c>
      <c r="B1058" s="2">
        <v>6</v>
      </c>
      <c r="C1058" s="1">
        <v>0.7</v>
      </c>
      <c r="D1058" s="21">
        <v>40</v>
      </c>
      <c r="E1058" s="2"/>
      <c r="F1058" s="387">
        <v>23.150000000000002</v>
      </c>
    </row>
    <row r="1059" spans="1:6">
      <c r="A1059" s="162" t="s">
        <v>33134</v>
      </c>
      <c r="B1059" s="2">
        <v>3</v>
      </c>
      <c r="C1059" s="1">
        <v>0.7</v>
      </c>
      <c r="D1059" s="21">
        <v>40</v>
      </c>
      <c r="E1059" s="2"/>
      <c r="F1059" s="387">
        <v>41.45</v>
      </c>
    </row>
    <row r="1060" spans="1:6">
      <c r="A1060" s="162" t="s">
        <v>2779</v>
      </c>
      <c r="B1060" s="2">
        <v>6</v>
      </c>
      <c r="C1060" s="1">
        <v>0.7</v>
      </c>
      <c r="D1060" s="21">
        <v>40</v>
      </c>
      <c r="E1060" s="2"/>
      <c r="F1060" s="387">
        <v>56.1</v>
      </c>
    </row>
    <row r="1061" spans="1:6">
      <c r="A1061" s="162" t="s">
        <v>33135</v>
      </c>
      <c r="B1061" s="2">
        <v>6</v>
      </c>
      <c r="C1061" s="1">
        <v>0.7</v>
      </c>
      <c r="D1061" s="21">
        <v>40</v>
      </c>
      <c r="E1061" s="2"/>
      <c r="F1061" s="387">
        <v>23.150000000000002</v>
      </c>
    </row>
    <row r="1062" spans="1:6">
      <c r="A1062" s="162" t="s">
        <v>2798</v>
      </c>
      <c r="B1062" s="2">
        <v>6</v>
      </c>
      <c r="C1062" s="1">
        <v>0.7</v>
      </c>
      <c r="D1062" s="21">
        <v>38</v>
      </c>
      <c r="E1062" s="2"/>
      <c r="F1062" s="387">
        <v>20.55</v>
      </c>
    </row>
    <row r="1063" spans="1:6">
      <c r="A1063" s="162" t="s">
        <v>4577</v>
      </c>
      <c r="B1063" s="2">
        <v>12</v>
      </c>
      <c r="C1063" s="1">
        <v>0.05</v>
      </c>
      <c r="D1063" s="21">
        <v>38</v>
      </c>
      <c r="E1063" s="2"/>
      <c r="F1063" s="387">
        <v>44.25</v>
      </c>
    </row>
    <row r="1064" spans="1:6">
      <c r="A1064" s="162" t="s">
        <v>2897</v>
      </c>
      <c r="B1064" s="2">
        <v>6</v>
      </c>
      <c r="C1064" s="1">
        <v>0.7</v>
      </c>
      <c r="D1064" s="21">
        <v>40</v>
      </c>
      <c r="E1064" s="2"/>
      <c r="F1064" s="387">
        <v>22.55</v>
      </c>
    </row>
    <row r="1065" spans="1:6">
      <c r="A1065" s="162" t="s">
        <v>2902</v>
      </c>
      <c r="B1065" s="2">
        <v>6</v>
      </c>
      <c r="C1065" s="1">
        <v>0.7</v>
      </c>
      <c r="D1065" s="21">
        <v>40</v>
      </c>
      <c r="E1065" s="2"/>
      <c r="F1065" s="387">
        <v>68.3</v>
      </c>
    </row>
    <row r="1066" spans="1:6">
      <c r="A1066" s="162" t="s">
        <v>2904</v>
      </c>
      <c r="B1066" s="2">
        <v>6</v>
      </c>
      <c r="C1066" s="1">
        <v>0.7</v>
      </c>
      <c r="D1066" s="21">
        <v>43</v>
      </c>
      <c r="E1066" s="2"/>
      <c r="F1066" s="387">
        <v>21.6</v>
      </c>
    </row>
    <row r="1067" spans="1:6">
      <c r="A1067" s="162" t="s">
        <v>4819</v>
      </c>
      <c r="B1067" s="2">
        <v>12</v>
      </c>
      <c r="C1067" s="1">
        <v>1</v>
      </c>
      <c r="D1067" s="21">
        <v>40</v>
      </c>
      <c r="E1067" s="2"/>
      <c r="F1067" s="387">
        <v>17.05</v>
      </c>
    </row>
    <row r="1068" spans="1:6">
      <c r="A1068" s="162" t="s">
        <v>2923</v>
      </c>
      <c r="B1068" s="2">
        <v>6</v>
      </c>
      <c r="C1068" s="1">
        <v>0.7</v>
      </c>
      <c r="D1068" s="21">
        <v>40</v>
      </c>
      <c r="E1068" s="2"/>
      <c r="F1068" s="387">
        <v>24.200000000000003</v>
      </c>
    </row>
    <row r="1069" spans="1:6">
      <c r="A1069" s="162" t="s">
        <v>33142</v>
      </c>
      <c r="B1069" s="2">
        <v>6</v>
      </c>
      <c r="C1069" s="1">
        <v>0.7</v>
      </c>
      <c r="D1069" s="21">
        <v>37.5</v>
      </c>
      <c r="E1069" s="2"/>
      <c r="F1069" s="387">
        <v>40</v>
      </c>
    </row>
    <row r="1070" spans="1:6">
      <c r="A1070" s="162" t="s">
        <v>2945</v>
      </c>
      <c r="B1070" s="2">
        <v>6</v>
      </c>
      <c r="C1070" s="1">
        <v>0.7</v>
      </c>
      <c r="D1070" s="21">
        <v>40</v>
      </c>
      <c r="E1070" s="2"/>
      <c r="F1070" s="387">
        <v>13.4</v>
      </c>
    </row>
    <row r="1071" spans="1:6">
      <c r="A1071" s="162" t="s">
        <v>14577</v>
      </c>
      <c r="B1071" s="2">
        <v>6</v>
      </c>
      <c r="C1071" s="1">
        <v>0.7</v>
      </c>
      <c r="D1071" s="21">
        <v>42.8</v>
      </c>
      <c r="E1071" s="2"/>
      <c r="F1071" s="387">
        <v>200.9</v>
      </c>
    </row>
    <row r="1072" spans="1:6">
      <c r="A1072" s="162" t="s">
        <v>3060</v>
      </c>
      <c r="B1072" s="2">
        <v>6</v>
      </c>
      <c r="C1072" s="1">
        <v>0.7</v>
      </c>
      <c r="D1072" s="21">
        <v>40</v>
      </c>
      <c r="E1072" s="2"/>
      <c r="F1072" s="387">
        <v>52.75</v>
      </c>
    </row>
    <row r="1073" spans="1:6">
      <c r="A1073" s="162" t="s">
        <v>3063</v>
      </c>
      <c r="B1073" s="2">
        <v>36</v>
      </c>
      <c r="C1073" s="1">
        <v>0.05</v>
      </c>
      <c r="D1073" s="21">
        <v>40</v>
      </c>
      <c r="E1073" s="2"/>
      <c r="F1073" s="387">
        <v>17.100000000000001</v>
      </c>
    </row>
    <row r="1074" spans="1:6">
      <c r="A1074" s="162" t="s">
        <v>3093</v>
      </c>
      <c r="B1074" s="2">
        <v>6</v>
      </c>
      <c r="C1074" s="1">
        <v>0.7</v>
      </c>
      <c r="D1074" s="21">
        <v>38</v>
      </c>
      <c r="E1074" s="2"/>
      <c r="F1074" s="387">
        <v>14.100000000000001</v>
      </c>
    </row>
    <row r="1075" spans="1:6">
      <c r="A1075" s="162" t="s">
        <v>3096</v>
      </c>
      <c r="B1075" s="2">
        <v>6</v>
      </c>
      <c r="C1075" s="1">
        <v>0.7</v>
      </c>
      <c r="D1075" s="21">
        <v>38</v>
      </c>
      <c r="E1075" s="2"/>
      <c r="F1075" s="387">
        <v>12.9</v>
      </c>
    </row>
    <row r="1076" spans="1:6">
      <c r="A1076" s="162" t="s">
        <v>3098</v>
      </c>
      <c r="B1076" s="2">
        <v>6</v>
      </c>
      <c r="C1076" s="1">
        <v>0.7</v>
      </c>
      <c r="D1076" s="21">
        <v>38</v>
      </c>
      <c r="E1076" s="2"/>
      <c r="F1076" s="387">
        <v>44.95</v>
      </c>
    </row>
    <row r="1077" spans="1:6">
      <c r="A1077" s="162" t="s">
        <v>3100</v>
      </c>
      <c r="B1077" s="2">
        <v>6</v>
      </c>
      <c r="C1077" s="1">
        <v>0.7</v>
      </c>
      <c r="D1077" s="21">
        <v>43</v>
      </c>
      <c r="E1077" s="2"/>
      <c r="F1077" s="387">
        <v>33.450000000000003</v>
      </c>
    </row>
    <row r="1078" spans="1:6">
      <c r="A1078" s="162" t="s">
        <v>3137</v>
      </c>
      <c r="B1078" s="2">
        <v>6</v>
      </c>
      <c r="C1078" s="1">
        <v>1</v>
      </c>
      <c r="D1078" s="21">
        <v>40</v>
      </c>
      <c r="E1078" s="2"/>
      <c r="F1078" s="387">
        <v>14.25</v>
      </c>
    </row>
    <row r="1079" spans="1:6">
      <c r="A1079" s="162" t="s">
        <v>3140</v>
      </c>
      <c r="B1079" s="2">
        <v>6</v>
      </c>
      <c r="C1079" s="1">
        <v>0.7</v>
      </c>
      <c r="D1079" s="21">
        <v>40</v>
      </c>
      <c r="E1079" s="2"/>
      <c r="F1079" s="387">
        <v>15.200000000000001</v>
      </c>
    </row>
    <row r="1080" spans="1:6">
      <c r="A1080" s="162" t="s">
        <v>3142</v>
      </c>
      <c r="B1080" s="2">
        <v>6</v>
      </c>
      <c r="C1080" s="1">
        <v>0.7</v>
      </c>
      <c r="D1080" s="21">
        <v>40</v>
      </c>
      <c r="E1080" s="2"/>
      <c r="F1080" s="387">
        <v>8.5</v>
      </c>
    </row>
    <row r="1081" spans="1:6">
      <c r="A1081" s="162" t="s">
        <v>3144</v>
      </c>
      <c r="B1081" s="2">
        <v>6</v>
      </c>
      <c r="C1081" s="1">
        <v>0.7</v>
      </c>
      <c r="D1081" s="21">
        <v>37.5</v>
      </c>
      <c r="E1081" s="2"/>
      <c r="F1081" s="387">
        <v>12</v>
      </c>
    </row>
    <row r="1082" spans="1:6">
      <c r="A1082" s="162" t="s">
        <v>15100</v>
      </c>
      <c r="B1082" s="2">
        <v>6</v>
      </c>
      <c r="C1082" s="1">
        <v>0.7</v>
      </c>
      <c r="D1082" s="21">
        <v>42</v>
      </c>
      <c r="E1082" s="2"/>
      <c r="F1082" s="387">
        <v>35.5</v>
      </c>
    </row>
    <row r="1083" spans="1:6">
      <c r="A1083" s="162" t="s">
        <v>3251</v>
      </c>
      <c r="B1083" s="2">
        <v>6</v>
      </c>
      <c r="C1083" s="1">
        <v>0.7</v>
      </c>
      <c r="D1083" s="21">
        <v>41.2</v>
      </c>
      <c r="E1083" s="2"/>
      <c r="F1083" s="387">
        <v>15.600000000000001</v>
      </c>
    </row>
    <row r="1084" spans="1:6">
      <c r="A1084" s="162" t="s">
        <v>3253</v>
      </c>
      <c r="B1084" s="2">
        <v>6</v>
      </c>
      <c r="C1084" s="1">
        <v>0.7</v>
      </c>
      <c r="D1084" s="21">
        <v>40</v>
      </c>
      <c r="E1084" s="2"/>
      <c r="F1084" s="387">
        <v>22.55</v>
      </c>
    </row>
    <row r="1085" spans="1:6">
      <c r="A1085" s="162" t="s">
        <v>3254</v>
      </c>
      <c r="B1085" s="2">
        <v>6</v>
      </c>
      <c r="C1085" s="1">
        <v>0.7</v>
      </c>
      <c r="D1085" s="21">
        <v>42</v>
      </c>
      <c r="E1085" s="2"/>
      <c r="F1085" s="387">
        <v>5.95</v>
      </c>
    </row>
    <row r="1086" spans="1:6">
      <c r="A1086" s="162" t="s">
        <v>3257</v>
      </c>
      <c r="B1086" s="2">
        <v>6</v>
      </c>
      <c r="C1086" s="1">
        <v>0.7</v>
      </c>
      <c r="D1086" s="21">
        <v>40</v>
      </c>
      <c r="E1086" s="2"/>
      <c r="F1086" s="387">
        <v>17.650000000000002</v>
      </c>
    </row>
    <row r="1087" spans="1:6">
      <c r="A1087" s="162" t="s">
        <v>3259</v>
      </c>
      <c r="B1087" s="2">
        <v>6</v>
      </c>
      <c r="C1087" s="1">
        <v>0.7</v>
      </c>
      <c r="D1087" s="21">
        <v>40</v>
      </c>
      <c r="E1087" s="2"/>
      <c r="F1087" s="387">
        <v>91.45</v>
      </c>
    </row>
    <row r="1088" spans="1:6">
      <c r="A1088" s="162" t="s">
        <v>3261</v>
      </c>
      <c r="B1088" s="2">
        <v>6</v>
      </c>
      <c r="C1088" s="1">
        <v>0.7</v>
      </c>
      <c r="D1088" s="21">
        <v>40</v>
      </c>
      <c r="E1088" s="2"/>
      <c r="F1088" s="387">
        <v>16.850000000000001</v>
      </c>
    </row>
    <row r="1089" spans="1:6">
      <c r="A1089" s="162" t="s">
        <v>3263</v>
      </c>
      <c r="B1089" s="2">
        <v>6</v>
      </c>
      <c r="C1089" s="1">
        <v>0.7</v>
      </c>
      <c r="D1089" s="21">
        <v>69</v>
      </c>
      <c r="E1089" s="2"/>
      <c r="F1089" s="387">
        <v>26.75</v>
      </c>
    </row>
    <row r="1090" spans="1:6">
      <c r="A1090" s="162" t="s">
        <v>3265</v>
      </c>
      <c r="B1090" s="2">
        <v>6</v>
      </c>
      <c r="C1090" s="1">
        <v>0.7</v>
      </c>
      <c r="D1090" s="21">
        <v>40</v>
      </c>
      <c r="E1090" s="2"/>
      <c r="F1090" s="387">
        <v>15.350000000000001</v>
      </c>
    </row>
    <row r="1091" spans="1:6">
      <c r="A1091" s="162" t="s">
        <v>3267</v>
      </c>
      <c r="B1091" s="2">
        <v>6</v>
      </c>
      <c r="C1091" s="1">
        <v>0.7</v>
      </c>
      <c r="D1091" s="21">
        <v>40</v>
      </c>
      <c r="E1091" s="2"/>
      <c r="F1091" s="387">
        <v>18.8</v>
      </c>
    </row>
    <row r="1092" spans="1:6">
      <c r="A1092" s="162" t="s">
        <v>3269</v>
      </c>
      <c r="B1092" s="2">
        <v>6</v>
      </c>
      <c r="C1092" s="1">
        <v>0.7</v>
      </c>
      <c r="D1092" s="21">
        <v>43</v>
      </c>
      <c r="E1092" s="2"/>
      <c r="F1092" s="387">
        <v>18.2</v>
      </c>
    </row>
    <row r="1093" spans="1:6">
      <c r="A1093" s="162" t="s">
        <v>4827</v>
      </c>
      <c r="B1093" s="2">
        <v>3</v>
      </c>
      <c r="C1093" s="1">
        <v>1.75</v>
      </c>
      <c r="D1093" s="21">
        <v>40</v>
      </c>
      <c r="E1093" s="2"/>
      <c r="F1093" s="387">
        <v>17.100000000000001</v>
      </c>
    </row>
    <row r="1094" spans="1:6">
      <c r="A1094" s="162" t="s">
        <v>3271</v>
      </c>
      <c r="B1094" s="2">
        <v>5</v>
      </c>
      <c r="C1094" s="1">
        <v>0.7</v>
      </c>
      <c r="D1094" s="21">
        <v>40</v>
      </c>
      <c r="E1094" s="2"/>
      <c r="F1094" s="387">
        <v>11.9</v>
      </c>
    </row>
    <row r="1095" spans="1:6">
      <c r="A1095" s="162" t="s">
        <v>3273</v>
      </c>
      <c r="B1095" s="2">
        <v>6</v>
      </c>
      <c r="C1095" s="1">
        <v>0.7</v>
      </c>
      <c r="D1095" s="21">
        <v>40</v>
      </c>
      <c r="E1095" s="2"/>
      <c r="F1095" s="387">
        <v>43.900000000000006</v>
      </c>
    </row>
    <row r="1096" spans="1:6">
      <c r="A1096" s="162" t="s">
        <v>3350</v>
      </c>
      <c r="B1096" s="2">
        <v>6</v>
      </c>
      <c r="C1096" s="1">
        <v>0.7</v>
      </c>
      <c r="D1096" s="21">
        <v>40</v>
      </c>
      <c r="E1096" s="2"/>
      <c r="F1096" s="387">
        <v>22.950000000000003</v>
      </c>
    </row>
    <row r="1097" spans="1:6">
      <c r="A1097" s="162" t="s">
        <v>3352</v>
      </c>
      <c r="B1097" s="2">
        <v>6</v>
      </c>
      <c r="C1097" s="1">
        <v>0.7</v>
      </c>
      <c r="D1097" s="21">
        <v>54.5</v>
      </c>
      <c r="E1097" s="2"/>
      <c r="F1097" s="387">
        <v>78.100000000000009</v>
      </c>
    </row>
    <row r="1098" spans="1:6">
      <c r="A1098" s="162" t="s">
        <v>3354</v>
      </c>
      <c r="B1098" s="2">
        <v>6</v>
      </c>
      <c r="C1098" s="1">
        <v>0.7</v>
      </c>
      <c r="D1098" s="21">
        <v>54.5</v>
      </c>
      <c r="E1098" s="2"/>
      <c r="F1098" s="387">
        <v>26.85</v>
      </c>
    </row>
    <row r="1099" spans="1:6">
      <c r="A1099" s="162" t="s">
        <v>3356</v>
      </c>
      <c r="B1099" s="2">
        <v>96</v>
      </c>
      <c r="C1099" s="1">
        <v>0.05</v>
      </c>
      <c r="D1099" s="21">
        <v>54.5</v>
      </c>
      <c r="E1099" s="2"/>
      <c r="F1099" s="387">
        <v>29.700000000000003</v>
      </c>
    </row>
    <row r="1100" spans="1:6">
      <c r="A1100" s="162" t="s">
        <v>33256</v>
      </c>
      <c r="B1100" s="2">
        <v>6</v>
      </c>
      <c r="C1100" s="1">
        <v>0.7</v>
      </c>
      <c r="D1100" s="21">
        <v>54.5</v>
      </c>
      <c r="E1100" s="2"/>
      <c r="F1100" s="387">
        <v>18.900000000000002</v>
      </c>
    </row>
    <row r="1101" spans="1:6">
      <c r="A1101" s="162" t="s">
        <v>3358</v>
      </c>
      <c r="B1101" s="2">
        <v>6</v>
      </c>
      <c r="C1101" s="1">
        <v>0.7</v>
      </c>
      <c r="D1101" s="21">
        <v>40</v>
      </c>
      <c r="E1101" s="2"/>
      <c r="F1101" s="387">
        <v>33.450000000000003</v>
      </c>
    </row>
    <row r="1102" spans="1:6">
      <c r="A1102" s="162" t="s">
        <v>3360</v>
      </c>
      <c r="B1102" s="2">
        <v>6</v>
      </c>
      <c r="C1102" s="1">
        <v>0.7</v>
      </c>
      <c r="D1102" s="21">
        <v>75.5</v>
      </c>
      <c r="E1102" s="2"/>
      <c r="F1102" s="387">
        <v>19.700000000000003</v>
      </c>
    </row>
    <row r="1103" spans="1:6">
      <c r="A1103" s="162" t="s">
        <v>3362</v>
      </c>
      <c r="B1103" s="2">
        <v>6</v>
      </c>
      <c r="C1103" s="1">
        <v>0.7</v>
      </c>
      <c r="D1103" s="21">
        <v>40</v>
      </c>
      <c r="E1103" s="2"/>
      <c r="F1103" s="387">
        <v>13.850000000000001</v>
      </c>
    </row>
    <row r="1104" spans="1:6">
      <c r="A1104" s="162" t="s">
        <v>3383</v>
      </c>
      <c r="B1104" s="2">
        <v>6</v>
      </c>
      <c r="C1104" s="1">
        <v>0.7</v>
      </c>
      <c r="D1104" s="21">
        <v>40</v>
      </c>
      <c r="E1104" s="2"/>
      <c r="F1104" s="387">
        <v>24.200000000000003</v>
      </c>
    </row>
    <row r="1105" spans="1:6">
      <c r="A1105" s="162" t="s">
        <v>32908</v>
      </c>
      <c r="B1105" s="2">
        <v>1</v>
      </c>
      <c r="C1105" s="1">
        <v>4.5</v>
      </c>
      <c r="D1105" s="21">
        <v>40</v>
      </c>
      <c r="E1105" s="2"/>
      <c r="F1105" s="387">
        <v>61.25</v>
      </c>
    </row>
    <row r="1106" spans="1:6">
      <c r="A1106" s="162" t="s">
        <v>4714</v>
      </c>
      <c r="B1106" s="2">
        <v>6</v>
      </c>
      <c r="C1106" s="1">
        <v>0.7</v>
      </c>
      <c r="D1106" s="21">
        <v>46</v>
      </c>
      <c r="E1106" s="2"/>
      <c r="F1106" s="387">
        <v>15.55</v>
      </c>
    </row>
    <row r="1107" spans="1:6">
      <c r="A1107" s="162" t="s">
        <v>31827</v>
      </c>
      <c r="B1107" s="2">
        <v>6</v>
      </c>
      <c r="C1107" s="1">
        <v>0.7</v>
      </c>
      <c r="D1107" s="21">
        <v>37.5</v>
      </c>
      <c r="E1107" s="2"/>
      <c r="F1107" s="387">
        <v>29.55</v>
      </c>
    </row>
    <row r="1108" spans="1:6">
      <c r="A1108" s="162" t="s">
        <v>3400</v>
      </c>
      <c r="B1108" s="2">
        <v>4</v>
      </c>
      <c r="C1108" s="1">
        <v>0.7</v>
      </c>
      <c r="D1108" s="21">
        <v>40</v>
      </c>
      <c r="E1108" s="2"/>
      <c r="F1108" s="387">
        <v>6.9</v>
      </c>
    </row>
    <row r="1109" spans="1:6">
      <c r="A1109" s="162" t="s">
        <v>33188</v>
      </c>
      <c r="B1109" s="2">
        <v>6</v>
      </c>
      <c r="C1109" s="1">
        <v>0.7</v>
      </c>
      <c r="D1109" s="21">
        <v>40</v>
      </c>
      <c r="E1109" s="2"/>
      <c r="F1109" s="387">
        <v>41.45</v>
      </c>
    </row>
    <row r="1110" spans="1:6">
      <c r="A1110" s="162" t="s">
        <v>3438</v>
      </c>
      <c r="B1110" s="2">
        <v>6</v>
      </c>
      <c r="C1110" s="1">
        <v>0.7</v>
      </c>
      <c r="D1110" s="21">
        <v>37.5</v>
      </c>
      <c r="E1110" s="2"/>
      <c r="F1110" s="387">
        <v>20.85</v>
      </c>
    </row>
    <row r="1111" spans="1:6">
      <c r="A1111" s="162" t="s">
        <v>31829</v>
      </c>
      <c r="B1111" s="2">
        <v>6</v>
      </c>
      <c r="C1111" s="1">
        <v>0.7</v>
      </c>
      <c r="D1111" s="21">
        <v>40</v>
      </c>
      <c r="E1111" s="2"/>
      <c r="F1111" s="387">
        <v>29.8</v>
      </c>
    </row>
    <row r="1112" spans="1:6">
      <c r="A1112" s="162" t="s">
        <v>31830</v>
      </c>
      <c r="B1112" s="2">
        <v>6</v>
      </c>
      <c r="C1112" s="1">
        <v>0.7</v>
      </c>
      <c r="D1112" s="21">
        <v>40</v>
      </c>
      <c r="E1112" s="2"/>
      <c r="F1112" s="387">
        <v>20.200000000000003</v>
      </c>
    </row>
    <row r="1113" spans="1:6">
      <c r="A1113" s="162" t="s">
        <v>31831</v>
      </c>
      <c r="B1113" s="2">
        <v>6</v>
      </c>
      <c r="C1113" s="1">
        <v>0.7</v>
      </c>
      <c r="D1113" s="21">
        <v>40</v>
      </c>
      <c r="E1113" s="2"/>
      <c r="F1113" s="387">
        <v>29.8</v>
      </c>
    </row>
    <row r="1114" spans="1:6">
      <c r="A1114" s="162" t="s">
        <v>31832</v>
      </c>
      <c r="B1114" s="2">
        <v>6</v>
      </c>
      <c r="C1114" s="1">
        <v>0.7</v>
      </c>
      <c r="D1114" s="21">
        <v>40</v>
      </c>
      <c r="E1114" s="2"/>
      <c r="F1114" s="387">
        <v>15.8</v>
      </c>
    </row>
    <row r="1115" spans="1:6">
      <c r="A1115" s="162" t="s">
        <v>31833</v>
      </c>
      <c r="B1115" s="2">
        <v>6</v>
      </c>
      <c r="C1115" s="1">
        <v>0.7</v>
      </c>
      <c r="D1115" s="21">
        <v>40</v>
      </c>
      <c r="E1115" s="2"/>
      <c r="F1115" s="387">
        <v>20.400000000000002</v>
      </c>
    </row>
    <row r="1116" spans="1:6">
      <c r="A1116" s="162" t="s">
        <v>3445</v>
      </c>
      <c r="B1116" s="2">
        <v>6</v>
      </c>
      <c r="C1116" s="1">
        <v>0.7</v>
      </c>
      <c r="D1116" s="21">
        <v>20</v>
      </c>
      <c r="E1116" s="2"/>
      <c r="F1116" s="387">
        <v>266</v>
      </c>
    </row>
    <row r="1117" spans="1:6">
      <c r="A1117" s="162" t="s">
        <v>3447</v>
      </c>
      <c r="B1117" s="2">
        <v>6</v>
      </c>
      <c r="C1117" s="1">
        <v>0.7</v>
      </c>
      <c r="D1117" s="21">
        <v>20</v>
      </c>
      <c r="E1117" s="2"/>
      <c r="F1117" s="387">
        <v>15.700000000000001</v>
      </c>
    </row>
    <row r="1118" spans="1:6">
      <c r="A1118" s="162" t="s">
        <v>3450</v>
      </c>
      <c r="B1118" s="2">
        <v>6</v>
      </c>
      <c r="C1118" s="1">
        <v>1</v>
      </c>
      <c r="D1118" s="21">
        <v>22</v>
      </c>
      <c r="E1118" s="2"/>
      <c r="F1118" s="387">
        <v>12.65</v>
      </c>
    </row>
    <row r="1119" spans="1:6">
      <c r="A1119" s="162" t="s">
        <v>33189</v>
      </c>
      <c r="B1119" s="2">
        <v>3</v>
      </c>
      <c r="C1119" s="1">
        <v>0.7</v>
      </c>
      <c r="D1119" s="21">
        <v>40</v>
      </c>
      <c r="E1119" s="2"/>
      <c r="F1119" s="387">
        <v>22.950000000000003</v>
      </c>
    </row>
    <row r="1120" spans="1:6">
      <c r="A1120" s="162" t="s">
        <v>4442</v>
      </c>
      <c r="B1120" s="2">
        <v>6</v>
      </c>
      <c r="C1120" s="1">
        <v>0.7</v>
      </c>
      <c r="D1120" s="21">
        <v>40</v>
      </c>
      <c r="E1120" s="2"/>
      <c r="F1120" s="387">
        <v>29.25</v>
      </c>
    </row>
    <row r="1121" spans="1:6">
      <c r="A1121" s="162" t="s">
        <v>33190</v>
      </c>
      <c r="B1121" s="2">
        <v>4</v>
      </c>
      <c r="C1121" s="1">
        <v>0.7</v>
      </c>
      <c r="D1121" s="21">
        <v>40</v>
      </c>
      <c r="E1121" s="2"/>
      <c r="F1121" s="387">
        <v>48.75</v>
      </c>
    </row>
    <row r="1122" spans="1:6">
      <c r="A1122" s="162" t="s">
        <v>13686</v>
      </c>
      <c r="B1122" s="2">
        <v>6</v>
      </c>
      <c r="C1122" s="1">
        <v>0.5</v>
      </c>
      <c r="D1122" s="21">
        <v>46.2</v>
      </c>
      <c r="E1122" s="2"/>
      <c r="F1122" s="387">
        <v>224.45000000000002</v>
      </c>
    </row>
    <row r="1123" spans="1:6">
      <c r="A1123" s="162" t="s">
        <v>3466</v>
      </c>
      <c r="B1123" s="2">
        <v>6</v>
      </c>
      <c r="C1123" s="1">
        <v>0.7</v>
      </c>
      <c r="D1123" s="21">
        <v>15</v>
      </c>
      <c r="E1123" s="2"/>
      <c r="F1123" s="387">
        <v>13.450000000000001</v>
      </c>
    </row>
    <row r="1124" spans="1:6">
      <c r="A1124" s="162" t="s">
        <v>3468</v>
      </c>
      <c r="B1124" s="2">
        <v>6</v>
      </c>
      <c r="C1124" s="1">
        <v>0.7</v>
      </c>
      <c r="D1124" s="21">
        <v>40</v>
      </c>
      <c r="E1124" s="2"/>
      <c r="F1124" s="387">
        <v>17.25</v>
      </c>
    </row>
    <row r="1125" spans="1:6">
      <c r="A1125" s="162" t="s">
        <v>3482</v>
      </c>
      <c r="B1125" s="2">
        <v>6</v>
      </c>
      <c r="C1125" s="1">
        <v>0.7</v>
      </c>
      <c r="D1125" s="21">
        <v>40</v>
      </c>
      <c r="E1125" s="2"/>
      <c r="F1125" s="387">
        <v>11.850000000000001</v>
      </c>
    </row>
    <row r="1126" spans="1:6">
      <c r="A1126" s="162" t="s">
        <v>3493</v>
      </c>
      <c r="B1126" s="2">
        <v>6</v>
      </c>
      <c r="C1126" s="1">
        <v>0.7</v>
      </c>
      <c r="D1126" s="21">
        <v>40</v>
      </c>
      <c r="E1126" s="2"/>
      <c r="F1126" s="387">
        <v>37.800000000000004</v>
      </c>
    </row>
    <row r="1127" spans="1:6">
      <c r="A1127" s="162" t="s">
        <v>3496</v>
      </c>
      <c r="B1127" s="2">
        <v>6</v>
      </c>
      <c r="C1127" s="1">
        <v>1</v>
      </c>
      <c r="D1127" s="21">
        <v>50</v>
      </c>
      <c r="E1127" s="2"/>
      <c r="F1127" s="387">
        <v>22.700000000000003</v>
      </c>
    </row>
    <row r="1128" spans="1:6">
      <c r="A1128" s="162" t="s">
        <v>3498</v>
      </c>
      <c r="B1128" s="2">
        <v>6</v>
      </c>
      <c r="C1128" s="1">
        <v>0.7</v>
      </c>
      <c r="D1128" s="21">
        <v>40</v>
      </c>
      <c r="E1128" s="2"/>
      <c r="F1128" s="387">
        <v>36.550000000000004</v>
      </c>
    </row>
    <row r="1129" spans="1:6">
      <c r="A1129" s="162" t="s">
        <v>3521</v>
      </c>
      <c r="B1129" s="2">
        <v>6</v>
      </c>
      <c r="C1129" s="1">
        <v>0.7</v>
      </c>
      <c r="D1129" s="21">
        <v>40</v>
      </c>
      <c r="E1129" s="2"/>
      <c r="F1129" s="387">
        <v>13.100000000000001</v>
      </c>
    </row>
    <row r="1130" spans="1:6">
      <c r="A1130" s="162" t="s">
        <v>3523</v>
      </c>
      <c r="B1130" s="2">
        <v>12</v>
      </c>
      <c r="C1130" s="1">
        <v>0.7</v>
      </c>
      <c r="D1130" s="21">
        <v>40</v>
      </c>
      <c r="E1130" s="2"/>
      <c r="F1130" s="387">
        <v>14.350000000000001</v>
      </c>
    </row>
    <row r="1131" spans="1:6">
      <c r="A1131" s="162" t="s">
        <v>3542</v>
      </c>
      <c r="B1131" s="2">
        <v>6</v>
      </c>
      <c r="C1131" s="1">
        <v>0.7</v>
      </c>
      <c r="D1131" s="21">
        <v>40</v>
      </c>
      <c r="E1131" s="2"/>
      <c r="F1131" s="387">
        <v>19.75</v>
      </c>
    </row>
    <row r="1132" spans="1:6">
      <c r="A1132" s="162" t="s">
        <v>3633</v>
      </c>
      <c r="B1132" s="2">
        <v>6</v>
      </c>
      <c r="C1132" s="1">
        <v>0.7</v>
      </c>
      <c r="D1132" s="21">
        <v>57</v>
      </c>
      <c r="E1132" s="2"/>
      <c r="F1132" s="387">
        <v>52.7</v>
      </c>
    </row>
    <row r="1133" spans="1:6">
      <c r="A1133" s="162" t="s">
        <v>3723</v>
      </c>
      <c r="B1133" s="2">
        <v>6</v>
      </c>
      <c r="C1133" s="1">
        <v>0.7</v>
      </c>
      <c r="D1133" s="21">
        <v>30</v>
      </c>
      <c r="E1133" s="2"/>
      <c r="F1133" s="387">
        <v>11.600000000000001</v>
      </c>
    </row>
    <row r="1134" spans="1:6">
      <c r="A1134" s="162" t="s">
        <v>3725</v>
      </c>
      <c r="B1134" s="2">
        <v>6</v>
      </c>
      <c r="C1134" s="1">
        <v>0.7</v>
      </c>
      <c r="D1134" s="21">
        <v>38</v>
      </c>
      <c r="E1134" s="2"/>
      <c r="F1134" s="387">
        <v>18.400000000000002</v>
      </c>
    </row>
    <row r="1135" spans="1:6">
      <c r="A1135" s="162" t="s">
        <v>3727</v>
      </c>
      <c r="B1135" s="2">
        <v>6</v>
      </c>
      <c r="C1135" s="1">
        <v>0.7</v>
      </c>
      <c r="D1135" s="21">
        <v>38</v>
      </c>
      <c r="E1135" s="2"/>
      <c r="F1135" s="387">
        <v>30.3</v>
      </c>
    </row>
    <row r="1136" spans="1:6">
      <c r="A1136" s="162" t="s">
        <v>27748</v>
      </c>
      <c r="B1136" s="2">
        <v>6</v>
      </c>
      <c r="C1136" s="1">
        <v>0.7</v>
      </c>
      <c r="D1136" s="21">
        <v>41.3</v>
      </c>
      <c r="E1136" s="2"/>
      <c r="F1136" s="387">
        <v>16.55</v>
      </c>
    </row>
    <row r="1137" spans="1:6">
      <c r="A1137" s="162" t="s">
        <v>3729</v>
      </c>
      <c r="B1137" s="2">
        <v>6</v>
      </c>
      <c r="C1137" s="1">
        <v>0.7</v>
      </c>
      <c r="D1137" s="21">
        <v>38</v>
      </c>
      <c r="E1137" s="2"/>
      <c r="F1137" s="387">
        <v>49</v>
      </c>
    </row>
    <row r="1138" spans="1:6">
      <c r="A1138" s="162" t="s">
        <v>33204</v>
      </c>
      <c r="B1138" s="2">
        <v>6</v>
      </c>
      <c r="C1138" s="1">
        <v>0.7</v>
      </c>
      <c r="D1138" s="21">
        <v>38</v>
      </c>
      <c r="E1138" s="2"/>
      <c r="F1138" s="387">
        <v>48</v>
      </c>
    </row>
    <row r="1139" spans="1:6">
      <c r="A1139" s="162" t="s">
        <v>33205</v>
      </c>
      <c r="B1139" s="2">
        <v>6</v>
      </c>
      <c r="C1139" s="1">
        <v>0.7</v>
      </c>
      <c r="D1139" s="21">
        <v>38</v>
      </c>
      <c r="E1139" s="2"/>
      <c r="F1139" s="387">
        <v>49.800000000000004</v>
      </c>
    </row>
    <row r="1140" spans="1:6">
      <c r="A1140" s="162" t="s">
        <v>4444</v>
      </c>
      <c r="B1140" s="2">
        <v>6</v>
      </c>
      <c r="C1140" s="1">
        <v>0.7</v>
      </c>
      <c r="D1140" s="21">
        <v>40</v>
      </c>
      <c r="E1140" s="2"/>
      <c r="F1140" s="387">
        <v>23.900000000000002</v>
      </c>
    </row>
    <row r="1141" spans="1:6">
      <c r="A1141" s="162" t="s">
        <v>3753</v>
      </c>
      <c r="B1141" s="2">
        <v>6</v>
      </c>
      <c r="C1141" s="1">
        <v>1</v>
      </c>
      <c r="D1141" s="21">
        <v>38</v>
      </c>
      <c r="E1141" s="2"/>
      <c r="F1141" s="387">
        <v>23.5</v>
      </c>
    </row>
    <row r="1142" spans="1:6">
      <c r="A1142" s="162" t="s">
        <v>3757</v>
      </c>
      <c r="B1142" s="2">
        <v>6</v>
      </c>
      <c r="C1142" s="1">
        <v>1</v>
      </c>
      <c r="D1142" s="21">
        <v>60</v>
      </c>
      <c r="E1142" s="2"/>
      <c r="F1142" s="387">
        <v>36.050000000000004</v>
      </c>
    </row>
    <row r="1143" spans="1:6">
      <c r="A1143" s="162" t="s">
        <v>3759</v>
      </c>
      <c r="B1143" s="2">
        <v>6</v>
      </c>
      <c r="C1143" s="1">
        <v>1</v>
      </c>
      <c r="D1143" s="21">
        <v>80</v>
      </c>
      <c r="E1143" s="2"/>
      <c r="F1143" s="387">
        <v>22.950000000000003</v>
      </c>
    </row>
    <row r="1144" spans="1:6">
      <c r="A1144" s="162" t="s">
        <v>3764</v>
      </c>
      <c r="B1144" s="2">
        <v>6</v>
      </c>
      <c r="C1144" s="1">
        <v>1</v>
      </c>
      <c r="D1144" s="21">
        <v>40</v>
      </c>
      <c r="E1144" s="2"/>
      <c r="F1144" s="387">
        <v>82</v>
      </c>
    </row>
    <row r="1145" spans="1:6">
      <c r="A1145" s="162" t="s">
        <v>3796</v>
      </c>
      <c r="B1145" s="2">
        <v>6</v>
      </c>
      <c r="C1145" s="1">
        <v>0.7</v>
      </c>
      <c r="D1145" s="21">
        <v>38</v>
      </c>
      <c r="E1145" s="2"/>
      <c r="F1145" s="387">
        <v>34.25</v>
      </c>
    </row>
    <row r="1146" spans="1:6">
      <c r="A1146" s="162" t="s">
        <v>4446</v>
      </c>
      <c r="B1146" s="2">
        <v>6</v>
      </c>
      <c r="C1146" s="1">
        <v>0.7</v>
      </c>
      <c r="D1146" s="21">
        <v>40</v>
      </c>
      <c r="E1146" s="2"/>
      <c r="F1146" s="387">
        <v>57.300000000000004</v>
      </c>
    </row>
    <row r="1147" spans="1:6">
      <c r="A1147" s="162" t="s">
        <v>3828</v>
      </c>
      <c r="B1147" s="2">
        <v>6</v>
      </c>
      <c r="C1147" s="1">
        <v>0.7</v>
      </c>
      <c r="D1147" s="21">
        <v>40</v>
      </c>
      <c r="E1147" s="2"/>
      <c r="F1147" s="387">
        <v>12.15</v>
      </c>
    </row>
    <row r="1148" spans="1:6">
      <c r="A1148" s="162" t="s">
        <v>14315</v>
      </c>
      <c r="B1148" s="2">
        <v>6</v>
      </c>
      <c r="C1148" s="1">
        <v>0.7</v>
      </c>
      <c r="D1148" s="21">
        <v>40</v>
      </c>
      <c r="E1148" s="2"/>
      <c r="F1148" s="387">
        <v>81.7</v>
      </c>
    </row>
    <row r="1149" spans="1:6">
      <c r="A1149" s="162" t="s">
        <v>3860</v>
      </c>
      <c r="B1149" s="2">
        <v>6</v>
      </c>
      <c r="C1149" s="1">
        <v>0.7</v>
      </c>
      <c r="D1149" s="21">
        <v>11</v>
      </c>
      <c r="E1149" s="2"/>
      <c r="F1149" s="387">
        <v>9.6000000000000014</v>
      </c>
    </row>
    <row r="1150" spans="1:6">
      <c r="A1150" s="162" t="s">
        <v>32594</v>
      </c>
      <c r="B1150" s="2">
        <v>6</v>
      </c>
      <c r="C1150" s="1">
        <v>0.7</v>
      </c>
      <c r="D1150" s="21">
        <v>43</v>
      </c>
      <c r="E1150" s="2"/>
      <c r="F1150" s="387">
        <v>150.9</v>
      </c>
    </row>
    <row r="1151" spans="1:6">
      <c r="A1151" s="162" t="s">
        <v>3914</v>
      </c>
      <c r="B1151" s="2">
        <v>6</v>
      </c>
      <c r="C1151" s="1">
        <v>0.7</v>
      </c>
      <c r="D1151" s="21">
        <v>40</v>
      </c>
      <c r="E1151" s="2"/>
      <c r="F1151" s="387">
        <v>13.100000000000001</v>
      </c>
    </row>
    <row r="1152" spans="1:6">
      <c r="A1152" s="162" t="s">
        <v>33213</v>
      </c>
      <c r="B1152" s="2">
        <v>6</v>
      </c>
      <c r="C1152" s="1">
        <v>0.7</v>
      </c>
      <c r="D1152" s="21">
        <v>40</v>
      </c>
      <c r="E1152" s="2"/>
      <c r="F1152" s="387">
        <v>14.600000000000001</v>
      </c>
    </row>
    <row r="1153" spans="1:6">
      <c r="A1153" s="162" t="s">
        <v>27141</v>
      </c>
      <c r="B1153" s="2">
        <v>6</v>
      </c>
      <c r="C1153" s="1">
        <v>1</v>
      </c>
      <c r="D1153" s="21">
        <v>40</v>
      </c>
      <c r="E1153" s="2"/>
      <c r="F1153" s="387">
        <v>30.75</v>
      </c>
    </row>
    <row r="1154" spans="1:6">
      <c r="A1154" s="162" t="s">
        <v>4588</v>
      </c>
      <c r="B1154" s="2">
        <v>6</v>
      </c>
      <c r="C1154" s="1">
        <v>0.5</v>
      </c>
      <c r="D1154" s="21">
        <v>41.4</v>
      </c>
      <c r="E1154" s="2"/>
      <c r="F1154" s="387">
        <v>28.3</v>
      </c>
    </row>
    <row r="1155" spans="1:6">
      <c r="A1155" s="162" t="s">
        <v>33223</v>
      </c>
      <c r="B1155" s="2">
        <v>6</v>
      </c>
      <c r="C1155" s="1">
        <v>0.5</v>
      </c>
      <c r="D1155" s="21">
        <v>42.3</v>
      </c>
      <c r="E1155" s="2"/>
      <c r="F1155" s="387">
        <v>14.65</v>
      </c>
    </row>
    <row r="1156" spans="1:6">
      <c r="A1156" s="162" t="s">
        <v>4691</v>
      </c>
      <c r="B1156" s="2">
        <v>6</v>
      </c>
      <c r="C1156" s="1">
        <v>0.7</v>
      </c>
      <c r="D1156" s="21">
        <v>44</v>
      </c>
      <c r="E1156" s="2"/>
      <c r="F1156" s="387">
        <v>158.30000000000001</v>
      </c>
    </row>
    <row r="1157" spans="1:6">
      <c r="A1157" s="162" t="s">
        <v>14573</v>
      </c>
      <c r="B1157" s="2">
        <v>6</v>
      </c>
      <c r="C1157" s="1">
        <v>0.7</v>
      </c>
      <c r="D1157" s="21">
        <v>45</v>
      </c>
      <c r="E1157" s="2"/>
      <c r="F1157" s="387">
        <v>35.800000000000004</v>
      </c>
    </row>
    <row r="1158" spans="1:6">
      <c r="A1158" s="162" t="s">
        <v>14540</v>
      </c>
      <c r="B1158" s="2">
        <v>6</v>
      </c>
      <c r="C1158" s="1">
        <v>0.7</v>
      </c>
      <c r="D1158" s="21">
        <v>65</v>
      </c>
      <c r="E1158" s="2"/>
      <c r="F1158" s="387">
        <v>35.1</v>
      </c>
    </row>
    <row r="1159" spans="1:6">
      <c r="A1159" s="162" t="s">
        <v>4730</v>
      </c>
      <c r="B1159" s="2">
        <v>6</v>
      </c>
      <c r="C1159" s="1">
        <v>0.7</v>
      </c>
      <c r="D1159" s="21">
        <v>43</v>
      </c>
      <c r="E1159" s="2"/>
      <c r="F1159" s="387">
        <v>10.55</v>
      </c>
    </row>
    <row r="1160" spans="1:6">
      <c r="A1160" s="162" t="s">
        <v>4217</v>
      </c>
      <c r="B1160" s="2">
        <v>6</v>
      </c>
      <c r="C1160" s="1">
        <v>0.7</v>
      </c>
      <c r="D1160" s="21">
        <v>45</v>
      </c>
      <c r="E1160" s="2"/>
      <c r="F1160" s="387">
        <v>24.8</v>
      </c>
    </row>
    <row r="1161" spans="1:6">
      <c r="A1161" s="260" t="s">
        <v>4219</v>
      </c>
      <c r="B1161" s="9">
        <v>6</v>
      </c>
      <c r="C1161" s="34">
        <v>0.7</v>
      </c>
      <c r="D1161" s="31">
        <v>63</v>
      </c>
      <c r="E1161" s="9"/>
      <c r="F1161" s="391">
        <v>13.700000000000001</v>
      </c>
    </row>
    <row r="1162" spans="1:6">
      <c r="A1162" s="162" t="s">
        <v>4247</v>
      </c>
      <c r="B1162" s="2">
        <v>6</v>
      </c>
      <c r="C1162" s="1">
        <v>1</v>
      </c>
      <c r="D1162" s="21">
        <v>40</v>
      </c>
      <c r="E1162" s="2"/>
      <c r="F1162" s="387">
        <v>63.1</v>
      </c>
    </row>
    <row r="1163" spans="1:6">
      <c r="A1163" s="162" t="s">
        <v>33248</v>
      </c>
      <c r="B1163" s="2">
        <v>6</v>
      </c>
      <c r="C1163" s="1">
        <v>0.7</v>
      </c>
      <c r="D1163" s="21">
        <v>40</v>
      </c>
      <c r="E1163" s="2"/>
      <c r="F1163" s="387">
        <v>14.600000000000001</v>
      </c>
    </row>
    <row r="1164" spans="1:6">
      <c r="A1164" s="162" t="s">
        <v>4251</v>
      </c>
      <c r="B1164" s="2">
        <v>6</v>
      </c>
      <c r="C1164" s="1">
        <v>0.7</v>
      </c>
      <c r="D1164" s="21">
        <v>40</v>
      </c>
      <c r="E1164" s="2"/>
      <c r="F1164" s="387">
        <v>29</v>
      </c>
    </row>
    <row r="1165" spans="1:6">
      <c r="A1165" s="162" t="s">
        <v>33249</v>
      </c>
      <c r="B1165" s="2">
        <v>6</v>
      </c>
      <c r="C1165" s="1">
        <v>0.7</v>
      </c>
      <c r="D1165" s="21">
        <v>40</v>
      </c>
      <c r="E1165" s="2"/>
      <c r="F1165" s="387">
        <v>31.700000000000003</v>
      </c>
    </row>
    <row r="1166" spans="1:6" ht="23.5">
      <c r="A1166" s="478" t="s">
        <v>4427</v>
      </c>
      <c r="B1166" s="479"/>
      <c r="C1166" s="479"/>
      <c r="D1166" s="479"/>
      <c r="E1166" s="384"/>
      <c r="F1166" s="384"/>
    </row>
    <row r="1167" spans="1:6">
      <c r="A1167" s="162" t="s">
        <v>9</v>
      </c>
      <c r="B1167" s="2">
        <v>6</v>
      </c>
      <c r="C1167" s="1">
        <v>0.7</v>
      </c>
      <c r="D1167" s="21">
        <v>38</v>
      </c>
      <c r="E1167" s="2"/>
      <c r="F1167" s="387">
        <v>27.1</v>
      </c>
    </row>
    <row r="1168" spans="1:6">
      <c r="A1168" s="162" t="s">
        <v>26898</v>
      </c>
      <c r="B1168" s="2">
        <v>6</v>
      </c>
      <c r="C1168" s="1">
        <v>0.7</v>
      </c>
      <c r="D1168" s="21">
        <v>38</v>
      </c>
      <c r="E1168" s="2"/>
      <c r="F1168" s="387">
        <v>13.200000000000001</v>
      </c>
    </row>
    <row r="1169" spans="1:6">
      <c r="A1169" s="162" t="s">
        <v>31702</v>
      </c>
      <c r="B1169" s="2">
        <v>3</v>
      </c>
      <c r="C1169" s="1">
        <v>0.7</v>
      </c>
      <c r="D1169" s="21">
        <v>38</v>
      </c>
      <c r="E1169" s="2"/>
      <c r="F1169" s="387">
        <v>13.8</v>
      </c>
    </row>
    <row r="1170" spans="1:6">
      <c r="A1170" s="162" t="s">
        <v>32920</v>
      </c>
      <c r="B1170" s="2">
        <v>6</v>
      </c>
      <c r="C1170" s="1">
        <v>0.7</v>
      </c>
      <c r="D1170" s="21">
        <v>38</v>
      </c>
      <c r="E1170" s="2"/>
      <c r="F1170" s="387">
        <v>22.700000000000003</v>
      </c>
    </row>
    <row r="1171" spans="1:6">
      <c r="A1171" s="162" t="s">
        <v>14</v>
      </c>
      <c r="B1171" s="2">
        <v>6</v>
      </c>
      <c r="C1171" s="1">
        <v>0.7</v>
      </c>
      <c r="D1171" s="21">
        <v>38</v>
      </c>
      <c r="E1171" s="2"/>
      <c r="F1171" s="387">
        <v>35.15</v>
      </c>
    </row>
    <row r="1172" spans="1:6">
      <c r="A1172" s="162" t="s">
        <v>31703</v>
      </c>
      <c r="B1172" s="2">
        <v>6</v>
      </c>
      <c r="C1172" s="1">
        <v>0.7</v>
      </c>
      <c r="D1172" s="21">
        <v>40</v>
      </c>
      <c r="E1172" s="2"/>
      <c r="F1172" s="387">
        <v>21.75</v>
      </c>
    </row>
    <row r="1173" spans="1:6">
      <c r="A1173" s="162" t="s">
        <v>31704</v>
      </c>
      <c r="B1173" s="2">
        <v>6</v>
      </c>
      <c r="C1173" s="1">
        <v>0.7</v>
      </c>
      <c r="D1173" s="21">
        <v>40</v>
      </c>
      <c r="E1173" s="2"/>
      <c r="F1173" s="387">
        <v>25.6</v>
      </c>
    </row>
    <row r="1174" spans="1:6">
      <c r="A1174" s="162" t="s">
        <v>31705</v>
      </c>
      <c r="B1174" s="2">
        <v>6</v>
      </c>
      <c r="C1174" s="1">
        <v>0.7</v>
      </c>
      <c r="D1174" s="21">
        <v>40</v>
      </c>
      <c r="E1174" s="2"/>
      <c r="F1174" s="387">
        <v>67.650000000000006</v>
      </c>
    </row>
    <row r="1175" spans="1:6">
      <c r="A1175" s="162" t="s">
        <v>27034</v>
      </c>
      <c r="B1175" s="2">
        <v>3</v>
      </c>
      <c r="C1175" s="1">
        <v>0.7</v>
      </c>
      <c r="D1175" s="21">
        <v>40</v>
      </c>
      <c r="E1175" s="2"/>
      <c r="F1175" s="387">
        <v>35.35</v>
      </c>
    </row>
    <row r="1176" spans="1:6">
      <c r="A1176" s="162" t="s">
        <v>4454</v>
      </c>
      <c r="B1176" s="2">
        <v>6</v>
      </c>
      <c r="C1176" s="1">
        <v>0.7</v>
      </c>
      <c r="D1176" s="21">
        <v>40</v>
      </c>
      <c r="E1176" s="2"/>
      <c r="F1176" s="387">
        <v>14.600000000000001</v>
      </c>
    </row>
    <row r="1177" spans="1:6">
      <c r="A1177" s="162" t="s">
        <v>4525</v>
      </c>
      <c r="B1177" s="2">
        <v>6</v>
      </c>
      <c r="C1177" s="1">
        <v>1.5</v>
      </c>
      <c r="D1177" s="21">
        <v>40</v>
      </c>
      <c r="E1177" s="2"/>
      <c r="F1177" s="387">
        <v>91.850000000000009</v>
      </c>
    </row>
    <row r="1178" spans="1:6">
      <c r="A1178" s="162" t="s">
        <v>32936</v>
      </c>
      <c r="B1178" s="2">
        <v>6</v>
      </c>
      <c r="C1178" s="1">
        <v>0.7</v>
      </c>
      <c r="D1178" s="21">
        <v>40</v>
      </c>
      <c r="E1178" s="2"/>
      <c r="F1178" s="387">
        <v>62.2</v>
      </c>
    </row>
    <row r="1179" spans="1:6">
      <c r="A1179" s="162" t="s">
        <v>4527</v>
      </c>
      <c r="B1179" s="2">
        <v>6</v>
      </c>
      <c r="C1179" s="1">
        <v>1.5</v>
      </c>
      <c r="D1179" s="21">
        <v>40</v>
      </c>
      <c r="E1179" s="2"/>
      <c r="F1179" s="387">
        <v>45.5</v>
      </c>
    </row>
    <row r="1180" spans="1:6">
      <c r="A1180" s="162" t="s">
        <v>135</v>
      </c>
      <c r="B1180" s="2">
        <v>6</v>
      </c>
      <c r="C1180" s="1">
        <v>0.7</v>
      </c>
      <c r="D1180" s="21">
        <v>38</v>
      </c>
      <c r="E1180" s="2"/>
      <c r="F1180" s="387">
        <v>13.200000000000001</v>
      </c>
    </row>
    <row r="1181" spans="1:6">
      <c r="A1181" s="162" t="s">
        <v>137</v>
      </c>
      <c r="B1181" s="2">
        <v>6</v>
      </c>
      <c r="C1181" s="1">
        <v>0.7</v>
      </c>
      <c r="D1181" s="21">
        <v>38</v>
      </c>
      <c r="E1181" s="2"/>
      <c r="F1181" s="387">
        <v>157.80000000000001</v>
      </c>
    </row>
    <row r="1182" spans="1:6">
      <c r="A1182" s="162" t="s">
        <v>14671</v>
      </c>
      <c r="B1182" s="2">
        <v>4</v>
      </c>
      <c r="C1182" s="1">
        <v>0.7</v>
      </c>
      <c r="D1182" s="21">
        <v>40</v>
      </c>
      <c r="E1182" s="2"/>
      <c r="F1182" s="387">
        <v>30.450000000000003</v>
      </c>
    </row>
    <row r="1183" spans="1:6">
      <c r="A1183" s="162" t="s">
        <v>4546</v>
      </c>
      <c r="B1183" s="2">
        <v>4</v>
      </c>
      <c r="C1183" s="1">
        <v>0.7</v>
      </c>
      <c r="D1183" s="21">
        <v>40</v>
      </c>
      <c r="E1183" s="2"/>
      <c r="F1183" s="387">
        <v>19.3</v>
      </c>
    </row>
    <row r="1184" spans="1:6">
      <c r="A1184" s="162" t="s">
        <v>167</v>
      </c>
      <c r="B1184" s="2">
        <v>4</v>
      </c>
      <c r="C1184" s="1">
        <v>0.7</v>
      </c>
      <c r="D1184" s="21">
        <v>40</v>
      </c>
      <c r="E1184" s="2"/>
      <c r="F1184" s="387">
        <v>51.2</v>
      </c>
    </row>
    <row r="1185" spans="1:6">
      <c r="A1185" s="162" t="s">
        <v>32939</v>
      </c>
      <c r="B1185" s="2">
        <v>6</v>
      </c>
      <c r="C1185" s="1">
        <v>0.7</v>
      </c>
      <c r="D1185" s="21">
        <v>40</v>
      </c>
      <c r="E1185" s="2"/>
      <c r="F1185" s="387">
        <v>76.150000000000006</v>
      </c>
    </row>
    <row r="1186" spans="1:6">
      <c r="A1186" s="162" t="s">
        <v>171</v>
      </c>
      <c r="B1186" s="2">
        <v>6</v>
      </c>
      <c r="C1186" s="1">
        <v>0.7</v>
      </c>
      <c r="D1186" s="21">
        <v>40</v>
      </c>
      <c r="E1186" s="2"/>
      <c r="F1186" s="387">
        <v>15.8</v>
      </c>
    </row>
    <row r="1187" spans="1:6">
      <c r="A1187" s="162" t="s">
        <v>173</v>
      </c>
      <c r="B1187" s="2">
        <v>6</v>
      </c>
      <c r="C1187" s="1">
        <v>0.7</v>
      </c>
      <c r="D1187" s="21">
        <v>40</v>
      </c>
      <c r="E1187" s="2"/>
      <c r="F1187" s="387">
        <v>20.400000000000002</v>
      </c>
    </row>
    <row r="1188" spans="1:6">
      <c r="A1188" s="162" t="s">
        <v>845</v>
      </c>
      <c r="B1188" s="2">
        <v>6</v>
      </c>
      <c r="C1188" s="1">
        <v>0.5</v>
      </c>
      <c r="D1188" s="21">
        <v>40</v>
      </c>
      <c r="E1188" s="2"/>
      <c r="F1188" s="387">
        <v>22.150000000000002</v>
      </c>
    </row>
    <row r="1189" spans="1:6">
      <c r="A1189" s="162" t="s">
        <v>14606</v>
      </c>
      <c r="B1189" s="2">
        <v>6</v>
      </c>
      <c r="C1189" s="1">
        <v>0.7</v>
      </c>
      <c r="D1189" s="21">
        <v>35</v>
      </c>
      <c r="E1189" s="2"/>
      <c r="F1189" s="387">
        <v>39.150000000000006</v>
      </c>
    </row>
    <row r="1190" spans="1:6">
      <c r="A1190" s="162" t="s">
        <v>867</v>
      </c>
      <c r="B1190" s="2">
        <v>6</v>
      </c>
      <c r="C1190" s="1">
        <v>0.7</v>
      </c>
      <c r="D1190" s="21">
        <v>40</v>
      </c>
      <c r="E1190" s="2"/>
      <c r="F1190" s="387">
        <v>31.05</v>
      </c>
    </row>
    <row r="1191" spans="1:6">
      <c r="A1191" s="162" t="s">
        <v>950</v>
      </c>
      <c r="B1191" s="2">
        <v>3</v>
      </c>
      <c r="C1191" s="1">
        <v>0.7</v>
      </c>
      <c r="D1191" s="21">
        <v>40</v>
      </c>
      <c r="E1191" s="2"/>
      <c r="F1191" s="387">
        <v>28.55</v>
      </c>
    </row>
    <row r="1192" spans="1:6">
      <c r="A1192" s="162" t="s">
        <v>15073</v>
      </c>
      <c r="B1192" s="2">
        <v>3</v>
      </c>
      <c r="C1192" s="1">
        <v>0.7</v>
      </c>
      <c r="D1192" s="21">
        <v>40</v>
      </c>
      <c r="E1192" s="2"/>
      <c r="F1192" s="387">
        <v>32.9</v>
      </c>
    </row>
    <row r="1193" spans="1:6">
      <c r="A1193" s="162" t="s">
        <v>954</v>
      </c>
      <c r="B1193" s="2">
        <v>6</v>
      </c>
      <c r="C1193" s="1">
        <v>0.7</v>
      </c>
      <c r="D1193" s="21">
        <v>40</v>
      </c>
      <c r="E1193" s="2"/>
      <c r="F1193" s="387">
        <v>56.1</v>
      </c>
    </row>
    <row r="1194" spans="1:6">
      <c r="A1194" s="162" t="s">
        <v>956</v>
      </c>
      <c r="B1194" s="2">
        <v>6</v>
      </c>
      <c r="C1194" s="1">
        <v>0.7</v>
      </c>
      <c r="D1194" s="21">
        <v>40</v>
      </c>
      <c r="E1194" s="2"/>
      <c r="F1194" s="387">
        <v>12.15</v>
      </c>
    </row>
    <row r="1195" spans="1:6">
      <c r="A1195" s="162" t="s">
        <v>960</v>
      </c>
      <c r="B1195" s="2">
        <v>6</v>
      </c>
      <c r="C1195" s="1">
        <v>0.7</v>
      </c>
      <c r="D1195" s="21">
        <v>40</v>
      </c>
      <c r="E1195" s="2"/>
      <c r="F1195" s="387">
        <v>16.75</v>
      </c>
    </row>
    <row r="1196" spans="1:6">
      <c r="A1196" s="162" t="s">
        <v>974</v>
      </c>
      <c r="B1196" s="2">
        <v>6</v>
      </c>
      <c r="C1196" s="1">
        <v>0.7</v>
      </c>
      <c r="D1196" s="21">
        <v>40</v>
      </c>
      <c r="E1196" s="2"/>
      <c r="F1196" s="387">
        <v>18.25</v>
      </c>
    </row>
    <row r="1197" spans="1:6">
      <c r="A1197" s="162" t="s">
        <v>976</v>
      </c>
      <c r="B1197" s="2">
        <v>6</v>
      </c>
      <c r="C1197" s="1">
        <v>0.7</v>
      </c>
      <c r="D1197" s="21">
        <v>40</v>
      </c>
      <c r="E1197" s="2"/>
      <c r="F1197" s="387">
        <v>71.95</v>
      </c>
    </row>
    <row r="1198" spans="1:6">
      <c r="A1198" s="162" t="s">
        <v>983</v>
      </c>
      <c r="B1198" s="2">
        <v>6</v>
      </c>
      <c r="C1198" s="1">
        <v>0.7</v>
      </c>
      <c r="D1198" s="21">
        <v>40</v>
      </c>
      <c r="E1198" s="2"/>
      <c r="F1198" s="387">
        <v>35.950000000000003</v>
      </c>
    </row>
    <row r="1199" spans="1:6">
      <c r="A1199" s="162" t="s">
        <v>13677</v>
      </c>
      <c r="B1199" s="2">
        <v>6</v>
      </c>
      <c r="C1199" s="1">
        <v>0.7</v>
      </c>
      <c r="D1199" s="21">
        <v>40</v>
      </c>
      <c r="E1199" s="2"/>
      <c r="F1199" s="387">
        <v>35.950000000000003</v>
      </c>
    </row>
    <row r="1200" spans="1:6">
      <c r="A1200" s="162" t="s">
        <v>14233</v>
      </c>
      <c r="B1200" s="2">
        <v>4</v>
      </c>
      <c r="C1200" s="1">
        <v>1.75</v>
      </c>
      <c r="D1200" s="21">
        <v>40</v>
      </c>
      <c r="E1200" s="2"/>
      <c r="F1200" s="387">
        <v>25.35</v>
      </c>
    </row>
    <row r="1201" spans="1:6">
      <c r="A1201" s="162" t="s">
        <v>1172</v>
      </c>
      <c r="B1201" s="2">
        <v>6</v>
      </c>
      <c r="C1201" s="1">
        <v>0.7</v>
      </c>
      <c r="D1201" s="21">
        <v>38</v>
      </c>
      <c r="E1201" s="2"/>
      <c r="F1201" s="387">
        <v>21.75</v>
      </c>
    </row>
    <row r="1202" spans="1:6">
      <c r="A1202" s="162" t="s">
        <v>1174</v>
      </c>
      <c r="B1202" s="2">
        <v>6</v>
      </c>
      <c r="C1202" s="1">
        <v>0.7</v>
      </c>
      <c r="D1202" s="21">
        <v>38</v>
      </c>
      <c r="E1202" s="2"/>
      <c r="F1202" s="387">
        <v>21.55</v>
      </c>
    </row>
    <row r="1203" spans="1:6">
      <c r="A1203" s="162" t="s">
        <v>1176</v>
      </c>
      <c r="B1203" s="2">
        <v>6</v>
      </c>
      <c r="C1203" s="1">
        <v>0.7</v>
      </c>
      <c r="D1203" s="21">
        <v>38</v>
      </c>
      <c r="E1203" s="2"/>
      <c r="F1203" s="387">
        <v>37.6</v>
      </c>
    </row>
    <row r="1204" spans="1:6">
      <c r="A1204" s="162" t="s">
        <v>4477</v>
      </c>
      <c r="B1204" s="2">
        <v>6</v>
      </c>
      <c r="C1204" s="1">
        <v>0.7</v>
      </c>
      <c r="D1204" s="21">
        <v>40</v>
      </c>
      <c r="E1204" s="2"/>
      <c r="F1204" s="387">
        <v>32.6</v>
      </c>
    </row>
    <row r="1205" spans="1:6">
      <c r="A1205" s="162" t="s">
        <v>1431</v>
      </c>
      <c r="B1205" s="2">
        <v>6</v>
      </c>
      <c r="C1205" s="1">
        <v>0.7</v>
      </c>
      <c r="D1205" s="21">
        <v>38</v>
      </c>
      <c r="E1205" s="2"/>
      <c r="F1205" s="387">
        <v>16.05</v>
      </c>
    </row>
    <row r="1206" spans="1:6">
      <c r="A1206" s="162" t="s">
        <v>1433</v>
      </c>
      <c r="B1206" s="2">
        <v>6</v>
      </c>
      <c r="C1206" s="1">
        <v>0.7</v>
      </c>
      <c r="D1206" s="21">
        <v>38</v>
      </c>
      <c r="E1206" s="2"/>
      <c r="F1206" s="387">
        <v>17.8</v>
      </c>
    </row>
    <row r="1207" spans="1:6">
      <c r="A1207" s="162" t="s">
        <v>1435</v>
      </c>
      <c r="B1207" s="2">
        <v>6</v>
      </c>
      <c r="C1207" s="1">
        <v>0.7</v>
      </c>
      <c r="D1207" s="21">
        <v>38</v>
      </c>
      <c r="E1207" s="2"/>
      <c r="F1207" s="387">
        <v>20.55</v>
      </c>
    </row>
    <row r="1208" spans="1:6">
      <c r="A1208" s="162" t="s">
        <v>1437</v>
      </c>
      <c r="B1208" s="2">
        <v>6</v>
      </c>
      <c r="C1208" s="1">
        <v>0.7</v>
      </c>
      <c r="D1208" s="21">
        <v>38</v>
      </c>
      <c r="E1208" s="2"/>
      <c r="F1208" s="387">
        <v>12.15</v>
      </c>
    </row>
    <row r="1209" spans="1:6">
      <c r="A1209" s="162" t="s">
        <v>1439</v>
      </c>
      <c r="B1209" s="2">
        <v>6</v>
      </c>
      <c r="C1209" s="1">
        <v>0.7</v>
      </c>
      <c r="D1209" s="21">
        <v>38</v>
      </c>
      <c r="E1209" s="2"/>
      <c r="F1209" s="387">
        <v>16.850000000000001</v>
      </c>
    </row>
    <row r="1210" spans="1:6">
      <c r="A1210" s="162" t="s">
        <v>1441</v>
      </c>
      <c r="B1210" s="2">
        <v>6</v>
      </c>
      <c r="C1210" s="1">
        <v>0.7</v>
      </c>
      <c r="D1210" s="21">
        <v>38</v>
      </c>
      <c r="E1210" s="2"/>
      <c r="F1210" s="387">
        <v>53.45</v>
      </c>
    </row>
    <row r="1211" spans="1:6">
      <c r="A1211" s="162" t="s">
        <v>14354</v>
      </c>
      <c r="B1211" s="2">
        <v>6</v>
      </c>
      <c r="C1211" s="1">
        <v>0.7</v>
      </c>
      <c r="D1211" s="21">
        <v>40</v>
      </c>
      <c r="E1211" s="2"/>
      <c r="F1211" s="387">
        <v>109.15</v>
      </c>
    </row>
    <row r="1212" spans="1:6">
      <c r="A1212" s="162" t="s">
        <v>14356</v>
      </c>
      <c r="B1212" s="2">
        <v>6</v>
      </c>
      <c r="C1212" s="1">
        <v>0.7</v>
      </c>
      <c r="D1212" s="21">
        <v>40</v>
      </c>
      <c r="E1212" s="2"/>
      <c r="F1212" s="387">
        <v>15.5</v>
      </c>
    </row>
    <row r="1213" spans="1:6">
      <c r="A1213" s="162" t="s">
        <v>2125</v>
      </c>
      <c r="B1213" s="2">
        <v>6</v>
      </c>
      <c r="C1213" s="1">
        <v>0.7</v>
      </c>
      <c r="D1213" s="21">
        <v>40</v>
      </c>
      <c r="E1213" s="2"/>
      <c r="F1213" s="387">
        <v>12.450000000000001</v>
      </c>
    </row>
    <row r="1214" spans="1:6">
      <c r="A1214" s="162" t="s">
        <v>2127</v>
      </c>
      <c r="B1214" s="2">
        <v>6</v>
      </c>
      <c r="C1214" s="1">
        <v>0.7</v>
      </c>
      <c r="D1214" s="21">
        <v>40</v>
      </c>
      <c r="E1214" s="2"/>
      <c r="F1214" s="387">
        <v>20.700000000000003</v>
      </c>
    </row>
    <row r="1215" spans="1:6">
      <c r="A1215" s="162" t="s">
        <v>2129</v>
      </c>
      <c r="B1215" s="2">
        <v>6</v>
      </c>
      <c r="C1215" s="1">
        <v>0.7</v>
      </c>
      <c r="D1215" s="21">
        <v>40</v>
      </c>
      <c r="E1215" s="2"/>
      <c r="F1215" s="387">
        <v>64.600000000000009</v>
      </c>
    </row>
    <row r="1216" spans="1:6">
      <c r="A1216" s="162" t="s">
        <v>15088</v>
      </c>
      <c r="B1216" s="2">
        <v>6</v>
      </c>
      <c r="C1216" s="1">
        <v>0.7</v>
      </c>
      <c r="D1216" s="21">
        <v>40</v>
      </c>
      <c r="E1216" s="2"/>
      <c r="F1216" s="387">
        <v>15.8</v>
      </c>
    </row>
    <row r="1217" spans="1:6">
      <c r="A1217" s="162" t="s">
        <v>15089</v>
      </c>
      <c r="B1217" s="2">
        <v>6</v>
      </c>
      <c r="C1217" s="1">
        <v>0.7</v>
      </c>
      <c r="D1217" s="21">
        <v>40</v>
      </c>
      <c r="E1217" s="2"/>
      <c r="F1217" s="387">
        <v>27.400000000000002</v>
      </c>
    </row>
    <row r="1218" spans="1:6">
      <c r="A1218" s="162" t="s">
        <v>15090</v>
      </c>
      <c r="B1218" s="2">
        <v>6</v>
      </c>
      <c r="C1218" s="1">
        <v>0.7</v>
      </c>
      <c r="D1218" s="21">
        <v>40</v>
      </c>
      <c r="E1218" s="2"/>
      <c r="F1218" s="387">
        <v>27.35</v>
      </c>
    </row>
    <row r="1219" spans="1:6">
      <c r="A1219" s="162" t="s">
        <v>2401</v>
      </c>
      <c r="B1219" s="2">
        <v>6</v>
      </c>
      <c r="C1219" s="1">
        <v>1</v>
      </c>
      <c r="D1219" s="21">
        <v>38</v>
      </c>
      <c r="E1219" s="2"/>
      <c r="F1219" s="387">
        <v>24.85</v>
      </c>
    </row>
    <row r="1220" spans="1:6">
      <c r="A1220" s="162" t="s">
        <v>2407</v>
      </c>
      <c r="B1220" s="2">
        <v>6</v>
      </c>
      <c r="C1220" s="1">
        <v>0.7</v>
      </c>
      <c r="D1220" s="21">
        <v>38</v>
      </c>
      <c r="E1220" s="2"/>
      <c r="F1220" s="387">
        <v>46.150000000000006</v>
      </c>
    </row>
    <row r="1221" spans="1:6">
      <c r="A1221" s="162" t="s">
        <v>2415</v>
      </c>
      <c r="B1221" s="2">
        <v>6</v>
      </c>
      <c r="C1221" s="1">
        <v>0.7</v>
      </c>
      <c r="D1221" s="21">
        <v>38</v>
      </c>
      <c r="E1221" s="2"/>
      <c r="F1221" s="387">
        <v>53.45</v>
      </c>
    </row>
    <row r="1222" spans="1:6">
      <c r="A1222" s="162" t="s">
        <v>2448</v>
      </c>
      <c r="B1222" s="2">
        <v>6</v>
      </c>
      <c r="C1222" s="1">
        <v>0.7</v>
      </c>
      <c r="D1222" s="21">
        <v>40</v>
      </c>
      <c r="E1222" s="2"/>
      <c r="F1222" s="387">
        <v>46.300000000000004</v>
      </c>
    </row>
    <row r="1223" spans="1:6">
      <c r="A1223" s="162" t="s">
        <v>33103</v>
      </c>
      <c r="B1223" s="2">
        <v>6</v>
      </c>
      <c r="C1223" s="1">
        <v>0.7</v>
      </c>
      <c r="D1223" s="21">
        <v>40</v>
      </c>
      <c r="E1223" s="2"/>
      <c r="F1223" s="387">
        <v>29.85</v>
      </c>
    </row>
    <row r="1224" spans="1:6">
      <c r="A1224" s="162" t="s">
        <v>32497</v>
      </c>
      <c r="B1224" s="2">
        <v>6</v>
      </c>
      <c r="C1224" s="1">
        <v>0.7</v>
      </c>
      <c r="D1224" s="21">
        <v>40</v>
      </c>
      <c r="E1224" s="2"/>
      <c r="F1224" s="387">
        <v>28.450000000000003</v>
      </c>
    </row>
    <row r="1225" spans="1:6">
      <c r="A1225" s="162" t="s">
        <v>32499</v>
      </c>
      <c r="B1225" s="2">
        <v>6</v>
      </c>
      <c r="C1225" s="1">
        <v>0.7</v>
      </c>
      <c r="D1225" s="21">
        <v>40</v>
      </c>
      <c r="E1225" s="2"/>
      <c r="F1225" s="387">
        <v>14.9</v>
      </c>
    </row>
    <row r="1226" spans="1:6">
      <c r="A1226" s="162" t="s">
        <v>2570</v>
      </c>
      <c r="B1226" s="2">
        <v>6</v>
      </c>
      <c r="C1226" s="1">
        <v>0.7</v>
      </c>
      <c r="D1226" s="21">
        <v>38</v>
      </c>
      <c r="E1226" s="2"/>
      <c r="F1226" s="387">
        <v>16.2</v>
      </c>
    </row>
    <row r="1227" spans="1:6">
      <c r="A1227" s="162" t="s">
        <v>2572</v>
      </c>
      <c r="B1227" s="2">
        <v>6</v>
      </c>
      <c r="C1227" s="1">
        <v>0.7</v>
      </c>
      <c r="D1227" s="21">
        <v>40</v>
      </c>
      <c r="E1227" s="2"/>
      <c r="F1227" s="387">
        <v>26.150000000000002</v>
      </c>
    </row>
    <row r="1228" spans="1:6">
      <c r="A1228" s="162" t="s">
        <v>3026</v>
      </c>
      <c r="B1228" s="2">
        <v>6</v>
      </c>
      <c r="C1228" s="1">
        <v>0.5</v>
      </c>
      <c r="D1228" s="21">
        <v>40</v>
      </c>
      <c r="E1228" s="2"/>
      <c r="F1228" s="387">
        <v>28.25</v>
      </c>
    </row>
    <row r="1229" spans="1:6">
      <c r="A1229" s="162" t="s">
        <v>3028</v>
      </c>
      <c r="B1229" s="2">
        <v>6</v>
      </c>
      <c r="C1229" s="1">
        <v>0.5</v>
      </c>
      <c r="D1229" s="21">
        <v>40</v>
      </c>
      <c r="E1229" s="2"/>
      <c r="F1229" s="387">
        <v>12.200000000000001</v>
      </c>
    </row>
    <row r="1230" spans="1:6">
      <c r="A1230" s="162" t="s">
        <v>33162</v>
      </c>
      <c r="B1230" s="2">
        <v>6</v>
      </c>
      <c r="C1230" s="1">
        <v>0.7</v>
      </c>
      <c r="D1230" s="21">
        <v>38</v>
      </c>
      <c r="E1230" s="2"/>
      <c r="F1230" s="387">
        <v>22.35</v>
      </c>
    </row>
    <row r="1231" spans="1:6">
      <c r="A1231" s="162" t="s">
        <v>3078</v>
      </c>
      <c r="B1231" s="2">
        <v>6</v>
      </c>
      <c r="C1231" s="1">
        <v>0.7</v>
      </c>
      <c r="D1231" s="21">
        <v>38</v>
      </c>
      <c r="E1231" s="2"/>
      <c r="F1231" s="387">
        <v>6.9</v>
      </c>
    </row>
    <row r="1232" spans="1:6">
      <c r="A1232" s="162" t="s">
        <v>3081</v>
      </c>
      <c r="B1232" s="2">
        <v>6</v>
      </c>
      <c r="C1232" s="1">
        <v>0.7</v>
      </c>
      <c r="D1232" s="21">
        <v>35</v>
      </c>
      <c r="E1232" s="2"/>
      <c r="F1232" s="387">
        <v>15.950000000000001</v>
      </c>
    </row>
    <row r="1233" spans="1:6">
      <c r="A1233" s="162" t="s">
        <v>27729</v>
      </c>
      <c r="B1233" s="2">
        <v>6</v>
      </c>
      <c r="C1233" s="1">
        <v>0.7</v>
      </c>
      <c r="D1233" s="21">
        <v>35</v>
      </c>
      <c r="E1233" s="2"/>
      <c r="F1233" s="387">
        <v>39.5</v>
      </c>
    </row>
    <row r="1234" spans="1:6">
      <c r="A1234" s="162" t="s">
        <v>14910</v>
      </c>
      <c r="B1234" s="2">
        <v>6</v>
      </c>
      <c r="C1234" s="1">
        <v>0.7</v>
      </c>
      <c r="D1234" s="21">
        <v>35</v>
      </c>
      <c r="E1234" s="2"/>
      <c r="F1234" s="387">
        <v>37.65</v>
      </c>
    </row>
    <row r="1235" spans="1:6">
      <c r="A1235" s="162" t="s">
        <v>27316</v>
      </c>
      <c r="B1235" s="2">
        <v>6</v>
      </c>
      <c r="C1235" s="1">
        <v>0.7</v>
      </c>
      <c r="D1235" s="21">
        <v>35</v>
      </c>
      <c r="E1235" s="2"/>
      <c r="F1235" s="387">
        <v>273.40000000000003</v>
      </c>
    </row>
    <row r="1236" spans="1:6">
      <c r="A1236" s="162" t="s">
        <v>3127</v>
      </c>
      <c r="B1236" s="2">
        <v>24</v>
      </c>
      <c r="C1236" s="1">
        <v>0.05</v>
      </c>
      <c r="D1236" s="21">
        <v>40</v>
      </c>
      <c r="E1236" s="2"/>
      <c r="F1236" s="387">
        <v>18.7</v>
      </c>
    </row>
    <row r="1237" spans="1:6">
      <c r="A1237" s="162" t="s">
        <v>31823</v>
      </c>
      <c r="B1237" s="2">
        <v>4</v>
      </c>
      <c r="C1237" s="1">
        <v>3</v>
      </c>
      <c r="D1237" s="21">
        <v>40</v>
      </c>
      <c r="E1237" s="2"/>
      <c r="F1237" s="387">
        <v>59.150000000000006</v>
      </c>
    </row>
    <row r="1238" spans="1:6">
      <c r="A1238" s="162" t="s">
        <v>32905</v>
      </c>
      <c r="B1238" s="2">
        <v>6</v>
      </c>
      <c r="C1238" s="1">
        <v>0.7</v>
      </c>
      <c r="D1238" s="21">
        <v>40</v>
      </c>
      <c r="E1238" s="2"/>
      <c r="F1238" s="387">
        <v>28</v>
      </c>
    </row>
    <row r="1239" spans="1:6">
      <c r="A1239" s="162" t="s">
        <v>3129</v>
      </c>
      <c r="B1239" s="2">
        <v>24</v>
      </c>
      <c r="C1239" s="1">
        <v>0.05</v>
      </c>
      <c r="D1239" s="21">
        <v>40</v>
      </c>
      <c r="E1239" s="2"/>
      <c r="F1239" s="387">
        <v>49.75</v>
      </c>
    </row>
    <row r="1240" spans="1:6">
      <c r="A1240" s="162" t="s">
        <v>32906</v>
      </c>
      <c r="B1240" s="2">
        <v>6</v>
      </c>
      <c r="C1240" s="1">
        <v>0.7</v>
      </c>
      <c r="D1240" s="21">
        <v>40</v>
      </c>
      <c r="E1240" s="2"/>
      <c r="F1240" s="387">
        <v>37.800000000000004</v>
      </c>
    </row>
    <row r="1241" spans="1:6">
      <c r="A1241" s="162" t="s">
        <v>3131</v>
      </c>
      <c r="B1241" s="2">
        <v>4</v>
      </c>
      <c r="C1241" s="1">
        <v>1.75</v>
      </c>
      <c r="D1241" s="21">
        <v>40</v>
      </c>
      <c r="E1241" s="2"/>
      <c r="F1241" s="387">
        <v>47.35</v>
      </c>
    </row>
    <row r="1242" spans="1:6">
      <c r="A1242" s="162" t="s">
        <v>3159</v>
      </c>
      <c r="B1242" s="2">
        <v>6</v>
      </c>
      <c r="C1242" s="1">
        <v>0.7</v>
      </c>
      <c r="D1242" s="21">
        <v>40</v>
      </c>
      <c r="E1242" s="2"/>
      <c r="F1242" s="387">
        <v>13.100000000000001</v>
      </c>
    </row>
    <row r="1243" spans="1:6">
      <c r="A1243" s="162" t="s">
        <v>33166</v>
      </c>
      <c r="B1243" s="2">
        <v>6</v>
      </c>
      <c r="C1243" s="1">
        <v>0.7</v>
      </c>
      <c r="D1243" s="21">
        <v>40</v>
      </c>
      <c r="E1243" s="2"/>
      <c r="F1243" s="387">
        <v>15.5</v>
      </c>
    </row>
    <row r="1244" spans="1:6">
      <c r="A1244" s="162" t="s">
        <v>3162</v>
      </c>
      <c r="B1244" s="2">
        <v>4</v>
      </c>
      <c r="C1244" s="1">
        <v>0.7</v>
      </c>
      <c r="D1244" s="21">
        <v>40</v>
      </c>
      <c r="E1244" s="2"/>
      <c r="F1244" s="387">
        <v>6.5500000000000007</v>
      </c>
    </row>
    <row r="1245" spans="1:6">
      <c r="A1245" s="162" t="s">
        <v>13685</v>
      </c>
      <c r="B1245" s="2">
        <v>3</v>
      </c>
      <c r="C1245" s="1">
        <v>0.7</v>
      </c>
      <c r="D1245" s="21">
        <v>40</v>
      </c>
      <c r="E1245" s="2"/>
      <c r="F1245" s="387">
        <v>18.25</v>
      </c>
    </row>
    <row r="1246" spans="1:6">
      <c r="A1246" s="162" t="s">
        <v>3164</v>
      </c>
      <c r="B1246" s="2">
        <v>6</v>
      </c>
      <c r="C1246" s="1">
        <v>1</v>
      </c>
      <c r="D1246" s="21">
        <v>40</v>
      </c>
      <c r="E1246" s="2"/>
      <c r="F1246" s="387">
        <v>33.5</v>
      </c>
    </row>
    <row r="1247" spans="1:6">
      <c r="A1247" s="162" t="s">
        <v>3167</v>
      </c>
      <c r="B1247" s="2">
        <v>6</v>
      </c>
      <c r="C1247" s="1">
        <v>0.7</v>
      </c>
      <c r="D1247" s="21">
        <v>40</v>
      </c>
      <c r="E1247" s="2"/>
      <c r="F1247" s="387">
        <v>53.650000000000006</v>
      </c>
    </row>
    <row r="1248" spans="1:6">
      <c r="A1248" s="162" t="s">
        <v>3169</v>
      </c>
      <c r="B1248" s="2">
        <v>6</v>
      </c>
      <c r="C1248" s="1">
        <v>1</v>
      </c>
      <c r="D1248" s="21">
        <v>40</v>
      </c>
      <c r="E1248" s="2"/>
      <c r="F1248" s="387">
        <v>34.4</v>
      </c>
    </row>
    <row r="1249" spans="1:6">
      <c r="A1249" s="162" t="s">
        <v>3388</v>
      </c>
      <c r="B1249" s="2">
        <v>6</v>
      </c>
      <c r="C1249" s="1">
        <v>0.7</v>
      </c>
      <c r="D1249" s="21">
        <v>38</v>
      </c>
      <c r="E1249" s="2"/>
      <c r="F1249" s="387">
        <v>41.25</v>
      </c>
    </row>
    <row r="1250" spans="1:6">
      <c r="A1250" s="162" t="s">
        <v>14460</v>
      </c>
      <c r="B1250" s="2">
        <v>6</v>
      </c>
      <c r="C1250" s="1">
        <v>0.7</v>
      </c>
      <c r="D1250" s="21">
        <v>38</v>
      </c>
      <c r="E1250" s="2"/>
      <c r="F1250" s="387">
        <v>65.650000000000006</v>
      </c>
    </row>
    <row r="1251" spans="1:6">
      <c r="A1251" s="162" t="s">
        <v>3580</v>
      </c>
      <c r="B1251" s="2">
        <v>6</v>
      </c>
      <c r="C1251" s="1">
        <v>0.7</v>
      </c>
      <c r="D1251" s="21">
        <v>38</v>
      </c>
      <c r="E1251" s="2"/>
      <c r="F1251" s="387">
        <v>30.900000000000002</v>
      </c>
    </row>
    <row r="1252" spans="1:6">
      <c r="A1252" s="162" t="s">
        <v>33196</v>
      </c>
      <c r="B1252" s="2">
        <v>6</v>
      </c>
      <c r="C1252" s="1">
        <v>1</v>
      </c>
      <c r="D1252" s="21">
        <v>38</v>
      </c>
      <c r="E1252" s="2"/>
      <c r="F1252" s="387">
        <v>24.05</v>
      </c>
    </row>
    <row r="1253" spans="1:6">
      <c r="A1253" s="162" t="s">
        <v>32135</v>
      </c>
      <c r="B1253" s="2">
        <v>12</v>
      </c>
      <c r="C1253" s="1">
        <v>0.05</v>
      </c>
      <c r="D1253" s="21">
        <v>38</v>
      </c>
      <c r="E1253" s="2"/>
      <c r="F1253" s="387">
        <v>30.5</v>
      </c>
    </row>
    <row r="1254" spans="1:6">
      <c r="A1254" s="162" t="s">
        <v>3582</v>
      </c>
      <c r="B1254" s="2">
        <v>6</v>
      </c>
      <c r="C1254" s="1">
        <v>0.5</v>
      </c>
      <c r="D1254" s="21">
        <v>38</v>
      </c>
      <c r="E1254" s="2"/>
      <c r="F1254" s="387">
        <v>11.5</v>
      </c>
    </row>
    <row r="1255" spans="1:6">
      <c r="A1255" s="162" t="s">
        <v>3585</v>
      </c>
      <c r="B1255" s="2">
        <v>6</v>
      </c>
      <c r="C1255" s="1">
        <v>1</v>
      </c>
      <c r="D1255" s="21">
        <v>38</v>
      </c>
      <c r="E1255" s="2"/>
      <c r="F1255" s="387">
        <v>15.8</v>
      </c>
    </row>
    <row r="1256" spans="1:6">
      <c r="A1256" s="162" t="s">
        <v>27001</v>
      </c>
      <c r="B1256" s="2">
        <v>6</v>
      </c>
      <c r="C1256" s="1">
        <v>0.7</v>
      </c>
      <c r="D1256" s="21">
        <v>38</v>
      </c>
      <c r="E1256" s="2"/>
      <c r="F1256" s="387">
        <v>24.200000000000003</v>
      </c>
    </row>
    <row r="1257" spans="1:6">
      <c r="A1257" s="162" t="s">
        <v>4579</v>
      </c>
      <c r="B1257" s="2">
        <v>12</v>
      </c>
      <c r="C1257" s="1">
        <v>0.05</v>
      </c>
      <c r="D1257" s="21">
        <v>38</v>
      </c>
      <c r="E1257" s="2"/>
      <c r="F1257" s="387">
        <v>11.9</v>
      </c>
    </row>
    <row r="1258" spans="1:6">
      <c r="A1258" s="162" t="s">
        <v>32576</v>
      </c>
      <c r="B1258" s="2">
        <v>6</v>
      </c>
      <c r="C1258" s="1">
        <v>1</v>
      </c>
      <c r="D1258" s="21">
        <v>18</v>
      </c>
      <c r="E1258" s="2"/>
      <c r="F1258" s="387">
        <v>28.900000000000002</v>
      </c>
    </row>
    <row r="1259" spans="1:6">
      <c r="A1259" s="162" t="s">
        <v>4504</v>
      </c>
      <c r="B1259" s="2">
        <v>6</v>
      </c>
      <c r="C1259" s="1">
        <v>0.7</v>
      </c>
      <c r="D1259" s="21">
        <v>40</v>
      </c>
      <c r="E1259" s="2"/>
      <c r="F1259" s="387">
        <v>16.350000000000001</v>
      </c>
    </row>
    <row r="1260" spans="1:6">
      <c r="A1260" s="162" t="s">
        <v>3864</v>
      </c>
      <c r="B1260" s="2">
        <v>6</v>
      </c>
      <c r="C1260" s="1">
        <v>0.7</v>
      </c>
      <c r="D1260" s="21">
        <v>40</v>
      </c>
      <c r="E1260" s="2"/>
      <c r="F1260" s="387">
        <v>18.55</v>
      </c>
    </row>
    <row r="1261" spans="1:6">
      <c r="A1261" s="162" t="s">
        <v>4020</v>
      </c>
      <c r="B1261" s="2">
        <v>6</v>
      </c>
      <c r="C1261" s="1">
        <v>0.7</v>
      </c>
      <c r="D1261" s="21">
        <v>35</v>
      </c>
      <c r="E1261" s="2"/>
      <c r="F1261" s="387">
        <v>24.35</v>
      </c>
    </row>
    <row r="1262" spans="1:6">
      <c r="A1262" s="260" t="s">
        <v>4157</v>
      </c>
      <c r="B1262" s="9">
        <v>6</v>
      </c>
      <c r="C1262" s="34">
        <v>0.7</v>
      </c>
      <c r="D1262" s="31">
        <v>40</v>
      </c>
      <c r="E1262" s="9"/>
      <c r="F1262" s="391">
        <v>16.45</v>
      </c>
    </row>
    <row r="1263" spans="1:6">
      <c r="A1263" s="162" t="s">
        <v>4505</v>
      </c>
      <c r="B1263" s="2">
        <v>6</v>
      </c>
      <c r="C1263" s="1">
        <v>0.7</v>
      </c>
      <c r="D1263" s="21">
        <v>40</v>
      </c>
      <c r="E1263" s="2"/>
      <c r="F1263" s="387">
        <v>261.65000000000003</v>
      </c>
    </row>
    <row r="1264" spans="1:6" ht="23.5">
      <c r="A1264" s="478" t="s">
        <v>4428</v>
      </c>
      <c r="B1264" s="479"/>
      <c r="C1264" s="479"/>
      <c r="D1264" s="479"/>
      <c r="E1264" s="384"/>
      <c r="F1264" s="384"/>
    </row>
    <row r="1265" spans="1:6">
      <c r="A1265" s="162" t="s">
        <v>18</v>
      </c>
      <c r="B1265" s="2">
        <v>6</v>
      </c>
      <c r="C1265" s="1">
        <v>1</v>
      </c>
      <c r="D1265" s="21">
        <v>30</v>
      </c>
      <c r="E1265" s="2"/>
      <c r="F1265" s="387">
        <v>133.80000000000001</v>
      </c>
    </row>
    <row r="1266" spans="1:6">
      <c r="A1266" s="162" t="s">
        <v>23</v>
      </c>
      <c r="B1266" s="2">
        <v>6</v>
      </c>
      <c r="C1266" s="1">
        <v>0.7</v>
      </c>
      <c r="D1266" s="21">
        <v>40</v>
      </c>
      <c r="E1266" s="2"/>
      <c r="F1266" s="387">
        <v>25.5</v>
      </c>
    </row>
    <row r="1267" spans="1:6">
      <c r="A1267" s="162" t="s">
        <v>71</v>
      </c>
      <c r="B1267" s="2">
        <v>6</v>
      </c>
      <c r="C1267" s="1">
        <v>0.7</v>
      </c>
      <c r="D1267" s="21">
        <v>40</v>
      </c>
      <c r="E1267" s="2"/>
      <c r="F1267" s="387">
        <v>28.650000000000002</v>
      </c>
    </row>
    <row r="1268" spans="1:6">
      <c r="A1268" s="162" t="s">
        <v>79</v>
      </c>
      <c r="B1268" s="2">
        <v>6</v>
      </c>
      <c r="C1268" s="1">
        <v>0.7</v>
      </c>
      <c r="D1268" s="21">
        <v>40</v>
      </c>
      <c r="E1268" s="2"/>
      <c r="F1268" s="387">
        <v>28</v>
      </c>
    </row>
    <row r="1269" spans="1:6">
      <c r="A1269" s="162" t="s">
        <v>84</v>
      </c>
      <c r="B1269" s="2">
        <v>6</v>
      </c>
      <c r="C1269" s="1">
        <v>0.7</v>
      </c>
      <c r="D1269" s="21">
        <v>38</v>
      </c>
      <c r="E1269" s="2"/>
      <c r="F1269" s="387">
        <v>16.75</v>
      </c>
    </row>
    <row r="1270" spans="1:6">
      <c r="A1270" s="162" t="s">
        <v>27640</v>
      </c>
      <c r="B1270" s="2">
        <v>12</v>
      </c>
      <c r="C1270" s="1">
        <v>1</v>
      </c>
      <c r="D1270" s="21">
        <v>40</v>
      </c>
      <c r="E1270" s="2"/>
      <c r="F1270" s="387">
        <v>119.80000000000001</v>
      </c>
    </row>
    <row r="1271" spans="1:6">
      <c r="A1271" s="162" t="s">
        <v>87</v>
      </c>
      <c r="B1271" s="2">
        <v>6</v>
      </c>
      <c r="C1271" s="1">
        <v>0.7</v>
      </c>
      <c r="D1271" s="21">
        <v>38</v>
      </c>
      <c r="E1271" s="2"/>
      <c r="F1271" s="387">
        <v>15.9</v>
      </c>
    </row>
    <row r="1272" spans="1:6">
      <c r="A1272" s="162" t="s">
        <v>89</v>
      </c>
      <c r="B1272" s="2">
        <v>12</v>
      </c>
      <c r="C1272" s="1">
        <v>1</v>
      </c>
      <c r="D1272" s="21">
        <v>38</v>
      </c>
      <c r="E1272" s="2"/>
      <c r="F1272" s="387">
        <v>31.400000000000002</v>
      </c>
    </row>
    <row r="1273" spans="1:6">
      <c r="A1273" s="162" t="s">
        <v>91</v>
      </c>
      <c r="B1273" s="2">
        <v>12</v>
      </c>
      <c r="C1273" s="1">
        <v>1</v>
      </c>
      <c r="D1273" s="21">
        <v>38</v>
      </c>
      <c r="E1273" s="2"/>
      <c r="F1273" s="387">
        <v>31.400000000000002</v>
      </c>
    </row>
    <row r="1274" spans="1:6">
      <c r="A1274" s="162" t="s">
        <v>4625</v>
      </c>
      <c r="B1274" s="2">
        <v>6</v>
      </c>
      <c r="C1274" s="1">
        <v>0.7</v>
      </c>
      <c r="D1274" s="21">
        <v>38</v>
      </c>
      <c r="E1274" s="2"/>
      <c r="F1274" s="387">
        <v>93.75</v>
      </c>
    </row>
    <row r="1275" spans="1:6">
      <c r="A1275" s="162" t="s">
        <v>94</v>
      </c>
      <c r="B1275" s="2">
        <v>12</v>
      </c>
      <c r="C1275" s="1">
        <v>1</v>
      </c>
      <c r="D1275" s="21">
        <v>38</v>
      </c>
      <c r="E1275" s="2"/>
      <c r="F1275" s="387">
        <v>43.2</v>
      </c>
    </row>
    <row r="1276" spans="1:6">
      <c r="A1276" s="162" t="s">
        <v>97</v>
      </c>
      <c r="B1276" s="2">
        <v>12</v>
      </c>
      <c r="C1276" s="1">
        <v>1</v>
      </c>
      <c r="D1276" s="21">
        <v>38</v>
      </c>
      <c r="E1276" s="2"/>
      <c r="F1276" s="387">
        <v>18.3</v>
      </c>
    </row>
    <row r="1277" spans="1:6">
      <c r="A1277" s="162" t="s">
        <v>31709</v>
      </c>
      <c r="B1277" s="2">
        <v>6</v>
      </c>
      <c r="C1277" s="1">
        <v>0.7</v>
      </c>
      <c r="D1277" s="21">
        <v>38</v>
      </c>
      <c r="E1277" s="2"/>
      <c r="F1277" s="387">
        <v>18.100000000000001</v>
      </c>
    </row>
    <row r="1278" spans="1:6">
      <c r="A1278" s="162" t="s">
        <v>101</v>
      </c>
      <c r="B1278" s="2">
        <v>120</v>
      </c>
      <c r="C1278" s="1">
        <v>0.05</v>
      </c>
      <c r="D1278" s="21">
        <v>40</v>
      </c>
      <c r="E1278" s="2"/>
      <c r="F1278" s="387">
        <v>14.200000000000001</v>
      </c>
    </row>
    <row r="1279" spans="1:6">
      <c r="A1279" s="162" t="s">
        <v>38684</v>
      </c>
      <c r="B1279" s="2">
        <v>192</v>
      </c>
      <c r="C1279" s="1">
        <v>0.05</v>
      </c>
      <c r="D1279" s="21">
        <v>40</v>
      </c>
      <c r="E1279" s="2"/>
      <c r="F1279" s="387">
        <v>24.75</v>
      </c>
    </row>
    <row r="1280" spans="1:6">
      <c r="A1280" s="162" t="s">
        <v>38685</v>
      </c>
      <c r="B1280" s="2">
        <v>6</v>
      </c>
      <c r="C1280" s="1">
        <v>0.7</v>
      </c>
      <c r="D1280" s="21">
        <v>40</v>
      </c>
      <c r="E1280" s="2"/>
      <c r="F1280" s="387">
        <v>7.2</v>
      </c>
    </row>
    <row r="1281" spans="1:6">
      <c r="A1281" s="162" t="s">
        <v>38686</v>
      </c>
      <c r="B1281" s="2">
        <v>1</v>
      </c>
      <c r="C1281" s="1">
        <v>4.5</v>
      </c>
      <c r="D1281" s="21">
        <v>40</v>
      </c>
      <c r="E1281" s="2"/>
      <c r="F1281" s="387">
        <v>27.3</v>
      </c>
    </row>
    <row r="1282" spans="1:6">
      <c r="A1282" s="162" t="s">
        <v>32932</v>
      </c>
      <c r="B1282" s="2">
        <v>6</v>
      </c>
      <c r="C1282" s="1">
        <v>0.7</v>
      </c>
      <c r="D1282" s="21">
        <v>40</v>
      </c>
      <c r="E1282" s="2"/>
      <c r="F1282" s="387">
        <v>20.05</v>
      </c>
    </row>
    <row r="1283" spans="1:6">
      <c r="A1283" s="162" t="s">
        <v>110</v>
      </c>
      <c r="B1283" s="2">
        <v>6</v>
      </c>
      <c r="C1283" s="1">
        <v>0.7</v>
      </c>
      <c r="D1283" s="21">
        <v>38</v>
      </c>
      <c r="E1283" s="2"/>
      <c r="F1283" s="387">
        <v>10.350000000000001</v>
      </c>
    </row>
    <row r="1284" spans="1:6">
      <c r="A1284" s="162" t="s">
        <v>14193</v>
      </c>
      <c r="B1284" s="2">
        <v>12</v>
      </c>
      <c r="C1284" s="1">
        <v>1</v>
      </c>
      <c r="D1284" s="21">
        <v>38</v>
      </c>
      <c r="E1284" s="2"/>
      <c r="F1284" s="387">
        <v>32.65</v>
      </c>
    </row>
    <row r="1285" spans="1:6">
      <c r="A1285" s="162" t="s">
        <v>157</v>
      </c>
      <c r="B1285" s="2">
        <v>6</v>
      </c>
      <c r="C1285" s="1">
        <v>0.7</v>
      </c>
      <c r="D1285" s="21">
        <v>20</v>
      </c>
      <c r="E1285" s="2"/>
      <c r="F1285" s="387">
        <v>37.85</v>
      </c>
    </row>
    <row r="1286" spans="1:6">
      <c r="A1286" s="162" t="s">
        <v>196</v>
      </c>
      <c r="B1286" s="2">
        <v>6</v>
      </c>
      <c r="C1286" s="1">
        <v>1</v>
      </c>
      <c r="D1286" s="21">
        <v>40</v>
      </c>
      <c r="E1286" s="2"/>
      <c r="F1286" s="387">
        <v>30.75</v>
      </c>
    </row>
    <row r="1287" spans="1:6">
      <c r="A1287" s="162" t="s">
        <v>294</v>
      </c>
      <c r="B1287" s="2">
        <v>6</v>
      </c>
      <c r="C1287" s="1">
        <v>0.7</v>
      </c>
      <c r="D1287" s="21">
        <v>24</v>
      </c>
      <c r="E1287" s="2"/>
      <c r="F1287" s="387">
        <v>26.6</v>
      </c>
    </row>
    <row r="1288" spans="1:6">
      <c r="A1288" s="162" t="s">
        <v>309</v>
      </c>
      <c r="B1288" s="2">
        <v>6</v>
      </c>
      <c r="C1288" s="1">
        <v>0.7</v>
      </c>
      <c r="D1288" s="21">
        <v>40</v>
      </c>
      <c r="E1288" s="2"/>
      <c r="F1288" s="387">
        <v>27.700000000000003</v>
      </c>
    </row>
    <row r="1289" spans="1:6">
      <c r="A1289" s="162" t="s">
        <v>311</v>
      </c>
      <c r="B1289" s="2">
        <v>6</v>
      </c>
      <c r="C1289" s="1">
        <v>0.7</v>
      </c>
      <c r="D1289" s="21">
        <v>35.200000000000003</v>
      </c>
      <c r="E1289" s="2"/>
      <c r="F1289" s="387">
        <v>61.75</v>
      </c>
    </row>
    <row r="1290" spans="1:6">
      <c r="A1290" s="162" t="s">
        <v>313</v>
      </c>
      <c r="B1290" s="2">
        <v>6</v>
      </c>
      <c r="C1290" s="1">
        <v>0.7</v>
      </c>
      <c r="D1290" s="21">
        <v>35.200000000000003</v>
      </c>
      <c r="E1290" s="2"/>
      <c r="F1290" s="387">
        <v>20.3</v>
      </c>
    </row>
    <row r="1291" spans="1:6">
      <c r="A1291" s="162" t="s">
        <v>315</v>
      </c>
      <c r="B1291" s="2">
        <v>6</v>
      </c>
      <c r="C1291" s="1">
        <v>0.7</v>
      </c>
      <c r="D1291" s="21">
        <v>35.200000000000003</v>
      </c>
      <c r="E1291" s="2"/>
      <c r="F1291" s="387">
        <v>61.75</v>
      </c>
    </row>
    <row r="1292" spans="1:6">
      <c r="A1292" s="162" t="s">
        <v>4744</v>
      </c>
      <c r="B1292" s="2">
        <v>6</v>
      </c>
      <c r="C1292" s="1">
        <v>0.7</v>
      </c>
      <c r="D1292" s="21">
        <v>35.200000000000003</v>
      </c>
      <c r="E1292" s="2"/>
      <c r="F1292" s="387">
        <v>255.15</v>
      </c>
    </row>
    <row r="1293" spans="1:6">
      <c r="A1293" s="162" t="s">
        <v>317</v>
      </c>
      <c r="B1293" s="2">
        <v>6</v>
      </c>
      <c r="C1293" s="1">
        <v>0.7</v>
      </c>
      <c r="D1293" s="21">
        <v>35.200000000000003</v>
      </c>
      <c r="E1293" s="2"/>
      <c r="F1293" s="387">
        <v>22.400000000000002</v>
      </c>
    </row>
    <row r="1294" spans="1:6">
      <c r="A1294" s="162" t="s">
        <v>319</v>
      </c>
      <c r="B1294" s="2">
        <v>6</v>
      </c>
      <c r="C1294" s="1">
        <v>0.7</v>
      </c>
      <c r="D1294" s="21">
        <v>35.200000000000003</v>
      </c>
      <c r="E1294" s="2"/>
      <c r="F1294" s="387">
        <v>21.200000000000003</v>
      </c>
    </row>
    <row r="1295" spans="1:6">
      <c r="A1295" s="162" t="s">
        <v>27044</v>
      </c>
      <c r="B1295" s="2">
        <v>6</v>
      </c>
      <c r="C1295" s="1">
        <v>0.7</v>
      </c>
      <c r="D1295" s="21">
        <v>35.200000000000003</v>
      </c>
      <c r="E1295" s="2"/>
      <c r="F1295" s="387">
        <v>105.7</v>
      </c>
    </row>
    <row r="1296" spans="1:6">
      <c r="A1296" s="162" t="s">
        <v>27047</v>
      </c>
      <c r="B1296" s="2">
        <v>6</v>
      </c>
      <c r="C1296" s="1">
        <v>0.7</v>
      </c>
      <c r="D1296" s="21">
        <v>30</v>
      </c>
      <c r="E1296" s="2"/>
      <c r="F1296" s="387">
        <v>23.150000000000002</v>
      </c>
    </row>
    <row r="1297" spans="1:6">
      <c r="A1297" s="162" t="s">
        <v>27049</v>
      </c>
      <c r="B1297" s="2">
        <v>6</v>
      </c>
      <c r="C1297" s="1">
        <v>0.7</v>
      </c>
      <c r="D1297" s="21">
        <v>30</v>
      </c>
      <c r="E1297" s="2"/>
      <c r="F1297" s="387">
        <v>16.7</v>
      </c>
    </row>
    <row r="1298" spans="1:6">
      <c r="A1298" s="162" t="s">
        <v>32985</v>
      </c>
      <c r="B1298" s="2">
        <v>6</v>
      </c>
      <c r="C1298" s="1">
        <v>0.7</v>
      </c>
      <c r="D1298" s="21">
        <v>30</v>
      </c>
      <c r="E1298" s="2"/>
      <c r="F1298" s="387">
        <v>53.35</v>
      </c>
    </row>
    <row r="1299" spans="1:6">
      <c r="A1299" s="162" t="s">
        <v>471</v>
      </c>
      <c r="B1299" s="2">
        <v>6</v>
      </c>
      <c r="C1299" s="1">
        <v>1</v>
      </c>
      <c r="D1299" s="21">
        <v>40</v>
      </c>
      <c r="E1299" s="2"/>
      <c r="F1299" s="387">
        <v>13.5</v>
      </c>
    </row>
    <row r="1300" spans="1:6">
      <c r="A1300" s="162" t="s">
        <v>32986</v>
      </c>
      <c r="B1300" s="2">
        <v>6</v>
      </c>
      <c r="C1300" s="1">
        <v>0.7</v>
      </c>
      <c r="D1300" s="21">
        <v>40</v>
      </c>
      <c r="E1300" s="2"/>
      <c r="F1300" s="387">
        <v>40.200000000000003</v>
      </c>
    </row>
    <row r="1301" spans="1:6">
      <c r="A1301" s="162" t="s">
        <v>472</v>
      </c>
      <c r="B1301" s="2">
        <v>20</v>
      </c>
      <c r="C1301" s="1">
        <v>0.05</v>
      </c>
      <c r="D1301" s="21">
        <v>40</v>
      </c>
      <c r="E1301" s="2"/>
      <c r="F1301" s="387">
        <v>15.4</v>
      </c>
    </row>
    <row r="1302" spans="1:6">
      <c r="A1302" s="162" t="s">
        <v>4748</v>
      </c>
      <c r="B1302" s="2">
        <v>6</v>
      </c>
      <c r="C1302" s="1">
        <v>1</v>
      </c>
      <c r="D1302" s="21">
        <v>40</v>
      </c>
      <c r="E1302" s="2"/>
      <c r="F1302" s="387">
        <v>27.650000000000002</v>
      </c>
    </row>
    <row r="1303" spans="1:6">
      <c r="A1303" s="162" t="s">
        <v>33250</v>
      </c>
      <c r="B1303" s="2">
        <v>6</v>
      </c>
      <c r="C1303" s="1">
        <v>1</v>
      </c>
      <c r="D1303" s="21">
        <v>40</v>
      </c>
      <c r="E1303" s="2"/>
      <c r="F1303" s="387">
        <v>71.850000000000009</v>
      </c>
    </row>
    <row r="1304" spans="1:6">
      <c r="A1304" s="162" t="s">
        <v>33251</v>
      </c>
      <c r="B1304" s="2">
        <v>3</v>
      </c>
      <c r="C1304" s="1">
        <v>1.5</v>
      </c>
      <c r="D1304" s="21">
        <v>40</v>
      </c>
      <c r="E1304" s="2"/>
      <c r="F1304" s="387">
        <v>18.650000000000002</v>
      </c>
    </row>
    <row r="1305" spans="1:6">
      <c r="A1305" s="162" t="s">
        <v>14579</v>
      </c>
      <c r="B1305" s="2">
        <v>6</v>
      </c>
      <c r="C1305" s="1">
        <v>1</v>
      </c>
      <c r="D1305" s="21">
        <v>40</v>
      </c>
      <c r="E1305" s="2"/>
      <c r="F1305" s="387">
        <v>14.100000000000001</v>
      </c>
    </row>
    <row r="1306" spans="1:6">
      <c r="A1306" s="162" t="s">
        <v>474</v>
      </c>
      <c r="B1306" s="2">
        <v>6</v>
      </c>
      <c r="C1306" s="1">
        <v>0.7</v>
      </c>
      <c r="D1306" s="21">
        <v>40</v>
      </c>
      <c r="E1306" s="2"/>
      <c r="F1306" s="387">
        <v>20.400000000000002</v>
      </c>
    </row>
    <row r="1307" spans="1:6">
      <c r="A1307" s="162" t="s">
        <v>27652</v>
      </c>
      <c r="B1307" s="2">
        <v>4</v>
      </c>
      <c r="C1307" s="1">
        <v>0.7</v>
      </c>
      <c r="D1307" s="21">
        <v>40</v>
      </c>
      <c r="E1307" s="2"/>
      <c r="F1307" s="387">
        <v>42</v>
      </c>
    </row>
    <row r="1308" spans="1:6">
      <c r="A1308" s="162" t="s">
        <v>38690</v>
      </c>
      <c r="B1308" s="2">
        <v>1</v>
      </c>
      <c r="C1308" s="1">
        <v>3</v>
      </c>
      <c r="D1308" s="21">
        <v>40</v>
      </c>
      <c r="E1308" s="2"/>
      <c r="F1308" s="387">
        <v>48.2</v>
      </c>
    </row>
    <row r="1309" spans="1:6">
      <c r="A1309" s="162" t="s">
        <v>38690</v>
      </c>
      <c r="B1309" s="2">
        <v>1</v>
      </c>
      <c r="C1309" s="1">
        <v>3</v>
      </c>
      <c r="D1309" s="21">
        <v>40</v>
      </c>
      <c r="E1309" s="2"/>
      <c r="F1309" s="387">
        <v>35.550000000000004</v>
      </c>
    </row>
    <row r="1310" spans="1:6">
      <c r="A1310" s="162" t="s">
        <v>38691</v>
      </c>
      <c r="B1310" s="2">
        <v>1</v>
      </c>
      <c r="C1310" s="1">
        <v>6</v>
      </c>
      <c r="D1310" s="21">
        <v>40</v>
      </c>
      <c r="E1310" s="2"/>
      <c r="F1310" s="387">
        <v>48.7</v>
      </c>
    </row>
    <row r="1311" spans="1:6">
      <c r="A1311" s="162" t="s">
        <v>32987</v>
      </c>
      <c r="B1311" s="2">
        <v>6</v>
      </c>
      <c r="C1311" s="1">
        <v>1.75</v>
      </c>
      <c r="D1311" s="21">
        <v>40</v>
      </c>
      <c r="E1311" s="2"/>
      <c r="F1311" s="387">
        <v>19.5</v>
      </c>
    </row>
    <row r="1312" spans="1:6">
      <c r="A1312" s="162" t="s">
        <v>32988</v>
      </c>
      <c r="B1312" s="2">
        <v>6</v>
      </c>
      <c r="C1312" s="1">
        <v>1.75</v>
      </c>
      <c r="D1312" s="21">
        <v>40</v>
      </c>
      <c r="E1312" s="2"/>
      <c r="F1312" s="387">
        <v>50.400000000000006</v>
      </c>
    </row>
    <row r="1313" spans="1:6">
      <c r="A1313" s="162" t="s">
        <v>484</v>
      </c>
      <c r="B1313" s="2">
        <v>6</v>
      </c>
      <c r="C1313" s="1">
        <v>0.7</v>
      </c>
      <c r="D1313" s="21">
        <v>40</v>
      </c>
      <c r="E1313" s="2"/>
      <c r="F1313" s="387">
        <v>84.7</v>
      </c>
    </row>
    <row r="1314" spans="1:6">
      <c r="A1314" s="162" t="s">
        <v>26912</v>
      </c>
      <c r="B1314" s="2">
        <v>6</v>
      </c>
      <c r="C1314" s="1">
        <v>0.7</v>
      </c>
      <c r="D1314" s="21">
        <v>40</v>
      </c>
      <c r="E1314" s="2"/>
      <c r="F1314" s="387">
        <v>19.5</v>
      </c>
    </row>
    <row r="1315" spans="1:6">
      <c r="A1315" s="162" t="s">
        <v>32896</v>
      </c>
      <c r="B1315" s="2">
        <v>1</v>
      </c>
      <c r="C1315" s="1">
        <v>3</v>
      </c>
      <c r="D1315" s="21">
        <v>40</v>
      </c>
      <c r="E1315" s="2"/>
      <c r="F1315" s="387">
        <v>31.1</v>
      </c>
    </row>
    <row r="1316" spans="1:6">
      <c r="A1316" s="162" t="s">
        <v>31657</v>
      </c>
      <c r="B1316" s="2">
        <v>1</v>
      </c>
      <c r="C1316" s="1">
        <v>6</v>
      </c>
      <c r="D1316" s="21">
        <v>40</v>
      </c>
      <c r="E1316" s="2"/>
      <c r="F1316" s="387">
        <v>44.75</v>
      </c>
    </row>
    <row r="1317" spans="1:6">
      <c r="A1317" s="162" t="s">
        <v>32989</v>
      </c>
      <c r="B1317" s="2">
        <v>60</v>
      </c>
      <c r="C1317" s="1">
        <v>0.05</v>
      </c>
      <c r="D1317" s="21">
        <v>40</v>
      </c>
      <c r="E1317" s="2"/>
      <c r="F1317" s="387">
        <v>34.200000000000003</v>
      </c>
    </row>
    <row r="1318" spans="1:6">
      <c r="A1318" s="162" t="s">
        <v>491</v>
      </c>
      <c r="B1318" s="2">
        <v>6</v>
      </c>
      <c r="C1318" s="1">
        <v>0.7</v>
      </c>
      <c r="D1318" s="21">
        <v>40</v>
      </c>
      <c r="E1318" s="2"/>
      <c r="F1318" s="387">
        <v>51.650000000000006</v>
      </c>
    </row>
    <row r="1319" spans="1:6">
      <c r="A1319" s="162" t="s">
        <v>32362</v>
      </c>
      <c r="B1319" s="2">
        <v>6</v>
      </c>
      <c r="C1319" s="1">
        <v>0.7</v>
      </c>
      <c r="D1319" s="21">
        <v>40</v>
      </c>
      <c r="E1319" s="2"/>
      <c r="F1319" s="387">
        <v>41.45</v>
      </c>
    </row>
    <row r="1320" spans="1:6">
      <c r="A1320" s="162" t="s">
        <v>561</v>
      </c>
      <c r="B1320" s="2">
        <v>6</v>
      </c>
      <c r="C1320" s="1">
        <v>0.7</v>
      </c>
      <c r="D1320" s="21">
        <v>40</v>
      </c>
      <c r="E1320" s="2"/>
      <c r="F1320" s="387">
        <v>35.550000000000004</v>
      </c>
    </row>
    <row r="1321" spans="1:6">
      <c r="A1321" s="162" t="s">
        <v>32992</v>
      </c>
      <c r="B1321" s="2">
        <v>6</v>
      </c>
      <c r="C1321" s="1">
        <v>0.7</v>
      </c>
      <c r="D1321" s="21">
        <v>42</v>
      </c>
      <c r="E1321" s="2"/>
      <c r="F1321" s="387">
        <v>26.3</v>
      </c>
    </row>
    <row r="1322" spans="1:6">
      <c r="A1322" s="162" t="s">
        <v>26925</v>
      </c>
      <c r="B1322" s="2">
        <v>6</v>
      </c>
      <c r="C1322" s="1">
        <v>0.7</v>
      </c>
      <c r="D1322" s="21">
        <v>40</v>
      </c>
      <c r="E1322" s="2"/>
      <c r="F1322" s="387">
        <v>21.6</v>
      </c>
    </row>
    <row r="1323" spans="1:6">
      <c r="A1323" s="162" t="s">
        <v>895</v>
      </c>
      <c r="B1323" s="2">
        <v>6</v>
      </c>
      <c r="C1323" s="1">
        <v>0.7</v>
      </c>
      <c r="D1323" s="21">
        <v>37.5</v>
      </c>
      <c r="E1323" s="2"/>
      <c r="F1323" s="387">
        <v>17.75</v>
      </c>
    </row>
    <row r="1324" spans="1:6">
      <c r="A1324" s="162" t="s">
        <v>4468</v>
      </c>
      <c r="B1324" s="2">
        <v>6</v>
      </c>
      <c r="C1324" s="1">
        <v>0.7</v>
      </c>
      <c r="D1324" s="21">
        <v>40</v>
      </c>
      <c r="E1324" s="2"/>
      <c r="F1324" s="387">
        <v>26.8</v>
      </c>
    </row>
    <row r="1325" spans="1:6">
      <c r="A1325" s="162" t="s">
        <v>4470</v>
      </c>
      <c r="B1325" s="2">
        <v>6</v>
      </c>
      <c r="C1325" s="1">
        <v>0.7</v>
      </c>
      <c r="D1325" s="21">
        <v>40</v>
      </c>
      <c r="E1325" s="2"/>
      <c r="F1325" s="387">
        <v>106.10000000000001</v>
      </c>
    </row>
    <row r="1326" spans="1:6">
      <c r="A1326" s="162" t="s">
        <v>1046</v>
      </c>
      <c r="B1326" s="2">
        <v>6</v>
      </c>
      <c r="C1326" s="1">
        <v>0.7</v>
      </c>
      <c r="D1326" s="21">
        <v>40</v>
      </c>
      <c r="E1326" s="2"/>
      <c r="F1326" s="387">
        <v>27</v>
      </c>
    </row>
    <row r="1327" spans="1:6">
      <c r="A1327" s="162" t="s">
        <v>4472</v>
      </c>
      <c r="B1327" s="2">
        <v>6</v>
      </c>
      <c r="C1327" s="1">
        <v>0.7</v>
      </c>
      <c r="D1327" s="21">
        <v>40</v>
      </c>
      <c r="E1327" s="2"/>
      <c r="F1327" s="387">
        <v>22.8</v>
      </c>
    </row>
    <row r="1328" spans="1:6">
      <c r="A1328" s="162" t="s">
        <v>1062</v>
      </c>
      <c r="B1328" s="2">
        <v>6</v>
      </c>
      <c r="C1328" s="1">
        <v>0.7</v>
      </c>
      <c r="D1328" s="21">
        <v>37.5</v>
      </c>
      <c r="E1328" s="2"/>
      <c r="F1328" s="387">
        <v>29</v>
      </c>
    </row>
    <row r="1329" spans="1:6">
      <c r="A1329" s="162" t="s">
        <v>1064</v>
      </c>
      <c r="B1329" s="2">
        <v>6</v>
      </c>
      <c r="C1329" s="1">
        <v>0.7</v>
      </c>
      <c r="D1329" s="21">
        <v>37.5</v>
      </c>
      <c r="E1329" s="2"/>
      <c r="F1329" s="387">
        <v>84.550000000000011</v>
      </c>
    </row>
    <row r="1330" spans="1:6">
      <c r="A1330" s="162" t="s">
        <v>26932</v>
      </c>
      <c r="B1330" s="2">
        <v>6</v>
      </c>
      <c r="C1330" s="1">
        <v>0.7</v>
      </c>
      <c r="D1330" s="21">
        <v>37.5</v>
      </c>
      <c r="E1330" s="2"/>
      <c r="F1330" s="387">
        <v>27.8</v>
      </c>
    </row>
    <row r="1331" spans="1:6">
      <c r="A1331" s="162" t="s">
        <v>1066</v>
      </c>
      <c r="B1331" s="2">
        <v>6</v>
      </c>
      <c r="C1331" s="1">
        <v>0.7</v>
      </c>
      <c r="D1331" s="21">
        <v>37.5</v>
      </c>
      <c r="E1331" s="2"/>
      <c r="F1331" s="387">
        <v>15.700000000000001</v>
      </c>
    </row>
    <row r="1332" spans="1:6">
      <c r="A1332" s="162" t="s">
        <v>1068</v>
      </c>
      <c r="B1332" s="2">
        <v>6</v>
      </c>
      <c r="C1332" s="1">
        <v>0.7</v>
      </c>
      <c r="D1332" s="21">
        <v>37.5</v>
      </c>
      <c r="E1332" s="2"/>
      <c r="F1332" s="387">
        <v>53.400000000000006</v>
      </c>
    </row>
    <row r="1333" spans="1:6">
      <c r="A1333" s="162" t="s">
        <v>1070</v>
      </c>
      <c r="B1333" s="2">
        <v>6</v>
      </c>
      <c r="C1333" s="1">
        <v>0.7</v>
      </c>
      <c r="D1333" s="21">
        <v>37.5</v>
      </c>
      <c r="E1333" s="2"/>
      <c r="F1333" s="387">
        <v>31.950000000000003</v>
      </c>
    </row>
    <row r="1334" spans="1:6">
      <c r="A1334" s="162" t="s">
        <v>1072</v>
      </c>
      <c r="B1334" s="2">
        <v>6</v>
      </c>
      <c r="C1334" s="1">
        <v>0.7</v>
      </c>
      <c r="D1334" s="21">
        <v>37.5</v>
      </c>
      <c r="E1334" s="2"/>
      <c r="F1334" s="387">
        <v>14.200000000000001</v>
      </c>
    </row>
    <row r="1335" spans="1:6">
      <c r="A1335" s="162" t="s">
        <v>4622</v>
      </c>
      <c r="B1335" s="2">
        <v>6</v>
      </c>
      <c r="C1335" s="1">
        <v>0.7</v>
      </c>
      <c r="D1335" s="21">
        <v>37.5</v>
      </c>
      <c r="E1335" s="2"/>
      <c r="F1335" s="387">
        <v>40.550000000000004</v>
      </c>
    </row>
    <row r="1336" spans="1:6">
      <c r="A1336" s="162" t="s">
        <v>1073</v>
      </c>
      <c r="B1336" s="2">
        <v>6</v>
      </c>
      <c r="C1336" s="1">
        <v>0.7</v>
      </c>
      <c r="D1336" s="21">
        <v>40</v>
      </c>
      <c r="E1336" s="2"/>
      <c r="F1336" s="387">
        <v>23.450000000000003</v>
      </c>
    </row>
    <row r="1337" spans="1:6">
      <c r="A1337" s="162" t="s">
        <v>32898</v>
      </c>
      <c r="B1337" s="2">
        <v>2</v>
      </c>
      <c r="C1337" s="1">
        <v>3</v>
      </c>
      <c r="D1337" s="21">
        <v>40</v>
      </c>
      <c r="E1337" s="2"/>
      <c r="F1337" s="387">
        <v>87.25</v>
      </c>
    </row>
    <row r="1338" spans="1:6">
      <c r="A1338" s="162" t="s">
        <v>1210</v>
      </c>
      <c r="B1338" s="2">
        <v>3</v>
      </c>
      <c r="C1338" s="1">
        <v>1.75</v>
      </c>
      <c r="D1338" s="21">
        <v>40</v>
      </c>
      <c r="E1338" s="2"/>
      <c r="F1338" s="387">
        <v>35.450000000000003</v>
      </c>
    </row>
    <row r="1339" spans="1:6">
      <c r="A1339" s="162" t="s">
        <v>33027</v>
      </c>
      <c r="B1339" s="2">
        <v>4</v>
      </c>
      <c r="C1339" s="1">
        <v>0.7</v>
      </c>
      <c r="D1339" s="21">
        <v>40</v>
      </c>
      <c r="E1339" s="2"/>
      <c r="F1339" s="387">
        <v>28</v>
      </c>
    </row>
    <row r="1340" spans="1:6">
      <c r="A1340" s="162" t="s">
        <v>1213</v>
      </c>
      <c r="B1340" s="2">
        <v>6</v>
      </c>
      <c r="C1340" s="1">
        <v>0.7</v>
      </c>
      <c r="D1340" s="21">
        <v>40</v>
      </c>
      <c r="E1340" s="2"/>
      <c r="F1340" s="387">
        <v>45.1</v>
      </c>
    </row>
    <row r="1341" spans="1:6">
      <c r="A1341" s="162" t="s">
        <v>32899</v>
      </c>
      <c r="B1341" s="2">
        <v>2</v>
      </c>
      <c r="C1341" s="1">
        <v>3</v>
      </c>
      <c r="D1341" s="21">
        <v>40</v>
      </c>
      <c r="E1341" s="2"/>
      <c r="F1341" s="387">
        <v>73.2</v>
      </c>
    </row>
    <row r="1342" spans="1:6">
      <c r="A1342" s="162" t="s">
        <v>33028</v>
      </c>
      <c r="B1342" s="2">
        <v>6</v>
      </c>
      <c r="C1342" s="1">
        <v>0.7</v>
      </c>
      <c r="D1342" s="21">
        <v>40</v>
      </c>
      <c r="E1342" s="2"/>
      <c r="F1342" s="387">
        <v>28</v>
      </c>
    </row>
    <row r="1343" spans="1:6">
      <c r="A1343" s="162" t="s">
        <v>32410</v>
      </c>
      <c r="B1343" s="2">
        <v>6</v>
      </c>
      <c r="C1343" s="1">
        <v>0.7</v>
      </c>
      <c r="D1343" s="21">
        <v>40</v>
      </c>
      <c r="E1343" s="2"/>
      <c r="F1343" s="387">
        <v>9.3000000000000007</v>
      </c>
    </row>
    <row r="1344" spans="1:6">
      <c r="A1344" s="162" t="s">
        <v>1218</v>
      </c>
      <c r="B1344" s="2">
        <v>6</v>
      </c>
      <c r="C1344" s="1">
        <v>0.7</v>
      </c>
      <c r="D1344" s="21">
        <v>40</v>
      </c>
      <c r="E1344" s="2"/>
      <c r="F1344" s="387">
        <v>14.600000000000001</v>
      </c>
    </row>
    <row r="1345" spans="1:6">
      <c r="A1345" s="162" t="s">
        <v>33029</v>
      </c>
      <c r="B1345" s="2">
        <v>6</v>
      </c>
      <c r="C1345" s="1">
        <v>0.7</v>
      </c>
      <c r="D1345" s="21">
        <v>40</v>
      </c>
      <c r="E1345" s="2"/>
      <c r="F1345" s="387">
        <v>58.5</v>
      </c>
    </row>
    <row r="1346" spans="1:6">
      <c r="A1346" s="162" t="s">
        <v>1345</v>
      </c>
      <c r="B1346" s="2">
        <v>24</v>
      </c>
      <c r="C1346" s="1">
        <v>0.05</v>
      </c>
      <c r="D1346" s="21">
        <v>40</v>
      </c>
      <c r="E1346" s="2"/>
      <c r="F1346" s="387">
        <v>39.400000000000006</v>
      </c>
    </row>
    <row r="1347" spans="1:6">
      <c r="A1347" s="162" t="s">
        <v>1349</v>
      </c>
      <c r="B1347" s="2">
        <v>1</v>
      </c>
      <c r="C1347" s="1">
        <v>1</v>
      </c>
      <c r="D1347" s="21">
        <v>40</v>
      </c>
      <c r="E1347" s="2"/>
      <c r="F1347" s="387">
        <v>47.85</v>
      </c>
    </row>
    <row r="1348" spans="1:6">
      <c r="A1348" s="162" t="s">
        <v>27073</v>
      </c>
      <c r="B1348" s="2">
        <v>6</v>
      </c>
      <c r="C1348" s="1">
        <v>0.7</v>
      </c>
      <c r="D1348" s="21">
        <v>40</v>
      </c>
      <c r="E1348" s="2"/>
      <c r="F1348" s="387">
        <v>16.350000000000001</v>
      </c>
    </row>
    <row r="1349" spans="1:6">
      <c r="A1349" s="162" t="s">
        <v>1477</v>
      </c>
      <c r="B1349" s="2">
        <v>6</v>
      </c>
      <c r="C1349" s="1">
        <v>0.7</v>
      </c>
      <c r="D1349" s="21">
        <v>43</v>
      </c>
      <c r="E1349" s="2"/>
      <c r="F1349" s="387">
        <v>17.2</v>
      </c>
    </row>
    <row r="1350" spans="1:6">
      <c r="A1350" s="162" t="s">
        <v>1503</v>
      </c>
      <c r="B1350" s="2">
        <v>6</v>
      </c>
      <c r="C1350" s="1">
        <v>0.7</v>
      </c>
      <c r="D1350" s="21">
        <v>40</v>
      </c>
      <c r="E1350" s="2"/>
      <c r="F1350" s="387">
        <v>39.050000000000004</v>
      </c>
    </row>
    <row r="1351" spans="1:6">
      <c r="A1351" s="162" t="s">
        <v>1536</v>
      </c>
      <c r="B1351" s="2">
        <v>6</v>
      </c>
      <c r="C1351" s="1">
        <v>1</v>
      </c>
      <c r="D1351" s="21">
        <v>37.5</v>
      </c>
      <c r="E1351" s="2"/>
      <c r="F1351" s="387">
        <v>52.400000000000006</v>
      </c>
    </row>
    <row r="1352" spans="1:6">
      <c r="A1352" s="162" t="s">
        <v>1556</v>
      </c>
      <c r="B1352" s="2">
        <v>24</v>
      </c>
      <c r="C1352" s="1">
        <v>0.05</v>
      </c>
      <c r="D1352" s="21">
        <v>40</v>
      </c>
      <c r="E1352" s="2"/>
      <c r="F1352" s="387">
        <v>15.600000000000001</v>
      </c>
    </row>
    <row r="1353" spans="1:6">
      <c r="A1353" s="162" t="s">
        <v>33252</v>
      </c>
      <c r="B1353" s="2">
        <v>6</v>
      </c>
      <c r="C1353" s="1">
        <v>0.5</v>
      </c>
      <c r="D1353" s="21">
        <v>40</v>
      </c>
      <c r="E1353" s="2"/>
      <c r="F1353" s="387">
        <v>12.8</v>
      </c>
    </row>
    <row r="1354" spans="1:6">
      <c r="A1354" s="162" t="s">
        <v>1628</v>
      </c>
      <c r="B1354" s="2">
        <v>12</v>
      </c>
      <c r="C1354" s="1">
        <v>1</v>
      </c>
      <c r="D1354" s="21">
        <v>30</v>
      </c>
      <c r="E1354" s="2"/>
      <c r="F1354" s="387">
        <v>12.100000000000001</v>
      </c>
    </row>
    <row r="1355" spans="1:6">
      <c r="A1355" s="162" t="s">
        <v>1630</v>
      </c>
      <c r="B1355" s="2">
        <v>12</v>
      </c>
      <c r="C1355" s="1">
        <v>1</v>
      </c>
      <c r="D1355" s="21">
        <v>30</v>
      </c>
      <c r="E1355" s="2"/>
      <c r="F1355" s="387">
        <v>12.700000000000001</v>
      </c>
    </row>
    <row r="1356" spans="1:6">
      <c r="A1356" s="162" t="s">
        <v>1632</v>
      </c>
      <c r="B1356" s="2">
        <v>12</v>
      </c>
      <c r="C1356" s="1">
        <v>1</v>
      </c>
      <c r="D1356" s="21">
        <v>37.5</v>
      </c>
      <c r="E1356" s="2"/>
      <c r="F1356" s="387">
        <v>20.55</v>
      </c>
    </row>
    <row r="1357" spans="1:6">
      <c r="A1357" s="162" t="s">
        <v>1636</v>
      </c>
      <c r="B1357" s="2">
        <v>12</v>
      </c>
      <c r="C1357" s="1">
        <v>1</v>
      </c>
      <c r="D1357" s="21">
        <v>37.5</v>
      </c>
      <c r="E1357" s="2"/>
      <c r="F1357" s="387">
        <v>32.9</v>
      </c>
    </row>
    <row r="1358" spans="1:6">
      <c r="A1358" s="162" t="s">
        <v>1640</v>
      </c>
      <c r="B1358" s="2">
        <v>12</v>
      </c>
      <c r="C1358" s="1">
        <v>1</v>
      </c>
      <c r="D1358" s="21">
        <v>40</v>
      </c>
      <c r="E1358" s="2"/>
      <c r="F1358" s="387">
        <v>69.2</v>
      </c>
    </row>
    <row r="1359" spans="1:6">
      <c r="A1359" s="162" t="s">
        <v>1655</v>
      </c>
      <c r="B1359" s="2">
        <v>6</v>
      </c>
      <c r="C1359" s="1">
        <v>0.7</v>
      </c>
      <c r="D1359" s="21">
        <v>40</v>
      </c>
      <c r="E1359" s="2"/>
      <c r="F1359" s="387">
        <v>32.300000000000004</v>
      </c>
    </row>
    <row r="1360" spans="1:6">
      <c r="A1360" s="162" t="s">
        <v>1657</v>
      </c>
      <c r="B1360" s="2">
        <v>6</v>
      </c>
      <c r="C1360" s="1">
        <v>1</v>
      </c>
      <c r="D1360" s="21">
        <v>40</v>
      </c>
      <c r="E1360" s="2"/>
      <c r="F1360" s="387">
        <v>19.150000000000002</v>
      </c>
    </row>
    <row r="1361" spans="1:6">
      <c r="A1361" s="162" t="s">
        <v>33063</v>
      </c>
      <c r="B1361" s="2">
        <v>6</v>
      </c>
      <c r="C1361" s="1">
        <v>0.7</v>
      </c>
      <c r="D1361" s="21">
        <v>40</v>
      </c>
      <c r="E1361" s="2"/>
      <c r="F1361" s="387">
        <v>16.75</v>
      </c>
    </row>
    <row r="1362" spans="1:6">
      <c r="A1362" s="162" t="s">
        <v>1721</v>
      </c>
      <c r="B1362" s="2">
        <v>6</v>
      </c>
      <c r="C1362" s="1">
        <v>0.7</v>
      </c>
      <c r="D1362" s="21">
        <v>27</v>
      </c>
      <c r="E1362" s="2"/>
      <c r="F1362" s="387">
        <v>12.8</v>
      </c>
    </row>
    <row r="1363" spans="1:6">
      <c r="A1363" s="162" t="s">
        <v>1926</v>
      </c>
      <c r="B1363" s="2">
        <v>6</v>
      </c>
      <c r="C1363" s="1">
        <v>0.7</v>
      </c>
      <c r="D1363" s="21">
        <v>40</v>
      </c>
      <c r="E1363" s="2"/>
      <c r="F1363" s="387">
        <v>15.65</v>
      </c>
    </row>
    <row r="1364" spans="1:6">
      <c r="A1364" s="162" t="s">
        <v>32902</v>
      </c>
      <c r="B1364" s="2">
        <v>1</v>
      </c>
      <c r="C1364" s="1">
        <v>3</v>
      </c>
      <c r="D1364" s="21">
        <v>40</v>
      </c>
      <c r="E1364" s="2"/>
      <c r="F1364" s="387">
        <v>31.55</v>
      </c>
    </row>
    <row r="1365" spans="1:6">
      <c r="A1365" s="162" t="s">
        <v>1994</v>
      </c>
      <c r="B1365" s="2">
        <v>6</v>
      </c>
      <c r="C1365" s="1">
        <v>1</v>
      </c>
      <c r="D1365" s="21">
        <v>38</v>
      </c>
      <c r="E1365" s="2"/>
      <c r="F1365" s="387">
        <v>15.4</v>
      </c>
    </row>
    <row r="1366" spans="1:6">
      <c r="A1366" s="162" t="s">
        <v>2008</v>
      </c>
      <c r="B1366" s="2">
        <v>96</v>
      </c>
      <c r="C1366" s="1">
        <v>0.05</v>
      </c>
      <c r="D1366" s="21">
        <v>40</v>
      </c>
      <c r="E1366" s="2"/>
      <c r="F1366" s="387">
        <v>20.400000000000002</v>
      </c>
    </row>
    <row r="1367" spans="1:6">
      <c r="A1367" s="162" t="s">
        <v>32458</v>
      </c>
      <c r="B1367" s="2">
        <v>6</v>
      </c>
      <c r="C1367" s="1">
        <v>0.7</v>
      </c>
      <c r="D1367" s="21">
        <v>40</v>
      </c>
      <c r="E1367" s="2"/>
      <c r="F1367" s="387">
        <v>20.5</v>
      </c>
    </row>
    <row r="1368" spans="1:6">
      <c r="A1368" s="162" t="s">
        <v>38702</v>
      </c>
      <c r="B1368" s="2">
        <v>6</v>
      </c>
      <c r="C1368" s="1">
        <v>0.7</v>
      </c>
      <c r="D1368" s="21">
        <v>40</v>
      </c>
      <c r="E1368" s="2"/>
      <c r="F1368" s="387">
        <v>28</v>
      </c>
    </row>
    <row r="1369" spans="1:6">
      <c r="A1369" s="162" t="s">
        <v>38703</v>
      </c>
      <c r="B1369" s="2">
        <v>6</v>
      </c>
      <c r="C1369" s="1">
        <v>1.5</v>
      </c>
      <c r="D1369" s="21">
        <v>40</v>
      </c>
      <c r="E1369" s="2"/>
      <c r="F1369" s="387">
        <v>67.45</v>
      </c>
    </row>
    <row r="1370" spans="1:6">
      <c r="A1370" s="162" t="s">
        <v>38704</v>
      </c>
      <c r="B1370" s="2">
        <v>2</v>
      </c>
      <c r="C1370" s="1">
        <v>3</v>
      </c>
      <c r="D1370" s="21">
        <v>40</v>
      </c>
      <c r="E1370" s="2"/>
      <c r="F1370" s="387">
        <v>60.400000000000006</v>
      </c>
    </row>
    <row r="1371" spans="1:6">
      <c r="A1371" s="162" t="s">
        <v>38705</v>
      </c>
      <c r="B1371" s="2">
        <v>1</v>
      </c>
      <c r="C1371" s="1">
        <v>6</v>
      </c>
      <c r="D1371" s="21">
        <v>40</v>
      </c>
      <c r="E1371" s="2"/>
      <c r="F1371" s="387">
        <v>71.900000000000006</v>
      </c>
    </row>
    <row r="1372" spans="1:6">
      <c r="A1372" s="162" t="s">
        <v>33085</v>
      </c>
      <c r="B1372" s="2">
        <v>6</v>
      </c>
      <c r="C1372" s="1">
        <v>0.7</v>
      </c>
      <c r="D1372" s="21">
        <v>40</v>
      </c>
      <c r="E1372" s="2"/>
      <c r="F1372" s="387">
        <v>39</v>
      </c>
    </row>
    <row r="1373" spans="1:6">
      <c r="A1373" s="162" t="s">
        <v>2017</v>
      </c>
      <c r="B1373" s="2">
        <v>6</v>
      </c>
      <c r="C1373" s="1">
        <v>0.7</v>
      </c>
      <c r="D1373" s="21">
        <v>40</v>
      </c>
      <c r="E1373" s="2"/>
      <c r="F1373" s="387">
        <v>19.5</v>
      </c>
    </row>
    <row r="1374" spans="1:6">
      <c r="A1374" s="162" t="s">
        <v>2021</v>
      </c>
      <c r="B1374" s="2">
        <v>6</v>
      </c>
      <c r="C1374" s="1">
        <v>1</v>
      </c>
      <c r="D1374" s="21">
        <v>30</v>
      </c>
      <c r="E1374" s="2"/>
      <c r="F1374" s="387">
        <v>15.4</v>
      </c>
    </row>
    <row r="1375" spans="1:6">
      <c r="A1375" s="162" t="s">
        <v>2025</v>
      </c>
      <c r="B1375" s="2">
        <v>6</v>
      </c>
      <c r="C1375" s="1">
        <v>0.7</v>
      </c>
      <c r="D1375" s="21">
        <v>40</v>
      </c>
      <c r="E1375" s="2"/>
      <c r="F1375" s="387">
        <v>1224.25</v>
      </c>
    </row>
    <row r="1376" spans="1:6">
      <c r="A1376" s="162" t="s">
        <v>2175</v>
      </c>
      <c r="B1376" s="2">
        <v>6</v>
      </c>
      <c r="C1376" s="1">
        <v>0.7</v>
      </c>
      <c r="D1376" s="21">
        <v>32</v>
      </c>
      <c r="E1376" s="2"/>
      <c r="F1376" s="387">
        <v>23</v>
      </c>
    </row>
    <row r="1377" spans="1:6">
      <c r="A1377" s="162" t="s">
        <v>2177</v>
      </c>
      <c r="B1377" s="2">
        <v>6</v>
      </c>
      <c r="C1377" s="1">
        <v>0.7</v>
      </c>
      <c r="D1377" s="21">
        <v>17</v>
      </c>
      <c r="E1377" s="2"/>
      <c r="F1377" s="387">
        <v>7.5500000000000007</v>
      </c>
    </row>
    <row r="1378" spans="1:6">
      <c r="A1378" s="162" t="s">
        <v>31779</v>
      </c>
      <c r="B1378" s="2">
        <v>12</v>
      </c>
      <c r="C1378" s="1">
        <v>0.7</v>
      </c>
      <c r="D1378" s="21">
        <v>40</v>
      </c>
      <c r="E1378" s="2"/>
      <c r="F1378" s="387">
        <v>27.25</v>
      </c>
    </row>
    <row r="1379" spans="1:6">
      <c r="A1379" s="162" t="s">
        <v>2471</v>
      </c>
      <c r="B1379" s="2">
        <v>12</v>
      </c>
      <c r="C1379" s="1">
        <v>1</v>
      </c>
      <c r="D1379" s="21">
        <v>40</v>
      </c>
      <c r="E1379" s="2"/>
      <c r="F1379" s="387">
        <v>13.850000000000001</v>
      </c>
    </row>
    <row r="1380" spans="1:6">
      <c r="A1380" s="162" t="s">
        <v>2474</v>
      </c>
      <c r="B1380" s="2">
        <v>6</v>
      </c>
      <c r="C1380" s="1">
        <v>0.7</v>
      </c>
      <c r="D1380" s="21">
        <v>40</v>
      </c>
      <c r="E1380" s="2"/>
      <c r="F1380" s="387">
        <v>27.400000000000002</v>
      </c>
    </row>
    <row r="1381" spans="1:6">
      <c r="A1381" s="162" t="s">
        <v>33109</v>
      </c>
      <c r="B1381" s="2">
        <v>6</v>
      </c>
      <c r="C1381" s="1">
        <v>0.7</v>
      </c>
      <c r="D1381" s="21">
        <v>40</v>
      </c>
      <c r="E1381" s="2"/>
      <c r="F1381" s="387">
        <v>144.55000000000001</v>
      </c>
    </row>
    <row r="1382" spans="1:6">
      <c r="A1382" s="162" t="s">
        <v>14537</v>
      </c>
      <c r="B1382" s="2">
        <v>6</v>
      </c>
      <c r="C1382" s="1">
        <v>0.7</v>
      </c>
      <c r="D1382" s="21">
        <v>40</v>
      </c>
      <c r="E1382" s="2"/>
      <c r="F1382" s="387">
        <v>32.9</v>
      </c>
    </row>
    <row r="1383" spans="1:6">
      <c r="A1383" s="162" t="s">
        <v>14571</v>
      </c>
      <c r="B1383" s="2">
        <v>6</v>
      </c>
      <c r="C1383" s="1">
        <v>0.7</v>
      </c>
      <c r="D1383" s="21">
        <v>40</v>
      </c>
      <c r="E1383" s="2"/>
      <c r="F1383" s="387">
        <v>14.600000000000001</v>
      </c>
    </row>
    <row r="1384" spans="1:6">
      <c r="A1384" s="162" t="s">
        <v>14605</v>
      </c>
      <c r="B1384" s="2">
        <v>6</v>
      </c>
      <c r="C1384" s="1">
        <v>0.7</v>
      </c>
      <c r="D1384" s="21">
        <v>40</v>
      </c>
      <c r="E1384" s="2"/>
      <c r="F1384" s="387">
        <v>14.55</v>
      </c>
    </row>
    <row r="1385" spans="1:6">
      <c r="A1385" s="162" t="s">
        <v>14531</v>
      </c>
      <c r="B1385" s="2">
        <v>6</v>
      </c>
      <c r="C1385" s="1">
        <v>0.7</v>
      </c>
      <c r="D1385" s="21">
        <v>40</v>
      </c>
      <c r="E1385" s="2"/>
      <c r="F1385" s="387">
        <v>15.8</v>
      </c>
    </row>
    <row r="1386" spans="1:6">
      <c r="A1386" s="162" t="s">
        <v>31809</v>
      </c>
      <c r="B1386" s="2">
        <v>4</v>
      </c>
      <c r="C1386" s="1">
        <v>1</v>
      </c>
      <c r="D1386" s="21">
        <v>40</v>
      </c>
      <c r="E1386" s="2"/>
      <c r="F1386" s="387">
        <v>24.650000000000002</v>
      </c>
    </row>
    <row r="1387" spans="1:6">
      <c r="A1387" s="162" t="s">
        <v>2662</v>
      </c>
      <c r="B1387" s="2">
        <v>4</v>
      </c>
      <c r="C1387" s="1">
        <v>1</v>
      </c>
      <c r="D1387" s="21">
        <v>40</v>
      </c>
      <c r="E1387" s="2"/>
      <c r="F1387" s="387">
        <v>15.8</v>
      </c>
    </row>
    <row r="1388" spans="1:6">
      <c r="A1388" s="162" t="s">
        <v>33121</v>
      </c>
      <c r="B1388" s="2">
        <v>6</v>
      </c>
      <c r="C1388" s="1">
        <v>0.7</v>
      </c>
      <c r="D1388" s="21">
        <v>40</v>
      </c>
      <c r="E1388" s="2"/>
      <c r="F1388" s="387">
        <v>57.300000000000004</v>
      </c>
    </row>
    <row r="1389" spans="1:6">
      <c r="A1389" s="162" t="s">
        <v>2794</v>
      </c>
      <c r="B1389" s="2">
        <v>6</v>
      </c>
      <c r="C1389" s="1">
        <v>0.7</v>
      </c>
      <c r="D1389" s="21">
        <v>40</v>
      </c>
      <c r="E1389" s="2"/>
      <c r="F1389" s="387">
        <v>18.25</v>
      </c>
    </row>
    <row r="1390" spans="1:6">
      <c r="A1390" s="162" t="s">
        <v>2796</v>
      </c>
      <c r="B1390" s="2">
        <v>12</v>
      </c>
      <c r="C1390" s="1">
        <v>0.05</v>
      </c>
      <c r="D1390" s="21">
        <v>40</v>
      </c>
      <c r="E1390" s="2"/>
      <c r="F1390" s="387">
        <v>27.1</v>
      </c>
    </row>
    <row r="1391" spans="1:6">
      <c r="A1391" s="162" t="s">
        <v>2928</v>
      </c>
      <c r="B1391" s="2">
        <v>6</v>
      </c>
      <c r="C1391" s="1">
        <v>0.5</v>
      </c>
      <c r="D1391" s="21">
        <v>37.5</v>
      </c>
      <c r="E1391" s="2"/>
      <c r="F1391" s="387">
        <v>19.25</v>
      </c>
    </row>
    <row r="1392" spans="1:6">
      <c r="A1392" s="162" t="s">
        <v>2933</v>
      </c>
      <c r="B1392" s="2">
        <v>12</v>
      </c>
      <c r="C1392" s="1">
        <v>0.7</v>
      </c>
      <c r="D1392" s="21">
        <v>40</v>
      </c>
      <c r="E1392" s="2"/>
      <c r="F1392" s="387">
        <v>42.650000000000006</v>
      </c>
    </row>
    <row r="1393" spans="1:6">
      <c r="A1393" s="162" t="s">
        <v>27105</v>
      </c>
      <c r="B1393" s="2">
        <v>6</v>
      </c>
      <c r="C1393" s="1">
        <v>0.7</v>
      </c>
      <c r="D1393" s="21">
        <v>40</v>
      </c>
      <c r="E1393" s="2"/>
      <c r="F1393" s="387">
        <v>96.95</v>
      </c>
    </row>
    <row r="1394" spans="1:6">
      <c r="A1394" s="162" t="s">
        <v>27107</v>
      </c>
      <c r="B1394" s="2">
        <v>6</v>
      </c>
      <c r="C1394" s="1">
        <v>0.7</v>
      </c>
      <c r="D1394" s="21">
        <v>40</v>
      </c>
      <c r="E1394" s="2"/>
      <c r="F1394" s="387">
        <v>17.600000000000001</v>
      </c>
    </row>
    <row r="1395" spans="1:6">
      <c r="A1395" s="162" t="s">
        <v>2941</v>
      </c>
      <c r="B1395" s="2">
        <v>6</v>
      </c>
      <c r="C1395" s="1">
        <v>1</v>
      </c>
      <c r="D1395" s="21">
        <v>40</v>
      </c>
      <c r="E1395" s="2"/>
      <c r="F1395" s="387">
        <v>24.650000000000002</v>
      </c>
    </row>
    <row r="1396" spans="1:6">
      <c r="A1396" s="162" t="s">
        <v>27109</v>
      </c>
      <c r="B1396" s="2">
        <v>6</v>
      </c>
      <c r="C1396" s="1">
        <v>0.7</v>
      </c>
      <c r="D1396" s="21">
        <v>40</v>
      </c>
      <c r="E1396" s="2"/>
      <c r="F1396" s="387">
        <v>12.600000000000001</v>
      </c>
    </row>
    <row r="1397" spans="1:6">
      <c r="A1397" s="162" t="s">
        <v>2960</v>
      </c>
      <c r="B1397" s="2">
        <v>6</v>
      </c>
      <c r="C1397" s="1">
        <v>0.7</v>
      </c>
      <c r="D1397" s="21">
        <v>40</v>
      </c>
      <c r="E1397" s="2"/>
      <c r="F1397" s="387">
        <v>17.05</v>
      </c>
    </row>
    <row r="1398" spans="1:6">
      <c r="A1398" s="162" t="s">
        <v>3036</v>
      </c>
      <c r="B1398" s="2">
        <v>6</v>
      </c>
      <c r="C1398" s="1">
        <v>1</v>
      </c>
      <c r="D1398" s="21">
        <v>40</v>
      </c>
      <c r="E1398" s="2"/>
      <c r="F1398" s="387">
        <v>18.25</v>
      </c>
    </row>
    <row r="1399" spans="1:6">
      <c r="A1399" s="162" t="s">
        <v>3111</v>
      </c>
      <c r="B1399" s="2">
        <v>6</v>
      </c>
      <c r="C1399" s="1">
        <v>0.7</v>
      </c>
      <c r="D1399" s="21">
        <v>40</v>
      </c>
      <c r="E1399" s="2"/>
      <c r="F1399" s="387">
        <v>29.75</v>
      </c>
    </row>
    <row r="1400" spans="1:6">
      <c r="A1400" s="162" t="s">
        <v>3113</v>
      </c>
      <c r="B1400" s="2">
        <v>6</v>
      </c>
      <c r="C1400" s="1">
        <v>0.7</v>
      </c>
      <c r="D1400" s="21">
        <v>40</v>
      </c>
      <c r="E1400" s="2"/>
      <c r="F1400" s="387">
        <v>69.5</v>
      </c>
    </row>
    <row r="1401" spans="1:6">
      <c r="A1401" s="162" t="s">
        <v>3184</v>
      </c>
      <c r="B1401" s="2">
        <v>1</v>
      </c>
      <c r="C1401" s="1">
        <v>1</v>
      </c>
      <c r="D1401" s="21">
        <v>40</v>
      </c>
      <c r="E1401" s="2"/>
      <c r="F1401" s="387">
        <v>71</v>
      </c>
    </row>
    <row r="1402" spans="1:6">
      <c r="A1402" s="162" t="s">
        <v>3305</v>
      </c>
      <c r="B1402" s="2">
        <v>6</v>
      </c>
      <c r="C1402" s="1">
        <v>0.7</v>
      </c>
      <c r="D1402" s="21">
        <v>40</v>
      </c>
      <c r="E1402" s="2"/>
      <c r="F1402" s="387">
        <v>41.45</v>
      </c>
    </row>
    <row r="1403" spans="1:6">
      <c r="A1403" s="162" t="s">
        <v>14298</v>
      </c>
      <c r="B1403" s="2">
        <v>6</v>
      </c>
      <c r="C1403" s="1">
        <v>0.7</v>
      </c>
      <c r="D1403" s="21">
        <v>37.5</v>
      </c>
      <c r="E1403" s="2"/>
      <c r="F1403" s="387">
        <v>18.05</v>
      </c>
    </row>
    <row r="1404" spans="1:6">
      <c r="A1404" s="162" t="s">
        <v>15102</v>
      </c>
      <c r="B1404" s="2">
        <v>6</v>
      </c>
      <c r="C1404" s="1">
        <v>0.7</v>
      </c>
      <c r="D1404" s="21">
        <v>37.5</v>
      </c>
      <c r="E1404" s="2"/>
      <c r="F1404" s="387">
        <v>121.15</v>
      </c>
    </row>
    <row r="1405" spans="1:6">
      <c r="A1405" s="162" t="s">
        <v>3315</v>
      </c>
      <c r="B1405" s="2">
        <v>6</v>
      </c>
      <c r="C1405" s="1">
        <v>0.7</v>
      </c>
      <c r="D1405" s="21">
        <v>37.5</v>
      </c>
      <c r="E1405" s="2"/>
      <c r="F1405" s="387">
        <v>81.5</v>
      </c>
    </row>
    <row r="1406" spans="1:6">
      <c r="A1406" s="162" t="s">
        <v>14490</v>
      </c>
      <c r="B1406" s="2">
        <v>6</v>
      </c>
      <c r="C1406" s="1">
        <v>0.7</v>
      </c>
      <c r="D1406" s="21">
        <v>37.5</v>
      </c>
      <c r="E1406" s="2"/>
      <c r="F1406" s="387">
        <v>14.15</v>
      </c>
    </row>
    <row r="1407" spans="1:6">
      <c r="A1407" s="162" t="s">
        <v>14300</v>
      </c>
      <c r="B1407" s="2">
        <v>6</v>
      </c>
      <c r="C1407" s="1">
        <v>0.7</v>
      </c>
      <c r="D1407" s="21">
        <v>37.5</v>
      </c>
      <c r="E1407" s="2"/>
      <c r="F1407" s="387">
        <v>33.9</v>
      </c>
    </row>
    <row r="1408" spans="1:6">
      <c r="A1408" s="162" t="s">
        <v>3318</v>
      </c>
      <c r="B1408" s="2">
        <v>40</v>
      </c>
      <c r="C1408" s="1">
        <v>0.05</v>
      </c>
      <c r="D1408" s="21">
        <v>40</v>
      </c>
      <c r="E1408" s="2"/>
      <c r="F1408" s="387">
        <v>22</v>
      </c>
    </row>
    <row r="1409" spans="1:6">
      <c r="A1409" s="162" t="s">
        <v>33169</v>
      </c>
      <c r="B1409" s="2">
        <v>6</v>
      </c>
      <c r="C1409" s="1">
        <v>0.7</v>
      </c>
      <c r="D1409" s="21">
        <v>40</v>
      </c>
      <c r="E1409" s="2"/>
      <c r="F1409" s="387">
        <v>30.450000000000003</v>
      </c>
    </row>
    <row r="1410" spans="1:6">
      <c r="A1410" s="162" t="s">
        <v>33174</v>
      </c>
      <c r="B1410" s="2">
        <v>6</v>
      </c>
      <c r="C1410" s="1">
        <v>0.7</v>
      </c>
      <c r="D1410" s="21">
        <v>40</v>
      </c>
      <c r="E1410" s="2"/>
      <c r="F1410" s="387">
        <v>32.9</v>
      </c>
    </row>
    <row r="1411" spans="1:6">
      <c r="A1411" s="162" t="s">
        <v>33175</v>
      </c>
      <c r="B1411" s="2">
        <v>6</v>
      </c>
      <c r="C1411" s="1">
        <v>0.7</v>
      </c>
      <c r="D1411" s="21">
        <v>30</v>
      </c>
      <c r="E1411" s="2"/>
      <c r="F1411" s="387">
        <v>11.3</v>
      </c>
    </row>
    <row r="1412" spans="1:6">
      <c r="A1412" s="162" t="s">
        <v>33176</v>
      </c>
      <c r="B1412" s="2">
        <v>6</v>
      </c>
      <c r="C1412" s="1">
        <v>0.7</v>
      </c>
      <c r="D1412" s="21">
        <v>40</v>
      </c>
      <c r="E1412" s="2"/>
      <c r="F1412" s="387">
        <v>69.5</v>
      </c>
    </row>
    <row r="1413" spans="1:6">
      <c r="A1413" s="162" t="s">
        <v>3348</v>
      </c>
      <c r="B1413" s="2">
        <v>6</v>
      </c>
      <c r="C1413" s="1">
        <v>0.7</v>
      </c>
      <c r="D1413" s="21">
        <v>17.5</v>
      </c>
      <c r="E1413" s="2"/>
      <c r="F1413" s="387">
        <v>17.8</v>
      </c>
    </row>
    <row r="1414" spans="1:6">
      <c r="A1414" s="162" t="s">
        <v>3390</v>
      </c>
      <c r="B1414" s="2">
        <v>6</v>
      </c>
      <c r="C1414" s="1">
        <v>0.7</v>
      </c>
      <c r="D1414" s="21">
        <v>40</v>
      </c>
      <c r="E1414" s="2"/>
      <c r="F1414" s="387">
        <v>12.15</v>
      </c>
    </row>
    <row r="1415" spans="1:6">
      <c r="A1415" s="162" t="s">
        <v>14560</v>
      </c>
      <c r="B1415" s="2">
        <v>6</v>
      </c>
      <c r="C1415" s="1">
        <v>1</v>
      </c>
      <c r="D1415" s="21">
        <v>40</v>
      </c>
      <c r="E1415" s="2"/>
      <c r="F1415" s="387">
        <v>19.8</v>
      </c>
    </row>
    <row r="1416" spans="1:6">
      <c r="A1416" s="162" t="s">
        <v>26992</v>
      </c>
      <c r="B1416" s="2">
        <v>6</v>
      </c>
      <c r="C1416" s="1">
        <v>1</v>
      </c>
      <c r="D1416" s="21">
        <v>40</v>
      </c>
      <c r="E1416" s="2"/>
      <c r="F1416" s="387">
        <v>53.95</v>
      </c>
    </row>
    <row r="1417" spans="1:6">
      <c r="A1417" s="162" t="s">
        <v>26995</v>
      </c>
      <c r="B1417" s="2">
        <v>6</v>
      </c>
      <c r="C1417" s="1">
        <v>1</v>
      </c>
      <c r="D1417" s="21">
        <v>40</v>
      </c>
      <c r="E1417" s="2"/>
      <c r="F1417" s="387">
        <v>19.8</v>
      </c>
    </row>
    <row r="1418" spans="1:6">
      <c r="A1418" s="162" t="s">
        <v>27115</v>
      </c>
      <c r="B1418" s="2">
        <v>6</v>
      </c>
      <c r="C1418" s="1">
        <v>1</v>
      </c>
      <c r="D1418" s="21">
        <v>40</v>
      </c>
      <c r="E1418" s="2"/>
      <c r="F1418" s="387">
        <v>31.05</v>
      </c>
    </row>
    <row r="1419" spans="1:6">
      <c r="A1419" s="162" t="s">
        <v>14558</v>
      </c>
      <c r="B1419" s="2">
        <v>6</v>
      </c>
      <c r="C1419" s="1">
        <v>1</v>
      </c>
      <c r="D1419" s="21">
        <v>40</v>
      </c>
      <c r="E1419" s="2"/>
      <c r="F1419" s="387">
        <v>46.6</v>
      </c>
    </row>
    <row r="1420" spans="1:6">
      <c r="A1420" s="162" t="s">
        <v>27117</v>
      </c>
      <c r="B1420" s="2">
        <v>6</v>
      </c>
      <c r="C1420" s="1">
        <v>1</v>
      </c>
      <c r="D1420" s="21">
        <v>40</v>
      </c>
      <c r="E1420" s="2"/>
      <c r="F1420" s="387">
        <v>39.300000000000004</v>
      </c>
    </row>
    <row r="1421" spans="1:6">
      <c r="A1421" s="162" t="s">
        <v>27119</v>
      </c>
      <c r="B1421" s="2">
        <v>6</v>
      </c>
      <c r="C1421" s="1">
        <v>1</v>
      </c>
      <c r="D1421" s="21">
        <v>40</v>
      </c>
      <c r="E1421" s="2"/>
      <c r="F1421" s="387">
        <v>13.350000000000001</v>
      </c>
    </row>
    <row r="1422" spans="1:6">
      <c r="A1422" s="162" t="s">
        <v>14597</v>
      </c>
      <c r="B1422" s="2">
        <v>6</v>
      </c>
      <c r="C1422" s="1">
        <v>1</v>
      </c>
      <c r="D1422" s="21">
        <v>40</v>
      </c>
      <c r="E1422" s="2"/>
      <c r="F1422" s="387">
        <v>53.95</v>
      </c>
    </row>
    <row r="1423" spans="1:6">
      <c r="A1423" s="162" t="s">
        <v>26997</v>
      </c>
      <c r="B1423" s="2">
        <v>6</v>
      </c>
      <c r="C1423" s="1">
        <v>1</v>
      </c>
      <c r="D1423" s="21">
        <v>40</v>
      </c>
      <c r="E1423" s="2"/>
      <c r="F1423" s="387">
        <v>52.050000000000004</v>
      </c>
    </row>
    <row r="1424" spans="1:6">
      <c r="A1424" s="162" t="s">
        <v>27121</v>
      </c>
      <c r="B1424" s="2">
        <v>6</v>
      </c>
      <c r="C1424" s="1">
        <v>1</v>
      </c>
      <c r="D1424" s="21">
        <v>40</v>
      </c>
      <c r="E1424" s="2"/>
      <c r="F1424" s="387">
        <v>29.55</v>
      </c>
    </row>
    <row r="1425" spans="1:6">
      <c r="A1425" s="162" t="s">
        <v>26999</v>
      </c>
      <c r="B1425" s="2">
        <v>6</v>
      </c>
      <c r="C1425" s="1">
        <v>1</v>
      </c>
      <c r="D1425" s="21">
        <v>40</v>
      </c>
      <c r="E1425" s="2"/>
      <c r="F1425" s="387">
        <v>19</v>
      </c>
    </row>
    <row r="1426" spans="1:6">
      <c r="A1426" s="162" t="s">
        <v>27123</v>
      </c>
      <c r="B1426" s="2">
        <v>6</v>
      </c>
      <c r="C1426" s="1">
        <v>1</v>
      </c>
      <c r="D1426" s="21">
        <v>40</v>
      </c>
      <c r="E1426" s="2"/>
      <c r="F1426" s="387">
        <v>19</v>
      </c>
    </row>
    <row r="1427" spans="1:6">
      <c r="A1427" s="162" t="s">
        <v>3427</v>
      </c>
      <c r="B1427" s="2">
        <v>6</v>
      </c>
      <c r="C1427" s="1">
        <v>0.7</v>
      </c>
      <c r="D1427" s="21">
        <v>14</v>
      </c>
      <c r="E1427" s="2"/>
      <c r="F1427" s="387">
        <v>35.5</v>
      </c>
    </row>
    <row r="1428" spans="1:6">
      <c r="A1428" s="162" t="s">
        <v>3429</v>
      </c>
      <c r="B1428" s="2">
        <v>6</v>
      </c>
      <c r="C1428" s="1">
        <v>0.7</v>
      </c>
      <c r="D1428" s="21">
        <v>14.7</v>
      </c>
      <c r="E1428" s="2"/>
      <c r="F1428" s="387">
        <v>27.900000000000002</v>
      </c>
    </row>
    <row r="1429" spans="1:6">
      <c r="A1429" s="162" t="s">
        <v>3431</v>
      </c>
      <c r="B1429" s="2">
        <v>6</v>
      </c>
      <c r="C1429" s="1">
        <v>0.7</v>
      </c>
      <c r="D1429" s="21">
        <v>17</v>
      </c>
      <c r="E1429" s="2"/>
      <c r="F1429" s="387">
        <v>36</v>
      </c>
    </row>
    <row r="1430" spans="1:6">
      <c r="A1430" s="162" t="s">
        <v>3433</v>
      </c>
      <c r="B1430" s="2">
        <v>6</v>
      </c>
      <c r="C1430" s="1">
        <v>0.7</v>
      </c>
      <c r="D1430" s="21">
        <v>14.9</v>
      </c>
      <c r="E1430" s="2"/>
      <c r="F1430" s="387">
        <v>39.85</v>
      </c>
    </row>
    <row r="1431" spans="1:6">
      <c r="A1431" s="162" t="s">
        <v>3470</v>
      </c>
      <c r="B1431" s="2">
        <v>6</v>
      </c>
      <c r="C1431" s="1">
        <v>1.5</v>
      </c>
      <c r="D1431" s="21">
        <v>18</v>
      </c>
      <c r="E1431" s="2"/>
      <c r="F1431" s="387">
        <v>19.350000000000001</v>
      </c>
    </row>
    <row r="1432" spans="1:6">
      <c r="A1432" s="162" t="s">
        <v>3472</v>
      </c>
      <c r="B1432" s="2">
        <v>6</v>
      </c>
      <c r="C1432" s="1">
        <v>1</v>
      </c>
      <c r="D1432" s="21">
        <v>18</v>
      </c>
      <c r="E1432" s="2"/>
      <c r="F1432" s="387">
        <v>17.45</v>
      </c>
    </row>
    <row r="1433" spans="1:6">
      <c r="A1433" s="162" t="s">
        <v>14306</v>
      </c>
      <c r="B1433" s="2">
        <v>6</v>
      </c>
      <c r="C1433" s="1">
        <v>0.7</v>
      </c>
      <c r="D1433" s="21">
        <v>40</v>
      </c>
      <c r="E1433" s="2"/>
      <c r="F1433" s="387">
        <v>7.2</v>
      </c>
    </row>
    <row r="1434" spans="1:6">
      <c r="A1434" s="162" t="s">
        <v>3604</v>
      </c>
      <c r="B1434" s="2">
        <v>12</v>
      </c>
      <c r="C1434" s="1">
        <v>1</v>
      </c>
      <c r="D1434" s="21">
        <v>40</v>
      </c>
      <c r="E1434" s="2"/>
      <c r="F1434" s="387">
        <v>60.050000000000004</v>
      </c>
    </row>
    <row r="1435" spans="1:6">
      <c r="A1435" s="162" t="s">
        <v>3614</v>
      </c>
      <c r="B1435" s="2">
        <v>12</v>
      </c>
      <c r="C1435" s="1">
        <v>1</v>
      </c>
      <c r="D1435" s="21">
        <v>50</v>
      </c>
      <c r="E1435" s="2"/>
      <c r="F1435" s="387">
        <v>18.100000000000001</v>
      </c>
    </row>
    <row r="1436" spans="1:6">
      <c r="A1436" s="162" t="s">
        <v>3617</v>
      </c>
      <c r="B1436" s="2">
        <v>6</v>
      </c>
      <c r="C1436" s="1">
        <v>0.7</v>
      </c>
      <c r="D1436" s="21">
        <v>25</v>
      </c>
      <c r="E1436" s="2"/>
      <c r="F1436" s="387">
        <v>30.35</v>
      </c>
    </row>
    <row r="1437" spans="1:6">
      <c r="A1437" s="162" t="s">
        <v>3619</v>
      </c>
      <c r="B1437" s="2">
        <v>6</v>
      </c>
      <c r="C1437" s="1">
        <v>0.7</v>
      </c>
      <c r="D1437" s="21">
        <v>25</v>
      </c>
      <c r="E1437" s="2"/>
      <c r="F1437" s="387">
        <v>19.05</v>
      </c>
    </row>
    <row r="1438" spans="1:6">
      <c r="A1438" s="162" t="s">
        <v>3621</v>
      </c>
      <c r="B1438" s="2">
        <v>4</v>
      </c>
      <c r="C1438" s="1">
        <v>3</v>
      </c>
      <c r="D1438" s="21">
        <v>40</v>
      </c>
      <c r="E1438" s="2"/>
      <c r="F1438" s="387">
        <v>23.400000000000002</v>
      </c>
    </row>
    <row r="1439" spans="1:6">
      <c r="A1439" s="162" t="s">
        <v>3629</v>
      </c>
      <c r="B1439" s="2">
        <v>120</v>
      </c>
      <c r="C1439" s="1">
        <v>0.05</v>
      </c>
      <c r="D1439" s="21">
        <v>37.5</v>
      </c>
      <c r="E1439" s="2"/>
      <c r="F1439" s="387">
        <v>43.650000000000006</v>
      </c>
    </row>
    <row r="1440" spans="1:6">
      <c r="A1440" s="162" t="s">
        <v>3742</v>
      </c>
      <c r="B1440" s="2">
        <v>6</v>
      </c>
      <c r="C1440" s="1">
        <v>0.7</v>
      </c>
      <c r="D1440" s="21">
        <v>38</v>
      </c>
      <c r="E1440" s="2"/>
      <c r="F1440" s="387">
        <v>44.300000000000004</v>
      </c>
    </row>
    <row r="1441" spans="1:6">
      <c r="A1441" s="162" t="s">
        <v>3776</v>
      </c>
      <c r="B1441" s="2">
        <v>6</v>
      </c>
      <c r="C1441" s="1">
        <v>0.7</v>
      </c>
      <c r="D1441" s="21">
        <v>40</v>
      </c>
      <c r="E1441" s="2"/>
      <c r="F1441" s="387">
        <v>45.650000000000006</v>
      </c>
    </row>
    <row r="1442" spans="1:6">
      <c r="A1442" s="162" t="s">
        <v>3826</v>
      </c>
      <c r="B1442" s="2">
        <v>6</v>
      </c>
      <c r="C1442" s="1">
        <v>0.7</v>
      </c>
      <c r="D1442" s="21">
        <v>40</v>
      </c>
      <c r="E1442" s="2"/>
      <c r="F1442" s="387">
        <v>34.5</v>
      </c>
    </row>
    <row r="1443" spans="1:6">
      <c r="A1443" s="162" t="s">
        <v>33227</v>
      </c>
      <c r="B1443" s="2">
        <v>6</v>
      </c>
      <c r="C1443" s="1">
        <v>1</v>
      </c>
      <c r="D1443" s="21">
        <v>37.5</v>
      </c>
      <c r="E1443" s="2"/>
      <c r="F1443" s="387">
        <v>40.200000000000003</v>
      </c>
    </row>
    <row r="1444" spans="1:6">
      <c r="A1444" s="162" t="s">
        <v>4009</v>
      </c>
      <c r="B1444" s="2">
        <v>6</v>
      </c>
      <c r="C1444" s="1">
        <v>0.7</v>
      </c>
      <c r="D1444" s="21">
        <v>29.9</v>
      </c>
      <c r="E1444" s="2"/>
      <c r="F1444" s="387">
        <v>30.8</v>
      </c>
    </row>
    <row r="1445" spans="1:6">
      <c r="A1445" s="162" t="s">
        <v>4022</v>
      </c>
      <c r="B1445" s="2">
        <v>12</v>
      </c>
      <c r="C1445" s="1">
        <v>1</v>
      </c>
      <c r="D1445" s="21">
        <v>40</v>
      </c>
      <c r="E1445" s="2"/>
      <c r="F1445" s="387">
        <v>17.95</v>
      </c>
    </row>
    <row r="1446" spans="1:6">
      <c r="A1446" s="162" t="s">
        <v>4093</v>
      </c>
      <c r="B1446" s="2">
        <v>6</v>
      </c>
      <c r="C1446" s="1">
        <v>0.7</v>
      </c>
      <c r="D1446" s="21">
        <v>40</v>
      </c>
      <c r="E1446" s="2"/>
      <c r="F1446" s="387">
        <v>12.75</v>
      </c>
    </row>
    <row r="1447" spans="1:6">
      <c r="A1447" s="162" t="s">
        <v>4109</v>
      </c>
      <c r="B1447" s="2">
        <v>6</v>
      </c>
      <c r="C1447" s="1">
        <v>0.7</v>
      </c>
      <c r="D1447" s="21">
        <v>21</v>
      </c>
      <c r="E1447" s="2"/>
      <c r="F1447" s="387">
        <v>50.75</v>
      </c>
    </row>
    <row r="1448" spans="1:6">
      <c r="A1448" s="162" t="s">
        <v>4117</v>
      </c>
      <c r="B1448" s="2">
        <v>6</v>
      </c>
      <c r="C1448" s="1">
        <v>1</v>
      </c>
      <c r="D1448" s="21">
        <v>40</v>
      </c>
      <c r="E1448" s="2"/>
      <c r="F1448" s="387">
        <v>32.9</v>
      </c>
    </row>
    <row r="1449" spans="1:6">
      <c r="A1449" s="162" t="s">
        <v>4119</v>
      </c>
      <c r="B1449" s="2">
        <v>6</v>
      </c>
      <c r="C1449" s="1">
        <v>1</v>
      </c>
      <c r="D1449" s="21">
        <v>35</v>
      </c>
      <c r="E1449" s="2"/>
      <c r="F1449" s="387">
        <v>13.950000000000001</v>
      </c>
    </row>
    <row r="1450" spans="1:6">
      <c r="A1450" s="162" t="s">
        <v>4122</v>
      </c>
      <c r="B1450" s="2">
        <v>6</v>
      </c>
      <c r="C1450" s="1">
        <v>1</v>
      </c>
      <c r="D1450" s="21">
        <v>35</v>
      </c>
      <c r="E1450" s="2"/>
      <c r="F1450" s="387">
        <v>35</v>
      </c>
    </row>
    <row r="1451" spans="1:6">
      <c r="A1451" s="260" t="s">
        <v>4154</v>
      </c>
      <c r="B1451" s="9">
        <v>6</v>
      </c>
      <c r="C1451" s="34">
        <v>0.7</v>
      </c>
      <c r="D1451" s="31">
        <v>40</v>
      </c>
      <c r="E1451" s="9"/>
      <c r="F1451" s="391">
        <v>30.450000000000003</v>
      </c>
    </row>
    <row r="1452" spans="1:6" ht="23.5">
      <c r="A1452" s="478" t="s">
        <v>4429</v>
      </c>
      <c r="B1452" s="479"/>
      <c r="C1452" s="479"/>
      <c r="D1452" s="479"/>
      <c r="E1452" s="384"/>
      <c r="F1452" s="384"/>
    </row>
    <row r="1453" spans="1:6">
      <c r="A1453" s="162" t="s">
        <v>32925</v>
      </c>
      <c r="B1453" s="2">
        <v>6</v>
      </c>
      <c r="C1453" s="1">
        <v>0.7</v>
      </c>
      <c r="D1453" s="21">
        <v>46</v>
      </c>
      <c r="E1453" s="2"/>
      <c r="F1453" s="387">
        <v>33</v>
      </c>
    </row>
    <row r="1454" spans="1:6">
      <c r="A1454" s="162" t="s">
        <v>40</v>
      </c>
      <c r="B1454" s="2">
        <v>6</v>
      </c>
      <c r="C1454" s="1">
        <v>0.7</v>
      </c>
      <c r="D1454" s="21">
        <v>46.3</v>
      </c>
      <c r="E1454" s="2"/>
      <c r="F1454" s="387">
        <v>30.700000000000003</v>
      </c>
    </row>
    <row r="1455" spans="1:6">
      <c r="A1455" s="162" t="s">
        <v>14190</v>
      </c>
      <c r="B1455" s="2">
        <v>6</v>
      </c>
      <c r="C1455" s="1">
        <v>0.7</v>
      </c>
      <c r="D1455" s="21">
        <v>40</v>
      </c>
      <c r="E1455" s="2"/>
      <c r="F1455" s="387">
        <v>51.2</v>
      </c>
    </row>
    <row r="1456" spans="1:6">
      <c r="A1456" s="162" t="s">
        <v>43</v>
      </c>
      <c r="B1456" s="2">
        <v>6</v>
      </c>
      <c r="C1456" s="1">
        <v>0.7</v>
      </c>
      <c r="D1456" s="21">
        <v>43</v>
      </c>
      <c r="E1456" s="2"/>
      <c r="F1456" s="387">
        <v>36.85</v>
      </c>
    </row>
    <row r="1457" spans="1:6">
      <c r="A1457" s="162" t="s">
        <v>32926</v>
      </c>
      <c r="B1457" s="2">
        <v>6</v>
      </c>
      <c r="C1457" s="1">
        <v>0.7</v>
      </c>
      <c r="D1457" s="21">
        <v>46</v>
      </c>
      <c r="E1457" s="2"/>
      <c r="F1457" s="387">
        <v>43.75</v>
      </c>
    </row>
    <row r="1458" spans="1:6">
      <c r="A1458" s="162" t="s">
        <v>31708</v>
      </c>
      <c r="B1458" s="2">
        <v>6</v>
      </c>
      <c r="C1458" s="1">
        <v>0.7</v>
      </c>
      <c r="D1458" s="21">
        <v>46</v>
      </c>
      <c r="E1458" s="2"/>
      <c r="F1458" s="387">
        <v>64.25</v>
      </c>
    </row>
    <row r="1459" spans="1:6">
      <c r="A1459" s="162" t="s">
        <v>45</v>
      </c>
      <c r="B1459" s="2">
        <v>6</v>
      </c>
      <c r="C1459" s="1">
        <v>0.7</v>
      </c>
      <c r="D1459" s="21">
        <v>46</v>
      </c>
      <c r="E1459" s="2"/>
      <c r="F1459" s="387">
        <v>44.400000000000006</v>
      </c>
    </row>
    <row r="1460" spans="1:6">
      <c r="A1460" s="162" t="s">
        <v>27036</v>
      </c>
      <c r="B1460" s="2">
        <v>6</v>
      </c>
      <c r="C1460" s="1">
        <v>0.7</v>
      </c>
      <c r="D1460" s="21">
        <v>40</v>
      </c>
      <c r="E1460" s="2"/>
      <c r="F1460" s="387">
        <v>81.7</v>
      </c>
    </row>
    <row r="1461" spans="1:6">
      <c r="A1461" s="162" t="s">
        <v>32927</v>
      </c>
      <c r="B1461" s="2">
        <v>6</v>
      </c>
      <c r="C1461" s="1">
        <v>0.7</v>
      </c>
      <c r="D1461" s="21">
        <v>46</v>
      </c>
      <c r="E1461" s="2"/>
      <c r="F1461" s="387">
        <v>16.850000000000001</v>
      </c>
    </row>
    <row r="1462" spans="1:6">
      <c r="A1462" s="162" t="s">
        <v>47</v>
      </c>
      <c r="B1462" s="2">
        <v>6</v>
      </c>
      <c r="C1462" s="1">
        <v>0.7</v>
      </c>
      <c r="D1462" s="21">
        <v>43</v>
      </c>
      <c r="E1462" s="2"/>
      <c r="F1462" s="387">
        <v>24.3</v>
      </c>
    </row>
    <row r="1463" spans="1:6">
      <c r="A1463" s="162" t="s">
        <v>4545</v>
      </c>
      <c r="B1463" s="2">
        <v>6</v>
      </c>
      <c r="C1463" s="1">
        <v>0.7</v>
      </c>
      <c r="D1463" s="21">
        <v>46</v>
      </c>
      <c r="E1463" s="2"/>
      <c r="F1463" s="387">
        <v>43.2</v>
      </c>
    </row>
    <row r="1464" spans="1:6">
      <c r="A1464" s="162" t="s">
        <v>49</v>
      </c>
      <c r="B1464" s="2">
        <v>6</v>
      </c>
      <c r="C1464" s="1">
        <v>0.7</v>
      </c>
      <c r="D1464" s="21">
        <v>43</v>
      </c>
      <c r="E1464" s="2"/>
      <c r="F1464" s="387">
        <v>13.450000000000001</v>
      </c>
    </row>
    <row r="1465" spans="1:6">
      <c r="A1465" s="162" t="s">
        <v>51</v>
      </c>
      <c r="B1465" s="2">
        <v>6</v>
      </c>
      <c r="C1465" s="1">
        <v>1</v>
      </c>
      <c r="D1465" s="21">
        <v>43</v>
      </c>
      <c r="E1465" s="2"/>
      <c r="F1465" s="387">
        <v>14.5</v>
      </c>
    </row>
    <row r="1466" spans="1:6">
      <c r="A1466" s="162" t="s">
        <v>53</v>
      </c>
      <c r="B1466" s="2">
        <v>4</v>
      </c>
      <c r="C1466" s="1">
        <v>0.7</v>
      </c>
      <c r="D1466" s="21">
        <v>43</v>
      </c>
      <c r="E1466" s="2"/>
      <c r="F1466" s="387">
        <v>27.6</v>
      </c>
    </row>
    <row r="1467" spans="1:6">
      <c r="A1467" s="162" t="s">
        <v>32928</v>
      </c>
      <c r="B1467" s="2">
        <v>6</v>
      </c>
      <c r="C1467" s="1">
        <v>0.5</v>
      </c>
      <c r="D1467" s="21">
        <v>48</v>
      </c>
      <c r="E1467" s="2"/>
      <c r="F1467" s="387">
        <v>8.8000000000000007</v>
      </c>
    </row>
    <row r="1468" spans="1:6">
      <c r="A1468" s="162" t="s">
        <v>58</v>
      </c>
      <c r="B1468" s="2">
        <v>6</v>
      </c>
      <c r="C1468" s="1">
        <v>0.5</v>
      </c>
      <c r="D1468" s="21">
        <v>48</v>
      </c>
      <c r="E1468" s="2"/>
      <c r="F1468" s="387">
        <v>64.75</v>
      </c>
    </row>
    <row r="1469" spans="1:6">
      <c r="A1469" s="162" t="s">
        <v>32929</v>
      </c>
      <c r="B1469" s="2">
        <v>6</v>
      </c>
      <c r="C1469" s="1">
        <v>0.5</v>
      </c>
      <c r="D1469" s="21">
        <v>48</v>
      </c>
      <c r="E1469" s="2"/>
      <c r="F1469" s="387">
        <v>14.9</v>
      </c>
    </row>
    <row r="1470" spans="1:6">
      <c r="A1470" s="162" t="s">
        <v>147</v>
      </c>
      <c r="B1470" s="2">
        <v>6</v>
      </c>
      <c r="C1470" s="1">
        <v>0.7</v>
      </c>
      <c r="D1470" s="21">
        <v>43</v>
      </c>
      <c r="E1470" s="2"/>
      <c r="F1470" s="387">
        <v>20.650000000000002</v>
      </c>
    </row>
    <row r="1471" spans="1:6">
      <c r="A1471" s="162" t="s">
        <v>149</v>
      </c>
      <c r="B1471" s="2">
        <v>96</v>
      </c>
      <c r="C1471" s="1">
        <v>0.05</v>
      </c>
      <c r="D1471" s="21">
        <v>40</v>
      </c>
      <c r="E1471" s="2"/>
      <c r="F1471" s="387">
        <v>49.150000000000006</v>
      </c>
    </row>
    <row r="1472" spans="1:6">
      <c r="A1472" s="162" t="s">
        <v>212</v>
      </c>
      <c r="B1472" s="2">
        <v>6</v>
      </c>
      <c r="C1472" s="1">
        <v>1</v>
      </c>
      <c r="D1472" s="21">
        <v>40</v>
      </c>
      <c r="E1472" s="2"/>
      <c r="F1472" s="387">
        <v>32.6</v>
      </c>
    </row>
    <row r="1473" spans="1:6">
      <c r="A1473" s="162" t="s">
        <v>32963</v>
      </c>
      <c r="B1473" s="2">
        <v>6</v>
      </c>
      <c r="C1473" s="1">
        <v>0.7</v>
      </c>
      <c r="D1473" s="21">
        <v>40</v>
      </c>
      <c r="E1473" s="2"/>
      <c r="F1473" s="387">
        <v>36.550000000000004</v>
      </c>
    </row>
    <row r="1474" spans="1:6">
      <c r="A1474" s="162" t="s">
        <v>14396</v>
      </c>
      <c r="B1474" s="2">
        <v>2</v>
      </c>
      <c r="C1474" s="1">
        <v>0.5</v>
      </c>
      <c r="D1474" s="21">
        <v>42</v>
      </c>
      <c r="E1474" s="2"/>
      <c r="F1474" s="387">
        <v>15.850000000000001</v>
      </c>
    </row>
    <row r="1475" spans="1:6">
      <c r="A1475" s="162" t="s">
        <v>406</v>
      </c>
      <c r="B1475" s="2">
        <v>6</v>
      </c>
      <c r="C1475" s="1">
        <v>0.7</v>
      </c>
      <c r="D1475" s="21">
        <v>45</v>
      </c>
      <c r="E1475" s="2"/>
      <c r="F1475" s="387">
        <v>30.6</v>
      </c>
    </row>
    <row r="1476" spans="1:6">
      <c r="A1476" s="162" t="s">
        <v>411</v>
      </c>
      <c r="B1476" s="2">
        <v>6</v>
      </c>
      <c r="C1476" s="1">
        <v>0.7</v>
      </c>
      <c r="D1476" s="21">
        <v>40</v>
      </c>
      <c r="E1476" s="2"/>
      <c r="F1476" s="387">
        <v>12.950000000000001</v>
      </c>
    </row>
    <row r="1477" spans="1:6">
      <c r="A1477" s="162" t="s">
        <v>27045</v>
      </c>
      <c r="B1477" s="2">
        <v>6</v>
      </c>
      <c r="C1477" s="1">
        <v>0.7</v>
      </c>
      <c r="D1477" s="21">
        <v>46</v>
      </c>
      <c r="E1477" s="2"/>
      <c r="F1477" s="387">
        <v>24.900000000000002</v>
      </c>
    </row>
    <row r="1478" spans="1:6">
      <c r="A1478" s="162" t="s">
        <v>451</v>
      </c>
      <c r="B1478" s="2">
        <v>6</v>
      </c>
      <c r="C1478" s="1">
        <v>0.7</v>
      </c>
      <c r="D1478" s="21">
        <v>46</v>
      </c>
      <c r="E1478" s="2"/>
      <c r="F1478" s="387">
        <v>31</v>
      </c>
    </row>
    <row r="1479" spans="1:6">
      <c r="A1479" s="162" t="s">
        <v>32984</v>
      </c>
      <c r="B1479" s="2">
        <v>6</v>
      </c>
      <c r="C1479" s="1">
        <v>0.7</v>
      </c>
      <c r="D1479" s="21">
        <v>46</v>
      </c>
      <c r="E1479" s="2"/>
      <c r="F1479" s="387">
        <v>30.3</v>
      </c>
    </row>
    <row r="1480" spans="1:6">
      <c r="A1480" s="162" t="s">
        <v>14343</v>
      </c>
      <c r="B1480" s="2">
        <v>6</v>
      </c>
      <c r="C1480" s="1">
        <v>0.7</v>
      </c>
      <c r="D1480" s="21">
        <v>46</v>
      </c>
      <c r="E1480" s="2"/>
      <c r="F1480" s="387">
        <v>32.800000000000004</v>
      </c>
    </row>
    <row r="1481" spans="1:6">
      <c r="A1481" s="162" t="s">
        <v>551</v>
      </c>
      <c r="B1481" s="2">
        <v>6</v>
      </c>
      <c r="C1481" s="1">
        <v>0.7</v>
      </c>
      <c r="D1481" s="21">
        <v>40</v>
      </c>
      <c r="E1481" s="2"/>
      <c r="F1481" s="387">
        <v>46.95</v>
      </c>
    </row>
    <row r="1482" spans="1:6">
      <c r="A1482" s="162" t="s">
        <v>554</v>
      </c>
      <c r="B1482" s="2">
        <v>6</v>
      </c>
      <c r="C1482" s="1">
        <v>0.7</v>
      </c>
      <c r="D1482" s="21">
        <v>40</v>
      </c>
      <c r="E1482" s="2"/>
      <c r="F1482" s="387">
        <v>38.35</v>
      </c>
    </row>
    <row r="1483" spans="1:6">
      <c r="A1483" s="162" t="s">
        <v>556</v>
      </c>
      <c r="B1483" s="2">
        <v>6</v>
      </c>
      <c r="C1483" s="1">
        <v>0.5</v>
      </c>
      <c r="D1483" s="21">
        <v>40</v>
      </c>
      <c r="E1483" s="2"/>
      <c r="F1483" s="387">
        <v>117.30000000000001</v>
      </c>
    </row>
    <row r="1484" spans="1:6">
      <c r="A1484" s="162" t="s">
        <v>14588</v>
      </c>
      <c r="B1484" s="2">
        <v>6</v>
      </c>
      <c r="C1484" s="1">
        <v>0.5</v>
      </c>
      <c r="D1484" s="21">
        <v>40</v>
      </c>
      <c r="E1484" s="2"/>
      <c r="F1484" s="387">
        <v>92.9</v>
      </c>
    </row>
    <row r="1485" spans="1:6">
      <c r="A1485" s="162" t="s">
        <v>27209</v>
      </c>
      <c r="B1485" s="2">
        <v>12</v>
      </c>
      <c r="C1485" s="1">
        <v>0.7</v>
      </c>
      <c r="D1485" s="21">
        <v>40</v>
      </c>
      <c r="E1485" s="2"/>
      <c r="F1485" s="387">
        <v>46.300000000000004</v>
      </c>
    </row>
    <row r="1486" spans="1:6">
      <c r="A1486" s="162" t="s">
        <v>558</v>
      </c>
      <c r="B1486" s="2">
        <v>6</v>
      </c>
      <c r="C1486" s="1">
        <v>0.7</v>
      </c>
      <c r="D1486" s="21">
        <v>40</v>
      </c>
      <c r="E1486" s="2"/>
      <c r="F1486" s="387">
        <v>17.350000000000001</v>
      </c>
    </row>
    <row r="1487" spans="1:6">
      <c r="A1487" s="162" t="s">
        <v>570</v>
      </c>
      <c r="B1487" s="2">
        <v>6</v>
      </c>
      <c r="C1487" s="1">
        <v>0.7</v>
      </c>
      <c r="D1487" s="21">
        <v>40</v>
      </c>
      <c r="E1487" s="2"/>
      <c r="F1487" s="387">
        <v>12.3</v>
      </c>
    </row>
    <row r="1488" spans="1:6">
      <c r="A1488" s="162" t="s">
        <v>4636</v>
      </c>
      <c r="B1488" s="2">
        <v>120</v>
      </c>
      <c r="C1488" s="1">
        <v>0.05</v>
      </c>
      <c r="D1488" s="21">
        <v>40</v>
      </c>
      <c r="E1488" s="2"/>
      <c r="F1488" s="387">
        <v>22.85</v>
      </c>
    </row>
    <row r="1489" spans="1:6">
      <c r="A1489" s="162" t="s">
        <v>583</v>
      </c>
      <c r="B1489" s="2">
        <v>6</v>
      </c>
      <c r="C1489" s="1">
        <v>0.7</v>
      </c>
      <c r="D1489" s="21">
        <v>40</v>
      </c>
      <c r="E1489" s="2"/>
      <c r="F1489" s="387">
        <v>13.950000000000001</v>
      </c>
    </row>
    <row r="1490" spans="1:6">
      <c r="A1490" s="162" t="s">
        <v>4637</v>
      </c>
      <c r="B1490" s="2">
        <v>192</v>
      </c>
      <c r="C1490" s="1">
        <v>0.05</v>
      </c>
      <c r="D1490" s="21">
        <v>40</v>
      </c>
      <c r="E1490" s="2"/>
      <c r="F1490" s="387">
        <v>11.5</v>
      </c>
    </row>
    <row r="1491" spans="1:6">
      <c r="A1491" s="162" t="s">
        <v>27052</v>
      </c>
      <c r="B1491" s="2">
        <v>12</v>
      </c>
      <c r="C1491" s="1">
        <v>1</v>
      </c>
      <c r="D1491" s="21">
        <v>40</v>
      </c>
      <c r="E1491" s="2"/>
      <c r="F1491" s="387">
        <v>13.350000000000001</v>
      </c>
    </row>
    <row r="1492" spans="1:6">
      <c r="A1492" s="162" t="s">
        <v>32995</v>
      </c>
      <c r="B1492" s="2">
        <v>6</v>
      </c>
      <c r="C1492" s="1">
        <v>0.7</v>
      </c>
      <c r="D1492" s="21">
        <v>40</v>
      </c>
      <c r="E1492" s="2"/>
      <c r="F1492" s="387">
        <v>16.8</v>
      </c>
    </row>
    <row r="1493" spans="1:6">
      <c r="A1493" s="162" t="s">
        <v>754</v>
      </c>
      <c r="B1493" s="2">
        <v>6</v>
      </c>
      <c r="C1493" s="1">
        <v>0.7</v>
      </c>
      <c r="D1493" s="21">
        <v>40</v>
      </c>
      <c r="E1493" s="2"/>
      <c r="F1493" s="387">
        <v>43.2</v>
      </c>
    </row>
    <row r="1494" spans="1:6">
      <c r="A1494" s="162" t="s">
        <v>756</v>
      </c>
      <c r="B1494" s="2">
        <v>6</v>
      </c>
      <c r="C1494" s="1">
        <v>0.7</v>
      </c>
      <c r="D1494" s="21">
        <v>50</v>
      </c>
      <c r="E1494" s="2"/>
      <c r="F1494" s="387">
        <v>18.3</v>
      </c>
    </row>
    <row r="1495" spans="1:6">
      <c r="A1495" s="162" t="s">
        <v>4608</v>
      </c>
      <c r="B1495" s="2">
        <v>6</v>
      </c>
      <c r="C1495" s="1">
        <v>0.7</v>
      </c>
      <c r="D1495" s="21">
        <v>50</v>
      </c>
      <c r="E1495" s="2"/>
      <c r="F1495" s="387">
        <v>23.85</v>
      </c>
    </row>
    <row r="1496" spans="1:6">
      <c r="A1496" s="162" t="s">
        <v>4641</v>
      </c>
      <c r="B1496" s="2">
        <v>6</v>
      </c>
      <c r="C1496" s="1">
        <v>0.7</v>
      </c>
      <c r="D1496" s="21">
        <v>40</v>
      </c>
      <c r="E1496" s="2"/>
      <c r="F1496" s="387">
        <v>16.150000000000002</v>
      </c>
    </row>
    <row r="1497" spans="1:6">
      <c r="A1497" s="162" t="s">
        <v>15069</v>
      </c>
      <c r="B1497" s="2">
        <v>6</v>
      </c>
      <c r="C1497" s="1">
        <v>0.7</v>
      </c>
      <c r="D1497" s="21">
        <v>50</v>
      </c>
      <c r="E1497" s="2"/>
      <c r="F1497" s="387">
        <v>16.400000000000002</v>
      </c>
    </row>
    <row r="1498" spans="1:6">
      <c r="A1498" s="162" t="s">
        <v>797</v>
      </c>
      <c r="B1498" s="2">
        <v>12</v>
      </c>
      <c r="C1498" s="1">
        <v>1</v>
      </c>
      <c r="D1498" s="21">
        <v>40</v>
      </c>
      <c r="E1498" s="2"/>
      <c r="F1498" s="387">
        <v>23.150000000000002</v>
      </c>
    </row>
    <row r="1499" spans="1:6">
      <c r="A1499" s="162" t="s">
        <v>31731</v>
      </c>
      <c r="B1499" s="2">
        <v>6</v>
      </c>
      <c r="C1499" s="1">
        <v>0.7</v>
      </c>
      <c r="D1499" s="21">
        <v>40</v>
      </c>
      <c r="E1499" s="2"/>
      <c r="F1499" s="387">
        <v>53.650000000000006</v>
      </c>
    </row>
    <row r="1500" spans="1:6">
      <c r="A1500" s="162" t="s">
        <v>805</v>
      </c>
      <c r="B1500" s="2">
        <v>6</v>
      </c>
      <c r="C1500" s="1">
        <v>0.7</v>
      </c>
      <c r="D1500" s="21">
        <v>40</v>
      </c>
      <c r="E1500" s="2"/>
      <c r="F1500" s="387">
        <v>16.05</v>
      </c>
    </row>
    <row r="1501" spans="1:6">
      <c r="A1501" s="162" t="s">
        <v>806</v>
      </c>
      <c r="B1501" s="2">
        <v>6</v>
      </c>
      <c r="C1501" s="1">
        <v>0.7</v>
      </c>
      <c r="D1501" s="21">
        <v>40</v>
      </c>
      <c r="E1501" s="2"/>
      <c r="F1501" s="387">
        <v>389.75</v>
      </c>
    </row>
    <row r="1502" spans="1:6">
      <c r="A1502" s="162" t="s">
        <v>810</v>
      </c>
      <c r="B1502" s="2">
        <v>6</v>
      </c>
      <c r="C1502" s="1">
        <v>0.7</v>
      </c>
      <c r="D1502" s="21">
        <v>40</v>
      </c>
      <c r="E1502" s="2"/>
      <c r="F1502" s="387">
        <v>12.9</v>
      </c>
    </row>
    <row r="1503" spans="1:6">
      <c r="A1503" s="162" t="s">
        <v>829</v>
      </c>
      <c r="B1503" s="2">
        <v>6</v>
      </c>
      <c r="C1503" s="1">
        <v>0.7</v>
      </c>
      <c r="D1503" s="21">
        <v>40</v>
      </c>
      <c r="E1503" s="2"/>
      <c r="F1503" s="387">
        <v>22.450000000000003</v>
      </c>
    </row>
    <row r="1504" spans="1:6">
      <c r="A1504" s="162" t="s">
        <v>831</v>
      </c>
      <c r="B1504" s="2">
        <v>6</v>
      </c>
      <c r="C1504" s="1">
        <v>0.7</v>
      </c>
      <c r="D1504" s="21">
        <v>40</v>
      </c>
      <c r="E1504" s="2"/>
      <c r="F1504" s="387">
        <v>16.55</v>
      </c>
    </row>
    <row r="1505" spans="1:6">
      <c r="A1505" s="162" t="s">
        <v>835</v>
      </c>
      <c r="B1505" s="2">
        <v>120</v>
      </c>
      <c r="C1505" s="1">
        <v>0.05</v>
      </c>
      <c r="D1505" s="21">
        <v>40</v>
      </c>
      <c r="E1505" s="2"/>
      <c r="F1505" s="387">
        <v>9.6000000000000014</v>
      </c>
    </row>
    <row r="1506" spans="1:6">
      <c r="A1506" s="162" t="s">
        <v>837</v>
      </c>
      <c r="B1506" s="2">
        <v>6</v>
      </c>
      <c r="C1506" s="1">
        <v>0.7</v>
      </c>
      <c r="D1506" s="21">
        <v>40</v>
      </c>
      <c r="E1506" s="2"/>
      <c r="F1506" s="387">
        <v>23.700000000000003</v>
      </c>
    </row>
    <row r="1507" spans="1:6">
      <c r="A1507" s="162" t="s">
        <v>879</v>
      </c>
      <c r="B1507" s="2">
        <v>12</v>
      </c>
      <c r="C1507" s="1">
        <v>1</v>
      </c>
      <c r="D1507" s="21">
        <v>40</v>
      </c>
      <c r="E1507" s="2"/>
      <c r="F1507" s="387">
        <v>14</v>
      </c>
    </row>
    <row r="1508" spans="1:6">
      <c r="A1508" s="162" t="s">
        <v>882</v>
      </c>
      <c r="B1508" s="2">
        <v>2</v>
      </c>
      <c r="C1508" s="1">
        <v>4.5</v>
      </c>
      <c r="D1508" s="21">
        <v>40</v>
      </c>
      <c r="E1508" s="2"/>
      <c r="F1508" s="387">
        <v>42.35</v>
      </c>
    </row>
    <row r="1509" spans="1:6">
      <c r="A1509" s="162" t="s">
        <v>1020</v>
      </c>
      <c r="B1509" s="2">
        <v>6</v>
      </c>
      <c r="C1509" s="1">
        <v>0.7</v>
      </c>
      <c r="D1509" s="21">
        <v>40</v>
      </c>
      <c r="E1509" s="2"/>
      <c r="F1509" s="387">
        <v>19.200000000000003</v>
      </c>
    </row>
    <row r="1510" spans="1:6">
      <c r="A1510" s="162" t="s">
        <v>1023</v>
      </c>
      <c r="B1510" s="2">
        <v>6</v>
      </c>
      <c r="C1510" s="1">
        <v>0.7</v>
      </c>
      <c r="D1510" s="21">
        <v>40</v>
      </c>
      <c r="E1510" s="2"/>
      <c r="F1510" s="387">
        <v>12.700000000000001</v>
      </c>
    </row>
    <row r="1511" spans="1:6">
      <c r="A1511" s="162" t="s">
        <v>1025</v>
      </c>
      <c r="B1511" s="2">
        <v>6</v>
      </c>
      <c r="C1511" s="1">
        <v>1</v>
      </c>
      <c r="D1511" s="21">
        <v>40</v>
      </c>
      <c r="E1511" s="2"/>
      <c r="F1511" s="387">
        <v>13.700000000000001</v>
      </c>
    </row>
    <row r="1512" spans="1:6">
      <c r="A1512" s="162" t="s">
        <v>38695</v>
      </c>
      <c r="B1512" s="2">
        <v>6</v>
      </c>
      <c r="C1512" s="1">
        <v>0.7</v>
      </c>
      <c r="D1512" s="21">
        <v>40</v>
      </c>
      <c r="E1512" s="2"/>
      <c r="F1512" s="387">
        <v>35.35</v>
      </c>
    </row>
    <row r="1513" spans="1:6">
      <c r="A1513" s="162" t="s">
        <v>4508</v>
      </c>
      <c r="B1513" s="2">
        <v>6</v>
      </c>
      <c r="C1513" s="1">
        <v>0.7</v>
      </c>
      <c r="D1513" s="21">
        <v>40</v>
      </c>
      <c r="E1513" s="2"/>
      <c r="F1513" s="387">
        <v>6.8000000000000007</v>
      </c>
    </row>
    <row r="1514" spans="1:6">
      <c r="A1514" s="162" t="s">
        <v>4464</v>
      </c>
      <c r="B1514" s="2">
        <v>6</v>
      </c>
      <c r="C1514" s="1">
        <v>0.7</v>
      </c>
      <c r="D1514" s="21">
        <v>40</v>
      </c>
      <c r="E1514" s="2"/>
      <c r="F1514" s="387">
        <v>26.8</v>
      </c>
    </row>
    <row r="1515" spans="1:6">
      <c r="A1515" s="162" t="s">
        <v>33006</v>
      </c>
      <c r="B1515" s="2">
        <v>6</v>
      </c>
      <c r="C1515" s="1">
        <v>1</v>
      </c>
      <c r="D1515" s="21">
        <v>48</v>
      </c>
      <c r="E1515" s="2"/>
      <c r="F1515" s="387">
        <v>17.7</v>
      </c>
    </row>
    <row r="1516" spans="1:6">
      <c r="A1516" s="162" t="s">
        <v>1027</v>
      </c>
      <c r="B1516" s="2">
        <v>3</v>
      </c>
      <c r="C1516" s="1">
        <v>0.7</v>
      </c>
      <c r="D1516" s="21">
        <v>40</v>
      </c>
      <c r="E1516" s="2"/>
      <c r="F1516" s="387">
        <v>31.700000000000003</v>
      </c>
    </row>
    <row r="1517" spans="1:6">
      <c r="A1517" s="162" t="s">
        <v>33007</v>
      </c>
      <c r="B1517" s="2">
        <v>6</v>
      </c>
      <c r="C1517" s="1">
        <v>0.7</v>
      </c>
      <c r="D1517" s="21">
        <v>40</v>
      </c>
      <c r="E1517" s="2"/>
      <c r="F1517" s="387">
        <v>8.5</v>
      </c>
    </row>
    <row r="1518" spans="1:6">
      <c r="A1518" s="162" t="s">
        <v>1031</v>
      </c>
      <c r="B1518" s="2">
        <v>3</v>
      </c>
      <c r="C1518" s="1">
        <v>0.7</v>
      </c>
      <c r="D1518" s="21">
        <v>40</v>
      </c>
      <c r="E1518" s="2"/>
      <c r="F1518" s="387">
        <v>12.4</v>
      </c>
    </row>
    <row r="1519" spans="1:6">
      <c r="A1519" s="162" t="s">
        <v>33008</v>
      </c>
      <c r="B1519" s="2">
        <v>6</v>
      </c>
      <c r="C1519" s="1">
        <v>0.7</v>
      </c>
      <c r="D1519" s="21">
        <v>40</v>
      </c>
      <c r="E1519" s="2"/>
      <c r="F1519" s="387">
        <v>8.25</v>
      </c>
    </row>
    <row r="1520" spans="1:6">
      <c r="A1520" s="162" t="s">
        <v>1035</v>
      </c>
      <c r="B1520" s="2">
        <v>6</v>
      </c>
      <c r="C1520" s="1">
        <v>0.7</v>
      </c>
      <c r="D1520" s="21">
        <v>40</v>
      </c>
      <c r="E1520" s="2"/>
      <c r="F1520" s="387">
        <v>14.9</v>
      </c>
    </row>
    <row r="1521" spans="1:6">
      <c r="A1521" s="162" t="s">
        <v>31740</v>
      </c>
      <c r="B1521" s="2">
        <v>6</v>
      </c>
      <c r="C1521" s="1">
        <v>0.7</v>
      </c>
      <c r="D1521" s="21">
        <v>40</v>
      </c>
      <c r="E1521" s="2"/>
      <c r="F1521" s="387">
        <v>22.55</v>
      </c>
    </row>
    <row r="1522" spans="1:6">
      <c r="A1522" s="162" t="s">
        <v>33009</v>
      </c>
      <c r="B1522" s="2">
        <v>1</v>
      </c>
      <c r="C1522" s="1">
        <v>0.7</v>
      </c>
      <c r="D1522" s="21">
        <v>40</v>
      </c>
      <c r="E1522" s="2"/>
      <c r="F1522" s="387">
        <v>31</v>
      </c>
    </row>
    <row r="1523" spans="1:6">
      <c r="A1523" s="162" t="s">
        <v>1039</v>
      </c>
      <c r="B1523" s="2">
        <v>12</v>
      </c>
      <c r="C1523" s="1">
        <v>1</v>
      </c>
      <c r="D1523" s="21">
        <v>40</v>
      </c>
      <c r="E1523" s="2"/>
      <c r="F1523" s="387">
        <v>44.800000000000004</v>
      </c>
    </row>
    <row r="1524" spans="1:6">
      <c r="A1524" s="162" t="s">
        <v>33011</v>
      </c>
      <c r="B1524" s="2">
        <v>6</v>
      </c>
      <c r="C1524" s="1">
        <v>0.7</v>
      </c>
      <c r="D1524" s="21">
        <v>40</v>
      </c>
      <c r="E1524" s="2"/>
      <c r="F1524" s="387">
        <v>61.1</v>
      </c>
    </row>
    <row r="1525" spans="1:6">
      <c r="A1525" s="162" t="s">
        <v>33012</v>
      </c>
      <c r="B1525" s="2">
        <v>6</v>
      </c>
      <c r="C1525" s="1">
        <v>0.7</v>
      </c>
      <c r="D1525" s="21">
        <v>50</v>
      </c>
      <c r="E1525" s="2"/>
      <c r="F1525" s="387">
        <v>18.55</v>
      </c>
    </row>
    <row r="1526" spans="1:6">
      <c r="A1526" s="162" t="s">
        <v>33017</v>
      </c>
      <c r="B1526" s="2">
        <v>6</v>
      </c>
      <c r="C1526" s="1">
        <v>0.7</v>
      </c>
      <c r="D1526" s="21">
        <v>40</v>
      </c>
      <c r="E1526" s="2"/>
      <c r="F1526" s="387">
        <v>16.55</v>
      </c>
    </row>
    <row r="1527" spans="1:6">
      <c r="A1527" s="162" t="s">
        <v>1128</v>
      </c>
      <c r="B1527" s="2">
        <v>6</v>
      </c>
      <c r="C1527" s="1">
        <v>0.7</v>
      </c>
      <c r="D1527" s="21">
        <v>40</v>
      </c>
      <c r="E1527" s="2"/>
      <c r="F1527" s="387">
        <v>25.6</v>
      </c>
    </row>
    <row r="1528" spans="1:6">
      <c r="A1528" s="162" t="s">
        <v>1188</v>
      </c>
      <c r="B1528" s="2">
        <v>6</v>
      </c>
      <c r="C1528" s="1">
        <v>0.7</v>
      </c>
      <c r="D1528" s="21">
        <v>40</v>
      </c>
      <c r="E1528" s="2"/>
      <c r="F1528" s="387">
        <v>13.4</v>
      </c>
    </row>
    <row r="1529" spans="1:6">
      <c r="A1529" s="162" t="s">
        <v>32407</v>
      </c>
      <c r="B1529" s="2">
        <v>6</v>
      </c>
      <c r="C1529" s="1">
        <v>0.5</v>
      </c>
      <c r="D1529" s="21">
        <v>46</v>
      </c>
      <c r="E1529" s="2"/>
      <c r="F1529" s="387">
        <v>23.75</v>
      </c>
    </row>
    <row r="1530" spans="1:6">
      <c r="A1530" s="162" t="s">
        <v>32411</v>
      </c>
      <c r="B1530" s="2">
        <v>6</v>
      </c>
      <c r="C1530" s="1">
        <v>0.7</v>
      </c>
      <c r="D1530" s="21">
        <v>40</v>
      </c>
      <c r="E1530" s="2"/>
      <c r="F1530" s="387">
        <v>21.900000000000002</v>
      </c>
    </row>
    <row r="1531" spans="1:6">
      <c r="A1531" s="162" t="s">
        <v>1226</v>
      </c>
      <c r="B1531" s="2">
        <v>6</v>
      </c>
      <c r="C1531" s="1">
        <v>0.5</v>
      </c>
      <c r="D1531" s="21">
        <v>46</v>
      </c>
      <c r="E1531" s="2"/>
      <c r="F1531" s="387">
        <v>18.850000000000001</v>
      </c>
    </row>
    <row r="1532" spans="1:6">
      <c r="A1532" s="162" t="s">
        <v>27670</v>
      </c>
      <c r="B1532" s="2">
        <v>6</v>
      </c>
      <c r="C1532" s="1">
        <v>0.7</v>
      </c>
      <c r="D1532" s="21">
        <v>40</v>
      </c>
      <c r="E1532" s="2"/>
      <c r="F1532" s="387">
        <v>21.3</v>
      </c>
    </row>
    <row r="1533" spans="1:6">
      <c r="A1533" s="162" t="s">
        <v>1371</v>
      </c>
      <c r="B1533" s="2">
        <v>12</v>
      </c>
      <c r="C1533" s="1">
        <v>0.7</v>
      </c>
      <c r="D1533" s="21">
        <v>40</v>
      </c>
      <c r="E1533" s="2"/>
      <c r="F1533" s="387">
        <v>64.600000000000009</v>
      </c>
    </row>
    <row r="1534" spans="1:6">
      <c r="A1534" s="162" t="s">
        <v>33034</v>
      </c>
      <c r="B1534" s="2">
        <v>6</v>
      </c>
      <c r="C1534" s="1">
        <v>0.7</v>
      </c>
      <c r="D1534" s="21">
        <v>40</v>
      </c>
      <c r="E1534" s="2"/>
      <c r="F1534" s="387">
        <v>15.350000000000001</v>
      </c>
    </row>
    <row r="1535" spans="1:6">
      <c r="A1535" s="162" t="s">
        <v>33035</v>
      </c>
      <c r="B1535" s="2">
        <v>6</v>
      </c>
      <c r="C1535" s="1">
        <v>0.7</v>
      </c>
      <c r="D1535" s="21">
        <v>40</v>
      </c>
      <c r="E1535" s="2"/>
      <c r="F1535" s="387">
        <v>76.800000000000011</v>
      </c>
    </row>
    <row r="1536" spans="1:6">
      <c r="A1536" s="162" t="s">
        <v>1375</v>
      </c>
      <c r="B1536" s="2">
        <v>6</v>
      </c>
      <c r="C1536" s="1">
        <v>0.7</v>
      </c>
      <c r="D1536" s="21">
        <v>40</v>
      </c>
      <c r="E1536" s="2"/>
      <c r="F1536" s="387">
        <v>32</v>
      </c>
    </row>
    <row r="1537" spans="1:6">
      <c r="A1537" s="162" t="s">
        <v>14411</v>
      </c>
      <c r="B1537" s="2">
        <v>12</v>
      </c>
      <c r="C1537" s="1">
        <v>1</v>
      </c>
      <c r="D1537" s="21">
        <v>40</v>
      </c>
      <c r="E1537" s="2"/>
      <c r="F1537" s="387">
        <v>29.900000000000002</v>
      </c>
    </row>
    <row r="1538" spans="1:6">
      <c r="A1538" s="162" t="s">
        <v>33036</v>
      </c>
      <c r="B1538" s="2">
        <v>12</v>
      </c>
      <c r="C1538" s="1">
        <v>1</v>
      </c>
      <c r="D1538" s="21">
        <v>43</v>
      </c>
      <c r="E1538" s="2"/>
      <c r="F1538" s="387">
        <v>20.5</v>
      </c>
    </row>
    <row r="1539" spans="1:6">
      <c r="A1539" s="162" t="s">
        <v>1377</v>
      </c>
      <c r="B1539" s="2">
        <v>6</v>
      </c>
      <c r="C1539" s="1">
        <v>0.7</v>
      </c>
      <c r="D1539" s="21">
        <v>40</v>
      </c>
      <c r="E1539" s="2"/>
      <c r="F1539" s="387">
        <v>23.150000000000002</v>
      </c>
    </row>
    <row r="1540" spans="1:6">
      <c r="A1540" s="162" t="s">
        <v>33037</v>
      </c>
      <c r="B1540" s="2">
        <v>6</v>
      </c>
      <c r="C1540" s="1">
        <v>0.7</v>
      </c>
      <c r="D1540" s="21">
        <v>40</v>
      </c>
      <c r="E1540" s="2"/>
      <c r="F1540" s="387">
        <v>35.65</v>
      </c>
    </row>
    <row r="1541" spans="1:6">
      <c r="A1541" s="162" t="s">
        <v>1379</v>
      </c>
      <c r="B1541" s="2">
        <v>120</v>
      </c>
      <c r="C1541" s="1">
        <v>0.05</v>
      </c>
      <c r="D1541" s="21">
        <v>40</v>
      </c>
      <c r="E1541" s="2"/>
      <c r="F1541" s="387">
        <v>28.400000000000002</v>
      </c>
    </row>
    <row r="1542" spans="1:6">
      <c r="A1542" s="162" t="s">
        <v>1381</v>
      </c>
      <c r="B1542" s="2">
        <v>6</v>
      </c>
      <c r="C1542" s="1">
        <v>1</v>
      </c>
      <c r="D1542" s="21">
        <v>40</v>
      </c>
      <c r="E1542" s="2"/>
      <c r="F1542" s="387">
        <v>23.150000000000002</v>
      </c>
    </row>
    <row r="1543" spans="1:6">
      <c r="A1543" s="162" t="s">
        <v>1383</v>
      </c>
      <c r="B1543" s="2">
        <v>12</v>
      </c>
      <c r="C1543" s="1">
        <v>1</v>
      </c>
      <c r="D1543" s="21">
        <v>40</v>
      </c>
      <c r="E1543" s="2"/>
      <c r="F1543" s="387">
        <v>18.05</v>
      </c>
    </row>
    <row r="1544" spans="1:6">
      <c r="A1544" s="162" t="s">
        <v>1385</v>
      </c>
      <c r="B1544" s="2">
        <v>6</v>
      </c>
      <c r="C1544" s="1">
        <v>0.7</v>
      </c>
      <c r="D1544" s="21">
        <v>40</v>
      </c>
      <c r="E1544" s="2"/>
      <c r="F1544" s="387">
        <v>46.300000000000004</v>
      </c>
    </row>
    <row r="1545" spans="1:6">
      <c r="A1545" s="162" t="s">
        <v>14413</v>
      </c>
      <c r="B1545" s="2">
        <v>12</v>
      </c>
      <c r="C1545" s="1">
        <v>1</v>
      </c>
      <c r="D1545" s="21">
        <v>40</v>
      </c>
      <c r="E1545" s="2"/>
      <c r="F1545" s="387">
        <v>15.700000000000001</v>
      </c>
    </row>
    <row r="1546" spans="1:6">
      <c r="A1546" s="162" t="s">
        <v>1400</v>
      </c>
      <c r="B1546" s="2">
        <v>12</v>
      </c>
      <c r="C1546" s="1">
        <v>1</v>
      </c>
      <c r="D1546" s="21">
        <v>40</v>
      </c>
      <c r="E1546" s="2"/>
      <c r="F1546" s="387">
        <v>46.6</v>
      </c>
    </row>
    <row r="1547" spans="1:6">
      <c r="A1547" s="162" t="s">
        <v>27675</v>
      </c>
      <c r="B1547" s="2">
        <v>12</v>
      </c>
      <c r="C1547" s="1">
        <v>1</v>
      </c>
      <c r="D1547" s="21">
        <v>40</v>
      </c>
      <c r="E1547" s="2"/>
      <c r="F1547" s="387">
        <v>20.150000000000002</v>
      </c>
    </row>
    <row r="1548" spans="1:6">
      <c r="A1548" s="162" t="s">
        <v>1462</v>
      </c>
      <c r="B1548" s="2">
        <v>6</v>
      </c>
      <c r="C1548" s="1">
        <v>1</v>
      </c>
      <c r="D1548" s="21">
        <v>40</v>
      </c>
      <c r="E1548" s="2"/>
      <c r="F1548" s="387">
        <v>14</v>
      </c>
    </row>
    <row r="1549" spans="1:6">
      <c r="A1549" s="162" t="s">
        <v>33050</v>
      </c>
      <c r="B1549" s="2">
        <v>6</v>
      </c>
      <c r="C1549" s="1">
        <v>1.5</v>
      </c>
      <c r="D1549" s="21">
        <v>40</v>
      </c>
      <c r="E1549" s="2"/>
      <c r="F1549" s="387">
        <v>19.850000000000001</v>
      </c>
    </row>
    <row r="1550" spans="1:6">
      <c r="A1550" s="162" t="s">
        <v>1488</v>
      </c>
      <c r="B1550" s="2">
        <v>6</v>
      </c>
      <c r="C1550" s="1">
        <v>1</v>
      </c>
      <c r="D1550" s="21">
        <v>40</v>
      </c>
      <c r="E1550" s="2"/>
      <c r="F1550" s="387">
        <v>18.400000000000002</v>
      </c>
    </row>
    <row r="1551" spans="1:6">
      <c r="A1551" s="162" t="s">
        <v>1519</v>
      </c>
      <c r="B1551" s="2">
        <v>6</v>
      </c>
      <c r="C1551" s="1">
        <v>1.5</v>
      </c>
      <c r="D1551" s="21">
        <v>40</v>
      </c>
      <c r="E1551" s="2"/>
      <c r="F1551" s="387">
        <v>25.950000000000003</v>
      </c>
    </row>
    <row r="1552" spans="1:6">
      <c r="A1552" s="162" t="s">
        <v>1521</v>
      </c>
      <c r="B1552" s="2">
        <v>6</v>
      </c>
      <c r="C1552" s="1">
        <v>0.7</v>
      </c>
      <c r="D1552" s="21">
        <v>40</v>
      </c>
      <c r="E1552" s="2"/>
      <c r="F1552" s="387">
        <v>45.1</v>
      </c>
    </row>
    <row r="1553" spans="1:6">
      <c r="A1553" s="162" t="s">
        <v>15077</v>
      </c>
      <c r="B1553" s="2">
        <v>6</v>
      </c>
      <c r="C1553" s="1">
        <v>0.7</v>
      </c>
      <c r="D1553" s="21">
        <v>40</v>
      </c>
      <c r="E1553" s="2"/>
      <c r="F1553" s="387">
        <v>48.150000000000006</v>
      </c>
    </row>
    <row r="1554" spans="1:6">
      <c r="A1554" s="162" t="s">
        <v>13697</v>
      </c>
      <c r="B1554" s="2">
        <v>6</v>
      </c>
      <c r="C1554" s="1">
        <v>0.7</v>
      </c>
      <c r="D1554" s="21">
        <v>40</v>
      </c>
      <c r="E1554" s="2"/>
      <c r="F1554" s="387">
        <v>22.450000000000003</v>
      </c>
    </row>
    <row r="1555" spans="1:6">
      <c r="A1555" s="162" t="s">
        <v>33055</v>
      </c>
      <c r="B1555" s="2">
        <v>12</v>
      </c>
      <c r="C1555" s="1">
        <v>1</v>
      </c>
      <c r="D1555" s="21">
        <v>40</v>
      </c>
      <c r="E1555" s="2"/>
      <c r="F1555" s="387">
        <v>30.75</v>
      </c>
    </row>
    <row r="1556" spans="1:6">
      <c r="A1556" s="162" t="s">
        <v>33056</v>
      </c>
      <c r="B1556" s="2">
        <v>12</v>
      </c>
      <c r="C1556" s="1">
        <v>1</v>
      </c>
      <c r="D1556" s="21">
        <v>43</v>
      </c>
      <c r="E1556" s="2"/>
      <c r="F1556" s="387">
        <v>21.75</v>
      </c>
    </row>
    <row r="1557" spans="1:6">
      <c r="A1557" s="162" t="s">
        <v>1560</v>
      </c>
      <c r="B1557" s="2">
        <v>6</v>
      </c>
      <c r="C1557" s="1">
        <v>0.7</v>
      </c>
      <c r="D1557" s="21">
        <v>43</v>
      </c>
      <c r="E1557" s="2"/>
      <c r="F1557" s="387">
        <v>13.850000000000001</v>
      </c>
    </row>
    <row r="1558" spans="1:6">
      <c r="A1558" s="162" t="s">
        <v>26945</v>
      </c>
      <c r="B1558" s="2">
        <v>6</v>
      </c>
      <c r="C1558" s="1">
        <v>1</v>
      </c>
      <c r="D1558" s="21">
        <v>40</v>
      </c>
      <c r="E1558" s="2"/>
      <c r="F1558" s="387">
        <v>13.700000000000001</v>
      </c>
    </row>
    <row r="1559" spans="1:6">
      <c r="A1559" s="162" t="s">
        <v>1572</v>
      </c>
      <c r="B1559" s="2">
        <v>120</v>
      </c>
      <c r="C1559" s="1">
        <v>0.05</v>
      </c>
      <c r="D1559" s="21">
        <v>40</v>
      </c>
      <c r="E1559" s="2"/>
      <c r="F1559" s="387">
        <v>85.15</v>
      </c>
    </row>
    <row r="1560" spans="1:6">
      <c r="A1560" s="162" t="s">
        <v>38700</v>
      </c>
      <c r="B1560" s="2">
        <v>6</v>
      </c>
      <c r="C1560" s="1">
        <v>0.7</v>
      </c>
      <c r="D1560" s="21">
        <v>40</v>
      </c>
      <c r="E1560" s="2"/>
      <c r="F1560" s="387">
        <v>20.5</v>
      </c>
    </row>
    <row r="1561" spans="1:6">
      <c r="A1561" s="162" t="s">
        <v>15080</v>
      </c>
      <c r="B1561" s="2">
        <v>3</v>
      </c>
      <c r="C1561" s="1">
        <v>0.7</v>
      </c>
      <c r="D1561" s="21">
        <v>46</v>
      </c>
      <c r="E1561" s="2"/>
      <c r="F1561" s="387">
        <v>96.850000000000009</v>
      </c>
    </row>
    <row r="1562" spans="1:6">
      <c r="A1562" s="162" t="s">
        <v>1576</v>
      </c>
      <c r="B1562" s="2">
        <v>6</v>
      </c>
      <c r="C1562" s="1">
        <v>0.7</v>
      </c>
      <c r="D1562" s="21">
        <v>40</v>
      </c>
      <c r="E1562" s="2"/>
      <c r="F1562" s="387">
        <v>13.950000000000001</v>
      </c>
    </row>
    <row r="1563" spans="1:6">
      <c r="A1563" s="162" t="s">
        <v>1578</v>
      </c>
      <c r="B1563" s="2">
        <v>6</v>
      </c>
      <c r="C1563" s="1">
        <v>0.7</v>
      </c>
      <c r="D1563" s="21">
        <v>40</v>
      </c>
      <c r="E1563" s="2"/>
      <c r="F1563" s="387">
        <v>7.7</v>
      </c>
    </row>
    <row r="1564" spans="1:6">
      <c r="A1564" s="162" t="s">
        <v>1581</v>
      </c>
      <c r="B1564" s="2">
        <v>6</v>
      </c>
      <c r="C1564" s="1">
        <v>0.7</v>
      </c>
      <c r="D1564" s="21">
        <v>40</v>
      </c>
      <c r="E1564" s="2"/>
      <c r="F1564" s="387">
        <v>7.1000000000000005</v>
      </c>
    </row>
    <row r="1565" spans="1:6">
      <c r="A1565" s="162" t="s">
        <v>1584</v>
      </c>
      <c r="B1565" s="2">
        <v>6</v>
      </c>
      <c r="C1565" s="1">
        <v>0.7</v>
      </c>
      <c r="D1565" s="21">
        <v>30</v>
      </c>
      <c r="E1565" s="2"/>
      <c r="F1565" s="387">
        <v>42</v>
      </c>
    </row>
    <row r="1566" spans="1:6">
      <c r="A1566" s="162" t="s">
        <v>1682</v>
      </c>
      <c r="B1566" s="2">
        <v>6</v>
      </c>
      <c r="C1566" s="1">
        <v>0.7</v>
      </c>
      <c r="D1566" s="21">
        <v>40</v>
      </c>
      <c r="E1566" s="2"/>
      <c r="F1566" s="387">
        <v>28</v>
      </c>
    </row>
    <row r="1567" spans="1:6">
      <c r="A1567" s="162" t="s">
        <v>1685</v>
      </c>
      <c r="B1567" s="2">
        <v>12</v>
      </c>
      <c r="C1567" s="1">
        <v>0.7</v>
      </c>
      <c r="D1567" s="21">
        <v>40</v>
      </c>
      <c r="E1567" s="2"/>
      <c r="F1567" s="387">
        <v>9.6000000000000014</v>
      </c>
    </row>
    <row r="1568" spans="1:6">
      <c r="A1568" s="162" t="s">
        <v>1687</v>
      </c>
      <c r="B1568" s="2">
        <v>6</v>
      </c>
      <c r="C1568" s="1">
        <v>1</v>
      </c>
      <c r="D1568" s="21">
        <v>40</v>
      </c>
      <c r="E1568" s="2"/>
      <c r="F1568" s="387">
        <v>46.6</v>
      </c>
    </row>
    <row r="1569" spans="1:6">
      <c r="A1569" s="162" t="s">
        <v>4653</v>
      </c>
      <c r="B1569" s="2">
        <v>6</v>
      </c>
      <c r="C1569" s="1">
        <v>0.7</v>
      </c>
      <c r="D1569" s="21">
        <v>40</v>
      </c>
      <c r="E1569" s="2"/>
      <c r="F1569" s="387">
        <v>19.5</v>
      </c>
    </row>
    <row r="1570" spans="1:6">
      <c r="A1570" s="162" t="s">
        <v>1796</v>
      </c>
      <c r="B1570" s="2">
        <v>6</v>
      </c>
      <c r="C1570" s="1">
        <v>0.7</v>
      </c>
      <c r="D1570" s="21">
        <v>40</v>
      </c>
      <c r="E1570" s="2"/>
      <c r="F1570" s="387">
        <v>14.8</v>
      </c>
    </row>
    <row r="1571" spans="1:6">
      <c r="A1571" s="162" t="s">
        <v>1816</v>
      </c>
      <c r="B1571" s="2">
        <v>6</v>
      </c>
      <c r="C1571" s="1">
        <v>1.5</v>
      </c>
      <c r="D1571" s="21">
        <v>40</v>
      </c>
      <c r="E1571" s="2"/>
      <c r="F1571" s="387">
        <v>44.900000000000006</v>
      </c>
    </row>
    <row r="1572" spans="1:6">
      <c r="A1572" s="162" t="s">
        <v>1828</v>
      </c>
      <c r="B1572" s="2">
        <v>4</v>
      </c>
      <c r="C1572" s="1">
        <v>3</v>
      </c>
      <c r="D1572" s="21">
        <v>40</v>
      </c>
      <c r="E1572" s="2"/>
      <c r="F1572" s="387">
        <v>30.8</v>
      </c>
    </row>
    <row r="1573" spans="1:6">
      <c r="A1573" s="162" t="s">
        <v>38701</v>
      </c>
      <c r="B1573" s="2">
        <v>192</v>
      </c>
      <c r="C1573" s="1">
        <v>0.05</v>
      </c>
      <c r="D1573" s="21">
        <v>40</v>
      </c>
      <c r="E1573" s="2"/>
      <c r="F1573" s="387">
        <v>67.45</v>
      </c>
    </row>
    <row r="1574" spans="1:6">
      <c r="A1574" s="162" t="s">
        <v>33065</v>
      </c>
      <c r="B1574" s="2">
        <v>6</v>
      </c>
      <c r="C1574" s="1">
        <v>0.7</v>
      </c>
      <c r="D1574" s="21">
        <v>40</v>
      </c>
      <c r="E1574" s="2"/>
      <c r="F1574" s="387">
        <v>45.1</v>
      </c>
    </row>
    <row r="1575" spans="1:6">
      <c r="A1575" s="162" t="s">
        <v>1834</v>
      </c>
      <c r="B1575" s="2">
        <v>12</v>
      </c>
      <c r="C1575" s="1">
        <v>1</v>
      </c>
      <c r="D1575" s="21">
        <v>40</v>
      </c>
      <c r="E1575" s="2"/>
      <c r="F1575" s="387">
        <v>15.200000000000001</v>
      </c>
    </row>
    <row r="1576" spans="1:6">
      <c r="A1576" s="162" t="s">
        <v>33069</v>
      </c>
      <c r="B1576" s="2">
        <v>6</v>
      </c>
      <c r="C1576" s="1">
        <v>1</v>
      </c>
      <c r="D1576" s="21">
        <v>40</v>
      </c>
      <c r="E1576" s="2"/>
      <c r="F1576" s="387">
        <v>15.100000000000001</v>
      </c>
    </row>
    <row r="1577" spans="1:6">
      <c r="A1577" s="162" t="s">
        <v>33070</v>
      </c>
      <c r="B1577" s="2">
        <v>4</v>
      </c>
      <c r="C1577" s="1">
        <v>0.7</v>
      </c>
      <c r="D1577" s="21">
        <v>43</v>
      </c>
      <c r="E1577" s="2"/>
      <c r="F1577" s="387">
        <v>100.25</v>
      </c>
    </row>
    <row r="1578" spans="1:6">
      <c r="A1578" s="162" t="s">
        <v>1921</v>
      </c>
      <c r="B1578" s="2">
        <v>6</v>
      </c>
      <c r="C1578" s="1">
        <v>0.7</v>
      </c>
      <c r="D1578" s="21">
        <v>40</v>
      </c>
      <c r="E1578" s="2"/>
      <c r="F1578" s="387">
        <v>30.450000000000003</v>
      </c>
    </row>
    <row r="1579" spans="1:6">
      <c r="A1579" s="162" t="s">
        <v>27083</v>
      </c>
      <c r="B1579" s="2">
        <v>6</v>
      </c>
      <c r="C1579" s="1">
        <v>0.7</v>
      </c>
      <c r="D1579" s="21">
        <v>40</v>
      </c>
      <c r="E1579" s="2"/>
      <c r="F1579" s="387">
        <v>22.450000000000003</v>
      </c>
    </row>
    <row r="1580" spans="1:6">
      <c r="A1580" s="162" t="s">
        <v>1980</v>
      </c>
      <c r="B1580" s="2">
        <v>6</v>
      </c>
      <c r="C1580" s="1">
        <v>1</v>
      </c>
      <c r="D1580" s="21">
        <v>40</v>
      </c>
      <c r="E1580" s="2"/>
      <c r="F1580" s="387">
        <v>17.350000000000001</v>
      </c>
    </row>
    <row r="1581" spans="1:6">
      <c r="A1581" s="162" t="s">
        <v>1983</v>
      </c>
      <c r="B1581" s="2">
        <v>12</v>
      </c>
      <c r="C1581" s="1">
        <v>1</v>
      </c>
      <c r="D1581" s="21">
        <v>40</v>
      </c>
      <c r="E1581" s="2"/>
      <c r="F1581" s="387">
        <v>22.75</v>
      </c>
    </row>
    <row r="1582" spans="1:6">
      <c r="A1582" s="162" t="s">
        <v>33083</v>
      </c>
      <c r="B1582" s="2">
        <v>6</v>
      </c>
      <c r="C1582" s="1">
        <v>1</v>
      </c>
      <c r="D1582" s="21">
        <v>40</v>
      </c>
      <c r="E1582" s="2"/>
      <c r="F1582" s="387">
        <v>44.2</v>
      </c>
    </row>
    <row r="1583" spans="1:6">
      <c r="A1583" s="162" t="s">
        <v>2000</v>
      </c>
      <c r="B1583" s="2">
        <v>12</v>
      </c>
      <c r="C1583" s="1">
        <v>1</v>
      </c>
      <c r="D1583" s="21">
        <v>41.7</v>
      </c>
      <c r="E1583" s="2"/>
      <c r="F1583" s="387">
        <v>15.4</v>
      </c>
    </row>
    <row r="1584" spans="1:6">
      <c r="A1584" s="162" t="s">
        <v>2002</v>
      </c>
      <c r="B1584" s="2">
        <v>6</v>
      </c>
      <c r="C1584" s="1">
        <v>0.7</v>
      </c>
      <c r="D1584" s="21">
        <v>40</v>
      </c>
      <c r="E1584" s="2"/>
      <c r="F1584" s="387">
        <v>16.900000000000002</v>
      </c>
    </row>
    <row r="1585" spans="1:6">
      <c r="A1585" s="162" t="s">
        <v>33084</v>
      </c>
      <c r="B1585" s="2">
        <v>4</v>
      </c>
      <c r="C1585" s="1">
        <v>3</v>
      </c>
      <c r="D1585" s="21">
        <v>40</v>
      </c>
      <c r="E1585" s="2"/>
      <c r="F1585" s="387">
        <v>34.700000000000003</v>
      </c>
    </row>
    <row r="1586" spans="1:6">
      <c r="A1586" s="162" t="s">
        <v>33087</v>
      </c>
      <c r="B1586" s="2">
        <v>192</v>
      </c>
      <c r="C1586" s="1">
        <v>0.05</v>
      </c>
      <c r="D1586" s="21">
        <v>40</v>
      </c>
      <c r="E1586" s="2"/>
      <c r="F1586" s="387">
        <v>11.75</v>
      </c>
    </row>
    <row r="1587" spans="1:6">
      <c r="A1587" s="162" t="s">
        <v>2057</v>
      </c>
      <c r="B1587" s="2">
        <v>6</v>
      </c>
      <c r="C1587" s="1">
        <v>0.7</v>
      </c>
      <c r="D1587" s="21">
        <v>40</v>
      </c>
      <c r="E1587" s="2"/>
      <c r="F1587" s="387">
        <v>6.8500000000000005</v>
      </c>
    </row>
    <row r="1588" spans="1:6">
      <c r="A1588" s="162" t="s">
        <v>14360</v>
      </c>
      <c r="B1588" s="2">
        <v>6</v>
      </c>
      <c r="C1588" s="1">
        <v>1</v>
      </c>
      <c r="D1588" s="21">
        <v>40</v>
      </c>
      <c r="E1588" s="2"/>
      <c r="F1588" s="387">
        <v>18.850000000000001</v>
      </c>
    </row>
    <row r="1589" spans="1:6">
      <c r="A1589" s="162" t="s">
        <v>2082</v>
      </c>
      <c r="B1589" s="2">
        <v>120</v>
      </c>
      <c r="C1589" s="1">
        <v>0.05</v>
      </c>
      <c r="D1589" s="21">
        <v>40</v>
      </c>
      <c r="E1589" s="2"/>
      <c r="F1589" s="387">
        <v>32.6</v>
      </c>
    </row>
    <row r="1590" spans="1:6">
      <c r="A1590" s="162" t="s">
        <v>33089</v>
      </c>
      <c r="B1590" s="2">
        <v>6</v>
      </c>
      <c r="C1590" s="1">
        <v>0.7</v>
      </c>
      <c r="D1590" s="21">
        <v>40</v>
      </c>
      <c r="E1590" s="2"/>
      <c r="F1590" s="387">
        <v>15.5</v>
      </c>
    </row>
    <row r="1591" spans="1:6">
      <c r="A1591" s="162" t="s">
        <v>2085</v>
      </c>
      <c r="B1591" s="2">
        <v>6</v>
      </c>
      <c r="C1591" s="1">
        <v>0.7</v>
      </c>
      <c r="D1591" s="21">
        <v>40</v>
      </c>
      <c r="E1591" s="2"/>
      <c r="F1591" s="387">
        <v>14.200000000000001</v>
      </c>
    </row>
    <row r="1592" spans="1:6">
      <c r="A1592" s="162" t="s">
        <v>2131</v>
      </c>
      <c r="B1592" s="2">
        <v>6</v>
      </c>
      <c r="C1592" s="1">
        <v>1</v>
      </c>
      <c r="D1592" s="21">
        <v>40</v>
      </c>
      <c r="E1592" s="2"/>
      <c r="F1592" s="387">
        <v>53.35</v>
      </c>
    </row>
    <row r="1593" spans="1:6">
      <c r="A1593" s="162" t="s">
        <v>31777</v>
      </c>
      <c r="B1593" s="2">
        <v>12</v>
      </c>
      <c r="C1593" s="1">
        <v>0.7</v>
      </c>
      <c r="D1593" s="21">
        <v>40</v>
      </c>
      <c r="E1593" s="2"/>
      <c r="F1593" s="387">
        <v>6.9</v>
      </c>
    </row>
    <row r="1594" spans="1:6">
      <c r="A1594" s="162" t="s">
        <v>32478</v>
      </c>
      <c r="B1594" s="2">
        <v>6</v>
      </c>
      <c r="C1594" s="1">
        <v>0.7</v>
      </c>
      <c r="D1594" s="21">
        <v>40</v>
      </c>
      <c r="E1594" s="2"/>
      <c r="F1594" s="387">
        <v>15.450000000000001</v>
      </c>
    </row>
    <row r="1595" spans="1:6">
      <c r="A1595" s="162" t="s">
        <v>14594</v>
      </c>
      <c r="B1595" s="2">
        <v>6</v>
      </c>
      <c r="C1595" s="1">
        <v>0.7</v>
      </c>
      <c r="D1595" s="21">
        <v>43</v>
      </c>
      <c r="E1595" s="2"/>
      <c r="F1595" s="387">
        <v>23.35</v>
      </c>
    </row>
    <row r="1596" spans="1:6">
      <c r="A1596" s="162" t="s">
        <v>31778</v>
      </c>
      <c r="B1596" s="2">
        <v>3</v>
      </c>
      <c r="C1596" s="1">
        <v>0.7</v>
      </c>
      <c r="D1596" s="21">
        <v>40</v>
      </c>
      <c r="E1596" s="2"/>
      <c r="F1596" s="387">
        <v>21.900000000000002</v>
      </c>
    </row>
    <row r="1597" spans="1:6">
      <c r="A1597" s="162" t="s">
        <v>2203</v>
      </c>
      <c r="B1597" s="2">
        <v>6</v>
      </c>
      <c r="C1597" s="1">
        <v>0.5</v>
      </c>
      <c r="D1597" s="21">
        <v>51.4</v>
      </c>
      <c r="E1597" s="2"/>
      <c r="F1597" s="387">
        <v>32.300000000000004</v>
      </c>
    </row>
    <row r="1598" spans="1:6">
      <c r="A1598" s="162" t="s">
        <v>31781</v>
      </c>
      <c r="B1598" s="2">
        <v>12</v>
      </c>
      <c r="C1598" s="1">
        <v>0.7</v>
      </c>
      <c r="D1598" s="21">
        <v>43</v>
      </c>
      <c r="E1598" s="2"/>
      <c r="F1598" s="387">
        <v>19.450000000000003</v>
      </c>
    </row>
    <row r="1599" spans="1:6">
      <c r="A1599" s="162" t="s">
        <v>31783</v>
      </c>
      <c r="B1599" s="2">
        <v>4</v>
      </c>
      <c r="C1599" s="1">
        <v>0.7</v>
      </c>
      <c r="D1599" s="21">
        <v>43</v>
      </c>
      <c r="E1599" s="2"/>
      <c r="F1599" s="387">
        <v>49.050000000000004</v>
      </c>
    </row>
    <row r="1600" spans="1:6">
      <c r="A1600" s="162" t="s">
        <v>2290</v>
      </c>
      <c r="B1600" s="2">
        <v>6</v>
      </c>
      <c r="C1600" s="1">
        <v>0.7</v>
      </c>
      <c r="D1600" s="21">
        <v>43</v>
      </c>
      <c r="E1600" s="2"/>
      <c r="F1600" s="387">
        <v>16.650000000000002</v>
      </c>
    </row>
    <row r="1601" spans="1:6">
      <c r="A1601" s="162" t="s">
        <v>38709</v>
      </c>
      <c r="B1601" s="2">
        <v>6</v>
      </c>
      <c r="C1601" s="1">
        <v>0.7</v>
      </c>
      <c r="D1601" s="21">
        <v>40</v>
      </c>
      <c r="E1601" s="2"/>
      <c r="F1601" s="387">
        <v>47.550000000000004</v>
      </c>
    </row>
    <row r="1602" spans="1:6">
      <c r="A1602" s="162" t="s">
        <v>2296</v>
      </c>
      <c r="B1602" s="2">
        <v>6</v>
      </c>
      <c r="C1602" s="1">
        <v>0.7</v>
      </c>
      <c r="D1602" s="21">
        <v>40</v>
      </c>
      <c r="E1602" s="2"/>
      <c r="F1602" s="387">
        <v>38.700000000000003</v>
      </c>
    </row>
    <row r="1603" spans="1:6">
      <c r="A1603" s="162" t="s">
        <v>27703</v>
      </c>
      <c r="B1603" s="2">
        <v>3</v>
      </c>
      <c r="C1603" s="1">
        <v>0.7</v>
      </c>
      <c r="D1603" s="21">
        <v>43.1</v>
      </c>
      <c r="E1603" s="2"/>
      <c r="F1603" s="387">
        <v>16.5</v>
      </c>
    </row>
    <row r="1604" spans="1:6">
      <c r="A1604" s="162" t="s">
        <v>2298</v>
      </c>
      <c r="B1604" s="2">
        <v>48</v>
      </c>
      <c r="C1604" s="1">
        <v>0.05</v>
      </c>
      <c r="D1604" s="21">
        <v>41.3</v>
      </c>
      <c r="E1604" s="2"/>
      <c r="F1604" s="387">
        <v>33</v>
      </c>
    </row>
    <row r="1605" spans="1:6">
      <c r="A1605" s="162" t="s">
        <v>2300</v>
      </c>
      <c r="B1605" s="2">
        <v>3</v>
      </c>
      <c r="C1605" s="1">
        <v>0.7</v>
      </c>
      <c r="D1605" s="21">
        <v>41.3</v>
      </c>
      <c r="E1605" s="2"/>
      <c r="F1605" s="387">
        <v>29.35</v>
      </c>
    </row>
    <row r="1606" spans="1:6">
      <c r="A1606" s="162" t="s">
        <v>2303</v>
      </c>
      <c r="B1606" s="2">
        <v>6</v>
      </c>
      <c r="C1606" s="1">
        <v>0.7</v>
      </c>
      <c r="D1606" s="21">
        <v>40</v>
      </c>
      <c r="E1606" s="2"/>
      <c r="F1606" s="387">
        <v>30.450000000000003</v>
      </c>
    </row>
    <row r="1607" spans="1:6">
      <c r="A1607" s="162" t="s">
        <v>2306</v>
      </c>
      <c r="B1607" s="2">
        <v>36</v>
      </c>
      <c r="C1607" s="1">
        <v>0.05</v>
      </c>
      <c r="D1607" s="21">
        <v>40</v>
      </c>
      <c r="E1607" s="2"/>
      <c r="F1607" s="387">
        <v>11.450000000000001</v>
      </c>
    </row>
    <row r="1608" spans="1:6">
      <c r="A1608" s="162" t="s">
        <v>4491</v>
      </c>
      <c r="B1608" s="2">
        <v>6</v>
      </c>
      <c r="C1608" s="1">
        <v>0.7</v>
      </c>
      <c r="D1608" s="21">
        <v>43</v>
      </c>
      <c r="E1608" s="2"/>
      <c r="F1608" s="387">
        <v>14.200000000000001</v>
      </c>
    </row>
    <row r="1609" spans="1:6">
      <c r="A1609" s="162" t="s">
        <v>27705</v>
      </c>
      <c r="B1609" s="2">
        <v>6</v>
      </c>
      <c r="C1609" s="1">
        <v>1</v>
      </c>
      <c r="D1609" s="21">
        <v>40</v>
      </c>
      <c r="E1609" s="2"/>
      <c r="F1609" s="387">
        <v>33.200000000000003</v>
      </c>
    </row>
    <row r="1610" spans="1:6">
      <c r="A1610" s="162" t="s">
        <v>31787</v>
      </c>
      <c r="B1610" s="2">
        <v>6</v>
      </c>
      <c r="C1610" s="1">
        <v>0.7</v>
      </c>
      <c r="D1610" s="21">
        <v>40</v>
      </c>
      <c r="E1610" s="2"/>
      <c r="F1610" s="387">
        <v>12.15</v>
      </c>
    </row>
    <row r="1611" spans="1:6">
      <c r="A1611" s="162" t="s">
        <v>4521</v>
      </c>
      <c r="B1611" s="2">
        <v>6</v>
      </c>
      <c r="C1611" s="1">
        <v>0.7</v>
      </c>
      <c r="D1611" s="21">
        <v>40</v>
      </c>
      <c r="E1611" s="2"/>
      <c r="F1611" s="387">
        <v>49.7</v>
      </c>
    </row>
    <row r="1612" spans="1:6">
      <c r="A1612" s="162" t="s">
        <v>2321</v>
      </c>
      <c r="B1612" s="2">
        <v>6</v>
      </c>
      <c r="C1612" s="1">
        <v>0.7</v>
      </c>
      <c r="D1612" s="21">
        <v>43</v>
      </c>
      <c r="E1612" s="2"/>
      <c r="F1612" s="387">
        <v>22.35</v>
      </c>
    </row>
    <row r="1613" spans="1:6">
      <c r="A1613" s="162" t="s">
        <v>33096</v>
      </c>
      <c r="B1613" s="2">
        <v>6</v>
      </c>
      <c r="C1613" s="1">
        <v>0.7</v>
      </c>
      <c r="D1613" s="21">
        <v>45</v>
      </c>
      <c r="E1613" s="2"/>
      <c r="F1613" s="387">
        <v>18.7</v>
      </c>
    </row>
    <row r="1614" spans="1:6">
      <c r="A1614" s="162" t="s">
        <v>2327</v>
      </c>
      <c r="B1614" s="2">
        <v>6</v>
      </c>
      <c r="C1614" s="1">
        <v>0.7</v>
      </c>
      <c r="D1614" s="21">
        <v>40</v>
      </c>
      <c r="E1614" s="2"/>
      <c r="F1614" s="387">
        <v>35.35</v>
      </c>
    </row>
    <row r="1615" spans="1:6">
      <c r="A1615" s="162" t="s">
        <v>2329</v>
      </c>
      <c r="B1615" s="2">
        <v>6</v>
      </c>
      <c r="C1615" s="1">
        <v>0.7</v>
      </c>
      <c r="D1615" s="21">
        <v>40</v>
      </c>
      <c r="E1615" s="2"/>
      <c r="F1615" s="387">
        <v>11.75</v>
      </c>
    </row>
    <row r="1616" spans="1:6">
      <c r="A1616" s="162" t="s">
        <v>2335</v>
      </c>
      <c r="B1616" s="2">
        <v>6</v>
      </c>
      <c r="C1616" s="1">
        <v>0.5</v>
      </c>
      <c r="D1616" s="21">
        <v>40</v>
      </c>
      <c r="E1616" s="2"/>
      <c r="F1616" s="387">
        <v>25.8</v>
      </c>
    </row>
    <row r="1617" spans="1:6">
      <c r="A1617" s="162" t="s">
        <v>2337</v>
      </c>
      <c r="B1617" s="2">
        <v>12</v>
      </c>
      <c r="C1617" s="1">
        <v>1</v>
      </c>
      <c r="D1617" s="21">
        <v>40</v>
      </c>
      <c r="E1617" s="2"/>
      <c r="F1617" s="387">
        <v>24.650000000000002</v>
      </c>
    </row>
    <row r="1618" spans="1:6">
      <c r="A1618" s="162" t="s">
        <v>2351</v>
      </c>
      <c r="B1618" s="2">
        <v>6</v>
      </c>
      <c r="C1618" s="1">
        <v>0.7</v>
      </c>
      <c r="D1618" s="21">
        <v>43</v>
      </c>
      <c r="E1618" s="2"/>
      <c r="F1618" s="387">
        <v>16.100000000000001</v>
      </c>
    </row>
    <row r="1619" spans="1:6">
      <c r="A1619" s="162" t="s">
        <v>2353</v>
      </c>
      <c r="B1619" s="2">
        <v>6</v>
      </c>
      <c r="C1619" s="1">
        <v>0.5</v>
      </c>
      <c r="D1619" s="21">
        <v>46</v>
      </c>
      <c r="E1619" s="2"/>
      <c r="F1619" s="387">
        <v>12.75</v>
      </c>
    </row>
    <row r="1620" spans="1:6">
      <c r="A1620" s="162" t="s">
        <v>2354</v>
      </c>
      <c r="B1620" s="2">
        <v>6</v>
      </c>
      <c r="C1620" s="1">
        <v>0.5</v>
      </c>
      <c r="D1620" s="21">
        <v>46</v>
      </c>
      <c r="E1620" s="2"/>
      <c r="F1620" s="387">
        <v>28.6</v>
      </c>
    </row>
    <row r="1621" spans="1:6">
      <c r="A1621" s="162" t="s">
        <v>38710</v>
      </c>
      <c r="B1621" s="2">
        <v>6</v>
      </c>
      <c r="C1621" s="1">
        <v>0.7</v>
      </c>
      <c r="D1621" s="21">
        <v>43</v>
      </c>
      <c r="E1621" s="2"/>
      <c r="F1621" s="387">
        <v>21.75</v>
      </c>
    </row>
    <row r="1622" spans="1:6">
      <c r="A1622" s="162" t="s">
        <v>38711</v>
      </c>
      <c r="B1622" s="2">
        <v>6</v>
      </c>
      <c r="C1622" s="1">
        <v>1</v>
      </c>
      <c r="D1622" s="21">
        <v>40</v>
      </c>
      <c r="E1622" s="2"/>
      <c r="F1622" s="387">
        <v>28.200000000000003</v>
      </c>
    </row>
    <row r="1623" spans="1:6">
      <c r="A1623" s="162" t="s">
        <v>2362</v>
      </c>
      <c r="B1623" s="2">
        <v>6</v>
      </c>
      <c r="C1623" s="1">
        <v>0.7</v>
      </c>
      <c r="D1623" s="21">
        <v>46</v>
      </c>
      <c r="E1623" s="2"/>
      <c r="F1623" s="387">
        <v>55.400000000000006</v>
      </c>
    </row>
    <row r="1624" spans="1:6">
      <c r="A1624" s="162" t="s">
        <v>4492</v>
      </c>
      <c r="B1624" s="2">
        <v>6</v>
      </c>
      <c r="C1624" s="1">
        <v>0.7</v>
      </c>
      <c r="D1624" s="21">
        <v>43</v>
      </c>
      <c r="E1624" s="2"/>
      <c r="F1624" s="387">
        <v>29.5</v>
      </c>
    </row>
    <row r="1625" spans="1:6">
      <c r="A1625" s="162" t="s">
        <v>14257</v>
      </c>
      <c r="B1625" s="2">
        <v>6</v>
      </c>
      <c r="C1625" s="1">
        <v>0.7</v>
      </c>
      <c r="D1625" s="21">
        <v>43</v>
      </c>
      <c r="E1625" s="2"/>
      <c r="F1625" s="387">
        <v>30.75</v>
      </c>
    </row>
    <row r="1626" spans="1:6">
      <c r="A1626" s="162" t="s">
        <v>2367</v>
      </c>
      <c r="B1626" s="2">
        <v>6</v>
      </c>
      <c r="C1626" s="1">
        <v>0.7</v>
      </c>
      <c r="D1626" s="21">
        <v>40</v>
      </c>
      <c r="E1626" s="2"/>
      <c r="F1626" s="387">
        <v>63.400000000000006</v>
      </c>
    </row>
    <row r="1627" spans="1:6">
      <c r="A1627" s="162" t="s">
        <v>2378</v>
      </c>
      <c r="B1627" s="2">
        <v>6</v>
      </c>
      <c r="C1627" s="1">
        <v>0.7</v>
      </c>
      <c r="D1627" s="21">
        <v>40</v>
      </c>
      <c r="E1627" s="2"/>
      <c r="F1627" s="387">
        <v>26.150000000000002</v>
      </c>
    </row>
    <row r="1628" spans="1:6">
      <c r="A1628" s="162" t="s">
        <v>2380</v>
      </c>
      <c r="B1628" s="2">
        <v>6</v>
      </c>
      <c r="C1628" s="1">
        <v>0.7</v>
      </c>
      <c r="D1628" s="21">
        <v>40</v>
      </c>
      <c r="E1628" s="2"/>
      <c r="F1628" s="387">
        <v>26.5</v>
      </c>
    </row>
    <row r="1629" spans="1:6">
      <c r="A1629" s="162" t="s">
        <v>27706</v>
      </c>
      <c r="B1629" s="2">
        <v>6</v>
      </c>
      <c r="C1629" s="1">
        <v>0.7</v>
      </c>
      <c r="D1629" s="21">
        <v>35</v>
      </c>
      <c r="E1629" s="2"/>
      <c r="F1629" s="387">
        <v>33.700000000000003</v>
      </c>
    </row>
    <row r="1630" spans="1:6">
      <c r="A1630" s="162" t="s">
        <v>2382</v>
      </c>
      <c r="B1630" s="2">
        <v>6</v>
      </c>
      <c r="C1630" s="1">
        <v>0.7</v>
      </c>
      <c r="D1630" s="21">
        <v>43</v>
      </c>
      <c r="E1630" s="2"/>
      <c r="F1630" s="387">
        <v>21.900000000000002</v>
      </c>
    </row>
    <row r="1631" spans="1:6">
      <c r="A1631" s="162" t="s">
        <v>33098</v>
      </c>
      <c r="B1631" s="2">
        <v>6</v>
      </c>
      <c r="C1631" s="1">
        <v>0.5</v>
      </c>
      <c r="D1631" s="21">
        <v>40</v>
      </c>
      <c r="E1631" s="2"/>
      <c r="F1631" s="387">
        <v>28.25</v>
      </c>
    </row>
    <row r="1632" spans="1:6">
      <c r="A1632" s="162" t="s">
        <v>27708</v>
      </c>
      <c r="B1632" s="2">
        <v>6</v>
      </c>
      <c r="C1632" s="1">
        <v>0.7</v>
      </c>
      <c r="D1632" s="21">
        <v>40</v>
      </c>
      <c r="E1632" s="2"/>
      <c r="F1632" s="387">
        <v>81.7</v>
      </c>
    </row>
    <row r="1633" spans="1:6">
      <c r="A1633" s="162" t="s">
        <v>31791</v>
      </c>
      <c r="B1633" s="2">
        <v>6</v>
      </c>
      <c r="C1633" s="1">
        <v>1</v>
      </c>
      <c r="D1633" s="21">
        <v>40</v>
      </c>
      <c r="E1633" s="2"/>
      <c r="F1633" s="387">
        <v>61.25</v>
      </c>
    </row>
    <row r="1634" spans="1:6">
      <c r="A1634" s="162" t="s">
        <v>2385</v>
      </c>
      <c r="B1634" s="2">
        <v>6</v>
      </c>
      <c r="C1634" s="1">
        <v>0.7</v>
      </c>
      <c r="D1634" s="21">
        <v>40</v>
      </c>
      <c r="E1634" s="2"/>
      <c r="F1634" s="387">
        <v>31.700000000000003</v>
      </c>
    </row>
    <row r="1635" spans="1:6">
      <c r="A1635" s="162" t="s">
        <v>2387</v>
      </c>
      <c r="B1635" s="2">
        <v>6</v>
      </c>
      <c r="C1635" s="1">
        <v>0.7</v>
      </c>
      <c r="D1635" s="21">
        <v>43</v>
      </c>
      <c r="E1635" s="2"/>
      <c r="F1635" s="387">
        <v>17.45</v>
      </c>
    </row>
    <row r="1636" spans="1:6">
      <c r="A1636" s="162" t="s">
        <v>2389</v>
      </c>
      <c r="B1636" s="2">
        <v>6</v>
      </c>
      <c r="C1636" s="1">
        <v>1</v>
      </c>
      <c r="D1636" s="21">
        <v>40</v>
      </c>
      <c r="E1636" s="2"/>
      <c r="F1636" s="387">
        <v>15.8</v>
      </c>
    </row>
    <row r="1637" spans="1:6">
      <c r="A1637" s="162" t="s">
        <v>38712</v>
      </c>
      <c r="B1637" s="2">
        <v>6</v>
      </c>
      <c r="C1637" s="1">
        <v>0.7</v>
      </c>
      <c r="D1637" s="21">
        <v>40</v>
      </c>
      <c r="E1637" s="2"/>
      <c r="F1637" s="387">
        <v>68.3</v>
      </c>
    </row>
    <row r="1638" spans="1:6">
      <c r="A1638" s="162" t="s">
        <v>2397</v>
      </c>
      <c r="B1638" s="2">
        <v>6</v>
      </c>
      <c r="C1638" s="1">
        <v>0.7</v>
      </c>
      <c r="D1638" s="21">
        <v>43.3</v>
      </c>
      <c r="E1638" s="2"/>
      <c r="F1638" s="387">
        <v>23.25</v>
      </c>
    </row>
    <row r="1639" spans="1:6">
      <c r="A1639" s="162" t="s">
        <v>2399</v>
      </c>
      <c r="B1639" s="2">
        <v>6</v>
      </c>
      <c r="C1639" s="1">
        <v>0.7</v>
      </c>
      <c r="D1639" s="21">
        <v>40</v>
      </c>
      <c r="E1639" s="2"/>
      <c r="F1639" s="387">
        <v>26.85</v>
      </c>
    </row>
    <row r="1640" spans="1:6">
      <c r="A1640" s="162" t="s">
        <v>2438</v>
      </c>
      <c r="B1640" s="2">
        <v>6</v>
      </c>
      <c r="C1640" s="1">
        <v>0.7</v>
      </c>
      <c r="D1640" s="21">
        <v>51.5</v>
      </c>
      <c r="E1640" s="2"/>
      <c r="F1640" s="387">
        <v>33.300000000000004</v>
      </c>
    </row>
    <row r="1641" spans="1:6">
      <c r="A1641" s="162" t="s">
        <v>2444</v>
      </c>
      <c r="B1641" s="2">
        <v>6</v>
      </c>
      <c r="C1641" s="1">
        <v>0.7</v>
      </c>
      <c r="D1641" s="21">
        <v>46.5</v>
      </c>
      <c r="E1641" s="2"/>
      <c r="F1641" s="387">
        <v>31.05</v>
      </c>
    </row>
    <row r="1642" spans="1:6">
      <c r="A1642" s="162" t="s">
        <v>2455</v>
      </c>
      <c r="B1642" s="2">
        <v>6</v>
      </c>
      <c r="C1642" s="1">
        <v>0.7</v>
      </c>
      <c r="D1642" s="21">
        <v>63.5</v>
      </c>
      <c r="E1642" s="2"/>
      <c r="F1642" s="387">
        <v>14.55</v>
      </c>
    </row>
    <row r="1643" spans="1:6">
      <c r="A1643" s="162" t="s">
        <v>2457</v>
      </c>
      <c r="B1643" s="2">
        <v>6</v>
      </c>
      <c r="C1643" s="1">
        <v>0.7</v>
      </c>
      <c r="D1643" s="21">
        <v>40</v>
      </c>
      <c r="E1643" s="2"/>
      <c r="F1643" s="387">
        <v>17.25</v>
      </c>
    </row>
    <row r="1644" spans="1:6">
      <c r="A1644" s="162" t="s">
        <v>2459</v>
      </c>
      <c r="B1644" s="2">
        <v>12</v>
      </c>
      <c r="C1644" s="1">
        <v>1</v>
      </c>
      <c r="D1644" s="21">
        <v>45</v>
      </c>
      <c r="E1644" s="2"/>
      <c r="F1644" s="387">
        <v>16.100000000000001</v>
      </c>
    </row>
    <row r="1645" spans="1:6">
      <c r="A1645" s="162" t="s">
        <v>2481</v>
      </c>
      <c r="B1645" s="2">
        <v>6</v>
      </c>
      <c r="C1645" s="1">
        <v>0.7</v>
      </c>
      <c r="D1645" s="21">
        <v>45</v>
      </c>
      <c r="E1645" s="2"/>
      <c r="F1645" s="387">
        <v>16.900000000000002</v>
      </c>
    </row>
    <row r="1646" spans="1:6">
      <c r="A1646" s="162" t="s">
        <v>2488</v>
      </c>
      <c r="B1646" s="2">
        <v>6</v>
      </c>
      <c r="C1646" s="1">
        <v>0.7</v>
      </c>
      <c r="D1646" s="21">
        <v>45.6</v>
      </c>
      <c r="E1646" s="2"/>
      <c r="F1646" s="387">
        <v>124.30000000000001</v>
      </c>
    </row>
    <row r="1647" spans="1:6">
      <c r="A1647" s="162" t="s">
        <v>2499</v>
      </c>
      <c r="B1647" s="2">
        <v>6</v>
      </c>
      <c r="C1647" s="1">
        <v>0.7</v>
      </c>
      <c r="D1647" s="21">
        <v>45</v>
      </c>
      <c r="E1647" s="2"/>
      <c r="F1647" s="387">
        <v>17.650000000000002</v>
      </c>
    </row>
    <row r="1648" spans="1:6">
      <c r="A1648" s="162" t="s">
        <v>2520</v>
      </c>
      <c r="B1648" s="2">
        <v>6</v>
      </c>
      <c r="C1648" s="1">
        <v>0.7</v>
      </c>
      <c r="D1648" s="21">
        <v>47</v>
      </c>
      <c r="E1648" s="2"/>
      <c r="F1648" s="387">
        <v>21.3</v>
      </c>
    </row>
    <row r="1649" spans="1:6">
      <c r="A1649" s="162" t="s">
        <v>2525</v>
      </c>
      <c r="B1649" s="2">
        <v>6</v>
      </c>
      <c r="C1649" s="1">
        <v>0.7</v>
      </c>
      <c r="D1649" s="21">
        <v>60.5</v>
      </c>
      <c r="E1649" s="2"/>
      <c r="F1649" s="387">
        <v>15.600000000000001</v>
      </c>
    </row>
    <row r="1650" spans="1:6">
      <c r="A1650" s="162" t="s">
        <v>2527</v>
      </c>
      <c r="B1650" s="2">
        <v>6</v>
      </c>
      <c r="C1650" s="1">
        <v>0.7</v>
      </c>
      <c r="D1650" s="21">
        <v>47</v>
      </c>
      <c r="E1650" s="2"/>
      <c r="F1650" s="387">
        <v>14.75</v>
      </c>
    </row>
    <row r="1651" spans="1:6">
      <c r="A1651" s="162" t="s">
        <v>31796</v>
      </c>
      <c r="B1651" s="2">
        <v>12</v>
      </c>
      <c r="C1651" s="1">
        <v>0.7</v>
      </c>
      <c r="D1651" s="21">
        <v>43</v>
      </c>
      <c r="E1651" s="2"/>
      <c r="F1651" s="387">
        <v>26.75</v>
      </c>
    </row>
    <row r="1652" spans="1:6">
      <c r="A1652" s="162" t="s">
        <v>31797</v>
      </c>
      <c r="B1652" s="2">
        <v>6</v>
      </c>
      <c r="C1652" s="1">
        <v>0.7</v>
      </c>
      <c r="D1652" s="21">
        <v>43.3</v>
      </c>
      <c r="E1652" s="2"/>
      <c r="F1652" s="387">
        <v>40.5</v>
      </c>
    </row>
    <row r="1653" spans="1:6">
      <c r="A1653" s="162" t="s">
        <v>2546</v>
      </c>
      <c r="B1653" s="2">
        <v>6</v>
      </c>
      <c r="C1653" s="1">
        <v>0.7</v>
      </c>
      <c r="D1653" s="21">
        <v>40</v>
      </c>
      <c r="E1653" s="2"/>
      <c r="F1653" s="387">
        <v>67.650000000000006</v>
      </c>
    </row>
    <row r="1654" spans="1:6">
      <c r="A1654" s="162" t="s">
        <v>2559</v>
      </c>
      <c r="B1654" s="2">
        <v>6</v>
      </c>
      <c r="C1654" s="1">
        <v>1</v>
      </c>
      <c r="D1654" s="21">
        <v>40</v>
      </c>
      <c r="E1654" s="2"/>
      <c r="F1654" s="387">
        <v>20.400000000000002</v>
      </c>
    </row>
    <row r="1655" spans="1:6">
      <c r="A1655" s="162" t="s">
        <v>2594</v>
      </c>
      <c r="B1655" s="2">
        <v>6</v>
      </c>
      <c r="C1655" s="1">
        <v>0.7</v>
      </c>
      <c r="D1655" s="21">
        <v>50</v>
      </c>
      <c r="E1655" s="2"/>
      <c r="F1655" s="387">
        <v>19.700000000000003</v>
      </c>
    </row>
    <row r="1656" spans="1:6">
      <c r="A1656" s="162" t="s">
        <v>4541</v>
      </c>
      <c r="B1656" s="2">
        <v>6</v>
      </c>
      <c r="C1656" s="1">
        <v>0.7</v>
      </c>
      <c r="D1656" s="21">
        <v>45</v>
      </c>
      <c r="E1656" s="2"/>
      <c r="F1656" s="387">
        <v>63.85</v>
      </c>
    </row>
    <row r="1657" spans="1:6">
      <c r="A1657" s="162" t="s">
        <v>2650</v>
      </c>
      <c r="B1657" s="2">
        <v>6</v>
      </c>
      <c r="C1657" s="1">
        <v>0.7</v>
      </c>
      <c r="D1657" s="21">
        <v>45</v>
      </c>
      <c r="E1657" s="2"/>
      <c r="F1657" s="387">
        <v>15.950000000000001</v>
      </c>
    </row>
    <row r="1658" spans="1:6">
      <c r="A1658" s="162" t="s">
        <v>2659</v>
      </c>
      <c r="B1658" s="2">
        <v>6</v>
      </c>
      <c r="C1658" s="1">
        <v>0.7</v>
      </c>
      <c r="D1658" s="21">
        <v>50</v>
      </c>
      <c r="E1658" s="2"/>
      <c r="F1658" s="387">
        <v>17</v>
      </c>
    </row>
    <row r="1659" spans="1:6">
      <c r="A1659" s="162" t="s">
        <v>2688</v>
      </c>
      <c r="B1659" s="2">
        <v>6</v>
      </c>
      <c r="C1659" s="1">
        <v>0.7</v>
      </c>
      <c r="D1659" s="21">
        <v>42</v>
      </c>
      <c r="E1659" s="2"/>
      <c r="F1659" s="387">
        <v>25.400000000000002</v>
      </c>
    </row>
    <row r="1660" spans="1:6">
      <c r="A1660" s="162" t="s">
        <v>2690</v>
      </c>
      <c r="B1660" s="2">
        <v>12</v>
      </c>
      <c r="C1660" s="1">
        <v>0.7</v>
      </c>
      <c r="D1660" s="21">
        <v>43</v>
      </c>
      <c r="E1660" s="2"/>
      <c r="F1660" s="387">
        <v>29.5</v>
      </c>
    </row>
    <row r="1661" spans="1:6">
      <c r="A1661" s="162" t="s">
        <v>2735</v>
      </c>
      <c r="B1661" s="2">
        <v>6</v>
      </c>
      <c r="C1661" s="1">
        <v>0.5</v>
      </c>
      <c r="D1661" s="21">
        <v>45</v>
      </c>
      <c r="E1661" s="2"/>
      <c r="F1661" s="387">
        <v>11.200000000000001</v>
      </c>
    </row>
    <row r="1662" spans="1:6">
      <c r="A1662" s="162" t="s">
        <v>14451</v>
      </c>
      <c r="B1662" s="2">
        <v>6</v>
      </c>
      <c r="C1662" s="1">
        <v>0.7</v>
      </c>
      <c r="D1662" s="21">
        <v>35</v>
      </c>
      <c r="E1662" s="2"/>
      <c r="F1662" s="387">
        <v>37.35</v>
      </c>
    </row>
    <row r="1663" spans="1:6">
      <c r="A1663" s="162" t="s">
        <v>31815</v>
      </c>
      <c r="B1663" s="2">
        <v>6</v>
      </c>
      <c r="C1663" s="1">
        <v>0.7</v>
      </c>
      <c r="D1663" s="21">
        <v>35</v>
      </c>
      <c r="E1663" s="2"/>
      <c r="F1663" s="387">
        <v>8.35</v>
      </c>
    </row>
    <row r="1664" spans="1:6">
      <c r="A1664" s="162" t="s">
        <v>15013</v>
      </c>
      <c r="B1664" s="2">
        <v>6</v>
      </c>
      <c r="C1664" s="1">
        <v>1</v>
      </c>
      <c r="D1664" s="21">
        <v>40</v>
      </c>
      <c r="E1664" s="2"/>
      <c r="F1664" s="387">
        <v>26.450000000000003</v>
      </c>
    </row>
    <row r="1665" spans="1:6">
      <c r="A1665" s="162" t="s">
        <v>31816</v>
      </c>
      <c r="B1665" s="2">
        <v>6</v>
      </c>
      <c r="C1665" s="1">
        <v>1</v>
      </c>
      <c r="D1665" s="21">
        <v>43</v>
      </c>
      <c r="E1665" s="2"/>
      <c r="F1665" s="387">
        <v>25.05</v>
      </c>
    </row>
    <row r="1666" spans="1:6">
      <c r="A1666" s="162" t="s">
        <v>15015</v>
      </c>
      <c r="B1666" s="2">
        <v>6</v>
      </c>
      <c r="C1666" s="1">
        <v>0.7</v>
      </c>
      <c r="D1666" s="21">
        <v>45</v>
      </c>
      <c r="E1666" s="2"/>
      <c r="F1666" s="387">
        <v>19.8</v>
      </c>
    </row>
    <row r="1667" spans="1:6">
      <c r="A1667" s="162" t="s">
        <v>33137</v>
      </c>
      <c r="B1667" s="2">
        <v>6</v>
      </c>
      <c r="C1667" s="1">
        <v>0.7</v>
      </c>
      <c r="D1667" s="21">
        <v>43</v>
      </c>
      <c r="E1667" s="2"/>
      <c r="F1667" s="387">
        <v>109.4</v>
      </c>
    </row>
    <row r="1668" spans="1:6">
      <c r="A1668" s="162" t="s">
        <v>2878</v>
      </c>
      <c r="B1668" s="2">
        <v>6</v>
      </c>
      <c r="C1668" s="1">
        <v>0.7</v>
      </c>
      <c r="D1668" s="21">
        <v>40</v>
      </c>
      <c r="E1668" s="2"/>
      <c r="F1668" s="387">
        <v>15.700000000000001</v>
      </c>
    </row>
    <row r="1669" spans="1:6">
      <c r="A1669" s="162" t="s">
        <v>33255</v>
      </c>
      <c r="B1669" s="2">
        <v>6</v>
      </c>
      <c r="C1669" s="1">
        <v>0.5</v>
      </c>
      <c r="D1669" s="21">
        <v>47</v>
      </c>
      <c r="E1669" s="2"/>
      <c r="F1669" s="387">
        <v>53.7</v>
      </c>
    </row>
    <row r="1670" spans="1:6">
      <c r="A1670" s="162" t="s">
        <v>2881</v>
      </c>
      <c r="B1670" s="2">
        <v>6</v>
      </c>
      <c r="C1670" s="1">
        <v>0.5</v>
      </c>
      <c r="D1670" s="21">
        <v>47</v>
      </c>
      <c r="E1670" s="2"/>
      <c r="F1670" s="387">
        <v>13.350000000000001</v>
      </c>
    </row>
    <row r="1671" spans="1:6">
      <c r="A1671" s="162" t="s">
        <v>26984</v>
      </c>
      <c r="B1671" s="2">
        <v>6</v>
      </c>
      <c r="C1671" s="1">
        <v>0.5</v>
      </c>
      <c r="D1671" s="21">
        <v>40</v>
      </c>
      <c r="E1671" s="2"/>
      <c r="F1671" s="387">
        <v>18.45</v>
      </c>
    </row>
    <row r="1672" spans="1:6">
      <c r="A1672" s="162" t="s">
        <v>2956</v>
      </c>
      <c r="B1672" s="2">
        <v>6</v>
      </c>
      <c r="C1672" s="1">
        <v>0.7</v>
      </c>
      <c r="D1672" s="21">
        <v>46</v>
      </c>
      <c r="E1672" s="2"/>
      <c r="F1672" s="387">
        <v>41.85</v>
      </c>
    </row>
    <row r="1673" spans="1:6">
      <c r="A1673" s="162" t="s">
        <v>2958</v>
      </c>
      <c r="B1673" s="2">
        <v>6</v>
      </c>
      <c r="C1673" s="1">
        <v>0.7</v>
      </c>
      <c r="D1673" s="21">
        <v>45</v>
      </c>
      <c r="E1673" s="2"/>
      <c r="F1673" s="387">
        <v>7.5500000000000007</v>
      </c>
    </row>
    <row r="1674" spans="1:6">
      <c r="A1674" s="162" t="s">
        <v>2962</v>
      </c>
      <c r="B1674" s="2">
        <v>6</v>
      </c>
      <c r="C1674" s="1">
        <v>0.7</v>
      </c>
      <c r="D1674" s="21">
        <v>47</v>
      </c>
      <c r="E1674" s="2"/>
      <c r="F1674" s="387">
        <v>56.7</v>
      </c>
    </row>
    <row r="1675" spans="1:6">
      <c r="A1675" s="162" t="s">
        <v>15097</v>
      </c>
      <c r="B1675" s="2">
        <v>6</v>
      </c>
      <c r="C1675" s="1">
        <v>0.7</v>
      </c>
      <c r="D1675" s="21">
        <v>45.7</v>
      </c>
      <c r="E1675" s="2"/>
      <c r="F1675" s="387">
        <v>14.200000000000001</v>
      </c>
    </row>
    <row r="1676" spans="1:6">
      <c r="A1676" s="162" t="s">
        <v>2964</v>
      </c>
      <c r="B1676" s="2">
        <v>6</v>
      </c>
      <c r="C1676" s="1">
        <v>0.7</v>
      </c>
      <c r="D1676" s="21">
        <v>45.7</v>
      </c>
      <c r="E1676" s="2"/>
      <c r="F1676" s="387">
        <v>48.45</v>
      </c>
    </row>
    <row r="1677" spans="1:6">
      <c r="A1677" s="162" t="s">
        <v>2967</v>
      </c>
      <c r="B1677" s="2">
        <v>6</v>
      </c>
      <c r="C1677" s="1">
        <v>0.7</v>
      </c>
      <c r="D1677" s="21">
        <v>43</v>
      </c>
      <c r="E1677" s="2"/>
      <c r="F1677" s="387">
        <v>50.25</v>
      </c>
    </row>
    <row r="1678" spans="1:6">
      <c r="A1678" s="162" t="s">
        <v>33144</v>
      </c>
      <c r="B1678" s="2">
        <v>6</v>
      </c>
      <c r="C1678" s="1">
        <v>0.7</v>
      </c>
      <c r="D1678" s="21">
        <v>57.15</v>
      </c>
      <c r="E1678" s="2"/>
      <c r="F1678" s="387">
        <v>20.900000000000002</v>
      </c>
    </row>
    <row r="1679" spans="1:6">
      <c r="A1679" s="162" t="s">
        <v>2969</v>
      </c>
      <c r="B1679" s="2">
        <v>6</v>
      </c>
      <c r="C1679" s="1">
        <v>0.7</v>
      </c>
      <c r="D1679" s="21">
        <v>40</v>
      </c>
      <c r="E1679" s="2"/>
      <c r="F1679" s="387">
        <v>90.25</v>
      </c>
    </row>
    <row r="1680" spans="1:6">
      <c r="A1680" s="162" t="s">
        <v>33145</v>
      </c>
      <c r="B1680" s="2">
        <v>6</v>
      </c>
      <c r="C1680" s="1">
        <v>0.7</v>
      </c>
      <c r="D1680" s="21">
        <v>40</v>
      </c>
      <c r="E1680" s="2"/>
      <c r="F1680" s="387">
        <v>25.1</v>
      </c>
    </row>
    <row r="1681" spans="1:6">
      <c r="A1681" s="162" t="s">
        <v>32540</v>
      </c>
      <c r="B1681" s="2">
        <v>12</v>
      </c>
      <c r="C1681" s="1">
        <v>1</v>
      </c>
      <c r="D1681" s="21">
        <v>40</v>
      </c>
      <c r="E1681" s="2"/>
      <c r="F1681" s="387">
        <v>29.55</v>
      </c>
    </row>
    <row r="1682" spans="1:6">
      <c r="A1682" s="162" t="s">
        <v>31820</v>
      </c>
      <c r="B1682" s="2">
        <v>6</v>
      </c>
      <c r="C1682" s="1">
        <v>0.7</v>
      </c>
      <c r="D1682" s="21">
        <v>46.5</v>
      </c>
      <c r="E1682" s="2"/>
      <c r="F1682" s="387">
        <v>19</v>
      </c>
    </row>
    <row r="1683" spans="1:6">
      <c r="A1683" s="162" t="s">
        <v>2988</v>
      </c>
      <c r="B1683" s="2">
        <v>6</v>
      </c>
      <c r="C1683" s="1">
        <v>0.7</v>
      </c>
      <c r="D1683" s="21">
        <v>51.5</v>
      </c>
      <c r="E1683" s="2"/>
      <c r="F1683" s="387">
        <v>52.2</v>
      </c>
    </row>
    <row r="1684" spans="1:6">
      <c r="A1684" s="162" t="s">
        <v>2990</v>
      </c>
      <c r="B1684" s="2">
        <v>6</v>
      </c>
      <c r="C1684" s="1">
        <v>0.7</v>
      </c>
      <c r="D1684" s="21">
        <v>48</v>
      </c>
      <c r="E1684" s="2"/>
      <c r="F1684" s="387">
        <v>26.55</v>
      </c>
    </row>
    <row r="1685" spans="1:6">
      <c r="A1685" s="162" t="s">
        <v>2991</v>
      </c>
      <c r="B1685" s="2">
        <v>6</v>
      </c>
      <c r="C1685" s="1">
        <v>0.7</v>
      </c>
      <c r="D1685" s="21">
        <v>45</v>
      </c>
      <c r="E1685" s="2"/>
      <c r="F1685" s="387">
        <v>22.900000000000002</v>
      </c>
    </row>
    <row r="1686" spans="1:6">
      <c r="A1686" s="162" t="s">
        <v>3067</v>
      </c>
      <c r="B1686" s="2">
        <v>6</v>
      </c>
      <c r="C1686" s="1">
        <v>0.7</v>
      </c>
      <c r="D1686" s="21">
        <v>40</v>
      </c>
      <c r="E1686" s="2"/>
      <c r="F1686" s="387">
        <v>18.55</v>
      </c>
    </row>
    <row r="1687" spans="1:6">
      <c r="A1687" s="162" t="s">
        <v>3069</v>
      </c>
      <c r="B1687" s="2">
        <v>6</v>
      </c>
      <c r="C1687" s="1">
        <v>0.7</v>
      </c>
      <c r="D1687" s="21">
        <v>45</v>
      </c>
      <c r="E1687" s="2"/>
      <c r="F1687" s="387">
        <v>13.850000000000001</v>
      </c>
    </row>
    <row r="1688" spans="1:6">
      <c r="A1688" s="162" t="s">
        <v>14455</v>
      </c>
      <c r="B1688" s="2">
        <v>12</v>
      </c>
      <c r="C1688" s="1">
        <v>0.7</v>
      </c>
      <c r="D1688" s="21">
        <v>50.5</v>
      </c>
      <c r="E1688" s="2"/>
      <c r="F1688" s="387">
        <v>15.850000000000001</v>
      </c>
    </row>
    <row r="1689" spans="1:6">
      <c r="A1689" s="162" t="s">
        <v>4728</v>
      </c>
      <c r="B1689" s="2">
        <v>12</v>
      </c>
      <c r="C1689" s="1">
        <v>1</v>
      </c>
      <c r="D1689" s="21">
        <v>40.5</v>
      </c>
      <c r="E1689" s="2"/>
      <c r="F1689" s="387">
        <v>13.75</v>
      </c>
    </row>
    <row r="1690" spans="1:6">
      <c r="A1690" s="162" t="s">
        <v>3124</v>
      </c>
      <c r="B1690" s="2">
        <v>3</v>
      </c>
      <c r="C1690" s="1">
        <v>1.75</v>
      </c>
      <c r="D1690" s="21">
        <v>47</v>
      </c>
      <c r="E1690" s="2"/>
      <c r="F1690" s="387">
        <v>44.650000000000006</v>
      </c>
    </row>
    <row r="1691" spans="1:6">
      <c r="A1691" s="162" t="s">
        <v>3212</v>
      </c>
      <c r="B1691" s="2">
        <v>6</v>
      </c>
      <c r="C1691" s="1">
        <v>0.7</v>
      </c>
      <c r="D1691" s="21">
        <v>53.5</v>
      </c>
      <c r="E1691" s="2"/>
      <c r="F1691" s="387">
        <v>34.1</v>
      </c>
    </row>
    <row r="1692" spans="1:6">
      <c r="A1692" s="162" t="s">
        <v>3276</v>
      </c>
      <c r="B1692" s="2">
        <v>6</v>
      </c>
      <c r="C1692" s="1">
        <v>0.7</v>
      </c>
      <c r="D1692" s="21">
        <v>43.2</v>
      </c>
      <c r="E1692" s="2"/>
      <c r="F1692" s="387">
        <v>17.95</v>
      </c>
    </row>
    <row r="1693" spans="1:6">
      <c r="A1693" s="162" t="s">
        <v>3322</v>
      </c>
      <c r="B1693" s="2">
        <v>6</v>
      </c>
      <c r="C1693" s="1">
        <v>0.7</v>
      </c>
      <c r="D1693" s="21">
        <v>43.2</v>
      </c>
      <c r="E1693" s="2"/>
      <c r="F1693" s="387">
        <v>24.05</v>
      </c>
    </row>
    <row r="1694" spans="1:6">
      <c r="A1694" s="162" t="s">
        <v>33177</v>
      </c>
      <c r="B1694" s="2">
        <v>6</v>
      </c>
      <c r="C1694" s="1">
        <v>0.7</v>
      </c>
      <c r="D1694" s="21">
        <v>42</v>
      </c>
      <c r="E1694" s="2"/>
      <c r="F1694" s="387">
        <v>27</v>
      </c>
    </row>
    <row r="1695" spans="1:6">
      <c r="A1695" s="162" t="s">
        <v>26990</v>
      </c>
      <c r="B1695" s="2">
        <v>6</v>
      </c>
      <c r="C1695" s="1">
        <v>0.7</v>
      </c>
      <c r="D1695" s="21">
        <v>40</v>
      </c>
      <c r="E1695" s="2"/>
      <c r="F1695" s="387">
        <v>12.700000000000001</v>
      </c>
    </row>
    <row r="1696" spans="1:6">
      <c r="A1696" s="162" t="s">
        <v>3392</v>
      </c>
      <c r="B1696" s="2">
        <v>6</v>
      </c>
      <c r="C1696" s="1">
        <v>0.7</v>
      </c>
      <c r="D1696" s="21">
        <v>40</v>
      </c>
      <c r="E1696" s="2"/>
      <c r="F1696" s="387">
        <v>14.950000000000001</v>
      </c>
    </row>
    <row r="1697" spans="1:6">
      <c r="A1697" s="162" t="s">
        <v>3395</v>
      </c>
      <c r="B1697" s="2">
        <v>6</v>
      </c>
      <c r="C1697" s="1">
        <v>0.7</v>
      </c>
      <c r="D1697" s="21">
        <v>43</v>
      </c>
      <c r="E1697" s="2"/>
      <c r="F1697" s="387">
        <v>451</v>
      </c>
    </row>
    <row r="1698" spans="1:6">
      <c r="A1698" s="162" t="s">
        <v>33178</v>
      </c>
      <c r="B1698" s="2">
        <v>6</v>
      </c>
      <c r="C1698" s="1">
        <v>0.7</v>
      </c>
      <c r="D1698" s="21">
        <v>45</v>
      </c>
      <c r="E1698" s="2"/>
      <c r="F1698" s="387">
        <v>41.900000000000006</v>
      </c>
    </row>
    <row r="1699" spans="1:6">
      <c r="A1699" s="162" t="s">
        <v>27744</v>
      </c>
      <c r="B1699" s="2">
        <v>6</v>
      </c>
      <c r="C1699" s="1">
        <v>0.7</v>
      </c>
      <c r="D1699" s="21">
        <v>48</v>
      </c>
      <c r="E1699" s="2"/>
      <c r="F1699" s="387">
        <v>366.05</v>
      </c>
    </row>
    <row r="1700" spans="1:6">
      <c r="A1700" s="162" t="s">
        <v>3418</v>
      </c>
      <c r="B1700" s="2">
        <v>6</v>
      </c>
      <c r="C1700" s="1">
        <v>0.7</v>
      </c>
      <c r="D1700" s="21">
        <v>40</v>
      </c>
      <c r="E1700" s="2"/>
      <c r="F1700" s="387">
        <v>17.25</v>
      </c>
    </row>
    <row r="1701" spans="1:6">
      <c r="A1701" s="162" t="s">
        <v>3436</v>
      </c>
      <c r="B1701" s="2">
        <v>6</v>
      </c>
      <c r="C1701" s="1">
        <v>0.7</v>
      </c>
      <c r="D1701" s="21">
        <v>40</v>
      </c>
      <c r="E1701" s="2"/>
      <c r="F1701" s="387">
        <v>39</v>
      </c>
    </row>
    <row r="1702" spans="1:6">
      <c r="A1702" s="162" t="s">
        <v>31834</v>
      </c>
      <c r="B1702" s="2">
        <v>6</v>
      </c>
      <c r="C1702" s="1">
        <v>0.7</v>
      </c>
      <c r="D1702" s="21">
        <v>46</v>
      </c>
      <c r="E1702" s="2"/>
      <c r="F1702" s="387">
        <v>16.95</v>
      </c>
    </row>
    <row r="1703" spans="1:6">
      <c r="A1703" s="162" t="s">
        <v>33191</v>
      </c>
      <c r="B1703" s="2">
        <v>6</v>
      </c>
      <c r="C1703" s="1">
        <v>0.7</v>
      </c>
      <c r="D1703" s="21">
        <v>46</v>
      </c>
      <c r="E1703" s="2"/>
      <c r="F1703" s="387">
        <v>22.450000000000003</v>
      </c>
    </row>
    <row r="1704" spans="1:6">
      <c r="A1704" s="162" t="s">
        <v>27745</v>
      </c>
      <c r="B1704" s="2">
        <v>6</v>
      </c>
      <c r="C1704" s="1">
        <v>0.7</v>
      </c>
      <c r="D1704" s="21">
        <v>43</v>
      </c>
      <c r="E1704" s="2"/>
      <c r="F1704" s="387">
        <v>22.75</v>
      </c>
    </row>
    <row r="1705" spans="1:6">
      <c r="A1705" s="162" t="s">
        <v>4680</v>
      </c>
      <c r="B1705" s="2">
        <v>6</v>
      </c>
      <c r="C1705" s="1">
        <v>1</v>
      </c>
      <c r="D1705" s="21">
        <v>50</v>
      </c>
      <c r="E1705" s="2"/>
      <c r="F1705" s="387">
        <v>9.5</v>
      </c>
    </row>
    <row r="1706" spans="1:6">
      <c r="A1706" s="162" t="s">
        <v>3568</v>
      </c>
      <c r="B1706" s="2">
        <v>6</v>
      </c>
      <c r="C1706" s="1">
        <v>0.7</v>
      </c>
      <c r="D1706" s="21">
        <v>43</v>
      </c>
      <c r="E1706" s="2"/>
      <c r="F1706" s="387">
        <v>32.550000000000004</v>
      </c>
    </row>
    <row r="1707" spans="1:6">
      <c r="A1707" s="162" t="s">
        <v>33195</v>
      </c>
      <c r="B1707" s="2">
        <v>6</v>
      </c>
      <c r="C1707" s="1">
        <v>0.7</v>
      </c>
      <c r="D1707" s="21">
        <v>43</v>
      </c>
      <c r="E1707" s="2"/>
      <c r="F1707" s="387">
        <v>16.8</v>
      </c>
    </row>
    <row r="1708" spans="1:6">
      <c r="A1708" s="162" t="s">
        <v>3608</v>
      </c>
      <c r="B1708" s="2">
        <v>6</v>
      </c>
      <c r="C1708" s="1">
        <v>0.7</v>
      </c>
      <c r="D1708" s="21">
        <v>40</v>
      </c>
      <c r="E1708" s="2"/>
      <c r="F1708" s="387">
        <v>70.100000000000009</v>
      </c>
    </row>
    <row r="1709" spans="1:6">
      <c r="A1709" s="162" t="s">
        <v>3610</v>
      </c>
      <c r="B1709" s="2">
        <v>3</v>
      </c>
      <c r="C1709" s="1">
        <v>0.7</v>
      </c>
      <c r="D1709" s="21">
        <v>46</v>
      </c>
      <c r="E1709" s="2"/>
      <c r="F1709" s="387">
        <v>27.35</v>
      </c>
    </row>
    <row r="1710" spans="1:6">
      <c r="A1710" s="162" t="s">
        <v>3612</v>
      </c>
      <c r="B1710" s="2">
        <v>3</v>
      </c>
      <c r="C1710" s="1">
        <v>0.7</v>
      </c>
      <c r="D1710" s="21">
        <v>46</v>
      </c>
      <c r="E1710" s="2"/>
      <c r="F1710" s="387">
        <v>26.650000000000002</v>
      </c>
    </row>
    <row r="1711" spans="1:6">
      <c r="A1711" s="162" t="s">
        <v>31839</v>
      </c>
      <c r="B1711" s="2">
        <v>6</v>
      </c>
      <c r="C1711" s="1">
        <v>1</v>
      </c>
      <c r="D1711" s="21">
        <v>40</v>
      </c>
      <c r="E1711" s="2"/>
      <c r="F1711" s="387">
        <v>14.3</v>
      </c>
    </row>
    <row r="1712" spans="1:6">
      <c r="A1712" s="162" t="s">
        <v>33207</v>
      </c>
      <c r="B1712" s="2">
        <v>3</v>
      </c>
      <c r="C1712" s="1">
        <v>0.7</v>
      </c>
      <c r="D1712" s="21">
        <v>40</v>
      </c>
      <c r="E1712" s="2"/>
      <c r="F1712" s="387">
        <v>17.600000000000001</v>
      </c>
    </row>
    <row r="1713" spans="1:6">
      <c r="A1713" s="162" t="s">
        <v>33208</v>
      </c>
      <c r="B1713" s="2">
        <v>3</v>
      </c>
      <c r="C1713" s="1">
        <v>0.7</v>
      </c>
      <c r="D1713" s="21">
        <v>46</v>
      </c>
      <c r="E1713" s="2"/>
      <c r="F1713" s="387">
        <v>19.850000000000001</v>
      </c>
    </row>
    <row r="1714" spans="1:6">
      <c r="A1714" s="162" t="s">
        <v>3781</v>
      </c>
      <c r="B1714" s="2">
        <v>3</v>
      </c>
      <c r="C1714" s="1">
        <v>0.7</v>
      </c>
      <c r="D1714" s="21">
        <v>46</v>
      </c>
      <c r="E1714" s="2"/>
      <c r="F1714" s="387">
        <v>30.700000000000003</v>
      </c>
    </row>
    <row r="1715" spans="1:6">
      <c r="A1715" s="162" t="s">
        <v>3862</v>
      </c>
      <c r="B1715" s="2">
        <v>6</v>
      </c>
      <c r="C1715" s="1">
        <v>0.7</v>
      </c>
      <c r="D1715" s="21">
        <v>46</v>
      </c>
      <c r="E1715" s="2"/>
      <c r="F1715" s="387">
        <v>57.85</v>
      </c>
    </row>
    <row r="1716" spans="1:6">
      <c r="A1716" s="162" t="s">
        <v>33210</v>
      </c>
      <c r="B1716" s="2">
        <v>6</v>
      </c>
      <c r="C1716" s="1">
        <v>0.7</v>
      </c>
      <c r="D1716" s="21">
        <v>62.2</v>
      </c>
      <c r="E1716" s="2"/>
      <c r="F1716" s="387">
        <v>43.400000000000006</v>
      </c>
    </row>
    <row r="1717" spans="1:6">
      <c r="A1717" s="162" t="s">
        <v>3866</v>
      </c>
      <c r="B1717" s="2">
        <v>6</v>
      </c>
      <c r="C1717" s="1">
        <v>0.7</v>
      </c>
      <c r="D1717" s="21">
        <v>40</v>
      </c>
      <c r="E1717" s="2"/>
      <c r="F1717" s="387">
        <v>8.2000000000000011</v>
      </c>
    </row>
    <row r="1718" spans="1:6">
      <c r="A1718" s="162" t="s">
        <v>3868</v>
      </c>
      <c r="B1718" s="2">
        <v>6</v>
      </c>
      <c r="C1718" s="1">
        <v>0.7</v>
      </c>
      <c r="D1718" s="21">
        <v>45</v>
      </c>
      <c r="E1718" s="2"/>
      <c r="F1718" s="387">
        <v>14.450000000000001</v>
      </c>
    </row>
    <row r="1719" spans="1:6">
      <c r="A1719" s="162" t="s">
        <v>3870</v>
      </c>
      <c r="B1719" s="2">
        <v>6</v>
      </c>
      <c r="C1719" s="1">
        <v>0.5</v>
      </c>
      <c r="D1719" s="21">
        <v>49.6</v>
      </c>
      <c r="E1719" s="2"/>
      <c r="F1719" s="387">
        <v>36.65</v>
      </c>
    </row>
    <row r="1720" spans="1:6">
      <c r="A1720" s="162" t="s">
        <v>13704</v>
      </c>
      <c r="B1720" s="2">
        <v>6</v>
      </c>
      <c r="C1720" s="1">
        <v>0.7</v>
      </c>
      <c r="D1720" s="21">
        <v>45</v>
      </c>
      <c r="E1720" s="2"/>
      <c r="F1720" s="387">
        <v>34.25</v>
      </c>
    </row>
    <row r="1721" spans="1:6">
      <c r="A1721" s="162" t="s">
        <v>31841</v>
      </c>
      <c r="B1721" s="2">
        <v>6</v>
      </c>
      <c r="C1721" s="1">
        <v>0.7</v>
      </c>
      <c r="D1721" s="21">
        <v>45</v>
      </c>
      <c r="E1721" s="2"/>
      <c r="F1721" s="387">
        <v>25.400000000000002</v>
      </c>
    </row>
    <row r="1722" spans="1:6">
      <c r="A1722" s="162" t="s">
        <v>31842</v>
      </c>
      <c r="B1722" s="2">
        <v>6</v>
      </c>
      <c r="C1722" s="1">
        <v>0.7</v>
      </c>
      <c r="D1722" s="21">
        <v>43</v>
      </c>
      <c r="E1722" s="2"/>
      <c r="F1722" s="387">
        <v>15.4</v>
      </c>
    </row>
    <row r="1723" spans="1:6">
      <c r="A1723" s="162" t="s">
        <v>33211</v>
      </c>
      <c r="B1723" s="2">
        <v>6</v>
      </c>
      <c r="C1723" s="1">
        <v>0.7</v>
      </c>
      <c r="D1723" s="21">
        <v>40</v>
      </c>
      <c r="E1723" s="2"/>
      <c r="F1723" s="387">
        <v>12.3</v>
      </c>
    </row>
    <row r="1724" spans="1:6">
      <c r="A1724" s="162" t="s">
        <v>3886</v>
      </c>
      <c r="B1724" s="2">
        <v>6</v>
      </c>
      <c r="C1724" s="1">
        <v>0.7</v>
      </c>
      <c r="D1724" s="21">
        <v>50</v>
      </c>
      <c r="E1724" s="2"/>
      <c r="F1724" s="387">
        <v>69.150000000000006</v>
      </c>
    </row>
    <row r="1725" spans="1:6">
      <c r="A1725" s="162" t="s">
        <v>3908</v>
      </c>
      <c r="B1725" s="2">
        <v>6</v>
      </c>
      <c r="C1725" s="1">
        <v>0.5</v>
      </c>
      <c r="D1725" s="21">
        <v>50</v>
      </c>
      <c r="E1725" s="2"/>
      <c r="F1725" s="387">
        <v>48.400000000000006</v>
      </c>
    </row>
    <row r="1726" spans="1:6">
      <c r="A1726" s="162" t="s">
        <v>27758</v>
      </c>
      <c r="B1726" s="2">
        <v>6</v>
      </c>
      <c r="C1726" s="1">
        <v>0.5</v>
      </c>
      <c r="D1726" s="21">
        <v>40</v>
      </c>
      <c r="E1726" s="2"/>
      <c r="F1726" s="387">
        <v>415.6</v>
      </c>
    </row>
    <row r="1727" spans="1:6">
      <c r="A1727" s="162" t="s">
        <v>3977</v>
      </c>
      <c r="B1727" s="2">
        <v>6</v>
      </c>
      <c r="C1727" s="1">
        <v>0.7</v>
      </c>
      <c r="D1727" s="21">
        <v>42.4</v>
      </c>
      <c r="E1727" s="2"/>
      <c r="F1727" s="387">
        <v>15.350000000000001</v>
      </c>
    </row>
    <row r="1728" spans="1:6">
      <c r="A1728" s="162" t="s">
        <v>3980</v>
      </c>
      <c r="B1728" s="2">
        <v>6</v>
      </c>
      <c r="C1728" s="1">
        <v>0.7</v>
      </c>
      <c r="D1728" s="21">
        <v>42.4</v>
      </c>
      <c r="E1728" s="2"/>
      <c r="F1728" s="387">
        <v>15.100000000000001</v>
      </c>
    </row>
    <row r="1729" spans="1:6">
      <c r="A1729" s="162" t="s">
        <v>3982</v>
      </c>
      <c r="B1729" s="2">
        <v>6</v>
      </c>
      <c r="C1729" s="1">
        <v>0.7</v>
      </c>
      <c r="D1729" s="21">
        <v>50</v>
      </c>
      <c r="E1729" s="2"/>
      <c r="F1729" s="387">
        <v>32.550000000000004</v>
      </c>
    </row>
    <row r="1730" spans="1:6">
      <c r="A1730" s="162" t="s">
        <v>33225</v>
      </c>
      <c r="B1730" s="2">
        <v>6</v>
      </c>
      <c r="C1730" s="1">
        <v>0.7</v>
      </c>
      <c r="D1730" s="21">
        <v>45</v>
      </c>
      <c r="E1730" s="2"/>
      <c r="F1730" s="387">
        <v>16.900000000000002</v>
      </c>
    </row>
    <row r="1731" spans="1:6">
      <c r="A1731" s="162" t="s">
        <v>33226</v>
      </c>
      <c r="B1731" s="2">
        <v>6</v>
      </c>
      <c r="C1731" s="1">
        <v>0.7</v>
      </c>
      <c r="D1731" s="21">
        <v>40.5</v>
      </c>
      <c r="E1731" s="2"/>
      <c r="F1731" s="387">
        <v>15.15</v>
      </c>
    </row>
    <row r="1732" spans="1:6">
      <c r="A1732" s="162" t="s">
        <v>4004</v>
      </c>
      <c r="B1732" s="2">
        <v>6</v>
      </c>
      <c r="C1732" s="1">
        <v>0.7</v>
      </c>
      <c r="D1732" s="21">
        <v>57.2</v>
      </c>
      <c r="E1732" s="2"/>
      <c r="F1732" s="387">
        <v>8.6</v>
      </c>
    </row>
    <row r="1733" spans="1:6">
      <c r="A1733" s="162" t="s">
        <v>4027</v>
      </c>
      <c r="B1733" s="2">
        <v>6</v>
      </c>
      <c r="C1733" s="1">
        <v>0.7</v>
      </c>
      <c r="D1733" s="21">
        <v>45.2</v>
      </c>
      <c r="E1733" s="2"/>
      <c r="F1733" s="387">
        <v>49.550000000000004</v>
      </c>
    </row>
    <row r="1734" spans="1:6">
      <c r="A1734" s="162" t="s">
        <v>4071</v>
      </c>
      <c r="B1734" s="2">
        <v>6</v>
      </c>
      <c r="C1734" s="1">
        <v>0.7</v>
      </c>
      <c r="D1734" s="21">
        <v>40</v>
      </c>
      <c r="E1734" s="2"/>
      <c r="F1734" s="387">
        <v>33.200000000000003</v>
      </c>
    </row>
    <row r="1735" spans="1:6">
      <c r="A1735" s="162" t="s">
        <v>4075</v>
      </c>
      <c r="B1735" s="2">
        <v>6</v>
      </c>
      <c r="C1735" s="1">
        <v>0.7</v>
      </c>
      <c r="D1735" s="21">
        <v>40</v>
      </c>
      <c r="E1735" s="2"/>
      <c r="F1735" s="387">
        <v>16.350000000000001</v>
      </c>
    </row>
    <row r="1736" spans="1:6">
      <c r="A1736" s="162" t="s">
        <v>4077</v>
      </c>
      <c r="B1736" s="2">
        <v>6</v>
      </c>
      <c r="C1736" s="1">
        <v>0.7</v>
      </c>
      <c r="D1736" s="21">
        <v>40</v>
      </c>
      <c r="E1736" s="2"/>
      <c r="F1736" s="387">
        <v>35.950000000000003</v>
      </c>
    </row>
    <row r="1737" spans="1:6">
      <c r="A1737" s="162" t="s">
        <v>31848</v>
      </c>
      <c r="B1737" s="2">
        <v>6</v>
      </c>
      <c r="C1737" s="1">
        <v>0.7</v>
      </c>
      <c r="D1737" s="21">
        <v>43</v>
      </c>
      <c r="E1737" s="2"/>
      <c r="F1737" s="387">
        <v>15.5</v>
      </c>
    </row>
    <row r="1738" spans="1:6">
      <c r="A1738" s="162" t="s">
        <v>4181</v>
      </c>
      <c r="B1738" s="2">
        <v>6</v>
      </c>
      <c r="C1738" s="1">
        <v>0.7</v>
      </c>
      <c r="D1738" s="21">
        <v>43</v>
      </c>
      <c r="E1738" s="2"/>
      <c r="F1738" s="387">
        <v>13.15</v>
      </c>
    </row>
    <row r="1739" spans="1:6">
      <c r="A1739" s="162" t="s">
        <v>4184</v>
      </c>
      <c r="B1739" s="2">
        <v>4</v>
      </c>
      <c r="C1739" s="1">
        <v>0.7</v>
      </c>
      <c r="D1739" s="21">
        <v>40</v>
      </c>
      <c r="E1739" s="2"/>
      <c r="F1739" s="387">
        <v>21</v>
      </c>
    </row>
    <row r="1740" spans="1:6">
      <c r="A1740" s="162" t="s">
        <v>14326</v>
      </c>
      <c r="B1740" s="2">
        <v>6</v>
      </c>
      <c r="C1740" s="1">
        <v>0.7</v>
      </c>
      <c r="D1740" s="21">
        <v>46</v>
      </c>
      <c r="E1740" s="2"/>
      <c r="F1740" s="387">
        <v>91.4</v>
      </c>
    </row>
    <row r="1741" spans="1:6">
      <c r="A1741" s="162" t="s">
        <v>4189</v>
      </c>
      <c r="B1741" s="2">
        <v>4</v>
      </c>
      <c r="C1741" s="1">
        <v>0.7</v>
      </c>
      <c r="D1741" s="21">
        <v>46</v>
      </c>
      <c r="E1741" s="2"/>
      <c r="F1741" s="387">
        <v>157.85000000000002</v>
      </c>
    </row>
    <row r="1742" spans="1:6">
      <c r="A1742" s="162" t="s">
        <v>4191</v>
      </c>
      <c r="B1742" s="2">
        <v>6</v>
      </c>
      <c r="C1742" s="1">
        <v>0.7</v>
      </c>
      <c r="D1742" s="21">
        <v>40</v>
      </c>
      <c r="E1742" s="2"/>
      <c r="F1742" s="387">
        <v>14.3</v>
      </c>
    </row>
    <row r="1743" spans="1:6">
      <c r="A1743" s="162" t="s">
        <v>33244</v>
      </c>
      <c r="B1743" s="2">
        <v>3</v>
      </c>
      <c r="C1743" s="1">
        <v>0.7</v>
      </c>
      <c r="D1743" s="21">
        <v>40</v>
      </c>
      <c r="E1743" s="2"/>
      <c r="F1743" s="387">
        <v>32.9</v>
      </c>
    </row>
    <row r="1744" spans="1:6">
      <c r="A1744" s="162" t="s">
        <v>4194</v>
      </c>
      <c r="B1744" s="2">
        <v>6</v>
      </c>
      <c r="C1744" s="1">
        <v>1</v>
      </c>
      <c r="D1744" s="21">
        <v>40</v>
      </c>
      <c r="E1744" s="2"/>
      <c r="F1744" s="387">
        <v>21.3</v>
      </c>
    </row>
    <row r="1745" spans="1:6">
      <c r="A1745" s="162" t="s">
        <v>4209</v>
      </c>
      <c r="B1745" s="2">
        <v>6</v>
      </c>
      <c r="C1745" s="1">
        <v>0.7</v>
      </c>
      <c r="D1745" s="21">
        <v>48</v>
      </c>
      <c r="E1745" s="2"/>
      <c r="F1745" s="387">
        <v>20.200000000000003</v>
      </c>
    </row>
    <row r="1746" spans="1:6">
      <c r="A1746" s="162" t="s">
        <v>33245</v>
      </c>
      <c r="B1746" s="2">
        <v>3</v>
      </c>
      <c r="C1746" s="1">
        <v>0.7</v>
      </c>
      <c r="D1746" s="21">
        <v>40</v>
      </c>
      <c r="E1746" s="2"/>
      <c r="F1746" s="387">
        <v>14.9</v>
      </c>
    </row>
    <row r="1747" spans="1:6">
      <c r="A1747" s="162" t="s">
        <v>4212</v>
      </c>
      <c r="B1747" s="2">
        <v>3</v>
      </c>
      <c r="C1747" s="1">
        <v>0.7</v>
      </c>
      <c r="D1747" s="21">
        <v>43</v>
      </c>
      <c r="E1747" s="2"/>
      <c r="F1747" s="387">
        <v>44.150000000000006</v>
      </c>
    </row>
    <row r="1748" spans="1:6">
      <c r="A1748" s="162" t="s">
        <v>14328</v>
      </c>
      <c r="B1748" s="2">
        <v>6</v>
      </c>
      <c r="C1748" s="1">
        <v>0.7</v>
      </c>
      <c r="D1748" s="21">
        <v>43</v>
      </c>
      <c r="E1748" s="2"/>
      <c r="F1748" s="387">
        <v>18.55</v>
      </c>
    </row>
    <row r="1749" spans="1:6">
      <c r="A1749" s="163" t="s">
        <v>4234</v>
      </c>
      <c r="B1749" s="261">
        <v>6</v>
      </c>
      <c r="C1749" s="263">
        <v>0.7</v>
      </c>
      <c r="D1749" s="266">
        <v>60</v>
      </c>
      <c r="E1749" s="261"/>
      <c r="F1749" s="388">
        <v>36.800000000000004</v>
      </c>
    </row>
    <row r="1750" spans="1:6">
      <c r="A1750" t="s">
        <v>13689</v>
      </c>
      <c r="B1750" s="2">
        <v>6</v>
      </c>
      <c r="C1750" s="1">
        <v>0.7</v>
      </c>
      <c r="D1750" s="21">
        <v>61.3</v>
      </c>
      <c r="E1750" s="2"/>
      <c r="F1750" s="387">
        <v>20.900000000000002</v>
      </c>
    </row>
    <row r="1751" spans="1:6">
      <c r="A1751" t="s">
        <v>32930</v>
      </c>
      <c r="B1751" s="2">
        <v>6</v>
      </c>
      <c r="C1751" s="1">
        <v>0.7</v>
      </c>
      <c r="D1751" s="21">
        <v>60.8</v>
      </c>
      <c r="E1751" s="2"/>
      <c r="F1751" s="387">
        <v>40.25</v>
      </c>
    </row>
    <row r="1752" spans="1:6">
      <c r="A1752" t="s">
        <v>32931</v>
      </c>
      <c r="B1752" s="2">
        <v>6</v>
      </c>
      <c r="C1752" s="1">
        <v>0.7</v>
      </c>
      <c r="D1752" s="21">
        <v>60.7</v>
      </c>
      <c r="E1752" s="2"/>
      <c r="F1752" s="387">
        <v>73</v>
      </c>
    </row>
    <row r="1753" spans="1:6">
      <c r="A1753" t="s">
        <v>14525</v>
      </c>
      <c r="B1753" s="2">
        <v>6</v>
      </c>
      <c r="C1753" s="1">
        <v>0.7</v>
      </c>
      <c r="D1753" s="21">
        <v>61</v>
      </c>
      <c r="E1753" s="2"/>
      <c r="F1753" s="387">
        <v>55.5</v>
      </c>
    </row>
    <row r="1754" spans="1:6">
      <c r="A1754" t="s">
        <v>62</v>
      </c>
      <c r="B1754" s="2">
        <v>6</v>
      </c>
      <c r="C1754" s="1">
        <v>0.7</v>
      </c>
      <c r="D1754" s="21">
        <v>48</v>
      </c>
      <c r="E1754" s="2"/>
      <c r="F1754" s="387">
        <v>20.75</v>
      </c>
    </row>
    <row r="1755" spans="1:6">
      <c r="A1755" t="s">
        <v>64</v>
      </c>
      <c r="B1755" s="2">
        <v>3</v>
      </c>
      <c r="C1755" s="1">
        <v>0.7</v>
      </c>
      <c r="D1755" s="21">
        <v>40</v>
      </c>
      <c r="E1755" s="2"/>
      <c r="F1755" s="387">
        <v>31.05</v>
      </c>
    </row>
    <row r="1756" spans="1:6">
      <c r="E1756" s="2"/>
      <c r="F1756" s="387"/>
    </row>
    <row r="1757" spans="1:6">
      <c r="E1757" s="2"/>
      <c r="F1757" s="387"/>
    </row>
    <row r="1758" spans="1:6">
      <c r="E1758" s="2"/>
      <c r="F1758" s="387"/>
    </row>
    <row r="1759" spans="1:6">
      <c r="E1759" s="2"/>
      <c r="F1759" s="387"/>
    </row>
    <row r="1760" spans="1:6">
      <c r="E1760" s="2"/>
      <c r="F1760" s="387"/>
    </row>
    <row r="1761" spans="5:6">
      <c r="E1761" s="2"/>
      <c r="F1761" s="387"/>
    </row>
    <row r="1762" spans="5:6">
      <c r="E1762" s="2"/>
      <c r="F1762" s="387"/>
    </row>
    <row r="1763" spans="5:6">
      <c r="E1763" s="2"/>
      <c r="F1763" s="387"/>
    </row>
    <row r="1764" spans="5:6">
      <c r="E1764" s="2"/>
      <c r="F1764" s="387"/>
    </row>
    <row r="1765" spans="5:6">
      <c r="E1765" s="2"/>
      <c r="F1765" s="387"/>
    </row>
    <row r="1766" spans="5:6">
      <c r="E1766" s="2"/>
      <c r="F1766" s="387"/>
    </row>
    <row r="1767" spans="5:6">
      <c r="E1767" s="2"/>
      <c r="F1767" s="387"/>
    </row>
    <row r="1768" spans="5:6">
      <c r="E1768" s="2"/>
      <c r="F1768" s="387"/>
    </row>
    <row r="1769" spans="5:6">
      <c r="E1769" s="2"/>
      <c r="F1769" s="387"/>
    </row>
    <row r="1770" spans="5:6">
      <c r="E1770" s="2"/>
      <c r="F1770" s="387"/>
    </row>
    <row r="1771" spans="5:6">
      <c r="E1771" s="2"/>
      <c r="F1771" s="387"/>
    </row>
    <row r="1772" spans="5:6">
      <c r="E1772" s="2"/>
      <c r="F1772" s="387"/>
    </row>
    <row r="1773" spans="5:6">
      <c r="E1773" s="2"/>
      <c r="F1773" s="387"/>
    </row>
    <row r="1774" spans="5:6">
      <c r="E1774" s="2"/>
      <c r="F1774" s="387"/>
    </row>
    <row r="1775" spans="5:6">
      <c r="E1775" s="2"/>
      <c r="F1775" s="387"/>
    </row>
    <row r="1776" spans="5:6">
      <c r="E1776" s="2"/>
      <c r="F1776" s="387"/>
    </row>
    <row r="1777" spans="5:6">
      <c r="E1777" s="2"/>
      <c r="F1777" s="387"/>
    </row>
    <row r="1778" spans="5:6">
      <c r="E1778" s="2"/>
      <c r="F1778" s="387"/>
    </row>
    <row r="1779" spans="5:6">
      <c r="E1779" s="2"/>
      <c r="F1779" s="387"/>
    </row>
    <row r="1780" spans="5:6">
      <c r="E1780" s="2"/>
      <c r="F1780" s="387"/>
    </row>
    <row r="1781" spans="5:6">
      <c r="E1781" s="2"/>
      <c r="F1781" s="387"/>
    </row>
    <row r="1782" spans="5:6">
      <c r="E1782" s="2"/>
      <c r="F1782" s="387"/>
    </row>
    <row r="1783" spans="5:6">
      <c r="E1783" s="2"/>
      <c r="F1783" s="387"/>
    </row>
    <row r="1784" spans="5:6">
      <c r="E1784" s="2"/>
      <c r="F1784" s="387"/>
    </row>
    <row r="1785" spans="5:6">
      <c r="E1785" s="2"/>
      <c r="F1785" s="387"/>
    </row>
    <row r="1786" spans="5:6">
      <c r="E1786" s="2"/>
      <c r="F1786" s="387"/>
    </row>
    <row r="1787" spans="5:6">
      <c r="E1787" s="2"/>
      <c r="F1787" s="387"/>
    </row>
    <row r="1788" spans="5:6">
      <c r="E1788" s="2"/>
      <c r="F1788" s="387"/>
    </row>
    <row r="1789" spans="5:6">
      <c r="E1789" s="2"/>
      <c r="F1789" s="387"/>
    </row>
    <row r="1790" spans="5:6">
      <c r="E1790" s="2"/>
      <c r="F1790" s="387"/>
    </row>
    <row r="1791" spans="5:6">
      <c r="E1791" s="2"/>
      <c r="F1791" s="387"/>
    </row>
    <row r="1792" spans="5:6">
      <c r="E1792" s="2"/>
      <c r="F1792" s="387"/>
    </row>
    <row r="1793" spans="5:6">
      <c r="E1793" s="2"/>
      <c r="F1793" s="387"/>
    </row>
    <row r="1794" spans="5:6">
      <c r="E1794" s="2"/>
      <c r="F1794" s="387"/>
    </row>
    <row r="1795" spans="5:6">
      <c r="E1795" s="2"/>
      <c r="F1795" s="387"/>
    </row>
    <row r="1796" spans="5:6">
      <c r="E1796" s="2"/>
      <c r="F1796" s="387"/>
    </row>
    <row r="1797" spans="5:6">
      <c r="E1797" s="2"/>
      <c r="F1797" s="387"/>
    </row>
    <row r="1798" spans="5:6">
      <c r="E1798" s="2"/>
      <c r="F1798" s="387"/>
    </row>
    <row r="1799" spans="5:6">
      <c r="E1799" s="2"/>
      <c r="F1799" s="387"/>
    </row>
    <row r="1800" spans="5:6">
      <c r="E1800" s="2"/>
      <c r="F1800" s="387"/>
    </row>
    <row r="1801" spans="5:6">
      <c r="E1801" s="2"/>
      <c r="F1801" s="387"/>
    </row>
    <row r="1802" spans="5:6">
      <c r="E1802" s="2"/>
      <c r="F1802" s="387"/>
    </row>
    <row r="1803" spans="5:6">
      <c r="E1803" s="2"/>
      <c r="F1803" s="387"/>
    </row>
    <row r="1804" spans="5:6">
      <c r="E1804" s="2"/>
      <c r="F1804" s="387"/>
    </row>
    <row r="1805" spans="5:6">
      <c r="E1805" s="2"/>
      <c r="F1805" s="387"/>
    </row>
    <row r="1806" spans="5:6">
      <c r="E1806" s="2"/>
      <c r="F1806" s="387"/>
    </row>
    <row r="1807" spans="5:6">
      <c r="E1807" s="2"/>
      <c r="F1807" s="387"/>
    </row>
    <row r="1808" spans="5:6">
      <c r="E1808" s="2"/>
      <c r="F1808" s="387"/>
    </row>
    <row r="1809" spans="5:6">
      <c r="E1809" s="2"/>
      <c r="F1809" s="387"/>
    </row>
    <row r="1810" spans="5:6">
      <c r="E1810" s="2"/>
      <c r="F1810" s="387"/>
    </row>
    <row r="1811" spans="5:6">
      <c r="F1811" s="385"/>
    </row>
    <row r="1812" spans="5:6">
      <c r="F1812" s="385"/>
    </row>
    <row r="1813" spans="5:6">
      <c r="F1813" s="385"/>
    </row>
    <row r="1814" spans="5:6">
      <c r="F1814" s="385"/>
    </row>
    <row r="1815" spans="5:6">
      <c r="F1815" s="385"/>
    </row>
    <row r="1816" spans="5:6">
      <c r="F1816" s="385"/>
    </row>
    <row r="1817" spans="5:6">
      <c r="F1817" s="385"/>
    </row>
    <row r="1818" spans="5:6">
      <c r="F1818" s="385"/>
    </row>
    <row r="1819" spans="5:6">
      <c r="E1819" s="2"/>
      <c r="F1819" s="387"/>
    </row>
    <row r="1820" spans="5:6">
      <c r="E1820" s="2"/>
      <c r="F1820" s="387"/>
    </row>
    <row r="1821" spans="5:6">
      <c r="E1821" s="2"/>
      <c r="F1821" s="387"/>
    </row>
    <row r="1822" spans="5:6">
      <c r="E1822" s="2"/>
      <c r="F1822" s="387"/>
    </row>
    <row r="1823" spans="5:6">
      <c r="E1823" s="2"/>
      <c r="F1823" s="387"/>
    </row>
    <row r="1824" spans="5:6">
      <c r="E1824" s="2"/>
      <c r="F1824" s="387"/>
    </row>
    <row r="1825" spans="5:6">
      <c r="E1825" s="2"/>
      <c r="F1825" s="387"/>
    </row>
    <row r="1826" spans="5:6">
      <c r="E1826" s="2"/>
      <c r="F1826" s="387"/>
    </row>
    <row r="1827" spans="5:6">
      <c r="E1827" s="2"/>
      <c r="F1827" s="387"/>
    </row>
    <row r="1828" spans="5:6">
      <c r="E1828" s="2"/>
      <c r="F1828" s="387"/>
    </row>
    <row r="1829" spans="5:6">
      <c r="E1829" s="2"/>
      <c r="F1829" s="387"/>
    </row>
    <row r="1830" spans="5:6">
      <c r="E1830" s="2"/>
      <c r="F1830" s="387"/>
    </row>
    <row r="1831" spans="5:6">
      <c r="E1831" s="2"/>
      <c r="F1831" s="387"/>
    </row>
    <row r="1832" spans="5:6">
      <c r="E1832" s="2"/>
      <c r="F1832" s="387"/>
    </row>
    <row r="1833" spans="5:6">
      <c r="E1833" s="2"/>
      <c r="F1833" s="387"/>
    </row>
    <row r="1834" spans="5:6">
      <c r="E1834" s="2"/>
      <c r="F1834" s="387"/>
    </row>
    <row r="1835" spans="5:6">
      <c r="E1835" s="2"/>
      <c r="F1835" s="387"/>
    </row>
    <row r="1836" spans="5:6">
      <c r="E1836" s="2"/>
      <c r="F1836" s="387"/>
    </row>
    <row r="1837" spans="5:6">
      <c r="E1837" s="2"/>
      <c r="F1837" s="387"/>
    </row>
    <row r="1838" spans="5:6">
      <c r="E1838" s="2"/>
      <c r="F1838" s="387"/>
    </row>
    <row r="1839" spans="5:6">
      <c r="E1839" s="2"/>
      <c r="F1839" s="387"/>
    </row>
    <row r="1840" spans="5:6">
      <c r="E1840" s="2"/>
      <c r="F1840" s="387"/>
    </row>
    <row r="1841" spans="5:6">
      <c r="E1841" s="2"/>
      <c r="F1841" s="387"/>
    </row>
    <row r="1842" spans="5:6">
      <c r="E1842" s="2"/>
      <c r="F1842" s="387"/>
    </row>
    <row r="1843" spans="5:6">
      <c r="E1843" s="2"/>
      <c r="F1843" s="387"/>
    </row>
    <row r="1844" spans="5:6">
      <c r="E1844" s="2"/>
      <c r="F1844" s="387"/>
    </row>
    <row r="1845" spans="5:6">
      <c r="E1845" s="2"/>
      <c r="F1845" s="387"/>
    </row>
    <row r="1846" spans="5:6">
      <c r="E1846" s="2"/>
      <c r="F1846" s="387"/>
    </row>
    <row r="1847" spans="5:6">
      <c r="E1847" s="2"/>
      <c r="F1847" s="387"/>
    </row>
    <row r="1848" spans="5:6">
      <c r="E1848" s="2"/>
      <c r="F1848" s="387"/>
    </row>
    <row r="1849" spans="5:6">
      <c r="E1849" s="2"/>
      <c r="F1849" s="387"/>
    </row>
    <row r="1850" spans="5:6">
      <c r="E1850" s="2"/>
      <c r="F1850" s="387"/>
    </row>
    <row r="1851" spans="5:6">
      <c r="E1851" s="2"/>
      <c r="F1851" s="387"/>
    </row>
    <row r="1852" spans="5:6">
      <c r="E1852" s="2"/>
      <c r="F1852" s="387"/>
    </row>
    <row r="1853" spans="5:6">
      <c r="E1853" s="2"/>
      <c r="F1853" s="387"/>
    </row>
    <row r="1854" spans="5:6">
      <c r="E1854" s="2"/>
      <c r="F1854" s="387"/>
    </row>
    <row r="1855" spans="5:6">
      <c r="E1855" s="2"/>
      <c r="F1855" s="387"/>
    </row>
    <row r="1856" spans="5:6">
      <c r="E1856" s="2"/>
      <c r="F1856" s="387"/>
    </row>
    <row r="1857" spans="5:6">
      <c r="E1857" s="2"/>
      <c r="F1857" s="387"/>
    </row>
    <row r="1858" spans="5:6">
      <c r="E1858" s="2"/>
      <c r="F1858" s="387"/>
    </row>
    <row r="1859" spans="5:6">
      <c r="E1859" s="2"/>
      <c r="F1859" s="387"/>
    </row>
    <row r="1860" spans="5:6">
      <c r="E1860" s="2"/>
      <c r="F1860" s="387"/>
    </row>
    <row r="1861" spans="5:6">
      <c r="E1861" s="2"/>
      <c r="F1861" s="387"/>
    </row>
    <row r="1862" spans="5:6">
      <c r="E1862" s="2"/>
      <c r="F1862" s="387"/>
    </row>
    <row r="1863" spans="5:6">
      <c r="E1863" s="2"/>
      <c r="F1863" s="387"/>
    </row>
    <row r="1864" spans="5:6">
      <c r="E1864" s="2"/>
      <c r="F1864" s="387"/>
    </row>
    <row r="1865" spans="5:6">
      <c r="E1865" s="2"/>
      <c r="F1865" s="387"/>
    </row>
    <row r="1866" spans="5:6">
      <c r="E1866" s="2"/>
      <c r="F1866" s="387"/>
    </row>
    <row r="1867" spans="5:6">
      <c r="E1867" s="2"/>
      <c r="F1867" s="387"/>
    </row>
    <row r="1868" spans="5:6">
      <c r="E1868" s="2"/>
      <c r="F1868" s="387"/>
    </row>
    <row r="1869" spans="5:6">
      <c r="E1869" s="2"/>
      <c r="F1869" s="387"/>
    </row>
    <row r="1870" spans="5:6">
      <c r="E1870" s="2"/>
      <c r="F1870" s="387"/>
    </row>
    <row r="1871" spans="5:6">
      <c r="E1871" s="2"/>
      <c r="F1871" s="387"/>
    </row>
    <row r="1872" spans="5:6">
      <c r="E1872" s="2"/>
      <c r="F1872" s="387"/>
    </row>
    <row r="1873" spans="5:6">
      <c r="E1873" s="2"/>
      <c r="F1873" s="387"/>
    </row>
    <row r="1874" spans="5:6">
      <c r="E1874" s="2"/>
      <c r="F1874" s="387"/>
    </row>
    <row r="1875" spans="5:6">
      <c r="E1875" s="2"/>
      <c r="F1875" s="387"/>
    </row>
    <row r="1876" spans="5:6">
      <c r="E1876" s="2"/>
      <c r="F1876" s="387"/>
    </row>
    <row r="1877" spans="5:6">
      <c r="E1877" s="2"/>
      <c r="F1877" s="387"/>
    </row>
    <row r="1878" spans="5:6">
      <c r="E1878" s="2"/>
      <c r="F1878" s="387"/>
    </row>
    <row r="1879" spans="5:6">
      <c r="E1879" s="2"/>
      <c r="F1879" s="387"/>
    </row>
    <row r="1880" spans="5:6">
      <c r="E1880" s="2"/>
      <c r="F1880" s="387"/>
    </row>
    <row r="1881" spans="5:6">
      <c r="E1881" s="2"/>
      <c r="F1881" s="387"/>
    </row>
    <row r="1882" spans="5:6">
      <c r="E1882" s="2"/>
      <c r="F1882" s="387"/>
    </row>
    <row r="1883" spans="5:6">
      <c r="E1883" s="2"/>
      <c r="F1883" s="387"/>
    </row>
    <row r="1884" spans="5:6">
      <c r="E1884" s="2"/>
      <c r="F1884" s="387"/>
    </row>
    <row r="1885" spans="5:6">
      <c r="E1885" s="2"/>
      <c r="F1885" s="387"/>
    </row>
    <row r="1886" spans="5:6">
      <c r="E1886" s="2"/>
      <c r="F1886" s="387"/>
    </row>
    <row r="1887" spans="5:6">
      <c r="E1887" s="2"/>
      <c r="F1887" s="387"/>
    </row>
    <row r="1888" spans="5:6">
      <c r="E1888" s="2"/>
      <c r="F1888" s="387"/>
    </row>
    <row r="1889" spans="5:6">
      <c r="E1889" s="2"/>
      <c r="F1889" s="387"/>
    </row>
    <row r="1890" spans="5:6">
      <c r="E1890" s="2"/>
      <c r="F1890" s="387"/>
    </row>
    <row r="1891" spans="5:6">
      <c r="E1891" s="2"/>
      <c r="F1891" s="387"/>
    </row>
    <row r="1892" spans="5:6">
      <c r="E1892" s="2"/>
      <c r="F1892" s="387"/>
    </row>
    <row r="1893" spans="5:6">
      <c r="E1893" s="2"/>
      <c r="F1893" s="387"/>
    </row>
    <row r="1894" spans="5:6">
      <c r="E1894" s="2"/>
      <c r="F1894" s="387"/>
    </row>
    <row r="1895" spans="5:6">
      <c r="E1895" s="2"/>
      <c r="F1895" s="387"/>
    </row>
    <row r="1896" spans="5:6">
      <c r="E1896" s="2"/>
      <c r="F1896" s="387"/>
    </row>
    <row r="1897" spans="5:6">
      <c r="E1897" s="2"/>
      <c r="F1897" s="387"/>
    </row>
    <row r="1898" spans="5:6">
      <c r="E1898" s="2"/>
      <c r="F1898" s="387"/>
    </row>
    <row r="1899" spans="5:6">
      <c r="E1899" s="2"/>
      <c r="F1899" s="387"/>
    </row>
    <row r="1900" spans="5:6">
      <c r="E1900" s="2"/>
      <c r="F1900" s="387"/>
    </row>
    <row r="1901" spans="5:6">
      <c r="E1901" s="2"/>
      <c r="F1901" s="387"/>
    </row>
    <row r="1902" spans="5:6">
      <c r="E1902" s="2"/>
      <c r="F1902" s="387"/>
    </row>
    <row r="1903" spans="5:6">
      <c r="E1903" s="2"/>
      <c r="F1903" s="387"/>
    </row>
    <row r="1904" spans="5:6">
      <c r="E1904" s="2"/>
      <c r="F1904" s="387"/>
    </row>
    <row r="1905" spans="5:6">
      <c r="E1905" s="2"/>
      <c r="F1905" s="387"/>
    </row>
    <row r="1906" spans="5:6">
      <c r="E1906" s="2"/>
      <c r="F1906" s="387"/>
    </row>
    <row r="1907" spans="5:6">
      <c r="E1907" s="2"/>
      <c r="F1907" s="387"/>
    </row>
    <row r="1908" spans="5:6">
      <c r="E1908" s="2"/>
      <c r="F1908" s="387"/>
    </row>
    <row r="1909" spans="5:6">
      <c r="E1909" s="2"/>
      <c r="F1909" s="387"/>
    </row>
    <row r="1910" spans="5:6">
      <c r="E1910" s="2"/>
      <c r="F1910" s="387"/>
    </row>
    <row r="1911" spans="5:6">
      <c r="E1911" s="2"/>
      <c r="F1911" s="387"/>
    </row>
    <row r="1912" spans="5:6">
      <c r="E1912" s="2"/>
      <c r="F1912" s="387"/>
    </row>
    <row r="1913" spans="5:6">
      <c r="E1913" s="2"/>
      <c r="F1913" s="387"/>
    </row>
    <row r="1914" spans="5:6">
      <c r="E1914" s="2"/>
      <c r="F1914" s="387"/>
    </row>
    <row r="1915" spans="5:6">
      <c r="E1915" s="2"/>
      <c r="F1915" s="387"/>
    </row>
    <row r="1916" spans="5:6">
      <c r="E1916" s="2"/>
      <c r="F1916" s="387"/>
    </row>
    <row r="1917" spans="5:6">
      <c r="E1917" s="2"/>
      <c r="F1917" s="387"/>
    </row>
    <row r="1918" spans="5:6">
      <c r="E1918" s="2"/>
      <c r="F1918" s="387"/>
    </row>
    <row r="1919" spans="5:6">
      <c r="E1919" s="2"/>
      <c r="F1919" s="387"/>
    </row>
    <row r="1920" spans="5:6">
      <c r="E1920" s="2"/>
      <c r="F1920" s="387"/>
    </row>
    <row r="1921" spans="5:6">
      <c r="E1921" s="2"/>
      <c r="F1921" s="387"/>
    </row>
    <row r="1922" spans="5:6">
      <c r="E1922" s="2"/>
      <c r="F1922" s="387"/>
    </row>
    <row r="1923" spans="5:6">
      <c r="E1923" s="2"/>
      <c r="F1923" s="387"/>
    </row>
    <row r="1924" spans="5:6">
      <c r="E1924" s="2"/>
      <c r="F1924" s="387"/>
    </row>
    <row r="1925" spans="5:6">
      <c r="E1925" s="2"/>
      <c r="F1925" s="387"/>
    </row>
    <row r="1926" spans="5:6">
      <c r="E1926" s="2"/>
      <c r="F1926" s="387"/>
    </row>
    <row r="1927" spans="5:6">
      <c r="E1927" s="2"/>
      <c r="F1927" s="387"/>
    </row>
    <row r="1928" spans="5:6">
      <c r="E1928" s="2"/>
      <c r="F1928" s="387"/>
    </row>
    <row r="1929" spans="5:6">
      <c r="E1929" s="2"/>
      <c r="F1929" s="387"/>
    </row>
    <row r="1930" spans="5:6">
      <c r="E1930" s="2"/>
      <c r="F1930" s="387"/>
    </row>
    <row r="1931" spans="5:6">
      <c r="E1931" s="2"/>
      <c r="F1931" s="387"/>
    </row>
    <row r="1932" spans="5:6">
      <c r="E1932" s="2"/>
      <c r="F1932" s="387"/>
    </row>
    <row r="1933" spans="5:6">
      <c r="E1933" s="2"/>
      <c r="F1933" s="387"/>
    </row>
    <row r="1934" spans="5:6">
      <c r="E1934" s="2"/>
      <c r="F1934" s="387"/>
    </row>
    <row r="1935" spans="5:6">
      <c r="E1935" s="2"/>
      <c r="F1935" s="387"/>
    </row>
    <row r="1936" spans="5:6">
      <c r="E1936" s="2"/>
      <c r="F1936" s="387"/>
    </row>
    <row r="1937" spans="5:6">
      <c r="E1937" s="2"/>
      <c r="F1937" s="387"/>
    </row>
    <row r="1938" spans="5:6">
      <c r="E1938" s="2"/>
      <c r="F1938" s="387"/>
    </row>
    <row r="1939" spans="5:6">
      <c r="E1939" s="2"/>
      <c r="F1939" s="387"/>
    </row>
    <row r="1940" spans="5:6">
      <c r="E1940" s="2"/>
      <c r="F1940" s="387"/>
    </row>
    <row r="1941" spans="5:6">
      <c r="E1941" s="2"/>
      <c r="F1941" s="387"/>
    </row>
    <row r="1942" spans="5:6">
      <c r="E1942" s="2"/>
      <c r="F1942" s="387"/>
    </row>
    <row r="1943" spans="5:6">
      <c r="E1943" s="2"/>
      <c r="F1943" s="387"/>
    </row>
    <row r="1944" spans="5:6">
      <c r="E1944" s="2"/>
      <c r="F1944" s="387"/>
    </row>
    <row r="1945" spans="5:6">
      <c r="E1945" s="2"/>
      <c r="F1945" s="387"/>
    </row>
    <row r="1946" spans="5:6">
      <c r="E1946" s="2"/>
      <c r="F1946" s="387"/>
    </row>
    <row r="1947" spans="5:6">
      <c r="E1947" s="2"/>
      <c r="F1947" s="387"/>
    </row>
    <row r="1948" spans="5:6">
      <c r="E1948" s="2"/>
      <c r="F1948" s="387"/>
    </row>
    <row r="1949" spans="5:6">
      <c r="E1949" s="2"/>
      <c r="F1949" s="387"/>
    </row>
    <row r="1950" spans="5:6">
      <c r="E1950" s="2"/>
      <c r="F1950" s="387"/>
    </row>
    <row r="1951" spans="5:6">
      <c r="E1951" s="20"/>
      <c r="F1951" s="385"/>
    </row>
    <row r="1952" spans="5:6">
      <c r="E1952" s="20"/>
      <c r="F1952" s="385"/>
    </row>
    <row r="1953" spans="5:6">
      <c r="E1953" s="20"/>
      <c r="F1953" s="385"/>
    </row>
    <row r="1954" spans="5:6">
      <c r="E1954" s="20"/>
      <c r="F1954" s="385"/>
    </row>
    <row r="1955" spans="5:6">
      <c r="E1955" s="20"/>
      <c r="F1955" s="385"/>
    </row>
    <row r="1956" spans="5:6">
      <c r="E1956" s="20"/>
      <c r="F1956" s="385"/>
    </row>
    <row r="1957" spans="5:6">
      <c r="E1957" s="20"/>
      <c r="F1957" s="385"/>
    </row>
    <row r="1958" spans="5:6">
      <c r="E1958" s="20"/>
      <c r="F1958" s="385"/>
    </row>
    <row r="1959" spans="5:6">
      <c r="E1959" s="20"/>
      <c r="F1959" s="385"/>
    </row>
    <row r="1960" spans="5:6">
      <c r="E1960" s="20"/>
      <c r="F1960" s="385"/>
    </row>
    <row r="1961" spans="5:6">
      <c r="E1961" s="20"/>
      <c r="F1961" s="385"/>
    </row>
    <row r="1962" spans="5:6">
      <c r="E1962" s="20"/>
      <c r="F1962" s="385"/>
    </row>
    <row r="1963" spans="5:6">
      <c r="E1963" s="20"/>
      <c r="F1963" s="385"/>
    </row>
    <row r="1964" spans="5:6">
      <c r="E1964" s="20"/>
      <c r="F1964" s="385"/>
    </row>
    <row r="1965" spans="5:6">
      <c r="E1965" s="20"/>
      <c r="F1965" s="385"/>
    </row>
    <row r="1966" spans="5:6">
      <c r="E1966" s="20"/>
      <c r="F1966" s="385"/>
    </row>
    <row r="1967" spans="5:6">
      <c r="E1967" s="20"/>
      <c r="F1967" s="385"/>
    </row>
    <row r="1968" spans="5:6">
      <c r="E1968" s="20"/>
      <c r="F1968" s="385"/>
    </row>
    <row r="1969" spans="5:6">
      <c r="E1969" s="20"/>
      <c r="F1969" s="385"/>
    </row>
    <row r="1970" spans="5:6">
      <c r="E1970" s="20"/>
      <c r="F1970" s="385"/>
    </row>
    <row r="1971" spans="5:6">
      <c r="E1971" s="20"/>
      <c r="F1971" s="387" t="s">
        <v>10</v>
      </c>
    </row>
    <row r="1972" spans="5:6">
      <c r="E1972" s="20"/>
      <c r="F1972" s="387" t="s">
        <v>10</v>
      </c>
    </row>
    <row r="1973" spans="5:6">
      <c r="E1973" s="18"/>
      <c r="F1973" s="387" t="s">
        <v>10</v>
      </c>
    </row>
    <row r="1974" spans="5:6">
      <c r="E1974" s="20"/>
      <c r="F1974" s="387" t="s">
        <v>10</v>
      </c>
    </row>
    <row r="1975" spans="5:6">
      <c r="E1975" s="20"/>
      <c r="F1975" s="387" t="s">
        <v>10</v>
      </c>
    </row>
    <row r="1976" spans="5:6">
      <c r="E1976" s="18"/>
      <c r="F1976" s="387" t="s">
        <v>10</v>
      </c>
    </row>
    <row r="1977" spans="5:6">
      <c r="E1977" s="18"/>
      <c r="F1977" s="387" t="s">
        <v>10</v>
      </c>
    </row>
    <row r="1978" spans="5:6">
      <c r="E1978" s="20"/>
      <c r="F1978" s="387" t="s">
        <v>10</v>
      </c>
    </row>
    <row r="1979" spans="5:6">
      <c r="E1979" s="20"/>
      <c r="F1979" s="387" t="s">
        <v>10</v>
      </c>
    </row>
    <row r="1980" spans="5:6">
      <c r="E1980" s="20"/>
      <c r="F1980" s="387" t="s">
        <v>10</v>
      </c>
    </row>
    <row r="1981" spans="5:6">
      <c r="E1981" s="20"/>
      <c r="F1981" s="387" t="s">
        <v>10</v>
      </c>
    </row>
    <row r="1982" spans="5:6">
      <c r="E1982" s="20"/>
      <c r="F1982" s="387" t="s">
        <v>10</v>
      </c>
    </row>
    <row r="1983" spans="5:6">
      <c r="E1983" s="18"/>
      <c r="F1983" s="387" t="s">
        <v>10</v>
      </c>
    </row>
    <row r="1984" spans="5:6">
      <c r="E1984" s="18"/>
      <c r="F1984" s="387" t="s">
        <v>10</v>
      </c>
    </row>
    <row r="1985" spans="5:6">
      <c r="E1985" s="20"/>
      <c r="F1985" s="387" t="s">
        <v>10</v>
      </c>
    </row>
    <row r="1986" spans="5:6">
      <c r="E1986" s="20"/>
      <c r="F1986" s="387" t="s">
        <v>10</v>
      </c>
    </row>
    <row r="1987" spans="5:6">
      <c r="E1987" s="18"/>
      <c r="F1987" s="387" t="s">
        <v>10</v>
      </c>
    </row>
    <row r="1988" spans="5:6">
      <c r="E1988" s="18"/>
      <c r="F1988" s="387" t="s">
        <v>10</v>
      </c>
    </row>
    <row r="1989" spans="5:6">
      <c r="E1989" s="20"/>
      <c r="F1989" s="387" t="s">
        <v>10</v>
      </c>
    </row>
    <row r="1990" spans="5:6">
      <c r="E1990" s="20"/>
      <c r="F1990" s="387" t="s">
        <v>10</v>
      </c>
    </row>
    <row r="1991" spans="5:6">
      <c r="E1991" s="20"/>
      <c r="F1991" s="387" t="s">
        <v>10</v>
      </c>
    </row>
    <row r="1992" spans="5:6">
      <c r="E1992" s="20"/>
      <c r="F1992" s="387" t="s">
        <v>10</v>
      </c>
    </row>
    <row r="1993" spans="5:6">
      <c r="E1993" s="20"/>
      <c r="F1993" s="387" t="s">
        <v>10</v>
      </c>
    </row>
    <row r="1994" spans="5:6">
      <c r="E1994" s="18"/>
      <c r="F1994" s="387" t="s">
        <v>10</v>
      </c>
    </row>
    <row r="1995" spans="5:6">
      <c r="E1995" s="20"/>
      <c r="F1995" s="387" t="s">
        <v>10</v>
      </c>
    </row>
    <row r="1996" spans="5:6">
      <c r="E1996" s="20"/>
      <c r="F1996" s="387" t="s">
        <v>10</v>
      </c>
    </row>
    <row r="1997" spans="5:6">
      <c r="E1997" s="18"/>
      <c r="F1997" s="387" t="s">
        <v>10</v>
      </c>
    </row>
    <row r="1998" spans="5:6">
      <c r="E1998" s="20"/>
      <c r="F1998" s="387" t="s">
        <v>10</v>
      </c>
    </row>
    <row r="1999" spans="5:6">
      <c r="E1999" s="20"/>
      <c r="F1999" s="387" t="s">
        <v>10</v>
      </c>
    </row>
    <row r="2000" spans="5:6">
      <c r="E2000" s="20"/>
      <c r="F2000" s="387" t="s">
        <v>10</v>
      </c>
    </row>
    <row r="2001" spans="5:6">
      <c r="E2001" s="18"/>
      <c r="F2001" s="387" t="s">
        <v>10</v>
      </c>
    </row>
    <row r="2002" spans="5:6">
      <c r="E2002" s="20"/>
      <c r="F2002" s="387" t="s">
        <v>10</v>
      </c>
    </row>
    <row r="2003" spans="5:6">
      <c r="E2003" s="20"/>
      <c r="F2003" s="387" t="s">
        <v>10</v>
      </c>
    </row>
    <row r="2004" spans="5:6">
      <c r="E2004" s="18"/>
      <c r="F2004" s="387" t="s">
        <v>10</v>
      </c>
    </row>
    <row r="2005" spans="5:6">
      <c r="E2005" s="20"/>
      <c r="F2005" s="387" t="s">
        <v>10</v>
      </c>
    </row>
    <row r="2006" spans="5:6">
      <c r="E2006" s="20"/>
      <c r="F2006" s="387" t="s">
        <v>10</v>
      </c>
    </row>
    <row r="2007" spans="5:6">
      <c r="E2007" s="18"/>
      <c r="F2007" s="387" t="s">
        <v>10</v>
      </c>
    </row>
    <row r="2008" spans="5:6">
      <c r="E2008" s="20"/>
      <c r="F2008" s="387" t="s">
        <v>10</v>
      </c>
    </row>
    <row r="2009" spans="5:6">
      <c r="E2009" s="20"/>
      <c r="F2009" s="387" t="s">
        <v>10</v>
      </c>
    </row>
    <row r="2010" spans="5:6">
      <c r="E2010" s="20"/>
      <c r="F2010" s="387" t="s">
        <v>10</v>
      </c>
    </row>
    <row r="2011" spans="5:6">
      <c r="E2011" s="20"/>
      <c r="F2011" s="387" t="s">
        <v>10</v>
      </c>
    </row>
    <row r="2012" spans="5:6">
      <c r="E2012" s="20"/>
      <c r="F2012" s="387" t="s">
        <v>10</v>
      </c>
    </row>
    <row r="2013" spans="5:6">
      <c r="E2013" s="18"/>
      <c r="F2013" s="387" t="s">
        <v>10</v>
      </c>
    </row>
    <row r="2014" spans="5:6">
      <c r="E2014" s="20"/>
      <c r="F2014" s="387" t="s">
        <v>10</v>
      </c>
    </row>
    <row r="2015" spans="5:6">
      <c r="E2015" s="20"/>
      <c r="F2015" s="387" t="s">
        <v>10</v>
      </c>
    </row>
    <row r="2016" spans="5:6">
      <c r="E2016" s="18"/>
      <c r="F2016" s="387" t="s">
        <v>10</v>
      </c>
    </row>
    <row r="2017" spans="5:6">
      <c r="E2017" s="20"/>
      <c r="F2017" s="387" t="s">
        <v>10</v>
      </c>
    </row>
    <row r="2018" spans="5:6">
      <c r="E2018" s="20"/>
      <c r="F2018" s="387" t="s">
        <v>10</v>
      </c>
    </row>
    <row r="2019" spans="5:6">
      <c r="E2019" s="20"/>
      <c r="F2019" s="387" t="s">
        <v>10</v>
      </c>
    </row>
    <row r="2020" spans="5:6">
      <c r="E2020" s="20"/>
      <c r="F2020" s="387" t="s">
        <v>10</v>
      </c>
    </row>
    <row r="2021" spans="5:6">
      <c r="E2021" s="20"/>
      <c r="F2021" s="387" t="s">
        <v>10</v>
      </c>
    </row>
    <row r="2022" spans="5:6">
      <c r="E2022" s="20"/>
      <c r="F2022" s="387" t="s">
        <v>10</v>
      </c>
    </row>
    <row r="2023" spans="5:6">
      <c r="E2023" s="20"/>
      <c r="F2023" s="387" t="s">
        <v>10</v>
      </c>
    </row>
    <row r="2024" spans="5:6">
      <c r="E2024" s="20"/>
      <c r="F2024" s="387" t="s">
        <v>10</v>
      </c>
    </row>
    <row r="2025" spans="5:6">
      <c r="E2025" s="18"/>
      <c r="F2025" s="387" t="s">
        <v>10</v>
      </c>
    </row>
    <row r="2026" spans="5:6">
      <c r="E2026" s="20"/>
      <c r="F2026" s="387" t="s">
        <v>10</v>
      </c>
    </row>
    <row r="2027" spans="5:6">
      <c r="E2027" s="18"/>
      <c r="F2027" s="387" t="s">
        <v>10</v>
      </c>
    </row>
    <row r="2028" spans="5:6">
      <c r="E2028" s="20"/>
      <c r="F2028" s="387" t="s">
        <v>10</v>
      </c>
    </row>
    <row r="2029" spans="5:6">
      <c r="E2029" s="20"/>
      <c r="F2029" s="387" t="s">
        <v>10</v>
      </c>
    </row>
    <row r="2030" spans="5:6">
      <c r="E2030" s="20"/>
      <c r="F2030" s="387" t="s">
        <v>10</v>
      </c>
    </row>
    <row r="2031" spans="5:6">
      <c r="E2031" s="20"/>
      <c r="F2031" s="387" t="s">
        <v>10</v>
      </c>
    </row>
    <row r="2032" spans="5:6">
      <c r="E2032" s="20"/>
      <c r="F2032" s="387" t="s">
        <v>10</v>
      </c>
    </row>
    <row r="2033" spans="5:6">
      <c r="E2033" s="20"/>
      <c r="F2033" s="387" t="s">
        <v>10</v>
      </c>
    </row>
    <row r="2034" spans="5:6">
      <c r="E2034" s="20"/>
      <c r="F2034" s="387" t="s">
        <v>10</v>
      </c>
    </row>
    <row r="2035" spans="5:6">
      <c r="E2035" s="18"/>
      <c r="F2035" s="387" t="s">
        <v>10</v>
      </c>
    </row>
    <row r="2036" spans="5:6">
      <c r="E2036" s="20"/>
      <c r="F2036" s="387" t="s">
        <v>10</v>
      </c>
    </row>
    <row r="2037" spans="5:6">
      <c r="E2037" s="18"/>
      <c r="F2037" s="387" t="s">
        <v>10</v>
      </c>
    </row>
    <row r="2038" spans="5:6">
      <c r="E2038" s="20"/>
      <c r="F2038" s="387" t="s">
        <v>10</v>
      </c>
    </row>
    <row r="2039" spans="5:6">
      <c r="E2039" s="20"/>
      <c r="F2039" s="387" t="s">
        <v>10</v>
      </c>
    </row>
    <row r="2040" spans="5:6">
      <c r="E2040" s="20"/>
      <c r="F2040" s="387" t="s">
        <v>10</v>
      </c>
    </row>
    <row r="2041" spans="5:6">
      <c r="E2041" s="20"/>
      <c r="F2041" s="387" t="s">
        <v>10</v>
      </c>
    </row>
    <row r="2042" spans="5:6">
      <c r="E2042" s="20"/>
      <c r="F2042" s="387" t="s">
        <v>10</v>
      </c>
    </row>
    <row r="2043" spans="5:6">
      <c r="E2043" s="20"/>
      <c r="F2043" s="387" t="s">
        <v>10</v>
      </c>
    </row>
    <row r="2044" spans="5:6">
      <c r="E2044" s="20"/>
      <c r="F2044" s="387" t="s">
        <v>10</v>
      </c>
    </row>
    <row r="2045" spans="5:6">
      <c r="E2045" s="18"/>
      <c r="F2045" s="387" t="s">
        <v>10</v>
      </c>
    </row>
    <row r="2046" spans="5:6">
      <c r="E2046" s="20"/>
      <c r="F2046" s="387" t="s">
        <v>10</v>
      </c>
    </row>
    <row r="2047" spans="5:6">
      <c r="E2047" s="18"/>
      <c r="F2047" s="387" t="s">
        <v>10</v>
      </c>
    </row>
    <row r="2048" spans="5:6">
      <c r="E2048" s="18"/>
      <c r="F2048" s="387" t="s">
        <v>10</v>
      </c>
    </row>
    <row r="2049" spans="5:6">
      <c r="E2049" s="20"/>
      <c r="F2049" s="387" t="s">
        <v>10</v>
      </c>
    </row>
    <row r="2050" spans="5:6">
      <c r="E2050" s="20"/>
      <c r="F2050" s="387" t="s">
        <v>10</v>
      </c>
    </row>
    <row r="2051" spans="5:6">
      <c r="E2051" s="20"/>
      <c r="F2051" s="387" t="s">
        <v>10</v>
      </c>
    </row>
    <row r="2052" spans="5:6">
      <c r="E2052" s="20"/>
      <c r="F2052" s="387" t="s">
        <v>10</v>
      </c>
    </row>
    <row r="2053" spans="5:6">
      <c r="E2053" s="20"/>
      <c r="F2053" s="387" t="s">
        <v>10</v>
      </c>
    </row>
    <row r="2054" spans="5:6">
      <c r="E2054" s="20"/>
      <c r="F2054" s="387" t="s">
        <v>10</v>
      </c>
    </row>
    <row r="2055" spans="5:6">
      <c r="E2055" s="18"/>
      <c r="F2055" s="387" t="s">
        <v>10</v>
      </c>
    </row>
    <row r="2056" spans="5:6">
      <c r="E2056" s="20"/>
      <c r="F2056" s="387" t="s">
        <v>10</v>
      </c>
    </row>
    <row r="2057" spans="5:6">
      <c r="E2057" s="18"/>
      <c r="F2057" s="387" t="s">
        <v>10</v>
      </c>
    </row>
    <row r="2058" spans="5:6">
      <c r="E2058" s="18"/>
      <c r="F2058" s="387" t="s">
        <v>10</v>
      </c>
    </row>
    <row r="2059" spans="5:6">
      <c r="E2059" s="20"/>
      <c r="F2059" s="387" t="s">
        <v>10</v>
      </c>
    </row>
    <row r="2060" spans="5:6">
      <c r="E2060" s="20"/>
      <c r="F2060" s="387" t="s">
        <v>10</v>
      </c>
    </row>
    <row r="2061" spans="5:6">
      <c r="E2061" s="20"/>
      <c r="F2061" s="387" t="s">
        <v>10</v>
      </c>
    </row>
    <row r="2062" spans="5:6">
      <c r="E2062" s="20"/>
      <c r="F2062" s="387" t="s">
        <v>10</v>
      </c>
    </row>
    <row r="2063" spans="5:6">
      <c r="E2063" s="20"/>
      <c r="F2063" s="387" t="s">
        <v>10</v>
      </c>
    </row>
    <row r="2064" spans="5:6">
      <c r="E2064" s="20"/>
      <c r="F2064" s="387" t="s">
        <v>10</v>
      </c>
    </row>
    <row r="2065" spans="5:6">
      <c r="E2065" s="18"/>
      <c r="F2065" s="387" t="s">
        <v>10</v>
      </c>
    </row>
    <row r="2066" spans="5:6">
      <c r="E2066" s="20"/>
      <c r="F2066" s="387" t="s">
        <v>10</v>
      </c>
    </row>
    <row r="2067" spans="5:6">
      <c r="E2067" s="18"/>
      <c r="F2067" s="387" t="s">
        <v>10</v>
      </c>
    </row>
    <row r="2068" spans="5:6">
      <c r="E2068" s="18"/>
      <c r="F2068" s="387" t="s">
        <v>10</v>
      </c>
    </row>
    <row r="2069" spans="5:6">
      <c r="E2069" s="20"/>
      <c r="F2069" s="387" t="s">
        <v>10</v>
      </c>
    </row>
    <row r="2070" spans="5:6">
      <c r="E2070" s="20"/>
      <c r="F2070" s="387" t="s">
        <v>10</v>
      </c>
    </row>
    <row r="2071" spans="5:6">
      <c r="E2071" s="20"/>
      <c r="F2071" s="387" t="s">
        <v>10</v>
      </c>
    </row>
    <row r="2072" spans="5:6">
      <c r="E2072" s="20"/>
      <c r="F2072" s="387" t="s">
        <v>10</v>
      </c>
    </row>
    <row r="2073" spans="5:6">
      <c r="E2073" s="20"/>
      <c r="F2073" s="387" t="s">
        <v>10</v>
      </c>
    </row>
    <row r="2074" spans="5:6">
      <c r="E2074" s="20"/>
      <c r="F2074" s="387" t="s">
        <v>10</v>
      </c>
    </row>
    <row r="2075" spans="5:6">
      <c r="E2075" s="18"/>
      <c r="F2075" s="387" t="s">
        <v>10</v>
      </c>
    </row>
    <row r="2076" spans="5:6">
      <c r="E2076" s="20"/>
      <c r="F2076" s="387" t="s">
        <v>10</v>
      </c>
    </row>
    <row r="2077" spans="5:6">
      <c r="E2077" s="18"/>
      <c r="F2077" s="387" t="s">
        <v>10</v>
      </c>
    </row>
    <row r="2078" spans="5:6">
      <c r="E2078" s="18"/>
      <c r="F2078" s="387" t="s">
        <v>10</v>
      </c>
    </row>
    <row r="2079" spans="5:6">
      <c r="E2079" s="20"/>
      <c r="F2079" s="387" t="s">
        <v>10</v>
      </c>
    </row>
    <row r="2080" spans="5:6">
      <c r="E2080" s="20"/>
      <c r="F2080" s="387" t="s">
        <v>10</v>
      </c>
    </row>
    <row r="2081" spans="5:6">
      <c r="E2081" s="20"/>
      <c r="F2081" s="387" t="s">
        <v>10</v>
      </c>
    </row>
    <row r="2082" spans="5:6">
      <c r="E2082" s="20"/>
      <c r="F2082" s="387" t="s">
        <v>10</v>
      </c>
    </row>
    <row r="2083" spans="5:6">
      <c r="E2083" s="20"/>
      <c r="F2083" s="387" t="s">
        <v>10</v>
      </c>
    </row>
    <row r="2084" spans="5:6">
      <c r="E2084" s="20"/>
      <c r="F2084" s="387" t="s">
        <v>10</v>
      </c>
    </row>
    <row r="2085" spans="5:6">
      <c r="E2085" s="18"/>
      <c r="F2085" s="387" t="s">
        <v>10</v>
      </c>
    </row>
    <row r="2086" spans="5:6">
      <c r="E2086" s="20"/>
      <c r="F2086" s="387" t="s">
        <v>10</v>
      </c>
    </row>
    <row r="2087" spans="5:6">
      <c r="E2087" s="18"/>
      <c r="F2087" s="387" t="s">
        <v>10</v>
      </c>
    </row>
    <row r="2088" spans="5:6">
      <c r="E2088" s="18"/>
      <c r="F2088" s="387" t="s">
        <v>10</v>
      </c>
    </row>
    <row r="2089" spans="5:6">
      <c r="E2089" s="20"/>
      <c r="F2089" s="387" t="s">
        <v>10</v>
      </c>
    </row>
    <row r="2090" spans="5:6">
      <c r="E2090" s="20"/>
      <c r="F2090" s="387" t="s">
        <v>10</v>
      </c>
    </row>
    <row r="2091" spans="5:6">
      <c r="E2091" s="20"/>
      <c r="F2091" s="387" t="s">
        <v>10</v>
      </c>
    </row>
    <row r="2092" spans="5:6">
      <c r="E2092" s="20"/>
      <c r="F2092" s="387" t="s">
        <v>10</v>
      </c>
    </row>
    <row r="2093" spans="5:6">
      <c r="E2093" s="20"/>
      <c r="F2093" s="387" t="s">
        <v>10</v>
      </c>
    </row>
    <row r="2094" spans="5:6">
      <c r="E2094" s="20"/>
      <c r="F2094" s="387" t="s">
        <v>10</v>
      </c>
    </row>
    <row r="2095" spans="5:6">
      <c r="E2095" s="18"/>
      <c r="F2095" s="387" t="s">
        <v>10</v>
      </c>
    </row>
    <row r="2096" spans="5:6">
      <c r="E2096" s="20"/>
      <c r="F2096" s="387" t="s">
        <v>10</v>
      </c>
    </row>
    <row r="2097" spans="5:6">
      <c r="E2097" s="18"/>
      <c r="F2097" s="387" t="s">
        <v>10</v>
      </c>
    </row>
    <row r="2098" spans="5:6">
      <c r="E2098" s="18"/>
      <c r="F2098" s="387" t="s">
        <v>10</v>
      </c>
    </row>
    <row r="2099" spans="5:6">
      <c r="E2099" s="20"/>
      <c r="F2099" s="387" t="s">
        <v>10</v>
      </c>
    </row>
    <row r="2100" spans="5:6">
      <c r="E2100" s="20"/>
      <c r="F2100" s="387" t="s">
        <v>10</v>
      </c>
    </row>
    <row r="2101" spans="5:6">
      <c r="E2101" s="20"/>
      <c r="F2101" s="387" t="s">
        <v>10</v>
      </c>
    </row>
    <row r="2102" spans="5:6">
      <c r="E2102" s="20"/>
      <c r="F2102" s="387" t="s">
        <v>10</v>
      </c>
    </row>
    <row r="2103" spans="5:6">
      <c r="E2103" s="20"/>
      <c r="F2103" s="387" t="s">
        <v>10</v>
      </c>
    </row>
    <row r="2104" spans="5:6">
      <c r="E2104" s="20"/>
      <c r="F2104" s="387" t="s">
        <v>10</v>
      </c>
    </row>
    <row r="2105" spans="5:6">
      <c r="E2105" s="18"/>
      <c r="F2105" s="387" t="s">
        <v>10</v>
      </c>
    </row>
    <row r="2106" spans="5:6">
      <c r="E2106" s="20"/>
      <c r="F2106" s="387" t="s">
        <v>10</v>
      </c>
    </row>
    <row r="2107" spans="5:6">
      <c r="E2107" s="18"/>
      <c r="F2107" s="387" t="s">
        <v>10</v>
      </c>
    </row>
    <row r="2108" spans="5:6">
      <c r="E2108" s="18"/>
      <c r="F2108" s="387" t="s">
        <v>10</v>
      </c>
    </row>
    <row r="2109" spans="5:6">
      <c r="E2109" s="20"/>
      <c r="F2109" s="387" t="s">
        <v>10</v>
      </c>
    </row>
    <row r="2110" spans="5:6">
      <c r="E2110" s="20"/>
      <c r="F2110" s="387" t="s">
        <v>10</v>
      </c>
    </row>
    <row r="2111" spans="5:6">
      <c r="E2111" s="20"/>
      <c r="F2111" s="387" t="s">
        <v>10</v>
      </c>
    </row>
    <row r="2112" spans="5:6">
      <c r="E2112" s="20"/>
      <c r="F2112" s="387" t="s">
        <v>10</v>
      </c>
    </row>
    <row r="2113" spans="5:6">
      <c r="E2113" s="20"/>
      <c r="F2113" s="387" t="s">
        <v>10</v>
      </c>
    </row>
    <row r="2114" spans="5:6">
      <c r="E2114" s="20"/>
      <c r="F2114" s="387" t="s">
        <v>10</v>
      </c>
    </row>
    <row r="2115" spans="5:6">
      <c r="E2115" s="20"/>
      <c r="F2115" s="387" t="s">
        <v>10</v>
      </c>
    </row>
    <row r="2116" spans="5:6">
      <c r="E2116" s="18"/>
      <c r="F2116" s="387" t="s">
        <v>10</v>
      </c>
    </row>
    <row r="2117" spans="5:6">
      <c r="E2117" s="18"/>
      <c r="F2117" s="387" t="s">
        <v>10</v>
      </c>
    </row>
    <row r="2118" spans="5:6">
      <c r="E2118" s="20"/>
      <c r="F2118" s="387" t="s">
        <v>10</v>
      </c>
    </row>
    <row r="2119" spans="5:6">
      <c r="E2119" s="20"/>
      <c r="F2119" s="387" t="s">
        <v>10</v>
      </c>
    </row>
    <row r="2120" spans="5:6">
      <c r="E2120" s="20"/>
      <c r="F2120" s="387" t="s">
        <v>10</v>
      </c>
    </row>
    <row r="2121" spans="5:6">
      <c r="E2121" s="20"/>
      <c r="F2121" s="387" t="s">
        <v>10</v>
      </c>
    </row>
    <row r="2122" spans="5:6">
      <c r="E2122" s="20"/>
      <c r="F2122" s="387" t="s">
        <v>10</v>
      </c>
    </row>
    <row r="2123" spans="5:6">
      <c r="E2123" s="20"/>
      <c r="F2123" s="387" t="s">
        <v>10</v>
      </c>
    </row>
    <row r="2124" spans="5:6">
      <c r="E2124" s="20"/>
      <c r="F2124" s="387" t="s">
        <v>10</v>
      </c>
    </row>
    <row r="2125" spans="5:6">
      <c r="E2125" s="18"/>
      <c r="F2125" s="387" t="s">
        <v>10</v>
      </c>
    </row>
    <row r="2126" spans="5:6">
      <c r="E2126" s="20"/>
      <c r="F2126" s="387" t="s">
        <v>10</v>
      </c>
    </row>
    <row r="2127" spans="5:6">
      <c r="E2127" s="18"/>
      <c r="F2127" s="387" t="s">
        <v>10</v>
      </c>
    </row>
    <row r="2128" spans="5:6">
      <c r="E2128" s="20"/>
      <c r="F2128" s="387" t="s">
        <v>10</v>
      </c>
    </row>
    <row r="2129" spans="5:6">
      <c r="E2129" s="20"/>
      <c r="F2129" s="387" t="s">
        <v>10</v>
      </c>
    </row>
    <row r="2130" spans="5:6">
      <c r="E2130" s="20"/>
      <c r="F2130" s="387" t="s">
        <v>10</v>
      </c>
    </row>
    <row r="2131" spans="5:6">
      <c r="E2131" s="20"/>
      <c r="F2131" s="387" t="s">
        <v>10</v>
      </c>
    </row>
    <row r="2132" spans="5:6">
      <c r="E2132" s="20"/>
      <c r="F2132" s="387" t="s">
        <v>10</v>
      </c>
    </row>
    <row r="2133" spans="5:6">
      <c r="E2133" s="20"/>
      <c r="F2133" s="387" t="s">
        <v>10</v>
      </c>
    </row>
    <row r="2134" spans="5:6">
      <c r="E2134" s="18"/>
      <c r="F2134" s="387" t="s">
        <v>10</v>
      </c>
    </row>
    <row r="2135" spans="5:6">
      <c r="E2135" s="20"/>
      <c r="F2135" s="387" t="s">
        <v>10</v>
      </c>
    </row>
    <row r="2136" spans="5:6">
      <c r="E2136" s="20"/>
      <c r="F2136" s="387" t="s">
        <v>10</v>
      </c>
    </row>
    <row r="2137" spans="5:6">
      <c r="E2137" s="18"/>
      <c r="F2137" s="387" t="s">
        <v>10</v>
      </c>
    </row>
    <row r="2138" spans="5:6">
      <c r="E2138" s="18"/>
      <c r="F2138" s="387" t="s">
        <v>10</v>
      </c>
    </row>
    <row r="2139" spans="5:6">
      <c r="E2139" s="20"/>
      <c r="F2139" s="387" t="s">
        <v>10</v>
      </c>
    </row>
    <row r="2140" spans="5:6">
      <c r="E2140" s="20"/>
      <c r="F2140" s="387" t="s">
        <v>10</v>
      </c>
    </row>
    <row r="2141" spans="5:6">
      <c r="E2141" s="20"/>
      <c r="F2141" s="387" t="s">
        <v>10</v>
      </c>
    </row>
    <row r="2142" spans="5:6">
      <c r="E2142" s="20"/>
      <c r="F2142" s="387" t="s">
        <v>10</v>
      </c>
    </row>
    <row r="2143" spans="5:6">
      <c r="E2143" s="20"/>
      <c r="F2143" s="387" t="s">
        <v>10</v>
      </c>
    </row>
    <row r="2144" spans="5:6">
      <c r="E2144" s="18"/>
      <c r="F2144" s="387" t="s">
        <v>10</v>
      </c>
    </row>
    <row r="2145" spans="5:6">
      <c r="E2145" s="20"/>
      <c r="F2145" s="387" t="s">
        <v>10</v>
      </c>
    </row>
    <row r="2146" spans="5:6">
      <c r="E2146" s="20"/>
      <c r="F2146" s="387" t="s">
        <v>10</v>
      </c>
    </row>
    <row r="2147" spans="5:6">
      <c r="E2147" s="18"/>
      <c r="F2147" s="387" t="s">
        <v>10</v>
      </c>
    </row>
    <row r="2148" spans="5:6">
      <c r="E2148" s="18"/>
      <c r="F2148" s="387" t="s">
        <v>10</v>
      </c>
    </row>
    <row r="2149" spans="5:6">
      <c r="E2149" s="20"/>
      <c r="F2149" s="387" t="s">
        <v>10</v>
      </c>
    </row>
    <row r="2150" spans="5:6">
      <c r="E2150" s="20"/>
      <c r="F2150" s="387" t="s">
        <v>10</v>
      </c>
    </row>
    <row r="2151" spans="5:6">
      <c r="E2151" s="20"/>
      <c r="F2151" s="387" t="s">
        <v>10</v>
      </c>
    </row>
    <row r="2152" spans="5:6">
      <c r="E2152" s="20"/>
      <c r="F2152" s="387" t="s">
        <v>10</v>
      </c>
    </row>
    <row r="2153" spans="5:6">
      <c r="E2153" s="20"/>
      <c r="F2153" s="387" t="s">
        <v>10</v>
      </c>
    </row>
    <row r="2154" spans="5:6">
      <c r="E2154" s="20"/>
      <c r="F2154" s="387" t="s">
        <v>10</v>
      </c>
    </row>
    <row r="2155" spans="5:6">
      <c r="E2155" s="20"/>
      <c r="F2155" s="387" t="s">
        <v>10</v>
      </c>
    </row>
    <row r="2156" spans="5:6">
      <c r="E2156" s="18"/>
      <c r="F2156" s="387" t="s">
        <v>10</v>
      </c>
    </row>
    <row r="2157" spans="5:6">
      <c r="E2157" s="18"/>
      <c r="F2157" s="387" t="s">
        <v>10</v>
      </c>
    </row>
    <row r="2158" spans="5:6">
      <c r="E2158" s="20"/>
      <c r="F2158" s="387" t="s">
        <v>10</v>
      </c>
    </row>
    <row r="2159" spans="5:6">
      <c r="E2159" s="20"/>
      <c r="F2159" s="387" t="s">
        <v>10</v>
      </c>
    </row>
    <row r="2160" spans="5:6">
      <c r="E2160" s="20"/>
      <c r="F2160" s="387" t="s">
        <v>10</v>
      </c>
    </row>
    <row r="2161" spans="5:6">
      <c r="E2161" s="20"/>
      <c r="F2161" s="387" t="s">
        <v>10</v>
      </c>
    </row>
    <row r="2162" spans="5:6">
      <c r="E2162" s="20"/>
      <c r="F2162" s="387" t="s">
        <v>10</v>
      </c>
    </row>
    <row r="2163" spans="5:6">
      <c r="E2163" s="20"/>
      <c r="F2163" s="387" t="s">
        <v>10</v>
      </c>
    </row>
    <row r="2164" spans="5:6">
      <c r="E2164" s="20"/>
      <c r="F2164" s="387" t="s">
        <v>10</v>
      </c>
    </row>
    <row r="2165" spans="5:6">
      <c r="E2165" s="20"/>
      <c r="F2165" s="387" t="s">
        <v>10</v>
      </c>
    </row>
    <row r="2166" spans="5:6">
      <c r="E2166" s="18"/>
      <c r="F2166" s="387" t="s">
        <v>10</v>
      </c>
    </row>
    <row r="2167" spans="5:6">
      <c r="E2167" s="20"/>
      <c r="F2167" s="387" t="s">
        <v>10</v>
      </c>
    </row>
    <row r="2168" spans="5:6">
      <c r="E2168" s="20"/>
      <c r="F2168" s="387" t="s">
        <v>10</v>
      </c>
    </row>
    <row r="2169" spans="5:6">
      <c r="E2169" s="20"/>
      <c r="F2169" s="387" t="s">
        <v>10</v>
      </c>
    </row>
    <row r="2170" spans="5:6">
      <c r="E2170" s="20"/>
      <c r="F2170" s="387" t="s">
        <v>10</v>
      </c>
    </row>
    <row r="2171" spans="5:6">
      <c r="E2171" s="20"/>
      <c r="F2171" s="387" t="s">
        <v>10</v>
      </c>
    </row>
    <row r="2172" spans="5:6">
      <c r="E2172" s="20"/>
      <c r="F2172" s="387" t="s">
        <v>10</v>
      </c>
    </row>
    <row r="2173" spans="5:6">
      <c r="E2173" s="20"/>
      <c r="F2173" s="387" t="s">
        <v>10</v>
      </c>
    </row>
    <row r="2174" spans="5:6">
      <c r="E2174" s="18"/>
      <c r="F2174" s="387" t="s">
        <v>10</v>
      </c>
    </row>
    <row r="2175" spans="5:6">
      <c r="E2175" s="18"/>
      <c r="F2175" s="387" t="s">
        <v>10</v>
      </c>
    </row>
    <row r="2176" spans="5:6">
      <c r="E2176" s="20"/>
      <c r="F2176" s="387" t="s">
        <v>10</v>
      </c>
    </row>
    <row r="2177" spans="5:6">
      <c r="E2177" s="20"/>
      <c r="F2177" s="387" t="s">
        <v>10</v>
      </c>
    </row>
    <row r="2178" spans="5:6">
      <c r="E2178" s="20"/>
      <c r="F2178" s="387" t="s">
        <v>10</v>
      </c>
    </row>
    <row r="2179" spans="5:6">
      <c r="E2179" s="20"/>
      <c r="F2179" s="387" t="s">
        <v>10</v>
      </c>
    </row>
    <row r="2180" spans="5:6">
      <c r="E2180" s="20"/>
      <c r="F2180" s="387" t="s">
        <v>10</v>
      </c>
    </row>
    <row r="2181" spans="5:6">
      <c r="E2181" s="20"/>
      <c r="F2181" s="387" t="s">
        <v>10</v>
      </c>
    </row>
    <row r="2182" spans="5:6">
      <c r="E2182" s="20"/>
      <c r="F2182" s="387" t="s">
        <v>10</v>
      </c>
    </row>
    <row r="2183" spans="5:6">
      <c r="E2183" s="20"/>
      <c r="F2183" s="387" t="s">
        <v>10</v>
      </c>
    </row>
    <row r="2184" spans="5:6">
      <c r="E2184" s="18"/>
      <c r="F2184" s="387" t="s">
        <v>10</v>
      </c>
    </row>
    <row r="2185" spans="5:6">
      <c r="E2185" s="20"/>
      <c r="F2185" s="387" t="s">
        <v>10</v>
      </c>
    </row>
    <row r="2186" spans="5:6">
      <c r="E2186" s="20"/>
      <c r="F2186" s="387" t="s">
        <v>10</v>
      </c>
    </row>
    <row r="2187" spans="5:6">
      <c r="E2187" s="20"/>
      <c r="F2187" s="387" t="s">
        <v>10</v>
      </c>
    </row>
    <row r="2188" spans="5:6">
      <c r="E2188" s="20"/>
      <c r="F2188" s="387" t="s">
        <v>10</v>
      </c>
    </row>
    <row r="2189" spans="5:6">
      <c r="E2189" s="20"/>
      <c r="F2189" s="387" t="s">
        <v>10</v>
      </c>
    </row>
    <row r="2190" spans="5:6">
      <c r="E2190" s="20"/>
      <c r="F2190" s="387" t="s">
        <v>10</v>
      </c>
    </row>
    <row r="2191" spans="5:6">
      <c r="E2191" s="20"/>
      <c r="F2191" s="387" t="s">
        <v>10</v>
      </c>
    </row>
    <row r="2192" spans="5:6">
      <c r="E2192" s="20"/>
      <c r="F2192" s="387" t="s">
        <v>10</v>
      </c>
    </row>
    <row r="2193" spans="5:6">
      <c r="E2193" s="18"/>
      <c r="F2193" s="387" t="s">
        <v>10</v>
      </c>
    </row>
    <row r="2194" spans="5:6">
      <c r="E2194" s="20"/>
      <c r="F2194" s="387" t="s">
        <v>10</v>
      </c>
    </row>
    <row r="2195" spans="5:6">
      <c r="E2195" s="20"/>
      <c r="F2195" s="387" t="s">
        <v>10</v>
      </c>
    </row>
    <row r="2196" spans="5:6">
      <c r="E2196" s="20"/>
      <c r="F2196" s="387" t="s">
        <v>10</v>
      </c>
    </row>
    <row r="2197" spans="5:6">
      <c r="E2197" s="20"/>
      <c r="F2197" s="388" t="s">
        <v>10</v>
      </c>
    </row>
  </sheetData>
  <mergeCells count="11">
    <mergeCell ref="A798:D798"/>
    <mergeCell ref="A8:D8"/>
    <mergeCell ref="A28:D28"/>
    <mergeCell ref="A76:D76"/>
    <mergeCell ref="A143:D143"/>
    <mergeCell ref="A453:D453"/>
    <mergeCell ref="A822:D822"/>
    <mergeCell ref="A837:D837"/>
    <mergeCell ref="A1166:D1166"/>
    <mergeCell ref="A1264:D1264"/>
    <mergeCell ref="A1452:D1452"/>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oglio28"/>
  <dimension ref="A1:AN400"/>
  <sheetViews>
    <sheetView showGridLines="0" zoomScaleNormal="100" workbookViewId="0">
      <pane ySplit="2" topLeftCell="A3" activePane="bottomLeft" state="frozen"/>
      <selection activeCell="C18" sqref="C18"/>
      <selection pane="bottomLeft" activeCell="B3" sqref="B3"/>
    </sheetView>
  </sheetViews>
  <sheetFormatPr defaultRowHeight="14.5"/>
  <cols>
    <col min="1" max="1" width="6.453125" style="9" customWidth="1"/>
    <col min="2" max="2" width="52.54296875" customWidth="1"/>
    <col min="3" max="3" width="7.7265625" customWidth="1"/>
    <col min="4" max="4" width="8.453125" customWidth="1"/>
    <col min="5" max="5" width="11.26953125" style="97" hidden="1" customWidth="1"/>
    <col min="6" max="6" width="9.81640625" customWidth="1"/>
    <col min="7" max="7" width="4.81640625" customWidth="1"/>
    <col min="8" max="8" width="5.26953125" customWidth="1"/>
    <col min="9" max="9" width="5.81640625" customWidth="1"/>
    <col min="10" max="10" width="9" style="300" customWidth="1"/>
    <col min="11" max="13" width="8.54296875" customWidth="1"/>
    <col min="14" max="14" width="9.7265625" style="23" customWidth="1"/>
    <col min="15" max="15" width="8.7265625" style="30" customWidth="1"/>
    <col min="16" max="16" width="7.26953125" style="30" customWidth="1"/>
    <col min="17" max="17" width="9.81640625" style="30" customWidth="1"/>
    <col min="18" max="19" width="9.81640625" customWidth="1"/>
    <col min="20" max="20" width="4.453125" bestFit="1" customWidth="1"/>
    <col min="21" max="21" width="1.453125" customWidth="1"/>
    <col min="22" max="22" width="17.453125" customWidth="1"/>
    <col min="23" max="23" width="16.54296875" customWidth="1"/>
    <col min="24" max="24" width="13.26953125" customWidth="1"/>
    <col min="25" max="25" width="10.453125" customWidth="1"/>
    <col min="26" max="26" width="14" customWidth="1"/>
    <col min="27" max="27" width="8.1796875" bestFit="1" customWidth="1"/>
    <col min="28" max="29" width="7.453125" customWidth="1"/>
    <col min="30" max="30" width="8.453125" style="2" customWidth="1"/>
    <col min="31" max="31" width="7.54296875" style="9" customWidth="1"/>
    <col min="32" max="32" width="6.453125" customWidth="1"/>
    <col min="33" max="33" width="6.54296875" customWidth="1"/>
    <col min="34" max="34" width="7.54296875" customWidth="1"/>
    <col min="39" max="39" width="10" style="193" customWidth="1"/>
    <col min="40" max="40" width="21.1796875" customWidth="1"/>
  </cols>
  <sheetData>
    <row r="1" spans="1:40" s="18" customFormat="1" ht="21" customHeight="1">
      <c r="A1" s="481" t="s">
        <v>13641</v>
      </c>
      <c r="B1" s="481"/>
      <c r="C1" s="481"/>
      <c r="D1" s="481"/>
      <c r="E1" s="481"/>
      <c r="F1" s="490" t="s">
        <v>13642</v>
      </c>
      <c r="G1" s="490"/>
      <c r="H1" s="490"/>
      <c r="I1" s="490"/>
      <c r="J1" s="490"/>
      <c r="K1" s="490"/>
      <c r="L1" s="490"/>
      <c r="M1" s="490"/>
      <c r="N1" s="490"/>
      <c r="O1" s="490"/>
      <c r="P1" s="490"/>
      <c r="Q1" s="490"/>
      <c r="R1" s="490"/>
      <c r="S1" s="490"/>
      <c r="T1" s="491"/>
      <c r="U1" s="42"/>
      <c r="V1" s="25"/>
      <c r="W1" s="25"/>
      <c r="AC1"/>
      <c r="AD1" s="2"/>
      <c r="AE1" s="9"/>
      <c r="AM1" s="242"/>
    </row>
    <row r="2" spans="1:40" s="46" customFormat="1" ht="46.5" customHeight="1">
      <c r="A2" s="169" t="s">
        <v>14508</v>
      </c>
      <c r="B2" s="170" t="s">
        <v>4890</v>
      </c>
      <c r="C2" s="212" t="s">
        <v>32132</v>
      </c>
      <c r="D2" s="212" t="s">
        <v>32126</v>
      </c>
      <c r="E2" s="169" t="s">
        <v>14509</v>
      </c>
      <c r="F2" s="171" t="s">
        <v>14510</v>
      </c>
      <c r="G2" s="172" t="s">
        <v>14505</v>
      </c>
      <c r="H2" s="172" t="s">
        <v>13624</v>
      </c>
      <c r="I2" s="173" t="s">
        <v>14503</v>
      </c>
      <c r="J2" s="299" t="s">
        <v>13632</v>
      </c>
      <c r="K2" s="172" t="s">
        <v>14506</v>
      </c>
      <c r="L2" s="382" t="s">
        <v>13633</v>
      </c>
      <c r="M2" s="174" t="s">
        <v>32916</v>
      </c>
      <c r="N2" s="175" t="s">
        <v>14507</v>
      </c>
      <c r="O2" s="176" t="s">
        <v>32130</v>
      </c>
      <c r="P2" s="383" t="s">
        <v>32131</v>
      </c>
      <c r="Q2" s="177" t="s">
        <v>14333</v>
      </c>
      <c r="R2" s="178" t="s">
        <v>14334</v>
      </c>
      <c r="S2" s="179" t="s">
        <v>14335</v>
      </c>
      <c r="T2" s="180" t="s">
        <v>32856</v>
      </c>
      <c r="U2" s="44"/>
      <c r="V2" s="45"/>
      <c r="W2" s="45"/>
      <c r="AL2"/>
      <c r="AM2"/>
      <c r="AN2"/>
    </row>
    <row r="3" spans="1:40">
      <c r="A3" s="271" t="str">
        <f t="shared" ref="A3:A66" ca="1" si="0">IFERROR(INDEX(storicoSkuGeko,MATCH(F3,storicoSkuAnker,0)),"")</f>
        <v/>
      </c>
      <c r="B3" s="272"/>
      <c r="C3" s="273"/>
      <c r="D3" s="274"/>
      <c r="E3" s="164"/>
      <c r="F3" s="111" t="str" cm="1">
        <f t="array" ref="F3">IF(B3="","",IF(T3="A",INDEX(skuAnker,MATCH(B3,descrizioneArtAnker,0)),INDEX(dbOrdini[CODICE ANKER],MATCH(1,(dbOrdini[CODICE SUPPLY]=$W$6)*(dbOrdini[DESCRIZIONE]=B3),0))))</f>
        <v/>
      </c>
      <c r="G3" s="112" t="str">
        <f>IF(B3="","",IF(T3="A",VLOOKUP(B3,listoneAnker_NoSku,2,FALSE),INDEX(dbOrdini[BT/CS],MATCH(F3,dbOrdini[CODICE ANKER],0))))</f>
        <v/>
      </c>
      <c r="H3" s="113" t="str">
        <f>IF(B3="","",IF(T3="A",VLOOKUP(B3,listoneAnker_NoSku,3,FALSE),INDEX(dbOrdini[LT.],MATCH(F3,dbOrdini[CODICE ANKER],0))))</f>
        <v/>
      </c>
      <c r="I3" s="114" t="str">
        <f>IF(B3="","",IF(T3="A",VLOOKUP(B3,listoneAnker_NoSku,4,FALSE),INDEX(dbOrdini[% VOL],MATCH(F3,dbOrdini[CODICE ANKER],0))))</f>
        <v/>
      </c>
      <c r="J3" s="115" t="str">
        <f t="array" ref="J3">IF(B3="","",IF(T3="A",VLOOKUP(B3,listoneAnker_NoSku,5,FALSE),INDEX(dbOrdini[PREZZO ANKER],MATCH(1,(dbOrdini[CODICE SUPPLY]=$W$6)*(dbOrdini[CODICE ANKER]=F3),0))))</f>
        <v/>
      </c>
      <c r="K3" s="294" t="str">
        <f>IFERROR(INDEX(vinolux_data[Price / Bottle],MATCH(INDEX(Anker[barcode bottle],MATCH(F3,Anker[SKU],0)),vinolux_data[EAN bottle],0)),"")</f>
        <v/>
      </c>
      <c r="L3" s="294" t="str">
        <f>IF(B3="","",IF(T3&lt;&gt;"B",IFERROR(INDEX(ultimoPrezzoitalia[PREZZO UNITARIO],MATCH(TEXT(A3,0),ultimoPrezzoitalia[ARTICOLO],0)),""),IF(INDEX(dbOrdini[PREZZO ITALIA],MATCH(F3,dbOrdini[CODICE ANKER],0))=0,"",INDEX(dbOrdini[PREZZO ITALIA],MATCH(F3,dbOrdini[CODICE ANKER],0)))))</f>
        <v/>
      </c>
      <c r="M3" s="116" t="str">
        <f t="array" ref="M3">IFERROR(IF(B3="","",IF(T3="A",VLOOKUP(F3,listoneAnkerCompleto,6,FALSE)+(10.3552*H3*I3)/100+1.5+0.05,IF(T3="B",INDEX(dbOrdini[COSTO IMPORT BOTT.],MATCH(1,(dbOrdini[CODICE SUPPLY]=$W$6)*(dbOrdini[CODICE ANKER]=F3),0)),J3+(10.3552*H3*I3)/100+1.5+0.05))),"")</f>
        <v/>
      </c>
      <c r="N3" s="202" t="str">
        <f t="shared" ref="N3:N66" si="1">IF(B3="","",C3/G3)</f>
        <v/>
      </c>
      <c r="O3" s="117" t="str">
        <f>IFERROR(INDEX(ankerAvailabilities[quantity],MATCH(F3,ankerAvailabilities[article nr'#],0)),"")</f>
        <v/>
      </c>
      <c r="P3" s="118" t="str">
        <f ca="1">IFERROR(INDEX(inventarioGeko[ESISTENZA],MATCH(A3,inventarioGeko[ARTICOLO],0)),"")</f>
        <v/>
      </c>
      <c r="Q3" s="119" t="str">
        <f t="shared" ref="Q3:Q66" si="2">IF(B3="","",J3*D3)</f>
        <v/>
      </c>
      <c r="R3" s="120" t="str">
        <f t="shared" ref="R3:R66" si="3">IF(B3="","",M3*D3)</f>
        <v/>
      </c>
      <c r="S3" s="116" t="str">
        <f t="shared" ref="S3:S66" si="4">IF(B3="","",IF($W$4="Negozi","",IF($W$4="Enoteca",CEILING(M3*1.12,0.05)*C3,CEILING(M3*1.1,0.05)*C3)))</f>
        <v/>
      </c>
      <c r="T3" s="241" t="str">
        <f t="shared" ref="T3:T66" si="5">IF(B3="","",$W$13)</f>
        <v/>
      </c>
      <c r="U3" s="24"/>
      <c r="V3" s="40" t="s">
        <v>4883</v>
      </c>
      <c r="W3" s="142"/>
      <c r="AM3"/>
    </row>
    <row r="4" spans="1:40">
      <c r="A4" s="275" t="str">
        <f t="shared" ca="1" si="0"/>
        <v/>
      </c>
      <c r="B4" s="276"/>
      <c r="C4" s="277"/>
      <c r="D4" s="278"/>
      <c r="E4" s="164"/>
      <c r="F4" s="121" t="str" cm="1">
        <f t="array" ref="F4">IF(B4="","",IF(T4="A",INDEX(skuAnker,MATCH(B4,descrizioneArtAnker,0)),INDEX(dbOrdini[CODICE ANKER],MATCH(1,(dbOrdini[CODICE SUPPLY]=$W$6)*(dbOrdini[DESCRIZIONE]=B4),0))))</f>
        <v/>
      </c>
      <c r="G4" s="122" t="str">
        <f>IF(B4="","",IF(T4="A",VLOOKUP(B4,listoneAnker_NoSku,2,FALSE),INDEX(dbOrdini[BT/CS],MATCH(F4,dbOrdini[CODICE ANKER],0))))</f>
        <v/>
      </c>
      <c r="H4" s="123" t="str">
        <f>IF(B4="","",IF(T4="A",VLOOKUP(B4,listoneAnker_NoSku,3,FALSE),INDEX(dbOrdini[LT.],MATCH(F4,dbOrdini[CODICE ANKER],0))))</f>
        <v/>
      </c>
      <c r="I4" s="124" t="str">
        <f>IF(B4="","",IF(T4="A",VLOOKUP(B4,listoneAnker_NoSku,4,FALSE),INDEX(dbOrdini[% VOL],MATCH(F4,dbOrdini[CODICE ANKER],0))))</f>
        <v/>
      </c>
      <c r="J4" s="125" t="str">
        <f t="array" ref="J4">IF(B4="","",IF(T4="A",VLOOKUP(B4,listoneAnker_NoSku,5,FALSE),INDEX(dbOrdini[PREZZO ANKER],MATCH(1,(dbOrdini[CODICE SUPPLY]=$W$6)*(dbOrdini[CODICE ANKER]=F4),0))))</f>
        <v/>
      </c>
      <c r="K4" s="295" t="str">
        <f>IFERROR(INDEX(vinolux_data[Price / Bottle],MATCH(INDEX(Anker[barcode bottle],MATCH(F4,Anker[SKU],0)),vinolux_data[EAN bottle],0)),"")</f>
        <v/>
      </c>
      <c r="L4" s="295" t="str">
        <f>IF(B4="","",IF(T4&lt;&gt;"B",IFERROR(INDEX(ultimoPrezzoitalia[PREZZO UNITARIO],MATCH(TEXT(A4,0),ultimoPrezzoitalia[ARTICOLO],0)),""),IF(INDEX(dbOrdini[PREZZO ITALIA],MATCH(F4,dbOrdini[CODICE ANKER],0))=0,"",INDEX(dbOrdini[PREZZO ITALIA],MATCH(F4,dbOrdini[CODICE ANKER],0)))))</f>
        <v/>
      </c>
      <c r="M4" s="126" t="str">
        <f t="array" ref="M4">IFERROR(IF(B4="","",IF(T4="A",VLOOKUP(F4,listoneAnkerCompleto,6,FALSE)+(10.3552*H4*I4)/100+1.5+0.05,IF(T4="B",INDEX(dbOrdini[COSTO IMPORT BOTT.],MATCH(1,(dbOrdini[CODICE SUPPLY]=$W$6)*(dbOrdini[CODICE ANKER]=F4),0)),J4+(10.3552*H4*I4)/100+1.5+0.05))),"")</f>
        <v/>
      </c>
      <c r="N4" s="201" t="str">
        <f t="shared" si="1"/>
        <v/>
      </c>
      <c r="O4" s="127" t="str">
        <f>IFERROR(INDEX(ankerAvailabilities[quantity],MATCH(F4,ankerAvailabilities[article nr'#],0)),"")</f>
        <v/>
      </c>
      <c r="P4" s="128" t="str">
        <f ca="1">IFERROR(INDEX(inventarioGeko[ESISTENZA],MATCH(A4,inventarioGeko[ARTICOLO],0)),"")</f>
        <v/>
      </c>
      <c r="Q4" s="129" t="str">
        <f t="shared" si="2"/>
        <v/>
      </c>
      <c r="R4" s="130" t="str">
        <f t="shared" si="3"/>
        <v/>
      </c>
      <c r="S4" s="126" t="str">
        <f t="shared" si="4"/>
        <v/>
      </c>
      <c r="T4" s="241" t="str">
        <f t="shared" si="5"/>
        <v/>
      </c>
      <c r="U4" s="24"/>
      <c r="V4" s="41" t="s">
        <v>4884</v>
      </c>
      <c r="W4" s="143"/>
      <c r="AM4"/>
    </row>
    <row r="5" spans="1:40">
      <c r="A5" s="275" t="str">
        <f t="shared" ca="1" si="0"/>
        <v/>
      </c>
      <c r="B5" s="276"/>
      <c r="C5" s="277"/>
      <c r="D5" s="278"/>
      <c r="E5" s="164"/>
      <c r="F5" s="121" t="str" cm="1">
        <f t="array" ref="F5">IF(B5="","",IF(T5="A",INDEX(skuAnker,MATCH(B5,descrizioneArtAnker,0)),INDEX(dbOrdini[CODICE ANKER],MATCH(1,(dbOrdini[CODICE SUPPLY]=$W$6)*(dbOrdini[DESCRIZIONE]=B5),0))))</f>
        <v/>
      </c>
      <c r="G5" s="122" t="str">
        <f>IF(B5="","",IF(T5="A",VLOOKUP(B5,listoneAnker_NoSku,2,FALSE),INDEX(dbOrdini[BT/CS],MATCH(F5,dbOrdini[CODICE ANKER],0))))</f>
        <v/>
      </c>
      <c r="H5" s="123" t="str">
        <f>IF(B5="","",IF(T5="A",VLOOKUP(B5,listoneAnker_NoSku,3,FALSE),INDEX(dbOrdini[LT.],MATCH(F5,dbOrdini[CODICE ANKER],0))))</f>
        <v/>
      </c>
      <c r="I5" s="124" t="str">
        <f>IF(B5="","",IF(T5="A",VLOOKUP(B5,listoneAnker_NoSku,4,FALSE),INDEX(dbOrdini[% VOL],MATCH(F5,dbOrdini[CODICE ANKER],0))))</f>
        <v/>
      </c>
      <c r="J5" s="125" t="str">
        <f t="array" ref="J5">IF(B5="","",IF(T5="A",VLOOKUP(B5,listoneAnker_NoSku,5,FALSE),INDEX(dbOrdini[PREZZO ANKER],MATCH(1,(dbOrdini[CODICE SUPPLY]=$W$6)*(dbOrdini[CODICE ANKER]=F5),0))))</f>
        <v/>
      </c>
      <c r="K5" s="295" t="str">
        <f>IFERROR(INDEX(vinolux_data[Price / Bottle],MATCH(INDEX(Anker[barcode bottle],MATCH(F5,Anker[SKU],0)),vinolux_data[EAN bottle],0)),"")</f>
        <v/>
      </c>
      <c r="L5" s="295" t="str">
        <f>IF(B5="","",IF(T5&lt;&gt;"B",IFERROR(INDEX(ultimoPrezzoitalia[PREZZO UNITARIO],MATCH(TEXT(A5,0),ultimoPrezzoitalia[ARTICOLO],0)),""),IF(INDEX(dbOrdini[PREZZO ITALIA],MATCH(F5,dbOrdini[CODICE ANKER],0))=0,"",INDEX(dbOrdini[PREZZO ITALIA],MATCH(F5,dbOrdini[CODICE ANKER],0)))))</f>
        <v/>
      </c>
      <c r="M5" s="126" t="str">
        <f t="array" ref="M5">IFERROR(IF(B5="","",IF(T5="A",VLOOKUP(F5,listoneAnkerCompleto,6,FALSE)+(10.3552*H5*I5)/100+1.5+0.05,IF(T5="B",INDEX(dbOrdini[COSTO IMPORT BOTT.],MATCH(1,(dbOrdini[CODICE SUPPLY]=$W$6)*(dbOrdini[CODICE ANKER]=F5),0)),J5+(10.3552*H5*I5)/100+1.5+0.05))),"")</f>
        <v/>
      </c>
      <c r="N5" s="201" t="str">
        <f t="shared" si="1"/>
        <v/>
      </c>
      <c r="O5" s="127" t="str">
        <f>IFERROR(INDEX(ankerAvailabilities[quantity],MATCH(F5,ankerAvailabilities[article nr'#],0)),"")</f>
        <v/>
      </c>
      <c r="P5" s="128" t="str">
        <f ca="1">IFERROR(INDEX(inventarioGeko[ESISTENZA],MATCH(A5,inventarioGeko[ARTICOLO],0)),"")</f>
        <v/>
      </c>
      <c r="Q5" s="129" t="str">
        <f t="shared" si="2"/>
        <v/>
      </c>
      <c r="R5" s="130" t="str">
        <f t="shared" si="3"/>
        <v/>
      </c>
      <c r="S5" s="126" t="str">
        <f t="shared" si="4"/>
        <v/>
      </c>
      <c r="T5" s="239" t="str">
        <f t="shared" si="5"/>
        <v/>
      </c>
      <c r="U5" s="24"/>
      <c r="V5" s="101"/>
      <c r="W5" s="102"/>
      <c r="AM5"/>
    </row>
    <row r="6" spans="1:40">
      <c r="A6" s="275" t="str">
        <f t="shared" ca="1" si="0"/>
        <v/>
      </c>
      <c r="B6" s="276"/>
      <c r="C6" s="277"/>
      <c r="D6" s="278"/>
      <c r="E6" s="164"/>
      <c r="F6" s="121" t="str" cm="1">
        <f t="array" ref="F6">IF(B6="","",IF(T6="A",INDEX(skuAnker,MATCH(B6,descrizioneArtAnker,0)),INDEX(dbOrdini[CODICE ANKER],MATCH(1,(dbOrdini[CODICE SUPPLY]=$W$6)*(dbOrdini[DESCRIZIONE]=B6),0))))</f>
        <v/>
      </c>
      <c r="G6" s="122" t="str">
        <f>IF(B6="","",IF(T6="A",VLOOKUP(B6,listoneAnker_NoSku,2,FALSE),INDEX(dbOrdini[BT/CS],MATCH(F6,dbOrdini[CODICE ANKER],0))))</f>
        <v/>
      </c>
      <c r="H6" s="123" t="str">
        <f>IF(B6="","",IF(T6="A",VLOOKUP(B6,listoneAnker_NoSku,3,FALSE),INDEX(dbOrdini[LT.],MATCH(F6,dbOrdini[CODICE ANKER],0))))</f>
        <v/>
      </c>
      <c r="I6" s="124" t="str">
        <f>IF(B6="","",IF(T6="A",VLOOKUP(B6,listoneAnker_NoSku,4,FALSE),INDEX(dbOrdini[% VOL],MATCH(F6,dbOrdini[CODICE ANKER],0))))</f>
        <v/>
      </c>
      <c r="J6" s="125" t="str">
        <f t="array" ref="J6">IF(B6="","",IF(T6="A",VLOOKUP(B6,listoneAnker_NoSku,5,FALSE),INDEX(dbOrdini[PREZZO ANKER],MATCH(1,(dbOrdini[CODICE SUPPLY]=$W$6)*(dbOrdini[CODICE ANKER]=F6),0))))</f>
        <v/>
      </c>
      <c r="K6" s="295" t="str">
        <f>IFERROR(INDEX(vinolux_data[Price / Bottle],MATCH(INDEX(Anker[barcode bottle],MATCH(F6,Anker[SKU],0)),vinolux_data[EAN bottle],0)),"")</f>
        <v/>
      </c>
      <c r="L6" s="295" t="str">
        <f>IF(B6="","",IF(T6&lt;&gt;"B",IFERROR(INDEX(ultimoPrezzoitalia[PREZZO UNITARIO],MATCH(TEXT(A6,0),ultimoPrezzoitalia[ARTICOLO],0)),""),IF(INDEX(dbOrdini[PREZZO ITALIA],MATCH(F6,dbOrdini[CODICE ANKER],0))=0,"",INDEX(dbOrdini[PREZZO ITALIA],MATCH(F6,dbOrdini[CODICE ANKER],0)))))</f>
        <v/>
      </c>
      <c r="M6" s="126" t="str">
        <f t="array" ref="M6">IFERROR(IF(B6="","",IF(T6="A",VLOOKUP(F6,listoneAnkerCompleto,6,FALSE)+(10.3552*H6*I6)/100+1.5+0.05,IF(T6="B",INDEX(dbOrdini[COSTO IMPORT BOTT.],MATCH(1,(dbOrdini[CODICE SUPPLY]=$W$6)*(dbOrdini[CODICE ANKER]=F6),0)),J6+(10.3552*H6*I6)/100+1.5+0.05))),"")</f>
        <v/>
      </c>
      <c r="N6" s="201" t="str">
        <f t="shared" si="1"/>
        <v/>
      </c>
      <c r="O6" s="127" t="str">
        <f>IFERROR(INDEX(ankerAvailabilities[quantity],MATCH(F6,ankerAvailabilities[article nr'#],0)),"")</f>
        <v/>
      </c>
      <c r="P6" s="128" t="str">
        <f ca="1">IFERROR(INDEX(inventarioGeko[ESISTENZA],MATCH(A6,inventarioGeko[ARTICOLO],0)),"")</f>
        <v/>
      </c>
      <c r="Q6" s="129" t="str">
        <f t="shared" si="2"/>
        <v/>
      </c>
      <c r="R6" s="130" t="str">
        <f t="shared" si="3"/>
        <v/>
      </c>
      <c r="S6" s="126" t="str">
        <f t="shared" si="4"/>
        <v/>
      </c>
      <c r="T6" s="239" t="str">
        <f t="shared" si="5"/>
        <v/>
      </c>
      <c r="U6" s="24"/>
      <c r="V6" s="106" t="s">
        <v>13630</v>
      </c>
      <c r="W6" s="144"/>
      <c r="AM6"/>
    </row>
    <row r="7" spans="1:40">
      <c r="A7" s="275" t="str">
        <f t="shared" ca="1" si="0"/>
        <v/>
      </c>
      <c r="B7" s="276"/>
      <c r="C7" s="277"/>
      <c r="D7" s="278"/>
      <c r="E7" s="164"/>
      <c r="F7" s="121" t="str" cm="1">
        <f t="array" ref="F7">IF(B7="","",IF(T7="A",INDEX(skuAnker,MATCH(B7,descrizioneArtAnker,0)),INDEX(dbOrdini[CODICE ANKER],MATCH(1,(dbOrdini[CODICE SUPPLY]=$W$6)*(dbOrdini[DESCRIZIONE]=B7),0))))</f>
        <v/>
      </c>
      <c r="G7" s="122" t="str">
        <f>IF(B7="","",IF(T7="A",VLOOKUP(B7,listoneAnker_NoSku,2,FALSE),INDEX(dbOrdini[BT/CS],MATCH(F7,dbOrdini[CODICE ANKER],0))))</f>
        <v/>
      </c>
      <c r="H7" s="123" t="str">
        <f>IF(B7="","",IF(T7="A",VLOOKUP(B7,listoneAnker_NoSku,3,FALSE),INDEX(dbOrdini[LT.],MATCH(F7,dbOrdini[CODICE ANKER],0))))</f>
        <v/>
      </c>
      <c r="I7" s="124" t="str">
        <f>IF(B7="","",IF(T7="A",VLOOKUP(B7,listoneAnker_NoSku,4,FALSE),INDEX(dbOrdini[% VOL],MATCH(F7,dbOrdini[CODICE ANKER],0))))</f>
        <v/>
      </c>
      <c r="J7" s="125" t="str">
        <f t="array" ref="J7">IF(B7="","",IF(T7="A",VLOOKUP(B7,listoneAnker_NoSku,5,FALSE),INDEX(dbOrdini[PREZZO ANKER],MATCH(1,(dbOrdini[CODICE SUPPLY]=$W$6)*(dbOrdini[CODICE ANKER]=F7),0))))</f>
        <v/>
      </c>
      <c r="K7" s="295" t="str">
        <f>IFERROR(INDEX(vinolux_data[Price / Bottle],MATCH(INDEX(Anker[barcode bottle],MATCH(F7,Anker[SKU],0)),vinolux_data[EAN bottle],0)),"")</f>
        <v/>
      </c>
      <c r="L7" s="295" t="str">
        <f>IF(B7="","",IF(T7&lt;&gt;"B",IFERROR(INDEX(ultimoPrezzoitalia[PREZZO UNITARIO],MATCH(TEXT(A7,0),ultimoPrezzoitalia[ARTICOLO],0)),""),IF(INDEX(dbOrdini[PREZZO ITALIA],MATCH(F7,dbOrdini[CODICE ANKER],0))=0,"",INDEX(dbOrdini[PREZZO ITALIA],MATCH(F7,dbOrdini[CODICE ANKER],0)))))</f>
        <v/>
      </c>
      <c r="M7" s="126" t="str">
        <f t="array" ref="M7">IFERROR(IF(B7="","",IF(T7="A",VLOOKUP(F7,listoneAnkerCompleto,6,FALSE)+(10.3552*H7*I7)/100+1.5+0.05,IF(T7="B",INDEX(dbOrdini[COSTO IMPORT BOTT.],MATCH(1,(dbOrdini[CODICE SUPPLY]=$W$6)*(dbOrdini[CODICE ANKER]=F7),0)),J7+(10.3552*H7*I7)/100+1.5+0.05))),"")</f>
        <v/>
      </c>
      <c r="N7" s="201" t="str">
        <f t="shared" si="1"/>
        <v/>
      </c>
      <c r="O7" s="127" t="str">
        <f>IFERROR(INDEX(ankerAvailabilities[quantity],MATCH(F7,ankerAvailabilities[article nr'#],0)),"")</f>
        <v/>
      </c>
      <c r="P7" s="128" t="str">
        <f ca="1">IFERROR(INDEX(inventarioGeko[ESISTENZA],MATCH(A7,inventarioGeko[ARTICOLO],0)),"")</f>
        <v/>
      </c>
      <c r="Q7" s="129" t="str">
        <f t="shared" si="2"/>
        <v/>
      </c>
      <c r="R7" s="130" t="str">
        <f t="shared" si="3"/>
        <v/>
      </c>
      <c r="S7" s="126" t="str">
        <f t="shared" si="4"/>
        <v/>
      </c>
      <c r="T7" s="239" t="str">
        <f t="shared" si="5"/>
        <v/>
      </c>
      <c r="U7" s="24"/>
      <c r="V7" s="28"/>
      <c r="AM7"/>
    </row>
    <row r="8" spans="1:40">
      <c r="A8" s="275" t="str">
        <f t="shared" ca="1" si="0"/>
        <v/>
      </c>
      <c r="B8" s="276"/>
      <c r="C8" s="277"/>
      <c r="D8" s="278"/>
      <c r="E8" s="164"/>
      <c r="F8" s="121" t="str" cm="1">
        <f t="array" ref="F8">IF(B8="","",IF(T8="A",INDEX(skuAnker,MATCH(B8,descrizioneArtAnker,0)),INDEX(dbOrdini[CODICE ANKER],MATCH(1,(dbOrdini[CODICE SUPPLY]=$W$6)*(dbOrdini[DESCRIZIONE]=B8),0))))</f>
        <v/>
      </c>
      <c r="G8" s="122" t="str">
        <f>IF(B8="","",IF(T8="A",VLOOKUP(B8,listoneAnker_NoSku,2,FALSE),INDEX(dbOrdini[BT/CS],MATCH(F8,dbOrdini[CODICE ANKER],0))))</f>
        <v/>
      </c>
      <c r="H8" s="123" t="str">
        <f>IF(B8="","",IF(T8="A",VLOOKUP(B8,listoneAnker_NoSku,3,FALSE),INDEX(dbOrdini[LT.],MATCH(F8,dbOrdini[CODICE ANKER],0))))</f>
        <v/>
      </c>
      <c r="I8" s="124" t="str">
        <f>IF(B8="","",IF(T8="A",VLOOKUP(B8,listoneAnker_NoSku,4,FALSE),INDEX(dbOrdini[% VOL],MATCH(F8,dbOrdini[CODICE ANKER],0))))</f>
        <v/>
      </c>
      <c r="J8" s="125" t="str">
        <f t="array" ref="J8">IF(B8="","",IF(T8="A",VLOOKUP(B8,listoneAnker_NoSku,5,FALSE),INDEX(dbOrdini[PREZZO ANKER],MATCH(1,(dbOrdini[CODICE SUPPLY]=$W$6)*(dbOrdini[CODICE ANKER]=F8),0))))</f>
        <v/>
      </c>
      <c r="K8" s="295" t="str">
        <f>IFERROR(INDEX(vinolux_data[Price / Bottle],MATCH(INDEX(Anker[barcode bottle],MATCH(F8,Anker[SKU],0)),vinolux_data[EAN bottle],0)),"")</f>
        <v/>
      </c>
      <c r="L8" s="295" t="str">
        <f>IF(B8="","",IF(T8&lt;&gt;"B",IFERROR(INDEX(ultimoPrezzoitalia[PREZZO UNITARIO],MATCH(TEXT(A8,0),ultimoPrezzoitalia[ARTICOLO],0)),""),IF(INDEX(dbOrdini[PREZZO ITALIA],MATCH(F8,dbOrdini[CODICE ANKER],0))=0,"",INDEX(dbOrdini[PREZZO ITALIA],MATCH(F8,dbOrdini[CODICE ANKER],0)))))</f>
        <v/>
      </c>
      <c r="M8" s="126" t="str">
        <f t="array" ref="M8">IFERROR(IF(B8="","",IF(T8="A",VLOOKUP(F8,listoneAnkerCompleto,6,FALSE)+(10.3552*H8*I8)/100+1.5+0.05,IF(T8="B",INDEX(dbOrdini[COSTO IMPORT BOTT.],MATCH(1,(dbOrdini[CODICE SUPPLY]=$W$6)*(dbOrdini[CODICE ANKER]=F8),0)),J8+(10.3552*H8*I8)/100+1.5+0.05))),"")</f>
        <v/>
      </c>
      <c r="N8" s="201" t="str">
        <f t="shared" si="1"/>
        <v/>
      </c>
      <c r="O8" s="127" t="str">
        <f>IFERROR(INDEX(ankerAvailabilities[quantity],MATCH(F8,ankerAvailabilities[article nr'#],0)),"")</f>
        <v/>
      </c>
      <c r="P8" s="128" t="str">
        <f ca="1">IFERROR(INDEX(inventarioGeko[ESISTENZA],MATCH(A8,inventarioGeko[ARTICOLO],0)),"")</f>
        <v/>
      </c>
      <c r="Q8" s="129" t="str">
        <f t="shared" si="2"/>
        <v/>
      </c>
      <c r="R8" s="130" t="str">
        <f t="shared" si="3"/>
        <v/>
      </c>
      <c r="S8" s="126" t="str">
        <f t="shared" si="4"/>
        <v/>
      </c>
      <c r="T8" s="239" t="str">
        <f t="shared" si="5"/>
        <v/>
      </c>
      <c r="U8" s="24"/>
      <c r="V8" s="211" t="s">
        <v>4882</v>
      </c>
      <c r="W8" s="47">
        <f>IF(W10=0,SUM(C3:C400),SUM(C3:C400))</f>
        <v>0</v>
      </c>
      <c r="AM8"/>
    </row>
    <row r="9" spans="1:40">
      <c r="A9" s="275" t="str">
        <f t="shared" ca="1" si="0"/>
        <v/>
      </c>
      <c r="B9" s="276"/>
      <c r="C9" s="277"/>
      <c r="D9" s="278"/>
      <c r="E9" s="164"/>
      <c r="F9" s="121" t="str" cm="1">
        <f t="array" ref="F9">IF(B9="","",IF(T9="A",INDEX(skuAnker,MATCH(B9,descrizioneArtAnker,0)),INDEX(dbOrdini[CODICE ANKER],MATCH(1,(dbOrdini[CODICE SUPPLY]=$W$6)*(dbOrdini[DESCRIZIONE]=B9),0))))</f>
        <v/>
      </c>
      <c r="G9" s="122" t="str">
        <f>IF(B9="","",IF(T9="A",VLOOKUP(B9,listoneAnker_NoSku,2,FALSE),INDEX(dbOrdini[BT/CS],MATCH(F9,dbOrdini[CODICE ANKER],0))))</f>
        <v/>
      </c>
      <c r="H9" s="123" t="str">
        <f>IF(B9="","",IF(T9="A",VLOOKUP(B9,listoneAnker_NoSku,3,FALSE),INDEX(dbOrdini[LT.],MATCH(F9,dbOrdini[CODICE ANKER],0))))</f>
        <v/>
      </c>
      <c r="I9" s="124" t="str">
        <f>IF(B9="","",IF(T9="A",VLOOKUP(B9,listoneAnker_NoSku,4,FALSE),INDEX(dbOrdini[% VOL],MATCH(F9,dbOrdini[CODICE ANKER],0))))</f>
        <v/>
      </c>
      <c r="J9" s="125" t="str">
        <f t="array" ref="J9">IF(B9="","",IF(T9="A",VLOOKUP(B9,listoneAnker_NoSku,5,FALSE),INDEX(dbOrdini[PREZZO ANKER],MATCH(1,(dbOrdini[CODICE SUPPLY]=$W$6)*(dbOrdini[CODICE ANKER]=F9),0))))</f>
        <v/>
      </c>
      <c r="K9" s="295" t="str">
        <f>IFERROR(INDEX(vinolux_data[Price / Bottle],MATCH(INDEX(Anker[barcode bottle],MATCH(F9,Anker[SKU],0)),vinolux_data[EAN bottle],0)),"")</f>
        <v/>
      </c>
      <c r="L9" s="295" t="str">
        <f>IF(B9="","",IF(T9&lt;&gt;"B",IFERROR(INDEX(ultimoPrezzoitalia[PREZZO UNITARIO],MATCH(TEXT(A9,0),ultimoPrezzoitalia[ARTICOLO],0)),""),IF(INDEX(dbOrdini[PREZZO ITALIA],MATCH(F9,dbOrdini[CODICE ANKER],0))=0,"",INDEX(dbOrdini[PREZZO ITALIA],MATCH(F9,dbOrdini[CODICE ANKER],0)))))</f>
        <v/>
      </c>
      <c r="M9" s="126" t="str">
        <f t="array" ref="M9">IFERROR(IF(B9="","",IF(T9="A",VLOOKUP(F9,listoneAnkerCompleto,6,FALSE)+(10.3552*H9*I9)/100+1.5+0.05,IF(T9="B",INDEX(dbOrdini[COSTO IMPORT BOTT.],MATCH(1,(dbOrdini[CODICE SUPPLY]=$W$6)*(dbOrdini[CODICE ANKER]=F9),0)),J9+(10.3552*H9*I9)/100+1.5+0.05))),"")</f>
        <v/>
      </c>
      <c r="N9" s="201" t="str">
        <f t="shared" si="1"/>
        <v/>
      </c>
      <c r="O9" s="127" t="str">
        <f>IFERROR(INDEX(ankerAvailabilities[quantity],MATCH(F9,ankerAvailabilities[article nr'#],0)),"")</f>
        <v/>
      </c>
      <c r="P9" s="128" t="str">
        <f ca="1">IFERROR(INDEX(inventarioGeko[ESISTENZA],MATCH(A9,inventarioGeko[ARTICOLO],0)),"")</f>
        <v/>
      </c>
      <c r="Q9" s="129" t="str">
        <f t="shared" si="2"/>
        <v/>
      </c>
      <c r="R9" s="130" t="str">
        <f t="shared" si="3"/>
        <v/>
      </c>
      <c r="S9" s="126" t="str">
        <f t="shared" si="4"/>
        <v/>
      </c>
      <c r="T9" s="239" t="str">
        <f t="shared" si="5"/>
        <v/>
      </c>
      <c r="U9" s="24"/>
      <c r="V9" s="210" t="s">
        <v>32129</v>
      </c>
      <c r="W9" s="48">
        <f>COUNTA(B3:B400)</f>
        <v>0</v>
      </c>
      <c r="AM9"/>
    </row>
    <row r="10" spans="1:40">
      <c r="A10" s="275" t="str">
        <f t="shared" ca="1" si="0"/>
        <v/>
      </c>
      <c r="B10" s="276"/>
      <c r="C10" s="277"/>
      <c r="D10" s="278"/>
      <c r="E10" s="164"/>
      <c r="F10" s="121" t="str" cm="1">
        <f t="array" ref="F10">IF(B10="","",IF(T10="A",INDEX(skuAnker,MATCH(B10,descrizioneArtAnker,0)),INDEX(dbOrdini[CODICE ANKER],MATCH(1,(dbOrdini[CODICE SUPPLY]=$W$6)*(dbOrdini[DESCRIZIONE]=B10),0))))</f>
        <v/>
      </c>
      <c r="G10" s="122" t="str">
        <f>IF(B10="","",IF(T10="A",VLOOKUP(B10,listoneAnker_NoSku,2,FALSE),INDEX(dbOrdini[BT/CS],MATCH(F10,dbOrdini[CODICE ANKER],0))))</f>
        <v/>
      </c>
      <c r="H10" s="123" t="str">
        <f>IF(B10="","",IF(T10="A",VLOOKUP(B10,listoneAnker_NoSku,3,FALSE),INDEX(dbOrdini[LT.],MATCH(F10,dbOrdini[CODICE ANKER],0))))</f>
        <v/>
      </c>
      <c r="I10" s="124" t="str">
        <f>IF(B10="","",IF(T10="A",VLOOKUP(B10,listoneAnker_NoSku,4,FALSE),INDEX(dbOrdini[% VOL],MATCH(F10,dbOrdini[CODICE ANKER],0))))</f>
        <v/>
      </c>
      <c r="J10" s="125" t="str">
        <f t="array" ref="J10">IF(B10="","",IF(T10="A",VLOOKUP(B10,listoneAnker_NoSku,5,FALSE),INDEX(dbOrdini[PREZZO ANKER],MATCH(1,(dbOrdini[CODICE SUPPLY]=$W$6)*(dbOrdini[CODICE ANKER]=F10),0))))</f>
        <v/>
      </c>
      <c r="K10" s="295" t="str">
        <f>IFERROR(INDEX(vinolux_data[Price / Bottle],MATCH(INDEX(Anker[barcode bottle],MATCH(F10,Anker[SKU],0)),vinolux_data[EAN bottle],0)),"")</f>
        <v/>
      </c>
      <c r="L10" s="295" t="str">
        <f>IF(B10="","",IF(T10&lt;&gt;"B",IFERROR(INDEX(ultimoPrezzoitalia[PREZZO UNITARIO],MATCH(TEXT(A10,0),ultimoPrezzoitalia[ARTICOLO],0)),""),IF(INDEX(dbOrdini[PREZZO ITALIA],MATCH(F10,dbOrdini[CODICE ANKER],0))=0,"",INDEX(dbOrdini[PREZZO ITALIA],MATCH(F10,dbOrdini[CODICE ANKER],0)))))</f>
        <v/>
      </c>
      <c r="M10" s="126" t="str">
        <f t="array" ref="M10">IFERROR(IF(B10="","",IF(T10="A",VLOOKUP(F10,listoneAnkerCompleto,6,FALSE)+(10.3552*H10*I10)/100+1.5+0.05,IF(T10="B",INDEX(dbOrdini[COSTO IMPORT BOTT.],MATCH(1,(dbOrdini[CODICE SUPPLY]=$W$6)*(dbOrdini[CODICE ANKER]=F10),0)),J10+(10.3552*H10*I10)/100+1.5+0.05))),"")</f>
        <v/>
      </c>
      <c r="N10" s="201" t="str">
        <f t="shared" si="1"/>
        <v/>
      </c>
      <c r="O10" s="127" t="str">
        <f>IFERROR(INDEX(ankerAvailabilities[quantity],MATCH(F10,ankerAvailabilities[article nr'#],0)),"")</f>
        <v/>
      </c>
      <c r="P10" s="128" t="str">
        <f ca="1">IFERROR(INDEX(inventarioGeko[ESISTENZA],MATCH(A10,inventarioGeko[ARTICOLO],0)),"")</f>
        <v/>
      </c>
      <c r="Q10" s="129" t="str">
        <f t="shared" si="2"/>
        <v/>
      </c>
      <c r="R10" s="130" t="str">
        <f t="shared" si="3"/>
        <v/>
      </c>
      <c r="S10" s="126" t="str">
        <f t="shared" si="4"/>
        <v/>
      </c>
      <c r="T10" s="239" t="str">
        <f t="shared" si="5"/>
        <v/>
      </c>
      <c r="U10" s="24"/>
      <c r="V10" s="210" t="s">
        <v>32128</v>
      </c>
      <c r="W10" s="48">
        <f>COUNTA(D3:D400)-COUNTIF(D3:D400,0)</f>
        <v>0</v>
      </c>
      <c r="AM10"/>
    </row>
    <row r="11" spans="1:40">
      <c r="A11" s="275" t="str">
        <f t="shared" ca="1" si="0"/>
        <v/>
      </c>
      <c r="B11" s="276"/>
      <c r="C11" s="277"/>
      <c r="D11" s="278"/>
      <c r="E11" s="164"/>
      <c r="F11" s="121" t="str" cm="1">
        <f t="array" ref="F11">IF(B11="","",IF(T11="A",INDEX(skuAnker,MATCH(B11,descrizioneArtAnker,0)),INDEX(dbOrdini[CODICE ANKER],MATCH(1,(dbOrdini[CODICE SUPPLY]=$W$6)*(dbOrdini[DESCRIZIONE]=B11),0))))</f>
        <v/>
      </c>
      <c r="G11" s="122" t="str">
        <f>IF(B11="","",IF(T11="A",VLOOKUP(B11,listoneAnker_NoSku,2,FALSE),INDEX(dbOrdini[BT/CS],MATCH(F11,dbOrdini[CODICE ANKER],0))))</f>
        <v/>
      </c>
      <c r="H11" s="123" t="str">
        <f>IF(B11="","",IF(T11="A",VLOOKUP(B11,listoneAnker_NoSku,3,FALSE),INDEX(dbOrdini[LT.],MATCH(F11,dbOrdini[CODICE ANKER],0))))</f>
        <v/>
      </c>
      <c r="I11" s="124" t="str">
        <f>IF(B11="","",IF(T11="A",VLOOKUP(B11,listoneAnker_NoSku,4,FALSE),INDEX(dbOrdini[% VOL],MATCH(F11,dbOrdini[CODICE ANKER],0))))</f>
        <v/>
      </c>
      <c r="J11" s="125" t="str">
        <f t="array" ref="J11">IF(B11="","",IF(T11="A",VLOOKUP(B11,listoneAnker_NoSku,5,FALSE),INDEX(dbOrdini[PREZZO ANKER],MATCH(1,(dbOrdini[CODICE SUPPLY]=$W$6)*(dbOrdini[CODICE ANKER]=F11),0))))</f>
        <v/>
      </c>
      <c r="K11" s="295" t="str">
        <f>IFERROR(INDEX(vinolux_data[Price / Bottle],MATCH(INDEX(Anker[barcode bottle],MATCH(F11,Anker[SKU],0)),vinolux_data[EAN bottle],0)),"")</f>
        <v/>
      </c>
      <c r="L11" s="295" t="str">
        <f>IF(B11="","",IF(T11&lt;&gt;"B",IFERROR(INDEX(ultimoPrezzoitalia[PREZZO UNITARIO],MATCH(TEXT(A11,0),ultimoPrezzoitalia[ARTICOLO],0)),""),IF(INDEX(dbOrdini[PREZZO ITALIA],MATCH(F11,dbOrdini[CODICE ANKER],0))=0,"",INDEX(dbOrdini[PREZZO ITALIA],MATCH(F11,dbOrdini[CODICE ANKER],0)))))</f>
        <v/>
      </c>
      <c r="M11" s="126" t="str">
        <f t="array" ref="M11">IFERROR(IF(B11="","",IF(T11="A",VLOOKUP(F11,listoneAnkerCompleto,6,FALSE)+(10.3552*H11*I11)/100+1.5+0.05,IF(T11="B",INDEX(dbOrdini[COSTO IMPORT BOTT.],MATCH(1,(dbOrdini[CODICE SUPPLY]=$W$6)*(dbOrdini[CODICE ANKER]=F11),0)),J11+(10.3552*H11*I11)/100+1.5+0.05))),"")</f>
        <v/>
      </c>
      <c r="N11" s="201" t="str">
        <f t="shared" si="1"/>
        <v/>
      </c>
      <c r="O11" s="127" t="str">
        <f>IFERROR(INDEX(ankerAvailabilities[quantity],MATCH(F11,ankerAvailabilities[article nr'#],0)),"")</f>
        <v/>
      </c>
      <c r="P11" s="128" t="str">
        <f ca="1">IFERROR(INDEX(inventarioGeko[ESISTENZA],MATCH(A11,inventarioGeko[ARTICOLO],0)),"")</f>
        <v/>
      </c>
      <c r="Q11" s="129" t="str">
        <f t="shared" si="2"/>
        <v/>
      </c>
      <c r="R11" s="130" t="str">
        <f t="shared" si="3"/>
        <v/>
      </c>
      <c r="S11" s="126" t="str">
        <f t="shared" si="4"/>
        <v/>
      </c>
      <c r="T11" s="239" t="str">
        <f t="shared" si="5"/>
        <v/>
      </c>
      <c r="U11" s="24"/>
      <c r="V11" s="107" t="s">
        <v>14487</v>
      </c>
      <c r="W11" s="213">
        <f>IF($V$11="Total Anker Cost",SUM(Q3:Q400),IF($V$11="Total Import Cost",SUM(R3:R400),SUM(S3:S400)))</f>
        <v>0</v>
      </c>
      <c r="AM11"/>
    </row>
    <row r="12" spans="1:40">
      <c r="A12" s="275" t="str">
        <f t="shared" ca="1" si="0"/>
        <v/>
      </c>
      <c r="B12" s="276"/>
      <c r="C12" s="277"/>
      <c r="D12" s="278"/>
      <c r="E12" s="164"/>
      <c r="F12" s="121" t="str" cm="1">
        <f t="array" ref="F12">IF(B12="","",IF(T12="A",INDEX(skuAnker,MATCH(B12,descrizioneArtAnker,0)),INDEX(dbOrdini[CODICE ANKER],MATCH(1,(dbOrdini[CODICE SUPPLY]=$W$6)*(dbOrdini[DESCRIZIONE]=B12),0))))</f>
        <v/>
      </c>
      <c r="G12" s="122" t="str">
        <f>IF(B12="","",IF(T12="A",VLOOKUP(B12,listoneAnker_NoSku,2,FALSE),INDEX(dbOrdini[BT/CS],MATCH(F12,dbOrdini[CODICE ANKER],0))))</f>
        <v/>
      </c>
      <c r="H12" s="123" t="str">
        <f>IF(B12="","",IF(T12="A",VLOOKUP(B12,listoneAnker_NoSku,3,FALSE),INDEX(dbOrdini[LT.],MATCH(F12,dbOrdini[CODICE ANKER],0))))</f>
        <v/>
      </c>
      <c r="I12" s="124" t="str">
        <f>IF(B12="","",IF(T12="A",VLOOKUP(B12,listoneAnker_NoSku,4,FALSE),INDEX(dbOrdini[% VOL],MATCH(F12,dbOrdini[CODICE ANKER],0))))</f>
        <v/>
      </c>
      <c r="J12" s="125" t="str">
        <f t="array" ref="J12">IF(B12="","",IF(T12="A",VLOOKUP(B12,listoneAnker_NoSku,5,FALSE),INDEX(dbOrdini[PREZZO ANKER],MATCH(1,(dbOrdini[CODICE SUPPLY]=$W$6)*(dbOrdini[CODICE ANKER]=F12),0))))</f>
        <v/>
      </c>
      <c r="K12" s="295" t="str">
        <f>IFERROR(INDEX(vinolux_data[Price / Bottle],MATCH(INDEX(Anker[barcode bottle],MATCH(F12,Anker[SKU],0)),vinolux_data[EAN bottle],0)),"")</f>
        <v/>
      </c>
      <c r="L12" s="295" t="str">
        <f>IF(B12="","",IF(T12&lt;&gt;"B",IFERROR(INDEX(ultimoPrezzoitalia[PREZZO UNITARIO],MATCH(TEXT(A12,0),ultimoPrezzoitalia[ARTICOLO],0)),""),IF(INDEX(dbOrdini[PREZZO ITALIA],MATCH(F12,dbOrdini[CODICE ANKER],0))=0,"",INDEX(dbOrdini[PREZZO ITALIA],MATCH(F12,dbOrdini[CODICE ANKER],0)))))</f>
        <v/>
      </c>
      <c r="M12" s="126" t="str">
        <f t="array" ref="M12">IFERROR(IF(B12="","",IF(T12="A",VLOOKUP(F12,listoneAnkerCompleto,6,FALSE)+(10.3552*H12*I12)/100+1.5+0.05,IF(T12="B",INDEX(dbOrdini[COSTO IMPORT BOTT.],MATCH(1,(dbOrdini[CODICE SUPPLY]=$W$6)*(dbOrdini[CODICE ANKER]=F12),0)),J12+(10.3552*H12*I12)/100+1.5+0.05))),"")</f>
        <v/>
      </c>
      <c r="N12" s="201" t="str">
        <f t="shared" si="1"/>
        <v/>
      </c>
      <c r="O12" s="127" t="str">
        <f>IFERROR(INDEX(ankerAvailabilities[quantity],MATCH(F12,ankerAvailabilities[article nr'#],0)),"")</f>
        <v/>
      </c>
      <c r="P12" s="128" t="str">
        <f ca="1">IFERROR(INDEX(inventarioGeko[ESISTENZA],MATCH(A12,inventarioGeko[ARTICOLO],0)),"")</f>
        <v/>
      </c>
      <c r="Q12" s="129" t="str">
        <f t="shared" si="2"/>
        <v/>
      </c>
      <c r="R12" s="130" t="str">
        <f t="shared" si="3"/>
        <v/>
      </c>
      <c r="S12" s="126" t="str">
        <f t="shared" si="4"/>
        <v/>
      </c>
      <c r="T12" s="239" t="str">
        <f t="shared" si="5"/>
        <v/>
      </c>
      <c r="U12" s="24"/>
      <c r="V12" s="28"/>
      <c r="AM12"/>
    </row>
    <row r="13" spans="1:40">
      <c r="A13" s="275" t="str">
        <f t="shared" ca="1" si="0"/>
        <v/>
      </c>
      <c r="B13" s="276"/>
      <c r="C13" s="277"/>
      <c r="D13" s="278"/>
      <c r="E13" s="164"/>
      <c r="F13" s="121" t="str" cm="1">
        <f t="array" ref="F13">IF(B13="","",IF(T13="A",INDEX(skuAnker,MATCH(B13,descrizioneArtAnker,0)),INDEX(dbOrdini[CODICE ANKER],MATCH(1,(dbOrdini[CODICE SUPPLY]=$W$6)*(dbOrdini[DESCRIZIONE]=B13),0))))</f>
        <v/>
      </c>
      <c r="G13" s="122" t="str">
        <f>IF(B13="","",IF(T13="A",VLOOKUP(B13,listoneAnker_NoSku,2,FALSE),INDEX(dbOrdini[BT/CS],MATCH(F13,dbOrdini[CODICE ANKER],0))))</f>
        <v/>
      </c>
      <c r="H13" s="123" t="str">
        <f>IF(B13="","",IF(T13="A",VLOOKUP(B13,listoneAnker_NoSku,3,FALSE),INDEX(dbOrdini[LT.],MATCH(F13,dbOrdini[CODICE ANKER],0))))</f>
        <v/>
      </c>
      <c r="I13" s="124" t="str">
        <f>IF(B13="","",IF(T13="A",VLOOKUP(B13,listoneAnker_NoSku,4,FALSE),INDEX(dbOrdini[% VOL],MATCH(F13,dbOrdini[CODICE ANKER],0))))</f>
        <v/>
      </c>
      <c r="J13" s="125" t="str">
        <f t="array" ref="J13">IF(B13="","",IF(T13="A",VLOOKUP(B13,listoneAnker_NoSku,5,FALSE),INDEX(dbOrdini[PREZZO ANKER],MATCH(1,(dbOrdini[CODICE SUPPLY]=$W$6)*(dbOrdini[CODICE ANKER]=F13),0))))</f>
        <v/>
      </c>
      <c r="K13" s="295" t="str">
        <f>IFERROR(INDEX(vinolux_data[Price / Bottle],MATCH(INDEX(Anker[barcode bottle],MATCH(F13,Anker[SKU],0)),vinolux_data[EAN bottle],0)),"")</f>
        <v/>
      </c>
      <c r="L13" s="295" t="str">
        <f>IF(B13="","",IF(T13&lt;&gt;"B",IFERROR(INDEX(ultimoPrezzoitalia[PREZZO UNITARIO],MATCH(TEXT(A13,0),ultimoPrezzoitalia[ARTICOLO],0)),""),IF(INDEX(dbOrdini[PREZZO ITALIA],MATCH(F13,dbOrdini[CODICE ANKER],0))=0,"",INDEX(dbOrdini[PREZZO ITALIA],MATCH(F13,dbOrdini[CODICE ANKER],0)))))</f>
        <v/>
      </c>
      <c r="M13" s="126" t="str">
        <f t="array" ref="M13">IFERROR(IF(B13="","",IF(T13="A",VLOOKUP(F13,listoneAnkerCompleto,6,FALSE)+(10.3552*H13*I13)/100+1.5+0.05,IF(T13="B",INDEX(dbOrdini[COSTO IMPORT BOTT.],MATCH(1,(dbOrdini[CODICE SUPPLY]=$W$6)*(dbOrdini[CODICE ANKER]=F13),0)),J13+(10.3552*H13*I13)/100+1.5+0.05))),"")</f>
        <v/>
      </c>
      <c r="N13" s="201" t="str">
        <f t="shared" si="1"/>
        <v/>
      </c>
      <c r="O13" s="127" t="str">
        <f>IFERROR(INDEX(ankerAvailabilities[quantity],MATCH(F13,ankerAvailabilities[article nr'#],0)),"")</f>
        <v/>
      </c>
      <c r="P13" s="128" t="str">
        <f ca="1">IFERROR(INDEX(inventarioGeko[ESISTENZA],MATCH(A13,inventarioGeko[ARTICOLO],0)),"")</f>
        <v/>
      </c>
      <c r="Q13" s="129" t="str">
        <f t="shared" si="2"/>
        <v/>
      </c>
      <c r="R13" s="130" t="str">
        <f t="shared" si="3"/>
        <v/>
      </c>
      <c r="S13" s="126" t="str">
        <f t="shared" si="4"/>
        <v/>
      </c>
      <c r="T13" s="239" t="str">
        <f t="shared" si="5"/>
        <v/>
      </c>
      <c r="U13" s="24"/>
      <c r="V13" s="488" t="s">
        <v>14499</v>
      </c>
      <c r="W13" s="145" t="s">
        <v>33426</v>
      </c>
      <c r="AM13"/>
    </row>
    <row r="14" spans="1:40">
      <c r="A14" s="275" t="str">
        <f t="shared" ca="1" si="0"/>
        <v/>
      </c>
      <c r="B14" s="276"/>
      <c r="C14" s="277"/>
      <c r="D14" s="278"/>
      <c r="E14" s="164"/>
      <c r="F14" s="121" t="str" cm="1">
        <f t="array" ref="F14">IF(B14="","",IF(T14="A",INDEX(skuAnker,MATCH(B14,descrizioneArtAnker,0)),INDEX(dbOrdini[CODICE ANKER],MATCH(1,(dbOrdini[CODICE SUPPLY]=$W$6)*(dbOrdini[DESCRIZIONE]=B14),0))))</f>
        <v/>
      </c>
      <c r="G14" s="122" t="str">
        <f>IF(B14="","",IF(T14="A",VLOOKUP(B14,listoneAnker_NoSku,2,FALSE),INDEX(dbOrdini[BT/CS],MATCH(F14,dbOrdini[CODICE ANKER],0))))</f>
        <v/>
      </c>
      <c r="H14" s="123" t="str">
        <f>IF(B14="","",IF(T14="A",VLOOKUP(B14,listoneAnker_NoSku,3,FALSE),INDEX(dbOrdini[LT.],MATCH(F14,dbOrdini[CODICE ANKER],0))))</f>
        <v/>
      </c>
      <c r="I14" s="124" t="str">
        <f>IF(B14="","",IF(T14="A",VLOOKUP(B14,listoneAnker_NoSku,4,FALSE),INDEX(dbOrdini[% VOL],MATCH(F14,dbOrdini[CODICE ANKER],0))))</f>
        <v/>
      </c>
      <c r="J14" s="125" t="str">
        <f t="array" ref="J14">IF(B14="","",IF(T14="A",VLOOKUP(B14,listoneAnker_NoSku,5,FALSE),INDEX(dbOrdini[PREZZO ANKER],MATCH(1,(dbOrdini[CODICE SUPPLY]=$W$6)*(dbOrdini[CODICE ANKER]=F14),0))))</f>
        <v/>
      </c>
      <c r="K14" s="295" t="str">
        <f>IFERROR(INDEX(vinolux_data[Price / Bottle],MATCH(INDEX(Anker[barcode bottle],MATCH(F14,Anker[SKU],0)),vinolux_data[EAN bottle],0)),"")</f>
        <v/>
      </c>
      <c r="L14" s="295" t="str">
        <f>IF(B14="","",IF(T14&lt;&gt;"B",IFERROR(INDEX(ultimoPrezzoitalia[PREZZO UNITARIO],MATCH(TEXT(A14,0),ultimoPrezzoitalia[ARTICOLO],0)),""),IF(INDEX(dbOrdini[PREZZO ITALIA],MATCH(F14,dbOrdini[CODICE ANKER],0))=0,"",INDEX(dbOrdini[PREZZO ITALIA],MATCH(F14,dbOrdini[CODICE ANKER],0)))))</f>
        <v/>
      </c>
      <c r="M14" s="126" t="str">
        <f t="array" ref="M14">IFERROR(IF(B14="","",IF(T14="A",VLOOKUP(F14,listoneAnkerCompleto,6,FALSE)+(10.3552*H14*I14)/100+1.5+0.05,IF(T14="B",INDEX(dbOrdini[COSTO IMPORT BOTT.],MATCH(1,(dbOrdini[CODICE SUPPLY]=$W$6)*(dbOrdini[CODICE ANKER]=F14),0)),J14+(10.3552*H14*I14)/100+1.5+0.05))),"")</f>
        <v/>
      </c>
      <c r="N14" s="201" t="str">
        <f t="shared" si="1"/>
        <v/>
      </c>
      <c r="O14" s="127" t="str">
        <f>IFERROR(INDEX(ankerAvailabilities[quantity],MATCH(F14,ankerAvailabilities[article nr'#],0)),"")</f>
        <v/>
      </c>
      <c r="P14" s="128" t="str">
        <f ca="1">IFERROR(INDEX(inventarioGeko[ESISTENZA],MATCH(A14,inventarioGeko[ARTICOLO],0)),"")</f>
        <v/>
      </c>
      <c r="Q14" s="129" t="str">
        <f t="shared" si="2"/>
        <v/>
      </c>
      <c r="R14" s="130" t="str">
        <f t="shared" si="3"/>
        <v/>
      </c>
      <c r="S14" s="126" t="str">
        <f t="shared" si="4"/>
        <v/>
      </c>
      <c r="T14" s="239" t="str">
        <f t="shared" si="5"/>
        <v/>
      </c>
      <c r="U14" s="24"/>
      <c r="V14" s="489"/>
      <c r="W14" s="27"/>
      <c r="AM14"/>
    </row>
    <row r="15" spans="1:40">
      <c r="A15" s="275" t="str">
        <f t="shared" ca="1" si="0"/>
        <v/>
      </c>
      <c r="B15" s="276"/>
      <c r="C15" s="277"/>
      <c r="D15" s="278"/>
      <c r="E15" s="164"/>
      <c r="F15" s="121" t="str" cm="1">
        <f t="array" ref="F15">IF(B15="","",IF(T15="A",INDEX(skuAnker,MATCH(B15,descrizioneArtAnker,0)),INDEX(dbOrdini[CODICE ANKER],MATCH(1,(dbOrdini[CODICE SUPPLY]=$W$6)*(dbOrdini[DESCRIZIONE]=B15),0))))</f>
        <v/>
      </c>
      <c r="G15" s="122" t="str">
        <f>IF(B15="","",IF(T15="A",VLOOKUP(B15,listoneAnker_NoSku,2,FALSE),INDEX(dbOrdini[BT/CS],MATCH(F15,dbOrdini[CODICE ANKER],0))))</f>
        <v/>
      </c>
      <c r="H15" s="123" t="str">
        <f>IF(B15="","",IF(T15="A",VLOOKUP(B15,listoneAnker_NoSku,3,FALSE),INDEX(dbOrdini[LT.],MATCH(F15,dbOrdini[CODICE ANKER],0))))</f>
        <v/>
      </c>
      <c r="I15" s="124" t="str">
        <f>IF(B15="","",IF(T15="A",VLOOKUP(B15,listoneAnker_NoSku,4,FALSE),INDEX(dbOrdini[% VOL],MATCH(F15,dbOrdini[CODICE ANKER],0))))</f>
        <v/>
      </c>
      <c r="J15" s="125" t="str">
        <f t="array" ref="J15">IF(B15="","",IF(T15="A",VLOOKUP(B15,listoneAnker_NoSku,5,FALSE),INDEX(dbOrdini[PREZZO ANKER],MATCH(1,(dbOrdini[CODICE SUPPLY]=$W$6)*(dbOrdini[CODICE ANKER]=F15),0))))</f>
        <v/>
      </c>
      <c r="K15" s="295" t="str">
        <f>IFERROR(INDEX(vinolux_data[Price / Bottle],MATCH(INDEX(Anker[barcode bottle],MATCH(F15,Anker[SKU],0)),vinolux_data[EAN bottle],0)),"")</f>
        <v/>
      </c>
      <c r="L15" s="295" t="str">
        <f>IF(B15="","",IF(T15&lt;&gt;"B",IFERROR(INDEX(ultimoPrezzoitalia[PREZZO UNITARIO],MATCH(TEXT(A15,0),ultimoPrezzoitalia[ARTICOLO],0)),""),IF(INDEX(dbOrdini[PREZZO ITALIA],MATCH(F15,dbOrdini[CODICE ANKER],0))=0,"",INDEX(dbOrdini[PREZZO ITALIA],MATCH(F15,dbOrdini[CODICE ANKER],0)))))</f>
        <v/>
      </c>
      <c r="M15" s="126" t="str">
        <f t="array" ref="M15">IFERROR(IF(B15="","",IF(T15="A",VLOOKUP(F15,listoneAnkerCompleto,6,FALSE)+(10.3552*H15*I15)/100+1.5+0.05,IF(T15="B",INDEX(dbOrdini[COSTO IMPORT BOTT.],MATCH(1,(dbOrdini[CODICE SUPPLY]=$W$6)*(dbOrdini[CODICE ANKER]=F15),0)),J15+(10.3552*H15*I15)/100+1.5+0.05))),"")</f>
        <v/>
      </c>
      <c r="N15" s="201" t="str">
        <f t="shared" si="1"/>
        <v/>
      </c>
      <c r="O15" s="127" t="str">
        <f>IFERROR(INDEX(ankerAvailabilities[quantity],MATCH(F15,ankerAvailabilities[article nr'#],0)),"")</f>
        <v/>
      </c>
      <c r="P15" s="128" t="str">
        <f ca="1">IFERROR(INDEX(inventarioGeko[ESISTENZA],MATCH(A15,inventarioGeko[ARTICOLO],0)),"")</f>
        <v/>
      </c>
      <c r="Q15" s="129" t="str">
        <f t="shared" si="2"/>
        <v/>
      </c>
      <c r="R15" s="130" t="str">
        <f t="shared" si="3"/>
        <v/>
      </c>
      <c r="S15" s="126" t="str">
        <f t="shared" si="4"/>
        <v/>
      </c>
      <c r="T15" s="239" t="str">
        <f t="shared" si="5"/>
        <v/>
      </c>
      <c r="U15" s="24"/>
      <c r="V15" s="53" t="s">
        <v>11461</v>
      </c>
      <c r="W15" s="27"/>
      <c r="AM15"/>
    </row>
    <row r="16" spans="1:40">
      <c r="A16" s="275" t="str">
        <f t="shared" ca="1" si="0"/>
        <v/>
      </c>
      <c r="B16" s="276"/>
      <c r="C16" s="277"/>
      <c r="D16" s="278"/>
      <c r="E16" s="164"/>
      <c r="F16" s="121" t="str" cm="1">
        <f t="array" ref="F16">IF(B16="","",IF(T16="A",INDEX(skuAnker,MATCH(B16,descrizioneArtAnker,0)),INDEX(dbOrdini[CODICE ANKER],MATCH(1,(dbOrdini[CODICE SUPPLY]=$W$6)*(dbOrdini[DESCRIZIONE]=B16),0))))</f>
        <v/>
      </c>
      <c r="G16" s="122" t="str">
        <f>IF(B16="","",IF(T16="A",VLOOKUP(B16,listoneAnker_NoSku,2,FALSE),INDEX(dbOrdini[BT/CS],MATCH(F16,dbOrdini[CODICE ANKER],0))))</f>
        <v/>
      </c>
      <c r="H16" s="123" t="str">
        <f>IF(B16="","",IF(T16="A",VLOOKUP(B16,listoneAnker_NoSku,3,FALSE),INDEX(dbOrdini[LT.],MATCH(F16,dbOrdini[CODICE ANKER],0))))</f>
        <v/>
      </c>
      <c r="I16" s="124" t="str">
        <f>IF(B16="","",IF(T16="A",VLOOKUP(B16,listoneAnker_NoSku,4,FALSE),INDEX(dbOrdini[% VOL],MATCH(F16,dbOrdini[CODICE ANKER],0))))</f>
        <v/>
      </c>
      <c r="J16" s="125" t="str">
        <f t="array" ref="J16">IF(B16="","",IF(T16="A",VLOOKUP(B16,listoneAnker_NoSku,5,FALSE),INDEX(dbOrdini[PREZZO ANKER],MATCH(1,(dbOrdini[CODICE SUPPLY]=$W$6)*(dbOrdini[CODICE ANKER]=F16),0))))</f>
        <v/>
      </c>
      <c r="K16" s="295" t="str">
        <f>IFERROR(INDEX(vinolux_data[Price / Bottle],MATCH(INDEX(Anker[barcode bottle],MATCH(F16,Anker[SKU],0)),vinolux_data[EAN bottle],0)),"")</f>
        <v/>
      </c>
      <c r="L16" s="295" t="str">
        <f>IF(B16="","",IF(T16&lt;&gt;"B",IFERROR(INDEX(ultimoPrezzoitalia[PREZZO UNITARIO],MATCH(TEXT(A16,0),ultimoPrezzoitalia[ARTICOLO],0)),""),IF(INDEX(dbOrdini[PREZZO ITALIA],MATCH(F16,dbOrdini[CODICE ANKER],0))=0,"",INDEX(dbOrdini[PREZZO ITALIA],MATCH(F16,dbOrdini[CODICE ANKER],0)))))</f>
        <v/>
      </c>
      <c r="M16" s="126" t="str">
        <f t="array" ref="M16">IFERROR(IF(B16="","",IF(T16="A",VLOOKUP(F16,listoneAnkerCompleto,6,FALSE)+(10.3552*H16*I16)/100+1.5+0.05,IF(T16="B",INDEX(dbOrdini[COSTO IMPORT BOTT.],MATCH(1,(dbOrdini[CODICE SUPPLY]=$W$6)*(dbOrdini[CODICE ANKER]=F16),0)),J16+(10.3552*H16*I16)/100+1.5+0.05))),"")</f>
        <v/>
      </c>
      <c r="N16" s="201" t="str">
        <f t="shared" si="1"/>
        <v/>
      </c>
      <c r="O16" s="127" t="str">
        <f>IFERROR(INDEX(ankerAvailabilities[quantity],MATCH(F16,ankerAvailabilities[article nr'#],0)),"")</f>
        <v/>
      </c>
      <c r="P16" s="128" t="str">
        <f ca="1">IFERROR(INDEX(inventarioGeko[ESISTENZA],MATCH(A16,inventarioGeko[ARTICOLO],0)),"")</f>
        <v/>
      </c>
      <c r="Q16" s="129" t="str">
        <f t="shared" si="2"/>
        <v/>
      </c>
      <c r="R16" s="130" t="str">
        <f t="shared" si="3"/>
        <v/>
      </c>
      <c r="S16" s="126" t="str">
        <f t="shared" si="4"/>
        <v/>
      </c>
      <c r="T16" s="239" t="str">
        <f t="shared" si="5"/>
        <v/>
      </c>
      <c r="U16" s="24"/>
      <c r="V16" s="40" t="s">
        <v>11462</v>
      </c>
      <c r="W16" s="485"/>
      <c r="X16" s="486"/>
      <c r="Y16" s="487"/>
      <c r="AM16"/>
    </row>
    <row r="17" spans="1:39">
      <c r="A17" s="275" t="str">
        <f t="shared" ca="1" si="0"/>
        <v/>
      </c>
      <c r="B17" s="276"/>
      <c r="C17" s="277"/>
      <c r="D17" s="278"/>
      <c r="E17" s="164"/>
      <c r="F17" s="121" t="str" cm="1">
        <f t="array" ref="F17">IF(B17="","",IF(T17="A",INDEX(skuAnker,MATCH(B17,descrizioneArtAnker,0)),INDEX(dbOrdini[CODICE ANKER],MATCH(1,(dbOrdini[CODICE SUPPLY]=$W$6)*(dbOrdini[DESCRIZIONE]=B17),0))))</f>
        <v/>
      </c>
      <c r="G17" s="122" t="str">
        <f>IF(B17="","",IF(T17="A",VLOOKUP(B17,listoneAnker_NoSku,2,FALSE),INDEX(dbOrdini[BT/CS],MATCH(F17,dbOrdini[CODICE ANKER],0))))</f>
        <v/>
      </c>
      <c r="H17" s="123" t="str">
        <f>IF(B17="","",IF(T17="A",VLOOKUP(B17,listoneAnker_NoSku,3,FALSE),INDEX(dbOrdini[LT.],MATCH(F17,dbOrdini[CODICE ANKER],0))))</f>
        <v/>
      </c>
      <c r="I17" s="124" t="str">
        <f>IF(B17="","",IF(T17="A",VLOOKUP(B17,listoneAnker_NoSku,4,FALSE),INDEX(dbOrdini[% VOL],MATCH(F17,dbOrdini[CODICE ANKER],0))))</f>
        <v/>
      </c>
      <c r="J17" s="125" t="str">
        <f t="array" ref="J17">IF(B17="","",IF(T17="A",VLOOKUP(B17,listoneAnker_NoSku,5,FALSE),INDEX(dbOrdini[PREZZO ANKER],MATCH(1,(dbOrdini[CODICE SUPPLY]=$W$6)*(dbOrdini[CODICE ANKER]=F17),0))))</f>
        <v/>
      </c>
      <c r="K17" s="295" t="str">
        <f>IFERROR(INDEX(vinolux_data[Price / Bottle],MATCH(INDEX(Anker[barcode bottle],MATCH(F17,Anker[SKU],0)),vinolux_data[EAN bottle],0)),"")</f>
        <v/>
      </c>
      <c r="L17" s="295" t="str">
        <f>IF(B17="","",IF(T17&lt;&gt;"B",IFERROR(INDEX(ultimoPrezzoitalia[PREZZO UNITARIO],MATCH(TEXT(A17,0),ultimoPrezzoitalia[ARTICOLO],0)),""),IF(INDEX(dbOrdini[PREZZO ITALIA],MATCH(F17,dbOrdini[CODICE ANKER],0))=0,"",INDEX(dbOrdini[PREZZO ITALIA],MATCH(F17,dbOrdini[CODICE ANKER],0)))))</f>
        <v/>
      </c>
      <c r="M17" s="126" t="str">
        <f t="array" ref="M17">IFERROR(IF(B17="","",IF(T17="A",VLOOKUP(F17,listoneAnkerCompleto,6,FALSE)+(10.3552*H17*I17)/100+1.5+0.05,IF(T17="B",INDEX(dbOrdini[COSTO IMPORT BOTT.],MATCH(1,(dbOrdini[CODICE SUPPLY]=$W$6)*(dbOrdini[CODICE ANKER]=F17),0)),J17+(10.3552*H17*I17)/100+1.5+0.05))),"")</f>
        <v/>
      </c>
      <c r="N17" s="201" t="str">
        <f t="shared" si="1"/>
        <v/>
      </c>
      <c r="O17" s="127" t="str">
        <f>IFERROR(INDEX(ankerAvailabilities[quantity],MATCH(F17,ankerAvailabilities[article nr'#],0)),"")</f>
        <v/>
      </c>
      <c r="P17" s="128" t="str">
        <f ca="1">IFERROR(INDEX(inventarioGeko[ESISTENZA],MATCH(A17,inventarioGeko[ARTICOLO],0)),"")</f>
        <v/>
      </c>
      <c r="Q17" s="129" t="str">
        <f t="shared" si="2"/>
        <v/>
      </c>
      <c r="R17" s="130" t="str">
        <f t="shared" si="3"/>
        <v/>
      </c>
      <c r="S17" s="126" t="str">
        <f t="shared" si="4"/>
        <v/>
      </c>
      <c r="T17" s="239" t="str">
        <f t="shared" si="5"/>
        <v/>
      </c>
      <c r="U17" s="24"/>
      <c r="V17" s="41" t="s">
        <v>11463</v>
      </c>
      <c r="W17" s="205" t="str">
        <f ca="1">IFERROR(INDEX(skuArtGeko,MATCH(W16,descrizioneArtGeko,0)),"")</f>
        <v/>
      </c>
      <c r="X17" s="204"/>
      <c r="Y17" s="109"/>
      <c r="AM17"/>
    </row>
    <row r="18" spans="1:39">
      <c r="A18" s="275" t="str">
        <f t="shared" ca="1" si="0"/>
        <v/>
      </c>
      <c r="B18" s="276"/>
      <c r="C18" s="277"/>
      <c r="D18" s="278"/>
      <c r="E18" s="164"/>
      <c r="F18" s="121" t="str" cm="1">
        <f t="array" ref="F18">IF(B18="","",IF(T18="A",INDEX(skuAnker,MATCH(B18,descrizioneArtAnker,0)),INDEX(dbOrdini[CODICE ANKER],MATCH(1,(dbOrdini[CODICE SUPPLY]=$W$6)*(dbOrdini[DESCRIZIONE]=B18),0))))</f>
        <v/>
      </c>
      <c r="G18" s="122" t="str">
        <f>IF(B18="","",IF(T18="A",VLOOKUP(B18,listoneAnker_NoSku,2,FALSE),INDEX(dbOrdini[BT/CS],MATCH(F18,dbOrdini[CODICE ANKER],0))))</f>
        <v/>
      </c>
      <c r="H18" s="123" t="str">
        <f>IF(B18="","",IF(T18="A",VLOOKUP(B18,listoneAnker_NoSku,3,FALSE),INDEX(dbOrdini[LT.],MATCH(F18,dbOrdini[CODICE ANKER],0))))</f>
        <v/>
      </c>
      <c r="I18" s="124" t="str">
        <f>IF(B18="","",IF(T18="A",VLOOKUP(B18,listoneAnker_NoSku,4,FALSE),INDEX(dbOrdini[% VOL],MATCH(F18,dbOrdini[CODICE ANKER],0))))</f>
        <v/>
      </c>
      <c r="J18" s="125" t="str">
        <f t="array" ref="J18">IF(B18="","",IF(T18="A",VLOOKUP(B18,listoneAnker_NoSku,5,FALSE),INDEX(dbOrdini[PREZZO ANKER],MATCH(1,(dbOrdini[CODICE SUPPLY]=$W$6)*(dbOrdini[CODICE ANKER]=F18),0))))</f>
        <v/>
      </c>
      <c r="K18" s="295" t="str">
        <f>IFERROR(INDEX(vinolux_data[Price / Bottle],MATCH(INDEX(Anker[barcode bottle],MATCH(F18,Anker[SKU],0)),vinolux_data[EAN bottle],0)),"")</f>
        <v/>
      </c>
      <c r="L18" s="295" t="str">
        <f>IF(B18="","",IF(T18&lt;&gt;"B",IFERROR(INDEX(ultimoPrezzoitalia[PREZZO UNITARIO],MATCH(TEXT(A18,0),ultimoPrezzoitalia[ARTICOLO],0)),""),IF(INDEX(dbOrdini[PREZZO ITALIA],MATCH(F18,dbOrdini[CODICE ANKER],0))=0,"",INDEX(dbOrdini[PREZZO ITALIA],MATCH(F18,dbOrdini[CODICE ANKER],0)))))</f>
        <v/>
      </c>
      <c r="M18" s="301" t="str">
        <f t="array" ref="M18">IFERROR(IF(B18="","",IF(T18="A",VLOOKUP(F18,listoneAnkerCompleto,6,FALSE)+(10.3552*H18*I18)/100+1.5+0.05,IF(T18="B",INDEX(dbOrdini[COSTO IMPORT BOTT.],MATCH(1,(dbOrdini[CODICE SUPPLY]=$W$6)*(dbOrdini[CODICE ANKER]=F18),0)),J18+(10.3552*H18*I18)/100+1.5+0.05))),"")</f>
        <v/>
      </c>
      <c r="N18" s="201" t="str">
        <f t="shared" si="1"/>
        <v/>
      </c>
      <c r="O18" s="127" t="str">
        <f>IFERROR(INDEX(ankerAvailabilities[quantity],MATCH(F18,ankerAvailabilities[article nr'#],0)),"")</f>
        <v/>
      </c>
      <c r="P18" s="128" t="str">
        <f ca="1">IFERROR(INDEX(inventarioGeko[ESISTENZA],MATCH(A18,inventarioGeko[ARTICOLO],0)),"")</f>
        <v/>
      </c>
      <c r="Q18" s="129" t="str">
        <f t="shared" si="2"/>
        <v/>
      </c>
      <c r="R18" s="130" t="str">
        <f t="shared" si="3"/>
        <v/>
      </c>
      <c r="S18" s="126" t="str">
        <f t="shared" si="4"/>
        <v/>
      </c>
      <c r="T18" s="239" t="str">
        <f t="shared" si="5"/>
        <v/>
      </c>
      <c r="U18" s="24"/>
      <c r="V18" s="53"/>
      <c r="W18" s="27"/>
      <c r="AM18"/>
    </row>
    <row r="19" spans="1:39">
      <c r="A19" s="275" t="str">
        <f t="shared" ca="1" si="0"/>
        <v/>
      </c>
      <c r="B19" s="276"/>
      <c r="C19" s="277"/>
      <c r="D19" s="278"/>
      <c r="E19" s="164"/>
      <c r="F19" s="121" t="str" cm="1">
        <f t="array" ref="F19">IF(B19="","",IF(T19="A",INDEX(skuAnker,MATCH(B19,descrizioneArtAnker,0)),INDEX(dbOrdini[CODICE ANKER],MATCH(1,(dbOrdini[CODICE SUPPLY]=$W$6)*(dbOrdini[DESCRIZIONE]=B19),0))))</f>
        <v/>
      </c>
      <c r="G19" s="122" t="str">
        <f>IF(B19="","",IF(T19="A",VLOOKUP(B19,listoneAnker_NoSku,2,FALSE),INDEX(dbOrdini[BT/CS],MATCH(F19,dbOrdini[CODICE ANKER],0))))</f>
        <v/>
      </c>
      <c r="H19" s="123" t="str">
        <f>IF(B19="","",IF(T19="A",VLOOKUP(B19,listoneAnker_NoSku,3,FALSE),INDEX(dbOrdini[LT.],MATCH(F19,dbOrdini[CODICE ANKER],0))))</f>
        <v/>
      </c>
      <c r="I19" s="124" t="str">
        <f>IF(B19="","",IF(T19="A",VLOOKUP(B19,listoneAnker_NoSku,4,FALSE),INDEX(dbOrdini[% VOL],MATCH(F19,dbOrdini[CODICE ANKER],0))))</f>
        <v/>
      </c>
      <c r="J19" s="125" t="str">
        <f t="array" ref="J19">IF(B19="","",IF(T19="A",VLOOKUP(B19,listoneAnker_NoSku,5,FALSE),INDEX(dbOrdini[PREZZO ANKER],MATCH(1,(dbOrdini[CODICE SUPPLY]=$W$6)*(dbOrdini[CODICE ANKER]=F19),0))))</f>
        <v/>
      </c>
      <c r="K19" s="295" t="str">
        <f>IFERROR(INDEX(vinolux_data[Price / Bottle],MATCH(INDEX(Anker[barcode bottle],MATCH(F19,Anker[SKU],0)),vinolux_data[EAN bottle],0)),"")</f>
        <v/>
      </c>
      <c r="L19" s="295" t="str">
        <f>IF(B19="","",IF(T19&lt;&gt;"B",IFERROR(INDEX(ultimoPrezzoitalia[PREZZO UNITARIO],MATCH(TEXT(A19,0),ultimoPrezzoitalia[ARTICOLO],0)),""),IF(INDEX(dbOrdini[PREZZO ITALIA],MATCH(F19,dbOrdini[CODICE ANKER],0))=0,"",INDEX(dbOrdini[PREZZO ITALIA],MATCH(F19,dbOrdini[CODICE ANKER],0)))))</f>
        <v/>
      </c>
      <c r="M19" s="126" t="str">
        <f t="array" ref="M19">IFERROR(IF(B19="","",IF(T19="A",VLOOKUP(F19,listoneAnkerCompleto,6,FALSE)+(10.3552*H19*I19)/100+1.5+0.05,IF(T19="B",INDEX(dbOrdini[COSTO IMPORT BOTT.],MATCH(1,(dbOrdini[CODICE SUPPLY]=$W$6)*(dbOrdini[CODICE ANKER]=F19),0)),J19+(10.3552*H19*I19)/100+1.5+0.05))),"")</f>
        <v/>
      </c>
      <c r="N19" s="201" t="str">
        <f t="shared" si="1"/>
        <v/>
      </c>
      <c r="O19" s="127" t="str">
        <f>IFERROR(INDEX(ankerAvailabilities[quantity],MATCH(F19,ankerAvailabilities[article nr'#],0)),"")</f>
        <v/>
      </c>
      <c r="P19" s="128" t="str">
        <f ca="1">IFERROR(INDEX(inventarioGeko[ESISTENZA],MATCH(A19,inventarioGeko[ARTICOLO],0)),"")</f>
        <v/>
      </c>
      <c r="Q19" s="129" t="str">
        <f t="shared" si="2"/>
        <v/>
      </c>
      <c r="R19" s="130" t="str">
        <f t="shared" si="3"/>
        <v/>
      </c>
      <c r="S19" s="126" t="str">
        <f t="shared" si="4"/>
        <v/>
      </c>
      <c r="T19" s="239" t="str">
        <f t="shared" si="5"/>
        <v/>
      </c>
      <c r="U19" s="24"/>
      <c r="AM19"/>
    </row>
    <row r="20" spans="1:39">
      <c r="A20" s="275" t="str">
        <f t="shared" ca="1" si="0"/>
        <v/>
      </c>
      <c r="B20" s="276"/>
      <c r="C20" s="277"/>
      <c r="D20" s="278"/>
      <c r="E20" s="164"/>
      <c r="F20" s="121" t="str" cm="1">
        <f t="array" ref="F20">IF(B20="","",IF(T20="A",INDEX(skuAnker,MATCH(B20,descrizioneArtAnker,0)),INDEX(dbOrdini[CODICE ANKER],MATCH(1,(dbOrdini[CODICE SUPPLY]=$W$6)*(dbOrdini[DESCRIZIONE]=B20),0))))</f>
        <v/>
      </c>
      <c r="G20" s="122" t="str">
        <f>IF(B20="","",IF(T20="A",VLOOKUP(B20,listoneAnker_NoSku,2,FALSE),INDEX(dbOrdini[BT/CS],MATCH(F20,dbOrdini[CODICE ANKER],0))))</f>
        <v/>
      </c>
      <c r="H20" s="123" t="str">
        <f>IF(B20="","",IF(T20="A",VLOOKUP(B20,listoneAnker_NoSku,3,FALSE),INDEX(dbOrdini[LT.],MATCH(F20,dbOrdini[CODICE ANKER],0))))</f>
        <v/>
      </c>
      <c r="I20" s="124" t="str">
        <f>IF(B20="","",IF(T20="A",VLOOKUP(B20,listoneAnker_NoSku,4,FALSE),INDEX(dbOrdini[% VOL],MATCH(F20,dbOrdini[CODICE ANKER],0))))</f>
        <v/>
      </c>
      <c r="J20" s="125" t="str">
        <f t="array" ref="J20">IF(B20="","",IF(T20="A",VLOOKUP(B20,listoneAnker_NoSku,5,FALSE),INDEX(dbOrdini[PREZZO ANKER],MATCH(1,(dbOrdini[CODICE SUPPLY]=$W$6)*(dbOrdini[CODICE ANKER]=F20),0))))</f>
        <v/>
      </c>
      <c r="K20" s="295" t="str">
        <f>IFERROR(INDEX(vinolux_data[Price / Bottle],MATCH(INDEX(Anker[barcode bottle],MATCH(F20,Anker[SKU],0)),vinolux_data[EAN bottle],0)),"")</f>
        <v/>
      </c>
      <c r="L20" s="295" t="str">
        <f>IF(B20="","",IF(T20&lt;&gt;"B",IFERROR(INDEX(ultimoPrezzoitalia[PREZZO UNITARIO],MATCH(TEXT(A20,0),ultimoPrezzoitalia[ARTICOLO],0)),""),IF(INDEX(dbOrdini[PREZZO ITALIA],MATCH(F20,dbOrdini[CODICE ANKER],0))=0,"",INDEX(dbOrdini[PREZZO ITALIA],MATCH(F20,dbOrdini[CODICE ANKER],0)))))</f>
        <v/>
      </c>
      <c r="M20" s="126" t="str">
        <f t="array" ref="M20">IFERROR(IF(B20="","",IF(T20="A",VLOOKUP(F20,listoneAnkerCompleto,6,FALSE)+(10.3552*H20*I20)/100+1.5+0.05,IF(T20="B",INDEX(dbOrdini[COSTO IMPORT BOTT.],MATCH(1,(dbOrdini[CODICE SUPPLY]=$W$6)*(dbOrdini[CODICE ANKER]=F20),0)),J20+(10.3552*H20*I20)/100+1.5+0.05))),"")</f>
        <v/>
      </c>
      <c r="N20" s="201" t="str">
        <f t="shared" si="1"/>
        <v/>
      </c>
      <c r="O20" s="127" t="str">
        <f>IFERROR(INDEX(ankerAvailabilities[quantity],MATCH(F20,ankerAvailabilities[article nr'#],0)),"")</f>
        <v/>
      </c>
      <c r="P20" s="128" t="str">
        <f ca="1">IFERROR(INDEX(inventarioGeko[ESISTENZA],MATCH(A20,inventarioGeko[ARTICOLO],0)),"")</f>
        <v/>
      </c>
      <c r="Q20" s="129" t="str">
        <f t="shared" si="2"/>
        <v/>
      </c>
      <c r="R20" s="130" t="str">
        <f t="shared" si="3"/>
        <v/>
      </c>
      <c r="S20" s="126" t="str">
        <f t="shared" si="4"/>
        <v/>
      </c>
      <c r="T20" s="239" t="str">
        <f t="shared" si="5"/>
        <v/>
      </c>
      <c r="U20" s="24"/>
      <c r="AM20"/>
    </row>
    <row r="21" spans="1:39">
      <c r="A21" s="275" t="str">
        <f t="shared" ca="1" si="0"/>
        <v/>
      </c>
      <c r="B21" s="276"/>
      <c r="C21" s="277"/>
      <c r="D21" s="278"/>
      <c r="E21" s="164"/>
      <c r="F21" s="121" t="str" cm="1">
        <f t="array" ref="F21">IF(B21="","",IF(T21="A",INDEX(skuAnker,MATCH(B21,descrizioneArtAnker,0)),INDEX(dbOrdini[CODICE ANKER],MATCH(1,(dbOrdini[CODICE SUPPLY]=$W$6)*(dbOrdini[DESCRIZIONE]=B21),0))))</f>
        <v/>
      </c>
      <c r="G21" s="122" t="str">
        <f>IF(B21="","",IF(T21="A",VLOOKUP(B21,listoneAnker_NoSku,2,FALSE),INDEX(dbOrdini[BT/CS],MATCH(F21,dbOrdini[CODICE ANKER],0))))</f>
        <v/>
      </c>
      <c r="H21" s="123" t="str">
        <f>IF(B21="","",IF(T21="A",VLOOKUP(B21,listoneAnker_NoSku,3,FALSE),INDEX(dbOrdini[LT.],MATCH(F21,dbOrdini[CODICE ANKER],0))))</f>
        <v/>
      </c>
      <c r="I21" s="124" t="str">
        <f>IF(B21="","",IF(T21="A",VLOOKUP(B21,listoneAnker_NoSku,4,FALSE),INDEX(dbOrdini[% VOL],MATCH(F21,dbOrdini[CODICE ANKER],0))))</f>
        <v/>
      </c>
      <c r="J21" s="125" t="str">
        <f t="array" ref="J21">IF(B21="","",IF(T21="A",VLOOKUP(B21,listoneAnker_NoSku,5,FALSE),INDEX(dbOrdini[PREZZO ANKER],MATCH(1,(dbOrdini[CODICE SUPPLY]=$W$6)*(dbOrdini[CODICE ANKER]=F21),0))))</f>
        <v/>
      </c>
      <c r="K21" s="295" t="str">
        <f>IFERROR(INDEX(vinolux_data[Price / Bottle],MATCH(INDEX(Anker[barcode bottle],MATCH(F21,Anker[SKU],0)),vinolux_data[EAN bottle],0)),"")</f>
        <v/>
      </c>
      <c r="L21" s="295" t="str">
        <f>IF(B21="","",IF(T21&lt;&gt;"B",IFERROR(INDEX(ultimoPrezzoitalia[PREZZO UNITARIO],MATCH(TEXT(A21,0),ultimoPrezzoitalia[ARTICOLO],0)),""),IF(INDEX(dbOrdini[PREZZO ITALIA],MATCH(F21,dbOrdini[CODICE ANKER],0))=0,"",INDEX(dbOrdini[PREZZO ITALIA],MATCH(F21,dbOrdini[CODICE ANKER],0)))))</f>
        <v/>
      </c>
      <c r="M21" s="126" t="str">
        <f t="array" ref="M21">IFERROR(IF(B21="","",IF(T21="A",VLOOKUP(F21,listoneAnkerCompleto,6,FALSE)+(10.3552*H21*I21)/100+1.5+0.05,IF(T21="B",INDEX(dbOrdini[COSTO IMPORT BOTT.],MATCH(1,(dbOrdini[CODICE SUPPLY]=$W$6)*(dbOrdini[CODICE ANKER]=F21),0)),J21+(10.3552*H21*I21)/100+1.5+0.05))),"")</f>
        <v/>
      </c>
      <c r="N21" s="201" t="str">
        <f t="shared" si="1"/>
        <v/>
      </c>
      <c r="O21" s="127" t="str">
        <f>IFERROR(INDEX(ankerAvailabilities[quantity],MATCH(F21,ankerAvailabilities[article nr'#],0)),"")</f>
        <v/>
      </c>
      <c r="P21" s="128" t="str">
        <f ca="1">IFERROR(INDEX(inventarioGeko[ESISTENZA],MATCH(A21,inventarioGeko[ARTICOLO],0)),"")</f>
        <v/>
      </c>
      <c r="Q21" s="129" t="str">
        <f t="shared" si="2"/>
        <v/>
      </c>
      <c r="R21" s="130" t="str">
        <f t="shared" si="3"/>
        <v/>
      </c>
      <c r="S21" s="126" t="str">
        <f t="shared" si="4"/>
        <v/>
      </c>
      <c r="T21" s="239" t="str">
        <f t="shared" si="5"/>
        <v/>
      </c>
      <c r="U21" s="24"/>
      <c r="AM21"/>
    </row>
    <row r="22" spans="1:39">
      <c r="A22" s="275" t="str">
        <f t="shared" ca="1" si="0"/>
        <v/>
      </c>
      <c r="B22" s="276"/>
      <c r="C22" s="277"/>
      <c r="D22" s="278"/>
      <c r="E22" s="164"/>
      <c r="F22" s="121" t="str" cm="1">
        <f t="array" ref="F22">IF(B22="","",IF(T22="A",INDEX(skuAnker,MATCH(B22,descrizioneArtAnker,0)),INDEX(dbOrdini[CODICE ANKER],MATCH(1,(dbOrdini[CODICE SUPPLY]=$W$6)*(dbOrdini[DESCRIZIONE]=B22),0))))</f>
        <v/>
      </c>
      <c r="G22" s="122" t="str">
        <f>IF(B22="","",IF(T22="A",VLOOKUP(B22,listoneAnker_NoSku,2,FALSE),INDEX(dbOrdini[BT/CS],MATCH(F22,dbOrdini[CODICE ANKER],0))))</f>
        <v/>
      </c>
      <c r="H22" s="123" t="str">
        <f>IF(B22="","",IF(T22="A",VLOOKUP(B22,listoneAnker_NoSku,3,FALSE),INDEX(dbOrdini[LT.],MATCH(F22,dbOrdini[CODICE ANKER],0))))</f>
        <v/>
      </c>
      <c r="I22" s="124" t="str">
        <f>IF(B22="","",IF(T22="A",VLOOKUP(B22,listoneAnker_NoSku,4,FALSE),INDEX(dbOrdini[% VOL],MATCH(F22,dbOrdini[CODICE ANKER],0))))</f>
        <v/>
      </c>
      <c r="J22" s="125" t="str">
        <f t="array" ref="J22">IF(B22="","",IF(T22="A",VLOOKUP(B22,listoneAnker_NoSku,5,FALSE),INDEX(dbOrdini[PREZZO ANKER],MATCH(1,(dbOrdini[CODICE SUPPLY]=$W$6)*(dbOrdini[CODICE ANKER]=F22),0))))</f>
        <v/>
      </c>
      <c r="K22" s="295" t="str">
        <f>IFERROR(INDEX(vinolux_data[Price / Bottle],MATCH(INDEX(Anker[barcode bottle],MATCH(F22,Anker[SKU],0)),vinolux_data[EAN bottle],0)),"")</f>
        <v/>
      </c>
      <c r="L22" s="295" t="str">
        <f>IF(B22="","",IF(T22&lt;&gt;"B",IFERROR(INDEX(ultimoPrezzoitalia[PREZZO UNITARIO],MATCH(TEXT(A22,0),ultimoPrezzoitalia[ARTICOLO],0)),""),IF(INDEX(dbOrdini[PREZZO ITALIA],MATCH(F22,dbOrdini[CODICE ANKER],0))=0,"",INDEX(dbOrdini[PREZZO ITALIA],MATCH(F22,dbOrdini[CODICE ANKER],0)))))</f>
        <v/>
      </c>
      <c r="M22" s="126" t="str">
        <f t="array" ref="M22">IFERROR(IF(B22="","",IF(T22="A",VLOOKUP(F22,listoneAnkerCompleto,6,FALSE)+(10.3552*H22*I22)/100+1.5+0.05,IF(T22="B",INDEX(dbOrdini[COSTO IMPORT BOTT.],MATCH(1,(dbOrdini[CODICE SUPPLY]=$W$6)*(dbOrdini[CODICE ANKER]=F22),0)),J22+(10.3552*H22*I22)/100+1.5+0.05))),"")</f>
        <v/>
      </c>
      <c r="N22" s="201" t="str">
        <f t="shared" si="1"/>
        <v/>
      </c>
      <c r="O22" s="127" t="str">
        <f>IFERROR(INDEX(ankerAvailabilities[quantity],MATCH(F22,ankerAvailabilities[article nr'#],0)),"")</f>
        <v/>
      </c>
      <c r="P22" s="128" t="str">
        <f ca="1">IFERROR(INDEX(inventarioGeko[ESISTENZA],MATCH(A22,inventarioGeko[ARTICOLO],0)),"")</f>
        <v/>
      </c>
      <c r="Q22" s="129" t="str">
        <f t="shared" si="2"/>
        <v/>
      </c>
      <c r="R22" s="130" t="str">
        <f t="shared" si="3"/>
        <v/>
      </c>
      <c r="S22" s="126" t="str">
        <f t="shared" si="4"/>
        <v/>
      </c>
      <c r="T22" s="239" t="str">
        <f t="shared" si="5"/>
        <v/>
      </c>
      <c r="U22" s="24"/>
      <c r="AM22"/>
    </row>
    <row r="23" spans="1:39">
      <c r="A23" s="275" t="str">
        <f t="shared" ca="1" si="0"/>
        <v/>
      </c>
      <c r="B23" s="276"/>
      <c r="C23" s="277"/>
      <c r="D23" s="278"/>
      <c r="E23" s="164"/>
      <c r="F23" s="121" t="str" cm="1">
        <f t="array" ref="F23">IF(B23="","",IF(T23="A",INDEX(skuAnker,MATCH(B23,descrizioneArtAnker,0)),INDEX(dbOrdini[CODICE ANKER],MATCH(1,(dbOrdini[CODICE SUPPLY]=$W$6)*(dbOrdini[DESCRIZIONE]=B23),0))))</f>
        <v/>
      </c>
      <c r="G23" s="122" t="str">
        <f>IF(B23="","",IF(T23="A",VLOOKUP(B23,listoneAnker_NoSku,2,FALSE),INDEX(dbOrdini[BT/CS],MATCH(F23,dbOrdini[CODICE ANKER],0))))</f>
        <v/>
      </c>
      <c r="H23" s="123" t="str">
        <f>IF(B23="","",IF(T23="A",VLOOKUP(B23,listoneAnker_NoSku,3,FALSE),INDEX(dbOrdini[LT.],MATCH(F23,dbOrdini[CODICE ANKER],0))))</f>
        <v/>
      </c>
      <c r="I23" s="124" t="str">
        <f>IF(B23="","",IF(T23="A",VLOOKUP(B23,listoneAnker_NoSku,4,FALSE),INDEX(dbOrdini[% VOL],MATCH(F23,dbOrdini[CODICE ANKER],0))))</f>
        <v/>
      </c>
      <c r="J23" s="125" t="str">
        <f t="array" ref="J23">IF(B23="","",IF(T23="A",VLOOKUP(B23,listoneAnker_NoSku,5,FALSE),INDEX(dbOrdini[PREZZO ANKER],MATCH(1,(dbOrdini[CODICE SUPPLY]=$W$6)*(dbOrdini[CODICE ANKER]=F23),0))))</f>
        <v/>
      </c>
      <c r="K23" s="295" t="str">
        <f>IFERROR(INDEX(vinolux_data[Price / Bottle],MATCH(INDEX(Anker[barcode bottle],MATCH(F23,Anker[SKU],0)),vinolux_data[EAN bottle],0)),"")</f>
        <v/>
      </c>
      <c r="L23" s="295" t="str">
        <f>IF(B23="","",IF(T23&lt;&gt;"B",IFERROR(INDEX(ultimoPrezzoitalia[PREZZO UNITARIO],MATCH(TEXT(A23,0),ultimoPrezzoitalia[ARTICOLO],0)),""),IF(INDEX(dbOrdini[PREZZO ITALIA],MATCH(F23,dbOrdini[CODICE ANKER],0))=0,"",INDEX(dbOrdini[PREZZO ITALIA],MATCH(F23,dbOrdini[CODICE ANKER],0)))))</f>
        <v/>
      </c>
      <c r="M23" s="126" t="str">
        <f t="array" ref="M23">IFERROR(IF(B23="","",IF(T23="A",VLOOKUP(F23,listoneAnkerCompleto,6,FALSE)+(10.3552*H23*I23)/100+1.5+0.05,IF(T23="B",INDEX(dbOrdini[COSTO IMPORT BOTT.],MATCH(1,(dbOrdini[CODICE SUPPLY]=$W$6)*(dbOrdini[CODICE ANKER]=F23),0)),J23+(10.3552*H23*I23)/100+1.5+0.05))),"")</f>
        <v/>
      </c>
      <c r="N23" s="201" t="str">
        <f t="shared" si="1"/>
        <v/>
      </c>
      <c r="O23" s="127" t="str">
        <f>IFERROR(INDEX(ankerAvailabilities[quantity],MATCH(F23,ankerAvailabilities[article nr'#],0)),"")</f>
        <v/>
      </c>
      <c r="P23" s="128" t="str">
        <f ca="1">IFERROR(INDEX(inventarioGeko[ESISTENZA],MATCH(A23,inventarioGeko[ARTICOLO],0)),"")</f>
        <v/>
      </c>
      <c r="Q23" s="129" t="str">
        <f t="shared" si="2"/>
        <v/>
      </c>
      <c r="R23" s="130" t="str">
        <f t="shared" si="3"/>
        <v/>
      </c>
      <c r="S23" s="126" t="str">
        <f t="shared" si="4"/>
        <v/>
      </c>
      <c r="T23" s="239" t="str">
        <f t="shared" si="5"/>
        <v/>
      </c>
      <c r="U23" s="24"/>
      <c r="AM23"/>
    </row>
    <row r="24" spans="1:39">
      <c r="A24" s="275" t="str">
        <f t="shared" ca="1" si="0"/>
        <v/>
      </c>
      <c r="B24" s="276"/>
      <c r="C24" s="277"/>
      <c r="D24" s="278"/>
      <c r="E24" s="164"/>
      <c r="F24" s="121" t="str" cm="1">
        <f t="array" ref="F24">IF(B24="","",IF(T24="A",INDEX(skuAnker,MATCH(B24,descrizioneArtAnker,0)),INDEX(dbOrdini[CODICE ANKER],MATCH(1,(dbOrdini[CODICE SUPPLY]=$W$6)*(dbOrdini[DESCRIZIONE]=B24),0))))</f>
        <v/>
      </c>
      <c r="G24" s="122" t="str">
        <f>IF(B24="","",IF(T24="A",VLOOKUP(B24,listoneAnker_NoSku,2,FALSE),INDEX(dbOrdini[BT/CS],MATCH(F24,dbOrdini[CODICE ANKER],0))))</f>
        <v/>
      </c>
      <c r="H24" s="123" t="str">
        <f>IF(B24="","",IF(T24="A",VLOOKUP(B24,listoneAnker_NoSku,3,FALSE),INDEX(dbOrdini[LT.],MATCH(F24,dbOrdini[CODICE ANKER],0))))</f>
        <v/>
      </c>
      <c r="I24" s="124" t="str">
        <f>IF(B24="","",IF(T24="A",VLOOKUP(B24,listoneAnker_NoSku,4,FALSE),INDEX(dbOrdini[% VOL],MATCH(F24,dbOrdini[CODICE ANKER],0))))</f>
        <v/>
      </c>
      <c r="J24" s="125" t="str">
        <f t="array" ref="J24">IF(B24="","",IF(T24="A",VLOOKUP(B24,listoneAnker_NoSku,5,FALSE),INDEX(dbOrdini[PREZZO ANKER],MATCH(1,(dbOrdini[CODICE SUPPLY]=$W$6)*(dbOrdini[CODICE ANKER]=F24),0))))</f>
        <v/>
      </c>
      <c r="K24" s="295" t="str">
        <f>IFERROR(INDEX(vinolux_data[Price / Bottle],MATCH(INDEX(Anker[barcode bottle],MATCH(F24,Anker[SKU],0)),vinolux_data[EAN bottle],0)),"")</f>
        <v/>
      </c>
      <c r="L24" s="295" t="str">
        <f>IF(B24="","",IF(T24&lt;&gt;"B",IFERROR(INDEX(ultimoPrezzoitalia[PREZZO UNITARIO],MATCH(TEXT(A24,0),ultimoPrezzoitalia[ARTICOLO],0)),""),IF(INDEX(dbOrdini[PREZZO ITALIA],MATCH(F24,dbOrdini[CODICE ANKER],0))=0,"",INDEX(dbOrdini[PREZZO ITALIA],MATCH(F24,dbOrdini[CODICE ANKER],0)))))</f>
        <v/>
      </c>
      <c r="M24" s="126" t="str">
        <f t="array" ref="M24">IFERROR(IF(B24="","",IF(T24="A",VLOOKUP(F24,listoneAnkerCompleto,6,FALSE)+(10.3552*H24*I24)/100+1.5+0.05,IF(T24="B",INDEX(dbOrdini[COSTO IMPORT BOTT.],MATCH(1,(dbOrdini[CODICE SUPPLY]=$W$6)*(dbOrdini[CODICE ANKER]=F24),0)),J24+(10.3552*H24*I24)/100+1.5+0.05))),"")</f>
        <v/>
      </c>
      <c r="N24" s="201" t="str">
        <f t="shared" si="1"/>
        <v/>
      </c>
      <c r="O24" s="127" t="str">
        <f>IFERROR(INDEX(ankerAvailabilities[quantity],MATCH(F24,ankerAvailabilities[article nr'#],0)),"")</f>
        <v/>
      </c>
      <c r="P24" s="128" t="str">
        <f ca="1">IFERROR(INDEX(inventarioGeko[ESISTENZA],MATCH(A24,inventarioGeko[ARTICOLO],0)),"")</f>
        <v/>
      </c>
      <c r="Q24" s="129" t="str">
        <f t="shared" si="2"/>
        <v/>
      </c>
      <c r="R24" s="130" t="str">
        <f t="shared" si="3"/>
        <v/>
      </c>
      <c r="S24" s="126" t="str">
        <f t="shared" si="4"/>
        <v/>
      </c>
      <c r="T24" s="239" t="str">
        <f t="shared" si="5"/>
        <v/>
      </c>
      <c r="U24" s="24"/>
      <c r="AM24"/>
    </row>
    <row r="25" spans="1:39">
      <c r="A25" s="279" t="str">
        <f t="shared" ca="1" si="0"/>
        <v/>
      </c>
      <c r="B25" s="280"/>
      <c r="C25" s="281"/>
      <c r="D25" s="282"/>
      <c r="E25" s="166"/>
      <c r="F25" s="121" t="str" cm="1">
        <f t="array" ref="F25">IF(B25="","",IF(T25="A",INDEX(skuAnker,MATCH(B25,descrizioneArtAnker,0)),INDEX(dbOrdini[CODICE ANKER],MATCH(1,(dbOrdini[CODICE SUPPLY]=$W$6)*(dbOrdini[DESCRIZIONE]=B25),0))))</f>
        <v/>
      </c>
      <c r="G25" s="122" t="str">
        <f>IF(B25="","",IF(T25="A",VLOOKUP(B25,listoneAnker_NoSku,2,FALSE),INDEX(dbOrdini[BT/CS],MATCH(F25,dbOrdini[CODICE ANKER],0))))</f>
        <v/>
      </c>
      <c r="H25" s="123" t="str">
        <f>IF(B25="","",IF(T25="A",VLOOKUP(B25,listoneAnker_NoSku,3,FALSE),INDEX(dbOrdini[LT.],MATCH(F25,dbOrdini[CODICE ANKER],0))))</f>
        <v/>
      </c>
      <c r="I25" s="124" t="str">
        <f>IF(B25="","",IF(T25="A",VLOOKUP(B25,listoneAnker_NoSku,4,FALSE),INDEX(dbOrdini[% VOL],MATCH(F25,dbOrdini[CODICE ANKER],0))))</f>
        <v/>
      </c>
      <c r="J25" s="125" t="str">
        <f t="array" ref="J25">IF(B25="","",IF(T25="A",VLOOKUP(B25,listoneAnker_NoSku,5,FALSE),INDEX(dbOrdini[PREZZO ANKER],MATCH(1,(dbOrdini[CODICE SUPPLY]=$W$6)*(dbOrdini[CODICE ANKER]=F25),0))))</f>
        <v/>
      </c>
      <c r="K25" s="295" t="str">
        <f>IFERROR(INDEX(vinolux_data[Price / Bottle],MATCH(INDEX(Anker[barcode bottle],MATCH(F25,Anker[SKU],0)),vinolux_data[EAN bottle],0)),"")</f>
        <v/>
      </c>
      <c r="L25" s="295" t="str">
        <f>IF(B25="","",IF(T25&lt;&gt;"B",IFERROR(INDEX(ultimoPrezzoitalia[PREZZO UNITARIO],MATCH(TEXT(A25,0),ultimoPrezzoitalia[ARTICOLO],0)),""),IF(INDEX(dbOrdini[PREZZO ITALIA],MATCH(F25,dbOrdini[CODICE ANKER],0))=0,"",INDEX(dbOrdini[PREZZO ITALIA],MATCH(F25,dbOrdini[CODICE ANKER],0)))))</f>
        <v/>
      </c>
      <c r="M25" s="126" t="str">
        <f t="array" ref="M25">IFERROR(IF(B25="","",IF(T25="A",VLOOKUP(F25,listoneAnkerCompleto,6,FALSE)+(10.3552*H25*I25)/100+1.5+0.05,IF(T25="B",INDEX(dbOrdini[COSTO IMPORT BOTT.],MATCH(1,(dbOrdini[CODICE SUPPLY]=$W$6)*(dbOrdini[CODICE ANKER]=F25),0)),J25+(10.3552*H25*I25)/100+1.5+0.05))),"")</f>
        <v/>
      </c>
      <c r="N25" s="201" t="str">
        <f t="shared" si="1"/>
        <v/>
      </c>
      <c r="O25" s="127" t="str">
        <f>IFERROR(INDEX(ankerAvailabilities[quantity],MATCH(F25,ankerAvailabilities[article nr'#],0)),"")</f>
        <v/>
      </c>
      <c r="P25" s="128" t="str">
        <f ca="1">IFERROR(INDEX(inventarioGeko[ESISTENZA],MATCH(A25,inventarioGeko[ARTICOLO],0)),"")</f>
        <v/>
      </c>
      <c r="Q25" s="129" t="str">
        <f t="shared" si="2"/>
        <v/>
      </c>
      <c r="R25" s="130" t="str">
        <f t="shared" si="3"/>
        <v/>
      </c>
      <c r="S25" s="126" t="str">
        <f t="shared" si="4"/>
        <v/>
      </c>
      <c r="T25" s="239" t="str">
        <f t="shared" si="5"/>
        <v/>
      </c>
      <c r="U25" s="24"/>
      <c r="AM25"/>
    </row>
    <row r="26" spans="1:39">
      <c r="A26" s="275" t="str">
        <f t="shared" ca="1" si="0"/>
        <v/>
      </c>
      <c r="B26" s="276"/>
      <c r="C26" s="277"/>
      <c r="D26" s="278"/>
      <c r="E26" s="164"/>
      <c r="F26" s="121" t="str" cm="1">
        <f t="array" ref="F26">IF(B26="","",IF(T26="A",INDEX(skuAnker,MATCH(B26,descrizioneArtAnker,0)),INDEX(dbOrdini[CODICE ANKER],MATCH(1,(dbOrdini[CODICE SUPPLY]=$W$6)*(dbOrdini[DESCRIZIONE]=B26),0))))</f>
        <v/>
      </c>
      <c r="G26" s="122" t="str">
        <f>IF(B26="","",IF(T26="A",VLOOKUP(B26,listoneAnker_NoSku,2,FALSE),INDEX(dbOrdini[BT/CS],MATCH(F26,dbOrdini[CODICE ANKER],0))))</f>
        <v/>
      </c>
      <c r="H26" s="123" t="str">
        <f>IF(B26="","",IF(T26="A",VLOOKUP(B26,listoneAnker_NoSku,3,FALSE),INDEX(dbOrdini[LT.],MATCH(F26,dbOrdini[CODICE ANKER],0))))</f>
        <v/>
      </c>
      <c r="I26" s="124" t="str">
        <f>IF(B26="","",IF(T26="A",VLOOKUP(B26,listoneAnker_NoSku,4,FALSE),INDEX(dbOrdini[% VOL],MATCH(F26,dbOrdini[CODICE ANKER],0))))</f>
        <v/>
      </c>
      <c r="J26" s="125" t="str">
        <f t="array" ref="J26">IF(B26="","",IF(T26="A",VLOOKUP(B26,listoneAnker_NoSku,5,FALSE),INDEX(dbOrdini[PREZZO ANKER],MATCH(1,(dbOrdini[CODICE SUPPLY]=$W$6)*(dbOrdini[CODICE ANKER]=F26),0))))</f>
        <v/>
      </c>
      <c r="K26" s="295" t="str">
        <f>IFERROR(INDEX(vinolux_data[Price / Bottle],MATCH(INDEX(Anker[barcode bottle],MATCH(F26,Anker[SKU],0)),vinolux_data[EAN bottle],0)),"")</f>
        <v/>
      </c>
      <c r="L26" s="295" t="str">
        <f>IF(B26="","",IF(T26&lt;&gt;"B",IFERROR(INDEX(ultimoPrezzoitalia[PREZZO UNITARIO],MATCH(TEXT(A26,0),ultimoPrezzoitalia[ARTICOLO],0)),""),IF(INDEX(dbOrdini[PREZZO ITALIA],MATCH(F26,dbOrdini[CODICE ANKER],0))=0,"",INDEX(dbOrdini[PREZZO ITALIA],MATCH(F26,dbOrdini[CODICE ANKER],0)))))</f>
        <v/>
      </c>
      <c r="M26" s="126" t="str">
        <f t="array" ref="M26">IFERROR(IF(B26="","",IF(T26="A",VLOOKUP(F26,listoneAnkerCompleto,6,FALSE)+(10.3552*H26*I26)/100+1.5+0.05,IF(T26="B",INDEX(dbOrdini[COSTO IMPORT BOTT.],MATCH(1,(dbOrdini[CODICE SUPPLY]=$W$6)*(dbOrdini[CODICE ANKER]=F26),0)),J26+(10.3552*H26*I26)/100+1.5+0.05))),"")</f>
        <v/>
      </c>
      <c r="N26" s="201" t="str">
        <f t="shared" si="1"/>
        <v/>
      </c>
      <c r="O26" s="127" t="str">
        <f>IFERROR(INDEX(ankerAvailabilities[quantity],MATCH(F26,ankerAvailabilities[article nr'#],0)),"")</f>
        <v/>
      </c>
      <c r="P26" s="128" t="str">
        <f ca="1">IFERROR(INDEX(inventarioGeko[ESISTENZA],MATCH(A26,inventarioGeko[ARTICOLO],0)),"")</f>
        <v/>
      </c>
      <c r="Q26" s="129" t="str">
        <f t="shared" si="2"/>
        <v/>
      </c>
      <c r="R26" s="130" t="str">
        <f t="shared" si="3"/>
        <v/>
      </c>
      <c r="S26" s="126" t="str">
        <f t="shared" si="4"/>
        <v/>
      </c>
      <c r="T26" s="239" t="str">
        <f t="shared" si="5"/>
        <v/>
      </c>
      <c r="U26" s="24"/>
      <c r="AM26"/>
    </row>
    <row r="27" spans="1:39">
      <c r="A27" s="275" t="str">
        <f t="shared" ca="1" si="0"/>
        <v/>
      </c>
      <c r="B27" s="276"/>
      <c r="C27" s="277"/>
      <c r="D27" s="278"/>
      <c r="E27" s="164"/>
      <c r="F27" s="121" t="str" cm="1">
        <f t="array" ref="F27">IF(B27="","",IF(T27="A",INDEX(skuAnker,MATCH(B27,descrizioneArtAnker,0)),INDEX(dbOrdini[CODICE ANKER],MATCH(1,(dbOrdini[CODICE SUPPLY]=$W$6)*(dbOrdini[DESCRIZIONE]=B27),0))))</f>
        <v/>
      </c>
      <c r="G27" s="122" t="str">
        <f>IF(B27="","",IF(T27="A",VLOOKUP(B27,listoneAnker_NoSku,2,FALSE),INDEX(dbOrdini[BT/CS],MATCH(F27,dbOrdini[CODICE ANKER],0))))</f>
        <v/>
      </c>
      <c r="H27" s="123" t="str">
        <f>IF(B27="","",IF(T27="A",VLOOKUP(B27,listoneAnker_NoSku,3,FALSE),INDEX(dbOrdini[LT.],MATCH(F27,dbOrdini[CODICE ANKER],0))))</f>
        <v/>
      </c>
      <c r="I27" s="124" t="str">
        <f>IF(B27="","",IF(T27="A",VLOOKUP(B27,listoneAnker_NoSku,4,FALSE),INDEX(dbOrdini[% VOL],MATCH(F27,dbOrdini[CODICE ANKER],0))))</f>
        <v/>
      </c>
      <c r="J27" s="125" t="str">
        <f t="array" ref="J27">IF(B27="","",IF(T27="A",VLOOKUP(B27,listoneAnker_NoSku,5,FALSE),INDEX(dbOrdini[PREZZO ANKER],MATCH(1,(dbOrdini[CODICE SUPPLY]=$W$6)*(dbOrdini[CODICE ANKER]=F27),0))))</f>
        <v/>
      </c>
      <c r="K27" s="295" t="str">
        <f>IFERROR(INDEX(vinolux_data[Price / Bottle],MATCH(INDEX(Anker[barcode bottle],MATCH(F27,Anker[SKU],0)),vinolux_data[EAN bottle],0)),"")</f>
        <v/>
      </c>
      <c r="L27" s="295" t="str">
        <f>IF(B27="","",IF(T27&lt;&gt;"B",IFERROR(INDEX(ultimoPrezzoitalia[PREZZO UNITARIO],MATCH(TEXT(A27,0),ultimoPrezzoitalia[ARTICOLO],0)),""),IF(INDEX(dbOrdini[PREZZO ITALIA],MATCH(F27,dbOrdini[CODICE ANKER],0))=0,"",INDEX(dbOrdini[PREZZO ITALIA],MATCH(F27,dbOrdini[CODICE ANKER],0)))))</f>
        <v/>
      </c>
      <c r="M27" s="126" t="str">
        <f t="array" ref="M27">IFERROR(IF(B27="","",IF(T27="A",VLOOKUP(F27,listoneAnkerCompleto,6,FALSE)+(10.3552*H27*I27)/100+1.5+0.05,IF(T27="B",INDEX(dbOrdini[COSTO IMPORT BOTT.],MATCH(1,(dbOrdini[CODICE SUPPLY]=$W$6)*(dbOrdini[CODICE ANKER]=F27),0)),J27+(10.3552*H27*I27)/100+1.5+0.05))),"")</f>
        <v/>
      </c>
      <c r="N27" s="201" t="str">
        <f t="shared" si="1"/>
        <v/>
      </c>
      <c r="O27" s="127" t="str">
        <f>IFERROR(INDEX(ankerAvailabilities[quantity],MATCH(F27,ankerAvailabilities[article nr'#],0)),"")</f>
        <v/>
      </c>
      <c r="P27" s="128" t="str">
        <f ca="1">IFERROR(INDEX(inventarioGeko[ESISTENZA],MATCH(A27,inventarioGeko[ARTICOLO],0)),"")</f>
        <v/>
      </c>
      <c r="Q27" s="129" t="str">
        <f t="shared" si="2"/>
        <v/>
      </c>
      <c r="R27" s="130" t="str">
        <f t="shared" si="3"/>
        <v/>
      </c>
      <c r="S27" s="126" t="str">
        <f t="shared" si="4"/>
        <v/>
      </c>
      <c r="T27" s="239" t="str">
        <f t="shared" si="5"/>
        <v/>
      </c>
      <c r="U27" s="24"/>
      <c r="AM27"/>
    </row>
    <row r="28" spans="1:39">
      <c r="A28" s="275" t="str">
        <f t="shared" ca="1" si="0"/>
        <v/>
      </c>
      <c r="B28" s="276"/>
      <c r="C28" s="277"/>
      <c r="D28" s="278"/>
      <c r="E28" s="164"/>
      <c r="F28" s="121" t="str" cm="1">
        <f t="array" ref="F28">IF(B28="","",IF(T28="A",INDEX(skuAnker,MATCH(B28,descrizioneArtAnker,0)),INDEX(dbOrdini[CODICE ANKER],MATCH(1,(dbOrdini[CODICE SUPPLY]=$W$6)*(dbOrdini[DESCRIZIONE]=B28),0))))</f>
        <v/>
      </c>
      <c r="G28" s="122" t="str">
        <f>IF(B28="","",IF(T28="A",VLOOKUP(B28,listoneAnker_NoSku,2,FALSE),INDEX(dbOrdini[BT/CS],MATCH(F28,dbOrdini[CODICE ANKER],0))))</f>
        <v/>
      </c>
      <c r="H28" s="123" t="str">
        <f>IF(B28="","",IF(T28="A",VLOOKUP(B28,listoneAnker_NoSku,3,FALSE),INDEX(dbOrdini[LT.],MATCH(F28,dbOrdini[CODICE ANKER],0))))</f>
        <v/>
      </c>
      <c r="I28" s="124" t="str">
        <f>IF(B28="","",IF(T28="A",VLOOKUP(B28,listoneAnker_NoSku,4,FALSE),INDEX(dbOrdini[% VOL],MATCH(F28,dbOrdini[CODICE ANKER],0))))</f>
        <v/>
      </c>
      <c r="J28" s="125" t="str">
        <f t="array" ref="J28">IF(B28="","",IF(T28="A",VLOOKUP(B28,listoneAnker_NoSku,5,FALSE),INDEX(dbOrdini[PREZZO ANKER],MATCH(1,(dbOrdini[CODICE SUPPLY]=$W$6)*(dbOrdini[CODICE ANKER]=F28),0))))</f>
        <v/>
      </c>
      <c r="K28" s="295" t="str">
        <f>IFERROR(INDEX(vinolux_data[Price / Bottle],MATCH(INDEX(Anker[barcode bottle],MATCH(F28,Anker[SKU],0)),vinolux_data[EAN bottle],0)),"")</f>
        <v/>
      </c>
      <c r="L28" s="295" t="str">
        <f>IF(B28="","",IF(T28&lt;&gt;"B",IFERROR(INDEX(ultimoPrezzoitalia[PREZZO UNITARIO],MATCH(TEXT(A28,0),ultimoPrezzoitalia[ARTICOLO],0)),""),IF(INDEX(dbOrdini[PREZZO ITALIA],MATCH(F28,dbOrdini[CODICE ANKER],0))=0,"",INDEX(dbOrdini[PREZZO ITALIA],MATCH(F28,dbOrdini[CODICE ANKER],0)))))</f>
        <v/>
      </c>
      <c r="M28" s="126" t="str">
        <f t="array" ref="M28">IFERROR(IF(B28="","",IF(T28="A",VLOOKUP(F28,listoneAnkerCompleto,6,FALSE)+(10.3552*H28*I28)/100+1.5+0.05,IF(T28="B",INDEX(dbOrdini[COSTO IMPORT BOTT.],MATCH(1,(dbOrdini[CODICE SUPPLY]=$W$6)*(dbOrdini[CODICE ANKER]=F28),0)),J28+(10.3552*H28*I28)/100+1.5+0.05))),"")</f>
        <v/>
      </c>
      <c r="N28" s="201" t="str">
        <f t="shared" si="1"/>
        <v/>
      </c>
      <c r="O28" s="127" t="str">
        <f>IFERROR(INDEX(ankerAvailabilities[quantity],MATCH(F28,ankerAvailabilities[article nr'#],0)),"")</f>
        <v/>
      </c>
      <c r="P28" s="128" t="str">
        <f ca="1">IFERROR(INDEX(inventarioGeko[ESISTENZA],MATCH(A28,inventarioGeko[ARTICOLO],0)),"")</f>
        <v/>
      </c>
      <c r="Q28" s="129" t="str">
        <f t="shared" si="2"/>
        <v/>
      </c>
      <c r="R28" s="130" t="str">
        <f t="shared" si="3"/>
        <v/>
      </c>
      <c r="S28" s="126" t="str">
        <f t="shared" si="4"/>
        <v/>
      </c>
      <c r="T28" s="239" t="str">
        <f t="shared" si="5"/>
        <v/>
      </c>
      <c r="U28" s="24"/>
      <c r="AM28"/>
    </row>
    <row r="29" spans="1:39">
      <c r="A29" s="275" t="str">
        <f t="shared" ca="1" si="0"/>
        <v/>
      </c>
      <c r="B29" s="276"/>
      <c r="C29" s="277"/>
      <c r="D29" s="278"/>
      <c r="E29" s="165"/>
      <c r="F29" s="121" t="str" cm="1">
        <f t="array" ref="F29">IF(B29="","",IF(T29="A",INDEX(skuAnker,MATCH(B29,descrizioneArtAnker,0)),INDEX(dbOrdini[CODICE ANKER],MATCH(1,(dbOrdini[CODICE SUPPLY]=$W$6)*(dbOrdini[DESCRIZIONE]=B29),0))))</f>
        <v/>
      </c>
      <c r="G29" s="122" t="str">
        <f>IF(B29="","",IF(T29="A",VLOOKUP(B29,listoneAnker_NoSku,2,FALSE),INDEX(dbOrdini[BT/CS],MATCH(F29,dbOrdini[CODICE ANKER],0))))</f>
        <v/>
      </c>
      <c r="H29" s="123" t="str">
        <f>IF(B29="","",IF(T29="A",VLOOKUP(B29,listoneAnker_NoSku,3,FALSE),INDEX(dbOrdini[LT.],MATCH(F29,dbOrdini[CODICE ANKER],0))))</f>
        <v/>
      </c>
      <c r="I29" s="124" t="str">
        <f>IF(B29="","",IF(T29="A",VLOOKUP(B29,listoneAnker_NoSku,4,FALSE),INDEX(dbOrdini[% VOL],MATCH(F29,dbOrdini[CODICE ANKER],0))))</f>
        <v/>
      </c>
      <c r="J29" s="125" t="str">
        <f t="array" ref="J29">IF(B29="","",IF(T29="A",VLOOKUP(B29,listoneAnker_NoSku,5,FALSE),INDEX(dbOrdini[PREZZO ANKER],MATCH(1,(dbOrdini[CODICE SUPPLY]=$W$6)*(dbOrdini[CODICE ANKER]=F29),0))))</f>
        <v/>
      </c>
      <c r="K29" s="295" t="str">
        <f>IFERROR(INDEX(vinolux_data[Price / Bottle],MATCH(INDEX(Anker[barcode bottle],MATCH(F29,Anker[SKU],0)),vinolux_data[EAN bottle],0)),"")</f>
        <v/>
      </c>
      <c r="L29" s="295" t="str">
        <f>IF(B29="","",IF(T29&lt;&gt;"B",IFERROR(INDEX(ultimoPrezzoitalia[PREZZO UNITARIO],MATCH(TEXT(A29,0),ultimoPrezzoitalia[ARTICOLO],0)),""),IF(INDEX(dbOrdini[PREZZO ITALIA],MATCH(F29,dbOrdini[CODICE ANKER],0))=0,"",INDEX(dbOrdini[PREZZO ITALIA],MATCH(F29,dbOrdini[CODICE ANKER],0)))))</f>
        <v/>
      </c>
      <c r="M29" s="126" t="str">
        <f t="array" ref="M29">IFERROR(IF(B29="","",IF(T29="A",VLOOKUP(F29,listoneAnkerCompleto,6,FALSE)+(10.3552*H29*I29)/100+1.5+0.05,IF(T29="B",INDEX(dbOrdini[COSTO IMPORT BOTT.],MATCH(1,(dbOrdini[CODICE SUPPLY]=$W$6)*(dbOrdini[CODICE ANKER]=F29),0)),J29+(10.3552*H29*I29)/100+1.5+0.05))),"")</f>
        <v/>
      </c>
      <c r="N29" s="201" t="str">
        <f t="shared" si="1"/>
        <v/>
      </c>
      <c r="O29" s="127" t="str">
        <f>IFERROR(INDEX(ankerAvailabilities[quantity],MATCH(F29,ankerAvailabilities[article nr'#],0)),"")</f>
        <v/>
      </c>
      <c r="P29" s="128" t="str">
        <f ca="1">IFERROR(INDEX(inventarioGeko[ESISTENZA],MATCH(A29,inventarioGeko[ARTICOLO],0)),"")</f>
        <v/>
      </c>
      <c r="Q29" s="129" t="str">
        <f t="shared" si="2"/>
        <v/>
      </c>
      <c r="R29" s="130" t="str">
        <f t="shared" si="3"/>
        <v/>
      </c>
      <c r="S29" s="126" t="str">
        <f t="shared" si="4"/>
        <v/>
      </c>
      <c r="T29" s="239" t="str">
        <f t="shared" si="5"/>
        <v/>
      </c>
      <c r="U29" s="24"/>
      <c r="V29" s="26"/>
      <c r="W29" s="27"/>
      <c r="AM29"/>
    </row>
    <row r="30" spans="1:39">
      <c r="A30" s="275" t="str">
        <f t="shared" ca="1" si="0"/>
        <v/>
      </c>
      <c r="B30" s="276"/>
      <c r="C30" s="277"/>
      <c r="D30" s="278"/>
      <c r="E30" s="164"/>
      <c r="F30" s="121" t="str" cm="1">
        <f t="array" ref="F30">IF(B30="","",IF(T30="A",INDEX(skuAnker,MATCH(B30,descrizioneArtAnker,0)),INDEX(dbOrdini[CODICE ANKER],MATCH(1,(dbOrdini[CODICE SUPPLY]=$W$6)*(dbOrdini[DESCRIZIONE]=B30),0))))</f>
        <v/>
      </c>
      <c r="G30" s="122" t="str">
        <f>IF(B30="","",IF(T30="A",VLOOKUP(B30,listoneAnker_NoSku,2,FALSE),INDEX(dbOrdini[BT/CS],MATCH(F30,dbOrdini[CODICE ANKER],0))))</f>
        <v/>
      </c>
      <c r="H30" s="123" t="str">
        <f>IF(B30="","",IF(T30="A",VLOOKUP(B30,listoneAnker_NoSku,3,FALSE),INDEX(dbOrdini[LT.],MATCH(F30,dbOrdini[CODICE ANKER],0))))</f>
        <v/>
      </c>
      <c r="I30" s="124" t="str">
        <f>IF(B30="","",IF(T30="A",VLOOKUP(B30,listoneAnker_NoSku,4,FALSE),INDEX(dbOrdini[% VOL],MATCH(F30,dbOrdini[CODICE ANKER],0))))</f>
        <v/>
      </c>
      <c r="J30" s="125" t="str">
        <f t="array" ref="J30">IF(B30="","",IF(T30="A",VLOOKUP(B30,listoneAnker_NoSku,5,FALSE),INDEX(dbOrdini[PREZZO ANKER],MATCH(1,(dbOrdini[CODICE SUPPLY]=$W$6)*(dbOrdini[CODICE ANKER]=F30),0))))</f>
        <v/>
      </c>
      <c r="K30" s="295" t="str">
        <f>IFERROR(INDEX(vinolux_data[Price / Bottle],MATCH(INDEX(Anker[barcode bottle],MATCH(F30,Anker[SKU],0)),vinolux_data[EAN bottle],0)),"")</f>
        <v/>
      </c>
      <c r="L30" s="295" t="str">
        <f>IF(B30="","",IF(T30&lt;&gt;"B",IFERROR(INDEX(ultimoPrezzoitalia[PREZZO UNITARIO],MATCH(TEXT(A30,0),ultimoPrezzoitalia[ARTICOLO],0)),""),IF(INDEX(dbOrdini[PREZZO ITALIA],MATCH(F30,dbOrdini[CODICE ANKER],0))=0,"",INDEX(dbOrdini[PREZZO ITALIA],MATCH(F30,dbOrdini[CODICE ANKER],0)))))</f>
        <v/>
      </c>
      <c r="M30" s="126" t="str">
        <f t="array" ref="M30">IFERROR(IF(B30="","",IF(T30="A",VLOOKUP(F30,listoneAnkerCompleto,6,FALSE)+(10.3552*H30*I30)/100+1.5+0.05,IF(T30="B",INDEX(dbOrdini[COSTO IMPORT BOTT.],MATCH(1,(dbOrdini[CODICE SUPPLY]=$W$6)*(dbOrdini[CODICE ANKER]=F30),0)),J30+(10.3552*H30*I30)/100+1.5+0.05))),"")</f>
        <v/>
      </c>
      <c r="N30" s="201" t="str">
        <f t="shared" si="1"/>
        <v/>
      </c>
      <c r="O30" s="127" t="str">
        <f>IFERROR(INDEX(ankerAvailabilities[quantity],MATCH(F30,ankerAvailabilities[article nr'#],0)),"")</f>
        <v/>
      </c>
      <c r="P30" s="128" t="str">
        <f ca="1">IFERROR(INDEX(inventarioGeko[ESISTENZA],MATCH(A30,inventarioGeko[ARTICOLO],0)),"")</f>
        <v/>
      </c>
      <c r="Q30" s="129" t="str">
        <f t="shared" si="2"/>
        <v/>
      </c>
      <c r="R30" s="130" t="str">
        <f t="shared" si="3"/>
        <v/>
      </c>
      <c r="S30" s="126" t="str">
        <f t="shared" si="4"/>
        <v/>
      </c>
      <c r="T30" s="239" t="str">
        <f t="shared" si="5"/>
        <v/>
      </c>
      <c r="U30" s="24"/>
      <c r="V30" s="26"/>
      <c r="W30" s="27"/>
      <c r="AM30"/>
    </row>
    <row r="31" spans="1:39">
      <c r="A31" s="275" t="str">
        <f t="shared" ca="1" si="0"/>
        <v/>
      </c>
      <c r="B31" s="276"/>
      <c r="C31" s="277"/>
      <c r="D31" s="278"/>
      <c r="E31" s="164"/>
      <c r="F31" s="121" t="str" cm="1">
        <f t="array" ref="F31">IF(B31="","",IF(T31="A",INDEX(skuAnker,MATCH(B31,descrizioneArtAnker,0)),INDEX(dbOrdini[CODICE ANKER],MATCH(1,(dbOrdini[CODICE SUPPLY]=$W$6)*(dbOrdini[DESCRIZIONE]=B31),0))))</f>
        <v/>
      </c>
      <c r="G31" s="122" t="str">
        <f>IF(B31="","",IF(T31="A",VLOOKUP(B31,listoneAnker_NoSku,2,FALSE),INDEX(dbOrdini[BT/CS],MATCH(F31,dbOrdini[CODICE ANKER],0))))</f>
        <v/>
      </c>
      <c r="H31" s="123" t="str">
        <f>IF(B31="","",IF(T31="A",VLOOKUP(B31,listoneAnker_NoSku,3,FALSE),INDEX(dbOrdini[LT.],MATCH(F31,dbOrdini[CODICE ANKER],0))))</f>
        <v/>
      </c>
      <c r="I31" s="124" t="str">
        <f>IF(B31="","",IF(T31="A",VLOOKUP(B31,listoneAnker_NoSku,4,FALSE),INDEX(dbOrdini[% VOL],MATCH(F31,dbOrdini[CODICE ANKER],0))))</f>
        <v/>
      </c>
      <c r="J31" s="125" t="str">
        <f t="array" ref="J31">IF(B31="","",IF(T31="A",VLOOKUP(B31,listoneAnker_NoSku,5,FALSE),INDEX(dbOrdini[PREZZO ANKER],MATCH(1,(dbOrdini[CODICE SUPPLY]=$W$6)*(dbOrdini[CODICE ANKER]=F31),0))))</f>
        <v/>
      </c>
      <c r="K31" s="295" t="str">
        <f>IFERROR(INDEX(vinolux_data[Price / Bottle],MATCH(INDEX(Anker[barcode bottle],MATCH(F31,Anker[SKU],0)),vinolux_data[EAN bottle],0)),"")</f>
        <v/>
      </c>
      <c r="L31" s="295" t="str">
        <f>IF(B31="","",IF(T31&lt;&gt;"B",IFERROR(INDEX(ultimoPrezzoitalia[PREZZO UNITARIO],MATCH(TEXT(A31,0),ultimoPrezzoitalia[ARTICOLO],0)),""),IF(INDEX(dbOrdini[PREZZO ITALIA],MATCH(F31,dbOrdini[CODICE ANKER],0))=0,"",INDEX(dbOrdini[PREZZO ITALIA],MATCH(F31,dbOrdini[CODICE ANKER],0)))))</f>
        <v/>
      </c>
      <c r="M31" s="126" t="str">
        <f t="array" ref="M31">IFERROR(IF(B31="","",IF(T31="A",VLOOKUP(F31,listoneAnkerCompleto,6,FALSE)+(10.3552*H31*I31)/100+1.5+0.05,IF(T31="B",INDEX(dbOrdini[COSTO IMPORT BOTT.],MATCH(1,(dbOrdini[CODICE SUPPLY]=$W$6)*(dbOrdini[CODICE ANKER]=F31),0)),J31+(10.3552*H31*I31)/100+1.5+0.05))),"")</f>
        <v/>
      </c>
      <c r="N31" s="201" t="str">
        <f t="shared" si="1"/>
        <v/>
      </c>
      <c r="O31" s="127" t="str">
        <f>IFERROR(INDEX(ankerAvailabilities[quantity],MATCH(F31,ankerAvailabilities[article nr'#],0)),"")</f>
        <v/>
      </c>
      <c r="P31" s="128" t="str">
        <f ca="1">IFERROR(INDEX(inventarioGeko[ESISTENZA],MATCH(A31,inventarioGeko[ARTICOLO],0)),"")</f>
        <v/>
      </c>
      <c r="Q31" s="129" t="str">
        <f t="shared" si="2"/>
        <v/>
      </c>
      <c r="R31" s="130" t="str">
        <f t="shared" si="3"/>
        <v/>
      </c>
      <c r="S31" s="126" t="str">
        <f t="shared" si="4"/>
        <v/>
      </c>
      <c r="T31" s="239" t="str">
        <f t="shared" si="5"/>
        <v/>
      </c>
      <c r="U31" s="24"/>
      <c r="V31" s="53" t="s">
        <v>13631</v>
      </c>
      <c r="W31" s="27"/>
      <c r="AM31"/>
    </row>
    <row r="32" spans="1:39">
      <c r="A32" s="275" t="str">
        <f t="shared" ca="1" si="0"/>
        <v/>
      </c>
      <c r="B32" s="276"/>
      <c r="C32" s="277"/>
      <c r="D32" s="278"/>
      <c r="E32" s="164"/>
      <c r="F32" s="121" t="str" cm="1">
        <f t="array" ref="F32">IF(B32="","",IF(T32="A",INDEX(skuAnker,MATCH(B32,descrizioneArtAnker,0)),INDEX(dbOrdini[CODICE ANKER],MATCH(1,(dbOrdini[CODICE SUPPLY]=$W$6)*(dbOrdini[DESCRIZIONE]=B32),0))))</f>
        <v/>
      </c>
      <c r="G32" s="122" t="str">
        <f>IF(B32="","",IF(T32="A",VLOOKUP(B32,listoneAnker_NoSku,2,FALSE),INDEX(dbOrdini[BT/CS],MATCH(F32,dbOrdini[CODICE ANKER],0))))</f>
        <v/>
      </c>
      <c r="H32" s="123" t="str">
        <f>IF(B32="","",IF(T32="A",VLOOKUP(B32,listoneAnker_NoSku,3,FALSE),INDEX(dbOrdini[LT.],MATCH(F32,dbOrdini[CODICE ANKER],0))))</f>
        <v/>
      </c>
      <c r="I32" s="124" t="str">
        <f>IF(B32="","",IF(T32="A",VLOOKUP(B32,listoneAnker_NoSku,4,FALSE),INDEX(dbOrdini[% VOL],MATCH(F32,dbOrdini[CODICE ANKER],0))))</f>
        <v/>
      </c>
      <c r="J32" s="125" t="str">
        <f t="array" ref="J32">IF(B32="","",IF(T32="A",VLOOKUP(B32,listoneAnker_NoSku,5,FALSE),INDEX(dbOrdini[PREZZO ANKER],MATCH(1,(dbOrdini[CODICE SUPPLY]=$W$6)*(dbOrdini[CODICE ANKER]=F32),0))))</f>
        <v/>
      </c>
      <c r="K32" s="295" t="str">
        <f>IFERROR(INDEX(vinolux_data[Price / Bottle],MATCH(INDEX(Anker[barcode bottle],MATCH(F32,Anker[SKU],0)),vinolux_data[EAN bottle],0)),"")</f>
        <v/>
      </c>
      <c r="L32" s="295" t="str">
        <f>IF(B32="","",IF(T32&lt;&gt;"B",IFERROR(INDEX(ultimoPrezzoitalia[PREZZO UNITARIO],MATCH(TEXT(A32,0),ultimoPrezzoitalia[ARTICOLO],0)),""),IF(INDEX(dbOrdini[PREZZO ITALIA],MATCH(F32,dbOrdini[CODICE ANKER],0))=0,"",INDEX(dbOrdini[PREZZO ITALIA],MATCH(F32,dbOrdini[CODICE ANKER],0)))))</f>
        <v/>
      </c>
      <c r="M32" s="126" t="str">
        <f t="array" ref="M32">IFERROR(IF(B32="","",IF(T32="A",VLOOKUP(F32,listoneAnkerCompleto,6,FALSE)+(10.3552*H32*I32)/100+1.5+0.05,IF(T32="B",INDEX(dbOrdini[COSTO IMPORT BOTT.],MATCH(1,(dbOrdini[CODICE SUPPLY]=$W$6)*(dbOrdini[CODICE ANKER]=F32),0)),J32+(10.3552*H32*I32)/100+1.5+0.05))),"")</f>
        <v/>
      </c>
      <c r="N32" s="201" t="str">
        <f t="shared" si="1"/>
        <v/>
      </c>
      <c r="O32" s="127" t="str">
        <f>IFERROR(INDEX(ankerAvailabilities[quantity],MATCH(F32,ankerAvailabilities[article nr'#],0)),"")</f>
        <v/>
      </c>
      <c r="P32" s="128" t="str">
        <f ca="1">IFERROR(INDEX(inventarioGeko[ESISTENZA],MATCH(A32,inventarioGeko[ARTICOLO],0)),"")</f>
        <v/>
      </c>
      <c r="Q32" s="129" t="str">
        <f t="shared" si="2"/>
        <v/>
      </c>
      <c r="R32" s="130" t="str">
        <f t="shared" si="3"/>
        <v/>
      </c>
      <c r="S32" s="126" t="str">
        <f t="shared" si="4"/>
        <v/>
      </c>
      <c r="T32" s="239" t="str">
        <f t="shared" si="5"/>
        <v/>
      </c>
      <c r="U32" s="24"/>
      <c r="V32" s="482"/>
      <c r="W32" s="483"/>
      <c r="X32" s="484"/>
      <c r="AM32"/>
    </row>
    <row r="33" spans="1:39">
      <c r="A33" s="275" t="str">
        <f t="shared" ca="1" si="0"/>
        <v/>
      </c>
      <c r="B33" s="276"/>
      <c r="C33" s="277"/>
      <c r="D33" s="278"/>
      <c r="E33" s="164"/>
      <c r="F33" s="121" t="str" cm="1">
        <f t="array" ref="F33">IF(B33="","",IF(T33="A",INDEX(skuAnker,MATCH(B33,descrizioneArtAnker,0)),INDEX(dbOrdini[CODICE ANKER],MATCH(1,(dbOrdini[CODICE SUPPLY]=$W$6)*(dbOrdini[DESCRIZIONE]=B33),0))))</f>
        <v/>
      </c>
      <c r="G33" s="122" t="str">
        <f>IF(B33="","",IF(T33="A",VLOOKUP(B33,listoneAnker_NoSku,2,FALSE),INDEX(dbOrdini[BT/CS],MATCH(F33,dbOrdini[CODICE ANKER],0))))</f>
        <v/>
      </c>
      <c r="H33" s="123" t="str">
        <f>IF(B33="","",IF(T33="A",VLOOKUP(B33,listoneAnker_NoSku,3,FALSE),INDEX(dbOrdini[LT.],MATCH(F33,dbOrdini[CODICE ANKER],0))))</f>
        <v/>
      </c>
      <c r="I33" s="124" t="str">
        <f>IF(B33="","",IF(T33="A",VLOOKUP(B33,listoneAnker_NoSku,4,FALSE),INDEX(dbOrdini[% VOL],MATCH(F33,dbOrdini[CODICE ANKER],0))))</f>
        <v/>
      </c>
      <c r="J33" s="125" t="str">
        <f t="array" ref="J33">IF(B33="","",IF(T33="A",VLOOKUP(B33,listoneAnker_NoSku,5,FALSE),INDEX(dbOrdini[PREZZO ANKER],MATCH(1,(dbOrdini[CODICE SUPPLY]=$W$6)*(dbOrdini[CODICE ANKER]=F33),0))))</f>
        <v/>
      </c>
      <c r="K33" s="295" t="str">
        <f>IFERROR(INDEX(vinolux_data[Price / Bottle],MATCH(INDEX(Anker[barcode bottle],MATCH(F33,Anker[SKU],0)),vinolux_data[EAN bottle],0)),"")</f>
        <v/>
      </c>
      <c r="L33" s="295" t="str">
        <f>IF(B33="","",IF(T33&lt;&gt;"B",IFERROR(INDEX(ultimoPrezzoitalia[PREZZO UNITARIO],MATCH(TEXT(A33,0),ultimoPrezzoitalia[ARTICOLO],0)),""),IF(INDEX(dbOrdini[PREZZO ITALIA],MATCH(F33,dbOrdini[CODICE ANKER],0))=0,"",INDEX(dbOrdini[PREZZO ITALIA],MATCH(F33,dbOrdini[CODICE ANKER],0)))))</f>
        <v/>
      </c>
      <c r="M33" s="126" t="str">
        <f t="array" ref="M33">IFERROR(IF(B33="","",IF(T33="A",VLOOKUP(F33,listoneAnkerCompleto,6,FALSE)+(10.3552*H33*I33)/100+1.5+0.05,IF(T33="B",INDEX(dbOrdini[COSTO IMPORT BOTT.],MATCH(1,(dbOrdini[CODICE SUPPLY]=$W$6)*(dbOrdini[CODICE ANKER]=F33),0)),J33+(10.3552*H33*I33)/100+1.5+0.05))),"")</f>
        <v/>
      </c>
      <c r="N33" s="201" t="str">
        <f t="shared" si="1"/>
        <v/>
      </c>
      <c r="O33" s="127" t="str">
        <f>IFERROR(INDEX(ankerAvailabilities[quantity],MATCH(F33,ankerAvailabilities[article nr'#],0)),"")</f>
        <v/>
      </c>
      <c r="P33" s="128" t="str">
        <f ca="1">IFERROR(INDEX(inventarioGeko[ESISTENZA],MATCH(A33,inventarioGeko[ARTICOLO],0)),"")</f>
        <v/>
      </c>
      <c r="Q33" s="129" t="str">
        <f t="shared" si="2"/>
        <v/>
      </c>
      <c r="R33" s="130" t="str">
        <f t="shared" si="3"/>
        <v/>
      </c>
      <c r="S33" s="126" t="str">
        <f t="shared" si="4"/>
        <v/>
      </c>
      <c r="T33" s="239" t="str">
        <f t="shared" si="5"/>
        <v/>
      </c>
      <c r="U33" s="24"/>
      <c r="V33" s="53" t="s">
        <v>14664</v>
      </c>
      <c r="W33" s="27"/>
      <c r="AM33"/>
    </row>
    <row r="34" spans="1:39">
      <c r="A34" s="283" t="str">
        <f t="shared" ca="1" si="0"/>
        <v/>
      </c>
      <c r="B34" s="276"/>
      <c r="C34" s="277"/>
      <c r="D34" s="278"/>
      <c r="E34" s="164"/>
      <c r="F34" s="121" t="str" cm="1">
        <f t="array" ref="F34">IF(B34="","",IF(T34="A",INDEX(skuAnker,MATCH(B34,descrizioneArtAnker,0)),INDEX(dbOrdini[CODICE ANKER],MATCH(1,(dbOrdini[CODICE SUPPLY]=$W$6)*(dbOrdini[DESCRIZIONE]=B34),0))))</f>
        <v/>
      </c>
      <c r="G34" s="122" t="str">
        <f>IF(B34="","",IF(T34="A",VLOOKUP(B34,listoneAnker_NoSku,2,FALSE),INDEX(dbOrdini[BT/CS],MATCH(F34,dbOrdini[CODICE ANKER],0))))</f>
        <v/>
      </c>
      <c r="H34" s="123" t="str">
        <f>IF(B34="","",IF(T34="A",VLOOKUP(B34,listoneAnker_NoSku,3,FALSE),INDEX(dbOrdini[LT.],MATCH(F34,dbOrdini[CODICE ANKER],0))))</f>
        <v/>
      </c>
      <c r="I34" s="124" t="str">
        <f>IF(B34="","",IF(T34="A",VLOOKUP(B34,listoneAnker_NoSku,4,FALSE),INDEX(dbOrdini[% VOL],MATCH(F34,dbOrdini[CODICE ANKER],0))))</f>
        <v/>
      </c>
      <c r="J34" s="125" t="str">
        <f t="array" ref="J34">IF(B34="","",IF(T34="A",VLOOKUP(B34,listoneAnker_NoSku,5,FALSE),INDEX(dbOrdini[PREZZO ANKER],MATCH(1,(dbOrdini[CODICE SUPPLY]=$W$6)*(dbOrdini[CODICE ANKER]=F34),0))))</f>
        <v/>
      </c>
      <c r="K34" s="295" t="str">
        <f>IFERROR(INDEX(vinolux_data[Price / Bottle],MATCH(INDEX(Anker[barcode bottle],MATCH(F34,Anker[SKU],0)),vinolux_data[EAN bottle],0)),"")</f>
        <v/>
      </c>
      <c r="L34" s="295" t="str">
        <f>IF(B34="","",IF(T34&lt;&gt;"B",IFERROR(INDEX(ultimoPrezzoitalia[PREZZO UNITARIO],MATCH(TEXT(A34,0),ultimoPrezzoitalia[ARTICOLO],0)),""),IF(INDEX(dbOrdini[PREZZO ITALIA],MATCH(F34,dbOrdini[CODICE ANKER],0))=0,"",INDEX(dbOrdini[PREZZO ITALIA],MATCH(F34,dbOrdini[CODICE ANKER],0)))))</f>
        <v/>
      </c>
      <c r="M34" s="126" t="str">
        <f t="array" ref="M34">IFERROR(IF(B34="","",IF(T34="A",VLOOKUP(F34,listoneAnkerCompleto,6,FALSE)+(10.3552*H34*I34)/100+1.5+0.05,IF(T34="B",INDEX(dbOrdini[COSTO IMPORT BOTT.],MATCH(1,(dbOrdini[CODICE SUPPLY]=$W$6)*(dbOrdini[CODICE ANKER]=F34),0)),J34+(10.3552*H34*I34)/100+1.5+0.05))),"")</f>
        <v/>
      </c>
      <c r="N34" s="201" t="str">
        <f t="shared" si="1"/>
        <v/>
      </c>
      <c r="O34" s="127" t="str">
        <f>IFERROR(INDEX(ankerAvailabilities[quantity],MATCH(F34,ankerAvailabilities[article nr'#],0)),"")</f>
        <v/>
      </c>
      <c r="P34" s="128" t="str">
        <f ca="1">IFERROR(INDEX(inventarioGeko[ESISTENZA],MATCH(A34,inventarioGeko[ARTICOLO],0)),"")</f>
        <v/>
      </c>
      <c r="Q34" s="129" t="str">
        <f t="shared" si="2"/>
        <v/>
      </c>
      <c r="R34" s="130" t="str">
        <f t="shared" si="3"/>
        <v/>
      </c>
      <c r="S34" s="126" t="str">
        <f t="shared" si="4"/>
        <v/>
      </c>
      <c r="T34" s="239" t="str">
        <f t="shared" si="5"/>
        <v/>
      </c>
      <c r="U34" s="24"/>
      <c r="V34" s="185">
        <v>45399</v>
      </c>
      <c r="W34" s="184"/>
      <c r="X34" s="184"/>
      <c r="Y34" s="110"/>
      <c r="AA34" s="110"/>
      <c r="AB34" s="110"/>
      <c r="AC34" s="110"/>
      <c r="AD34" s="110"/>
      <c r="AE34" s="110"/>
      <c r="AF34" s="110"/>
      <c r="AG34" s="110"/>
      <c r="AM34"/>
    </row>
    <row r="35" spans="1:39">
      <c r="A35" s="283" t="str">
        <f t="shared" ca="1" si="0"/>
        <v/>
      </c>
      <c r="B35" s="276"/>
      <c r="C35" s="277"/>
      <c r="D35" s="278"/>
      <c r="E35" s="164"/>
      <c r="F35" s="121" t="str" cm="1">
        <f t="array" ref="F35">IF(B35="","",IF(T35="A",INDEX(skuAnker,MATCH(B35,descrizioneArtAnker,0)),INDEX(dbOrdini[CODICE ANKER],MATCH(1,(dbOrdini[CODICE SUPPLY]=$W$6)*(dbOrdini[DESCRIZIONE]=B35),0))))</f>
        <v/>
      </c>
      <c r="G35" s="122" t="str">
        <f>IF(B35="","",IF(T35="A",VLOOKUP(B35,listoneAnker_NoSku,2,FALSE),INDEX(dbOrdini[BT/CS],MATCH(F35,dbOrdini[CODICE ANKER],0))))</f>
        <v/>
      </c>
      <c r="H35" s="123" t="str">
        <f>IF(B35="","",IF(T35="A",VLOOKUP(B35,listoneAnker_NoSku,3,FALSE),INDEX(dbOrdini[LT.],MATCH(F35,dbOrdini[CODICE ANKER],0))))</f>
        <v/>
      </c>
      <c r="I35" s="124" t="str">
        <f>IF(B35="","",IF(T35="A",VLOOKUP(B35,listoneAnker_NoSku,4,FALSE),INDEX(dbOrdini[% VOL],MATCH(F35,dbOrdini[CODICE ANKER],0))))</f>
        <v/>
      </c>
      <c r="J35" s="125" t="str">
        <f t="array" ref="J35">IF(B35="","",IF(T35="A",VLOOKUP(B35,listoneAnker_NoSku,5,FALSE),INDEX(dbOrdini[PREZZO ANKER],MATCH(1,(dbOrdini[CODICE SUPPLY]=$W$6)*(dbOrdini[CODICE ANKER]=F35),0))))</f>
        <v/>
      </c>
      <c r="K35" s="295" t="str">
        <f>IFERROR(INDEX(vinolux_data[Price / Bottle],MATCH(INDEX(Anker[barcode bottle],MATCH(F35,Anker[SKU],0)),vinolux_data[EAN bottle],0)),"")</f>
        <v/>
      </c>
      <c r="L35" s="295" t="str">
        <f>IF(B35="","",IF(T35&lt;&gt;"B",IFERROR(INDEX(ultimoPrezzoitalia[PREZZO UNITARIO],MATCH(TEXT(A35,0),ultimoPrezzoitalia[ARTICOLO],0)),""),IF(INDEX(dbOrdini[PREZZO ITALIA],MATCH(F35,dbOrdini[CODICE ANKER],0))=0,"",INDEX(dbOrdini[PREZZO ITALIA],MATCH(F35,dbOrdini[CODICE ANKER],0)))))</f>
        <v/>
      </c>
      <c r="M35" s="126" t="str">
        <f t="array" ref="M35">IFERROR(IF(B35="","",IF(T35="A",VLOOKUP(F35,listoneAnkerCompleto,6,FALSE)+(10.3552*H35*I35)/100+1.5+0.05,IF(T35="B",INDEX(dbOrdini[COSTO IMPORT BOTT.],MATCH(1,(dbOrdini[CODICE SUPPLY]=$W$6)*(dbOrdini[CODICE ANKER]=F35),0)),J35+(10.3552*H35*I35)/100+1.5+0.05))),"")</f>
        <v/>
      </c>
      <c r="N35" s="201" t="str">
        <f t="shared" si="1"/>
        <v/>
      </c>
      <c r="O35" s="127" t="str">
        <f>IFERROR(INDEX(ankerAvailabilities[quantity],MATCH(F35,ankerAvailabilities[article nr'#],0)),"")</f>
        <v/>
      </c>
      <c r="P35" s="128" t="str">
        <f ca="1">IFERROR(INDEX(inventarioGeko[ESISTENZA],MATCH(A35,inventarioGeko[ARTICOLO],0)),"")</f>
        <v/>
      </c>
      <c r="Q35" s="129" t="str">
        <f t="shared" si="2"/>
        <v/>
      </c>
      <c r="R35" s="130" t="str">
        <f t="shared" si="3"/>
        <v/>
      </c>
      <c r="S35" s="126" t="str">
        <f t="shared" si="4"/>
        <v/>
      </c>
      <c r="T35" s="239" t="str">
        <f t="shared" si="5"/>
        <v/>
      </c>
      <c r="U35" s="24"/>
      <c r="V35" s="195" t="s">
        <v>26601</v>
      </c>
      <c r="W35" s="150"/>
      <c r="X35" s="110"/>
      <c r="Y35" s="110"/>
      <c r="Z35" s="110"/>
      <c r="AA35" s="110"/>
      <c r="AB35" s="110"/>
      <c r="AC35" s="110"/>
      <c r="AD35" s="110"/>
      <c r="AE35" s="110"/>
      <c r="AF35" s="110"/>
      <c r="AG35" s="110"/>
      <c r="AM35"/>
    </row>
    <row r="36" spans="1:39">
      <c r="A36" s="283" t="str">
        <f t="shared" ca="1" si="0"/>
        <v/>
      </c>
      <c r="B36" s="276"/>
      <c r="C36" s="277"/>
      <c r="D36" s="278"/>
      <c r="E36" s="164"/>
      <c r="F36" s="121" t="str" cm="1">
        <f t="array" ref="F36">IF(B36="","",IF(T36="A",INDEX(skuAnker,MATCH(B36,descrizioneArtAnker,0)),INDEX(dbOrdini[CODICE ANKER],MATCH(1,(dbOrdini[CODICE SUPPLY]=$W$6)*(dbOrdini[DESCRIZIONE]=B36),0))))</f>
        <v/>
      </c>
      <c r="G36" s="122" t="str">
        <f>IF(B36="","",IF(T36="A",VLOOKUP(B36,listoneAnker_NoSku,2,FALSE),INDEX(dbOrdini[BT/CS],MATCH(F36,dbOrdini[CODICE ANKER],0))))</f>
        <v/>
      </c>
      <c r="H36" s="123" t="str">
        <f>IF(B36="","",IF(T36="A",VLOOKUP(B36,listoneAnker_NoSku,3,FALSE),INDEX(dbOrdini[LT.],MATCH(F36,dbOrdini[CODICE ANKER],0))))</f>
        <v/>
      </c>
      <c r="I36" s="124" t="str">
        <f>IF(B36="","",IF(T36="A",VLOOKUP(B36,listoneAnker_NoSku,4,FALSE),INDEX(dbOrdini[% VOL],MATCH(F36,dbOrdini[CODICE ANKER],0))))</f>
        <v/>
      </c>
      <c r="J36" s="125" t="str">
        <f t="array" ref="J36">IF(B36="","",IF(T36="A",VLOOKUP(B36,listoneAnker_NoSku,5,FALSE),INDEX(dbOrdini[PREZZO ANKER],MATCH(1,(dbOrdini[CODICE SUPPLY]=$W$6)*(dbOrdini[CODICE ANKER]=F36),0))))</f>
        <v/>
      </c>
      <c r="K36" s="295" t="str">
        <f>IFERROR(INDEX(vinolux_data[Price / Bottle],MATCH(INDEX(Anker[barcode bottle],MATCH(F36,Anker[SKU],0)),vinolux_data[EAN bottle],0)),"")</f>
        <v/>
      </c>
      <c r="L36" s="295" t="str">
        <f>IF(B36="","",IF(T36&lt;&gt;"B",IFERROR(INDEX(ultimoPrezzoitalia[PREZZO UNITARIO],MATCH(TEXT(A36,0),ultimoPrezzoitalia[ARTICOLO],0)),""),IF(INDEX(dbOrdini[PREZZO ITALIA],MATCH(F36,dbOrdini[CODICE ANKER],0))=0,"",INDEX(dbOrdini[PREZZO ITALIA],MATCH(F36,dbOrdini[CODICE ANKER],0)))))</f>
        <v/>
      </c>
      <c r="M36" s="126" t="str">
        <f t="array" ref="M36">IFERROR(IF(B36="","",IF(T36="A",VLOOKUP(F36,listoneAnkerCompleto,6,FALSE)+(10.3552*H36*I36)/100+1.5+0.05,IF(T36="B",INDEX(dbOrdini[COSTO IMPORT BOTT.],MATCH(1,(dbOrdini[CODICE SUPPLY]=$W$6)*(dbOrdini[CODICE ANKER]=F36),0)),J36+(10.3552*H36*I36)/100+1.5+0.05))),"")</f>
        <v/>
      </c>
      <c r="N36" s="201" t="str">
        <f t="shared" si="1"/>
        <v/>
      </c>
      <c r="O36" s="127" t="str">
        <f>IFERROR(INDEX(ankerAvailabilities[quantity],MATCH(F36,ankerAvailabilities[article nr'#],0)),"")</f>
        <v/>
      </c>
      <c r="P36" s="128" t="str">
        <f ca="1">IFERROR(INDEX(inventarioGeko[ESISTENZA],MATCH(A36,inventarioGeko[ARTICOLO],0)),"")</f>
        <v/>
      </c>
      <c r="Q36" s="129" t="str">
        <f t="shared" si="2"/>
        <v/>
      </c>
      <c r="R36" s="130" t="str">
        <f t="shared" si="3"/>
        <v/>
      </c>
      <c r="S36" s="126" t="str">
        <f t="shared" si="4"/>
        <v/>
      </c>
      <c r="T36" s="239" t="str">
        <f t="shared" si="5"/>
        <v/>
      </c>
      <c r="U36" s="24"/>
      <c r="V36" s="185"/>
      <c r="W36" s="150"/>
      <c r="X36" s="110"/>
      <c r="Y36" s="110"/>
      <c r="Z36" s="110"/>
      <c r="AA36" s="110"/>
      <c r="AB36" s="110"/>
      <c r="AC36" s="110"/>
      <c r="AD36" s="110"/>
      <c r="AE36" s="110"/>
      <c r="AF36" s="110"/>
      <c r="AG36" s="110"/>
      <c r="AI36" t="s">
        <v>10</v>
      </c>
      <c r="AM36"/>
    </row>
    <row r="37" spans="1:39">
      <c r="A37" s="283" t="str">
        <f t="shared" ca="1" si="0"/>
        <v/>
      </c>
      <c r="B37" s="276"/>
      <c r="C37" s="277"/>
      <c r="D37" s="278"/>
      <c r="E37" s="164"/>
      <c r="F37" s="121" t="str" cm="1">
        <f t="array" ref="F37">IF(B37="","",IF(T37="A",INDEX(skuAnker,MATCH(B37,descrizioneArtAnker,0)),INDEX(dbOrdini[CODICE ANKER],MATCH(1,(dbOrdini[CODICE SUPPLY]=$W$6)*(dbOrdini[DESCRIZIONE]=B37),0))))</f>
        <v/>
      </c>
      <c r="G37" s="122" t="str">
        <f>IF(B37="","",IF(T37="A",VLOOKUP(B37,listoneAnker_NoSku,2,FALSE),INDEX(dbOrdini[BT/CS],MATCH(F37,dbOrdini[CODICE ANKER],0))))</f>
        <v/>
      </c>
      <c r="H37" s="123" t="str">
        <f>IF(B37="","",IF(T37="A",VLOOKUP(B37,listoneAnker_NoSku,3,FALSE),INDEX(dbOrdini[LT.],MATCH(F37,dbOrdini[CODICE ANKER],0))))</f>
        <v/>
      </c>
      <c r="I37" s="124" t="str">
        <f>IF(B37="","",IF(T37="A",VLOOKUP(B37,listoneAnker_NoSku,4,FALSE),INDEX(dbOrdini[% VOL],MATCH(F37,dbOrdini[CODICE ANKER],0))))</f>
        <v/>
      </c>
      <c r="J37" s="125" t="str">
        <f t="array" ref="J37">IF(B37="","",IF(T37="A",VLOOKUP(B37,listoneAnker_NoSku,5,FALSE),INDEX(dbOrdini[PREZZO ANKER],MATCH(1,(dbOrdini[CODICE SUPPLY]=$W$6)*(dbOrdini[CODICE ANKER]=F37),0))))</f>
        <v/>
      </c>
      <c r="K37" s="295" t="str">
        <f>IFERROR(INDEX(vinolux_data[Price / Bottle],MATCH(INDEX(Anker[barcode bottle],MATCH(F37,Anker[SKU],0)),vinolux_data[EAN bottle],0)),"")</f>
        <v/>
      </c>
      <c r="L37" s="295" t="str">
        <f>IF(B37="","",IF(T37&lt;&gt;"B",IFERROR(INDEX(ultimoPrezzoitalia[PREZZO UNITARIO],MATCH(TEXT(A37,0),ultimoPrezzoitalia[ARTICOLO],0)),""),IF(INDEX(dbOrdini[PREZZO ITALIA],MATCH(F37,dbOrdini[CODICE ANKER],0))=0,"",INDEX(dbOrdini[PREZZO ITALIA],MATCH(F37,dbOrdini[CODICE ANKER],0)))))</f>
        <v/>
      </c>
      <c r="M37" s="126" t="str">
        <f t="array" ref="M37">IFERROR(IF(B37="","",IF(T37="A",VLOOKUP(F37,listoneAnkerCompleto,6,FALSE)+(10.3552*H37*I37)/100+1.5+0.05,IF(T37="B",INDEX(dbOrdini[COSTO IMPORT BOTT.],MATCH(1,(dbOrdini[CODICE SUPPLY]=$W$6)*(dbOrdini[CODICE ANKER]=F37),0)),J37+(10.3552*H37*I37)/100+1.5+0.05))),"")</f>
        <v/>
      </c>
      <c r="N37" s="201" t="str">
        <f t="shared" si="1"/>
        <v/>
      </c>
      <c r="O37" s="127" t="str">
        <f>IFERROR(INDEX(ankerAvailabilities[quantity],MATCH(F37,ankerAvailabilities[article nr'#],0)),"")</f>
        <v/>
      </c>
      <c r="P37" s="128" t="str">
        <f ca="1">IFERROR(INDEX(inventarioGeko[ESISTENZA],MATCH(A37,inventarioGeko[ARTICOLO],0)),"")</f>
        <v/>
      </c>
      <c r="Q37" s="129" t="str">
        <f t="shared" si="2"/>
        <v/>
      </c>
      <c r="R37" s="130" t="str">
        <f t="shared" si="3"/>
        <v/>
      </c>
      <c r="S37" s="126" t="str">
        <f t="shared" si="4"/>
        <v/>
      </c>
      <c r="T37" s="239" t="str">
        <f t="shared" si="5"/>
        <v/>
      </c>
      <c r="U37" s="24"/>
      <c r="V37" s="151"/>
      <c r="W37" s="150"/>
      <c r="X37" s="110"/>
      <c r="Y37" s="110"/>
      <c r="Z37" s="110"/>
      <c r="AA37" s="110"/>
      <c r="AB37" s="110"/>
      <c r="AC37" s="110"/>
      <c r="AD37" s="110"/>
      <c r="AE37" s="110"/>
      <c r="AF37" s="110"/>
      <c r="AG37" s="110"/>
      <c r="AI37" t="s">
        <v>10</v>
      </c>
      <c r="AM37"/>
    </row>
    <row r="38" spans="1:39">
      <c r="A38" s="283" t="str">
        <f t="shared" ca="1" si="0"/>
        <v/>
      </c>
      <c r="B38" s="276"/>
      <c r="C38" s="277"/>
      <c r="D38" s="278"/>
      <c r="E38" s="164"/>
      <c r="F38" s="121" t="str" cm="1">
        <f t="array" ref="F38">IF(B38="","",IF(T38="A",INDEX(skuAnker,MATCH(B38,descrizioneArtAnker,0)),INDEX(dbOrdini[CODICE ANKER],MATCH(1,(dbOrdini[CODICE SUPPLY]=$W$6)*(dbOrdini[DESCRIZIONE]=B38),0))))</f>
        <v/>
      </c>
      <c r="G38" s="122" t="str">
        <f>IF(B38="","",IF(T38="A",VLOOKUP(B38,listoneAnker_NoSku,2,FALSE),INDEX(dbOrdini[BT/CS],MATCH(F38,dbOrdini[CODICE ANKER],0))))</f>
        <v/>
      </c>
      <c r="H38" s="123" t="str">
        <f>IF(B38="","",IF(T38="A",VLOOKUP(B38,listoneAnker_NoSku,3,FALSE),INDEX(dbOrdini[LT.],MATCH(F38,dbOrdini[CODICE ANKER],0))))</f>
        <v/>
      </c>
      <c r="I38" s="124" t="str">
        <f>IF(B38="","",IF(T38="A",VLOOKUP(B38,listoneAnker_NoSku,4,FALSE),INDEX(dbOrdini[% VOL],MATCH(F38,dbOrdini[CODICE ANKER],0))))</f>
        <v/>
      </c>
      <c r="J38" s="125" t="str">
        <f t="array" ref="J38">IF(B38="","",IF(T38="A",VLOOKUP(B38,listoneAnker_NoSku,5,FALSE),INDEX(dbOrdini[PREZZO ANKER],MATCH(1,(dbOrdini[CODICE SUPPLY]=$W$6)*(dbOrdini[CODICE ANKER]=F38),0))))</f>
        <v/>
      </c>
      <c r="K38" s="295" t="str">
        <f>IFERROR(INDEX(vinolux_data[Price / Bottle],MATCH(INDEX(Anker[barcode bottle],MATCH(F38,Anker[SKU],0)),vinolux_data[EAN bottle],0)),"")</f>
        <v/>
      </c>
      <c r="L38" s="295" t="str">
        <f>IF(B38="","",IF(T38&lt;&gt;"B",IFERROR(INDEX(ultimoPrezzoitalia[PREZZO UNITARIO],MATCH(TEXT(A38,0),ultimoPrezzoitalia[ARTICOLO],0)),""),IF(INDEX(dbOrdini[PREZZO ITALIA],MATCH(F38,dbOrdini[CODICE ANKER],0))=0,"",INDEX(dbOrdini[PREZZO ITALIA],MATCH(F38,dbOrdini[CODICE ANKER],0)))))</f>
        <v/>
      </c>
      <c r="M38" s="126" t="str">
        <f t="array" ref="M38">IFERROR(IF(B38="","",IF(T38="A",VLOOKUP(F38,listoneAnkerCompleto,6,FALSE)+(10.3552*H38*I38)/100+1.5+0.05,IF(T38="B",INDEX(dbOrdini[COSTO IMPORT BOTT.],MATCH(1,(dbOrdini[CODICE SUPPLY]=$W$6)*(dbOrdini[CODICE ANKER]=F38),0)),J38+(10.3552*H38*I38)/100+1.5+0.05))),"")</f>
        <v/>
      </c>
      <c r="N38" s="201" t="str">
        <f t="shared" si="1"/>
        <v/>
      </c>
      <c r="O38" s="127" t="str">
        <f>IFERROR(INDEX(ankerAvailabilities[quantity],MATCH(F38,ankerAvailabilities[article nr'#],0)),"")</f>
        <v/>
      </c>
      <c r="P38" s="128" t="str">
        <f ca="1">IFERROR(INDEX(inventarioGeko[ESISTENZA],MATCH(A38,inventarioGeko[ARTICOLO],0)),"")</f>
        <v/>
      </c>
      <c r="Q38" s="129" t="str">
        <f t="shared" si="2"/>
        <v/>
      </c>
      <c r="R38" s="130" t="str">
        <f t="shared" si="3"/>
        <v/>
      </c>
      <c r="S38" s="126" t="str">
        <f t="shared" si="4"/>
        <v/>
      </c>
      <c r="T38" s="239" t="str">
        <f t="shared" si="5"/>
        <v/>
      </c>
      <c r="U38" s="24"/>
      <c r="V38" s="150"/>
      <c r="W38" s="150"/>
      <c r="X38" s="110"/>
      <c r="Y38" s="110"/>
      <c r="Z38" s="110"/>
      <c r="AA38" s="110"/>
      <c r="AB38" s="110"/>
      <c r="AC38" s="110"/>
      <c r="AD38" s="110"/>
      <c r="AE38" s="110"/>
      <c r="AF38" s="110"/>
      <c r="AG38" s="110"/>
      <c r="AM38"/>
    </row>
    <row r="39" spans="1:39">
      <c r="A39" s="283" t="str">
        <f t="shared" ca="1" si="0"/>
        <v/>
      </c>
      <c r="B39" s="276"/>
      <c r="C39" s="277"/>
      <c r="D39" s="278"/>
      <c r="E39" s="164"/>
      <c r="F39" s="121" t="str" cm="1">
        <f t="array" ref="F39">IF(B39="","",IF(T39="A",INDEX(skuAnker,MATCH(B39,descrizioneArtAnker,0)),INDEX(dbOrdini[CODICE ANKER],MATCH(1,(dbOrdini[CODICE SUPPLY]=$W$6)*(dbOrdini[DESCRIZIONE]=B39),0))))</f>
        <v/>
      </c>
      <c r="G39" s="122" t="str">
        <f>IF(B39="","",IF(T39="A",VLOOKUP(B39,listoneAnker_NoSku,2,FALSE),INDEX(dbOrdini[BT/CS],MATCH(F39,dbOrdini[CODICE ANKER],0))))</f>
        <v/>
      </c>
      <c r="H39" s="123" t="str">
        <f>IF(B39="","",IF(T39="A",VLOOKUP(B39,listoneAnker_NoSku,3,FALSE),INDEX(dbOrdini[LT.],MATCH(F39,dbOrdini[CODICE ANKER],0))))</f>
        <v/>
      </c>
      <c r="I39" s="124" t="str">
        <f>IF(B39="","",IF(T39="A",VLOOKUP(B39,listoneAnker_NoSku,4,FALSE),INDEX(dbOrdini[% VOL],MATCH(F39,dbOrdini[CODICE ANKER],0))))</f>
        <v/>
      </c>
      <c r="J39" s="125" t="str">
        <f t="array" ref="J39">IF(B39="","",IF(T39="A",VLOOKUP(B39,listoneAnker_NoSku,5,FALSE),INDEX(dbOrdini[PREZZO ANKER],MATCH(1,(dbOrdini[CODICE SUPPLY]=$W$6)*(dbOrdini[CODICE ANKER]=F39),0))))</f>
        <v/>
      </c>
      <c r="K39" s="295" t="str">
        <f>IFERROR(INDEX(vinolux_data[Price / Bottle],MATCH(INDEX(Anker[barcode bottle],MATCH(F39,Anker[SKU],0)),vinolux_data[EAN bottle],0)),"")</f>
        <v/>
      </c>
      <c r="L39" s="295" t="str">
        <f>IF(B39="","",IF(T39&lt;&gt;"B",IFERROR(INDEX(ultimoPrezzoitalia[PREZZO UNITARIO],MATCH(TEXT(A39,0),ultimoPrezzoitalia[ARTICOLO],0)),""),IF(INDEX(dbOrdini[PREZZO ITALIA],MATCH(F39,dbOrdini[CODICE ANKER],0))=0,"",INDEX(dbOrdini[PREZZO ITALIA],MATCH(F39,dbOrdini[CODICE ANKER],0)))))</f>
        <v/>
      </c>
      <c r="M39" s="126" t="str">
        <f t="array" ref="M39">IFERROR(IF(B39="","",IF(T39="A",VLOOKUP(F39,listoneAnkerCompleto,6,FALSE)+(10.3552*H39*I39)/100+1.5+0.05,IF(T39="B",INDEX(dbOrdini[COSTO IMPORT BOTT.],MATCH(1,(dbOrdini[CODICE SUPPLY]=$W$6)*(dbOrdini[CODICE ANKER]=F39),0)),J39+(10.3552*H39*I39)/100+1.5+0.05))),"")</f>
        <v/>
      </c>
      <c r="N39" s="201" t="str">
        <f t="shared" si="1"/>
        <v/>
      </c>
      <c r="O39" s="127" t="str">
        <f>IFERROR(INDEX(ankerAvailabilities[quantity],MATCH(F39,ankerAvailabilities[article nr'#],0)),"")</f>
        <v/>
      </c>
      <c r="P39" s="128" t="str">
        <f ca="1">IFERROR(INDEX(inventarioGeko[ESISTENZA],MATCH(A39,inventarioGeko[ARTICOLO],0)),"")</f>
        <v/>
      </c>
      <c r="Q39" s="129" t="str">
        <f t="shared" si="2"/>
        <v/>
      </c>
      <c r="R39" s="130" t="str">
        <f t="shared" si="3"/>
        <v/>
      </c>
      <c r="S39" s="126" t="str">
        <f t="shared" si="4"/>
        <v/>
      </c>
      <c r="T39" s="240" t="str">
        <f t="shared" si="5"/>
        <v/>
      </c>
      <c r="U39" s="24"/>
      <c r="V39" s="304" t="s">
        <v>33259</v>
      </c>
      <c r="W39" s="27"/>
      <c r="AM39"/>
    </row>
    <row r="40" spans="1:39">
      <c r="A40" s="283" t="str">
        <f t="shared" ca="1" si="0"/>
        <v/>
      </c>
      <c r="B40" s="276"/>
      <c r="C40" s="277"/>
      <c r="D40" s="278"/>
      <c r="E40" s="164"/>
      <c r="F40" s="121" t="str" cm="1">
        <f t="array" ref="F40">IF(B40="","",IF(T40="A",INDEX(skuAnker,MATCH(B40,descrizioneArtAnker,0)),INDEX(dbOrdini[CODICE ANKER],MATCH(1,(dbOrdini[CODICE SUPPLY]=$W$6)*(dbOrdini[DESCRIZIONE]=B40),0))))</f>
        <v/>
      </c>
      <c r="G40" s="122" t="str">
        <f>IF(B40="","",IF(T40="A",VLOOKUP(B40,listoneAnker_NoSku,2,FALSE),INDEX(dbOrdini[BT/CS],MATCH(F40,dbOrdini[CODICE ANKER],0))))</f>
        <v/>
      </c>
      <c r="H40" s="123" t="str">
        <f>IF(B40="","",IF(T40="A",VLOOKUP(B40,listoneAnker_NoSku,3,FALSE),INDEX(dbOrdini[LT.],MATCH(F40,dbOrdini[CODICE ANKER],0))))</f>
        <v/>
      </c>
      <c r="I40" s="124" t="str">
        <f>IF(B40="","",IF(T40="A",VLOOKUP(B40,listoneAnker_NoSku,4,FALSE),INDEX(dbOrdini[% VOL],MATCH(F40,dbOrdini[CODICE ANKER],0))))</f>
        <v/>
      </c>
      <c r="J40" s="125" t="str">
        <f t="array" ref="J40">IF(B40="","",IF(T40="A",VLOOKUP(B40,listoneAnker_NoSku,5,FALSE),INDEX(dbOrdini[PREZZO ANKER],MATCH(1,(dbOrdini[CODICE SUPPLY]=$W$6)*(dbOrdini[CODICE ANKER]=F40),0))))</f>
        <v/>
      </c>
      <c r="K40" s="295" t="str">
        <f>IFERROR(INDEX(vinolux_data[Price / Bottle],MATCH(INDEX(Anker[barcode bottle],MATCH(F40,Anker[SKU],0)),vinolux_data[EAN bottle],0)),"")</f>
        <v/>
      </c>
      <c r="L40" s="295" t="str">
        <f>IF(B40="","",IF(T40&lt;&gt;"B",IFERROR(INDEX(ultimoPrezzoitalia[PREZZO UNITARIO],MATCH(TEXT(A40,0),ultimoPrezzoitalia[ARTICOLO],0)),""),IF(INDEX(dbOrdini[PREZZO ITALIA],MATCH(F40,dbOrdini[CODICE ANKER],0))=0,"",INDEX(dbOrdini[PREZZO ITALIA],MATCH(F40,dbOrdini[CODICE ANKER],0)))))</f>
        <v/>
      </c>
      <c r="M40" s="126" t="str">
        <f t="array" ref="M40">IFERROR(IF(B40="","",IF(T40="A",VLOOKUP(F40,listoneAnkerCompleto,6,FALSE)+(10.3552*H40*I40)/100+1.5+0.05,IF(T40="B",INDEX(dbOrdini[COSTO IMPORT BOTT.],MATCH(1,(dbOrdini[CODICE SUPPLY]=$W$6)*(dbOrdini[CODICE ANKER]=F40),0)),J40+(10.3552*H40*I40)/100+1.5+0.05))),"")</f>
        <v/>
      </c>
      <c r="N40" s="201" t="str">
        <f t="shared" si="1"/>
        <v/>
      </c>
      <c r="O40" s="127" t="str">
        <f>IFERROR(INDEX(ankerAvailabilities[quantity],MATCH(F40,ankerAvailabilities[article nr'#],0)),"")</f>
        <v/>
      </c>
      <c r="P40" s="128" t="str">
        <f ca="1">IFERROR(INDEX(inventarioGeko[ESISTENZA],MATCH(A40,inventarioGeko[ARTICOLO],0)),"")</f>
        <v/>
      </c>
      <c r="Q40" s="129" t="str">
        <f t="shared" si="2"/>
        <v/>
      </c>
      <c r="R40" s="130" t="str">
        <f t="shared" si="3"/>
        <v/>
      </c>
      <c r="S40" s="126" t="str">
        <f t="shared" si="4"/>
        <v/>
      </c>
      <c r="T40" s="240" t="str">
        <f t="shared" si="5"/>
        <v/>
      </c>
      <c r="U40" s="24"/>
      <c r="V40" s="305" t="s">
        <v>33260</v>
      </c>
      <c r="W40" s="27"/>
      <c r="AM40"/>
    </row>
    <row r="41" spans="1:39">
      <c r="A41" s="283" t="str">
        <f t="shared" ca="1" si="0"/>
        <v/>
      </c>
      <c r="B41" s="276"/>
      <c r="C41" s="277"/>
      <c r="D41" s="278"/>
      <c r="E41" s="164"/>
      <c r="F41" s="121" t="str" cm="1">
        <f t="array" ref="F41">IF(B41="","",IF(T41="A",INDEX(skuAnker,MATCH(B41,descrizioneArtAnker,0)),INDEX(dbOrdini[CODICE ANKER],MATCH(1,(dbOrdini[CODICE SUPPLY]=$W$6)*(dbOrdini[DESCRIZIONE]=B41),0))))</f>
        <v/>
      </c>
      <c r="G41" s="122" t="str">
        <f>IF(B41="","",IF(T41="A",VLOOKUP(B41,listoneAnker_NoSku,2,FALSE),INDEX(dbOrdini[BT/CS],MATCH(F41,dbOrdini[CODICE ANKER],0))))</f>
        <v/>
      </c>
      <c r="H41" s="123" t="str">
        <f>IF(B41="","",IF(T41="A",VLOOKUP(B41,listoneAnker_NoSku,3,FALSE),INDEX(dbOrdini[LT.],MATCH(F41,dbOrdini[CODICE ANKER],0))))</f>
        <v/>
      </c>
      <c r="I41" s="124" t="str">
        <f>IF(B41="","",IF(T41="A",VLOOKUP(B41,listoneAnker_NoSku,4,FALSE),INDEX(dbOrdini[% VOL],MATCH(F41,dbOrdini[CODICE ANKER],0))))</f>
        <v/>
      </c>
      <c r="J41" s="125" t="str">
        <f t="array" ref="J41">IF(B41="","",IF(T41="A",VLOOKUP(B41,listoneAnker_NoSku,5,FALSE),INDEX(dbOrdini[PREZZO ANKER],MATCH(1,(dbOrdini[CODICE SUPPLY]=$W$6)*(dbOrdini[CODICE ANKER]=F41),0))))</f>
        <v/>
      </c>
      <c r="K41" s="295" t="str">
        <f>IFERROR(INDEX(vinolux_data[Price / Bottle],MATCH(INDEX(Anker[barcode bottle],MATCH(F41,Anker[SKU],0)),vinolux_data[EAN bottle],0)),"")</f>
        <v/>
      </c>
      <c r="L41" s="295" t="str">
        <f>IF(B41="","",IF(T41&lt;&gt;"B",IFERROR(INDEX(ultimoPrezzoitalia[PREZZO UNITARIO],MATCH(TEXT(A41,0),ultimoPrezzoitalia[ARTICOLO],0)),""),IF(INDEX(dbOrdini[PREZZO ITALIA],MATCH(F41,dbOrdini[CODICE ANKER],0))=0,"",INDEX(dbOrdini[PREZZO ITALIA],MATCH(F41,dbOrdini[CODICE ANKER],0)))))</f>
        <v/>
      </c>
      <c r="M41" s="126" t="str">
        <f t="array" ref="M41">IFERROR(IF(B41="","",IF(T41="A",VLOOKUP(F41,listoneAnkerCompleto,6,FALSE)+(10.3552*H41*I41)/100+1.5+0.05,IF(T41="B",INDEX(dbOrdini[COSTO IMPORT BOTT.],MATCH(1,(dbOrdini[CODICE SUPPLY]=$W$6)*(dbOrdini[CODICE ANKER]=F41),0)),J41+(10.3552*H41*I41)/100+1.5+0.05))),"")</f>
        <v/>
      </c>
      <c r="N41" s="201" t="str">
        <f t="shared" si="1"/>
        <v/>
      </c>
      <c r="O41" s="127" t="str">
        <f>IFERROR(INDEX(ankerAvailabilities[quantity],MATCH(F41,ankerAvailabilities[article nr'#],0)),"")</f>
        <v/>
      </c>
      <c r="P41" s="128" t="str">
        <f ca="1">IFERROR(INDEX(inventarioGeko[ESISTENZA],MATCH(A41,inventarioGeko[ARTICOLO],0)),"")</f>
        <v/>
      </c>
      <c r="Q41" s="129" t="str">
        <f t="shared" si="2"/>
        <v/>
      </c>
      <c r="R41" s="130" t="str">
        <f t="shared" si="3"/>
        <v/>
      </c>
      <c r="S41" s="126" t="str">
        <f t="shared" si="4"/>
        <v/>
      </c>
      <c r="T41" s="240" t="str">
        <f t="shared" si="5"/>
        <v/>
      </c>
      <c r="U41" s="24"/>
      <c r="V41" s="26"/>
      <c r="W41" s="27"/>
      <c r="AM41"/>
    </row>
    <row r="42" spans="1:39">
      <c r="A42" s="283" t="str">
        <f t="shared" ca="1" si="0"/>
        <v/>
      </c>
      <c r="B42" s="276"/>
      <c r="C42" s="277"/>
      <c r="D42" s="278"/>
      <c r="E42" s="164"/>
      <c r="F42" s="121" t="str" cm="1">
        <f t="array" ref="F42">IF(B42="","",IF(T42="A",INDEX(skuAnker,MATCH(B42,descrizioneArtAnker,0)),INDEX(dbOrdini[CODICE ANKER],MATCH(1,(dbOrdini[CODICE SUPPLY]=$W$6)*(dbOrdini[DESCRIZIONE]=B42),0))))</f>
        <v/>
      </c>
      <c r="G42" s="122" t="str">
        <f>IF(B42="","",IF(T42="A",VLOOKUP(B42,listoneAnker_NoSku,2,FALSE),INDEX(dbOrdini[BT/CS],MATCH(F42,dbOrdini[CODICE ANKER],0))))</f>
        <v/>
      </c>
      <c r="H42" s="123" t="str">
        <f>IF(B42="","",IF(T42="A",VLOOKUP(B42,listoneAnker_NoSku,3,FALSE),INDEX(dbOrdini[LT.],MATCH(F42,dbOrdini[CODICE ANKER],0))))</f>
        <v/>
      </c>
      <c r="I42" s="124" t="str">
        <f>IF(B42="","",IF(T42="A",VLOOKUP(B42,listoneAnker_NoSku,4,FALSE),INDEX(dbOrdini[% VOL],MATCH(F42,dbOrdini[CODICE ANKER],0))))</f>
        <v/>
      </c>
      <c r="J42" s="125" t="str">
        <f t="array" ref="J42">IF(B42="","",IF(T42="A",VLOOKUP(B42,listoneAnker_NoSku,5,FALSE),INDEX(dbOrdini[PREZZO ANKER],MATCH(1,(dbOrdini[CODICE SUPPLY]=$W$6)*(dbOrdini[CODICE ANKER]=F42),0))))</f>
        <v/>
      </c>
      <c r="K42" s="295" t="str">
        <f>IFERROR(INDEX(vinolux_data[Price / Bottle],MATCH(INDEX(Anker[barcode bottle],MATCH(F42,Anker[SKU],0)),vinolux_data[EAN bottle],0)),"")</f>
        <v/>
      </c>
      <c r="L42" s="295" t="str">
        <f>IF(B42="","",IF(T42&lt;&gt;"B",IFERROR(INDEX(ultimoPrezzoitalia[PREZZO UNITARIO],MATCH(TEXT(A42,0),ultimoPrezzoitalia[ARTICOLO],0)),""),IF(INDEX(dbOrdini[PREZZO ITALIA],MATCH(F42,dbOrdini[CODICE ANKER],0))=0,"",INDEX(dbOrdini[PREZZO ITALIA],MATCH(F42,dbOrdini[CODICE ANKER],0)))))</f>
        <v/>
      </c>
      <c r="M42" s="126" t="str">
        <f t="array" ref="M42">IFERROR(IF(B42="","",IF(T42="A",VLOOKUP(F42,listoneAnkerCompleto,6,FALSE)+(10.3552*H42*I42)/100+1.5+0.05,IF(T42="B",INDEX(dbOrdini[COSTO IMPORT BOTT.],MATCH(1,(dbOrdini[CODICE SUPPLY]=$W$6)*(dbOrdini[CODICE ANKER]=F42),0)),J42+(10.3552*H42*I42)/100+1.5+0.05))),"")</f>
        <v/>
      </c>
      <c r="N42" s="201" t="str">
        <f t="shared" si="1"/>
        <v/>
      </c>
      <c r="O42" s="127" t="str">
        <f>IFERROR(INDEX(ankerAvailabilities[quantity],MATCH(F42,ankerAvailabilities[article nr'#],0)),"")</f>
        <v/>
      </c>
      <c r="P42" s="128" t="str">
        <f ca="1">IFERROR(INDEX(inventarioGeko[ESISTENZA],MATCH(A42,inventarioGeko[ARTICOLO],0)),"")</f>
        <v/>
      </c>
      <c r="Q42" s="129" t="str">
        <f t="shared" si="2"/>
        <v/>
      </c>
      <c r="R42" s="130" t="str">
        <f t="shared" si="3"/>
        <v/>
      </c>
      <c r="S42" s="126" t="str">
        <f t="shared" si="4"/>
        <v/>
      </c>
      <c r="T42" s="240" t="str">
        <f t="shared" si="5"/>
        <v/>
      </c>
      <c r="U42" s="24"/>
      <c r="V42" s="26"/>
      <c r="W42" s="146"/>
      <c r="AM42"/>
    </row>
    <row r="43" spans="1:39">
      <c r="A43" s="283" t="str">
        <f t="shared" ca="1" si="0"/>
        <v/>
      </c>
      <c r="B43" s="276"/>
      <c r="C43" s="277"/>
      <c r="D43" s="278"/>
      <c r="E43" s="164"/>
      <c r="F43" s="121" t="str" cm="1">
        <f t="array" ref="F43">IF(B43="","",IF(T43="A",INDEX(skuAnker,MATCH(B43,descrizioneArtAnker,0)),INDEX(dbOrdini[CODICE ANKER],MATCH(1,(dbOrdini[CODICE SUPPLY]=$W$6)*(dbOrdini[DESCRIZIONE]=B43),0))))</f>
        <v/>
      </c>
      <c r="G43" s="122" t="str">
        <f>IF(B43="","",IF(T43="A",VLOOKUP(B43,listoneAnker_NoSku,2,FALSE),INDEX(dbOrdini[BT/CS],MATCH(F43,dbOrdini[CODICE ANKER],0))))</f>
        <v/>
      </c>
      <c r="H43" s="123" t="str">
        <f>IF(B43="","",IF(T43="A",VLOOKUP(B43,listoneAnker_NoSku,3,FALSE),INDEX(dbOrdini[LT.],MATCH(F43,dbOrdini[CODICE ANKER],0))))</f>
        <v/>
      </c>
      <c r="I43" s="124" t="str">
        <f>IF(B43="","",IF(T43="A",VLOOKUP(B43,listoneAnker_NoSku,4,FALSE),INDEX(dbOrdini[% VOL],MATCH(F43,dbOrdini[CODICE ANKER],0))))</f>
        <v/>
      </c>
      <c r="J43" s="125" t="str">
        <f t="array" ref="J43">IF(B43="","",IF(T43="A",VLOOKUP(B43,listoneAnker_NoSku,5,FALSE),INDEX(dbOrdini[PREZZO ANKER],MATCH(1,(dbOrdini[CODICE SUPPLY]=$W$6)*(dbOrdini[CODICE ANKER]=F43),0))))</f>
        <v/>
      </c>
      <c r="K43" s="295" t="str">
        <f>IFERROR(INDEX(vinolux_data[Price / Bottle],MATCH(INDEX(Anker[barcode bottle],MATCH(F43,Anker[SKU],0)),vinolux_data[EAN bottle],0)),"")</f>
        <v/>
      </c>
      <c r="L43" s="295" t="str">
        <f>IF(B43="","",IF(T43&lt;&gt;"B",IFERROR(INDEX(ultimoPrezzoitalia[PREZZO UNITARIO],MATCH(TEXT(A43,0),ultimoPrezzoitalia[ARTICOLO],0)),""),IF(INDEX(dbOrdini[PREZZO ITALIA],MATCH(F43,dbOrdini[CODICE ANKER],0))=0,"",INDEX(dbOrdini[PREZZO ITALIA],MATCH(F43,dbOrdini[CODICE ANKER],0)))))</f>
        <v/>
      </c>
      <c r="M43" s="126" t="str">
        <f t="array" ref="M43">IFERROR(IF(B43="","",IF(T43="A",VLOOKUP(F43,listoneAnkerCompleto,6,FALSE)+(10.3552*H43*I43)/100+1.5+0.05,IF(T43="B",INDEX(dbOrdini[COSTO IMPORT BOTT.],MATCH(1,(dbOrdini[CODICE SUPPLY]=$W$6)*(dbOrdini[CODICE ANKER]=F43),0)),J43+(10.3552*H43*I43)/100+1.5+0.05))),"")</f>
        <v/>
      </c>
      <c r="N43" s="201" t="str">
        <f t="shared" si="1"/>
        <v/>
      </c>
      <c r="O43" s="127" t="str">
        <f>IFERROR(INDEX(ankerAvailabilities[quantity],MATCH(F43,ankerAvailabilities[article nr'#],0)),"")</f>
        <v/>
      </c>
      <c r="P43" s="128" t="str">
        <f ca="1">IFERROR(INDEX(inventarioGeko[ESISTENZA],MATCH(A43,inventarioGeko[ARTICOLO],0)),"")</f>
        <v/>
      </c>
      <c r="Q43" s="129" t="str">
        <f t="shared" si="2"/>
        <v/>
      </c>
      <c r="R43" s="130" t="str">
        <f t="shared" si="3"/>
        <v/>
      </c>
      <c r="S43" s="126" t="str">
        <f t="shared" si="4"/>
        <v/>
      </c>
      <c r="T43" s="240" t="str">
        <f t="shared" si="5"/>
        <v/>
      </c>
      <c r="U43" s="24"/>
      <c r="V43" s="26"/>
      <c r="W43" s="27"/>
      <c r="AM43"/>
    </row>
    <row r="44" spans="1:39">
      <c r="A44" s="283" t="str">
        <f t="shared" ca="1" si="0"/>
        <v/>
      </c>
      <c r="B44" s="276"/>
      <c r="C44" s="277"/>
      <c r="D44" s="278"/>
      <c r="E44" s="164"/>
      <c r="F44" s="121" t="str" cm="1">
        <f t="array" ref="F44">IF(B44="","",IF(T44="A",INDEX(skuAnker,MATCH(B44,descrizioneArtAnker,0)),INDEX(dbOrdini[CODICE ANKER],MATCH(1,(dbOrdini[CODICE SUPPLY]=$W$6)*(dbOrdini[DESCRIZIONE]=B44),0))))</f>
        <v/>
      </c>
      <c r="G44" s="122" t="str">
        <f>IF(B44="","",IF(T44="A",VLOOKUP(B44,listoneAnker_NoSku,2,FALSE),INDEX(dbOrdini[BT/CS],MATCH(F44,dbOrdini[CODICE ANKER],0))))</f>
        <v/>
      </c>
      <c r="H44" s="123" t="str">
        <f>IF(B44="","",IF(T44="A",VLOOKUP(B44,listoneAnker_NoSku,3,FALSE),INDEX(dbOrdini[LT.],MATCH(F44,dbOrdini[CODICE ANKER],0))))</f>
        <v/>
      </c>
      <c r="I44" s="124" t="str">
        <f>IF(B44="","",IF(T44="A",VLOOKUP(B44,listoneAnker_NoSku,4,FALSE),INDEX(dbOrdini[% VOL],MATCH(F44,dbOrdini[CODICE ANKER],0))))</f>
        <v/>
      </c>
      <c r="J44" s="125" t="str">
        <f t="array" ref="J44">IF(B44="","",IF(T44="A",VLOOKUP(B44,listoneAnker_NoSku,5,FALSE),INDEX(dbOrdini[PREZZO ANKER],MATCH(1,(dbOrdini[CODICE SUPPLY]=$W$6)*(dbOrdini[CODICE ANKER]=F44),0))))</f>
        <v/>
      </c>
      <c r="K44" s="295" t="str">
        <f>IFERROR(INDEX(vinolux_data[Price / Bottle],MATCH(INDEX(Anker[barcode bottle],MATCH(F44,Anker[SKU],0)),vinolux_data[EAN bottle],0)),"")</f>
        <v/>
      </c>
      <c r="L44" s="295" t="str">
        <f>IF(B44="","",IF(T44&lt;&gt;"B",IFERROR(INDEX(ultimoPrezzoitalia[PREZZO UNITARIO],MATCH(TEXT(A44,0),ultimoPrezzoitalia[ARTICOLO],0)),""),IF(INDEX(dbOrdini[PREZZO ITALIA],MATCH(F44,dbOrdini[CODICE ANKER],0))=0,"",INDEX(dbOrdini[PREZZO ITALIA],MATCH(F44,dbOrdini[CODICE ANKER],0)))))</f>
        <v/>
      </c>
      <c r="M44" s="126" t="str">
        <f t="array" ref="M44">IFERROR(IF(B44="","",IF(T44="A",VLOOKUP(F44,listoneAnkerCompleto,6,FALSE)+(10.3552*H44*I44)/100+1.5+0.05,IF(T44="B",INDEX(dbOrdini[COSTO IMPORT BOTT.],MATCH(1,(dbOrdini[CODICE SUPPLY]=$W$6)*(dbOrdini[CODICE ANKER]=F44),0)),J44+(10.3552*H44*I44)/100+1.5+0.05))),"")</f>
        <v/>
      </c>
      <c r="N44" s="201" t="str">
        <f t="shared" si="1"/>
        <v/>
      </c>
      <c r="O44" s="127" t="str">
        <f>IFERROR(INDEX(ankerAvailabilities[quantity],MATCH(F44,ankerAvailabilities[article nr'#],0)),"")</f>
        <v/>
      </c>
      <c r="P44" s="128" t="str">
        <f ca="1">IFERROR(INDEX(inventarioGeko[ESISTENZA],MATCH(A44,inventarioGeko[ARTICOLO],0)),"")</f>
        <v/>
      </c>
      <c r="Q44" s="129" t="str">
        <f t="shared" si="2"/>
        <v/>
      </c>
      <c r="R44" s="130" t="str">
        <f t="shared" si="3"/>
        <v/>
      </c>
      <c r="S44" s="126" t="str">
        <f t="shared" si="4"/>
        <v/>
      </c>
      <c r="T44" s="240" t="str">
        <f t="shared" si="5"/>
        <v/>
      </c>
      <c r="U44" s="24"/>
      <c r="V44" s="26"/>
      <c r="W44" s="27"/>
      <c r="AM44"/>
    </row>
    <row r="45" spans="1:39">
      <c r="A45" s="283" t="str">
        <f t="shared" ca="1" si="0"/>
        <v/>
      </c>
      <c r="B45" s="276"/>
      <c r="C45" s="277"/>
      <c r="D45" s="278"/>
      <c r="E45" s="164"/>
      <c r="F45" s="121" t="str" cm="1">
        <f t="array" ref="F45">IF(B45="","",IF(T45="A",INDEX(skuAnker,MATCH(B45,descrizioneArtAnker,0)),INDEX(dbOrdini[CODICE ANKER],MATCH(1,(dbOrdini[CODICE SUPPLY]=$W$6)*(dbOrdini[DESCRIZIONE]=B45),0))))</f>
        <v/>
      </c>
      <c r="G45" s="122" t="str">
        <f>IF(B45="","",IF(T45="A",VLOOKUP(B45,listoneAnker_NoSku,2,FALSE),INDEX(dbOrdini[BT/CS],MATCH(F45,dbOrdini[CODICE ANKER],0))))</f>
        <v/>
      </c>
      <c r="H45" s="123" t="str">
        <f>IF(B45="","",IF(T45="A",VLOOKUP(B45,listoneAnker_NoSku,3,FALSE),INDEX(dbOrdini[LT.],MATCH(F45,dbOrdini[CODICE ANKER],0))))</f>
        <v/>
      </c>
      <c r="I45" s="124" t="str">
        <f>IF(B45="","",IF(T45="A",VLOOKUP(B45,listoneAnker_NoSku,4,FALSE),INDEX(dbOrdini[% VOL],MATCH(F45,dbOrdini[CODICE ANKER],0))))</f>
        <v/>
      </c>
      <c r="J45" s="125" t="str">
        <f t="array" ref="J45">IF(B45="","",IF(T45="A",VLOOKUP(B45,listoneAnker_NoSku,5,FALSE),INDEX(dbOrdini[PREZZO ANKER],MATCH(1,(dbOrdini[CODICE SUPPLY]=$W$6)*(dbOrdini[CODICE ANKER]=F45),0))))</f>
        <v/>
      </c>
      <c r="K45" s="295" t="str">
        <f>IFERROR(INDEX(vinolux_data[Price / Bottle],MATCH(INDEX(Anker[barcode bottle],MATCH(F45,Anker[SKU],0)),vinolux_data[EAN bottle],0)),"")</f>
        <v/>
      </c>
      <c r="L45" s="295" t="str">
        <f>IF(B45="","",IF(T45&lt;&gt;"B",IFERROR(INDEX(ultimoPrezzoitalia[PREZZO UNITARIO],MATCH(TEXT(A45,0),ultimoPrezzoitalia[ARTICOLO],0)),""),IF(INDEX(dbOrdini[PREZZO ITALIA],MATCH(F45,dbOrdini[CODICE ANKER],0))=0,"",INDEX(dbOrdini[PREZZO ITALIA],MATCH(F45,dbOrdini[CODICE ANKER],0)))))</f>
        <v/>
      </c>
      <c r="M45" s="126" t="str">
        <f t="array" ref="M45">IFERROR(IF(B45="","",IF(T45="A",VLOOKUP(F45,listoneAnkerCompleto,6,FALSE)+(10.3552*H45*I45)/100+1.5+0.05,IF(T45="B",INDEX(dbOrdini[COSTO IMPORT BOTT.],MATCH(1,(dbOrdini[CODICE SUPPLY]=$W$6)*(dbOrdini[CODICE ANKER]=F45),0)),J45+(10.3552*H45*I45)/100+1.5+0.05))),"")</f>
        <v/>
      </c>
      <c r="N45" s="201" t="str">
        <f t="shared" si="1"/>
        <v/>
      </c>
      <c r="O45" s="127" t="str">
        <f>IFERROR(INDEX(ankerAvailabilities[quantity],MATCH(F45,ankerAvailabilities[article nr'#],0)),"")</f>
        <v/>
      </c>
      <c r="P45" s="128" t="str">
        <f ca="1">IFERROR(INDEX(inventarioGeko[ESISTENZA],MATCH(A45,inventarioGeko[ARTICOLO],0)),"")</f>
        <v/>
      </c>
      <c r="Q45" s="129" t="str">
        <f t="shared" si="2"/>
        <v/>
      </c>
      <c r="R45" s="130" t="str">
        <f t="shared" si="3"/>
        <v/>
      </c>
      <c r="S45" s="126" t="str">
        <f t="shared" si="4"/>
        <v/>
      </c>
      <c r="T45" s="240" t="str">
        <f t="shared" si="5"/>
        <v/>
      </c>
      <c r="U45" s="24"/>
      <c r="V45" s="26"/>
      <c r="W45" s="27"/>
      <c r="AM45"/>
    </row>
    <row r="46" spans="1:39">
      <c r="A46" s="283" t="str">
        <f t="shared" ca="1" si="0"/>
        <v/>
      </c>
      <c r="B46" s="276"/>
      <c r="C46" s="277"/>
      <c r="D46" s="278"/>
      <c r="E46" s="164"/>
      <c r="F46" s="121" t="str" cm="1">
        <f t="array" ref="F46">IF(B46="","",IF(T46="A",INDEX(skuAnker,MATCH(B46,descrizioneArtAnker,0)),INDEX(dbOrdini[CODICE ANKER],MATCH(1,(dbOrdini[CODICE SUPPLY]=$W$6)*(dbOrdini[DESCRIZIONE]=B46),0))))</f>
        <v/>
      </c>
      <c r="G46" s="122" t="str">
        <f>IF(B46="","",IF(T46="A",VLOOKUP(B46,listoneAnker_NoSku,2,FALSE),INDEX(dbOrdini[BT/CS],MATCH(F46,dbOrdini[CODICE ANKER],0))))</f>
        <v/>
      </c>
      <c r="H46" s="123" t="str">
        <f>IF(B46="","",IF(T46="A",VLOOKUP(B46,listoneAnker_NoSku,3,FALSE),INDEX(dbOrdini[LT.],MATCH(F46,dbOrdini[CODICE ANKER],0))))</f>
        <v/>
      </c>
      <c r="I46" s="124" t="str">
        <f>IF(B46="","",IF(T46="A",VLOOKUP(B46,listoneAnker_NoSku,4,FALSE),INDEX(dbOrdini[% VOL],MATCH(F46,dbOrdini[CODICE ANKER],0))))</f>
        <v/>
      </c>
      <c r="J46" s="125" t="str">
        <f t="array" ref="J46">IF(B46="","",IF(T46="A",VLOOKUP(B46,listoneAnker_NoSku,5,FALSE),INDEX(dbOrdini[PREZZO ANKER],MATCH(1,(dbOrdini[CODICE SUPPLY]=$W$6)*(dbOrdini[CODICE ANKER]=F46),0))))</f>
        <v/>
      </c>
      <c r="K46" s="295" t="str">
        <f>IFERROR(INDEX(vinolux_data[Price / Bottle],MATCH(INDEX(Anker[barcode bottle],MATCH(F46,Anker[SKU],0)),vinolux_data[EAN bottle],0)),"")</f>
        <v/>
      </c>
      <c r="L46" s="295" t="str">
        <f>IF(B46="","",IF(T46&lt;&gt;"B",IFERROR(INDEX(ultimoPrezzoitalia[PREZZO UNITARIO],MATCH(TEXT(A46,0),ultimoPrezzoitalia[ARTICOLO],0)),""),IF(INDEX(dbOrdini[PREZZO ITALIA],MATCH(F46,dbOrdini[CODICE ANKER],0))=0,"",INDEX(dbOrdini[PREZZO ITALIA],MATCH(F46,dbOrdini[CODICE ANKER],0)))))</f>
        <v/>
      </c>
      <c r="M46" s="126" t="str">
        <f t="array" ref="M46">IFERROR(IF(B46="","",IF(T46="A",VLOOKUP(F46,listoneAnkerCompleto,6,FALSE)+(10.3552*H46*I46)/100+1.5+0.05,IF(T46="B",INDEX(dbOrdini[COSTO IMPORT BOTT.],MATCH(1,(dbOrdini[CODICE SUPPLY]=$W$6)*(dbOrdini[CODICE ANKER]=F46),0)),J46+(10.3552*H46*I46)/100+1.5+0.05))),"")</f>
        <v/>
      </c>
      <c r="N46" s="201" t="str">
        <f t="shared" si="1"/>
        <v/>
      </c>
      <c r="O46" s="127" t="str">
        <f>IFERROR(INDEX(ankerAvailabilities[quantity],MATCH(F46,ankerAvailabilities[article nr'#],0)),"")</f>
        <v/>
      </c>
      <c r="P46" s="128" t="str">
        <f ca="1">IFERROR(INDEX(inventarioGeko[ESISTENZA],MATCH(A46,inventarioGeko[ARTICOLO],0)),"")</f>
        <v/>
      </c>
      <c r="Q46" s="129" t="str">
        <f t="shared" si="2"/>
        <v/>
      </c>
      <c r="R46" s="130" t="str">
        <f t="shared" si="3"/>
        <v/>
      </c>
      <c r="S46" s="126" t="str">
        <f t="shared" si="4"/>
        <v/>
      </c>
      <c r="T46" s="240" t="str">
        <f t="shared" si="5"/>
        <v/>
      </c>
      <c r="U46" s="24"/>
      <c r="V46" s="26"/>
      <c r="W46" s="27"/>
      <c r="AM46"/>
    </row>
    <row r="47" spans="1:39">
      <c r="A47" s="283" t="str">
        <f t="shared" ca="1" si="0"/>
        <v/>
      </c>
      <c r="B47" s="276"/>
      <c r="C47" s="277"/>
      <c r="D47" s="278"/>
      <c r="E47" s="164"/>
      <c r="F47" s="121" t="str" cm="1">
        <f t="array" ref="F47">IF(B47="","",IF(T47="A",INDEX(skuAnker,MATCH(B47,descrizioneArtAnker,0)),INDEX(dbOrdini[CODICE ANKER],MATCH(1,(dbOrdini[CODICE SUPPLY]=$W$6)*(dbOrdini[DESCRIZIONE]=B47),0))))</f>
        <v/>
      </c>
      <c r="G47" s="122" t="str">
        <f>IF(B47="","",IF(T47="A",VLOOKUP(B47,listoneAnker_NoSku,2,FALSE),INDEX(dbOrdini[BT/CS],MATCH(F47,dbOrdini[CODICE ANKER],0))))</f>
        <v/>
      </c>
      <c r="H47" s="123" t="str">
        <f>IF(B47="","",IF(T47="A",VLOOKUP(B47,listoneAnker_NoSku,3,FALSE),INDEX(dbOrdini[LT.],MATCH(F47,dbOrdini[CODICE ANKER],0))))</f>
        <v/>
      </c>
      <c r="I47" s="124" t="str">
        <f>IF(B47="","",IF(T47="A",VLOOKUP(B47,listoneAnker_NoSku,4,FALSE),INDEX(dbOrdini[% VOL],MATCH(F47,dbOrdini[CODICE ANKER],0))))</f>
        <v/>
      </c>
      <c r="J47" s="125" t="str">
        <f t="array" ref="J47">IF(B47="","",IF(T47="A",VLOOKUP(B47,listoneAnker_NoSku,5,FALSE),INDEX(dbOrdini[PREZZO ANKER],MATCH(1,(dbOrdini[CODICE SUPPLY]=$W$6)*(dbOrdini[CODICE ANKER]=F47),0))))</f>
        <v/>
      </c>
      <c r="K47" s="295" t="str">
        <f>IFERROR(INDEX(vinolux_data[Price / Bottle],MATCH(INDEX(Anker[barcode bottle],MATCH(F47,Anker[SKU],0)),vinolux_data[EAN bottle],0)),"")</f>
        <v/>
      </c>
      <c r="L47" s="295" t="str">
        <f>IF(B47="","",IF(T47&lt;&gt;"B",IFERROR(INDEX(ultimoPrezzoitalia[PREZZO UNITARIO],MATCH(TEXT(A47,0),ultimoPrezzoitalia[ARTICOLO],0)),""),IF(INDEX(dbOrdini[PREZZO ITALIA],MATCH(F47,dbOrdini[CODICE ANKER],0))=0,"",INDEX(dbOrdini[PREZZO ITALIA],MATCH(F47,dbOrdini[CODICE ANKER],0)))))</f>
        <v/>
      </c>
      <c r="M47" s="126" t="str">
        <f t="array" ref="M47">IFERROR(IF(B47="","",IF(T47="A",VLOOKUP(F47,listoneAnkerCompleto,6,FALSE)+(10.3552*H47*I47)/100+1.5+0.05,IF(T47="B",INDEX(dbOrdini[COSTO IMPORT BOTT.],MATCH(1,(dbOrdini[CODICE SUPPLY]=$W$6)*(dbOrdini[CODICE ANKER]=F47),0)),J47+(10.3552*H47*I47)/100+1.5+0.05))),"")</f>
        <v/>
      </c>
      <c r="N47" s="201" t="str">
        <f t="shared" si="1"/>
        <v/>
      </c>
      <c r="O47" s="127" t="str">
        <f>IFERROR(INDEX(ankerAvailabilities[quantity],MATCH(F47,ankerAvailabilities[article nr'#],0)),"")</f>
        <v/>
      </c>
      <c r="P47" s="128" t="str">
        <f ca="1">IFERROR(INDEX(inventarioGeko[ESISTENZA],MATCH(A47,inventarioGeko[ARTICOLO],0)),"")</f>
        <v/>
      </c>
      <c r="Q47" s="129" t="str">
        <f t="shared" si="2"/>
        <v/>
      </c>
      <c r="R47" s="130" t="str">
        <f t="shared" si="3"/>
        <v/>
      </c>
      <c r="S47" s="126" t="str">
        <f t="shared" si="4"/>
        <v/>
      </c>
      <c r="T47" s="240" t="str">
        <f t="shared" si="5"/>
        <v/>
      </c>
      <c r="U47" s="24"/>
      <c r="V47" s="26"/>
      <c r="W47" s="27"/>
      <c r="AM47"/>
    </row>
    <row r="48" spans="1:39">
      <c r="A48" s="283" t="str">
        <f t="shared" ca="1" si="0"/>
        <v/>
      </c>
      <c r="B48" s="276"/>
      <c r="C48" s="277"/>
      <c r="D48" s="278"/>
      <c r="E48" s="164"/>
      <c r="F48" s="121" t="str" cm="1">
        <f t="array" ref="F48">IF(B48="","",IF(T48="A",INDEX(skuAnker,MATCH(B48,descrizioneArtAnker,0)),INDEX(dbOrdini[CODICE ANKER],MATCH(1,(dbOrdini[CODICE SUPPLY]=$W$6)*(dbOrdini[DESCRIZIONE]=B48),0))))</f>
        <v/>
      </c>
      <c r="G48" s="122" t="str">
        <f>IF(B48="","",IF(T48="A",VLOOKUP(B48,listoneAnker_NoSku,2,FALSE),INDEX(dbOrdini[BT/CS],MATCH(F48,dbOrdini[CODICE ANKER],0))))</f>
        <v/>
      </c>
      <c r="H48" s="123" t="str">
        <f>IF(B48="","",IF(T48="A",VLOOKUP(B48,listoneAnker_NoSku,3,FALSE),INDEX(dbOrdini[LT.],MATCH(F48,dbOrdini[CODICE ANKER],0))))</f>
        <v/>
      </c>
      <c r="I48" s="124" t="str">
        <f>IF(B48="","",IF(T48="A",VLOOKUP(B48,listoneAnker_NoSku,4,FALSE),INDEX(dbOrdini[% VOL],MATCH(F48,dbOrdini[CODICE ANKER],0))))</f>
        <v/>
      </c>
      <c r="J48" s="125" t="str">
        <f t="array" ref="J48">IF(B48="","",IF(T48="A",VLOOKUP(B48,listoneAnker_NoSku,5,FALSE),INDEX(dbOrdini[PREZZO ANKER],MATCH(1,(dbOrdini[CODICE SUPPLY]=$W$6)*(dbOrdini[CODICE ANKER]=F48),0))))</f>
        <v/>
      </c>
      <c r="K48" s="295" t="str">
        <f>IFERROR(INDEX(vinolux_data[Price / Bottle],MATCH(INDEX(Anker[barcode bottle],MATCH(F48,Anker[SKU],0)),vinolux_data[EAN bottle],0)),"")</f>
        <v/>
      </c>
      <c r="L48" s="295" t="str">
        <f>IF(B48="","",IF(T48&lt;&gt;"B",IFERROR(INDEX(ultimoPrezzoitalia[PREZZO UNITARIO],MATCH(TEXT(A48,0),ultimoPrezzoitalia[ARTICOLO],0)),""),IF(INDEX(dbOrdini[PREZZO ITALIA],MATCH(F48,dbOrdini[CODICE ANKER],0))=0,"",INDEX(dbOrdini[PREZZO ITALIA],MATCH(F48,dbOrdini[CODICE ANKER],0)))))</f>
        <v/>
      </c>
      <c r="M48" s="126" t="str">
        <f t="array" ref="M48">IFERROR(IF(B48="","",IF(T48="A",VLOOKUP(F48,listoneAnkerCompleto,6,FALSE)+(10.3552*H48*I48)/100+1.5+0.05,IF(T48="B",INDEX(dbOrdini[COSTO IMPORT BOTT.],MATCH(1,(dbOrdini[CODICE SUPPLY]=$W$6)*(dbOrdini[CODICE ANKER]=F48),0)),J48+(10.3552*H48*I48)/100+1.5+0.05))),"")</f>
        <v/>
      </c>
      <c r="N48" s="201" t="str">
        <f t="shared" si="1"/>
        <v/>
      </c>
      <c r="O48" s="127" t="str">
        <f>IFERROR(INDEX(ankerAvailabilities[quantity],MATCH(F48,ankerAvailabilities[article nr'#],0)),"")</f>
        <v/>
      </c>
      <c r="P48" s="128" t="str">
        <f ca="1">IFERROR(INDEX(inventarioGeko[ESISTENZA],MATCH(A48,inventarioGeko[ARTICOLO],0)),"")</f>
        <v/>
      </c>
      <c r="Q48" s="129" t="str">
        <f t="shared" si="2"/>
        <v/>
      </c>
      <c r="R48" s="130" t="str">
        <f t="shared" si="3"/>
        <v/>
      </c>
      <c r="S48" s="126" t="str">
        <f t="shared" si="4"/>
        <v/>
      </c>
      <c r="T48" s="240" t="str">
        <f t="shared" si="5"/>
        <v/>
      </c>
      <c r="U48" s="24"/>
      <c r="V48" s="26"/>
      <c r="W48" s="27"/>
      <c r="AM48"/>
    </row>
    <row r="49" spans="1:39">
      <c r="A49" s="283" t="str">
        <f t="shared" ca="1" si="0"/>
        <v/>
      </c>
      <c r="B49" s="276"/>
      <c r="C49" s="277"/>
      <c r="D49" s="278"/>
      <c r="E49" s="164"/>
      <c r="F49" s="121" t="str" cm="1">
        <f t="array" ref="F49">IF(B49="","",IF(T49="A",INDEX(skuAnker,MATCH(B49,descrizioneArtAnker,0)),INDEX(dbOrdini[CODICE ANKER],MATCH(1,(dbOrdini[CODICE SUPPLY]=$W$6)*(dbOrdini[DESCRIZIONE]=B49),0))))</f>
        <v/>
      </c>
      <c r="G49" s="122" t="str">
        <f>IF(B49="","",IF(T49="A",VLOOKUP(B49,listoneAnker_NoSku,2,FALSE),INDEX(dbOrdini[BT/CS],MATCH(F49,dbOrdini[CODICE ANKER],0))))</f>
        <v/>
      </c>
      <c r="H49" s="123" t="str">
        <f>IF(B49="","",IF(T49="A",VLOOKUP(B49,listoneAnker_NoSku,3,FALSE),INDEX(dbOrdini[LT.],MATCH(F49,dbOrdini[CODICE ANKER],0))))</f>
        <v/>
      </c>
      <c r="I49" s="124" t="str">
        <f>IF(B49="","",IF(T49="A",VLOOKUP(B49,listoneAnker_NoSku,4,FALSE),INDEX(dbOrdini[% VOL],MATCH(F49,dbOrdini[CODICE ANKER],0))))</f>
        <v/>
      </c>
      <c r="J49" s="125" t="str">
        <f t="array" ref="J49">IF(B49="","",IF(T49="A",VLOOKUP(B49,listoneAnker_NoSku,5,FALSE),INDEX(dbOrdini[PREZZO ANKER],MATCH(1,(dbOrdini[CODICE SUPPLY]=$W$6)*(dbOrdini[CODICE ANKER]=F49),0))))</f>
        <v/>
      </c>
      <c r="K49" s="295" t="str">
        <f>IFERROR(INDEX(vinolux_data[Price / Bottle],MATCH(INDEX(Anker[barcode bottle],MATCH(F49,Anker[SKU],0)),vinolux_data[EAN bottle],0)),"")</f>
        <v/>
      </c>
      <c r="L49" s="295" t="str">
        <f>IF(B49="","",IF(T49&lt;&gt;"B",IFERROR(INDEX(ultimoPrezzoitalia[PREZZO UNITARIO],MATCH(TEXT(A49,0),ultimoPrezzoitalia[ARTICOLO],0)),""),IF(INDEX(dbOrdini[PREZZO ITALIA],MATCH(F49,dbOrdini[CODICE ANKER],0))=0,"",INDEX(dbOrdini[PREZZO ITALIA],MATCH(F49,dbOrdini[CODICE ANKER],0)))))</f>
        <v/>
      </c>
      <c r="M49" s="126" t="str">
        <f t="array" ref="M49">IFERROR(IF(B49="","",IF(T49="A",VLOOKUP(F49,listoneAnkerCompleto,6,FALSE)+(10.3552*H49*I49)/100+1.5+0.05,IF(T49="B",INDEX(dbOrdini[COSTO IMPORT BOTT.],MATCH(1,(dbOrdini[CODICE SUPPLY]=$W$6)*(dbOrdini[CODICE ANKER]=F49),0)),J49+(10.3552*H49*I49)/100+1.5+0.05))),"")</f>
        <v/>
      </c>
      <c r="N49" s="201" t="str">
        <f t="shared" si="1"/>
        <v/>
      </c>
      <c r="O49" s="127" t="str">
        <f>IFERROR(INDEX(ankerAvailabilities[quantity],MATCH(F49,ankerAvailabilities[article nr'#],0)),"")</f>
        <v/>
      </c>
      <c r="P49" s="128" t="str">
        <f ca="1">IFERROR(INDEX(inventarioGeko[ESISTENZA],MATCH(A49,inventarioGeko[ARTICOLO],0)),"")</f>
        <v/>
      </c>
      <c r="Q49" s="129" t="str">
        <f t="shared" si="2"/>
        <v/>
      </c>
      <c r="R49" s="130" t="str">
        <f t="shared" si="3"/>
        <v/>
      </c>
      <c r="S49" s="126" t="str">
        <f t="shared" si="4"/>
        <v/>
      </c>
      <c r="T49" s="240" t="str">
        <f t="shared" si="5"/>
        <v/>
      </c>
      <c r="U49" s="24"/>
      <c r="V49" s="26"/>
      <c r="W49" s="27"/>
      <c r="AM49"/>
    </row>
    <row r="50" spans="1:39">
      <c r="A50" s="283" t="str">
        <f t="shared" ca="1" si="0"/>
        <v/>
      </c>
      <c r="B50" s="276"/>
      <c r="C50" s="277"/>
      <c r="D50" s="278"/>
      <c r="E50" s="164"/>
      <c r="F50" s="121" t="str" cm="1">
        <f t="array" ref="F50">IF(B50="","",IF(T50="A",INDEX(skuAnker,MATCH(B50,descrizioneArtAnker,0)),INDEX(dbOrdini[CODICE ANKER],MATCH(1,(dbOrdini[CODICE SUPPLY]=$W$6)*(dbOrdini[DESCRIZIONE]=B50),0))))</f>
        <v/>
      </c>
      <c r="G50" s="122" t="str">
        <f>IF(B50="","",IF(T50="A",VLOOKUP(B50,listoneAnker_NoSku,2,FALSE),INDEX(dbOrdini[BT/CS],MATCH(F50,dbOrdini[CODICE ANKER],0))))</f>
        <v/>
      </c>
      <c r="H50" s="123" t="str">
        <f>IF(B50="","",IF(T50="A",VLOOKUP(B50,listoneAnker_NoSku,3,FALSE),INDEX(dbOrdini[LT.],MATCH(F50,dbOrdini[CODICE ANKER],0))))</f>
        <v/>
      </c>
      <c r="I50" s="124" t="str">
        <f>IF(B50="","",IF(T50="A",VLOOKUP(B50,listoneAnker_NoSku,4,FALSE),INDEX(dbOrdini[% VOL],MATCH(F50,dbOrdini[CODICE ANKER],0))))</f>
        <v/>
      </c>
      <c r="J50" s="125" t="str">
        <f t="array" ref="J50">IF(B50="","",IF(T50="A",VLOOKUP(B50,listoneAnker_NoSku,5,FALSE),INDEX(dbOrdini[PREZZO ANKER],MATCH(1,(dbOrdini[CODICE SUPPLY]=$W$6)*(dbOrdini[CODICE ANKER]=F50),0))))</f>
        <v/>
      </c>
      <c r="K50" s="295" t="str">
        <f>IFERROR(INDEX(vinolux_data[Price / Bottle],MATCH(INDEX(Anker[barcode bottle],MATCH(F50,Anker[SKU],0)),vinolux_data[EAN bottle],0)),"")</f>
        <v/>
      </c>
      <c r="L50" s="295" t="str">
        <f>IF(B50="","",IF(T50&lt;&gt;"B",IFERROR(INDEX(ultimoPrezzoitalia[PREZZO UNITARIO],MATCH(TEXT(A50,0),ultimoPrezzoitalia[ARTICOLO],0)),""),IF(INDEX(dbOrdini[PREZZO ITALIA],MATCH(F50,dbOrdini[CODICE ANKER],0))=0,"",INDEX(dbOrdini[PREZZO ITALIA],MATCH(F50,dbOrdini[CODICE ANKER],0)))))</f>
        <v/>
      </c>
      <c r="M50" s="126" t="str">
        <f t="array" ref="M50">IFERROR(IF(B50="","",IF(T50="A",VLOOKUP(F50,listoneAnkerCompleto,6,FALSE)+(10.3552*H50*I50)/100+1.5+0.05,IF(T50="B",INDEX(dbOrdini[COSTO IMPORT BOTT.],MATCH(1,(dbOrdini[CODICE SUPPLY]=$W$6)*(dbOrdini[CODICE ANKER]=F50),0)),J50+(10.3552*H50*I50)/100+1.5+0.05))),"")</f>
        <v/>
      </c>
      <c r="N50" s="201" t="str">
        <f t="shared" si="1"/>
        <v/>
      </c>
      <c r="O50" s="127" t="str">
        <f>IFERROR(INDEX(ankerAvailabilities[quantity],MATCH(F50,ankerAvailabilities[article nr'#],0)),"")</f>
        <v/>
      </c>
      <c r="P50" s="128" t="str">
        <f ca="1">IFERROR(INDEX(inventarioGeko[ESISTENZA],MATCH(A50,inventarioGeko[ARTICOLO],0)),"")</f>
        <v/>
      </c>
      <c r="Q50" s="129" t="str">
        <f t="shared" si="2"/>
        <v/>
      </c>
      <c r="R50" s="130" t="str">
        <f t="shared" si="3"/>
        <v/>
      </c>
      <c r="S50" s="126" t="str">
        <f t="shared" si="4"/>
        <v/>
      </c>
      <c r="T50" s="240" t="str">
        <f t="shared" si="5"/>
        <v/>
      </c>
      <c r="U50" s="24"/>
      <c r="V50" s="26"/>
      <c r="W50" s="27"/>
      <c r="AM50"/>
    </row>
    <row r="51" spans="1:39">
      <c r="A51" s="284" t="str">
        <f t="shared" ca="1" si="0"/>
        <v/>
      </c>
      <c r="B51" s="280"/>
      <c r="C51" s="281"/>
      <c r="D51" s="282"/>
      <c r="E51" s="166"/>
      <c r="F51" s="121" t="str" cm="1">
        <f t="array" ref="F51">IF(B51="","",IF(T51="A",INDEX(skuAnker,MATCH(B51,descrizioneArtAnker,0)),INDEX(dbOrdini[CODICE ANKER],MATCH(1,(dbOrdini[CODICE SUPPLY]=$W$6)*(dbOrdini[DESCRIZIONE]=B51),0))))</f>
        <v/>
      </c>
      <c r="G51" s="122" t="str">
        <f>IF(B51="","",IF(T51="A",VLOOKUP(B51,listoneAnker_NoSku,2,FALSE),INDEX(dbOrdini[BT/CS],MATCH(F51,dbOrdini[CODICE ANKER],0))))</f>
        <v/>
      </c>
      <c r="H51" s="123" t="str">
        <f>IF(B51="","",IF(T51="A",VLOOKUP(B51,listoneAnker_NoSku,3,FALSE),INDEX(dbOrdini[LT.],MATCH(F51,dbOrdini[CODICE ANKER],0))))</f>
        <v/>
      </c>
      <c r="I51" s="124" t="str">
        <f>IF(B51="","",IF(T51="A",VLOOKUP(B51,listoneAnker_NoSku,4,FALSE),INDEX(dbOrdini[% VOL],MATCH(F51,dbOrdini[CODICE ANKER],0))))</f>
        <v/>
      </c>
      <c r="J51" s="125" t="str">
        <f t="array" ref="J51">IF(B51="","",IF(T51="A",VLOOKUP(B51,listoneAnker_NoSku,5,FALSE),INDEX(dbOrdini[PREZZO ANKER],MATCH(1,(dbOrdini[CODICE SUPPLY]=$W$6)*(dbOrdini[CODICE ANKER]=F51),0))))</f>
        <v/>
      </c>
      <c r="K51" s="295" t="str">
        <f>IFERROR(INDEX(vinolux_data[Price / Bottle],MATCH(INDEX(Anker[barcode bottle],MATCH(F51,Anker[SKU],0)),vinolux_data[EAN bottle],0)),"")</f>
        <v/>
      </c>
      <c r="L51" s="295" t="str">
        <f>IF(B51="","",IF(T51&lt;&gt;"B",IFERROR(INDEX(ultimoPrezzoitalia[PREZZO UNITARIO],MATCH(TEXT(A51,0),ultimoPrezzoitalia[ARTICOLO],0)),""),IF(INDEX(dbOrdini[PREZZO ITALIA],MATCH(F51,dbOrdini[CODICE ANKER],0))=0,"",INDEX(dbOrdini[PREZZO ITALIA],MATCH(F51,dbOrdini[CODICE ANKER],0)))))</f>
        <v/>
      </c>
      <c r="M51" s="126" t="str">
        <f t="array" ref="M51">IFERROR(IF(B51="","",IF(T51="A",VLOOKUP(F51,listoneAnkerCompleto,6,FALSE)+(10.3552*H51*I51)/100+1.5+0.05,IF(T51="B",INDEX(dbOrdini[COSTO IMPORT BOTT.],MATCH(1,(dbOrdini[CODICE SUPPLY]=$W$6)*(dbOrdini[CODICE ANKER]=F51),0)),J51+(10.3552*H51*I51)/100+1.5+0.05))),"")</f>
        <v/>
      </c>
      <c r="N51" s="201" t="str">
        <f t="shared" si="1"/>
        <v/>
      </c>
      <c r="O51" s="127" t="str">
        <f>IFERROR(INDEX(ankerAvailabilities[quantity],MATCH(F51,ankerAvailabilities[article nr'#],0)),"")</f>
        <v/>
      </c>
      <c r="P51" s="128" t="str">
        <f ca="1">IFERROR(INDEX(inventarioGeko[ESISTENZA],MATCH(A51,inventarioGeko[ARTICOLO],0)),"")</f>
        <v/>
      </c>
      <c r="Q51" s="129" t="str">
        <f t="shared" si="2"/>
        <v/>
      </c>
      <c r="R51" s="130" t="str">
        <f t="shared" si="3"/>
        <v/>
      </c>
      <c r="S51" s="126" t="str">
        <f t="shared" si="4"/>
        <v/>
      </c>
      <c r="T51" s="240" t="str">
        <f t="shared" si="5"/>
        <v/>
      </c>
      <c r="U51" s="24"/>
      <c r="V51" s="26"/>
      <c r="W51" s="27"/>
      <c r="AM51"/>
    </row>
    <row r="52" spans="1:39">
      <c r="A52" s="283" t="str">
        <f t="shared" ca="1" si="0"/>
        <v/>
      </c>
      <c r="B52" s="276"/>
      <c r="C52" s="277"/>
      <c r="D52" s="278"/>
      <c r="E52" s="164"/>
      <c r="F52" s="121" t="str" cm="1">
        <f t="array" ref="F52">IF(B52="","",IF(T52="A",INDEX(skuAnker,MATCH(B52,descrizioneArtAnker,0)),INDEX(dbOrdini[CODICE ANKER],MATCH(1,(dbOrdini[CODICE SUPPLY]=$W$6)*(dbOrdini[DESCRIZIONE]=B52),0))))</f>
        <v/>
      </c>
      <c r="G52" s="122" t="str">
        <f>IF(B52="","",IF(T52="A",VLOOKUP(B52,listoneAnker_NoSku,2,FALSE),INDEX(dbOrdini[BT/CS],MATCH(F52,dbOrdini[CODICE ANKER],0))))</f>
        <v/>
      </c>
      <c r="H52" s="123" t="str">
        <f>IF(B52="","",IF(T52="A",VLOOKUP(B52,listoneAnker_NoSku,3,FALSE),INDEX(dbOrdini[LT.],MATCH(F52,dbOrdini[CODICE ANKER],0))))</f>
        <v/>
      </c>
      <c r="I52" s="124" t="str">
        <f>IF(B52="","",IF(T52="A",VLOOKUP(B52,listoneAnker_NoSku,4,FALSE),INDEX(dbOrdini[% VOL],MATCH(F52,dbOrdini[CODICE ANKER],0))))</f>
        <v/>
      </c>
      <c r="J52" s="125" t="str">
        <f t="array" ref="J52">IF(B52="","",IF(T52="A",VLOOKUP(B52,listoneAnker_NoSku,5,FALSE),INDEX(dbOrdini[PREZZO ANKER],MATCH(1,(dbOrdini[CODICE SUPPLY]=$W$6)*(dbOrdini[CODICE ANKER]=F52),0))))</f>
        <v/>
      </c>
      <c r="K52" s="295" t="str">
        <f>IFERROR(INDEX(vinolux_data[Price / Bottle],MATCH(INDEX(Anker[barcode bottle],MATCH(F52,Anker[SKU],0)),vinolux_data[EAN bottle],0)),"")</f>
        <v/>
      </c>
      <c r="L52" s="295" t="str">
        <f>IF(B52="","",IF(T52&lt;&gt;"B",IFERROR(INDEX(ultimoPrezzoitalia[PREZZO UNITARIO],MATCH(TEXT(A52,0),ultimoPrezzoitalia[ARTICOLO],0)),""),IF(INDEX(dbOrdini[PREZZO ITALIA],MATCH(F52,dbOrdini[CODICE ANKER],0))=0,"",INDEX(dbOrdini[PREZZO ITALIA],MATCH(F52,dbOrdini[CODICE ANKER],0)))))</f>
        <v/>
      </c>
      <c r="M52" s="126" t="str">
        <f t="array" ref="M52">IFERROR(IF(B52="","",IF(T52="A",VLOOKUP(F52,listoneAnkerCompleto,6,FALSE)+(10.3552*H52*I52)/100+1.5+0.05,IF(T52="B",INDEX(dbOrdini[COSTO IMPORT BOTT.],MATCH(1,(dbOrdini[CODICE SUPPLY]=$W$6)*(dbOrdini[CODICE ANKER]=F52),0)),J52+(10.3552*H52*I52)/100+1.5+0.05))),"")</f>
        <v/>
      </c>
      <c r="N52" s="201" t="str">
        <f t="shared" si="1"/>
        <v/>
      </c>
      <c r="O52" s="127" t="str">
        <f>IFERROR(INDEX(ankerAvailabilities[quantity],MATCH(F52,ankerAvailabilities[article nr'#],0)),"")</f>
        <v/>
      </c>
      <c r="P52" s="128" t="str">
        <f ca="1">IFERROR(INDEX(inventarioGeko[ESISTENZA],MATCH(A52,inventarioGeko[ARTICOLO],0)),"")</f>
        <v/>
      </c>
      <c r="Q52" s="129" t="str">
        <f t="shared" si="2"/>
        <v/>
      </c>
      <c r="R52" s="130" t="str">
        <f t="shared" si="3"/>
        <v/>
      </c>
      <c r="S52" s="126" t="str">
        <f t="shared" si="4"/>
        <v/>
      </c>
      <c r="T52" s="240" t="str">
        <f t="shared" si="5"/>
        <v/>
      </c>
      <c r="U52" s="24"/>
      <c r="V52" s="26"/>
      <c r="W52" s="27"/>
      <c r="AM52"/>
    </row>
    <row r="53" spans="1:39">
      <c r="A53" s="283" t="str">
        <f t="shared" ca="1" si="0"/>
        <v/>
      </c>
      <c r="B53" s="276"/>
      <c r="C53" s="277"/>
      <c r="D53" s="278"/>
      <c r="E53" s="164"/>
      <c r="F53" s="121" t="str" cm="1">
        <f t="array" ref="F53">IF(B53="","",IF(T53="A",INDEX(skuAnker,MATCH(B53,descrizioneArtAnker,0)),INDEX(dbOrdini[CODICE ANKER],MATCH(1,(dbOrdini[CODICE SUPPLY]=$W$6)*(dbOrdini[DESCRIZIONE]=B53),0))))</f>
        <v/>
      </c>
      <c r="G53" s="122" t="str">
        <f>IF(B53="","",IF(T53="A",VLOOKUP(B53,listoneAnker_NoSku,2,FALSE),INDEX(dbOrdini[BT/CS],MATCH(F53,dbOrdini[CODICE ANKER],0))))</f>
        <v/>
      </c>
      <c r="H53" s="123" t="str">
        <f>IF(B53="","",IF(T53="A",VLOOKUP(B53,listoneAnker_NoSku,3,FALSE),INDEX(dbOrdini[LT.],MATCH(F53,dbOrdini[CODICE ANKER],0))))</f>
        <v/>
      </c>
      <c r="I53" s="124" t="str">
        <f>IF(B53="","",IF(T53="A",VLOOKUP(B53,listoneAnker_NoSku,4,FALSE),INDEX(dbOrdini[% VOL],MATCH(F53,dbOrdini[CODICE ANKER],0))))</f>
        <v/>
      </c>
      <c r="J53" s="125" t="str">
        <f t="array" ref="J53">IF(B53="","",IF(T53="A",VLOOKUP(B53,listoneAnker_NoSku,5,FALSE),INDEX(dbOrdini[PREZZO ANKER],MATCH(1,(dbOrdini[CODICE SUPPLY]=$W$6)*(dbOrdini[CODICE ANKER]=F53),0))))</f>
        <v/>
      </c>
      <c r="K53" s="295" t="str">
        <f>IFERROR(INDEX(vinolux_data[Price / Bottle],MATCH(INDEX(Anker[barcode bottle],MATCH(F53,Anker[SKU],0)),vinolux_data[EAN bottle],0)),"")</f>
        <v/>
      </c>
      <c r="L53" s="295" t="str">
        <f>IF(B53="","",IF(T53&lt;&gt;"B",IFERROR(INDEX(ultimoPrezzoitalia[PREZZO UNITARIO],MATCH(TEXT(A53,0),ultimoPrezzoitalia[ARTICOLO],0)),""),IF(INDEX(dbOrdini[PREZZO ITALIA],MATCH(F53,dbOrdini[CODICE ANKER],0))=0,"",INDEX(dbOrdini[PREZZO ITALIA],MATCH(F53,dbOrdini[CODICE ANKER],0)))))</f>
        <v/>
      </c>
      <c r="M53" s="126" t="str">
        <f t="array" ref="M53">IFERROR(IF(B53="","",IF(T53="A",VLOOKUP(F53,listoneAnkerCompleto,6,FALSE)+(10.3552*H53*I53)/100+1.5+0.05,IF(T53="B",INDEX(dbOrdini[COSTO IMPORT BOTT.],MATCH(1,(dbOrdini[CODICE SUPPLY]=$W$6)*(dbOrdini[CODICE ANKER]=F53),0)),J53+(10.3552*H53*I53)/100+1.5+0.05))),"")</f>
        <v/>
      </c>
      <c r="N53" s="201" t="str">
        <f t="shared" si="1"/>
        <v/>
      </c>
      <c r="O53" s="127" t="str">
        <f>IFERROR(INDEX(ankerAvailabilities[quantity],MATCH(F53,ankerAvailabilities[article nr'#],0)),"")</f>
        <v/>
      </c>
      <c r="P53" s="128" t="str">
        <f ca="1">IFERROR(INDEX(inventarioGeko[ESISTENZA],MATCH(A53,inventarioGeko[ARTICOLO],0)),"")</f>
        <v/>
      </c>
      <c r="Q53" s="129" t="str">
        <f t="shared" si="2"/>
        <v/>
      </c>
      <c r="R53" s="130" t="str">
        <f t="shared" si="3"/>
        <v/>
      </c>
      <c r="S53" s="126" t="str">
        <f t="shared" si="4"/>
        <v/>
      </c>
      <c r="T53" s="240" t="str">
        <f t="shared" si="5"/>
        <v/>
      </c>
      <c r="U53" s="24"/>
      <c r="V53" s="26"/>
      <c r="W53" s="27"/>
      <c r="AM53"/>
    </row>
    <row r="54" spans="1:39">
      <c r="A54" s="283" t="str">
        <f t="shared" ca="1" si="0"/>
        <v/>
      </c>
      <c r="B54" s="276"/>
      <c r="C54" s="277"/>
      <c r="D54" s="278"/>
      <c r="E54" s="164"/>
      <c r="F54" s="121" t="str" cm="1">
        <f t="array" ref="F54">IF(B54="","",IF(T54="A",INDEX(skuAnker,MATCH(B54,descrizioneArtAnker,0)),INDEX(dbOrdini[CODICE ANKER],MATCH(1,(dbOrdini[CODICE SUPPLY]=$W$6)*(dbOrdini[DESCRIZIONE]=B54),0))))</f>
        <v/>
      </c>
      <c r="G54" s="122" t="str">
        <f>IF(B54="","",IF(T54="A",VLOOKUP(B54,listoneAnker_NoSku,2,FALSE),INDEX(dbOrdini[BT/CS],MATCH(F54,dbOrdini[CODICE ANKER],0))))</f>
        <v/>
      </c>
      <c r="H54" s="123" t="str">
        <f>IF(B54="","",IF(T54="A",VLOOKUP(B54,listoneAnker_NoSku,3,FALSE),INDEX(dbOrdini[LT.],MATCH(F54,dbOrdini[CODICE ANKER],0))))</f>
        <v/>
      </c>
      <c r="I54" s="124" t="str">
        <f>IF(B54="","",IF(T54="A",VLOOKUP(B54,listoneAnker_NoSku,4,FALSE),INDEX(dbOrdini[% VOL],MATCH(F54,dbOrdini[CODICE ANKER],0))))</f>
        <v/>
      </c>
      <c r="J54" s="125" t="str">
        <f t="array" ref="J54">IF(B54="","",IF(T54="A",VLOOKUP(B54,listoneAnker_NoSku,5,FALSE),INDEX(dbOrdini[PREZZO ANKER],MATCH(1,(dbOrdini[CODICE SUPPLY]=$W$6)*(dbOrdini[CODICE ANKER]=F54),0))))</f>
        <v/>
      </c>
      <c r="K54" s="295" t="str">
        <f>IFERROR(INDEX(vinolux_data[Price / Bottle],MATCH(INDEX(Anker[barcode bottle],MATCH(F54,Anker[SKU],0)),vinolux_data[EAN bottle],0)),"")</f>
        <v/>
      </c>
      <c r="L54" s="295" t="str">
        <f>IF(B54="","",IF(T54&lt;&gt;"B",IFERROR(INDEX(ultimoPrezzoitalia[PREZZO UNITARIO],MATCH(TEXT(A54,0),ultimoPrezzoitalia[ARTICOLO],0)),""),IF(INDEX(dbOrdini[PREZZO ITALIA],MATCH(F54,dbOrdini[CODICE ANKER],0))=0,"",INDEX(dbOrdini[PREZZO ITALIA],MATCH(F54,dbOrdini[CODICE ANKER],0)))))</f>
        <v/>
      </c>
      <c r="M54" s="126" t="str">
        <f t="array" ref="M54">IFERROR(IF(B54="","",IF(T54="A",VLOOKUP(F54,listoneAnkerCompleto,6,FALSE)+(10.3552*H54*I54)/100+1.5+0.05,IF(T54="B",INDEX(dbOrdini[COSTO IMPORT BOTT.],MATCH(1,(dbOrdini[CODICE SUPPLY]=$W$6)*(dbOrdini[CODICE ANKER]=F54),0)),J54+(10.3552*H54*I54)/100+1.5+0.05))),"")</f>
        <v/>
      </c>
      <c r="N54" s="201" t="str">
        <f t="shared" si="1"/>
        <v/>
      </c>
      <c r="O54" s="127" t="str">
        <f>IFERROR(INDEX(ankerAvailabilities[quantity],MATCH(F54,ankerAvailabilities[article nr'#],0)),"")</f>
        <v/>
      </c>
      <c r="P54" s="128" t="str">
        <f ca="1">IFERROR(INDEX(inventarioGeko[ESISTENZA],MATCH(A54,inventarioGeko[ARTICOLO],0)),"")</f>
        <v/>
      </c>
      <c r="Q54" s="129" t="str">
        <f t="shared" si="2"/>
        <v/>
      </c>
      <c r="R54" s="130" t="str">
        <f t="shared" si="3"/>
        <v/>
      </c>
      <c r="S54" s="126" t="str">
        <f t="shared" si="4"/>
        <v/>
      </c>
      <c r="T54" s="240" t="str">
        <f t="shared" si="5"/>
        <v/>
      </c>
      <c r="V54" s="26"/>
      <c r="W54" s="27"/>
      <c r="AM54"/>
    </row>
    <row r="55" spans="1:39">
      <c r="A55" s="283" t="str">
        <f t="shared" ca="1" si="0"/>
        <v/>
      </c>
      <c r="B55" s="276"/>
      <c r="C55" s="277"/>
      <c r="D55" s="278"/>
      <c r="E55" s="164"/>
      <c r="F55" s="121" t="str" cm="1">
        <f t="array" ref="F55">IF(B55="","",IF(T55="A",INDEX(skuAnker,MATCH(B55,descrizioneArtAnker,0)),INDEX(dbOrdini[CODICE ANKER],MATCH(1,(dbOrdini[CODICE SUPPLY]=$W$6)*(dbOrdini[DESCRIZIONE]=B55),0))))</f>
        <v/>
      </c>
      <c r="G55" s="122" t="str">
        <f>IF(B55="","",IF(T55="A",VLOOKUP(B55,listoneAnker_NoSku,2,FALSE),INDEX(dbOrdini[BT/CS],MATCH(F55,dbOrdini[CODICE ANKER],0))))</f>
        <v/>
      </c>
      <c r="H55" s="123" t="str">
        <f>IF(B55="","",IF(T55="A",VLOOKUP(B55,listoneAnker_NoSku,3,FALSE),INDEX(dbOrdini[LT.],MATCH(F55,dbOrdini[CODICE ANKER],0))))</f>
        <v/>
      </c>
      <c r="I55" s="124" t="str">
        <f>IF(B55="","",IF(T55="A",VLOOKUP(B55,listoneAnker_NoSku,4,FALSE),INDEX(dbOrdini[% VOL],MATCH(F55,dbOrdini[CODICE ANKER],0))))</f>
        <v/>
      </c>
      <c r="J55" s="125" t="str">
        <f t="array" ref="J55">IF(B55="","",IF(T55="A",VLOOKUP(B55,listoneAnker_NoSku,5,FALSE),INDEX(dbOrdini[PREZZO ANKER],MATCH(1,(dbOrdini[CODICE SUPPLY]=$W$6)*(dbOrdini[CODICE ANKER]=F55),0))))</f>
        <v/>
      </c>
      <c r="K55" s="295" t="str">
        <f>IFERROR(INDEX(vinolux_data[Price / Bottle],MATCH(INDEX(Anker[barcode bottle],MATCH(F55,Anker[SKU],0)),vinolux_data[EAN bottle],0)),"")</f>
        <v/>
      </c>
      <c r="L55" s="295" t="str">
        <f>IF(B55="","",IF(T55&lt;&gt;"B",IFERROR(INDEX(ultimoPrezzoitalia[PREZZO UNITARIO],MATCH(TEXT(A55,0),ultimoPrezzoitalia[ARTICOLO],0)),""),IF(INDEX(dbOrdini[PREZZO ITALIA],MATCH(F55,dbOrdini[CODICE ANKER],0))=0,"",INDEX(dbOrdini[PREZZO ITALIA],MATCH(F55,dbOrdini[CODICE ANKER],0)))))</f>
        <v/>
      </c>
      <c r="M55" s="126" t="str">
        <f t="array" ref="M55">IFERROR(IF(B55="","",IF(T55="A",VLOOKUP(F55,listoneAnkerCompleto,6,FALSE)+(10.3552*H55*I55)/100+1.5+0.05,IF(T55="B",INDEX(dbOrdini[COSTO IMPORT BOTT.],MATCH(1,(dbOrdini[CODICE SUPPLY]=$W$6)*(dbOrdini[CODICE ANKER]=F55),0)),J55+(10.3552*H55*I55)/100+1.5+0.05))),"")</f>
        <v/>
      </c>
      <c r="N55" s="201" t="str">
        <f t="shared" si="1"/>
        <v/>
      </c>
      <c r="O55" s="127" t="str">
        <f>IFERROR(INDEX(ankerAvailabilities[quantity],MATCH(F55,ankerAvailabilities[article nr'#],0)),"")</f>
        <v/>
      </c>
      <c r="P55" s="128" t="str">
        <f ca="1">IFERROR(INDEX(inventarioGeko[ESISTENZA],MATCH(A55,inventarioGeko[ARTICOLO],0)),"")</f>
        <v/>
      </c>
      <c r="Q55" s="129" t="str">
        <f t="shared" si="2"/>
        <v/>
      </c>
      <c r="R55" s="130" t="str">
        <f t="shared" si="3"/>
        <v/>
      </c>
      <c r="S55" s="126" t="str">
        <f t="shared" si="4"/>
        <v/>
      </c>
      <c r="T55" s="240" t="str">
        <f t="shared" si="5"/>
        <v/>
      </c>
      <c r="V55" s="26"/>
      <c r="W55" s="27"/>
      <c r="AM55"/>
    </row>
    <row r="56" spans="1:39">
      <c r="A56" s="283" t="str">
        <f t="shared" ca="1" si="0"/>
        <v/>
      </c>
      <c r="B56" s="276"/>
      <c r="C56" s="277"/>
      <c r="D56" s="285"/>
      <c r="E56" s="164"/>
      <c r="F56" s="121" t="str" cm="1">
        <f t="array" ref="F56">IF(B56="","",IF(T56="A",INDEX(skuAnker,MATCH(B56,descrizioneArtAnker,0)),INDEX(dbOrdini[CODICE ANKER],MATCH(1,(dbOrdini[CODICE SUPPLY]=$W$6)*(dbOrdini[DESCRIZIONE]=B56),0))))</f>
        <v/>
      </c>
      <c r="G56" s="122" t="str">
        <f>IF(B56="","",IF(T56="A",VLOOKUP(B56,listoneAnker_NoSku,2,FALSE),INDEX(dbOrdini[BT/CS],MATCH(F56,dbOrdini[CODICE ANKER],0))))</f>
        <v/>
      </c>
      <c r="H56" s="123" t="str">
        <f>IF(B56="","",IF(T56="A",VLOOKUP(B56,listoneAnker_NoSku,3,FALSE),INDEX(dbOrdini[LT.],MATCH(F56,dbOrdini[CODICE ANKER],0))))</f>
        <v/>
      </c>
      <c r="I56" s="124" t="str">
        <f>IF(B56="","",IF(T56="A",VLOOKUP(B56,listoneAnker_NoSku,4,FALSE),INDEX(dbOrdini[% VOL],MATCH(F56,dbOrdini[CODICE ANKER],0))))</f>
        <v/>
      </c>
      <c r="J56" s="125" t="str">
        <f t="array" ref="J56">IF(B56="","",IF(T56="A",VLOOKUP(B56,listoneAnker_NoSku,5,FALSE),INDEX(dbOrdini[PREZZO ANKER],MATCH(1,(dbOrdini[CODICE SUPPLY]=$W$6)*(dbOrdini[CODICE ANKER]=F56),0))))</f>
        <v/>
      </c>
      <c r="K56" s="295" t="str">
        <f>IFERROR(INDEX(vinolux_data[Price / Bottle],MATCH(INDEX(Anker[barcode bottle],MATCH(F56,Anker[SKU],0)),vinolux_data[EAN bottle],0)),"")</f>
        <v/>
      </c>
      <c r="L56" s="295" t="str">
        <f>IF(B56="","",IF(T56&lt;&gt;"B",IFERROR(INDEX(ultimoPrezzoitalia[PREZZO UNITARIO],MATCH(TEXT(A56,0),ultimoPrezzoitalia[ARTICOLO],0)),""),IF(INDEX(dbOrdini[PREZZO ITALIA],MATCH(F56,dbOrdini[CODICE ANKER],0))=0,"",INDEX(dbOrdini[PREZZO ITALIA],MATCH(F56,dbOrdini[CODICE ANKER],0)))))</f>
        <v/>
      </c>
      <c r="M56" s="126" t="str">
        <f t="array" ref="M56">IFERROR(IF(B56="","",IF(T56="A",VLOOKUP(F56,listoneAnkerCompleto,6,FALSE)+(10.3552*H56*I56)/100+1.5+0.05,IF(T56="B",INDEX(dbOrdini[COSTO IMPORT BOTT.],MATCH(1,(dbOrdini[CODICE SUPPLY]=$W$6)*(dbOrdini[CODICE ANKER]=F56),0)),J56+(10.3552*H56*I56)/100+1.5+0.05))),"")</f>
        <v/>
      </c>
      <c r="N56" s="201" t="str">
        <f t="shared" si="1"/>
        <v/>
      </c>
      <c r="O56" s="127" t="str">
        <f>IFERROR(INDEX(ankerAvailabilities[quantity],MATCH(F56,ankerAvailabilities[article nr'#],0)),"")</f>
        <v/>
      </c>
      <c r="P56" s="128" t="str">
        <f ca="1">IFERROR(INDEX(inventarioGeko[ESISTENZA],MATCH(A56,inventarioGeko[ARTICOLO],0)),"")</f>
        <v/>
      </c>
      <c r="Q56" s="129" t="str">
        <f t="shared" si="2"/>
        <v/>
      </c>
      <c r="R56" s="130" t="str">
        <f t="shared" si="3"/>
        <v/>
      </c>
      <c r="S56" s="126" t="str">
        <f t="shared" si="4"/>
        <v/>
      </c>
      <c r="T56" s="240" t="str">
        <f t="shared" si="5"/>
        <v/>
      </c>
      <c r="V56" s="26"/>
      <c r="W56" s="27"/>
      <c r="AM56"/>
    </row>
    <row r="57" spans="1:39">
      <c r="A57" s="283" t="str">
        <f t="shared" ca="1" si="0"/>
        <v/>
      </c>
      <c r="B57" s="276"/>
      <c r="C57" s="277"/>
      <c r="D57" s="278"/>
      <c r="E57" s="164"/>
      <c r="F57" s="121" t="str" cm="1">
        <f t="array" ref="F57">IF(B57="","",IF(T57="A",INDEX(skuAnker,MATCH(B57,descrizioneArtAnker,0)),INDEX(dbOrdini[CODICE ANKER],MATCH(1,(dbOrdini[CODICE SUPPLY]=$W$6)*(dbOrdini[DESCRIZIONE]=B57),0))))</f>
        <v/>
      </c>
      <c r="G57" s="122" t="str">
        <f>IF(B57="","",IF(T57="A",VLOOKUP(B57,listoneAnker_NoSku,2,FALSE),INDEX(dbOrdini[BT/CS],MATCH(F57,dbOrdini[CODICE ANKER],0))))</f>
        <v/>
      </c>
      <c r="H57" s="123" t="str">
        <f>IF(B57="","",IF(T57="A",VLOOKUP(B57,listoneAnker_NoSku,3,FALSE),INDEX(dbOrdini[LT.],MATCH(F57,dbOrdini[CODICE ANKER],0))))</f>
        <v/>
      </c>
      <c r="I57" s="124" t="str">
        <f>IF(B57="","",IF(T57="A",VLOOKUP(B57,listoneAnker_NoSku,4,FALSE),INDEX(dbOrdini[% VOL],MATCH(F57,dbOrdini[CODICE ANKER],0))))</f>
        <v/>
      </c>
      <c r="J57" s="125" t="str">
        <f t="array" ref="J57">IF(B57="","",IF(T57="A",VLOOKUP(B57,listoneAnker_NoSku,5,FALSE),INDEX(dbOrdini[PREZZO ANKER],MATCH(1,(dbOrdini[CODICE SUPPLY]=$W$6)*(dbOrdini[CODICE ANKER]=F57),0))))</f>
        <v/>
      </c>
      <c r="K57" s="295" t="str">
        <f>IFERROR(INDEX(vinolux_data[Price / Bottle],MATCH(INDEX(Anker[barcode bottle],MATCH(F57,Anker[SKU],0)),vinolux_data[EAN bottle],0)),"")</f>
        <v/>
      </c>
      <c r="L57" s="295" t="str">
        <f>IF(B57="","",IF(T57&lt;&gt;"B",IFERROR(INDEX(ultimoPrezzoitalia[PREZZO UNITARIO],MATCH(TEXT(A57,0),ultimoPrezzoitalia[ARTICOLO],0)),""),IF(INDEX(dbOrdini[PREZZO ITALIA],MATCH(F57,dbOrdini[CODICE ANKER],0))=0,"",INDEX(dbOrdini[PREZZO ITALIA],MATCH(F57,dbOrdini[CODICE ANKER],0)))))</f>
        <v/>
      </c>
      <c r="M57" s="126" t="str">
        <f t="array" ref="M57">IFERROR(IF(B57="","",IF(T57="A",VLOOKUP(F57,listoneAnkerCompleto,6,FALSE)+(10.3552*H57*I57)/100+1.5+0.05,IF(T57="B",INDEX(dbOrdini[COSTO IMPORT BOTT.],MATCH(1,(dbOrdini[CODICE SUPPLY]=$W$6)*(dbOrdini[CODICE ANKER]=F57),0)),J57+(10.3552*H57*I57)/100+1.5+0.05))),"")</f>
        <v/>
      </c>
      <c r="N57" s="201" t="str">
        <f t="shared" si="1"/>
        <v/>
      </c>
      <c r="O57" s="127" t="str">
        <f>IFERROR(INDEX(ankerAvailabilities[quantity],MATCH(F57,ankerAvailabilities[article nr'#],0)),"")</f>
        <v/>
      </c>
      <c r="P57" s="128" t="str">
        <f ca="1">IFERROR(INDEX(inventarioGeko[ESISTENZA],MATCH(A57,inventarioGeko[ARTICOLO],0)),"")</f>
        <v/>
      </c>
      <c r="Q57" s="129" t="str">
        <f t="shared" si="2"/>
        <v/>
      </c>
      <c r="R57" s="130" t="str">
        <f t="shared" si="3"/>
        <v/>
      </c>
      <c r="S57" s="126" t="str">
        <f t="shared" si="4"/>
        <v/>
      </c>
      <c r="T57" s="240" t="str">
        <f t="shared" si="5"/>
        <v/>
      </c>
      <c r="AM57"/>
    </row>
    <row r="58" spans="1:39">
      <c r="A58" s="283" t="str">
        <f t="shared" ca="1" si="0"/>
        <v/>
      </c>
      <c r="B58" s="276"/>
      <c r="C58" s="277"/>
      <c r="D58" s="278"/>
      <c r="E58" s="164"/>
      <c r="F58" s="121" t="str" cm="1">
        <f t="array" ref="F58">IF(B58="","",IF(T58="A",INDEX(skuAnker,MATCH(B58,descrizioneArtAnker,0)),INDEX(dbOrdini[CODICE ANKER],MATCH(1,(dbOrdini[CODICE SUPPLY]=$W$6)*(dbOrdini[DESCRIZIONE]=B58),0))))</f>
        <v/>
      </c>
      <c r="G58" s="122" t="str">
        <f>IF(B58="","",IF(T58="A",VLOOKUP(B58,listoneAnker_NoSku,2,FALSE),INDEX(dbOrdini[BT/CS],MATCH(F58,dbOrdini[CODICE ANKER],0))))</f>
        <v/>
      </c>
      <c r="H58" s="123" t="str">
        <f>IF(B58="","",IF(T58="A",VLOOKUP(B58,listoneAnker_NoSku,3,FALSE),INDEX(dbOrdini[LT.],MATCH(F58,dbOrdini[CODICE ANKER],0))))</f>
        <v/>
      </c>
      <c r="I58" s="124" t="str">
        <f>IF(B58="","",IF(T58="A",VLOOKUP(B58,listoneAnker_NoSku,4,FALSE),INDEX(dbOrdini[% VOL],MATCH(F58,dbOrdini[CODICE ANKER],0))))</f>
        <v/>
      </c>
      <c r="J58" s="125" t="str">
        <f t="array" ref="J58">IF(B58="","",IF(T58="A",VLOOKUP(B58,listoneAnker_NoSku,5,FALSE),INDEX(dbOrdini[PREZZO ANKER],MATCH(1,(dbOrdini[CODICE SUPPLY]=$W$6)*(dbOrdini[CODICE ANKER]=F58),0))))</f>
        <v/>
      </c>
      <c r="K58" s="295" t="str">
        <f>IFERROR(INDEX(vinolux_data[Price / Bottle],MATCH(INDEX(Anker[barcode bottle],MATCH(F58,Anker[SKU],0)),vinolux_data[EAN bottle],0)),"")</f>
        <v/>
      </c>
      <c r="L58" s="295" t="str">
        <f>IF(B58="","",IF(T58&lt;&gt;"B",IFERROR(INDEX(ultimoPrezzoitalia[PREZZO UNITARIO],MATCH(TEXT(A58,0),ultimoPrezzoitalia[ARTICOLO],0)),""),IF(INDEX(dbOrdini[PREZZO ITALIA],MATCH(F58,dbOrdini[CODICE ANKER],0))=0,"",INDEX(dbOrdini[PREZZO ITALIA],MATCH(F58,dbOrdini[CODICE ANKER],0)))))</f>
        <v/>
      </c>
      <c r="M58" s="126" t="str">
        <f t="array" ref="M58">IFERROR(IF(B58="","",IF(T58="A",VLOOKUP(F58,listoneAnkerCompleto,6,FALSE)+(10.3552*H58*I58)/100+1.5+0.05,IF(T58="B",INDEX(dbOrdini[COSTO IMPORT BOTT.],MATCH(1,(dbOrdini[CODICE SUPPLY]=$W$6)*(dbOrdini[CODICE ANKER]=F58),0)),J58+(10.3552*H58*I58)/100+1.5+0.05))),"")</f>
        <v/>
      </c>
      <c r="N58" s="201" t="str">
        <f t="shared" si="1"/>
        <v/>
      </c>
      <c r="O58" s="127" t="str">
        <f>IFERROR(INDEX(ankerAvailabilities[quantity],MATCH(F58,ankerAvailabilities[article nr'#],0)),"")</f>
        <v/>
      </c>
      <c r="P58" s="128" t="str">
        <f ca="1">IFERROR(INDEX(inventarioGeko[ESISTENZA],MATCH(A58,inventarioGeko[ARTICOLO],0)),"")</f>
        <v/>
      </c>
      <c r="Q58" s="129" t="str">
        <f t="shared" si="2"/>
        <v/>
      </c>
      <c r="R58" s="130" t="str">
        <f t="shared" si="3"/>
        <v/>
      </c>
      <c r="S58" s="126" t="str">
        <f t="shared" si="4"/>
        <v/>
      </c>
      <c r="T58" s="240" t="str">
        <f t="shared" si="5"/>
        <v/>
      </c>
      <c r="AM58"/>
    </row>
    <row r="59" spans="1:39">
      <c r="A59" s="283" t="str">
        <f t="shared" ca="1" si="0"/>
        <v/>
      </c>
      <c r="B59" s="276"/>
      <c r="C59" s="277"/>
      <c r="D59" s="278"/>
      <c r="E59" s="164"/>
      <c r="F59" s="121" t="str" cm="1">
        <f t="array" ref="F59">IF(B59="","",IF(T59="A",INDEX(skuAnker,MATCH(B59,descrizioneArtAnker,0)),INDEX(dbOrdini[CODICE ANKER],MATCH(1,(dbOrdini[CODICE SUPPLY]=$W$6)*(dbOrdini[DESCRIZIONE]=B59),0))))</f>
        <v/>
      </c>
      <c r="G59" s="122" t="str">
        <f>IF(B59="","",IF(T59="A",VLOOKUP(B59,listoneAnker_NoSku,2,FALSE),INDEX(dbOrdini[BT/CS],MATCH(F59,dbOrdini[CODICE ANKER],0))))</f>
        <v/>
      </c>
      <c r="H59" s="123" t="str">
        <f>IF(B59="","",IF(T59="A",VLOOKUP(B59,listoneAnker_NoSku,3,FALSE),INDEX(dbOrdini[LT.],MATCH(F59,dbOrdini[CODICE ANKER],0))))</f>
        <v/>
      </c>
      <c r="I59" s="124" t="str">
        <f>IF(B59="","",IF(T59="A",VLOOKUP(B59,listoneAnker_NoSku,4,FALSE),INDEX(dbOrdini[% VOL],MATCH(F59,dbOrdini[CODICE ANKER],0))))</f>
        <v/>
      </c>
      <c r="J59" s="125" t="str">
        <f t="array" ref="J59">IF(B59="","",IF(T59="A",VLOOKUP(B59,listoneAnker_NoSku,5,FALSE),INDEX(dbOrdini[PREZZO ANKER],MATCH(1,(dbOrdini[CODICE SUPPLY]=$W$6)*(dbOrdini[CODICE ANKER]=F59),0))))</f>
        <v/>
      </c>
      <c r="K59" s="295" t="str">
        <f>IFERROR(INDEX(vinolux_data[Price / Bottle],MATCH(INDEX(Anker[barcode bottle],MATCH(F59,Anker[SKU],0)),vinolux_data[EAN bottle],0)),"")</f>
        <v/>
      </c>
      <c r="L59" s="295" t="str">
        <f>IF(B59="","",IF(T59&lt;&gt;"B",IFERROR(INDEX(ultimoPrezzoitalia[PREZZO UNITARIO],MATCH(TEXT(A59,0),ultimoPrezzoitalia[ARTICOLO],0)),""),IF(INDEX(dbOrdini[PREZZO ITALIA],MATCH(F59,dbOrdini[CODICE ANKER],0))=0,"",INDEX(dbOrdini[PREZZO ITALIA],MATCH(F59,dbOrdini[CODICE ANKER],0)))))</f>
        <v/>
      </c>
      <c r="M59" s="126" t="str">
        <f t="array" ref="M59">IFERROR(IF(B59="","",IF(T59="A",VLOOKUP(F59,listoneAnkerCompleto,6,FALSE)+(10.3552*H59*I59)/100+1.5+0.05,IF(T59="B",INDEX(dbOrdini[COSTO IMPORT BOTT.],MATCH(1,(dbOrdini[CODICE SUPPLY]=$W$6)*(dbOrdini[CODICE ANKER]=F59),0)),J59+(10.3552*H59*I59)/100+1.5+0.05))),"")</f>
        <v/>
      </c>
      <c r="N59" s="201" t="str">
        <f t="shared" si="1"/>
        <v/>
      </c>
      <c r="O59" s="127" t="str">
        <f>IFERROR(INDEX(ankerAvailabilities[quantity],MATCH(F59,ankerAvailabilities[article nr'#],0)),"")</f>
        <v/>
      </c>
      <c r="P59" s="128" t="str">
        <f ca="1">IFERROR(INDEX(inventarioGeko[ESISTENZA],MATCH(A59,inventarioGeko[ARTICOLO],0)),"")</f>
        <v/>
      </c>
      <c r="Q59" s="129" t="str">
        <f t="shared" si="2"/>
        <v/>
      </c>
      <c r="R59" s="130" t="str">
        <f t="shared" si="3"/>
        <v/>
      </c>
      <c r="S59" s="126" t="str">
        <f t="shared" si="4"/>
        <v/>
      </c>
      <c r="T59" s="240" t="str">
        <f t="shared" si="5"/>
        <v/>
      </c>
      <c r="AM59"/>
    </row>
    <row r="60" spans="1:39">
      <c r="A60" s="283" t="str">
        <f t="shared" ca="1" si="0"/>
        <v/>
      </c>
      <c r="B60" s="276"/>
      <c r="C60" s="277"/>
      <c r="D60" s="278"/>
      <c r="E60" s="164"/>
      <c r="F60" s="121" t="str" cm="1">
        <f t="array" ref="F60">IF(B60="","",IF(T60="A",INDEX(skuAnker,MATCH(B60,descrizioneArtAnker,0)),INDEX(dbOrdini[CODICE ANKER],MATCH(1,(dbOrdini[CODICE SUPPLY]=$W$6)*(dbOrdini[DESCRIZIONE]=B60),0))))</f>
        <v/>
      </c>
      <c r="G60" s="122" t="str">
        <f>IF(B60="","",IF(T60="A",VLOOKUP(B60,listoneAnker_NoSku,2,FALSE),INDEX(dbOrdini[BT/CS],MATCH(F60,dbOrdini[CODICE ANKER],0))))</f>
        <v/>
      </c>
      <c r="H60" s="123" t="str">
        <f>IF(B60="","",IF(T60="A",VLOOKUP(B60,listoneAnker_NoSku,3,FALSE),INDEX(dbOrdini[LT.],MATCH(F60,dbOrdini[CODICE ANKER],0))))</f>
        <v/>
      </c>
      <c r="I60" s="124" t="str">
        <f>IF(B60="","",IF(T60="A",VLOOKUP(B60,listoneAnker_NoSku,4,FALSE),INDEX(dbOrdini[% VOL],MATCH(F60,dbOrdini[CODICE ANKER],0))))</f>
        <v/>
      </c>
      <c r="J60" s="125" t="str">
        <f t="array" ref="J60">IF(B60="","",IF(T60="A",VLOOKUP(B60,listoneAnker_NoSku,5,FALSE),INDEX(dbOrdini[PREZZO ANKER],MATCH(1,(dbOrdini[CODICE SUPPLY]=$W$6)*(dbOrdini[CODICE ANKER]=F60),0))))</f>
        <v/>
      </c>
      <c r="K60" s="295" t="str">
        <f>IFERROR(INDEX(vinolux_data[Price / Bottle],MATCH(INDEX(Anker[barcode bottle],MATCH(F60,Anker[SKU],0)),vinolux_data[EAN bottle],0)),"")</f>
        <v/>
      </c>
      <c r="L60" s="295" t="str">
        <f>IF(B60="","",IF(T60&lt;&gt;"B",IFERROR(INDEX(ultimoPrezzoitalia[PREZZO UNITARIO],MATCH(TEXT(A60,0),ultimoPrezzoitalia[ARTICOLO],0)),""),IF(INDEX(dbOrdini[PREZZO ITALIA],MATCH(F60,dbOrdini[CODICE ANKER],0))=0,"",INDEX(dbOrdini[PREZZO ITALIA],MATCH(F60,dbOrdini[CODICE ANKER],0)))))</f>
        <v/>
      </c>
      <c r="M60" s="126" t="str">
        <f t="array" ref="M60">IFERROR(IF(B60="","",IF(T60="A",VLOOKUP(F60,listoneAnkerCompleto,6,FALSE)+(10.3552*H60*I60)/100+1.5+0.05,IF(T60="B",INDEX(dbOrdini[COSTO IMPORT BOTT.],MATCH(1,(dbOrdini[CODICE SUPPLY]=$W$6)*(dbOrdini[CODICE ANKER]=F60),0)),J60+(10.3552*H60*I60)/100+1.5+0.05))),"")</f>
        <v/>
      </c>
      <c r="N60" s="201" t="str">
        <f t="shared" si="1"/>
        <v/>
      </c>
      <c r="O60" s="127" t="str">
        <f>IFERROR(INDEX(ankerAvailabilities[quantity],MATCH(F60,ankerAvailabilities[article nr'#],0)),"")</f>
        <v/>
      </c>
      <c r="P60" s="128" t="str">
        <f ca="1">IFERROR(INDEX(inventarioGeko[ESISTENZA],MATCH(A60,inventarioGeko[ARTICOLO],0)),"")</f>
        <v/>
      </c>
      <c r="Q60" s="129" t="str">
        <f t="shared" si="2"/>
        <v/>
      </c>
      <c r="R60" s="130" t="str">
        <f t="shared" si="3"/>
        <v/>
      </c>
      <c r="S60" s="126" t="str">
        <f t="shared" si="4"/>
        <v/>
      </c>
      <c r="T60" s="240" t="str">
        <f t="shared" si="5"/>
        <v/>
      </c>
      <c r="AM60"/>
    </row>
    <row r="61" spans="1:39">
      <c r="A61" s="283" t="str">
        <f t="shared" ca="1" si="0"/>
        <v/>
      </c>
      <c r="B61" s="276"/>
      <c r="C61" s="277"/>
      <c r="D61" s="278"/>
      <c r="E61" s="164"/>
      <c r="F61" s="121" t="str" cm="1">
        <f t="array" ref="F61">IF(B61="","",IF(T61="A",INDEX(skuAnker,MATCH(B61,descrizioneArtAnker,0)),INDEX(dbOrdini[CODICE ANKER],MATCH(1,(dbOrdini[CODICE SUPPLY]=$W$6)*(dbOrdini[DESCRIZIONE]=B61),0))))</f>
        <v/>
      </c>
      <c r="G61" s="122" t="str">
        <f>IF(B61="","",IF(T61="A",VLOOKUP(B61,listoneAnker_NoSku,2,FALSE),INDEX(dbOrdini[BT/CS],MATCH(F61,dbOrdini[CODICE ANKER],0))))</f>
        <v/>
      </c>
      <c r="H61" s="123" t="str">
        <f>IF(B61="","",IF(T61="A",VLOOKUP(B61,listoneAnker_NoSku,3,FALSE),INDEX(dbOrdini[LT.],MATCH(F61,dbOrdini[CODICE ANKER],0))))</f>
        <v/>
      </c>
      <c r="I61" s="124" t="str">
        <f>IF(B61="","",IF(T61="A",VLOOKUP(B61,listoneAnker_NoSku,4,FALSE),INDEX(dbOrdini[% VOL],MATCH(F61,dbOrdini[CODICE ANKER],0))))</f>
        <v/>
      </c>
      <c r="J61" s="125" t="str">
        <f t="array" ref="J61">IF(B61="","",IF(T61="A",VLOOKUP(B61,listoneAnker_NoSku,5,FALSE),INDEX(dbOrdini[PREZZO ANKER],MATCH(1,(dbOrdini[CODICE SUPPLY]=$W$6)*(dbOrdini[CODICE ANKER]=F61),0))))</f>
        <v/>
      </c>
      <c r="K61" s="295" t="str">
        <f>IFERROR(INDEX(vinolux_data[Price / Bottle],MATCH(INDEX(Anker[barcode bottle],MATCH(F61,Anker[SKU],0)),vinolux_data[EAN bottle],0)),"")</f>
        <v/>
      </c>
      <c r="L61" s="295" t="str">
        <f>IF(B61="","",IF(T61&lt;&gt;"B",IFERROR(INDEX(ultimoPrezzoitalia[PREZZO UNITARIO],MATCH(TEXT(A61,0),ultimoPrezzoitalia[ARTICOLO],0)),""),IF(INDEX(dbOrdini[PREZZO ITALIA],MATCH(F61,dbOrdini[CODICE ANKER],0))=0,"",INDEX(dbOrdini[PREZZO ITALIA],MATCH(F61,dbOrdini[CODICE ANKER],0)))))</f>
        <v/>
      </c>
      <c r="M61" s="126" t="str">
        <f t="array" ref="M61">IFERROR(IF(B61="","",IF(T61="A",VLOOKUP(F61,listoneAnkerCompleto,6,FALSE)+(10.3552*H61*I61)/100+1.5+0.05,IF(T61="B",INDEX(dbOrdini[COSTO IMPORT BOTT.],MATCH(1,(dbOrdini[CODICE SUPPLY]=$W$6)*(dbOrdini[CODICE ANKER]=F61),0)),J61+(10.3552*H61*I61)/100+1.5+0.05))),"")</f>
        <v/>
      </c>
      <c r="N61" s="201" t="str">
        <f t="shared" si="1"/>
        <v/>
      </c>
      <c r="O61" s="127" t="str">
        <f>IFERROR(INDEX(ankerAvailabilities[quantity],MATCH(F61,ankerAvailabilities[article nr'#],0)),"")</f>
        <v/>
      </c>
      <c r="P61" s="128" t="str">
        <f ca="1">IFERROR(INDEX(inventarioGeko[ESISTENZA],MATCH(A61,inventarioGeko[ARTICOLO],0)),"")</f>
        <v/>
      </c>
      <c r="Q61" s="129" t="str">
        <f t="shared" si="2"/>
        <v/>
      </c>
      <c r="R61" s="130" t="str">
        <f t="shared" si="3"/>
        <v/>
      </c>
      <c r="S61" s="126" t="str">
        <f t="shared" si="4"/>
        <v/>
      </c>
      <c r="T61" s="240" t="str">
        <f t="shared" si="5"/>
        <v/>
      </c>
      <c r="AM61"/>
    </row>
    <row r="62" spans="1:39">
      <c r="A62" s="283" t="str">
        <f t="shared" ca="1" si="0"/>
        <v/>
      </c>
      <c r="B62" s="276"/>
      <c r="C62" s="277"/>
      <c r="D62" s="278"/>
      <c r="E62" s="164"/>
      <c r="F62" s="121" t="str" cm="1">
        <f t="array" ref="F62">IF(B62="","",IF(T62="A",INDEX(skuAnker,MATCH(B62,descrizioneArtAnker,0)),INDEX(dbOrdini[CODICE ANKER],MATCH(1,(dbOrdini[CODICE SUPPLY]=$W$6)*(dbOrdini[DESCRIZIONE]=B62),0))))</f>
        <v/>
      </c>
      <c r="G62" s="122" t="str">
        <f>IF(B62="","",IF(T62="A",VLOOKUP(B62,listoneAnker_NoSku,2,FALSE),INDEX(dbOrdini[BT/CS],MATCH(F62,dbOrdini[CODICE ANKER],0))))</f>
        <v/>
      </c>
      <c r="H62" s="123" t="str">
        <f>IF(B62="","",IF(T62="A",VLOOKUP(B62,listoneAnker_NoSku,3,FALSE),INDEX(dbOrdini[LT.],MATCH(F62,dbOrdini[CODICE ANKER],0))))</f>
        <v/>
      </c>
      <c r="I62" s="124" t="str">
        <f>IF(B62="","",IF(T62="A",VLOOKUP(B62,listoneAnker_NoSku,4,FALSE),INDEX(dbOrdini[% VOL],MATCH(F62,dbOrdini[CODICE ANKER],0))))</f>
        <v/>
      </c>
      <c r="J62" s="125" t="str">
        <f t="array" ref="J62">IF(B62="","",IF(T62="A",VLOOKUP(B62,listoneAnker_NoSku,5,FALSE),INDEX(dbOrdini[PREZZO ANKER],MATCH(1,(dbOrdini[CODICE SUPPLY]=$W$6)*(dbOrdini[CODICE ANKER]=F62),0))))</f>
        <v/>
      </c>
      <c r="K62" s="295" t="str">
        <f>IFERROR(INDEX(vinolux_data[Price / Bottle],MATCH(INDEX(Anker[barcode bottle],MATCH(F62,Anker[SKU],0)),vinolux_data[EAN bottle],0)),"")</f>
        <v/>
      </c>
      <c r="L62" s="295" t="str">
        <f>IF(B62="","",IF(T62&lt;&gt;"B",IFERROR(INDEX(ultimoPrezzoitalia[PREZZO UNITARIO],MATCH(TEXT(A62,0),ultimoPrezzoitalia[ARTICOLO],0)),""),IF(INDEX(dbOrdini[PREZZO ITALIA],MATCH(F62,dbOrdini[CODICE ANKER],0))=0,"",INDEX(dbOrdini[PREZZO ITALIA],MATCH(F62,dbOrdini[CODICE ANKER],0)))))</f>
        <v/>
      </c>
      <c r="M62" s="126" t="str">
        <f t="array" ref="M62">IFERROR(IF(B62="","",IF(T62="A",VLOOKUP(F62,listoneAnkerCompleto,6,FALSE)+(10.3552*H62*I62)/100+1.5+0.05,IF(T62="B",INDEX(dbOrdini[COSTO IMPORT BOTT.],MATCH(1,(dbOrdini[CODICE SUPPLY]=$W$6)*(dbOrdini[CODICE ANKER]=F62),0)),J62+(10.3552*H62*I62)/100+1.5+0.05))),"")</f>
        <v/>
      </c>
      <c r="N62" s="201" t="str">
        <f t="shared" si="1"/>
        <v/>
      </c>
      <c r="O62" s="127" t="str">
        <f>IFERROR(INDEX(ankerAvailabilities[quantity],MATCH(F62,ankerAvailabilities[article nr'#],0)),"")</f>
        <v/>
      </c>
      <c r="P62" s="128" t="str">
        <f ca="1">IFERROR(INDEX(inventarioGeko[ESISTENZA],MATCH(A62,inventarioGeko[ARTICOLO],0)),"")</f>
        <v/>
      </c>
      <c r="Q62" s="129" t="str">
        <f t="shared" si="2"/>
        <v/>
      </c>
      <c r="R62" s="130" t="str">
        <f t="shared" si="3"/>
        <v/>
      </c>
      <c r="S62" s="126" t="str">
        <f t="shared" si="4"/>
        <v/>
      </c>
      <c r="T62" s="240" t="str">
        <f t="shared" si="5"/>
        <v/>
      </c>
      <c r="AM62"/>
    </row>
    <row r="63" spans="1:39">
      <c r="A63" s="283" t="str">
        <f t="shared" ca="1" si="0"/>
        <v/>
      </c>
      <c r="B63" s="276"/>
      <c r="C63" s="277"/>
      <c r="D63" s="278"/>
      <c r="E63" s="164"/>
      <c r="F63" s="121" t="str" cm="1">
        <f t="array" ref="F63">IF(B63="","",IF(T63="A",INDEX(skuAnker,MATCH(B63,descrizioneArtAnker,0)),INDEX(dbOrdini[CODICE ANKER],MATCH(1,(dbOrdini[CODICE SUPPLY]=$W$6)*(dbOrdini[DESCRIZIONE]=B63),0))))</f>
        <v/>
      </c>
      <c r="G63" s="122" t="str">
        <f>IF(B63="","",IF(T63="A",VLOOKUP(B63,listoneAnker_NoSku,2,FALSE),INDEX(dbOrdini[BT/CS],MATCH(F63,dbOrdini[CODICE ANKER],0))))</f>
        <v/>
      </c>
      <c r="H63" s="123" t="str">
        <f>IF(B63="","",IF(T63="A",VLOOKUP(B63,listoneAnker_NoSku,3,FALSE),INDEX(dbOrdini[LT.],MATCH(F63,dbOrdini[CODICE ANKER],0))))</f>
        <v/>
      </c>
      <c r="I63" s="124" t="str">
        <f>IF(B63="","",IF(T63="A",VLOOKUP(B63,listoneAnker_NoSku,4,FALSE),INDEX(dbOrdini[% VOL],MATCH(F63,dbOrdini[CODICE ANKER],0))))</f>
        <v/>
      </c>
      <c r="J63" s="125" t="str">
        <f t="array" ref="J63">IF(B63="","",IF(T63="A",VLOOKUP(B63,listoneAnker_NoSku,5,FALSE),INDEX(dbOrdini[PREZZO ANKER],MATCH(1,(dbOrdini[CODICE SUPPLY]=$W$6)*(dbOrdini[CODICE ANKER]=F63),0))))</f>
        <v/>
      </c>
      <c r="K63" s="295" t="str">
        <f>IFERROR(INDEX(vinolux_data[Price / Bottle],MATCH(INDEX(Anker[barcode bottle],MATCH(F63,Anker[SKU],0)),vinolux_data[EAN bottle],0)),"")</f>
        <v/>
      </c>
      <c r="L63" s="295" t="str">
        <f>IF(B63="","",IF(T63&lt;&gt;"B",IFERROR(INDEX(ultimoPrezzoitalia[PREZZO UNITARIO],MATCH(TEXT(A63,0),ultimoPrezzoitalia[ARTICOLO],0)),""),IF(INDEX(dbOrdini[PREZZO ITALIA],MATCH(F63,dbOrdini[CODICE ANKER],0))=0,"",INDEX(dbOrdini[PREZZO ITALIA],MATCH(F63,dbOrdini[CODICE ANKER],0)))))</f>
        <v/>
      </c>
      <c r="M63" s="126" t="str">
        <f t="array" ref="M63">IFERROR(IF(B63="","",IF(T63="A",VLOOKUP(F63,listoneAnkerCompleto,6,FALSE)+(10.3552*H63*I63)/100+1.5+0.05,IF(T63="B",INDEX(dbOrdini[COSTO IMPORT BOTT.],MATCH(1,(dbOrdini[CODICE SUPPLY]=$W$6)*(dbOrdini[CODICE ANKER]=F63),0)),J63+(10.3552*H63*I63)/100+1.5+0.05))),"")</f>
        <v/>
      </c>
      <c r="N63" s="201" t="str">
        <f t="shared" si="1"/>
        <v/>
      </c>
      <c r="O63" s="127" t="str">
        <f>IFERROR(INDEX(ankerAvailabilities[quantity],MATCH(F63,ankerAvailabilities[article nr'#],0)),"")</f>
        <v/>
      </c>
      <c r="P63" s="128" t="str">
        <f ca="1">IFERROR(INDEX(inventarioGeko[ESISTENZA],MATCH(A63,inventarioGeko[ARTICOLO],0)),"")</f>
        <v/>
      </c>
      <c r="Q63" s="129" t="str">
        <f t="shared" si="2"/>
        <v/>
      </c>
      <c r="R63" s="130" t="str">
        <f t="shared" si="3"/>
        <v/>
      </c>
      <c r="S63" s="126" t="str">
        <f t="shared" si="4"/>
        <v/>
      </c>
      <c r="T63" s="240" t="str">
        <f t="shared" si="5"/>
        <v/>
      </c>
      <c r="AM63"/>
    </row>
    <row r="64" spans="1:39">
      <c r="A64" s="283" t="str">
        <f t="shared" ca="1" si="0"/>
        <v/>
      </c>
      <c r="B64" s="276"/>
      <c r="C64" s="277"/>
      <c r="D64" s="278"/>
      <c r="E64" s="164"/>
      <c r="F64" s="121" t="str" cm="1">
        <f t="array" ref="F64">IF(B64="","",IF(T64="A",INDEX(skuAnker,MATCH(B64,descrizioneArtAnker,0)),INDEX(dbOrdini[CODICE ANKER],MATCH(1,(dbOrdini[CODICE SUPPLY]=$W$6)*(dbOrdini[DESCRIZIONE]=B64),0))))</f>
        <v/>
      </c>
      <c r="G64" s="122" t="str">
        <f>IF(B64="","",IF(T64="A",VLOOKUP(B64,listoneAnker_NoSku,2,FALSE),INDEX(dbOrdini[BT/CS],MATCH(F64,dbOrdini[CODICE ANKER],0))))</f>
        <v/>
      </c>
      <c r="H64" s="123" t="str">
        <f>IF(B64="","",IF(T64="A",VLOOKUP(B64,listoneAnker_NoSku,3,FALSE),INDEX(dbOrdini[LT.],MATCH(F64,dbOrdini[CODICE ANKER],0))))</f>
        <v/>
      </c>
      <c r="I64" s="124" t="str">
        <f>IF(B64="","",IF(T64="A",VLOOKUP(B64,listoneAnker_NoSku,4,FALSE),INDEX(dbOrdini[% VOL],MATCH(F64,dbOrdini[CODICE ANKER],0))))</f>
        <v/>
      </c>
      <c r="J64" s="125" t="str">
        <f t="array" ref="J64">IF(B64="","",IF(T64="A",VLOOKUP(B64,listoneAnker_NoSku,5,FALSE),INDEX(dbOrdini[PREZZO ANKER],MATCH(1,(dbOrdini[CODICE SUPPLY]=$W$6)*(dbOrdini[CODICE ANKER]=F64),0))))</f>
        <v/>
      </c>
      <c r="K64" s="295" t="str">
        <f>IFERROR(INDEX(vinolux_data[Price / Bottle],MATCH(INDEX(Anker[barcode bottle],MATCH(F64,Anker[SKU],0)),vinolux_data[EAN bottle],0)),"")</f>
        <v/>
      </c>
      <c r="L64" s="295" t="str">
        <f>IF(B64="","",IF(T64&lt;&gt;"B",IFERROR(INDEX(ultimoPrezzoitalia[PREZZO UNITARIO],MATCH(TEXT(A64,0),ultimoPrezzoitalia[ARTICOLO],0)),""),IF(INDEX(dbOrdini[PREZZO ITALIA],MATCH(F64,dbOrdini[CODICE ANKER],0))=0,"",INDEX(dbOrdini[PREZZO ITALIA],MATCH(F64,dbOrdini[CODICE ANKER],0)))))</f>
        <v/>
      </c>
      <c r="M64" s="126" t="str">
        <f t="array" ref="M64">IFERROR(IF(B64="","",IF(T64="A",VLOOKUP(F64,listoneAnkerCompleto,6,FALSE)+(10.3552*H64*I64)/100+1.5+0.05,IF(T64="B",INDEX(dbOrdini[COSTO IMPORT BOTT.],MATCH(1,(dbOrdini[CODICE SUPPLY]=$W$6)*(dbOrdini[CODICE ANKER]=F64),0)),J64+(10.3552*H64*I64)/100+1.5+0.05))),"")</f>
        <v/>
      </c>
      <c r="N64" s="201" t="str">
        <f t="shared" si="1"/>
        <v/>
      </c>
      <c r="O64" s="127" t="str">
        <f>IFERROR(INDEX(ankerAvailabilities[quantity],MATCH(F64,ankerAvailabilities[article nr'#],0)),"")</f>
        <v/>
      </c>
      <c r="P64" s="128" t="str">
        <f ca="1">IFERROR(INDEX(inventarioGeko[ESISTENZA],MATCH(A64,inventarioGeko[ARTICOLO],0)),"")</f>
        <v/>
      </c>
      <c r="Q64" s="129" t="str">
        <f t="shared" si="2"/>
        <v/>
      </c>
      <c r="R64" s="130" t="str">
        <f t="shared" si="3"/>
        <v/>
      </c>
      <c r="S64" s="126" t="str">
        <f t="shared" si="4"/>
        <v/>
      </c>
      <c r="T64" s="240" t="str">
        <f t="shared" si="5"/>
        <v/>
      </c>
      <c r="AM64"/>
    </row>
    <row r="65" spans="1:39">
      <c r="A65" s="283" t="str">
        <f t="shared" ca="1" si="0"/>
        <v/>
      </c>
      <c r="B65" s="276"/>
      <c r="C65" s="277"/>
      <c r="D65" s="278"/>
      <c r="E65" s="164"/>
      <c r="F65" s="121" t="str" cm="1">
        <f t="array" ref="F65">IF(B65="","",IF(T65="A",INDEX(skuAnker,MATCH(B65,descrizioneArtAnker,0)),INDEX(dbOrdini[CODICE ANKER],MATCH(1,(dbOrdini[CODICE SUPPLY]=$W$6)*(dbOrdini[DESCRIZIONE]=B65),0))))</f>
        <v/>
      </c>
      <c r="G65" s="122" t="str">
        <f>IF(B65="","",IF(T65="A",VLOOKUP(B65,listoneAnker_NoSku,2,FALSE),INDEX(dbOrdini[BT/CS],MATCH(F65,dbOrdini[CODICE ANKER],0))))</f>
        <v/>
      </c>
      <c r="H65" s="123" t="str">
        <f>IF(B65="","",IF(T65="A",VLOOKUP(B65,listoneAnker_NoSku,3,FALSE),INDEX(dbOrdini[LT.],MATCH(F65,dbOrdini[CODICE ANKER],0))))</f>
        <v/>
      </c>
      <c r="I65" s="124" t="str">
        <f>IF(B65="","",IF(T65="A",VLOOKUP(B65,listoneAnker_NoSku,4,FALSE),INDEX(dbOrdini[% VOL],MATCH(F65,dbOrdini[CODICE ANKER],0))))</f>
        <v/>
      </c>
      <c r="J65" s="125" t="str">
        <f t="array" ref="J65">IF(B65="","",IF(T65="A",VLOOKUP(B65,listoneAnker_NoSku,5,FALSE),INDEX(dbOrdini[PREZZO ANKER],MATCH(1,(dbOrdini[CODICE SUPPLY]=$W$6)*(dbOrdini[CODICE ANKER]=F65),0))))</f>
        <v/>
      </c>
      <c r="K65" s="295" t="str">
        <f>IFERROR(INDEX(vinolux_data[Price / Bottle],MATCH(INDEX(Anker[barcode bottle],MATCH(F65,Anker[SKU],0)),vinolux_data[EAN bottle],0)),"")</f>
        <v/>
      </c>
      <c r="L65" s="295" t="str">
        <f>IF(B65="","",IF(T65&lt;&gt;"B",IFERROR(INDEX(ultimoPrezzoitalia[PREZZO UNITARIO],MATCH(TEXT(A65,0),ultimoPrezzoitalia[ARTICOLO],0)),""),IF(INDEX(dbOrdini[PREZZO ITALIA],MATCH(F65,dbOrdini[CODICE ANKER],0))=0,"",INDEX(dbOrdini[PREZZO ITALIA],MATCH(F65,dbOrdini[CODICE ANKER],0)))))</f>
        <v/>
      </c>
      <c r="M65" s="126" t="str">
        <f t="array" ref="M65">IFERROR(IF(B65="","",IF(T65="A",VLOOKUP(F65,listoneAnkerCompleto,6,FALSE)+(10.3552*H65*I65)/100+1.5+0.05,IF(T65="B",INDEX(dbOrdini[COSTO IMPORT BOTT.],MATCH(1,(dbOrdini[CODICE SUPPLY]=$W$6)*(dbOrdini[CODICE ANKER]=F65),0)),J65+(10.3552*H65*I65)/100+1.5+0.05))),"")</f>
        <v/>
      </c>
      <c r="N65" s="201" t="str">
        <f t="shared" si="1"/>
        <v/>
      </c>
      <c r="O65" s="127" t="str">
        <f>IFERROR(INDEX(ankerAvailabilities[quantity],MATCH(F65,ankerAvailabilities[article nr'#],0)),"")</f>
        <v/>
      </c>
      <c r="P65" s="128" t="str">
        <f ca="1">IFERROR(INDEX(inventarioGeko[ESISTENZA],MATCH(A65,inventarioGeko[ARTICOLO],0)),"")</f>
        <v/>
      </c>
      <c r="Q65" s="129" t="str">
        <f t="shared" si="2"/>
        <v/>
      </c>
      <c r="R65" s="130" t="str">
        <f t="shared" si="3"/>
        <v/>
      </c>
      <c r="S65" s="126" t="str">
        <f t="shared" si="4"/>
        <v/>
      </c>
      <c r="T65" s="240" t="str">
        <f t="shared" si="5"/>
        <v/>
      </c>
      <c r="AM65"/>
    </row>
    <row r="66" spans="1:39">
      <c r="A66" s="286" t="str">
        <f t="shared" ca="1" si="0"/>
        <v/>
      </c>
      <c r="B66" s="287"/>
      <c r="C66" s="288"/>
      <c r="D66" s="289"/>
      <c r="E66" s="167"/>
      <c r="F66" s="121" t="str" cm="1">
        <f t="array" ref="F66">IF(B66="","",IF(T66="A",INDEX(skuAnker,MATCH(B66,descrizioneArtAnker,0)),INDEX(dbOrdini[CODICE ANKER],MATCH(1,(dbOrdini[CODICE SUPPLY]=$W$6)*(dbOrdini[DESCRIZIONE]=B66),0))))</f>
        <v/>
      </c>
      <c r="G66" s="122" t="str">
        <f>IF(B66="","",IF(T66="A",VLOOKUP(B66,listoneAnker_NoSku,2,FALSE),INDEX(dbOrdini[BT/CS],MATCH(F66,dbOrdini[CODICE ANKER],0))))</f>
        <v/>
      </c>
      <c r="H66" s="123" t="str">
        <f>IF(B66="","",IF(T66="A",VLOOKUP(B66,listoneAnker_NoSku,3,FALSE),INDEX(dbOrdini[LT.],MATCH(F66,dbOrdini[CODICE ANKER],0))))</f>
        <v/>
      </c>
      <c r="I66" s="124" t="str">
        <f>IF(B66="","",IF(T66="A",VLOOKUP(B66,listoneAnker_NoSku,4,FALSE),INDEX(dbOrdini[% VOL],MATCH(F66,dbOrdini[CODICE ANKER],0))))</f>
        <v/>
      </c>
      <c r="J66" s="125" t="str">
        <f t="array" ref="J66">IF(B66="","",IF(T66="A",VLOOKUP(B66,listoneAnker_NoSku,5,FALSE),INDEX(dbOrdini[PREZZO ANKER],MATCH(1,(dbOrdini[CODICE SUPPLY]=$W$6)*(dbOrdini[CODICE ANKER]=F66),0))))</f>
        <v/>
      </c>
      <c r="K66" s="295" t="str">
        <f>IFERROR(INDEX(vinolux_data[Price / Bottle],MATCH(INDEX(Anker[barcode bottle],MATCH(F66,Anker[SKU],0)),vinolux_data[EAN bottle],0)),"")</f>
        <v/>
      </c>
      <c r="L66" s="295" t="str">
        <f>IF(B66="","",IF(T66&lt;&gt;"B",IFERROR(INDEX(ultimoPrezzoitalia[PREZZO UNITARIO],MATCH(TEXT(A66,0),ultimoPrezzoitalia[ARTICOLO],0)),""),IF(INDEX(dbOrdini[PREZZO ITALIA],MATCH(F66,dbOrdini[CODICE ANKER],0))=0,"",INDEX(dbOrdini[PREZZO ITALIA],MATCH(F66,dbOrdini[CODICE ANKER],0)))))</f>
        <v/>
      </c>
      <c r="M66" s="126" t="str">
        <f t="array" ref="M66">IFERROR(IF(B66="","",IF(T66="A",VLOOKUP(F66,listoneAnkerCompleto,6,FALSE)+(10.3552*H66*I66)/100+1.5+0.05,IF(T66="B",INDEX(dbOrdini[COSTO IMPORT BOTT.],MATCH(1,(dbOrdini[CODICE SUPPLY]=$W$6)*(dbOrdini[CODICE ANKER]=F66),0)),J66+(10.3552*H66*I66)/100+1.5+0.05))),"")</f>
        <v/>
      </c>
      <c r="N66" s="201" t="str">
        <f t="shared" si="1"/>
        <v/>
      </c>
      <c r="O66" s="127" t="str">
        <f>IFERROR(INDEX(ankerAvailabilities[quantity],MATCH(F66,ankerAvailabilities[article nr'#],0)),"")</f>
        <v/>
      </c>
      <c r="P66" s="128" t="str">
        <f ca="1">IFERROR(INDEX(inventarioGeko[ESISTENZA],MATCH(A66,inventarioGeko[ARTICOLO],0)),"")</f>
        <v/>
      </c>
      <c r="Q66" s="129" t="str">
        <f t="shared" si="2"/>
        <v/>
      </c>
      <c r="R66" s="130" t="str">
        <f t="shared" si="3"/>
        <v/>
      </c>
      <c r="S66" s="126" t="str">
        <f t="shared" si="4"/>
        <v/>
      </c>
      <c r="T66" s="240" t="str">
        <f t="shared" si="5"/>
        <v/>
      </c>
      <c r="AM66"/>
    </row>
    <row r="67" spans="1:39">
      <c r="A67" s="283" t="str">
        <f t="shared" ref="A67:A130" ca="1" si="6">IFERROR(INDEX(storicoSkuGeko,MATCH(F67,storicoSkuAnker,0)),"")</f>
        <v/>
      </c>
      <c r="B67" s="276"/>
      <c r="C67" s="277"/>
      <c r="D67" s="278"/>
      <c r="E67" s="164"/>
      <c r="F67" s="121" t="str" cm="1">
        <f t="array" ref="F67">IF(B67="","",IF(T67="A",INDEX(skuAnker,MATCH(B67,descrizioneArtAnker,0)),INDEX(dbOrdini[CODICE ANKER],MATCH(1,(dbOrdini[CODICE SUPPLY]=$W$6)*(dbOrdini[DESCRIZIONE]=B67),0))))</f>
        <v/>
      </c>
      <c r="G67" s="122" t="str">
        <f>IF(B67="","",IF(T67="A",VLOOKUP(B67,listoneAnker_NoSku,2,FALSE),INDEX(dbOrdini[BT/CS],MATCH(F67,dbOrdini[CODICE ANKER],0))))</f>
        <v/>
      </c>
      <c r="H67" s="123" t="str">
        <f>IF(B67="","",IF(T67="A",VLOOKUP(B67,listoneAnker_NoSku,3,FALSE),INDEX(dbOrdini[LT.],MATCH(F67,dbOrdini[CODICE ANKER],0))))</f>
        <v/>
      </c>
      <c r="I67" s="124" t="str">
        <f>IF(B67="","",IF(T67="A",VLOOKUP(B67,listoneAnker_NoSku,4,FALSE),INDEX(dbOrdini[% VOL],MATCH(F67,dbOrdini[CODICE ANKER],0))))</f>
        <v/>
      </c>
      <c r="J67" s="125" t="str">
        <f t="array" ref="J67">IF(B67="","",IF(T67="A",VLOOKUP(B67,listoneAnker_NoSku,5,FALSE),INDEX(dbOrdini[PREZZO ANKER],MATCH(1,(dbOrdini[CODICE SUPPLY]=$W$6)*(dbOrdini[CODICE ANKER]=F67),0))))</f>
        <v/>
      </c>
      <c r="K67" s="295" t="str">
        <f>IFERROR(INDEX(vinolux_data[Price / Bottle],MATCH(INDEX(Anker[barcode bottle],MATCH(F67,Anker[SKU],0)),vinolux_data[EAN bottle],0)),"")</f>
        <v/>
      </c>
      <c r="L67" s="295" t="str">
        <f>IF(B67="","",IF(T67&lt;&gt;"B",IFERROR(INDEX(ultimoPrezzoitalia[PREZZO UNITARIO],MATCH(TEXT(A67,0),ultimoPrezzoitalia[ARTICOLO],0)),""),IF(INDEX(dbOrdini[PREZZO ITALIA],MATCH(F67,dbOrdini[CODICE ANKER],0))=0,"",INDEX(dbOrdini[PREZZO ITALIA],MATCH(F67,dbOrdini[CODICE ANKER],0)))))</f>
        <v/>
      </c>
      <c r="M67" s="126" t="str">
        <f t="array" ref="M67">IFERROR(IF(B67="","",IF(T67="A",VLOOKUP(F67,listoneAnkerCompleto,6,FALSE)+(10.3552*H67*I67)/100+1.5+0.05,IF(T67="B",INDEX(dbOrdini[COSTO IMPORT BOTT.],MATCH(1,(dbOrdini[CODICE SUPPLY]=$W$6)*(dbOrdini[CODICE ANKER]=F67),0)),J67+(10.3552*H67*I67)/100+1.5+0.05))),"")</f>
        <v/>
      </c>
      <c r="N67" s="201" t="str">
        <f t="shared" ref="N67:N130" si="7">IF(B67="","",C67/G67)</f>
        <v/>
      </c>
      <c r="O67" s="127" t="str">
        <f>IFERROR(INDEX(ankerAvailabilities[quantity],MATCH(F67,ankerAvailabilities[article nr'#],0)),"")</f>
        <v/>
      </c>
      <c r="P67" s="128" t="str">
        <f ca="1">IFERROR(INDEX(inventarioGeko[ESISTENZA],MATCH(A67,inventarioGeko[ARTICOLO],0)),"")</f>
        <v/>
      </c>
      <c r="Q67" s="129" t="str">
        <f t="shared" ref="Q67:Q130" si="8">IF(B67="","",J67*D67)</f>
        <v/>
      </c>
      <c r="R67" s="130" t="str">
        <f t="shared" ref="R67:R130" si="9">IF(B67="","",M67*D67)</f>
        <v/>
      </c>
      <c r="S67" s="126" t="str">
        <f t="shared" ref="S67:S130" si="10">IF(B67="","",IF($W$4="Negozi","",IF($W$4="Enoteca",CEILING(M67*1.12,0.05)*C67,CEILING(M67*1.1,0.05)*C67)))</f>
        <v/>
      </c>
      <c r="T67" s="240" t="str">
        <f t="shared" ref="T67:T130" si="11">IF(B67="","",$W$13)</f>
        <v/>
      </c>
      <c r="AM67"/>
    </row>
    <row r="68" spans="1:39">
      <c r="A68" s="283" t="str">
        <f t="shared" ca="1" si="6"/>
        <v/>
      </c>
      <c r="B68" s="276"/>
      <c r="C68" s="277"/>
      <c r="D68" s="278"/>
      <c r="E68" s="164"/>
      <c r="F68" s="121" t="str" cm="1">
        <f t="array" ref="F68">IF(B68="","",IF(T68="A",INDEX(skuAnker,MATCH(B68,descrizioneArtAnker,0)),INDEX(dbOrdini[CODICE ANKER],MATCH(1,(dbOrdini[CODICE SUPPLY]=$W$6)*(dbOrdini[DESCRIZIONE]=B68),0))))</f>
        <v/>
      </c>
      <c r="G68" s="122" t="str">
        <f>IF(B68="","",IF(T68="A",VLOOKUP(B68,listoneAnker_NoSku,2,FALSE),INDEX(dbOrdini[BT/CS],MATCH(F68,dbOrdini[CODICE ANKER],0))))</f>
        <v/>
      </c>
      <c r="H68" s="123" t="str">
        <f>IF(B68="","",IF(T68="A",VLOOKUP(B68,listoneAnker_NoSku,3,FALSE),INDEX(dbOrdini[LT.],MATCH(F68,dbOrdini[CODICE ANKER],0))))</f>
        <v/>
      </c>
      <c r="I68" s="124" t="str">
        <f>IF(B68="","",IF(T68="A",VLOOKUP(B68,listoneAnker_NoSku,4,FALSE),INDEX(dbOrdini[% VOL],MATCH(F68,dbOrdini[CODICE ANKER],0))))</f>
        <v/>
      </c>
      <c r="J68" s="125" t="str">
        <f t="array" ref="J68">IF(B68="","",IF(T68="A",VLOOKUP(B68,listoneAnker_NoSku,5,FALSE),INDEX(dbOrdini[PREZZO ANKER],MATCH(1,(dbOrdini[CODICE SUPPLY]=$W$6)*(dbOrdini[CODICE ANKER]=F68),0))))</f>
        <v/>
      </c>
      <c r="K68" s="295" t="str">
        <f>IFERROR(INDEX(vinolux_data[Price / Bottle],MATCH(INDEX(Anker[barcode bottle],MATCH(F68,Anker[SKU],0)),vinolux_data[EAN bottle],0)),"")</f>
        <v/>
      </c>
      <c r="L68" s="295" t="str">
        <f>IF(B68="","",IF(T68&lt;&gt;"B",IFERROR(INDEX(ultimoPrezzoitalia[PREZZO UNITARIO],MATCH(TEXT(A68,0),ultimoPrezzoitalia[ARTICOLO],0)),""),IF(INDEX(dbOrdini[PREZZO ITALIA],MATCH(F68,dbOrdini[CODICE ANKER],0))=0,"",INDEX(dbOrdini[PREZZO ITALIA],MATCH(F68,dbOrdini[CODICE ANKER],0)))))</f>
        <v/>
      </c>
      <c r="M68" s="126" t="str">
        <f t="array" ref="M68">IFERROR(IF(B68="","",IF(T68="A",VLOOKUP(F68,listoneAnkerCompleto,6,FALSE)+(10.3552*H68*I68)/100+1.5+0.05,IF(T68="B",INDEX(dbOrdini[COSTO IMPORT BOTT.],MATCH(1,(dbOrdini[CODICE SUPPLY]=$W$6)*(dbOrdini[CODICE ANKER]=F68),0)),J68+(10.3552*H68*I68)/100+1.5+0.05))),"")</f>
        <v/>
      </c>
      <c r="N68" s="201" t="str">
        <f t="shared" si="7"/>
        <v/>
      </c>
      <c r="O68" s="127" t="str">
        <f>IFERROR(INDEX(ankerAvailabilities[quantity],MATCH(F68,ankerAvailabilities[article nr'#],0)),"")</f>
        <v/>
      </c>
      <c r="P68" s="128" t="str">
        <f ca="1">IFERROR(INDEX(inventarioGeko[ESISTENZA],MATCH(A68,inventarioGeko[ARTICOLO],0)),"")</f>
        <v/>
      </c>
      <c r="Q68" s="129" t="str">
        <f t="shared" si="8"/>
        <v/>
      </c>
      <c r="R68" s="130" t="str">
        <f t="shared" si="9"/>
        <v/>
      </c>
      <c r="S68" s="126" t="str">
        <f t="shared" si="10"/>
        <v/>
      </c>
      <c r="T68" s="240" t="str">
        <f t="shared" si="11"/>
        <v/>
      </c>
      <c r="AM68"/>
    </row>
    <row r="69" spans="1:39">
      <c r="A69" s="283" t="str">
        <f t="shared" ca="1" si="6"/>
        <v/>
      </c>
      <c r="B69" s="276"/>
      <c r="C69" s="277"/>
      <c r="D69" s="278"/>
      <c r="E69" s="164"/>
      <c r="F69" s="121" t="str" cm="1">
        <f t="array" ref="F69">IF(B69="","",IF(T69="A",INDEX(skuAnker,MATCH(B69,descrizioneArtAnker,0)),INDEX(dbOrdini[CODICE ANKER],MATCH(1,(dbOrdini[CODICE SUPPLY]=$W$6)*(dbOrdini[DESCRIZIONE]=B69),0))))</f>
        <v/>
      </c>
      <c r="G69" s="122" t="str">
        <f>IF(B69="","",IF(T69="A",VLOOKUP(B69,listoneAnker_NoSku,2,FALSE),INDEX(dbOrdini[BT/CS],MATCH(F69,dbOrdini[CODICE ANKER],0))))</f>
        <v/>
      </c>
      <c r="H69" s="123" t="str">
        <f>IF(B69="","",IF(T69="A",VLOOKUP(B69,listoneAnker_NoSku,3,FALSE),INDEX(dbOrdini[LT.],MATCH(F69,dbOrdini[CODICE ANKER],0))))</f>
        <v/>
      </c>
      <c r="I69" s="124" t="str">
        <f>IF(B69="","",IF(T69="A",VLOOKUP(B69,listoneAnker_NoSku,4,FALSE),INDEX(dbOrdini[% VOL],MATCH(F69,dbOrdini[CODICE ANKER],0))))</f>
        <v/>
      </c>
      <c r="J69" s="125" t="str">
        <f t="array" ref="J69">IF(B69="","",IF(T69="A",VLOOKUP(B69,listoneAnker_NoSku,5,FALSE),INDEX(dbOrdini[PREZZO ANKER],MATCH(1,(dbOrdini[CODICE SUPPLY]=$W$6)*(dbOrdini[CODICE ANKER]=F69),0))))</f>
        <v/>
      </c>
      <c r="K69" s="295" t="str">
        <f>IFERROR(INDEX(vinolux_data[Price / Bottle],MATCH(INDEX(Anker[barcode bottle],MATCH(F69,Anker[SKU],0)),vinolux_data[EAN bottle],0)),"")</f>
        <v/>
      </c>
      <c r="L69" s="295" t="str">
        <f>IF(B69="","",IF(T69&lt;&gt;"B",IFERROR(INDEX(ultimoPrezzoitalia[PREZZO UNITARIO],MATCH(TEXT(A69,0),ultimoPrezzoitalia[ARTICOLO],0)),""),IF(INDEX(dbOrdini[PREZZO ITALIA],MATCH(F69,dbOrdini[CODICE ANKER],0))=0,"",INDEX(dbOrdini[PREZZO ITALIA],MATCH(F69,dbOrdini[CODICE ANKER],0)))))</f>
        <v/>
      </c>
      <c r="M69" s="126" t="str">
        <f t="array" ref="M69">IFERROR(IF(B69="","",IF(T69="A",VLOOKUP(F69,listoneAnkerCompleto,6,FALSE)+(10.3552*H69*I69)/100+1.5+0.05,IF(T69="B",INDEX(dbOrdini[COSTO IMPORT BOTT.],MATCH(1,(dbOrdini[CODICE SUPPLY]=$W$6)*(dbOrdini[CODICE ANKER]=F69),0)),J69+(10.3552*H69*I69)/100+1.5+0.05))),"")</f>
        <v/>
      </c>
      <c r="N69" s="201" t="str">
        <f t="shared" si="7"/>
        <v/>
      </c>
      <c r="O69" s="127" t="str">
        <f>IFERROR(INDEX(ankerAvailabilities[quantity],MATCH(F69,ankerAvailabilities[article nr'#],0)),"")</f>
        <v/>
      </c>
      <c r="P69" s="128" t="str">
        <f ca="1">IFERROR(INDEX(inventarioGeko[ESISTENZA],MATCH(A69,inventarioGeko[ARTICOLO],0)),"")</f>
        <v/>
      </c>
      <c r="Q69" s="129" t="str">
        <f t="shared" si="8"/>
        <v/>
      </c>
      <c r="R69" s="130" t="str">
        <f t="shared" si="9"/>
        <v/>
      </c>
      <c r="S69" s="126" t="str">
        <f t="shared" si="10"/>
        <v/>
      </c>
      <c r="T69" s="240" t="str">
        <f t="shared" si="11"/>
        <v/>
      </c>
      <c r="AM69"/>
    </row>
    <row r="70" spans="1:39">
      <c r="A70" s="283" t="str">
        <f t="shared" ca="1" si="6"/>
        <v/>
      </c>
      <c r="B70" s="276"/>
      <c r="C70" s="277"/>
      <c r="D70" s="278"/>
      <c r="E70" s="164"/>
      <c r="F70" s="121" t="str" cm="1">
        <f t="array" ref="F70">IF(B70="","",IF(T70="A",INDEX(skuAnker,MATCH(B70,descrizioneArtAnker,0)),INDEX(dbOrdini[CODICE ANKER],MATCH(1,(dbOrdini[CODICE SUPPLY]=$W$6)*(dbOrdini[DESCRIZIONE]=B70),0))))</f>
        <v/>
      </c>
      <c r="G70" s="122" t="str">
        <f>IF(B70="","",IF(T70="A",VLOOKUP(B70,listoneAnker_NoSku,2,FALSE),INDEX(dbOrdini[BT/CS],MATCH(F70,dbOrdini[CODICE ANKER],0))))</f>
        <v/>
      </c>
      <c r="H70" s="123" t="str">
        <f>IF(B70="","",IF(T70="A",VLOOKUP(B70,listoneAnker_NoSku,3,FALSE),INDEX(dbOrdini[LT.],MATCH(F70,dbOrdini[CODICE ANKER],0))))</f>
        <v/>
      </c>
      <c r="I70" s="124" t="str">
        <f>IF(B70="","",IF(T70="A",VLOOKUP(B70,listoneAnker_NoSku,4,FALSE),INDEX(dbOrdini[% VOL],MATCH(F70,dbOrdini[CODICE ANKER],0))))</f>
        <v/>
      </c>
      <c r="J70" s="125" t="str">
        <f t="array" ref="J70">IF(B70="","",IF(T70="A",VLOOKUP(B70,listoneAnker_NoSku,5,FALSE),INDEX(dbOrdini[PREZZO ANKER],MATCH(1,(dbOrdini[CODICE SUPPLY]=$W$6)*(dbOrdini[CODICE ANKER]=F70),0))))</f>
        <v/>
      </c>
      <c r="K70" s="295" t="str">
        <f>IFERROR(INDEX(vinolux_data[Price / Bottle],MATCH(INDEX(Anker[barcode bottle],MATCH(F70,Anker[SKU],0)),vinolux_data[EAN bottle],0)),"")</f>
        <v/>
      </c>
      <c r="L70" s="295" t="str">
        <f>IF(B70="","",IF(T70&lt;&gt;"B",IFERROR(INDEX(ultimoPrezzoitalia[PREZZO UNITARIO],MATCH(TEXT(A70,0),ultimoPrezzoitalia[ARTICOLO],0)),""),IF(INDEX(dbOrdini[PREZZO ITALIA],MATCH(F70,dbOrdini[CODICE ANKER],0))=0,"",INDEX(dbOrdini[PREZZO ITALIA],MATCH(F70,dbOrdini[CODICE ANKER],0)))))</f>
        <v/>
      </c>
      <c r="M70" s="126" t="str">
        <f t="array" ref="M70">IFERROR(IF(B70="","",IF(T70="A",VLOOKUP(F70,listoneAnkerCompleto,6,FALSE)+(10.3552*H70*I70)/100+1.5+0.05,IF(T70="B",INDEX(dbOrdini[COSTO IMPORT BOTT.],MATCH(1,(dbOrdini[CODICE SUPPLY]=$W$6)*(dbOrdini[CODICE ANKER]=F70),0)),J70+(10.3552*H70*I70)/100+1.5+0.05))),"")</f>
        <v/>
      </c>
      <c r="N70" s="201" t="str">
        <f t="shared" si="7"/>
        <v/>
      </c>
      <c r="O70" s="127" t="str">
        <f>IFERROR(INDEX(ankerAvailabilities[quantity],MATCH(F70,ankerAvailabilities[article nr'#],0)),"")</f>
        <v/>
      </c>
      <c r="P70" s="128" t="str">
        <f ca="1">IFERROR(INDEX(inventarioGeko[ESISTENZA],MATCH(A70,inventarioGeko[ARTICOLO],0)),"")</f>
        <v/>
      </c>
      <c r="Q70" s="129" t="str">
        <f t="shared" si="8"/>
        <v/>
      </c>
      <c r="R70" s="130" t="str">
        <f t="shared" si="9"/>
        <v/>
      </c>
      <c r="S70" s="126" t="str">
        <f t="shared" si="10"/>
        <v/>
      </c>
      <c r="T70" s="240" t="str">
        <f t="shared" si="11"/>
        <v/>
      </c>
      <c r="AM70"/>
    </row>
    <row r="71" spans="1:39">
      <c r="A71" s="283" t="str">
        <f t="shared" ca="1" si="6"/>
        <v/>
      </c>
      <c r="B71" s="276"/>
      <c r="C71" s="277"/>
      <c r="D71" s="278"/>
      <c r="E71" s="164"/>
      <c r="F71" s="121" t="str" cm="1">
        <f t="array" ref="F71">IF(B71="","",IF(T71="A",INDEX(skuAnker,MATCH(B71,descrizioneArtAnker,0)),INDEX(dbOrdini[CODICE ANKER],MATCH(1,(dbOrdini[CODICE SUPPLY]=$W$6)*(dbOrdini[DESCRIZIONE]=B71),0))))</f>
        <v/>
      </c>
      <c r="G71" s="122" t="str">
        <f>IF(B71="","",IF(T71="A",VLOOKUP(B71,listoneAnker_NoSku,2,FALSE),INDEX(dbOrdini[BT/CS],MATCH(F71,dbOrdini[CODICE ANKER],0))))</f>
        <v/>
      </c>
      <c r="H71" s="123" t="str">
        <f>IF(B71="","",IF(T71="A",VLOOKUP(B71,listoneAnker_NoSku,3,FALSE),INDEX(dbOrdini[LT.],MATCH(F71,dbOrdini[CODICE ANKER],0))))</f>
        <v/>
      </c>
      <c r="I71" s="124" t="str">
        <f>IF(B71="","",IF(T71="A",VLOOKUP(B71,listoneAnker_NoSku,4,FALSE),INDEX(dbOrdini[% VOL],MATCH(F71,dbOrdini[CODICE ANKER],0))))</f>
        <v/>
      </c>
      <c r="J71" s="125" t="str">
        <f t="array" ref="J71">IF(B71="","",IF(T71="A",VLOOKUP(B71,listoneAnker_NoSku,5,FALSE),INDEX(dbOrdini[PREZZO ANKER],MATCH(1,(dbOrdini[CODICE SUPPLY]=$W$6)*(dbOrdini[CODICE ANKER]=F71),0))))</f>
        <v/>
      </c>
      <c r="K71" s="295" t="str">
        <f>IFERROR(INDEX(vinolux_data[Price / Bottle],MATCH(INDEX(Anker[barcode bottle],MATCH(F71,Anker[SKU],0)),vinolux_data[EAN bottle],0)),"")</f>
        <v/>
      </c>
      <c r="L71" s="295" t="str">
        <f>IF(B71="","",IF(T71&lt;&gt;"B",IFERROR(INDEX(ultimoPrezzoitalia[PREZZO UNITARIO],MATCH(TEXT(A71,0),ultimoPrezzoitalia[ARTICOLO],0)),""),IF(INDEX(dbOrdini[PREZZO ITALIA],MATCH(F71,dbOrdini[CODICE ANKER],0))=0,"",INDEX(dbOrdini[PREZZO ITALIA],MATCH(F71,dbOrdini[CODICE ANKER],0)))))</f>
        <v/>
      </c>
      <c r="M71" s="126" t="str">
        <f t="array" ref="M71">IFERROR(IF(B71="","",IF(T71="A",VLOOKUP(F71,listoneAnkerCompleto,6,FALSE)+(10.3552*H71*I71)/100+1.5+0.05,IF(T71="B",INDEX(dbOrdini[COSTO IMPORT BOTT.],MATCH(1,(dbOrdini[CODICE SUPPLY]=$W$6)*(dbOrdini[CODICE ANKER]=F71),0)),J71+(10.3552*H71*I71)/100+1.5+0.05))),"")</f>
        <v/>
      </c>
      <c r="N71" s="201" t="str">
        <f t="shared" si="7"/>
        <v/>
      </c>
      <c r="O71" s="127" t="str">
        <f>IFERROR(INDEX(ankerAvailabilities[quantity],MATCH(F71,ankerAvailabilities[article nr'#],0)),"")</f>
        <v/>
      </c>
      <c r="P71" s="128" t="str">
        <f ca="1">IFERROR(INDEX(inventarioGeko[ESISTENZA],MATCH(A71,inventarioGeko[ARTICOLO],0)),"")</f>
        <v/>
      </c>
      <c r="Q71" s="129" t="str">
        <f t="shared" si="8"/>
        <v/>
      </c>
      <c r="R71" s="130" t="str">
        <f t="shared" si="9"/>
        <v/>
      </c>
      <c r="S71" s="126" t="str">
        <f t="shared" si="10"/>
        <v/>
      </c>
      <c r="T71" s="240" t="str">
        <f t="shared" si="11"/>
        <v/>
      </c>
      <c r="AM71"/>
    </row>
    <row r="72" spans="1:39">
      <c r="A72" s="283" t="str">
        <f t="shared" ca="1" si="6"/>
        <v/>
      </c>
      <c r="B72" s="276"/>
      <c r="C72" s="277"/>
      <c r="D72" s="278"/>
      <c r="E72" s="164"/>
      <c r="F72" s="121" t="str" cm="1">
        <f t="array" ref="F72">IF(B72="","",IF(T72="A",INDEX(skuAnker,MATCH(B72,descrizioneArtAnker,0)),INDEX(dbOrdini[CODICE ANKER],MATCH(1,(dbOrdini[CODICE SUPPLY]=$W$6)*(dbOrdini[DESCRIZIONE]=B72),0))))</f>
        <v/>
      </c>
      <c r="G72" s="122" t="str">
        <f>IF(B72="","",IF(T72="A",VLOOKUP(B72,listoneAnker_NoSku,2,FALSE),INDEX(dbOrdini[BT/CS],MATCH(F72,dbOrdini[CODICE ANKER],0))))</f>
        <v/>
      </c>
      <c r="H72" s="123" t="str">
        <f>IF(B72="","",IF(T72="A",VLOOKUP(B72,listoneAnker_NoSku,3,FALSE),INDEX(dbOrdini[LT.],MATCH(F72,dbOrdini[CODICE ANKER],0))))</f>
        <v/>
      </c>
      <c r="I72" s="124" t="str">
        <f>IF(B72="","",IF(T72="A",VLOOKUP(B72,listoneAnker_NoSku,4,FALSE),INDEX(dbOrdini[% VOL],MATCH(F72,dbOrdini[CODICE ANKER],0))))</f>
        <v/>
      </c>
      <c r="J72" s="125" t="str">
        <f t="array" ref="J72">IF(B72="","",IF(T72="A",VLOOKUP(B72,listoneAnker_NoSku,5,FALSE),INDEX(dbOrdini[PREZZO ANKER],MATCH(1,(dbOrdini[CODICE SUPPLY]=$W$6)*(dbOrdini[CODICE ANKER]=F72),0))))</f>
        <v/>
      </c>
      <c r="K72" s="295" t="str">
        <f>IFERROR(INDEX(vinolux_data[Price / Bottle],MATCH(INDEX(Anker[barcode bottle],MATCH(F72,Anker[SKU],0)),vinolux_data[EAN bottle],0)),"")</f>
        <v/>
      </c>
      <c r="L72" s="295" t="str">
        <f>IF(B72="","",IF(T72&lt;&gt;"B",IFERROR(INDEX(ultimoPrezzoitalia[PREZZO UNITARIO],MATCH(TEXT(A72,0),ultimoPrezzoitalia[ARTICOLO],0)),""),IF(INDEX(dbOrdini[PREZZO ITALIA],MATCH(F72,dbOrdini[CODICE ANKER],0))=0,"",INDEX(dbOrdini[PREZZO ITALIA],MATCH(F72,dbOrdini[CODICE ANKER],0)))))</f>
        <v/>
      </c>
      <c r="M72" s="126" t="str">
        <f t="array" ref="M72">IFERROR(IF(B72="","",IF(T72="A",VLOOKUP(F72,listoneAnkerCompleto,6,FALSE)+(10.3552*H72*I72)/100+1.5+0.05,IF(T72="B",INDEX(dbOrdini[COSTO IMPORT BOTT.],MATCH(1,(dbOrdini[CODICE SUPPLY]=$W$6)*(dbOrdini[CODICE ANKER]=F72),0)),J72+(10.3552*H72*I72)/100+1.5+0.05))),"")</f>
        <v/>
      </c>
      <c r="N72" s="201" t="str">
        <f t="shared" si="7"/>
        <v/>
      </c>
      <c r="O72" s="127" t="str">
        <f>IFERROR(INDEX(ankerAvailabilities[quantity],MATCH(F72,ankerAvailabilities[article nr'#],0)),"")</f>
        <v/>
      </c>
      <c r="P72" s="128" t="str">
        <f ca="1">IFERROR(INDEX(inventarioGeko[ESISTENZA],MATCH(A72,inventarioGeko[ARTICOLO],0)),"")</f>
        <v/>
      </c>
      <c r="Q72" s="129" t="str">
        <f t="shared" si="8"/>
        <v/>
      </c>
      <c r="R72" s="130" t="str">
        <f t="shared" si="9"/>
        <v/>
      </c>
      <c r="S72" s="126" t="str">
        <f t="shared" si="10"/>
        <v/>
      </c>
      <c r="T72" s="240" t="str">
        <f t="shared" si="11"/>
        <v/>
      </c>
      <c r="AM72"/>
    </row>
    <row r="73" spans="1:39">
      <c r="A73" s="283" t="str">
        <f t="shared" ca="1" si="6"/>
        <v/>
      </c>
      <c r="B73" s="280"/>
      <c r="C73" s="277"/>
      <c r="D73" s="278"/>
      <c r="E73" s="164"/>
      <c r="F73" s="121" t="str" cm="1">
        <f t="array" ref="F73">IF(B73="","",IF(T73="A",INDEX(skuAnker,MATCH(B73,descrizioneArtAnker,0)),INDEX(dbOrdini[CODICE ANKER],MATCH(1,(dbOrdini[CODICE SUPPLY]=$W$6)*(dbOrdini[DESCRIZIONE]=B73),0))))</f>
        <v/>
      </c>
      <c r="G73" s="122" t="str">
        <f>IF(B73="","",IF(T73="A",VLOOKUP(B73,listoneAnker_NoSku,2,FALSE),INDEX(dbOrdini[BT/CS],MATCH(F73,dbOrdini[CODICE ANKER],0))))</f>
        <v/>
      </c>
      <c r="H73" s="123" t="str">
        <f>IF(B73="","",IF(T73="A",VLOOKUP(B73,listoneAnker_NoSku,3,FALSE),INDEX(dbOrdini[LT.],MATCH(F73,dbOrdini[CODICE ANKER],0))))</f>
        <v/>
      </c>
      <c r="I73" s="124" t="str">
        <f>IF(B73="","",IF(T73="A",VLOOKUP(B73,listoneAnker_NoSku,4,FALSE),INDEX(dbOrdini[% VOL],MATCH(F73,dbOrdini[CODICE ANKER],0))))</f>
        <v/>
      </c>
      <c r="J73" s="125" t="str">
        <f t="array" ref="J73">IF(B73="","",IF(T73="A",VLOOKUP(B73,listoneAnker_NoSku,5,FALSE),INDEX(dbOrdini[PREZZO ANKER],MATCH(1,(dbOrdini[CODICE SUPPLY]=$W$6)*(dbOrdini[CODICE ANKER]=F73),0))))</f>
        <v/>
      </c>
      <c r="K73" s="295" t="str">
        <f>IFERROR(INDEX(vinolux_data[Price / Bottle],MATCH(INDEX(Anker[barcode bottle],MATCH(F73,Anker[SKU],0)),vinolux_data[EAN bottle],0)),"")</f>
        <v/>
      </c>
      <c r="L73" s="295" t="str">
        <f>IF(B73="","",IF(T73&lt;&gt;"B",IFERROR(INDEX(ultimoPrezzoitalia[PREZZO UNITARIO],MATCH(TEXT(A73,0),ultimoPrezzoitalia[ARTICOLO],0)),""),IF(INDEX(dbOrdini[PREZZO ITALIA],MATCH(F73,dbOrdini[CODICE ANKER],0))=0,"",INDEX(dbOrdini[PREZZO ITALIA],MATCH(F73,dbOrdini[CODICE ANKER],0)))))</f>
        <v/>
      </c>
      <c r="M73" s="126" t="str">
        <f t="array" ref="M73">IFERROR(IF(B73="","",IF(T73="A",VLOOKUP(F73,listoneAnkerCompleto,6,FALSE)+(10.3552*H73*I73)/100+1.5+0.05,IF(T73="B",INDEX(dbOrdini[COSTO IMPORT BOTT.],MATCH(1,(dbOrdini[CODICE SUPPLY]=$W$6)*(dbOrdini[CODICE ANKER]=F73),0)),J73+(10.3552*H73*I73)/100+1.5+0.05))),"")</f>
        <v/>
      </c>
      <c r="N73" s="201" t="str">
        <f t="shared" si="7"/>
        <v/>
      </c>
      <c r="O73" s="127" t="str">
        <f>IFERROR(INDEX(ankerAvailabilities[quantity],MATCH(F73,ankerAvailabilities[article nr'#],0)),"")</f>
        <v/>
      </c>
      <c r="P73" s="128" t="str">
        <f ca="1">IFERROR(INDEX(inventarioGeko[ESISTENZA],MATCH(A73,inventarioGeko[ARTICOLO],0)),"")</f>
        <v/>
      </c>
      <c r="Q73" s="129" t="str">
        <f t="shared" si="8"/>
        <v/>
      </c>
      <c r="R73" s="130" t="str">
        <f t="shared" si="9"/>
        <v/>
      </c>
      <c r="S73" s="126" t="str">
        <f t="shared" si="10"/>
        <v/>
      </c>
      <c r="T73" s="240" t="str">
        <f t="shared" si="11"/>
        <v/>
      </c>
      <c r="AM73"/>
    </row>
    <row r="74" spans="1:39">
      <c r="A74" s="283" t="str">
        <f t="shared" ca="1" si="6"/>
        <v/>
      </c>
      <c r="B74" s="276"/>
      <c r="C74" s="277"/>
      <c r="D74" s="278"/>
      <c r="E74" s="164"/>
      <c r="F74" s="121" t="str" cm="1">
        <f t="array" ref="F74">IF(B74="","",IF(T74="A",INDEX(skuAnker,MATCH(B74,descrizioneArtAnker,0)),INDEX(dbOrdini[CODICE ANKER],MATCH(1,(dbOrdini[CODICE SUPPLY]=$W$6)*(dbOrdini[DESCRIZIONE]=B74),0))))</f>
        <v/>
      </c>
      <c r="G74" s="122" t="str">
        <f>IF(B74="","",IF(T74="A",VLOOKUP(B74,listoneAnker_NoSku,2,FALSE),INDEX(dbOrdini[BT/CS],MATCH(F74,dbOrdini[CODICE ANKER],0))))</f>
        <v/>
      </c>
      <c r="H74" s="123" t="str">
        <f>IF(B74="","",IF(T74="A",VLOOKUP(B74,listoneAnker_NoSku,3,FALSE),INDEX(dbOrdini[LT.],MATCH(F74,dbOrdini[CODICE ANKER],0))))</f>
        <v/>
      </c>
      <c r="I74" s="124" t="str">
        <f>IF(B74="","",IF(T74="A",VLOOKUP(B74,listoneAnker_NoSku,4,FALSE),INDEX(dbOrdini[% VOL],MATCH(F74,dbOrdini[CODICE ANKER],0))))</f>
        <v/>
      </c>
      <c r="J74" s="125" t="str">
        <f t="array" ref="J74">IF(B74="","",IF(T74="A",VLOOKUP(B74,listoneAnker_NoSku,5,FALSE),INDEX(dbOrdini[PREZZO ANKER],MATCH(1,(dbOrdini[CODICE SUPPLY]=$W$6)*(dbOrdini[CODICE ANKER]=F74),0))))</f>
        <v/>
      </c>
      <c r="K74" s="295" t="str">
        <f>IFERROR(INDEX(vinolux_data[Price / Bottle],MATCH(INDEX(Anker[barcode bottle],MATCH(F74,Anker[SKU],0)),vinolux_data[EAN bottle],0)),"")</f>
        <v/>
      </c>
      <c r="L74" s="295" t="str">
        <f>IF(B74="","",IF(T74&lt;&gt;"B",IFERROR(INDEX(ultimoPrezzoitalia[PREZZO UNITARIO],MATCH(TEXT(A74,0),ultimoPrezzoitalia[ARTICOLO],0)),""),IF(INDEX(dbOrdini[PREZZO ITALIA],MATCH(F74,dbOrdini[CODICE ANKER],0))=0,"",INDEX(dbOrdini[PREZZO ITALIA],MATCH(F74,dbOrdini[CODICE ANKER],0)))))</f>
        <v/>
      </c>
      <c r="M74" s="126" t="str">
        <f t="array" ref="M74">IFERROR(IF(B74="","",IF(T74="A",VLOOKUP(F74,listoneAnkerCompleto,6,FALSE)+(10.3552*H74*I74)/100+1.5+0.05,IF(T74="B",INDEX(dbOrdini[COSTO IMPORT BOTT.],MATCH(1,(dbOrdini[CODICE SUPPLY]=$W$6)*(dbOrdini[CODICE ANKER]=F74),0)),J74+(10.3552*H74*I74)/100+1.5+0.05))),"")</f>
        <v/>
      </c>
      <c r="N74" s="201" t="str">
        <f t="shared" si="7"/>
        <v/>
      </c>
      <c r="O74" s="127" t="str">
        <f>IFERROR(INDEX(ankerAvailabilities[quantity],MATCH(F74,ankerAvailabilities[article nr'#],0)),"")</f>
        <v/>
      </c>
      <c r="P74" s="128" t="str">
        <f ca="1">IFERROR(INDEX(inventarioGeko[ESISTENZA],MATCH(A74,inventarioGeko[ARTICOLO],0)),"")</f>
        <v/>
      </c>
      <c r="Q74" s="129" t="str">
        <f t="shared" si="8"/>
        <v/>
      </c>
      <c r="R74" s="130" t="str">
        <f t="shared" si="9"/>
        <v/>
      </c>
      <c r="S74" s="126" t="str">
        <f t="shared" si="10"/>
        <v/>
      </c>
      <c r="T74" s="240" t="str">
        <f t="shared" si="11"/>
        <v/>
      </c>
      <c r="AM74"/>
    </row>
    <row r="75" spans="1:39">
      <c r="A75" s="283" t="str">
        <f t="shared" ca="1" si="6"/>
        <v/>
      </c>
      <c r="B75" s="276"/>
      <c r="C75" s="277"/>
      <c r="D75" s="278"/>
      <c r="E75" s="164"/>
      <c r="F75" s="121" t="str" cm="1">
        <f t="array" ref="F75">IF(B75="","",IF(T75="A",INDEX(skuAnker,MATCH(B75,descrizioneArtAnker,0)),INDEX(dbOrdini[CODICE ANKER],MATCH(1,(dbOrdini[CODICE SUPPLY]=$W$6)*(dbOrdini[DESCRIZIONE]=B75),0))))</f>
        <v/>
      </c>
      <c r="G75" s="122" t="str">
        <f>IF(B75="","",IF(T75="A",VLOOKUP(B75,listoneAnker_NoSku,2,FALSE),INDEX(dbOrdini[BT/CS],MATCH(F75,dbOrdini[CODICE ANKER],0))))</f>
        <v/>
      </c>
      <c r="H75" s="123" t="str">
        <f>IF(B75="","",IF(T75="A",VLOOKUP(B75,listoneAnker_NoSku,3,FALSE),INDEX(dbOrdini[LT.],MATCH(F75,dbOrdini[CODICE ANKER],0))))</f>
        <v/>
      </c>
      <c r="I75" s="124" t="str">
        <f>IF(B75="","",IF(T75="A",VLOOKUP(B75,listoneAnker_NoSku,4,FALSE),INDEX(dbOrdini[% VOL],MATCH(F75,dbOrdini[CODICE ANKER],0))))</f>
        <v/>
      </c>
      <c r="J75" s="125" t="str">
        <f t="array" ref="J75">IF(B75="","",IF(T75="A",VLOOKUP(B75,listoneAnker_NoSku,5,FALSE),INDEX(dbOrdini[PREZZO ANKER],MATCH(1,(dbOrdini[CODICE SUPPLY]=$W$6)*(dbOrdini[CODICE ANKER]=F75),0))))</f>
        <v/>
      </c>
      <c r="K75" s="295" t="str">
        <f>IFERROR(INDEX(vinolux_data[Price / Bottle],MATCH(INDEX(Anker[barcode bottle],MATCH(F75,Anker[SKU],0)),vinolux_data[EAN bottle],0)),"")</f>
        <v/>
      </c>
      <c r="L75" s="295" t="str">
        <f>IF(B75="","",IF(T75&lt;&gt;"B",IFERROR(INDEX(ultimoPrezzoitalia[PREZZO UNITARIO],MATCH(TEXT(A75,0),ultimoPrezzoitalia[ARTICOLO],0)),""),IF(INDEX(dbOrdini[PREZZO ITALIA],MATCH(F75,dbOrdini[CODICE ANKER],0))=0,"",INDEX(dbOrdini[PREZZO ITALIA],MATCH(F75,dbOrdini[CODICE ANKER],0)))))</f>
        <v/>
      </c>
      <c r="M75" s="126" t="str">
        <f t="array" ref="M75">IFERROR(IF(B75="","",IF(T75="A",VLOOKUP(F75,listoneAnkerCompleto,6,FALSE)+(10.3552*H75*I75)/100+1.5+0.05,IF(T75="B",INDEX(dbOrdini[COSTO IMPORT BOTT.],MATCH(1,(dbOrdini[CODICE SUPPLY]=$W$6)*(dbOrdini[CODICE ANKER]=F75),0)),J75+(10.3552*H75*I75)/100+1.5+0.05))),"")</f>
        <v/>
      </c>
      <c r="N75" s="201" t="str">
        <f t="shared" si="7"/>
        <v/>
      </c>
      <c r="O75" s="127" t="str">
        <f>IFERROR(INDEX(ankerAvailabilities[quantity],MATCH(F75,ankerAvailabilities[article nr'#],0)),"")</f>
        <v/>
      </c>
      <c r="P75" s="128" t="str">
        <f ca="1">IFERROR(INDEX(inventarioGeko[ESISTENZA],MATCH(A75,inventarioGeko[ARTICOLO],0)),"")</f>
        <v/>
      </c>
      <c r="Q75" s="129" t="str">
        <f t="shared" si="8"/>
        <v/>
      </c>
      <c r="R75" s="130" t="str">
        <f t="shared" si="9"/>
        <v/>
      </c>
      <c r="S75" s="126" t="str">
        <f t="shared" si="10"/>
        <v/>
      </c>
      <c r="T75" s="240" t="str">
        <f t="shared" si="11"/>
        <v/>
      </c>
      <c r="AM75"/>
    </row>
    <row r="76" spans="1:39">
      <c r="A76" s="283" t="str">
        <f t="shared" ca="1" si="6"/>
        <v/>
      </c>
      <c r="B76" s="276"/>
      <c r="C76" s="277"/>
      <c r="D76" s="278"/>
      <c r="E76" s="164"/>
      <c r="F76" s="121" t="str" cm="1">
        <f t="array" ref="F76">IF(B76="","",IF(T76="A",INDEX(skuAnker,MATCH(B76,descrizioneArtAnker,0)),INDEX(dbOrdini[CODICE ANKER],MATCH(1,(dbOrdini[CODICE SUPPLY]=$W$6)*(dbOrdini[DESCRIZIONE]=B76),0))))</f>
        <v/>
      </c>
      <c r="G76" s="122" t="str">
        <f>IF(B76="","",IF(T76="A",VLOOKUP(B76,listoneAnker_NoSku,2,FALSE),INDEX(dbOrdini[BT/CS],MATCH(F76,dbOrdini[CODICE ANKER],0))))</f>
        <v/>
      </c>
      <c r="H76" s="123" t="str">
        <f>IF(B76="","",IF(T76="A",VLOOKUP(B76,listoneAnker_NoSku,3,FALSE),INDEX(dbOrdini[LT.],MATCH(F76,dbOrdini[CODICE ANKER],0))))</f>
        <v/>
      </c>
      <c r="I76" s="124" t="str">
        <f>IF(B76="","",IF(T76="A",VLOOKUP(B76,listoneAnker_NoSku,4,FALSE),INDEX(dbOrdini[% VOL],MATCH(F76,dbOrdini[CODICE ANKER],0))))</f>
        <v/>
      </c>
      <c r="J76" s="125" t="str">
        <f t="array" ref="J76">IF(B76="","",IF(T76="A",VLOOKUP(B76,listoneAnker_NoSku,5,FALSE),INDEX(dbOrdini[PREZZO ANKER],MATCH(1,(dbOrdini[CODICE SUPPLY]=$W$6)*(dbOrdini[CODICE ANKER]=F76),0))))</f>
        <v/>
      </c>
      <c r="K76" s="295" t="str">
        <f>IFERROR(INDEX(vinolux_data[Price / Bottle],MATCH(INDEX(Anker[barcode bottle],MATCH(F76,Anker[SKU],0)),vinolux_data[EAN bottle],0)),"")</f>
        <v/>
      </c>
      <c r="L76" s="295" t="str">
        <f>IF(B76="","",IF(T76&lt;&gt;"B",IFERROR(INDEX(ultimoPrezzoitalia[PREZZO UNITARIO],MATCH(TEXT(A76,0),ultimoPrezzoitalia[ARTICOLO],0)),""),IF(INDEX(dbOrdini[PREZZO ITALIA],MATCH(F76,dbOrdini[CODICE ANKER],0))=0,"",INDEX(dbOrdini[PREZZO ITALIA],MATCH(F76,dbOrdini[CODICE ANKER],0)))))</f>
        <v/>
      </c>
      <c r="M76" s="126" t="str">
        <f t="array" ref="M76">IFERROR(IF(B76="","",IF(T76="A",VLOOKUP(F76,listoneAnkerCompleto,6,FALSE)+(10.3552*H76*I76)/100+1.5+0.05,IF(T76="B",INDEX(dbOrdini[COSTO IMPORT BOTT.],MATCH(1,(dbOrdini[CODICE SUPPLY]=$W$6)*(dbOrdini[CODICE ANKER]=F76),0)),J76+(10.3552*H76*I76)/100+1.5+0.05))),"")</f>
        <v/>
      </c>
      <c r="N76" s="201" t="str">
        <f t="shared" si="7"/>
        <v/>
      </c>
      <c r="O76" s="127" t="str">
        <f>IFERROR(INDEX(ankerAvailabilities[quantity],MATCH(F76,ankerAvailabilities[article nr'#],0)),"")</f>
        <v/>
      </c>
      <c r="P76" s="128" t="str">
        <f ca="1">IFERROR(INDEX(inventarioGeko[ESISTENZA],MATCH(A76,inventarioGeko[ARTICOLO],0)),"")</f>
        <v/>
      </c>
      <c r="Q76" s="129" t="str">
        <f t="shared" si="8"/>
        <v/>
      </c>
      <c r="R76" s="130" t="str">
        <f t="shared" si="9"/>
        <v/>
      </c>
      <c r="S76" s="126" t="str">
        <f t="shared" si="10"/>
        <v/>
      </c>
      <c r="T76" s="240" t="str">
        <f t="shared" si="11"/>
        <v/>
      </c>
      <c r="AM76"/>
    </row>
    <row r="77" spans="1:39">
      <c r="A77" s="283" t="str">
        <f t="shared" ca="1" si="6"/>
        <v/>
      </c>
      <c r="B77" s="276"/>
      <c r="C77" s="277"/>
      <c r="D77" s="278"/>
      <c r="E77" s="164"/>
      <c r="F77" s="121" t="str" cm="1">
        <f t="array" ref="F77">IF(B77="","",IF(T77="A",INDEX(skuAnker,MATCH(B77,descrizioneArtAnker,0)),INDEX(dbOrdini[CODICE ANKER],MATCH(1,(dbOrdini[CODICE SUPPLY]=$W$6)*(dbOrdini[DESCRIZIONE]=B77),0))))</f>
        <v/>
      </c>
      <c r="G77" s="122" t="str">
        <f>IF(B77="","",IF(T77="A",VLOOKUP(B77,listoneAnker_NoSku,2,FALSE),INDEX(dbOrdini[BT/CS],MATCH(F77,dbOrdini[CODICE ANKER],0))))</f>
        <v/>
      </c>
      <c r="H77" s="123" t="str">
        <f>IF(B77="","",IF(T77="A",VLOOKUP(B77,listoneAnker_NoSku,3,FALSE),INDEX(dbOrdini[LT.],MATCH(F77,dbOrdini[CODICE ANKER],0))))</f>
        <v/>
      </c>
      <c r="I77" s="124" t="str">
        <f>IF(B77="","",IF(T77="A",VLOOKUP(B77,listoneAnker_NoSku,4,FALSE),INDEX(dbOrdini[% VOL],MATCH(F77,dbOrdini[CODICE ANKER],0))))</f>
        <v/>
      </c>
      <c r="J77" s="125" t="str">
        <f t="array" ref="J77">IF(B77="","",IF(T77="A",VLOOKUP(B77,listoneAnker_NoSku,5,FALSE),INDEX(dbOrdini[PREZZO ANKER],MATCH(1,(dbOrdini[CODICE SUPPLY]=$W$6)*(dbOrdini[CODICE ANKER]=F77),0))))</f>
        <v/>
      </c>
      <c r="K77" s="295" t="str">
        <f>IFERROR(INDEX(vinolux_data[Price / Bottle],MATCH(INDEX(Anker[barcode bottle],MATCH(F77,Anker[SKU],0)),vinolux_data[EAN bottle],0)),"")</f>
        <v/>
      </c>
      <c r="L77" s="295" t="str">
        <f>IF(B77="","",IF(T77&lt;&gt;"B",IFERROR(INDEX(ultimoPrezzoitalia[PREZZO UNITARIO],MATCH(TEXT(A77,0),ultimoPrezzoitalia[ARTICOLO],0)),""),IF(INDEX(dbOrdini[PREZZO ITALIA],MATCH(F77,dbOrdini[CODICE ANKER],0))=0,"",INDEX(dbOrdini[PREZZO ITALIA],MATCH(F77,dbOrdini[CODICE ANKER],0)))))</f>
        <v/>
      </c>
      <c r="M77" s="126" t="str">
        <f t="array" ref="M77">IFERROR(IF(B77="","",IF(T77="A",VLOOKUP(F77,listoneAnkerCompleto,6,FALSE)+(10.3552*H77*I77)/100+1.5+0.05,IF(T77="B",INDEX(dbOrdini[COSTO IMPORT BOTT.],MATCH(1,(dbOrdini[CODICE SUPPLY]=$W$6)*(dbOrdini[CODICE ANKER]=F77),0)),J77+(10.3552*H77*I77)/100+1.5+0.05))),"")</f>
        <v/>
      </c>
      <c r="N77" s="201" t="str">
        <f t="shared" si="7"/>
        <v/>
      </c>
      <c r="O77" s="127" t="str">
        <f>IFERROR(INDEX(ankerAvailabilities[quantity],MATCH(F77,ankerAvailabilities[article nr'#],0)),"")</f>
        <v/>
      </c>
      <c r="P77" s="128" t="str">
        <f ca="1">IFERROR(INDEX(inventarioGeko[ESISTENZA],MATCH(A77,inventarioGeko[ARTICOLO],0)),"")</f>
        <v/>
      </c>
      <c r="Q77" s="129" t="str">
        <f t="shared" si="8"/>
        <v/>
      </c>
      <c r="R77" s="130" t="str">
        <f t="shared" si="9"/>
        <v/>
      </c>
      <c r="S77" s="126" t="str">
        <f t="shared" si="10"/>
        <v/>
      </c>
      <c r="T77" s="240" t="str">
        <f t="shared" si="11"/>
        <v/>
      </c>
      <c r="AM77"/>
    </row>
    <row r="78" spans="1:39">
      <c r="A78" s="283" t="str">
        <f t="shared" ca="1" si="6"/>
        <v/>
      </c>
      <c r="B78" s="276"/>
      <c r="C78" s="277"/>
      <c r="D78" s="278"/>
      <c r="E78" s="164"/>
      <c r="F78" s="121" t="str" cm="1">
        <f t="array" ref="F78">IF(B78="","",IF(T78="A",INDEX(skuAnker,MATCH(B78,descrizioneArtAnker,0)),INDEX(dbOrdini[CODICE ANKER],MATCH(1,(dbOrdini[CODICE SUPPLY]=$W$6)*(dbOrdini[DESCRIZIONE]=B78),0))))</f>
        <v/>
      </c>
      <c r="G78" s="122" t="str">
        <f>IF(B78="","",IF(T78="A",VLOOKUP(B78,listoneAnker_NoSku,2,FALSE),INDEX(dbOrdini[BT/CS],MATCH(F78,dbOrdini[CODICE ANKER],0))))</f>
        <v/>
      </c>
      <c r="H78" s="123" t="str">
        <f>IF(B78="","",IF(T78="A",VLOOKUP(B78,listoneAnker_NoSku,3,FALSE),INDEX(dbOrdini[LT.],MATCH(F78,dbOrdini[CODICE ANKER],0))))</f>
        <v/>
      </c>
      <c r="I78" s="124" t="str">
        <f>IF(B78="","",IF(T78="A",VLOOKUP(B78,listoneAnker_NoSku,4,FALSE),INDEX(dbOrdini[% VOL],MATCH(F78,dbOrdini[CODICE ANKER],0))))</f>
        <v/>
      </c>
      <c r="J78" s="125" t="str">
        <f t="array" ref="J78">IF(B78="","",IF(T78="A",VLOOKUP(B78,listoneAnker_NoSku,5,FALSE),INDEX(dbOrdini[PREZZO ANKER],MATCH(1,(dbOrdini[CODICE SUPPLY]=$W$6)*(dbOrdini[CODICE ANKER]=F78),0))))</f>
        <v/>
      </c>
      <c r="K78" s="295" t="str">
        <f>IFERROR(INDEX(vinolux_data[Price / Bottle],MATCH(INDEX(Anker[barcode bottle],MATCH(F78,Anker[SKU],0)),vinolux_data[EAN bottle],0)),"")</f>
        <v/>
      </c>
      <c r="L78" s="295" t="str">
        <f>IF(B78="","",IF(T78&lt;&gt;"B",IFERROR(INDEX(ultimoPrezzoitalia[PREZZO UNITARIO],MATCH(TEXT(A78,0),ultimoPrezzoitalia[ARTICOLO],0)),""),IF(INDEX(dbOrdini[PREZZO ITALIA],MATCH(F78,dbOrdini[CODICE ANKER],0))=0,"",INDEX(dbOrdini[PREZZO ITALIA],MATCH(F78,dbOrdini[CODICE ANKER],0)))))</f>
        <v/>
      </c>
      <c r="M78" s="126" t="str">
        <f t="array" ref="M78">IFERROR(IF(B78="","",IF(T78="A",VLOOKUP(F78,listoneAnkerCompleto,6,FALSE)+(10.3552*H78*I78)/100+1.5+0.05,IF(T78="B",INDEX(dbOrdini[COSTO IMPORT BOTT.],MATCH(1,(dbOrdini[CODICE SUPPLY]=$W$6)*(dbOrdini[CODICE ANKER]=F78),0)),J78+(10.3552*H78*I78)/100+1.5+0.05))),"")</f>
        <v/>
      </c>
      <c r="N78" s="201" t="str">
        <f t="shared" si="7"/>
        <v/>
      </c>
      <c r="O78" s="127" t="str">
        <f>IFERROR(INDEX(ankerAvailabilities[quantity],MATCH(F78,ankerAvailabilities[article nr'#],0)),"")</f>
        <v/>
      </c>
      <c r="P78" s="128" t="str">
        <f ca="1">IFERROR(INDEX(inventarioGeko[ESISTENZA],MATCH(A78,inventarioGeko[ARTICOLO],0)),"")</f>
        <v/>
      </c>
      <c r="Q78" s="129" t="str">
        <f t="shared" si="8"/>
        <v/>
      </c>
      <c r="R78" s="130" t="str">
        <f t="shared" si="9"/>
        <v/>
      </c>
      <c r="S78" s="126" t="str">
        <f t="shared" si="10"/>
        <v/>
      </c>
      <c r="T78" s="240" t="str">
        <f t="shared" si="11"/>
        <v/>
      </c>
      <c r="AM78"/>
    </row>
    <row r="79" spans="1:39">
      <c r="A79" s="283" t="str">
        <f t="shared" ca="1" si="6"/>
        <v/>
      </c>
      <c r="B79" s="276"/>
      <c r="C79" s="277"/>
      <c r="D79" s="278"/>
      <c r="E79" s="164"/>
      <c r="F79" s="121" t="str" cm="1">
        <f t="array" ref="F79">IF(B79="","",IF(T79="A",INDEX(skuAnker,MATCH(B79,descrizioneArtAnker,0)),INDEX(dbOrdini[CODICE ANKER],MATCH(1,(dbOrdini[CODICE SUPPLY]=$W$6)*(dbOrdini[DESCRIZIONE]=B79),0))))</f>
        <v/>
      </c>
      <c r="G79" s="122" t="str">
        <f>IF(B79="","",IF(T79="A",VLOOKUP(B79,listoneAnker_NoSku,2,FALSE),INDEX(dbOrdini[BT/CS],MATCH(F79,dbOrdini[CODICE ANKER],0))))</f>
        <v/>
      </c>
      <c r="H79" s="123" t="str">
        <f>IF(B79="","",IF(T79="A",VLOOKUP(B79,listoneAnker_NoSku,3,FALSE),INDEX(dbOrdini[LT.],MATCH(F79,dbOrdini[CODICE ANKER],0))))</f>
        <v/>
      </c>
      <c r="I79" s="124" t="str">
        <f>IF(B79="","",IF(T79="A",VLOOKUP(B79,listoneAnker_NoSku,4,FALSE),INDEX(dbOrdini[% VOL],MATCH(F79,dbOrdini[CODICE ANKER],0))))</f>
        <v/>
      </c>
      <c r="J79" s="125" t="str">
        <f t="array" ref="J79">IF(B79="","",IF(T79="A",VLOOKUP(B79,listoneAnker_NoSku,5,FALSE),INDEX(dbOrdini[PREZZO ANKER],MATCH(1,(dbOrdini[CODICE SUPPLY]=$W$6)*(dbOrdini[CODICE ANKER]=F79),0))))</f>
        <v/>
      </c>
      <c r="K79" s="295" t="str">
        <f>IFERROR(INDEX(vinolux_data[Price / Bottle],MATCH(INDEX(Anker[barcode bottle],MATCH(F79,Anker[SKU],0)),vinolux_data[EAN bottle],0)),"")</f>
        <v/>
      </c>
      <c r="L79" s="295" t="str">
        <f>IF(B79="","",IF(T79&lt;&gt;"B",IFERROR(INDEX(ultimoPrezzoitalia[PREZZO UNITARIO],MATCH(TEXT(A79,0),ultimoPrezzoitalia[ARTICOLO],0)),""),IF(INDEX(dbOrdini[PREZZO ITALIA],MATCH(F79,dbOrdini[CODICE ANKER],0))=0,"",INDEX(dbOrdini[PREZZO ITALIA],MATCH(F79,dbOrdini[CODICE ANKER],0)))))</f>
        <v/>
      </c>
      <c r="M79" s="126" t="str">
        <f t="array" ref="M79">IFERROR(IF(B79="","",IF(T79="A",VLOOKUP(F79,listoneAnkerCompleto,6,FALSE)+(10.3552*H79*I79)/100+1.5+0.05,IF(T79="B",INDEX(dbOrdini[COSTO IMPORT BOTT.],MATCH(1,(dbOrdini[CODICE SUPPLY]=$W$6)*(dbOrdini[CODICE ANKER]=F79),0)),J79+(10.3552*H79*I79)/100+1.5+0.05))),"")</f>
        <v/>
      </c>
      <c r="N79" s="201" t="str">
        <f t="shared" si="7"/>
        <v/>
      </c>
      <c r="O79" s="127" t="str">
        <f>IFERROR(INDEX(ankerAvailabilities[quantity],MATCH(F79,ankerAvailabilities[article nr'#],0)),"")</f>
        <v/>
      </c>
      <c r="P79" s="128" t="str">
        <f ca="1">IFERROR(INDEX(inventarioGeko[ESISTENZA],MATCH(A79,inventarioGeko[ARTICOLO],0)),"")</f>
        <v/>
      </c>
      <c r="Q79" s="129" t="str">
        <f t="shared" si="8"/>
        <v/>
      </c>
      <c r="R79" s="130" t="str">
        <f t="shared" si="9"/>
        <v/>
      </c>
      <c r="S79" s="126" t="str">
        <f t="shared" si="10"/>
        <v/>
      </c>
      <c r="T79" s="240" t="str">
        <f t="shared" si="11"/>
        <v/>
      </c>
      <c r="AM79"/>
    </row>
    <row r="80" spans="1:39">
      <c r="A80" s="283" t="str">
        <f t="shared" ca="1" si="6"/>
        <v/>
      </c>
      <c r="B80" s="276"/>
      <c r="C80" s="277"/>
      <c r="D80" s="278"/>
      <c r="E80" s="164"/>
      <c r="F80" s="121" t="str" cm="1">
        <f t="array" ref="F80">IF(B80="","",IF(T80="A",INDEX(skuAnker,MATCH(B80,descrizioneArtAnker,0)),INDEX(dbOrdini[CODICE ANKER],MATCH(1,(dbOrdini[CODICE SUPPLY]=$W$6)*(dbOrdini[DESCRIZIONE]=B80),0))))</f>
        <v/>
      </c>
      <c r="G80" s="122" t="str">
        <f>IF(B80="","",IF(T80="A",VLOOKUP(B80,listoneAnker_NoSku,2,FALSE),INDEX(dbOrdini[BT/CS],MATCH(F80,dbOrdini[CODICE ANKER],0))))</f>
        <v/>
      </c>
      <c r="H80" s="123" t="str">
        <f>IF(B80="","",IF(T80="A",VLOOKUP(B80,listoneAnker_NoSku,3,FALSE),INDEX(dbOrdini[LT.],MATCH(F80,dbOrdini[CODICE ANKER],0))))</f>
        <v/>
      </c>
      <c r="I80" s="124" t="str">
        <f>IF(B80="","",IF(T80="A",VLOOKUP(B80,listoneAnker_NoSku,4,FALSE),INDEX(dbOrdini[% VOL],MATCH(F80,dbOrdini[CODICE ANKER],0))))</f>
        <v/>
      </c>
      <c r="J80" s="125" t="str">
        <f t="array" ref="J80">IF(B80="","",IF(T80="A",VLOOKUP(B80,listoneAnker_NoSku,5,FALSE),INDEX(dbOrdini[PREZZO ANKER],MATCH(1,(dbOrdini[CODICE SUPPLY]=$W$6)*(dbOrdini[CODICE ANKER]=F80),0))))</f>
        <v/>
      </c>
      <c r="K80" s="295" t="str">
        <f>IFERROR(INDEX(vinolux_data[Price / Bottle],MATCH(INDEX(Anker[barcode bottle],MATCH(F80,Anker[SKU],0)),vinolux_data[EAN bottle],0)),"")</f>
        <v/>
      </c>
      <c r="L80" s="295" t="str">
        <f>IF(B80="","",IF(T80&lt;&gt;"B",IFERROR(INDEX(ultimoPrezzoitalia[PREZZO UNITARIO],MATCH(TEXT(A80,0),ultimoPrezzoitalia[ARTICOLO],0)),""),IF(INDEX(dbOrdini[PREZZO ITALIA],MATCH(F80,dbOrdini[CODICE ANKER],0))=0,"",INDEX(dbOrdini[PREZZO ITALIA],MATCH(F80,dbOrdini[CODICE ANKER],0)))))</f>
        <v/>
      </c>
      <c r="M80" s="126" t="str">
        <f t="array" ref="M80">IFERROR(IF(B80="","",IF(T80="A",VLOOKUP(F80,listoneAnkerCompleto,6,FALSE)+(10.3552*H80*I80)/100+1.5+0.05,IF(T80="B",INDEX(dbOrdini[COSTO IMPORT BOTT.],MATCH(1,(dbOrdini[CODICE SUPPLY]=$W$6)*(dbOrdini[CODICE ANKER]=F80),0)),J80+(10.3552*H80*I80)/100+1.5+0.05))),"")</f>
        <v/>
      </c>
      <c r="N80" s="201" t="str">
        <f t="shared" si="7"/>
        <v/>
      </c>
      <c r="O80" s="127" t="str">
        <f>IFERROR(INDEX(ankerAvailabilities[quantity],MATCH(F80,ankerAvailabilities[article nr'#],0)),"")</f>
        <v/>
      </c>
      <c r="P80" s="128" t="str">
        <f ca="1">IFERROR(INDEX(inventarioGeko[ESISTENZA],MATCH(A80,inventarioGeko[ARTICOLO],0)),"")</f>
        <v/>
      </c>
      <c r="Q80" s="129" t="str">
        <f t="shared" si="8"/>
        <v/>
      </c>
      <c r="R80" s="130" t="str">
        <f t="shared" si="9"/>
        <v/>
      </c>
      <c r="S80" s="126" t="str">
        <f t="shared" si="10"/>
        <v/>
      </c>
      <c r="T80" s="240" t="str">
        <f t="shared" si="11"/>
        <v/>
      </c>
      <c r="AM80"/>
    </row>
    <row r="81" spans="1:39">
      <c r="A81" s="283" t="str">
        <f t="shared" ca="1" si="6"/>
        <v/>
      </c>
      <c r="B81" s="276"/>
      <c r="C81" s="277"/>
      <c r="D81" s="278"/>
      <c r="E81" s="164"/>
      <c r="F81" s="121" t="str" cm="1">
        <f t="array" ref="F81">IF(B81="","",IF(T81="A",INDEX(skuAnker,MATCH(B81,descrizioneArtAnker,0)),INDEX(dbOrdini[CODICE ANKER],MATCH(1,(dbOrdini[CODICE SUPPLY]=$W$6)*(dbOrdini[DESCRIZIONE]=B81),0))))</f>
        <v/>
      </c>
      <c r="G81" s="122" t="str">
        <f>IF(B81="","",IF(T81="A",VLOOKUP(B81,listoneAnker_NoSku,2,FALSE),INDEX(dbOrdini[BT/CS],MATCH(F81,dbOrdini[CODICE ANKER],0))))</f>
        <v/>
      </c>
      <c r="H81" s="123" t="str">
        <f>IF(B81="","",IF(T81="A",VLOOKUP(B81,listoneAnker_NoSku,3,FALSE),INDEX(dbOrdini[LT.],MATCH(F81,dbOrdini[CODICE ANKER],0))))</f>
        <v/>
      </c>
      <c r="I81" s="124" t="str">
        <f>IF(B81="","",IF(T81="A",VLOOKUP(B81,listoneAnker_NoSku,4,FALSE),INDEX(dbOrdini[% VOL],MATCH(F81,dbOrdini[CODICE ANKER],0))))</f>
        <v/>
      </c>
      <c r="J81" s="125" t="str">
        <f t="array" ref="J81">IF(B81="","",IF(T81="A",VLOOKUP(B81,listoneAnker_NoSku,5,FALSE),INDEX(dbOrdini[PREZZO ANKER],MATCH(1,(dbOrdini[CODICE SUPPLY]=$W$6)*(dbOrdini[CODICE ANKER]=F81),0))))</f>
        <v/>
      </c>
      <c r="K81" s="295" t="str">
        <f>IFERROR(INDEX(vinolux_data[Price / Bottle],MATCH(INDEX(Anker[barcode bottle],MATCH(F81,Anker[SKU],0)),vinolux_data[EAN bottle],0)),"")</f>
        <v/>
      </c>
      <c r="L81" s="295" t="str">
        <f>IF(B81="","",IF(T81&lt;&gt;"B",IFERROR(INDEX(ultimoPrezzoitalia[PREZZO UNITARIO],MATCH(TEXT(A81,0),ultimoPrezzoitalia[ARTICOLO],0)),""),IF(INDEX(dbOrdini[PREZZO ITALIA],MATCH(F81,dbOrdini[CODICE ANKER],0))=0,"",INDEX(dbOrdini[PREZZO ITALIA],MATCH(F81,dbOrdini[CODICE ANKER],0)))))</f>
        <v/>
      </c>
      <c r="M81" s="126" t="str">
        <f t="array" ref="M81">IFERROR(IF(B81="","",IF(T81="A",VLOOKUP(F81,listoneAnkerCompleto,6,FALSE)+(10.3552*H81*I81)/100+1.5+0.05,IF(T81="B",INDEX(dbOrdini[COSTO IMPORT BOTT.],MATCH(1,(dbOrdini[CODICE SUPPLY]=$W$6)*(dbOrdini[CODICE ANKER]=F81),0)),J81+(10.3552*H81*I81)/100+1.5+0.05))),"")</f>
        <v/>
      </c>
      <c r="N81" s="201" t="str">
        <f t="shared" si="7"/>
        <v/>
      </c>
      <c r="O81" s="127" t="str">
        <f>IFERROR(INDEX(ankerAvailabilities[quantity],MATCH(F81,ankerAvailabilities[article nr'#],0)),"")</f>
        <v/>
      </c>
      <c r="P81" s="128" t="str">
        <f ca="1">IFERROR(INDEX(inventarioGeko[ESISTENZA],MATCH(A81,inventarioGeko[ARTICOLO],0)),"")</f>
        <v/>
      </c>
      <c r="Q81" s="129" t="str">
        <f t="shared" si="8"/>
        <v/>
      </c>
      <c r="R81" s="130" t="str">
        <f t="shared" si="9"/>
        <v/>
      </c>
      <c r="S81" s="126" t="str">
        <f t="shared" si="10"/>
        <v/>
      </c>
      <c r="T81" s="240" t="str">
        <f t="shared" si="11"/>
        <v/>
      </c>
      <c r="AM81"/>
    </row>
    <row r="82" spans="1:39">
      <c r="A82" s="283" t="str">
        <f t="shared" ca="1" si="6"/>
        <v/>
      </c>
      <c r="B82" s="276"/>
      <c r="C82" s="277"/>
      <c r="D82" s="278"/>
      <c r="E82" s="164"/>
      <c r="F82" s="121" t="str" cm="1">
        <f t="array" ref="F82">IF(B82="","",IF(T82="A",INDEX(skuAnker,MATCH(B82,descrizioneArtAnker,0)),INDEX(dbOrdini[CODICE ANKER],MATCH(1,(dbOrdini[CODICE SUPPLY]=$W$6)*(dbOrdini[DESCRIZIONE]=B82),0))))</f>
        <v/>
      </c>
      <c r="G82" s="122" t="str">
        <f>IF(B82="","",IF(T82="A",VLOOKUP(B82,listoneAnker_NoSku,2,FALSE),INDEX(dbOrdini[BT/CS],MATCH(F82,dbOrdini[CODICE ANKER],0))))</f>
        <v/>
      </c>
      <c r="H82" s="123" t="str">
        <f>IF(B82="","",IF(T82="A",VLOOKUP(B82,listoneAnker_NoSku,3,FALSE),INDEX(dbOrdini[LT.],MATCH(F82,dbOrdini[CODICE ANKER],0))))</f>
        <v/>
      </c>
      <c r="I82" s="124" t="str">
        <f>IF(B82="","",IF(T82="A",VLOOKUP(B82,listoneAnker_NoSku,4,FALSE),INDEX(dbOrdini[% VOL],MATCH(F82,dbOrdini[CODICE ANKER],0))))</f>
        <v/>
      </c>
      <c r="J82" s="125" t="str">
        <f t="array" ref="J82">IF(B82="","",IF(T82="A",VLOOKUP(B82,listoneAnker_NoSku,5,FALSE),INDEX(dbOrdini[PREZZO ANKER],MATCH(1,(dbOrdini[CODICE SUPPLY]=$W$6)*(dbOrdini[CODICE ANKER]=F82),0))))</f>
        <v/>
      </c>
      <c r="K82" s="295" t="str">
        <f>IFERROR(INDEX(vinolux_data[Price / Bottle],MATCH(INDEX(Anker[barcode bottle],MATCH(F82,Anker[SKU],0)),vinolux_data[EAN bottle],0)),"")</f>
        <v/>
      </c>
      <c r="L82" s="295" t="str">
        <f>IF(B82="","",IF(T82&lt;&gt;"B",IFERROR(INDEX(ultimoPrezzoitalia[PREZZO UNITARIO],MATCH(TEXT(A82,0),ultimoPrezzoitalia[ARTICOLO],0)),""),IF(INDEX(dbOrdini[PREZZO ITALIA],MATCH(F82,dbOrdini[CODICE ANKER],0))=0,"",INDEX(dbOrdini[PREZZO ITALIA],MATCH(F82,dbOrdini[CODICE ANKER],0)))))</f>
        <v/>
      </c>
      <c r="M82" s="126" t="str">
        <f t="array" ref="M82">IFERROR(IF(B82="","",IF(T82="A",VLOOKUP(F82,listoneAnkerCompleto,6,FALSE)+(10.3552*H82*I82)/100+1.5+0.05,IF(T82="B",INDEX(dbOrdini[COSTO IMPORT BOTT.],MATCH(1,(dbOrdini[CODICE SUPPLY]=$W$6)*(dbOrdini[CODICE ANKER]=F82),0)),J82+(10.3552*H82*I82)/100+1.5+0.05))),"")</f>
        <v/>
      </c>
      <c r="N82" s="201" t="str">
        <f t="shared" si="7"/>
        <v/>
      </c>
      <c r="O82" s="127" t="str">
        <f>IFERROR(INDEX(ankerAvailabilities[quantity],MATCH(F82,ankerAvailabilities[article nr'#],0)),"")</f>
        <v/>
      </c>
      <c r="P82" s="128" t="str">
        <f ca="1">IFERROR(INDEX(inventarioGeko[ESISTENZA],MATCH(A82,inventarioGeko[ARTICOLO],0)),"")</f>
        <v/>
      </c>
      <c r="Q82" s="129" t="str">
        <f t="shared" si="8"/>
        <v/>
      </c>
      <c r="R82" s="130" t="str">
        <f t="shared" si="9"/>
        <v/>
      </c>
      <c r="S82" s="126" t="str">
        <f t="shared" si="10"/>
        <v/>
      </c>
      <c r="T82" s="240" t="str">
        <f t="shared" si="11"/>
        <v/>
      </c>
      <c r="AM82"/>
    </row>
    <row r="83" spans="1:39">
      <c r="A83" s="283" t="str">
        <f t="shared" ca="1" si="6"/>
        <v/>
      </c>
      <c r="B83" s="276"/>
      <c r="C83" s="277"/>
      <c r="D83" s="278"/>
      <c r="E83" s="164"/>
      <c r="F83" s="121" t="str" cm="1">
        <f t="array" ref="F83">IF(B83="","",IF(T83="A",INDEX(skuAnker,MATCH(B83,descrizioneArtAnker,0)),INDEX(dbOrdini[CODICE ANKER],MATCH(1,(dbOrdini[CODICE SUPPLY]=$W$6)*(dbOrdini[DESCRIZIONE]=B83),0))))</f>
        <v/>
      </c>
      <c r="G83" s="122" t="str">
        <f>IF(B83="","",IF(T83="A",VLOOKUP(B83,listoneAnker_NoSku,2,FALSE),INDEX(dbOrdini[BT/CS],MATCH(F83,dbOrdini[CODICE ANKER],0))))</f>
        <v/>
      </c>
      <c r="H83" s="123" t="str">
        <f>IF(B83="","",IF(T83="A",VLOOKUP(B83,listoneAnker_NoSku,3,FALSE),INDEX(dbOrdini[LT.],MATCH(F83,dbOrdini[CODICE ANKER],0))))</f>
        <v/>
      </c>
      <c r="I83" s="124" t="str">
        <f>IF(B83="","",IF(T83="A",VLOOKUP(B83,listoneAnker_NoSku,4,FALSE),INDEX(dbOrdini[% VOL],MATCH(F83,dbOrdini[CODICE ANKER],0))))</f>
        <v/>
      </c>
      <c r="J83" s="125" t="str">
        <f t="array" ref="J83">IF(B83="","",IF(T83="A",VLOOKUP(B83,listoneAnker_NoSku,5,FALSE),INDEX(dbOrdini[PREZZO ANKER],MATCH(1,(dbOrdini[CODICE SUPPLY]=$W$6)*(dbOrdini[CODICE ANKER]=F83),0))))</f>
        <v/>
      </c>
      <c r="K83" s="295" t="str">
        <f>IFERROR(INDEX(vinolux_data[Price / Bottle],MATCH(INDEX(Anker[barcode bottle],MATCH(F83,Anker[SKU],0)),vinolux_data[EAN bottle],0)),"")</f>
        <v/>
      </c>
      <c r="L83" s="295" t="str">
        <f>IF(B83="","",IF(T83&lt;&gt;"B",IFERROR(INDEX(ultimoPrezzoitalia[PREZZO UNITARIO],MATCH(TEXT(A83,0),ultimoPrezzoitalia[ARTICOLO],0)),""),IF(INDEX(dbOrdini[PREZZO ITALIA],MATCH(F83,dbOrdini[CODICE ANKER],0))=0,"",INDEX(dbOrdini[PREZZO ITALIA],MATCH(F83,dbOrdini[CODICE ANKER],0)))))</f>
        <v/>
      </c>
      <c r="M83" s="126" t="str">
        <f t="array" ref="M83">IFERROR(IF(B83="","",IF(T83="A",VLOOKUP(F83,listoneAnkerCompleto,6,FALSE)+(10.3552*H83*I83)/100+1.5+0.05,IF(T83="B",INDEX(dbOrdini[COSTO IMPORT BOTT.],MATCH(1,(dbOrdini[CODICE SUPPLY]=$W$6)*(dbOrdini[CODICE ANKER]=F83),0)),J83+(10.3552*H83*I83)/100+1.5+0.05))),"")</f>
        <v/>
      </c>
      <c r="N83" s="201" t="str">
        <f t="shared" si="7"/>
        <v/>
      </c>
      <c r="O83" s="127" t="str">
        <f>IFERROR(INDEX(ankerAvailabilities[quantity],MATCH(F83,ankerAvailabilities[article nr'#],0)),"")</f>
        <v/>
      </c>
      <c r="P83" s="128" t="str">
        <f ca="1">IFERROR(INDEX(inventarioGeko[ESISTENZA],MATCH(A83,inventarioGeko[ARTICOLO],0)),"")</f>
        <v/>
      </c>
      <c r="Q83" s="129" t="str">
        <f t="shared" si="8"/>
        <v/>
      </c>
      <c r="R83" s="130" t="str">
        <f t="shared" si="9"/>
        <v/>
      </c>
      <c r="S83" s="126" t="str">
        <f t="shared" si="10"/>
        <v/>
      </c>
      <c r="T83" s="240" t="str">
        <f t="shared" si="11"/>
        <v/>
      </c>
      <c r="AM83"/>
    </row>
    <row r="84" spans="1:39">
      <c r="A84" s="283" t="str">
        <f t="shared" ca="1" si="6"/>
        <v/>
      </c>
      <c r="B84" s="276"/>
      <c r="C84" s="277"/>
      <c r="D84" s="278"/>
      <c r="E84" s="164"/>
      <c r="F84" s="121" t="str" cm="1">
        <f t="array" ref="F84">IF(B84="","",IF(T84="A",INDEX(skuAnker,MATCH(B84,descrizioneArtAnker,0)),INDEX(dbOrdini[CODICE ANKER],MATCH(1,(dbOrdini[CODICE SUPPLY]=$W$6)*(dbOrdini[DESCRIZIONE]=B84),0))))</f>
        <v/>
      </c>
      <c r="G84" s="122" t="str">
        <f>IF(B84="","",IF(T84="A",VLOOKUP(B84,listoneAnker_NoSku,2,FALSE),INDEX(dbOrdini[BT/CS],MATCH(F84,dbOrdini[CODICE ANKER],0))))</f>
        <v/>
      </c>
      <c r="H84" s="123" t="str">
        <f>IF(B84="","",IF(T84="A",VLOOKUP(B84,listoneAnker_NoSku,3,FALSE),INDEX(dbOrdini[LT.],MATCH(F84,dbOrdini[CODICE ANKER],0))))</f>
        <v/>
      </c>
      <c r="I84" s="124" t="str">
        <f>IF(B84="","",IF(T84="A",VLOOKUP(B84,listoneAnker_NoSku,4,FALSE),INDEX(dbOrdini[% VOL],MATCH(F84,dbOrdini[CODICE ANKER],0))))</f>
        <v/>
      </c>
      <c r="J84" s="125" t="str">
        <f t="array" ref="J84">IF(B84="","",IF(T84="A",VLOOKUP(B84,listoneAnker_NoSku,5,FALSE),INDEX(dbOrdini[PREZZO ANKER],MATCH(1,(dbOrdini[CODICE SUPPLY]=$W$6)*(dbOrdini[CODICE ANKER]=F84),0))))</f>
        <v/>
      </c>
      <c r="K84" s="295" t="str">
        <f>IFERROR(INDEX(vinolux_data[Price / Bottle],MATCH(INDEX(Anker[barcode bottle],MATCH(F84,Anker[SKU],0)),vinolux_data[EAN bottle],0)),"")</f>
        <v/>
      </c>
      <c r="L84" s="295" t="str">
        <f>IF(B84="","",IF(T84&lt;&gt;"B",IFERROR(INDEX(ultimoPrezzoitalia[PREZZO UNITARIO],MATCH(TEXT(A84,0),ultimoPrezzoitalia[ARTICOLO],0)),""),IF(INDEX(dbOrdini[PREZZO ITALIA],MATCH(F84,dbOrdini[CODICE ANKER],0))=0,"",INDEX(dbOrdini[PREZZO ITALIA],MATCH(F84,dbOrdini[CODICE ANKER],0)))))</f>
        <v/>
      </c>
      <c r="M84" s="126" t="str">
        <f t="array" ref="M84">IFERROR(IF(B84="","",IF(T84="A",VLOOKUP(F84,listoneAnkerCompleto,6,FALSE)+(10.3552*H84*I84)/100+1.5+0.05,IF(T84="B",INDEX(dbOrdini[COSTO IMPORT BOTT.],MATCH(1,(dbOrdini[CODICE SUPPLY]=$W$6)*(dbOrdini[CODICE ANKER]=F84),0)),J84+(10.3552*H84*I84)/100+1.5+0.05))),"")</f>
        <v/>
      </c>
      <c r="N84" s="201" t="str">
        <f t="shared" si="7"/>
        <v/>
      </c>
      <c r="O84" s="127" t="str">
        <f>IFERROR(INDEX(ankerAvailabilities[quantity],MATCH(F84,ankerAvailabilities[article nr'#],0)),"")</f>
        <v/>
      </c>
      <c r="P84" s="128" t="str">
        <f ca="1">IFERROR(INDEX(inventarioGeko[ESISTENZA],MATCH(A84,inventarioGeko[ARTICOLO],0)),"")</f>
        <v/>
      </c>
      <c r="Q84" s="129" t="str">
        <f t="shared" si="8"/>
        <v/>
      </c>
      <c r="R84" s="130" t="str">
        <f t="shared" si="9"/>
        <v/>
      </c>
      <c r="S84" s="126" t="str">
        <f t="shared" si="10"/>
        <v/>
      </c>
      <c r="T84" s="240" t="str">
        <f t="shared" si="11"/>
        <v/>
      </c>
      <c r="AM84"/>
    </row>
    <row r="85" spans="1:39">
      <c r="A85" s="283" t="str">
        <f t="shared" ca="1" si="6"/>
        <v/>
      </c>
      <c r="B85" s="276"/>
      <c r="C85" s="277"/>
      <c r="D85" s="278"/>
      <c r="E85" s="164"/>
      <c r="F85" s="121" t="str" cm="1">
        <f t="array" ref="F85">IF(B85="","",IF(T85="A",INDEX(skuAnker,MATCH(B85,descrizioneArtAnker,0)),INDEX(dbOrdini[CODICE ANKER],MATCH(1,(dbOrdini[CODICE SUPPLY]=$W$6)*(dbOrdini[DESCRIZIONE]=B85),0))))</f>
        <v/>
      </c>
      <c r="G85" s="122" t="str">
        <f>IF(B85="","",IF(T85="A",VLOOKUP(B85,listoneAnker_NoSku,2,FALSE),INDEX(dbOrdini[BT/CS],MATCH(F85,dbOrdini[CODICE ANKER],0))))</f>
        <v/>
      </c>
      <c r="H85" s="123" t="str">
        <f>IF(B85="","",IF(T85="A",VLOOKUP(B85,listoneAnker_NoSku,3,FALSE),INDEX(dbOrdini[LT.],MATCH(F85,dbOrdini[CODICE ANKER],0))))</f>
        <v/>
      </c>
      <c r="I85" s="124" t="str">
        <f>IF(B85="","",IF(T85="A",VLOOKUP(B85,listoneAnker_NoSku,4,FALSE),INDEX(dbOrdini[% VOL],MATCH(F85,dbOrdini[CODICE ANKER],0))))</f>
        <v/>
      </c>
      <c r="J85" s="125" t="str">
        <f t="array" ref="J85">IF(B85="","",IF(T85="A",VLOOKUP(B85,listoneAnker_NoSku,5,FALSE),INDEX(dbOrdini[PREZZO ANKER],MATCH(1,(dbOrdini[CODICE SUPPLY]=$W$6)*(dbOrdini[CODICE ANKER]=F85),0))))</f>
        <v/>
      </c>
      <c r="K85" s="295" t="str">
        <f>IFERROR(INDEX(vinolux_data[Price / Bottle],MATCH(INDEX(Anker[barcode bottle],MATCH(F85,Anker[SKU],0)),vinolux_data[EAN bottle],0)),"")</f>
        <v/>
      </c>
      <c r="L85" s="295" t="str">
        <f>IF(B85="","",IF(T85&lt;&gt;"B",IFERROR(INDEX(ultimoPrezzoitalia[PREZZO UNITARIO],MATCH(TEXT(A85,0),ultimoPrezzoitalia[ARTICOLO],0)),""),IF(INDEX(dbOrdini[PREZZO ITALIA],MATCH(F85,dbOrdini[CODICE ANKER],0))=0,"",INDEX(dbOrdini[PREZZO ITALIA],MATCH(F85,dbOrdini[CODICE ANKER],0)))))</f>
        <v/>
      </c>
      <c r="M85" s="126" t="str">
        <f t="array" ref="M85">IFERROR(IF(B85="","",IF(T85="A",VLOOKUP(F85,listoneAnkerCompleto,6,FALSE)+(10.3552*H85*I85)/100+1.5+0.05,IF(T85="B",INDEX(dbOrdini[COSTO IMPORT BOTT.],MATCH(1,(dbOrdini[CODICE SUPPLY]=$W$6)*(dbOrdini[CODICE ANKER]=F85),0)),J85+(10.3552*H85*I85)/100+1.5+0.05))),"")</f>
        <v/>
      </c>
      <c r="N85" s="201" t="str">
        <f t="shared" si="7"/>
        <v/>
      </c>
      <c r="O85" s="127" t="str">
        <f>IFERROR(INDEX(ankerAvailabilities[quantity],MATCH(F85,ankerAvailabilities[article nr'#],0)),"")</f>
        <v/>
      </c>
      <c r="P85" s="128" t="str">
        <f ca="1">IFERROR(INDEX(inventarioGeko[ESISTENZA],MATCH(A85,inventarioGeko[ARTICOLO],0)),"")</f>
        <v/>
      </c>
      <c r="Q85" s="129" t="str">
        <f t="shared" si="8"/>
        <v/>
      </c>
      <c r="R85" s="130" t="str">
        <f t="shared" si="9"/>
        <v/>
      </c>
      <c r="S85" s="126" t="str">
        <f t="shared" si="10"/>
        <v/>
      </c>
      <c r="T85" s="240" t="str">
        <f t="shared" si="11"/>
        <v/>
      </c>
      <c r="AM85"/>
    </row>
    <row r="86" spans="1:39">
      <c r="A86" s="283" t="str">
        <f t="shared" ca="1" si="6"/>
        <v/>
      </c>
      <c r="B86" s="276"/>
      <c r="C86" s="277"/>
      <c r="D86" s="278"/>
      <c r="E86" s="164"/>
      <c r="F86" s="121" t="str" cm="1">
        <f t="array" ref="F86">IF(B86="","",IF(T86="A",INDEX(skuAnker,MATCH(B86,descrizioneArtAnker,0)),INDEX(dbOrdini[CODICE ANKER],MATCH(1,(dbOrdini[CODICE SUPPLY]=$W$6)*(dbOrdini[DESCRIZIONE]=B86),0))))</f>
        <v/>
      </c>
      <c r="G86" s="122" t="str">
        <f>IF(B86="","",IF(T86="A",VLOOKUP(B86,listoneAnker_NoSku,2,FALSE),INDEX(dbOrdini[BT/CS],MATCH(F86,dbOrdini[CODICE ANKER],0))))</f>
        <v/>
      </c>
      <c r="H86" s="123" t="str">
        <f>IF(B86="","",IF(T86="A",VLOOKUP(B86,listoneAnker_NoSku,3,FALSE),INDEX(dbOrdini[LT.],MATCH(F86,dbOrdini[CODICE ANKER],0))))</f>
        <v/>
      </c>
      <c r="I86" s="124" t="str">
        <f>IF(B86="","",IF(T86="A",VLOOKUP(B86,listoneAnker_NoSku,4,FALSE),INDEX(dbOrdini[% VOL],MATCH(F86,dbOrdini[CODICE ANKER],0))))</f>
        <v/>
      </c>
      <c r="J86" s="125" t="str">
        <f t="array" ref="J86">IF(B86="","",IF(T86="A",VLOOKUP(B86,listoneAnker_NoSku,5,FALSE),INDEX(dbOrdini[PREZZO ANKER],MATCH(1,(dbOrdini[CODICE SUPPLY]=$W$6)*(dbOrdini[CODICE ANKER]=F86),0))))</f>
        <v/>
      </c>
      <c r="K86" s="295" t="str">
        <f>IFERROR(INDEX(vinolux_data[Price / Bottle],MATCH(INDEX(Anker[barcode bottle],MATCH(F86,Anker[SKU],0)),vinolux_data[EAN bottle],0)),"")</f>
        <v/>
      </c>
      <c r="L86" s="295" t="str">
        <f>IF(B86="","",IF(T86&lt;&gt;"B",IFERROR(INDEX(ultimoPrezzoitalia[PREZZO UNITARIO],MATCH(TEXT(A86,0),ultimoPrezzoitalia[ARTICOLO],0)),""),IF(INDEX(dbOrdini[PREZZO ITALIA],MATCH(F86,dbOrdini[CODICE ANKER],0))=0,"",INDEX(dbOrdini[PREZZO ITALIA],MATCH(F86,dbOrdini[CODICE ANKER],0)))))</f>
        <v/>
      </c>
      <c r="M86" s="126" t="str">
        <f t="array" ref="M86">IFERROR(IF(B86="","",IF(T86="A",VLOOKUP(F86,listoneAnkerCompleto,6,FALSE)+(10.3552*H86*I86)/100+1.5+0.05,IF(T86="B",INDEX(dbOrdini[COSTO IMPORT BOTT.],MATCH(1,(dbOrdini[CODICE SUPPLY]=$W$6)*(dbOrdini[CODICE ANKER]=F86),0)),J86+(10.3552*H86*I86)/100+1.5+0.05))),"")</f>
        <v/>
      </c>
      <c r="N86" s="201" t="str">
        <f t="shared" si="7"/>
        <v/>
      </c>
      <c r="O86" s="127" t="str">
        <f>IFERROR(INDEX(ankerAvailabilities[quantity],MATCH(F86,ankerAvailabilities[article nr'#],0)),"")</f>
        <v/>
      </c>
      <c r="P86" s="128" t="str">
        <f ca="1">IFERROR(INDEX(inventarioGeko[ESISTENZA],MATCH(A86,inventarioGeko[ARTICOLO],0)),"")</f>
        <v/>
      </c>
      <c r="Q86" s="129" t="str">
        <f t="shared" si="8"/>
        <v/>
      </c>
      <c r="R86" s="130" t="str">
        <f t="shared" si="9"/>
        <v/>
      </c>
      <c r="S86" s="126" t="str">
        <f t="shared" si="10"/>
        <v/>
      </c>
      <c r="T86" s="240" t="str">
        <f t="shared" si="11"/>
        <v/>
      </c>
      <c r="AM86"/>
    </row>
    <row r="87" spans="1:39">
      <c r="A87" s="283" t="str">
        <f t="shared" ca="1" si="6"/>
        <v/>
      </c>
      <c r="B87" s="276"/>
      <c r="C87" s="277"/>
      <c r="D87" s="278"/>
      <c r="E87" s="164"/>
      <c r="F87" s="121" t="str" cm="1">
        <f t="array" ref="F87">IF(B87="","",IF(T87="A",INDEX(skuAnker,MATCH(B87,descrizioneArtAnker,0)),INDEX(dbOrdini[CODICE ANKER],MATCH(1,(dbOrdini[CODICE SUPPLY]=$W$6)*(dbOrdini[DESCRIZIONE]=B87),0))))</f>
        <v/>
      </c>
      <c r="G87" s="122" t="str">
        <f>IF(B87="","",IF(T87="A",VLOOKUP(B87,listoneAnker_NoSku,2,FALSE),INDEX(dbOrdini[BT/CS],MATCH(F87,dbOrdini[CODICE ANKER],0))))</f>
        <v/>
      </c>
      <c r="H87" s="123" t="str">
        <f>IF(B87="","",IF(T87="A",VLOOKUP(B87,listoneAnker_NoSku,3,FALSE),INDEX(dbOrdini[LT.],MATCH(F87,dbOrdini[CODICE ANKER],0))))</f>
        <v/>
      </c>
      <c r="I87" s="124" t="str">
        <f>IF(B87="","",IF(T87="A",VLOOKUP(B87,listoneAnker_NoSku,4,FALSE),INDEX(dbOrdini[% VOL],MATCH(F87,dbOrdini[CODICE ANKER],0))))</f>
        <v/>
      </c>
      <c r="J87" s="125" t="str">
        <f t="array" ref="J87">IF(B87="","",IF(T87="A",VLOOKUP(B87,listoneAnker_NoSku,5,FALSE),INDEX(dbOrdini[PREZZO ANKER],MATCH(1,(dbOrdini[CODICE SUPPLY]=$W$6)*(dbOrdini[CODICE ANKER]=F87),0))))</f>
        <v/>
      </c>
      <c r="K87" s="295" t="str">
        <f>IFERROR(INDEX(vinolux_data[Price / Bottle],MATCH(INDEX(Anker[barcode bottle],MATCH(F87,Anker[SKU],0)),vinolux_data[EAN bottle],0)),"")</f>
        <v/>
      </c>
      <c r="L87" s="295" t="str">
        <f>IF(B87="","",IF(T87&lt;&gt;"B",IFERROR(INDEX(ultimoPrezzoitalia[PREZZO UNITARIO],MATCH(TEXT(A87,0),ultimoPrezzoitalia[ARTICOLO],0)),""),IF(INDEX(dbOrdini[PREZZO ITALIA],MATCH(F87,dbOrdini[CODICE ANKER],0))=0,"",INDEX(dbOrdini[PREZZO ITALIA],MATCH(F87,dbOrdini[CODICE ANKER],0)))))</f>
        <v/>
      </c>
      <c r="M87" s="126" t="str">
        <f t="array" ref="M87">IFERROR(IF(B87="","",IF(T87="A",VLOOKUP(F87,listoneAnkerCompleto,6,FALSE)+(10.3552*H87*I87)/100+1.5+0.05,IF(T87="B",INDEX(dbOrdini[COSTO IMPORT BOTT.],MATCH(1,(dbOrdini[CODICE SUPPLY]=$W$6)*(dbOrdini[CODICE ANKER]=F87),0)),J87+(10.3552*H87*I87)/100+1.5+0.05))),"")</f>
        <v/>
      </c>
      <c r="N87" s="201" t="str">
        <f t="shared" si="7"/>
        <v/>
      </c>
      <c r="O87" s="127" t="str">
        <f>IFERROR(INDEX(ankerAvailabilities[quantity],MATCH(F87,ankerAvailabilities[article nr'#],0)),"")</f>
        <v/>
      </c>
      <c r="P87" s="128" t="str">
        <f ca="1">IFERROR(INDEX(inventarioGeko[ESISTENZA],MATCH(A87,inventarioGeko[ARTICOLO],0)),"")</f>
        <v/>
      </c>
      <c r="Q87" s="129" t="str">
        <f t="shared" si="8"/>
        <v/>
      </c>
      <c r="R87" s="130" t="str">
        <f t="shared" si="9"/>
        <v/>
      </c>
      <c r="S87" s="126" t="str">
        <f t="shared" si="10"/>
        <v/>
      </c>
      <c r="T87" s="240" t="str">
        <f t="shared" si="11"/>
        <v/>
      </c>
      <c r="AM87"/>
    </row>
    <row r="88" spans="1:39">
      <c r="A88" s="283" t="str">
        <f t="shared" ca="1" si="6"/>
        <v/>
      </c>
      <c r="B88" s="276"/>
      <c r="C88" s="277"/>
      <c r="D88" s="278"/>
      <c r="E88" s="164"/>
      <c r="F88" s="121" t="str" cm="1">
        <f t="array" ref="F88">IF(B88="","",IF(T88="A",INDEX(skuAnker,MATCH(B88,descrizioneArtAnker,0)),INDEX(dbOrdini[CODICE ANKER],MATCH(1,(dbOrdini[CODICE SUPPLY]=$W$6)*(dbOrdini[DESCRIZIONE]=B88),0))))</f>
        <v/>
      </c>
      <c r="G88" s="122" t="str">
        <f>IF(B88="","",IF(T88="A",VLOOKUP(B88,listoneAnker_NoSku,2,FALSE),INDEX(dbOrdini[BT/CS],MATCH(F88,dbOrdini[CODICE ANKER],0))))</f>
        <v/>
      </c>
      <c r="H88" s="123" t="str">
        <f>IF(B88="","",IF(T88="A",VLOOKUP(B88,listoneAnker_NoSku,3,FALSE),INDEX(dbOrdini[LT.],MATCH(F88,dbOrdini[CODICE ANKER],0))))</f>
        <v/>
      </c>
      <c r="I88" s="124" t="str">
        <f>IF(B88="","",IF(T88="A",VLOOKUP(B88,listoneAnker_NoSku,4,FALSE),INDEX(dbOrdini[% VOL],MATCH(F88,dbOrdini[CODICE ANKER],0))))</f>
        <v/>
      </c>
      <c r="J88" s="125" t="str">
        <f t="array" ref="J88">IF(B88="","",IF(T88="A",VLOOKUP(B88,listoneAnker_NoSku,5,FALSE),INDEX(dbOrdini[PREZZO ANKER],MATCH(1,(dbOrdini[CODICE SUPPLY]=$W$6)*(dbOrdini[CODICE ANKER]=F88),0))))</f>
        <v/>
      </c>
      <c r="K88" s="295" t="str">
        <f>IFERROR(INDEX(vinolux_data[Price / Bottle],MATCH(INDEX(Anker[barcode bottle],MATCH(F88,Anker[SKU],0)),vinolux_data[EAN bottle],0)),"")</f>
        <v/>
      </c>
      <c r="L88" s="295" t="str">
        <f>IF(B88="","",IF(T88&lt;&gt;"B",IFERROR(INDEX(ultimoPrezzoitalia[PREZZO UNITARIO],MATCH(TEXT(A88,0),ultimoPrezzoitalia[ARTICOLO],0)),""),IF(INDEX(dbOrdini[PREZZO ITALIA],MATCH(F88,dbOrdini[CODICE ANKER],0))=0,"",INDEX(dbOrdini[PREZZO ITALIA],MATCH(F88,dbOrdini[CODICE ANKER],0)))))</f>
        <v/>
      </c>
      <c r="M88" s="126" t="str">
        <f t="array" ref="M88">IFERROR(IF(B88="","",IF(T88="A",VLOOKUP(F88,listoneAnkerCompleto,6,FALSE)+(10.3552*H88*I88)/100+1.5+0.05,IF(T88="B",INDEX(dbOrdini[COSTO IMPORT BOTT.],MATCH(1,(dbOrdini[CODICE SUPPLY]=$W$6)*(dbOrdini[CODICE ANKER]=F88),0)),J88+(10.3552*H88*I88)/100+1.5+0.05))),"")</f>
        <v/>
      </c>
      <c r="N88" s="201" t="str">
        <f t="shared" si="7"/>
        <v/>
      </c>
      <c r="O88" s="127" t="str">
        <f>IFERROR(INDEX(ankerAvailabilities[quantity],MATCH(F88,ankerAvailabilities[article nr'#],0)),"")</f>
        <v/>
      </c>
      <c r="P88" s="128" t="str">
        <f ca="1">IFERROR(INDEX(inventarioGeko[ESISTENZA],MATCH(A88,inventarioGeko[ARTICOLO],0)),"")</f>
        <v/>
      </c>
      <c r="Q88" s="129" t="str">
        <f t="shared" si="8"/>
        <v/>
      </c>
      <c r="R88" s="130" t="str">
        <f t="shared" si="9"/>
        <v/>
      </c>
      <c r="S88" s="126" t="str">
        <f t="shared" si="10"/>
        <v/>
      </c>
      <c r="T88" s="240" t="str">
        <f t="shared" si="11"/>
        <v/>
      </c>
      <c r="AM88"/>
    </row>
    <row r="89" spans="1:39">
      <c r="A89" s="283" t="str">
        <f t="shared" ca="1" si="6"/>
        <v/>
      </c>
      <c r="B89" s="276"/>
      <c r="C89" s="277"/>
      <c r="D89" s="278"/>
      <c r="E89" s="164"/>
      <c r="F89" s="121" t="str" cm="1">
        <f t="array" ref="F89">IF(B89="","",IF(T89="A",INDEX(skuAnker,MATCH(B89,descrizioneArtAnker,0)),INDEX(dbOrdini[CODICE ANKER],MATCH(1,(dbOrdini[CODICE SUPPLY]=$W$6)*(dbOrdini[DESCRIZIONE]=B89),0))))</f>
        <v/>
      </c>
      <c r="G89" s="122" t="str">
        <f>IF(B89="","",IF(T89="A",VLOOKUP(B89,listoneAnker_NoSku,2,FALSE),INDEX(dbOrdini[BT/CS],MATCH(F89,dbOrdini[CODICE ANKER],0))))</f>
        <v/>
      </c>
      <c r="H89" s="123" t="str">
        <f>IF(B89="","",IF(T89="A",VLOOKUP(B89,listoneAnker_NoSku,3,FALSE),INDEX(dbOrdini[LT.],MATCH(F89,dbOrdini[CODICE ANKER],0))))</f>
        <v/>
      </c>
      <c r="I89" s="124" t="str">
        <f>IF(B89="","",IF(T89="A",VLOOKUP(B89,listoneAnker_NoSku,4,FALSE),INDEX(dbOrdini[% VOL],MATCH(F89,dbOrdini[CODICE ANKER],0))))</f>
        <v/>
      </c>
      <c r="J89" s="125" t="str">
        <f t="array" ref="J89">IF(B89="","",IF(T89="A",VLOOKUP(B89,listoneAnker_NoSku,5,FALSE),INDEX(dbOrdini[PREZZO ANKER],MATCH(1,(dbOrdini[CODICE SUPPLY]=$W$6)*(dbOrdini[CODICE ANKER]=F89),0))))</f>
        <v/>
      </c>
      <c r="K89" s="295" t="str">
        <f>IFERROR(INDEX(vinolux_data[Price / Bottle],MATCH(INDEX(Anker[barcode bottle],MATCH(F89,Anker[SKU],0)),vinolux_data[EAN bottle],0)),"")</f>
        <v/>
      </c>
      <c r="L89" s="295" t="str">
        <f>IF(B89="","",IF(T89&lt;&gt;"B",IFERROR(INDEX(ultimoPrezzoitalia[PREZZO UNITARIO],MATCH(TEXT(A89,0),ultimoPrezzoitalia[ARTICOLO],0)),""),IF(INDEX(dbOrdini[PREZZO ITALIA],MATCH(F89,dbOrdini[CODICE ANKER],0))=0,"",INDEX(dbOrdini[PREZZO ITALIA],MATCH(F89,dbOrdini[CODICE ANKER],0)))))</f>
        <v/>
      </c>
      <c r="M89" s="126" t="str">
        <f t="array" ref="M89">IFERROR(IF(B89="","",IF(T89="A",VLOOKUP(F89,listoneAnkerCompleto,6,FALSE)+(10.3552*H89*I89)/100+1.5+0.05,IF(T89="B",INDEX(dbOrdini[COSTO IMPORT BOTT.],MATCH(1,(dbOrdini[CODICE SUPPLY]=$W$6)*(dbOrdini[CODICE ANKER]=F89),0)),J89+(10.3552*H89*I89)/100+1.5+0.05))),"")</f>
        <v/>
      </c>
      <c r="N89" s="201" t="str">
        <f t="shared" si="7"/>
        <v/>
      </c>
      <c r="O89" s="127" t="str">
        <f>IFERROR(INDEX(ankerAvailabilities[quantity],MATCH(F89,ankerAvailabilities[article nr'#],0)),"")</f>
        <v/>
      </c>
      <c r="P89" s="128" t="str">
        <f ca="1">IFERROR(INDEX(inventarioGeko[ESISTENZA],MATCH(A89,inventarioGeko[ARTICOLO],0)),"")</f>
        <v/>
      </c>
      <c r="Q89" s="129" t="str">
        <f t="shared" si="8"/>
        <v/>
      </c>
      <c r="R89" s="130" t="str">
        <f t="shared" si="9"/>
        <v/>
      </c>
      <c r="S89" s="126" t="str">
        <f t="shared" si="10"/>
        <v/>
      </c>
      <c r="T89" s="240" t="str">
        <f t="shared" si="11"/>
        <v/>
      </c>
      <c r="AM89"/>
    </row>
    <row r="90" spans="1:39">
      <c r="A90" s="283" t="str">
        <f t="shared" ca="1" si="6"/>
        <v/>
      </c>
      <c r="B90" s="276"/>
      <c r="C90" s="277"/>
      <c r="D90" s="278"/>
      <c r="E90" s="164"/>
      <c r="F90" s="121" t="str" cm="1">
        <f t="array" ref="F90">IF(B90="","",IF(T90="A",INDEX(skuAnker,MATCH(B90,descrizioneArtAnker,0)),INDEX(dbOrdini[CODICE ANKER],MATCH(1,(dbOrdini[CODICE SUPPLY]=$W$6)*(dbOrdini[DESCRIZIONE]=B90),0))))</f>
        <v/>
      </c>
      <c r="G90" s="122" t="str">
        <f>IF(B90="","",IF(T90="A",VLOOKUP(B90,listoneAnker_NoSku,2,FALSE),INDEX(dbOrdini[BT/CS],MATCH(F90,dbOrdini[CODICE ANKER],0))))</f>
        <v/>
      </c>
      <c r="H90" s="123" t="str">
        <f>IF(B90="","",IF(T90="A",VLOOKUP(B90,listoneAnker_NoSku,3,FALSE),INDEX(dbOrdini[LT.],MATCH(F90,dbOrdini[CODICE ANKER],0))))</f>
        <v/>
      </c>
      <c r="I90" s="124" t="str">
        <f>IF(B90="","",IF(T90="A",VLOOKUP(B90,listoneAnker_NoSku,4,FALSE),INDEX(dbOrdini[% VOL],MATCH(F90,dbOrdini[CODICE ANKER],0))))</f>
        <v/>
      </c>
      <c r="J90" s="125" t="str">
        <f t="array" ref="J90">IF(B90="","",IF(T90="A",VLOOKUP(B90,listoneAnker_NoSku,5,FALSE),INDEX(dbOrdini[PREZZO ANKER],MATCH(1,(dbOrdini[CODICE SUPPLY]=$W$6)*(dbOrdini[CODICE ANKER]=F90),0))))</f>
        <v/>
      </c>
      <c r="K90" s="295" t="str">
        <f>IFERROR(INDEX(vinolux_data[Price / Bottle],MATCH(INDEX(Anker[barcode bottle],MATCH(F90,Anker[SKU],0)),vinolux_data[EAN bottle],0)),"")</f>
        <v/>
      </c>
      <c r="L90" s="295" t="str">
        <f>IF(B90="","",IF(T90&lt;&gt;"B",IFERROR(INDEX(ultimoPrezzoitalia[PREZZO UNITARIO],MATCH(TEXT(A90,0),ultimoPrezzoitalia[ARTICOLO],0)),""),IF(INDEX(dbOrdini[PREZZO ITALIA],MATCH(F90,dbOrdini[CODICE ANKER],0))=0,"",INDEX(dbOrdini[PREZZO ITALIA],MATCH(F90,dbOrdini[CODICE ANKER],0)))))</f>
        <v/>
      </c>
      <c r="M90" s="126" t="str">
        <f t="array" ref="M90">IFERROR(IF(B90="","",IF(T90="A",VLOOKUP(F90,listoneAnkerCompleto,6,FALSE)+(10.3552*H90*I90)/100+1.5+0.05,IF(T90="B",INDEX(dbOrdini[COSTO IMPORT BOTT.],MATCH(1,(dbOrdini[CODICE SUPPLY]=$W$6)*(dbOrdini[CODICE ANKER]=F90),0)),J90+(10.3552*H90*I90)/100+1.5+0.05))),"")</f>
        <v/>
      </c>
      <c r="N90" s="201" t="str">
        <f t="shared" si="7"/>
        <v/>
      </c>
      <c r="O90" s="127" t="str">
        <f>IFERROR(INDEX(ankerAvailabilities[quantity],MATCH(F90,ankerAvailabilities[article nr'#],0)),"")</f>
        <v/>
      </c>
      <c r="P90" s="128" t="str">
        <f ca="1">IFERROR(INDEX(inventarioGeko[ESISTENZA],MATCH(A90,inventarioGeko[ARTICOLO],0)),"")</f>
        <v/>
      </c>
      <c r="Q90" s="129" t="str">
        <f t="shared" si="8"/>
        <v/>
      </c>
      <c r="R90" s="130" t="str">
        <f t="shared" si="9"/>
        <v/>
      </c>
      <c r="S90" s="126" t="str">
        <f t="shared" si="10"/>
        <v/>
      </c>
      <c r="T90" s="240" t="str">
        <f t="shared" si="11"/>
        <v/>
      </c>
      <c r="AM90"/>
    </row>
    <row r="91" spans="1:39">
      <c r="A91" s="283" t="str">
        <f t="shared" ca="1" si="6"/>
        <v/>
      </c>
      <c r="B91" s="276"/>
      <c r="C91" s="277"/>
      <c r="D91" s="278"/>
      <c r="E91" s="164"/>
      <c r="F91" s="121" t="str" cm="1">
        <f t="array" ref="F91">IF(B91="","",IF(T91="A",INDEX(skuAnker,MATCH(B91,descrizioneArtAnker,0)),INDEX(dbOrdini[CODICE ANKER],MATCH(1,(dbOrdini[CODICE SUPPLY]=$W$6)*(dbOrdini[DESCRIZIONE]=B91),0))))</f>
        <v/>
      </c>
      <c r="G91" s="122" t="str">
        <f>IF(B91="","",IF(T91="A",VLOOKUP(B91,listoneAnker_NoSku,2,FALSE),INDEX(dbOrdini[BT/CS],MATCH(F91,dbOrdini[CODICE ANKER],0))))</f>
        <v/>
      </c>
      <c r="H91" s="123" t="str">
        <f>IF(B91="","",IF(T91="A",VLOOKUP(B91,listoneAnker_NoSku,3,FALSE),INDEX(dbOrdini[LT.],MATCH(F91,dbOrdini[CODICE ANKER],0))))</f>
        <v/>
      </c>
      <c r="I91" s="124" t="str">
        <f>IF(B91="","",IF(T91="A",VLOOKUP(B91,listoneAnker_NoSku,4,FALSE),INDEX(dbOrdini[% VOL],MATCH(F91,dbOrdini[CODICE ANKER],0))))</f>
        <v/>
      </c>
      <c r="J91" s="125" t="str">
        <f t="array" ref="J91">IF(B91="","",IF(T91="A",VLOOKUP(B91,listoneAnker_NoSku,5,FALSE),INDEX(dbOrdini[PREZZO ANKER],MATCH(1,(dbOrdini[CODICE SUPPLY]=$W$6)*(dbOrdini[CODICE ANKER]=F91),0))))</f>
        <v/>
      </c>
      <c r="K91" s="295" t="str">
        <f>IFERROR(INDEX(vinolux_data[Price / Bottle],MATCH(INDEX(Anker[barcode bottle],MATCH(F91,Anker[SKU],0)),vinolux_data[EAN bottle],0)),"")</f>
        <v/>
      </c>
      <c r="L91" s="295" t="str">
        <f>IF(B91="","",IF(T91&lt;&gt;"B",IFERROR(INDEX(ultimoPrezzoitalia[PREZZO UNITARIO],MATCH(TEXT(A91,0),ultimoPrezzoitalia[ARTICOLO],0)),""),IF(INDEX(dbOrdini[PREZZO ITALIA],MATCH(F91,dbOrdini[CODICE ANKER],0))=0,"",INDEX(dbOrdini[PREZZO ITALIA],MATCH(F91,dbOrdini[CODICE ANKER],0)))))</f>
        <v/>
      </c>
      <c r="M91" s="126" t="str">
        <f t="array" ref="M91">IFERROR(IF(B91="","",IF(T91="A",VLOOKUP(F91,listoneAnkerCompleto,6,FALSE)+(10.3552*H91*I91)/100+1.5+0.05,IF(T91="B",INDEX(dbOrdini[COSTO IMPORT BOTT.],MATCH(1,(dbOrdini[CODICE SUPPLY]=$W$6)*(dbOrdini[CODICE ANKER]=F91),0)),J91+(10.3552*H91*I91)/100+1.5+0.05))),"")</f>
        <v/>
      </c>
      <c r="N91" s="201" t="str">
        <f t="shared" si="7"/>
        <v/>
      </c>
      <c r="O91" s="127" t="str">
        <f>IFERROR(INDEX(ankerAvailabilities[quantity],MATCH(F91,ankerAvailabilities[article nr'#],0)),"")</f>
        <v/>
      </c>
      <c r="P91" s="128" t="str">
        <f ca="1">IFERROR(INDEX(inventarioGeko[ESISTENZA],MATCH(A91,inventarioGeko[ARTICOLO],0)),"")</f>
        <v/>
      </c>
      <c r="Q91" s="129" t="str">
        <f t="shared" si="8"/>
        <v/>
      </c>
      <c r="R91" s="130" t="str">
        <f t="shared" si="9"/>
        <v/>
      </c>
      <c r="S91" s="126" t="str">
        <f t="shared" si="10"/>
        <v/>
      </c>
      <c r="T91" s="240" t="str">
        <f t="shared" si="11"/>
        <v/>
      </c>
      <c r="AM91"/>
    </row>
    <row r="92" spans="1:39">
      <c r="A92" s="283" t="str">
        <f t="shared" ca="1" si="6"/>
        <v/>
      </c>
      <c r="B92" s="276"/>
      <c r="C92" s="277"/>
      <c r="D92" s="278"/>
      <c r="E92" s="164"/>
      <c r="F92" s="121" t="str" cm="1">
        <f t="array" ref="F92">IF(B92="","",IF(T92="A",INDEX(skuAnker,MATCH(B92,descrizioneArtAnker,0)),INDEX(dbOrdini[CODICE ANKER],MATCH(1,(dbOrdini[CODICE SUPPLY]=$W$6)*(dbOrdini[DESCRIZIONE]=B92),0))))</f>
        <v/>
      </c>
      <c r="G92" s="122" t="str">
        <f>IF(B92="","",IF(T92="A",VLOOKUP(B92,listoneAnker_NoSku,2,FALSE),INDEX(dbOrdini[BT/CS],MATCH(F92,dbOrdini[CODICE ANKER],0))))</f>
        <v/>
      </c>
      <c r="H92" s="123" t="str">
        <f>IF(B92="","",IF(T92="A",VLOOKUP(B92,listoneAnker_NoSku,3,FALSE),INDEX(dbOrdini[LT.],MATCH(F92,dbOrdini[CODICE ANKER],0))))</f>
        <v/>
      </c>
      <c r="I92" s="124" t="str">
        <f>IF(B92="","",IF(T92="A",VLOOKUP(B92,listoneAnker_NoSku,4,FALSE),INDEX(dbOrdini[% VOL],MATCH(F92,dbOrdini[CODICE ANKER],0))))</f>
        <v/>
      </c>
      <c r="J92" s="125" t="str">
        <f t="array" ref="J92">IF(B92="","",IF(T92="A",VLOOKUP(B92,listoneAnker_NoSku,5,FALSE),INDEX(dbOrdini[PREZZO ANKER],MATCH(1,(dbOrdini[CODICE SUPPLY]=$W$6)*(dbOrdini[CODICE ANKER]=F92),0))))</f>
        <v/>
      </c>
      <c r="K92" s="295" t="str">
        <f>IFERROR(INDEX(vinolux_data[Price / Bottle],MATCH(INDEX(Anker[barcode bottle],MATCH(F92,Anker[SKU],0)),vinolux_data[EAN bottle],0)),"")</f>
        <v/>
      </c>
      <c r="L92" s="295" t="str">
        <f>IF(B92="","",IF(T92&lt;&gt;"B",IFERROR(INDEX(ultimoPrezzoitalia[PREZZO UNITARIO],MATCH(TEXT(A92,0),ultimoPrezzoitalia[ARTICOLO],0)),""),IF(INDEX(dbOrdini[PREZZO ITALIA],MATCH(F92,dbOrdini[CODICE ANKER],0))=0,"",INDEX(dbOrdini[PREZZO ITALIA],MATCH(F92,dbOrdini[CODICE ANKER],0)))))</f>
        <v/>
      </c>
      <c r="M92" s="126" t="str">
        <f t="array" ref="M92">IFERROR(IF(B92="","",IF(T92="A",VLOOKUP(F92,listoneAnkerCompleto,6,FALSE)+(10.3552*H92*I92)/100+1.5+0.05,IF(T92="B",INDEX(dbOrdini[COSTO IMPORT BOTT.],MATCH(1,(dbOrdini[CODICE SUPPLY]=$W$6)*(dbOrdini[CODICE ANKER]=F92),0)),J92+(10.3552*H92*I92)/100+1.5+0.05))),"")</f>
        <v/>
      </c>
      <c r="N92" s="201" t="str">
        <f t="shared" si="7"/>
        <v/>
      </c>
      <c r="O92" s="127" t="str">
        <f>IFERROR(INDEX(ankerAvailabilities[quantity],MATCH(F92,ankerAvailabilities[article nr'#],0)),"")</f>
        <v/>
      </c>
      <c r="P92" s="128" t="str">
        <f ca="1">IFERROR(INDEX(inventarioGeko[ESISTENZA],MATCH(A92,inventarioGeko[ARTICOLO],0)),"")</f>
        <v/>
      </c>
      <c r="Q92" s="129" t="str">
        <f t="shared" si="8"/>
        <v/>
      </c>
      <c r="R92" s="130" t="str">
        <f t="shared" si="9"/>
        <v/>
      </c>
      <c r="S92" s="126" t="str">
        <f t="shared" si="10"/>
        <v/>
      </c>
      <c r="T92" s="240" t="str">
        <f t="shared" si="11"/>
        <v/>
      </c>
      <c r="AM92"/>
    </row>
    <row r="93" spans="1:39">
      <c r="A93" s="283" t="str">
        <f t="shared" ca="1" si="6"/>
        <v/>
      </c>
      <c r="B93" s="276"/>
      <c r="C93" s="277"/>
      <c r="D93" s="278"/>
      <c r="E93" s="164"/>
      <c r="F93" s="121" t="str" cm="1">
        <f t="array" ref="F93">IF(B93="","",IF(T93="A",INDEX(skuAnker,MATCH(B93,descrizioneArtAnker,0)),INDEX(dbOrdini[CODICE ANKER],MATCH(1,(dbOrdini[CODICE SUPPLY]=$W$6)*(dbOrdini[DESCRIZIONE]=B93),0))))</f>
        <v/>
      </c>
      <c r="G93" s="122" t="str">
        <f>IF(B93="","",IF(T93="A",VLOOKUP(B93,listoneAnker_NoSku,2,FALSE),INDEX(dbOrdini[BT/CS],MATCH(F93,dbOrdini[CODICE ANKER],0))))</f>
        <v/>
      </c>
      <c r="H93" s="123" t="str">
        <f>IF(B93="","",IF(T93="A",VLOOKUP(B93,listoneAnker_NoSku,3,FALSE),INDEX(dbOrdini[LT.],MATCH(F93,dbOrdini[CODICE ANKER],0))))</f>
        <v/>
      </c>
      <c r="I93" s="124" t="str">
        <f>IF(B93="","",IF(T93="A",VLOOKUP(B93,listoneAnker_NoSku,4,FALSE),INDEX(dbOrdini[% VOL],MATCH(F93,dbOrdini[CODICE ANKER],0))))</f>
        <v/>
      </c>
      <c r="J93" s="125" t="str">
        <f t="array" ref="J93">IF(B93="","",IF(T93="A",VLOOKUP(B93,listoneAnker_NoSku,5,FALSE),INDEX(dbOrdini[PREZZO ANKER],MATCH(1,(dbOrdini[CODICE SUPPLY]=$W$6)*(dbOrdini[CODICE ANKER]=F93),0))))</f>
        <v/>
      </c>
      <c r="K93" s="295" t="str">
        <f>IFERROR(INDEX(vinolux_data[Price / Bottle],MATCH(INDEX(Anker[barcode bottle],MATCH(F93,Anker[SKU],0)),vinolux_data[EAN bottle],0)),"")</f>
        <v/>
      </c>
      <c r="L93" s="295" t="str">
        <f>IF(B93="","",IF(T93&lt;&gt;"B",IFERROR(INDEX(ultimoPrezzoitalia[PREZZO UNITARIO],MATCH(TEXT(A93,0),ultimoPrezzoitalia[ARTICOLO],0)),""),IF(INDEX(dbOrdini[PREZZO ITALIA],MATCH(F93,dbOrdini[CODICE ANKER],0))=0,"",INDEX(dbOrdini[PREZZO ITALIA],MATCH(F93,dbOrdini[CODICE ANKER],0)))))</f>
        <v/>
      </c>
      <c r="M93" s="126" t="str">
        <f t="array" ref="M93">IFERROR(IF(B93="","",IF(T93="A",VLOOKUP(F93,listoneAnkerCompleto,6,FALSE)+(10.3552*H93*I93)/100+1.5+0.05,IF(T93="B",INDEX(dbOrdini[COSTO IMPORT BOTT.],MATCH(1,(dbOrdini[CODICE SUPPLY]=$W$6)*(dbOrdini[CODICE ANKER]=F93),0)),J93+(10.3552*H93*I93)/100+1.5+0.05))),"")</f>
        <v/>
      </c>
      <c r="N93" s="201" t="str">
        <f t="shared" si="7"/>
        <v/>
      </c>
      <c r="O93" s="127" t="str">
        <f>IFERROR(INDEX(ankerAvailabilities[quantity],MATCH(F93,ankerAvailabilities[article nr'#],0)),"")</f>
        <v/>
      </c>
      <c r="P93" s="128" t="str">
        <f ca="1">IFERROR(INDEX(inventarioGeko[ESISTENZA],MATCH(A93,inventarioGeko[ARTICOLO],0)),"")</f>
        <v/>
      </c>
      <c r="Q93" s="129" t="str">
        <f t="shared" si="8"/>
        <v/>
      </c>
      <c r="R93" s="130" t="str">
        <f t="shared" si="9"/>
        <v/>
      </c>
      <c r="S93" s="126" t="str">
        <f t="shared" si="10"/>
        <v/>
      </c>
      <c r="T93" s="240" t="str">
        <f t="shared" si="11"/>
        <v/>
      </c>
      <c r="AM93"/>
    </row>
    <row r="94" spans="1:39">
      <c r="A94" s="283" t="str">
        <f t="shared" ca="1" si="6"/>
        <v/>
      </c>
      <c r="B94" s="276"/>
      <c r="C94" s="277"/>
      <c r="D94" s="278"/>
      <c r="E94" s="164"/>
      <c r="F94" s="121" t="str" cm="1">
        <f t="array" ref="F94">IF(B94="","",IF(T94="A",INDEX(skuAnker,MATCH(B94,descrizioneArtAnker,0)),INDEX(dbOrdini[CODICE ANKER],MATCH(1,(dbOrdini[CODICE SUPPLY]=$W$6)*(dbOrdini[DESCRIZIONE]=B94),0))))</f>
        <v/>
      </c>
      <c r="G94" s="122" t="str">
        <f>IF(B94="","",IF(T94="A",VLOOKUP(B94,listoneAnker_NoSku,2,FALSE),INDEX(dbOrdini[BT/CS],MATCH(F94,dbOrdini[CODICE ANKER],0))))</f>
        <v/>
      </c>
      <c r="H94" s="123" t="str">
        <f>IF(B94="","",IF(T94="A",VLOOKUP(B94,listoneAnker_NoSku,3,FALSE),INDEX(dbOrdini[LT.],MATCH(F94,dbOrdini[CODICE ANKER],0))))</f>
        <v/>
      </c>
      <c r="I94" s="124" t="str">
        <f>IF(B94="","",IF(T94="A",VLOOKUP(B94,listoneAnker_NoSku,4,FALSE),INDEX(dbOrdini[% VOL],MATCH(F94,dbOrdini[CODICE ANKER],0))))</f>
        <v/>
      </c>
      <c r="J94" s="125" t="str">
        <f t="array" ref="J94">IF(B94="","",IF(T94="A",VLOOKUP(B94,listoneAnker_NoSku,5,FALSE),INDEX(dbOrdini[PREZZO ANKER],MATCH(1,(dbOrdini[CODICE SUPPLY]=$W$6)*(dbOrdini[CODICE ANKER]=F94),0))))</f>
        <v/>
      </c>
      <c r="K94" s="295" t="str">
        <f>IFERROR(INDEX(vinolux_data[Price / Bottle],MATCH(INDEX(Anker[barcode bottle],MATCH(F94,Anker[SKU],0)),vinolux_data[EAN bottle],0)),"")</f>
        <v/>
      </c>
      <c r="L94" s="295" t="str">
        <f>IF(B94="","",IF(T94&lt;&gt;"B",IFERROR(INDEX(ultimoPrezzoitalia[PREZZO UNITARIO],MATCH(TEXT(A94,0),ultimoPrezzoitalia[ARTICOLO],0)),""),IF(INDEX(dbOrdini[PREZZO ITALIA],MATCH(F94,dbOrdini[CODICE ANKER],0))=0,"",INDEX(dbOrdini[PREZZO ITALIA],MATCH(F94,dbOrdini[CODICE ANKER],0)))))</f>
        <v/>
      </c>
      <c r="M94" s="126" t="str">
        <f t="array" ref="M94">IFERROR(IF(B94="","",IF(T94="A",VLOOKUP(F94,listoneAnkerCompleto,6,FALSE)+(10.3552*H94*I94)/100+1.5+0.05,IF(T94="B",INDEX(dbOrdini[COSTO IMPORT BOTT.],MATCH(1,(dbOrdini[CODICE SUPPLY]=$W$6)*(dbOrdini[CODICE ANKER]=F94),0)),J94+(10.3552*H94*I94)/100+1.5+0.05))),"")</f>
        <v/>
      </c>
      <c r="N94" s="201" t="str">
        <f t="shared" si="7"/>
        <v/>
      </c>
      <c r="O94" s="127" t="str">
        <f>IFERROR(INDEX(ankerAvailabilities[quantity],MATCH(F94,ankerAvailabilities[article nr'#],0)),"")</f>
        <v/>
      </c>
      <c r="P94" s="128" t="str">
        <f ca="1">IFERROR(INDEX(inventarioGeko[ESISTENZA],MATCH(A94,inventarioGeko[ARTICOLO],0)),"")</f>
        <v/>
      </c>
      <c r="Q94" s="129" t="str">
        <f t="shared" si="8"/>
        <v/>
      </c>
      <c r="R94" s="130" t="str">
        <f t="shared" si="9"/>
        <v/>
      </c>
      <c r="S94" s="126" t="str">
        <f t="shared" si="10"/>
        <v/>
      </c>
      <c r="T94" s="240" t="str">
        <f t="shared" si="11"/>
        <v/>
      </c>
      <c r="AM94"/>
    </row>
    <row r="95" spans="1:39">
      <c r="A95" s="283" t="str">
        <f t="shared" ca="1" si="6"/>
        <v/>
      </c>
      <c r="B95" s="276"/>
      <c r="C95" s="277"/>
      <c r="D95" s="278"/>
      <c r="E95" s="164"/>
      <c r="F95" s="121" t="str" cm="1">
        <f t="array" ref="F95">IF(B95="","",IF(T95="A",INDEX(skuAnker,MATCH(B95,descrizioneArtAnker,0)),INDEX(dbOrdini[CODICE ANKER],MATCH(1,(dbOrdini[CODICE SUPPLY]=$W$6)*(dbOrdini[DESCRIZIONE]=B95),0))))</f>
        <v/>
      </c>
      <c r="G95" s="122" t="str">
        <f>IF(B95="","",IF(T95="A",VLOOKUP(B95,listoneAnker_NoSku,2,FALSE),INDEX(dbOrdini[BT/CS],MATCH(F95,dbOrdini[CODICE ANKER],0))))</f>
        <v/>
      </c>
      <c r="H95" s="123" t="str">
        <f>IF(B95="","",IF(T95="A",VLOOKUP(B95,listoneAnker_NoSku,3,FALSE),INDEX(dbOrdini[LT.],MATCH(F95,dbOrdini[CODICE ANKER],0))))</f>
        <v/>
      </c>
      <c r="I95" s="124" t="str">
        <f>IF(B95="","",IF(T95="A",VLOOKUP(B95,listoneAnker_NoSku,4,FALSE),INDEX(dbOrdini[% VOL],MATCH(F95,dbOrdini[CODICE ANKER],0))))</f>
        <v/>
      </c>
      <c r="J95" s="125" t="str">
        <f t="array" ref="J95">IF(B95="","",IF(T95="A",VLOOKUP(B95,listoneAnker_NoSku,5,FALSE),INDEX(dbOrdini[PREZZO ANKER],MATCH(1,(dbOrdini[CODICE SUPPLY]=$W$6)*(dbOrdini[CODICE ANKER]=F95),0))))</f>
        <v/>
      </c>
      <c r="K95" s="295" t="str">
        <f>IFERROR(INDEX(vinolux_data[Price / Bottle],MATCH(INDEX(Anker[barcode bottle],MATCH(F95,Anker[SKU],0)),vinolux_data[EAN bottle],0)),"")</f>
        <v/>
      </c>
      <c r="L95" s="295" t="str">
        <f>IF(B95="","",IF(T95&lt;&gt;"B",IFERROR(INDEX(ultimoPrezzoitalia[PREZZO UNITARIO],MATCH(TEXT(A95,0),ultimoPrezzoitalia[ARTICOLO],0)),""),IF(INDEX(dbOrdini[PREZZO ITALIA],MATCH(F95,dbOrdini[CODICE ANKER],0))=0,"",INDEX(dbOrdini[PREZZO ITALIA],MATCH(F95,dbOrdini[CODICE ANKER],0)))))</f>
        <v/>
      </c>
      <c r="M95" s="126" t="str">
        <f t="array" ref="M95">IFERROR(IF(B95="","",IF(T95="A",VLOOKUP(F95,listoneAnkerCompleto,6,FALSE)+(10.3552*H95*I95)/100+1.5+0.05,IF(T95="B",INDEX(dbOrdini[COSTO IMPORT BOTT.],MATCH(1,(dbOrdini[CODICE SUPPLY]=$W$6)*(dbOrdini[CODICE ANKER]=F95),0)),J95+(10.3552*H95*I95)/100+1.5+0.05))),"")</f>
        <v/>
      </c>
      <c r="N95" s="201" t="str">
        <f t="shared" si="7"/>
        <v/>
      </c>
      <c r="O95" s="127" t="str">
        <f>IFERROR(INDEX(ankerAvailabilities[quantity],MATCH(F95,ankerAvailabilities[article nr'#],0)),"")</f>
        <v/>
      </c>
      <c r="P95" s="128" t="str">
        <f ca="1">IFERROR(INDEX(inventarioGeko[ESISTENZA],MATCH(A95,inventarioGeko[ARTICOLO],0)),"")</f>
        <v/>
      </c>
      <c r="Q95" s="129" t="str">
        <f t="shared" si="8"/>
        <v/>
      </c>
      <c r="R95" s="130" t="str">
        <f t="shared" si="9"/>
        <v/>
      </c>
      <c r="S95" s="126" t="str">
        <f t="shared" si="10"/>
        <v/>
      </c>
      <c r="T95" s="240" t="str">
        <f t="shared" si="11"/>
        <v/>
      </c>
      <c r="AM95"/>
    </row>
    <row r="96" spans="1:39">
      <c r="A96" s="283" t="str">
        <f t="shared" ca="1" si="6"/>
        <v/>
      </c>
      <c r="B96" s="276"/>
      <c r="C96" s="277"/>
      <c r="D96" s="278"/>
      <c r="E96" s="164"/>
      <c r="F96" s="121" t="str" cm="1">
        <f t="array" ref="F96">IF(B96="","",IF(T96="A",INDEX(skuAnker,MATCH(B96,descrizioneArtAnker,0)),INDEX(dbOrdini[CODICE ANKER],MATCH(1,(dbOrdini[CODICE SUPPLY]=$W$6)*(dbOrdini[DESCRIZIONE]=B96),0))))</f>
        <v/>
      </c>
      <c r="G96" s="122" t="str">
        <f>IF(B96="","",IF(T96="A",VLOOKUP(B96,listoneAnker_NoSku,2,FALSE),INDEX(dbOrdini[BT/CS],MATCH(F96,dbOrdini[CODICE ANKER],0))))</f>
        <v/>
      </c>
      <c r="H96" s="123" t="str">
        <f>IF(B96="","",IF(T96="A",VLOOKUP(B96,listoneAnker_NoSku,3,FALSE),INDEX(dbOrdini[LT.],MATCH(F96,dbOrdini[CODICE ANKER],0))))</f>
        <v/>
      </c>
      <c r="I96" s="124" t="str">
        <f>IF(B96="","",IF(T96="A",VLOOKUP(B96,listoneAnker_NoSku,4,FALSE),INDEX(dbOrdini[% VOL],MATCH(F96,dbOrdini[CODICE ANKER],0))))</f>
        <v/>
      </c>
      <c r="J96" s="125" t="str">
        <f t="array" ref="J96">IF(B96="","",IF(T96="A",VLOOKUP(B96,listoneAnker_NoSku,5,FALSE),INDEX(dbOrdini[PREZZO ANKER],MATCH(1,(dbOrdini[CODICE SUPPLY]=$W$6)*(dbOrdini[CODICE ANKER]=F96),0))))</f>
        <v/>
      </c>
      <c r="K96" s="295" t="str">
        <f>IFERROR(INDEX(vinolux_data[Price / Bottle],MATCH(INDEX(Anker[barcode bottle],MATCH(F96,Anker[SKU],0)),vinolux_data[EAN bottle],0)),"")</f>
        <v/>
      </c>
      <c r="L96" s="295" t="str">
        <f>IF(B96="","",IF(T96&lt;&gt;"B",IFERROR(INDEX(ultimoPrezzoitalia[PREZZO UNITARIO],MATCH(TEXT(A96,0),ultimoPrezzoitalia[ARTICOLO],0)),""),IF(INDEX(dbOrdini[PREZZO ITALIA],MATCH(F96,dbOrdini[CODICE ANKER],0))=0,"",INDEX(dbOrdini[PREZZO ITALIA],MATCH(F96,dbOrdini[CODICE ANKER],0)))))</f>
        <v/>
      </c>
      <c r="M96" s="126" t="str">
        <f t="array" ref="M96">IFERROR(IF(B96="","",IF(T96="A",VLOOKUP(F96,listoneAnkerCompleto,6,FALSE)+(10.3552*H96*I96)/100+1.5+0.05,IF(T96="B",INDEX(dbOrdini[COSTO IMPORT BOTT.],MATCH(1,(dbOrdini[CODICE SUPPLY]=$W$6)*(dbOrdini[CODICE ANKER]=F96),0)),J96+(10.3552*H96*I96)/100+1.5+0.05))),"")</f>
        <v/>
      </c>
      <c r="N96" s="201" t="str">
        <f t="shared" si="7"/>
        <v/>
      </c>
      <c r="O96" s="127" t="str">
        <f>IFERROR(INDEX(ankerAvailabilities[quantity],MATCH(F96,ankerAvailabilities[article nr'#],0)),"")</f>
        <v/>
      </c>
      <c r="P96" s="128" t="str">
        <f ca="1">IFERROR(INDEX(inventarioGeko[ESISTENZA],MATCH(A96,inventarioGeko[ARTICOLO],0)),"")</f>
        <v/>
      </c>
      <c r="Q96" s="129" t="str">
        <f t="shared" si="8"/>
        <v/>
      </c>
      <c r="R96" s="130" t="str">
        <f t="shared" si="9"/>
        <v/>
      </c>
      <c r="S96" s="126" t="str">
        <f t="shared" si="10"/>
        <v/>
      </c>
      <c r="T96" s="240" t="str">
        <f t="shared" si="11"/>
        <v/>
      </c>
      <c r="AM96"/>
    </row>
    <row r="97" spans="1:39">
      <c r="A97" s="283" t="str">
        <f t="shared" ca="1" si="6"/>
        <v/>
      </c>
      <c r="B97" s="276"/>
      <c r="C97" s="277"/>
      <c r="D97" s="278"/>
      <c r="E97" s="164"/>
      <c r="F97" s="121" t="str" cm="1">
        <f t="array" ref="F97">IF(B97="","",IF(T97="A",INDEX(skuAnker,MATCH(B97,descrizioneArtAnker,0)),INDEX(dbOrdini[CODICE ANKER],MATCH(1,(dbOrdini[CODICE SUPPLY]=$W$6)*(dbOrdini[DESCRIZIONE]=B97),0))))</f>
        <v/>
      </c>
      <c r="G97" s="122" t="str">
        <f>IF(B97="","",IF(T97="A",VLOOKUP(B97,listoneAnker_NoSku,2,FALSE),INDEX(dbOrdini[BT/CS],MATCH(F97,dbOrdini[CODICE ANKER],0))))</f>
        <v/>
      </c>
      <c r="H97" s="123" t="str">
        <f>IF(B97="","",IF(T97="A",VLOOKUP(B97,listoneAnker_NoSku,3,FALSE),INDEX(dbOrdini[LT.],MATCH(F97,dbOrdini[CODICE ANKER],0))))</f>
        <v/>
      </c>
      <c r="I97" s="124" t="str">
        <f>IF(B97="","",IF(T97="A",VLOOKUP(B97,listoneAnker_NoSku,4,FALSE),INDEX(dbOrdini[% VOL],MATCH(F97,dbOrdini[CODICE ANKER],0))))</f>
        <v/>
      </c>
      <c r="J97" s="125" t="str">
        <f t="array" ref="J97">IF(B97="","",IF(T97="A",VLOOKUP(B97,listoneAnker_NoSku,5,FALSE),INDEX(dbOrdini[PREZZO ANKER],MATCH(1,(dbOrdini[CODICE SUPPLY]=$W$6)*(dbOrdini[CODICE ANKER]=F97),0))))</f>
        <v/>
      </c>
      <c r="K97" s="295" t="str">
        <f>IFERROR(INDEX(vinolux_data[Price / Bottle],MATCH(INDEX(Anker[barcode bottle],MATCH(F97,Anker[SKU],0)),vinolux_data[EAN bottle],0)),"")</f>
        <v/>
      </c>
      <c r="L97" s="295" t="str">
        <f>IF(B97="","",IF(T97&lt;&gt;"B",IFERROR(INDEX(ultimoPrezzoitalia[PREZZO UNITARIO],MATCH(TEXT(A97,0),ultimoPrezzoitalia[ARTICOLO],0)),""),IF(INDEX(dbOrdini[PREZZO ITALIA],MATCH(F97,dbOrdini[CODICE ANKER],0))=0,"",INDEX(dbOrdini[PREZZO ITALIA],MATCH(F97,dbOrdini[CODICE ANKER],0)))))</f>
        <v/>
      </c>
      <c r="M97" s="126" t="str">
        <f t="array" ref="M97">IFERROR(IF(B97="","",IF(T97="A",VLOOKUP(F97,listoneAnkerCompleto,6,FALSE)+(10.3552*H97*I97)/100+1.5+0.05,IF(T97="B",INDEX(dbOrdini[COSTO IMPORT BOTT.],MATCH(1,(dbOrdini[CODICE SUPPLY]=$W$6)*(dbOrdini[CODICE ANKER]=F97),0)),J97+(10.3552*H97*I97)/100+1.5+0.05))),"")</f>
        <v/>
      </c>
      <c r="N97" s="201" t="str">
        <f t="shared" si="7"/>
        <v/>
      </c>
      <c r="O97" s="127" t="str">
        <f>IFERROR(INDEX(ankerAvailabilities[quantity],MATCH(F97,ankerAvailabilities[article nr'#],0)),"")</f>
        <v/>
      </c>
      <c r="P97" s="128" t="str">
        <f ca="1">IFERROR(INDEX(inventarioGeko[ESISTENZA],MATCH(A97,inventarioGeko[ARTICOLO],0)),"")</f>
        <v/>
      </c>
      <c r="Q97" s="129" t="str">
        <f t="shared" si="8"/>
        <v/>
      </c>
      <c r="R97" s="130" t="str">
        <f t="shared" si="9"/>
        <v/>
      </c>
      <c r="S97" s="126" t="str">
        <f t="shared" si="10"/>
        <v/>
      </c>
      <c r="T97" s="240" t="str">
        <f t="shared" si="11"/>
        <v/>
      </c>
      <c r="AM97"/>
    </row>
    <row r="98" spans="1:39">
      <c r="A98" s="283" t="str">
        <f t="shared" ca="1" si="6"/>
        <v/>
      </c>
      <c r="B98" s="276"/>
      <c r="C98" s="277"/>
      <c r="D98" s="278"/>
      <c r="E98" s="164"/>
      <c r="F98" s="121" t="str" cm="1">
        <f t="array" ref="F98">IF(B98="","",IF(T98="A",INDEX(skuAnker,MATCH(B98,descrizioneArtAnker,0)),INDEX(dbOrdini[CODICE ANKER],MATCH(1,(dbOrdini[CODICE SUPPLY]=$W$6)*(dbOrdini[DESCRIZIONE]=B98),0))))</f>
        <v/>
      </c>
      <c r="G98" s="122" t="str">
        <f>IF(B98="","",IF(T98="A",VLOOKUP(B98,listoneAnker_NoSku,2,FALSE),INDEX(dbOrdini[BT/CS],MATCH(F98,dbOrdini[CODICE ANKER],0))))</f>
        <v/>
      </c>
      <c r="H98" s="123" t="str">
        <f>IF(B98="","",IF(T98="A",VLOOKUP(B98,listoneAnker_NoSku,3,FALSE),INDEX(dbOrdini[LT.],MATCH(F98,dbOrdini[CODICE ANKER],0))))</f>
        <v/>
      </c>
      <c r="I98" s="124" t="str">
        <f>IF(B98="","",IF(T98="A",VLOOKUP(B98,listoneAnker_NoSku,4,FALSE),INDEX(dbOrdini[% VOL],MATCH(F98,dbOrdini[CODICE ANKER],0))))</f>
        <v/>
      </c>
      <c r="J98" s="125" t="str">
        <f t="array" ref="J98">IF(B98="","",IF(T98="A",VLOOKUP(B98,listoneAnker_NoSku,5,FALSE),INDEX(dbOrdini[PREZZO ANKER],MATCH(1,(dbOrdini[CODICE SUPPLY]=$W$6)*(dbOrdini[CODICE ANKER]=F98),0))))</f>
        <v/>
      </c>
      <c r="K98" s="295" t="str">
        <f>IFERROR(INDEX(vinolux_data[Price / Bottle],MATCH(INDEX(Anker[barcode bottle],MATCH(F98,Anker[SKU],0)),vinolux_data[EAN bottle],0)),"")</f>
        <v/>
      </c>
      <c r="L98" s="295" t="str">
        <f>IF(B98="","",IF(T98&lt;&gt;"B",IFERROR(INDEX(ultimoPrezzoitalia[PREZZO UNITARIO],MATCH(TEXT(A98,0),ultimoPrezzoitalia[ARTICOLO],0)),""),IF(INDEX(dbOrdini[PREZZO ITALIA],MATCH(F98,dbOrdini[CODICE ANKER],0))=0,"",INDEX(dbOrdini[PREZZO ITALIA],MATCH(F98,dbOrdini[CODICE ANKER],0)))))</f>
        <v/>
      </c>
      <c r="M98" s="126" t="str">
        <f t="array" ref="M98">IFERROR(IF(B98="","",IF(T98="A",VLOOKUP(F98,listoneAnkerCompleto,6,FALSE)+(10.3552*H98*I98)/100+1.5+0.05,IF(T98="B",INDEX(dbOrdini[COSTO IMPORT BOTT.],MATCH(1,(dbOrdini[CODICE SUPPLY]=$W$6)*(dbOrdini[CODICE ANKER]=F98),0)),J98+(10.3552*H98*I98)/100+1.5+0.05))),"")</f>
        <v/>
      </c>
      <c r="N98" s="201" t="str">
        <f t="shared" si="7"/>
        <v/>
      </c>
      <c r="O98" s="127" t="str">
        <f>IFERROR(INDEX(ankerAvailabilities[quantity],MATCH(F98,ankerAvailabilities[article nr'#],0)),"")</f>
        <v/>
      </c>
      <c r="P98" s="128" t="str">
        <f ca="1">IFERROR(INDEX(inventarioGeko[ESISTENZA],MATCH(A98,inventarioGeko[ARTICOLO],0)),"")</f>
        <v/>
      </c>
      <c r="Q98" s="129" t="str">
        <f t="shared" si="8"/>
        <v/>
      </c>
      <c r="R98" s="130" t="str">
        <f t="shared" si="9"/>
        <v/>
      </c>
      <c r="S98" s="126" t="str">
        <f t="shared" si="10"/>
        <v/>
      </c>
      <c r="T98" s="240" t="str">
        <f t="shared" si="11"/>
        <v/>
      </c>
      <c r="AM98"/>
    </row>
    <row r="99" spans="1:39">
      <c r="A99" s="283" t="str">
        <f t="shared" ca="1" si="6"/>
        <v/>
      </c>
      <c r="B99" s="276"/>
      <c r="C99" s="277"/>
      <c r="D99" s="278"/>
      <c r="E99" s="164"/>
      <c r="F99" s="121" t="str" cm="1">
        <f t="array" ref="F99">IF(B99="","",IF(T99="A",INDEX(skuAnker,MATCH(B99,descrizioneArtAnker,0)),INDEX(dbOrdini[CODICE ANKER],MATCH(1,(dbOrdini[CODICE SUPPLY]=$W$6)*(dbOrdini[DESCRIZIONE]=B99),0))))</f>
        <v/>
      </c>
      <c r="G99" s="122" t="str">
        <f>IF(B99="","",IF(T99="A",VLOOKUP(B99,listoneAnker_NoSku,2,FALSE),INDEX(dbOrdini[BT/CS],MATCH(F99,dbOrdini[CODICE ANKER],0))))</f>
        <v/>
      </c>
      <c r="H99" s="123" t="str">
        <f>IF(B99="","",IF(T99="A",VLOOKUP(B99,listoneAnker_NoSku,3,FALSE),INDEX(dbOrdini[LT.],MATCH(F99,dbOrdini[CODICE ANKER],0))))</f>
        <v/>
      </c>
      <c r="I99" s="124" t="str">
        <f>IF(B99="","",IF(T99="A",VLOOKUP(B99,listoneAnker_NoSku,4,FALSE),INDEX(dbOrdini[% VOL],MATCH(F99,dbOrdini[CODICE ANKER],0))))</f>
        <v/>
      </c>
      <c r="J99" s="125" t="str">
        <f t="array" ref="J99">IF(B99="","",IF(T99="A",VLOOKUP(B99,listoneAnker_NoSku,5,FALSE),INDEX(dbOrdini[PREZZO ANKER],MATCH(1,(dbOrdini[CODICE SUPPLY]=$W$6)*(dbOrdini[CODICE ANKER]=F99),0))))</f>
        <v/>
      </c>
      <c r="K99" s="295" t="str">
        <f>IFERROR(INDEX(vinolux_data[Price / Bottle],MATCH(INDEX(Anker[barcode bottle],MATCH(F99,Anker[SKU],0)),vinolux_data[EAN bottle],0)),"")</f>
        <v/>
      </c>
      <c r="L99" s="295" t="str">
        <f>IF(B99="","",IF(T99&lt;&gt;"B",IFERROR(INDEX(ultimoPrezzoitalia[PREZZO UNITARIO],MATCH(TEXT(A99,0),ultimoPrezzoitalia[ARTICOLO],0)),""),IF(INDEX(dbOrdini[PREZZO ITALIA],MATCH(F99,dbOrdini[CODICE ANKER],0))=0,"",INDEX(dbOrdini[PREZZO ITALIA],MATCH(F99,dbOrdini[CODICE ANKER],0)))))</f>
        <v/>
      </c>
      <c r="M99" s="126" t="str">
        <f t="array" ref="M99">IFERROR(IF(B99="","",IF(T99="A",VLOOKUP(F99,listoneAnkerCompleto,6,FALSE)+(10.3552*H99*I99)/100+1.5+0.05,IF(T99="B",INDEX(dbOrdini[COSTO IMPORT BOTT.],MATCH(1,(dbOrdini[CODICE SUPPLY]=$W$6)*(dbOrdini[CODICE ANKER]=F99),0)),J99+(10.3552*H99*I99)/100+1.5+0.05))),"")</f>
        <v/>
      </c>
      <c r="N99" s="201" t="str">
        <f t="shared" si="7"/>
        <v/>
      </c>
      <c r="O99" s="127" t="str">
        <f>IFERROR(INDEX(ankerAvailabilities[quantity],MATCH(F99,ankerAvailabilities[article nr'#],0)),"")</f>
        <v/>
      </c>
      <c r="P99" s="128" t="str">
        <f ca="1">IFERROR(INDEX(inventarioGeko[ESISTENZA],MATCH(A99,inventarioGeko[ARTICOLO],0)),"")</f>
        <v/>
      </c>
      <c r="Q99" s="129" t="str">
        <f t="shared" si="8"/>
        <v/>
      </c>
      <c r="R99" s="130" t="str">
        <f t="shared" si="9"/>
        <v/>
      </c>
      <c r="S99" s="126" t="str">
        <f t="shared" si="10"/>
        <v/>
      </c>
      <c r="T99" s="240" t="str">
        <f t="shared" si="11"/>
        <v/>
      </c>
      <c r="AM99"/>
    </row>
    <row r="100" spans="1:39">
      <c r="A100" s="284" t="str">
        <f t="shared" ca="1" si="6"/>
        <v/>
      </c>
      <c r="B100" s="280"/>
      <c r="C100" s="281"/>
      <c r="D100" s="282"/>
      <c r="E100" s="166"/>
      <c r="F100" s="121" t="str" cm="1">
        <f t="array" ref="F100">IF(B100="","",IF(T100="A",INDEX(skuAnker,MATCH(B100,descrizioneArtAnker,0)),INDEX(dbOrdini[CODICE ANKER],MATCH(1,(dbOrdini[CODICE SUPPLY]=$W$6)*(dbOrdini[DESCRIZIONE]=B100),0))))</f>
        <v/>
      </c>
      <c r="G100" s="122" t="str">
        <f>IF(B100="","",IF(T100="A",VLOOKUP(B100,listoneAnker_NoSku,2,FALSE),INDEX(dbOrdini[BT/CS],MATCH(F100,dbOrdini[CODICE ANKER],0))))</f>
        <v/>
      </c>
      <c r="H100" s="123" t="str">
        <f>IF(B100="","",IF(T100="A",VLOOKUP(B100,listoneAnker_NoSku,3,FALSE),INDEX(dbOrdini[LT.],MATCH(F100,dbOrdini[CODICE ANKER],0))))</f>
        <v/>
      </c>
      <c r="I100" s="124" t="str">
        <f>IF(B100="","",IF(T100="A",VLOOKUP(B100,listoneAnker_NoSku,4,FALSE),INDEX(dbOrdini[% VOL],MATCH(F100,dbOrdini[CODICE ANKER],0))))</f>
        <v/>
      </c>
      <c r="J100" s="125" t="str">
        <f t="array" ref="J100">IF(B100="","",IF(T100="A",VLOOKUP(B100,listoneAnker_NoSku,5,FALSE),INDEX(dbOrdini[PREZZO ANKER],MATCH(1,(dbOrdini[CODICE SUPPLY]=$W$6)*(dbOrdini[CODICE ANKER]=F100),0))))</f>
        <v/>
      </c>
      <c r="K100" s="295" t="str">
        <f>IFERROR(INDEX(vinolux_data[Price / Bottle],MATCH(INDEX(Anker[barcode bottle],MATCH(F100,Anker[SKU],0)),vinolux_data[EAN bottle],0)),"")</f>
        <v/>
      </c>
      <c r="L100" s="295" t="str">
        <f>IF(B100="","",IF(T100&lt;&gt;"B",IFERROR(INDEX(ultimoPrezzoitalia[PREZZO UNITARIO],MATCH(TEXT(A100,0),ultimoPrezzoitalia[ARTICOLO],0)),""),IF(INDEX(dbOrdini[PREZZO ITALIA],MATCH(F100,dbOrdini[CODICE ANKER],0))=0,"",INDEX(dbOrdini[PREZZO ITALIA],MATCH(F100,dbOrdini[CODICE ANKER],0)))))</f>
        <v/>
      </c>
      <c r="M100" s="126" t="str">
        <f t="array" ref="M100">IFERROR(IF(B100="","",IF(T100="A",VLOOKUP(F100,listoneAnkerCompleto,6,FALSE)+(10.3552*H100*I100)/100+1.5+0.05,IF(T100="B",INDEX(dbOrdini[COSTO IMPORT BOTT.],MATCH(1,(dbOrdini[CODICE SUPPLY]=$W$6)*(dbOrdini[CODICE ANKER]=F100),0)),J100+(10.3552*H100*I100)/100+1.5+0.05))),"")</f>
        <v/>
      </c>
      <c r="N100" s="201" t="str">
        <f t="shared" si="7"/>
        <v/>
      </c>
      <c r="O100" s="127" t="str">
        <f>IFERROR(INDEX(ankerAvailabilities[quantity],MATCH(F100,ankerAvailabilities[article nr'#],0)),"")</f>
        <v/>
      </c>
      <c r="P100" s="128" t="str">
        <f ca="1">IFERROR(INDEX(inventarioGeko[ESISTENZA],MATCH(A100,inventarioGeko[ARTICOLO],0)),"")</f>
        <v/>
      </c>
      <c r="Q100" s="129" t="str">
        <f t="shared" si="8"/>
        <v/>
      </c>
      <c r="R100" s="130" t="str">
        <f t="shared" si="9"/>
        <v/>
      </c>
      <c r="S100" s="126" t="str">
        <f t="shared" si="10"/>
        <v/>
      </c>
      <c r="T100" s="240" t="str">
        <f t="shared" si="11"/>
        <v/>
      </c>
      <c r="AM100"/>
    </row>
    <row r="101" spans="1:39">
      <c r="A101" s="283" t="str">
        <f t="shared" ca="1" si="6"/>
        <v/>
      </c>
      <c r="B101" s="276"/>
      <c r="C101" s="277"/>
      <c r="D101" s="278"/>
      <c r="E101" s="164"/>
      <c r="F101" s="121" t="str" cm="1">
        <f t="array" ref="F101">IF(B101="","",IF(T101="A",INDEX(skuAnker,MATCH(B101,descrizioneArtAnker,0)),INDEX(dbOrdini[CODICE ANKER],MATCH(1,(dbOrdini[CODICE SUPPLY]=$W$6)*(dbOrdini[DESCRIZIONE]=B101),0))))</f>
        <v/>
      </c>
      <c r="G101" s="122" t="str">
        <f>IF(B101="","",IF(T101="A",VLOOKUP(B101,listoneAnker_NoSku,2,FALSE),INDEX(dbOrdini[BT/CS],MATCH(F101,dbOrdini[CODICE ANKER],0))))</f>
        <v/>
      </c>
      <c r="H101" s="123" t="str">
        <f>IF(B101="","",IF(T101="A",VLOOKUP(B101,listoneAnker_NoSku,3,FALSE),INDEX(dbOrdini[LT.],MATCH(F101,dbOrdini[CODICE ANKER],0))))</f>
        <v/>
      </c>
      <c r="I101" s="124" t="str">
        <f>IF(B101="","",IF(T101="A",VLOOKUP(B101,listoneAnker_NoSku,4,FALSE),INDEX(dbOrdini[% VOL],MATCH(F101,dbOrdini[CODICE ANKER],0))))</f>
        <v/>
      </c>
      <c r="J101" s="125" t="str">
        <f t="array" ref="J101">IF(B101="","",IF(T101="A",VLOOKUP(B101,listoneAnker_NoSku,5,FALSE),INDEX(dbOrdini[PREZZO ANKER],MATCH(1,(dbOrdini[CODICE SUPPLY]=$W$6)*(dbOrdini[CODICE ANKER]=F101),0))))</f>
        <v/>
      </c>
      <c r="K101" s="295" t="str">
        <f>IFERROR(INDEX(vinolux_data[Price / Bottle],MATCH(INDEX(Anker[barcode bottle],MATCH(F101,Anker[SKU],0)),vinolux_data[EAN bottle],0)),"")</f>
        <v/>
      </c>
      <c r="L101" s="295" t="str">
        <f>IF(B101="","",IF(T101&lt;&gt;"B",IFERROR(INDEX(ultimoPrezzoitalia[PREZZO UNITARIO],MATCH(TEXT(A101,0),ultimoPrezzoitalia[ARTICOLO],0)),""),IF(INDEX(dbOrdini[PREZZO ITALIA],MATCH(F101,dbOrdini[CODICE ANKER],0))=0,"",INDEX(dbOrdini[PREZZO ITALIA],MATCH(F101,dbOrdini[CODICE ANKER],0)))))</f>
        <v/>
      </c>
      <c r="M101" s="126" t="str">
        <f t="array" ref="M101">IFERROR(IF(B101="","",IF(T101="A",VLOOKUP(F101,listoneAnkerCompleto,6,FALSE)+(10.3552*H101*I101)/100+1.5+0.05,IF(T101="B",INDEX(dbOrdini[COSTO IMPORT BOTT.],MATCH(1,(dbOrdini[CODICE SUPPLY]=$W$6)*(dbOrdini[CODICE ANKER]=F101),0)),J101+(10.3552*H101*I101)/100+1.5+0.05))),"")</f>
        <v/>
      </c>
      <c r="N101" s="201" t="str">
        <f t="shared" si="7"/>
        <v/>
      </c>
      <c r="O101" s="127" t="str">
        <f>IFERROR(INDEX(ankerAvailabilities[quantity],MATCH(F101,ankerAvailabilities[article nr'#],0)),"")</f>
        <v/>
      </c>
      <c r="P101" s="128" t="str">
        <f ca="1">IFERROR(INDEX(inventarioGeko[ESISTENZA],MATCH(A101,inventarioGeko[ARTICOLO],0)),"")</f>
        <v/>
      </c>
      <c r="Q101" s="129" t="str">
        <f t="shared" si="8"/>
        <v/>
      </c>
      <c r="R101" s="130" t="str">
        <f t="shared" si="9"/>
        <v/>
      </c>
      <c r="S101" s="126" t="str">
        <f t="shared" si="10"/>
        <v/>
      </c>
      <c r="T101" s="240" t="str">
        <f t="shared" si="11"/>
        <v/>
      </c>
      <c r="AM101"/>
    </row>
    <row r="102" spans="1:39">
      <c r="A102" s="283" t="str">
        <f t="shared" ca="1" si="6"/>
        <v/>
      </c>
      <c r="B102" s="276"/>
      <c r="C102" s="277"/>
      <c r="D102" s="278"/>
      <c r="E102" s="164"/>
      <c r="F102" s="121" t="str" cm="1">
        <f t="array" ref="F102">IF(B102="","",IF(T102="A",INDEX(skuAnker,MATCH(B102,descrizioneArtAnker,0)),INDEX(dbOrdini[CODICE ANKER],MATCH(1,(dbOrdini[CODICE SUPPLY]=$W$6)*(dbOrdini[DESCRIZIONE]=B102),0))))</f>
        <v/>
      </c>
      <c r="G102" s="122" t="str">
        <f>IF(B102="","",IF(T102="A",VLOOKUP(B102,listoneAnker_NoSku,2,FALSE),INDEX(dbOrdini[BT/CS],MATCH(F102,dbOrdini[CODICE ANKER],0))))</f>
        <v/>
      </c>
      <c r="H102" s="123" t="str">
        <f>IF(B102="","",IF(T102="A",VLOOKUP(B102,listoneAnker_NoSku,3,FALSE),INDEX(dbOrdini[LT.],MATCH(F102,dbOrdini[CODICE ANKER],0))))</f>
        <v/>
      </c>
      <c r="I102" s="124" t="str">
        <f>IF(B102="","",IF(T102="A",VLOOKUP(B102,listoneAnker_NoSku,4,FALSE),INDEX(dbOrdini[% VOL],MATCH(F102,dbOrdini[CODICE ANKER],0))))</f>
        <v/>
      </c>
      <c r="J102" s="125" t="str">
        <f t="array" ref="J102">IF(B102="","",IF(T102="A",VLOOKUP(B102,listoneAnker_NoSku,5,FALSE),INDEX(dbOrdini[PREZZO ANKER],MATCH(1,(dbOrdini[CODICE SUPPLY]=$W$6)*(dbOrdini[CODICE ANKER]=F102),0))))</f>
        <v/>
      </c>
      <c r="K102" s="295" t="str">
        <f>IFERROR(INDEX(vinolux_data[Price / Bottle],MATCH(INDEX(Anker[barcode bottle],MATCH(F102,Anker[SKU],0)),vinolux_data[EAN bottle],0)),"")</f>
        <v/>
      </c>
      <c r="L102" s="295" t="str">
        <f>IF(B102="","",IF(T102&lt;&gt;"B",IFERROR(INDEX(ultimoPrezzoitalia[PREZZO UNITARIO],MATCH(TEXT(A102,0),ultimoPrezzoitalia[ARTICOLO],0)),""),IF(INDEX(dbOrdini[PREZZO ITALIA],MATCH(F102,dbOrdini[CODICE ANKER],0))=0,"",INDEX(dbOrdini[PREZZO ITALIA],MATCH(F102,dbOrdini[CODICE ANKER],0)))))</f>
        <v/>
      </c>
      <c r="M102" s="126" t="str">
        <f t="array" ref="M102">IFERROR(IF(B102="","",IF(T102="A",VLOOKUP(F102,listoneAnkerCompleto,6,FALSE)+(10.3552*H102*I102)/100+1.5+0.05,IF(T102="B",INDEX(dbOrdini[COSTO IMPORT BOTT.],MATCH(1,(dbOrdini[CODICE SUPPLY]=$W$6)*(dbOrdini[CODICE ANKER]=F102),0)),J102+(10.3552*H102*I102)/100+1.5+0.05))),"")</f>
        <v/>
      </c>
      <c r="N102" s="201" t="str">
        <f t="shared" si="7"/>
        <v/>
      </c>
      <c r="O102" s="127" t="str">
        <f>IFERROR(INDEX(ankerAvailabilities[quantity],MATCH(F102,ankerAvailabilities[article nr'#],0)),"")</f>
        <v/>
      </c>
      <c r="P102" s="128" t="str">
        <f ca="1">IFERROR(INDEX(inventarioGeko[ESISTENZA],MATCH(A102,inventarioGeko[ARTICOLO],0)),"")</f>
        <v/>
      </c>
      <c r="Q102" s="129" t="str">
        <f t="shared" si="8"/>
        <v/>
      </c>
      <c r="R102" s="130" t="str">
        <f t="shared" si="9"/>
        <v/>
      </c>
      <c r="S102" s="126" t="str">
        <f t="shared" si="10"/>
        <v/>
      </c>
      <c r="T102" s="240" t="str">
        <f t="shared" si="11"/>
        <v/>
      </c>
      <c r="AM102"/>
    </row>
    <row r="103" spans="1:39">
      <c r="A103" s="283" t="str">
        <f t="shared" ca="1" si="6"/>
        <v/>
      </c>
      <c r="B103" s="276"/>
      <c r="C103" s="277"/>
      <c r="D103" s="278"/>
      <c r="E103" s="164"/>
      <c r="F103" s="121" t="str" cm="1">
        <f t="array" ref="F103">IF(B103="","",IF(T103="A",INDEX(skuAnker,MATCH(B103,descrizioneArtAnker,0)),INDEX(dbOrdini[CODICE ANKER],MATCH(1,(dbOrdini[CODICE SUPPLY]=$W$6)*(dbOrdini[DESCRIZIONE]=B103),0))))</f>
        <v/>
      </c>
      <c r="G103" s="122" t="str">
        <f>IF(B103="","",IF(T103="A",VLOOKUP(B103,listoneAnker_NoSku,2,FALSE),INDEX(dbOrdini[BT/CS],MATCH(F103,dbOrdini[CODICE ANKER],0))))</f>
        <v/>
      </c>
      <c r="H103" s="123" t="str">
        <f>IF(B103="","",IF(T103="A",VLOOKUP(B103,listoneAnker_NoSku,3,FALSE),INDEX(dbOrdini[LT.],MATCH(F103,dbOrdini[CODICE ANKER],0))))</f>
        <v/>
      </c>
      <c r="I103" s="124" t="str">
        <f>IF(B103="","",IF(T103="A",VLOOKUP(B103,listoneAnker_NoSku,4,FALSE),INDEX(dbOrdini[% VOL],MATCH(F103,dbOrdini[CODICE ANKER],0))))</f>
        <v/>
      </c>
      <c r="J103" s="125" t="str">
        <f t="array" ref="J103">IF(B103="","",IF(T103="A",VLOOKUP(B103,listoneAnker_NoSku,5,FALSE),INDEX(dbOrdini[PREZZO ANKER],MATCH(1,(dbOrdini[CODICE SUPPLY]=$W$6)*(dbOrdini[CODICE ANKER]=F103),0))))</f>
        <v/>
      </c>
      <c r="K103" s="295" t="str">
        <f>IFERROR(INDEX(vinolux_data[Price / Bottle],MATCH(INDEX(Anker[barcode bottle],MATCH(F103,Anker[SKU],0)),vinolux_data[EAN bottle],0)),"")</f>
        <v/>
      </c>
      <c r="L103" s="295" t="str">
        <f>IF(B103="","",IF(T103&lt;&gt;"B",IFERROR(INDEX(ultimoPrezzoitalia[PREZZO UNITARIO],MATCH(TEXT(A103,0),ultimoPrezzoitalia[ARTICOLO],0)),""),IF(INDEX(dbOrdini[PREZZO ITALIA],MATCH(F103,dbOrdini[CODICE ANKER],0))=0,"",INDEX(dbOrdini[PREZZO ITALIA],MATCH(F103,dbOrdini[CODICE ANKER],0)))))</f>
        <v/>
      </c>
      <c r="M103" s="126" t="str">
        <f t="array" ref="M103">IFERROR(IF(B103="","",IF(T103="A",VLOOKUP(F103,listoneAnkerCompleto,6,FALSE)+(10.3552*H103*I103)/100+1.5+0.05,IF(T103="B",INDEX(dbOrdini[COSTO IMPORT BOTT.],MATCH(1,(dbOrdini[CODICE SUPPLY]=$W$6)*(dbOrdini[CODICE ANKER]=F103),0)),J103+(10.3552*H103*I103)/100+1.5+0.05))),"")</f>
        <v/>
      </c>
      <c r="N103" s="201" t="str">
        <f t="shared" si="7"/>
        <v/>
      </c>
      <c r="O103" s="127" t="str">
        <f>IFERROR(INDEX(ankerAvailabilities[quantity],MATCH(F103,ankerAvailabilities[article nr'#],0)),"")</f>
        <v/>
      </c>
      <c r="P103" s="128" t="str">
        <f ca="1">IFERROR(INDEX(inventarioGeko[ESISTENZA],MATCH(A103,inventarioGeko[ARTICOLO],0)),"")</f>
        <v/>
      </c>
      <c r="Q103" s="129" t="str">
        <f t="shared" si="8"/>
        <v/>
      </c>
      <c r="R103" s="130" t="str">
        <f t="shared" si="9"/>
        <v/>
      </c>
      <c r="S103" s="126" t="str">
        <f t="shared" si="10"/>
        <v/>
      </c>
      <c r="T103" s="240" t="str">
        <f t="shared" si="11"/>
        <v/>
      </c>
      <c r="AM103"/>
    </row>
    <row r="104" spans="1:39">
      <c r="A104" s="283" t="str">
        <f t="shared" ca="1" si="6"/>
        <v/>
      </c>
      <c r="B104" s="276"/>
      <c r="C104" s="277"/>
      <c r="D104" s="278"/>
      <c r="E104" s="164"/>
      <c r="F104" s="121" t="str" cm="1">
        <f t="array" ref="F104">IF(B104="","",IF(T104="A",INDEX(skuAnker,MATCH(B104,descrizioneArtAnker,0)),INDEX(dbOrdini[CODICE ANKER],MATCH(1,(dbOrdini[CODICE SUPPLY]=$W$6)*(dbOrdini[DESCRIZIONE]=B104),0))))</f>
        <v/>
      </c>
      <c r="G104" s="122" t="str">
        <f>IF(B104="","",IF(T104="A",VLOOKUP(B104,listoneAnker_NoSku,2,FALSE),INDEX(dbOrdini[BT/CS],MATCH(F104,dbOrdini[CODICE ANKER],0))))</f>
        <v/>
      </c>
      <c r="H104" s="123" t="str">
        <f>IF(B104="","",IF(T104="A",VLOOKUP(B104,listoneAnker_NoSku,3,FALSE),INDEX(dbOrdini[LT.],MATCH(F104,dbOrdini[CODICE ANKER],0))))</f>
        <v/>
      </c>
      <c r="I104" s="124" t="str">
        <f>IF(B104="","",IF(T104="A",VLOOKUP(B104,listoneAnker_NoSku,4,FALSE),INDEX(dbOrdini[% VOL],MATCH(F104,dbOrdini[CODICE ANKER],0))))</f>
        <v/>
      </c>
      <c r="J104" s="125" t="str">
        <f t="array" ref="J104">IF(B104="","",IF(T104="A",VLOOKUP(B104,listoneAnker_NoSku,5,FALSE),INDEX(dbOrdini[PREZZO ANKER],MATCH(1,(dbOrdini[CODICE SUPPLY]=$W$6)*(dbOrdini[CODICE ANKER]=F104),0))))</f>
        <v/>
      </c>
      <c r="K104" s="295" t="str">
        <f>IFERROR(INDEX(vinolux_data[Price / Bottle],MATCH(INDEX(Anker[barcode bottle],MATCH(F104,Anker[SKU],0)),vinolux_data[EAN bottle],0)),"")</f>
        <v/>
      </c>
      <c r="L104" s="295" t="str">
        <f>IF(B104="","",IF(T104&lt;&gt;"B",IFERROR(INDEX(ultimoPrezzoitalia[PREZZO UNITARIO],MATCH(TEXT(A104,0),ultimoPrezzoitalia[ARTICOLO],0)),""),IF(INDEX(dbOrdini[PREZZO ITALIA],MATCH(F104,dbOrdini[CODICE ANKER],0))=0,"",INDEX(dbOrdini[PREZZO ITALIA],MATCH(F104,dbOrdini[CODICE ANKER],0)))))</f>
        <v/>
      </c>
      <c r="M104" s="126" t="str">
        <f t="array" ref="M104">IFERROR(IF(B104="","",IF(T104="A",VLOOKUP(F104,listoneAnkerCompleto,6,FALSE)+(10.3552*H104*I104)/100+1.5+0.05,IF(T104="B",INDEX(dbOrdini[COSTO IMPORT BOTT.],MATCH(1,(dbOrdini[CODICE SUPPLY]=$W$6)*(dbOrdini[CODICE ANKER]=F104),0)),J104+(10.3552*H104*I104)/100+1.5+0.05))),"")</f>
        <v/>
      </c>
      <c r="N104" s="201" t="str">
        <f t="shared" si="7"/>
        <v/>
      </c>
      <c r="O104" s="127" t="str">
        <f>IFERROR(INDEX(ankerAvailabilities[quantity],MATCH(F104,ankerAvailabilities[article nr'#],0)),"")</f>
        <v/>
      </c>
      <c r="P104" s="128" t="str">
        <f ca="1">IFERROR(INDEX(inventarioGeko[ESISTENZA],MATCH(A104,inventarioGeko[ARTICOLO],0)),"")</f>
        <v/>
      </c>
      <c r="Q104" s="129" t="str">
        <f t="shared" si="8"/>
        <v/>
      </c>
      <c r="R104" s="130" t="str">
        <f t="shared" si="9"/>
        <v/>
      </c>
      <c r="S104" s="126" t="str">
        <f t="shared" si="10"/>
        <v/>
      </c>
      <c r="T104" s="240" t="str">
        <f t="shared" si="11"/>
        <v/>
      </c>
      <c r="AM104"/>
    </row>
    <row r="105" spans="1:39">
      <c r="A105" s="283" t="str">
        <f t="shared" ca="1" si="6"/>
        <v/>
      </c>
      <c r="B105" s="276"/>
      <c r="C105" s="277"/>
      <c r="D105" s="278"/>
      <c r="E105" s="164"/>
      <c r="F105" s="121" t="str" cm="1">
        <f t="array" ref="F105">IF(B105="","",IF(T105="A",INDEX(skuAnker,MATCH(B105,descrizioneArtAnker,0)),INDEX(dbOrdini[CODICE ANKER],MATCH(1,(dbOrdini[CODICE SUPPLY]=$W$6)*(dbOrdini[DESCRIZIONE]=B105),0))))</f>
        <v/>
      </c>
      <c r="G105" s="122" t="str">
        <f>IF(B105="","",IF(T105="A",VLOOKUP(B105,listoneAnker_NoSku,2,FALSE),INDEX(dbOrdini[BT/CS],MATCH(F105,dbOrdini[CODICE ANKER],0))))</f>
        <v/>
      </c>
      <c r="H105" s="123" t="str">
        <f>IF(B105="","",IF(T105="A",VLOOKUP(B105,listoneAnker_NoSku,3,FALSE),INDEX(dbOrdini[LT.],MATCH(F105,dbOrdini[CODICE ANKER],0))))</f>
        <v/>
      </c>
      <c r="I105" s="124" t="str">
        <f>IF(B105="","",IF(T105="A",VLOOKUP(B105,listoneAnker_NoSku,4,FALSE),INDEX(dbOrdini[% VOL],MATCH(F105,dbOrdini[CODICE ANKER],0))))</f>
        <v/>
      </c>
      <c r="J105" s="125" t="str">
        <f t="array" ref="J105">IF(B105="","",IF(T105="A",VLOOKUP(B105,listoneAnker_NoSku,5,FALSE),INDEX(dbOrdini[PREZZO ANKER],MATCH(1,(dbOrdini[CODICE SUPPLY]=$W$6)*(dbOrdini[CODICE ANKER]=F105),0))))</f>
        <v/>
      </c>
      <c r="K105" s="295" t="str">
        <f>IFERROR(INDEX(vinolux_data[Price / Bottle],MATCH(INDEX(Anker[barcode bottle],MATCH(F105,Anker[SKU],0)),vinolux_data[EAN bottle],0)),"")</f>
        <v/>
      </c>
      <c r="L105" s="295" t="str">
        <f>IF(B105="","",IF(T105&lt;&gt;"B",IFERROR(INDEX(ultimoPrezzoitalia[PREZZO UNITARIO],MATCH(TEXT(A105,0),ultimoPrezzoitalia[ARTICOLO],0)),""),IF(INDEX(dbOrdini[PREZZO ITALIA],MATCH(F105,dbOrdini[CODICE ANKER],0))=0,"",INDEX(dbOrdini[PREZZO ITALIA],MATCH(F105,dbOrdini[CODICE ANKER],0)))))</f>
        <v/>
      </c>
      <c r="M105" s="126" t="str">
        <f t="array" ref="M105">IFERROR(IF(B105="","",IF(T105="A",VLOOKUP(F105,listoneAnkerCompleto,6,FALSE)+(10.3552*H105*I105)/100+1.5+0.05,IF(T105="B",INDEX(dbOrdini[COSTO IMPORT BOTT.],MATCH(1,(dbOrdini[CODICE SUPPLY]=$W$6)*(dbOrdini[CODICE ANKER]=F105),0)),J105+(10.3552*H105*I105)/100+1.5+0.05))),"")</f>
        <v/>
      </c>
      <c r="N105" s="201" t="str">
        <f t="shared" si="7"/>
        <v/>
      </c>
      <c r="O105" s="127" t="str">
        <f>IFERROR(INDEX(ankerAvailabilities[quantity],MATCH(F105,ankerAvailabilities[article nr'#],0)),"")</f>
        <v/>
      </c>
      <c r="P105" s="128" t="str">
        <f ca="1">IFERROR(INDEX(inventarioGeko[ESISTENZA],MATCH(A105,inventarioGeko[ARTICOLO],0)),"")</f>
        <v/>
      </c>
      <c r="Q105" s="129" t="str">
        <f t="shared" si="8"/>
        <v/>
      </c>
      <c r="R105" s="130" t="str">
        <f t="shared" si="9"/>
        <v/>
      </c>
      <c r="S105" s="126" t="str">
        <f t="shared" si="10"/>
        <v/>
      </c>
      <c r="T105" s="240" t="str">
        <f t="shared" si="11"/>
        <v/>
      </c>
      <c r="AM105"/>
    </row>
    <row r="106" spans="1:39">
      <c r="A106" s="283" t="str">
        <f t="shared" ca="1" si="6"/>
        <v/>
      </c>
      <c r="B106" s="276"/>
      <c r="C106" s="277"/>
      <c r="D106" s="278"/>
      <c r="E106" s="164"/>
      <c r="F106" s="121" t="str" cm="1">
        <f t="array" ref="F106">IF(B106="","",IF(T106="A",INDEX(skuAnker,MATCH(B106,descrizioneArtAnker,0)),INDEX(dbOrdini[CODICE ANKER],MATCH(1,(dbOrdini[CODICE SUPPLY]=$W$6)*(dbOrdini[DESCRIZIONE]=B106),0))))</f>
        <v/>
      </c>
      <c r="G106" s="122" t="str">
        <f>IF(B106="","",IF(T106="A",VLOOKUP(B106,listoneAnker_NoSku,2,FALSE),INDEX(dbOrdini[BT/CS],MATCH(F106,dbOrdini[CODICE ANKER],0))))</f>
        <v/>
      </c>
      <c r="H106" s="123" t="str">
        <f>IF(B106="","",IF(T106="A",VLOOKUP(B106,listoneAnker_NoSku,3,FALSE),INDEX(dbOrdini[LT.],MATCH(F106,dbOrdini[CODICE ANKER],0))))</f>
        <v/>
      </c>
      <c r="I106" s="124" t="str">
        <f>IF(B106="","",IF(T106="A",VLOOKUP(B106,listoneAnker_NoSku,4,FALSE),INDEX(dbOrdini[% VOL],MATCH(F106,dbOrdini[CODICE ANKER],0))))</f>
        <v/>
      </c>
      <c r="J106" s="125" t="str">
        <f t="array" ref="J106">IF(B106="","",IF(T106="A",VLOOKUP(B106,listoneAnker_NoSku,5,FALSE),INDEX(dbOrdini[PREZZO ANKER],MATCH(1,(dbOrdini[CODICE SUPPLY]=$W$6)*(dbOrdini[CODICE ANKER]=F106),0))))</f>
        <v/>
      </c>
      <c r="K106" s="295" t="str">
        <f>IFERROR(INDEX(vinolux_data[Price / Bottle],MATCH(INDEX(Anker[barcode bottle],MATCH(F106,Anker[SKU],0)),vinolux_data[EAN bottle],0)),"")</f>
        <v/>
      </c>
      <c r="L106" s="295" t="str">
        <f>IF(B106="","",IF(T106&lt;&gt;"B",IFERROR(INDEX(ultimoPrezzoitalia[PREZZO UNITARIO],MATCH(TEXT(A106,0),ultimoPrezzoitalia[ARTICOLO],0)),""),IF(INDEX(dbOrdini[PREZZO ITALIA],MATCH(F106,dbOrdini[CODICE ANKER],0))=0,"",INDEX(dbOrdini[PREZZO ITALIA],MATCH(F106,dbOrdini[CODICE ANKER],0)))))</f>
        <v/>
      </c>
      <c r="M106" s="126" t="str">
        <f t="array" ref="M106">IFERROR(IF(B106="","",IF(T106="A",VLOOKUP(F106,listoneAnkerCompleto,6,FALSE)+(10.3552*H106*I106)/100+1.5+0.05,IF(T106="B",INDEX(dbOrdini[COSTO IMPORT BOTT.],MATCH(1,(dbOrdini[CODICE SUPPLY]=$W$6)*(dbOrdini[CODICE ANKER]=F106),0)),J106+(10.3552*H106*I106)/100+1.5+0.05))),"")</f>
        <v/>
      </c>
      <c r="N106" s="201" t="str">
        <f t="shared" si="7"/>
        <v/>
      </c>
      <c r="O106" s="127" t="str">
        <f>IFERROR(INDEX(ankerAvailabilities[quantity],MATCH(F106,ankerAvailabilities[article nr'#],0)),"")</f>
        <v/>
      </c>
      <c r="P106" s="128" t="str">
        <f ca="1">IFERROR(INDEX(inventarioGeko[ESISTENZA],MATCH(A106,inventarioGeko[ARTICOLO],0)),"")</f>
        <v/>
      </c>
      <c r="Q106" s="129" t="str">
        <f t="shared" si="8"/>
        <v/>
      </c>
      <c r="R106" s="130" t="str">
        <f t="shared" si="9"/>
        <v/>
      </c>
      <c r="S106" s="126" t="str">
        <f t="shared" si="10"/>
        <v/>
      </c>
      <c r="T106" s="240" t="str">
        <f t="shared" si="11"/>
        <v/>
      </c>
      <c r="AM106"/>
    </row>
    <row r="107" spans="1:39">
      <c r="A107" s="283" t="str">
        <f t="shared" ca="1" si="6"/>
        <v/>
      </c>
      <c r="B107" s="276"/>
      <c r="C107" s="277"/>
      <c r="D107" s="278"/>
      <c r="E107" s="164"/>
      <c r="F107" s="121" t="str" cm="1">
        <f t="array" ref="F107">IF(B107="","",IF(T107="A",INDEX(skuAnker,MATCH(B107,descrizioneArtAnker,0)),INDEX(dbOrdini[CODICE ANKER],MATCH(1,(dbOrdini[CODICE SUPPLY]=$W$6)*(dbOrdini[DESCRIZIONE]=B107),0))))</f>
        <v/>
      </c>
      <c r="G107" s="122" t="str">
        <f>IF(B107="","",IF(T107="A",VLOOKUP(B107,listoneAnker_NoSku,2,FALSE),INDEX(dbOrdini[BT/CS],MATCH(F107,dbOrdini[CODICE ANKER],0))))</f>
        <v/>
      </c>
      <c r="H107" s="123" t="str">
        <f>IF(B107="","",IF(T107="A",VLOOKUP(B107,listoneAnker_NoSku,3,FALSE),INDEX(dbOrdini[LT.],MATCH(F107,dbOrdini[CODICE ANKER],0))))</f>
        <v/>
      </c>
      <c r="I107" s="124" t="str">
        <f>IF(B107="","",IF(T107="A",VLOOKUP(B107,listoneAnker_NoSku,4,FALSE),INDEX(dbOrdini[% VOL],MATCH(F107,dbOrdini[CODICE ANKER],0))))</f>
        <v/>
      </c>
      <c r="J107" s="125" t="str">
        <f t="array" ref="J107">IF(B107="","",IF(T107="A",VLOOKUP(B107,listoneAnker_NoSku,5,FALSE),INDEX(dbOrdini[PREZZO ANKER],MATCH(1,(dbOrdini[CODICE SUPPLY]=$W$6)*(dbOrdini[CODICE ANKER]=F107),0))))</f>
        <v/>
      </c>
      <c r="K107" s="295" t="str">
        <f>IFERROR(INDEX(vinolux_data[Price / Bottle],MATCH(INDEX(Anker[barcode bottle],MATCH(F107,Anker[SKU],0)),vinolux_data[EAN bottle],0)),"")</f>
        <v/>
      </c>
      <c r="L107" s="295" t="str">
        <f>IF(B107="","",IF(T107&lt;&gt;"B",IFERROR(INDEX(ultimoPrezzoitalia[PREZZO UNITARIO],MATCH(TEXT(A107,0),ultimoPrezzoitalia[ARTICOLO],0)),""),IF(INDEX(dbOrdini[PREZZO ITALIA],MATCH(F107,dbOrdini[CODICE ANKER],0))=0,"",INDEX(dbOrdini[PREZZO ITALIA],MATCH(F107,dbOrdini[CODICE ANKER],0)))))</f>
        <v/>
      </c>
      <c r="M107" s="126" t="str">
        <f t="array" ref="M107">IFERROR(IF(B107="","",IF(T107="A",VLOOKUP(F107,listoneAnkerCompleto,6,FALSE)+(10.3552*H107*I107)/100+1.5+0.05,IF(T107="B",INDEX(dbOrdini[COSTO IMPORT BOTT.],MATCH(1,(dbOrdini[CODICE SUPPLY]=$W$6)*(dbOrdini[CODICE ANKER]=F107),0)),J107+(10.3552*H107*I107)/100+1.5+0.05))),"")</f>
        <v/>
      </c>
      <c r="N107" s="201" t="str">
        <f t="shared" si="7"/>
        <v/>
      </c>
      <c r="O107" s="127" t="str">
        <f>IFERROR(INDEX(ankerAvailabilities[quantity],MATCH(F107,ankerAvailabilities[article nr'#],0)),"")</f>
        <v/>
      </c>
      <c r="P107" s="128" t="str">
        <f ca="1">IFERROR(INDEX(inventarioGeko[ESISTENZA],MATCH(A107,inventarioGeko[ARTICOLO],0)),"")</f>
        <v/>
      </c>
      <c r="Q107" s="129" t="str">
        <f t="shared" si="8"/>
        <v/>
      </c>
      <c r="R107" s="130" t="str">
        <f t="shared" si="9"/>
        <v/>
      </c>
      <c r="S107" s="126" t="str">
        <f t="shared" si="10"/>
        <v/>
      </c>
      <c r="T107" s="240" t="str">
        <f t="shared" si="11"/>
        <v/>
      </c>
      <c r="AM107"/>
    </row>
    <row r="108" spans="1:39">
      <c r="A108" s="283" t="str">
        <f t="shared" ca="1" si="6"/>
        <v/>
      </c>
      <c r="B108" s="276"/>
      <c r="C108" s="277"/>
      <c r="D108" s="285"/>
      <c r="E108" s="164"/>
      <c r="F108" s="121" t="str" cm="1">
        <f t="array" ref="F108">IF(B108="","",IF(T108="A",INDEX(skuAnker,MATCH(B108,descrizioneArtAnker,0)),INDEX(dbOrdini[CODICE ANKER],MATCH(1,(dbOrdini[CODICE SUPPLY]=$W$6)*(dbOrdini[DESCRIZIONE]=B108),0))))</f>
        <v/>
      </c>
      <c r="G108" s="122" t="str">
        <f>IF(B108="","",IF(T108="A",VLOOKUP(B108,listoneAnker_NoSku,2,FALSE),INDEX(dbOrdini[BT/CS],MATCH(F108,dbOrdini[CODICE ANKER],0))))</f>
        <v/>
      </c>
      <c r="H108" s="123" t="str">
        <f>IF(B108="","",IF(T108="A",VLOOKUP(B108,listoneAnker_NoSku,3,FALSE),INDEX(dbOrdini[LT.],MATCH(F108,dbOrdini[CODICE ANKER],0))))</f>
        <v/>
      </c>
      <c r="I108" s="124" t="str">
        <f>IF(B108="","",IF(T108="A",VLOOKUP(B108,listoneAnker_NoSku,4,FALSE),INDEX(dbOrdini[% VOL],MATCH(F108,dbOrdini[CODICE ANKER],0))))</f>
        <v/>
      </c>
      <c r="J108" s="125" t="str">
        <f t="array" ref="J108">IF(B108="","",IF(T108="A",VLOOKUP(B108,listoneAnker_NoSku,5,FALSE),INDEX(dbOrdini[PREZZO ANKER],MATCH(1,(dbOrdini[CODICE SUPPLY]=$W$6)*(dbOrdini[CODICE ANKER]=F108),0))))</f>
        <v/>
      </c>
      <c r="K108" s="295" t="str">
        <f>IFERROR(INDEX(vinolux_data[Price / Bottle],MATCH(INDEX(Anker[barcode bottle],MATCH(F108,Anker[SKU],0)),vinolux_data[EAN bottle],0)),"")</f>
        <v/>
      </c>
      <c r="L108" s="295" t="str">
        <f>IF(B108="","",IF(T108&lt;&gt;"B",IFERROR(INDEX(ultimoPrezzoitalia[PREZZO UNITARIO],MATCH(TEXT(A108,0),ultimoPrezzoitalia[ARTICOLO],0)),""),IF(INDEX(dbOrdini[PREZZO ITALIA],MATCH(F108,dbOrdini[CODICE ANKER],0))=0,"",INDEX(dbOrdini[PREZZO ITALIA],MATCH(F108,dbOrdini[CODICE ANKER],0)))))</f>
        <v/>
      </c>
      <c r="M108" s="126" t="str">
        <f t="array" ref="M108">IFERROR(IF(B108="","",IF(T108="A",VLOOKUP(F108,listoneAnkerCompleto,6,FALSE)+(10.3552*H108*I108)/100+1.5+0.05,IF(T108="B",INDEX(dbOrdini[COSTO IMPORT BOTT.],MATCH(1,(dbOrdini[CODICE SUPPLY]=$W$6)*(dbOrdini[CODICE ANKER]=F108),0)),J108+(10.3552*H108*I108)/100+1.5+0.05))),"")</f>
        <v/>
      </c>
      <c r="N108" s="201" t="str">
        <f t="shared" si="7"/>
        <v/>
      </c>
      <c r="O108" s="127" t="str">
        <f>IFERROR(INDEX(ankerAvailabilities[quantity],MATCH(F108,ankerAvailabilities[article nr'#],0)),"")</f>
        <v/>
      </c>
      <c r="P108" s="128" t="str">
        <f ca="1">IFERROR(INDEX(inventarioGeko[ESISTENZA],MATCH(A108,inventarioGeko[ARTICOLO],0)),"")</f>
        <v/>
      </c>
      <c r="Q108" s="129" t="str">
        <f t="shared" si="8"/>
        <v/>
      </c>
      <c r="R108" s="130" t="str">
        <f t="shared" si="9"/>
        <v/>
      </c>
      <c r="S108" s="126" t="str">
        <f t="shared" si="10"/>
        <v/>
      </c>
      <c r="T108" s="240" t="str">
        <f t="shared" si="11"/>
        <v/>
      </c>
      <c r="AM108"/>
    </row>
    <row r="109" spans="1:39">
      <c r="A109" s="283" t="str">
        <f t="shared" ca="1" si="6"/>
        <v/>
      </c>
      <c r="B109" s="276"/>
      <c r="C109" s="277"/>
      <c r="D109" s="285"/>
      <c r="E109" s="164"/>
      <c r="F109" s="121" t="str" cm="1">
        <f t="array" ref="F109">IF(B109="","",IF(T109="A",INDEX(skuAnker,MATCH(B109,descrizioneArtAnker,0)),INDEX(dbOrdini[CODICE ANKER],MATCH(1,(dbOrdini[CODICE SUPPLY]=$W$6)*(dbOrdini[DESCRIZIONE]=B109),0))))</f>
        <v/>
      </c>
      <c r="G109" s="122" t="str">
        <f>IF(B109="","",IF(T109="A",VLOOKUP(B109,listoneAnker_NoSku,2,FALSE),INDEX(dbOrdini[BT/CS],MATCH(F109,dbOrdini[CODICE ANKER],0))))</f>
        <v/>
      </c>
      <c r="H109" s="123" t="str">
        <f>IF(B109="","",IF(T109="A",VLOOKUP(B109,listoneAnker_NoSku,3,FALSE),INDEX(dbOrdini[LT.],MATCH(F109,dbOrdini[CODICE ANKER],0))))</f>
        <v/>
      </c>
      <c r="I109" s="124" t="str">
        <f>IF(B109="","",IF(T109="A",VLOOKUP(B109,listoneAnker_NoSku,4,FALSE),INDEX(dbOrdini[% VOL],MATCH(F109,dbOrdini[CODICE ANKER],0))))</f>
        <v/>
      </c>
      <c r="J109" s="125" t="str">
        <f t="array" ref="J109">IF(B109="","",IF(T109="A",VLOOKUP(B109,listoneAnker_NoSku,5,FALSE),INDEX(dbOrdini[PREZZO ANKER],MATCH(1,(dbOrdini[CODICE SUPPLY]=$W$6)*(dbOrdini[CODICE ANKER]=F109),0))))</f>
        <v/>
      </c>
      <c r="K109" s="295" t="str">
        <f>IFERROR(INDEX(vinolux_data[Price / Bottle],MATCH(INDEX(Anker[barcode bottle],MATCH(F109,Anker[SKU],0)),vinolux_data[EAN bottle],0)),"")</f>
        <v/>
      </c>
      <c r="L109" s="295" t="str">
        <f>IF(B109="","",IF(T109&lt;&gt;"B",IFERROR(INDEX(ultimoPrezzoitalia[PREZZO UNITARIO],MATCH(TEXT(A109,0),ultimoPrezzoitalia[ARTICOLO],0)),""),IF(INDEX(dbOrdini[PREZZO ITALIA],MATCH(F109,dbOrdini[CODICE ANKER],0))=0,"",INDEX(dbOrdini[PREZZO ITALIA],MATCH(F109,dbOrdini[CODICE ANKER],0)))))</f>
        <v/>
      </c>
      <c r="M109" s="126" t="str">
        <f t="array" ref="M109">IFERROR(IF(B109="","",IF(T109="A",VLOOKUP(F109,listoneAnkerCompleto,6,FALSE)+(10.3552*H109*I109)/100+1.5+0.05,IF(T109="B",INDEX(dbOrdini[COSTO IMPORT BOTT.],MATCH(1,(dbOrdini[CODICE SUPPLY]=$W$6)*(dbOrdini[CODICE ANKER]=F109),0)),J109+(10.3552*H109*I109)/100+1.5+0.05))),"")</f>
        <v/>
      </c>
      <c r="N109" s="201" t="str">
        <f t="shared" si="7"/>
        <v/>
      </c>
      <c r="O109" s="127" t="str">
        <f>IFERROR(INDEX(ankerAvailabilities[quantity],MATCH(F109,ankerAvailabilities[article nr'#],0)),"")</f>
        <v/>
      </c>
      <c r="P109" s="128" t="str">
        <f ca="1">IFERROR(INDEX(inventarioGeko[ESISTENZA],MATCH(A109,inventarioGeko[ARTICOLO],0)),"")</f>
        <v/>
      </c>
      <c r="Q109" s="129" t="str">
        <f t="shared" si="8"/>
        <v/>
      </c>
      <c r="R109" s="130" t="str">
        <f t="shared" si="9"/>
        <v/>
      </c>
      <c r="S109" s="126" t="str">
        <f t="shared" si="10"/>
        <v/>
      </c>
      <c r="T109" s="240" t="str">
        <f t="shared" si="11"/>
        <v/>
      </c>
      <c r="AM109"/>
    </row>
    <row r="110" spans="1:39">
      <c r="A110" s="283" t="str">
        <f t="shared" ca="1" si="6"/>
        <v/>
      </c>
      <c r="B110" s="276"/>
      <c r="C110" s="277"/>
      <c r="D110" s="285"/>
      <c r="E110" s="164"/>
      <c r="F110" s="121" t="str" cm="1">
        <f t="array" ref="F110">IF(B110="","",IF(T110="A",INDEX(skuAnker,MATCH(B110,descrizioneArtAnker,0)),INDEX(dbOrdini[CODICE ANKER],MATCH(1,(dbOrdini[CODICE SUPPLY]=$W$6)*(dbOrdini[DESCRIZIONE]=B110),0))))</f>
        <v/>
      </c>
      <c r="G110" s="122" t="str">
        <f>IF(B110="","",IF(T110="A",VLOOKUP(B110,listoneAnker_NoSku,2,FALSE),INDEX(dbOrdini[BT/CS],MATCH(F110,dbOrdini[CODICE ANKER],0))))</f>
        <v/>
      </c>
      <c r="H110" s="123" t="str">
        <f>IF(B110="","",IF(T110="A",VLOOKUP(B110,listoneAnker_NoSku,3,FALSE),INDEX(dbOrdini[LT.],MATCH(F110,dbOrdini[CODICE ANKER],0))))</f>
        <v/>
      </c>
      <c r="I110" s="124" t="str">
        <f>IF(B110="","",IF(T110="A",VLOOKUP(B110,listoneAnker_NoSku,4,FALSE),INDEX(dbOrdini[% VOL],MATCH(F110,dbOrdini[CODICE ANKER],0))))</f>
        <v/>
      </c>
      <c r="J110" s="125" t="str">
        <f t="array" ref="J110">IF(B110="","",IF(T110="A",VLOOKUP(B110,listoneAnker_NoSku,5,FALSE),INDEX(dbOrdini[PREZZO ANKER],MATCH(1,(dbOrdini[CODICE SUPPLY]=$W$6)*(dbOrdini[CODICE ANKER]=F110),0))))</f>
        <v/>
      </c>
      <c r="K110" s="295" t="str">
        <f>IFERROR(INDEX(vinolux_data[Price / Bottle],MATCH(INDEX(Anker[barcode bottle],MATCH(F110,Anker[SKU],0)),vinolux_data[EAN bottle],0)),"")</f>
        <v/>
      </c>
      <c r="L110" s="295" t="str">
        <f>IF(B110="","",IF(T110&lt;&gt;"B",IFERROR(INDEX(ultimoPrezzoitalia[PREZZO UNITARIO],MATCH(TEXT(A110,0),ultimoPrezzoitalia[ARTICOLO],0)),""),IF(INDEX(dbOrdini[PREZZO ITALIA],MATCH(F110,dbOrdini[CODICE ANKER],0))=0,"",INDEX(dbOrdini[PREZZO ITALIA],MATCH(F110,dbOrdini[CODICE ANKER],0)))))</f>
        <v/>
      </c>
      <c r="M110" s="126" t="str">
        <f t="array" ref="M110">IFERROR(IF(B110="","",IF(T110="A",VLOOKUP(F110,listoneAnkerCompleto,6,FALSE)+(10.3552*H110*I110)/100+1.5+0.05,IF(T110="B",INDEX(dbOrdini[COSTO IMPORT BOTT.],MATCH(1,(dbOrdini[CODICE SUPPLY]=$W$6)*(dbOrdini[CODICE ANKER]=F110),0)),J110+(10.3552*H110*I110)/100+1.5+0.05))),"")</f>
        <v/>
      </c>
      <c r="N110" s="201" t="str">
        <f t="shared" si="7"/>
        <v/>
      </c>
      <c r="O110" s="127" t="str">
        <f>IFERROR(INDEX(ankerAvailabilities[quantity],MATCH(F110,ankerAvailabilities[article nr'#],0)),"")</f>
        <v/>
      </c>
      <c r="P110" s="128" t="str">
        <f ca="1">IFERROR(INDEX(inventarioGeko[ESISTENZA],MATCH(A110,inventarioGeko[ARTICOLO],0)),"")</f>
        <v/>
      </c>
      <c r="Q110" s="129" t="str">
        <f t="shared" si="8"/>
        <v/>
      </c>
      <c r="R110" s="130" t="str">
        <f t="shared" si="9"/>
        <v/>
      </c>
      <c r="S110" s="126" t="str">
        <f t="shared" si="10"/>
        <v/>
      </c>
      <c r="T110" s="240" t="str">
        <f t="shared" si="11"/>
        <v/>
      </c>
      <c r="AM110"/>
    </row>
    <row r="111" spans="1:39">
      <c r="A111" s="283" t="str">
        <f t="shared" ca="1" si="6"/>
        <v/>
      </c>
      <c r="B111" s="276"/>
      <c r="C111" s="277"/>
      <c r="D111" s="285"/>
      <c r="E111" s="164"/>
      <c r="F111" s="121" t="str" cm="1">
        <f t="array" ref="F111">IF(B111="","",IF(T111="A",INDEX(skuAnker,MATCH(B111,descrizioneArtAnker,0)),INDEX(dbOrdini[CODICE ANKER],MATCH(1,(dbOrdini[CODICE SUPPLY]=$W$6)*(dbOrdini[DESCRIZIONE]=B111),0))))</f>
        <v/>
      </c>
      <c r="G111" s="122" t="str">
        <f>IF(B111="","",IF(T111="A",VLOOKUP(B111,listoneAnker_NoSku,2,FALSE),INDEX(dbOrdini[BT/CS],MATCH(F111,dbOrdini[CODICE ANKER],0))))</f>
        <v/>
      </c>
      <c r="H111" s="123" t="str">
        <f>IF(B111="","",IF(T111="A",VLOOKUP(B111,listoneAnker_NoSku,3,FALSE),INDEX(dbOrdini[LT.],MATCH(F111,dbOrdini[CODICE ANKER],0))))</f>
        <v/>
      </c>
      <c r="I111" s="124" t="str">
        <f>IF(B111="","",IF(T111="A",VLOOKUP(B111,listoneAnker_NoSku,4,FALSE),INDEX(dbOrdini[% VOL],MATCH(F111,dbOrdini[CODICE ANKER],0))))</f>
        <v/>
      </c>
      <c r="J111" s="125" t="str">
        <f t="array" ref="J111">IF(B111="","",IF(T111="A",VLOOKUP(B111,listoneAnker_NoSku,5,FALSE),INDEX(dbOrdini[PREZZO ANKER],MATCH(1,(dbOrdini[CODICE SUPPLY]=$W$6)*(dbOrdini[CODICE ANKER]=F111),0))))</f>
        <v/>
      </c>
      <c r="K111" s="295" t="str">
        <f>IFERROR(INDEX(vinolux_data[Price / Bottle],MATCH(INDEX(Anker[barcode bottle],MATCH(F111,Anker[SKU],0)),vinolux_data[EAN bottle],0)),"")</f>
        <v/>
      </c>
      <c r="L111" s="295" t="str">
        <f>IF(B111="","",IF(T111&lt;&gt;"B",IFERROR(INDEX(ultimoPrezzoitalia[PREZZO UNITARIO],MATCH(TEXT(A111,0),ultimoPrezzoitalia[ARTICOLO],0)),""),IF(INDEX(dbOrdini[PREZZO ITALIA],MATCH(F111,dbOrdini[CODICE ANKER],0))=0,"",INDEX(dbOrdini[PREZZO ITALIA],MATCH(F111,dbOrdini[CODICE ANKER],0)))))</f>
        <v/>
      </c>
      <c r="M111" s="126" t="str">
        <f t="array" ref="M111">IFERROR(IF(B111="","",IF(T111="A",VLOOKUP(F111,listoneAnkerCompleto,6,FALSE)+(10.3552*H111*I111)/100+1.5+0.05,IF(T111="B",INDEX(dbOrdini[COSTO IMPORT BOTT.],MATCH(1,(dbOrdini[CODICE SUPPLY]=$W$6)*(dbOrdini[CODICE ANKER]=F111),0)),J111+(10.3552*H111*I111)/100+1.5+0.05))),"")</f>
        <v/>
      </c>
      <c r="N111" s="201" t="str">
        <f t="shared" si="7"/>
        <v/>
      </c>
      <c r="O111" s="127" t="str">
        <f>IFERROR(INDEX(ankerAvailabilities[quantity],MATCH(F111,ankerAvailabilities[article nr'#],0)),"")</f>
        <v/>
      </c>
      <c r="P111" s="128" t="str">
        <f ca="1">IFERROR(INDEX(inventarioGeko[ESISTENZA],MATCH(A111,inventarioGeko[ARTICOLO],0)),"")</f>
        <v/>
      </c>
      <c r="Q111" s="129" t="str">
        <f t="shared" si="8"/>
        <v/>
      </c>
      <c r="R111" s="130" t="str">
        <f t="shared" si="9"/>
        <v/>
      </c>
      <c r="S111" s="126" t="str">
        <f t="shared" si="10"/>
        <v/>
      </c>
      <c r="T111" s="240" t="str">
        <f t="shared" si="11"/>
        <v/>
      </c>
      <c r="AM111"/>
    </row>
    <row r="112" spans="1:39">
      <c r="A112" s="283" t="str">
        <f t="shared" ca="1" si="6"/>
        <v/>
      </c>
      <c r="B112" s="276"/>
      <c r="C112" s="277"/>
      <c r="D112" s="285"/>
      <c r="E112" s="164"/>
      <c r="F112" s="121" t="str" cm="1">
        <f t="array" ref="F112">IF(B112="","",IF(T112="A",INDEX(skuAnker,MATCH(B112,descrizioneArtAnker,0)),INDEX(dbOrdini[CODICE ANKER],MATCH(1,(dbOrdini[CODICE SUPPLY]=$W$6)*(dbOrdini[DESCRIZIONE]=B112),0))))</f>
        <v/>
      </c>
      <c r="G112" s="122" t="str">
        <f>IF(B112="","",IF(T112="A",VLOOKUP(B112,listoneAnker_NoSku,2,FALSE),INDEX(dbOrdini[BT/CS],MATCH(F112,dbOrdini[CODICE ANKER],0))))</f>
        <v/>
      </c>
      <c r="H112" s="123" t="str">
        <f>IF(B112="","",IF(T112="A",VLOOKUP(B112,listoneAnker_NoSku,3,FALSE),INDEX(dbOrdini[LT.],MATCH(F112,dbOrdini[CODICE ANKER],0))))</f>
        <v/>
      </c>
      <c r="I112" s="124" t="str">
        <f>IF(B112="","",IF(T112="A",VLOOKUP(B112,listoneAnker_NoSku,4,FALSE),INDEX(dbOrdini[% VOL],MATCH(F112,dbOrdini[CODICE ANKER],0))))</f>
        <v/>
      </c>
      <c r="J112" s="125" t="str">
        <f t="array" ref="J112">IF(B112="","",IF(T112="A",VLOOKUP(B112,listoneAnker_NoSku,5,FALSE),INDEX(dbOrdini[PREZZO ANKER],MATCH(1,(dbOrdini[CODICE SUPPLY]=$W$6)*(dbOrdini[CODICE ANKER]=F112),0))))</f>
        <v/>
      </c>
      <c r="K112" s="295" t="str">
        <f>IFERROR(INDEX(vinolux_data[Price / Bottle],MATCH(INDEX(Anker[barcode bottle],MATCH(F112,Anker[SKU],0)),vinolux_data[EAN bottle],0)),"")</f>
        <v/>
      </c>
      <c r="L112" s="295" t="str">
        <f>IF(B112="","",IF(T112&lt;&gt;"B",IFERROR(INDEX(ultimoPrezzoitalia[PREZZO UNITARIO],MATCH(TEXT(A112,0),ultimoPrezzoitalia[ARTICOLO],0)),""),IF(INDEX(dbOrdini[PREZZO ITALIA],MATCH(F112,dbOrdini[CODICE ANKER],0))=0,"",INDEX(dbOrdini[PREZZO ITALIA],MATCH(F112,dbOrdini[CODICE ANKER],0)))))</f>
        <v/>
      </c>
      <c r="M112" s="126" t="str">
        <f t="array" ref="M112">IFERROR(IF(B112="","",IF(T112="A",VLOOKUP(F112,listoneAnkerCompleto,6,FALSE)+(10.3552*H112*I112)/100+1.5+0.05,IF(T112="B",INDEX(dbOrdini[COSTO IMPORT BOTT.],MATCH(1,(dbOrdini[CODICE SUPPLY]=$W$6)*(dbOrdini[CODICE ANKER]=F112),0)),J112+(10.3552*H112*I112)/100+1.5+0.05))),"")</f>
        <v/>
      </c>
      <c r="N112" s="201" t="str">
        <f t="shared" si="7"/>
        <v/>
      </c>
      <c r="O112" s="127" t="str">
        <f>IFERROR(INDEX(ankerAvailabilities[quantity],MATCH(F112,ankerAvailabilities[article nr'#],0)),"")</f>
        <v/>
      </c>
      <c r="P112" s="128" t="str">
        <f ca="1">IFERROR(INDEX(inventarioGeko[ESISTENZA],MATCH(A112,inventarioGeko[ARTICOLO],0)),"")</f>
        <v/>
      </c>
      <c r="Q112" s="129" t="str">
        <f t="shared" si="8"/>
        <v/>
      </c>
      <c r="R112" s="130" t="str">
        <f t="shared" si="9"/>
        <v/>
      </c>
      <c r="S112" s="126" t="str">
        <f t="shared" si="10"/>
        <v/>
      </c>
      <c r="T112" s="240" t="str">
        <f t="shared" si="11"/>
        <v/>
      </c>
      <c r="AM112"/>
    </row>
    <row r="113" spans="1:39">
      <c r="A113" s="283" t="str">
        <f t="shared" ca="1" si="6"/>
        <v/>
      </c>
      <c r="B113" s="276"/>
      <c r="C113" s="277"/>
      <c r="D113" s="285"/>
      <c r="E113" s="164"/>
      <c r="F113" s="121" t="str" cm="1">
        <f t="array" ref="F113">IF(B113="","",IF(T113="A",INDEX(skuAnker,MATCH(B113,descrizioneArtAnker,0)),INDEX(dbOrdini[CODICE ANKER],MATCH(1,(dbOrdini[CODICE SUPPLY]=$W$6)*(dbOrdini[DESCRIZIONE]=B113),0))))</f>
        <v/>
      </c>
      <c r="G113" s="122" t="str">
        <f>IF(B113="","",IF(T113="A",VLOOKUP(B113,listoneAnker_NoSku,2,FALSE),INDEX(dbOrdini[BT/CS],MATCH(F113,dbOrdini[CODICE ANKER],0))))</f>
        <v/>
      </c>
      <c r="H113" s="123" t="str">
        <f>IF(B113="","",IF(T113="A",VLOOKUP(B113,listoneAnker_NoSku,3,FALSE),INDEX(dbOrdini[LT.],MATCH(F113,dbOrdini[CODICE ANKER],0))))</f>
        <v/>
      </c>
      <c r="I113" s="124" t="str">
        <f>IF(B113="","",IF(T113="A",VLOOKUP(B113,listoneAnker_NoSku,4,FALSE),INDEX(dbOrdini[% VOL],MATCH(F113,dbOrdini[CODICE ANKER],0))))</f>
        <v/>
      </c>
      <c r="J113" s="125" t="str">
        <f t="array" ref="J113">IF(B113="","",IF(T113="A",VLOOKUP(B113,listoneAnker_NoSku,5,FALSE),INDEX(dbOrdini[PREZZO ANKER],MATCH(1,(dbOrdini[CODICE SUPPLY]=$W$6)*(dbOrdini[CODICE ANKER]=F113),0))))</f>
        <v/>
      </c>
      <c r="K113" s="295" t="str">
        <f>IFERROR(INDEX(vinolux_data[Price / Bottle],MATCH(INDEX(Anker[barcode bottle],MATCH(F113,Anker[SKU],0)),vinolux_data[EAN bottle],0)),"")</f>
        <v/>
      </c>
      <c r="L113" s="295" t="str">
        <f>IF(B113="","",IF(T113&lt;&gt;"B",IFERROR(INDEX(ultimoPrezzoitalia[PREZZO UNITARIO],MATCH(TEXT(A113,0),ultimoPrezzoitalia[ARTICOLO],0)),""),IF(INDEX(dbOrdini[PREZZO ITALIA],MATCH(F113,dbOrdini[CODICE ANKER],0))=0,"",INDEX(dbOrdini[PREZZO ITALIA],MATCH(F113,dbOrdini[CODICE ANKER],0)))))</f>
        <v/>
      </c>
      <c r="M113" s="126" t="str">
        <f t="array" ref="M113">IFERROR(IF(B113="","",IF(T113="A",VLOOKUP(F113,listoneAnkerCompleto,6,FALSE)+(10.3552*H113*I113)/100+1.5+0.05,IF(T113="B",INDEX(dbOrdini[COSTO IMPORT BOTT.],MATCH(1,(dbOrdini[CODICE SUPPLY]=$W$6)*(dbOrdini[CODICE ANKER]=F113),0)),J113+(10.3552*H113*I113)/100+1.5+0.05))),"")</f>
        <v/>
      </c>
      <c r="N113" s="201" t="str">
        <f t="shared" si="7"/>
        <v/>
      </c>
      <c r="O113" s="127" t="str">
        <f>IFERROR(INDEX(ankerAvailabilities[quantity],MATCH(F113,ankerAvailabilities[article nr'#],0)),"")</f>
        <v/>
      </c>
      <c r="P113" s="128" t="str">
        <f ca="1">IFERROR(INDEX(inventarioGeko[ESISTENZA],MATCH(A113,inventarioGeko[ARTICOLO],0)),"")</f>
        <v/>
      </c>
      <c r="Q113" s="129" t="str">
        <f t="shared" si="8"/>
        <v/>
      </c>
      <c r="R113" s="130" t="str">
        <f t="shared" si="9"/>
        <v/>
      </c>
      <c r="S113" s="126" t="str">
        <f t="shared" si="10"/>
        <v/>
      </c>
      <c r="T113" s="240" t="str">
        <f t="shared" si="11"/>
        <v/>
      </c>
      <c r="AM113"/>
    </row>
    <row r="114" spans="1:39">
      <c r="A114" s="283" t="str">
        <f t="shared" ca="1" si="6"/>
        <v/>
      </c>
      <c r="B114" s="276"/>
      <c r="C114" s="277"/>
      <c r="D114" s="285"/>
      <c r="E114" s="164"/>
      <c r="F114" s="121" t="str" cm="1">
        <f t="array" ref="F114">IF(B114="","",IF(T114="A",INDEX(skuAnker,MATCH(B114,descrizioneArtAnker,0)),INDEX(dbOrdini[CODICE ANKER],MATCH(1,(dbOrdini[CODICE SUPPLY]=$W$6)*(dbOrdini[DESCRIZIONE]=B114),0))))</f>
        <v/>
      </c>
      <c r="G114" s="122" t="str">
        <f>IF(B114="","",IF(T114="A",VLOOKUP(B114,listoneAnker_NoSku,2,FALSE),INDEX(dbOrdini[BT/CS],MATCH(F114,dbOrdini[CODICE ANKER],0))))</f>
        <v/>
      </c>
      <c r="H114" s="123" t="str">
        <f>IF(B114="","",IF(T114="A",VLOOKUP(B114,listoneAnker_NoSku,3,FALSE),INDEX(dbOrdini[LT.],MATCH(F114,dbOrdini[CODICE ANKER],0))))</f>
        <v/>
      </c>
      <c r="I114" s="124" t="str">
        <f>IF(B114="","",IF(T114="A",VLOOKUP(B114,listoneAnker_NoSku,4,FALSE),INDEX(dbOrdini[% VOL],MATCH(F114,dbOrdini[CODICE ANKER],0))))</f>
        <v/>
      </c>
      <c r="J114" s="125" t="str">
        <f t="array" ref="J114">IF(B114="","",IF(T114="A",VLOOKUP(B114,listoneAnker_NoSku,5,FALSE),INDEX(dbOrdini[PREZZO ANKER],MATCH(1,(dbOrdini[CODICE SUPPLY]=$W$6)*(dbOrdini[CODICE ANKER]=F114),0))))</f>
        <v/>
      </c>
      <c r="K114" s="295" t="str">
        <f>IFERROR(INDEX(vinolux_data[Price / Bottle],MATCH(INDEX(Anker[barcode bottle],MATCH(F114,Anker[SKU],0)),vinolux_data[EAN bottle],0)),"")</f>
        <v/>
      </c>
      <c r="L114" s="295" t="str">
        <f>IF(B114="","",IF(T114&lt;&gt;"B",IFERROR(INDEX(ultimoPrezzoitalia[PREZZO UNITARIO],MATCH(TEXT(A114,0),ultimoPrezzoitalia[ARTICOLO],0)),""),IF(INDEX(dbOrdini[PREZZO ITALIA],MATCH(F114,dbOrdini[CODICE ANKER],0))=0,"",INDEX(dbOrdini[PREZZO ITALIA],MATCH(F114,dbOrdini[CODICE ANKER],0)))))</f>
        <v/>
      </c>
      <c r="M114" s="126" t="str">
        <f t="array" ref="M114">IFERROR(IF(B114="","",IF(T114="A",VLOOKUP(F114,listoneAnkerCompleto,6,FALSE)+(10.3552*H114*I114)/100+1.5+0.05,IF(T114="B",INDEX(dbOrdini[COSTO IMPORT BOTT.],MATCH(1,(dbOrdini[CODICE SUPPLY]=$W$6)*(dbOrdini[CODICE ANKER]=F114),0)),J114+(10.3552*H114*I114)/100+1.5+0.05))),"")</f>
        <v/>
      </c>
      <c r="N114" s="201" t="str">
        <f t="shared" si="7"/>
        <v/>
      </c>
      <c r="O114" s="127" t="str">
        <f>IFERROR(INDEX(ankerAvailabilities[quantity],MATCH(F114,ankerAvailabilities[article nr'#],0)),"")</f>
        <v/>
      </c>
      <c r="P114" s="128" t="str">
        <f ca="1">IFERROR(INDEX(inventarioGeko[ESISTENZA],MATCH(A114,inventarioGeko[ARTICOLO],0)),"")</f>
        <v/>
      </c>
      <c r="Q114" s="129" t="str">
        <f t="shared" si="8"/>
        <v/>
      </c>
      <c r="R114" s="130" t="str">
        <f t="shared" si="9"/>
        <v/>
      </c>
      <c r="S114" s="126" t="str">
        <f t="shared" si="10"/>
        <v/>
      </c>
      <c r="T114" s="240" t="str">
        <f t="shared" si="11"/>
        <v/>
      </c>
      <c r="AM114"/>
    </row>
    <row r="115" spans="1:39">
      <c r="A115" s="283" t="str">
        <f t="shared" ca="1" si="6"/>
        <v/>
      </c>
      <c r="B115" s="276"/>
      <c r="C115" s="277"/>
      <c r="D115" s="278"/>
      <c r="E115" s="164"/>
      <c r="F115" s="121" t="str" cm="1">
        <f t="array" ref="F115">IF(B115="","",IF(T115="A",INDEX(skuAnker,MATCH(B115,descrizioneArtAnker,0)),INDEX(dbOrdini[CODICE ANKER],MATCH(1,(dbOrdini[CODICE SUPPLY]=$W$6)*(dbOrdini[DESCRIZIONE]=B115),0))))</f>
        <v/>
      </c>
      <c r="G115" s="122" t="str">
        <f>IF(B115="","",IF(T115="A",VLOOKUP(B115,listoneAnker_NoSku,2,FALSE),INDEX(dbOrdini[BT/CS],MATCH(F115,dbOrdini[CODICE ANKER],0))))</f>
        <v/>
      </c>
      <c r="H115" s="123" t="str">
        <f>IF(B115="","",IF(T115="A",VLOOKUP(B115,listoneAnker_NoSku,3,FALSE),INDEX(dbOrdini[LT.],MATCH(F115,dbOrdini[CODICE ANKER],0))))</f>
        <v/>
      </c>
      <c r="I115" s="124" t="str">
        <f>IF(B115="","",IF(T115="A",VLOOKUP(B115,listoneAnker_NoSku,4,FALSE),INDEX(dbOrdini[% VOL],MATCH(F115,dbOrdini[CODICE ANKER],0))))</f>
        <v/>
      </c>
      <c r="J115" s="125" t="str">
        <f t="array" ref="J115">IF(B115="","",IF(T115="A",VLOOKUP(B115,listoneAnker_NoSku,5,FALSE),INDEX(dbOrdini[PREZZO ANKER],MATCH(1,(dbOrdini[CODICE SUPPLY]=$W$6)*(dbOrdini[CODICE ANKER]=F115),0))))</f>
        <v/>
      </c>
      <c r="K115" s="295" t="str">
        <f>IFERROR(INDEX(vinolux_data[Price / Bottle],MATCH(INDEX(Anker[barcode bottle],MATCH(F115,Anker[SKU],0)),vinolux_data[EAN bottle],0)),"")</f>
        <v/>
      </c>
      <c r="L115" s="295" t="str">
        <f>IF(B115="","",IF(T115&lt;&gt;"B",IFERROR(INDEX(ultimoPrezzoitalia[PREZZO UNITARIO],MATCH(TEXT(A115,0),ultimoPrezzoitalia[ARTICOLO],0)),""),IF(INDEX(dbOrdini[PREZZO ITALIA],MATCH(F115,dbOrdini[CODICE ANKER],0))=0,"",INDEX(dbOrdini[PREZZO ITALIA],MATCH(F115,dbOrdini[CODICE ANKER],0)))))</f>
        <v/>
      </c>
      <c r="M115" s="126" t="str">
        <f t="array" ref="M115">IFERROR(IF(B115="","",IF(T115="A",VLOOKUP(F115,listoneAnkerCompleto,6,FALSE)+(10.3552*H115*I115)/100+1.5+0.05,IF(T115="B",INDEX(dbOrdini[COSTO IMPORT BOTT.],MATCH(1,(dbOrdini[CODICE SUPPLY]=$W$6)*(dbOrdini[CODICE ANKER]=F115),0)),J115+(10.3552*H115*I115)/100+1.5+0.05))),"")</f>
        <v/>
      </c>
      <c r="N115" s="201" t="str">
        <f t="shared" si="7"/>
        <v/>
      </c>
      <c r="O115" s="127" t="str">
        <f>IFERROR(INDEX(ankerAvailabilities[quantity],MATCH(F115,ankerAvailabilities[article nr'#],0)),"")</f>
        <v/>
      </c>
      <c r="P115" s="128" t="str">
        <f ca="1">IFERROR(INDEX(inventarioGeko[ESISTENZA],MATCH(A115,inventarioGeko[ARTICOLO],0)),"")</f>
        <v/>
      </c>
      <c r="Q115" s="129" t="str">
        <f t="shared" si="8"/>
        <v/>
      </c>
      <c r="R115" s="130" t="str">
        <f t="shared" si="9"/>
        <v/>
      </c>
      <c r="S115" s="126" t="str">
        <f t="shared" si="10"/>
        <v/>
      </c>
      <c r="T115" s="240" t="str">
        <f t="shared" si="11"/>
        <v/>
      </c>
      <c r="AM115"/>
    </row>
    <row r="116" spans="1:39">
      <c r="A116" s="283" t="str">
        <f t="shared" ca="1" si="6"/>
        <v/>
      </c>
      <c r="B116" s="276"/>
      <c r="C116" s="277"/>
      <c r="D116" s="285"/>
      <c r="E116" s="164"/>
      <c r="F116" s="121" t="str" cm="1">
        <f t="array" ref="F116">IF(B116="","",IF(T116="A",INDEX(skuAnker,MATCH(B116,descrizioneArtAnker,0)),INDEX(dbOrdini[CODICE ANKER],MATCH(1,(dbOrdini[CODICE SUPPLY]=$W$6)*(dbOrdini[DESCRIZIONE]=B116),0))))</f>
        <v/>
      </c>
      <c r="G116" s="122" t="str">
        <f>IF(B116="","",IF(T116="A",VLOOKUP(B116,listoneAnker_NoSku,2,FALSE),INDEX(dbOrdini[BT/CS],MATCH(F116,dbOrdini[CODICE ANKER],0))))</f>
        <v/>
      </c>
      <c r="H116" s="123" t="str">
        <f>IF(B116="","",IF(T116="A",VLOOKUP(B116,listoneAnker_NoSku,3,FALSE),INDEX(dbOrdini[LT.],MATCH(F116,dbOrdini[CODICE ANKER],0))))</f>
        <v/>
      </c>
      <c r="I116" s="124" t="str">
        <f>IF(B116="","",IF(T116="A",VLOOKUP(B116,listoneAnker_NoSku,4,FALSE),INDEX(dbOrdini[% VOL],MATCH(F116,dbOrdini[CODICE ANKER],0))))</f>
        <v/>
      </c>
      <c r="J116" s="125" t="str">
        <f t="array" ref="J116">IF(B116="","",IF(T116="A",VLOOKUP(B116,listoneAnker_NoSku,5,FALSE),INDEX(dbOrdini[PREZZO ANKER],MATCH(1,(dbOrdini[CODICE SUPPLY]=$W$6)*(dbOrdini[CODICE ANKER]=F116),0))))</f>
        <v/>
      </c>
      <c r="K116" s="295" t="str">
        <f>IFERROR(INDEX(vinolux_data[Price / Bottle],MATCH(INDEX(Anker[barcode bottle],MATCH(F116,Anker[SKU],0)),vinolux_data[EAN bottle],0)),"")</f>
        <v/>
      </c>
      <c r="L116" s="295" t="str">
        <f>IF(B116="","",IF(T116&lt;&gt;"B",IFERROR(INDEX(ultimoPrezzoitalia[PREZZO UNITARIO],MATCH(TEXT(A116,0),ultimoPrezzoitalia[ARTICOLO],0)),""),IF(INDEX(dbOrdini[PREZZO ITALIA],MATCH(F116,dbOrdini[CODICE ANKER],0))=0,"",INDEX(dbOrdini[PREZZO ITALIA],MATCH(F116,dbOrdini[CODICE ANKER],0)))))</f>
        <v/>
      </c>
      <c r="M116" s="126" t="str">
        <f t="array" ref="M116">IFERROR(IF(B116="","",IF(T116="A",VLOOKUP(F116,listoneAnkerCompleto,6,FALSE)+(10.3552*H116*I116)/100+1.5+0.05,IF(T116="B",INDEX(dbOrdini[COSTO IMPORT BOTT.],MATCH(1,(dbOrdini[CODICE SUPPLY]=$W$6)*(dbOrdini[CODICE ANKER]=F116),0)),J116+(10.3552*H116*I116)/100+1.5+0.05))),"")</f>
        <v/>
      </c>
      <c r="N116" s="201" t="str">
        <f t="shared" si="7"/>
        <v/>
      </c>
      <c r="O116" s="127" t="str">
        <f>IFERROR(INDEX(ankerAvailabilities[quantity],MATCH(F116,ankerAvailabilities[article nr'#],0)),"")</f>
        <v/>
      </c>
      <c r="P116" s="128" t="str">
        <f ca="1">IFERROR(INDEX(inventarioGeko[ESISTENZA],MATCH(A116,inventarioGeko[ARTICOLO],0)),"")</f>
        <v/>
      </c>
      <c r="Q116" s="129" t="str">
        <f t="shared" si="8"/>
        <v/>
      </c>
      <c r="R116" s="130" t="str">
        <f t="shared" si="9"/>
        <v/>
      </c>
      <c r="S116" s="126" t="str">
        <f t="shared" si="10"/>
        <v/>
      </c>
      <c r="T116" s="240" t="str">
        <f t="shared" si="11"/>
        <v/>
      </c>
      <c r="AM116"/>
    </row>
    <row r="117" spans="1:39">
      <c r="A117" s="283" t="str">
        <f t="shared" ca="1" si="6"/>
        <v/>
      </c>
      <c r="B117" s="276"/>
      <c r="C117" s="277"/>
      <c r="D117" s="285"/>
      <c r="E117" s="164"/>
      <c r="F117" s="121" t="str" cm="1">
        <f t="array" ref="F117">IF(B117="","",IF(T117="A",INDEX(skuAnker,MATCH(B117,descrizioneArtAnker,0)),INDEX(dbOrdini[CODICE ANKER],MATCH(1,(dbOrdini[CODICE SUPPLY]=$W$6)*(dbOrdini[DESCRIZIONE]=B117),0))))</f>
        <v/>
      </c>
      <c r="G117" s="122" t="str">
        <f>IF(B117="","",IF(T117="A",VLOOKUP(B117,listoneAnker_NoSku,2,FALSE),INDEX(dbOrdini[BT/CS],MATCH(F117,dbOrdini[CODICE ANKER],0))))</f>
        <v/>
      </c>
      <c r="H117" s="123" t="str">
        <f>IF(B117="","",IF(T117="A",VLOOKUP(B117,listoneAnker_NoSku,3,FALSE),INDEX(dbOrdini[LT.],MATCH(F117,dbOrdini[CODICE ANKER],0))))</f>
        <v/>
      </c>
      <c r="I117" s="124" t="str">
        <f>IF(B117="","",IF(T117="A",VLOOKUP(B117,listoneAnker_NoSku,4,FALSE),INDEX(dbOrdini[% VOL],MATCH(F117,dbOrdini[CODICE ANKER],0))))</f>
        <v/>
      </c>
      <c r="J117" s="125" t="str">
        <f t="array" ref="J117">IF(B117="","",IF(T117="A",VLOOKUP(B117,listoneAnker_NoSku,5,FALSE),INDEX(dbOrdini[PREZZO ANKER],MATCH(1,(dbOrdini[CODICE SUPPLY]=$W$6)*(dbOrdini[CODICE ANKER]=F117),0))))</f>
        <v/>
      </c>
      <c r="K117" s="295" t="str">
        <f>IFERROR(INDEX(vinolux_data[Price / Bottle],MATCH(INDEX(Anker[barcode bottle],MATCH(F117,Anker[SKU],0)),vinolux_data[EAN bottle],0)),"")</f>
        <v/>
      </c>
      <c r="L117" s="295" t="str">
        <f>IF(B117="","",IF(T117&lt;&gt;"B",IFERROR(INDEX(ultimoPrezzoitalia[PREZZO UNITARIO],MATCH(TEXT(A117,0),ultimoPrezzoitalia[ARTICOLO],0)),""),IF(INDEX(dbOrdini[PREZZO ITALIA],MATCH(F117,dbOrdini[CODICE ANKER],0))=0,"",INDEX(dbOrdini[PREZZO ITALIA],MATCH(F117,dbOrdini[CODICE ANKER],0)))))</f>
        <v/>
      </c>
      <c r="M117" s="126" t="str">
        <f t="array" ref="M117">IFERROR(IF(B117="","",IF(T117="A",VLOOKUP(F117,listoneAnkerCompleto,6,FALSE)+(10.3552*H117*I117)/100+1.5+0.05,IF(T117="B",INDEX(dbOrdini[COSTO IMPORT BOTT.],MATCH(1,(dbOrdini[CODICE SUPPLY]=$W$6)*(dbOrdini[CODICE ANKER]=F117),0)),J117+(10.3552*H117*I117)/100+1.5+0.05))),"")</f>
        <v/>
      </c>
      <c r="N117" s="201" t="str">
        <f t="shared" si="7"/>
        <v/>
      </c>
      <c r="O117" s="127" t="str">
        <f>IFERROR(INDEX(ankerAvailabilities[quantity],MATCH(F117,ankerAvailabilities[article nr'#],0)),"")</f>
        <v/>
      </c>
      <c r="P117" s="128" t="str">
        <f ca="1">IFERROR(INDEX(inventarioGeko[ESISTENZA],MATCH(A117,inventarioGeko[ARTICOLO],0)),"")</f>
        <v/>
      </c>
      <c r="Q117" s="129" t="str">
        <f t="shared" si="8"/>
        <v/>
      </c>
      <c r="R117" s="130" t="str">
        <f t="shared" si="9"/>
        <v/>
      </c>
      <c r="S117" s="126" t="str">
        <f t="shared" si="10"/>
        <v/>
      </c>
      <c r="T117" s="240" t="str">
        <f t="shared" si="11"/>
        <v/>
      </c>
      <c r="AM117"/>
    </row>
    <row r="118" spans="1:39">
      <c r="A118" s="283" t="str">
        <f t="shared" ca="1" si="6"/>
        <v/>
      </c>
      <c r="B118" s="276"/>
      <c r="C118" s="277"/>
      <c r="D118" s="285"/>
      <c r="E118" s="164"/>
      <c r="F118" s="121" t="str" cm="1">
        <f t="array" ref="F118">IF(B118="","",IF(T118="A",INDEX(skuAnker,MATCH(B118,descrizioneArtAnker,0)),INDEX(dbOrdini[CODICE ANKER],MATCH(1,(dbOrdini[CODICE SUPPLY]=$W$6)*(dbOrdini[DESCRIZIONE]=B118),0))))</f>
        <v/>
      </c>
      <c r="G118" s="122" t="str">
        <f>IF(B118="","",IF(T118="A",VLOOKUP(B118,listoneAnker_NoSku,2,FALSE),INDEX(dbOrdini[BT/CS],MATCH(F118,dbOrdini[CODICE ANKER],0))))</f>
        <v/>
      </c>
      <c r="H118" s="123" t="str">
        <f>IF(B118="","",IF(T118="A",VLOOKUP(B118,listoneAnker_NoSku,3,FALSE),INDEX(dbOrdini[LT.],MATCH(F118,dbOrdini[CODICE ANKER],0))))</f>
        <v/>
      </c>
      <c r="I118" s="124" t="str">
        <f>IF(B118="","",IF(T118="A",VLOOKUP(B118,listoneAnker_NoSku,4,FALSE),INDEX(dbOrdini[% VOL],MATCH(F118,dbOrdini[CODICE ANKER],0))))</f>
        <v/>
      </c>
      <c r="J118" s="125" t="str">
        <f t="array" ref="J118">IF(B118="","",IF(T118="A",VLOOKUP(B118,listoneAnker_NoSku,5,FALSE),INDEX(dbOrdini[PREZZO ANKER],MATCH(1,(dbOrdini[CODICE SUPPLY]=$W$6)*(dbOrdini[CODICE ANKER]=F118),0))))</f>
        <v/>
      </c>
      <c r="K118" s="295" t="str">
        <f>IFERROR(INDEX(vinolux_data[Price / Bottle],MATCH(INDEX(Anker[barcode bottle],MATCH(F118,Anker[SKU],0)),vinolux_data[EAN bottle],0)),"")</f>
        <v/>
      </c>
      <c r="L118" s="295" t="str">
        <f>IF(B118="","",IF(T118&lt;&gt;"B",IFERROR(INDEX(ultimoPrezzoitalia[PREZZO UNITARIO],MATCH(TEXT(A118,0),ultimoPrezzoitalia[ARTICOLO],0)),""),IF(INDEX(dbOrdini[PREZZO ITALIA],MATCH(F118,dbOrdini[CODICE ANKER],0))=0,"",INDEX(dbOrdini[PREZZO ITALIA],MATCH(F118,dbOrdini[CODICE ANKER],0)))))</f>
        <v/>
      </c>
      <c r="M118" s="126" t="str">
        <f t="array" ref="M118">IFERROR(IF(B118="","",IF(T118="A",VLOOKUP(F118,listoneAnkerCompleto,6,FALSE)+(10.3552*H118*I118)/100+1.5+0.05,IF(T118="B",INDEX(dbOrdini[COSTO IMPORT BOTT.],MATCH(1,(dbOrdini[CODICE SUPPLY]=$W$6)*(dbOrdini[CODICE ANKER]=F118),0)),J118+(10.3552*H118*I118)/100+1.5+0.05))),"")</f>
        <v/>
      </c>
      <c r="N118" s="201" t="str">
        <f t="shared" si="7"/>
        <v/>
      </c>
      <c r="O118" s="127" t="str">
        <f>IFERROR(INDEX(ankerAvailabilities[quantity],MATCH(F118,ankerAvailabilities[article nr'#],0)),"")</f>
        <v/>
      </c>
      <c r="P118" s="128" t="str">
        <f ca="1">IFERROR(INDEX(inventarioGeko[ESISTENZA],MATCH(A118,inventarioGeko[ARTICOLO],0)),"")</f>
        <v/>
      </c>
      <c r="Q118" s="129" t="str">
        <f t="shared" si="8"/>
        <v/>
      </c>
      <c r="R118" s="130" t="str">
        <f t="shared" si="9"/>
        <v/>
      </c>
      <c r="S118" s="126" t="str">
        <f t="shared" si="10"/>
        <v/>
      </c>
      <c r="T118" s="240" t="str">
        <f t="shared" si="11"/>
        <v/>
      </c>
      <c r="AM118"/>
    </row>
    <row r="119" spans="1:39">
      <c r="A119" s="283" t="str">
        <f t="shared" ca="1" si="6"/>
        <v/>
      </c>
      <c r="B119" s="276"/>
      <c r="C119" s="277"/>
      <c r="D119" s="285"/>
      <c r="E119" s="164"/>
      <c r="F119" s="121" t="str" cm="1">
        <f t="array" ref="F119">IF(B119="","",IF(T119="A",INDEX(skuAnker,MATCH(B119,descrizioneArtAnker,0)),INDEX(dbOrdini[CODICE ANKER],MATCH(1,(dbOrdini[CODICE SUPPLY]=$W$6)*(dbOrdini[DESCRIZIONE]=B119),0))))</f>
        <v/>
      </c>
      <c r="G119" s="122" t="str">
        <f>IF(B119="","",IF(T119="A",VLOOKUP(B119,listoneAnker_NoSku,2,FALSE),INDEX(dbOrdini[BT/CS],MATCH(F119,dbOrdini[CODICE ANKER],0))))</f>
        <v/>
      </c>
      <c r="H119" s="123" t="str">
        <f>IF(B119="","",IF(T119="A",VLOOKUP(B119,listoneAnker_NoSku,3,FALSE),INDEX(dbOrdini[LT.],MATCH(F119,dbOrdini[CODICE ANKER],0))))</f>
        <v/>
      </c>
      <c r="I119" s="124" t="str">
        <f>IF(B119="","",IF(T119="A",VLOOKUP(B119,listoneAnker_NoSku,4,FALSE),INDEX(dbOrdini[% VOL],MATCH(F119,dbOrdini[CODICE ANKER],0))))</f>
        <v/>
      </c>
      <c r="J119" s="125" t="str">
        <f t="array" ref="J119">IF(B119="","",IF(T119="A",VLOOKUP(B119,listoneAnker_NoSku,5,FALSE),INDEX(dbOrdini[PREZZO ANKER],MATCH(1,(dbOrdini[CODICE SUPPLY]=$W$6)*(dbOrdini[CODICE ANKER]=F119),0))))</f>
        <v/>
      </c>
      <c r="K119" s="295" t="str">
        <f>IFERROR(INDEX(vinolux_data[Price / Bottle],MATCH(INDEX(Anker[barcode bottle],MATCH(F119,Anker[SKU],0)),vinolux_data[EAN bottle],0)),"")</f>
        <v/>
      </c>
      <c r="L119" s="295" t="str">
        <f>IF(B119="","",IF(T119&lt;&gt;"B",IFERROR(INDEX(ultimoPrezzoitalia[PREZZO UNITARIO],MATCH(TEXT(A119,0),ultimoPrezzoitalia[ARTICOLO],0)),""),IF(INDEX(dbOrdini[PREZZO ITALIA],MATCH(F119,dbOrdini[CODICE ANKER],0))=0,"",INDEX(dbOrdini[PREZZO ITALIA],MATCH(F119,dbOrdini[CODICE ANKER],0)))))</f>
        <v/>
      </c>
      <c r="M119" s="126" t="str">
        <f t="array" ref="M119">IFERROR(IF(B119="","",IF(T119="A",VLOOKUP(F119,listoneAnkerCompleto,6,FALSE)+(10.3552*H119*I119)/100+1.5+0.05,IF(T119="B",INDEX(dbOrdini[COSTO IMPORT BOTT.],MATCH(1,(dbOrdini[CODICE SUPPLY]=$W$6)*(dbOrdini[CODICE ANKER]=F119),0)),J119+(10.3552*H119*I119)/100+1.5+0.05))),"")</f>
        <v/>
      </c>
      <c r="N119" s="201" t="str">
        <f t="shared" si="7"/>
        <v/>
      </c>
      <c r="O119" s="127" t="str">
        <f>IFERROR(INDEX(ankerAvailabilities[quantity],MATCH(F119,ankerAvailabilities[article nr'#],0)),"")</f>
        <v/>
      </c>
      <c r="P119" s="128" t="str">
        <f ca="1">IFERROR(INDEX(inventarioGeko[ESISTENZA],MATCH(A119,inventarioGeko[ARTICOLO],0)),"")</f>
        <v/>
      </c>
      <c r="Q119" s="129" t="str">
        <f t="shared" si="8"/>
        <v/>
      </c>
      <c r="R119" s="130" t="str">
        <f t="shared" si="9"/>
        <v/>
      </c>
      <c r="S119" s="126" t="str">
        <f t="shared" si="10"/>
        <v/>
      </c>
      <c r="T119" s="240" t="str">
        <f t="shared" si="11"/>
        <v/>
      </c>
      <c r="AM119"/>
    </row>
    <row r="120" spans="1:39">
      <c r="A120" s="283" t="str">
        <f t="shared" ca="1" si="6"/>
        <v/>
      </c>
      <c r="B120" s="276"/>
      <c r="C120" s="277"/>
      <c r="D120" s="285"/>
      <c r="E120" s="164"/>
      <c r="F120" s="121" t="str" cm="1">
        <f t="array" ref="F120">IF(B120="","",IF(T120="A",INDEX(skuAnker,MATCH(B120,descrizioneArtAnker,0)),INDEX(dbOrdini[CODICE ANKER],MATCH(1,(dbOrdini[CODICE SUPPLY]=$W$6)*(dbOrdini[DESCRIZIONE]=B120),0))))</f>
        <v/>
      </c>
      <c r="G120" s="122" t="str">
        <f>IF(B120="","",IF(T120="A",VLOOKUP(B120,listoneAnker_NoSku,2,FALSE),INDEX(dbOrdini[BT/CS],MATCH(F120,dbOrdini[CODICE ANKER],0))))</f>
        <v/>
      </c>
      <c r="H120" s="123" t="str">
        <f>IF(B120="","",IF(T120="A",VLOOKUP(B120,listoneAnker_NoSku,3,FALSE),INDEX(dbOrdini[LT.],MATCH(F120,dbOrdini[CODICE ANKER],0))))</f>
        <v/>
      </c>
      <c r="I120" s="124" t="str">
        <f>IF(B120="","",IF(T120="A",VLOOKUP(B120,listoneAnker_NoSku,4,FALSE),INDEX(dbOrdini[% VOL],MATCH(F120,dbOrdini[CODICE ANKER],0))))</f>
        <v/>
      </c>
      <c r="J120" s="125" t="str">
        <f t="array" ref="J120">IF(B120="","",IF(T120="A",VLOOKUP(B120,listoneAnker_NoSku,5,FALSE),INDEX(dbOrdini[PREZZO ANKER],MATCH(1,(dbOrdini[CODICE SUPPLY]=$W$6)*(dbOrdini[CODICE ANKER]=F120),0))))</f>
        <v/>
      </c>
      <c r="K120" s="295" t="str">
        <f>IFERROR(INDEX(vinolux_data[Price / Bottle],MATCH(INDEX(Anker[barcode bottle],MATCH(F120,Anker[SKU],0)),vinolux_data[EAN bottle],0)),"")</f>
        <v/>
      </c>
      <c r="L120" s="295" t="str">
        <f>IF(B120="","",IF(T120&lt;&gt;"B",IFERROR(INDEX(ultimoPrezzoitalia[PREZZO UNITARIO],MATCH(TEXT(A120,0),ultimoPrezzoitalia[ARTICOLO],0)),""),IF(INDEX(dbOrdini[PREZZO ITALIA],MATCH(F120,dbOrdini[CODICE ANKER],0))=0,"",INDEX(dbOrdini[PREZZO ITALIA],MATCH(F120,dbOrdini[CODICE ANKER],0)))))</f>
        <v/>
      </c>
      <c r="M120" s="126" t="str">
        <f t="array" ref="M120">IFERROR(IF(B120="","",IF(T120="A",VLOOKUP(F120,listoneAnkerCompleto,6,FALSE)+(10.3552*H120*I120)/100+1.5+0.05,IF(T120="B",INDEX(dbOrdini[COSTO IMPORT BOTT.],MATCH(1,(dbOrdini[CODICE SUPPLY]=$W$6)*(dbOrdini[CODICE ANKER]=F120),0)),J120+(10.3552*H120*I120)/100+1.5+0.05))),"")</f>
        <v/>
      </c>
      <c r="N120" s="201" t="str">
        <f t="shared" si="7"/>
        <v/>
      </c>
      <c r="O120" s="127" t="str">
        <f>IFERROR(INDEX(ankerAvailabilities[quantity],MATCH(F120,ankerAvailabilities[article nr'#],0)),"")</f>
        <v/>
      </c>
      <c r="P120" s="128" t="str">
        <f ca="1">IFERROR(INDEX(inventarioGeko[ESISTENZA],MATCH(A120,inventarioGeko[ARTICOLO],0)),"")</f>
        <v/>
      </c>
      <c r="Q120" s="129" t="str">
        <f t="shared" si="8"/>
        <v/>
      </c>
      <c r="R120" s="130" t="str">
        <f t="shared" si="9"/>
        <v/>
      </c>
      <c r="S120" s="126" t="str">
        <f t="shared" si="10"/>
        <v/>
      </c>
      <c r="T120" s="240" t="str">
        <f t="shared" si="11"/>
        <v/>
      </c>
      <c r="AM120"/>
    </row>
    <row r="121" spans="1:39">
      <c r="A121" s="283" t="str">
        <f t="shared" ca="1" si="6"/>
        <v/>
      </c>
      <c r="B121" s="276"/>
      <c r="C121" s="277"/>
      <c r="D121" s="285"/>
      <c r="E121" s="164"/>
      <c r="F121" s="121" t="str" cm="1">
        <f t="array" ref="F121">IF(B121="","",IF(T121="A",INDEX(skuAnker,MATCH(B121,descrizioneArtAnker,0)),INDEX(dbOrdini[CODICE ANKER],MATCH(1,(dbOrdini[CODICE SUPPLY]=$W$6)*(dbOrdini[DESCRIZIONE]=B121),0))))</f>
        <v/>
      </c>
      <c r="G121" s="122" t="str">
        <f>IF(B121="","",IF(T121="A",VLOOKUP(B121,listoneAnker_NoSku,2,FALSE),INDEX(dbOrdini[BT/CS],MATCH(F121,dbOrdini[CODICE ANKER],0))))</f>
        <v/>
      </c>
      <c r="H121" s="123" t="str">
        <f>IF(B121="","",IF(T121="A",VLOOKUP(B121,listoneAnker_NoSku,3,FALSE),INDEX(dbOrdini[LT.],MATCH(F121,dbOrdini[CODICE ANKER],0))))</f>
        <v/>
      </c>
      <c r="I121" s="124" t="str">
        <f>IF(B121="","",IF(T121="A",VLOOKUP(B121,listoneAnker_NoSku,4,FALSE),INDEX(dbOrdini[% VOL],MATCH(F121,dbOrdini[CODICE ANKER],0))))</f>
        <v/>
      </c>
      <c r="J121" s="125" t="str">
        <f t="array" ref="J121">IF(B121="","",IF(T121="A",VLOOKUP(B121,listoneAnker_NoSku,5,FALSE),INDEX(dbOrdini[PREZZO ANKER],MATCH(1,(dbOrdini[CODICE SUPPLY]=$W$6)*(dbOrdini[CODICE ANKER]=F121),0))))</f>
        <v/>
      </c>
      <c r="K121" s="295" t="str">
        <f>IFERROR(INDEX(vinolux_data[Price / Bottle],MATCH(INDEX(Anker[barcode bottle],MATCH(F121,Anker[SKU],0)),vinolux_data[EAN bottle],0)),"")</f>
        <v/>
      </c>
      <c r="L121" s="295" t="str">
        <f>IF(B121="","",IF(T121&lt;&gt;"B",IFERROR(INDEX(ultimoPrezzoitalia[PREZZO UNITARIO],MATCH(TEXT(A121,0),ultimoPrezzoitalia[ARTICOLO],0)),""),IF(INDEX(dbOrdini[PREZZO ITALIA],MATCH(F121,dbOrdini[CODICE ANKER],0))=0,"",INDEX(dbOrdini[PREZZO ITALIA],MATCH(F121,dbOrdini[CODICE ANKER],0)))))</f>
        <v/>
      </c>
      <c r="M121" s="126" t="str">
        <f t="array" ref="M121">IFERROR(IF(B121="","",IF(T121="A",VLOOKUP(F121,listoneAnkerCompleto,6,FALSE)+(10.3552*H121*I121)/100+1.5+0.05,IF(T121="B",INDEX(dbOrdini[COSTO IMPORT BOTT.],MATCH(1,(dbOrdini[CODICE SUPPLY]=$W$6)*(dbOrdini[CODICE ANKER]=F121),0)),J121+(10.3552*H121*I121)/100+1.5+0.05))),"")</f>
        <v/>
      </c>
      <c r="N121" s="201" t="str">
        <f t="shared" si="7"/>
        <v/>
      </c>
      <c r="O121" s="127" t="str">
        <f>IFERROR(INDEX(ankerAvailabilities[quantity],MATCH(F121,ankerAvailabilities[article nr'#],0)),"")</f>
        <v/>
      </c>
      <c r="P121" s="128" t="str">
        <f ca="1">IFERROR(INDEX(inventarioGeko[ESISTENZA],MATCH(A121,inventarioGeko[ARTICOLO],0)),"")</f>
        <v/>
      </c>
      <c r="Q121" s="129" t="str">
        <f t="shared" si="8"/>
        <v/>
      </c>
      <c r="R121" s="130" t="str">
        <f t="shared" si="9"/>
        <v/>
      </c>
      <c r="S121" s="126" t="str">
        <f t="shared" si="10"/>
        <v/>
      </c>
      <c r="T121" s="240" t="str">
        <f t="shared" si="11"/>
        <v/>
      </c>
      <c r="AM121"/>
    </row>
    <row r="122" spans="1:39">
      <c r="A122" s="283" t="str">
        <f t="shared" ca="1" si="6"/>
        <v/>
      </c>
      <c r="B122" s="276"/>
      <c r="C122" s="277"/>
      <c r="D122" s="285"/>
      <c r="E122" s="164"/>
      <c r="F122" s="121" t="str" cm="1">
        <f t="array" ref="F122">IF(B122="","",IF(T122="A",INDEX(skuAnker,MATCH(B122,descrizioneArtAnker,0)),INDEX(dbOrdini[CODICE ANKER],MATCH(1,(dbOrdini[CODICE SUPPLY]=$W$6)*(dbOrdini[DESCRIZIONE]=B122),0))))</f>
        <v/>
      </c>
      <c r="G122" s="122" t="str">
        <f>IF(B122="","",IF(T122="A",VLOOKUP(B122,listoneAnker_NoSku,2,FALSE),INDEX(dbOrdini[BT/CS],MATCH(F122,dbOrdini[CODICE ANKER],0))))</f>
        <v/>
      </c>
      <c r="H122" s="123" t="str">
        <f>IF(B122="","",IF(T122="A",VLOOKUP(B122,listoneAnker_NoSku,3,FALSE),INDEX(dbOrdini[LT.],MATCH(F122,dbOrdini[CODICE ANKER],0))))</f>
        <v/>
      </c>
      <c r="I122" s="124" t="str">
        <f>IF(B122="","",IF(T122="A",VLOOKUP(B122,listoneAnker_NoSku,4,FALSE),INDEX(dbOrdini[% VOL],MATCH(F122,dbOrdini[CODICE ANKER],0))))</f>
        <v/>
      </c>
      <c r="J122" s="125" t="str">
        <f t="array" ref="J122">IF(B122="","",IF(T122="A",VLOOKUP(B122,listoneAnker_NoSku,5,FALSE),INDEX(dbOrdini[PREZZO ANKER],MATCH(1,(dbOrdini[CODICE SUPPLY]=$W$6)*(dbOrdini[CODICE ANKER]=F122),0))))</f>
        <v/>
      </c>
      <c r="K122" s="295" t="str">
        <f>IFERROR(INDEX(vinolux_data[Price / Bottle],MATCH(INDEX(Anker[barcode bottle],MATCH(F122,Anker[SKU],0)),vinolux_data[EAN bottle],0)),"")</f>
        <v/>
      </c>
      <c r="L122" s="295" t="str">
        <f>IF(B122="","",IF(T122&lt;&gt;"B",IFERROR(INDEX(ultimoPrezzoitalia[PREZZO UNITARIO],MATCH(TEXT(A122,0),ultimoPrezzoitalia[ARTICOLO],0)),""),IF(INDEX(dbOrdini[PREZZO ITALIA],MATCH(F122,dbOrdini[CODICE ANKER],0))=0,"",INDEX(dbOrdini[PREZZO ITALIA],MATCH(F122,dbOrdini[CODICE ANKER],0)))))</f>
        <v/>
      </c>
      <c r="M122" s="126" t="str">
        <f t="array" ref="M122">IFERROR(IF(B122="","",IF(T122="A",VLOOKUP(F122,listoneAnkerCompleto,6,FALSE)+(10.3552*H122*I122)/100+1.5+0.05,IF(T122="B",INDEX(dbOrdini[COSTO IMPORT BOTT.],MATCH(1,(dbOrdini[CODICE SUPPLY]=$W$6)*(dbOrdini[CODICE ANKER]=F122),0)),J122+(10.3552*H122*I122)/100+1.5+0.05))),"")</f>
        <v/>
      </c>
      <c r="N122" s="201" t="str">
        <f t="shared" si="7"/>
        <v/>
      </c>
      <c r="O122" s="127" t="str">
        <f>IFERROR(INDEX(ankerAvailabilities[quantity],MATCH(F122,ankerAvailabilities[article nr'#],0)),"")</f>
        <v/>
      </c>
      <c r="P122" s="128" t="str">
        <f ca="1">IFERROR(INDEX(inventarioGeko[ESISTENZA],MATCH(A122,inventarioGeko[ARTICOLO],0)),"")</f>
        <v/>
      </c>
      <c r="Q122" s="129" t="str">
        <f t="shared" si="8"/>
        <v/>
      </c>
      <c r="R122" s="130" t="str">
        <f t="shared" si="9"/>
        <v/>
      </c>
      <c r="S122" s="126" t="str">
        <f t="shared" si="10"/>
        <v/>
      </c>
      <c r="T122" s="240" t="str">
        <f t="shared" si="11"/>
        <v/>
      </c>
      <c r="AM122"/>
    </row>
    <row r="123" spans="1:39">
      <c r="A123" s="283" t="str">
        <f t="shared" ca="1" si="6"/>
        <v/>
      </c>
      <c r="B123" s="276"/>
      <c r="C123" s="277"/>
      <c r="D123" s="278"/>
      <c r="E123" s="164"/>
      <c r="F123" s="121" t="str" cm="1">
        <f t="array" ref="F123">IF(B123="","",IF(T123="A",INDEX(skuAnker,MATCH(B123,descrizioneArtAnker,0)),INDEX(dbOrdini[CODICE ANKER],MATCH(1,(dbOrdini[CODICE SUPPLY]=$W$6)*(dbOrdini[DESCRIZIONE]=B123),0))))</f>
        <v/>
      </c>
      <c r="G123" s="122" t="str">
        <f>IF(B123="","",IF(T123="A",VLOOKUP(B123,listoneAnker_NoSku,2,FALSE),INDEX(dbOrdini[BT/CS],MATCH(F123,dbOrdini[CODICE ANKER],0))))</f>
        <v/>
      </c>
      <c r="H123" s="123" t="str">
        <f>IF(B123="","",IF(T123="A",VLOOKUP(B123,listoneAnker_NoSku,3,FALSE),INDEX(dbOrdini[LT.],MATCH(F123,dbOrdini[CODICE ANKER],0))))</f>
        <v/>
      </c>
      <c r="I123" s="124" t="str">
        <f>IF(B123="","",IF(T123="A",VLOOKUP(B123,listoneAnker_NoSku,4,FALSE),INDEX(dbOrdini[% VOL],MATCH(F123,dbOrdini[CODICE ANKER],0))))</f>
        <v/>
      </c>
      <c r="J123" s="125" t="str">
        <f t="array" ref="J123">IF(B123="","",IF(T123="A",VLOOKUP(B123,listoneAnker_NoSku,5,FALSE),INDEX(dbOrdini[PREZZO ANKER],MATCH(1,(dbOrdini[CODICE SUPPLY]=$W$6)*(dbOrdini[CODICE ANKER]=F123),0))))</f>
        <v/>
      </c>
      <c r="K123" s="295" t="str">
        <f>IFERROR(INDEX(vinolux_data[Price / Bottle],MATCH(INDEX(Anker[barcode bottle],MATCH(F123,Anker[SKU],0)),vinolux_data[EAN bottle],0)),"")</f>
        <v/>
      </c>
      <c r="L123" s="295" t="str">
        <f>IF(B123="","",IF(T123&lt;&gt;"B",IFERROR(INDEX(ultimoPrezzoitalia[PREZZO UNITARIO],MATCH(TEXT(A123,0),ultimoPrezzoitalia[ARTICOLO],0)),""),IF(INDEX(dbOrdini[PREZZO ITALIA],MATCH(F123,dbOrdini[CODICE ANKER],0))=0,"",INDEX(dbOrdini[PREZZO ITALIA],MATCH(F123,dbOrdini[CODICE ANKER],0)))))</f>
        <v/>
      </c>
      <c r="M123" s="126" t="str">
        <f t="array" ref="M123">IFERROR(IF(B123="","",IF(T123="A",VLOOKUP(F123,listoneAnkerCompleto,6,FALSE)+(10.3552*H123*I123)/100+1.5+0.05,IF(T123="B",INDEX(dbOrdini[COSTO IMPORT BOTT.],MATCH(1,(dbOrdini[CODICE SUPPLY]=$W$6)*(dbOrdini[CODICE ANKER]=F123),0)),J123+(10.3552*H123*I123)/100+1.5+0.05))),"")</f>
        <v/>
      </c>
      <c r="N123" s="201" t="str">
        <f t="shared" si="7"/>
        <v/>
      </c>
      <c r="O123" s="127" t="str">
        <f>IFERROR(INDEX(ankerAvailabilities[quantity],MATCH(F123,ankerAvailabilities[article nr'#],0)),"")</f>
        <v/>
      </c>
      <c r="P123" s="128" t="str">
        <f ca="1">IFERROR(INDEX(inventarioGeko[ESISTENZA],MATCH(A123,inventarioGeko[ARTICOLO],0)),"")</f>
        <v/>
      </c>
      <c r="Q123" s="129" t="str">
        <f t="shared" si="8"/>
        <v/>
      </c>
      <c r="R123" s="130" t="str">
        <f t="shared" si="9"/>
        <v/>
      </c>
      <c r="S123" s="126" t="str">
        <f t="shared" si="10"/>
        <v/>
      </c>
      <c r="T123" s="240" t="str">
        <f t="shared" si="11"/>
        <v/>
      </c>
      <c r="AM123"/>
    </row>
    <row r="124" spans="1:39">
      <c r="A124" s="283" t="str">
        <f t="shared" ca="1" si="6"/>
        <v/>
      </c>
      <c r="B124" s="276"/>
      <c r="C124" s="277"/>
      <c r="D124" s="278"/>
      <c r="E124" s="164"/>
      <c r="F124" s="121" t="str" cm="1">
        <f t="array" ref="F124">IF(B124="","",IF(T124="A",INDEX(skuAnker,MATCH(B124,descrizioneArtAnker,0)),INDEX(dbOrdini[CODICE ANKER],MATCH(1,(dbOrdini[CODICE SUPPLY]=$W$6)*(dbOrdini[DESCRIZIONE]=B124),0))))</f>
        <v/>
      </c>
      <c r="G124" s="122" t="str">
        <f>IF(B124="","",IF(T124="A",VLOOKUP(B124,listoneAnker_NoSku,2,FALSE),INDEX(dbOrdini[BT/CS],MATCH(F124,dbOrdini[CODICE ANKER],0))))</f>
        <v/>
      </c>
      <c r="H124" s="123" t="str">
        <f>IF(B124="","",IF(T124="A",VLOOKUP(B124,listoneAnker_NoSku,3,FALSE),INDEX(dbOrdini[LT.],MATCH(F124,dbOrdini[CODICE ANKER],0))))</f>
        <v/>
      </c>
      <c r="I124" s="124" t="str">
        <f>IF(B124="","",IF(T124="A",VLOOKUP(B124,listoneAnker_NoSku,4,FALSE),INDEX(dbOrdini[% VOL],MATCH(F124,dbOrdini[CODICE ANKER],0))))</f>
        <v/>
      </c>
      <c r="J124" s="125" t="str">
        <f t="array" ref="J124">IF(B124="","",IF(T124="A",VLOOKUP(B124,listoneAnker_NoSku,5,FALSE),INDEX(dbOrdini[PREZZO ANKER],MATCH(1,(dbOrdini[CODICE SUPPLY]=$W$6)*(dbOrdini[CODICE ANKER]=F124),0))))</f>
        <v/>
      </c>
      <c r="K124" s="295" t="str">
        <f>IFERROR(INDEX(vinolux_data[Price / Bottle],MATCH(INDEX(Anker[barcode bottle],MATCH(F124,Anker[SKU],0)),vinolux_data[EAN bottle],0)),"")</f>
        <v/>
      </c>
      <c r="L124" s="295" t="str">
        <f>IF(B124="","",IF(T124&lt;&gt;"B",IFERROR(INDEX(ultimoPrezzoitalia[PREZZO UNITARIO],MATCH(TEXT(A124,0),ultimoPrezzoitalia[ARTICOLO],0)),""),IF(INDEX(dbOrdini[PREZZO ITALIA],MATCH(F124,dbOrdini[CODICE ANKER],0))=0,"",INDEX(dbOrdini[PREZZO ITALIA],MATCH(F124,dbOrdini[CODICE ANKER],0)))))</f>
        <v/>
      </c>
      <c r="M124" s="126" t="str">
        <f t="array" ref="M124">IFERROR(IF(B124="","",IF(T124="A",VLOOKUP(F124,listoneAnkerCompleto,6,FALSE)+(10.3552*H124*I124)/100+1.5+0.05,IF(T124="B",INDEX(dbOrdini[COSTO IMPORT BOTT.],MATCH(1,(dbOrdini[CODICE SUPPLY]=$W$6)*(dbOrdini[CODICE ANKER]=F124),0)),J124+(10.3552*H124*I124)/100+1.5+0.05))),"")</f>
        <v/>
      </c>
      <c r="N124" s="201" t="str">
        <f t="shared" si="7"/>
        <v/>
      </c>
      <c r="O124" s="127" t="str">
        <f>IFERROR(INDEX(ankerAvailabilities[quantity],MATCH(F124,ankerAvailabilities[article nr'#],0)),"")</f>
        <v/>
      </c>
      <c r="P124" s="128" t="str">
        <f ca="1">IFERROR(INDEX(inventarioGeko[ESISTENZA],MATCH(A124,inventarioGeko[ARTICOLO],0)),"")</f>
        <v/>
      </c>
      <c r="Q124" s="129" t="str">
        <f t="shared" si="8"/>
        <v/>
      </c>
      <c r="R124" s="130" t="str">
        <f t="shared" si="9"/>
        <v/>
      </c>
      <c r="S124" s="126" t="str">
        <f t="shared" si="10"/>
        <v/>
      </c>
      <c r="T124" s="240" t="str">
        <f t="shared" si="11"/>
        <v/>
      </c>
      <c r="AM124"/>
    </row>
    <row r="125" spans="1:39">
      <c r="A125" s="283" t="str">
        <f t="shared" ca="1" si="6"/>
        <v/>
      </c>
      <c r="B125" s="276"/>
      <c r="C125" s="277"/>
      <c r="D125" s="285"/>
      <c r="E125" s="164"/>
      <c r="F125" s="121" t="str" cm="1">
        <f t="array" ref="F125">IF(B125="","",IF(T125="A",INDEX(skuAnker,MATCH(B125,descrizioneArtAnker,0)),INDEX(dbOrdini[CODICE ANKER],MATCH(1,(dbOrdini[CODICE SUPPLY]=$W$6)*(dbOrdini[DESCRIZIONE]=B125),0))))</f>
        <v/>
      </c>
      <c r="G125" s="122" t="str">
        <f>IF(B125="","",IF(T125="A",VLOOKUP(B125,listoneAnker_NoSku,2,FALSE),INDEX(dbOrdini[BT/CS],MATCH(F125,dbOrdini[CODICE ANKER],0))))</f>
        <v/>
      </c>
      <c r="H125" s="123" t="str">
        <f>IF(B125="","",IF(T125="A",VLOOKUP(B125,listoneAnker_NoSku,3,FALSE),INDEX(dbOrdini[LT.],MATCH(F125,dbOrdini[CODICE ANKER],0))))</f>
        <v/>
      </c>
      <c r="I125" s="124" t="str">
        <f>IF(B125="","",IF(T125="A",VLOOKUP(B125,listoneAnker_NoSku,4,FALSE),INDEX(dbOrdini[% VOL],MATCH(F125,dbOrdini[CODICE ANKER],0))))</f>
        <v/>
      </c>
      <c r="J125" s="125" t="str">
        <f t="array" ref="J125">IF(B125="","",IF(T125="A",VLOOKUP(B125,listoneAnker_NoSku,5,FALSE),INDEX(dbOrdini[PREZZO ANKER],MATCH(1,(dbOrdini[CODICE SUPPLY]=$W$6)*(dbOrdini[CODICE ANKER]=F125),0))))</f>
        <v/>
      </c>
      <c r="K125" s="295" t="str">
        <f>IFERROR(INDEX(vinolux_data[Price / Bottle],MATCH(INDEX(Anker[barcode bottle],MATCH(F125,Anker[SKU],0)),vinolux_data[EAN bottle],0)),"")</f>
        <v/>
      </c>
      <c r="L125" s="295" t="str">
        <f>IF(B125="","",IF(T125&lt;&gt;"B",IFERROR(INDEX(ultimoPrezzoitalia[PREZZO UNITARIO],MATCH(TEXT(A125,0),ultimoPrezzoitalia[ARTICOLO],0)),""),IF(INDEX(dbOrdini[PREZZO ITALIA],MATCH(F125,dbOrdini[CODICE ANKER],0))=0,"",INDEX(dbOrdini[PREZZO ITALIA],MATCH(F125,dbOrdini[CODICE ANKER],0)))))</f>
        <v/>
      </c>
      <c r="M125" s="126" t="str">
        <f t="array" ref="M125">IFERROR(IF(B125="","",IF(T125="A",VLOOKUP(F125,listoneAnkerCompleto,6,FALSE)+(10.3552*H125*I125)/100+1.5+0.05,IF(T125="B",INDEX(dbOrdini[COSTO IMPORT BOTT.],MATCH(1,(dbOrdini[CODICE SUPPLY]=$W$6)*(dbOrdini[CODICE ANKER]=F125),0)),J125+(10.3552*H125*I125)/100+1.5+0.05))),"")</f>
        <v/>
      </c>
      <c r="N125" s="201" t="str">
        <f t="shared" si="7"/>
        <v/>
      </c>
      <c r="O125" s="127" t="str">
        <f>IFERROR(INDEX(ankerAvailabilities[quantity],MATCH(F125,ankerAvailabilities[article nr'#],0)),"")</f>
        <v/>
      </c>
      <c r="P125" s="128" t="str">
        <f ca="1">IFERROR(INDEX(inventarioGeko[ESISTENZA],MATCH(A125,inventarioGeko[ARTICOLO],0)),"")</f>
        <v/>
      </c>
      <c r="Q125" s="129" t="str">
        <f t="shared" si="8"/>
        <v/>
      </c>
      <c r="R125" s="130" t="str">
        <f t="shared" si="9"/>
        <v/>
      </c>
      <c r="S125" s="126" t="str">
        <f t="shared" si="10"/>
        <v/>
      </c>
      <c r="T125" s="240" t="str">
        <f t="shared" si="11"/>
        <v/>
      </c>
      <c r="AM125"/>
    </row>
    <row r="126" spans="1:39">
      <c r="A126" s="283" t="str">
        <f t="shared" ca="1" si="6"/>
        <v/>
      </c>
      <c r="B126" s="276"/>
      <c r="C126" s="277"/>
      <c r="D126" s="285"/>
      <c r="E126" s="164"/>
      <c r="F126" s="121" t="str" cm="1">
        <f t="array" ref="F126">IF(B126="","",IF(T126="A",INDEX(skuAnker,MATCH(B126,descrizioneArtAnker,0)),INDEX(dbOrdini[CODICE ANKER],MATCH(1,(dbOrdini[CODICE SUPPLY]=$W$6)*(dbOrdini[DESCRIZIONE]=B126),0))))</f>
        <v/>
      </c>
      <c r="G126" s="122" t="str">
        <f>IF(B126="","",IF(T126="A",VLOOKUP(B126,listoneAnker_NoSku,2,FALSE),INDEX(dbOrdini[BT/CS],MATCH(F126,dbOrdini[CODICE ANKER],0))))</f>
        <v/>
      </c>
      <c r="H126" s="123" t="str">
        <f>IF(B126="","",IF(T126="A",VLOOKUP(B126,listoneAnker_NoSku,3,FALSE),INDEX(dbOrdini[LT.],MATCH(F126,dbOrdini[CODICE ANKER],0))))</f>
        <v/>
      </c>
      <c r="I126" s="124" t="str">
        <f>IF(B126="","",IF(T126="A",VLOOKUP(B126,listoneAnker_NoSku,4,FALSE),INDEX(dbOrdini[% VOL],MATCH(F126,dbOrdini[CODICE ANKER],0))))</f>
        <v/>
      </c>
      <c r="J126" s="125" t="str">
        <f t="array" ref="J126">IF(B126="","",IF(T126="A",VLOOKUP(B126,listoneAnker_NoSku,5,FALSE),INDEX(dbOrdini[PREZZO ANKER],MATCH(1,(dbOrdini[CODICE SUPPLY]=$W$6)*(dbOrdini[CODICE ANKER]=F126),0))))</f>
        <v/>
      </c>
      <c r="K126" s="295" t="str">
        <f>IFERROR(INDEX(vinolux_data[Price / Bottle],MATCH(INDEX(Anker[barcode bottle],MATCH(F126,Anker[SKU],0)),vinolux_data[EAN bottle],0)),"")</f>
        <v/>
      </c>
      <c r="L126" s="295" t="str">
        <f>IF(B126="","",IF(T126&lt;&gt;"B",IFERROR(INDEX(ultimoPrezzoitalia[PREZZO UNITARIO],MATCH(TEXT(A126,0),ultimoPrezzoitalia[ARTICOLO],0)),""),IF(INDEX(dbOrdini[PREZZO ITALIA],MATCH(F126,dbOrdini[CODICE ANKER],0))=0,"",INDEX(dbOrdini[PREZZO ITALIA],MATCH(F126,dbOrdini[CODICE ANKER],0)))))</f>
        <v/>
      </c>
      <c r="M126" s="126" t="str">
        <f t="array" ref="M126">IFERROR(IF(B126="","",IF(T126="A",VLOOKUP(F126,listoneAnkerCompleto,6,FALSE)+(10.3552*H126*I126)/100+1.5+0.05,IF(T126="B",INDEX(dbOrdini[COSTO IMPORT BOTT.],MATCH(1,(dbOrdini[CODICE SUPPLY]=$W$6)*(dbOrdini[CODICE ANKER]=F126),0)),J126+(10.3552*H126*I126)/100+1.5+0.05))),"")</f>
        <v/>
      </c>
      <c r="N126" s="201" t="str">
        <f t="shared" si="7"/>
        <v/>
      </c>
      <c r="O126" s="127" t="str">
        <f>IFERROR(INDEX(ankerAvailabilities[quantity],MATCH(F126,ankerAvailabilities[article nr'#],0)),"")</f>
        <v/>
      </c>
      <c r="P126" s="128" t="str">
        <f ca="1">IFERROR(INDEX(inventarioGeko[ESISTENZA],MATCH(A126,inventarioGeko[ARTICOLO],0)),"")</f>
        <v/>
      </c>
      <c r="Q126" s="129" t="str">
        <f t="shared" si="8"/>
        <v/>
      </c>
      <c r="R126" s="130" t="str">
        <f t="shared" si="9"/>
        <v/>
      </c>
      <c r="S126" s="126" t="str">
        <f t="shared" si="10"/>
        <v/>
      </c>
      <c r="T126" s="240" t="str">
        <f t="shared" si="11"/>
        <v/>
      </c>
      <c r="AM126"/>
    </row>
    <row r="127" spans="1:39">
      <c r="A127" s="283" t="str">
        <f t="shared" ca="1" si="6"/>
        <v/>
      </c>
      <c r="B127" s="276"/>
      <c r="C127" s="277"/>
      <c r="D127" s="285"/>
      <c r="E127" s="164"/>
      <c r="F127" s="121" t="str" cm="1">
        <f t="array" ref="F127">IF(B127="","",IF(T127="A",INDEX(skuAnker,MATCH(B127,descrizioneArtAnker,0)),INDEX(dbOrdini[CODICE ANKER],MATCH(1,(dbOrdini[CODICE SUPPLY]=$W$6)*(dbOrdini[DESCRIZIONE]=B127),0))))</f>
        <v/>
      </c>
      <c r="G127" s="122" t="str">
        <f>IF(B127="","",IF(T127="A",VLOOKUP(B127,listoneAnker_NoSku,2,FALSE),INDEX(dbOrdini[BT/CS],MATCH(F127,dbOrdini[CODICE ANKER],0))))</f>
        <v/>
      </c>
      <c r="H127" s="123" t="str">
        <f>IF(B127="","",IF(T127="A",VLOOKUP(B127,listoneAnker_NoSku,3,FALSE),INDEX(dbOrdini[LT.],MATCH(F127,dbOrdini[CODICE ANKER],0))))</f>
        <v/>
      </c>
      <c r="I127" s="124" t="str">
        <f>IF(B127="","",IF(T127="A",VLOOKUP(B127,listoneAnker_NoSku,4,FALSE),INDEX(dbOrdini[% VOL],MATCH(F127,dbOrdini[CODICE ANKER],0))))</f>
        <v/>
      </c>
      <c r="J127" s="125" t="str">
        <f t="array" ref="J127">IF(B127="","",IF(T127="A",VLOOKUP(B127,listoneAnker_NoSku,5,FALSE),INDEX(dbOrdini[PREZZO ANKER],MATCH(1,(dbOrdini[CODICE SUPPLY]=$W$6)*(dbOrdini[CODICE ANKER]=F127),0))))</f>
        <v/>
      </c>
      <c r="K127" s="295" t="str">
        <f>IFERROR(INDEX(vinolux_data[Price / Bottle],MATCH(INDEX(Anker[barcode bottle],MATCH(F127,Anker[SKU],0)),vinolux_data[EAN bottle],0)),"")</f>
        <v/>
      </c>
      <c r="L127" s="295" t="str">
        <f>IF(B127="","",IF(T127&lt;&gt;"B",IFERROR(INDEX(ultimoPrezzoitalia[PREZZO UNITARIO],MATCH(TEXT(A127,0),ultimoPrezzoitalia[ARTICOLO],0)),""),IF(INDEX(dbOrdini[PREZZO ITALIA],MATCH(F127,dbOrdini[CODICE ANKER],0))=0,"",INDEX(dbOrdini[PREZZO ITALIA],MATCH(F127,dbOrdini[CODICE ANKER],0)))))</f>
        <v/>
      </c>
      <c r="M127" s="126" t="str">
        <f t="array" ref="M127">IFERROR(IF(B127="","",IF(T127="A",VLOOKUP(F127,listoneAnkerCompleto,6,FALSE)+(10.3552*H127*I127)/100+1.5+0.05,IF(T127="B",INDEX(dbOrdini[COSTO IMPORT BOTT.],MATCH(1,(dbOrdini[CODICE SUPPLY]=$W$6)*(dbOrdini[CODICE ANKER]=F127),0)),J127+(10.3552*H127*I127)/100+1.5+0.05))),"")</f>
        <v/>
      </c>
      <c r="N127" s="201" t="str">
        <f t="shared" si="7"/>
        <v/>
      </c>
      <c r="O127" s="127" t="str">
        <f>IFERROR(INDEX(ankerAvailabilities[quantity],MATCH(F127,ankerAvailabilities[article nr'#],0)),"")</f>
        <v/>
      </c>
      <c r="P127" s="128" t="str">
        <f ca="1">IFERROR(INDEX(inventarioGeko[ESISTENZA],MATCH(A127,inventarioGeko[ARTICOLO],0)),"")</f>
        <v/>
      </c>
      <c r="Q127" s="129" t="str">
        <f t="shared" si="8"/>
        <v/>
      </c>
      <c r="R127" s="130" t="str">
        <f t="shared" si="9"/>
        <v/>
      </c>
      <c r="S127" s="126" t="str">
        <f t="shared" si="10"/>
        <v/>
      </c>
      <c r="T127" s="240" t="str">
        <f t="shared" si="11"/>
        <v/>
      </c>
      <c r="AM127"/>
    </row>
    <row r="128" spans="1:39">
      <c r="A128" s="283" t="str">
        <f t="shared" ca="1" si="6"/>
        <v/>
      </c>
      <c r="B128" s="276"/>
      <c r="C128" s="277"/>
      <c r="D128" s="285"/>
      <c r="E128" s="164"/>
      <c r="F128" s="121" t="str" cm="1">
        <f t="array" ref="F128">IF(B128="","",IF(T128="A",INDEX(skuAnker,MATCH(B128,descrizioneArtAnker,0)),INDEX(dbOrdini[CODICE ANKER],MATCH(1,(dbOrdini[CODICE SUPPLY]=$W$6)*(dbOrdini[DESCRIZIONE]=B128),0))))</f>
        <v/>
      </c>
      <c r="G128" s="122" t="str">
        <f>IF(B128="","",IF(T128="A",VLOOKUP(B128,listoneAnker_NoSku,2,FALSE),INDEX(dbOrdini[BT/CS],MATCH(F128,dbOrdini[CODICE ANKER],0))))</f>
        <v/>
      </c>
      <c r="H128" s="123" t="str">
        <f>IF(B128="","",IF(T128="A",VLOOKUP(B128,listoneAnker_NoSku,3,FALSE),INDEX(dbOrdini[LT.],MATCH(F128,dbOrdini[CODICE ANKER],0))))</f>
        <v/>
      </c>
      <c r="I128" s="124" t="str">
        <f>IF(B128="","",IF(T128="A",VLOOKUP(B128,listoneAnker_NoSku,4,FALSE),INDEX(dbOrdini[% VOL],MATCH(F128,dbOrdini[CODICE ANKER],0))))</f>
        <v/>
      </c>
      <c r="J128" s="125" t="str">
        <f t="array" ref="J128">IF(B128="","",IF(T128="A",VLOOKUP(B128,listoneAnker_NoSku,5,FALSE),INDEX(dbOrdini[PREZZO ANKER],MATCH(1,(dbOrdini[CODICE SUPPLY]=$W$6)*(dbOrdini[CODICE ANKER]=F128),0))))</f>
        <v/>
      </c>
      <c r="K128" s="295" t="str">
        <f>IFERROR(INDEX(vinolux_data[Price / Bottle],MATCH(INDEX(Anker[barcode bottle],MATCH(F128,Anker[SKU],0)),vinolux_data[EAN bottle],0)),"")</f>
        <v/>
      </c>
      <c r="L128" s="295" t="str">
        <f>IF(B128="","",IF(T128&lt;&gt;"B",IFERROR(INDEX(ultimoPrezzoitalia[PREZZO UNITARIO],MATCH(TEXT(A128,0),ultimoPrezzoitalia[ARTICOLO],0)),""),IF(INDEX(dbOrdini[PREZZO ITALIA],MATCH(F128,dbOrdini[CODICE ANKER],0))=0,"",INDEX(dbOrdini[PREZZO ITALIA],MATCH(F128,dbOrdini[CODICE ANKER],0)))))</f>
        <v/>
      </c>
      <c r="M128" s="126" t="str">
        <f t="array" ref="M128">IFERROR(IF(B128="","",IF(T128="A",VLOOKUP(F128,listoneAnkerCompleto,6,FALSE)+(10.3552*H128*I128)/100+1.5+0.05,IF(T128="B",INDEX(dbOrdini[COSTO IMPORT BOTT.],MATCH(1,(dbOrdini[CODICE SUPPLY]=$W$6)*(dbOrdini[CODICE ANKER]=F128),0)),J128+(10.3552*H128*I128)/100+1.5+0.05))),"")</f>
        <v/>
      </c>
      <c r="N128" s="201" t="str">
        <f t="shared" si="7"/>
        <v/>
      </c>
      <c r="O128" s="127" t="str">
        <f>IFERROR(INDEX(ankerAvailabilities[quantity],MATCH(F128,ankerAvailabilities[article nr'#],0)),"")</f>
        <v/>
      </c>
      <c r="P128" s="128" t="str">
        <f ca="1">IFERROR(INDEX(inventarioGeko[ESISTENZA],MATCH(A128,inventarioGeko[ARTICOLO],0)),"")</f>
        <v/>
      </c>
      <c r="Q128" s="129" t="str">
        <f t="shared" si="8"/>
        <v/>
      </c>
      <c r="R128" s="130" t="str">
        <f t="shared" si="9"/>
        <v/>
      </c>
      <c r="S128" s="126" t="str">
        <f t="shared" si="10"/>
        <v/>
      </c>
      <c r="T128" s="240" t="str">
        <f t="shared" si="11"/>
        <v/>
      </c>
      <c r="AM128"/>
    </row>
    <row r="129" spans="1:39">
      <c r="A129" s="283" t="str">
        <f t="shared" ca="1" si="6"/>
        <v/>
      </c>
      <c r="B129" s="276"/>
      <c r="C129" s="277"/>
      <c r="D129" s="285"/>
      <c r="E129" s="164"/>
      <c r="F129" s="121" t="str" cm="1">
        <f t="array" ref="F129">IF(B129="","",IF(T129="A",INDEX(skuAnker,MATCH(B129,descrizioneArtAnker,0)),INDEX(dbOrdini[CODICE ANKER],MATCH(1,(dbOrdini[CODICE SUPPLY]=$W$6)*(dbOrdini[DESCRIZIONE]=B129),0))))</f>
        <v/>
      </c>
      <c r="G129" s="122" t="str">
        <f>IF(B129="","",IF(T129="A",VLOOKUP(B129,listoneAnker_NoSku,2,FALSE),INDEX(dbOrdini[BT/CS],MATCH(F129,dbOrdini[CODICE ANKER],0))))</f>
        <v/>
      </c>
      <c r="H129" s="123" t="str">
        <f>IF(B129="","",IF(T129="A",VLOOKUP(B129,listoneAnker_NoSku,3,FALSE),INDEX(dbOrdini[LT.],MATCH(F129,dbOrdini[CODICE ANKER],0))))</f>
        <v/>
      </c>
      <c r="I129" s="124" t="str">
        <f>IF(B129="","",IF(T129="A",VLOOKUP(B129,listoneAnker_NoSku,4,FALSE),INDEX(dbOrdini[% VOL],MATCH(F129,dbOrdini[CODICE ANKER],0))))</f>
        <v/>
      </c>
      <c r="J129" s="125" t="str">
        <f t="array" ref="J129">IF(B129="","",IF(T129="A",VLOOKUP(B129,listoneAnker_NoSku,5,FALSE),INDEX(dbOrdini[PREZZO ANKER],MATCH(1,(dbOrdini[CODICE SUPPLY]=$W$6)*(dbOrdini[CODICE ANKER]=F129),0))))</f>
        <v/>
      </c>
      <c r="K129" s="295" t="str">
        <f>IFERROR(INDEX(vinolux_data[Price / Bottle],MATCH(INDEX(Anker[barcode bottle],MATCH(F129,Anker[SKU],0)),vinolux_data[EAN bottle],0)),"")</f>
        <v/>
      </c>
      <c r="L129" s="295" t="str">
        <f>IF(B129="","",IF(T129&lt;&gt;"B",IFERROR(INDEX(ultimoPrezzoitalia[PREZZO UNITARIO],MATCH(TEXT(A129,0),ultimoPrezzoitalia[ARTICOLO],0)),""),IF(INDEX(dbOrdini[PREZZO ITALIA],MATCH(F129,dbOrdini[CODICE ANKER],0))=0,"",INDEX(dbOrdini[PREZZO ITALIA],MATCH(F129,dbOrdini[CODICE ANKER],0)))))</f>
        <v/>
      </c>
      <c r="M129" s="126" t="str">
        <f t="array" ref="M129">IFERROR(IF(B129="","",IF(T129="A",VLOOKUP(F129,listoneAnkerCompleto,6,FALSE)+(10.3552*H129*I129)/100+1.5+0.05,IF(T129="B",INDEX(dbOrdini[COSTO IMPORT BOTT.],MATCH(1,(dbOrdini[CODICE SUPPLY]=$W$6)*(dbOrdini[CODICE ANKER]=F129),0)),J129+(10.3552*H129*I129)/100+1.5+0.05))),"")</f>
        <v/>
      </c>
      <c r="N129" s="201" t="str">
        <f t="shared" si="7"/>
        <v/>
      </c>
      <c r="O129" s="127" t="str">
        <f>IFERROR(INDEX(ankerAvailabilities[quantity],MATCH(F129,ankerAvailabilities[article nr'#],0)),"")</f>
        <v/>
      </c>
      <c r="P129" s="128" t="str">
        <f ca="1">IFERROR(INDEX(inventarioGeko[ESISTENZA],MATCH(A129,inventarioGeko[ARTICOLO],0)),"")</f>
        <v/>
      </c>
      <c r="Q129" s="129" t="str">
        <f t="shared" si="8"/>
        <v/>
      </c>
      <c r="R129" s="130" t="str">
        <f t="shared" si="9"/>
        <v/>
      </c>
      <c r="S129" s="126" t="str">
        <f t="shared" si="10"/>
        <v/>
      </c>
      <c r="T129" s="240" t="str">
        <f t="shared" si="11"/>
        <v/>
      </c>
      <c r="AM129"/>
    </row>
    <row r="130" spans="1:39">
      <c r="A130" s="283" t="str">
        <f t="shared" ca="1" si="6"/>
        <v/>
      </c>
      <c r="B130" s="276"/>
      <c r="C130" s="277"/>
      <c r="D130" s="285"/>
      <c r="E130" s="164"/>
      <c r="F130" s="121" t="str" cm="1">
        <f t="array" ref="F130">IF(B130="","",IF(T130="A",INDEX(skuAnker,MATCH(B130,descrizioneArtAnker,0)),INDEX(dbOrdini[CODICE ANKER],MATCH(1,(dbOrdini[CODICE SUPPLY]=$W$6)*(dbOrdini[DESCRIZIONE]=B130),0))))</f>
        <v/>
      </c>
      <c r="G130" s="122" t="str">
        <f>IF(B130="","",IF(T130="A",VLOOKUP(B130,listoneAnker_NoSku,2,FALSE),INDEX(dbOrdini[BT/CS],MATCH(F130,dbOrdini[CODICE ANKER],0))))</f>
        <v/>
      </c>
      <c r="H130" s="123" t="str">
        <f>IF(B130="","",IF(T130="A",VLOOKUP(B130,listoneAnker_NoSku,3,FALSE),INDEX(dbOrdini[LT.],MATCH(F130,dbOrdini[CODICE ANKER],0))))</f>
        <v/>
      </c>
      <c r="I130" s="124" t="str">
        <f>IF(B130="","",IF(T130="A",VLOOKUP(B130,listoneAnker_NoSku,4,FALSE),INDEX(dbOrdini[% VOL],MATCH(F130,dbOrdini[CODICE ANKER],0))))</f>
        <v/>
      </c>
      <c r="J130" s="125" t="str">
        <f t="array" ref="J130">IF(B130="","",IF(T130="A",VLOOKUP(B130,listoneAnker_NoSku,5,FALSE),INDEX(dbOrdini[PREZZO ANKER],MATCH(1,(dbOrdini[CODICE SUPPLY]=$W$6)*(dbOrdini[CODICE ANKER]=F130),0))))</f>
        <v/>
      </c>
      <c r="K130" s="295" t="str">
        <f>IFERROR(INDEX(vinolux_data[Price / Bottle],MATCH(INDEX(Anker[barcode bottle],MATCH(F130,Anker[SKU],0)),vinolux_data[EAN bottle],0)),"")</f>
        <v/>
      </c>
      <c r="L130" s="295" t="str">
        <f>IF(B130="","",IF(T130&lt;&gt;"B",IFERROR(INDEX(ultimoPrezzoitalia[PREZZO UNITARIO],MATCH(TEXT(A130,0),ultimoPrezzoitalia[ARTICOLO],0)),""),IF(INDEX(dbOrdini[PREZZO ITALIA],MATCH(F130,dbOrdini[CODICE ANKER],0))=0,"",INDEX(dbOrdini[PREZZO ITALIA],MATCH(F130,dbOrdini[CODICE ANKER],0)))))</f>
        <v/>
      </c>
      <c r="M130" s="126" t="str">
        <f t="array" ref="M130">IFERROR(IF(B130="","",IF(T130="A",VLOOKUP(F130,listoneAnkerCompleto,6,FALSE)+(10.3552*H130*I130)/100+1.5+0.05,IF(T130="B",INDEX(dbOrdini[COSTO IMPORT BOTT.],MATCH(1,(dbOrdini[CODICE SUPPLY]=$W$6)*(dbOrdini[CODICE ANKER]=F130),0)),J130+(10.3552*H130*I130)/100+1.5+0.05))),"")</f>
        <v/>
      </c>
      <c r="N130" s="201" t="str">
        <f t="shared" si="7"/>
        <v/>
      </c>
      <c r="O130" s="127" t="str">
        <f>IFERROR(INDEX(ankerAvailabilities[quantity],MATCH(F130,ankerAvailabilities[article nr'#],0)),"")</f>
        <v/>
      </c>
      <c r="P130" s="128" t="str">
        <f ca="1">IFERROR(INDEX(inventarioGeko[ESISTENZA],MATCH(A130,inventarioGeko[ARTICOLO],0)),"")</f>
        <v/>
      </c>
      <c r="Q130" s="129" t="str">
        <f t="shared" si="8"/>
        <v/>
      </c>
      <c r="R130" s="130" t="str">
        <f t="shared" si="9"/>
        <v/>
      </c>
      <c r="S130" s="126" t="str">
        <f t="shared" si="10"/>
        <v/>
      </c>
      <c r="T130" s="240" t="str">
        <f t="shared" si="11"/>
        <v/>
      </c>
      <c r="AM130"/>
    </row>
    <row r="131" spans="1:39">
      <c r="A131" s="283" t="str">
        <f t="shared" ref="A131:A194" ca="1" si="12">IFERROR(INDEX(storicoSkuGeko,MATCH(F131,storicoSkuAnker,0)),"")</f>
        <v/>
      </c>
      <c r="B131" s="276"/>
      <c r="C131" s="277"/>
      <c r="D131" s="285"/>
      <c r="E131" s="164"/>
      <c r="F131" s="121" t="str" cm="1">
        <f t="array" ref="F131">IF(B131="","",IF(T131="A",INDEX(skuAnker,MATCH(B131,descrizioneArtAnker,0)),INDEX(dbOrdini[CODICE ANKER],MATCH(1,(dbOrdini[CODICE SUPPLY]=$W$6)*(dbOrdini[DESCRIZIONE]=B131),0))))</f>
        <v/>
      </c>
      <c r="G131" s="122" t="str">
        <f>IF(B131="","",IF(T131="A",VLOOKUP(B131,listoneAnker_NoSku,2,FALSE),INDEX(dbOrdini[BT/CS],MATCH(F131,dbOrdini[CODICE ANKER],0))))</f>
        <v/>
      </c>
      <c r="H131" s="123" t="str">
        <f>IF(B131="","",IF(T131="A",VLOOKUP(B131,listoneAnker_NoSku,3,FALSE),INDEX(dbOrdini[LT.],MATCH(F131,dbOrdini[CODICE ANKER],0))))</f>
        <v/>
      </c>
      <c r="I131" s="124" t="str">
        <f>IF(B131="","",IF(T131="A",VLOOKUP(B131,listoneAnker_NoSku,4,FALSE),INDEX(dbOrdini[% VOL],MATCH(F131,dbOrdini[CODICE ANKER],0))))</f>
        <v/>
      </c>
      <c r="J131" s="125" t="str">
        <f t="array" ref="J131">IF(B131="","",IF(T131="A",VLOOKUP(B131,listoneAnker_NoSku,5,FALSE),INDEX(dbOrdini[PREZZO ANKER],MATCH(1,(dbOrdini[CODICE SUPPLY]=$W$6)*(dbOrdini[CODICE ANKER]=F131),0))))</f>
        <v/>
      </c>
      <c r="K131" s="295" t="str">
        <f>IFERROR(INDEX(vinolux_data[Price / Bottle],MATCH(INDEX(Anker[barcode bottle],MATCH(F131,Anker[SKU],0)),vinolux_data[EAN bottle],0)),"")</f>
        <v/>
      </c>
      <c r="L131" s="295" t="str">
        <f>IF(B131="","",IF(T131&lt;&gt;"B",IFERROR(INDEX(ultimoPrezzoitalia[PREZZO UNITARIO],MATCH(TEXT(A131,0),ultimoPrezzoitalia[ARTICOLO],0)),""),IF(INDEX(dbOrdini[PREZZO ITALIA],MATCH(F131,dbOrdini[CODICE ANKER],0))=0,"",INDEX(dbOrdini[PREZZO ITALIA],MATCH(F131,dbOrdini[CODICE ANKER],0)))))</f>
        <v/>
      </c>
      <c r="M131" s="126" t="str">
        <f t="array" ref="M131">IFERROR(IF(B131="","",IF(T131="A",VLOOKUP(F131,listoneAnkerCompleto,6,FALSE)+(10.3552*H131*I131)/100+1.5+0.05,IF(T131="B",INDEX(dbOrdini[COSTO IMPORT BOTT.],MATCH(1,(dbOrdini[CODICE SUPPLY]=$W$6)*(dbOrdini[CODICE ANKER]=F131),0)),J131+(10.3552*H131*I131)/100+1.5+0.05))),"")</f>
        <v/>
      </c>
      <c r="N131" s="201" t="str">
        <f t="shared" ref="N131:N194" si="13">IF(B131="","",C131/G131)</f>
        <v/>
      </c>
      <c r="O131" s="127" t="str">
        <f>IFERROR(INDEX(ankerAvailabilities[quantity],MATCH(F131,ankerAvailabilities[article nr'#],0)),"")</f>
        <v/>
      </c>
      <c r="P131" s="128" t="str">
        <f ca="1">IFERROR(INDEX(inventarioGeko[ESISTENZA],MATCH(A131,inventarioGeko[ARTICOLO],0)),"")</f>
        <v/>
      </c>
      <c r="Q131" s="129" t="str">
        <f t="shared" ref="Q131:Q194" si="14">IF(B131="","",J131*D131)</f>
        <v/>
      </c>
      <c r="R131" s="130" t="str">
        <f t="shared" ref="R131:R194" si="15">IF(B131="","",M131*D131)</f>
        <v/>
      </c>
      <c r="S131" s="126" t="str">
        <f t="shared" ref="S131:S194" si="16">IF(B131="","",IF($W$4="Negozi","",IF($W$4="Enoteca",CEILING(M131*1.12,0.05)*C131,CEILING(M131*1.1,0.05)*C131)))</f>
        <v/>
      </c>
      <c r="T131" s="240" t="str">
        <f t="shared" ref="T131:T194" si="17">IF(B131="","",$W$13)</f>
        <v/>
      </c>
      <c r="AM131"/>
    </row>
    <row r="132" spans="1:39">
      <c r="A132" s="283" t="str">
        <f t="shared" ca="1" si="12"/>
        <v/>
      </c>
      <c r="B132" s="276"/>
      <c r="C132" s="277"/>
      <c r="D132" s="285"/>
      <c r="E132" s="164"/>
      <c r="F132" s="121" t="str" cm="1">
        <f t="array" ref="F132">IF(B132="","",IF(T132="A",INDEX(skuAnker,MATCH(B132,descrizioneArtAnker,0)),INDEX(dbOrdini[CODICE ANKER],MATCH(1,(dbOrdini[CODICE SUPPLY]=$W$6)*(dbOrdini[DESCRIZIONE]=B132),0))))</f>
        <v/>
      </c>
      <c r="G132" s="122" t="str">
        <f>IF(B132="","",IF(T132="A",VLOOKUP(B132,listoneAnker_NoSku,2,FALSE),INDEX(dbOrdini[BT/CS],MATCH(F132,dbOrdini[CODICE ANKER],0))))</f>
        <v/>
      </c>
      <c r="H132" s="123" t="str">
        <f>IF(B132="","",IF(T132="A",VLOOKUP(B132,listoneAnker_NoSku,3,FALSE),INDEX(dbOrdini[LT.],MATCH(F132,dbOrdini[CODICE ANKER],0))))</f>
        <v/>
      </c>
      <c r="I132" s="124" t="str">
        <f>IF(B132="","",IF(T132="A",VLOOKUP(B132,listoneAnker_NoSku,4,FALSE),INDEX(dbOrdini[% VOL],MATCH(F132,dbOrdini[CODICE ANKER],0))))</f>
        <v/>
      </c>
      <c r="J132" s="125" t="str">
        <f t="array" ref="J132">IF(B132="","",IF(T132="A",VLOOKUP(B132,listoneAnker_NoSku,5,FALSE),INDEX(dbOrdini[PREZZO ANKER],MATCH(1,(dbOrdini[CODICE SUPPLY]=$W$6)*(dbOrdini[CODICE ANKER]=F132),0))))</f>
        <v/>
      </c>
      <c r="K132" s="295" t="str">
        <f>IFERROR(INDEX(vinolux_data[Price / Bottle],MATCH(INDEX(Anker[barcode bottle],MATCH(F132,Anker[SKU],0)),vinolux_data[EAN bottle],0)),"")</f>
        <v/>
      </c>
      <c r="L132" s="295" t="str">
        <f>IF(B132="","",IF(T132&lt;&gt;"B",IFERROR(INDEX(ultimoPrezzoitalia[PREZZO UNITARIO],MATCH(TEXT(A132,0),ultimoPrezzoitalia[ARTICOLO],0)),""),IF(INDEX(dbOrdini[PREZZO ITALIA],MATCH(F132,dbOrdini[CODICE ANKER],0))=0,"",INDEX(dbOrdini[PREZZO ITALIA],MATCH(F132,dbOrdini[CODICE ANKER],0)))))</f>
        <v/>
      </c>
      <c r="M132" s="126" t="str">
        <f t="array" ref="M132">IFERROR(IF(B132="","",IF(T132="A",VLOOKUP(F132,listoneAnkerCompleto,6,FALSE)+(10.3552*H132*I132)/100+1.5+0.05,IF(T132="B",INDEX(dbOrdini[COSTO IMPORT BOTT.],MATCH(1,(dbOrdini[CODICE SUPPLY]=$W$6)*(dbOrdini[CODICE ANKER]=F132),0)),J132+(10.3552*H132*I132)/100+1.5+0.05))),"")</f>
        <v/>
      </c>
      <c r="N132" s="201" t="str">
        <f t="shared" si="13"/>
        <v/>
      </c>
      <c r="O132" s="127" t="str">
        <f>IFERROR(INDEX(ankerAvailabilities[quantity],MATCH(F132,ankerAvailabilities[article nr'#],0)),"")</f>
        <v/>
      </c>
      <c r="P132" s="128" t="str">
        <f ca="1">IFERROR(INDEX(inventarioGeko[ESISTENZA],MATCH(A132,inventarioGeko[ARTICOLO],0)),"")</f>
        <v/>
      </c>
      <c r="Q132" s="129" t="str">
        <f t="shared" si="14"/>
        <v/>
      </c>
      <c r="R132" s="130" t="str">
        <f t="shared" si="15"/>
        <v/>
      </c>
      <c r="S132" s="126" t="str">
        <f t="shared" si="16"/>
        <v/>
      </c>
      <c r="T132" s="240" t="str">
        <f t="shared" si="17"/>
        <v/>
      </c>
      <c r="AM132"/>
    </row>
    <row r="133" spans="1:39">
      <c r="A133" s="283" t="str">
        <f t="shared" ca="1" si="12"/>
        <v/>
      </c>
      <c r="B133" s="276"/>
      <c r="C133" s="277"/>
      <c r="D133" s="285"/>
      <c r="E133" s="164"/>
      <c r="F133" s="121" t="str" cm="1">
        <f t="array" ref="F133">IF(B133="","",IF(T133="A",INDEX(skuAnker,MATCH(B133,descrizioneArtAnker,0)),INDEX(dbOrdini[CODICE ANKER],MATCH(1,(dbOrdini[CODICE SUPPLY]=$W$6)*(dbOrdini[DESCRIZIONE]=B133),0))))</f>
        <v/>
      </c>
      <c r="G133" s="122" t="str">
        <f>IF(B133="","",IF(T133="A",VLOOKUP(B133,listoneAnker_NoSku,2,FALSE),INDEX(dbOrdini[BT/CS],MATCH(F133,dbOrdini[CODICE ANKER],0))))</f>
        <v/>
      </c>
      <c r="H133" s="123" t="str">
        <f>IF(B133="","",IF(T133="A",VLOOKUP(B133,listoneAnker_NoSku,3,FALSE),INDEX(dbOrdini[LT.],MATCH(F133,dbOrdini[CODICE ANKER],0))))</f>
        <v/>
      </c>
      <c r="I133" s="124" t="str">
        <f>IF(B133="","",IF(T133="A",VLOOKUP(B133,listoneAnker_NoSku,4,FALSE),INDEX(dbOrdini[% VOL],MATCH(F133,dbOrdini[CODICE ANKER],0))))</f>
        <v/>
      </c>
      <c r="J133" s="125" t="str">
        <f t="array" ref="J133">IF(B133="","",IF(T133="A",VLOOKUP(B133,listoneAnker_NoSku,5,FALSE),INDEX(dbOrdini[PREZZO ANKER],MATCH(1,(dbOrdini[CODICE SUPPLY]=$W$6)*(dbOrdini[CODICE ANKER]=F133),0))))</f>
        <v/>
      </c>
      <c r="K133" s="295" t="str">
        <f>IFERROR(INDEX(vinolux_data[Price / Bottle],MATCH(INDEX(Anker[barcode bottle],MATCH(F133,Anker[SKU],0)),vinolux_data[EAN bottle],0)),"")</f>
        <v/>
      </c>
      <c r="L133" s="295" t="str">
        <f>IF(B133="","",IF(T133&lt;&gt;"B",IFERROR(INDEX(ultimoPrezzoitalia[PREZZO UNITARIO],MATCH(TEXT(A133,0),ultimoPrezzoitalia[ARTICOLO],0)),""),IF(INDEX(dbOrdini[PREZZO ITALIA],MATCH(F133,dbOrdini[CODICE ANKER],0))=0,"",INDEX(dbOrdini[PREZZO ITALIA],MATCH(F133,dbOrdini[CODICE ANKER],0)))))</f>
        <v/>
      </c>
      <c r="M133" s="126" t="str">
        <f t="array" ref="M133">IFERROR(IF(B133="","",IF(T133="A",VLOOKUP(F133,listoneAnkerCompleto,6,FALSE)+(10.3552*H133*I133)/100+1.5+0.05,IF(T133="B",INDEX(dbOrdini[COSTO IMPORT BOTT.],MATCH(1,(dbOrdini[CODICE SUPPLY]=$W$6)*(dbOrdini[CODICE ANKER]=F133),0)),J133+(10.3552*H133*I133)/100+1.5+0.05))),"")</f>
        <v/>
      </c>
      <c r="N133" s="201" t="str">
        <f t="shared" si="13"/>
        <v/>
      </c>
      <c r="O133" s="127" t="str">
        <f>IFERROR(INDEX(ankerAvailabilities[quantity],MATCH(F133,ankerAvailabilities[article nr'#],0)),"")</f>
        <v/>
      </c>
      <c r="P133" s="128" t="str">
        <f ca="1">IFERROR(INDEX(inventarioGeko[ESISTENZA],MATCH(A133,inventarioGeko[ARTICOLO],0)),"")</f>
        <v/>
      </c>
      <c r="Q133" s="129" t="str">
        <f t="shared" si="14"/>
        <v/>
      </c>
      <c r="R133" s="130" t="str">
        <f t="shared" si="15"/>
        <v/>
      </c>
      <c r="S133" s="126" t="str">
        <f t="shared" si="16"/>
        <v/>
      </c>
      <c r="T133" s="240" t="str">
        <f t="shared" si="17"/>
        <v/>
      </c>
      <c r="AM133"/>
    </row>
    <row r="134" spans="1:39">
      <c r="A134" s="283" t="str">
        <f t="shared" ca="1" si="12"/>
        <v/>
      </c>
      <c r="B134" s="276"/>
      <c r="C134" s="277"/>
      <c r="D134" s="285"/>
      <c r="E134" s="164"/>
      <c r="F134" s="121" t="str" cm="1">
        <f t="array" ref="F134">IF(B134="","",IF(T134="A",INDEX(skuAnker,MATCH(B134,descrizioneArtAnker,0)),INDEX(dbOrdini[CODICE ANKER],MATCH(1,(dbOrdini[CODICE SUPPLY]=$W$6)*(dbOrdini[DESCRIZIONE]=B134),0))))</f>
        <v/>
      </c>
      <c r="G134" s="122" t="str">
        <f>IF(B134="","",IF(T134="A",VLOOKUP(B134,listoneAnker_NoSku,2,FALSE),INDEX(dbOrdini[BT/CS],MATCH(F134,dbOrdini[CODICE ANKER],0))))</f>
        <v/>
      </c>
      <c r="H134" s="123" t="str">
        <f>IF(B134="","",IF(T134="A",VLOOKUP(B134,listoneAnker_NoSku,3,FALSE),INDEX(dbOrdini[LT.],MATCH(F134,dbOrdini[CODICE ANKER],0))))</f>
        <v/>
      </c>
      <c r="I134" s="124" t="str">
        <f>IF(B134="","",IF(T134="A",VLOOKUP(B134,listoneAnker_NoSku,4,FALSE),INDEX(dbOrdini[% VOL],MATCH(F134,dbOrdini[CODICE ANKER],0))))</f>
        <v/>
      </c>
      <c r="J134" s="125" t="str">
        <f t="array" ref="J134">IF(B134="","",IF(T134="A",VLOOKUP(B134,listoneAnker_NoSku,5,FALSE),INDEX(dbOrdini[PREZZO ANKER],MATCH(1,(dbOrdini[CODICE SUPPLY]=$W$6)*(dbOrdini[CODICE ANKER]=F134),0))))</f>
        <v/>
      </c>
      <c r="K134" s="295" t="str">
        <f>IFERROR(INDEX(vinolux_data[Price / Bottle],MATCH(INDEX(Anker[barcode bottle],MATCH(F134,Anker[SKU],0)),vinolux_data[EAN bottle],0)),"")</f>
        <v/>
      </c>
      <c r="L134" s="295" t="str">
        <f>IF(B134="","",IF(T134&lt;&gt;"B",IFERROR(INDEX(ultimoPrezzoitalia[PREZZO UNITARIO],MATCH(TEXT(A134,0),ultimoPrezzoitalia[ARTICOLO],0)),""),IF(INDEX(dbOrdini[PREZZO ITALIA],MATCH(F134,dbOrdini[CODICE ANKER],0))=0,"",INDEX(dbOrdini[PREZZO ITALIA],MATCH(F134,dbOrdini[CODICE ANKER],0)))))</f>
        <v/>
      </c>
      <c r="M134" s="126" t="str">
        <f t="array" ref="M134">IFERROR(IF(B134="","",IF(T134="A",VLOOKUP(F134,listoneAnkerCompleto,6,FALSE)+(10.3552*H134*I134)/100+1.5+0.05,IF(T134="B",INDEX(dbOrdini[COSTO IMPORT BOTT.],MATCH(1,(dbOrdini[CODICE SUPPLY]=$W$6)*(dbOrdini[CODICE ANKER]=F134),0)),J134+(10.3552*H134*I134)/100+1.5+0.05))),"")</f>
        <v/>
      </c>
      <c r="N134" s="201" t="str">
        <f t="shared" si="13"/>
        <v/>
      </c>
      <c r="O134" s="127" t="str">
        <f>IFERROR(INDEX(ankerAvailabilities[quantity],MATCH(F134,ankerAvailabilities[article nr'#],0)),"")</f>
        <v/>
      </c>
      <c r="P134" s="128" t="str">
        <f ca="1">IFERROR(INDEX(inventarioGeko[ESISTENZA],MATCH(A134,inventarioGeko[ARTICOLO],0)),"")</f>
        <v/>
      </c>
      <c r="Q134" s="129" t="str">
        <f t="shared" si="14"/>
        <v/>
      </c>
      <c r="R134" s="130" t="str">
        <f t="shared" si="15"/>
        <v/>
      </c>
      <c r="S134" s="126" t="str">
        <f t="shared" si="16"/>
        <v/>
      </c>
      <c r="T134" s="240" t="str">
        <f t="shared" si="17"/>
        <v/>
      </c>
      <c r="AM134"/>
    </row>
    <row r="135" spans="1:39">
      <c r="A135" s="283" t="str">
        <f t="shared" ca="1" si="12"/>
        <v/>
      </c>
      <c r="B135" s="276"/>
      <c r="C135" s="277"/>
      <c r="D135" s="285"/>
      <c r="E135" s="164"/>
      <c r="F135" s="121" t="str" cm="1">
        <f t="array" ref="F135">IF(B135="","",IF(T135="A",INDEX(skuAnker,MATCH(B135,descrizioneArtAnker,0)),INDEX(dbOrdini[CODICE ANKER],MATCH(1,(dbOrdini[CODICE SUPPLY]=$W$6)*(dbOrdini[DESCRIZIONE]=B135),0))))</f>
        <v/>
      </c>
      <c r="G135" s="122" t="str">
        <f>IF(B135="","",IF(T135="A",VLOOKUP(B135,listoneAnker_NoSku,2,FALSE),INDEX(dbOrdini[BT/CS],MATCH(F135,dbOrdini[CODICE ANKER],0))))</f>
        <v/>
      </c>
      <c r="H135" s="123" t="str">
        <f>IF(B135="","",IF(T135="A",VLOOKUP(B135,listoneAnker_NoSku,3,FALSE),INDEX(dbOrdini[LT.],MATCH(F135,dbOrdini[CODICE ANKER],0))))</f>
        <v/>
      </c>
      <c r="I135" s="124" t="str">
        <f>IF(B135="","",IF(T135="A",VLOOKUP(B135,listoneAnker_NoSku,4,FALSE),INDEX(dbOrdini[% VOL],MATCH(F135,dbOrdini[CODICE ANKER],0))))</f>
        <v/>
      </c>
      <c r="J135" s="125" t="str">
        <f t="array" ref="J135">IF(B135="","",IF(T135="A",VLOOKUP(B135,listoneAnker_NoSku,5,FALSE),INDEX(dbOrdini[PREZZO ANKER],MATCH(1,(dbOrdini[CODICE SUPPLY]=$W$6)*(dbOrdini[CODICE ANKER]=F135),0))))</f>
        <v/>
      </c>
      <c r="K135" s="295" t="str">
        <f>IFERROR(INDEX(vinolux_data[Price / Bottle],MATCH(INDEX(Anker[barcode bottle],MATCH(F135,Anker[SKU],0)),vinolux_data[EAN bottle],0)),"")</f>
        <v/>
      </c>
      <c r="L135" s="295" t="str">
        <f>IF(B135="","",IF(T135&lt;&gt;"B",IFERROR(INDEX(ultimoPrezzoitalia[PREZZO UNITARIO],MATCH(TEXT(A135,0),ultimoPrezzoitalia[ARTICOLO],0)),""),IF(INDEX(dbOrdini[PREZZO ITALIA],MATCH(F135,dbOrdini[CODICE ANKER],0))=0,"",INDEX(dbOrdini[PREZZO ITALIA],MATCH(F135,dbOrdini[CODICE ANKER],0)))))</f>
        <v/>
      </c>
      <c r="M135" s="126" t="str">
        <f t="array" ref="M135">IFERROR(IF(B135="","",IF(T135="A",VLOOKUP(F135,listoneAnkerCompleto,6,FALSE)+(10.3552*H135*I135)/100+1.5+0.05,IF(T135="B",INDEX(dbOrdini[COSTO IMPORT BOTT.],MATCH(1,(dbOrdini[CODICE SUPPLY]=$W$6)*(dbOrdini[CODICE ANKER]=F135),0)),J135+(10.3552*H135*I135)/100+1.5+0.05))),"")</f>
        <v/>
      </c>
      <c r="N135" s="201" t="str">
        <f t="shared" si="13"/>
        <v/>
      </c>
      <c r="O135" s="127" t="str">
        <f>IFERROR(INDEX(ankerAvailabilities[quantity],MATCH(F135,ankerAvailabilities[article nr'#],0)),"")</f>
        <v/>
      </c>
      <c r="P135" s="128" t="str">
        <f ca="1">IFERROR(INDEX(inventarioGeko[ESISTENZA],MATCH(A135,inventarioGeko[ARTICOLO],0)),"")</f>
        <v/>
      </c>
      <c r="Q135" s="129" t="str">
        <f t="shared" si="14"/>
        <v/>
      </c>
      <c r="R135" s="130" t="str">
        <f t="shared" si="15"/>
        <v/>
      </c>
      <c r="S135" s="126" t="str">
        <f t="shared" si="16"/>
        <v/>
      </c>
      <c r="T135" s="240" t="str">
        <f t="shared" si="17"/>
        <v/>
      </c>
      <c r="AM135"/>
    </row>
    <row r="136" spans="1:39">
      <c r="A136" s="283" t="str">
        <f t="shared" ca="1" si="12"/>
        <v/>
      </c>
      <c r="B136" s="276"/>
      <c r="C136" s="277"/>
      <c r="D136" s="285"/>
      <c r="E136" s="164"/>
      <c r="F136" s="121" t="str" cm="1">
        <f t="array" ref="F136">IF(B136="","",IF(T136="A",INDEX(skuAnker,MATCH(B136,descrizioneArtAnker,0)),INDEX(dbOrdini[CODICE ANKER],MATCH(1,(dbOrdini[CODICE SUPPLY]=$W$6)*(dbOrdini[DESCRIZIONE]=B136),0))))</f>
        <v/>
      </c>
      <c r="G136" s="122" t="str">
        <f>IF(B136="","",IF(T136="A",VLOOKUP(B136,listoneAnker_NoSku,2,FALSE),INDEX(dbOrdini[BT/CS],MATCH(F136,dbOrdini[CODICE ANKER],0))))</f>
        <v/>
      </c>
      <c r="H136" s="123" t="str">
        <f>IF(B136="","",IF(T136="A",VLOOKUP(B136,listoneAnker_NoSku,3,FALSE),INDEX(dbOrdini[LT.],MATCH(F136,dbOrdini[CODICE ANKER],0))))</f>
        <v/>
      </c>
      <c r="I136" s="124" t="str">
        <f>IF(B136="","",IF(T136="A",VLOOKUP(B136,listoneAnker_NoSku,4,FALSE),INDEX(dbOrdini[% VOL],MATCH(F136,dbOrdini[CODICE ANKER],0))))</f>
        <v/>
      </c>
      <c r="J136" s="125" t="str">
        <f t="array" ref="J136">IF(B136="","",IF(T136="A",VLOOKUP(B136,listoneAnker_NoSku,5,FALSE),INDEX(dbOrdini[PREZZO ANKER],MATCH(1,(dbOrdini[CODICE SUPPLY]=$W$6)*(dbOrdini[CODICE ANKER]=F136),0))))</f>
        <v/>
      </c>
      <c r="K136" s="295" t="str">
        <f>IFERROR(INDEX(vinolux_data[Price / Bottle],MATCH(INDEX(Anker[barcode bottle],MATCH(F136,Anker[SKU],0)),vinolux_data[EAN bottle],0)),"")</f>
        <v/>
      </c>
      <c r="L136" s="295" t="str">
        <f>IF(B136="","",IF(T136&lt;&gt;"B",IFERROR(INDEX(ultimoPrezzoitalia[PREZZO UNITARIO],MATCH(TEXT(A136,0),ultimoPrezzoitalia[ARTICOLO],0)),""),IF(INDEX(dbOrdini[PREZZO ITALIA],MATCH(F136,dbOrdini[CODICE ANKER],0))=0,"",INDEX(dbOrdini[PREZZO ITALIA],MATCH(F136,dbOrdini[CODICE ANKER],0)))))</f>
        <v/>
      </c>
      <c r="M136" s="126" t="str">
        <f t="array" ref="M136">IFERROR(IF(B136="","",IF(T136="A",VLOOKUP(F136,listoneAnkerCompleto,6,FALSE)+(10.3552*H136*I136)/100+1.5+0.05,IF(T136="B",INDEX(dbOrdini[COSTO IMPORT BOTT.],MATCH(1,(dbOrdini[CODICE SUPPLY]=$W$6)*(dbOrdini[CODICE ANKER]=F136),0)),J136+(10.3552*H136*I136)/100+1.5+0.05))),"")</f>
        <v/>
      </c>
      <c r="N136" s="201" t="str">
        <f t="shared" si="13"/>
        <v/>
      </c>
      <c r="O136" s="127" t="str">
        <f>IFERROR(INDEX(ankerAvailabilities[quantity],MATCH(F136,ankerAvailabilities[article nr'#],0)),"")</f>
        <v/>
      </c>
      <c r="P136" s="128" t="str">
        <f ca="1">IFERROR(INDEX(inventarioGeko[ESISTENZA],MATCH(A136,inventarioGeko[ARTICOLO],0)),"")</f>
        <v/>
      </c>
      <c r="Q136" s="129" t="str">
        <f t="shared" si="14"/>
        <v/>
      </c>
      <c r="R136" s="130" t="str">
        <f t="shared" si="15"/>
        <v/>
      </c>
      <c r="S136" s="126" t="str">
        <f t="shared" si="16"/>
        <v/>
      </c>
      <c r="T136" s="240" t="str">
        <f t="shared" si="17"/>
        <v/>
      </c>
      <c r="AM136"/>
    </row>
    <row r="137" spans="1:39">
      <c r="A137" s="283" t="str">
        <f t="shared" ca="1" si="12"/>
        <v/>
      </c>
      <c r="B137" s="276"/>
      <c r="C137" s="277"/>
      <c r="D137" s="285"/>
      <c r="E137" s="164"/>
      <c r="F137" s="121" t="str" cm="1">
        <f t="array" ref="F137">IF(B137="","",IF(T137="A",INDEX(skuAnker,MATCH(B137,descrizioneArtAnker,0)),INDEX(dbOrdini[CODICE ANKER],MATCH(1,(dbOrdini[CODICE SUPPLY]=$W$6)*(dbOrdini[DESCRIZIONE]=B137),0))))</f>
        <v/>
      </c>
      <c r="G137" s="122" t="str">
        <f>IF(B137="","",IF(T137="A",VLOOKUP(B137,listoneAnker_NoSku,2,FALSE),INDEX(dbOrdini[BT/CS],MATCH(F137,dbOrdini[CODICE ANKER],0))))</f>
        <v/>
      </c>
      <c r="H137" s="123" t="str">
        <f>IF(B137="","",IF(T137="A",VLOOKUP(B137,listoneAnker_NoSku,3,FALSE),INDEX(dbOrdini[LT.],MATCH(F137,dbOrdini[CODICE ANKER],0))))</f>
        <v/>
      </c>
      <c r="I137" s="124" t="str">
        <f>IF(B137="","",IF(T137="A",VLOOKUP(B137,listoneAnker_NoSku,4,FALSE),INDEX(dbOrdini[% VOL],MATCH(F137,dbOrdini[CODICE ANKER],0))))</f>
        <v/>
      </c>
      <c r="J137" s="125" t="str">
        <f t="array" ref="J137">IF(B137="","",IF(T137="A",VLOOKUP(B137,listoneAnker_NoSku,5,FALSE),INDEX(dbOrdini[PREZZO ANKER],MATCH(1,(dbOrdini[CODICE SUPPLY]=$W$6)*(dbOrdini[CODICE ANKER]=F137),0))))</f>
        <v/>
      </c>
      <c r="K137" s="295" t="str">
        <f>IFERROR(INDEX(vinolux_data[Price / Bottle],MATCH(INDEX(Anker[barcode bottle],MATCH(F137,Anker[SKU],0)),vinolux_data[EAN bottle],0)),"")</f>
        <v/>
      </c>
      <c r="L137" s="295" t="str">
        <f>IF(B137="","",IF(T137&lt;&gt;"B",IFERROR(INDEX(ultimoPrezzoitalia[PREZZO UNITARIO],MATCH(TEXT(A137,0),ultimoPrezzoitalia[ARTICOLO],0)),""),IF(INDEX(dbOrdini[PREZZO ITALIA],MATCH(F137,dbOrdini[CODICE ANKER],0))=0,"",INDEX(dbOrdini[PREZZO ITALIA],MATCH(F137,dbOrdini[CODICE ANKER],0)))))</f>
        <v/>
      </c>
      <c r="M137" s="126" t="str">
        <f t="array" ref="M137">IFERROR(IF(B137="","",IF(T137="A",VLOOKUP(F137,listoneAnkerCompleto,6,FALSE)+(10.3552*H137*I137)/100+1.5+0.05,IF(T137="B",INDEX(dbOrdini[COSTO IMPORT BOTT.],MATCH(1,(dbOrdini[CODICE SUPPLY]=$W$6)*(dbOrdini[CODICE ANKER]=F137),0)),J137+(10.3552*H137*I137)/100+1.5+0.05))),"")</f>
        <v/>
      </c>
      <c r="N137" s="201" t="str">
        <f t="shared" si="13"/>
        <v/>
      </c>
      <c r="O137" s="127" t="str">
        <f>IFERROR(INDEX(ankerAvailabilities[quantity],MATCH(F137,ankerAvailabilities[article nr'#],0)),"")</f>
        <v/>
      </c>
      <c r="P137" s="128" t="str">
        <f ca="1">IFERROR(INDEX(inventarioGeko[ESISTENZA],MATCH(A137,inventarioGeko[ARTICOLO],0)),"")</f>
        <v/>
      </c>
      <c r="Q137" s="129" t="str">
        <f t="shared" si="14"/>
        <v/>
      </c>
      <c r="R137" s="130" t="str">
        <f t="shared" si="15"/>
        <v/>
      </c>
      <c r="S137" s="126" t="str">
        <f t="shared" si="16"/>
        <v/>
      </c>
      <c r="T137" s="240" t="str">
        <f t="shared" si="17"/>
        <v/>
      </c>
      <c r="AM137"/>
    </row>
    <row r="138" spans="1:39">
      <c r="A138" s="283" t="str">
        <f t="shared" ca="1" si="12"/>
        <v/>
      </c>
      <c r="B138" s="276"/>
      <c r="C138" s="277"/>
      <c r="D138" s="285"/>
      <c r="E138" s="164"/>
      <c r="F138" s="121" t="str" cm="1">
        <f t="array" ref="F138">IF(B138="","",IF(T138="A",INDEX(skuAnker,MATCH(B138,descrizioneArtAnker,0)),INDEX(dbOrdini[CODICE ANKER],MATCH(1,(dbOrdini[CODICE SUPPLY]=$W$6)*(dbOrdini[DESCRIZIONE]=B138),0))))</f>
        <v/>
      </c>
      <c r="G138" s="122" t="str">
        <f>IF(B138="","",IF(T138="A",VLOOKUP(B138,listoneAnker_NoSku,2,FALSE),INDEX(dbOrdini[BT/CS],MATCH(F138,dbOrdini[CODICE ANKER],0))))</f>
        <v/>
      </c>
      <c r="H138" s="123" t="str">
        <f>IF(B138="","",IF(T138="A",VLOOKUP(B138,listoneAnker_NoSku,3,FALSE),INDEX(dbOrdini[LT.],MATCH(F138,dbOrdini[CODICE ANKER],0))))</f>
        <v/>
      </c>
      <c r="I138" s="124" t="str">
        <f>IF(B138="","",IF(T138="A",VLOOKUP(B138,listoneAnker_NoSku,4,FALSE),INDEX(dbOrdini[% VOL],MATCH(F138,dbOrdini[CODICE ANKER],0))))</f>
        <v/>
      </c>
      <c r="J138" s="125" t="str">
        <f t="array" ref="J138">IF(B138="","",IF(T138="A",VLOOKUP(B138,listoneAnker_NoSku,5,FALSE),INDEX(dbOrdini[PREZZO ANKER],MATCH(1,(dbOrdini[CODICE SUPPLY]=$W$6)*(dbOrdini[CODICE ANKER]=F138),0))))</f>
        <v/>
      </c>
      <c r="K138" s="295" t="str">
        <f>IFERROR(INDEX(vinolux_data[Price / Bottle],MATCH(INDEX(Anker[barcode bottle],MATCH(F138,Anker[SKU],0)),vinolux_data[EAN bottle],0)),"")</f>
        <v/>
      </c>
      <c r="L138" s="295" t="str">
        <f>IF(B138="","",IF(T138&lt;&gt;"B",IFERROR(INDEX(ultimoPrezzoitalia[PREZZO UNITARIO],MATCH(TEXT(A138,0),ultimoPrezzoitalia[ARTICOLO],0)),""),IF(INDEX(dbOrdini[PREZZO ITALIA],MATCH(F138,dbOrdini[CODICE ANKER],0))=0,"",INDEX(dbOrdini[PREZZO ITALIA],MATCH(F138,dbOrdini[CODICE ANKER],0)))))</f>
        <v/>
      </c>
      <c r="M138" s="126" t="str">
        <f t="array" ref="M138">IFERROR(IF(B138="","",IF(T138="A",VLOOKUP(F138,listoneAnkerCompleto,6,FALSE)+(10.3552*H138*I138)/100+1.5+0.05,IF(T138="B",INDEX(dbOrdini[COSTO IMPORT BOTT.],MATCH(1,(dbOrdini[CODICE SUPPLY]=$W$6)*(dbOrdini[CODICE ANKER]=F138),0)),J138+(10.3552*H138*I138)/100+1.5+0.05))),"")</f>
        <v/>
      </c>
      <c r="N138" s="201" t="str">
        <f t="shared" si="13"/>
        <v/>
      </c>
      <c r="O138" s="127" t="str">
        <f>IFERROR(INDEX(ankerAvailabilities[quantity],MATCH(F138,ankerAvailabilities[article nr'#],0)),"")</f>
        <v/>
      </c>
      <c r="P138" s="128" t="str">
        <f ca="1">IFERROR(INDEX(inventarioGeko[ESISTENZA],MATCH(A138,inventarioGeko[ARTICOLO],0)),"")</f>
        <v/>
      </c>
      <c r="Q138" s="129" t="str">
        <f t="shared" si="14"/>
        <v/>
      </c>
      <c r="R138" s="130" t="str">
        <f t="shared" si="15"/>
        <v/>
      </c>
      <c r="S138" s="126" t="str">
        <f t="shared" si="16"/>
        <v/>
      </c>
      <c r="T138" s="240" t="str">
        <f t="shared" si="17"/>
        <v/>
      </c>
      <c r="AM138"/>
    </row>
    <row r="139" spans="1:39">
      <c r="A139" s="283" t="str">
        <f t="shared" ca="1" si="12"/>
        <v/>
      </c>
      <c r="B139" s="276"/>
      <c r="C139" s="277"/>
      <c r="D139" s="278"/>
      <c r="E139" s="164"/>
      <c r="F139" s="121" t="str" cm="1">
        <f t="array" ref="F139">IF(B139="","",IF(T139="A",INDEX(skuAnker,MATCH(B139,descrizioneArtAnker,0)),INDEX(dbOrdini[CODICE ANKER],MATCH(1,(dbOrdini[CODICE SUPPLY]=$W$6)*(dbOrdini[DESCRIZIONE]=B139),0))))</f>
        <v/>
      </c>
      <c r="G139" s="122" t="str">
        <f>IF(B139="","",IF(T139="A",VLOOKUP(B139,listoneAnker_NoSku,2,FALSE),INDEX(dbOrdini[BT/CS],MATCH(F139,dbOrdini[CODICE ANKER],0))))</f>
        <v/>
      </c>
      <c r="H139" s="123" t="str">
        <f>IF(B139="","",IF(T139="A",VLOOKUP(B139,listoneAnker_NoSku,3,FALSE),INDEX(dbOrdini[LT.],MATCH(F139,dbOrdini[CODICE ANKER],0))))</f>
        <v/>
      </c>
      <c r="I139" s="124" t="str">
        <f>IF(B139="","",IF(T139="A",VLOOKUP(B139,listoneAnker_NoSku,4,FALSE),INDEX(dbOrdini[% VOL],MATCH(F139,dbOrdini[CODICE ANKER],0))))</f>
        <v/>
      </c>
      <c r="J139" s="125" t="str">
        <f t="array" ref="J139">IF(B139="","",IF(T139="A",VLOOKUP(B139,listoneAnker_NoSku,5,FALSE),INDEX(dbOrdini[PREZZO ANKER],MATCH(1,(dbOrdini[CODICE SUPPLY]=$W$6)*(dbOrdini[CODICE ANKER]=F139),0))))</f>
        <v/>
      </c>
      <c r="K139" s="295" t="str">
        <f>IFERROR(INDEX(vinolux_data[Price / Bottle],MATCH(INDEX(Anker[barcode bottle],MATCH(F139,Anker[SKU],0)),vinolux_data[EAN bottle],0)),"")</f>
        <v/>
      </c>
      <c r="L139" s="295" t="str">
        <f>IF(B139="","",IF(T139&lt;&gt;"B",IFERROR(INDEX(ultimoPrezzoitalia[PREZZO UNITARIO],MATCH(TEXT(A139,0),ultimoPrezzoitalia[ARTICOLO],0)),""),IF(INDEX(dbOrdini[PREZZO ITALIA],MATCH(F139,dbOrdini[CODICE ANKER],0))=0,"",INDEX(dbOrdini[PREZZO ITALIA],MATCH(F139,dbOrdini[CODICE ANKER],0)))))</f>
        <v/>
      </c>
      <c r="M139" s="126" t="str">
        <f t="array" ref="M139">IFERROR(IF(B139="","",IF(T139="A",VLOOKUP(F139,listoneAnkerCompleto,6,FALSE)+(10.3552*H139*I139)/100+1.5+0.05,IF(T139="B",INDEX(dbOrdini[COSTO IMPORT BOTT.],MATCH(1,(dbOrdini[CODICE SUPPLY]=$W$6)*(dbOrdini[CODICE ANKER]=F139),0)),J139+(10.3552*H139*I139)/100+1.5+0.05))),"")</f>
        <v/>
      </c>
      <c r="N139" s="201" t="str">
        <f t="shared" si="13"/>
        <v/>
      </c>
      <c r="O139" s="127" t="str">
        <f>IFERROR(INDEX(ankerAvailabilities[quantity],MATCH(F139,ankerAvailabilities[article nr'#],0)),"")</f>
        <v/>
      </c>
      <c r="P139" s="128" t="str">
        <f ca="1">IFERROR(INDEX(inventarioGeko[ESISTENZA],MATCH(A139,inventarioGeko[ARTICOLO],0)),"")</f>
        <v/>
      </c>
      <c r="Q139" s="129" t="str">
        <f t="shared" si="14"/>
        <v/>
      </c>
      <c r="R139" s="130" t="str">
        <f t="shared" si="15"/>
        <v/>
      </c>
      <c r="S139" s="126" t="str">
        <f t="shared" si="16"/>
        <v/>
      </c>
      <c r="T139" s="240" t="str">
        <f t="shared" si="17"/>
        <v/>
      </c>
      <c r="AM139"/>
    </row>
    <row r="140" spans="1:39">
      <c r="A140" s="283" t="str">
        <f t="shared" ca="1" si="12"/>
        <v/>
      </c>
      <c r="B140" s="276"/>
      <c r="C140" s="277"/>
      <c r="D140" s="285"/>
      <c r="E140" s="164"/>
      <c r="F140" s="121" t="str" cm="1">
        <f t="array" ref="F140">IF(B140="","",IF(T140="A",INDEX(skuAnker,MATCH(B140,descrizioneArtAnker,0)),INDEX(dbOrdini[CODICE ANKER],MATCH(1,(dbOrdini[CODICE SUPPLY]=$W$6)*(dbOrdini[DESCRIZIONE]=B140),0))))</f>
        <v/>
      </c>
      <c r="G140" s="122" t="str">
        <f>IF(B140="","",IF(T140="A",VLOOKUP(B140,listoneAnker_NoSku,2,FALSE),INDEX(dbOrdini[BT/CS],MATCH(F140,dbOrdini[CODICE ANKER],0))))</f>
        <v/>
      </c>
      <c r="H140" s="123" t="str">
        <f>IF(B140="","",IF(T140="A",VLOOKUP(B140,listoneAnker_NoSku,3,FALSE),INDEX(dbOrdini[LT.],MATCH(F140,dbOrdini[CODICE ANKER],0))))</f>
        <v/>
      </c>
      <c r="I140" s="124" t="str">
        <f>IF(B140="","",IF(T140="A",VLOOKUP(B140,listoneAnker_NoSku,4,FALSE),INDEX(dbOrdini[% VOL],MATCH(F140,dbOrdini[CODICE ANKER],0))))</f>
        <v/>
      </c>
      <c r="J140" s="125" t="str">
        <f t="array" ref="J140">IF(B140="","",IF(T140="A",VLOOKUP(B140,listoneAnker_NoSku,5,FALSE),INDEX(dbOrdini[PREZZO ANKER],MATCH(1,(dbOrdini[CODICE SUPPLY]=$W$6)*(dbOrdini[CODICE ANKER]=F140),0))))</f>
        <v/>
      </c>
      <c r="K140" s="295" t="str">
        <f>IFERROR(INDEX(vinolux_data[Price / Bottle],MATCH(INDEX(Anker[barcode bottle],MATCH(F140,Anker[SKU],0)),vinolux_data[EAN bottle],0)),"")</f>
        <v/>
      </c>
      <c r="L140" s="295" t="str">
        <f>IF(B140="","",IF(T140&lt;&gt;"B",IFERROR(INDEX(ultimoPrezzoitalia[PREZZO UNITARIO],MATCH(TEXT(A140,0),ultimoPrezzoitalia[ARTICOLO],0)),""),IF(INDEX(dbOrdini[PREZZO ITALIA],MATCH(F140,dbOrdini[CODICE ANKER],0))=0,"",INDEX(dbOrdini[PREZZO ITALIA],MATCH(F140,dbOrdini[CODICE ANKER],0)))))</f>
        <v/>
      </c>
      <c r="M140" s="126" t="str">
        <f t="array" ref="M140">IFERROR(IF(B140="","",IF(T140="A",VLOOKUP(F140,listoneAnkerCompleto,6,FALSE)+(10.3552*H140*I140)/100+1.5+0.05,IF(T140="B",INDEX(dbOrdini[COSTO IMPORT BOTT.],MATCH(1,(dbOrdini[CODICE SUPPLY]=$W$6)*(dbOrdini[CODICE ANKER]=F140),0)),J140+(10.3552*H140*I140)/100+1.5+0.05))),"")</f>
        <v/>
      </c>
      <c r="N140" s="201" t="str">
        <f t="shared" si="13"/>
        <v/>
      </c>
      <c r="O140" s="127" t="str">
        <f>IFERROR(INDEX(ankerAvailabilities[quantity],MATCH(F140,ankerAvailabilities[article nr'#],0)),"")</f>
        <v/>
      </c>
      <c r="P140" s="128" t="str">
        <f ca="1">IFERROR(INDEX(inventarioGeko[ESISTENZA],MATCH(A140,inventarioGeko[ARTICOLO],0)),"")</f>
        <v/>
      </c>
      <c r="Q140" s="129" t="str">
        <f t="shared" si="14"/>
        <v/>
      </c>
      <c r="R140" s="130" t="str">
        <f t="shared" si="15"/>
        <v/>
      </c>
      <c r="S140" s="126" t="str">
        <f t="shared" si="16"/>
        <v/>
      </c>
      <c r="T140" s="240" t="str">
        <f t="shared" si="17"/>
        <v/>
      </c>
      <c r="AM140"/>
    </row>
    <row r="141" spans="1:39">
      <c r="A141" s="283" t="str">
        <f t="shared" ca="1" si="12"/>
        <v/>
      </c>
      <c r="B141" s="276"/>
      <c r="C141" s="277"/>
      <c r="D141" s="285"/>
      <c r="E141" s="164"/>
      <c r="F141" s="121" t="str" cm="1">
        <f t="array" ref="F141">IF(B141="","",IF(T141="A",INDEX(skuAnker,MATCH(B141,descrizioneArtAnker,0)),INDEX(dbOrdini[CODICE ANKER],MATCH(1,(dbOrdini[CODICE SUPPLY]=$W$6)*(dbOrdini[DESCRIZIONE]=B141),0))))</f>
        <v/>
      </c>
      <c r="G141" s="122" t="str">
        <f>IF(B141="","",IF(T141="A",VLOOKUP(B141,listoneAnker_NoSku,2,FALSE),INDEX(dbOrdini[BT/CS],MATCH(F141,dbOrdini[CODICE ANKER],0))))</f>
        <v/>
      </c>
      <c r="H141" s="123" t="str">
        <f>IF(B141="","",IF(T141="A",VLOOKUP(B141,listoneAnker_NoSku,3,FALSE),INDEX(dbOrdini[LT.],MATCH(F141,dbOrdini[CODICE ANKER],0))))</f>
        <v/>
      </c>
      <c r="I141" s="124" t="str">
        <f>IF(B141="","",IF(T141="A",VLOOKUP(B141,listoneAnker_NoSku,4,FALSE),INDEX(dbOrdini[% VOL],MATCH(F141,dbOrdini[CODICE ANKER],0))))</f>
        <v/>
      </c>
      <c r="J141" s="125" t="str">
        <f t="array" ref="J141">IF(B141="","",IF(T141="A",VLOOKUP(B141,listoneAnker_NoSku,5,FALSE),INDEX(dbOrdini[PREZZO ANKER],MATCH(1,(dbOrdini[CODICE SUPPLY]=$W$6)*(dbOrdini[CODICE ANKER]=F141),0))))</f>
        <v/>
      </c>
      <c r="K141" s="295" t="str">
        <f>IFERROR(INDEX(vinolux_data[Price / Bottle],MATCH(INDEX(Anker[barcode bottle],MATCH(F141,Anker[SKU],0)),vinolux_data[EAN bottle],0)),"")</f>
        <v/>
      </c>
      <c r="L141" s="295" t="str">
        <f>IF(B141="","",IF(T141&lt;&gt;"B",IFERROR(INDEX(ultimoPrezzoitalia[PREZZO UNITARIO],MATCH(TEXT(A141,0),ultimoPrezzoitalia[ARTICOLO],0)),""),IF(INDEX(dbOrdini[PREZZO ITALIA],MATCH(F141,dbOrdini[CODICE ANKER],0))=0,"",INDEX(dbOrdini[PREZZO ITALIA],MATCH(F141,dbOrdini[CODICE ANKER],0)))))</f>
        <v/>
      </c>
      <c r="M141" s="126" t="str">
        <f t="array" ref="M141">IFERROR(IF(B141="","",IF(T141="A",VLOOKUP(F141,listoneAnkerCompleto,6,FALSE)+(10.3552*H141*I141)/100+1.5+0.05,IF(T141="B",INDEX(dbOrdini[COSTO IMPORT BOTT.],MATCH(1,(dbOrdini[CODICE SUPPLY]=$W$6)*(dbOrdini[CODICE ANKER]=F141),0)),J141+(10.3552*H141*I141)/100+1.5+0.05))),"")</f>
        <v/>
      </c>
      <c r="N141" s="201" t="str">
        <f t="shared" si="13"/>
        <v/>
      </c>
      <c r="O141" s="127" t="str">
        <f>IFERROR(INDEX(ankerAvailabilities[quantity],MATCH(F141,ankerAvailabilities[article nr'#],0)),"")</f>
        <v/>
      </c>
      <c r="P141" s="128" t="str">
        <f ca="1">IFERROR(INDEX(inventarioGeko[ESISTENZA],MATCH(A141,inventarioGeko[ARTICOLO],0)),"")</f>
        <v/>
      </c>
      <c r="Q141" s="129" t="str">
        <f t="shared" si="14"/>
        <v/>
      </c>
      <c r="R141" s="130" t="str">
        <f t="shared" si="15"/>
        <v/>
      </c>
      <c r="S141" s="126" t="str">
        <f t="shared" si="16"/>
        <v/>
      </c>
      <c r="T141" s="240" t="str">
        <f t="shared" si="17"/>
        <v/>
      </c>
      <c r="AM141"/>
    </row>
    <row r="142" spans="1:39">
      <c r="A142" s="283" t="str">
        <f t="shared" ca="1" si="12"/>
        <v/>
      </c>
      <c r="B142" s="276"/>
      <c r="C142" s="277"/>
      <c r="D142" s="278"/>
      <c r="E142" s="164"/>
      <c r="F142" s="121" t="str" cm="1">
        <f t="array" ref="F142">IF(B142="","",IF(T142="A",INDEX(skuAnker,MATCH(B142,descrizioneArtAnker,0)),INDEX(dbOrdini[CODICE ANKER],MATCH(1,(dbOrdini[CODICE SUPPLY]=$W$6)*(dbOrdini[DESCRIZIONE]=B142),0))))</f>
        <v/>
      </c>
      <c r="G142" s="122" t="str">
        <f>IF(B142="","",IF(T142="A",VLOOKUP(B142,listoneAnker_NoSku,2,FALSE),INDEX(dbOrdini[BT/CS],MATCH(F142,dbOrdini[CODICE ANKER],0))))</f>
        <v/>
      </c>
      <c r="H142" s="123" t="str">
        <f>IF(B142="","",IF(T142="A",VLOOKUP(B142,listoneAnker_NoSku,3,FALSE),INDEX(dbOrdini[LT.],MATCH(F142,dbOrdini[CODICE ANKER],0))))</f>
        <v/>
      </c>
      <c r="I142" s="124" t="str">
        <f>IF(B142="","",IF(T142="A",VLOOKUP(B142,listoneAnker_NoSku,4,FALSE),INDEX(dbOrdini[% VOL],MATCH(F142,dbOrdini[CODICE ANKER],0))))</f>
        <v/>
      </c>
      <c r="J142" s="125" t="str">
        <f t="array" ref="J142">IF(B142="","",IF(T142="A",VLOOKUP(B142,listoneAnker_NoSku,5,FALSE),INDEX(dbOrdini[PREZZO ANKER],MATCH(1,(dbOrdini[CODICE SUPPLY]=$W$6)*(dbOrdini[CODICE ANKER]=F142),0))))</f>
        <v/>
      </c>
      <c r="K142" s="295" t="str">
        <f>IFERROR(INDEX(vinolux_data[Price / Bottle],MATCH(INDEX(Anker[barcode bottle],MATCH(F142,Anker[SKU],0)),vinolux_data[EAN bottle],0)),"")</f>
        <v/>
      </c>
      <c r="L142" s="295" t="str">
        <f>IF(B142="","",IF(T142&lt;&gt;"B",IFERROR(INDEX(ultimoPrezzoitalia[PREZZO UNITARIO],MATCH(TEXT(A142,0),ultimoPrezzoitalia[ARTICOLO],0)),""),IF(INDEX(dbOrdini[PREZZO ITALIA],MATCH(F142,dbOrdini[CODICE ANKER],0))=0,"",INDEX(dbOrdini[PREZZO ITALIA],MATCH(F142,dbOrdini[CODICE ANKER],0)))))</f>
        <v/>
      </c>
      <c r="M142" s="126" t="str">
        <f t="array" ref="M142">IFERROR(IF(B142="","",IF(T142="A",VLOOKUP(F142,listoneAnkerCompleto,6,FALSE)+(10.3552*H142*I142)/100+1.5+0.05,IF(T142="B",INDEX(dbOrdini[COSTO IMPORT BOTT.],MATCH(1,(dbOrdini[CODICE SUPPLY]=$W$6)*(dbOrdini[CODICE ANKER]=F142),0)),J142+(10.3552*H142*I142)/100+1.5+0.05))),"")</f>
        <v/>
      </c>
      <c r="N142" s="201" t="str">
        <f t="shared" si="13"/>
        <v/>
      </c>
      <c r="O142" s="127" t="str">
        <f>IFERROR(INDEX(ankerAvailabilities[quantity],MATCH(F142,ankerAvailabilities[article nr'#],0)),"")</f>
        <v/>
      </c>
      <c r="P142" s="128" t="str">
        <f ca="1">IFERROR(INDEX(inventarioGeko[ESISTENZA],MATCH(A142,inventarioGeko[ARTICOLO],0)),"")</f>
        <v/>
      </c>
      <c r="Q142" s="129" t="str">
        <f t="shared" si="14"/>
        <v/>
      </c>
      <c r="R142" s="130" t="str">
        <f t="shared" si="15"/>
        <v/>
      </c>
      <c r="S142" s="126" t="str">
        <f t="shared" si="16"/>
        <v/>
      </c>
      <c r="T142" s="240" t="str">
        <f t="shared" si="17"/>
        <v/>
      </c>
      <c r="AM142"/>
    </row>
    <row r="143" spans="1:39">
      <c r="A143" s="283" t="str">
        <f t="shared" ca="1" si="12"/>
        <v/>
      </c>
      <c r="B143" s="276"/>
      <c r="C143" s="277"/>
      <c r="D143" s="278"/>
      <c r="E143" s="164"/>
      <c r="F143" s="121" t="str" cm="1">
        <f t="array" ref="F143">IF(B143="","",IF(T143="A",INDEX(skuAnker,MATCH(B143,descrizioneArtAnker,0)),INDEX(dbOrdini[CODICE ANKER],MATCH(1,(dbOrdini[CODICE SUPPLY]=$W$6)*(dbOrdini[DESCRIZIONE]=B143),0))))</f>
        <v/>
      </c>
      <c r="G143" s="122" t="str">
        <f>IF(B143="","",IF(T143="A",VLOOKUP(B143,listoneAnker_NoSku,2,FALSE),INDEX(dbOrdini[BT/CS],MATCH(F143,dbOrdini[CODICE ANKER],0))))</f>
        <v/>
      </c>
      <c r="H143" s="123" t="str">
        <f>IF(B143="","",IF(T143="A",VLOOKUP(B143,listoneAnker_NoSku,3,FALSE),INDEX(dbOrdini[LT.],MATCH(F143,dbOrdini[CODICE ANKER],0))))</f>
        <v/>
      </c>
      <c r="I143" s="124" t="str">
        <f>IF(B143="","",IF(T143="A",VLOOKUP(B143,listoneAnker_NoSku,4,FALSE),INDEX(dbOrdini[% VOL],MATCH(F143,dbOrdini[CODICE ANKER],0))))</f>
        <v/>
      </c>
      <c r="J143" s="125" t="str">
        <f t="array" ref="J143">IF(B143="","",IF(T143="A",VLOOKUP(B143,listoneAnker_NoSku,5,FALSE),INDEX(dbOrdini[PREZZO ANKER],MATCH(1,(dbOrdini[CODICE SUPPLY]=$W$6)*(dbOrdini[CODICE ANKER]=F143),0))))</f>
        <v/>
      </c>
      <c r="K143" s="295" t="str">
        <f>IFERROR(INDEX(vinolux_data[Price / Bottle],MATCH(INDEX(Anker[barcode bottle],MATCH(F143,Anker[SKU],0)),vinolux_data[EAN bottle],0)),"")</f>
        <v/>
      </c>
      <c r="L143" s="295" t="str">
        <f>IF(B143="","",IF(T143&lt;&gt;"B",IFERROR(INDEX(ultimoPrezzoitalia[PREZZO UNITARIO],MATCH(TEXT(A143,0),ultimoPrezzoitalia[ARTICOLO],0)),""),IF(INDEX(dbOrdini[PREZZO ITALIA],MATCH(F143,dbOrdini[CODICE ANKER],0))=0,"",INDEX(dbOrdini[PREZZO ITALIA],MATCH(F143,dbOrdini[CODICE ANKER],0)))))</f>
        <v/>
      </c>
      <c r="M143" s="126" t="str">
        <f t="array" ref="M143">IFERROR(IF(B143="","",IF(T143="A",VLOOKUP(F143,listoneAnkerCompleto,6,FALSE)+(10.3552*H143*I143)/100+1.5+0.05,IF(T143="B",INDEX(dbOrdini[COSTO IMPORT BOTT.],MATCH(1,(dbOrdini[CODICE SUPPLY]=$W$6)*(dbOrdini[CODICE ANKER]=F143),0)),J143+(10.3552*H143*I143)/100+1.5+0.05))),"")</f>
        <v/>
      </c>
      <c r="N143" s="201" t="str">
        <f t="shared" si="13"/>
        <v/>
      </c>
      <c r="O143" s="127" t="str">
        <f>IFERROR(INDEX(ankerAvailabilities[quantity],MATCH(F143,ankerAvailabilities[article nr'#],0)),"")</f>
        <v/>
      </c>
      <c r="P143" s="128" t="str">
        <f ca="1">IFERROR(INDEX(inventarioGeko[ESISTENZA],MATCH(A143,inventarioGeko[ARTICOLO],0)),"")</f>
        <v/>
      </c>
      <c r="Q143" s="129" t="str">
        <f t="shared" si="14"/>
        <v/>
      </c>
      <c r="R143" s="130" t="str">
        <f t="shared" si="15"/>
        <v/>
      </c>
      <c r="S143" s="126" t="str">
        <f t="shared" si="16"/>
        <v/>
      </c>
      <c r="T143" s="240" t="str">
        <f t="shared" si="17"/>
        <v/>
      </c>
      <c r="AM143"/>
    </row>
    <row r="144" spans="1:39">
      <c r="A144" s="283" t="str">
        <f t="shared" ca="1" si="12"/>
        <v/>
      </c>
      <c r="B144" s="276"/>
      <c r="C144" s="277"/>
      <c r="D144" s="285"/>
      <c r="E144" s="164"/>
      <c r="F144" s="121" t="str" cm="1">
        <f t="array" ref="F144">IF(B144="","",IF(T144="A",INDEX(skuAnker,MATCH(B144,descrizioneArtAnker,0)),INDEX(dbOrdini[CODICE ANKER],MATCH(1,(dbOrdini[CODICE SUPPLY]=$W$6)*(dbOrdini[DESCRIZIONE]=B144),0))))</f>
        <v/>
      </c>
      <c r="G144" s="122" t="str">
        <f>IF(B144="","",IF(T144="A",VLOOKUP(B144,listoneAnker_NoSku,2,FALSE),INDEX(dbOrdini[BT/CS],MATCH(F144,dbOrdini[CODICE ANKER],0))))</f>
        <v/>
      </c>
      <c r="H144" s="123" t="str">
        <f>IF(B144="","",IF(T144="A",VLOOKUP(B144,listoneAnker_NoSku,3,FALSE),INDEX(dbOrdini[LT.],MATCH(F144,dbOrdini[CODICE ANKER],0))))</f>
        <v/>
      </c>
      <c r="I144" s="124" t="str">
        <f>IF(B144="","",IF(T144="A",VLOOKUP(B144,listoneAnker_NoSku,4,FALSE),INDEX(dbOrdini[% VOL],MATCH(F144,dbOrdini[CODICE ANKER],0))))</f>
        <v/>
      </c>
      <c r="J144" s="125" t="str">
        <f t="array" ref="J144">IF(B144="","",IF(T144="A",VLOOKUP(B144,listoneAnker_NoSku,5,FALSE),INDEX(dbOrdini[PREZZO ANKER],MATCH(1,(dbOrdini[CODICE SUPPLY]=$W$6)*(dbOrdini[CODICE ANKER]=F144),0))))</f>
        <v/>
      </c>
      <c r="K144" s="295" t="str">
        <f>IFERROR(INDEX(vinolux_data[Price / Bottle],MATCH(INDEX(Anker[barcode bottle],MATCH(F144,Anker[SKU],0)),vinolux_data[EAN bottle],0)),"")</f>
        <v/>
      </c>
      <c r="L144" s="295" t="str">
        <f>IF(B144="","",IF(T144&lt;&gt;"B",IFERROR(INDEX(ultimoPrezzoitalia[PREZZO UNITARIO],MATCH(TEXT(A144,0),ultimoPrezzoitalia[ARTICOLO],0)),""),IF(INDEX(dbOrdini[PREZZO ITALIA],MATCH(F144,dbOrdini[CODICE ANKER],0))=0,"",INDEX(dbOrdini[PREZZO ITALIA],MATCH(F144,dbOrdini[CODICE ANKER],0)))))</f>
        <v/>
      </c>
      <c r="M144" s="126" t="str">
        <f t="array" ref="M144">IFERROR(IF(B144="","",IF(T144="A",VLOOKUP(F144,listoneAnkerCompleto,6,FALSE)+(10.3552*H144*I144)/100+1.5+0.05,IF(T144="B",INDEX(dbOrdini[COSTO IMPORT BOTT.],MATCH(1,(dbOrdini[CODICE SUPPLY]=$W$6)*(dbOrdini[CODICE ANKER]=F144),0)),J144+(10.3552*H144*I144)/100+1.5+0.05))),"")</f>
        <v/>
      </c>
      <c r="N144" s="201" t="str">
        <f t="shared" si="13"/>
        <v/>
      </c>
      <c r="O144" s="127" t="str">
        <f>IFERROR(INDEX(ankerAvailabilities[quantity],MATCH(F144,ankerAvailabilities[article nr'#],0)),"")</f>
        <v/>
      </c>
      <c r="P144" s="128" t="str">
        <f ca="1">IFERROR(INDEX(inventarioGeko[ESISTENZA],MATCH(A144,inventarioGeko[ARTICOLO],0)),"")</f>
        <v/>
      </c>
      <c r="Q144" s="129" t="str">
        <f t="shared" si="14"/>
        <v/>
      </c>
      <c r="R144" s="130" t="str">
        <f t="shared" si="15"/>
        <v/>
      </c>
      <c r="S144" s="126" t="str">
        <f t="shared" si="16"/>
        <v/>
      </c>
      <c r="T144" s="240" t="str">
        <f t="shared" si="17"/>
        <v/>
      </c>
      <c r="AM144"/>
    </row>
    <row r="145" spans="1:39">
      <c r="A145" s="283" t="str">
        <f t="shared" ca="1" si="12"/>
        <v/>
      </c>
      <c r="B145" s="276"/>
      <c r="C145" s="277"/>
      <c r="D145" s="285"/>
      <c r="E145" s="164"/>
      <c r="F145" s="121" t="str" cm="1">
        <f t="array" ref="F145">IF(B145="","",IF(T145="A",INDEX(skuAnker,MATCH(B145,descrizioneArtAnker,0)),INDEX(dbOrdini[CODICE ANKER],MATCH(1,(dbOrdini[CODICE SUPPLY]=$W$6)*(dbOrdini[DESCRIZIONE]=B145),0))))</f>
        <v/>
      </c>
      <c r="G145" s="122" t="str">
        <f>IF(B145="","",IF(T145="A",VLOOKUP(B145,listoneAnker_NoSku,2,FALSE),INDEX(dbOrdini[BT/CS],MATCH(F145,dbOrdini[CODICE ANKER],0))))</f>
        <v/>
      </c>
      <c r="H145" s="123" t="str">
        <f>IF(B145="","",IF(T145="A",VLOOKUP(B145,listoneAnker_NoSku,3,FALSE),INDEX(dbOrdini[LT.],MATCH(F145,dbOrdini[CODICE ANKER],0))))</f>
        <v/>
      </c>
      <c r="I145" s="124" t="str">
        <f>IF(B145="","",IF(T145="A",VLOOKUP(B145,listoneAnker_NoSku,4,FALSE),INDEX(dbOrdini[% VOL],MATCH(F145,dbOrdini[CODICE ANKER],0))))</f>
        <v/>
      </c>
      <c r="J145" s="125" t="str">
        <f t="array" ref="J145">IF(B145="","",IF(T145="A",VLOOKUP(B145,listoneAnker_NoSku,5,FALSE),INDEX(dbOrdini[PREZZO ANKER],MATCH(1,(dbOrdini[CODICE SUPPLY]=$W$6)*(dbOrdini[CODICE ANKER]=F145),0))))</f>
        <v/>
      </c>
      <c r="K145" s="295" t="str">
        <f>IFERROR(INDEX(vinolux_data[Price / Bottle],MATCH(INDEX(Anker[barcode bottle],MATCH(F145,Anker[SKU],0)),vinolux_data[EAN bottle],0)),"")</f>
        <v/>
      </c>
      <c r="L145" s="295" t="str">
        <f>IF(B145="","",IF(T145&lt;&gt;"B",IFERROR(INDEX(ultimoPrezzoitalia[PREZZO UNITARIO],MATCH(TEXT(A145,0),ultimoPrezzoitalia[ARTICOLO],0)),""),IF(INDEX(dbOrdini[PREZZO ITALIA],MATCH(F145,dbOrdini[CODICE ANKER],0))=0,"",INDEX(dbOrdini[PREZZO ITALIA],MATCH(F145,dbOrdini[CODICE ANKER],0)))))</f>
        <v/>
      </c>
      <c r="M145" s="126" t="str">
        <f t="array" ref="M145">IFERROR(IF(B145="","",IF(T145="A",VLOOKUP(F145,listoneAnkerCompleto,6,FALSE)+(10.3552*H145*I145)/100+1.5+0.05,IF(T145="B",INDEX(dbOrdini[COSTO IMPORT BOTT.],MATCH(1,(dbOrdini[CODICE SUPPLY]=$W$6)*(dbOrdini[CODICE ANKER]=F145),0)),J145+(10.3552*H145*I145)/100+1.5+0.05))),"")</f>
        <v/>
      </c>
      <c r="N145" s="201" t="str">
        <f t="shared" si="13"/>
        <v/>
      </c>
      <c r="O145" s="127" t="str">
        <f>IFERROR(INDEX(ankerAvailabilities[quantity],MATCH(F145,ankerAvailabilities[article nr'#],0)),"")</f>
        <v/>
      </c>
      <c r="P145" s="128" t="str">
        <f ca="1">IFERROR(INDEX(inventarioGeko[ESISTENZA],MATCH(A145,inventarioGeko[ARTICOLO],0)),"")</f>
        <v/>
      </c>
      <c r="Q145" s="129" t="str">
        <f t="shared" si="14"/>
        <v/>
      </c>
      <c r="R145" s="130" t="str">
        <f t="shared" si="15"/>
        <v/>
      </c>
      <c r="S145" s="126" t="str">
        <f t="shared" si="16"/>
        <v/>
      </c>
      <c r="T145" s="240" t="str">
        <f t="shared" si="17"/>
        <v/>
      </c>
      <c r="AM145"/>
    </row>
    <row r="146" spans="1:39">
      <c r="A146" s="283" t="str">
        <f t="shared" ca="1" si="12"/>
        <v/>
      </c>
      <c r="B146" s="276"/>
      <c r="C146" s="277"/>
      <c r="D146" s="285"/>
      <c r="E146" s="164"/>
      <c r="F146" s="121" t="str" cm="1">
        <f t="array" ref="F146">IF(B146="","",IF(T146="A",INDEX(skuAnker,MATCH(B146,descrizioneArtAnker,0)),INDEX(dbOrdini[CODICE ANKER],MATCH(1,(dbOrdini[CODICE SUPPLY]=$W$6)*(dbOrdini[DESCRIZIONE]=B146),0))))</f>
        <v/>
      </c>
      <c r="G146" s="122" t="str">
        <f>IF(B146="","",IF(T146="A",VLOOKUP(B146,listoneAnker_NoSku,2,FALSE),INDEX(dbOrdini[BT/CS],MATCH(F146,dbOrdini[CODICE ANKER],0))))</f>
        <v/>
      </c>
      <c r="H146" s="123" t="str">
        <f>IF(B146="","",IF(T146="A",VLOOKUP(B146,listoneAnker_NoSku,3,FALSE),INDEX(dbOrdini[LT.],MATCH(F146,dbOrdini[CODICE ANKER],0))))</f>
        <v/>
      </c>
      <c r="I146" s="124" t="str">
        <f>IF(B146="","",IF(T146="A",VLOOKUP(B146,listoneAnker_NoSku,4,FALSE),INDEX(dbOrdini[% VOL],MATCH(F146,dbOrdini[CODICE ANKER],0))))</f>
        <v/>
      </c>
      <c r="J146" s="125" t="str">
        <f t="array" ref="J146">IF(B146="","",IF(T146="A",VLOOKUP(B146,listoneAnker_NoSku,5,FALSE),INDEX(dbOrdini[PREZZO ANKER],MATCH(1,(dbOrdini[CODICE SUPPLY]=$W$6)*(dbOrdini[CODICE ANKER]=F146),0))))</f>
        <v/>
      </c>
      <c r="K146" s="295" t="str">
        <f>IFERROR(INDEX(vinolux_data[Price / Bottle],MATCH(INDEX(Anker[barcode bottle],MATCH(F146,Anker[SKU],0)),vinolux_data[EAN bottle],0)),"")</f>
        <v/>
      </c>
      <c r="L146" s="295" t="str">
        <f>IF(B146="","",IF(T146&lt;&gt;"B",IFERROR(INDEX(ultimoPrezzoitalia[PREZZO UNITARIO],MATCH(TEXT(A146,0),ultimoPrezzoitalia[ARTICOLO],0)),""),IF(INDEX(dbOrdini[PREZZO ITALIA],MATCH(F146,dbOrdini[CODICE ANKER],0))=0,"",INDEX(dbOrdini[PREZZO ITALIA],MATCH(F146,dbOrdini[CODICE ANKER],0)))))</f>
        <v/>
      </c>
      <c r="M146" s="126" t="str">
        <f t="array" ref="M146">IFERROR(IF(B146="","",IF(T146="A",VLOOKUP(F146,listoneAnkerCompleto,6,FALSE)+(10.3552*H146*I146)/100+1.5+0.05,IF(T146="B",INDEX(dbOrdini[COSTO IMPORT BOTT.],MATCH(1,(dbOrdini[CODICE SUPPLY]=$W$6)*(dbOrdini[CODICE ANKER]=F146),0)),J146+(10.3552*H146*I146)/100+1.5+0.05))),"")</f>
        <v/>
      </c>
      <c r="N146" s="201" t="str">
        <f t="shared" si="13"/>
        <v/>
      </c>
      <c r="O146" s="127" t="str">
        <f>IFERROR(INDEX(ankerAvailabilities[quantity],MATCH(F146,ankerAvailabilities[article nr'#],0)),"")</f>
        <v/>
      </c>
      <c r="P146" s="128" t="str">
        <f ca="1">IFERROR(INDEX(inventarioGeko[ESISTENZA],MATCH(A146,inventarioGeko[ARTICOLO],0)),"")</f>
        <v/>
      </c>
      <c r="Q146" s="129" t="str">
        <f t="shared" si="14"/>
        <v/>
      </c>
      <c r="R146" s="130" t="str">
        <f t="shared" si="15"/>
        <v/>
      </c>
      <c r="S146" s="126" t="str">
        <f t="shared" si="16"/>
        <v/>
      </c>
      <c r="T146" s="240" t="str">
        <f t="shared" si="17"/>
        <v/>
      </c>
      <c r="AM146"/>
    </row>
    <row r="147" spans="1:39">
      <c r="A147" s="283" t="str">
        <f t="shared" ca="1" si="12"/>
        <v/>
      </c>
      <c r="B147" s="276"/>
      <c r="C147" s="277"/>
      <c r="D147" s="278"/>
      <c r="E147" s="164"/>
      <c r="F147" s="121" t="str" cm="1">
        <f t="array" ref="F147">IF(B147="","",IF(T147="A",INDEX(skuAnker,MATCH(B147,descrizioneArtAnker,0)),INDEX(dbOrdini[CODICE ANKER],MATCH(1,(dbOrdini[CODICE SUPPLY]=$W$6)*(dbOrdini[DESCRIZIONE]=B147),0))))</f>
        <v/>
      </c>
      <c r="G147" s="122" t="str">
        <f>IF(B147="","",IF(T147="A",VLOOKUP(B147,listoneAnker_NoSku,2,FALSE),INDEX(dbOrdini[BT/CS],MATCH(F147,dbOrdini[CODICE ANKER],0))))</f>
        <v/>
      </c>
      <c r="H147" s="123" t="str">
        <f>IF(B147="","",IF(T147="A",VLOOKUP(B147,listoneAnker_NoSku,3,FALSE),INDEX(dbOrdini[LT.],MATCH(F147,dbOrdini[CODICE ANKER],0))))</f>
        <v/>
      </c>
      <c r="I147" s="124" t="str">
        <f>IF(B147="","",IF(T147="A",VLOOKUP(B147,listoneAnker_NoSku,4,FALSE),INDEX(dbOrdini[% VOL],MATCH(F147,dbOrdini[CODICE ANKER],0))))</f>
        <v/>
      </c>
      <c r="J147" s="125" t="str">
        <f t="array" ref="J147">IF(B147="","",IF(T147="A",VLOOKUP(B147,listoneAnker_NoSku,5,FALSE),INDEX(dbOrdini[PREZZO ANKER],MATCH(1,(dbOrdini[CODICE SUPPLY]=$W$6)*(dbOrdini[CODICE ANKER]=F147),0))))</f>
        <v/>
      </c>
      <c r="K147" s="295" t="str">
        <f>IFERROR(INDEX(vinolux_data[Price / Bottle],MATCH(INDEX(Anker[barcode bottle],MATCH(F147,Anker[SKU],0)),vinolux_data[EAN bottle],0)),"")</f>
        <v/>
      </c>
      <c r="L147" s="295" t="str">
        <f>IF(B147="","",IF(T147&lt;&gt;"B",IFERROR(INDEX(ultimoPrezzoitalia[PREZZO UNITARIO],MATCH(TEXT(A147,0),ultimoPrezzoitalia[ARTICOLO],0)),""),IF(INDEX(dbOrdini[PREZZO ITALIA],MATCH(F147,dbOrdini[CODICE ANKER],0))=0,"",INDEX(dbOrdini[PREZZO ITALIA],MATCH(F147,dbOrdini[CODICE ANKER],0)))))</f>
        <v/>
      </c>
      <c r="M147" s="126" t="str">
        <f t="array" ref="M147">IFERROR(IF(B147="","",IF(T147="A",VLOOKUP(F147,listoneAnkerCompleto,6,FALSE)+(10.3552*H147*I147)/100+1.5+0.05,IF(T147="B",INDEX(dbOrdini[COSTO IMPORT BOTT.],MATCH(1,(dbOrdini[CODICE SUPPLY]=$W$6)*(dbOrdini[CODICE ANKER]=F147),0)),J147+(10.3552*H147*I147)/100+1.5+0.05))),"")</f>
        <v/>
      </c>
      <c r="N147" s="201" t="str">
        <f t="shared" si="13"/>
        <v/>
      </c>
      <c r="O147" s="127" t="str">
        <f>IFERROR(INDEX(ankerAvailabilities[quantity],MATCH(F147,ankerAvailabilities[article nr'#],0)),"")</f>
        <v/>
      </c>
      <c r="P147" s="128" t="str">
        <f ca="1">IFERROR(INDEX(inventarioGeko[ESISTENZA],MATCH(A147,inventarioGeko[ARTICOLO],0)),"")</f>
        <v/>
      </c>
      <c r="Q147" s="129" t="str">
        <f t="shared" si="14"/>
        <v/>
      </c>
      <c r="R147" s="130" t="str">
        <f t="shared" si="15"/>
        <v/>
      </c>
      <c r="S147" s="126" t="str">
        <f t="shared" si="16"/>
        <v/>
      </c>
      <c r="T147" s="240" t="str">
        <f t="shared" si="17"/>
        <v/>
      </c>
      <c r="AM147"/>
    </row>
    <row r="148" spans="1:39">
      <c r="A148" s="284" t="str">
        <f t="shared" ca="1" si="12"/>
        <v/>
      </c>
      <c r="B148" s="280"/>
      <c r="C148" s="281"/>
      <c r="D148" s="282"/>
      <c r="E148" s="166"/>
      <c r="F148" s="121" t="str" cm="1">
        <f t="array" ref="F148">IF(B148="","",IF(T148="A",INDEX(skuAnker,MATCH(B148,descrizioneArtAnker,0)),INDEX(dbOrdini[CODICE ANKER],MATCH(1,(dbOrdini[CODICE SUPPLY]=$W$6)*(dbOrdini[DESCRIZIONE]=B148),0))))</f>
        <v/>
      </c>
      <c r="G148" s="122" t="str">
        <f>IF(B148="","",IF(T148="A",VLOOKUP(B148,listoneAnker_NoSku,2,FALSE),INDEX(dbOrdini[BT/CS],MATCH(F148,dbOrdini[CODICE ANKER],0))))</f>
        <v/>
      </c>
      <c r="H148" s="123" t="str">
        <f>IF(B148="","",IF(T148="A",VLOOKUP(B148,listoneAnker_NoSku,3,FALSE),INDEX(dbOrdini[LT.],MATCH(F148,dbOrdini[CODICE ANKER],0))))</f>
        <v/>
      </c>
      <c r="I148" s="124" t="str">
        <f>IF(B148="","",IF(T148="A",VLOOKUP(B148,listoneAnker_NoSku,4,FALSE),INDEX(dbOrdini[% VOL],MATCH(F148,dbOrdini[CODICE ANKER],0))))</f>
        <v/>
      </c>
      <c r="J148" s="125" t="str">
        <f t="array" ref="J148">IF(B148="","",IF(T148="A",VLOOKUP(B148,listoneAnker_NoSku,5,FALSE),INDEX(dbOrdini[PREZZO ANKER],MATCH(1,(dbOrdini[CODICE SUPPLY]=$W$6)*(dbOrdini[CODICE ANKER]=F148),0))))</f>
        <v/>
      </c>
      <c r="K148" s="295" t="str">
        <f>IFERROR(INDEX(vinolux_data[Price / Bottle],MATCH(INDEX(Anker[barcode bottle],MATCH(F148,Anker[SKU],0)),vinolux_data[EAN bottle],0)),"")</f>
        <v/>
      </c>
      <c r="L148" s="295" t="str">
        <f>IF(B148="","",IF(T148&lt;&gt;"B",IFERROR(INDEX(ultimoPrezzoitalia[PREZZO UNITARIO],MATCH(TEXT(A148,0),ultimoPrezzoitalia[ARTICOLO],0)),""),IF(INDEX(dbOrdini[PREZZO ITALIA],MATCH(F148,dbOrdini[CODICE ANKER],0))=0,"",INDEX(dbOrdini[PREZZO ITALIA],MATCH(F148,dbOrdini[CODICE ANKER],0)))))</f>
        <v/>
      </c>
      <c r="M148" s="126" t="str">
        <f t="array" ref="M148">IFERROR(IF(B148="","",IF(T148="A",VLOOKUP(F148,listoneAnkerCompleto,6,FALSE)+(10.3552*H148*I148)/100+1.5+0.05,IF(T148="B",INDEX(dbOrdini[COSTO IMPORT BOTT.],MATCH(1,(dbOrdini[CODICE SUPPLY]=$W$6)*(dbOrdini[CODICE ANKER]=F148),0)),J148+(10.3552*H148*I148)/100+1.5+0.05))),"")</f>
        <v/>
      </c>
      <c r="N148" s="201" t="str">
        <f t="shared" si="13"/>
        <v/>
      </c>
      <c r="O148" s="127" t="str">
        <f>IFERROR(INDEX(ankerAvailabilities[quantity],MATCH(F148,ankerAvailabilities[article nr'#],0)),"")</f>
        <v/>
      </c>
      <c r="P148" s="128" t="str">
        <f ca="1">IFERROR(INDEX(inventarioGeko[ESISTENZA],MATCH(A148,inventarioGeko[ARTICOLO],0)),"")</f>
        <v/>
      </c>
      <c r="Q148" s="129" t="str">
        <f t="shared" si="14"/>
        <v/>
      </c>
      <c r="R148" s="130" t="str">
        <f t="shared" si="15"/>
        <v/>
      </c>
      <c r="S148" s="126" t="str">
        <f t="shared" si="16"/>
        <v/>
      </c>
      <c r="T148" s="240" t="str">
        <f t="shared" si="17"/>
        <v/>
      </c>
      <c r="AM148"/>
    </row>
    <row r="149" spans="1:39">
      <c r="A149" s="283" t="str">
        <f t="shared" ca="1" si="12"/>
        <v/>
      </c>
      <c r="B149" s="276"/>
      <c r="C149" s="277"/>
      <c r="D149" s="285"/>
      <c r="E149" s="164"/>
      <c r="F149" s="121" t="str" cm="1">
        <f t="array" ref="F149">IF(B149="","",IF(T149="A",INDEX(skuAnker,MATCH(B149,descrizioneArtAnker,0)),INDEX(dbOrdini[CODICE ANKER],MATCH(1,(dbOrdini[CODICE SUPPLY]=$W$6)*(dbOrdini[DESCRIZIONE]=B149),0))))</f>
        <v/>
      </c>
      <c r="G149" s="122" t="str">
        <f>IF(B149="","",IF(T149="A",VLOOKUP(B149,listoneAnker_NoSku,2,FALSE),INDEX(dbOrdini[BT/CS],MATCH(F149,dbOrdini[CODICE ANKER],0))))</f>
        <v/>
      </c>
      <c r="H149" s="123" t="str">
        <f>IF(B149="","",IF(T149="A",VLOOKUP(B149,listoneAnker_NoSku,3,FALSE),INDEX(dbOrdini[LT.],MATCH(F149,dbOrdini[CODICE ANKER],0))))</f>
        <v/>
      </c>
      <c r="I149" s="124" t="str">
        <f>IF(B149="","",IF(T149="A",VLOOKUP(B149,listoneAnker_NoSku,4,FALSE),INDEX(dbOrdini[% VOL],MATCH(F149,dbOrdini[CODICE ANKER],0))))</f>
        <v/>
      </c>
      <c r="J149" s="125" t="str">
        <f t="array" ref="J149">IF(B149="","",IF(T149="A",VLOOKUP(B149,listoneAnker_NoSku,5,FALSE),INDEX(dbOrdini[PREZZO ANKER],MATCH(1,(dbOrdini[CODICE SUPPLY]=$W$6)*(dbOrdini[CODICE ANKER]=F149),0))))</f>
        <v/>
      </c>
      <c r="K149" s="295" t="str">
        <f>IFERROR(INDEX(vinolux_data[Price / Bottle],MATCH(INDEX(Anker[barcode bottle],MATCH(F149,Anker[SKU],0)),vinolux_data[EAN bottle],0)),"")</f>
        <v/>
      </c>
      <c r="L149" s="295" t="str">
        <f>IF(B149="","",IF(T149&lt;&gt;"B",IFERROR(INDEX(ultimoPrezzoitalia[PREZZO UNITARIO],MATCH(TEXT(A149,0),ultimoPrezzoitalia[ARTICOLO],0)),""),IF(INDEX(dbOrdini[PREZZO ITALIA],MATCH(F149,dbOrdini[CODICE ANKER],0))=0,"",INDEX(dbOrdini[PREZZO ITALIA],MATCH(F149,dbOrdini[CODICE ANKER],0)))))</f>
        <v/>
      </c>
      <c r="M149" s="126" t="str">
        <f t="array" ref="M149">IFERROR(IF(B149="","",IF(T149="A",VLOOKUP(F149,listoneAnkerCompleto,6,FALSE)+(10.3552*H149*I149)/100+1.5+0.05,IF(T149="B",INDEX(dbOrdini[COSTO IMPORT BOTT.],MATCH(1,(dbOrdini[CODICE SUPPLY]=$W$6)*(dbOrdini[CODICE ANKER]=F149),0)),J149+(10.3552*H149*I149)/100+1.5+0.05))),"")</f>
        <v/>
      </c>
      <c r="N149" s="201" t="str">
        <f t="shared" si="13"/>
        <v/>
      </c>
      <c r="O149" s="127" t="str">
        <f>IFERROR(INDEX(ankerAvailabilities[quantity],MATCH(F149,ankerAvailabilities[article nr'#],0)),"")</f>
        <v/>
      </c>
      <c r="P149" s="128" t="str">
        <f ca="1">IFERROR(INDEX(inventarioGeko[ESISTENZA],MATCH(A149,inventarioGeko[ARTICOLO],0)),"")</f>
        <v/>
      </c>
      <c r="Q149" s="129" t="str">
        <f t="shared" si="14"/>
        <v/>
      </c>
      <c r="R149" s="130" t="str">
        <f t="shared" si="15"/>
        <v/>
      </c>
      <c r="S149" s="126" t="str">
        <f t="shared" si="16"/>
        <v/>
      </c>
      <c r="T149" s="240" t="str">
        <f t="shared" si="17"/>
        <v/>
      </c>
      <c r="AM149"/>
    </row>
    <row r="150" spans="1:39">
      <c r="A150" s="283" t="str">
        <f t="shared" ca="1" si="12"/>
        <v/>
      </c>
      <c r="B150" s="276"/>
      <c r="C150" s="277"/>
      <c r="D150" s="285"/>
      <c r="E150" s="164"/>
      <c r="F150" s="121" t="str" cm="1">
        <f t="array" ref="F150">IF(B150="","",IF(T150="A",INDEX(skuAnker,MATCH(B150,descrizioneArtAnker,0)),INDEX(dbOrdini[CODICE ANKER],MATCH(1,(dbOrdini[CODICE SUPPLY]=$W$6)*(dbOrdini[DESCRIZIONE]=B150),0))))</f>
        <v/>
      </c>
      <c r="G150" s="122" t="str">
        <f>IF(B150="","",IF(T150="A",VLOOKUP(B150,listoneAnker_NoSku,2,FALSE),INDEX(dbOrdini[BT/CS],MATCH(F150,dbOrdini[CODICE ANKER],0))))</f>
        <v/>
      </c>
      <c r="H150" s="123" t="str">
        <f>IF(B150="","",IF(T150="A",VLOOKUP(B150,listoneAnker_NoSku,3,FALSE),INDEX(dbOrdini[LT.],MATCH(F150,dbOrdini[CODICE ANKER],0))))</f>
        <v/>
      </c>
      <c r="I150" s="124" t="str">
        <f>IF(B150="","",IF(T150="A",VLOOKUP(B150,listoneAnker_NoSku,4,FALSE),INDEX(dbOrdini[% VOL],MATCH(F150,dbOrdini[CODICE ANKER],0))))</f>
        <v/>
      </c>
      <c r="J150" s="125" t="str">
        <f t="array" ref="J150">IF(B150="","",IF(T150="A",VLOOKUP(B150,listoneAnker_NoSku,5,FALSE),INDEX(dbOrdini[PREZZO ANKER],MATCH(1,(dbOrdini[CODICE SUPPLY]=$W$6)*(dbOrdini[CODICE ANKER]=F150),0))))</f>
        <v/>
      </c>
      <c r="K150" s="295" t="str">
        <f>IFERROR(INDEX(vinolux_data[Price / Bottle],MATCH(INDEX(Anker[barcode bottle],MATCH(F150,Anker[SKU],0)),vinolux_data[EAN bottle],0)),"")</f>
        <v/>
      </c>
      <c r="L150" s="295" t="str">
        <f>IF(B150="","",IF(T150&lt;&gt;"B",IFERROR(INDEX(ultimoPrezzoitalia[PREZZO UNITARIO],MATCH(TEXT(A150,0),ultimoPrezzoitalia[ARTICOLO],0)),""),IF(INDEX(dbOrdini[PREZZO ITALIA],MATCH(F150,dbOrdini[CODICE ANKER],0))=0,"",INDEX(dbOrdini[PREZZO ITALIA],MATCH(F150,dbOrdini[CODICE ANKER],0)))))</f>
        <v/>
      </c>
      <c r="M150" s="126" t="str">
        <f t="array" ref="M150">IFERROR(IF(B150="","",IF(T150="A",VLOOKUP(F150,listoneAnkerCompleto,6,FALSE)+(10.3552*H150*I150)/100+1.5+0.05,IF(T150="B",INDEX(dbOrdini[COSTO IMPORT BOTT.],MATCH(1,(dbOrdini[CODICE SUPPLY]=$W$6)*(dbOrdini[CODICE ANKER]=F150),0)),J150+(10.3552*H150*I150)/100+1.5+0.05))),"")</f>
        <v/>
      </c>
      <c r="N150" s="201" t="str">
        <f t="shared" si="13"/>
        <v/>
      </c>
      <c r="O150" s="127" t="str">
        <f>IFERROR(INDEX(ankerAvailabilities[quantity],MATCH(F150,ankerAvailabilities[article nr'#],0)),"")</f>
        <v/>
      </c>
      <c r="P150" s="128" t="str">
        <f ca="1">IFERROR(INDEX(inventarioGeko[ESISTENZA],MATCH(A150,inventarioGeko[ARTICOLO],0)),"")</f>
        <v/>
      </c>
      <c r="Q150" s="129" t="str">
        <f t="shared" si="14"/>
        <v/>
      </c>
      <c r="R150" s="130" t="str">
        <f t="shared" si="15"/>
        <v/>
      </c>
      <c r="S150" s="126" t="str">
        <f t="shared" si="16"/>
        <v/>
      </c>
      <c r="T150" s="240" t="str">
        <f t="shared" si="17"/>
        <v/>
      </c>
      <c r="AM150"/>
    </row>
    <row r="151" spans="1:39">
      <c r="A151" s="283" t="str">
        <f t="shared" ca="1" si="12"/>
        <v/>
      </c>
      <c r="B151" s="276"/>
      <c r="C151" s="277"/>
      <c r="D151" s="285"/>
      <c r="E151" s="164"/>
      <c r="F151" s="121" t="str" cm="1">
        <f t="array" ref="F151">IF(B151="","",IF(T151="A",INDEX(skuAnker,MATCH(B151,descrizioneArtAnker,0)),INDEX(dbOrdini[CODICE ANKER],MATCH(1,(dbOrdini[CODICE SUPPLY]=$W$6)*(dbOrdini[DESCRIZIONE]=B151),0))))</f>
        <v/>
      </c>
      <c r="G151" s="122" t="str">
        <f>IF(B151="","",IF(T151="A",VLOOKUP(B151,listoneAnker_NoSku,2,FALSE),INDEX(dbOrdini[BT/CS],MATCH(F151,dbOrdini[CODICE ANKER],0))))</f>
        <v/>
      </c>
      <c r="H151" s="123" t="str">
        <f>IF(B151="","",IF(T151="A",VLOOKUP(B151,listoneAnker_NoSku,3,FALSE),INDEX(dbOrdini[LT.],MATCH(F151,dbOrdini[CODICE ANKER],0))))</f>
        <v/>
      </c>
      <c r="I151" s="124" t="str">
        <f>IF(B151="","",IF(T151="A",VLOOKUP(B151,listoneAnker_NoSku,4,FALSE),INDEX(dbOrdini[% VOL],MATCH(F151,dbOrdini[CODICE ANKER],0))))</f>
        <v/>
      </c>
      <c r="J151" s="125" t="str">
        <f t="array" ref="J151">IF(B151="","",IF(T151="A",VLOOKUP(B151,listoneAnker_NoSku,5,FALSE),INDEX(dbOrdini[PREZZO ANKER],MATCH(1,(dbOrdini[CODICE SUPPLY]=$W$6)*(dbOrdini[CODICE ANKER]=F151),0))))</f>
        <v/>
      </c>
      <c r="K151" s="295" t="str">
        <f>IFERROR(INDEX(vinolux_data[Price / Bottle],MATCH(INDEX(Anker[barcode bottle],MATCH(F151,Anker[SKU],0)),vinolux_data[EAN bottle],0)),"")</f>
        <v/>
      </c>
      <c r="L151" s="295" t="str">
        <f>IF(B151="","",IF(T151&lt;&gt;"B",IFERROR(INDEX(ultimoPrezzoitalia[PREZZO UNITARIO],MATCH(TEXT(A151,0),ultimoPrezzoitalia[ARTICOLO],0)),""),IF(INDEX(dbOrdini[PREZZO ITALIA],MATCH(F151,dbOrdini[CODICE ANKER],0))=0,"",INDEX(dbOrdini[PREZZO ITALIA],MATCH(F151,dbOrdini[CODICE ANKER],0)))))</f>
        <v/>
      </c>
      <c r="M151" s="126" t="str">
        <f t="array" ref="M151">IFERROR(IF(B151="","",IF(T151="A",VLOOKUP(F151,listoneAnkerCompleto,6,FALSE)+(10.3552*H151*I151)/100+1.5+0.05,IF(T151="B",INDEX(dbOrdini[COSTO IMPORT BOTT.],MATCH(1,(dbOrdini[CODICE SUPPLY]=$W$6)*(dbOrdini[CODICE ANKER]=F151),0)),J151+(10.3552*H151*I151)/100+1.5+0.05))),"")</f>
        <v/>
      </c>
      <c r="N151" s="201" t="str">
        <f t="shared" si="13"/>
        <v/>
      </c>
      <c r="O151" s="127" t="str">
        <f>IFERROR(INDEX(ankerAvailabilities[quantity],MATCH(F151,ankerAvailabilities[article nr'#],0)),"")</f>
        <v/>
      </c>
      <c r="P151" s="128" t="str">
        <f ca="1">IFERROR(INDEX(inventarioGeko[ESISTENZA],MATCH(A151,inventarioGeko[ARTICOLO],0)),"")</f>
        <v/>
      </c>
      <c r="Q151" s="129" t="str">
        <f t="shared" si="14"/>
        <v/>
      </c>
      <c r="R151" s="130" t="str">
        <f t="shared" si="15"/>
        <v/>
      </c>
      <c r="S151" s="126" t="str">
        <f t="shared" si="16"/>
        <v/>
      </c>
      <c r="T151" s="240" t="str">
        <f t="shared" si="17"/>
        <v/>
      </c>
      <c r="AM151"/>
    </row>
    <row r="152" spans="1:39">
      <c r="A152" s="283" t="str">
        <f t="shared" ca="1" si="12"/>
        <v/>
      </c>
      <c r="B152" s="276"/>
      <c r="C152" s="277"/>
      <c r="D152" s="285"/>
      <c r="E152" s="164"/>
      <c r="F152" s="121" t="str" cm="1">
        <f t="array" ref="F152">IF(B152="","",IF(T152="A",INDEX(skuAnker,MATCH(B152,descrizioneArtAnker,0)),INDEX(dbOrdini[CODICE ANKER],MATCH(1,(dbOrdini[CODICE SUPPLY]=$W$6)*(dbOrdini[DESCRIZIONE]=B152),0))))</f>
        <v/>
      </c>
      <c r="G152" s="122" t="str">
        <f>IF(B152="","",IF(T152="A",VLOOKUP(B152,listoneAnker_NoSku,2,FALSE),INDEX(dbOrdini[BT/CS],MATCH(F152,dbOrdini[CODICE ANKER],0))))</f>
        <v/>
      </c>
      <c r="H152" s="123" t="str">
        <f>IF(B152="","",IF(T152="A",VLOOKUP(B152,listoneAnker_NoSku,3,FALSE),INDEX(dbOrdini[LT.],MATCH(F152,dbOrdini[CODICE ANKER],0))))</f>
        <v/>
      </c>
      <c r="I152" s="124" t="str">
        <f>IF(B152="","",IF(T152="A",VLOOKUP(B152,listoneAnker_NoSku,4,FALSE),INDEX(dbOrdini[% VOL],MATCH(F152,dbOrdini[CODICE ANKER],0))))</f>
        <v/>
      </c>
      <c r="J152" s="125" t="str">
        <f t="array" ref="J152">IF(B152="","",IF(T152="A",VLOOKUP(B152,listoneAnker_NoSku,5,FALSE),INDEX(dbOrdini[PREZZO ANKER],MATCH(1,(dbOrdini[CODICE SUPPLY]=$W$6)*(dbOrdini[CODICE ANKER]=F152),0))))</f>
        <v/>
      </c>
      <c r="K152" s="295" t="str">
        <f>IFERROR(INDEX(vinolux_data[Price / Bottle],MATCH(INDEX(Anker[barcode bottle],MATCH(F152,Anker[SKU],0)),vinolux_data[EAN bottle],0)),"")</f>
        <v/>
      </c>
      <c r="L152" s="295" t="str">
        <f>IF(B152="","",IF(T152&lt;&gt;"B",IFERROR(INDEX(ultimoPrezzoitalia[PREZZO UNITARIO],MATCH(TEXT(A152,0),ultimoPrezzoitalia[ARTICOLO],0)),""),IF(INDEX(dbOrdini[PREZZO ITALIA],MATCH(F152,dbOrdini[CODICE ANKER],0))=0,"",INDEX(dbOrdini[PREZZO ITALIA],MATCH(F152,dbOrdini[CODICE ANKER],0)))))</f>
        <v/>
      </c>
      <c r="M152" s="126" t="str">
        <f t="array" ref="M152">IFERROR(IF(B152="","",IF(T152="A",VLOOKUP(F152,listoneAnkerCompleto,6,FALSE)+(10.3552*H152*I152)/100+1.5+0.05,IF(T152="B",INDEX(dbOrdini[COSTO IMPORT BOTT.],MATCH(1,(dbOrdini[CODICE SUPPLY]=$W$6)*(dbOrdini[CODICE ANKER]=F152),0)),J152+(10.3552*H152*I152)/100+1.5+0.05))),"")</f>
        <v/>
      </c>
      <c r="N152" s="201" t="str">
        <f t="shared" si="13"/>
        <v/>
      </c>
      <c r="O152" s="127" t="str">
        <f>IFERROR(INDEX(ankerAvailabilities[quantity],MATCH(F152,ankerAvailabilities[article nr'#],0)),"")</f>
        <v/>
      </c>
      <c r="P152" s="128" t="str">
        <f ca="1">IFERROR(INDEX(inventarioGeko[ESISTENZA],MATCH(A152,inventarioGeko[ARTICOLO],0)),"")</f>
        <v/>
      </c>
      <c r="Q152" s="129" t="str">
        <f t="shared" si="14"/>
        <v/>
      </c>
      <c r="R152" s="130" t="str">
        <f t="shared" si="15"/>
        <v/>
      </c>
      <c r="S152" s="126" t="str">
        <f t="shared" si="16"/>
        <v/>
      </c>
      <c r="T152" s="240" t="str">
        <f t="shared" si="17"/>
        <v/>
      </c>
      <c r="AM152"/>
    </row>
    <row r="153" spans="1:39">
      <c r="A153" s="283" t="str">
        <f t="shared" ca="1" si="12"/>
        <v/>
      </c>
      <c r="B153" s="276"/>
      <c r="C153" s="277"/>
      <c r="D153" s="285"/>
      <c r="E153" s="164"/>
      <c r="F153" s="121" t="str" cm="1">
        <f t="array" ref="F153">IF(B153="","",IF(T153="A",INDEX(skuAnker,MATCH(B153,descrizioneArtAnker,0)),INDEX(dbOrdini[CODICE ANKER],MATCH(1,(dbOrdini[CODICE SUPPLY]=$W$6)*(dbOrdini[DESCRIZIONE]=B153),0))))</f>
        <v/>
      </c>
      <c r="G153" s="122" t="str">
        <f>IF(B153="","",IF(T153="A",VLOOKUP(B153,listoneAnker_NoSku,2,FALSE),INDEX(dbOrdini[BT/CS],MATCH(F153,dbOrdini[CODICE ANKER],0))))</f>
        <v/>
      </c>
      <c r="H153" s="123" t="str">
        <f>IF(B153="","",IF(T153="A",VLOOKUP(B153,listoneAnker_NoSku,3,FALSE),INDEX(dbOrdini[LT.],MATCH(F153,dbOrdini[CODICE ANKER],0))))</f>
        <v/>
      </c>
      <c r="I153" s="124" t="str">
        <f>IF(B153="","",IF(T153="A",VLOOKUP(B153,listoneAnker_NoSku,4,FALSE),INDEX(dbOrdini[% VOL],MATCH(F153,dbOrdini[CODICE ANKER],0))))</f>
        <v/>
      </c>
      <c r="J153" s="125" t="str">
        <f t="array" ref="J153">IF(B153="","",IF(T153="A",VLOOKUP(B153,listoneAnker_NoSku,5,FALSE),INDEX(dbOrdini[PREZZO ANKER],MATCH(1,(dbOrdini[CODICE SUPPLY]=$W$6)*(dbOrdini[CODICE ANKER]=F153),0))))</f>
        <v/>
      </c>
      <c r="K153" s="295" t="str">
        <f>IFERROR(INDEX(vinolux_data[Price / Bottle],MATCH(INDEX(Anker[barcode bottle],MATCH(F153,Anker[SKU],0)),vinolux_data[EAN bottle],0)),"")</f>
        <v/>
      </c>
      <c r="L153" s="295" t="str">
        <f>IF(B153="","",IF(T153&lt;&gt;"B",IFERROR(INDEX(ultimoPrezzoitalia[PREZZO UNITARIO],MATCH(TEXT(A153,0),ultimoPrezzoitalia[ARTICOLO],0)),""),IF(INDEX(dbOrdini[PREZZO ITALIA],MATCH(F153,dbOrdini[CODICE ANKER],0))=0,"",INDEX(dbOrdini[PREZZO ITALIA],MATCH(F153,dbOrdini[CODICE ANKER],0)))))</f>
        <v/>
      </c>
      <c r="M153" s="126" t="str">
        <f t="array" ref="M153">IFERROR(IF(B153="","",IF(T153="A",VLOOKUP(F153,listoneAnkerCompleto,6,FALSE)+(10.3552*H153*I153)/100+1.5+0.05,IF(T153="B",INDEX(dbOrdini[COSTO IMPORT BOTT.],MATCH(1,(dbOrdini[CODICE SUPPLY]=$W$6)*(dbOrdini[CODICE ANKER]=F153),0)),J153+(10.3552*H153*I153)/100+1.5+0.05))),"")</f>
        <v/>
      </c>
      <c r="N153" s="201" t="str">
        <f t="shared" si="13"/>
        <v/>
      </c>
      <c r="O153" s="127" t="str">
        <f>IFERROR(INDEX(ankerAvailabilities[quantity],MATCH(F153,ankerAvailabilities[article nr'#],0)),"")</f>
        <v/>
      </c>
      <c r="P153" s="128" t="str">
        <f ca="1">IFERROR(INDEX(inventarioGeko[ESISTENZA],MATCH(A153,inventarioGeko[ARTICOLO],0)),"")</f>
        <v/>
      </c>
      <c r="Q153" s="129" t="str">
        <f t="shared" si="14"/>
        <v/>
      </c>
      <c r="R153" s="130" t="str">
        <f t="shared" si="15"/>
        <v/>
      </c>
      <c r="S153" s="126" t="str">
        <f t="shared" si="16"/>
        <v/>
      </c>
      <c r="T153" s="240" t="str">
        <f t="shared" si="17"/>
        <v/>
      </c>
      <c r="AM153"/>
    </row>
    <row r="154" spans="1:39">
      <c r="A154" s="283" t="str">
        <f t="shared" ca="1" si="12"/>
        <v/>
      </c>
      <c r="B154" s="276"/>
      <c r="C154" s="277"/>
      <c r="D154" s="285"/>
      <c r="E154" s="164"/>
      <c r="F154" s="121" t="str" cm="1">
        <f t="array" ref="F154">IF(B154="","",IF(T154="A",INDEX(skuAnker,MATCH(B154,descrizioneArtAnker,0)),INDEX(dbOrdini[CODICE ANKER],MATCH(1,(dbOrdini[CODICE SUPPLY]=$W$6)*(dbOrdini[DESCRIZIONE]=B154),0))))</f>
        <v/>
      </c>
      <c r="G154" s="122" t="str">
        <f>IF(B154="","",IF(T154="A",VLOOKUP(B154,listoneAnker_NoSku,2,FALSE),INDEX(dbOrdini[BT/CS],MATCH(F154,dbOrdini[CODICE ANKER],0))))</f>
        <v/>
      </c>
      <c r="H154" s="123" t="str">
        <f>IF(B154="","",IF(T154="A",VLOOKUP(B154,listoneAnker_NoSku,3,FALSE),INDEX(dbOrdini[LT.],MATCH(F154,dbOrdini[CODICE ANKER],0))))</f>
        <v/>
      </c>
      <c r="I154" s="124" t="str">
        <f>IF(B154="","",IF(T154="A",VLOOKUP(B154,listoneAnker_NoSku,4,FALSE),INDEX(dbOrdini[% VOL],MATCH(F154,dbOrdini[CODICE ANKER],0))))</f>
        <v/>
      </c>
      <c r="J154" s="125" t="str">
        <f t="array" ref="J154">IF(B154="","",IF(T154="A",VLOOKUP(B154,listoneAnker_NoSku,5,FALSE),INDEX(dbOrdini[PREZZO ANKER],MATCH(1,(dbOrdini[CODICE SUPPLY]=$W$6)*(dbOrdini[CODICE ANKER]=F154),0))))</f>
        <v/>
      </c>
      <c r="K154" s="295" t="str">
        <f>IFERROR(INDEX(vinolux_data[Price / Bottle],MATCH(INDEX(Anker[barcode bottle],MATCH(F154,Anker[SKU],0)),vinolux_data[EAN bottle],0)),"")</f>
        <v/>
      </c>
      <c r="L154" s="295" t="str">
        <f>IF(B154="","",IF(T154&lt;&gt;"B",IFERROR(INDEX(ultimoPrezzoitalia[PREZZO UNITARIO],MATCH(TEXT(A154,0),ultimoPrezzoitalia[ARTICOLO],0)),""),IF(INDEX(dbOrdini[PREZZO ITALIA],MATCH(F154,dbOrdini[CODICE ANKER],0))=0,"",INDEX(dbOrdini[PREZZO ITALIA],MATCH(F154,dbOrdini[CODICE ANKER],0)))))</f>
        <v/>
      </c>
      <c r="M154" s="126" t="str">
        <f t="array" ref="M154">IFERROR(IF(B154="","",IF(T154="A",VLOOKUP(F154,listoneAnkerCompleto,6,FALSE)+(10.3552*H154*I154)/100+1.5+0.05,IF(T154="B",INDEX(dbOrdini[COSTO IMPORT BOTT.],MATCH(1,(dbOrdini[CODICE SUPPLY]=$W$6)*(dbOrdini[CODICE ANKER]=F154),0)),J154+(10.3552*H154*I154)/100+1.5+0.05))),"")</f>
        <v/>
      </c>
      <c r="N154" s="201" t="str">
        <f t="shared" si="13"/>
        <v/>
      </c>
      <c r="O154" s="127" t="str">
        <f>IFERROR(INDEX(ankerAvailabilities[quantity],MATCH(F154,ankerAvailabilities[article nr'#],0)),"")</f>
        <v/>
      </c>
      <c r="P154" s="128" t="str">
        <f ca="1">IFERROR(INDEX(inventarioGeko[ESISTENZA],MATCH(A154,inventarioGeko[ARTICOLO],0)),"")</f>
        <v/>
      </c>
      <c r="Q154" s="129" t="str">
        <f t="shared" si="14"/>
        <v/>
      </c>
      <c r="R154" s="130" t="str">
        <f t="shared" si="15"/>
        <v/>
      </c>
      <c r="S154" s="126" t="str">
        <f t="shared" si="16"/>
        <v/>
      </c>
      <c r="T154" s="240" t="str">
        <f t="shared" si="17"/>
        <v/>
      </c>
      <c r="AM154"/>
    </row>
    <row r="155" spans="1:39">
      <c r="A155" s="283" t="str">
        <f t="shared" ca="1" si="12"/>
        <v/>
      </c>
      <c r="B155" s="276"/>
      <c r="C155" s="277"/>
      <c r="D155" s="285"/>
      <c r="E155" s="164"/>
      <c r="F155" s="121" t="str" cm="1">
        <f t="array" ref="F155">IF(B155="","",IF(T155="A",INDEX(skuAnker,MATCH(B155,descrizioneArtAnker,0)),INDEX(dbOrdini[CODICE ANKER],MATCH(1,(dbOrdini[CODICE SUPPLY]=$W$6)*(dbOrdini[DESCRIZIONE]=B155),0))))</f>
        <v/>
      </c>
      <c r="G155" s="122" t="str">
        <f>IF(B155="","",IF(T155="A",VLOOKUP(B155,listoneAnker_NoSku,2,FALSE),INDEX(dbOrdini[BT/CS],MATCH(F155,dbOrdini[CODICE ANKER],0))))</f>
        <v/>
      </c>
      <c r="H155" s="123" t="str">
        <f>IF(B155="","",IF(T155="A",VLOOKUP(B155,listoneAnker_NoSku,3,FALSE),INDEX(dbOrdini[LT.],MATCH(F155,dbOrdini[CODICE ANKER],0))))</f>
        <v/>
      </c>
      <c r="I155" s="124" t="str">
        <f>IF(B155="","",IF(T155="A",VLOOKUP(B155,listoneAnker_NoSku,4,FALSE),INDEX(dbOrdini[% VOL],MATCH(F155,dbOrdini[CODICE ANKER],0))))</f>
        <v/>
      </c>
      <c r="J155" s="125" t="str">
        <f t="array" ref="J155">IF(B155="","",IF(T155="A",VLOOKUP(B155,listoneAnker_NoSku,5,FALSE),INDEX(dbOrdini[PREZZO ANKER],MATCH(1,(dbOrdini[CODICE SUPPLY]=$W$6)*(dbOrdini[CODICE ANKER]=F155),0))))</f>
        <v/>
      </c>
      <c r="K155" s="295" t="str">
        <f>IFERROR(INDEX(vinolux_data[Price / Bottle],MATCH(INDEX(Anker[barcode bottle],MATCH(F155,Anker[SKU],0)),vinolux_data[EAN bottle],0)),"")</f>
        <v/>
      </c>
      <c r="L155" s="295" t="str">
        <f>IF(B155="","",IF(T155&lt;&gt;"B",IFERROR(INDEX(ultimoPrezzoitalia[PREZZO UNITARIO],MATCH(TEXT(A155,0),ultimoPrezzoitalia[ARTICOLO],0)),""),IF(INDEX(dbOrdini[PREZZO ITALIA],MATCH(F155,dbOrdini[CODICE ANKER],0))=0,"",INDEX(dbOrdini[PREZZO ITALIA],MATCH(F155,dbOrdini[CODICE ANKER],0)))))</f>
        <v/>
      </c>
      <c r="M155" s="126" t="str">
        <f t="array" ref="M155">IFERROR(IF(B155="","",IF(T155="A",VLOOKUP(F155,listoneAnkerCompleto,6,FALSE)+(10.3552*H155*I155)/100+1.5+0.05,IF(T155="B",INDEX(dbOrdini[COSTO IMPORT BOTT.],MATCH(1,(dbOrdini[CODICE SUPPLY]=$W$6)*(dbOrdini[CODICE ANKER]=F155),0)),J155+(10.3552*H155*I155)/100+1.5+0.05))),"")</f>
        <v/>
      </c>
      <c r="N155" s="201" t="str">
        <f t="shared" si="13"/>
        <v/>
      </c>
      <c r="O155" s="127" t="str">
        <f>IFERROR(INDEX(ankerAvailabilities[quantity],MATCH(F155,ankerAvailabilities[article nr'#],0)),"")</f>
        <v/>
      </c>
      <c r="P155" s="128" t="str">
        <f ca="1">IFERROR(INDEX(inventarioGeko[ESISTENZA],MATCH(A155,inventarioGeko[ARTICOLO],0)),"")</f>
        <v/>
      </c>
      <c r="Q155" s="129" t="str">
        <f t="shared" si="14"/>
        <v/>
      </c>
      <c r="R155" s="130" t="str">
        <f t="shared" si="15"/>
        <v/>
      </c>
      <c r="S155" s="126" t="str">
        <f t="shared" si="16"/>
        <v/>
      </c>
      <c r="T155" s="240" t="str">
        <f t="shared" si="17"/>
        <v/>
      </c>
      <c r="AM155"/>
    </row>
    <row r="156" spans="1:39">
      <c r="A156" s="283" t="str">
        <f t="shared" ca="1" si="12"/>
        <v/>
      </c>
      <c r="B156" s="276"/>
      <c r="C156" s="277"/>
      <c r="D156" s="278"/>
      <c r="E156" s="164"/>
      <c r="F156" s="121" t="str" cm="1">
        <f t="array" ref="F156">IF(B156="","",IF(T156="A",INDEX(skuAnker,MATCH(B156,descrizioneArtAnker,0)),INDEX(dbOrdini[CODICE ANKER],MATCH(1,(dbOrdini[CODICE SUPPLY]=$W$6)*(dbOrdini[DESCRIZIONE]=B156),0))))</f>
        <v/>
      </c>
      <c r="G156" s="122" t="str">
        <f>IF(B156="","",IF(T156="A",VLOOKUP(B156,listoneAnker_NoSku,2,FALSE),INDEX(dbOrdini[BT/CS],MATCH(F156,dbOrdini[CODICE ANKER],0))))</f>
        <v/>
      </c>
      <c r="H156" s="123" t="str">
        <f>IF(B156="","",IF(T156="A",VLOOKUP(B156,listoneAnker_NoSku,3,FALSE),INDEX(dbOrdini[LT.],MATCH(F156,dbOrdini[CODICE ANKER],0))))</f>
        <v/>
      </c>
      <c r="I156" s="124" t="str">
        <f>IF(B156="","",IF(T156="A",VLOOKUP(B156,listoneAnker_NoSku,4,FALSE),INDEX(dbOrdini[% VOL],MATCH(F156,dbOrdini[CODICE ANKER],0))))</f>
        <v/>
      </c>
      <c r="J156" s="125" t="str">
        <f t="array" ref="J156">IF(B156="","",IF(T156="A",VLOOKUP(B156,listoneAnker_NoSku,5,FALSE),INDEX(dbOrdini[PREZZO ANKER],MATCH(1,(dbOrdini[CODICE SUPPLY]=$W$6)*(dbOrdini[CODICE ANKER]=F156),0))))</f>
        <v/>
      </c>
      <c r="K156" s="295" t="str">
        <f>IFERROR(INDEX(vinolux_data[Price / Bottle],MATCH(INDEX(Anker[barcode bottle],MATCH(F156,Anker[SKU],0)),vinolux_data[EAN bottle],0)),"")</f>
        <v/>
      </c>
      <c r="L156" s="295" t="str">
        <f>IF(B156="","",IF(T156&lt;&gt;"B",IFERROR(INDEX(ultimoPrezzoitalia[PREZZO UNITARIO],MATCH(TEXT(A156,0),ultimoPrezzoitalia[ARTICOLO],0)),""),IF(INDEX(dbOrdini[PREZZO ITALIA],MATCH(F156,dbOrdini[CODICE ANKER],0))=0,"",INDEX(dbOrdini[PREZZO ITALIA],MATCH(F156,dbOrdini[CODICE ANKER],0)))))</f>
        <v/>
      </c>
      <c r="M156" s="126" t="str">
        <f t="array" ref="M156">IFERROR(IF(B156="","",IF(T156="A",VLOOKUP(F156,listoneAnkerCompleto,6,FALSE)+(10.3552*H156*I156)/100+1.5+0.05,IF(T156="B",INDEX(dbOrdini[COSTO IMPORT BOTT.],MATCH(1,(dbOrdini[CODICE SUPPLY]=$W$6)*(dbOrdini[CODICE ANKER]=F156),0)),J156+(10.3552*H156*I156)/100+1.5+0.05))),"")</f>
        <v/>
      </c>
      <c r="N156" s="201" t="str">
        <f t="shared" si="13"/>
        <v/>
      </c>
      <c r="O156" s="127" t="str">
        <f>IFERROR(INDEX(ankerAvailabilities[quantity],MATCH(F156,ankerAvailabilities[article nr'#],0)),"")</f>
        <v/>
      </c>
      <c r="P156" s="128" t="str">
        <f ca="1">IFERROR(INDEX(inventarioGeko[ESISTENZA],MATCH(A156,inventarioGeko[ARTICOLO],0)),"")</f>
        <v/>
      </c>
      <c r="Q156" s="129" t="str">
        <f t="shared" si="14"/>
        <v/>
      </c>
      <c r="R156" s="130" t="str">
        <f t="shared" si="15"/>
        <v/>
      </c>
      <c r="S156" s="126" t="str">
        <f t="shared" si="16"/>
        <v/>
      </c>
      <c r="T156" s="240" t="str">
        <f t="shared" si="17"/>
        <v/>
      </c>
      <c r="AM156"/>
    </row>
    <row r="157" spans="1:39">
      <c r="A157" s="283" t="str">
        <f t="shared" ca="1" si="12"/>
        <v/>
      </c>
      <c r="B157" s="276"/>
      <c r="C157" s="277"/>
      <c r="D157" s="285"/>
      <c r="E157" s="164"/>
      <c r="F157" s="121" t="str" cm="1">
        <f t="array" ref="F157">IF(B157="","",IF(T157="A",INDEX(skuAnker,MATCH(B157,descrizioneArtAnker,0)),INDEX(dbOrdini[CODICE ANKER],MATCH(1,(dbOrdini[CODICE SUPPLY]=$W$6)*(dbOrdini[DESCRIZIONE]=B157),0))))</f>
        <v/>
      </c>
      <c r="G157" s="122" t="str">
        <f>IF(B157="","",IF(T157="A",VLOOKUP(B157,listoneAnker_NoSku,2,FALSE),INDEX(dbOrdini[BT/CS],MATCH(F157,dbOrdini[CODICE ANKER],0))))</f>
        <v/>
      </c>
      <c r="H157" s="123" t="str">
        <f>IF(B157="","",IF(T157="A",VLOOKUP(B157,listoneAnker_NoSku,3,FALSE),INDEX(dbOrdini[LT.],MATCH(F157,dbOrdini[CODICE ANKER],0))))</f>
        <v/>
      </c>
      <c r="I157" s="124" t="str">
        <f>IF(B157="","",IF(T157="A",VLOOKUP(B157,listoneAnker_NoSku,4,FALSE),INDEX(dbOrdini[% VOL],MATCH(F157,dbOrdini[CODICE ANKER],0))))</f>
        <v/>
      </c>
      <c r="J157" s="125" t="str">
        <f t="array" ref="J157">IF(B157="","",IF(T157="A",VLOOKUP(B157,listoneAnker_NoSku,5,FALSE),INDEX(dbOrdini[PREZZO ANKER],MATCH(1,(dbOrdini[CODICE SUPPLY]=$W$6)*(dbOrdini[CODICE ANKER]=F157),0))))</f>
        <v/>
      </c>
      <c r="K157" s="295" t="str">
        <f>IFERROR(INDEX(vinolux_data[Price / Bottle],MATCH(INDEX(Anker[barcode bottle],MATCH(F157,Anker[SKU],0)),vinolux_data[EAN bottle],0)),"")</f>
        <v/>
      </c>
      <c r="L157" s="295" t="str">
        <f>IF(B157="","",IF(T157&lt;&gt;"B",IFERROR(INDEX(ultimoPrezzoitalia[PREZZO UNITARIO],MATCH(TEXT(A157,0),ultimoPrezzoitalia[ARTICOLO],0)),""),IF(INDEX(dbOrdini[PREZZO ITALIA],MATCH(F157,dbOrdini[CODICE ANKER],0))=0,"",INDEX(dbOrdini[PREZZO ITALIA],MATCH(F157,dbOrdini[CODICE ANKER],0)))))</f>
        <v/>
      </c>
      <c r="M157" s="126" t="str">
        <f t="array" ref="M157">IFERROR(IF(B157="","",IF(T157="A",VLOOKUP(F157,listoneAnkerCompleto,6,FALSE)+(10.3552*H157*I157)/100+1.5+0.05,IF(T157="B",INDEX(dbOrdini[COSTO IMPORT BOTT.],MATCH(1,(dbOrdini[CODICE SUPPLY]=$W$6)*(dbOrdini[CODICE ANKER]=F157),0)),J157+(10.3552*H157*I157)/100+1.5+0.05))),"")</f>
        <v/>
      </c>
      <c r="N157" s="201" t="str">
        <f t="shared" si="13"/>
        <v/>
      </c>
      <c r="O157" s="127" t="str">
        <f>IFERROR(INDEX(ankerAvailabilities[quantity],MATCH(F157,ankerAvailabilities[article nr'#],0)),"")</f>
        <v/>
      </c>
      <c r="P157" s="128" t="str">
        <f ca="1">IFERROR(INDEX(inventarioGeko[ESISTENZA],MATCH(A157,inventarioGeko[ARTICOLO],0)),"")</f>
        <v/>
      </c>
      <c r="Q157" s="129" t="str">
        <f t="shared" si="14"/>
        <v/>
      </c>
      <c r="R157" s="130" t="str">
        <f t="shared" si="15"/>
        <v/>
      </c>
      <c r="S157" s="126" t="str">
        <f t="shared" si="16"/>
        <v/>
      </c>
      <c r="T157" s="240" t="str">
        <f t="shared" si="17"/>
        <v/>
      </c>
      <c r="AM157"/>
    </row>
    <row r="158" spans="1:39">
      <c r="A158" s="283" t="str">
        <f t="shared" ca="1" si="12"/>
        <v/>
      </c>
      <c r="B158" s="276"/>
      <c r="C158" s="277"/>
      <c r="D158" s="278"/>
      <c r="E158" s="164"/>
      <c r="F158" s="121" t="str" cm="1">
        <f t="array" ref="F158">IF(B158="","",IF(T158="A",INDEX(skuAnker,MATCH(B158,descrizioneArtAnker,0)),INDEX(dbOrdini[CODICE ANKER],MATCH(1,(dbOrdini[CODICE SUPPLY]=$W$6)*(dbOrdini[DESCRIZIONE]=B158),0))))</f>
        <v/>
      </c>
      <c r="G158" s="122" t="str">
        <f>IF(B158="","",IF(T158="A",VLOOKUP(B158,listoneAnker_NoSku,2,FALSE),INDEX(dbOrdini[BT/CS],MATCH(F158,dbOrdini[CODICE ANKER],0))))</f>
        <v/>
      </c>
      <c r="H158" s="123" t="str">
        <f>IF(B158="","",IF(T158="A",VLOOKUP(B158,listoneAnker_NoSku,3,FALSE),INDEX(dbOrdini[LT.],MATCH(F158,dbOrdini[CODICE ANKER],0))))</f>
        <v/>
      </c>
      <c r="I158" s="124" t="str">
        <f>IF(B158="","",IF(T158="A",VLOOKUP(B158,listoneAnker_NoSku,4,FALSE),INDEX(dbOrdini[% VOL],MATCH(F158,dbOrdini[CODICE ANKER],0))))</f>
        <v/>
      </c>
      <c r="J158" s="125" t="str">
        <f t="array" ref="J158">IF(B158="","",IF(T158="A",VLOOKUP(B158,listoneAnker_NoSku,5,FALSE),INDEX(dbOrdini[PREZZO ANKER],MATCH(1,(dbOrdini[CODICE SUPPLY]=$W$6)*(dbOrdini[CODICE ANKER]=F158),0))))</f>
        <v/>
      </c>
      <c r="K158" s="295" t="str">
        <f>IFERROR(INDEX(vinolux_data[Price / Bottle],MATCH(INDEX(Anker[barcode bottle],MATCH(F158,Anker[SKU],0)),vinolux_data[EAN bottle],0)),"")</f>
        <v/>
      </c>
      <c r="L158" s="295" t="str">
        <f>IF(B158="","",IF(T158&lt;&gt;"B",IFERROR(INDEX(ultimoPrezzoitalia[PREZZO UNITARIO],MATCH(TEXT(A158,0),ultimoPrezzoitalia[ARTICOLO],0)),""),IF(INDEX(dbOrdini[PREZZO ITALIA],MATCH(F158,dbOrdini[CODICE ANKER],0))=0,"",INDEX(dbOrdini[PREZZO ITALIA],MATCH(F158,dbOrdini[CODICE ANKER],0)))))</f>
        <v/>
      </c>
      <c r="M158" s="126" t="str">
        <f t="array" ref="M158">IFERROR(IF(B158="","",IF(T158="A",VLOOKUP(F158,listoneAnkerCompleto,6,FALSE)+(10.3552*H158*I158)/100+1.5+0.05,IF(T158="B",INDEX(dbOrdini[COSTO IMPORT BOTT.],MATCH(1,(dbOrdini[CODICE SUPPLY]=$W$6)*(dbOrdini[CODICE ANKER]=F158),0)),J158+(10.3552*H158*I158)/100+1.5+0.05))),"")</f>
        <v/>
      </c>
      <c r="N158" s="201" t="str">
        <f t="shared" si="13"/>
        <v/>
      </c>
      <c r="O158" s="127" t="str">
        <f>IFERROR(INDEX(ankerAvailabilities[quantity],MATCH(F158,ankerAvailabilities[article nr'#],0)),"")</f>
        <v/>
      </c>
      <c r="P158" s="128" t="str">
        <f ca="1">IFERROR(INDEX(inventarioGeko[ESISTENZA],MATCH(A158,inventarioGeko[ARTICOLO],0)),"")</f>
        <v/>
      </c>
      <c r="Q158" s="129" t="str">
        <f t="shared" si="14"/>
        <v/>
      </c>
      <c r="R158" s="130" t="str">
        <f t="shared" si="15"/>
        <v/>
      </c>
      <c r="S158" s="126" t="str">
        <f t="shared" si="16"/>
        <v/>
      </c>
      <c r="T158" s="240" t="str">
        <f t="shared" si="17"/>
        <v/>
      </c>
      <c r="AM158"/>
    </row>
    <row r="159" spans="1:39">
      <c r="A159" s="283" t="str">
        <f t="shared" ca="1" si="12"/>
        <v/>
      </c>
      <c r="B159" s="276"/>
      <c r="C159" s="277"/>
      <c r="D159" s="278"/>
      <c r="E159" s="164"/>
      <c r="F159" s="121" t="str" cm="1">
        <f t="array" ref="F159">IF(B159="","",IF(T159="A",INDEX(skuAnker,MATCH(B159,descrizioneArtAnker,0)),INDEX(dbOrdini[CODICE ANKER],MATCH(1,(dbOrdini[CODICE SUPPLY]=$W$6)*(dbOrdini[DESCRIZIONE]=B159),0))))</f>
        <v/>
      </c>
      <c r="G159" s="122" t="str">
        <f>IF(B159="","",IF(T159="A",VLOOKUP(B159,listoneAnker_NoSku,2,FALSE),INDEX(dbOrdini[BT/CS],MATCH(F159,dbOrdini[CODICE ANKER],0))))</f>
        <v/>
      </c>
      <c r="H159" s="123" t="str">
        <f>IF(B159="","",IF(T159="A",VLOOKUP(B159,listoneAnker_NoSku,3,FALSE),INDEX(dbOrdini[LT.],MATCH(F159,dbOrdini[CODICE ANKER],0))))</f>
        <v/>
      </c>
      <c r="I159" s="124" t="str">
        <f>IF(B159="","",IF(T159="A",VLOOKUP(B159,listoneAnker_NoSku,4,FALSE),INDEX(dbOrdini[% VOL],MATCH(F159,dbOrdini[CODICE ANKER],0))))</f>
        <v/>
      </c>
      <c r="J159" s="125" t="str">
        <f t="array" ref="J159">IF(B159="","",IF(T159="A",VLOOKUP(B159,listoneAnker_NoSku,5,FALSE),INDEX(dbOrdini[PREZZO ANKER],MATCH(1,(dbOrdini[CODICE SUPPLY]=$W$6)*(dbOrdini[CODICE ANKER]=F159),0))))</f>
        <v/>
      </c>
      <c r="K159" s="295" t="str">
        <f>IFERROR(INDEX(vinolux_data[Price / Bottle],MATCH(INDEX(Anker[barcode bottle],MATCH(F159,Anker[SKU],0)),vinolux_data[EAN bottle],0)),"")</f>
        <v/>
      </c>
      <c r="L159" s="295" t="str">
        <f>IF(B159="","",IF(T159&lt;&gt;"B",IFERROR(INDEX(ultimoPrezzoitalia[PREZZO UNITARIO],MATCH(TEXT(A159,0),ultimoPrezzoitalia[ARTICOLO],0)),""),IF(INDEX(dbOrdini[PREZZO ITALIA],MATCH(F159,dbOrdini[CODICE ANKER],0))=0,"",INDEX(dbOrdini[PREZZO ITALIA],MATCH(F159,dbOrdini[CODICE ANKER],0)))))</f>
        <v/>
      </c>
      <c r="M159" s="126" t="str">
        <f t="array" ref="M159">IFERROR(IF(B159="","",IF(T159="A",VLOOKUP(F159,listoneAnkerCompleto,6,FALSE)+(10.3552*H159*I159)/100+1.5+0.05,IF(T159="B",INDEX(dbOrdini[COSTO IMPORT BOTT.],MATCH(1,(dbOrdini[CODICE SUPPLY]=$W$6)*(dbOrdini[CODICE ANKER]=F159),0)),J159+(10.3552*H159*I159)/100+1.5+0.05))),"")</f>
        <v/>
      </c>
      <c r="N159" s="201" t="str">
        <f t="shared" si="13"/>
        <v/>
      </c>
      <c r="O159" s="127" t="str">
        <f>IFERROR(INDEX(ankerAvailabilities[quantity],MATCH(F159,ankerAvailabilities[article nr'#],0)),"")</f>
        <v/>
      </c>
      <c r="P159" s="128" t="str">
        <f ca="1">IFERROR(INDEX(inventarioGeko[ESISTENZA],MATCH(A159,inventarioGeko[ARTICOLO],0)),"")</f>
        <v/>
      </c>
      <c r="Q159" s="129" t="str">
        <f t="shared" si="14"/>
        <v/>
      </c>
      <c r="R159" s="130" t="str">
        <f t="shared" si="15"/>
        <v/>
      </c>
      <c r="S159" s="126" t="str">
        <f t="shared" si="16"/>
        <v/>
      </c>
      <c r="T159" s="240" t="str">
        <f t="shared" si="17"/>
        <v/>
      </c>
      <c r="AM159"/>
    </row>
    <row r="160" spans="1:39">
      <c r="A160" s="283" t="str">
        <f t="shared" ca="1" si="12"/>
        <v/>
      </c>
      <c r="B160" s="276"/>
      <c r="C160" s="277"/>
      <c r="D160" s="278"/>
      <c r="E160" s="164"/>
      <c r="F160" s="121" t="str" cm="1">
        <f t="array" ref="F160">IF(B160="","",IF(T160="A",INDEX(skuAnker,MATCH(B160,descrizioneArtAnker,0)),INDEX(dbOrdini[CODICE ANKER],MATCH(1,(dbOrdini[CODICE SUPPLY]=$W$6)*(dbOrdini[DESCRIZIONE]=B160),0))))</f>
        <v/>
      </c>
      <c r="G160" s="122" t="str">
        <f>IF(B160="","",IF(T160="A",VLOOKUP(B160,listoneAnker_NoSku,2,FALSE),INDEX(dbOrdini[BT/CS],MATCH(F160,dbOrdini[CODICE ANKER],0))))</f>
        <v/>
      </c>
      <c r="H160" s="123" t="str">
        <f>IF(B160="","",IF(T160="A",VLOOKUP(B160,listoneAnker_NoSku,3,FALSE),INDEX(dbOrdini[LT.],MATCH(F160,dbOrdini[CODICE ANKER],0))))</f>
        <v/>
      </c>
      <c r="I160" s="124" t="str">
        <f>IF(B160="","",IF(T160="A",VLOOKUP(B160,listoneAnker_NoSku,4,FALSE),INDEX(dbOrdini[% VOL],MATCH(F160,dbOrdini[CODICE ANKER],0))))</f>
        <v/>
      </c>
      <c r="J160" s="125" t="str">
        <f t="array" ref="J160">IF(B160="","",IF(T160="A",VLOOKUP(B160,listoneAnker_NoSku,5,FALSE),INDEX(dbOrdini[PREZZO ANKER],MATCH(1,(dbOrdini[CODICE SUPPLY]=$W$6)*(dbOrdini[CODICE ANKER]=F160),0))))</f>
        <v/>
      </c>
      <c r="K160" s="295" t="str">
        <f>IFERROR(INDEX(vinolux_data[Price / Bottle],MATCH(INDEX(Anker[barcode bottle],MATCH(F160,Anker[SKU],0)),vinolux_data[EAN bottle],0)),"")</f>
        <v/>
      </c>
      <c r="L160" s="295" t="str">
        <f>IF(B160="","",IF(T160&lt;&gt;"B",IFERROR(INDEX(ultimoPrezzoitalia[PREZZO UNITARIO],MATCH(TEXT(A160,0),ultimoPrezzoitalia[ARTICOLO],0)),""),IF(INDEX(dbOrdini[PREZZO ITALIA],MATCH(F160,dbOrdini[CODICE ANKER],0))=0,"",INDEX(dbOrdini[PREZZO ITALIA],MATCH(F160,dbOrdini[CODICE ANKER],0)))))</f>
        <v/>
      </c>
      <c r="M160" s="126" t="str">
        <f t="array" ref="M160">IFERROR(IF(B160="","",IF(T160="A",VLOOKUP(F160,listoneAnkerCompleto,6,FALSE)+(10.3552*H160*I160)/100+1.5+0.05,IF(T160="B",INDEX(dbOrdini[COSTO IMPORT BOTT.],MATCH(1,(dbOrdini[CODICE SUPPLY]=$W$6)*(dbOrdini[CODICE ANKER]=F160),0)),J160+(10.3552*H160*I160)/100+1.5+0.05))),"")</f>
        <v/>
      </c>
      <c r="N160" s="201" t="str">
        <f t="shared" si="13"/>
        <v/>
      </c>
      <c r="O160" s="127" t="str">
        <f>IFERROR(INDEX(ankerAvailabilities[quantity],MATCH(F160,ankerAvailabilities[article nr'#],0)),"")</f>
        <v/>
      </c>
      <c r="P160" s="128" t="str">
        <f ca="1">IFERROR(INDEX(inventarioGeko[ESISTENZA],MATCH(A160,inventarioGeko[ARTICOLO],0)),"")</f>
        <v/>
      </c>
      <c r="Q160" s="129" t="str">
        <f t="shared" si="14"/>
        <v/>
      </c>
      <c r="R160" s="130" t="str">
        <f t="shared" si="15"/>
        <v/>
      </c>
      <c r="S160" s="126" t="str">
        <f t="shared" si="16"/>
        <v/>
      </c>
      <c r="T160" s="240" t="str">
        <f t="shared" si="17"/>
        <v/>
      </c>
      <c r="AM160"/>
    </row>
    <row r="161" spans="1:39">
      <c r="A161" s="283" t="str">
        <f t="shared" ca="1" si="12"/>
        <v/>
      </c>
      <c r="B161" s="276"/>
      <c r="C161" s="277"/>
      <c r="D161" s="285"/>
      <c r="E161" s="164"/>
      <c r="F161" s="121" t="str" cm="1">
        <f t="array" ref="F161">IF(B161="","",IF(T161="A",INDEX(skuAnker,MATCH(B161,descrizioneArtAnker,0)),INDEX(dbOrdini[CODICE ANKER],MATCH(1,(dbOrdini[CODICE SUPPLY]=$W$6)*(dbOrdini[DESCRIZIONE]=B161),0))))</f>
        <v/>
      </c>
      <c r="G161" s="122" t="str">
        <f>IF(B161="","",IF(T161="A",VLOOKUP(B161,listoneAnker_NoSku,2,FALSE),INDEX(dbOrdini[BT/CS],MATCH(F161,dbOrdini[CODICE ANKER],0))))</f>
        <v/>
      </c>
      <c r="H161" s="123" t="str">
        <f>IF(B161="","",IF(T161="A",VLOOKUP(B161,listoneAnker_NoSku,3,FALSE),INDEX(dbOrdini[LT.],MATCH(F161,dbOrdini[CODICE ANKER],0))))</f>
        <v/>
      </c>
      <c r="I161" s="124" t="str">
        <f>IF(B161="","",IF(T161="A",VLOOKUP(B161,listoneAnker_NoSku,4,FALSE),INDEX(dbOrdini[% VOL],MATCH(F161,dbOrdini[CODICE ANKER],0))))</f>
        <v/>
      </c>
      <c r="J161" s="125" t="str">
        <f t="array" ref="J161">IF(B161="","",IF(T161="A",VLOOKUP(B161,listoneAnker_NoSku,5,FALSE),INDEX(dbOrdini[PREZZO ANKER],MATCH(1,(dbOrdini[CODICE SUPPLY]=$W$6)*(dbOrdini[CODICE ANKER]=F161),0))))</f>
        <v/>
      </c>
      <c r="K161" s="295" t="str">
        <f>IFERROR(INDEX(vinolux_data[Price / Bottle],MATCH(INDEX(Anker[barcode bottle],MATCH(F161,Anker[SKU],0)),vinolux_data[EAN bottle],0)),"")</f>
        <v/>
      </c>
      <c r="L161" s="295" t="str">
        <f>IF(B161="","",IF(T161&lt;&gt;"B",IFERROR(INDEX(ultimoPrezzoitalia[PREZZO UNITARIO],MATCH(TEXT(A161,0),ultimoPrezzoitalia[ARTICOLO],0)),""),IF(INDEX(dbOrdini[PREZZO ITALIA],MATCH(F161,dbOrdini[CODICE ANKER],0))=0,"",INDEX(dbOrdini[PREZZO ITALIA],MATCH(F161,dbOrdini[CODICE ANKER],0)))))</f>
        <v/>
      </c>
      <c r="M161" s="126" t="str">
        <f t="array" ref="M161">IFERROR(IF(B161="","",IF(T161="A",VLOOKUP(F161,listoneAnkerCompleto,6,FALSE)+(10.3552*H161*I161)/100+1.5+0.05,IF(T161="B",INDEX(dbOrdini[COSTO IMPORT BOTT.],MATCH(1,(dbOrdini[CODICE SUPPLY]=$W$6)*(dbOrdini[CODICE ANKER]=F161),0)),J161+(10.3552*H161*I161)/100+1.5+0.05))),"")</f>
        <v/>
      </c>
      <c r="N161" s="201" t="str">
        <f t="shared" si="13"/>
        <v/>
      </c>
      <c r="O161" s="127" t="str">
        <f>IFERROR(INDEX(ankerAvailabilities[quantity],MATCH(F161,ankerAvailabilities[article nr'#],0)),"")</f>
        <v/>
      </c>
      <c r="P161" s="128" t="str">
        <f ca="1">IFERROR(INDEX(inventarioGeko[ESISTENZA],MATCH(A161,inventarioGeko[ARTICOLO],0)),"")</f>
        <v/>
      </c>
      <c r="Q161" s="129" t="str">
        <f t="shared" si="14"/>
        <v/>
      </c>
      <c r="R161" s="130" t="str">
        <f t="shared" si="15"/>
        <v/>
      </c>
      <c r="S161" s="126" t="str">
        <f t="shared" si="16"/>
        <v/>
      </c>
      <c r="T161" s="240" t="str">
        <f t="shared" si="17"/>
        <v/>
      </c>
      <c r="AM161"/>
    </row>
    <row r="162" spans="1:39">
      <c r="A162" s="283" t="str">
        <f t="shared" ca="1" si="12"/>
        <v/>
      </c>
      <c r="B162" s="276"/>
      <c r="C162" s="277"/>
      <c r="D162" s="285"/>
      <c r="E162" s="164"/>
      <c r="F162" s="121" t="str" cm="1">
        <f t="array" ref="F162">IF(B162="","",IF(T162="A",INDEX(skuAnker,MATCH(B162,descrizioneArtAnker,0)),INDEX(dbOrdini[CODICE ANKER],MATCH(1,(dbOrdini[CODICE SUPPLY]=$W$6)*(dbOrdini[DESCRIZIONE]=B162),0))))</f>
        <v/>
      </c>
      <c r="G162" s="122" t="str">
        <f>IF(B162="","",IF(T162="A",VLOOKUP(B162,listoneAnker_NoSku,2,FALSE),INDEX(dbOrdini[BT/CS],MATCH(F162,dbOrdini[CODICE ANKER],0))))</f>
        <v/>
      </c>
      <c r="H162" s="123" t="str">
        <f>IF(B162="","",IF(T162="A",VLOOKUP(B162,listoneAnker_NoSku,3,FALSE),INDEX(dbOrdini[LT.],MATCH(F162,dbOrdini[CODICE ANKER],0))))</f>
        <v/>
      </c>
      <c r="I162" s="124" t="str">
        <f>IF(B162="","",IF(T162="A",VLOOKUP(B162,listoneAnker_NoSku,4,FALSE),INDEX(dbOrdini[% VOL],MATCH(F162,dbOrdini[CODICE ANKER],0))))</f>
        <v/>
      </c>
      <c r="J162" s="125" t="str">
        <f t="array" ref="J162">IF(B162="","",IF(T162="A",VLOOKUP(B162,listoneAnker_NoSku,5,FALSE),INDEX(dbOrdini[PREZZO ANKER],MATCH(1,(dbOrdini[CODICE SUPPLY]=$W$6)*(dbOrdini[CODICE ANKER]=F162),0))))</f>
        <v/>
      </c>
      <c r="K162" s="295" t="str">
        <f>IFERROR(INDEX(vinolux_data[Price / Bottle],MATCH(INDEX(Anker[barcode bottle],MATCH(F162,Anker[SKU],0)),vinolux_data[EAN bottle],0)),"")</f>
        <v/>
      </c>
      <c r="L162" s="295" t="str">
        <f>IF(B162="","",IF(T162&lt;&gt;"B",IFERROR(INDEX(ultimoPrezzoitalia[PREZZO UNITARIO],MATCH(TEXT(A162,0),ultimoPrezzoitalia[ARTICOLO],0)),""),IF(INDEX(dbOrdini[PREZZO ITALIA],MATCH(F162,dbOrdini[CODICE ANKER],0))=0,"",INDEX(dbOrdini[PREZZO ITALIA],MATCH(F162,dbOrdini[CODICE ANKER],0)))))</f>
        <v/>
      </c>
      <c r="M162" s="126" t="str">
        <f t="array" ref="M162">IFERROR(IF(B162="","",IF(T162="A",VLOOKUP(F162,listoneAnkerCompleto,6,FALSE)+(10.3552*H162*I162)/100+1.5+0.05,IF(T162="B",INDEX(dbOrdini[COSTO IMPORT BOTT.],MATCH(1,(dbOrdini[CODICE SUPPLY]=$W$6)*(dbOrdini[CODICE ANKER]=F162),0)),J162+(10.3552*H162*I162)/100+1.5+0.05))),"")</f>
        <v/>
      </c>
      <c r="N162" s="201" t="str">
        <f t="shared" si="13"/>
        <v/>
      </c>
      <c r="O162" s="127" t="str">
        <f>IFERROR(INDEX(ankerAvailabilities[quantity],MATCH(F162,ankerAvailabilities[article nr'#],0)),"")</f>
        <v/>
      </c>
      <c r="P162" s="128" t="str">
        <f ca="1">IFERROR(INDEX(inventarioGeko[ESISTENZA],MATCH(A162,inventarioGeko[ARTICOLO],0)),"")</f>
        <v/>
      </c>
      <c r="Q162" s="129" t="str">
        <f t="shared" si="14"/>
        <v/>
      </c>
      <c r="R162" s="130" t="str">
        <f t="shared" si="15"/>
        <v/>
      </c>
      <c r="S162" s="126" t="str">
        <f t="shared" si="16"/>
        <v/>
      </c>
      <c r="T162" s="240" t="str">
        <f t="shared" si="17"/>
        <v/>
      </c>
      <c r="AM162"/>
    </row>
    <row r="163" spans="1:39">
      <c r="A163" s="283" t="str">
        <f t="shared" ca="1" si="12"/>
        <v/>
      </c>
      <c r="B163" s="276"/>
      <c r="C163" s="277"/>
      <c r="D163" s="285"/>
      <c r="E163" s="164"/>
      <c r="F163" s="121" t="str" cm="1">
        <f t="array" ref="F163">IF(B163="","",IF(T163="A",INDEX(skuAnker,MATCH(B163,descrizioneArtAnker,0)),INDEX(dbOrdini[CODICE ANKER],MATCH(1,(dbOrdini[CODICE SUPPLY]=$W$6)*(dbOrdini[DESCRIZIONE]=B163),0))))</f>
        <v/>
      </c>
      <c r="G163" s="122" t="str">
        <f>IF(B163="","",IF(T163="A",VLOOKUP(B163,listoneAnker_NoSku,2,FALSE),INDEX(dbOrdini[BT/CS],MATCH(F163,dbOrdini[CODICE ANKER],0))))</f>
        <v/>
      </c>
      <c r="H163" s="123" t="str">
        <f>IF(B163="","",IF(T163="A",VLOOKUP(B163,listoneAnker_NoSku,3,FALSE),INDEX(dbOrdini[LT.],MATCH(F163,dbOrdini[CODICE ANKER],0))))</f>
        <v/>
      </c>
      <c r="I163" s="124" t="str">
        <f>IF(B163="","",IF(T163="A",VLOOKUP(B163,listoneAnker_NoSku,4,FALSE),INDEX(dbOrdini[% VOL],MATCH(F163,dbOrdini[CODICE ANKER],0))))</f>
        <v/>
      </c>
      <c r="J163" s="125" t="str">
        <f t="array" ref="J163">IF(B163="","",IF(T163="A",VLOOKUP(B163,listoneAnker_NoSku,5,FALSE),INDEX(dbOrdini[PREZZO ANKER],MATCH(1,(dbOrdini[CODICE SUPPLY]=$W$6)*(dbOrdini[CODICE ANKER]=F163),0))))</f>
        <v/>
      </c>
      <c r="K163" s="295" t="str">
        <f>IFERROR(INDEX(vinolux_data[Price / Bottle],MATCH(INDEX(Anker[barcode bottle],MATCH(F163,Anker[SKU],0)),vinolux_data[EAN bottle],0)),"")</f>
        <v/>
      </c>
      <c r="L163" s="295" t="str">
        <f>IF(B163="","",IF(T163&lt;&gt;"B",IFERROR(INDEX(ultimoPrezzoitalia[PREZZO UNITARIO],MATCH(TEXT(A163,0),ultimoPrezzoitalia[ARTICOLO],0)),""),IF(INDEX(dbOrdini[PREZZO ITALIA],MATCH(F163,dbOrdini[CODICE ANKER],0))=0,"",INDEX(dbOrdini[PREZZO ITALIA],MATCH(F163,dbOrdini[CODICE ANKER],0)))))</f>
        <v/>
      </c>
      <c r="M163" s="126" t="str">
        <f t="array" ref="M163">IFERROR(IF(B163="","",IF(T163="A",VLOOKUP(F163,listoneAnkerCompleto,6,FALSE)+(10.3552*H163*I163)/100+1.5+0.05,IF(T163="B",INDEX(dbOrdini[COSTO IMPORT BOTT.],MATCH(1,(dbOrdini[CODICE SUPPLY]=$W$6)*(dbOrdini[CODICE ANKER]=F163),0)),J163+(10.3552*H163*I163)/100+1.5+0.05))),"")</f>
        <v/>
      </c>
      <c r="N163" s="201" t="str">
        <f t="shared" si="13"/>
        <v/>
      </c>
      <c r="O163" s="127" t="str">
        <f>IFERROR(INDEX(ankerAvailabilities[quantity],MATCH(F163,ankerAvailabilities[article nr'#],0)),"")</f>
        <v/>
      </c>
      <c r="P163" s="128" t="str">
        <f ca="1">IFERROR(INDEX(inventarioGeko[ESISTENZA],MATCH(A163,inventarioGeko[ARTICOLO],0)),"")</f>
        <v/>
      </c>
      <c r="Q163" s="129" t="str">
        <f t="shared" si="14"/>
        <v/>
      </c>
      <c r="R163" s="130" t="str">
        <f t="shared" si="15"/>
        <v/>
      </c>
      <c r="S163" s="126" t="str">
        <f t="shared" si="16"/>
        <v/>
      </c>
      <c r="T163" s="240" t="str">
        <f t="shared" si="17"/>
        <v/>
      </c>
      <c r="AM163"/>
    </row>
    <row r="164" spans="1:39">
      <c r="A164" s="283" t="str">
        <f t="shared" ca="1" si="12"/>
        <v/>
      </c>
      <c r="B164" s="276"/>
      <c r="C164" s="277"/>
      <c r="D164" s="285"/>
      <c r="E164" s="166"/>
      <c r="F164" s="121" t="str" cm="1">
        <f t="array" ref="F164">IF(B164="","",IF(T164="A",INDEX(skuAnker,MATCH(B164,descrizioneArtAnker,0)),INDEX(dbOrdini[CODICE ANKER],MATCH(1,(dbOrdini[CODICE SUPPLY]=$W$6)*(dbOrdini[DESCRIZIONE]=B164),0))))</f>
        <v/>
      </c>
      <c r="G164" s="122" t="str">
        <f>IF(B164="","",IF(T164="A",VLOOKUP(B164,listoneAnker_NoSku,2,FALSE),INDEX(dbOrdini[BT/CS],MATCH(F164,dbOrdini[CODICE ANKER],0))))</f>
        <v/>
      </c>
      <c r="H164" s="123" t="str">
        <f>IF(B164="","",IF(T164="A",VLOOKUP(B164,listoneAnker_NoSku,3,FALSE),INDEX(dbOrdini[LT.],MATCH(F164,dbOrdini[CODICE ANKER],0))))</f>
        <v/>
      </c>
      <c r="I164" s="124" t="str">
        <f>IF(B164="","",IF(T164="A",VLOOKUP(B164,listoneAnker_NoSku,4,FALSE),INDEX(dbOrdini[% VOL],MATCH(F164,dbOrdini[CODICE ANKER],0))))</f>
        <v/>
      </c>
      <c r="J164" s="125" t="str">
        <f t="array" ref="J164">IF(B164="","",IF(T164="A",VLOOKUP(B164,listoneAnker_NoSku,5,FALSE),INDEX(dbOrdini[PREZZO ANKER],MATCH(1,(dbOrdini[CODICE SUPPLY]=$W$6)*(dbOrdini[CODICE ANKER]=F164),0))))</f>
        <v/>
      </c>
      <c r="K164" s="295" t="str">
        <f>IFERROR(INDEX(vinolux_data[Price / Bottle],MATCH(INDEX(Anker[barcode bottle],MATCH(F164,Anker[SKU],0)),vinolux_data[EAN bottle],0)),"")</f>
        <v/>
      </c>
      <c r="L164" s="295" t="str">
        <f>IF(B164="","",IF(T164&lt;&gt;"B",IFERROR(INDEX(ultimoPrezzoitalia[PREZZO UNITARIO],MATCH(TEXT(A164,0),ultimoPrezzoitalia[ARTICOLO],0)),""),IF(INDEX(dbOrdini[PREZZO ITALIA],MATCH(F164,dbOrdini[CODICE ANKER],0))=0,"",INDEX(dbOrdini[PREZZO ITALIA],MATCH(F164,dbOrdini[CODICE ANKER],0)))))</f>
        <v/>
      </c>
      <c r="M164" s="126" t="str">
        <f t="array" ref="M164">IFERROR(IF(B164="","",IF(T164="A",VLOOKUP(F164,listoneAnkerCompleto,6,FALSE)+(10.3552*H164*I164)/100+1.5+0.05,IF(T164="B",INDEX(dbOrdini[COSTO IMPORT BOTT.],MATCH(1,(dbOrdini[CODICE SUPPLY]=$W$6)*(dbOrdini[CODICE ANKER]=F164),0)),J164+(10.3552*H164*I164)/100+1.5+0.05))),"")</f>
        <v/>
      </c>
      <c r="N164" s="201" t="str">
        <f t="shared" si="13"/>
        <v/>
      </c>
      <c r="O164" s="127" t="str">
        <f>IFERROR(INDEX(ankerAvailabilities[quantity],MATCH(F164,ankerAvailabilities[article nr'#],0)),"")</f>
        <v/>
      </c>
      <c r="P164" s="128" t="str">
        <f ca="1">IFERROR(INDEX(inventarioGeko[ESISTENZA],MATCH(A164,inventarioGeko[ARTICOLO],0)),"")</f>
        <v/>
      </c>
      <c r="Q164" s="129" t="str">
        <f t="shared" si="14"/>
        <v/>
      </c>
      <c r="R164" s="130" t="str">
        <f t="shared" si="15"/>
        <v/>
      </c>
      <c r="S164" s="126" t="str">
        <f t="shared" si="16"/>
        <v/>
      </c>
      <c r="T164" s="240" t="str">
        <f t="shared" si="17"/>
        <v/>
      </c>
      <c r="AM164"/>
    </row>
    <row r="165" spans="1:39">
      <c r="A165" s="284" t="str">
        <f t="shared" ca="1" si="12"/>
        <v/>
      </c>
      <c r="B165" s="280"/>
      <c r="C165" s="281"/>
      <c r="D165" s="282"/>
      <c r="E165" s="166"/>
      <c r="F165" s="121" t="str" cm="1">
        <f t="array" ref="F165">IF(B165="","",IF(T165="A",INDEX(skuAnker,MATCH(B165,descrizioneArtAnker,0)),INDEX(dbOrdini[CODICE ANKER],MATCH(1,(dbOrdini[CODICE SUPPLY]=$W$6)*(dbOrdini[DESCRIZIONE]=B165),0))))</f>
        <v/>
      </c>
      <c r="G165" s="122" t="str">
        <f>IF(B165="","",IF(T165="A",VLOOKUP(B165,listoneAnker_NoSku,2,FALSE),INDEX(dbOrdini[BT/CS],MATCH(F165,dbOrdini[CODICE ANKER],0))))</f>
        <v/>
      </c>
      <c r="H165" s="123" t="str">
        <f>IF(B165="","",IF(T165="A",VLOOKUP(B165,listoneAnker_NoSku,3,FALSE),INDEX(dbOrdini[LT.],MATCH(F165,dbOrdini[CODICE ANKER],0))))</f>
        <v/>
      </c>
      <c r="I165" s="124" t="str">
        <f>IF(B165="","",IF(T165="A",VLOOKUP(B165,listoneAnker_NoSku,4,FALSE),INDEX(dbOrdini[% VOL],MATCH(F165,dbOrdini[CODICE ANKER],0))))</f>
        <v/>
      </c>
      <c r="J165" s="125" t="str">
        <f t="array" ref="J165">IF(B165="","",IF(T165="A",VLOOKUP(B165,listoneAnker_NoSku,5,FALSE),INDEX(dbOrdini[PREZZO ANKER],MATCH(1,(dbOrdini[CODICE SUPPLY]=$W$6)*(dbOrdini[CODICE ANKER]=F165),0))))</f>
        <v/>
      </c>
      <c r="K165" s="295" t="str">
        <f>IFERROR(INDEX(vinolux_data[Price / Bottle],MATCH(INDEX(Anker[barcode bottle],MATCH(F165,Anker[SKU],0)),vinolux_data[EAN bottle],0)),"")</f>
        <v/>
      </c>
      <c r="L165" s="295" t="str">
        <f>IF(B165="","",IF(T165&lt;&gt;"B",IFERROR(INDEX(ultimoPrezzoitalia[PREZZO UNITARIO],MATCH(TEXT(A165,0),ultimoPrezzoitalia[ARTICOLO],0)),""),IF(INDEX(dbOrdini[PREZZO ITALIA],MATCH(F165,dbOrdini[CODICE ANKER],0))=0,"",INDEX(dbOrdini[PREZZO ITALIA],MATCH(F165,dbOrdini[CODICE ANKER],0)))))</f>
        <v/>
      </c>
      <c r="M165" s="126" t="str">
        <f t="array" ref="M165">IFERROR(IF(B165="","",IF(T165="A",VLOOKUP(F165,listoneAnkerCompleto,6,FALSE)+(10.3552*H165*I165)/100+1.5+0.05,IF(T165="B",INDEX(dbOrdini[COSTO IMPORT BOTT.],MATCH(1,(dbOrdini[CODICE SUPPLY]=$W$6)*(dbOrdini[CODICE ANKER]=F165),0)),J165+(10.3552*H165*I165)/100+1.5+0.05))),"")</f>
        <v/>
      </c>
      <c r="N165" s="201" t="str">
        <f t="shared" si="13"/>
        <v/>
      </c>
      <c r="O165" s="127" t="str">
        <f>IFERROR(INDEX(ankerAvailabilities[quantity],MATCH(F165,ankerAvailabilities[article nr'#],0)),"")</f>
        <v/>
      </c>
      <c r="P165" s="128" t="str">
        <f ca="1">IFERROR(INDEX(inventarioGeko[ESISTENZA],MATCH(A165,inventarioGeko[ARTICOLO],0)),"")</f>
        <v/>
      </c>
      <c r="Q165" s="129" t="str">
        <f t="shared" si="14"/>
        <v/>
      </c>
      <c r="R165" s="130" t="str">
        <f t="shared" si="15"/>
        <v/>
      </c>
      <c r="S165" s="126" t="str">
        <f t="shared" si="16"/>
        <v/>
      </c>
      <c r="T165" s="240" t="str">
        <f t="shared" si="17"/>
        <v/>
      </c>
      <c r="AM165"/>
    </row>
    <row r="166" spans="1:39">
      <c r="A166" s="283" t="str">
        <f t="shared" ca="1" si="12"/>
        <v/>
      </c>
      <c r="B166" s="276"/>
      <c r="C166" s="277"/>
      <c r="D166" s="285"/>
      <c r="E166" s="164"/>
      <c r="F166" s="121" t="str" cm="1">
        <f t="array" ref="F166">IF(B166="","",IF(T166="A",INDEX(skuAnker,MATCH(B166,descrizioneArtAnker,0)),INDEX(dbOrdini[CODICE ANKER],MATCH(1,(dbOrdini[CODICE SUPPLY]=$W$6)*(dbOrdini[DESCRIZIONE]=B166),0))))</f>
        <v/>
      </c>
      <c r="G166" s="122" t="str">
        <f>IF(B166="","",IF(T166="A",VLOOKUP(B166,listoneAnker_NoSku,2,FALSE),INDEX(dbOrdini[BT/CS],MATCH(F166,dbOrdini[CODICE ANKER],0))))</f>
        <v/>
      </c>
      <c r="H166" s="123" t="str">
        <f>IF(B166="","",IF(T166="A",VLOOKUP(B166,listoneAnker_NoSku,3,FALSE),INDEX(dbOrdini[LT.],MATCH(F166,dbOrdini[CODICE ANKER],0))))</f>
        <v/>
      </c>
      <c r="I166" s="124" t="str">
        <f>IF(B166="","",IF(T166="A",VLOOKUP(B166,listoneAnker_NoSku,4,FALSE),INDEX(dbOrdini[% VOL],MATCH(F166,dbOrdini[CODICE ANKER],0))))</f>
        <v/>
      </c>
      <c r="J166" s="125" t="str">
        <f t="array" ref="J166">IF(B166="","",IF(T166="A",VLOOKUP(B166,listoneAnker_NoSku,5,FALSE),INDEX(dbOrdini[PREZZO ANKER],MATCH(1,(dbOrdini[CODICE SUPPLY]=$W$6)*(dbOrdini[CODICE ANKER]=F166),0))))</f>
        <v/>
      </c>
      <c r="K166" s="295" t="str">
        <f>IFERROR(INDEX(vinolux_data[Price / Bottle],MATCH(INDEX(Anker[barcode bottle],MATCH(F166,Anker[SKU],0)),vinolux_data[EAN bottle],0)),"")</f>
        <v/>
      </c>
      <c r="L166" s="295" t="str">
        <f>IF(B166="","",IF(T166&lt;&gt;"B",IFERROR(INDEX(ultimoPrezzoitalia[PREZZO UNITARIO],MATCH(TEXT(A166,0),ultimoPrezzoitalia[ARTICOLO],0)),""),IF(INDEX(dbOrdini[PREZZO ITALIA],MATCH(F166,dbOrdini[CODICE ANKER],0))=0,"",INDEX(dbOrdini[PREZZO ITALIA],MATCH(F166,dbOrdini[CODICE ANKER],0)))))</f>
        <v/>
      </c>
      <c r="M166" s="126" t="str">
        <f t="array" ref="M166">IFERROR(IF(B166="","",IF(T166="A",VLOOKUP(F166,listoneAnkerCompleto,6,FALSE)+(10.3552*H166*I166)/100+1.5+0.05,IF(T166="B",INDEX(dbOrdini[COSTO IMPORT BOTT.],MATCH(1,(dbOrdini[CODICE SUPPLY]=$W$6)*(dbOrdini[CODICE ANKER]=F166),0)),J166+(10.3552*H166*I166)/100+1.5+0.05))),"")</f>
        <v/>
      </c>
      <c r="N166" s="201" t="str">
        <f t="shared" si="13"/>
        <v/>
      </c>
      <c r="O166" s="127" t="str">
        <f>IFERROR(INDEX(ankerAvailabilities[quantity],MATCH(F166,ankerAvailabilities[article nr'#],0)),"")</f>
        <v/>
      </c>
      <c r="P166" s="128" t="str">
        <f ca="1">IFERROR(INDEX(inventarioGeko[ESISTENZA],MATCH(A166,inventarioGeko[ARTICOLO],0)),"")</f>
        <v/>
      </c>
      <c r="Q166" s="129" t="str">
        <f t="shared" si="14"/>
        <v/>
      </c>
      <c r="R166" s="130" t="str">
        <f t="shared" si="15"/>
        <v/>
      </c>
      <c r="S166" s="126" t="str">
        <f t="shared" si="16"/>
        <v/>
      </c>
      <c r="T166" s="240" t="str">
        <f t="shared" si="17"/>
        <v/>
      </c>
      <c r="AM166"/>
    </row>
    <row r="167" spans="1:39">
      <c r="A167" s="283" t="str">
        <f t="shared" ca="1" si="12"/>
        <v/>
      </c>
      <c r="B167" s="276"/>
      <c r="C167" s="277"/>
      <c r="D167" s="285"/>
      <c r="E167" s="164"/>
      <c r="F167" s="121" t="str" cm="1">
        <f t="array" ref="F167">IF(B167="","",IF(T167="A",INDEX(skuAnker,MATCH(B167,descrizioneArtAnker,0)),INDEX(dbOrdini[CODICE ANKER],MATCH(1,(dbOrdini[CODICE SUPPLY]=$W$6)*(dbOrdini[DESCRIZIONE]=B167),0))))</f>
        <v/>
      </c>
      <c r="G167" s="122" t="str">
        <f>IF(B167="","",IF(T167="A",VLOOKUP(B167,listoneAnker_NoSku,2,FALSE),INDEX(dbOrdini[BT/CS],MATCH(F167,dbOrdini[CODICE ANKER],0))))</f>
        <v/>
      </c>
      <c r="H167" s="123" t="str">
        <f>IF(B167="","",IF(T167="A",VLOOKUP(B167,listoneAnker_NoSku,3,FALSE),INDEX(dbOrdini[LT.],MATCH(F167,dbOrdini[CODICE ANKER],0))))</f>
        <v/>
      </c>
      <c r="I167" s="124" t="str">
        <f>IF(B167="","",IF(T167="A",VLOOKUP(B167,listoneAnker_NoSku,4,FALSE),INDEX(dbOrdini[% VOL],MATCH(F167,dbOrdini[CODICE ANKER],0))))</f>
        <v/>
      </c>
      <c r="J167" s="125" t="str">
        <f t="array" ref="J167">IF(B167="","",IF(T167="A",VLOOKUP(B167,listoneAnker_NoSku,5,FALSE),INDEX(dbOrdini[PREZZO ANKER],MATCH(1,(dbOrdini[CODICE SUPPLY]=$W$6)*(dbOrdini[CODICE ANKER]=F167),0))))</f>
        <v/>
      </c>
      <c r="K167" s="295" t="str">
        <f>IFERROR(INDEX(vinolux_data[Price / Bottle],MATCH(INDEX(Anker[barcode bottle],MATCH(F167,Anker[SKU],0)),vinolux_data[EAN bottle],0)),"")</f>
        <v/>
      </c>
      <c r="L167" s="295" t="str">
        <f>IF(B167="","",IF(T167&lt;&gt;"B",IFERROR(INDEX(ultimoPrezzoitalia[PREZZO UNITARIO],MATCH(TEXT(A167,0),ultimoPrezzoitalia[ARTICOLO],0)),""),IF(INDEX(dbOrdini[PREZZO ITALIA],MATCH(F167,dbOrdini[CODICE ANKER],0))=0,"",INDEX(dbOrdini[PREZZO ITALIA],MATCH(F167,dbOrdini[CODICE ANKER],0)))))</f>
        <v/>
      </c>
      <c r="M167" s="126" t="str">
        <f t="array" ref="M167">IFERROR(IF(B167="","",IF(T167="A",VLOOKUP(F167,listoneAnkerCompleto,6,FALSE)+(10.3552*H167*I167)/100+1.5+0.05,IF(T167="B",INDEX(dbOrdini[COSTO IMPORT BOTT.],MATCH(1,(dbOrdini[CODICE SUPPLY]=$W$6)*(dbOrdini[CODICE ANKER]=F167),0)),J167+(10.3552*H167*I167)/100+1.5+0.05))),"")</f>
        <v/>
      </c>
      <c r="N167" s="201" t="str">
        <f t="shared" si="13"/>
        <v/>
      </c>
      <c r="O167" s="127" t="str">
        <f>IFERROR(INDEX(ankerAvailabilities[quantity],MATCH(F167,ankerAvailabilities[article nr'#],0)),"")</f>
        <v/>
      </c>
      <c r="P167" s="128" t="str">
        <f ca="1">IFERROR(INDEX(inventarioGeko[ESISTENZA],MATCH(A167,inventarioGeko[ARTICOLO],0)),"")</f>
        <v/>
      </c>
      <c r="Q167" s="129" t="str">
        <f t="shared" si="14"/>
        <v/>
      </c>
      <c r="R167" s="130" t="str">
        <f t="shared" si="15"/>
        <v/>
      </c>
      <c r="S167" s="126" t="str">
        <f t="shared" si="16"/>
        <v/>
      </c>
      <c r="T167" s="240" t="str">
        <f t="shared" si="17"/>
        <v/>
      </c>
      <c r="AM167"/>
    </row>
    <row r="168" spans="1:39">
      <c r="A168" s="283" t="str">
        <f t="shared" ca="1" si="12"/>
        <v/>
      </c>
      <c r="B168" s="276"/>
      <c r="C168" s="277"/>
      <c r="D168" s="285"/>
      <c r="E168" s="164"/>
      <c r="F168" s="121" t="str" cm="1">
        <f t="array" ref="F168">IF(B168="","",IF(T168="A",INDEX(skuAnker,MATCH(B168,descrizioneArtAnker,0)),INDEX(dbOrdini[CODICE ANKER],MATCH(1,(dbOrdini[CODICE SUPPLY]=$W$6)*(dbOrdini[DESCRIZIONE]=B168),0))))</f>
        <v/>
      </c>
      <c r="G168" s="122" t="str">
        <f>IF(B168="","",IF(T168="A",VLOOKUP(B168,listoneAnker_NoSku,2,FALSE),INDEX(dbOrdini[BT/CS],MATCH(F168,dbOrdini[CODICE ANKER],0))))</f>
        <v/>
      </c>
      <c r="H168" s="123" t="str">
        <f>IF(B168="","",IF(T168="A",VLOOKUP(B168,listoneAnker_NoSku,3,FALSE),INDEX(dbOrdini[LT.],MATCH(F168,dbOrdini[CODICE ANKER],0))))</f>
        <v/>
      </c>
      <c r="I168" s="124" t="str">
        <f>IF(B168="","",IF(T168="A",VLOOKUP(B168,listoneAnker_NoSku,4,FALSE),INDEX(dbOrdini[% VOL],MATCH(F168,dbOrdini[CODICE ANKER],0))))</f>
        <v/>
      </c>
      <c r="J168" s="125" t="str">
        <f t="array" ref="J168">IF(B168="","",IF(T168="A",VLOOKUP(B168,listoneAnker_NoSku,5,FALSE),INDEX(dbOrdini[PREZZO ANKER],MATCH(1,(dbOrdini[CODICE SUPPLY]=$W$6)*(dbOrdini[CODICE ANKER]=F168),0))))</f>
        <v/>
      </c>
      <c r="K168" s="295" t="str">
        <f>IFERROR(INDEX(vinolux_data[Price / Bottle],MATCH(INDEX(Anker[barcode bottle],MATCH(F168,Anker[SKU],0)),vinolux_data[EAN bottle],0)),"")</f>
        <v/>
      </c>
      <c r="L168" s="295" t="str">
        <f>IF(B168="","",IF(T168&lt;&gt;"B",IFERROR(INDEX(ultimoPrezzoitalia[PREZZO UNITARIO],MATCH(TEXT(A168,0),ultimoPrezzoitalia[ARTICOLO],0)),""),IF(INDEX(dbOrdini[PREZZO ITALIA],MATCH(F168,dbOrdini[CODICE ANKER],0))=0,"",INDEX(dbOrdini[PREZZO ITALIA],MATCH(F168,dbOrdini[CODICE ANKER],0)))))</f>
        <v/>
      </c>
      <c r="M168" s="126" t="str">
        <f t="array" ref="M168">IFERROR(IF(B168="","",IF(T168="A",VLOOKUP(F168,listoneAnkerCompleto,6,FALSE)+(10.3552*H168*I168)/100+1.5+0.05,IF(T168="B",INDEX(dbOrdini[COSTO IMPORT BOTT.],MATCH(1,(dbOrdini[CODICE SUPPLY]=$W$6)*(dbOrdini[CODICE ANKER]=F168),0)),J168+(10.3552*H168*I168)/100+1.5+0.05))),"")</f>
        <v/>
      </c>
      <c r="N168" s="201" t="str">
        <f t="shared" si="13"/>
        <v/>
      </c>
      <c r="O168" s="127" t="str">
        <f>IFERROR(INDEX(ankerAvailabilities[quantity],MATCH(F168,ankerAvailabilities[article nr'#],0)),"")</f>
        <v/>
      </c>
      <c r="P168" s="128" t="str">
        <f ca="1">IFERROR(INDEX(inventarioGeko[ESISTENZA],MATCH(A168,inventarioGeko[ARTICOLO],0)),"")</f>
        <v/>
      </c>
      <c r="Q168" s="129" t="str">
        <f t="shared" si="14"/>
        <v/>
      </c>
      <c r="R168" s="130" t="str">
        <f t="shared" si="15"/>
        <v/>
      </c>
      <c r="S168" s="126" t="str">
        <f t="shared" si="16"/>
        <v/>
      </c>
      <c r="T168" s="240" t="str">
        <f t="shared" si="17"/>
        <v/>
      </c>
      <c r="AM168"/>
    </row>
    <row r="169" spans="1:39">
      <c r="A169" s="283" t="str">
        <f t="shared" ca="1" si="12"/>
        <v/>
      </c>
      <c r="B169" s="276"/>
      <c r="C169" s="277"/>
      <c r="D169" s="285"/>
      <c r="E169" s="164"/>
      <c r="F169" s="121" t="str" cm="1">
        <f t="array" ref="F169">IF(B169="","",IF(T169="A",INDEX(skuAnker,MATCH(B169,descrizioneArtAnker,0)),INDEX(dbOrdini[CODICE ANKER],MATCH(1,(dbOrdini[CODICE SUPPLY]=$W$6)*(dbOrdini[DESCRIZIONE]=B169),0))))</f>
        <v/>
      </c>
      <c r="G169" s="122" t="str">
        <f>IF(B169="","",IF(T169="A",VLOOKUP(B169,listoneAnker_NoSku,2,FALSE),INDEX(dbOrdini[BT/CS],MATCH(F169,dbOrdini[CODICE ANKER],0))))</f>
        <v/>
      </c>
      <c r="H169" s="123" t="str">
        <f>IF(B169="","",IF(T169="A",VLOOKUP(B169,listoneAnker_NoSku,3,FALSE),INDEX(dbOrdini[LT.],MATCH(F169,dbOrdini[CODICE ANKER],0))))</f>
        <v/>
      </c>
      <c r="I169" s="124" t="str">
        <f>IF(B169="","",IF(T169="A",VLOOKUP(B169,listoneAnker_NoSku,4,FALSE),INDEX(dbOrdini[% VOL],MATCH(F169,dbOrdini[CODICE ANKER],0))))</f>
        <v/>
      </c>
      <c r="J169" s="125" t="str">
        <f t="array" ref="J169">IF(B169="","",IF(T169="A",VLOOKUP(B169,listoneAnker_NoSku,5,FALSE),INDEX(dbOrdini[PREZZO ANKER],MATCH(1,(dbOrdini[CODICE SUPPLY]=$W$6)*(dbOrdini[CODICE ANKER]=F169),0))))</f>
        <v/>
      </c>
      <c r="K169" s="295" t="str">
        <f>IFERROR(INDEX(vinolux_data[Price / Bottle],MATCH(INDEX(Anker[barcode bottle],MATCH(F169,Anker[SKU],0)),vinolux_data[EAN bottle],0)),"")</f>
        <v/>
      </c>
      <c r="L169" s="295" t="str">
        <f>IF(B169="","",IF(T169&lt;&gt;"B",IFERROR(INDEX(ultimoPrezzoitalia[PREZZO UNITARIO],MATCH(TEXT(A169,0),ultimoPrezzoitalia[ARTICOLO],0)),""),IF(INDEX(dbOrdini[PREZZO ITALIA],MATCH(F169,dbOrdini[CODICE ANKER],0))=0,"",INDEX(dbOrdini[PREZZO ITALIA],MATCH(F169,dbOrdini[CODICE ANKER],0)))))</f>
        <v/>
      </c>
      <c r="M169" s="126" t="str">
        <f t="array" ref="M169">IFERROR(IF(B169="","",IF(T169="A",VLOOKUP(F169,listoneAnkerCompleto,6,FALSE)+(10.3552*H169*I169)/100+1.5+0.05,IF(T169="B",INDEX(dbOrdini[COSTO IMPORT BOTT.],MATCH(1,(dbOrdini[CODICE SUPPLY]=$W$6)*(dbOrdini[CODICE ANKER]=F169),0)),J169+(10.3552*H169*I169)/100+1.5+0.05))),"")</f>
        <v/>
      </c>
      <c r="N169" s="201" t="str">
        <f t="shared" si="13"/>
        <v/>
      </c>
      <c r="O169" s="127" t="str">
        <f>IFERROR(INDEX(ankerAvailabilities[quantity],MATCH(F169,ankerAvailabilities[article nr'#],0)),"")</f>
        <v/>
      </c>
      <c r="P169" s="128" t="str">
        <f ca="1">IFERROR(INDEX(inventarioGeko[ESISTENZA],MATCH(A169,inventarioGeko[ARTICOLO],0)),"")</f>
        <v/>
      </c>
      <c r="Q169" s="129" t="str">
        <f t="shared" si="14"/>
        <v/>
      </c>
      <c r="R169" s="130" t="str">
        <f t="shared" si="15"/>
        <v/>
      </c>
      <c r="S169" s="126" t="str">
        <f t="shared" si="16"/>
        <v/>
      </c>
      <c r="T169" s="240" t="str">
        <f t="shared" si="17"/>
        <v/>
      </c>
      <c r="AM169"/>
    </row>
    <row r="170" spans="1:39">
      <c r="A170" s="283" t="str">
        <f t="shared" ca="1" si="12"/>
        <v/>
      </c>
      <c r="B170" s="276"/>
      <c r="C170" s="277"/>
      <c r="D170" s="285"/>
      <c r="E170" s="164"/>
      <c r="F170" s="121" t="str" cm="1">
        <f t="array" ref="F170">IF(B170="","",IF(T170="A",INDEX(skuAnker,MATCH(B170,descrizioneArtAnker,0)),INDEX(dbOrdini[CODICE ANKER],MATCH(1,(dbOrdini[CODICE SUPPLY]=$W$6)*(dbOrdini[DESCRIZIONE]=B170),0))))</f>
        <v/>
      </c>
      <c r="G170" s="122" t="str">
        <f>IF(B170="","",IF(T170="A",VLOOKUP(B170,listoneAnker_NoSku,2,FALSE),INDEX(dbOrdini[BT/CS],MATCH(F170,dbOrdini[CODICE ANKER],0))))</f>
        <v/>
      </c>
      <c r="H170" s="123" t="str">
        <f>IF(B170="","",IF(T170="A",VLOOKUP(B170,listoneAnker_NoSku,3,FALSE),INDEX(dbOrdini[LT.],MATCH(F170,dbOrdini[CODICE ANKER],0))))</f>
        <v/>
      </c>
      <c r="I170" s="124" t="str">
        <f>IF(B170="","",IF(T170="A",VLOOKUP(B170,listoneAnker_NoSku,4,FALSE),INDEX(dbOrdini[% VOL],MATCH(F170,dbOrdini[CODICE ANKER],0))))</f>
        <v/>
      </c>
      <c r="J170" s="125" t="str">
        <f t="array" ref="J170">IF(B170="","",IF(T170="A",VLOOKUP(B170,listoneAnker_NoSku,5,FALSE),INDEX(dbOrdini[PREZZO ANKER],MATCH(1,(dbOrdini[CODICE SUPPLY]=$W$6)*(dbOrdini[CODICE ANKER]=F170),0))))</f>
        <v/>
      </c>
      <c r="K170" s="295" t="str">
        <f>IFERROR(INDEX(vinolux_data[Price / Bottle],MATCH(INDEX(Anker[barcode bottle],MATCH(F170,Anker[SKU],0)),vinolux_data[EAN bottle],0)),"")</f>
        <v/>
      </c>
      <c r="L170" s="295" t="str">
        <f>IF(B170="","",IF(T170&lt;&gt;"B",IFERROR(INDEX(ultimoPrezzoitalia[PREZZO UNITARIO],MATCH(TEXT(A170,0),ultimoPrezzoitalia[ARTICOLO],0)),""),IF(INDEX(dbOrdini[PREZZO ITALIA],MATCH(F170,dbOrdini[CODICE ANKER],0))=0,"",INDEX(dbOrdini[PREZZO ITALIA],MATCH(F170,dbOrdini[CODICE ANKER],0)))))</f>
        <v/>
      </c>
      <c r="M170" s="126" t="str">
        <f t="array" ref="M170">IFERROR(IF(B170="","",IF(T170="A",VLOOKUP(F170,listoneAnkerCompleto,6,FALSE)+(10.3552*H170*I170)/100+1.5+0.05,IF(T170="B",INDEX(dbOrdini[COSTO IMPORT BOTT.],MATCH(1,(dbOrdini[CODICE SUPPLY]=$W$6)*(dbOrdini[CODICE ANKER]=F170),0)),J170+(10.3552*H170*I170)/100+1.5+0.05))),"")</f>
        <v/>
      </c>
      <c r="N170" s="201" t="str">
        <f t="shared" si="13"/>
        <v/>
      </c>
      <c r="O170" s="127" t="str">
        <f>IFERROR(INDEX(ankerAvailabilities[quantity],MATCH(F170,ankerAvailabilities[article nr'#],0)),"")</f>
        <v/>
      </c>
      <c r="P170" s="128" t="str">
        <f ca="1">IFERROR(INDEX(inventarioGeko[ESISTENZA],MATCH(A170,inventarioGeko[ARTICOLO],0)),"")</f>
        <v/>
      </c>
      <c r="Q170" s="129" t="str">
        <f t="shared" si="14"/>
        <v/>
      </c>
      <c r="R170" s="130" t="str">
        <f t="shared" si="15"/>
        <v/>
      </c>
      <c r="S170" s="126" t="str">
        <f t="shared" si="16"/>
        <v/>
      </c>
      <c r="T170" s="240" t="str">
        <f t="shared" si="17"/>
        <v/>
      </c>
      <c r="AM170"/>
    </row>
    <row r="171" spans="1:39">
      <c r="A171" s="283" t="str">
        <f t="shared" ca="1" si="12"/>
        <v/>
      </c>
      <c r="B171" s="276"/>
      <c r="C171" s="277"/>
      <c r="D171" s="285"/>
      <c r="E171" s="164"/>
      <c r="F171" s="121" t="str" cm="1">
        <f t="array" ref="F171">IF(B171="","",IF(T171="A",INDEX(skuAnker,MATCH(B171,descrizioneArtAnker,0)),INDEX(dbOrdini[CODICE ANKER],MATCH(1,(dbOrdini[CODICE SUPPLY]=$W$6)*(dbOrdini[DESCRIZIONE]=B171),0))))</f>
        <v/>
      </c>
      <c r="G171" s="122" t="str">
        <f>IF(B171="","",IF(T171="A",VLOOKUP(B171,listoneAnker_NoSku,2,FALSE),INDEX(dbOrdini[BT/CS],MATCH(F171,dbOrdini[CODICE ANKER],0))))</f>
        <v/>
      </c>
      <c r="H171" s="123" t="str">
        <f>IF(B171="","",IF(T171="A",VLOOKUP(B171,listoneAnker_NoSku,3,FALSE),INDEX(dbOrdini[LT.],MATCH(F171,dbOrdini[CODICE ANKER],0))))</f>
        <v/>
      </c>
      <c r="I171" s="124" t="str">
        <f>IF(B171="","",IF(T171="A",VLOOKUP(B171,listoneAnker_NoSku,4,FALSE),INDEX(dbOrdini[% VOL],MATCH(F171,dbOrdini[CODICE ANKER],0))))</f>
        <v/>
      </c>
      <c r="J171" s="125" t="str">
        <f t="array" ref="J171">IF(B171="","",IF(T171="A",VLOOKUP(B171,listoneAnker_NoSku,5,FALSE),INDEX(dbOrdini[PREZZO ANKER],MATCH(1,(dbOrdini[CODICE SUPPLY]=$W$6)*(dbOrdini[CODICE ANKER]=F171),0))))</f>
        <v/>
      </c>
      <c r="K171" s="295" t="str">
        <f>IFERROR(INDEX(vinolux_data[Price / Bottle],MATCH(INDEX(Anker[barcode bottle],MATCH(F171,Anker[SKU],0)),vinolux_data[EAN bottle],0)),"")</f>
        <v/>
      </c>
      <c r="L171" s="295" t="str">
        <f>IF(B171="","",IF(T171&lt;&gt;"B",IFERROR(INDEX(ultimoPrezzoitalia[PREZZO UNITARIO],MATCH(TEXT(A171,0),ultimoPrezzoitalia[ARTICOLO],0)),""),IF(INDEX(dbOrdini[PREZZO ITALIA],MATCH(F171,dbOrdini[CODICE ANKER],0))=0,"",INDEX(dbOrdini[PREZZO ITALIA],MATCH(F171,dbOrdini[CODICE ANKER],0)))))</f>
        <v/>
      </c>
      <c r="M171" s="126" t="str">
        <f t="array" ref="M171">IFERROR(IF(B171="","",IF(T171="A",VLOOKUP(F171,listoneAnkerCompleto,6,FALSE)+(10.3552*H171*I171)/100+1.5+0.05,IF(T171="B",INDEX(dbOrdini[COSTO IMPORT BOTT.],MATCH(1,(dbOrdini[CODICE SUPPLY]=$W$6)*(dbOrdini[CODICE ANKER]=F171),0)),J171+(10.3552*H171*I171)/100+1.5+0.05))),"")</f>
        <v/>
      </c>
      <c r="N171" s="201" t="str">
        <f t="shared" si="13"/>
        <v/>
      </c>
      <c r="O171" s="127" t="str">
        <f>IFERROR(INDEX(ankerAvailabilities[quantity],MATCH(F171,ankerAvailabilities[article nr'#],0)),"")</f>
        <v/>
      </c>
      <c r="P171" s="128" t="str">
        <f ca="1">IFERROR(INDEX(inventarioGeko[ESISTENZA],MATCH(A171,inventarioGeko[ARTICOLO],0)),"")</f>
        <v/>
      </c>
      <c r="Q171" s="129" t="str">
        <f t="shared" si="14"/>
        <v/>
      </c>
      <c r="R171" s="130" t="str">
        <f t="shared" si="15"/>
        <v/>
      </c>
      <c r="S171" s="126" t="str">
        <f t="shared" si="16"/>
        <v/>
      </c>
      <c r="T171" s="240" t="str">
        <f t="shared" si="17"/>
        <v/>
      </c>
      <c r="AM171"/>
    </row>
    <row r="172" spans="1:39">
      <c r="A172" s="283" t="str">
        <f t="shared" ca="1" si="12"/>
        <v/>
      </c>
      <c r="B172" s="276"/>
      <c r="C172" s="277"/>
      <c r="D172" s="285"/>
      <c r="E172" s="164"/>
      <c r="F172" s="121" t="str" cm="1">
        <f t="array" ref="F172">IF(B172="","",IF(T172="A",INDEX(skuAnker,MATCH(B172,descrizioneArtAnker,0)),INDEX(dbOrdini[CODICE ANKER],MATCH(1,(dbOrdini[CODICE SUPPLY]=$W$6)*(dbOrdini[DESCRIZIONE]=B172),0))))</f>
        <v/>
      </c>
      <c r="G172" s="122" t="str">
        <f>IF(B172="","",IF(T172="A",VLOOKUP(B172,listoneAnker_NoSku,2,FALSE),INDEX(dbOrdini[BT/CS],MATCH(F172,dbOrdini[CODICE ANKER],0))))</f>
        <v/>
      </c>
      <c r="H172" s="123" t="str">
        <f>IF(B172="","",IF(T172="A",VLOOKUP(B172,listoneAnker_NoSku,3,FALSE),INDEX(dbOrdini[LT.],MATCH(F172,dbOrdini[CODICE ANKER],0))))</f>
        <v/>
      </c>
      <c r="I172" s="124" t="str">
        <f>IF(B172="","",IF(T172="A",VLOOKUP(B172,listoneAnker_NoSku,4,FALSE),INDEX(dbOrdini[% VOL],MATCH(F172,dbOrdini[CODICE ANKER],0))))</f>
        <v/>
      </c>
      <c r="J172" s="125" t="str">
        <f t="array" ref="J172">IF(B172="","",IF(T172="A",VLOOKUP(B172,listoneAnker_NoSku,5,FALSE),INDEX(dbOrdini[PREZZO ANKER],MATCH(1,(dbOrdini[CODICE SUPPLY]=$W$6)*(dbOrdini[CODICE ANKER]=F172),0))))</f>
        <v/>
      </c>
      <c r="K172" s="295" t="str">
        <f>IFERROR(INDEX(vinolux_data[Price / Bottle],MATCH(INDEX(Anker[barcode bottle],MATCH(F172,Anker[SKU],0)),vinolux_data[EAN bottle],0)),"")</f>
        <v/>
      </c>
      <c r="L172" s="295" t="str">
        <f>IF(B172="","",IF(T172&lt;&gt;"B",IFERROR(INDEX(ultimoPrezzoitalia[PREZZO UNITARIO],MATCH(TEXT(A172,0),ultimoPrezzoitalia[ARTICOLO],0)),""),IF(INDEX(dbOrdini[PREZZO ITALIA],MATCH(F172,dbOrdini[CODICE ANKER],0))=0,"",INDEX(dbOrdini[PREZZO ITALIA],MATCH(F172,dbOrdini[CODICE ANKER],0)))))</f>
        <v/>
      </c>
      <c r="M172" s="126" t="str">
        <f t="array" ref="M172">IFERROR(IF(B172="","",IF(T172="A",VLOOKUP(F172,listoneAnkerCompleto,6,FALSE)+(10.3552*H172*I172)/100+1.5+0.05,IF(T172="B",INDEX(dbOrdini[COSTO IMPORT BOTT.],MATCH(1,(dbOrdini[CODICE SUPPLY]=$W$6)*(dbOrdini[CODICE ANKER]=F172),0)),J172+(10.3552*H172*I172)/100+1.5+0.05))),"")</f>
        <v/>
      </c>
      <c r="N172" s="201" t="str">
        <f t="shared" si="13"/>
        <v/>
      </c>
      <c r="O172" s="127" t="str">
        <f>IFERROR(INDEX(ankerAvailabilities[quantity],MATCH(F172,ankerAvailabilities[article nr'#],0)),"")</f>
        <v/>
      </c>
      <c r="P172" s="128" t="str">
        <f ca="1">IFERROR(INDEX(inventarioGeko[ESISTENZA],MATCH(A172,inventarioGeko[ARTICOLO],0)),"")</f>
        <v/>
      </c>
      <c r="Q172" s="129" t="str">
        <f t="shared" si="14"/>
        <v/>
      </c>
      <c r="R172" s="130" t="str">
        <f t="shared" si="15"/>
        <v/>
      </c>
      <c r="S172" s="126" t="str">
        <f t="shared" si="16"/>
        <v/>
      </c>
      <c r="T172" s="240" t="str">
        <f t="shared" si="17"/>
        <v/>
      </c>
      <c r="AM172"/>
    </row>
    <row r="173" spans="1:39">
      <c r="A173" s="283" t="str">
        <f t="shared" ca="1" si="12"/>
        <v/>
      </c>
      <c r="B173" s="276"/>
      <c r="C173" s="277"/>
      <c r="D173" s="285"/>
      <c r="E173" s="164"/>
      <c r="F173" s="121" t="str" cm="1">
        <f t="array" ref="F173">IF(B173="","",IF(T173="A",INDEX(skuAnker,MATCH(B173,descrizioneArtAnker,0)),INDEX(dbOrdini[CODICE ANKER],MATCH(1,(dbOrdini[CODICE SUPPLY]=$W$6)*(dbOrdini[DESCRIZIONE]=B173),0))))</f>
        <v/>
      </c>
      <c r="G173" s="122" t="str">
        <f>IF(B173="","",IF(T173="A",VLOOKUP(B173,listoneAnker_NoSku,2,FALSE),INDEX(dbOrdini[BT/CS],MATCH(F173,dbOrdini[CODICE ANKER],0))))</f>
        <v/>
      </c>
      <c r="H173" s="123" t="str">
        <f>IF(B173="","",IF(T173="A",VLOOKUP(B173,listoneAnker_NoSku,3,FALSE),INDEX(dbOrdini[LT.],MATCH(F173,dbOrdini[CODICE ANKER],0))))</f>
        <v/>
      </c>
      <c r="I173" s="124" t="str">
        <f>IF(B173="","",IF(T173="A",VLOOKUP(B173,listoneAnker_NoSku,4,FALSE),INDEX(dbOrdini[% VOL],MATCH(F173,dbOrdini[CODICE ANKER],0))))</f>
        <v/>
      </c>
      <c r="J173" s="125" t="str">
        <f t="array" ref="J173">IF(B173="","",IF(T173="A",VLOOKUP(B173,listoneAnker_NoSku,5,FALSE),INDEX(dbOrdini[PREZZO ANKER],MATCH(1,(dbOrdini[CODICE SUPPLY]=$W$6)*(dbOrdini[CODICE ANKER]=F173),0))))</f>
        <v/>
      </c>
      <c r="K173" s="295" t="str">
        <f>IFERROR(INDEX(vinolux_data[Price / Bottle],MATCH(INDEX(Anker[barcode bottle],MATCH(F173,Anker[SKU],0)),vinolux_data[EAN bottle],0)),"")</f>
        <v/>
      </c>
      <c r="L173" s="295" t="str">
        <f>IF(B173="","",IF(T173&lt;&gt;"B",IFERROR(INDEX(ultimoPrezzoitalia[PREZZO UNITARIO],MATCH(TEXT(A173,0),ultimoPrezzoitalia[ARTICOLO],0)),""),IF(INDEX(dbOrdini[PREZZO ITALIA],MATCH(F173,dbOrdini[CODICE ANKER],0))=0,"",INDEX(dbOrdini[PREZZO ITALIA],MATCH(F173,dbOrdini[CODICE ANKER],0)))))</f>
        <v/>
      </c>
      <c r="M173" s="126" t="str">
        <f t="array" ref="M173">IFERROR(IF(B173="","",IF(T173="A",VLOOKUP(F173,listoneAnkerCompleto,6,FALSE)+(10.3552*H173*I173)/100+1.5+0.05,IF(T173="B",INDEX(dbOrdini[COSTO IMPORT BOTT.],MATCH(1,(dbOrdini[CODICE SUPPLY]=$W$6)*(dbOrdini[CODICE ANKER]=F173),0)),J173+(10.3552*H173*I173)/100+1.5+0.05))),"")</f>
        <v/>
      </c>
      <c r="N173" s="201" t="str">
        <f t="shared" si="13"/>
        <v/>
      </c>
      <c r="O173" s="127" t="str">
        <f>IFERROR(INDEX(ankerAvailabilities[quantity],MATCH(F173,ankerAvailabilities[article nr'#],0)),"")</f>
        <v/>
      </c>
      <c r="P173" s="128" t="str">
        <f ca="1">IFERROR(INDEX(inventarioGeko[ESISTENZA],MATCH(A173,inventarioGeko[ARTICOLO],0)),"")</f>
        <v/>
      </c>
      <c r="Q173" s="129" t="str">
        <f t="shared" si="14"/>
        <v/>
      </c>
      <c r="R173" s="130" t="str">
        <f t="shared" si="15"/>
        <v/>
      </c>
      <c r="S173" s="126" t="str">
        <f t="shared" si="16"/>
        <v/>
      </c>
      <c r="T173" s="240" t="str">
        <f t="shared" si="17"/>
        <v/>
      </c>
      <c r="AM173"/>
    </row>
    <row r="174" spans="1:39">
      <c r="A174" s="283" t="str">
        <f t="shared" ca="1" si="12"/>
        <v/>
      </c>
      <c r="B174" s="276"/>
      <c r="C174" s="277"/>
      <c r="D174" s="285"/>
      <c r="E174" s="164"/>
      <c r="F174" s="121" t="str" cm="1">
        <f t="array" ref="F174">IF(B174="","",IF(T174="A",INDEX(skuAnker,MATCH(B174,descrizioneArtAnker,0)),INDEX(dbOrdini[CODICE ANKER],MATCH(1,(dbOrdini[CODICE SUPPLY]=$W$6)*(dbOrdini[DESCRIZIONE]=B174),0))))</f>
        <v/>
      </c>
      <c r="G174" s="122" t="str">
        <f>IF(B174="","",IF(T174="A",VLOOKUP(B174,listoneAnker_NoSku,2,FALSE),INDEX(dbOrdini[BT/CS],MATCH(F174,dbOrdini[CODICE ANKER],0))))</f>
        <v/>
      </c>
      <c r="H174" s="123" t="str">
        <f>IF(B174="","",IF(T174="A",VLOOKUP(B174,listoneAnker_NoSku,3,FALSE),INDEX(dbOrdini[LT.],MATCH(F174,dbOrdini[CODICE ANKER],0))))</f>
        <v/>
      </c>
      <c r="I174" s="124" t="str">
        <f>IF(B174="","",IF(T174="A",VLOOKUP(B174,listoneAnker_NoSku,4,FALSE),INDEX(dbOrdini[% VOL],MATCH(F174,dbOrdini[CODICE ANKER],0))))</f>
        <v/>
      </c>
      <c r="J174" s="125" t="str">
        <f t="array" ref="J174">IF(B174="","",IF(T174="A",VLOOKUP(B174,listoneAnker_NoSku,5,FALSE),INDEX(dbOrdini[PREZZO ANKER],MATCH(1,(dbOrdini[CODICE SUPPLY]=$W$6)*(dbOrdini[CODICE ANKER]=F174),0))))</f>
        <v/>
      </c>
      <c r="K174" s="295" t="str">
        <f>IFERROR(INDEX(vinolux_data[Price / Bottle],MATCH(INDEX(Anker[barcode bottle],MATCH(F174,Anker[SKU],0)),vinolux_data[EAN bottle],0)),"")</f>
        <v/>
      </c>
      <c r="L174" s="295" t="str">
        <f>IF(B174="","",IF(T174&lt;&gt;"B",IFERROR(INDEX(ultimoPrezzoitalia[PREZZO UNITARIO],MATCH(TEXT(A174,0),ultimoPrezzoitalia[ARTICOLO],0)),""),IF(INDEX(dbOrdini[PREZZO ITALIA],MATCH(F174,dbOrdini[CODICE ANKER],0))=0,"",INDEX(dbOrdini[PREZZO ITALIA],MATCH(F174,dbOrdini[CODICE ANKER],0)))))</f>
        <v/>
      </c>
      <c r="M174" s="126" t="str">
        <f t="array" ref="M174">IFERROR(IF(B174="","",IF(T174="A",VLOOKUP(F174,listoneAnkerCompleto,6,FALSE)+(10.3552*H174*I174)/100+1.5+0.05,IF(T174="B",INDEX(dbOrdini[COSTO IMPORT BOTT.],MATCH(1,(dbOrdini[CODICE SUPPLY]=$W$6)*(dbOrdini[CODICE ANKER]=F174),0)),J174+(10.3552*H174*I174)/100+1.5+0.05))),"")</f>
        <v/>
      </c>
      <c r="N174" s="201" t="str">
        <f t="shared" si="13"/>
        <v/>
      </c>
      <c r="O174" s="127" t="str">
        <f>IFERROR(INDEX(ankerAvailabilities[quantity],MATCH(F174,ankerAvailabilities[article nr'#],0)),"")</f>
        <v/>
      </c>
      <c r="P174" s="128" t="str">
        <f ca="1">IFERROR(INDEX(inventarioGeko[ESISTENZA],MATCH(A174,inventarioGeko[ARTICOLO],0)),"")</f>
        <v/>
      </c>
      <c r="Q174" s="129" t="str">
        <f t="shared" si="14"/>
        <v/>
      </c>
      <c r="R174" s="130" t="str">
        <f t="shared" si="15"/>
        <v/>
      </c>
      <c r="S174" s="126" t="str">
        <f t="shared" si="16"/>
        <v/>
      </c>
      <c r="T174" s="240" t="str">
        <f t="shared" si="17"/>
        <v/>
      </c>
      <c r="AM174"/>
    </row>
    <row r="175" spans="1:39">
      <c r="A175" s="283" t="str">
        <f t="shared" ca="1" si="12"/>
        <v/>
      </c>
      <c r="B175" s="276"/>
      <c r="C175" s="277"/>
      <c r="D175" s="285"/>
      <c r="E175" s="164"/>
      <c r="F175" s="121" t="str" cm="1">
        <f t="array" ref="F175">IF(B175="","",IF(T175="A",INDEX(skuAnker,MATCH(B175,descrizioneArtAnker,0)),INDEX(dbOrdini[CODICE ANKER],MATCH(1,(dbOrdini[CODICE SUPPLY]=$W$6)*(dbOrdini[DESCRIZIONE]=B175),0))))</f>
        <v/>
      </c>
      <c r="G175" s="122" t="str">
        <f>IF(B175="","",IF(T175="A",VLOOKUP(B175,listoneAnker_NoSku,2,FALSE),INDEX(dbOrdini[BT/CS],MATCH(F175,dbOrdini[CODICE ANKER],0))))</f>
        <v/>
      </c>
      <c r="H175" s="123" t="str">
        <f>IF(B175="","",IF(T175="A",VLOOKUP(B175,listoneAnker_NoSku,3,FALSE),INDEX(dbOrdini[LT.],MATCH(F175,dbOrdini[CODICE ANKER],0))))</f>
        <v/>
      </c>
      <c r="I175" s="124" t="str">
        <f>IF(B175="","",IF(T175="A",VLOOKUP(B175,listoneAnker_NoSku,4,FALSE),INDEX(dbOrdini[% VOL],MATCH(F175,dbOrdini[CODICE ANKER],0))))</f>
        <v/>
      </c>
      <c r="J175" s="125" t="str">
        <f t="array" ref="J175">IF(B175="","",IF(T175="A",VLOOKUP(B175,listoneAnker_NoSku,5,FALSE),INDEX(dbOrdini[PREZZO ANKER],MATCH(1,(dbOrdini[CODICE SUPPLY]=$W$6)*(dbOrdini[CODICE ANKER]=F175),0))))</f>
        <v/>
      </c>
      <c r="K175" s="295" t="str">
        <f>IFERROR(INDEX(vinolux_data[Price / Bottle],MATCH(INDEX(Anker[barcode bottle],MATCH(F175,Anker[SKU],0)),vinolux_data[EAN bottle],0)),"")</f>
        <v/>
      </c>
      <c r="L175" s="295" t="str">
        <f>IF(B175="","",IF(T175&lt;&gt;"B",IFERROR(INDEX(ultimoPrezzoitalia[PREZZO UNITARIO],MATCH(TEXT(A175,0),ultimoPrezzoitalia[ARTICOLO],0)),""),IF(INDEX(dbOrdini[PREZZO ITALIA],MATCH(F175,dbOrdini[CODICE ANKER],0))=0,"",INDEX(dbOrdini[PREZZO ITALIA],MATCH(F175,dbOrdini[CODICE ANKER],0)))))</f>
        <v/>
      </c>
      <c r="M175" s="126" t="str">
        <f t="array" ref="M175">IFERROR(IF(B175="","",IF(T175="A",VLOOKUP(F175,listoneAnkerCompleto,6,FALSE)+(10.3552*H175*I175)/100+1.5+0.05,IF(T175="B",INDEX(dbOrdini[COSTO IMPORT BOTT.],MATCH(1,(dbOrdini[CODICE SUPPLY]=$W$6)*(dbOrdini[CODICE ANKER]=F175),0)),J175+(10.3552*H175*I175)/100+1.5+0.05))),"")</f>
        <v/>
      </c>
      <c r="N175" s="201" t="str">
        <f t="shared" si="13"/>
        <v/>
      </c>
      <c r="O175" s="127" t="str">
        <f>IFERROR(INDEX(ankerAvailabilities[quantity],MATCH(F175,ankerAvailabilities[article nr'#],0)),"")</f>
        <v/>
      </c>
      <c r="P175" s="128" t="str">
        <f ca="1">IFERROR(INDEX(inventarioGeko[ESISTENZA],MATCH(A175,inventarioGeko[ARTICOLO],0)),"")</f>
        <v/>
      </c>
      <c r="Q175" s="129" t="str">
        <f t="shared" si="14"/>
        <v/>
      </c>
      <c r="R175" s="130" t="str">
        <f t="shared" si="15"/>
        <v/>
      </c>
      <c r="S175" s="126" t="str">
        <f t="shared" si="16"/>
        <v/>
      </c>
      <c r="T175" s="240" t="str">
        <f t="shared" si="17"/>
        <v/>
      </c>
      <c r="AM175"/>
    </row>
    <row r="176" spans="1:39">
      <c r="A176" s="283" t="str">
        <f t="shared" ca="1" si="12"/>
        <v/>
      </c>
      <c r="B176" s="276"/>
      <c r="C176" s="277"/>
      <c r="D176" s="285"/>
      <c r="E176" s="164"/>
      <c r="F176" s="121" t="str" cm="1">
        <f t="array" ref="F176">IF(B176="","",IF(T176="A",INDEX(skuAnker,MATCH(B176,descrizioneArtAnker,0)),INDEX(dbOrdini[CODICE ANKER],MATCH(1,(dbOrdini[CODICE SUPPLY]=$W$6)*(dbOrdini[DESCRIZIONE]=B176),0))))</f>
        <v/>
      </c>
      <c r="G176" s="122" t="str">
        <f>IF(B176="","",IF(T176="A",VLOOKUP(B176,listoneAnker_NoSku,2,FALSE),INDEX(dbOrdini[BT/CS],MATCH(F176,dbOrdini[CODICE ANKER],0))))</f>
        <v/>
      </c>
      <c r="H176" s="123" t="str">
        <f>IF(B176="","",IF(T176="A",VLOOKUP(B176,listoneAnker_NoSku,3,FALSE),INDEX(dbOrdini[LT.],MATCH(F176,dbOrdini[CODICE ANKER],0))))</f>
        <v/>
      </c>
      <c r="I176" s="124" t="str">
        <f>IF(B176="","",IF(T176="A",VLOOKUP(B176,listoneAnker_NoSku,4,FALSE),INDEX(dbOrdini[% VOL],MATCH(F176,dbOrdini[CODICE ANKER],0))))</f>
        <v/>
      </c>
      <c r="J176" s="125" t="str">
        <f t="array" ref="J176">IF(B176="","",IF(T176="A",VLOOKUP(B176,listoneAnker_NoSku,5,FALSE),INDEX(dbOrdini[PREZZO ANKER],MATCH(1,(dbOrdini[CODICE SUPPLY]=$W$6)*(dbOrdini[CODICE ANKER]=F176),0))))</f>
        <v/>
      </c>
      <c r="K176" s="295" t="str">
        <f>IFERROR(INDEX(vinolux_data[Price / Bottle],MATCH(INDEX(Anker[barcode bottle],MATCH(F176,Anker[SKU],0)),vinolux_data[EAN bottle],0)),"")</f>
        <v/>
      </c>
      <c r="L176" s="295" t="str">
        <f>IF(B176="","",IF(T176&lt;&gt;"B",IFERROR(INDEX(ultimoPrezzoitalia[PREZZO UNITARIO],MATCH(TEXT(A176,0),ultimoPrezzoitalia[ARTICOLO],0)),""),IF(INDEX(dbOrdini[PREZZO ITALIA],MATCH(F176,dbOrdini[CODICE ANKER],0))=0,"",INDEX(dbOrdini[PREZZO ITALIA],MATCH(F176,dbOrdini[CODICE ANKER],0)))))</f>
        <v/>
      </c>
      <c r="M176" s="126" t="str">
        <f t="array" ref="M176">IFERROR(IF(B176="","",IF(T176="A",VLOOKUP(F176,listoneAnkerCompleto,6,FALSE)+(10.3552*H176*I176)/100+1.5+0.05,IF(T176="B",INDEX(dbOrdini[COSTO IMPORT BOTT.],MATCH(1,(dbOrdini[CODICE SUPPLY]=$W$6)*(dbOrdini[CODICE ANKER]=F176),0)),J176+(10.3552*H176*I176)/100+1.5+0.05))),"")</f>
        <v/>
      </c>
      <c r="N176" s="201" t="str">
        <f t="shared" si="13"/>
        <v/>
      </c>
      <c r="O176" s="127" t="str">
        <f>IFERROR(INDEX(ankerAvailabilities[quantity],MATCH(F176,ankerAvailabilities[article nr'#],0)),"")</f>
        <v/>
      </c>
      <c r="P176" s="128" t="str">
        <f ca="1">IFERROR(INDEX(inventarioGeko[ESISTENZA],MATCH(A176,inventarioGeko[ARTICOLO],0)),"")</f>
        <v/>
      </c>
      <c r="Q176" s="129" t="str">
        <f t="shared" si="14"/>
        <v/>
      </c>
      <c r="R176" s="130" t="str">
        <f t="shared" si="15"/>
        <v/>
      </c>
      <c r="S176" s="126" t="str">
        <f t="shared" si="16"/>
        <v/>
      </c>
      <c r="T176" s="240" t="str">
        <f t="shared" si="17"/>
        <v/>
      </c>
      <c r="AM176"/>
    </row>
    <row r="177" spans="1:39">
      <c r="A177" s="283" t="str">
        <f t="shared" ca="1" si="12"/>
        <v/>
      </c>
      <c r="B177" s="276"/>
      <c r="C177" s="277"/>
      <c r="D177" s="285"/>
      <c r="E177" s="164"/>
      <c r="F177" s="121" t="str" cm="1">
        <f t="array" ref="F177">IF(B177="","",IF(T177="A",INDEX(skuAnker,MATCH(B177,descrizioneArtAnker,0)),INDEX(dbOrdini[CODICE ANKER],MATCH(1,(dbOrdini[CODICE SUPPLY]=$W$6)*(dbOrdini[DESCRIZIONE]=B177),0))))</f>
        <v/>
      </c>
      <c r="G177" s="122" t="str">
        <f>IF(B177="","",IF(T177="A",VLOOKUP(B177,listoneAnker_NoSku,2,FALSE),INDEX(dbOrdini[BT/CS],MATCH(F177,dbOrdini[CODICE ANKER],0))))</f>
        <v/>
      </c>
      <c r="H177" s="123" t="str">
        <f>IF(B177="","",IF(T177="A",VLOOKUP(B177,listoneAnker_NoSku,3,FALSE),INDEX(dbOrdini[LT.],MATCH(F177,dbOrdini[CODICE ANKER],0))))</f>
        <v/>
      </c>
      <c r="I177" s="124" t="str">
        <f>IF(B177="","",IF(T177="A",VLOOKUP(B177,listoneAnker_NoSku,4,FALSE),INDEX(dbOrdini[% VOL],MATCH(F177,dbOrdini[CODICE ANKER],0))))</f>
        <v/>
      </c>
      <c r="J177" s="125" t="str">
        <f t="array" ref="J177">IF(B177="","",IF(T177="A",VLOOKUP(B177,listoneAnker_NoSku,5,FALSE),INDEX(dbOrdini[PREZZO ANKER],MATCH(1,(dbOrdini[CODICE SUPPLY]=$W$6)*(dbOrdini[CODICE ANKER]=F177),0))))</f>
        <v/>
      </c>
      <c r="K177" s="295" t="str">
        <f>IFERROR(INDEX(vinolux_data[Price / Bottle],MATCH(INDEX(Anker[barcode bottle],MATCH(F177,Anker[SKU],0)),vinolux_data[EAN bottle],0)),"")</f>
        <v/>
      </c>
      <c r="L177" s="295" t="str">
        <f>IF(B177="","",IF(T177&lt;&gt;"B",IFERROR(INDEX(ultimoPrezzoitalia[PREZZO UNITARIO],MATCH(TEXT(A177,0),ultimoPrezzoitalia[ARTICOLO],0)),""),IF(INDEX(dbOrdini[PREZZO ITALIA],MATCH(F177,dbOrdini[CODICE ANKER],0))=0,"",INDEX(dbOrdini[PREZZO ITALIA],MATCH(F177,dbOrdini[CODICE ANKER],0)))))</f>
        <v/>
      </c>
      <c r="M177" s="126" t="str">
        <f t="array" ref="M177">IFERROR(IF(B177="","",IF(T177="A",VLOOKUP(F177,listoneAnkerCompleto,6,FALSE)+(10.3552*H177*I177)/100+1.5+0.05,IF(T177="B",INDEX(dbOrdini[COSTO IMPORT BOTT.],MATCH(1,(dbOrdini[CODICE SUPPLY]=$W$6)*(dbOrdini[CODICE ANKER]=F177),0)),J177+(10.3552*H177*I177)/100+1.5+0.05))),"")</f>
        <v/>
      </c>
      <c r="N177" s="201" t="str">
        <f t="shared" si="13"/>
        <v/>
      </c>
      <c r="O177" s="127" t="str">
        <f>IFERROR(INDEX(ankerAvailabilities[quantity],MATCH(F177,ankerAvailabilities[article nr'#],0)),"")</f>
        <v/>
      </c>
      <c r="P177" s="128" t="str">
        <f ca="1">IFERROR(INDEX(inventarioGeko[ESISTENZA],MATCH(A177,inventarioGeko[ARTICOLO],0)),"")</f>
        <v/>
      </c>
      <c r="Q177" s="129" t="str">
        <f t="shared" si="14"/>
        <v/>
      </c>
      <c r="R177" s="130" t="str">
        <f t="shared" si="15"/>
        <v/>
      </c>
      <c r="S177" s="126" t="str">
        <f t="shared" si="16"/>
        <v/>
      </c>
      <c r="T177" s="240" t="str">
        <f t="shared" si="17"/>
        <v/>
      </c>
      <c r="AM177"/>
    </row>
    <row r="178" spans="1:39">
      <c r="A178" s="283" t="str">
        <f t="shared" ca="1" si="12"/>
        <v/>
      </c>
      <c r="B178" s="276"/>
      <c r="C178" s="277"/>
      <c r="D178" s="285"/>
      <c r="E178" s="164"/>
      <c r="F178" s="121" t="str" cm="1">
        <f t="array" ref="F178">IF(B178="","",IF(T178="A",INDEX(skuAnker,MATCH(B178,descrizioneArtAnker,0)),INDEX(dbOrdini[CODICE ANKER],MATCH(1,(dbOrdini[CODICE SUPPLY]=$W$6)*(dbOrdini[DESCRIZIONE]=B178),0))))</f>
        <v/>
      </c>
      <c r="G178" s="122" t="str">
        <f>IF(B178="","",IF(T178="A",VLOOKUP(B178,listoneAnker_NoSku,2,FALSE),INDEX(dbOrdini[BT/CS],MATCH(F178,dbOrdini[CODICE ANKER],0))))</f>
        <v/>
      </c>
      <c r="H178" s="123" t="str">
        <f>IF(B178="","",IF(T178="A",VLOOKUP(B178,listoneAnker_NoSku,3,FALSE),INDEX(dbOrdini[LT.],MATCH(F178,dbOrdini[CODICE ANKER],0))))</f>
        <v/>
      </c>
      <c r="I178" s="124" t="str">
        <f>IF(B178="","",IF(T178="A",VLOOKUP(B178,listoneAnker_NoSku,4,FALSE),INDEX(dbOrdini[% VOL],MATCH(F178,dbOrdini[CODICE ANKER],0))))</f>
        <v/>
      </c>
      <c r="J178" s="125" t="str">
        <f t="array" ref="J178">IF(B178="","",IF(T178="A",VLOOKUP(B178,listoneAnker_NoSku,5,FALSE),INDEX(dbOrdini[PREZZO ANKER],MATCH(1,(dbOrdini[CODICE SUPPLY]=$W$6)*(dbOrdini[CODICE ANKER]=F178),0))))</f>
        <v/>
      </c>
      <c r="K178" s="295" t="str">
        <f>IFERROR(INDEX(vinolux_data[Price / Bottle],MATCH(INDEX(Anker[barcode bottle],MATCH(F178,Anker[SKU],0)),vinolux_data[EAN bottle],0)),"")</f>
        <v/>
      </c>
      <c r="L178" s="295" t="str">
        <f>IF(B178="","",IF(T178&lt;&gt;"B",IFERROR(INDEX(ultimoPrezzoitalia[PREZZO UNITARIO],MATCH(TEXT(A178,0),ultimoPrezzoitalia[ARTICOLO],0)),""),IF(INDEX(dbOrdini[PREZZO ITALIA],MATCH(F178,dbOrdini[CODICE ANKER],0))=0,"",INDEX(dbOrdini[PREZZO ITALIA],MATCH(F178,dbOrdini[CODICE ANKER],0)))))</f>
        <v/>
      </c>
      <c r="M178" s="126" t="str">
        <f t="array" ref="M178">IFERROR(IF(B178="","",IF(T178="A",VLOOKUP(F178,listoneAnkerCompleto,6,FALSE)+(10.3552*H178*I178)/100+1.5+0.05,IF(T178="B",INDEX(dbOrdini[COSTO IMPORT BOTT.],MATCH(1,(dbOrdini[CODICE SUPPLY]=$W$6)*(dbOrdini[CODICE ANKER]=F178),0)),J178+(10.3552*H178*I178)/100+1.5+0.05))),"")</f>
        <v/>
      </c>
      <c r="N178" s="201" t="str">
        <f t="shared" si="13"/>
        <v/>
      </c>
      <c r="O178" s="127" t="str">
        <f>IFERROR(INDEX(ankerAvailabilities[quantity],MATCH(F178,ankerAvailabilities[article nr'#],0)),"")</f>
        <v/>
      </c>
      <c r="P178" s="128" t="str">
        <f ca="1">IFERROR(INDEX(inventarioGeko[ESISTENZA],MATCH(A178,inventarioGeko[ARTICOLO],0)),"")</f>
        <v/>
      </c>
      <c r="Q178" s="129" t="str">
        <f t="shared" si="14"/>
        <v/>
      </c>
      <c r="R178" s="130" t="str">
        <f t="shared" si="15"/>
        <v/>
      </c>
      <c r="S178" s="126" t="str">
        <f t="shared" si="16"/>
        <v/>
      </c>
      <c r="T178" s="240" t="str">
        <f t="shared" si="17"/>
        <v/>
      </c>
      <c r="AM178"/>
    </row>
    <row r="179" spans="1:39">
      <c r="A179" s="283" t="str">
        <f t="shared" ca="1" si="12"/>
        <v/>
      </c>
      <c r="B179" s="276"/>
      <c r="C179" s="277"/>
      <c r="D179" s="285"/>
      <c r="E179" s="164"/>
      <c r="F179" s="121" t="str" cm="1">
        <f t="array" ref="F179">IF(B179="","",IF(T179="A",INDEX(skuAnker,MATCH(B179,descrizioneArtAnker,0)),INDEX(dbOrdini[CODICE ANKER],MATCH(1,(dbOrdini[CODICE SUPPLY]=$W$6)*(dbOrdini[DESCRIZIONE]=B179),0))))</f>
        <v/>
      </c>
      <c r="G179" s="122" t="str">
        <f>IF(B179="","",IF(T179="A",VLOOKUP(B179,listoneAnker_NoSku,2,FALSE),INDEX(dbOrdini[BT/CS],MATCH(F179,dbOrdini[CODICE ANKER],0))))</f>
        <v/>
      </c>
      <c r="H179" s="123" t="str">
        <f>IF(B179="","",IF(T179="A",VLOOKUP(B179,listoneAnker_NoSku,3,FALSE),INDEX(dbOrdini[LT.],MATCH(F179,dbOrdini[CODICE ANKER],0))))</f>
        <v/>
      </c>
      <c r="I179" s="124" t="str">
        <f>IF(B179="","",IF(T179="A",VLOOKUP(B179,listoneAnker_NoSku,4,FALSE),INDEX(dbOrdini[% VOL],MATCH(F179,dbOrdini[CODICE ANKER],0))))</f>
        <v/>
      </c>
      <c r="J179" s="125" t="str">
        <f t="array" ref="J179">IF(B179="","",IF(T179="A",VLOOKUP(B179,listoneAnker_NoSku,5,FALSE),INDEX(dbOrdini[PREZZO ANKER],MATCH(1,(dbOrdini[CODICE SUPPLY]=$W$6)*(dbOrdini[CODICE ANKER]=F179),0))))</f>
        <v/>
      </c>
      <c r="K179" s="295" t="str">
        <f>IFERROR(INDEX(vinolux_data[Price / Bottle],MATCH(INDEX(Anker[barcode bottle],MATCH(F179,Anker[SKU],0)),vinolux_data[EAN bottle],0)),"")</f>
        <v/>
      </c>
      <c r="L179" s="295" t="str">
        <f>IF(B179="","",IF(T179&lt;&gt;"B",IFERROR(INDEX(ultimoPrezzoitalia[PREZZO UNITARIO],MATCH(TEXT(A179,0),ultimoPrezzoitalia[ARTICOLO],0)),""),IF(INDEX(dbOrdini[PREZZO ITALIA],MATCH(F179,dbOrdini[CODICE ANKER],0))=0,"",INDEX(dbOrdini[PREZZO ITALIA],MATCH(F179,dbOrdini[CODICE ANKER],0)))))</f>
        <v/>
      </c>
      <c r="M179" s="126" t="str">
        <f t="array" ref="M179">IFERROR(IF(B179="","",IF(T179="A",VLOOKUP(F179,listoneAnkerCompleto,6,FALSE)+(10.3552*H179*I179)/100+1.5+0.05,IF(T179="B",INDEX(dbOrdini[COSTO IMPORT BOTT.],MATCH(1,(dbOrdini[CODICE SUPPLY]=$W$6)*(dbOrdini[CODICE ANKER]=F179),0)),J179+(10.3552*H179*I179)/100+1.5+0.05))),"")</f>
        <v/>
      </c>
      <c r="N179" s="201" t="str">
        <f t="shared" si="13"/>
        <v/>
      </c>
      <c r="O179" s="127" t="str">
        <f>IFERROR(INDEX(ankerAvailabilities[quantity],MATCH(F179,ankerAvailabilities[article nr'#],0)),"")</f>
        <v/>
      </c>
      <c r="P179" s="128" t="str">
        <f ca="1">IFERROR(INDEX(inventarioGeko[ESISTENZA],MATCH(A179,inventarioGeko[ARTICOLO],0)),"")</f>
        <v/>
      </c>
      <c r="Q179" s="129" t="str">
        <f t="shared" si="14"/>
        <v/>
      </c>
      <c r="R179" s="130" t="str">
        <f t="shared" si="15"/>
        <v/>
      </c>
      <c r="S179" s="126" t="str">
        <f t="shared" si="16"/>
        <v/>
      </c>
      <c r="T179" s="240" t="str">
        <f t="shared" si="17"/>
        <v/>
      </c>
      <c r="AM179"/>
    </row>
    <row r="180" spans="1:39">
      <c r="A180" s="283" t="str">
        <f t="shared" ca="1" si="12"/>
        <v/>
      </c>
      <c r="B180" s="276"/>
      <c r="C180" s="277"/>
      <c r="D180" s="285"/>
      <c r="E180" s="166"/>
      <c r="F180" s="121" t="str" cm="1">
        <f t="array" ref="F180">IF(B180="","",IF(T180="A",INDEX(skuAnker,MATCH(B180,descrizioneArtAnker,0)),INDEX(dbOrdini[CODICE ANKER],MATCH(1,(dbOrdini[CODICE SUPPLY]=$W$6)*(dbOrdini[DESCRIZIONE]=B180),0))))</f>
        <v/>
      </c>
      <c r="G180" s="122" t="str">
        <f>IF(B180="","",IF(T180="A",VLOOKUP(B180,listoneAnker_NoSku,2,FALSE),INDEX(dbOrdini[BT/CS],MATCH(F180,dbOrdini[CODICE ANKER],0))))</f>
        <v/>
      </c>
      <c r="H180" s="123" t="str">
        <f>IF(B180="","",IF(T180="A",VLOOKUP(B180,listoneAnker_NoSku,3,FALSE),INDEX(dbOrdini[LT.],MATCH(F180,dbOrdini[CODICE ANKER],0))))</f>
        <v/>
      </c>
      <c r="I180" s="124" t="str">
        <f>IF(B180="","",IF(T180="A",VLOOKUP(B180,listoneAnker_NoSku,4,FALSE),INDEX(dbOrdini[% VOL],MATCH(F180,dbOrdini[CODICE ANKER],0))))</f>
        <v/>
      </c>
      <c r="J180" s="125" t="str">
        <f t="array" ref="J180">IF(B180="","",IF(T180="A",VLOOKUP(B180,listoneAnker_NoSku,5,FALSE),INDEX(dbOrdini[PREZZO ANKER],MATCH(1,(dbOrdini[CODICE SUPPLY]=$W$6)*(dbOrdini[CODICE ANKER]=F180),0))))</f>
        <v/>
      </c>
      <c r="K180" s="295" t="str">
        <f>IFERROR(INDEX(vinolux_data[Price / Bottle],MATCH(INDEX(Anker[barcode bottle],MATCH(F180,Anker[SKU],0)),vinolux_data[EAN bottle],0)),"")</f>
        <v/>
      </c>
      <c r="L180" s="295" t="str">
        <f>IF(B180="","",IF(T180&lt;&gt;"B",IFERROR(INDEX(ultimoPrezzoitalia[PREZZO UNITARIO],MATCH(TEXT(A180,0),ultimoPrezzoitalia[ARTICOLO],0)),""),IF(INDEX(dbOrdini[PREZZO ITALIA],MATCH(F180,dbOrdini[CODICE ANKER],0))=0,"",INDEX(dbOrdini[PREZZO ITALIA],MATCH(F180,dbOrdini[CODICE ANKER],0)))))</f>
        <v/>
      </c>
      <c r="M180" s="126" t="str">
        <f t="array" ref="M180">IFERROR(IF(B180="","",IF(T180="A",VLOOKUP(F180,listoneAnkerCompleto,6,FALSE)+(10.3552*H180*I180)/100+1.5+0.05,IF(T180="B",INDEX(dbOrdini[COSTO IMPORT BOTT.],MATCH(1,(dbOrdini[CODICE SUPPLY]=$W$6)*(dbOrdini[CODICE ANKER]=F180),0)),J180+(10.3552*H180*I180)/100+1.5+0.05))),"")</f>
        <v/>
      </c>
      <c r="N180" s="201" t="str">
        <f t="shared" si="13"/>
        <v/>
      </c>
      <c r="O180" s="127" t="str">
        <f>IFERROR(INDEX(ankerAvailabilities[quantity],MATCH(F180,ankerAvailabilities[article nr'#],0)),"")</f>
        <v/>
      </c>
      <c r="P180" s="128" t="str">
        <f ca="1">IFERROR(INDEX(inventarioGeko[ESISTENZA],MATCH(A180,inventarioGeko[ARTICOLO],0)),"")</f>
        <v/>
      </c>
      <c r="Q180" s="129" t="str">
        <f t="shared" si="14"/>
        <v/>
      </c>
      <c r="R180" s="130" t="str">
        <f t="shared" si="15"/>
        <v/>
      </c>
      <c r="S180" s="126" t="str">
        <f t="shared" si="16"/>
        <v/>
      </c>
      <c r="T180" s="240" t="str">
        <f t="shared" si="17"/>
        <v/>
      </c>
      <c r="AM180"/>
    </row>
    <row r="181" spans="1:39">
      <c r="A181" s="283" t="str">
        <f t="shared" ca="1" si="12"/>
        <v/>
      </c>
      <c r="B181" s="276"/>
      <c r="C181" s="277"/>
      <c r="D181" s="285"/>
      <c r="E181" s="164"/>
      <c r="F181" s="121" t="str" cm="1">
        <f t="array" ref="F181">IF(B181="","",IF(T181="A",INDEX(skuAnker,MATCH(B181,descrizioneArtAnker,0)),INDEX(dbOrdini[CODICE ANKER],MATCH(1,(dbOrdini[CODICE SUPPLY]=$W$6)*(dbOrdini[DESCRIZIONE]=B181),0))))</f>
        <v/>
      </c>
      <c r="G181" s="122" t="str">
        <f>IF(B181="","",IF(T181="A",VLOOKUP(B181,listoneAnker_NoSku,2,FALSE),INDEX(dbOrdini[BT/CS],MATCH(F181,dbOrdini[CODICE ANKER],0))))</f>
        <v/>
      </c>
      <c r="H181" s="123" t="str">
        <f>IF(B181="","",IF(T181="A",VLOOKUP(B181,listoneAnker_NoSku,3,FALSE),INDEX(dbOrdini[LT.],MATCH(F181,dbOrdini[CODICE ANKER],0))))</f>
        <v/>
      </c>
      <c r="I181" s="124" t="str">
        <f>IF(B181="","",IF(T181="A",VLOOKUP(B181,listoneAnker_NoSku,4,FALSE),INDEX(dbOrdini[% VOL],MATCH(F181,dbOrdini[CODICE ANKER],0))))</f>
        <v/>
      </c>
      <c r="J181" s="125" t="str">
        <f t="array" ref="J181">IF(B181="","",IF(T181="A",VLOOKUP(B181,listoneAnker_NoSku,5,FALSE),INDEX(dbOrdini[PREZZO ANKER],MATCH(1,(dbOrdini[CODICE SUPPLY]=$W$6)*(dbOrdini[CODICE ANKER]=F181),0))))</f>
        <v/>
      </c>
      <c r="K181" s="295" t="str">
        <f>IFERROR(INDEX(vinolux_data[Price / Bottle],MATCH(INDEX(Anker[barcode bottle],MATCH(F181,Anker[SKU],0)),vinolux_data[EAN bottle],0)),"")</f>
        <v/>
      </c>
      <c r="L181" s="295" t="str">
        <f>IF(B181="","",IF(T181&lt;&gt;"B",IFERROR(INDEX(ultimoPrezzoitalia[PREZZO UNITARIO],MATCH(TEXT(A181,0),ultimoPrezzoitalia[ARTICOLO],0)),""),IF(INDEX(dbOrdini[PREZZO ITALIA],MATCH(F181,dbOrdini[CODICE ANKER],0))=0,"",INDEX(dbOrdini[PREZZO ITALIA],MATCH(F181,dbOrdini[CODICE ANKER],0)))))</f>
        <v/>
      </c>
      <c r="M181" s="126" t="str">
        <f t="array" ref="M181">IFERROR(IF(B181="","",IF(T181="A",VLOOKUP(F181,listoneAnkerCompleto,6,FALSE)+(10.3552*H181*I181)/100+1.5+0.05,IF(T181="B",INDEX(dbOrdini[COSTO IMPORT BOTT.],MATCH(1,(dbOrdini[CODICE SUPPLY]=$W$6)*(dbOrdini[CODICE ANKER]=F181),0)),J181+(10.3552*H181*I181)/100+1.5+0.05))),"")</f>
        <v/>
      </c>
      <c r="N181" s="201" t="str">
        <f t="shared" si="13"/>
        <v/>
      </c>
      <c r="O181" s="127" t="str">
        <f>IFERROR(INDEX(ankerAvailabilities[quantity],MATCH(F181,ankerAvailabilities[article nr'#],0)),"")</f>
        <v/>
      </c>
      <c r="P181" s="128" t="str">
        <f ca="1">IFERROR(INDEX(inventarioGeko[ESISTENZA],MATCH(A181,inventarioGeko[ARTICOLO],0)),"")</f>
        <v/>
      </c>
      <c r="Q181" s="129" t="str">
        <f t="shared" si="14"/>
        <v/>
      </c>
      <c r="R181" s="130" t="str">
        <f t="shared" si="15"/>
        <v/>
      </c>
      <c r="S181" s="126" t="str">
        <f t="shared" si="16"/>
        <v/>
      </c>
      <c r="T181" s="240" t="str">
        <f t="shared" si="17"/>
        <v/>
      </c>
      <c r="AM181"/>
    </row>
    <row r="182" spans="1:39">
      <c r="A182" s="283" t="str">
        <f t="shared" ca="1" si="12"/>
        <v/>
      </c>
      <c r="B182" s="276"/>
      <c r="C182" s="277"/>
      <c r="D182" s="285"/>
      <c r="E182" s="164"/>
      <c r="F182" s="121" t="str" cm="1">
        <f t="array" ref="F182">IF(B182="","",IF(T182="A",INDEX(skuAnker,MATCH(B182,descrizioneArtAnker,0)),INDEX(dbOrdini[CODICE ANKER],MATCH(1,(dbOrdini[CODICE SUPPLY]=$W$6)*(dbOrdini[DESCRIZIONE]=B182),0))))</f>
        <v/>
      </c>
      <c r="G182" s="122" t="str">
        <f>IF(B182="","",IF(T182="A",VLOOKUP(B182,listoneAnker_NoSku,2,FALSE),INDEX(dbOrdini[BT/CS],MATCH(F182,dbOrdini[CODICE ANKER],0))))</f>
        <v/>
      </c>
      <c r="H182" s="123" t="str">
        <f>IF(B182="","",IF(T182="A",VLOOKUP(B182,listoneAnker_NoSku,3,FALSE),INDEX(dbOrdini[LT.],MATCH(F182,dbOrdini[CODICE ANKER],0))))</f>
        <v/>
      </c>
      <c r="I182" s="124" t="str">
        <f>IF(B182="","",IF(T182="A",VLOOKUP(B182,listoneAnker_NoSku,4,FALSE),INDEX(dbOrdini[% VOL],MATCH(F182,dbOrdini[CODICE ANKER],0))))</f>
        <v/>
      </c>
      <c r="J182" s="125" t="str">
        <f t="array" ref="J182">IF(B182="","",IF(T182="A",VLOOKUP(B182,listoneAnker_NoSku,5,FALSE),INDEX(dbOrdini[PREZZO ANKER],MATCH(1,(dbOrdini[CODICE SUPPLY]=$W$6)*(dbOrdini[CODICE ANKER]=F182),0))))</f>
        <v/>
      </c>
      <c r="K182" s="295" t="str">
        <f>IFERROR(INDEX(vinolux_data[Price / Bottle],MATCH(INDEX(Anker[barcode bottle],MATCH(F182,Anker[SKU],0)),vinolux_data[EAN bottle],0)),"")</f>
        <v/>
      </c>
      <c r="L182" s="295" t="str">
        <f>IF(B182="","",IF(T182&lt;&gt;"B",IFERROR(INDEX(ultimoPrezzoitalia[PREZZO UNITARIO],MATCH(TEXT(A182,0),ultimoPrezzoitalia[ARTICOLO],0)),""),IF(INDEX(dbOrdini[PREZZO ITALIA],MATCH(F182,dbOrdini[CODICE ANKER],0))=0,"",INDEX(dbOrdini[PREZZO ITALIA],MATCH(F182,dbOrdini[CODICE ANKER],0)))))</f>
        <v/>
      </c>
      <c r="M182" s="126" t="str">
        <f t="array" ref="M182">IFERROR(IF(B182="","",IF(T182="A",VLOOKUP(F182,listoneAnkerCompleto,6,FALSE)+(10.3552*H182*I182)/100+1.5+0.05,IF(T182="B",INDEX(dbOrdini[COSTO IMPORT BOTT.],MATCH(1,(dbOrdini[CODICE SUPPLY]=$W$6)*(dbOrdini[CODICE ANKER]=F182),0)),J182+(10.3552*H182*I182)/100+1.5+0.05))),"")</f>
        <v/>
      </c>
      <c r="N182" s="201" t="str">
        <f t="shared" si="13"/>
        <v/>
      </c>
      <c r="O182" s="127" t="str">
        <f>IFERROR(INDEX(ankerAvailabilities[quantity],MATCH(F182,ankerAvailabilities[article nr'#],0)),"")</f>
        <v/>
      </c>
      <c r="P182" s="128" t="str">
        <f ca="1">IFERROR(INDEX(inventarioGeko[ESISTENZA],MATCH(A182,inventarioGeko[ARTICOLO],0)),"")</f>
        <v/>
      </c>
      <c r="Q182" s="129" t="str">
        <f t="shared" si="14"/>
        <v/>
      </c>
      <c r="R182" s="130" t="str">
        <f t="shared" si="15"/>
        <v/>
      </c>
      <c r="S182" s="126" t="str">
        <f t="shared" si="16"/>
        <v/>
      </c>
      <c r="T182" s="240" t="str">
        <f t="shared" si="17"/>
        <v/>
      </c>
      <c r="AM182"/>
    </row>
    <row r="183" spans="1:39">
      <c r="A183" s="283" t="str">
        <f t="shared" ca="1" si="12"/>
        <v/>
      </c>
      <c r="B183" s="276"/>
      <c r="C183" s="277"/>
      <c r="D183" s="285"/>
      <c r="E183" s="164"/>
      <c r="F183" s="121" t="str" cm="1">
        <f t="array" ref="F183">IF(B183="","",IF(T183="A",INDEX(skuAnker,MATCH(B183,descrizioneArtAnker,0)),INDEX(dbOrdini[CODICE ANKER],MATCH(1,(dbOrdini[CODICE SUPPLY]=$W$6)*(dbOrdini[DESCRIZIONE]=B183),0))))</f>
        <v/>
      </c>
      <c r="G183" s="122" t="str">
        <f>IF(B183="","",IF(T183="A",VLOOKUP(B183,listoneAnker_NoSku,2,FALSE),INDEX(dbOrdini[BT/CS],MATCH(F183,dbOrdini[CODICE ANKER],0))))</f>
        <v/>
      </c>
      <c r="H183" s="123" t="str">
        <f>IF(B183="","",IF(T183="A",VLOOKUP(B183,listoneAnker_NoSku,3,FALSE),INDEX(dbOrdini[LT.],MATCH(F183,dbOrdini[CODICE ANKER],0))))</f>
        <v/>
      </c>
      <c r="I183" s="124" t="str">
        <f>IF(B183="","",IF(T183="A",VLOOKUP(B183,listoneAnker_NoSku,4,FALSE),INDEX(dbOrdini[% VOL],MATCH(F183,dbOrdini[CODICE ANKER],0))))</f>
        <v/>
      </c>
      <c r="J183" s="125" t="str">
        <f t="array" ref="J183">IF(B183="","",IF(T183="A",VLOOKUP(B183,listoneAnker_NoSku,5,FALSE),INDEX(dbOrdini[PREZZO ANKER],MATCH(1,(dbOrdini[CODICE SUPPLY]=$W$6)*(dbOrdini[CODICE ANKER]=F183),0))))</f>
        <v/>
      </c>
      <c r="K183" s="295" t="str">
        <f>IFERROR(INDEX(vinolux_data[Price / Bottle],MATCH(INDEX(Anker[barcode bottle],MATCH(F183,Anker[SKU],0)),vinolux_data[EAN bottle],0)),"")</f>
        <v/>
      </c>
      <c r="L183" s="295" t="str">
        <f>IF(B183="","",IF(T183&lt;&gt;"B",IFERROR(INDEX(ultimoPrezzoitalia[PREZZO UNITARIO],MATCH(TEXT(A183,0),ultimoPrezzoitalia[ARTICOLO],0)),""),IF(INDEX(dbOrdini[PREZZO ITALIA],MATCH(F183,dbOrdini[CODICE ANKER],0))=0,"",INDEX(dbOrdini[PREZZO ITALIA],MATCH(F183,dbOrdini[CODICE ANKER],0)))))</f>
        <v/>
      </c>
      <c r="M183" s="126" t="str">
        <f t="array" ref="M183">IFERROR(IF(B183="","",IF(T183="A",VLOOKUP(F183,listoneAnkerCompleto,6,FALSE)+(10.3552*H183*I183)/100+1.5+0.05,IF(T183="B",INDEX(dbOrdini[COSTO IMPORT BOTT.],MATCH(1,(dbOrdini[CODICE SUPPLY]=$W$6)*(dbOrdini[CODICE ANKER]=F183),0)),J183+(10.3552*H183*I183)/100+1.5+0.05))),"")</f>
        <v/>
      </c>
      <c r="N183" s="201" t="str">
        <f t="shared" si="13"/>
        <v/>
      </c>
      <c r="O183" s="127" t="str">
        <f>IFERROR(INDEX(ankerAvailabilities[quantity],MATCH(F183,ankerAvailabilities[article nr'#],0)),"")</f>
        <v/>
      </c>
      <c r="P183" s="128" t="str">
        <f ca="1">IFERROR(INDEX(inventarioGeko[ESISTENZA],MATCH(A183,inventarioGeko[ARTICOLO],0)),"")</f>
        <v/>
      </c>
      <c r="Q183" s="129" t="str">
        <f t="shared" si="14"/>
        <v/>
      </c>
      <c r="R183" s="130" t="str">
        <f t="shared" si="15"/>
        <v/>
      </c>
      <c r="S183" s="126" t="str">
        <f t="shared" si="16"/>
        <v/>
      </c>
      <c r="T183" s="240" t="str">
        <f t="shared" si="17"/>
        <v/>
      </c>
      <c r="AM183"/>
    </row>
    <row r="184" spans="1:39">
      <c r="A184" s="283" t="str">
        <f t="shared" ca="1" si="12"/>
        <v/>
      </c>
      <c r="B184" s="276"/>
      <c r="C184" s="277"/>
      <c r="D184" s="285"/>
      <c r="E184" s="164"/>
      <c r="F184" s="121" t="str" cm="1">
        <f t="array" ref="F184">IF(B184="","",IF(T184="A",INDEX(skuAnker,MATCH(B184,descrizioneArtAnker,0)),INDEX(dbOrdini[CODICE ANKER],MATCH(1,(dbOrdini[CODICE SUPPLY]=$W$6)*(dbOrdini[DESCRIZIONE]=B184),0))))</f>
        <v/>
      </c>
      <c r="G184" s="122" t="str">
        <f>IF(B184="","",IF(T184="A",VLOOKUP(B184,listoneAnker_NoSku,2,FALSE),INDEX(dbOrdini[BT/CS],MATCH(F184,dbOrdini[CODICE ANKER],0))))</f>
        <v/>
      </c>
      <c r="H184" s="123" t="str">
        <f>IF(B184="","",IF(T184="A",VLOOKUP(B184,listoneAnker_NoSku,3,FALSE),INDEX(dbOrdini[LT.],MATCH(F184,dbOrdini[CODICE ANKER],0))))</f>
        <v/>
      </c>
      <c r="I184" s="124" t="str">
        <f>IF(B184="","",IF(T184="A",VLOOKUP(B184,listoneAnker_NoSku,4,FALSE),INDEX(dbOrdini[% VOL],MATCH(F184,dbOrdini[CODICE ANKER],0))))</f>
        <v/>
      </c>
      <c r="J184" s="125" t="str">
        <f t="array" ref="J184">IF(B184="","",IF(T184="A",VLOOKUP(B184,listoneAnker_NoSku,5,FALSE),INDEX(dbOrdini[PREZZO ANKER],MATCH(1,(dbOrdini[CODICE SUPPLY]=$W$6)*(dbOrdini[CODICE ANKER]=F184),0))))</f>
        <v/>
      </c>
      <c r="K184" s="295" t="str">
        <f>IFERROR(INDEX(vinolux_data[Price / Bottle],MATCH(INDEX(Anker[barcode bottle],MATCH(F184,Anker[SKU],0)),vinolux_data[EAN bottle],0)),"")</f>
        <v/>
      </c>
      <c r="L184" s="295" t="str">
        <f>IF(B184="","",IF(T184&lt;&gt;"B",IFERROR(INDEX(ultimoPrezzoitalia[PREZZO UNITARIO],MATCH(TEXT(A184,0),ultimoPrezzoitalia[ARTICOLO],0)),""),IF(INDEX(dbOrdini[PREZZO ITALIA],MATCH(F184,dbOrdini[CODICE ANKER],0))=0,"",INDEX(dbOrdini[PREZZO ITALIA],MATCH(F184,dbOrdini[CODICE ANKER],0)))))</f>
        <v/>
      </c>
      <c r="M184" s="126" t="str">
        <f t="array" ref="M184">IFERROR(IF(B184="","",IF(T184="A",VLOOKUP(F184,listoneAnkerCompleto,6,FALSE)+(10.3552*H184*I184)/100+1.5+0.05,IF(T184="B",INDEX(dbOrdini[COSTO IMPORT BOTT.],MATCH(1,(dbOrdini[CODICE SUPPLY]=$W$6)*(dbOrdini[CODICE ANKER]=F184),0)),J184+(10.3552*H184*I184)/100+1.5+0.05))),"")</f>
        <v/>
      </c>
      <c r="N184" s="201" t="str">
        <f t="shared" si="13"/>
        <v/>
      </c>
      <c r="O184" s="127" t="str">
        <f>IFERROR(INDEX(ankerAvailabilities[quantity],MATCH(F184,ankerAvailabilities[article nr'#],0)),"")</f>
        <v/>
      </c>
      <c r="P184" s="128" t="str">
        <f ca="1">IFERROR(INDEX(inventarioGeko[ESISTENZA],MATCH(A184,inventarioGeko[ARTICOLO],0)),"")</f>
        <v/>
      </c>
      <c r="Q184" s="129" t="str">
        <f t="shared" si="14"/>
        <v/>
      </c>
      <c r="R184" s="130" t="str">
        <f t="shared" si="15"/>
        <v/>
      </c>
      <c r="S184" s="126" t="str">
        <f t="shared" si="16"/>
        <v/>
      </c>
      <c r="T184" s="240" t="str">
        <f t="shared" si="17"/>
        <v/>
      </c>
      <c r="AM184"/>
    </row>
    <row r="185" spans="1:39">
      <c r="A185" s="283" t="str">
        <f t="shared" ca="1" si="12"/>
        <v/>
      </c>
      <c r="B185" s="276"/>
      <c r="C185" s="277"/>
      <c r="D185" s="285"/>
      <c r="E185" s="164"/>
      <c r="F185" s="121" t="str" cm="1">
        <f t="array" ref="F185">IF(B185="","",IF(T185="A",INDEX(skuAnker,MATCH(B185,descrizioneArtAnker,0)),INDEX(dbOrdini[CODICE ANKER],MATCH(1,(dbOrdini[CODICE SUPPLY]=$W$6)*(dbOrdini[DESCRIZIONE]=B185),0))))</f>
        <v/>
      </c>
      <c r="G185" s="122" t="str">
        <f>IF(B185="","",IF(T185="A",VLOOKUP(B185,listoneAnker_NoSku,2,FALSE),INDEX(dbOrdini[BT/CS],MATCH(F185,dbOrdini[CODICE ANKER],0))))</f>
        <v/>
      </c>
      <c r="H185" s="123" t="str">
        <f>IF(B185="","",IF(T185="A",VLOOKUP(B185,listoneAnker_NoSku,3,FALSE),INDEX(dbOrdini[LT.],MATCH(F185,dbOrdini[CODICE ANKER],0))))</f>
        <v/>
      </c>
      <c r="I185" s="124" t="str">
        <f>IF(B185="","",IF(T185="A",VLOOKUP(B185,listoneAnker_NoSku,4,FALSE),INDEX(dbOrdini[% VOL],MATCH(F185,dbOrdini[CODICE ANKER],0))))</f>
        <v/>
      </c>
      <c r="J185" s="125" t="str">
        <f t="array" ref="J185">IF(B185="","",IF(T185="A",VLOOKUP(B185,listoneAnker_NoSku,5,FALSE),INDEX(dbOrdini[PREZZO ANKER],MATCH(1,(dbOrdini[CODICE SUPPLY]=$W$6)*(dbOrdini[CODICE ANKER]=F185),0))))</f>
        <v/>
      </c>
      <c r="K185" s="295" t="str">
        <f>IFERROR(INDEX(vinolux_data[Price / Bottle],MATCH(INDEX(Anker[barcode bottle],MATCH(F185,Anker[SKU],0)),vinolux_data[EAN bottle],0)),"")</f>
        <v/>
      </c>
      <c r="L185" s="295" t="str">
        <f>IF(B185="","",IF(T185&lt;&gt;"B",IFERROR(INDEX(ultimoPrezzoitalia[PREZZO UNITARIO],MATCH(TEXT(A185,0),ultimoPrezzoitalia[ARTICOLO],0)),""),IF(INDEX(dbOrdini[PREZZO ITALIA],MATCH(F185,dbOrdini[CODICE ANKER],0))=0,"",INDEX(dbOrdini[PREZZO ITALIA],MATCH(F185,dbOrdini[CODICE ANKER],0)))))</f>
        <v/>
      </c>
      <c r="M185" s="126" t="str">
        <f t="array" ref="M185">IFERROR(IF(B185="","",IF(T185="A",VLOOKUP(F185,listoneAnkerCompleto,6,FALSE)+(10.3552*H185*I185)/100+1.5+0.05,IF(T185="B",INDEX(dbOrdini[COSTO IMPORT BOTT.],MATCH(1,(dbOrdini[CODICE SUPPLY]=$W$6)*(dbOrdini[CODICE ANKER]=F185),0)),J185+(10.3552*H185*I185)/100+1.5+0.05))),"")</f>
        <v/>
      </c>
      <c r="N185" s="201" t="str">
        <f t="shared" si="13"/>
        <v/>
      </c>
      <c r="O185" s="127" t="str">
        <f>IFERROR(INDEX(ankerAvailabilities[quantity],MATCH(F185,ankerAvailabilities[article nr'#],0)),"")</f>
        <v/>
      </c>
      <c r="P185" s="128" t="str">
        <f ca="1">IFERROR(INDEX(inventarioGeko[ESISTENZA],MATCH(A185,inventarioGeko[ARTICOLO],0)),"")</f>
        <v/>
      </c>
      <c r="Q185" s="129" t="str">
        <f t="shared" si="14"/>
        <v/>
      </c>
      <c r="R185" s="130" t="str">
        <f t="shared" si="15"/>
        <v/>
      </c>
      <c r="S185" s="126" t="str">
        <f t="shared" si="16"/>
        <v/>
      </c>
      <c r="T185" s="240" t="str">
        <f t="shared" si="17"/>
        <v/>
      </c>
      <c r="AM185"/>
    </row>
    <row r="186" spans="1:39">
      <c r="A186" s="284" t="str">
        <f t="shared" ca="1" si="12"/>
        <v/>
      </c>
      <c r="B186" s="280"/>
      <c r="C186" s="281"/>
      <c r="D186" s="282"/>
      <c r="E186" s="166"/>
      <c r="F186" s="121" t="str" cm="1">
        <f t="array" ref="F186">IF(B186="","",IF(T186="A",INDEX(skuAnker,MATCH(B186,descrizioneArtAnker,0)),INDEX(dbOrdini[CODICE ANKER],MATCH(1,(dbOrdini[CODICE SUPPLY]=$W$6)*(dbOrdini[DESCRIZIONE]=B186),0))))</f>
        <v/>
      </c>
      <c r="G186" s="122" t="str">
        <f>IF(B186="","",IF(T186="A",VLOOKUP(B186,listoneAnker_NoSku,2,FALSE),INDEX(dbOrdini[BT/CS],MATCH(F186,dbOrdini[CODICE ANKER],0))))</f>
        <v/>
      </c>
      <c r="H186" s="123" t="str">
        <f>IF(B186="","",IF(T186="A",VLOOKUP(B186,listoneAnker_NoSku,3,FALSE),INDEX(dbOrdini[LT.],MATCH(F186,dbOrdini[CODICE ANKER],0))))</f>
        <v/>
      </c>
      <c r="I186" s="124" t="str">
        <f>IF(B186="","",IF(T186="A",VLOOKUP(B186,listoneAnker_NoSku,4,FALSE),INDEX(dbOrdini[% VOL],MATCH(F186,dbOrdini[CODICE ANKER],0))))</f>
        <v/>
      </c>
      <c r="J186" s="125" t="str">
        <f t="array" ref="J186">IF(B186="","",IF(T186="A",VLOOKUP(B186,listoneAnker_NoSku,5,FALSE),INDEX(dbOrdini[PREZZO ANKER],MATCH(1,(dbOrdini[CODICE SUPPLY]=$W$6)*(dbOrdini[CODICE ANKER]=F186),0))))</f>
        <v/>
      </c>
      <c r="K186" s="295" t="str">
        <f>IFERROR(INDEX(vinolux_data[Price / Bottle],MATCH(INDEX(Anker[barcode bottle],MATCH(F186,Anker[SKU],0)),vinolux_data[EAN bottle],0)),"")</f>
        <v/>
      </c>
      <c r="L186" s="295" t="str">
        <f>IF(B186="","",IF(T186&lt;&gt;"B",IFERROR(INDEX(ultimoPrezzoitalia[PREZZO UNITARIO],MATCH(TEXT(A186,0),ultimoPrezzoitalia[ARTICOLO],0)),""),IF(INDEX(dbOrdini[PREZZO ITALIA],MATCH(F186,dbOrdini[CODICE ANKER],0))=0,"",INDEX(dbOrdini[PREZZO ITALIA],MATCH(F186,dbOrdini[CODICE ANKER],0)))))</f>
        <v/>
      </c>
      <c r="M186" s="126" t="str">
        <f t="array" ref="M186">IFERROR(IF(B186="","",IF(T186="A",VLOOKUP(F186,listoneAnkerCompleto,6,FALSE)+(10.3552*H186*I186)/100+1.5+0.05,IF(T186="B",INDEX(dbOrdini[COSTO IMPORT BOTT.],MATCH(1,(dbOrdini[CODICE SUPPLY]=$W$6)*(dbOrdini[CODICE ANKER]=F186),0)),J186+(10.3552*H186*I186)/100+1.5+0.05))),"")</f>
        <v/>
      </c>
      <c r="N186" s="201" t="str">
        <f t="shared" si="13"/>
        <v/>
      </c>
      <c r="O186" s="127" t="str">
        <f>IFERROR(INDEX(ankerAvailabilities[quantity],MATCH(F186,ankerAvailabilities[article nr'#],0)),"")</f>
        <v/>
      </c>
      <c r="P186" s="128" t="str">
        <f ca="1">IFERROR(INDEX(inventarioGeko[ESISTENZA],MATCH(A186,inventarioGeko[ARTICOLO],0)),"")</f>
        <v/>
      </c>
      <c r="Q186" s="129" t="str">
        <f t="shared" si="14"/>
        <v/>
      </c>
      <c r="R186" s="130" t="str">
        <f t="shared" si="15"/>
        <v/>
      </c>
      <c r="S186" s="126" t="str">
        <f t="shared" si="16"/>
        <v/>
      </c>
      <c r="T186" s="240" t="str">
        <f t="shared" si="17"/>
        <v/>
      </c>
      <c r="AM186"/>
    </row>
    <row r="187" spans="1:39">
      <c r="A187" s="283" t="str">
        <f t="shared" ca="1" si="12"/>
        <v/>
      </c>
      <c r="B187" s="276"/>
      <c r="C187" s="277"/>
      <c r="D187" s="285"/>
      <c r="E187" s="164"/>
      <c r="F187" s="121" t="str" cm="1">
        <f t="array" ref="F187">IF(B187="","",IF(T187="A",INDEX(skuAnker,MATCH(B187,descrizioneArtAnker,0)),INDEX(dbOrdini[CODICE ANKER],MATCH(1,(dbOrdini[CODICE SUPPLY]=$W$6)*(dbOrdini[DESCRIZIONE]=B187),0))))</f>
        <v/>
      </c>
      <c r="G187" s="122" t="str">
        <f>IF(B187="","",IF(T187="A",VLOOKUP(B187,listoneAnker_NoSku,2,FALSE),INDEX(dbOrdini[BT/CS],MATCH(F187,dbOrdini[CODICE ANKER],0))))</f>
        <v/>
      </c>
      <c r="H187" s="123" t="str">
        <f>IF(B187="","",IF(T187="A",VLOOKUP(B187,listoneAnker_NoSku,3,FALSE),INDEX(dbOrdini[LT.],MATCH(F187,dbOrdini[CODICE ANKER],0))))</f>
        <v/>
      </c>
      <c r="I187" s="124" t="str">
        <f>IF(B187="","",IF(T187="A",VLOOKUP(B187,listoneAnker_NoSku,4,FALSE),INDEX(dbOrdini[% VOL],MATCH(F187,dbOrdini[CODICE ANKER],0))))</f>
        <v/>
      </c>
      <c r="J187" s="125" t="str">
        <f t="array" ref="J187">IF(B187="","",IF(T187="A",VLOOKUP(B187,listoneAnker_NoSku,5,FALSE),INDEX(dbOrdini[PREZZO ANKER],MATCH(1,(dbOrdini[CODICE SUPPLY]=$W$6)*(dbOrdini[CODICE ANKER]=F187),0))))</f>
        <v/>
      </c>
      <c r="K187" s="295" t="str">
        <f>IFERROR(INDEX(vinolux_data[Price / Bottle],MATCH(INDEX(Anker[barcode bottle],MATCH(F187,Anker[SKU],0)),vinolux_data[EAN bottle],0)),"")</f>
        <v/>
      </c>
      <c r="L187" s="295" t="str">
        <f>IF(B187="","",IF(T187&lt;&gt;"B",IFERROR(INDEX(ultimoPrezzoitalia[PREZZO UNITARIO],MATCH(TEXT(A187,0),ultimoPrezzoitalia[ARTICOLO],0)),""),IF(INDEX(dbOrdini[PREZZO ITALIA],MATCH(F187,dbOrdini[CODICE ANKER],0))=0,"",INDEX(dbOrdini[PREZZO ITALIA],MATCH(F187,dbOrdini[CODICE ANKER],0)))))</f>
        <v/>
      </c>
      <c r="M187" s="126" t="str">
        <f t="array" ref="M187">IFERROR(IF(B187="","",IF(T187="A",VLOOKUP(F187,listoneAnkerCompleto,6,FALSE)+(10.3552*H187*I187)/100+1.5+0.05,IF(T187="B",INDEX(dbOrdini[COSTO IMPORT BOTT.],MATCH(1,(dbOrdini[CODICE SUPPLY]=$W$6)*(dbOrdini[CODICE ANKER]=F187),0)),J187+(10.3552*H187*I187)/100+1.5+0.05))),"")</f>
        <v/>
      </c>
      <c r="N187" s="201" t="str">
        <f t="shared" si="13"/>
        <v/>
      </c>
      <c r="O187" s="127" t="str">
        <f>IFERROR(INDEX(ankerAvailabilities[quantity],MATCH(F187,ankerAvailabilities[article nr'#],0)),"")</f>
        <v/>
      </c>
      <c r="P187" s="128" t="str">
        <f ca="1">IFERROR(INDEX(inventarioGeko[ESISTENZA],MATCH(A187,inventarioGeko[ARTICOLO],0)),"")</f>
        <v/>
      </c>
      <c r="Q187" s="129" t="str">
        <f t="shared" si="14"/>
        <v/>
      </c>
      <c r="R187" s="130" t="str">
        <f t="shared" si="15"/>
        <v/>
      </c>
      <c r="S187" s="126" t="str">
        <f t="shared" si="16"/>
        <v/>
      </c>
      <c r="T187" s="240" t="str">
        <f t="shared" si="17"/>
        <v/>
      </c>
      <c r="AM187"/>
    </row>
    <row r="188" spans="1:39">
      <c r="A188" s="283" t="str">
        <f t="shared" ca="1" si="12"/>
        <v/>
      </c>
      <c r="B188" s="276"/>
      <c r="C188" s="277"/>
      <c r="D188" s="285"/>
      <c r="E188" s="164"/>
      <c r="F188" s="121" t="str" cm="1">
        <f t="array" ref="F188">IF(B188="","",IF(T188="A",INDEX(skuAnker,MATCH(B188,descrizioneArtAnker,0)),INDEX(dbOrdini[CODICE ANKER],MATCH(1,(dbOrdini[CODICE SUPPLY]=$W$6)*(dbOrdini[DESCRIZIONE]=B188),0))))</f>
        <v/>
      </c>
      <c r="G188" s="122" t="str">
        <f>IF(B188="","",IF(T188="A",VLOOKUP(B188,listoneAnker_NoSku,2,FALSE),INDEX(dbOrdini[BT/CS],MATCH(F188,dbOrdini[CODICE ANKER],0))))</f>
        <v/>
      </c>
      <c r="H188" s="123" t="str">
        <f>IF(B188="","",IF(T188="A",VLOOKUP(B188,listoneAnker_NoSku,3,FALSE),INDEX(dbOrdini[LT.],MATCH(F188,dbOrdini[CODICE ANKER],0))))</f>
        <v/>
      </c>
      <c r="I188" s="124" t="str">
        <f>IF(B188="","",IF(T188="A",VLOOKUP(B188,listoneAnker_NoSku,4,FALSE),INDEX(dbOrdini[% VOL],MATCH(F188,dbOrdini[CODICE ANKER],0))))</f>
        <v/>
      </c>
      <c r="J188" s="125" t="str">
        <f t="array" ref="J188">IF(B188="","",IF(T188="A",VLOOKUP(B188,listoneAnker_NoSku,5,FALSE),INDEX(dbOrdini[PREZZO ANKER],MATCH(1,(dbOrdini[CODICE SUPPLY]=$W$6)*(dbOrdini[CODICE ANKER]=F188),0))))</f>
        <v/>
      </c>
      <c r="K188" s="295" t="str">
        <f>IFERROR(INDEX(vinolux_data[Price / Bottle],MATCH(INDEX(Anker[barcode bottle],MATCH(F188,Anker[SKU],0)),vinolux_data[EAN bottle],0)),"")</f>
        <v/>
      </c>
      <c r="L188" s="295" t="str">
        <f>IF(B188="","",IF(T188&lt;&gt;"B",IFERROR(INDEX(ultimoPrezzoitalia[PREZZO UNITARIO],MATCH(TEXT(A188,0),ultimoPrezzoitalia[ARTICOLO],0)),""),IF(INDEX(dbOrdini[PREZZO ITALIA],MATCH(F188,dbOrdini[CODICE ANKER],0))=0,"",INDEX(dbOrdini[PREZZO ITALIA],MATCH(F188,dbOrdini[CODICE ANKER],0)))))</f>
        <v/>
      </c>
      <c r="M188" s="126" t="str">
        <f t="array" ref="M188">IFERROR(IF(B188="","",IF(T188="A",VLOOKUP(F188,listoneAnkerCompleto,6,FALSE)+(10.3552*H188*I188)/100+1.5+0.05,IF(T188="B",INDEX(dbOrdini[COSTO IMPORT BOTT.],MATCH(1,(dbOrdini[CODICE SUPPLY]=$W$6)*(dbOrdini[CODICE ANKER]=F188),0)),J188+(10.3552*H188*I188)/100+1.5+0.05))),"")</f>
        <v/>
      </c>
      <c r="N188" s="201" t="str">
        <f t="shared" si="13"/>
        <v/>
      </c>
      <c r="O188" s="127" t="str">
        <f>IFERROR(INDEX(ankerAvailabilities[quantity],MATCH(F188,ankerAvailabilities[article nr'#],0)),"")</f>
        <v/>
      </c>
      <c r="P188" s="128" t="str">
        <f ca="1">IFERROR(INDEX(inventarioGeko[ESISTENZA],MATCH(A188,inventarioGeko[ARTICOLO],0)),"")</f>
        <v/>
      </c>
      <c r="Q188" s="129" t="str">
        <f t="shared" si="14"/>
        <v/>
      </c>
      <c r="R188" s="130" t="str">
        <f t="shared" si="15"/>
        <v/>
      </c>
      <c r="S188" s="126" t="str">
        <f t="shared" si="16"/>
        <v/>
      </c>
      <c r="T188" s="240" t="str">
        <f t="shared" si="17"/>
        <v/>
      </c>
      <c r="AM188"/>
    </row>
    <row r="189" spans="1:39">
      <c r="A189" s="283" t="str">
        <f t="shared" ca="1" si="12"/>
        <v/>
      </c>
      <c r="B189" s="276"/>
      <c r="C189" s="277"/>
      <c r="D189" s="285"/>
      <c r="E189" s="164"/>
      <c r="F189" s="121" t="str" cm="1">
        <f t="array" ref="F189">IF(B189="","",IF(T189="A",INDEX(skuAnker,MATCH(B189,descrizioneArtAnker,0)),INDEX(dbOrdini[CODICE ANKER],MATCH(1,(dbOrdini[CODICE SUPPLY]=$W$6)*(dbOrdini[DESCRIZIONE]=B189),0))))</f>
        <v/>
      </c>
      <c r="G189" s="122" t="str">
        <f>IF(B189="","",IF(T189="A",VLOOKUP(B189,listoneAnker_NoSku,2,FALSE),INDEX(dbOrdini[BT/CS],MATCH(F189,dbOrdini[CODICE ANKER],0))))</f>
        <v/>
      </c>
      <c r="H189" s="123" t="str">
        <f>IF(B189="","",IF(T189="A",VLOOKUP(B189,listoneAnker_NoSku,3,FALSE),INDEX(dbOrdini[LT.],MATCH(F189,dbOrdini[CODICE ANKER],0))))</f>
        <v/>
      </c>
      <c r="I189" s="124" t="str">
        <f>IF(B189="","",IF(T189="A",VLOOKUP(B189,listoneAnker_NoSku,4,FALSE),INDEX(dbOrdini[% VOL],MATCH(F189,dbOrdini[CODICE ANKER],0))))</f>
        <v/>
      </c>
      <c r="J189" s="125" t="str">
        <f t="array" ref="J189">IF(B189="","",IF(T189="A",VLOOKUP(B189,listoneAnker_NoSku,5,FALSE),INDEX(dbOrdini[PREZZO ANKER],MATCH(1,(dbOrdini[CODICE SUPPLY]=$W$6)*(dbOrdini[CODICE ANKER]=F189),0))))</f>
        <v/>
      </c>
      <c r="K189" s="295" t="str">
        <f>IFERROR(INDEX(vinolux_data[Price / Bottle],MATCH(INDEX(Anker[barcode bottle],MATCH(F189,Anker[SKU],0)),vinolux_data[EAN bottle],0)),"")</f>
        <v/>
      </c>
      <c r="L189" s="295" t="str">
        <f>IF(B189="","",IF(T189&lt;&gt;"B",IFERROR(INDEX(ultimoPrezzoitalia[PREZZO UNITARIO],MATCH(TEXT(A189,0),ultimoPrezzoitalia[ARTICOLO],0)),""),IF(INDEX(dbOrdini[PREZZO ITALIA],MATCH(F189,dbOrdini[CODICE ANKER],0))=0,"",INDEX(dbOrdini[PREZZO ITALIA],MATCH(F189,dbOrdini[CODICE ANKER],0)))))</f>
        <v/>
      </c>
      <c r="M189" s="126" t="str">
        <f t="array" ref="M189">IFERROR(IF(B189="","",IF(T189="A",VLOOKUP(F189,listoneAnkerCompleto,6,FALSE)+(10.3552*H189*I189)/100+1.5+0.05,IF(T189="B",INDEX(dbOrdini[COSTO IMPORT BOTT.],MATCH(1,(dbOrdini[CODICE SUPPLY]=$W$6)*(dbOrdini[CODICE ANKER]=F189),0)),J189+(10.3552*H189*I189)/100+1.5+0.05))),"")</f>
        <v/>
      </c>
      <c r="N189" s="201" t="str">
        <f t="shared" si="13"/>
        <v/>
      </c>
      <c r="O189" s="127" t="str">
        <f>IFERROR(INDEX(ankerAvailabilities[quantity],MATCH(F189,ankerAvailabilities[article nr'#],0)),"")</f>
        <v/>
      </c>
      <c r="P189" s="128" t="str">
        <f ca="1">IFERROR(INDEX(inventarioGeko[ESISTENZA],MATCH(A189,inventarioGeko[ARTICOLO],0)),"")</f>
        <v/>
      </c>
      <c r="Q189" s="129" t="str">
        <f t="shared" si="14"/>
        <v/>
      </c>
      <c r="R189" s="130" t="str">
        <f t="shared" si="15"/>
        <v/>
      </c>
      <c r="S189" s="126" t="str">
        <f t="shared" si="16"/>
        <v/>
      </c>
      <c r="T189" s="240" t="str">
        <f t="shared" si="17"/>
        <v/>
      </c>
      <c r="AM189"/>
    </row>
    <row r="190" spans="1:39">
      <c r="A190" s="283" t="str">
        <f t="shared" ca="1" si="12"/>
        <v/>
      </c>
      <c r="B190" s="276"/>
      <c r="C190" s="277"/>
      <c r="D190" s="285"/>
      <c r="E190" s="164"/>
      <c r="F190" s="121" t="str" cm="1">
        <f t="array" ref="F190">IF(B190="","",IF(T190="A",INDEX(skuAnker,MATCH(B190,descrizioneArtAnker,0)),INDEX(dbOrdini[CODICE ANKER],MATCH(1,(dbOrdini[CODICE SUPPLY]=$W$6)*(dbOrdini[DESCRIZIONE]=B190),0))))</f>
        <v/>
      </c>
      <c r="G190" s="122" t="str">
        <f>IF(B190="","",IF(T190="A",VLOOKUP(B190,listoneAnker_NoSku,2,FALSE),INDEX(dbOrdini[BT/CS],MATCH(F190,dbOrdini[CODICE ANKER],0))))</f>
        <v/>
      </c>
      <c r="H190" s="123" t="str">
        <f>IF(B190="","",IF(T190="A",VLOOKUP(B190,listoneAnker_NoSku,3,FALSE),INDEX(dbOrdini[LT.],MATCH(F190,dbOrdini[CODICE ANKER],0))))</f>
        <v/>
      </c>
      <c r="I190" s="124" t="str">
        <f>IF(B190="","",IF(T190="A",VLOOKUP(B190,listoneAnker_NoSku,4,FALSE),INDEX(dbOrdini[% VOL],MATCH(F190,dbOrdini[CODICE ANKER],0))))</f>
        <v/>
      </c>
      <c r="J190" s="125" t="str">
        <f t="array" ref="J190">IF(B190="","",IF(T190="A",VLOOKUP(B190,listoneAnker_NoSku,5,FALSE),INDEX(dbOrdini[PREZZO ANKER],MATCH(1,(dbOrdini[CODICE SUPPLY]=$W$6)*(dbOrdini[CODICE ANKER]=F190),0))))</f>
        <v/>
      </c>
      <c r="K190" s="295" t="str">
        <f>IFERROR(INDEX(vinolux_data[Price / Bottle],MATCH(INDEX(Anker[barcode bottle],MATCH(F190,Anker[SKU],0)),vinolux_data[EAN bottle],0)),"")</f>
        <v/>
      </c>
      <c r="L190" s="295" t="str">
        <f>IF(B190="","",IF(T190&lt;&gt;"B",IFERROR(INDEX(ultimoPrezzoitalia[PREZZO UNITARIO],MATCH(TEXT(A190,0),ultimoPrezzoitalia[ARTICOLO],0)),""),IF(INDEX(dbOrdini[PREZZO ITALIA],MATCH(F190,dbOrdini[CODICE ANKER],0))=0,"",INDEX(dbOrdini[PREZZO ITALIA],MATCH(F190,dbOrdini[CODICE ANKER],0)))))</f>
        <v/>
      </c>
      <c r="M190" s="126" t="str">
        <f t="array" ref="M190">IFERROR(IF(B190="","",IF(T190="A",VLOOKUP(F190,listoneAnkerCompleto,6,FALSE)+(10.3552*H190*I190)/100+1.5+0.05,IF(T190="B",INDEX(dbOrdini[COSTO IMPORT BOTT.],MATCH(1,(dbOrdini[CODICE SUPPLY]=$W$6)*(dbOrdini[CODICE ANKER]=F190),0)),J190+(10.3552*H190*I190)/100+1.5+0.05))),"")</f>
        <v/>
      </c>
      <c r="N190" s="201" t="str">
        <f t="shared" si="13"/>
        <v/>
      </c>
      <c r="O190" s="127" t="str">
        <f>IFERROR(INDEX(ankerAvailabilities[quantity],MATCH(F190,ankerAvailabilities[article nr'#],0)),"")</f>
        <v/>
      </c>
      <c r="P190" s="128" t="str">
        <f ca="1">IFERROR(INDEX(inventarioGeko[ESISTENZA],MATCH(A190,inventarioGeko[ARTICOLO],0)),"")</f>
        <v/>
      </c>
      <c r="Q190" s="129" t="str">
        <f t="shared" si="14"/>
        <v/>
      </c>
      <c r="R190" s="130" t="str">
        <f t="shared" si="15"/>
        <v/>
      </c>
      <c r="S190" s="126" t="str">
        <f t="shared" si="16"/>
        <v/>
      </c>
      <c r="T190" s="240" t="str">
        <f t="shared" si="17"/>
        <v/>
      </c>
      <c r="AM190"/>
    </row>
    <row r="191" spans="1:39">
      <c r="A191" s="283" t="str">
        <f t="shared" ca="1" si="12"/>
        <v/>
      </c>
      <c r="B191" s="276"/>
      <c r="C191" s="277"/>
      <c r="D191" s="285"/>
      <c r="E191" s="164"/>
      <c r="F191" s="121" t="str" cm="1">
        <f t="array" ref="F191">IF(B191="","",IF(T191="A",INDEX(skuAnker,MATCH(B191,descrizioneArtAnker,0)),INDEX(dbOrdini[CODICE ANKER],MATCH(1,(dbOrdini[CODICE SUPPLY]=$W$6)*(dbOrdini[DESCRIZIONE]=B191),0))))</f>
        <v/>
      </c>
      <c r="G191" s="122" t="str">
        <f>IF(B191="","",IF(T191="A",VLOOKUP(B191,listoneAnker_NoSku,2,FALSE),INDEX(dbOrdini[BT/CS],MATCH(F191,dbOrdini[CODICE ANKER],0))))</f>
        <v/>
      </c>
      <c r="H191" s="123" t="str">
        <f>IF(B191="","",IF(T191="A",VLOOKUP(B191,listoneAnker_NoSku,3,FALSE),INDEX(dbOrdini[LT.],MATCH(F191,dbOrdini[CODICE ANKER],0))))</f>
        <v/>
      </c>
      <c r="I191" s="124" t="str">
        <f>IF(B191="","",IF(T191="A",VLOOKUP(B191,listoneAnker_NoSku,4,FALSE),INDEX(dbOrdini[% VOL],MATCH(F191,dbOrdini[CODICE ANKER],0))))</f>
        <v/>
      </c>
      <c r="J191" s="125" t="str">
        <f t="array" ref="J191">IF(B191="","",IF(T191="A",VLOOKUP(B191,listoneAnker_NoSku,5,FALSE),INDEX(dbOrdini[PREZZO ANKER],MATCH(1,(dbOrdini[CODICE SUPPLY]=$W$6)*(dbOrdini[CODICE ANKER]=F191),0))))</f>
        <v/>
      </c>
      <c r="K191" s="295" t="str">
        <f>IFERROR(INDEX(vinolux_data[Price / Bottle],MATCH(INDEX(Anker[barcode bottle],MATCH(F191,Anker[SKU],0)),vinolux_data[EAN bottle],0)),"")</f>
        <v/>
      </c>
      <c r="L191" s="295" t="str">
        <f>IF(B191="","",IF(T191&lt;&gt;"B",IFERROR(INDEX(ultimoPrezzoitalia[PREZZO UNITARIO],MATCH(TEXT(A191,0),ultimoPrezzoitalia[ARTICOLO],0)),""),IF(INDEX(dbOrdini[PREZZO ITALIA],MATCH(F191,dbOrdini[CODICE ANKER],0))=0,"",INDEX(dbOrdini[PREZZO ITALIA],MATCH(F191,dbOrdini[CODICE ANKER],0)))))</f>
        <v/>
      </c>
      <c r="M191" s="126" t="str">
        <f t="array" ref="M191">IFERROR(IF(B191="","",IF(T191="A",VLOOKUP(F191,listoneAnkerCompleto,6,FALSE)+(10.3552*H191*I191)/100+1.5+0.05,IF(T191="B",INDEX(dbOrdini[COSTO IMPORT BOTT.],MATCH(1,(dbOrdini[CODICE SUPPLY]=$W$6)*(dbOrdini[CODICE ANKER]=F191),0)),J191+(10.3552*H191*I191)/100+1.5+0.05))),"")</f>
        <v/>
      </c>
      <c r="N191" s="201" t="str">
        <f t="shared" si="13"/>
        <v/>
      </c>
      <c r="O191" s="127" t="str">
        <f>IFERROR(INDEX(ankerAvailabilities[quantity],MATCH(F191,ankerAvailabilities[article nr'#],0)),"")</f>
        <v/>
      </c>
      <c r="P191" s="128" t="str">
        <f ca="1">IFERROR(INDEX(inventarioGeko[ESISTENZA],MATCH(A191,inventarioGeko[ARTICOLO],0)),"")</f>
        <v/>
      </c>
      <c r="Q191" s="129" t="str">
        <f t="shared" si="14"/>
        <v/>
      </c>
      <c r="R191" s="130" t="str">
        <f t="shared" si="15"/>
        <v/>
      </c>
      <c r="S191" s="126" t="str">
        <f t="shared" si="16"/>
        <v/>
      </c>
      <c r="T191" s="240" t="str">
        <f t="shared" si="17"/>
        <v/>
      </c>
      <c r="AM191"/>
    </row>
    <row r="192" spans="1:39">
      <c r="A192" s="283" t="str">
        <f t="shared" ca="1" si="12"/>
        <v/>
      </c>
      <c r="B192" s="276"/>
      <c r="C192" s="277"/>
      <c r="D192" s="285"/>
      <c r="E192" s="164"/>
      <c r="F192" s="121" t="str" cm="1">
        <f t="array" ref="F192">IF(B192="","",IF(T192="A",INDEX(skuAnker,MATCH(B192,descrizioneArtAnker,0)),INDEX(dbOrdini[CODICE ANKER],MATCH(1,(dbOrdini[CODICE SUPPLY]=$W$6)*(dbOrdini[DESCRIZIONE]=B192),0))))</f>
        <v/>
      </c>
      <c r="G192" s="122" t="str">
        <f>IF(B192="","",IF(T192="A",VLOOKUP(B192,listoneAnker_NoSku,2,FALSE),INDEX(dbOrdini[BT/CS],MATCH(F192,dbOrdini[CODICE ANKER],0))))</f>
        <v/>
      </c>
      <c r="H192" s="123" t="str">
        <f>IF(B192="","",IF(T192="A",VLOOKUP(B192,listoneAnker_NoSku,3,FALSE),INDEX(dbOrdini[LT.],MATCH(F192,dbOrdini[CODICE ANKER],0))))</f>
        <v/>
      </c>
      <c r="I192" s="124" t="str">
        <f>IF(B192="","",IF(T192="A",VLOOKUP(B192,listoneAnker_NoSku,4,FALSE),INDEX(dbOrdini[% VOL],MATCH(F192,dbOrdini[CODICE ANKER],0))))</f>
        <v/>
      </c>
      <c r="J192" s="125" t="str">
        <f t="array" ref="J192">IF(B192="","",IF(T192="A",VLOOKUP(B192,listoneAnker_NoSku,5,FALSE),INDEX(dbOrdini[PREZZO ANKER],MATCH(1,(dbOrdini[CODICE SUPPLY]=$W$6)*(dbOrdini[CODICE ANKER]=F192),0))))</f>
        <v/>
      </c>
      <c r="K192" s="295" t="str">
        <f>IFERROR(INDEX(vinolux_data[Price / Bottle],MATCH(INDEX(Anker[barcode bottle],MATCH(F192,Anker[SKU],0)),vinolux_data[EAN bottle],0)),"")</f>
        <v/>
      </c>
      <c r="L192" s="295" t="str">
        <f>IF(B192="","",IF(T192&lt;&gt;"B",IFERROR(INDEX(ultimoPrezzoitalia[PREZZO UNITARIO],MATCH(TEXT(A192,0),ultimoPrezzoitalia[ARTICOLO],0)),""),IF(INDEX(dbOrdini[PREZZO ITALIA],MATCH(F192,dbOrdini[CODICE ANKER],0))=0,"",INDEX(dbOrdini[PREZZO ITALIA],MATCH(F192,dbOrdini[CODICE ANKER],0)))))</f>
        <v/>
      </c>
      <c r="M192" s="126" t="str">
        <f t="array" ref="M192">IFERROR(IF(B192="","",IF(T192="A",VLOOKUP(F192,listoneAnkerCompleto,6,FALSE)+(10.3552*H192*I192)/100+1.5+0.05,IF(T192="B",INDEX(dbOrdini[COSTO IMPORT BOTT.],MATCH(1,(dbOrdini[CODICE SUPPLY]=$W$6)*(dbOrdini[CODICE ANKER]=F192),0)),J192+(10.3552*H192*I192)/100+1.5+0.05))),"")</f>
        <v/>
      </c>
      <c r="N192" s="201" t="str">
        <f t="shared" si="13"/>
        <v/>
      </c>
      <c r="O192" s="127" t="str">
        <f>IFERROR(INDEX(ankerAvailabilities[quantity],MATCH(F192,ankerAvailabilities[article nr'#],0)),"")</f>
        <v/>
      </c>
      <c r="P192" s="128" t="str">
        <f ca="1">IFERROR(INDEX(inventarioGeko[ESISTENZA],MATCH(A192,inventarioGeko[ARTICOLO],0)),"")</f>
        <v/>
      </c>
      <c r="Q192" s="129" t="str">
        <f t="shared" si="14"/>
        <v/>
      </c>
      <c r="R192" s="130" t="str">
        <f t="shared" si="15"/>
        <v/>
      </c>
      <c r="S192" s="126" t="str">
        <f t="shared" si="16"/>
        <v/>
      </c>
      <c r="T192" s="240" t="str">
        <f t="shared" si="17"/>
        <v/>
      </c>
      <c r="AM192"/>
    </row>
    <row r="193" spans="1:39">
      <c r="A193" s="283" t="str">
        <f t="shared" ca="1" si="12"/>
        <v/>
      </c>
      <c r="B193" s="276"/>
      <c r="C193" s="277"/>
      <c r="D193" s="285"/>
      <c r="E193" s="164"/>
      <c r="F193" s="121" t="str" cm="1">
        <f t="array" ref="F193">IF(B193="","",IF(T193="A",INDEX(skuAnker,MATCH(B193,descrizioneArtAnker,0)),INDEX(dbOrdini[CODICE ANKER],MATCH(1,(dbOrdini[CODICE SUPPLY]=$W$6)*(dbOrdini[DESCRIZIONE]=B193),0))))</f>
        <v/>
      </c>
      <c r="G193" s="122" t="str">
        <f>IF(B193="","",IF(T193="A",VLOOKUP(B193,listoneAnker_NoSku,2,FALSE),INDEX(dbOrdini[BT/CS],MATCH(F193,dbOrdini[CODICE ANKER],0))))</f>
        <v/>
      </c>
      <c r="H193" s="123" t="str">
        <f>IF(B193="","",IF(T193="A",VLOOKUP(B193,listoneAnker_NoSku,3,FALSE),INDEX(dbOrdini[LT.],MATCH(F193,dbOrdini[CODICE ANKER],0))))</f>
        <v/>
      </c>
      <c r="I193" s="124" t="str">
        <f>IF(B193="","",IF(T193="A",VLOOKUP(B193,listoneAnker_NoSku,4,FALSE),INDEX(dbOrdini[% VOL],MATCH(F193,dbOrdini[CODICE ANKER],0))))</f>
        <v/>
      </c>
      <c r="J193" s="125" t="str">
        <f t="array" ref="J193">IF(B193="","",IF(T193="A",VLOOKUP(B193,listoneAnker_NoSku,5,FALSE),INDEX(dbOrdini[PREZZO ANKER],MATCH(1,(dbOrdini[CODICE SUPPLY]=$W$6)*(dbOrdini[CODICE ANKER]=F193),0))))</f>
        <v/>
      </c>
      <c r="K193" s="295" t="str">
        <f>IFERROR(INDEX(vinolux_data[Price / Bottle],MATCH(INDEX(Anker[barcode bottle],MATCH(F193,Anker[SKU],0)),vinolux_data[EAN bottle],0)),"")</f>
        <v/>
      </c>
      <c r="L193" s="295" t="str">
        <f>IF(B193="","",IF(T193&lt;&gt;"B",IFERROR(INDEX(ultimoPrezzoitalia[PREZZO UNITARIO],MATCH(TEXT(A193,0),ultimoPrezzoitalia[ARTICOLO],0)),""),IF(INDEX(dbOrdini[PREZZO ITALIA],MATCH(F193,dbOrdini[CODICE ANKER],0))=0,"",INDEX(dbOrdini[PREZZO ITALIA],MATCH(F193,dbOrdini[CODICE ANKER],0)))))</f>
        <v/>
      </c>
      <c r="M193" s="126" t="str">
        <f t="array" ref="M193">IFERROR(IF(B193="","",IF(T193="A",VLOOKUP(F193,listoneAnkerCompleto,6,FALSE)+(10.3552*H193*I193)/100+1.5+0.05,IF(T193="B",INDEX(dbOrdini[COSTO IMPORT BOTT.],MATCH(1,(dbOrdini[CODICE SUPPLY]=$W$6)*(dbOrdini[CODICE ANKER]=F193),0)),J193+(10.3552*H193*I193)/100+1.5+0.05))),"")</f>
        <v/>
      </c>
      <c r="N193" s="201" t="str">
        <f t="shared" si="13"/>
        <v/>
      </c>
      <c r="O193" s="127" t="str">
        <f>IFERROR(INDEX(ankerAvailabilities[quantity],MATCH(F193,ankerAvailabilities[article nr'#],0)),"")</f>
        <v/>
      </c>
      <c r="P193" s="128" t="str">
        <f ca="1">IFERROR(INDEX(inventarioGeko[ESISTENZA],MATCH(A193,inventarioGeko[ARTICOLO],0)),"")</f>
        <v/>
      </c>
      <c r="Q193" s="129" t="str">
        <f t="shared" si="14"/>
        <v/>
      </c>
      <c r="R193" s="130" t="str">
        <f t="shared" si="15"/>
        <v/>
      </c>
      <c r="S193" s="126" t="str">
        <f t="shared" si="16"/>
        <v/>
      </c>
      <c r="T193" s="240" t="str">
        <f t="shared" si="17"/>
        <v/>
      </c>
      <c r="AM193"/>
    </row>
    <row r="194" spans="1:39">
      <c r="A194" s="283" t="str">
        <f t="shared" ca="1" si="12"/>
        <v/>
      </c>
      <c r="B194" s="276"/>
      <c r="C194" s="277"/>
      <c r="D194" s="285"/>
      <c r="E194" s="164"/>
      <c r="F194" s="121" t="str" cm="1">
        <f t="array" ref="F194">IF(B194="","",IF(T194="A",INDEX(skuAnker,MATCH(B194,descrizioneArtAnker,0)),INDEX(dbOrdini[CODICE ANKER],MATCH(1,(dbOrdini[CODICE SUPPLY]=$W$6)*(dbOrdini[DESCRIZIONE]=B194),0))))</f>
        <v/>
      </c>
      <c r="G194" s="122" t="str">
        <f>IF(B194="","",IF(T194="A",VLOOKUP(B194,listoneAnker_NoSku,2,FALSE),INDEX(dbOrdini[BT/CS],MATCH(F194,dbOrdini[CODICE ANKER],0))))</f>
        <v/>
      </c>
      <c r="H194" s="123" t="str">
        <f>IF(B194="","",IF(T194="A",VLOOKUP(B194,listoneAnker_NoSku,3,FALSE),INDEX(dbOrdini[LT.],MATCH(F194,dbOrdini[CODICE ANKER],0))))</f>
        <v/>
      </c>
      <c r="I194" s="124" t="str">
        <f>IF(B194="","",IF(T194="A",VLOOKUP(B194,listoneAnker_NoSku,4,FALSE),INDEX(dbOrdini[% VOL],MATCH(F194,dbOrdini[CODICE ANKER],0))))</f>
        <v/>
      </c>
      <c r="J194" s="125" t="str">
        <f t="array" ref="J194">IF(B194="","",IF(T194="A",VLOOKUP(B194,listoneAnker_NoSku,5,FALSE),INDEX(dbOrdini[PREZZO ANKER],MATCH(1,(dbOrdini[CODICE SUPPLY]=$W$6)*(dbOrdini[CODICE ANKER]=F194),0))))</f>
        <v/>
      </c>
      <c r="K194" s="295" t="str">
        <f>IFERROR(INDEX(vinolux_data[Price / Bottle],MATCH(INDEX(Anker[barcode bottle],MATCH(F194,Anker[SKU],0)),vinolux_data[EAN bottle],0)),"")</f>
        <v/>
      </c>
      <c r="L194" s="295" t="str">
        <f>IF(B194="","",IF(T194&lt;&gt;"B",IFERROR(INDEX(ultimoPrezzoitalia[PREZZO UNITARIO],MATCH(TEXT(A194,0),ultimoPrezzoitalia[ARTICOLO],0)),""),IF(INDEX(dbOrdini[PREZZO ITALIA],MATCH(F194,dbOrdini[CODICE ANKER],0))=0,"",INDEX(dbOrdini[PREZZO ITALIA],MATCH(F194,dbOrdini[CODICE ANKER],0)))))</f>
        <v/>
      </c>
      <c r="M194" s="126" t="str">
        <f t="array" ref="M194">IFERROR(IF(B194="","",IF(T194="A",VLOOKUP(F194,listoneAnkerCompleto,6,FALSE)+(10.3552*H194*I194)/100+1.5+0.05,IF(T194="B",INDEX(dbOrdini[COSTO IMPORT BOTT.],MATCH(1,(dbOrdini[CODICE SUPPLY]=$W$6)*(dbOrdini[CODICE ANKER]=F194),0)),J194+(10.3552*H194*I194)/100+1.5+0.05))),"")</f>
        <v/>
      </c>
      <c r="N194" s="201" t="str">
        <f t="shared" si="13"/>
        <v/>
      </c>
      <c r="O194" s="127" t="str">
        <f>IFERROR(INDEX(ankerAvailabilities[quantity],MATCH(F194,ankerAvailabilities[article nr'#],0)),"")</f>
        <v/>
      </c>
      <c r="P194" s="128" t="str">
        <f ca="1">IFERROR(INDEX(inventarioGeko[ESISTENZA],MATCH(A194,inventarioGeko[ARTICOLO],0)),"")</f>
        <v/>
      </c>
      <c r="Q194" s="129" t="str">
        <f t="shared" si="14"/>
        <v/>
      </c>
      <c r="R194" s="130" t="str">
        <f t="shared" si="15"/>
        <v/>
      </c>
      <c r="S194" s="126" t="str">
        <f t="shared" si="16"/>
        <v/>
      </c>
      <c r="T194" s="240" t="str">
        <f t="shared" si="17"/>
        <v/>
      </c>
      <c r="AM194"/>
    </row>
    <row r="195" spans="1:39">
      <c r="A195" s="283" t="str">
        <f t="shared" ref="A195:A258" ca="1" si="18">IFERROR(INDEX(storicoSkuGeko,MATCH(F195,storicoSkuAnker,0)),"")</f>
        <v/>
      </c>
      <c r="B195" s="276"/>
      <c r="C195" s="277"/>
      <c r="D195" s="285"/>
      <c r="E195" s="164"/>
      <c r="F195" s="121" t="str" cm="1">
        <f t="array" ref="F195">IF(B195="","",IF(T195="A",INDEX(skuAnker,MATCH(B195,descrizioneArtAnker,0)),INDEX(dbOrdini[CODICE ANKER],MATCH(1,(dbOrdini[CODICE SUPPLY]=$W$6)*(dbOrdini[DESCRIZIONE]=B195),0))))</f>
        <v/>
      </c>
      <c r="G195" s="122" t="str">
        <f>IF(B195="","",IF(T195="A",VLOOKUP(B195,listoneAnker_NoSku,2,FALSE),INDEX(dbOrdini[BT/CS],MATCH(F195,dbOrdini[CODICE ANKER],0))))</f>
        <v/>
      </c>
      <c r="H195" s="123" t="str">
        <f>IF(B195="","",IF(T195="A",VLOOKUP(B195,listoneAnker_NoSku,3,FALSE),INDEX(dbOrdini[LT.],MATCH(F195,dbOrdini[CODICE ANKER],0))))</f>
        <v/>
      </c>
      <c r="I195" s="124" t="str">
        <f>IF(B195="","",IF(T195="A",VLOOKUP(B195,listoneAnker_NoSku,4,FALSE),INDEX(dbOrdini[% VOL],MATCH(F195,dbOrdini[CODICE ANKER],0))))</f>
        <v/>
      </c>
      <c r="J195" s="125" t="str">
        <f t="array" ref="J195">IF(B195="","",IF(T195="A",VLOOKUP(B195,listoneAnker_NoSku,5,FALSE),INDEX(dbOrdini[PREZZO ANKER],MATCH(1,(dbOrdini[CODICE SUPPLY]=$W$6)*(dbOrdini[CODICE ANKER]=F195),0))))</f>
        <v/>
      </c>
      <c r="K195" s="295" t="str">
        <f>IFERROR(INDEX(vinolux_data[Price / Bottle],MATCH(INDEX(Anker[barcode bottle],MATCH(F195,Anker[SKU],0)),vinolux_data[EAN bottle],0)),"")</f>
        <v/>
      </c>
      <c r="L195" s="295" t="str">
        <f>IF(B195="","",IF(T195&lt;&gt;"B",IFERROR(INDEX(ultimoPrezzoitalia[PREZZO UNITARIO],MATCH(TEXT(A195,0),ultimoPrezzoitalia[ARTICOLO],0)),""),IF(INDEX(dbOrdini[PREZZO ITALIA],MATCH(F195,dbOrdini[CODICE ANKER],0))=0,"",INDEX(dbOrdini[PREZZO ITALIA],MATCH(F195,dbOrdini[CODICE ANKER],0)))))</f>
        <v/>
      </c>
      <c r="M195" s="126" t="str">
        <f t="array" ref="M195">IFERROR(IF(B195="","",IF(T195="A",VLOOKUP(F195,listoneAnkerCompleto,6,FALSE)+(10.3552*H195*I195)/100+1.5+0.05,IF(T195="B",INDEX(dbOrdini[COSTO IMPORT BOTT.],MATCH(1,(dbOrdini[CODICE SUPPLY]=$W$6)*(dbOrdini[CODICE ANKER]=F195),0)),J195+(10.3552*H195*I195)/100+1.5+0.05))),"")</f>
        <v/>
      </c>
      <c r="N195" s="201" t="str">
        <f t="shared" ref="N195:N258" si="19">IF(B195="","",C195/G195)</f>
        <v/>
      </c>
      <c r="O195" s="127" t="str">
        <f>IFERROR(INDEX(ankerAvailabilities[quantity],MATCH(F195,ankerAvailabilities[article nr'#],0)),"")</f>
        <v/>
      </c>
      <c r="P195" s="128" t="str">
        <f ca="1">IFERROR(INDEX(inventarioGeko[ESISTENZA],MATCH(A195,inventarioGeko[ARTICOLO],0)),"")</f>
        <v/>
      </c>
      <c r="Q195" s="129" t="str">
        <f t="shared" ref="Q195:Q258" si="20">IF(B195="","",J195*D195)</f>
        <v/>
      </c>
      <c r="R195" s="130" t="str">
        <f t="shared" ref="R195:R258" si="21">IF(B195="","",M195*D195)</f>
        <v/>
      </c>
      <c r="S195" s="126" t="str">
        <f t="shared" ref="S195:S258" si="22">IF(B195="","",IF($W$4="Negozi","",IF($W$4="Enoteca",CEILING(M195*1.12,0.05)*C195,CEILING(M195*1.1,0.05)*C195)))</f>
        <v/>
      </c>
      <c r="T195" s="240" t="str">
        <f t="shared" ref="T195:T258" si="23">IF(B195="","",$W$13)</f>
        <v/>
      </c>
      <c r="AM195"/>
    </row>
    <row r="196" spans="1:39">
      <c r="A196" s="283" t="str">
        <f t="shared" ca="1" si="18"/>
        <v/>
      </c>
      <c r="B196" s="276"/>
      <c r="C196" s="277"/>
      <c r="D196" s="285"/>
      <c r="E196" s="164"/>
      <c r="F196" s="121" t="str" cm="1">
        <f t="array" ref="F196">IF(B196="","",IF(T196="A",INDEX(skuAnker,MATCH(B196,descrizioneArtAnker,0)),INDEX(dbOrdini[CODICE ANKER],MATCH(1,(dbOrdini[CODICE SUPPLY]=$W$6)*(dbOrdini[DESCRIZIONE]=B196),0))))</f>
        <v/>
      </c>
      <c r="G196" s="122" t="str">
        <f>IF(B196="","",IF(T196="A",VLOOKUP(B196,listoneAnker_NoSku,2,FALSE),INDEX(dbOrdini[BT/CS],MATCH(F196,dbOrdini[CODICE ANKER],0))))</f>
        <v/>
      </c>
      <c r="H196" s="123" t="str">
        <f>IF(B196="","",IF(T196="A",VLOOKUP(B196,listoneAnker_NoSku,3,FALSE),INDEX(dbOrdini[LT.],MATCH(F196,dbOrdini[CODICE ANKER],0))))</f>
        <v/>
      </c>
      <c r="I196" s="124" t="str">
        <f>IF(B196="","",IF(T196="A",VLOOKUP(B196,listoneAnker_NoSku,4,FALSE),INDEX(dbOrdini[% VOL],MATCH(F196,dbOrdini[CODICE ANKER],0))))</f>
        <v/>
      </c>
      <c r="J196" s="125" t="str">
        <f t="array" ref="J196">IF(B196="","",IF(T196="A",VLOOKUP(B196,listoneAnker_NoSku,5,FALSE),INDEX(dbOrdini[PREZZO ANKER],MATCH(1,(dbOrdini[CODICE SUPPLY]=$W$6)*(dbOrdini[CODICE ANKER]=F196),0))))</f>
        <v/>
      </c>
      <c r="K196" s="295" t="str">
        <f>IFERROR(INDEX(vinolux_data[Price / Bottle],MATCH(INDEX(Anker[barcode bottle],MATCH(F196,Anker[SKU],0)),vinolux_data[EAN bottle],0)),"")</f>
        <v/>
      </c>
      <c r="L196" s="295" t="str">
        <f>IF(B196="","",IF(T196&lt;&gt;"B",IFERROR(INDEX(ultimoPrezzoitalia[PREZZO UNITARIO],MATCH(TEXT(A196,0),ultimoPrezzoitalia[ARTICOLO],0)),""),IF(INDEX(dbOrdini[PREZZO ITALIA],MATCH(F196,dbOrdini[CODICE ANKER],0))=0,"",INDEX(dbOrdini[PREZZO ITALIA],MATCH(F196,dbOrdini[CODICE ANKER],0)))))</f>
        <v/>
      </c>
      <c r="M196" s="126" t="str">
        <f t="array" ref="M196">IFERROR(IF(B196="","",IF(T196="A",VLOOKUP(F196,listoneAnkerCompleto,6,FALSE)+(10.3552*H196*I196)/100+1.5+0.05,IF(T196="B",INDEX(dbOrdini[COSTO IMPORT BOTT.],MATCH(1,(dbOrdini[CODICE SUPPLY]=$W$6)*(dbOrdini[CODICE ANKER]=F196),0)),J196+(10.3552*H196*I196)/100+1.5+0.05))),"")</f>
        <v/>
      </c>
      <c r="N196" s="201" t="str">
        <f t="shared" si="19"/>
        <v/>
      </c>
      <c r="O196" s="127" t="str">
        <f>IFERROR(INDEX(ankerAvailabilities[quantity],MATCH(F196,ankerAvailabilities[article nr'#],0)),"")</f>
        <v/>
      </c>
      <c r="P196" s="128" t="str">
        <f ca="1">IFERROR(INDEX(inventarioGeko[ESISTENZA],MATCH(A196,inventarioGeko[ARTICOLO],0)),"")</f>
        <v/>
      </c>
      <c r="Q196" s="129" t="str">
        <f t="shared" si="20"/>
        <v/>
      </c>
      <c r="R196" s="130" t="str">
        <f t="shared" si="21"/>
        <v/>
      </c>
      <c r="S196" s="126" t="str">
        <f t="shared" si="22"/>
        <v/>
      </c>
      <c r="T196" s="240" t="str">
        <f t="shared" si="23"/>
        <v/>
      </c>
    </row>
    <row r="197" spans="1:39">
      <c r="A197" s="283" t="str">
        <f t="shared" ca="1" si="18"/>
        <v/>
      </c>
      <c r="B197" s="276"/>
      <c r="C197" s="277"/>
      <c r="D197" s="285"/>
      <c r="E197" s="164"/>
      <c r="F197" s="121" t="str" cm="1">
        <f t="array" ref="F197">IF(B197="","",IF(T197="A",INDEX(skuAnker,MATCH(B197,descrizioneArtAnker,0)),INDEX(dbOrdini[CODICE ANKER],MATCH(1,(dbOrdini[CODICE SUPPLY]=$W$6)*(dbOrdini[DESCRIZIONE]=B197),0))))</f>
        <v/>
      </c>
      <c r="G197" s="122" t="str">
        <f>IF(B197="","",IF(T197="A",VLOOKUP(B197,listoneAnker_NoSku,2,FALSE),INDEX(dbOrdini[BT/CS],MATCH(F197,dbOrdini[CODICE ANKER],0))))</f>
        <v/>
      </c>
      <c r="H197" s="123" t="str">
        <f>IF(B197="","",IF(T197="A",VLOOKUP(B197,listoneAnker_NoSku,3,FALSE),INDEX(dbOrdini[LT.],MATCH(F197,dbOrdini[CODICE ANKER],0))))</f>
        <v/>
      </c>
      <c r="I197" s="124" t="str">
        <f>IF(B197="","",IF(T197="A",VLOOKUP(B197,listoneAnker_NoSku,4,FALSE),INDEX(dbOrdini[% VOL],MATCH(F197,dbOrdini[CODICE ANKER],0))))</f>
        <v/>
      </c>
      <c r="J197" s="125" t="str">
        <f t="array" ref="J197">IF(B197="","",IF(T197="A",VLOOKUP(B197,listoneAnker_NoSku,5,FALSE),INDEX(dbOrdini[PREZZO ANKER],MATCH(1,(dbOrdini[CODICE SUPPLY]=$W$6)*(dbOrdini[CODICE ANKER]=F197),0))))</f>
        <v/>
      </c>
      <c r="K197" s="295" t="str">
        <f>IFERROR(INDEX(vinolux_data[Price / Bottle],MATCH(INDEX(Anker[barcode bottle],MATCH(F197,Anker[SKU],0)),vinolux_data[EAN bottle],0)),"")</f>
        <v/>
      </c>
      <c r="L197" s="295" t="str">
        <f>IF(B197="","",IF(T197&lt;&gt;"B",IFERROR(INDEX(ultimoPrezzoitalia[PREZZO UNITARIO],MATCH(TEXT(A197,0),ultimoPrezzoitalia[ARTICOLO],0)),""),IF(INDEX(dbOrdini[PREZZO ITALIA],MATCH(F197,dbOrdini[CODICE ANKER],0))=0,"",INDEX(dbOrdini[PREZZO ITALIA],MATCH(F197,dbOrdini[CODICE ANKER],0)))))</f>
        <v/>
      </c>
      <c r="M197" s="126" t="str">
        <f t="array" ref="M197">IFERROR(IF(B197="","",IF(T197="A",VLOOKUP(F197,listoneAnkerCompleto,6,FALSE)+(10.3552*H197*I197)/100+1.5+0.05,IF(T197="B",INDEX(dbOrdini[COSTO IMPORT BOTT.],MATCH(1,(dbOrdini[CODICE SUPPLY]=$W$6)*(dbOrdini[CODICE ANKER]=F197),0)),J197+(10.3552*H197*I197)/100+1.5+0.05))),"")</f>
        <v/>
      </c>
      <c r="N197" s="201" t="str">
        <f t="shared" si="19"/>
        <v/>
      </c>
      <c r="O197" s="127" t="str">
        <f>IFERROR(INDEX(ankerAvailabilities[quantity],MATCH(F197,ankerAvailabilities[article nr'#],0)),"")</f>
        <v/>
      </c>
      <c r="P197" s="128" t="str">
        <f ca="1">IFERROR(INDEX(inventarioGeko[ESISTENZA],MATCH(A197,inventarioGeko[ARTICOLO],0)),"")</f>
        <v/>
      </c>
      <c r="Q197" s="129" t="str">
        <f t="shared" si="20"/>
        <v/>
      </c>
      <c r="R197" s="130" t="str">
        <f t="shared" si="21"/>
        <v/>
      </c>
      <c r="S197" s="126" t="str">
        <f t="shared" si="22"/>
        <v/>
      </c>
      <c r="T197" s="240" t="str">
        <f t="shared" si="23"/>
        <v/>
      </c>
    </row>
    <row r="198" spans="1:39">
      <c r="A198" s="283" t="str">
        <f t="shared" ca="1" si="18"/>
        <v/>
      </c>
      <c r="B198" s="276"/>
      <c r="C198" s="277"/>
      <c r="D198" s="285"/>
      <c r="E198" s="164"/>
      <c r="F198" s="121" t="str" cm="1">
        <f t="array" ref="F198">IF(B198="","",IF(T198="A",INDEX(skuAnker,MATCH(B198,descrizioneArtAnker,0)),INDEX(dbOrdini[CODICE ANKER],MATCH(1,(dbOrdini[CODICE SUPPLY]=$W$6)*(dbOrdini[DESCRIZIONE]=B198),0))))</f>
        <v/>
      </c>
      <c r="G198" s="122" t="str">
        <f>IF(B198="","",IF(T198="A",VLOOKUP(B198,listoneAnker_NoSku,2,FALSE),INDEX(dbOrdini[BT/CS],MATCH(F198,dbOrdini[CODICE ANKER],0))))</f>
        <v/>
      </c>
      <c r="H198" s="123" t="str">
        <f>IF(B198="","",IF(T198="A",VLOOKUP(B198,listoneAnker_NoSku,3,FALSE),INDEX(dbOrdini[LT.],MATCH(F198,dbOrdini[CODICE ANKER],0))))</f>
        <v/>
      </c>
      <c r="I198" s="124" t="str">
        <f>IF(B198="","",IF(T198="A",VLOOKUP(B198,listoneAnker_NoSku,4,FALSE),INDEX(dbOrdini[% VOL],MATCH(F198,dbOrdini[CODICE ANKER],0))))</f>
        <v/>
      </c>
      <c r="J198" s="125" t="str">
        <f t="array" ref="J198">IF(B198="","",IF(T198="A",VLOOKUP(B198,listoneAnker_NoSku,5,FALSE),INDEX(dbOrdini[PREZZO ANKER],MATCH(1,(dbOrdini[CODICE SUPPLY]=$W$6)*(dbOrdini[CODICE ANKER]=F198),0))))</f>
        <v/>
      </c>
      <c r="K198" s="295" t="str">
        <f>IFERROR(INDEX(vinolux_data[Price / Bottle],MATCH(INDEX(Anker[barcode bottle],MATCH(F198,Anker[SKU],0)),vinolux_data[EAN bottle],0)),"")</f>
        <v/>
      </c>
      <c r="L198" s="295" t="str">
        <f>IF(B198="","",IF(T198&lt;&gt;"B",IFERROR(INDEX(ultimoPrezzoitalia[PREZZO UNITARIO],MATCH(TEXT(A198,0),ultimoPrezzoitalia[ARTICOLO],0)),""),IF(INDEX(dbOrdini[PREZZO ITALIA],MATCH(F198,dbOrdini[CODICE ANKER],0))=0,"",INDEX(dbOrdini[PREZZO ITALIA],MATCH(F198,dbOrdini[CODICE ANKER],0)))))</f>
        <v/>
      </c>
      <c r="M198" s="126" t="str">
        <f t="array" ref="M198">IFERROR(IF(B198="","",IF(T198="A",VLOOKUP(F198,listoneAnkerCompleto,6,FALSE)+(10.3552*H198*I198)/100+1.5+0.05,IF(T198="B",INDEX(dbOrdini[COSTO IMPORT BOTT.],MATCH(1,(dbOrdini[CODICE SUPPLY]=$W$6)*(dbOrdini[CODICE ANKER]=F198),0)),J198+(10.3552*H198*I198)/100+1.5+0.05))),"")</f>
        <v/>
      </c>
      <c r="N198" s="201" t="str">
        <f t="shared" si="19"/>
        <v/>
      </c>
      <c r="O198" s="127" t="str">
        <f>IFERROR(INDEX(ankerAvailabilities[quantity],MATCH(F198,ankerAvailabilities[article nr'#],0)),"")</f>
        <v/>
      </c>
      <c r="P198" s="128" t="str">
        <f ca="1">IFERROR(INDEX(inventarioGeko[ESISTENZA],MATCH(A198,inventarioGeko[ARTICOLO],0)),"")</f>
        <v/>
      </c>
      <c r="Q198" s="129" t="str">
        <f t="shared" si="20"/>
        <v/>
      </c>
      <c r="R198" s="130" t="str">
        <f t="shared" si="21"/>
        <v/>
      </c>
      <c r="S198" s="126" t="str">
        <f t="shared" si="22"/>
        <v/>
      </c>
      <c r="T198" s="240" t="str">
        <f t="shared" si="23"/>
        <v/>
      </c>
    </row>
    <row r="199" spans="1:39">
      <c r="A199" s="283" t="str">
        <f t="shared" ca="1" si="18"/>
        <v/>
      </c>
      <c r="B199" s="276"/>
      <c r="C199" s="277"/>
      <c r="D199" s="285"/>
      <c r="E199" s="164"/>
      <c r="F199" s="121" t="str" cm="1">
        <f t="array" ref="F199">IF(B199="","",IF(T199="A",INDEX(skuAnker,MATCH(B199,descrizioneArtAnker,0)),INDEX(dbOrdini[CODICE ANKER],MATCH(1,(dbOrdini[CODICE SUPPLY]=$W$6)*(dbOrdini[DESCRIZIONE]=B199),0))))</f>
        <v/>
      </c>
      <c r="G199" s="122" t="str">
        <f>IF(B199="","",IF(T199="A",VLOOKUP(B199,listoneAnker_NoSku,2,FALSE),INDEX(dbOrdini[BT/CS],MATCH(F199,dbOrdini[CODICE ANKER],0))))</f>
        <v/>
      </c>
      <c r="H199" s="123" t="str">
        <f>IF(B199="","",IF(T199="A",VLOOKUP(B199,listoneAnker_NoSku,3,FALSE),INDEX(dbOrdini[LT.],MATCH(F199,dbOrdini[CODICE ANKER],0))))</f>
        <v/>
      </c>
      <c r="I199" s="124" t="str">
        <f>IF(B199="","",IF(T199="A",VLOOKUP(B199,listoneAnker_NoSku,4,FALSE),INDEX(dbOrdini[% VOL],MATCH(F199,dbOrdini[CODICE ANKER],0))))</f>
        <v/>
      </c>
      <c r="J199" s="125" t="str">
        <f t="array" ref="J199">IF(B199="","",IF(T199="A",VLOOKUP(B199,listoneAnker_NoSku,5,FALSE),INDEX(dbOrdini[PREZZO ANKER],MATCH(1,(dbOrdini[CODICE SUPPLY]=$W$6)*(dbOrdini[CODICE ANKER]=F199),0))))</f>
        <v/>
      </c>
      <c r="K199" s="295" t="str">
        <f>IFERROR(INDEX(vinolux_data[Price / Bottle],MATCH(INDEX(Anker[barcode bottle],MATCH(F199,Anker[SKU],0)),vinolux_data[EAN bottle],0)),"")</f>
        <v/>
      </c>
      <c r="L199" s="295" t="str">
        <f>IF(B199="","",IF(T199&lt;&gt;"B",IFERROR(INDEX(ultimoPrezzoitalia[PREZZO UNITARIO],MATCH(TEXT(A199,0),ultimoPrezzoitalia[ARTICOLO],0)),""),IF(INDEX(dbOrdini[PREZZO ITALIA],MATCH(F199,dbOrdini[CODICE ANKER],0))=0,"",INDEX(dbOrdini[PREZZO ITALIA],MATCH(F199,dbOrdini[CODICE ANKER],0)))))</f>
        <v/>
      </c>
      <c r="M199" s="126" t="str">
        <f t="array" ref="M199">IFERROR(IF(B199="","",IF(T199="A",VLOOKUP(F199,listoneAnkerCompleto,6,FALSE)+(10.3552*H199*I199)/100+1.5+0.05,IF(T199="B",INDEX(dbOrdini[COSTO IMPORT BOTT.],MATCH(1,(dbOrdini[CODICE SUPPLY]=$W$6)*(dbOrdini[CODICE ANKER]=F199),0)),J199+(10.3552*H199*I199)/100+1.5+0.05))),"")</f>
        <v/>
      </c>
      <c r="N199" s="201" t="str">
        <f t="shared" si="19"/>
        <v/>
      </c>
      <c r="O199" s="127" t="str">
        <f>IFERROR(INDEX(ankerAvailabilities[quantity],MATCH(F199,ankerAvailabilities[article nr'#],0)),"")</f>
        <v/>
      </c>
      <c r="P199" s="128" t="str">
        <f ca="1">IFERROR(INDEX(inventarioGeko[ESISTENZA],MATCH(A199,inventarioGeko[ARTICOLO],0)),"")</f>
        <v/>
      </c>
      <c r="Q199" s="129" t="str">
        <f t="shared" si="20"/>
        <v/>
      </c>
      <c r="R199" s="130" t="str">
        <f t="shared" si="21"/>
        <v/>
      </c>
      <c r="S199" s="126" t="str">
        <f t="shared" si="22"/>
        <v/>
      </c>
      <c r="T199" s="240" t="str">
        <f t="shared" si="23"/>
        <v/>
      </c>
    </row>
    <row r="200" spans="1:39">
      <c r="A200" s="283" t="str">
        <f t="shared" ca="1" si="18"/>
        <v/>
      </c>
      <c r="B200" s="276"/>
      <c r="C200" s="277"/>
      <c r="D200" s="285"/>
      <c r="E200" s="164"/>
      <c r="F200" s="121" t="str" cm="1">
        <f t="array" ref="F200">IF(B200="","",IF(T200="A",INDEX(skuAnker,MATCH(B200,descrizioneArtAnker,0)),INDEX(dbOrdini[CODICE ANKER],MATCH(1,(dbOrdini[CODICE SUPPLY]=$W$6)*(dbOrdini[DESCRIZIONE]=B200),0))))</f>
        <v/>
      </c>
      <c r="G200" s="122" t="str">
        <f>IF(B200="","",IF(T200="A",VLOOKUP(B200,listoneAnker_NoSku,2,FALSE),INDEX(dbOrdini[BT/CS],MATCH(F200,dbOrdini[CODICE ANKER],0))))</f>
        <v/>
      </c>
      <c r="H200" s="123" t="str">
        <f>IF(B200="","",IF(T200="A",VLOOKUP(B200,listoneAnker_NoSku,3,FALSE),INDEX(dbOrdini[LT.],MATCH(F200,dbOrdini[CODICE ANKER],0))))</f>
        <v/>
      </c>
      <c r="I200" s="124" t="str">
        <f>IF(B200="","",IF(T200="A",VLOOKUP(B200,listoneAnker_NoSku,4,FALSE),INDEX(dbOrdini[% VOL],MATCH(F200,dbOrdini[CODICE ANKER],0))))</f>
        <v/>
      </c>
      <c r="J200" s="125" t="str">
        <f t="array" ref="J200">IF(B200="","",IF(T200="A",VLOOKUP(B200,listoneAnker_NoSku,5,FALSE),INDEX(dbOrdini[PREZZO ANKER],MATCH(1,(dbOrdini[CODICE SUPPLY]=$W$6)*(dbOrdini[CODICE ANKER]=F200),0))))</f>
        <v/>
      </c>
      <c r="K200" s="295" t="str">
        <f>IFERROR(INDEX(vinolux_data[Price / Bottle],MATCH(INDEX(Anker[barcode bottle],MATCH(F200,Anker[SKU],0)),vinolux_data[EAN bottle],0)),"")</f>
        <v/>
      </c>
      <c r="L200" s="295" t="str">
        <f>IF(B200="","",IF(T200&lt;&gt;"B",IFERROR(INDEX(ultimoPrezzoitalia[PREZZO UNITARIO],MATCH(TEXT(A200,0),ultimoPrezzoitalia[ARTICOLO],0)),""),IF(INDEX(dbOrdini[PREZZO ITALIA],MATCH(F200,dbOrdini[CODICE ANKER],0))=0,"",INDEX(dbOrdini[PREZZO ITALIA],MATCH(F200,dbOrdini[CODICE ANKER],0)))))</f>
        <v/>
      </c>
      <c r="M200" s="126" t="str">
        <f t="array" ref="M200">IFERROR(IF(B200="","",IF(T200="A",VLOOKUP(F200,listoneAnkerCompleto,6,FALSE)+(10.3552*H200*I200)/100+1.5+0.05,IF(T200="B",INDEX(dbOrdini[COSTO IMPORT BOTT.],MATCH(1,(dbOrdini[CODICE SUPPLY]=$W$6)*(dbOrdini[CODICE ANKER]=F200),0)),J200+(10.3552*H200*I200)/100+1.5+0.05))),"")</f>
        <v/>
      </c>
      <c r="N200" s="201" t="str">
        <f t="shared" si="19"/>
        <v/>
      </c>
      <c r="O200" s="127" t="str">
        <f>IFERROR(INDEX(ankerAvailabilities[quantity],MATCH(F200,ankerAvailabilities[article nr'#],0)),"")</f>
        <v/>
      </c>
      <c r="P200" s="128" t="str">
        <f ca="1">IFERROR(INDEX(inventarioGeko[ESISTENZA],MATCH(A200,inventarioGeko[ARTICOLO],0)),"")</f>
        <v/>
      </c>
      <c r="Q200" s="129" t="str">
        <f t="shared" si="20"/>
        <v/>
      </c>
      <c r="R200" s="130" t="str">
        <f t="shared" si="21"/>
        <v/>
      </c>
      <c r="S200" s="126" t="str">
        <f t="shared" si="22"/>
        <v/>
      </c>
      <c r="T200" s="240" t="str">
        <f t="shared" si="23"/>
        <v/>
      </c>
    </row>
    <row r="201" spans="1:39">
      <c r="A201" s="283" t="str">
        <f t="shared" ca="1" si="18"/>
        <v/>
      </c>
      <c r="B201" s="276"/>
      <c r="C201" s="277"/>
      <c r="D201" s="285"/>
      <c r="E201" s="164"/>
      <c r="F201" s="121" t="str" cm="1">
        <f t="array" ref="F201">IF(B201="","",IF(T201="A",INDEX(skuAnker,MATCH(B201,descrizioneArtAnker,0)),INDEX(dbOrdini[CODICE ANKER],MATCH(1,(dbOrdini[CODICE SUPPLY]=$W$6)*(dbOrdini[DESCRIZIONE]=B201),0))))</f>
        <v/>
      </c>
      <c r="G201" s="122" t="str">
        <f>IF(B201="","",IF(T201="A",VLOOKUP(B201,listoneAnker_NoSku,2,FALSE),INDEX(dbOrdini[BT/CS],MATCH(F201,dbOrdini[CODICE ANKER],0))))</f>
        <v/>
      </c>
      <c r="H201" s="123" t="str">
        <f>IF(B201="","",IF(T201="A",VLOOKUP(B201,listoneAnker_NoSku,3,FALSE),INDEX(dbOrdini[LT.],MATCH(F201,dbOrdini[CODICE ANKER],0))))</f>
        <v/>
      </c>
      <c r="I201" s="124" t="str">
        <f>IF(B201="","",IF(T201="A",VLOOKUP(B201,listoneAnker_NoSku,4,FALSE),INDEX(dbOrdini[% VOL],MATCH(F201,dbOrdini[CODICE ANKER],0))))</f>
        <v/>
      </c>
      <c r="J201" s="125" t="str">
        <f t="array" ref="J201">IF(B201="","",IF(T201="A",VLOOKUP(B201,listoneAnker_NoSku,5,FALSE),INDEX(dbOrdini[PREZZO ANKER],MATCH(1,(dbOrdini[CODICE SUPPLY]=$W$6)*(dbOrdini[CODICE ANKER]=F201),0))))</f>
        <v/>
      </c>
      <c r="K201" s="295" t="str">
        <f>IFERROR(INDEX(vinolux_data[Price / Bottle],MATCH(INDEX(Anker[barcode bottle],MATCH(F201,Anker[SKU],0)),vinolux_data[EAN bottle],0)),"")</f>
        <v/>
      </c>
      <c r="L201" s="295" t="str">
        <f>IF(B201="","",IF(T201&lt;&gt;"B",IFERROR(INDEX(ultimoPrezzoitalia[PREZZO UNITARIO],MATCH(TEXT(A201,0),ultimoPrezzoitalia[ARTICOLO],0)),""),IF(INDEX(dbOrdini[PREZZO ITALIA],MATCH(F201,dbOrdini[CODICE ANKER],0))=0,"",INDEX(dbOrdini[PREZZO ITALIA],MATCH(F201,dbOrdini[CODICE ANKER],0)))))</f>
        <v/>
      </c>
      <c r="M201" s="126" t="str">
        <f t="array" ref="M201">IFERROR(IF(B201="","",IF(T201="A",VLOOKUP(F201,listoneAnkerCompleto,6,FALSE)+(10.3552*H201*I201)/100+1.5+0.05,IF(T201="B",INDEX(dbOrdini[COSTO IMPORT BOTT.],MATCH(1,(dbOrdini[CODICE SUPPLY]=$W$6)*(dbOrdini[CODICE ANKER]=F201),0)),J201+(10.3552*H201*I201)/100+1.5+0.05))),"")</f>
        <v/>
      </c>
      <c r="N201" s="201" t="str">
        <f t="shared" si="19"/>
        <v/>
      </c>
      <c r="O201" s="127" t="str">
        <f>IFERROR(INDEX(ankerAvailabilities[quantity],MATCH(F201,ankerAvailabilities[article nr'#],0)),"")</f>
        <v/>
      </c>
      <c r="P201" s="128" t="str">
        <f ca="1">IFERROR(INDEX(inventarioGeko[ESISTENZA],MATCH(A201,inventarioGeko[ARTICOLO],0)),"")</f>
        <v/>
      </c>
      <c r="Q201" s="129" t="str">
        <f t="shared" si="20"/>
        <v/>
      </c>
      <c r="R201" s="130" t="str">
        <f t="shared" si="21"/>
        <v/>
      </c>
      <c r="S201" s="126" t="str">
        <f t="shared" si="22"/>
        <v/>
      </c>
      <c r="T201" s="240" t="str">
        <f t="shared" si="23"/>
        <v/>
      </c>
    </row>
    <row r="202" spans="1:39">
      <c r="A202" s="284" t="str">
        <f t="shared" ca="1" si="18"/>
        <v/>
      </c>
      <c r="B202" s="280"/>
      <c r="C202" s="281"/>
      <c r="D202" s="282"/>
      <c r="E202" s="166"/>
      <c r="F202" s="121" t="str" cm="1">
        <f t="array" ref="F202">IF(B202="","",IF(T202="A",INDEX(skuAnker,MATCH(B202,descrizioneArtAnker,0)),INDEX(dbOrdini[CODICE ANKER],MATCH(1,(dbOrdini[CODICE SUPPLY]=$W$6)*(dbOrdini[DESCRIZIONE]=B202),0))))</f>
        <v/>
      </c>
      <c r="G202" s="122" t="str">
        <f>IF(B202="","",IF(T202="A",VLOOKUP(B202,listoneAnker_NoSku,2,FALSE),INDEX(dbOrdini[BT/CS],MATCH(F202,dbOrdini[CODICE ANKER],0))))</f>
        <v/>
      </c>
      <c r="H202" s="123" t="str">
        <f>IF(B202="","",IF(T202="A",VLOOKUP(B202,listoneAnker_NoSku,3,FALSE),INDEX(dbOrdini[LT.],MATCH(F202,dbOrdini[CODICE ANKER],0))))</f>
        <v/>
      </c>
      <c r="I202" s="124" t="str">
        <f>IF(B202="","",IF(T202="A",VLOOKUP(B202,listoneAnker_NoSku,4,FALSE),INDEX(dbOrdini[% VOL],MATCH(F202,dbOrdini[CODICE ANKER],0))))</f>
        <v/>
      </c>
      <c r="J202" s="125" t="str">
        <f t="array" ref="J202">IF(B202="","",IF(T202="A",VLOOKUP(B202,listoneAnker_NoSku,5,FALSE),INDEX(dbOrdini[PREZZO ANKER],MATCH(1,(dbOrdini[CODICE SUPPLY]=$W$6)*(dbOrdini[CODICE ANKER]=F202),0))))</f>
        <v/>
      </c>
      <c r="K202" s="295" t="str">
        <f>IFERROR(INDEX(vinolux_data[Price / Bottle],MATCH(INDEX(Anker[barcode bottle],MATCH(F202,Anker[SKU],0)),vinolux_data[EAN bottle],0)),"")</f>
        <v/>
      </c>
      <c r="L202" s="295" t="str">
        <f>IF(B202="","",IF(T202&lt;&gt;"B",IFERROR(INDEX(ultimoPrezzoitalia[PREZZO UNITARIO],MATCH(TEXT(A202,0),ultimoPrezzoitalia[ARTICOLO],0)),""),IF(INDEX(dbOrdini[PREZZO ITALIA],MATCH(F202,dbOrdini[CODICE ANKER],0))=0,"",INDEX(dbOrdini[PREZZO ITALIA],MATCH(F202,dbOrdini[CODICE ANKER],0)))))</f>
        <v/>
      </c>
      <c r="M202" s="126" t="str">
        <f t="array" ref="M202">IFERROR(IF(B202="","",IF(T202="A",VLOOKUP(F202,listoneAnkerCompleto,6,FALSE)+(10.3552*H202*I202)/100+1.5+0.05,IF(T202="B",INDEX(dbOrdini[COSTO IMPORT BOTT.],MATCH(1,(dbOrdini[CODICE SUPPLY]=$W$6)*(dbOrdini[CODICE ANKER]=F202),0)),J202+(10.3552*H202*I202)/100+1.5+0.05))),"")</f>
        <v/>
      </c>
      <c r="N202" s="201" t="str">
        <f t="shared" si="19"/>
        <v/>
      </c>
      <c r="O202" s="127" t="str">
        <f>IFERROR(INDEX(ankerAvailabilities[quantity],MATCH(F202,ankerAvailabilities[article nr'#],0)),"")</f>
        <v/>
      </c>
      <c r="P202" s="128" t="str">
        <f ca="1">IFERROR(INDEX(inventarioGeko[ESISTENZA],MATCH(A202,inventarioGeko[ARTICOLO],0)),"")</f>
        <v/>
      </c>
      <c r="Q202" s="129" t="str">
        <f t="shared" si="20"/>
        <v/>
      </c>
      <c r="R202" s="130" t="str">
        <f t="shared" si="21"/>
        <v/>
      </c>
      <c r="S202" s="126" t="str">
        <f t="shared" si="22"/>
        <v/>
      </c>
      <c r="T202" s="240" t="str">
        <f t="shared" si="23"/>
        <v/>
      </c>
    </row>
    <row r="203" spans="1:39">
      <c r="A203" s="283" t="str">
        <f t="shared" ca="1" si="18"/>
        <v/>
      </c>
      <c r="B203" s="276"/>
      <c r="C203" s="277"/>
      <c r="D203" s="285"/>
      <c r="E203" s="164"/>
      <c r="F203" s="121" t="str" cm="1">
        <f t="array" ref="F203">IF(B203="","",IF(T203="A",INDEX(skuAnker,MATCH(B203,descrizioneArtAnker,0)),INDEX(dbOrdini[CODICE ANKER],MATCH(1,(dbOrdini[CODICE SUPPLY]=$W$6)*(dbOrdini[DESCRIZIONE]=B203),0))))</f>
        <v/>
      </c>
      <c r="G203" s="122" t="str">
        <f>IF(B203="","",IF(T203="A",VLOOKUP(B203,listoneAnker_NoSku,2,FALSE),INDEX(dbOrdini[BT/CS],MATCH(F203,dbOrdini[CODICE ANKER],0))))</f>
        <v/>
      </c>
      <c r="H203" s="123" t="str">
        <f>IF(B203="","",IF(T203="A",VLOOKUP(B203,listoneAnker_NoSku,3,FALSE),INDEX(dbOrdini[LT.],MATCH(F203,dbOrdini[CODICE ANKER],0))))</f>
        <v/>
      </c>
      <c r="I203" s="124" t="str">
        <f>IF(B203="","",IF(T203="A",VLOOKUP(B203,listoneAnker_NoSku,4,FALSE),INDEX(dbOrdini[% VOL],MATCH(F203,dbOrdini[CODICE ANKER],0))))</f>
        <v/>
      </c>
      <c r="J203" s="125" t="str">
        <f t="array" ref="J203">IF(B203="","",IF(T203="A",VLOOKUP(B203,listoneAnker_NoSku,5,FALSE),INDEX(dbOrdini[PREZZO ANKER],MATCH(1,(dbOrdini[CODICE SUPPLY]=$W$6)*(dbOrdini[CODICE ANKER]=F203),0))))</f>
        <v/>
      </c>
      <c r="K203" s="295" t="str">
        <f>IFERROR(INDEX(vinolux_data[Price / Bottle],MATCH(INDEX(Anker[barcode bottle],MATCH(F203,Anker[SKU],0)),vinolux_data[EAN bottle],0)),"")</f>
        <v/>
      </c>
      <c r="L203" s="295" t="str">
        <f>IF(B203="","",IF(T203&lt;&gt;"B",IFERROR(INDEX(ultimoPrezzoitalia[PREZZO UNITARIO],MATCH(TEXT(A203,0),ultimoPrezzoitalia[ARTICOLO],0)),""),IF(INDEX(dbOrdini[PREZZO ITALIA],MATCH(F203,dbOrdini[CODICE ANKER],0))=0,"",INDEX(dbOrdini[PREZZO ITALIA],MATCH(F203,dbOrdini[CODICE ANKER],0)))))</f>
        <v/>
      </c>
      <c r="M203" s="126" t="str">
        <f t="array" ref="M203">IFERROR(IF(B203="","",IF(T203="A",VLOOKUP(F203,listoneAnkerCompleto,6,FALSE)+(10.3552*H203*I203)/100+1.5+0.05,IF(T203="B",INDEX(dbOrdini[COSTO IMPORT BOTT.],MATCH(1,(dbOrdini[CODICE SUPPLY]=$W$6)*(dbOrdini[CODICE ANKER]=F203),0)),J203+(10.3552*H203*I203)/100+1.5+0.05))),"")</f>
        <v/>
      </c>
      <c r="N203" s="201" t="str">
        <f t="shared" si="19"/>
        <v/>
      </c>
      <c r="O203" s="127" t="str">
        <f>IFERROR(INDEX(ankerAvailabilities[quantity],MATCH(F203,ankerAvailabilities[article nr'#],0)),"")</f>
        <v/>
      </c>
      <c r="P203" s="128" t="str">
        <f ca="1">IFERROR(INDEX(inventarioGeko[ESISTENZA],MATCH(A203,inventarioGeko[ARTICOLO],0)),"")</f>
        <v/>
      </c>
      <c r="Q203" s="129" t="str">
        <f t="shared" si="20"/>
        <v/>
      </c>
      <c r="R203" s="130" t="str">
        <f t="shared" si="21"/>
        <v/>
      </c>
      <c r="S203" s="126" t="str">
        <f t="shared" si="22"/>
        <v/>
      </c>
      <c r="T203" s="240" t="str">
        <f t="shared" si="23"/>
        <v/>
      </c>
    </row>
    <row r="204" spans="1:39">
      <c r="A204" s="283" t="str">
        <f t="shared" ca="1" si="18"/>
        <v/>
      </c>
      <c r="B204" s="276"/>
      <c r="C204" s="277"/>
      <c r="D204" s="285"/>
      <c r="E204" s="164"/>
      <c r="F204" s="121" t="str" cm="1">
        <f t="array" ref="F204">IF(B204="","",IF(T204="A",INDEX(skuAnker,MATCH(B204,descrizioneArtAnker,0)),INDEX(dbOrdini[CODICE ANKER],MATCH(1,(dbOrdini[CODICE SUPPLY]=$W$6)*(dbOrdini[DESCRIZIONE]=B204),0))))</f>
        <v/>
      </c>
      <c r="G204" s="122" t="str">
        <f>IF(B204="","",IF(T204="A",VLOOKUP(B204,listoneAnker_NoSku,2,FALSE),INDEX(dbOrdini[BT/CS],MATCH(F204,dbOrdini[CODICE ANKER],0))))</f>
        <v/>
      </c>
      <c r="H204" s="123" t="str">
        <f>IF(B204="","",IF(T204="A",VLOOKUP(B204,listoneAnker_NoSku,3,FALSE),INDEX(dbOrdini[LT.],MATCH(F204,dbOrdini[CODICE ANKER],0))))</f>
        <v/>
      </c>
      <c r="I204" s="124" t="str">
        <f>IF(B204="","",IF(T204="A",VLOOKUP(B204,listoneAnker_NoSku,4,FALSE),INDEX(dbOrdini[% VOL],MATCH(F204,dbOrdini[CODICE ANKER],0))))</f>
        <v/>
      </c>
      <c r="J204" s="125" t="str">
        <f t="array" ref="J204">IF(B204="","",IF(T204="A",VLOOKUP(B204,listoneAnker_NoSku,5,FALSE),INDEX(dbOrdini[PREZZO ANKER],MATCH(1,(dbOrdini[CODICE SUPPLY]=$W$6)*(dbOrdini[CODICE ANKER]=F204),0))))</f>
        <v/>
      </c>
      <c r="K204" s="295" t="str">
        <f>IFERROR(INDEX(vinolux_data[Price / Bottle],MATCH(INDEX(Anker[barcode bottle],MATCH(F204,Anker[SKU],0)),vinolux_data[EAN bottle],0)),"")</f>
        <v/>
      </c>
      <c r="L204" s="295" t="str">
        <f>IF(B204="","",IF(T204&lt;&gt;"B",IFERROR(INDEX(ultimoPrezzoitalia[PREZZO UNITARIO],MATCH(TEXT(A204,0),ultimoPrezzoitalia[ARTICOLO],0)),""),IF(INDEX(dbOrdini[PREZZO ITALIA],MATCH(F204,dbOrdini[CODICE ANKER],0))=0,"",INDEX(dbOrdini[PREZZO ITALIA],MATCH(F204,dbOrdini[CODICE ANKER],0)))))</f>
        <v/>
      </c>
      <c r="M204" s="126" t="str">
        <f t="array" ref="M204">IFERROR(IF(B204="","",IF(T204="A",VLOOKUP(F204,listoneAnkerCompleto,6,FALSE)+(10.3552*H204*I204)/100+1.5+0.05,IF(T204="B",INDEX(dbOrdini[COSTO IMPORT BOTT.],MATCH(1,(dbOrdini[CODICE SUPPLY]=$W$6)*(dbOrdini[CODICE ANKER]=F204),0)),J204+(10.3552*H204*I204)/100+1.5+0.05))),"")</f>
        <v/>
      </c>
      <c r="N204" s="201" t="str">
        <f t="shared" si="19"/>
        <v/>
      </c>
      <c r="O204" s="127" t="str">
        <f>IFERROR(INDEX(ankerAvailabilities[quantity],MATCH(F204,ankerAvailabilities[article nr'#],0)),"")</f>
        <v/>
      </c>
      <c r="P204" s="128" t="str">
        <f ca="1">IFERROR(INDEX(inventarioGeko[ESISTENZA],MATCH(A204,inventarioGeko[ARTICOLO],0)),"")</f>
        <v/>
      </c>
      <c r="Q204" s="129" t="str">
        <f t="shared" si="20"/>
        <v/>
      </c>
      <c r="R204" s="130" t="str">
        <f t="shared" si="21"/>
        <v/>
      </c>
      <c r="S204" s="126" t="str">
        <f t="shared" si="22"/>
        <v/>
      </c>
      <c r="T204" s="240" t="str">
        <f t="shared" si="23"/>
        <v/>
      </c>
    </row>
    <row r="205" spans="1:39">
      <c r="A205" s="284" t="str">
        <f t="shared" ca="1" si="18"/>
        <v/>
      </c>
      <c r="B205" s="280"/>
      <c r="C205" s="281"/>
      <c r="D205" s="282"/>
      <c r="E205" s="166"/>
      <c r="F205" s="121" t="str" cm="1">
        <f t="array" ref="F205">IF(B205="","",IF(T205="A",INDEX(skuAnker,MATCH(B205,descrizioneArtAnker,0)),INDEX(dbOrdini[CODICE ANKER],MATCH(1,(dbOrdini[CODICE SUPPLY]=$W$6)*(dbOrdini[DESCRIZIONE]=B205),0))))</f>
        <v/>
      </c>
      <c r="G205" s="122" t="str">
        <f>IF(B205="","",IF(T205="A",VLOOKUP(B205,listoneAnker_NoSku,2,FALSE),INDEX(dbOrdini[BT/CS],MATCH(F205,dbOrdini[CODICE ANKER],0))))</f>
        <v/>
      </c>
      <c r="H205" s="123" t="str">
        <f>IF(B205="","",IF(T205="A",VLOOKUP(B205,listoneAnker_NoSku,3,FALSE),INDEX(dbOrdini[LT.],MATCH(F205,dbOrdini[CODICE ANKER],0))))</f>
        <v/>
      </c>
      <c r="I205" s="124" t="str">
        <f>IF(B205="","",IF(T205="A",VLOOKUP(B205,listoneAnker_NoSku,4,FALSE),INDEX(dbOrdini[% VOL],MATCH(F205,dbOrdini[CODICE ANKER],0))))</f>
        <v/>
      </c>
      <c r="J205" s="125" t="str">
        <f t="array" ref="J205">IF(B205="","",IF(T205="A",VLOOKUP(B205,listoneAnker_NoSku,5,FALSE),INDEX(dbOrdini[PREZZO ANKER],MATCH(1,(dbOrdini[CODICE SUPPLY]=$W$6)*(dbOrdini[CODICE ANKER]=F205),0))))</f>
        <v/>
      </c>
      <c r="K205" s="295" t="str">
        <f>IFERROR(INDEX(vinolux_data[Price / Bottle],MATCH(INDEX(Anker[barcode bottle],MATCH(F205,Anker[SKU],0)),vinolux_data[EAN bottle],0)),"")</f>
        <v/>
      </c>
      <c r="L205" s="295" t="str">
        <f>IF(B205="","",IF(T205&lt;&gt;"B",IFERROR(INDEX(ultimoPrezzoitalia[PREZZO UNITARIO],MATCH(TEXT(A205,0),ultimoPrezzoitalia[ARTICOLO],0)),""),IF(INDEX(dbOrdini[PREZZO ITALIA],MATCH(F205,dbOrdini[CODICE ANKER],0))=0,"",INDEX(dbOrdini[PREZZO ITALIA],MATCH(F205,dbOrdini[CODICE ANKER],0)))))</f>
        <v/>
      </c>
      <c r="M205" s="126" t="str">
        <f t="array" ref="M205">IFERROR(IF(B205="","",IF(T205="A",VLOOKUP(F205,listoneAnkerCompleto,6,FALSE)+(10.3552*H205*I205)/100+1.5+0.05,IF(T205="B",INDEX(dbOrdini[COSTO IMPORT BOTT.],MATCH(1,(dbOrdini[CODICE SUPPLY]=$W$6)*(dbOrdini[CODICE ANKER]=F205),0)),J205+(10.3552*H205*I205)/100+1.5+0.05))),"")</f>
        <v/>
      </c>
      <c r="N205" s="201" t="str">
        <f t="shared" si="19"/>
        <v/>
      </c>
      <c r="O205" s="127" t="str">
        <f>IFERROR(INDEX(ankerAvailabilities[quantity],MATCH(F205,ankerAvailabilities[article nr'#],0)),"")</f>
        <v/>
      </c>
      <c r="P205" s="128" t="str">
        <f ca="1">IFERROR(INDEX(inventarioGeko[ESISTENZA],MATCH(A205,inventarioGeko[ARTICOLO],0)),"")</f>
        <v/>
      </c>
      <c r="Q205" s="129" t="str">
        <f t="shared" si="20"/>
        <v/>
      </c>
      <c r="R205" s="130" t="str">
        <f t="shared" si="21"/>
        <v/>
      </c>
      <c r="S205" s="126" t="str">
        <f t="shared" si="22"/>
        <v/>
      </c>
      <c r="T205" s="240" t="str">
        <f t="shared" si="23"/>
        <v/>
      </c>
    </row>
    <row r="206" spans="1:39">
      <c r="A206" s="284" t="str">
        <f t="shared" ca="1" si="18"/>
        <v/>
      </c>
      <c r="B206" s="280"/>
      <c r="C206" s="281"/>
      <c r="D206" s="282"/>
      <c r="E206" s="166"/>
      <c r="F206" s="121" t="str" cm="1">
        <f t="array" ref="F206">IF(B206="","",IF(T206="A",INDEX(skuAnker,MATCH(B206,descrizioneArtAnker,0)),INDEX(dbOrdini[CODICE ANKER],MATCH(1,(dbOrdini[CODICE SUPPLY]=$W$6)*(dbOrdini[DESCRIZIONE]=B206),0))))</f>
        <v/>
      </c>
      <c r="G206" s="122" t="str">
        <f>IF(B206="","",IF(T206="A",VLOOKUP(B206,listoneAnker_NoSku,2,FALSE),INDEX(dbOrdini[BT/CS],MATCH(F206,dbOrdini[CODICE ANKER],0))))</f>
        <v/>
      </c>
      <c r="H206" s="123" t="str">
        <f>IF(B206="","",IF(T206="A",VLOOKUP(B206,listoneAnker_NoSku,3,FALSE),INDEX(dbOrdini[LT.],MATCH(F206,dbOrdini[CODICE ANKER],0))))</f>
        <v/>
      </c>
      <c r="I206" s="124" t="str">
        <f>IF(B206="","",IF(T206="A",VLOOKUP(B206,listoneAnker_NoSku,4,FALSE),INDEX(dbOrdini[% VOL],MATCH(F206,dbOrdini[CODICE ANKER],0))))</f>
        <v/>
      </c>
      <c r="J206" s="125" t="str">
        <f t="array" ref="J206">IF(B206="","",IF(T206="A",VLOOKUP(B206,listoneAnker_NoSku,5,FALSE),INDEX(dbOrdini[PREZZO ANKER],MATCH(1,(dbOrdini[CODICE SUPPLY]=$W$6)*(dbOrdini[CODICE ANKER]=F206),0))))</f>
        <v/>
      </c>
      <c r="K206" s="295" t="str">
        <f>IFERROR(INDEX(vinolux_data[Price / Bottle],MATCH(INDEX(Anker[barcode bottle],MATCH(F206,Anker[SKU],0)),vinolux_data[EAN bottle],0)),"")</f>
        <v/>
      </c>
      <c r="L206" s="295" t="str">
        <f>IF(B206="","",IF(T206&lt;&gt;"B",IFERROR(INDEX(ultimoPrezzoitalia[PREZZO UNITARIO],MATCH(TEXT(A206,0),ultimoPrezzoitalia[ARTICOLO],0)),""),IF(INDEX(dbOrdini[PREZZO ITALIA],MATCH(F206,dbOrdini[CODICE ANKER],0))=0,"",INDEX(dbOrdini[PREZZO ITALIA],MATCH(F206,dbOrdini[CODICE ANKER],0)))))</f>
        <v/>
      </c>
      <c r="M206" s="126" t="str">
        <f t="array" ref="M206">IFERROR(IF(B206="","",IF(T206="A",VLOOKUP(F206,listoneAnkerCompleto,6,FALSE)+(10.3552*H206*I206)/100+1.5+0.05,IF(T206="B",INDEX(dbOrdini[COSTO IMPORT BOTT.],MATCH(1,(dbOrdini[CODICE SUPPLY]=$W$6)*(dbOrdini[CODICE ANKER]=F206),0)),J206+(10.3552*H206*I206)/100+1.5+0.05))),"")</f>
        <v/>
      </c>
      <c r="N206" s="201" t="str">
        <f t="shared" si="19"/>
        <v/>
      </c>
      <c r="O206" s="127" t="str">
        <f>IFERROR(INDEX(ankerAvailabilities[quantity],MATCH(F206,ankerAvailabilities[article nr'#],0)),"")</f>
        <v/>
      </c>
      <c r="P206" s="128" t="str">
        <f ca="1">IFERROR(INDEX(inventarioGeko[ESISTENZA],MATCH(A206,inventarioGeko[ARTICOLO],0)),"")</f>
        <v/>
      </c>
      <c r="Q206" s="129" t="str">
        <f t="shared" si="20"/>
        <v/>
      </c>
      <c r="R206" s="130" t="str">
        <f t="shared" si="21"/>
        <v/>
      </c>
      <c r="S206" s="126" t="str">
        <f t="shared" si="22"/>
        <v/>
      </c>
      <c r="T206" s="240" t="str">
        <f t="shared" si="23"/>
        <v/>
      </c>
    </row>
    <row r="207" spans="1:39">
      <c r="A207" s="283" t="str">
        <f t="shared" ca="1" si="18"/>
        <v/>
      </c>
      <c r="B207" s="276"/>
      <c r="C207" s="277"/>
      <c r="D207" s="285"/>
      <c r="E207" s="164"/>
      <c r="F207" s="121" t="str" cm="1">
        <f t="array" ref="F207">IF(B207="","",IF(T207="A",INDEX(skuAnker,MATCH(B207,descrizioneArtAnker,0)),INDEX(dbOrdini[CODICE ANKER],MATCH(1,(dbOrdini[CODICE SUPPLY]=$W$6)*(dbOrdini[DESCRIZIONE]=B207),0))))</f>
        <v/>
      </c>
      <c r="G207" s="122" t="str">
        <f>IF(B207="","",IF(T207="A",VLOOKUP(B207,listoneAnker_NoSku,2,FALSE),INDEX(dbOrdini[BT/CS],MATCH(F207,dbOrdini[CODICE ANKER],0))))</f>
        <v/>
      </c>
      <c r="H207" s="123" t="str">
        <f>IF(B207="","",IF(T207="A",VLOOKUP(B207,listoneAnker_NoSku,3,FALSE),INDEX(dbOrdini[LT.],MATCH(F207,dbOrdini[CODICE ANKER],0))))</f>
        <v/>
      </c>
      <c r="I207" s="124" t="str">
        <f>IF(B207="","",IF(T207="A",VLOOKUP(B207,listoneAnker_NoSku,4,FALSE),INDEX(dbOrdini[% VOL],MATCH(F207,dbOrdini[CODICE ANKER],0))))</f>
        <v/>
      </c>
      <c r="J207" s="125" t="str">
        <f t="array" ref="J207">IF(B207="","",IF(T207="A",VLOOKUP(B207,listoneAnker_NoSku,5,FALSE),INDEX(dbOrdini[PREZZO ANKER],MATCH(1,(dbOrdini[CODICE SUPPLY]=$W$6)*(dbOrdini[CODICE ANKER]=F207),0))))</f>
        <v/>
      </c>
      <c r="K207" s="295" t="str">
        <f>IFERROR(INDEX(vinolux_data[Price / Bottle],MATCH(INDEX(Anker[barcode bottle],MATCH(F207,Anker[SKU],0)),vinolux_data[EAN bottle],0)),"")</f>
        <v/>
      </c>
      <c r="L207" s="295" t="str">
        <f>IF(B207="","",IF(T207&lt;&gt;"B",IFERROR(INDEX(ultimoPrezzoitalia[PREZZO UNITARIO],MATCH(TEXT(A207,0),ultimoPrezzoitalia[ARTICOLO],0)),""),IF(INDEX(dbOrdini[PREZZO ITALIA],MATCH(F207,dbOrdini[CODICE ANKER],0))=0,"",INDEX(dbOrdini[PREZZO ITALIA],MATCH(F207,dbOrdini[CODICE ANKER],0)))))</f>
        <v/>
      </c>
      <c r="M207" s="126" t="str">
        <f t="array" ref="M207">IFERROR(IF(B207="","",IF(T207="A",VLOOKUP(F207,listoneAnkerCompleto,6,FALSE)+(10.3552*H207*I207)/100+1.5+0.05,IF(T207="B",INDEX(dbOrdini[COSTO IMPORT BOTT.],MATCH(1,(dbOrdini[CODICE SUPPLY]=$W$6)*(dbOrdini[CODICE ANKER]=F207),0)),J207+(10.3552*H207*I207)/100+1.5+0.05))),"")</f>
        <v/>
      </c>
      <c r="N207" s="201" t="str">
        <f t="shared" si="19"/>
        <v/>
      </c>
      <c r="O207" s="127" t="str">
        <f>IFERROR(INDEX(ankerAvailabilities[quantity],MATCH(F207,ankerAvailabilities[article nr'#],0)),"")</f>
        <v/>
      </c>
      <c r="P207" s="128" t="str">
        <f ca="1">IFERROR(INDEX(inventarioGeko[ESISTENZA],MATCH(A207,inventarioGeko[ARTICOLO],0)),"")</f>
        <v/>
      </c>
      <c r="Q207" s="129" t="str">
        <f t="shared" si="20"/>
        <v/>
      </c>
      <c r="R207" s="130" t="str">
        <f t="shared" si="21"/>
        <v/>
      </c>
      <c r="S207" s="126" t="str">
        <f t="shared" si="22"/>
        <v/>
      </c>
      <c r="T207" s="240" t="str">
        <f t="shared" si="23"/>
        <v/>
      </c>
    </row>
    <row r="208" spans="1:39">
      <c r="A208" s="283" t="str">
        <f t="shared" ca="1" si="18"/>
        <v/>
      </c>
      <c r="B208" s="276"/>
      <c r="C208" s="277"/>
      <c r="D208" s="285"/>
      <c r="E208" s="164"/>
      <c r="F208" s="121" t="str" cm="1">
        <f t="array" ref="F208">IF(B208="","",IF(T208="A",INDEX(skuAnker,MATCH(B208,descrizioneArtAnker,0)),INDEX(dbOrdini[CODICE ANKER],MATCH(1,(dbOrdini[CODICE SUPPLY]=$W$6)*(dbOrdini[DESCRIZIONE]=B208),0))))</f>
        <v/>
      </c>
      <c r="G208" s="122" t="str">
        <f>IF(B208="","",IF(T208="A",VLOOKUP(B208,listoneAnker_NoSku,2,FALSE),INDEX(dbOrdini[BT/CS],MATCH(F208,dbOrdini[CODICE ANKER],0))))</f>
        <v/>
      </c>
      <c r="H208" s="123" t="str">
        <f>IF(B208="","",IF(T208="A",VLOOKUP(B208,listoneAnker_NoSku,3,FALSE),INDEX(dbOrdini[LT.],MATCH(F208,dbOrdini[CODICE ANKER],0))))</f>
        <v/>
      </c>
      <c r="I208" s="124" t="str">
        <f>IF(B208="","",IF(T208="A",VLOOKUP(B208,listoneAnker_NoSku,4,FALSE),INDEX(dbOrdini[% VOL],MATCH(F208,dbOrdini[CODICE ANKER],0))))</f>
        <v/>
      </c>
      <c r="J208" s="125" t="str">
        <f t="array" ref="J208">IF(B208="","",IF(T208="A",VLOOKUP(B208,listoneAnker_NoSku,5,FALSE),INDEX(dbOrdini[PREZZO ANKER],MATCH(1,(dbOrdini[CODICE SUPPLY]=$W$6)*(dbOrdini[CODICE ANKER]=F208),0))))</f>
        <v/>
      </c>
      <c r="K208" s="295" t="str">
        <f>IFERROR(INDEX(vinolux_data[Price / Bottle],MATCH(INDEX(Anker[barcode bottle],MATCH(F208,Anker[SKU],0)),vinolux_data[EAN bottle],0)),"")</f>
        <v/>
      </c>
      <c r="L208" s="295" t="str">
        <f>IF(B208="","",IF(T208&lt;&gt;"B",IFERROR(INDEX(ultimoPrezzoitalia[PREZZO UNITARIO],MATCH(TEXT(A208,0),ultimoPrezzoitalia[ARTICOLO],0)),""),IF(INDEX(dbOrdini[PREZZO ITALIA],MATCH(F208,dbOrdini[CODICE ANKER],0))=0,"",INDEX(dbOrdini[PREZZO ITALIA],MATCH(F208,dbOrdini[CODICE ANKER],0)))))</f>
        <v/>
      </c>
      <c r="M208" s="126" t="str">
        <f t="array" ref="M208">IFERROR(IF(B208="","",IF(T208="A",VLOOKUP(F208,listoneAnkerCompleto,6,FALSE)+(10.3552*H208*I208)/100+1.5+0.05,IF(T208="B",INDEX(dbOrdini[COSTO IMPORT BOTT.],MATCH(1,(dbOrdini[CODICE SUPPLY]=$W$6)*(dbOrdini[CODICE ANKER]=F208),0)),J208+(10.3552*H208*I208)/100+1.5+0.05))),"")</f>
        <v/>
      </c>
      <c r="N208" s="201" t="str">
        <f t="shared" si="19"/>
        <v/>
      </c>
      <c r="O208" s="127" t="str">
        <f>IFERROR(INDEX(ankerAvailabilities[quantity],MATCH(F208,ankerAvailabilities[article nr'#],0)),"")</f>
        <v/>
      </c>
      <c r="P208" s="128" t="str">
        <f ca="1">IFERROR(INDEX(inventarioGeko[ESISTENZA],MATCH(A208,inventarioGeko[ARTICOLO],0)),"")</f>
        <v/>
      </c>
      <c r="Q208" s="129" t="str">
        <f t="shared" si="20"/>
        <v/>
      </c>
      <c r="R208" s="130" t="str">
        <f t="shared" si="21"/>
        <v/>
      </c>
      <c r="S208" s="126" t="str">
        <f t="shared" si="22"/>
        <v/>
      </c>
      <c r="T208" s="240" t="str">
        <f t="shared" si="23"/>
        <v/>
      </c>
    </row>
    <row r="209" spans="1:20">
      <c r="A209" s="283" t="str">
        <f t="shared" ca="1" si="18"/>
        <v/>
      </c>
      <c r="B209" s="276"/>
      <c r="C209" s="277"/>
      <c r="D209" s="285"/>
      <c r="E209" s="164"/>
      <c r="F209" s="121" t="str" cm="1">
        <f t="array" ref="F209">IF(B209="","",IF(T209="A",INDEX(skuAnker,MATCH(B209,descrizioneArtAnker,0)),INDEX(dbOrdini[CODICE ANKER],MATCH(1,(dbOrdini[CODICE SUPPLY]=$W$6)*(dbOrdini[DESCRIZIONE]=B209),0))))</f>
        <v/>
      </c>
      <c r="G209" s="122" t="str">
        <f>IF(B209="","",IF(T209="A",VLOOKUP(B209,listoneAnker_NoSku,2,FALSE),INDEX(dbOrdini[BT/CS],MATCH(F209,dbOrdini[CODICE ANKER],0))))</f>
        <v/>
      </c>
      <c r="H209" s="123" t="str">
        <f>IF(B209="","",IF(T209="A",VLOOKUP(B209,listoneAnker_NoSku,3,FALSE),INDEX(dbOrdini[LT.],MATCH(F209,dbOrdini[CODICE ANKER],0))))</f>
        <v/>
      </c>
      <c r="I209" s="124" t="str">
        <f>IF(B209="","",IF(T209="A",VLOOKUP(B209,listoneAnker_NoSku,4,FALSE),INDEX(dbOrdini[% VOL],MATCH(F209,dbOrdini[CODICE ANKER],0))))</f>
        <v/>
      </c>
      <c r="J209" s="125" t="str">
        <f t="array" ref="J209">IF(B209="","",IF(T209="A",VLOOKUP(B209,listoneAnker_NoSku,5,FALSE),INDEX(dbOrdini[PREZZO ANKER],MATCH(1,(dbOrdini[CODICE SUPPLY]=$W$6)*(dbOrdini[CODICE ANKER]=F209),0))))</f>
        <v/>
      </c>
      <c r="K209" s="295" t="str">
        <f>IFERROR(INDEX(vinolux_data[Price / Bottle],MATCH(INDEX(Anker[barcode bottle],MATCH(F209,Anker[SKU],0)),vinolux_data[EAN bottle],0)),"")</f>
        <v/>
      </c>
      <c r="L209" s="295" t="str">
        <f>IF(B209="","",IF(T209&lt;&gt;"B",IFERROR(INDEX(ultimoPrezzoitalia[PREZZO UNITARIO],MATCH(TEXT(A209,0),ultimoPrezzoitalia[ARTICOLO],0)),""),IF(INDEX(dbOrdini[PREZZO ITALIA],MATCH(F209,dbOrdini[CODICE ANKER],0))=0,"",INDEX(dbOrdini[PREZZO ITALIA],MATCH(F209,dbOrdini[CODICE ANKER],0)))))</f>
        <v/>
      </c>
      <c r="M209" s="126" t="str">
        <f t="array" ref="M209">IFERROR(IF(B209="","",IF(T209="A",VLOOKUP(F209,listoneAnkerCompleto,6,FALSE)+(10.3552*H209*I209)/100+1.5+0.05,IF(T209="B",INDEX(dbOrdini[COSTO IMPORT BOTT.],MATCH(1,(dbOrdini[CODICE SUPPLY]=$W$6)*(dbOrdini[CODICE ANKER]=F209),0)),J209+(10.3552*H209*I209)/100+1.5+0.05))),"")</f>
        <v/>
      </c>
      <c r="N209" s="201" t="str">
        <f t="shared" si="19"/>
        <v/>
      </c>
      <c r="O209" s="127" t="str">
        <f>IFERROR(INDEX(ankerAvailabilities[quantity],MATCH(F209,ankerAvailabilities[article nr'#],0)),"")</f>
        <v/>
      </c>
      <c r="P209" s="128" t="str">
        <f ca="1">IFERROR(INDEX(inventarioGeko[ESISTENZA],MATCH(A209,inventarioGeko[ARTICOLO],0)),"")</f>
        <v/>
      </c>
      <c r="Q209" s="129" t="str">
        <f t="shared" si="20"/>
        <v/>
      </c>
      <c r="R209" s="130" t="str">
        <f t="shared" si="21"/>
        <v/>
      </c>
      <c r="S209" s="126" t="str">
        <f t="shared" si="22"/>
        <v/>
      </c>
      <c r="T209" s="240" t="str">
        <f t="shared" si="23"/>
        <v/>
      </c>
    </row>
    <row r="210" spans="1:20">
      <c r="A210" s="284" t="str">
        <f t="shared" ca="1" si="18"/>
        <v/>
      </c>
      <c r="B210" s="280"/>
      <c r="C210" s="281"/>
      <c r="D210" s="282"/>
      <c r="E210" s="166"/>
      <c r="F210" s="121" t="str" cm="1">
        <f t="array" ref="F210">IF(B210="","",IF(T210="A",INDEX(skuAnker,MATCH(B210,descrizioneArtAnker,0)),INDEX(dbOrdini[CODICE ANKER],MATCH(1,(dbOrdini[CODICE SUPPLY]=$W$6)*(dbOrdini[DESCRIZIONE]=B210),0))))</f>
        <v/>
      </c>
      <c r="G210" s="122" t="str">
        <f>IF(B210="","",IF(T210="A",VLOOKUP(B210,listoneAnker_NoSku,2,FALSE),INDEX(dbOrdini[BT/CS],MATCH(F210,dbOrdini[CODICE ANKER],0))))</f>
        <v/>
      </c>
      <c r="H210" s="123" t="str">
        <f>IF(B210="","",IF(T210="A",VLOOKUP(B210,listoneAnker_NoSku,3,FALSE),INDEX(dbOrdini[LT.],MATCH(F210,dbOrdini[CODICE ANKER],0))))</f>
        <v/>
      </c>
      <c r="I210" s="124" t="str">
        <f>IF(B210="","",IF(T210="A",VLOOKUP(B210,listoneAnker_NoSku,4,FALSE),INDEX(dbOrdini[% VOL],MATCH(F210,dbOrdini[CODICE ANKER],0))))</f>
        <v/>
      </c>
      <c r="J210" s="125" t="str">
        <f t="array" ref="J210">IF(B210="","",IF(T210="A",VLOOKUP(B210,listoneAnker_NoSku,5,FALSE),INDEX(dbOrdini[PREZZO ANKER],MATCH(1,(dbOrdini[CODICE SUPPLY]=$W$6)*(dbOrdini[CODICE ANKER]=F210),0))))</f>
        <v/>
      </c>
      <c r="K210" s="295" t="str">
        <f>IFERROR(INDEX(vinolux_data[Price / Bottle],MATCH(INDEX(Anker[barcode bottle],MATCH(F210,Anker[SKU],0)),vinolux_data[EAN bottle],0)),"")</f>
        <v/>
      </c>
      <c r="L210" s="295" t="str">
        <f>IF(B210="","",IF(T210&lt;&gt;"B",IFERROR(INDEX(ultimoPrezzoitalia[PREZZO UNITARIO],MATCH(TEXT(A210,0),ultimoPrezzoitalia[ARTICOLO],0)),""),IF(INDEX(dbOrdini[PREZZO ITALIA],MATCH(F210,dbOrdini[CODICE ANKER],0))=0,"",INDEX(dbOrdini[PREZZO ITALIA],MATCH(F210,dbOrdini[CODICE ANKER],0)))))</f>
        <v/>
      </c>
      <c r="M210" s="126" t="str">
        <f t="array" ref="M210">IFERROR(IF(B210="","",IF(T210="A",VLOOKUP(F210,listoneAnkerCompleto,6,FALSE)+(10.3552*H210*I210)/100+1.5+0.05,IF(T210="B",INDEX(dbOrdini[COSTO IMPORT BOTT.],MATCH(1,(dbOrdini[CODICE SUPPLY]=$W$6)*(dbOrdini[CODICE ANKER]=F210),0)),J210+(10.3552*H210*I210)/100+1.5+0.05))),"")</f>
        <v/>
      </c>
      <c r="N210" s="201" t="str">
        <f t="shared" si="19"/>
        <v/>
      </c>
      <c r="O210" s="127" t="str">
        <f>IFERROR(INDEX(ankerAvailabilities[quantity],MATCH(F210,ankerAvailabilities[article nr'#],0)),"")</f>
        <v/>
      </c>
      <c r="P210" s="128" t="str">
        <f ca="1">IFERROR(INDEX(inventarioGeko[ESISTENZA],MATCH(A210,inventarioGeko[ARTICOLO],0)),"")</f>
        <v/>
      </c>
      <c r="Q210" s="129" t="str">
        <f t="shared" si="20"/>
        <v/>
      </c>
      <c r="R210" s="130" t="str">
        <f t="shared" si="21"/>
        <v/>
      </c>
      <c r="S210" s="126" t="str">
        <f t="shared" si="22"/>
        <v/>
      </c>
      <c r="T210" s="240" t="str">
        <f t="shared" si="23"/>
        <v/>
      </c>
    </row>
    <row r="211" spans="1:20">
      <c r="A211" s="283" t="str">
        <f t="shared" ca="1" si="18"/>
        <v/>
      </c>
      <c r="B211" s="276"/>
      <c r="C211" s="277"/>
      <c r="D211" s="285"/>
      <c r="E211" s="164"/>
      <c r="F211" s="121" t="str" cm="1">
        <f t="array" ref="F211">IF(B211="","",IF(T211="A",INDEX(skuAnker,MATCH(B211,descrizioneArtAnker,0)),INDEX(dbOrdini[CODICE ANKER],MATCH(1,(dbOrdini[CODICE SUPPLY]=$W$6)*(dbOrdini[DESCRIZIONE]=B211),0))))</f>
        <v/>
      </c>
      <c r="G211" s="122" t="str">
        <f>IF(B211="","",IF(T211="A",VLOOKUP(B211,listoneAnker_NoSku,2,FALSE),INDEX(dbOrdini[BT/CS],MATCH(F211,dbOrdini[CODICE ANKER],0))))</f>
        <v/>
      </c>
      <c r="H211" s="123" t="str">
        <f>IF(B211="","",IF(T211="A",VLOOKUP(B211,listoneAnker_NoSku,3,FALSE),INDEX(dbOrdini[LT.],MATCH(F211,dbOrdini[CODICE ANKER],0))))</f>
        <v/>
      </c>
      <c r="I211" s="124" t="str">
        <f>IF(B211="","",IF(T211="A",VLOOKUP(B211,listoneAnker_NoSku,4,FALSE),INDEX(dbOrdini[% VOL],MATCH(F211,dbOrdini[CODICE ANKER],0))))</f>
        <v/>
      </c>
      <c r="J211" s="125" t="str">
        <f t="array" ref="J211">IF(B211="","",IF(T211="A",VLOOKUP(B211,listoneAnker_NoSku,5,FALSE),INDEX(dbOrdini[PREZZO ANKER],MATCH(1,(dbOrdini[CODICE SUPPLY]=$W$6)*(dbOrdini[CODICE ANKER]=F211),0))))</f>
        <v/>
      </c>
      <c r="K211" s="295" t="str">
        <f>IFERROR(INDEX(vinolux_data[Price / Bottle],MATCH(INDEX(Anker[barcode bottle],MATCH(F211,Anker[SKU],0)),vinolux_data[EAN bottle],0)),"")</f>
        <v/>
      </c>
      <c r="L211" s="295" t="str">
        <f>IF(B211="","",IF(T211&lt;&gt;"B",IFERROR(INDEX(ultimoPrezzoitalia[PREZZO UNITARIO],MATCH(TEXT(A211,0),ultimoPrezzoitalia[ARTICOLO],0)),""),IF(INDEX(dbOrdini[PREZZO ITALIA],MATCH(F211,dbOrdini[CODICE ANKER],0))=0,"",INDEX(dbOrdini[PREZZO ITALIA],MATCH(F211,dbOrdini[CODICE ANKER],0)))))</f>
        <v/>
      </c>
      <c r="M211" s="126" t="str">
        <f t="array" ref="M211">IFERROR(IF(B211="","",IF(T211="A",VLOOKUP(F211,listoneAnkerCompleto,6,FALSE)+(10.3552*H211*I211)/100+1.5+0.05,IF(T211="B",INDEX(dbOrdini[COSTO IMPORT BOTT.],MATCH(1,(dbOrdini[CODICE SUPPLY]=$W$6)*(dbOrdini[CODICE ANKER]=F211),0)),J211+(10.3552*H211*I211)/100+1.5+0.05))),"")</f>
        <v/>
      </c>
      <c r="N211" s="201" t="str">
        <f t="shared" si="19"/>
        <v/>
      </c>
      <c r="O211" s="127" t="str">
        <f>IFERROR(INDEX(ankerAvailabilities[quantity],MATCH(F211,ankerAvailabilities[article nr'#],0)),"")</f>
        <v/>
      </c>
      <c r="P211" s="128" t="str">
        <f ca="1">IFERROR(INDEX(inventarioGeko[ESISTENZA],MATCH(A211,inventarioGeko[ARTICOLO],0)),"")</f>
        <v/>
      </c>
      <c r="Q211" s="129" t="str">
        <f t="shared" si="20"/>
        <v/>
      </c>
      <c r="R211" s="130" t="str">
        <f t="shared" si="21"/>
        <v/>
      </c>
      <c r="S211" s="126" t="str">
        <f t="shared" si="22"/>
        <v/>
      </c>
      <c r="T211" s="240" t="str">
        <f t="shared" si="23"/>
        <v/>
      </c>
    </row>
    <row r="212" spans="1:20">
      <c r="A212" s="284" t="str">
        <f t="shared" ca="1" si="18"/>
        <v/>
      </c>
      <c r="B212" s="280"/>
      <c r="C212" s="281"/>
      <c r="D212" s="282"/>
      <c r="E212" s="166"/>
      <c r="F212" s="121" t="str" cm="1">
        <f t="array" ref="F212">IF(B212="","",IF(T212="A",INDEX(skuAnker,MATCH(B212,descrizioneArtAnker,0)),INDEX(dbOrdini[CODICE ANKER],MATCH(1,(dbOrdini[CODICE SUPPLY]=$W$6)*(dbOrdini[DESCRIZIONE]=B212),0))))</f>
        <v/>
      </c>
      <c r="G212" s="122" t="str">
        <f>IF(B212="","",IF(T212="A",VLOOKUP(B212,listoneAnker_NoSku,2,FALSE),INDEX(dbOrdini[BT/CS],MATCH(F212,dbOrdini[CODICE ANKER],0))))</f>
        <v/>
      </c>
      <c r="H212" s="123" t="str">
        <f>IF(B212="","",IF(T212="A",VLOOKUP(B212,listoneAnker_NoSku,3,FALSE),INDEX(dbOrdini[LT.],MATCH(F212,dbOrdini[CODICE ANKER],0))))</f>
        <v/>
      </c>
      <c r="I212" s="124" t="str">
        <f>IF(B212="","",IF(T212="A",VLOOKUP(B212,listoneAnker_NoSku,4,FALSE),INDEX(dbOrdini[% VOL],MATCH(F212,dbOrdini[CODICE ANKER],0))))</f>
        <v/>
      </c>
      <c r="J212" s="125" t="str">
        <f t="array" ref="J212">IF(B212="","",IF(T212="A",VLOOKUP(B212,listoneAnker_NoSku,5,FALSE),INDEX(dbOrdini[PREZZO ANKER],MATCH(1,(dbOrdini[CODICE SUPPLY]=$W$6)*(dbOrdini[CODICE ANKER]=F212),0))))</f>
        <v/>
      </c>
      <c r="K212" s="295" t="str">
        <f>IFERROR(INDEX(vinolux_data[Price / Bottle],MATCH(INDEX(Anker[barcode bottle],MATCH(F212,Anker[SKU],0)),vinolux_data[EAN bottle],0)),"")</f>
        <v/>
      </c>
      <c r="L212" s="295" t="str">
        <f>IF(B212="","",IF(T212&lt;&gt;"B",IFERROR(INDEX(ultimoPrezzoitalia[PREZZO UNITARIO],MATCH(TEXT(A212,0),ultimoPrezzoitalia[ARTICOLO],0)),""),IF(INDEX(dbOrdini[PREZZO ITALIA],MATCH(F212,dbOrdini[CODICE ANKER],0))=0,"",INDEX(dbOrdini[PREZZO ITALIA],MATCH(F212,dbOrdini[CODICE ANKER],0)))))</f>
        <v/>
      </c>
      <c r="M212" s="126" t="str">
        <f t="array" ref="M212">IFERROR(IF(B212="","",IF(T212="A",VLOOKUP(F212,listoneAnkerCompleto,6,FALSE)+(10.3552*H212*I212)/100+1.5+0.05,IF(T212="B",INDEX(dbOrdini[COSTO IMPORT BOTT.],MATCH(1,(dbOrdini[CODICE SUPPLY]=$W$6)*(dbOrdini[CODICE ANKER]=F212),0)),J212+(10.3552*H212*I212)/100+1.5+0.05))),"")</f>
        <v/>
      </c>
      <c r="N212" s="201" t="str">
        <f t="shared" si="19"/>
        <v/>
      </c>
      <c r="O212" s="127" t="str">
        <f>IFERROR(INDEX(ankerAvailabilities[quantity],MATCH(F212,ankerAvailabilities[article nr'#],0)),"")</f>
        <v/>
      </c>
      <c r="P212" s="128" t="str">
        <f ca="1">IFERROR(INDEX(inventarioGeko[ESISTENZA],MATCH(A212,inventarioGeko[ARTICOLO],0)),"")</f>
        <v/>
      </c>
      <c r="Q212" s="129" t="str">
        <f t="shared" si="20"/>
        <v/>
      </c>
      <c r="R212" s="130" t="str">
        <f t="shared" si="21"/>
        <v/>
      </c>
      <c r="S212" s="126" t="str">
        <f t="shared" si="22"/>
        <v/>
      </c>
      <c r="T212" s="240" t="str">
        <f t="shared" si="23"/>
        <v/>
      </c>
    </row>
    <row r="213" spans="1:20">
      <c r="A213" s="283" t="str">
        <f t="shared" ca="1" si="18"/>
        <v/>
      </c>
      <c r="B213" s="276"/>
      <c r="C213" s="277"/>
      <c r="D213" s="285"/>
      <c r="E213" s="164"/>
      <c r="F213" s="121" t="str" cm="1">
        <f t="array" ref="F213">IF(B213="","",IF(T213="A",INDEX(skuAnker,MATCH(B213,descrizioneArtAnker,0)),INDEX(dbOrdini[CODICE ANKER],MATCH(1,(dbOrdini[CODICE SUPPLY]=$W$6)*(dbOrdini[DESCRIZIONE]=B213),0))))</f>
        <v/>
      </c>
      <c r="G213" s="122" t="str">
        <f>IF(B213="","",IF(T213="A",VLOOKUP(B213,listoneAnker_NoSku,2,FALSE),INDEX(dbOrdini[BT/CS],MATCH(F213,dbOrdini[CODICE ANKER],0))))</f>
        <v/>
      </c>
      <c r="H213" s="123" t="str">
        <f>IF(B213="","",IF(T213="A",VLOOKUP(B213,listoneAnker_NoSku,3,FALSE),INDEX(dbOrdini[LT.],MATCH(F213,dbOrdini[CODICE ANKER],0))))</f>
        <v/>
      </c>
      <c r="I213" s="124" t="str">
        <f>IF(B213="","",IF(T213="A",VLOOKUP(B213,listoneAnker_NoSku,4,FALSE),INDEX(dbOrdini[% VOL],MATCH(F213,dbOrdini[CODICE ANKER],0))))</f>
        <v/>
      </c>
      <c r="J213" s="125" t="str">
        <f t="array" ref="J213">IF(B213="","",IF(T213="A",VLOOKUP(B213,listoneAnker_NoSku,5,FALSE),INDEX(dbOrdini[PREZZO ANKER],MATCH(1,(dbOrdini[CODICE SUPPLY]=$W$6)*(dbOrdini[CODICE ANKER]=F213),0))))</f>
        <v/>
      </c>
      <c r="K213" s="295" t="str">
        <f>IFERROR(INDEX(vinolux_data[Price / Bottle],MATCH(INDEX(Anker[barcode bottle],MATCH(F213,Anker[SKU],0)),vinolux_data[EAN bottle],0)),"")</f>
        <v/>
      </c>
      <c r="L213" s="295" t="str">
        <f>IF(B213="","",IF(T213&lt;&gt;"B",IFERROR(INDEX(ultimoPrezzoitalia[PREZZO UNITARIO],MATCH(TEXT(A213,0),ultimoPrezzoitalia[ARTICOLO],0)),""),IF(INDEX(dbOrdini[PREZZO ITALIA],MATCH(F213,dbOrdini[CODICE ANKER],0))=0,"",INDEX(dbOrdini[PREZZO ITALIA],MATCH(F213,dbOrdini[CODICE ANKER],0)))))</f>
        <v/>
      </c>
      <c r="M213" s="126" t="str">
        <f t="array" ref="M213">IFERROR(IF(B213="","",IF(T213="A",VLOOKUP(F213,listoneAnkerCompleto,6,FALSE)+(10.3552*H213*I213)/100+1.5+0.05,IF(T213="B",INDEX(dbOrdini[COSTO IMPORT BOTT.],MATCH(1,(dbOrdini[CODICE SUPPLY]=$W$6)*(dbOrdini[CODICE ANKER]=F213),0)),J213+(10.3552*H213*I213)/100+1.5+0.05))),"")</f>
        <v/>
      </c>
      <c r="N213" s="201" t="str">
        <f t="shared" si="19"/>
        <v/>
      </c>
      <c r="O213" s="127" t="str">
        <f>IFERROR(INDEX(ankerAvailabilities[quantity],MATCH(F213,ankerAvailabilities[article nr'#],0)),"")</f>
        <v/>
      </c>
      <c r="P213" s="128" t="str">
        <f ca="1">IFERROR(INDEX(inventarioGeko[ESISTENZA],MATCH(A213,inventarioGeko[ARTICOLO],0)),"")</f>
        <v/>
      </c>
      <c r="Q213" s="129" t="str">
        <f t="shared" si="20"/>
        <v/>
      </c>
      <c r="R213" s="130" t="str">
        <f t="shared" si="21"/>
        <v/>
      </c>
      <c r="S213" s="126" t="str">
        <f t="shared" si="22"/>
        <v/>
      </c>
      <c r="T213" s="240" t="str">
        <f t="shared" si="23"/>
        <v/>
      </c>
    </row>
    <row r="214" spans="1:20">
      <c r="A214" s="283" t="str">
        <f t="shared" ca="1" si="18"/>
        <v/>
      </c>
      <c r="B214" s="276"/>
      <c r="C214" s="277"/>
      <c r="D214" s="285"/>
      <c r="E214" s="164"/>
      <c r="F214" s="121" t="str" cm="1">
        <f t="array" ref="F214">IF(B214="","",IF(T214="A",INDEX(skuAnker,MATCH(B214,descrizioneArtAnker,0)),INDEX(dbOrdini[CODICE ANKER],MATCH(1,(dbOrdini[CODICE SUPPLY]=$W$6)*(dbOrdini[DESCRIZIONE]=B214),0))))</f>
        <v/>
      </c>
      <c r="G214" s="122" t="str">
        <f>IF(B214="","",IF(T214="A",VLOOKUP(B214,listoneAnker_NoSku,2,FALSE),INDEX(dbOrdini[BT/CS],MATCH(F214,dbOrdini[CODICE ANKER],0))))</f>
        <v/>
      </c>
      <c r="H214" s="123" t="str">
        <f>IF(B214="","",IF(T214="A",VLOOKUP(B214,listoneAnker_NoSku,3,FALSE),INDEX(dbOrdini[LT.],MATCH(F214,dbOrdini[CODICE ANKER],0))))</f>
        <v/>
      </c>
      <c r="I214" s="124" t="str">
        <f>IF(B214="","",IF(T214="A",VLOOKUP(B214,listoneAnker_NoSku,4,FALSE),INDEX(dbOrdini[% VOL],MATCH(F214,dbOrdini[CODICE ANKER],0))))</f>
        <v/>
      </c>
      <c r="J214" s="125" t="str">
        <f t="array" ref="J214">IF(B214="","",IF(T214="A",VLOOKUP(B214,listoneAnker_NoSku,5,FALSE),INDEX(dbOrdini[PREZZO ANKER],MATCH(1,(dbOrdini[CODICE SUPPLY]=$W$6)*(dbOrdini[CODICE ANKER]=F214),0))))</f>
        <v/>
      </c>
      <c r="K214" s="295" t="str">
        <f>IFERROR(INDEX(vinolux_data[Price / Bottle],MATCH(INDEX(Anker[barcode bottle],MATCH(F214,Anker[SKU],0)),vinolux_data[EAN bottle],0)),"")</f>
        <v/>
      </c>
      <c r="L214" s="295" t="str">
        <f>IF(B214="","",IF(T214&lt;&gt;"B",IFERROR(INDEX(ultimoPrezzoitalia[PREZZO UNITARIO],MATCH(TEXT(A214,0),ultimoPrezzoitalia[ARTICOLO],0)),""),IF(INDEX(dbOrdini[PREZZO ITALIA],MATCH(F214,dbOrdini[CODICE ANKER],0))=0,"",INDEX(dbOrdini[PREZZO ITALIA],MATCH(F214,dbOrdini[CODICE ANKER],0)))))</f>
        <v/>
      </c>
      <c r="M214" s="126" t="str">
        <f t="array" ref="M214">IFERROR(IF(B214="","",IF(T214="A",VLOOKUP(F214,listoneAnkerCompleto,6,FALSE)+(10.3552*H214*I214)/100+1.5+0.05,IF(T214="B",INDEX(dbOrdini[COSTO IMPORT BOTT.],MATCH(1,(dbOrdini[CODICE SUPPLY]=$W$6)*(dbOrdini[CODICE ANKER]=F214),0)),J214+(10.3552*H214*I214)/100+1.5+0.05))),"")</f>
        <v/>
      </c>
      <c r="N214" s="201" t="str">
        <f t="shared" si="19"/>
        <v/>
      </c>
      <c r="O214" s="127" t="str">
        <f>IFERROR(INDEX(ankerAvailabilities[quantity],MATCH(F214,ankerAvailabilities[article nr'#],0)),"")</f>
        <v/>
      </c>
      <c r="P214" s="128" t="str">
        <f ca="1">IFERROR(INDEX(inventarioGeko[ESISTENZA],MATCH(A214,inventarioGeko[ARTICOLO],0)),"")</f>
        <v/>
      </c>
      <c r="Q214" s="129" t="str">
        <f t="shared" si="20"/>
        <v/>
      </c>
      <c r="R214" s="130" t="str">
        <f t="shared" si="21"/>
        <v/>
      </c>
      <c r="S214" s="126" t="str">
        <f t="shared" si="22"/>
        <v/>
      </c>
      <c r="T214" s="240" t="str">
        <f t="shared" si="23"/>
        <v/>
      </c>
    </row>
    <row r="215" spans="1:20">
      <c r="A215" s="283" t="str">
        <f t="shared" ca="1" si="18"/>
        <v/>
      </c>
      <c r="B215" s="276"/>
      <c r="C215" s="277"/>
      <c r="D215" s="285"/>
      <c r="E215" s="164"/>
      <c r="F215" s="121" t="str" cm="1">
        <f t="array" ref="F215">IF(B215="","",IF(T215="A",INDEX(skuAnker,MATCH(B215,descrizioneArtAnker,0)),INDEX(dbOrdini[CODICE ANKER],MATCH(1,(dbOrdini[CODICE SUPPLY]=$W$6)*(dbOrdini[DESCRIZIONE]=B215),0))))</f>
        <v/>
      </c>
      <c r="G215" s="122" t="str">
        <f>IF(B215="","",IF(T215="A",VLOOKUP(B215,listoneAnker_NoSku,2,FALSE),INDEX(dbOrdini[BT/CS],MATCH(F215,dbOrdini[CODICE ANKER],0))))</f>
        <v/>
      </c>
      <c r="H215" s="123" t="str">
        <f>IF(B215="","",IF(T215="A",VLOOKUP(B215,listoneAnker_NoSku,3,FALSE),INDEX(dbOrdini[LT.],MATCH(F215,dbOrdini[CODICE ANKER],0))))</f>
        <v/>
      </c>
      <c r="I215" s="124" t="str">
        <f>IF(B215="","",IF(T215="A",VLOOKUP(B215,listoneAnker_NoSku,4,FALSE),INDEX(dbOrdini[% VOL],MATCH(F215,dbOrdini[CODICE ANKER],0))))</f>
        <v/>
      </c>
      <c r="J215" s="125" t="str">
        <f t="array" ref="J215">IF(B215="","",IF(T215="A",VLOOKUP(B215,listoneAnker_NoSku,5,FALSE),INDEX(dbOrdini[PREZZO ANKER],MATCH(1,(dbOrdini[CODICE SUPPLY]=$W$6)*(dbOrdini[CODICE ANKER]=F215),0))))</f>
        <v/>
      </c>
      <c r="K215" s="295" t="str">
        <f>IFERROR(INDEX(vinolux_data[Price / Bottle],MATCH(INDEX(Anker[barcode bottle],MATCH(F215,Anker[SKU],0)),vinolux_data[EAN bottle],0)),"")</f>
        <v/>
      </c>
      <c r="L215" s="295" t="str">
        <f>IF(B215="","",IF(T215&lt;&gt;"B",IFERROR(INDEX(ultimoPrezzoitalia[PREZZO UNITARIO],MATCH(TEXT(A215,0),ultimoPrezzoitalia[ARTICOLO],0)),""),IF(INDEX(dbOrdini[PREZZO ITALIA],MATCH(F215,dbOrdini[CODICE ANKER],0))=0,"",INDEX(dbOrdini[PREZZO ITALIA],MATCH(F215,dbOrdini[CODICE ANKER],0)))))</f>
        <v/>
      </c>
      <c r="M215" s="126" t="str">
        <f t="array" ref="M215">IFERROR(IF(B215="","",IF(T215="A",VLOOKUP(F215,listoneAnkerCompleto,6,FALSE)+(10.3552*H215*I215)/100+1.5+0.05,IF(T215="B",INDEX(dbOrdini[COSTO IMPORT BOTT.],MATCH(1,(dbOrdini[CODICE SUPPLY]=$W$6)*(dbOrdini[CODICE ANKER]=F215),0)),J215+(10.3552*H215*I215)/100+1.5+0.05))),"")</f>
        <v/>
      </c>
      <c r="N215" s="201" t="str">
        <f t="shared" si="19"/>
        <v/>
      </c>
      <c r="O215" s="127" t="str">
        <f>IFERROR(INDEX(ankerAvailabilities[quantity],MATCH(F215,ankerAvailabilities[article nr'#],0)),"")</f>
        <v/>
      </c>
      <c r="P215" s="128" t="str">
        <f ca="1">IFERROR(INDEX(inventarioGeko[ESISTENZA],MATCH(A215,inventarioGeko[ARTICOLO],0)),"")</f>
        <v/>
      </c>
      <c r="Q215" s="129" t="str">
        <f t="shared" si="20"/>
        <v/>
      </c>
      <c r="R215" s="130" t="str">
        <f t="shared" si="21"/>
        <v/>
      </c>
      <c r="S215" s="126" t="str">
        <f t="shared" si="22"/>
        <v/>
      </c>
      <c r="T215" s="240" t="str">
        <f t="shared" si="23"/>
        <v/>
      </c>
    </row>
    <row r="216" spans="1:20">
      <c r="A216" s="283" t="str">
        <f t="shared" ca="1" si="18"/>
        <v/>
      </c>
      <c r="B216" s="276"/>
      <c r="C216" s="277"/>
      <c r="D216" s="285"/>
      <c r="E216" s="164"/>
      <c r="F216" s="121" t="str" cm="1">
        <f t="array" ref="F216">IF(B216="","",IF(T216="A",INDEX(skuAnker,MATCH(B216,descrizioneArtAnker,0)),INDEX(dbOrdini[CODICE ANKER],MATCH(1,(dbOrdini[CODICE SUPPLY]=$W$6)*(dbOrdini[DESCRIZIONE]=B216),0))))</f>
        <v/>
      </c>
      <c r="G216" s="122" t="str">
        <f>IF(B216="","",IF(T216="A",VLOOKUP(B216,listoneAnker_NoSku,2,FALSE),INDEX(dbOrdini[BT/CS],MATCH(F216,dbOrdini[CODICE ANKER],0))))</f>
        <v/>
      </c>
      <c r="H216" s="123" t="str">
        <f>IF(B216="","",IF(T216="A",VLOOKUP(B216,listoneAnker_NoSku,3,FALSE),INDEX(dbOrdini[LT.],MATCH(F216,dbOrdini[CODICE ANKER],0))))</f>
        <v/>
      </c>
      <c r="I216" s="124" t="str">
        <f>IF(B216="","",IF(T216="A",VLOOKUP(B216,listoneAnker_NoSku,4,FALSE),INDEX(dbOrdini[% VOL],MATCH(F216,dbOrdini[CODICE ANKER],0))))</f>
        <v/>
      </c>
      <c r="J216" s="125" t="str">
        <f t="array" ref="J216">IF(B216="","",IF(T216="A",VLOOKUP(B216,listoneAnker_NoSku,5,FALSE),INDEX(dbOrdini[PREZZO ANKER],MATCH(1,(dbOrdini[CODICE SUPPLY]=$W$6)*(dbOrdini[CODICE ANKER]=F216),0))))</f>
        <v/>
      </c>
      <c r="K216" s="295" t="str">
        <f>IFERROR(INDEX(vinolux_data[Price / Bottle],MATCH(INDEX(Anker[barcode bottle],MATCH(F216,Anker[SKU],0)),vinolux_data[EAN bottle],0)),"")</f>
        <v/>
      </c>
      <c r="L216" s="295" t="str">
        <f>IF(B216="","",IF(T216&lt;&gt;"B",IFERROR(INDEX(ultimoPrezzoitalia[PREZZO UNITARIO],MATCH(TEXT(A216,0),ultimoPrezzoitalia[ARTICOLO],0)),""),IF(INDEX(dbOrdini[PREZZO ITALIA],MATCH(F216,dbOrdini[CODICE ANKER],0))=0,"",INDEX(dbOrdini[PREZZO ITALIA],MATCH(F216,dbOrdini[CODICE ANKER],0)))))</f>
        <v/>
      </c>
      <c r="M216" s="126" t="str">
        <f t="array" ref="M216">IFERROR(IF(B216="","",IF(T216="A",VLOOKUP(F216,listoneAnkerCompleto,6,FALSE)+(10.3552*H216*I216)/100+1.5+0.05,IF(T216="B",INDEX(dbOrdini[COSTO IMPORT BOTT.],MATCH(1,(dbOrdini[CODICE SUPPLY]=$W$6)*(dbOrdini[CODICE ANKER]=F216),0)),J216+(10.3552*H216*I216)/100+1.5+0.05))),"")</f>
        <v/>
      </c>
      <c r="N216" s="201" t="str">
        <f t="shared" si="19"/>
        <v/>
      </c>
      <c r="O216" s="127" t="str">
        <f>IFERROR(INDEX(ankerAvailabilities[quantity],MATCH(F216,ankerAvailabilities[article nr'#],0)),"")</f>
        <v/>
      </c>
      <c r="P216" s="128" t="str">
        <f ca="1">IFERROR(INDEX(inventarioGeko[ESISTENZA],MATCH(A216,inventarioGeko[ARTICOLO],0)),"")</f>
        <v/>
      </c>
      <c r="Q216" s="129" t="str">
        <f t="shared" si="20"/>
        <v/>
      </c>
      <c r="R216" s="130" t="str">
        <f t="shared" si="21"/>
        <v/>
      </c>
      <c r="S216" s="126" t="str">
        <f t="shared" si="22"/>
        <v/>
      </c>
      <c r="T216" s="240" t="str">
        <f t="shared" si="23"/>
        <v/>
      </c>
    </row>
    <row r="217" spans="1:20">
      <c r="A217" s="283" t="str">
        <f t="shared" ca="1" si="18"/>
        <v/>
      </c>
      <c r="B217" s="276"/>
      <c r="C217" s="277"/>
      <c r="D217" s="285"/>
      <c r="E217" s="164"/>
      <c r="F217" s="121" t="str" cm="1">
        <f t="array" ref="F217">IF(B217="","",IF(T217="A",INDEX(skuAnker,MATCH(B217,descrizioneArtAnker,0)),INDEX(dbOrdini[CODICE ANKER],MATCH(1,(dbOrdini[CODICE SUPPLY]=$W$6)*(dbOrdini[DESCRIZIONE]=B217),0))))</f>
        <v/>
      </c>
      <c r="G217" s="122" t="str">
        <f>IF(B217="","",IF(T217="A",VLOOKUP(B217,listoneAnker_NoSku,2,FALSE),INDEX(dbOrdini[BT/CS],MATCH(F217,dbOrdini[CODICE ANKER],0))))</f>
        <v/>
      </c>
      <c r="H217" s="123" t="str">
        <f>IF(B217="","",IF(T217="A",VLOOKUP(B217,listoneAnker_NoSku,3,FALSE),INDEX(dbOrdini[LT.],MATCH(F217,dbOrdini[CODICE ANKER],0))))</f>
        <v/>
      </c>
      <c r="I217" s="124" t="str">
        <f>IF(B217="","",IF(T217="A",VLOOKUP(B217,listoneAnker_NoSku,4,FALSE),INDEX(dbOrdini[% VOL],MATCH(F217,dbOrdini[CODICE ANKER],0))))</f>
        <v/>
      </c>
      <c r="J217" s="125" t="str">
        <f t="array" ref="J217">IF(B217="","",IF(T217="A",VLOOKUP(B217,listoneAnker_NoSku,5,FALSE),INDEX(dbOrdini[PREZZO ANKER],MATCH(1,(dbOrdini[CODICE SUPPLY]=$W$6)*(dbOrdini[CODICE ANKER]=F217),0))))</f>
        <v/>
      </c>
      <c r="K217" s="295" t="str">
        <f>IFERROR(INDEX(vinolux_data[Price / Bottle],MATCH(INDEX(Anker[barcode bottle],MATCH(F217,Anker[SKU],0)),vinolux_data[EAN bottle],0)),"")</f>
        <v/>
      </c>
      <c r="L217" s="295" t="str">
        <f>IF(B217="","",IF(T217&lt;&gt;"B",IFERROR(INDEX(ultimoPrezzoitalia[PREZZO UNITARIO],MATCH(TEXT(A217,0),ultimoPrezzoitalia[ARTICOLO],0)),""),IF(INDEX(dbOrdini[PREZZO ITALIA],MATCH(F217,dbOrdini[CODICE ANKER],0))=0,"",INDEX(dbOrdini[PREZZO ITALIA],MATCH(F217,dbOrdini[CODICE ANKER],0)))))</f>
        <v/>
      </c>
      <c r="M217" s="126" t="str">
        <f t="array" ref="M217">IFERROR(IF(B217="","",IF(T217="A",VLOOKUP(F217,listoneAnkerCompleto,6,FALSE)+(10.3552*H217*I217)/100+1.5+0.05,IF(T217="B",INDEX(dbOrdini[COSTO IMPORT BOTT.],MATCH(1,(dbOrdini[CODICE SUPPLY]=$W$6)*(dbOrdini[CODICE ANKER]=F217),0)),J217+(10.3552*H217*I217)/100+1.5+0.05))),"")</f>
        <v/>
      </c>
      <c r="N217" s="201" t="str">
        <f t="shared" si="19"/>
        <v/>
      </c>
      <c r="O217" s="127" t="str">
        <f>IFERROR(INDEX(ankerAvailabilities[quantity],MATCH(F217,ankerAvailabilities[article nr'#],0)),"")</f>
        <v/>
      </c>
      <c r="P217" s="128" t="str">
        <f ca="1">IFERROR(INDEX(inventarioGeko[ESISTENZA],MATCH(A217,inventarioGeko[ARTICOLO],0)),"")</f>
        <v/>
      </c>
      <c r="Q217" s="129" t="str">
        <f t="shared" si="20"/>
        <v/>
      </c>
      <c r="R217" s="130" t="str">
        <f t="shared" si="21"/>
        <v/>
      </c>
      <c r="S217" s="126" t="str">
        <f t="shared" si="22"/>
        <v/>
      </c>
      <c r="T217" s="240" t="str">
        <f t="shared" si="23"/>
        <v/>
      </c>
    </row>
    <row r="218" spans="1:20">
      <c r="A218" s="284" t="str">
        <f t="shared" ca="1" si="18"/>
        <v/>
      </c>
      <c r="B218" s="280"/>
      <c r="C218" s="281"/>
      <c r="D218" s="282"/>
      <c r="E218" s="166"/>
      <c r="F218" s="121" t="str" cm="1">
        <f t="array" ref="F218">IF(B218="","",IF(T218="A",INDEX(skuAnker,MATCH(B218,descrizioneArtAnker,0)),INDEX(dbOrdini[CODICE ANKER],MATCH(1,(dbOrdini[CODICE SUPPLY]=$W$6)*(dbOrdini[DESCRIZIONE]=B218),0))))</f>
        <v/>
      </c>
      <c r="G218" s="122" t="str">
        <f>IF(B218="","",IF(T218="A",VLOOKUP(B218,listoneAnker_NoSku,2,FALSE),INDEX(dbOrdini[BT/CS],MATCH(F218,dbOrdini[CODICE ANKER],0))))</f>
        <v/>
      </c>
      <c r="H218" s="123" t="str">
        <f>IF(B218="","",IF(T218="A",VLOOKUP(B218,listoneAnker_NoSku,3,FALSE),INDEX(dbOrdini[LT.],MATCH(F218,dbOrdini[CODICE ANKER],0))))</f>
        <v/>
      </c>
      <c r="I218" s="124" t="str">
        <f>IF(B218="","",IF(T218="A",VLOOKUP(B218,listoneAnker_NoSku,4,FALSE),INDEX(dbOrdini[% VOL],MATCH(F218,dbOrdini[CODICE ANKER],0))))</f>
        <v/>
      </c>
      <c r="J218" s="125" t="str">
        <f t="array" ref="J218">IF(B218="","",IF(T218="A",VLOOKUP(B218,listoneAnker_NoSku,5,FALSE),INDEX(dbOrdini[PREZZO ANKER],MATCH(1,(dbOrdini[CODICE SUPPLY]=$W$6)*(dbOrdini[CODICE ANKER]=F218),0))))</f>
        <v/>
      </c>
      <c r="K218" s="295" t="str">
        <f>IFERROR(INDEX(vinolux_data[Price / Bottle],MATCH(INDEX(Anker[barcode bottle],MATCH(F218,Anker[SKU],0)),vinolux_data[EAN bottle],0)),"")</f>
        <v/>
      </c>
      <c r="L218" s="295" t="str">
        <f>IF(B218="","",IF(T218&lt;&gt;"B",IFERROR(INDEX(ultimoPrezzoitalia[PREZZO UNITARIO],MATCH(TEXT(A218,0),ultimoPrezzoitalia[ARTICOLO],0)),""),IF(INDEX(dbOrdini[PREZZO ITALIA],MATCH(F218,dbOrdini[CODICE ANKER],0))=0,"",INDEX(dbOrdini[PREZZO ITALIA],MATCH(F218,dbOrdini[CODICE ANKER],0)))))</f>
        <v/>
      </c>
      <c r="M218" s="126" t="str">
        <f t="array" ref="M218">IFERROR(IF(B218="","",IF(T218="A",VLOOKUP(F218,listoneAnkerCompleto,6,FALSE)+(10.3552*H218*I218)/100+1.5+0.05,IF(T218="B",INDEX(dbOrdini[COSTO IMPORT BOTT.],MATCH(1,(dbOrdini[CODICE SUPPLY]=$W$6)*(dbOrdini[CODICE ANKER]=F218),0)),J218+(10.3552*H218*I218)/100+1.5+0.05))),"")</f>
        <v/>
      </c>
      <c r="N218" s="201" t="str">
        <f t="shared" si="19"/>
        <v/>
      </c>
      <c r="O218" s="127" t="str">
        <f>IFERROR(INDEX(ankerAvailabilities[quantity],MATCH(F218,ankerAvailabilities[article nr'#],0)),"")</f>
        <v/>
      </c>
      <c r="P218" s="128" t="str">
        <f ca="1">IFERROR(INDEX(inventarioGeko[ESISTENZA],MATCH(A218,inventarioGeko[ARTICOLO],0)),"")</f>
        <v/>
      </c>
      <c r="Q218" s="129" t="str">
        <f t="shared" si="20"/>
        <v/>
      </c>
      <c r="R218" s="130" t="str">
        <f t="shared" si="21"/>
        <v/>
      </c>
      <c r="S218" s="126" t="str">
        <f t="shared" si="22"/>
        <v/>
      </c>
      <c r="T218" s="240" t="str">
        <f t="shared" si="23"/>
        <v/>
      </c>
    </row>
    <row r="219" spans="1:20">
      <c r="A219" s="283" t="str">
        <f t="shared" ca="1" si="18"/>
        <v/>
      </c>
      <c r="B219" s="276"/>
      <c r="C219" s="277"/>
      <c r="D219" s="285"/>
      <c r="E219" s="164"/>
      <c r="F219" s="121" t="str" cm="1">
        <f t="array" ref="F219">IF(B219="","",IF(T219="A",INDEX(skuAnker,MATCH(B219,descrizioneArtAnker,0)),INDEX(dbOrdini[CODICE ANKER],MATCH(1,(dbOrdini[CODICE SUPPLY]=$W$6)*(dbOrdini[DESCRIZIONE]=B219),0))))</f>
        <v/>
      </c>
      <c r="G219" s="122" t="str">
        <f>IF(B219="","",IF(T219="A",VLOOKUP(B219,listoneAnker_NoSku,2,FALSE),INDEX(dbOrdini[BT/CS],MATCH(F219,dbOrdini[CODICE ANKER],0))))</f>
        <v/>
      </c>
      <c r="H219" s="123" t="str">
        <f>IF(B219="","",IF(T219="A",VLOOKUP(B219,listoneAnker_NoSku,3,FALSE),INDEX(dbOrdini[LT.],MATCH(F219,dbOrdini[CODICE ANKER],0))))</f>
        <v/>
      </c>
      <c r="I219" s="124" t="str">
        <f>IF(B219="","",IF(T219="A",VLOOKUP(B219,listoneAnker_NoSku,4,FALSE),INDEX(dbOrdini[% VOL],MATCH(F219,dbOrdini[CODICE ANKER],0))))</f>
        <v/>
      </c>
      <c r="J219" s="125" t="str">
        <f t="array" ref="J219">IF(B219="","",IF(T219="A",VLOOKUP(B219,listoneAnker_NoSku,5,FALSE),INDEX(dbOrdini[PREZZO ANKER],MATCH(1,(dbOrdini[CODICE SUPPLY]=$W$6)*(dbOrdini[CODICE ANKER]=F219),0))))</f>
        <v/>
      </c>
      <c r="K219" s="295" t="str">
        <f>IFERROR(INDEX(vinolux_data[Price / Bottle],MATCH(INDEX(Anker[barcode bottle],MATCH(F219,Anker[SKU],0)),vinolux_data[EAN bottle],0)),"")</f>
        <v/>
      </c>
      <c r="L219" s="295" t="str">
        <f>IF(B219="","",IF(T219&lt;&gt;"B",IFERROR(INDEX(ultimoPrezzoitalia[PREZZO UNITARIO],MATCH(TEXT(A219,0),ultimoPrezzoitalia[ARTICOLO],0)),""),IF(INDEX(dbOrdini[PREZZO ITALIA],MATCH(F219,dbOrdini[CODICE ANKER],0))=0,"",INDEX(dbOrdini[PREZZO ITALIA],MATCH(F219,dbOrdini[CODICE ANKER],0)))))</f>
        <v/>
      </c>
      <c r="M219" s="126" t="str">
        <f t="array" ref="M219">IFERROR(IF(B219="","",IF(T219="A",VLOOKUP(F219,listoneAnkerCompleto,6,FALSE)+(10.3552*H219*I219)/100+1.5+0.05,IF(T219="B",INDEX(dbOrdini[COSTO IMPORT BOTT.],MATCH(1,(dbOrdini[CODICE SUPPLY]=$W$6)*(dbOrdini[CODICE ANKER]=F219),0)),J219+(10.3552*H219*I219)/100+1.5+0.05))),"")</f>
        <v/>
      </c>
      <c r="N219" s="201" t="str">
        <f t="shared" si="19"/>
        <v/>
      </c>
      <c r="O219" s="127" t="str">
        <f>IFERROR(INDEX(ankerAvailabilities[quantity],MATCH(F219,ankerAvailabilities[article nr'#],0)),"")</f>
        <v/>
      </c>
      <c r="P219" s="128" t="str">
        <f ca="1">IFERROR(INDEX(inventarioGeko[ESISTENZA],MATCH(A219,inventarioGeko[ARTICOLO],0)),"")</f>
        <v/>
      </c>
      <c r="Q219" s="129" t="str">
        <f t="shared" si="20"/>
        <v/>
      </c>
      <c r="R219" s="130" t="str">
        <f t="shared" si="21"/>
        <v/>
      </c>
      <c r="S219" s="126" t="str">
        <f t="shared" si="22"/>
        <v/>
      </c>
      <c r="T219" s="240" t="str">
        <f t="shared" si="23"/>
        <v/>
      </c>
    </row>
    <row r="220" spans="1:20">
      <c r="A220" s="284" t="str">
        <f t="shared" ca="1" si="18"/>
        <v/>
      </c>
      <c r="B220" s="280"/>
      <c r="C220" s="281"/>
      <c r="D220" s="282"/>
      <c r="E220" s="166"/>
      <c r="F220" s="121" t="str" cm="1">
        <f t="array" ref="F220">IF(B220="","",IF(T220="A",INDEX(skuAnker,MATCH(B220,descrizioneArtAnker,0)),INDEX(dbOrdini[CODICE ANKER],MATCH(1,(dbOrdini[CODICE SUPPLY]=$W$6)*(dbOrdini[DESCRIZIONE]=B220),0))))</f>
        <v/>
      </c>
      <c r="G220" s="122" t="str">
        <f>IF(B220="","",IF(T220="A",VLOOKUP(B220,listoneAnker_NoSku,2,FALSE),INDEX(dbOrdini[BT/CS],MATCH(F220,dbOrdini[CODICE ANKER],0))))</f>
        <v/>
      </c>
      <c r="H220" s="123" t="str">
        <f>IF(B220="","",IF(T220="A",VLOOKUP(B220,listoneAnker_NoSku,3,FALSE),INDEX(dbOrdini[LT.],MATCH(F220,dbOrdini[CODICE ANKER],0))))</f>
        <v/>
      </c>
      <c r="I220" s="124" t="str">
        <f>IF(B220="","",IF(T220="A",VLOOKUP(B220,listoneAnker_NoSku,4,FALSE),INDEX(dbOrdini[% VOL],MATCH(F220,dbOrdini[CODICE ANKER],0))))</f>
        <v/>
      </c>
      <c r="J220" s="125" t="str">
        <f t="array" ref="J220">IF(B220="","",IF(T220="A",VLOOKUP(B220,listoneAnker_NoSku,5,FALSE),INDEX(dbOrdini[PREZZO ANKER],MATCH(1,(dbOrdini[CODICE SUPPLY]=$W$6)*(dbOrdini[CODICE ANKER]=F220),0))))</f>
        <v/>
      </c>
      <c r="K220" s="295" t="str">
        <f>IFERROR(INDEX(vinolux_data[Price / Bottle],MATCH(INDEX(Anker[barcode bottle],MATCH(F220,Anker[SKU],0)),vinolux_data[EAN bottle],0)),"")</f>
        <v/>
      </c>
      <c r="L220" s="295" t="str">
        <f>IF(B220="","",IF(T220&lt;&gt;"B",IFERROR(INDEX(ultimoPrezzoitalia[PREZZO UNITARIO],MATCH(TEXT(A220,0),ultimoPrezzoitalia[ARTICOLO],0)),""),IF(INDEX(dbOrdini[PREZZO ITALIA],MATCH(F220,dbOrdini[CODICE ANKER],0))=0,"",INDEX(dbOrdini[PREZZO ITALIA],MATCH(F220,dbOrdini[CODICE ANKER],0)))))</f>
        <v/>
      </c>
      <c r="M220" s="126" t="str">
        <f t="array" ref="M220">IFERROR(IF(B220="","",IF(T220="A",VLOOKUP(F220,listoneAnkerCompleto,6,FALSE)+(10.3552*H220*I220)/100+1.5+0.05,IF(T220="B",INDEX(dbOrdini[COSTO IMPORT BOTT.],MATCH(1,(dbOrdini[CODICE SUPPLY]=$W$6)*(dbOrdini[CODICE ANKER]=F220),0)),J220+(10.3552*H220*I220)/100+1.5+0.05))),"")</f>
        <v/>
      </c>
      <c r="N220" s="201" t="str">
        <f t="shared" si="19"/>
        <v/>
      </c>
      <c r="O220" s="127" t="str">
        <f>IFERROR(INDEX(ankerAvailabilities[quantity],MATCH(F220,ankerAvailabilities[article nr'#],0)),"")</f>
        <v/>
      </c>
      <c r="P220" s="128" t="str">
        <f ca="1">IFERROR(INDEX(inventarioGeko[ESISTENZA],MATCH(A220,inventarioGeko[ARTICOLO],0)),"")</f>
        <v/>
      </c>
      <c r="Q220" s="129" t="str">
        <f t="shared" si="20"/>
        <v/>
      </c>
      <c r="R220" s="130" t="str">
        <f t="shared" si="21"/>
        <v/>
      </c>
      <c r="S220" s="126" t="str">
        <f t="shared" si="22"/>
        <v/>
      </c>
      <c r="T220" s="240" t="str">
        <f t="shared" si="23"/>
        <v/>
      </c>
    </row>
    <row r="221" spans="1:20">
      <c r="A221" s="284" t="str">
        <f t="shared" ca="1" si="18"/>
        <v/>
      </c>
      <c r="B221" s="280"/>
      <c r="C221" s="281"/>
      <c r="D221" s="282"/>
      <c r="E221" s="166"/>
      <c r="F221" s="121" t="str" cm="1">
        <f t="array" ref="F221">IF(B221="","",IF(T221="A",INDEX(skuAnker,MATCH(B221,descrizioneArtAnker,0)),INDEX(dbOrdini[CODICE ANKER],MATCH(1,(dbOrdini[CODICE SUPPLY]=$W$6)*(dbOrdini[DESCRIZIONE]=B221),0))))</f>
        <v/>
      </c>
      <c r="G221" s="122" t="str">
        <f>IF(B221="","",IF(T221="A",VLOOKUP(B221,listoneAnker_NoSku,2,FALSE),INDEX(dbOrdini[BT/CS],MATCH(F221,dbOrdini[CODICE ANKER],0))))</f>
        <v/>
      </c>
      <c r="H221" s="123" t="str">
        <f>IF(B221="","",IF(T221="A",VLOOKUP(B221,listoneAnker_NoSku,3,FALSE),INDEX(dbOrdini[LT.],MATCH(F221,dbOrdini[CODICE ANKER],0))))</f>
        <v/>
      </c>
      <c r="I221" s="124" t="str">
        <f>IF(B221="","",IF(T221="A",VLOOKUP(B221,listoneAnker_NoSku,4,FALSE),INDEX(dbOrdini[% VOL],MATCH(F221,dbOrdini[CODICE ANKER],0))))</f>
        <v/>
      </c>
      <c r="J221" s="125" t="str">
        <f t="array" ref="J221">IF(B221="","",IF(T221="A",VLOOKUP(B221,listoneAnker_NoSku,5,FALSE),INDEX(dbOrdini[PREZZO ANKER],MATCH(1,(dbOrdini[CODICE SUPPLY]=$W$6)*(dbOrdini[CODICE ANKER]=F221),0))))</f>
        <v/>
      </c>
      <c r="K221" s="295" t="str">
        <f>IFERROR(INDEX(vinolux_data[Price / Bottle],MATCH(INDEX(Anker[barcode bottle],MATCH(F221,Anker[SKU],0)),vinolux_data[EAN bottle],0)),"")</f>
        <v/>
      </c>
      <c r="L221" s="295" t="str">
        <f>IF(B221="","",IF(T221&lt;&gt;"B",IFERROR(INDEX(ultimoPrezzoitalia[PREZZO UNITARIO],MATCH(TEXT(A221,0),ultimoPrezzoitalia[ARTICOLO],0)),""),IF(INDEX(dbOrdini[PREZZO ITALIA],MATCH(F221,dbOrdini[CODICE ANKER],0))=0,"",INDEX(dbOrdini[PREZZO ITALIA],MATCH(F221,dbOrdini[CODICE ANKER],0)))))</f>
        <v/>
      </c>
      <c r="M221" s="126" t="str">
        <f t="array" ref="M221">IFERROR(IF(B221="","",IF(T221="A",VLOOKUP(F221,listoneAnkerCompleto,6,FALSE)+(10.3552*H221*I221)/100+1.5+0.05,IF(T221="B",INDEX(dbOrdini[COSTO IMPORT BOTT.],MATCH(1,(dbOrdini[CODICE SUPPLY]=$W$6)*(dbOrdini[CODICE ANKER]=F221),0)),J221+(10.3552*H221*I221)/100+1.5+0.05))),"")</f>
        <v/>
      </c>
      <c r="N221" s="201" t="str">
        <f t="shared" si="19"/>
        <v/>
      </c>
      <c r="O221" s="127" t="str">
        <f>IFERROR(INDEX(ankerAvailabilities[quantity],MATCH(F221,ankerAvailabilities[article nr'#],0)),"")</f>
        <v/>
      </c>
      <c r="P221" s="128" t="str">
        <f ca="1">IFERROR(INDEX(inventarioGeko[ESISTENZA],MATCH(A221,inventarioGeko[ARTICOLO],0)),"")</f>
        <v/>
      </c>
      <c r="Q221" s="129" t="str">
        <f t="shared" si="20"/>
        <v/>
      </c>
      <c r="R221" s="130" t="str">
        <f t="shared" si="21"/>
        <v/>
      </c>
      <c r="S221" s="126" t="str">
        <f t="shared" si="22"/>
        <v/>
      </c>
      <c r="T221" s="240" t="str">
        <f t="shared" si="23"/>
        <v/>
      </c>
    </row>
    <row r="222" spans="1:20">
      <c r="A222" s="283" t="str">
        <f t="shared" ca="1" si="18"/>
        <v/>
      </c>
      <c r="B222" s="276"/>
      <c r="C222" s="277"/>
      <c r="D222" s="285"/>
      <c r="E222" s="164"/>
      <c r="F222" s="121" t="str" cm="1">
        <f t="array" ref="F222">IF(B222="","",IF(T222="A",INDEX(skuAnker,MATCH(B222,descrizioneArtAnker,0)),INDEX(dbOrdini[CODICE ANKER],MATCH(1,(dbOrdini[CODICE SUPPLY]=$W$6)*(dbOrdini[DESCRIZIONE]=B222),0))))</f>
        <v/>
      </c>
      <c r="G222" s="122" t="str">
        <f>IF(B222="","",IF(T222="A",VLOOKUP(B222,listoneAnker_NoSku,2,FALSE),INDEX(dbOrdini[BT/CS],MATCH(F222,dbOrdini[CODICE ANKER],0))))</f>
        <v/>
      </c>
      <c r="H222" s="123" t="str">
        <f>IF(B222="","",IF(T222="A",VLOOKUP(B222,listoneAnker_NoSku,3,FALSE),INDEX(dbOrdini[LT.],MATCH(F222,dbOrdini[CODICE ANKER],0))))</f>
        <v/>
      </c>
      <c r="I222" s="124" t="str">
        <f>IF(B222="","",IF(T222="A",VLOOKUP(B222,listoneAnker_NoSku,4,FALSE),INDEX(dbOrdini[% VOL],MATCH(F222,dbOrdini[CODICE ANKER],0))))</f>
        <v/>
      </c>
      <c r="J222" s="125" t="str">
        <f t="array" ref="J222">IF(B222="","",IF(T222="A",VLOOKUP(B222,listoneAnker_NoSku,5,FALSE),INDEX(dbOrdini[PREZZO ANKER],MATCH(1,(dbOrdini[CODICE SUPPLY]=$W$6)*(dbOrdini[CODICE ANKER]=F222),0))))</f>
        <v/>
      </c>
      <c r="K222" s="295" t="str">
        <f>IFERROR(INDEX(vinolux_data[Price / Bottle],MATCH(INDEX(Anker[barcode bottle],MATCH(F222,Anker[SKU],0)),vinolux_data[EAN bottle],0)),"")</f>
        <v/>
      </c>
      <c r="L222" s="295" t="str">
        <f>IF(B222="","",IF(T222&lt;&gt;"B",IFERROR(INDEX(ultimoPrezzoitalia[PREZZO UNITARIO],MATCH(TEXT(A222,0),ultimoPrezzoitalia[ARTICOLO],0)),""),IF(INDEX(dbOrdini[PREZZO ITALIA],MATCH(F222,dbOrdini[CODICE ANKER],0))=0,"",INDEX(dbOrdini[PREZZO ITALIA],MATCH(F222,dbOrdini[CODICE ANKER],0)))))</f>
        <v/>
      </c>
      <c r="M222" s="126" t="str">
        <f t="array" ref="M222">IFERROR(IF(B222="","",IF(T222="A",VLOOKUP(F222,listoneAnkerCompleto,6,FALSE)+(10.3552*H222*I222)/100+1.5+0.05,IF(T222="B",INDEX(dbOrdini[COSTO IMPORT BOTT.],MATCH(1,(dbOrdini[CODICE SUPPLY]=$W$6)*(dbOrdini[CODICE ANKER]=F222),0)),J222+(10.3552*H222*I222)/100+1.5+0.05))),"")</f>
        <v/>
      </c>
      <c r="N222" s="201" t="str">
        <f t="shared" si="19"/>
        <v/>
      </c>
      <c r="O222" s="127" t="str">
        <f>IFERROR(INDEX(ankerAvailabilities[quantity],MATCH(F222,ankerAvailabilities[article nr'#],0)),"")</f>
        <v/>
      </c>
      <c r="P222" s="128" t="str">
        <f ca="1">IFERROR(INDEX(inventarioGeko[ESISTENZA],MATCH(A222,inventarioGeko[ARTICOLO],0)),"")</f>
        <v/>
      </c>
      <c r="Q222" s="129" t="str">
        <f t="shared" si="20"/>
        <v/>
      </c>
      <c r="R222" s="130" t="str">
        <f t="shared" si="21"/>
        <v/>
      </c>
      <c r="S222" s="126" t="str">
        <f t="shared" si="22"/>
        <v/>
      </c>
      <c r="T222" s="240" t="str">
        <f t="shared" si="23"/>
        <v/>
      </c>
    </row>
    <row r="223" spans="1:20">
      <c r="A223" s="284" t="str">
        <f t="shared" ca="1" si="18"/>
        <v/>
      </c>
      <c r="B223" s="280"/>
      <c r="C223" s="281"/>
      <c r="D223" s="282"/>
      <c r="E223" s="166"/>
      <c r="F223" s="121" t="str" cm="1">
        <f t="array" ref="F223">IF(B223="","",IF(T223="A",INDEX(skuAnker,MATCH(B223,descrizioneArtAnker,0)),INDEX(dbOrdini[CODICE ANKER],MATCH(1,(dbOrdini[CODICE SUPPLY]=$W$6)*(dbOrdini[DESCRIZIONE]=B223),0))))</f>
        <v/>
      </c>
      <c r="G223" s="122" t="str">
        <f>IF(B223="","",IF(T223="A",VLOOKUP(B223,listoneAnker_NoSku,2,FALSE),INDEX(dbOrdini[BT/CS],MATCH(F223,dbOrdini[CODICE ANKER],0))))</f>
        <v/>
      </c>
      <c r="H223" s="123" t="str">
        <f>IF(B223="","",IF(T223="A",VLOOKUP(B223,listoneAnker_NoSku,3,FALSE),INDEX(dbOrdini[LT.],MATCH(F223,dbOrdini[CODICE ANKER],0))))</f>
        <v/>
      </c>
      <c r="I223" s="124" t="str">
        <f>IF(B223="","",IF(T223="A",VLOOKUP(B223,listoneAnker_NoSku,4,FALSE),INDEX(dbOrdini[% VOL],MATCH(F223,dbOrdini[CODICE ANKER],0))))</f>
        <v/>
      </c>
      <c r="J223" s="125" t="str">
        <f t="array" ref="J223">IF(B223="","",IF(T223="A",VLOOKUP(B223,listoneAnker_NoSku,5,FALSE),INDEX(dbOrdini[PREZZO ANKER],MATCH(1,(dbOrdini[CODICE SUPPLY]=$W$6)*(dbOrdini[CODICE ANKER]=F223),0))))</f>
        <v/>
      </c>
      <c r="K223" s="295" t="str">
        <f>IFERROR(INDEX(vinolux_data[Price / Bottle],MATCH(INDEX(Anker[barcode bottle],MATCH(F223,Anker[SKU],0)),vinolux_data[EAN bottle],0)),"")</f>
        <v/>
      </c>
      <c r="L223" s="295" t="str">
        <f>IF(B223="","",IF(T223&lt;&gt;"B",IFERROR(INDEX(ultimoPrezzoitalia[PREZZO UNITARIO],MATCH(TEXT(A223,0),ultimoPrezzoitalia[ARTICOLO],0)),""),IF(INDEX(dbOrdini[PREZZO ITALIA],MATCH(F223,dbOrdini[CODICE ANKER],0))=0,"",INDEX(dbOrdini[PREZZO ITALIA],MATCH(F223,dbOrdini[CODICE ANKER],0)))))</f>
        <v/>
      </c>
      <c r="M223" s="126" t="str">
        <f t="array" ref="M223">IFERROR(IF(B223="","",IF(T223="A",VLOOKUP(F223,listoneAnkerCompleto,6,FALSE)+(10.3552*H223*I223)/100+1.5+0.05,IF(T223="B",INDEX(dbOrdini[COSTO IMPORT BOTT.],MATCH(1,(dbOrdini[CODICE SUPPLY]=$W$6)*(dbOrdini[CODICE ANKER]=F223),0)),J223+(10.3552*H223*I223)/100+1.5+0.05))),"")</f>
        <v/>
      </c>
      <c r="N223" s="201" t="str">
        <f t="shared" si="19"/>
        <v/>
      </c>
      <c r="O223" s="127" t="str">
        <f>IFERROR(INDEX(ankerAvailabilities[quantity],MATCH(F223,ankerAvailabilities[article nr'#],0)),"")</f>
        <v/>
      </c>
      <c r="P223" s="128" t="str">
        <f ca="1">IFERROR(INDEX(inventarioGeko[ESISTENZA],MATCH(A223,inventarioGeko[ARTICOLO],0)),"")</f>
        <v/>
      </c>
      <c r="Q223" s="129" t="str">
        <f t="shared" si="20"/>
        <v/>
      </c>
      <c r="R223" s="130" t="str">
        <f t="shared" si="21"/>
        <v/>
      </c>
      <c r="S223" s="126" t="str">
        <f t="shared" si="22"/>
        <v/>
      </c>
      <c r="T223" s="240" t="str">
        <f t="shared" si="23"/>
        <v/>
      </c>
    </row>
    <row r="224" spans="1:20">
      <c r="A224" s="283" t="str">
        <f t="shared" ca="1" si="18"/>
        <v/>
      </c>
      <c r="B224" s="276"/>
      <c r="C224" s="277"/>
      <c r="D224" s="285"/>
      <c r="E224" s="164"/>
      <c r="F224" s="121" t="str" cm="1">
        <f t="array" ref="F224">IF(B224="","",IF(T224="A",INDEX(skuAnker,MATCH(B224,descrizioneArtAnker,0)),INDEX(dbOrdini[CODICE ANKER],MATCH(1,(dbOrdini[CODICE SUPPLY]=$W$6)*(dbOrdini[DESCRIZIONE]=B224),0))))</f>
        <v/>
      </c>
      <c r="G224" s="122" t="str">
        <f>IF(B224="","",IF(T224="A",VLOOKUP(B224,listoneAnker_NoSku,2,FALSE),INDEX(dbOrdini[BT/CS],MATCH(F224,dbOrdini[CODICE ANKER],0))))</f>
        <v/>
      </c>
      <c r="H224" s="123" t="str">
        <f>IF(B224="","",IF(T224="A",VLOOKUP(B224,listoneAnker_NoSku,3,FALSE),INDEX(dbOrdini[LT.],MATCH(F224,dbOrdini[CODICE ANKER],0))))</f>
        <v/>
      </c>
      <c r="I224" s="124" t="str">
        <f>IF(B224="","",IF(T224="A",VLOOKUP(B224,listoneAnker_NoSku,4,FALSE),INDEX(dbOrdini[% VOL],MATCH(F224,dbOrdini[CODICE ANKER],0))))</f>
        <v/>
      </c>
      <c r="J224" s="125" t="str">
        <f t="array" ref="J224">IF(B224="","",IF(T224="A",VLOOKUP(B224,listoneAnker_NoSku,5,FALSE),INDEX(dbOrdini[PREZZO ANKER],MATCH(1,(dbOrdini[CODICE SUPPLY]=$W$6)*(dbOrdini[CODICE ANKER]=F224),0))))</f>
        <v/>
      </c>
      <c r="K224" s="295" t="str">
        <f>IFERROR(INDEX(vinolux_data[Price / Bottle],MATCH(INDEX(Anker[barcode bottle],MATCH(F224,Anker[SKU],0)),vinolux_data[EAN bottle],0)),"")</f>
        <v/>
      </c>
      <c r="L224" s="295" t="str">
        <f>IF(B224="","",IF(T224&lt;&gt;"B",IFERROR(INDEX(ultimoPrezzoitalia[PREZZO UNITARIO],MATCH(TEXT(A224,0),ultimoPrezzoitalia[ARTICOLO],0)),""),IF(INDEX(dbOrdini[PREZZO ITALIA],MATCH(F224,dbOrdini[CODICE ANKER],0))=0,"",INDEX(dbOrdini[PREZZO ITALIA],MATCH(F224,dbOrdini[CODICE ANKER],0)))))</f>
        <v/>
      </c>
      <c r="M224" s="126" t="str">
        <f t="array" ref="M224">IFERROR(IF(B224="","",IF(T224="A",VLOOKUP(F224,listoneAnkerCompleto,6,FALSE)+(10.3552*H224*I224)/100+1.5+0.05,IF(T224="B",INDEX(dbOrdini[COSTO IMPORT BOTT.],MATCH(1,(dbOrdini[CODICE SUPPLY]=$W$6)*(dbOrdini[CODICE ANKER]=F224),0)),J224+(10.3552*H224*I224)/100+1.5+0.05))),"")</f>
        <v/>
      </c>
      <c r="N224" s="201" t="str">
        <f t="shared" si="19"/>
        <v/>
      </c>
      <c r="O224" s="127" t="str">
        <f>IFERROR(INDEX(ankerAvailabilities[quantity],MATCH(F224,ankerAvailabilities[article nr'#],0)),"")</f>
        <v/>
      </c>
      <c r="P224" s="128" t="str">
        <f ca="1">IFERROR(INDEX(inventarioGeko[ESISTENZA],MATCH(A224,inventarioGeko[ARTICOLO],0)),"")</f>
        <v/>
      </c>
      <c r="Q224" s="129" t="str">
        <f t="shared" si="20"/>
        <v/>
      </c>
      <c r="R224" s="130" t="str">
        <f t="shared" si="21"/>
        <v/>
      </c>
      <c r="S224" s="126" t="str">
        <f t="shared" si="22"/>
        <v/>
      </c>
      <c r="T224" s="240" t="str">
        <f t="shared" si="23"/>
        <v/>
      </c>
    </row>
    <row r="225" spans="1:20">
      <c r="A225" s="283" t="str">
        <f t="shared" ca="1" si="18"/>
        <v/>
      </c>
      <c r="B225" s="276"/>
      <c r="C225" s="277"/>
      <c r="D225" s="285"/>
      <c r="E225" s="164"/>
      <c r="F225" s="121" t="str" cm="1">
        <f t="array" ref="F225">IF(B225="","",IF(T225="A",INDEX(skuAnker,MATCH(B225,descrizioneArtAnker,0)),INDEX(dbOrdini[CODICE ANKER],MATCH(1,(dbOrdini[CODICE SUPPLY]=$W$6)*(dbOrdini[DESCRIZIONE]=B225),0))))</f>
        <v/>
      </c>
      <c r="G225" s="122" t="str">
        <f>IF(B225="","",IF(T225="A",VLOOKUP(B225,listoneAnker_NoSku,2,FALSE),INDEX(dbOrdini[BT/CS],MATCH(F225,dbOrdini[CODICE ANKER],0))))</f>
        <v/>
      </c>
      <c r="H225" s="123" t="str">
        <f>IF(B225="","",IF(T225="A",VLOOKUP(B225,listoneAnker_NoSku,3,FALSE),INDEX(dbOrdini[LT.],MATCH(F225,dbOrdini[CODICE ANKER],0))))</f>
        <v/>
      </c>
      <c r="I225" s="124" t="str">
        <f>IF(B225="","",IF(T225="A",VLOOKUP(B225,listoneAnker_NoSku,4,FALSE),INDEX(dbOrdini[% VOL],MATCH(F225,dbOrdini[CODICE ANKER],0))))</f>
        <v/>
      </c>
      <c r="J225" s="125" t="str">
        <f t="array" ref="J225">IF(B225="","",IF(T225="A",VLOOKUP(B225,listoneAnker_NoSku,5,FALSE),INDEX(dbOrdini[PREZZO ANKER],MATCH(1,(dbOrdini[CODICE SUPPLY]=$W$6)*(dbOrdini[CODICE ANKER]=F225),0))))</f>
        <v/>
      </c>
      <c r="K225" s="295" t="str">
        <f>IFERROR(INDEX(vinolux_data[Price / Bottle],MATCH(INDEX(Anker[barcode bottle],MATCH(F225,Anker[SKU],0)),vinolux_data[EAN bottle],0)),"")</f>
        <v/>
      </c>
      <c r="L225" s="295" t="str">
        <f>IF(B225="","",IF(T225&lt;&gt;"B",IFERROR(INDEX(ultimoPrezzoitalia[PREZZO UNITARIO],MATCH(TEXT(A225,0),ultimoPrezzoitalia[ARTICOLO],0)),""),IF(INDEX(dbOrdini[PREZZO ITALIA],MATCH(F225,dbOrdini[CODICE ANKER],0))=0,"",INDEX(dbOrdini[PREZZO ITALIA],MATCH(F225,dbOrdini[CODICE ANKER],0)))))</f>
        <v/>
      </c>
      <c r="M225" s="126" t="str">
        <f t="array" ref="M225">IFERROR(IF(B225="","",IF(T225="A",VLOOKUP(F225,listoneAnkerCompleto,6,FALSE)+(10.3552*H225*I225)/100+1.5+0.05,IF(T225="B",INDEX(dbOrdini[COSTO IMPORT BOTT.],MATCH(1,(dbOrdini[CODICE SUPPLY]=$W$6)*(dbOrdini[CODICE ANKER]=F225),0)),J225+(10.3552*H225*I225)/100+1.5+0.05))),"")</f>
        <v/>
      </c>
      <c r="N225" s="201" t="str">
        <f t="shared" si="19"/>
        <v/>
      </c>
      <c r="O225" s="127" t="str">
        <f>IFERROR(INDEX(ankerAvailabilities[quantity],MATCH(F225,ankerAvailabilities[article nr'#],0)),"")</f>
        <v/>
      </c>
      <c r="P225" s="128" t="str">
        <f ca="1">IFERROR(INDEX(inventarioGeko[ESISTENZA],MATCH(A225,inventarioGeko[ARTICOLO],0)),"")</f>
        <v/>
      </c>
      <c r="Q225" s="129" t="str">
        <f t="shared" si="20"/>
        <v/>
      </c>
      <c r="R225" s="130" t="str">
        <f t="shared" si="21"/>
        <v/>
      </c>
      <c r="S225" s="126" t="str">
        <f t="shared" si="22"/>
        <v/>
      </c>
      <c r="T225" s="240" t="str">
        <f t="shared" si="23"/>
        <v/>
      </c>
    </row>
    <row r="226" spans="1:20">
      <c r="A226" s="283" t="str">
        <f t="shared" ca="1" si="18"/>
        <v/>
      </c>
      <c r="B226" s="276"/>
      <c r="C226" s="277"/>
      <c r="D226" s="285"/>
      <c r="E226" s="164"/>
      <c r="F226" s="121" t="str" cm="1">
        <f t="array" ref="F226">IF(B226="","",IF(T226="A",INDEX(skuAnker,MATCH(B226,descrizioneArtAnker,0)),INDEX(dbOrdini[CODICE ANKER],MATCH(1,(dbOrdini[CODICE SUPPLY]=$W$6)*(dbOrdini[DESCRIZIONE]=B226),0))))</f>
        <v/>
      </c>
      <c r="G226" s="122" t="str">
        <f>IF(B226="","",IF(T226="A",VLOOKUP(B226,listoneAnker_NoSku,2,FALSE),INDEX(dbOrdini[BT/CS],MATCH(F226,dbOrdini[CODICE ANKER],0))))</f>
        <v/>
      </c>
      <c r="H226" s="123" t="str">
        <f>IF(B226="","",IF(T226="A",VLOOKUP(B226,listoneAnker_NoSku,3,FALSE),INDEX(dbOrdini[LT.],MATCH(F226,dbOrdini[CODICE ANKER],0))))</f>
        <v/>
      </c>
      <c r="I226" s="124" t="str">
        <f>IF(B226="","",IF(T226="A",VLOOKUP(B226,listoneAnker_NoSku,4,FALSE),INDEX(dbOrdini[% VOL],MATCH(F226,dbOrdini[CODICE ANKER],0))))</f>
        <v/>
      </c>
      <c r="J226" s="125" t="str">
        <f t="array" ref="J226">IF(B226="","",IF(T226="A",VLOOKUP(B226,listoneAnker_NoSku,5,FALSE),INDEX(dbOrdini[PREZZO ANKER],MATCH(1,(dbOrdini[CODICE SUPPLY]=$W$6)*(dbOrdini[CODICE ANKER]=F226),0))))</f>
        <v/>
      </c>
      <c r="K226" s="295" t="str">
        <f>IFERROR(INDEX(vinolux_data[Price / Bottle],MATCH(INDEX(Anker[barcode bottle],MATCH(F226,Anker[SKU],0)),vinolux_data[EAN bottle],0)),"")</f>
        <v/>
      </c>
      <c r="L226" s="295" t="str">
        <f>IF(B226="","",IF(T226&lt;&gt;"B",IFERROR(INDEX(ultimoPrezzoitalia[PREZZO UNITARIO],MATCH(TEXT(A226,0),ultimoPrezzoitalia[ARTICOLO],0)),""),IF(INDEX(dbOrdini[PREZZO ITALIA],MATCH(F226,dbOrdini[CODICE ANKER],0))=0,"",INDEX(dbOrdini[PREZZO ITALIA],MATCH(F226,dbOrdini[CODICE ANKER],0)))))</f>
        <v/>
      </c>
      <c r="M226" s="126" t="str">
        <f t="array" ref="M226">IFERROR(IF(B226="","",IF(T226="A",VLOOKUP(F226,listoneAnkerCompleto,6,FALSE)+(10.3552*H226*I226)/100+1.5+0.05,IF(T226="B",INDEX(dbOrdini[COSTO IMPORT BOTT.],MATCH(1,(dbOrdini[CODICE SUPPLY]=$W$6)*(dbOrdini[CODICE ANKER]=F226),0)),J226+(10.3552*H226*I226)/100+1.5+0.05))),"")</f>
        <v/>
      </c>
      <c r="N226" s="201" t="str">
        <f t="shared" si="19"/>
        <v/>
      </c>
      <c r="O226" s="127" t="str">
        <f>IFERROR(INDEX(ankerAvailabilities[quantity],MATCH(F226,ankerAvailabilities[article nr'#],0)),"")</f>
        <v/>
      </c>
      <c r="P226" s="128" t="str">
        <f ca="1">IFERROR(INDEX(inventarioGeko[ESISTENZA],MATCH(A226,inventarioGeko[ARTICOLO],0)),"")</f>
        <v/>
      </c>
      <c r="Q226" s="129" t="str">
        <f t="shared" si="20"/>
        <v/>
      </c>
      <c r="R226" s="130" t="str">
        <f t="shared" si="21"/>
        <v/>
      </c>
      <c r="S226" s="126" t="str">
        <f t="shared" si="22"/>
        <v/>
      </c>
      <c r="T226" s="240" t="str">
        <f t="shared" si="23"/>
        <v/>
      </c>
    </row>
    <row r="227" spans="1:20">
      <c r="A227" s="284" t="str">
        <f t="shared" ca="1" si="18"/>
        <v/>
      </c>
      <c r="B227" s="280"/>
      <c r="C227" s="281"/>
      <c r="D227" s="282"/>
      <c r="E227" s="166"/>
      <c r="F227" s="121" t="str" cm="1">
        <f t="array" ref="F227">IF(B227="","",IF(T227="A",INDEX(skuAnker,MATCH(B227,descrizioneArtAnker,0)),INDEX(dbOrdini[CODICE ANKER],MATCH(1,(dbOrdini[CODICE SUPPLY]=$W$6)*(dbOrdini[DESCRIZIONE]=B227),0))))</f>
        <v/>
      </c>
      <c r="G227" s="122" t="str">
        <f>IF(B227="","",IF(T227="A",VLOOKUP(B227,listoneAnker_NoSku,2,FALSE),INDEX(dbOrdini[BT/CS],MATCH(F227,dbOrdini[CODICE ANKER],0))))</f>
        <v/>
      </c>
      <c r="H227" s="123" t="str">
        <f>IF(B227="","",IF(T227="A",VLOOKUP(B227,listoneAnker_NoSku,3,FALSE),INDEX(dbOrdini[LT.],MATCH(F227,dbOrdini[CODICE ANKER],0))))</f>
        <v/>
      </c>
      <c r="I227" s="124" t="str">
        <f>IF(B227="","",IF(T227="A",VLOOKUP(B227,listoneAnker_NoSku,4,FALSE),INDEX(dbOrdini[% VOL],MATCH(F227,dbOrdini[CODICE ANKER],0))))</f>
        <v/>
      </c>
      <c r="J227" s="125" t="str">
        <f t="array" ref="J227">IF(B227="","",IF(T227="A",VLOOKUP(B227,listoneAnker_NoSku,5,FALSE),INDEX(dbOrdini[PREZZO ANKER],MATCH(1,(dbOrdini[CODICE SUPPLY]=$W$6)*(dbOrdini[CODICE ANKER]=F227),0))))</f>
        <v/>
      </c>
      <c r="K227" s="295" t="str">
        <f>IFERROR(INDEX(vinolux_data[Price / Bottle],MATCH(INDEX(Anker[barcode bottle],MATCH(F227,Anker[SKU],0)),vinolux_data[EAN bottle],0)),"")</f>
        <v/>
      </c>
      <c r="L227" s="295" t="str">
        <f>IF(B227="","",IF(T227&lt;&gt;"B",IFERROR(INDEX(ultimoPrezzoitalia[PREZZO UNITARIO],MATCH(TEXT(A227,0),ultimoPrezzoitalia[ARTICOLO],0)),""),IF(INDEX(dbOrdini[PREZZO ITALIA],MATCH(F227,dbOrdini[CODICE ANKER],0))=0,"",INDEX(dbOrdini[PREZZO ITALIA],MATCH(F227,dbOrdini[CODICE ANKER],0)))))</f>
        <v/>
      </c>
      <c r="M227" s="126" t="str">
        <f t="array" ref="M227">IFERROR(IF(B227="","",IF(T227="A",VLOOKUP(F227,listoneAnkerCompleto,6,FALSE)+(10.3552*H227*I227)/100+1.5+0.05,IF(T227="B",INDEX(dbOrdini[COSTO IMPORT BOTT.],MATCH(1,(dbOrdini[CODICE SUPPLY]=$W$6)*(dbOrdini[CODICE ANKER]=F227),0)),J227+(10.3552*H227*I227)/100+1.5+0.05))),"")</f>
        <v/>
      </c>
      <c r="N227" s="201" t="str">
        <f t="shared" si="19"/>
        <v/>
      </c>
      <c r="O227" s="127" t="str">
        <f>IFERROR(INDEX(ankerAvailabilities[quantity],MATCH(F227,ankerAvailabilities[article nr'#],0)),"")</f>
        <v/>
      </c>
      <c r="P227" s="128" t="str">
        <f ca="1">IFERROR(INDEX(inventarioGeko[ESISTENZA],MATCH(A227,inventarioGeko[ARTICOLO],0)),"")</f>
        <v/>
      </c>
      <c r="Q227" s="129" t="str">
        <f t="shared" si="20"/>
        <v/>
      </c>
      <c r="R227" s="130" t="str">
        <f t="shared" si="21"/>
        <v/>
      </c>
      <c r="S227" s="126" t="str">
        <f t="shared" si="22"/>
        <v/>
      </c>
      <c r="T227" s="240" t="str">
        <f t="shared" si="23"/>
        <v/>
      </c>
    </row>
    <row r="228" spans="1:20">
      <c r="A228" s="283" t="str">
        <f t="shared" ca="1" si="18"/>
        <v/>
      </c>
      <c r="B228" s="276"/>
      <c r="C228" s="277"/>
      <c r="D228" s="285"/>
      <c r="E228" s="164"/>
      <c r="F228" s="121" t="str" cm="1">
        <f t="array" ref="F228">IF(B228="","",IF(T228="A",INDEX(skuAnker,MATCH(B228,descrizioneArtAnker,0)),INDEX(dbOrdini[CODICE ANKER],MATCH(1,(dbOrdini[CODICE SUPPLY]=$W$6)*(dbOrdini[DESCRIZIONE]=B228),0))))</f>
        <v/>
      </c>
      <c r="G228" s="122" t="str">
        <f>IF(B228="","",IF(T228="A",VLOOKUP(B228,listoneAnker_NoSku,2,FALSE),INDEX(dbOrdini[BT/CS],MATCH(F228,dbOrdini[CODICE ANKER],0))))</f>
        <v/>
      </c>
      <c r="H228" s="123" t="str">
        <f>IF(B228="","",IF(T228="A",VLOOKUP(B228,listoneAnker_NoSku,3,FALSE),INDEX(dbOrdini[LT.],MATCH(F228,dbOrdini[CODICE ANKER],0))))</f>
        <v/>
      </c>
      <c r="I228" s="124" t="str">
        <f>IF(B228="","",IF(T228="A",VLOOKUP(B228,listoneAnker_NoSku,4,FALSE),INDEX(dbOrdini[% VOL],MATCH(F228,dbOrdini[CODICE ANKER],0))))</f>
        <v/>
      </c>
      <c r="J228" s="125" t="str">
        <f t="array" ref="J228">IF(B228="","",IF(T228="A",VLOOKUP(B228,listoneAnker_NoSku,5,FALSE),INDEX(dbOrdini[PREZZO ANKER],MATCH(1,(dbOrdini[CODICE SUPPLY]=$W$6)*(dbOrdini[CODICE ANKER]=F228),0))))</f>
        <v/>
      </c>
      <c r="K228" s="295" t="str">
        <f>IFERROR(INDEX(vinolux_data[Price / Bottle],MATCH(INDEX(Anker[barcode bottle],MATCH(F228,Anker[SKU],0)),vinolux_data[EAN bottle],0)),"")</f>
        <v/>
      </c>
      <c r="L228" s="295" t="str">
        <f>IF(B228="","",IF(T228&lt;&gt;"B",IFERROR(INDEX(ultimoPrezzoitalia[PREZZO UNITARIO],MATCH(TEXT(A228,0),ultimoPrezzoitalia[ARTICOLO],0)),""),IF(INDEX(dbOrdini[PREZZO ITALIA],MATCH(F228,dbOrdini[CODICE ANKER],0))=0,"",INDEX(dbOrdini[PREZZO ITALIA],MATCH(F228,dbOrdini[CODICE ANKER],0)))))</f>
        <v/>
      </c>
      <c r="M228" s="126" t="str">
        <f t="array" ref="M228">IFERROR(IF(B228="","",IF(T228="A",VLOOKUP(F228,listoneAnkerCompleto,6,FALSE)+(10.3552*H228*I228)/100+1.5+0.05,IF(T228="B",INDEX(dbOrdini[COSTO IMPORT BOTT.],MATCH(1,(dbOrdini[CODICE SUPPLY]=$W$6)*(dbOrdini[CODICE ANKER]=F228),0)),J228+(10.3552*H228*I228)/100+1.5+0.05))),"")</f>
        <v/>
      </c>
      <c r="N228" s="201" t="str">
        <f t="shared" si="19"/>
        <v/>
      </c>
      <c r="O228" s="127" t="str">
        <f>IFERROR(INDEX(ankerAvailabilities[quantity],MATCH(F228,ankerAvailabilities[article nr'#],0)),"")</f>
        <v/>
      </c>
      <c r="P228" s="128" t="str">
        <f ca="1">IFERROR(INDEX(inventarioGeko[ESISTENZA],MATCH(A228,inventarioGeko[ARTICOLO],0)),"")</f>
        <v/>
      </c>
      <c r="Q228" s="129" t="str">
        <f t="shared" si="20"/>
        <v/>
      </c>
      <c r="R228" s="130" t="str">
        <f t="shared" si="21"/>
        <v/>
      </c>
      <c r="S228" s="126" t="str">
        <f t="shared" si="22"/>
        <v/>
      </c>
      <c r="T228" s="240" t="str">
        <f t="shared" si="23"/>
        <v/>
      </c>
    </row>
    <row r="229" spans="1:20">
      <c r="A229" s="284" t="str">
        <f t="shared" ca="1" si="18"/>
        <v/>
      </c>
      <c r="B229" s="280"/>
      <c r="C229" s="281"/>
      <c r="D229" s="282"/>
      <c r="E229" s="166"/>
      <c r="F229" s="121" t="str" cm="1">
        <f t="array" ref="F229">IF(B229="","",IF(T229="A",INDEX(skuAnker,MATCH(B229,descrizioneArtAnker,0)),INDEX(dbOrdini[CODICE ANKER],MATCH(1,(dbOrdini[CODICE SUPPLY]=$W$6)*(dbOrdini[DESCRIZIONE]=B229),0))))</f>
        <v/>
      </c>
      <c r="G229" s="122" t="str">
        <f>IF(B229="","",IF(T229="A",VLOOKUP(B229,listoneAnker_NoSku,2,FALSE),INDEX(dbOrdini[BT/CS],MATCH(F229,dbOrdini[CODICE ANKER],0))))</f>
        <v/>
      </c>
      <c r="H229" s="123" t="str">
        <f>IF(B229="","",IF(T229="A",VLOOKUP(B229,listoneAnker_NoSku,3,FALSE),INDEX(dbOrdini[LT.],MATCH(F229,dbOrdini[CODICE ANKER],0))))</f>
        <v/>
      </c>
      <c r="I229" s="124" t="str">
        <f>IF(B229="","",IF(T229="A",VLOOKUP(B229,listoneAnker_NoSku,4,FALSE),INDEX(dbOrdini[% VOL],MATCH(F229,dbOrdini[CODICE ANKER],0))))</f>
        <v/>
      </c>
      <c r="J229" s="125" t="str">
        <f t="array" ref="J229">IF(B229="","",IF(T229="A",VLOOKUP(B229,listoneAnker_NoSku,5,FALSE),INDEX(dbOrdini[PREZZO ANKER],MATCH(1,(dbOrdini[CODICE SUPPLY]=$W$6)*(dbOrdini[CODICE ANKER]=F229),0))))</f>
        <v/>
      </c>
      <c r="K229" s="295" t="str">
        <f>IFERROR(INDEX(vinolux_data[Price / Bottle],MATCH(INDEX(Anker[barcode bottle],MATCH(F229,Anker[SKU],0)),vinolux_data[EAN bottle],0)),"")</f>
        <v/>
      </c>
      <c r="L229" s="295" t="str">
        <f>IF(B229="","",IF(T229&lt;&gt;"B",IFERROR(INDEX(ultimoPrezzoitalia[PREZZO UNITARIO],MATCH(TEXT(A229,0),ultimoPrezzoitalia[ARTICOLO],0)),""),IF(INDEX(dbOrdini[PREZZO ITALIA],MATCH(F229,dbOrdini[CODICE ANKER],0))=0,"",INDEX(dbOrdini[PREZZO ITALIA],MATCH(F229,dbOrdini[CODICE ANKER],0)))))</f>
        <v/>
      </c>
      <c r="M229" s="126" t="str">
        <f t="array" ref="M229">IFERROR(IF(B229="","",IF(T229="A",VLOOKUP(F229,listoneAnkerCompleto,6,FALSE)+(10.3552*H229*I229)/100+1.5+0.05,IF(T229="B",INDEX(dbOrdini[COSTO IMPORT BOTT.],MATCH(1,(dbOrdini[CODICE SUPPLY]=$W$6)*(dbOrdini[CODICE ANKER]=F229),0)),J229+(10.3552*H229*I229)/100+1.5+0.05))),"")</f>
        <v/>
      </c>
      <c r="N229" s="201" t="str">
        <f t="shared" si="19"/>
        <v/>
      </c>
      <c r="O229" s="127" t="str">
        <f>IFERROR(INDEX(ankerAvailabilities[quantity],MATCH(F229,ankerAvailabilities[article nr'#],0)),"")</f>
        <v/>
      </c>
      <c r="P229" s="128" t="str">
        <f ca="1">IFERROR(INDEX(inventarioGeko[ESISTENZA],MATCH(A229,inventarioGeko[ARTICOLO],0)),"")</f>
        <v/>
      </c>
      <c r="Q229" s="129" t="str">
        <f t="shared" si="20"/>
        <v/>
      </c>
      <c r="R229" s="130" t="str">
        <f t="shared" si="21"/>
        <v/>
      </c>
      <c r="S229" s="126" t="str">
        <f t="shared" si="22"/>
        <v/>
      </c>
      <c r="T229" s="240" t="str">
        <f t="shared" si="23"/>
        <v/>
      </c>
    </row>
    <row r="230" spans="1:20">
      <c r="A230" s="284" t="str">
        <f t="shared" ca="1" si="18"/>
        <v/>
      </c>
      <c r="B230" s="280"/>
      <c r="C230" s="281"/>
      <c r="D230" s="282"/>
      <c r="E230" s="166"/>
      <c r="F230" s="121" t="str" cm="1">
        <f t="array" ref="F230">IF(B230="","",IF(T230="A",INDEX(skuAnker,MATCH(B230,descrizioneArtAnker,0)),INDEX(dbOrdini[CODICE ANKER],MATCH(1,(dbOrdini[CODICE SUPPLY]=$W$6)*(dbOrdini[DESCRIZIONE]=B230),0))))</f>
        <v/>
      </c>
      <c r="G230" s="122" t="str">
        <f>IF(B230="","",IF(T230="A",VLOOKUP(B230,listoneAnker_NoSku,2,FALSE),INDEX(dbOrdini[BT/CS],MATCH(F230,dbOrdini[CODICE ANKER],0))))</f>
        <v/>
      </c>
      <c r="H230" s="123" t="str">
        <f>IF(B230="","",IF(T230="A",VLOOKUP(B230,listoneAnker_NoSku,3,FALSE),INDEX(dbOrdini[LT.],MATCH(F230,dbOrdini[CODICE ANKER],0))))</f>
        <v/>
      </c>
      <c r="I230" s="124" t="str">
        <f>IF(B230="","",IF(T230="A",VLOOKUP(B230,listoneAnker_NoSku,4,FALSE),INDEX(dbOrdini[% VOL],MATCH(F230,dbOrdini[CODICE ANKER],0))))</f>
        <v/>
      </c>
      <c r="J230" s="125" t="str">
        <f t="array" ref="J230">IF(B230="","",IF(T230="A",VLOOKUP(B230,listoneAnker_NoSku,5,FALSE),INDEX(dbOrdini[PREZZO ANKER],MATCH(1,(dbOrdini[CODICE SUPPLY]=$W$6)*(dbOrdini[CODICE ANKER]=F230),0))))</f>
        <v/>
      </c>
      <c r="K230" s="295" t="str">
        <f>IFERROR(INDEX(vinolux_data[Price / Bottle],MATCH(INDEX(Anker[barcode bottle],MATCH(F230,Anker[SKU],0)),vinolux_data[EAN bottle],0)),"")</f>
        <v/>
      </c>
      <c r="L230" s="295" t="str">
        <f>IF(B230="","",IF(T230&lt;&gt;"B",IFERROR(INDEX(ultimoPrezzoitalia[PREZZO UNITARIO],MATCH(TEXT(A230,0),ultimoPrezzoitalia[ARTICOLO],0)),""),IF(INDEX(dbOrdini[PREZZO ITALIA],MATCH(F230,dbOrdini[CODICE ANKER],0))=0,"",INDEX(dbOrdini[PREZZO ITALIA],MATCH(F230,dbOrdini[CODICE ANKER],0)))))</f>
        <v/>
      </c>
      <c r="M230" s="126" t="str">
        <f t="array" ref="M230">IFERROR(IF(B230="","",IF(T230="A",VLOOKUP(F230,listoneAnkerCompleto,6,FALSE)+(10.3552*H230*I230)/100+1.5+0.05,IF(T230="B",INDEX(dbOrdini[COSTO IMPORT BOTT.],MATCH(1,(dbOrdini[CODICE SUPPLY]=$W$6)*(dbOrdini[CODICE ANKER]=F230),0)),J230+(10.3552*H230*I230)/100+1.5+0.05))),"")</f>
        <v/>
      </c>
      <c r="N230" s="201" t="str">
        <f t="shared" si="19"/>
        <v/>
      </c>
      <c r="O230" s="127" t="str">
        <f>IFERROR(INDEX(ankerAvailabilities[quantity],MATCH(F230,ankerAvailabilities[article nr'#],0)),"")</f>
        <v/>
      </c>
      <c r="P230" s="128" t="str">
        <f ca="1">IFERROR(INDEX(inventarioGeko[ESISTENZA],MATCH(A230,inventarioGeko[ARTICOLO],0)),"")</f>
        <v/>
      </c>
      <c r="Q230" s="129" t="str">
        <f t="shared" si="20"/>
        <v/>
      </c>
      <c r="R230" s="130" t="str">
        <f t="shared" si="21"/>
        <v/>
      </c>
      <c r="S230" s="126" t="str">
        <f t="shared" si="22"/>
        <v/>
      </c>
      <c r="T230" s="240" t="str">
        <f t="shared" si="23"/>
        <v/>
      </c>
    </row>
    <row r="231" spans="1:20">
      <c r="A231" s="283" t="str">
        <f t="shared" ca="1" si="18"/>
        <v/>
      </c>
      <c r="B231" s="276"/>
      <c r="C231" s="277"/>
      <c r="D231" s="285"/>
      <c r="E231" s="164"/>
      <c r="F231" s="121" t="str" cm="1">
        <f t="array" ref="F231">IF(B231="","",IF(T231="A",INDEX(skuAnker,MATCH(B231,descrizioneArtAnker,0)),INDEX(dbOrdini[CODICE ANKER],MATCH(1,(dbOrdini[CODICE SUPPLY]=$W$6)*(dbOrdini[DESCRIZIONE]=B231),0))))</f>
        <v/>
      </c>
      <c r="G231" s="122" t="str">
        <f>IF(B231="","",IF(T231="A",VLOOKUP(B231,listoneAnker_NoSku,2,FALSE),INDEX(dbOrdini[BT/CS],MATCH(F231,dbOrdini[CODICE ANKER],0))))</f>
        <v/>
      </c>
      <c r="H231" s="123" t="str">
        <f>IF(B231="","",IF(T231="A",VLOOKUP(B231,listoneAnker_NoSku,3,FALSE),INDEX(dbOrdini[LT.],MATCH(F231,dbOrdini[CODICE ANKER],0))))</f>
        <v/>
      </c>
      <c r="I231" s="124" t="str">
        <f>IF(B231="","",IF(T231="A",VLOOKUP(B231,listoneAnker_NoSku,4,FALSE),INDEX(dbOrdini[% VOL],MATCH(F231,dbOrdini[CODICE ANKER],0))))</f>
        <v/>
      </c>
      <c r="J231" s="125" t="str">
        <f t="array" ref="J231">IF(B231="","",IF(T231="A",VLOOKUP(B231,listoneAnker_NoSku,5,FALSE),INDEX(dbOrdini[PREZZO ANKER],MATCH(1,(dbOrdini[CODICE SUPPLY]=$W$6)*(dbOrdini[CODICE ANKER]=F231),0))))</f>
        <v/>
      </c>
      <c r="K231" s="295" t="str">
        <f>IFERROR(INDEX(vinolux_data[Price / Bottle],MATCH(INDEX(Anker[barcode bottle],MATCH(F231,Anker[SKU],0)),vinolux_data[EAN bottle],0)),"")</f>
        <v/>
      </c>
      <c r="L231" s="295" t="str">
        <f>IF(B231="","",IF(T231&lt;&gt;"B",IFERROR(INDEX(ultimoPrezzoitalia[PREZZO UNITARIO],MATCH(TEXT(A231,0),ultimoPrezzoitalia[ARTICOLO],0)),""),IF(INDEX(dbOrdini[PREZZO ITALIA],MATCH(F231,dbOrdini[CODICE ANKER],0))=0,"",INDEX(dbOrdini[PREZZO ITALIA],MATCH(F231,dbOrdini[CODICE ANKER],0)))))</f>
        <v/>
      </c>
      <c r="M231" s="126" t="str">
        <f t="array" ref="M231">IFERROR(IF(B231="","",IF(T231="A",VLOOKUP(F231,listoneAnkerCompleto,6,FALSE)+(10.3552*H231*I231)/100+1.5+0.05,IF(T231="B",INDEX(dbOrdini[COSTO IMPORT BOTT.],MATCH(1,(dbOrdini[CODICE SUPPLY]=$W$6)*(dbOrdini[CODICE ANKER]=F231),0)),J231+(10.3552*H231*I231)/100+1.5+0.05))),"")</f>
        <v/>
      </c>
      <c r="N231" s="201" t="str">
        <f t="shared" si="19"/>
        <v/>
      </c>
      <c r="O231" s="127" t="str">
        <f>IFERROR(INDEX(ankerAvailabilities[quantity],MATCH(F231,ankerAvailabilities[article nr'#],0)),"")</f>
        <v/>
      </c>
      <c r="P231" s="128" t="str">
        <f ca="1">IFERROR(INDEX(inventarioGeko[ESISTENZA],MATCH(A231,inventarioGeko[ARTICOLO],0)),"")</f>
        <v/>
      </c>
      <c r="Q231" s="129" t="str">
        <f t="shared" si="20"/>
        <v/>
      </c>
      <c r="R231" s="130" t="str">
        <f t="shared" si="21"/>
        <v/>
      </c>
      <c r="S231" s="126" t="str">
        <f t="shared" si="22"/>
        <v/>
      </c>
      <c r="T231" s="240" t="str">
        <f t="shared" si="23"/>
        <v/>
      </c>
    </row>
    <row r="232" spans="1:20">
      <c r="A232" s="283" t="str">
        <f t="shared" ca="1" si="18"/>
        <v/>
      </c>
      <c r="B232" s="276"/>
      <c r="C232" s="277"/>
      <c r="D232" s="285"/>
      <c r="E232" s="164"/>
      <c r="F232" s="121" t="str" cm="1">
        <f t="array" ref="F232">IF(B232="","",IF(T232="A",INDEX(skuAnker,MATCH(B232,descrizioneArtAnker,0)),INDEX(dbOrdini[CODICE ANKER],MATCH(1,(dbOrdini[CODICE SUPPLY]=$W$6)*(dbOrdini[DESCRIZIONE]=B232),0))))</f>
        <v/>
      </c>
      <c r="G232" s="122" t="str">
        <f>IF(B232="","",IF(T232="A",VLOOKUP(B232,listoneAnker_NoSku,2,FALSE),INDEX(dbOrdini[BT/CS],MATCH(F232,dbOrdini[CODICE ANKER],0))))</f>
        <v/>
      </c>
      <c r="H232" s="123" t="str">
        <f>IF(B232="","",IF(T232="A",VLOOKUP(B232,listoneAnker_NoSku,3,FALSE),INDEX(dbOrdini[LT.],MATCH(F232,dbOrdini[CODICE ANKER],0))))</f>
        <v/>
      </c>
      <c r="I232" s="124" t="str">
        <f>IF(B232="","",IF(T232="A",VLOOKUP(B232,listoneAnker_NoSku,4,FALSE),INDEX(dbOrdini[% VOL],MATCH(F232,dbOrdini[CODICE ANKER],0))))</f>
        <v/>
      </c>
      <c r="J232" s="125" t="str">
        <f t="array" ref="J232">IF(B232="","",IF(T232="A",VLOOKUP(B232,listoneAnker_NoSku,5,FALSE),INDEX(dbOrdini[PREZZO ANKER],MATCH(1,(dbOrdini[CODICE SUPPLY]=$W$6)*(dbOrdini[CODICE ANKER]=F232),0))))</f>
        <v/>
      </c>
      <c r="K232" s="295" t="str">
        <f>IFERROR(INDEX(vinolux_data[Price / Bottle],MATCH(INDEX(Anker[barcode bottle],MATCH(F232,Anker[SKU],0)),vinolux_data[EAN bottle],0)),"")</f>
        <v/>
      </c>
      <c r="L232" s="295" t="str">
        <f>IF(B232="","",IF(T232&lt;&gt;"B",IFERROR(INDEX(ultimoPrezzoitalia[PREZZO UNITARIO],MATCH(TEXT(A232,0),ultimoPrezzoitalia[ARTICOLO],0)),""),IF(INDEX(dbOrdini[PREZZO ITALIA],MATCH(F232,dbOrdini[CODICE ANKER],0))=0,"",INDEX(dbOrdini[PREZZO ITALIA],MATCH(F232,dbOrdini[CODICE ANKER],0)))))</f>
        <v/>
      </c>
      <c r="M232" s="126" t="str">
        <f t="array" ref="M232">IFERROR(IF(B232="","",IF(T232="A",VLOOKUP(F232,listoneAnkerCompleto,6,FALSE)+(10.3552*H232*I232)/100+1.5+0.05,IF(T232="B",INDEX(dbOrdini[COSTO IMPORT BOTT.],MATCH(1,(dbOrdini[CODICE SUPPLY]=$W$6)*(dbOrdini[CODICE ANKER]=F232),0)),J232+(10.3552*H232*I232)/100+1.5+0.05))),"")</f>
        <v/>
      </c>
      <c r="N232" s="201" t="str">
        <f t="shared" si="19"/>
        <v/>
      </c>
      <c r="O232" s="127" t="str">
        <f>IFERROR(INDEX(ankerAvailabilities[quantity],MATCH(F232,ankerAvailabilities[article nr'#],0)),"")</f>
        <v/>
      </c>
      <c r="P232" s="128" t="str">
        <f ca="1">IFERROR(INDEX(inventarioGeko[ESISTENZA],MATCH(A232,inventarioGeko[ARTICOLO],0)),"")</f>
        <v/>
      </c>
      <c r="Q232" s="129" t="str">
        <f t="shared" si="20"/>
        <v/>
      </c>
      <c r="R232" s="130" t="str">
        <f t="shared" si="21"/>
        <v/>
      </c>
      <c r="S232" s="126" t="str">
        <f t="shared" si="22"/>
        <v/>
      </c>
      <c r="T232" s="240" t="str">
        <f t="shared" si="23"/>
        <v/>
      </c>
    </row>
    <row r="233" spans="1:20">
      <c r="A233" s="283" t="str">
        <f t="shared" ca="1" si="18"/>
        <v/>
      </c>
      <c r="B233" s="276"/>
      <c r="C233" s="277"/>
      <c r="D233" s="285"/>
      <c r="E233" s="164"/>
      <c r="F233" s="121" t="str" cm="1">
        <f t="array" ref="F233">IF(B233="","",IF(T233="A",INDEX(skuAnker,MATCH(B233,descrizioneArtAnker,0)),INDEX(dbOrdini[CODICE ANKER],MATCH(1,(dbOrdini[CODICE SUPPLY]=$W$6)*(dbOrdini[DESCRIZIONE]=B233),0))))</f>
        <v/>
      </c>
      <c r="G233" s="122" t="str">
        <f>IF(B233="","",IF(T233="A",VLOOKUP(B233,listoneAnker_NoSku,2,FALSE),INDEX(dbOrdini[BT/CS],MATCH(F233,dbOrdini[CODICE ANKER],0))))</f>
        <v/>
      </c>
      <c r="H233" s="123" t="str">
        <f>IF(B233="","",IF(T233="A",VLOOKUP(B233,listoneAnker_NoSku,3,FALSE),INDEX(dbOrdini[LT.],MATCH(F233,dbOrdini[CODICE ANKER],0))))</f>
        <v/>
      </c>
      <c r="I233" s="124" t="str">
        <f>IF(B233="","",IF(T233="A",VLOOKUP(B233,listoneAnker_NoSku,4,FALSE),INDEX(dbOrdini[% VOL],MATCH(F233,dbOrdini[CODICE ANKER],0))))</f>
        <v/>
      </c>
      <c r="J233" s="125" t="str">
        <f t="array" ref="J233">IF(B233="","",IF(T233="A",VLOOKUP(B233,listoneAnker_NoSku,5,FALSE),INDEX(dbOrdini[PREZZO ANKER],MATCH(1,(dbOrdini[CODICE SUPPLY]=$W$6)*(dbOrdini[CODICE ANKER]=F233),0))))</f>
        <v/>
      </c>
      <c r="K233" s="295" t="str">
        <f>IFERROR(INDEX(vinolux_data[Price / Bottle],MATCH(INDEX(Anker[barcode bottle],MATCH(F233,Anker[SKU],0)),vinolux_data[EAN bottle],0)),"")</f>
        <v/>
      </c>
      <c r="L233" s="295" t="str">
        <f>IF(B233="","",IF(T233&lt;&gt;"B",IFERROR(INDEX(ultimoPrezzoitalia[PREZZO UNITARIO],MATCH(TEXT(A233,0),ultimoPrezzoitalia[ARTICOLO],0)),""),IF(INDEX(dbOrdini[PREZZO ITALIA],MATCH(F233,dbOrdini[CODICE ANKER],0))=0,"",INDEX(dbOrdini[PREZZO ITALIA],MATCH(F233,dbOrdini[CODICE ANKER],0)))))</f>
        <v/>
      </c>
      <c r="M233" s="126" t="str">
        <f t="array" ref="M233">IFERROR(IF(B233="","",IF(T233="A",VLOOKUP(F233,listoneAnkerCompleto,6,FALSE)+(10.3552*H233*I233)/100+1.5+0.05,IF(T233="B",INDEX(dbOrdini[COSTO IMPORT BOTT.],MATCH(1,(dbOrdini[CODICE SUPPLY]=$W$6)*(dbOrdini[CODICE ANKER]=F233),0)),J233+(10.3552*H233*I233)/100+1.5+0.05))),"")</f>
        <v/>
      </c>
      <c r="N233" s="201" t="str">
        <f t="shared" si="19"/>
        <v/>
      </c>
      <c r="O233" s="127" t="str">
        <f>IFERROR(INDEX(ankerAvailabilities[quantity],MATCH(F233,ankerAvailabilities[article nr'#],0)),"")</f>
        <v/>
      </c>
      <c r="P233" s="128" t="str">
        <f ca="1">IFERROR(INDEX(inventarioGeko[ESISTENZA],MATCH(A233,inventarioGeko[ARTICOLO],0)),"")</f>
        <v/>
      </c>
      <c r="Q233" s="129" t="str">
        <f t="shared" si="20"/>
        <v/>
      </c>
      <c r="R233" s="130" t="str">
        <f t="shared" si="21"/>
        <v/>
      </c>
      <c r="S233" s="126" t="str">
        <f t="shared" si="22"/>
        <v/>
      </c>
      <c r="T233" s="240" t="str">
        <f t="shared" si="23"/>
        <v/>
      </c>
    </row>
    <row r="234" spans="1:20">
      <c r="A234" s="283" t="str">
        <f t="shared" ca="1" si="18"/>
        <v/>
      </c>
      <c r="B234" s="276"/>
      <c r="C234" s="277"/>
      <c r="D234" s="285"/>
      <c r="E234" s="164"/>
      <c r="F234" s="121" t="str" cm="1">
        <f t="array" ref="F234">IF(B234="","",IF(T234="A",INDEX(skuAnker,MATCH(B234,descrizioneArtAnker,0)),INDEX(dbOrdini[CODICE ANKER],MATCH(1,(dbOrdini[CODICE SUPPLY]=$W$6)*(dbOrdini[DESCRIZIONE]=B234),0))))</f>
        <v/>
      </c>
      <c r="G234" s="122" t="str">
        <f>IF(B234="","",IF(T234="A",VLOOKUP(B234,listoneAnker_NoSku,2,FALSE),INDEX(dbOrdini[BT/CS],MATCH(F234,dbOrdini[CODICE ANKER],0))))</f>
        <v/>
      </c>
      <c r="H234" s="123" t="str">
        <f>IF(B234="","",IF(T234="A",VLOOKUP(B234,listoneAnker_NoSku,3,FALSE),INDEX(dbOrdini[LT.],MATCH(F234,dbOrdini[CODICE ANKER],0))))</f>
        <v/>
      </c>
      <c r="I234" s="124" t="str">
        <f>IF(B234="","",IF(T234="A",VLOOKUP(B234,listoneAnker_NoSku,4,FALSE),INDEX(dbOrdini[% VOL],MATCH(F234,dbOrdini[CODICE ANKER],0))))</f>
        <v/>
      </c>
      <c r="J234" s="125" t="str">
        <f t="array" ref="J234">IF(B234="","",IF(T234="A",VLOOKUP(B234,listoneAnker_NoSku,5,FALSE),INDEX(dbOrdini[PREZZO ANKER],MATCH(1,(dbOrdini[CODICE SUPPLY]=$W$6)*(dbOrdini[CODICE ANKER]=F234),0))))</f>
        <v/>
      </c>
      <c r="K234" s="295" t="str">
        <f>IFERROR(INDEX(vinolux_data[Price / Bottle],MATCH(INDEX(Anker[barcode bottle],MATCH(F234,Anker[SKU],0)),vinolux_data[EAN bottle],0)),"")</f>
        <v/>
      </c>
      <c r="L234" s="295" t="str">
        <f>IF(B234="","",IF(T234&lt;&gt;"B",IFERROR(INDEX(ultimoPrezzoitalia[PREZZO UNITARIO],MATCH(TEXT(A234,0),ultimoPrezzoitalia[ARTICOLO],0)),""),IF(INDEX(dbOrdini[PREZZO ITALIA],MATCH(F234,dbOrdini[CODICE ANKER],0))=0,"",INDEX(dbOrdini[PREZZO ITALIA],MATCH(F234,dbOrdini[CODICE ANKER],0)))))</f>
        <v/>
      </c>
      <c r="M234" s="126" t="str">
        <f t="array" ref="M234">IFERROR(IF(B234="","",IF(T234="A",VLOOKUP(F234,listoneAnkerCompleto,6,FALSE)+(10.3552*H234*I234)/100+1.5+0.05,IF(T234="B",INDEX(dbOrdini[COSTO IMPORT BOTT.],MATCH(1,(dbOrdini[CODICE SUPPLY]=$W$6)*(dbOrdini[CODICE ANKER]=F234),0)),J234+(10.3552*H234*I234)/100+1.5+0.05))),"")</f>
        <v/>
      </c>
      <c r="N234" s="201" t="str">
        <f t="shared" si="19"/>
        <v/>
      </c>
      <c r="O234" s="127" t="str">
        <f>IFERROR(INDEX(ankerAvailabilities[quantity],MATCH(F234,ankerAvailabilities[article nr'#],0)),"")</f>
        <v/>
      </c>
      <c r="P234" s="128" t="str">
        <f ca="1">IFERROR(INDEX(inventarioGeko[ESISTENZA],MATCH(A234,inventarioGeko[ARTICOLO],0)),"")</f>
        <v/>
      </c>
      <c r="Q234" s="129" t="str">
        <f t="shared" si="20"/>
        <v/>
      </c>
      <c r="R234" s="130" t="str">
        <f t="shared" si="21"/>
        <v/>
      </c>
      <c r="S234" s="126" t="str">
        <f t="shared" si="22"/>
        <v/>
      </c>
      <c r="T234" s="240" t="str">
        <f t="shared" si="23"/>
        <v/>
      </c>
    </row>
    <row r="235" spans="1:20">
      <c r="A235" s="284" t="str">
        <f t="shared" ca="1" si="18"/>
        <v/>
      </c>
      <c r="B235" s="280"/>
      <c r="C235" s="281"/>
      <c r="D235" s="282"/>
      <c r="E235" s="166"/>
      <c r="F235" s="121" t="str" cm="1">
        <f t="array" ref="F235">IF(B235="","",IF(T235="A",INDEX(skuAnker,MATCH(B235,descrizioneArtAnker,0)),INDEX(dbOrdini[CODICE ANKER],MATCH(1,(dbOrdini[CODICE SUPPLY]=$W$6)*(dbOrdini[DESCRIZIONE]=B235),0))))</f>
        <v/>
      </c>
      <c r="G235" s="122" t="str">
        <f>IF(B235="","",IF(T235="A",VLOOKUP(B235,listoneAnker_NoSku,2,FALSE),INDEX(dbOrdini[BT/CS],MATCH(F235,dbOrdini[CODICE ANKER],0))))</f>
        <v/>
      </c>
      <c r="H235" s="123" t="str">
        <f>IF(B235="","",IF(T235="A",VLOOKUP(B235,listoneAnker_NoSku,3,FALSE),INDEX(dbOrdini[LT.],MATCH(F235,dbOrdini[CODICE ANKER],0))))</f>
        <v/>
      </c>
      <c r="I235" s="124" t="str">
        <f>IF(B235="","",IF(T235="A",VLOOKUP(B235,listoneAnker_NoSku,4,FALSE),INDEX(dbOrdini[% VOL],MATCH(F235,dbOrdini[CODICE ANKER],0))))</f>
        <v/>
      </c>
      <c r="J235" s="125" t="str">
        <f t="array" ref="J235">IF(B235="","",IF(T235="A",VLOOKUP(B235,listoneAnker_NoSku,5,FALSE),INDEX(dbOrdini[PREZZO ANKER],MATCH(1,(dbOrdini[CODICE SUPPLY]=$W$6)*(dbOrdini[CODICE ANKER]=F235),0))))</f>
        <v/>
      </c>
      <c r="K235" s="295" t="str">
        <f>IFERROR(INDEX(vinolux_data[Price / Bottle],MATCH(INDEX(Anker[barcode bottle],MATCH(F235,Anker[SKU],0)),vinolux_data[EAN bottle],0)),"")</f>
        <v/>
      </c>
      <c r="L235" s="295" t="str">
        <f>IF(B235="","",IF(T235&lt;&gt;"B",IFERROR(INDEX(ultimoPrezzoitalia[PREZZO UNITARIO],MATCH(TEXT(A235,0),ultimoPrezzoitalia[ARTICOLO],0)),""),IF(INDEX(dbOrdini[PREZZO ITALIA],MATCH(F235,dbOrdini[CODICE ANKER],0))=0,"",INDEX(dbOrdini[PREZZO ITALIA],MATCH(F235,dbOrdini[CODICE ANKER],0)))))</f>
        <v/>
      </c>
      <c r="M235" s="126" t="str">
        <f t="array" ref="M235">IFERROR(IF(B235="","",IF(T235="A",VLOOKUP(F235,listoneAnkerCompleto,6,FALSE)+(10.3552*H235*I235)/100+1.5+0.05,IF(T235="B",INDEX(dbOrdini[COSTO IMPORT BOTT.],MATCH(1,(dbOrdini[CODICE SUPPLY]=$W$6)*(dbOrdini[CODICE ANKER]=F235),0)),J235+(10.3552*H235*I235)/100+1.5+0.05))),"")</f>
        <v/>
      </c>
      <c r="N235" s="201" t="str">
        <f t="shared" si="19"/>
        <v/>
      </c>
      <c r="O235" s="127" t="str">
        <f>IFERROR(INDEX(ankerAvailabilities[quantity],MATCH(F235,ankerAvailabilities[article nr'#],0)),"")</f>
        <v/>
      </c>
      <c r="P235" s="128" t="str">
        <f ca="1">IFERROR(INDEX(inventarioGeko[ESISTENZA],MATCH(A235,inventarioGeko[ARTICOLO],0)),"")</f>
        <v/>
      </c>
      <c r="Q235" s="129" t="str">
        <f t="shared" si="20"/>
        <v/>
      </c>
      <c r="R235" s="130" t="str">
        <f t="shared" si="21"/>
        <v/>
      </c>
      <c r="S235" s="126" t="str">
        <f t="shared" si="22"/>
        <v/>
      </c>
      <c r="T235" s="240" t="str">
        <f t="shared" si="23"/>
        <v/>
      </c>
    </row>
    <row r="236" spans="1:20">
      <c r="A236" s="283" t="str">
        <f t="shared" ca="1" si="18"/>
        <v/>
      </c>
      <c r="B236" s="276"/>
      <c r="C236" s="277"/>
      <c r="D236" s="285"/>
      <c r="E236" s="164"/>
      <c r="F236" s="121" t="str" cm="1">
        <f t="array" ref="F236">IF(B236="","",IF(T236="A",INDEX(skuAnker,MATCH(B236,descrizioneArtAnker,0)),INDEX(dbOrdini[CODICE ANKER],MATCH(1,(dbOrdini[CODICE SUPPLY]=$W$6)*(dbOrdini[DESCRIZIONE]=B236),0))))</f>
        <v/>
      </c>
      <c r="G236" s="122" t="str">
        <f>IF(B236="","",IF(T236="A",VLOOKUP(B236,listoneAnker_NoSku,2,FALSE),INDEX(dbOrdini[BT/CS],MATCH(F236,dbOrdini[CODICE ANKER],0))))</f>
        <v/>
      </c>
      <c r="H236" s="123" t="str">
        <f>IF(B236="","",IF(T236="A",VLOOKUP(B236,listoneAnker_NoSku,3,FALSE),INDEX(dbOrdini[LT.],MATCH(F236,dbOrdini[CODICE ANKER],0))))</f>
        <v/>
      </c>
      <c r="I236" s="124" t="str">
        <f>IF(B236="","",IF(T236="A",VLOOKUP(B236,listoneAnker_NoSku,4,FALSE),INDEX(dbOrdini[% VOL],MATCH(F236,dbOrdini[CODICE ANKER],0))))</f>
        <v/>
      </c>
      <c r="J236" s="125" t="str">
        <f t="array" ref="J236">IF(B236="","",IF(T236="A",VLOOKUP(B236,listoneAnker_NoSku,5,FALSE),INDEX(dbOrdini[PREZZO ANKER],MATCH(1,(dbOrdini[CODICE SUPPLY]=$W$6)*(dbOrdini[CODICE ANKER]=F236),0))))</f>
        <v/>
      </c>
      <c r="K236" s="295" t="str">
        <f>IFERROR(INDEX(vinolux_data[Price / Bottle],MATCH(INDEX(Anker[barcode bottle],MATCH(F236,Anker[SKU],0)),vinolux_data[EAN bottle],0)),"")</f>
        <v/>
      </c>
      <c r="L236" s="295" t="str">
        <f>IF(B236="","",IF(T236&lt;&gt;"B",IFERROR(INDEX(ultimoPrezzoitalia[PREZZO UNITARIO],MATCH(TEXT(A236,0),ultimoPrezzoitalia[ARTICOLO],0)),""),IF(INDEX(dbOrdini[PREZZO ITALIA],MATCH(F236,dbOrdini[CODICE ANKER],0))=0,"",INDEX(dbOrdini[PREZZO ITALIA],MATCH(F236,dbOrdini[CODICE ANKER],0)))))</f>
        <v/>
      </c>
      <c r="M236" s="126" t="str">
        <f t="array" ref="M236">IFERROR(IF(B236="","",IF(T236="A",VLOOKUP(F236,listoneAnkerCompleto,6,FALSE)+(10.3552*H236*I236)/100+1.5+0.05,IF(T236="B",INDEX(dbOrdini[COSTO IMPORT BOTT.],MATCH(1,(dbOrdini[CODICE SUPPLY]=$W$6)*(dbOrdini[CODICE ANKER]=F236),0)),J236+(10.3552*H236*I236)/100+1.5+0.05))),"")</f>
        <v/>
      </c>
      <c r="N236" s="201" t="str">
        <f t="shared" si="19"/>
        <v/>
      </c>
      <c r="O236" s="127" t="str">
        <f>IFERROR(INDEX(ankerAvailabilities[quantity],MATCH(F236,ankerAvailabilities[article nr'#],0)),"")</f>
        <v/>
      </c>
      <c r="P236" s="128" t="str">
        <f ca="1">IFERROR(INDEX(inventarioGeko[ESISTENZA],MATCH(A236,inventarioGeko[ARTICOLO],0)),"")</f>
        <v/>
      </c>
      <c r="Q236" s="129" t="str">
        <f t="shared" si="20"/>
        <v/>
      </c>
      <c r="R236" s="130" t="str">
        <f t="shared" si="21"/>
        <v/>
      </c>
      <c r="S236" s="126" t="str">
        <f t="shared" si="22"/>
        <v/>
      </c>
      <c r="T236" s="240" t="str">
        <f t="shared" si="23"/>
        <v/>
      </c>
    </row>
    <row r="237" spans="1:20">
      <c r="A237" s="283" t="str">
        <f t="shared" ca="1" si="18"/>
        <v/>
      </c>
      <c r="B237" s="276"/>
      <c r="C237" s="277"/>
      <c r="D237" s="285"/>
      <c r="E237" s="164"/>
      <c r="F237" s="121" t="str" cm="1">
        <f t="array" ref="F237">IF(B237="","",IF(T237="A",INDEX(skuAnker,MATCH(B237,descrizioneArtAnker,0)),INDEX(dbOrdini[CODICE ANKER],MATCH(1,(dbOrdini[CODICE SUPPLY]=$W$6)*(dbOrdini[DESCRIZIONE]=B237),0))))</f>
        <v/>
      </c>
      <c r="G237" s="122" t="str">
        <f>IF(B237="","",IF(T237="A",VLOOKUP(B237,listoneAnker_NoSku,2,FALSE),INDEX(dbOrdini[BT/CS],MATCH(F237,dbOrdini[CODICE ANKER],0))))</f>
        <v/>
      </c>
      <c r="H237" s="123" t="str">
        <f>IF(B237="","",IF(T237="A",VLOOKUP(B237,listoneAnker_NoSku,3,FALSE),INDEX(dbOrdini[LT.],MATCH(F237,dbOrdini[CODICE ANKER],0))))</f>
        <v/>
      </c>
      <c r="I237" s="124" t="str">
        <f>IF(B237="","",IF(T237="A",VLOOKUP(B237,listoneAnker_NoSku,4,FALSE),INDEX(dbOrdini[% VOL],MATCH(F237,dbOrdini[CODICE ANKER],0))))</f>
        <v/>
      </c>
      <c r="J237" s="125" t="str">
        <f t="array" ref="J237">IF(B237="","",IF(T237="A",VLOOKUP(B237,listoneAnker_NoSku,5,FALSE),INDEX(dbOrdini[PREZZO ANKER],MATCH(1,(dbOrdini[CODICE SUPPLY]=$W$6)*(dbOrdini[CODICE ANKER]=F237),0))))</f>
        <v/>
      </c>
      <c r="K237" s="295" t="str">
        <f>IFERROR(INDEX(vinolux_data[Price / Bottle],MATCH(INDEX(Anker[barcode bottle],MATCH(F237,Anker[SKU],0)),vinolux_data[EAN bottle],0)),"")</f>
        <v/>
      </c>
      <c r="L237" s="295" t="str">
        <f>IF(B237="","",IF(T237&lt;&gt;"B",IFERROR(INDEX(ultimoPrezzoitalia[PREZZO UNITARIO],MATCH(TEXT(A237,0),ultimoPrezzoitalia[ARTICOLO],0)),""),IF(INDEX(dbOrdini[PREZZO ITALIA],MATCH(F237,dbOrdini[CODICE ANKER],0))=0,"",INDEX(dbOrdini[PREZZO ITALIA],MATCH(F237,dbOrdini[CODICE ANKER],0)))))</f>
        <v/>
      </c>
      <c r="M237" s="126" t="str">
        <f t="array" ref="M237">IFERROR(IF(B237="","",IF(T237="A",VLOOKUP(F237,listoneAnkerCompleto,6,FALSE)+(10.3552*H237*I237)/100+1.5+0.05,IF(T237="B",INDEX(dbOrdini[COSTO IMPORT BOTT.],MATCH(1,(dbOrdini[CODICE SUPPLY]=$W$6)*(dbOrdini[CODICE ANKER]=F237),0)),J237+(10.3552*H237*I237)/100+1.5+0.05))),"")</f>
        <v/>
      </c>
      <c r="N237" s="201" t="str">
        <f t="shared" si="19"/>
        <v/>
      </c>
      <c r="O237" s="127" t="str">
        <f>IFERROR(INDEX(ankerAvailabilities[quantity],MATCH(F237,ankerAvailabilities[article nr'#],0)),"")</f>
        <v/>
      </c>
      <c r="P237" s="128" t="str">
        <f ca="1">IFERROR(INDEX(inventarioGeko[ESISTENZA],MATCH(A237,inventarioGeko[ARTICOLO],0)),"")</f>
        <v/>
      </c>
      <c r="Q237" s="129" t="str">
        <f t="shared" si="20"/>
        <v/>
      </c>
      <c r="R237" s="130" t="str">
        <f t="shared" si="21"/>
        <v/>
      </c>
      <c r="S237" s="126" t="str">
        <f t="shared" si="22"/>
        <v/>
      </c>
      <c r="T237" s="240" t="str">
        <f t="shared" si="23"/>
        <v/>
      </c>
    </row>
    <row r="238" spans="1:20">
      <c r="A238" s="283" t="str">
        <f t="shared" ca="1" si="18"/>
        <v/>
      </c>
      <c r="B238" s="276"/>
      <c r="C238" s="277"/>
      <c r="D238" s="285"/>
      <c r="E238" s="164"/>
      <c r="F238" s="121" t="str" cm="1">
        <f t="array" ref="F238">IF(B238="","",IF(T238="A",INDEX(skuAnker,MATCH(B238,descrizioneArtAnker,0)),INDEX(dbOrdini[CODICE ANKER],MATCH(1,(dbOrdini[CODICE SUPPLY]=$W$6)*(dbOrdini[DESCRIZIONE]=B238),0))))</f>
        <v/>
      </c>
      <c r="G238" s="122" t="str">
        <f>IF(B238="","",IF(T238="A",VLOOKUP(B238,listoneAnker_NoSku,2,FALSE),INDEX(dbOrdini[BT/CS],MATCH(F238,dbOrdini[CODICE ANKER],0))))</f>
        <v/>
      </c>
      <c r="H238" s="123" t="str">
        <f>IF(B238="","",IF(T238="A",VLOOKUP(B238,listoneAnker_NoSku,3,FALSE),INDEX(dbOrdini[LT.],MATCH(F238,dbOrdini[CODICE ANKER],0))))</f>
        <v/>
      </c>
      <c r="I238" s="124" t="str">
        <f>IF(B238="","",IF(T238="A",VLOOKUP(B238,listoneAnker_NoSku,4,FALSE),INDEX(dbOrdini[% VOL],MATCH(F238,dbOrdini[CODICE ANKER],0))))</f>
        <v/>
      </c>
      <c r="J238" s="125" t="str">
        <f t="array" ref="J238">IF(B238="","",IF(T238="A",VLOOKUP(B238,listoneAnker_NoSku,5,FALSE),INDEX(dbOrdini[PREZZO ANKER],MATCH(1,(dbOrdini[CODICE SUPPLY]=$W$6)*(dbOrdini[CODICE ANKER]=F238),0))))</f>
        <v/>
      </c>
      <c r="K238" s="295" t="str">
        <f>IFERROR(INDEX(vinolux_data[Price / Bottle],MATCH(INDEX(Anker[barcode bottle],MATCH(F238,Anker[SKU],0)),vinolux_data[EAN bottle],0)),"")</f>
        <v/>
      </c>
      <c r="L238" s="295" t="str">
        <f>IF(B238="","",IF(T238&lt;&gt;"B",IFERROR(INDEX(ultimoPrezzoitalia[PREZZO UNITARIO],MATCH(TEXT(A238,0),ultimoPrezzoitalia[ARTICOLO],0)),""),IF(INDEX(dbOrdini[PREZZO ITALIA],MATCH(F238,dbOrdini[CODICE ANKER],0))=0,"",INDEX(dbOrdini[PREZZO ITALIA],MATCH(F238,dbOrdini[CODICE ANKER],0)))))</f>
        <v/>
      </c>
      <c r="M238" s="126" t="str">
        <f t="array" ref="M238">IFERROR(IF(B238="","",IF(T238="A",VLOOKUP(F238,listoneAnkerCompleto,6,FALSE)+(10.3552*H238*I238)/100+1.5+0.05,IF(T238="B",INDEX(dbOrdini[COSTO IMPORT BOTT.],MATCH(1,(dbOrdini[CODICE SUPPLY]=$W$6)*(dbOrdini[CODICE ANKER]=F238),0)),J238+(10.3552*H238*I238)/100+1.5+0.05))),"")</f>
        <v/>
      </c>
      <c r="N238" s="201" t="str">
        <f t="shared" si="19"/>
        <v/>
      </c>
      <c r="O238" s="127" t="str">
        <f>IFERROR(INDEX(ankerAvailabilities[quantity],MATCH(F238,ankerAvailabilities[article nr'#],0)),"")</f>
        <v/>
      </c>
      <c r="P238" s="128" t="str">
        <f ca="1">IFERROR(INDEX(inventarioGeko[ESISTENZA],MATCH(A238,inventarioGeko[ARTICOLO],0)),"")</f>
        <v/>
      </c>
      <c r="Q238" s="129" t="str">
        <f t="shared" si="20"/>
        <v/>
      </c>
      <c r="R238" s="130" t="str">
        <f t="shared" si="21"/>
        <v/>
      </c>
      <c r="S238" s="126" t="str">
        <f t="shared" si="22"/>
        <v/>
      </c>
      <c r="T238" s="240" t="str">
        <f t="shared" si="23"/>
        <v/>
      </c>
    </row>
    <row r="239" spans="1:20">
      <c r="A239" s="283" t="str">
        <f t="shared" ca="1" si="18"/>
        <v/>
      </c>
      <c r="B239" s="276"/>
      <c r="C239" s="277"/>
      <c r="D239" s="285"/>
      <c r="E239" s="164"/>
      <c r="F239" s="121" t="str" cm="1">
        <f t="array" ref="F239">IF(B239="","",IF(T239="A",INDEX(skuAnker,MATCH(B239,descrizioneArtAnker,0)),INDEX(dbOrdini[CODICE ANKER],MATCH(1,(dbOrdini[CODICE SUPPLY]=$W$6)*(dbOrdini[DESCRIZIONE]=B239),0))))</f>
        <v/>
      </c>
      <c r="G239" s="122" t="str">
        <f>IF(B239="","",IF(T239="A",VLOOKUP(B239,listoneAnker_NoSku,2,FALSE),INDEX(dbOrdini[BT/CS],MATCH(F239,dbOrdini[CODICE ANKER],0))))</f>
        <v/>
      </c>
      <c r="H239" s="123" t="str">
        <f>IF(B239="","",IF(T239="A",VLOOKUP(B239,listoneAnker_NoSku,3,FALSE),INDEX(dbOrdini[LT.],MATCH(F239,dbOrdini[CODICE ANKER],0))))</f>
        <v/>
      </c>
      <c r="I239" s="124" t="str">
        <f>IF(B239="","",IF(T239="A",VLOOKUP(B239,listoneAnker_NoSku,4,FALSE),INDEX(dbOrdini[% VOL],MATCH(F239,dbOrdini[CODICE ANKER],0))))</f>
        <v/>
      </c>
      <c r="J239" s="125" t="str">
        <f t="array" ref="J239">IF(B239="","",IF(T239="A",VLOOKUP(B239,listoneAnker_NoSku,5,FALSE),INDEX(dbOrdini[PREZZO ANKER],MATCH(1,(dbOrdini[CODICE SUPPLY]=$W$6)*(dbOrdini[CODICE ANKER]=F239),0))))</f>
        <v/>
      </c>
      <c r="K239" s="295" t="str">
        <f>IFERROR(INDEX(vinolux_data[Price / Bottle],MATCH(INDEX(Anker[barcode bottle],MATCH(F239,Anker[SKU],0)),vinolux_data[EAN bottle],0)),"")</f>
        <v/>
      </c>
      <c r="L239" s="295" t="str">
        <f>IF(B239="","",IF(T239&lt;&gt;"B",IFERROR(INDEX(ultimoPrezzoitalia[PREZZO UNITARIO],MATCH(TEXT(A239,0),ultimoPrezzoitalia[ARTICOLO],0)),""),IF(INDEX(dbOrdini[PREZZO ITALIA],MATCH(F239,dbOrdini[CODICE ANKER],0))=0,"",INDEX(dbOrdini[PREZZO ITALIA],MATCH(F239,dbOrdini[CODICE ANKER],0)))))</f>
        <v/>
      </c>
      <c r="M239" s="126" t="str">
        <f t="array" ref="M239">IFERROR(IF(B239="","",IF(T239="A",VLOOKUP(F239,listoneAnkerCompleto,6,FALSE)+(10.3552*H239*I239)/100+1.5+0.05,IF(T239="B",INDEX(dbOrdini[COSTO IMPORT BOTT.],MATCH(1,(dbOrdini[CODICE SUPPLY]=$W$6)*(dbOrdini[CODICE ANKER]=F239),0)),J239+(10.3552*H239*I239)/100+1.5+0.05))),"")</f>
        <v/>
      </c>
      <c r="N239" s="201" t="str">
        <f t="shared" si="19"/>
        <v/>
      </c>
      <c r="O239" s="127" t="str">
        <f>IFERROR(INDEX(ankerAvailabilities[quantity],MATCH(F239,ankerAvailabilities[article nr'#],0)),"")</f>
        <v/>
      </c>
      <c r="P239" s="128" t="str">
        <f ca="1">IFERROR(INDEX(inventarioGeko[ESISTENZA],MATCH(A239,inventarioGeko[ARTICOLO],0)),"")</f>
        <v/>
      </c>
      <c r="Q239" s="129" t="str">
        <f t="shared" si="20"/>
        <v/>
      </c>
      <c r="R239" s="130" t="str">
        <f t="shared" si="21"/>
        <v/>
      </c>
      <c r="S239" s="126" t="str">
        <f t="shared" si="22"/>
        <v/>
      </c>
      <c r="T239" s="240" t="str">
        <f t="shared" si="23"/>
        <v/>
      </c>
    </row>
    <row r="240" spans="1:20">
      <c r="A240" s="283" t="str">
        <f t="shared" ca="1" si="18"/>
        <v/>
      </c>
      <c r="B240" s="276"/>
      <c r="C240" s="277"/>
      <c r="D240" s="285"/>
      <c r="E240" s="164"/>
      <c r="F240" s="121" t="str" cm="1">
        <f t="array" ref="F240">IF(B240="","",IF(T240="A",INDEX(skuAnker,MATCH(B240,descrizioneArtAnker,0)),INDEX(dbOrdini[CODICE ANKER],MATCH(1,(dbOrdini[CODICE SUPPLY]=$W$6)*(dbOrdini[DESCRIZIONE]=B240),0))))</f>
        <v/>
      </c>
      <c r="G240" s="122" t="str">
        <f>IF(B240="","",IF(T240="A",VLOOKUP(B240,listoneAnker_NoSku,2,FALSE),INDEX(dbOrdini[BT/CS],MATCH(F240,dbOrdini[CODICE ANKER],0))))</f>
        <v/>
      </c>
      <c r="H240" s="123" t="str">
        <f>IF(B240="","",IF(T240="A",VLOOKUP(B240,listoneAnker_NoSku,3,FALSE),INDEX(dbOrdini[LT.],MATCH(F240,dbOrdini[CODICE ANKER],0))))</f>
        <v/>
      </c>
      <c r="I240" s="124" t="str">
        <f>IF(B240="","",IF(T240="A",VLOOKUP(B240,listoneAnker_NoSku,4,FALSE),INDEX(dbOrdini[% VOL],MATCH(F240,dbOrdini[CODICE ANKER],0))))</f>
        <v/>
      </c>
      <c r="J240" s="125" t="str">
        <f t="array" ref="J240">IF(B240="","",IF(T240="A",VLOOKUP(B240,listoneAnker_NoSku,5,FALSE),INDEX(dbOrdini[PREZZO ANKER],MATCH(1,(dbOrdini[CODICE SUPPLY]=$W$6)*(dbOrdini[CODICE ANKER]=F240),0))))</f>
        <v/>
      </c>
      <c r="K240" s="295" t="str">
        <f>IFERROR(INDEX(vinolux_data[Price / Bottle],MATCH(INDEX(Anker[barcode bottle],MATCH(F240,Anker[SKU],0)),vinolux_data[EAN bottle],0)),"")</f>
        <v/>
      </c>
      <c r="L240" s="295" t="str">
        <f>IF(B240="","",IF(T240&lt;&gt;"B",IFERROR(INDEX(ultimoPrezzoitalia[PREZZO UNITARIO],MATCH(TEXT(A240,0),ultimoPrezzoitalia[ARTICOLO],0)),""),IF(INDEX(dbOrdini[PREZZO ITALIA],MATCH(F240,dbOrdini[CODICE ANKER],0))=0,"",INDEX(dbOrdini[PREZZO ITALIA],MATCH(F240,dbOrdini[CODICE ANKER],0)))))</f>
        <v/>
      </c>
      <c r="M240" s="126" t="str">
        <f t="array" ref="M240">IFERROR(IF(B240="","",IF(T240="A",VLOOKUP(F240,listoneAnkerCompleto,6,FALSE)+(10.3552*H240*I240)/100+1.5+0.05,IF(T240="B",INDEX(dbOrdini[COSTO IMPORT BOTT.],MATCH(1,(dbOrdini[CODICE SUPPLY]=$W$6)*(dbOrdini[CODICE ANKER]=F240),0)),J240+(10.3552*H240*I240)/100+1.5+0.05))),"")</f>
        <v/>
      </c>
      <c r="N240" s="201" t="str">
        <f t="shared" si="19"/>
        <v/>
      </c>
      <c r="O240" s="127" t="str">
        <f>IFERROR(INDEX(ankerAvailabilities[quantity],MATCH(F240,ankerAvailabilities[article nr'#],0)),"")</f>
        <v/>
      </c>
      <c r="P240" s="128" t="str">
        <f ca="1">IFERROR(INDEX(inventarioGeko[ESISTENZA],MATCH(A240,inventarioGeko[ARTICOLO],0)),"")</f>
        <v/>
      </c>
      <c r="Q240" s="129" t="str">
        <f t="shared" si="20"/>
        <v/>
      </c>
      <c r="R240" s="130" t="str">
        <f t="shared" si="21"/>
        <v/>
      </c>
      <c r="S240" s="126" t="str">
        <f t="shared" si="22"/>
        <v/>
      </c>
      <c r="T240" s="240" t="str">
        <f t="shared" si="23"/>
        <v/>
      </c>
    </row>
    <row r="241" spans="1:20">
      <c r="A241" s="283" t="str">
        <f t="shared" ca="1" si="18"/>
        <v/>
      </c>
      <c r="B241" s="276"/>
      <c r="C241" s="277"/>
      <c r="D241" s="285"/>
      <c r="E241" s="164"/>
      <c r="F241" s="121" t="str" cm="1">
        <f t="array" ref="F241">IF(B241="","",IF(T241="A",INDEX(skuAnker,MATCH(B241,descrizioneArtAnker,0)),INDEX(dbOrdini[CODICE ANKER],MATCH(1,(dbOrdini[CODICE SUPPLY]=$W$6)*(dbOrdini[DESCRIZIONE]=B241),0))))</f>
        <v/>
      </c>
      <c r="G241" s="122" t="str">
        <f>IF(B241="","",IF(T241="A",VLOOKUP(B241,listoneAnker_NoSku,2,FALSE),INDEX(dbOrdini[BT/CS],MATCH(F241,dbOrdini[CODICE ANKER],0))))</f>
        <v/>
      </c>
      <c r="H241" s="123" t="str">
        <f>IF(B241="","",IF(T241="A",VLOOKUP(B241,listoneAnker_NoSku,3,FALSE),INDEX(dbOrdini[LT.],MATCH(F241,dbOrdini[CODICE ANKER],0))))</f>
        <v/>
      </c>
      <c r="I241" s="124" t="str">
        <f>IF(B241="","",IF(T241="A",VLOOKUP(B241,listoneAnker_NoSku,4,FALSE),INDEX(dbOrdini[% VOL],MATCH(F241,dbOrdini[CODICE ANKER],0))))</f>
        <v/>
      </c>
      <c r="J241" s="125" t="str">
        <f t="array" ref="J241">IF(B241="","",IF(T241="A",VLOOKUP(B241,listoneAnker_NoSku,5,FALSE),INDEX(dbOrdini[PREZZO ANKER],MATCH(1,(dbOrdini[CODICE SUPPLY]=$W$6)*(dbOrdini[CODICE ANKER]=F241),0))))</f>
        <v/>
      </c>
      <c r="K241" s="295" t="str">
        <f>IFERROR(INDEX(vinolux_data[Price / Bottle],MATCH(INDEX(Anker[barcode bottle],MATCH(F241,Anker[SKU],0)),vinolux_data[EAN bottle],0)),"")</f>
        <v/>
      </c>
      <c r="L241" s="295" t="str">
        <f>IF(B241="","",IF(T241&lt;&gt;"B",IFERROR(INDEX(ultimoPrezzoitalia[PREZZO UNITARIO],MATCH(TEXT(A241,0),ultimoPrezzoitalia[ARTICOLO],0)),""),IF(INDEX(dbOrdini[PREZZO ITALIA],MATCH(F241,dbOrdini[CODICE ANKER],0))=0,"",INDEX(dbOrdini[PREZZO ITALIA],MATCH(F241,dbOrdini[CODICE ANKER],0)))))</f>
        <v/>
      </c>
      <c r="M241" s="126" t="str">
        <f t="array" ref="M241">IFERROR(IF(B241="","",IF(T241="A",VLOOKUP(F241,listoneAnkerCompleto,6,FALSE)+(10.3552*H241*I241)/100+1.5+0.05,IF(T241="B",INDEX(dbOrdini[COSTO IMPORT BOTT.],MATCH(1,(dbOrdini[CODICE SUPPLY]=$W$6)*(dbOrdini[CODICE ANKER]=F241),0)),J241+(10.3552*H241*I241)/100+1.5+0.05))),"")</f>
        <v/>
      </c>
      <c r="N241" s="201" t="str">
        <f t="shared" si="19"/>
        <v/>
      </c>
      <c r="O241" s="127" t="str">
        <f>IFERROR(INDEX(ankerAvailabilities[quantity],MATCH(F241,ankerAvailabilities[article nr'#],0)),"")</f>
        <v/>
      </c>
      <c r="P241" s="128" t="str">
        <f ca="1">IFERROR(INDEX(inventarioGeko[ESISTENZA],MATCH(A241,inventarioGeko[ARTICOLO],0)),"")</f>
        <v/>
      </c>
      <c r="Q241" s="129" t="str">
        <f t="shared" si="20"/>
        <v/>
      </c>
      <c r="R241" s="130" t="str">
        <f t="shared" si="21"/>
        <v/>
      </c>
      <c r="S241" s="126" t="str">
        <f t="shared" si="22"/>
        <v/>
      </c>
      <c r="T241" s="240" t="str">
        <f t="shared" si="23"/>
        <v/>
      </c>
    </row>
    <row r="242" spans="1:20">
      <c r="A242" s="283" t="str">
        <f t="shared" ca="1" si="18"/>
        <v/>
      </c>
      <c r="B242" s="276"/>
      <c r="C242" s="277"/>
      <c r="D242" s="285"/>
      <c r="E242" s="164"/>
      <c r="F242" s="121" t="str" cm="1">
        <f t="array" ref="F242">IF(B242="","",IF(T242="A",INDEX(skuAnker,MATCH(B242,descrizioneArtAnker,0)),INDEX(dbOrdini[CODICE ANKER],MATCH(1,(dbOrdini[CODICE SUPPLY]=$W$6)*(dbOrdini[DESCRIZIONE]=B242),0))))</f>
        <v/>
      </c>
      <c r="G242" s="122" t="str">
        <f>IF(B242="","",IF(T242="A",VLOOKUP(B242,listoneAnker_NoSku,2,FALSE),INDEX(dbOrdini[BT/CS],MATCH(F242,dbOrdini[CODICE ANKER],0))))</f>
        <v/>
      </c>
      <c r="H242" s="123" t="str">
        <f>IF(B242="","",IF(T242="A",VLOOKUP(B242,listoneAnker_NoSku,3,FALSE),INDEX(dbOrdini[LT.],MATCH(F242,dbOrdini[CODICE ANKER],0))))</f>
        <v/>
      </c>
      <c r="I242" s="124" t="str">
        <f>IF(B242="","",IF(T242="A",VLOOKUP(B242,listoneAnker_NoSku,4,FALSE),INDEX(dbOrdini[% VOL],MATCH(F242,dbOrdini[CODICE ANKER],0))))</f>
        <v/>
      </c>
      <c r="J242" s="125" t="str">
        <f t="array" ref="J242">IF(B242="","",IF(T242="A",VLOOKUP(B242,listoneAnker_NoSku,5,FALSE),INDEX(dbOrdini[PREZZO ANKER],MATCH(1,(dbOrdini[CODICE SUPPLY]=$W$6)*(dbOrdini[CODICE ANKER]=F242),0))))</f>
        <v/>
      </c>
      <c r="K242" s="295" t="str">
        <f>IFERROR(INDEX(vinolux_data[Price / Bottle],MATCH(INDEX(Anker[barcode bottle],MATCH(F242,Anker[SKU],0)),vinolux_data[EAN bottle],0)),"")</f>
        <v/>
      </c>
      <c r="L242" s="295" t="str">
        <f>IF(B242="","",IF(T242&lt;&gt;"B",IFERROR(INDEX(ultimoPrezzoitalia[PREZZO UNITARIO],MATCH(TEXT(A242,0),ultimoPrezzoitalia[ARTICOLO],0)),""),IF(INDEX(dbOrdini[PREZZO ITALIA],MATCH(F242,dbOrdini[CODICE ANKER],0))=0,"",INDEX(dbOrdini[PREZZO ITALIA],MATCH(F242,dbOrdini[CODICE ANKER],0)))))</f>
        <v/>
      </c>
      <c r="M242" s="126" t="str">
        <f t="array" ref="M242">IFERROR(IF(B242="","",IF(T242="A",VLOOKUP(F242,listoneAnkerCompleto,6,FALSE)+(10.3552*H242*I242)/100+1.5+0.05,IF(T242="B",INDEX(dbOrdini[COSTO IMPORT BOTT.],MATCH(1,(dbOrdini[CODICE SUPPLY]=$W$6)*(dbOrdini[CODICE ANKER]=F242),0)),J242+(10.3552*H242*I242)/100+1.5+0.05))),"")</f>
        <v/>
      </c>
      <c r="N242" s="201" t="str">
        <f t="shared" si="19"/>
        <v/>
      </c>
      <c r="O242" s="127" t="str">
        <f>IFERROR(INDEX(ankerAvailabilities[quantity],MATCH(F242,ankerAvailabilities[article nr'#],0)),"")</f>
        <v/>
      </c>
      <c r="P242" s="128" t="str">
        <f ca="1">IFERROR(INDEX(inventarioGeko[ESISTENZA],MATCH(A242,inventarioGeko[ARTICOLO],0)),"")</f>
        <v/>
      </c>
      <c r="Q242" s="129" t="str">
        <f t="shared" si="20"/>
        <v/>
      </c>
      <c r="R242" s="130" t="str">
        <f t="shared" si="21"/>
        <v/>
      </c>
      <c r="S242" s="126" t="str">
        <f t="shared" si="22"/>
        <v/>
      </c>
      <c r="T242" s="240" t="str">
        <f t="shared" si="23"/>
        <v/>
      </c>
    </row>
    <row r="243" spans="1:20">
      <c r="A243" s="283" t="str">
        <f t="shared" ca="1" si="18"/>
        <v/>
      </c>
      <c r="B243" s="276"/>
      <c r="C243" s="277"/>
      <c r="D243" s="285"/>
      <c r="E243" s="164"/>
      <c r="F243" s="121" t="str" cm="1">
        <f t="array" ref="F243">IF(B243="","",IF(T243="A",INDEX(skuAnker,MATCH(B243,descrizioneArtAnker,0)),INDEX(dbOrdini[CODICE ANKER],MATCH(1,(dbOrdini[CODICE SUPPLY]=$W$6)*(dbOrdini[DESCRIZIONE]=B243),0))))</f>
        <v/>
      </c>
      <c r="G243" s="122" t="str">
        <f>IF(B243="","",IF(T243="A",VLOOKUP(B243,listoneAnker_NoSku,2,FALSE),INDEX(dbOrdini[BT/CS],MATCH(F243,dbOrdini[CODICE ANKER],0))))</f>
        <v/>
      </c>
      <c r="H243" s="123" t="str">
        <f>IF(B243="","",IF(T243="A",VLOOKUP(B243,listoneAnker_NoSku,3,FALSE),INDEX(dbOrdini[LT.],MATCH(F243,dbOrdini[CODICE ANKER],0))))</f>
        <v/>
      </c>
      <c r="I243" s="124" t="str">
        <f>IF(B243="","",IF(T243="A",VLOOKUP(B243,listoneAnker_NoSku,4,FALSE),INDEX(dbOrdini[% VOL],MATCH(F243,dbOrdini[CODICE ANKER],0))))</f>
        <v/>
      </c>
      <c r="J243" s="125" t="str">
        <f t="array" ref="J243">IF(B243="","",IF(T243="A",VLOOKUP(B243,listoneAnker_NoSku,5,FALSE),INDEX(dbOrdini[PREZZO ANKER],MATCH(1,(dbOrdini[CODICE SUPPLY]=$W$6)*(dbOrdini[CODICE ANKER]=F243),0))))</f>
        <v/>
      </c>
      <c r="K243" s="295" t="str">
        <f>IFERROR(INDEX(vinolux_data[Price / Bottle],MATCH(INDEX(Anker[barcode bottle],MATCH(F243,Anker[SKU],0)),vinolux_data[EAN bottle],0)),"")</f>
        <v/>
      </c>
      <c r="L243" s="295" t="str">
        <f>IF(B243="","",IF(T243&lt;&gt;"B",IFERROR(INDEX(ultimoPrezzoitalia[PREZZO UNITARIO],MATCH(TEXT(A243,0),ultimoPrezzoitalia[ARTICOLO],0)),""),IF(INDEX(dbOrdini[PREZZO ITALIA],MATCH(F243,dbOrdini[CODICE ANKER],0))=0,"",INDEX(dbOrdini[PREZZO ITALIA],MATCH(F243,dbOrdini[CODICE ANKER],0)))))</f>
        <v/>
      </c>
      <c r="M243" s="126" t="str">
        <f t="array" ref="M243">IFERROR(IF(B243="","",IF(T243="A",VLOOKUP(F243,listoneAnkerCompleto,6,FALSE)+(10.3552*H243*I243)/100+1.5+0.05,IF(T243="B",INDEX(dbOrdini[COSTO IMPORT BOTT.],MATCH(1,(dbOrdini[CODICE SUPPLY]=$W$6)*(dbOrdini[CODICE ANKER]=F243),0)),J243+(10.3552*H243*I243)/100+1.5+0.05))),"")</f>
        <v/>
      </c>
      <c r="N243" s="201" t="str">
        <f t="shared" si="19"/>
        <v/>
      </c>
      <c r="O243" s="127" t="str">
        <f>IFERROR(INDEX(ankerAvailabilities[quantity],MATCH(F243,ankerAvailabilities[article nr'#],0)),"")</f>
        <v/>
      </c>
      <c r="P243" s="128" t="str">
        <f ca="1">IFERROR(INDEX(inventarioGeko[ESISTENZA],MATCH(A243,inventarioGeko[ARTICOLO],0)),"")</f>
        <v/>
      </c>
      <c r="Q243" s="129" t="str">
        <f t="shared" si="20"/>
        <v/>
      </c>
      <c r="R243" s="130" t="str">
        <f t="shared" si="21"/>
        <v/>
      </c>
      <c r="S243" s="126" t="str">
        <f t="shared" si="22"/>
        <v/>
      </c>
      <c r="T243" s="240" t="str">
        <f t="shared" si="23"/>
        <v/>
      </c>
    </row>
    <row r="244" spans="1:20">
      <c r="A244" s="283" t="str">
        <f t="shared" ca="1" si="18"/>
        <v/>
      </c>
      <c r="B244" s="276"/>
      <c r="C244" s="277"/>
      <c r="D244" s="285"/>
      <c r="E244" s="164"/>
      <c r="F244" s="121" t="str" cm="1">
        <f t="array" ref="F244">IF(B244="","",IF(T244="A",INDEX(skuAnker,MATCH(B244,descrizioneArtAnker,0)),INDEX(dbOrdini[CODICE ANKER],MATCH(1,(dbOrdini[CODICE SUPPLY]=$W$6)*(dbOrdini[DESCRIZIONE]=B244),0))))</f>
        <v/>
      </c>
      <c r="G244" s="122" t="str">
        <f>IF(B244="","",IF(T244="A",VLOOKUP(B244,listoneAnker_NoSku,2,FALSE),INDEX(dbOrdini[BT/CS],MATCH(F244,dbOrdini[CODICE ANKER],0))))</f>
        <v/>
      </c>
      <c r="H244" s="123" t="str">
        <f>IF(B244="","",IF(T244="A",VLOOKUP(B244,listoneAnker_NoSku,3,FALSE),INDEX(dbOrdini[LT.],MATCH(F244,dbOrdini[CODICE ANKER],0))))</f>
        <v/>
      </c>
      <c r="I244" s="124" t="str">
        <f>IF(B244="","",IF(T244="A",VLOOKUP(B244,listoneAnker_NoSku,4,FALSE),INDEX(dbOrdini[% VOL],MATCH(F244,dbOrdini[CODICE ANKER],0))))</f>
        <v/>
      </c>
      <c r="J244" s="125" t="str">
        <f t="array" ref="J244">IF(B244="","",IF(T244="A",VLOOKUP(B244,listoneAnker_NoSku,5,FALSE),INDEX(dbOrdini[PREZZO ANKER],MATCH(1,(dbOrdini[CODICE SUPPLY]=$W$6)*(dbOrdini[CODICE ANKER]=F244),0))))</f>
        <v/>
      </c>
      <c r="K244" s="295" t="str">
        <f>IFERROR(INDEX(vinolux_data[Price / Bottle],MATCH(INDEX(Anker[barcode bottle],MATCH(F244,Anker[SKU],0)),vinolux_data[EAN bottle],0)),"")</f>
        <v/>
      </c>
      <c r="L244" s="295" t="str">
        <f>IF(B244="","",IF(T244&lt;&gt;"B",IFERROR(INDEX(ultimoPrezzoitalia[PREZZO UNITARIO],MATCH(TEXT(A244,0),ultimoPrezzoitalia[ARTICOLO],0)),""),IF(INDEX(dbOrdini[PREZZO ITALIA],MATCH(F244,dbOrdini[CODICE ANKER],0))=0,"",INDEX(dbOrdini[PREZZO ITALIA],MATCH(F244,dbOrdini[CODICE ANKER],0)))))</f>
        <v/>
      </c>
      <c r="M244" s="126" t="str">
        <f t="array" ref="M244">IFERROR(IF(B244="","",IF(T244="A",VLOOKUP(F244,listoneAnkerCompleto,6,FALSE)+(10.3552*H244*I244)/100+1.5+0.05,IF(T244="B",INDEX(dbOrdini[COSTO IMPORT BOTT.],MATCH(1,(dbOrdini[CODICE SUPPLY]=$W$6)*(dbOrdini[CODICE ANKER]=F244),0)),J244+(10.3552*H244*I244)/100+1.5+0.05))),"")</f>
        <v/>
      </c>
      <c r="N244" s="201" t="str">
        <f t="shared" si="19"/>
        <v/>
      </c>
      <c r="O244" s="127" t="str">
        <f>IFERROR(INDEX(ankerAvailabilities[quantity],MATCH(F244,ankerAvailabilities[article nr'#],0)),"")</f>
        <v/>
      </c>
      <c r="P244" s="128" t="str">
        <f ca="1">IFERROR(INDEX(inventarioGeko[ESISTENZA],MATCH(A244,inventarioGeko[ARTICOLO],0)),"")</f>
        <v/>
      </c>
      <c r="Q244" s="129" t="str">
        <f t="shared" si="20"/>
        <v/>
      </c>
      <c r="R244" s="130" t="str">
        <f t="shared" si="21"/>
        <v/>
      </c>
      <c r="S244" s="126" t="str">
        <f t="shared" si="22"/>
        <v/>
      </c>
      <c r="T244" s="240" t="str">
        <f t="shared" si="23"/>
        <v/>
      </c>
    </row>
    <row r="245" spans="1:20">
      <c r="A245" s="283" t="str">
        <f t="shared" ca="1" si="18"/>
        <v/>
      </c>
      <c r="B245" s="276"/>
      <c r="C245" s="277"/>
      <c r="D245" s="285"/>
      <c r="E245" s="164"/>
      <c r="F245" s="121" t="str" cm="1">
        <f t="array" ref="F245">IF(B245="","",IF(T245="A",INDEX(skuAnker,MATCH(B245,descrizioneArtAnker,0)),INDEX(dbOrdini[CODICE ANKER],MATCH(1,(dbOrdini[CODICE SUPPLY]=$W$6)*(dbOrdini[DESCRIZIONE]=B245),0))))</f>
        <v/>
      </c>
      <c r="G245" s="122" t="str">
        <f>IF(B245="","",IF(T245="A",VLOOKUP(B245,listoneAnker_NoSku,2,FALSE),INDEX(dbOrdini[BT/CS],MATCH(F245,dbOrdini[CODICE ANKER],0))))</f>
        <v/>
      </c>
      <c r="H245" s="123" t="str">
        <f>IF(B245="","",IF(T245="A",VLOOKUP(B245,listoneAnker_NoSku,3,FALSE),INDEX(dbOrdini[LT.],MATCH(F245,dbOrdini[CODICE ANKER],0))))</f>
        <v/>
      </c>
      <c r="I245" s="124" t="str">
        <f>IF(B245="","",IF(T245="A",VLOOKUP(B245,listoneAnker_NoSku,4,FALSE),INDEX(dbOrdini[% VOL],MATCH(F245,dbOrdini[CODICE ANKER],0))))</f>
        <v/>
      </c>
      <c r="J245" s="125" t="str">
        <f t="array" ref="J245">IF(B245="","",IF(T245="A",VLOOKUP(B245,listoneAnker_NoSku,5,FALSE),INDEX(dbOrdini[PREZZO ANKER],MATCH(1,(dbOrdini[CODICE SUPPLY]=$W$6)*(dbOrdini[CODICE ANKER]=F245),0))))</f>
        <v/>
      </c>
      <c r="K245" s="295" t="str">
        <f>IFERROR(INDEX(vinolux_data[Price / Bottle],MATCH(INDEX(Anker[barcode bottle],MATCH(F245,Anker[SKU],0)),vinolux_data[EAN bottle],0)),"")</f>
        <v/>
      </c>
      <c r="L245" s="295" t="str">
        <f>IF(B245="","",IF(T245&lt;&gt;"B",IFERROR(INDEX(ultimoPrezzoitalia[PREZZO UNITARIO],MATCH(TEXT(A245,0),ultimoPrezzoitalia[ARTICOLO],0)),""),IF(INDEX(dbOrdini[PREZZO ITALIA],MATCH(F245,dbOrdini[CODICE ANKER],0))=0,"",INDEX(dbOrdini[PREZZO ITALIA],MATCH(F245,dbOrdini[CODICE ANKER],0)))))</f>
        <v/>
      </c>
      <c r="M245" s="126" t="str">
        <f t="array" ref="M245">IFERROR(IF(B245="","",IF(T245="A",VLOOKUP(F245,listoneAnkerCompleto,6,FALSE)+(10.3552*H245*I245)/100+1.5+0.05,IF(T245="B",INDEX(dbOrdini[COSTO IMPORT BOTT.],MATCH(1,(dbOrdini[CODICE SUPPLY]=$W$6)*(dbOrdini[CODICE ANKER]=F245),0)),J245+(10.3552*H245*I245)/100+1.5+0.05))),"")</f>
        <v/>
      </c>
      <c r="N245" s="201" t="str">
        <f t="shared" si="19"/>
        <v/>
      </c>
      <c r="O245" s="127" t="str">
        <f>IFERROR(INDEX(ankerAvailabilities[quantity],MATCH(F245,ankerAvailabilities[article nr'#],0)),"")</f>
        <v/>
      </c>
      <c r="P245" s="128" t="str">
        <f ca="1">IFERROR(INDEX(inventarioGeko[ESISTENZA],MATCH(A245,inventarioGeko[ARTICOLO],0)),"")</f>
        <v/>
      </c>
      <c r="Q245" s="129" t="str">
        <f t="shared" si="20"/>
        <v/>
      </c>
      <c r="R245" s="130" t="str">
        <f t="shared" si="21"/>
        <v/>
      </c>
      <c r="S245" s="126" t="str">
        <f t="shared" si="22"/>
        <v/>
      </c>
      <c r="T245" s="240" t="str">
        <f t="shared" si="23"/>
        <v/>
      </c>
    </row>
    <row r="246" spans="1:20">
      <c r="A246" s="283" t="str">
        <f t="shared" ca="1" si="18"/>
        <v/>
      </c>
      <c r="B246" s="276"/>
      <c r="C246" s="277"/>
      <c r="D246" s="285"/>
      <c r="E246" s="164"/>
      <c r="F246" s="121" t="str" cm="1">
        <f t="array" ref="F246">IF(B246="","",IF(T246="A",INDEX(skuAnker,MATCH(B246,descrizioneArtAnker,0)),INDEX(dbOrdini[CODICE ANKER],MATCH(1,(dbOrdini[CODICE SUPPLY]=$W$6)*(dbOrdini[DESCRIZIONE]=B246),0))))</f>
        <v/>
      </c>
      <c r="G246" s="122" t="str">
        <f>IF(B246="","",IF(T246="A",VLOOKUP(B246,listoneAnker_NoSku,2,FALSE),INDEX(dbOrdini[BT/CS],MATCH(F246,dbOrdini[CODICE ANKER],0))))</f>
        <v/>
      </c>
      <c r="H246" s="123" t="str">
        <f>IF(B246="","",IF(T246="A",VLOOKUP(B246,listoneAnker_NoSku,3,FALSE),INDEX(dbOrdini[LT.],MATCH(F246,dbOrdini[CODICE ANKER],0))))</f>
        <v/>
      </c>
      <c r="I246" s="124" t="str">
        <f>IF(B246="","",IF(T246="A",VLOOKUP(B246,listoneAnker_NoSku,4,FALSE),INDEX(dbOrdini[% VOL],MATCH(F246,dbOrdini[CODICE ANKER],0))))</f>
        <v/>
      </c>
      <c r="J246" s="125" t="str">
        <f t="array" ref="J246">IF(B246="","",IF(T246="A",VLOOKUP(B246,listoneAnker_NoSku,5,FALSE),INDEX(dbOrdini[PREZZO ANKER],MATCH(1,(dbOrdini[CODICE SUPPLY]=$W$6)*(dbOrdini[CODICE ANKER]=F246),0))))</f>
        <v/>
      </c>
      <c r="K246" s="295" t="str">
        <f>IFERROR(INDEX(vinolux_data[Price / Bottle],MATCH(INDEX(Anker[barcode bottle],MATCH(F246,Anker[SKU],0)),vinolux_data[EAN bottle],0)),"")</f>
        <v/>
      </c>
      <c r="L246" s="295" t="str">
        <f>IF(B246="","",IF(T246&lt;&gt;"B",IFERROR(INDEX(ultimoPrezzoitalia[PREZZO UNITARIO],MATCH(TEXT(A246,0),ultimoPrezzoitalia[ARTICOLO],0)),""),IF(INDEX(dbOrdini[PREZZO ITALIA],MATCH(F246,dbOrdini[CODICE ANKER],0))=0,"",INDEX(dbOrdini[PREZZO ITALIA],MATCH(F246,dbOrdini[CODICE ANKER],0)))))</f>
        <v/>
      </c>
      <c r="M246" s="126" t="str">
        <f t="array" ref="M246">IFERROR(IF(B246="","",IF(T246="A",VLOOKUP(F246,listoneAnkerCompleto,6,FALSE)+(10.3552*H246*I246)/100+1.5+0.05,IF(T246="B",INDEX(dbOrdini[COSTO IMPORT BOTT.],MATCH(1,(dbOrdini[CODICE SUPPLY]=$W$6)*(dbOrdini[CODICE ANKER]=F246),0)),J246+(10.3552*H246*I246)/100+1.5+0.05))),"")</f>
        <v/>
      </c>
      <c r="N246" s="201" t="str">
        <f t="shared" si="19"/>
        <v/>
      </c>
      <c r="O246" s="127" t="str">
        <f>IFERROR(INDEX(ankerAvailabilities[quantity],MATCH(F246,ankerAvailabilities[article nr'#],0)),"")</f>
        <v/>
      </c>
      <c r="P246" s="128" t="str">
        <f ca="1">IFERROR(INDEX(inventarioGeko[ESISTENZA],MATCH(A246,inventarioGeko[ARTICOLO],0)),"")</f>
        <v/>
      </c>
      <c r="Q246" s="129" t="str">
        <f t="shared" si="20"/>
        <v/>
      </c>
      <c r="R246" s="130" t="str">
        <f t="shared" si="21"/>
        <v/>
      </c>
      <c r="S246" s="126" t="str">
        <f t="shared" si="22"/>
        <v/>
      </c>
      <c r="T246" s="240" t="str">
        <f t="shared" si="23"/>
        <v/>
      </c>
    </row>
    <row r="247" spans="1:20">
      <c r="A247" s="283" t="str">
        <f t="shared" ca="1" si="18"/>
        <v/>
      </c>
      <c r="B247" s="276"/>
      <c r="C247" s="277"/>
      <c r="D247" s="285"/>
      <c r="E247" s="164"/>
      <c r="F247" s="121" t="str" cm="1">
        <f t="array" ref="F247">IF(B247="","",IF(T247="A",INDEX(skuAnker,MATCH(B247,descrizioneArtAnker,0)),INDEX(dbOrdini[CODICE ANKER],MATCH(1,(dbOrdini[CODICE SUPPLY]=$W$6)*(dbOrdini[DESCRIZIONE]=B247),0))))</f>
        <v/>
      </c>
      <c r="G247" s="122" t="str">
        <f>IF(B247="","",IF(T247="A",VLOOKUP(B247,listoneAnker_NoSku,2,FALSE),INDEX(dbOrdini[BT/CS],MATCH(F247,dbOrdini[CODICE ANKER],0))))</f>
        <v/>
      </c>
      <c r="H247" s="123" t="str">
        <f>IF(B247="","",IF(T247="A",VLOOKUP(B247,listoneAnker_NoSku,3,FALSE),INDEX(dbOrdini[LT.],MATCH(F247,dbOrdini[CODICE ANKER],0))))</f>
        <v/>
      </c>
      <c r="I247" s="124" t="str">
        <f>IF(B247="","",IF(T247="A",VLOOKUP(B247,listoneAnker_NoSku,4,FALSE),INDEX(dbOrdini[% VOL],MATCH(F247,dbOrdini[CODICE ANKER],0))))</f>
        <v/>
      </c>
      <c r="J247" s="125" t="str">
        <f t="array" ref="J247">IF(B247="","",IF(T247="A",VLOOKUP(B247,listoneAnker_NoSku,5,FALSE),INDEX(dbOrdini[PREZZO ANKER],MATCH(1,(dbOrdini[CODICE SUPPLY]=$W$6)*(dbOrdini[CODICE ANKER]=F247),0))))</f>
        <v/>
      </c>
      <c r="K247" s="295" t="str">
        <f>IFERROR(INDEX(vinolux_data[Price / Bottle],MATCH(INDEX(Anker[barcode bottle],MATCH(F247,Anker[SKU],0)),vinolux_data[EAN bottle],0)),"")</f>
        <v/>
      </c>
      <c r="L247" s="295" t="str">
        <f>IF(B247="","",IF(T247&lt;&gt;"B",IFERROR(INDEX(ultimoPrezzoitalia[PREZZO UNITARIO],MATCH(TEXT(A247,0),ultimoPrezzoitalia[ARTICOLO],0)),""),IF(INDEX(dbOrdini[PREZZO ITALIA],MATCH(F247,dbOrdini[CODICE ANKER],0))=0,"",INDEX(dbOrdini[PREZZO ITALIA],MATCH(F247,dbOrdini[CODICE ANKER],0)))))</f>
        <v/>
      </c>
      <c r="M247" s="126" t="str">
        <f t="array" ref="M247">IFERROR(IF(B247="","",IF(T247="A",VLOOKUP(F247,listoneAnkerCompleto,6,FALSE)+(10.3552*H247*I247)/100+1.5+0.05,IF(T247="B",INDEX(dbOrdini[COSTO IMPORT BOTT.],MATCH(1,(dbOrdini[CODICE SUPPLY]=$W$6)*(dbOrdini[CODICE ANKER]=F247),0)),J247+(10.3552*H247*I247)/100+1.5+0.05))),"")</f>
        <v/>
      </c>
      <c r="N247" s="201" t="str">
        <f t="shared" si="19"/>
        <v/>
      </c>
      <c r="O247" s="127" t="str">
        <f>IFERROR(INDEX(ankerAvailabilities[quantity],MATCH(F247,ankerAvailabilities[article nr'#],0)),"")</f>
        <v/>
      </c>
      <c r="P247" s="128" t="str">
        <f ca="1">IFERROR(INDEX(inventarioGeko[ESISTENZA],MATCH(A247,inventarioGeko[ARTICOLO],0)),"")</f>
        <v/>
      </c>
      <c r="Q247" s="129" t="str">
        <f t="shared" si="20"/>
        <v/>
      </c>
      <c r="R247" s="130" t="str">
        <f t="shared" si="21"/>
        <v/>
      </c>
      <c r="S247" s="126" t="str">
        <f t="shared" si="22"/>
        <v/>
      </c>
      <c r="T247" s="240" t="str">
        <f t="shared" si="23"/>
        <v/>
      </c>
    </row>
    <row r="248" spans="1:20">
      <c r="A248" s="283" t="str">
        <f t="shared" ca="1" si="18"/>
        <v/>
      </c>
      <c r="B248" s="276"/>
      <c r="C248" s="277"/>
      <c r="D248" s="285"/>
      <c r="E248" s="164"/>
      <c r="F248" s="121" t="str" cm="1">
        <f t="array" ref="F248">IF(B248="","",IF(T248="A",INDEX(skuAnker,MATCH(B248,descrizioneArtAnker,0)),INDEX(dbOrdini[CODICE ANKER],MATCH(1,(dbOrdini[CODICE SUPPLY]=$W$6)*(dbOrdini[DESCRIZIONE]=B248),0))))</f>
        <v/>
      </c>
      <c r="G248" s="122" t="str">
        <f>IF(B248="","",IF(T248="A",VLOOKUP(B248,listoneAnker_NoSku,2,FALSE),INDEX(dbOrdini[BT/CS],MATCH(F248,dbOrdini[CODICE ANKER],0))))</f>
        <v/>
      </c>
      <c r="H248" s="123" t="str">
        <f>IF(B248="","",IF(T248="A",VLOOKUP(B248,listoneAnker_NoSku,3,FALSE),INDEX(dbOrdini[LT.],MATCH(F248,dbOrdini[CODICE ANKER],0))))</f>
        <v/>
      </c>
      <c r="I248" s="124" t="str">
        <f>IF(B248="","",IF(T248="A",VLOOKUP(B248,listoneAnker_NoSku,4,FALSE),INDEX(dbOrdini[% VOL],MATCH(F248,dbOrdini[CODICE ANKER],0))))</f>
        <v/>
      </c>
      <c r="J248" s="125" t="str">
        <f t="array" ref="J248">IF(B248="","",IF(T248="A",VLOOKUP(B248,listoneAnker_NoSku,5,FALSE),INDEX(dbOrdini[PREZZO ANKER],MATCH(1,(dbOrdini[CODICE SUPPLY]=$W$6)*(dbOrdini[CODICE ANKER]=F248),0))))</f>
        <v/>
      </c>
      <c r="K248" s="295" t="str">
        <f>IFERROR(INDEX(vinolux_data[Price / Bottle],MATCH(INDEX(Anker[barcode bottle],MATCH(F248,Anker[SKU],0)),vinolux_data[EAN bottle],0)),"")</f>
        <v/>
      </c>
      <c r="L248" s="295" t="str">
        <f>IF(B248="","",IF(T248&lt;&gt;"B",IFERROR(INDEX(ultimoPrezzoitalia[PREZZO UNITARIO],MATCH(TEXT(A248,0),ultimoPrezzoitalia[ARTICOLO],0)),""),IF(INDEX(dbOrdini[PREZZO ITALIA],MATCH(F248,dbOrdini[CODICE ANKER],0))=0,"",INDEX(dbOrdini[PREZZO ITALIA],MATCH(F248,dbOrdini[CODICE ANKER],0)))))</f>
        <v/>
      </c>
      <c r="M248" s="126" t="str">
        <f t="array" ref="M248">IFERROR(IF(B248="","",IF(T248="A",VLOOKUP(F248,listoneAnkerCompleto,6,FALSE)+(10.3552*H248*I248)/100+1.5+0.05,IF(T248="B",INDEX(dbOrdini[COSTO IMPORT BOTT.],MATCH(1,(dbOrdini[CODICE SUPPLY]=$W$6)*(dbOrdini[CODICE ANKER]=F248),0)),J248+(10.3552*H248*I248)/100+1.5+0.05))),"")</f>
        <v/>
      </c>
      <c r="N248" s="201" t="str">
        <f t="shared" si="19"/>
        <v/>
      </c>
      <c r="O248" s="127" t="str">
        <f>IFERROR(INDEX(ankerAvailabilities[quantity],MATCH(F248,ankerAvailabilities[article nr'#],0)),"")</f>
        <v/>
      </c>
      <c r="P248" s="128" t="str">
        <f ca="1">IFERROR(INDEX(inventarioGeko[ESISTENZA],MATCH(A248,inventarioGeko[ARTICOLO],0)),"")</f>
        <v/>
      </c>
      <c r="Q248" s="129" t="str">
        <f t="shared" si="20"/>
        <v/>
      </c>
      <c r="R248" s="130" t="str">
        <f t="shared" si="21"/>
        <v/>
      </c>
      <c r="S248" s="126" t="str">
        <f t="shared" si="22"/>
        <v/>
      </c>
      <c r="T248" s="240" t="str">
        <f t="shared" si="23"/>
        <v/>
      </c>
    </row>
    <row r="249" spans="1:20">
      <c r="A249" s="283" t="str">
        <f t="shared" ca="1" si="18"/>
        <v/>
      </c>
      <c r="B249" s="276"/>
      <c r="C249" s="277"/>
      <c r="D249" s="285"/>
      <c r="E249" s="164"/>
      <c r="F249" s="121" t="str" cm="1">
        <f t="array" ref="F249">IF(B249="","",IF(T249="A",INDEX(skuAnker,MATCH(B249,descrizioneArtAnker,0)),INDEX(dbOrdini[CODICE ANKER],MATCH(1,(dbOrdini[CODICE SUPPLY]=$W$6)*(dbOrdini[DESCRIZIONE]=B249),0))))</f>
        <v/>
      </c>
      <c r="G249" s="122" t="str">
        <f>IF(B249="","",IF(T249="A",VLOOKUP(B249,listoneAnker_NoSku,2,FALSE),INDEX(dbOrdini[BT/CS],MATCH(F249,dbOrdini[CODICE ANKER],0))))</f>
        <v/>
      </c>
      <c r="H249" s="123" t="str">
        <f>IF(B249="","",IF(T249="A",VLOOKUP(B249,listoneAnker_NoSku,3,FALSE),INDEX(dbOrdini[LT.],MATCH(F249,dbOrdini[CODICE ANKER],0))))</f>
        <v/>
      </c>
      <c r="I249" s="124" t="str">
        <f>IF(B249="","",IF(T249="A",VLOOKUP(B249,listoneAnker_NoSku,4,FALSE),INDEX(dbOrdini[% VOL],MATCH(F249,dbOrdini[CODICE ANKER],0))))</f>
        <v/>
      </c>
      <c r="J249" s="125" t="str">
        <f t="array" ref="J249">IF(B249="","",IF(T249="A",VLOOKUP(B249,listoneAnker_NoSku,5,FALSE),INDEX(dbOrdini[PREZZO ANKER],MATCH(1,(dbOrdini[CODICE SUPPLY]=$W$6)*(dbOrdini[CODICE ANKER]=F249),0))))</f>
        <v/>
      </c>
      <c r="K249" s="295" t="str">
        <f>IFERROR(INDEX(vinolux_data[Price / Bottle],MATCH(INDEX(Anker[barcode bottle],MATCH(F249,Anker[SKU],0)),vinolux_data[EAN bottle],0)),"")</f>
        <v/>
      </c>
      <c r="L249" s="295" t="str">
        <f>IF(B249="","",IF(T249&lt;&gt;"B",IFERROR(INDEX(ultimoPrezzoitalia[PREZZO UNITARIO],MATCH(TEXT(A249,0),ultimoPrezzoitalia[ARTICOLO],0)),""),IF(INDEX(dbOrdini[PREZZO ITALIA],MATCH(F249,dbOrdini[CODICE ANKER],0))=0,"",INDEX(dbOrdini[PREZZO ITALIA],MATCH(F249,dbOrdini[CODICE ANKER],0)))))</f>
        <v/>
      </c>
      <c r="M249" s="126" t="str">
        <f t="array" ref="M249">IFERROR(IF(B249="","",IF(T249="A",VLOOKUP(F249,listoneAnkerCompleto,6,FALSE)+(10.3552*H249*I249)/100+1.5+0.05,IF(T249="B",INDEX(dbOrdini[COSTO IMPORT BOTT.],MATCH(1,(dbOrdini[CODICE SUPPLY]=$W$6)*(dbOrdini[CODICE ANKER]=F249),0)),J249+(10.3552*H249*I249)/100+1.5+0.05))),"")</f>
        <v/>
      </c>
      <c r="N249" s="201" t="str">
        <f t="shared" si="19"/>
        <v/>
      </c>
      <c r="O249" s="127" t="str">
        <f>IFERROR(INDEX(ankerAvailabilities[quantity],MATCH(F249,ankerAvailabilities[article nr'#],0)),"")</f>
        <v/>
      </c>
      <c r="P249" s="128" t="str">
        <f ca="1">IFERROR(INDEX(inventarioGeko[ESISTENZA],MATCH(A249,inventarioGeko[ARTICOLO],0)),"")</f>
        <v/>
      </c>
      <c r="Q249" s="129" t="str">
        <f t="shared" si="20"/>
        <v/>
      </c>
      <c r="R249" s="130" t="str">
        <f t="shared" si="21"/>
        <v/>
      </c>
      <c r="S249" s="126" t="str">
        <f t="shared" si="22"/>
        <v/>
      </c>
      <c r="T249" s="240" t="str">
        <f t="shared" si="23"/>
        <v/>
      </c>
    </row>
    <row r="250" spans="1:20">
      <c r="A250" s="284" t="str">
        <f t="shared" ca="1" si="18"/>
        <v/>
      </c>
      <c r="B250" s="280"/>
      <c r="C250" s="281"/>
      <c r="D250" s="282"/>
      <c r="E250" s="166"/>
      <c r="F250" s="121" t="str" cm="1">
        <f t="array" ref="F250">IF(B250="","",IF(T250="A",INDEX(skuAnker,MATCH(B250,descrizioneArtAnker,0)),INDEX(dbOrdini[CODICE ANKER],MATCH(1,(dbOrdini[CODICE SUPPLY]=$W$6)*(dbOrdini[DESCRIZIONE]=B250),0))))</f>
        <v/>
      </c>
      <c r="G250" s="122" t="str">
        <f>IF(B250="","",IF(T250="A",VLOOKUP(B250,listoneAnker_NoSku,2,FALSE),INDEX(dbOrdini[BT/CS],MATCH(F250,dbOrdini[CODICE ANKER],0))))</f>
        <v/>
      </c>
      <c r="H250" s="123" t="str">
        <f>IF(B250="","",IF(T250="A",VLOOKUP(B250,listoneAnker_NoSku,3,FALSE),INDEX(dbOrdini[LT.],MATCH(F250,dbOrdini[CODICE ANKER],0))))</f>
        <v/>
      </c>
      <c r="I250" s="124" t="str">
        <f>IF(B250="","",IF(T250="A",VLOOKUP(B250,listoneAnker_NoSku,4,FALSE),INDEX(dbOrdini[% VOL],MATCH(F250,dbOrdini[CODICE ANKER],0))))</f>
        <v/>
      </c>
      <c r="J250" s="125" t="str">
        <f t="array" ref="J250">IF(B250="","",IF(T250="A",VLOOKUP(B250,listoneAnker_NoSku,5,FALSE),INDEX(dbOrdini[PREZZO ANKER],MATCH(1,(dbOrdini[CODICE SUPPLY]=$W$6)*(dbOrdini[CODICE ANKER]=F250),0))))</f>
        <v/>
      </c>
      <c r="K250" s="295" t="str">
        <f>IFERROR(INDEX(vinolux_data[Price / Bottle],MATCH(INDEX(Anker[barcode bottle],MATCH(F250,Anker[SKU],0)),vinolux_data[EAN bottle],0)),"")</f>
        <v/>
      </c>
      <c r="L250" s="295" t="str">
        <f>IF(B250="","",IF(T250&lt;&gt;"B",IFERROR(INDEX(ultimoPrezzoitalia[PREZZO UNITARIO],MATCH(TEXT(A250,0),ultimoPrezzoitalia[ARTICOLO],0)),""),IF(INDEX(dbOrdini[PREZZO ITALIA],MATCH(F250,dbOrdini[CODICE ANKER],0))=0,"",INDEX(dbOrdini[PREZZO ITALIA],MATCH(F250,dbOrdini[CODICE ANKER],0)))))</f>
        <v/>
      </c>
      <c r="M250" s="126" t="str">
        <f t="array" ref="M250">IFERROR(IF(B250="","",IF(T250="A",VLOOKUP(F250,listoneAnkerCompleto,6,FALSE)+(10.3552*H250*I250)/100+1.5+0.05,IF(T250="B",INDEX(dbOrdini[COSTO IMPORT BOTT.],MATCH(1,(dbOrdini[CODICE SUPPLY]=$W$6)*(dbOrdini[CODICE ANKER]=F250),0)),J250+(10.3552*H250*I250)/100+1.5+0.05))),"")</f>
        <v/>
      </c>
      <c r="N250" s="201" t="str">
        <f t="shared" si="19"/>
        <v/>
      </c>
      <c r="O250" s="127" t="str">
        <f>IFERROR(INDEX(ankerAvailabilities[quantity],MATCH(F250,ankerAvailabilities[article nr'#],0)),"")</f>
        <v/>
      </c>
      <c r="P250" s="128" t="str">
        <f ca="1">IFERROR(INDEX(inventarioGeko[ESISTENZA],MATCH(A250,inventarioGeko[ARTICOLO],0)),"")</f>
        <v/>
      </c>
      <c r="Q250" s="129" t="str">
        <f t="shared" si="20"/>
        <v/>
      </c>
      <c r="R250" s="130" t="str">
        <f t="shared" si="21"/>
        <v/>
      </c>
      <c r="S250" s="126" t="str">
        <f t="shared" si="22"/>
        <v/>
      </c>
      <c r="T250" s="240" t="str">
        <f t="shared" si="23"/>
        <v/>
      </c>
    </row>
    <row r="251" spans="1:20">
      <c r="A251" s="284" t="str">
        <f t="shared" ca="1" si="18"/>
        <v/>
      </c>
      <c r="B251" s="280"/>
      <c r="C251" s="281"/>
      <c r="D251" s="282"/>
      <c r="E251" s="166"/>
      <c r="F251" s="121" t="str" cm="1">
        <f t="array" ref="F251">IF(B251="","",IF(T251="A",INDEX(skuAnker,MATCH(B251,descrizioneArtAnker,0)),INDEX(dbOrdini[CODICE ANKER],MATCH(1,(dbOrdini[CODICE SUPPLY]=$W$6)*(dbOrdini[DESCRIZIONE]=B251),0))))</f>
        <v/>
      </c>
      <c r="G251" s="122" t="str">
        <f>IF(B251="","",IF(T251="A",VLOOKUP(B251,listoneAnker_NoSku,2,FALSE),INDEX(dbOrdini[BT/CS],MATCH(F251,dbOrdini[CODICE ANKER],0))))</f>
        <v/>
      </c>
      <c r="H251" s="123" t="str">
        <f>IF(B251="","",IF(T251="A",VLOOKUP(B251,listoneAnker_NoSku,3,FALSE),INDEX(dbOrdini[LT.],MATCH(F251,dbOrdini[CODICE ANKER],0))))</f>
        <v/>
      </c>
      <c r="I251" s="124" t="str">
        <f>IF(B251="","",IF(T251="A",VLOOKUP(B251,listoneAnker_NoSku,4,FALSE),INDEX(dbOrdini[% VOL],MATCH(F251,dbOrdini[CODICE ANKER],0))))</f>
        <v/>
      </c>
      <c r="J251" s="125" t="str">
        <f t="array" ref="J251">IF(B251="","",IF(T251="A",VLOOKUP(B251,listoneAnker_NoSku,5,FALSE),INDEX(dbOrdini[PREZZO ANKER],MATCH(1,(dbOrdini[CODICE SUPPLY]=$W$6)*(dbOrdini[CODICE ANKER]=F251),0))))</f>
        <v/>
      </c>
      <c r="K251" s="295" t="str">
        <f>IFERROR(INDEX(vinolux_data[Price / Bottle],MATCH(INDEX(Anker[barcode bottle],MATCH(F251,Anker[SKU],0)),vinolux_data[EAN bottle],0)),"")</f>
        <v/>
      </c>
      <c r="L251" s="295" t="str">
        <f>IF(B251="","",IF(T251&lt;&gt;"B",IFERROR(INDEX(ultimoPrezzoitalia[PREZZO UNITARIO],MATCH(TEXT(A251,0),ultimoPrezzoitalia[ARTICOLO],0)),""),IF(INDEX(dbOrdini[PREZZO ITALIA],MATCH(F251,dbOrdini[CODICE ANKER],0))=0,"",INDEX(dbOrdini[PREZZO ITALIA],MATCH(F251,dbOrdini[CODICE ANKER],0)))))</f>
        <v/>
      </c>
      <c r="M251" s="126" t="str">
        <f t="array" ref="M251">IFERROR(IF(B251="","",IF(T251="A",VLOOKUP(F251,listoneAnkerCompleto,6,FALSE)+(10.3552*H251*I251)/100+1.5+0.05,IF(T251="B",INDEX(dbOrdini[COSTO IMPORT BOTT.],MATCH(1,(dbOrdini[CODICE SUPPLY]=$W$6)*(dbOrdini[CODICE ANKER]=F251),0)),J251+(10.3552*H251*I251)/100+1.5+0.05))),"")</f>
        <v/>
      </c>
      <c r="N251" s="201" t="str">
        <f t="shared" si="19"/>
        <v/>
      </c>
      <c r="O251" s="127" t="str">
        <f>IFERROR(INDEX(ankerAvailabilities[quantity],MATCH(F251,ankerAvailabilities[article nr'#],0)),"")</f>
        <v/>
      </c>
      <c r="P251" s="128" t="str">
        <f ca="1">IFERROR(INDEX(inventarioGeko[ESISTENZA],MATCH(A251,inventarioGeko[ARTICOLO],0)),"")</f>
        <v/>
      </c>
      <c r="Q251" s="129" t="str">
        <f t="shared" si="20"/>
        <v/>
      </c>
      <c r="R251" s="130" t="str">
        <f t="shared" si="21"/>
        <v/>
      </c>
      <c r="S251" s="126" t="str">
        <f t="shared" si="22"/>
        <v/>
      </c>
      <c r="T251" s="240" t="str">
        <f t="shared" si="23"/>
        <v/>
      </c>
    </row>
    <row r="252" spans="1:20">
      <c r="A252" s="283" t="str">
        <f t="shared" ca="1" si="18"/>
        <v/>
      </c>
      <c r="B252" s="276"/>
      <c r="C252" s="277"/>
      <c r="D252" s="285"/>
      <c r="E252" s="164"/>
      <c r="F252" s="121" t="str" cm="1">
        <f t="array" ref="F252">IF(B252="","",IF(T252="A",INDEX(skuAnker,MATCH(B252,descrizioneArtAnker,0)),INDEX(dbOrdini[CODICE ANKER],MATCH(1,(dbOrdini[CODICE SUPPLY]=$W$6)*(dbOrdini[DESCRIZIONE]=B252),0))))</f>
        <v/>
      </c>
      <c r="G252" s="122" t="str">
        <f>IF(B252="","",IF(T252="A",VLOOKUP(B252,listoneAnker_NoSku,2,FALSE),INDEX(dbOrdini[BT/CS],MATCH(F252,dbOrdini[CODICE ANKER],0))))</f>
        <v/>
      </c>
      <c r="H252" s="123" t="str">
        <f>IF(B252="","",IF(T252="A",VLOOKUP(B252,listoneAnker_NoSku,3,FALSE),INDEX(dbOrdini[LT.],MATCH(F252,dbOrdini[CODICE ANKER],0))))</f>
        <v/>
      </c>
      <c r="I252" s="124" t="str">
        <f>IF(B252="","",IF(T252="A",VLOOKUP(B252,listoneAnker_NoSku,4,FALSE),INDEX(dbOrdini[% VOL],MATCH(F252,dbOrdini[CODICE ANKER],0))))</f>
        <v/>
      </c>
      <c r="J252" s="125" t="str">
        <f t="array" ref="J252">IF(B252="","",IF(T252="A",VLOOKUP(B252,listoneAnker_NoSku,5,FALSE),INDEX(dbOrdini[PREZZO ANKER],MATCH(1,(dbOrdini[CODICE SUPPLY]=$W$6)*(dbOrdini[CODICE ANKER]=F252),0))))</f>
        <v/>
      </c>
      <c r="K252" s="295" t="str">
        <f>IFERROR(INDEX(vinolux_data[Price / Bottle],MATCH(INDEX(Anker[barcode bottle],MATCH(F252,Anker[SKU],0)),vinolux_data[EAN bottle],0)),"")</f>
        <v/>
      </c>
      <c r="L252" s="295" t="str">
        <f>IF(B252="","",IF(T252&lt;&gt;"B",IFERROR(INDEX(ultimoPrezzoitalia[PREZZO UNITARIO],MATCH(TEXT(A252,0),ultimoPrezzoitalia[ARTICOLO],0)),""),IF(INDEX(dbOrdini[PREZZO ITALIA],MATCH(F252,dbOrdini[CODICE ANKER],0))=0,"",INDEX(dbOrdini[PREZZO ITALIA],MATCH(F252,dbOrdini[CODICE ANKER],0)))))</f>
        <v/>
      </c>
      <c r="M252" s="126" t="str">
        <f t="array" ref="M252">IFERROR(IF(B252="","",IF(T252="A",VLOOKUP(F252,listoneAnkerCompleto,6,FALSE)+(10.3552*H252*I252)/100+1.5+0.05,IF(T252="B",INDEX(dbOrdini[COSTO IMPORT BOTT.],MATCH(1,(dbOrdini[CODICE SUPPLY]=$W$6)*(dbOrdini[CODICE ANKER]=F252),0)),J252+(10.3552*H252*I252)/100+1.5+0.05))),"")</f>
        <v/>
      </c>
      <c r="N252" s="201" t="str">
        <f t="shared" si="19"/>
        <v/>
      </c>
      <c r="O252" s="127" t="str">
        <f>IFERROR(INDEX(ankerAvailabilities[quantity],MATCH(F252,ankerAvailabilities[article nr'#],0)),"")</f>
        <v/>
      </c>
      <c r="P252" s="128" t="str">
        <f ca="1">IFERROR(INDEX(inventarioGeko[ESISTENZA],MATCH(A252,inventarioGeko[ARTICOLO],0)),"")</f>
        <v/>
      </c>
      <c r="Q252" s="129" t="str">
        <f t="shared" si="20"/>
        <v/>
      </c>
      <c r="R252" s="130" t="str">
        <f t="shared" si="21"/>
        <v/>
      </c>
      <c r="S252" s="126" t="str">
        <f t="shared" si="22"/>
        <v/>
      </c>
      <c r="T252" s="240" t="str">
        <f t="shared" si="23"/>
        <v/>
      </c>
    </row>
    <row r="253" spans="1:20">
      <c r="A253" s="283" t="str">
        <f t="shared" ca="1" si="18"/>
        <v/>
      </c>
      <c r="B253" s="276"/>
      <c r="C253" s="277"/>
      <c r="D253" s="285"/>
      <c r="E253" s="164"/>
      <c r="F253" s="121" t="str" cm="1">
        <f t="array" ref="F253">IF(B253="","",IF(T253="A",INDEX(skuAnker,MATCH(B253,descrizioneArtAnker,0)),INDEX(dbOrdini[CODICE ANKER],MATCH(1,(dbOrdini[CODICE SUPPLY]=$W$6)*(dbOrdini[DESCRIZIONE]=B253),0))))</f>
        <v/>
      </c>
      <c r="G253" s="122" t="str">
        <f>IF(B253="","",IF(T253="A",VLOOKUP(B253,listoneAnker_NoSku,2,FALSE),INDEX(dbOrdini[BT/CS],MATCH(F253,dbOrdini[CODICE ANKER],0))))</f>
        <v/>
      </c>
      <c r="H253" s="123" t="str">
        <f>IF(B253="","",IF(T253="A",VLOOKUP(B253,listoneAnker_NoSku,3,FALSE),INDEX(dbOrdini[LT.],MATCH(F253,dbOrdini[CODICE ANKER],0))))</f>
        <v/>
      </c>
      <c r="I253" s="124" t="str">
        <f>IF(B253="","",IF(T253="A",VLOOKUP(B253,listoneAnker_NoSku,4,FALSE),INDEX(dbOrdini[% VOL],MATCH(F253,dbOrdini[CODICE ANKER],0))))</f>
        <v/>
      </c>
      <c r="J253" s="125" t="str">
        <f t="array" ref="J253">IF(B253="","",IF(T253="A",VLOOKUP(B253,listoneAnker_NoSku,5,FALSE),INDEX(dbOrdini[PREZZO ANKER],MATCH(1,(dbOrdini[CODICE SUPPLY]=$W$6)*(dbOrdini[CODICE ANKER]=F253),0))))</f>
        <v/>
      </c>
      <c r="K253" s="295" t="str">
        <f>IFERROR(INDEX(vinolux_data[Price / Bottle],MATCH(INDEX(Anker[barcode bottle],MATCH(F253,Anker[SKU],0)),vinolux_data[EAN bottle],0)),"")</f>
        <v/>
      </c>
      <c r="L253" s="295" t="str">
        <f>IF(B253="","",IF(T253&lt;&gt;"B",IFERROR(INDEX(ultimoPrezzoitalia[PREZZO UNITARIO],MATCH(TEXT(A253,0),ultimoPrezzoitalia[ARTICOLO],0)),""),IF(INDEX(dbOrdini[PREZZO ITALIA],MATCH(F253,dbOrdini[CODICE ANKER],0))=0,"",INDEX(dbOrdini[PREZZO ITALIA],MATCH(F253,dbOrdini[CODICE ANKER],0)))))</f>
        <v/>
      </c>
      <c r="M253" s="126" t="str">
        <f t="array" ref="M253">IFERROR(IF(B253="","",IF(T253="A",VLOOKUP(F253,listoneAnkerCompleto,6,FALSE)+(10.3552*H253*I253)/100+1.5+0.05,IF(T253="B",INDEX(dbOrdini[COSTO IMPORT BOTT.],MATCH(1,(dbOrdini[CODICE SUPPLY]=$W$6)*(dbOrdini[CODICE ANKER]=F253),0)),J253+(10.3552*H253*I253)/100+1.5+0.05))),"")</f>
        <v/>
      </c>
      <c r="N253" s="201" t="str">
        <f t="shared" si="19"/>
        <v/>
      </c>
      <c r="O253" s="127" t="str">
        <f>IFERROR(INDEX(ankerAvailabilities[quantity],MATCH(F253,ankerAvailabilities[article nr'#],0)),"")</f>
        <v/>
      </c>
      <c r="P253" s="128" t="str">
        <f ca="1">IFERROR(INDEX(inventarioGeko[ESISTENZA],MATCH(A253,inventarioGeko[ARTICOLO],0)),"")</f>
        <v/>
      </c>
      <c r="Q253" s="129" t="str">
        <f t="shared" si="20"/>
        <v/>
      </c>
      <c r="R253" s="130" t="str">
        <f t="shared" si="21"/>
        <v/>
      </c>
      <c r="S253" s="126" t="str">
        <f t="shared" si="22"/>
        <v/>
      </c>
      <c r="T253" s="240" t="str">
        <f t="shared" si="23"/>
        <v/>
      </c>
    </row>
    <row r="254" spans="1:20">
      <c r="A254" s="284" t="str">
        <f t="shared" ca="1" si="18"/>
        <v/>
      </c>
      <c r="B254" s="280"/>
      <c r="C254" s="281"/>
      <c r="D254" s="282"/>
      <c r="E254" s="166"/>
      <c r="F254" s="121" t="str" cm="1">
        <f t="array" ref="F254">IF(B254="","",IF(T254="A",INDEX(skuAnker,MATCH(B254,descrizioneArtAnker,0)),INDEX(dbOrdini[CODICE ANKER],MATCH(1,(dbOrdini[CODICE SUPPLY]=$W$6)*(dbOrdini[DESCRIZIONE]=B254),0))))</f>
        <v/>
      </c>
      <c r="G254" s="122" t="str">
        <f>IF(B254="","",IF(T254="A",VLOOKUP(B254,listoneAnker_NoSku,2,FALSE),INDEX(dbOrdini[BT/CS],MATCH(F254,dbOrdini[CODICE ANKER],0))))</f>
        <v/>
      </c>
      <c r="H254" s="123" t="str">
        <f>IF(B254="","",IF(T254="A",VLOOKUP(B254,listoneAnker_NoSku,3,FALSE),INDEX(dbOrdini[LT.],MATCH(F254,dbOrdini[CODICE ANKER],0))))</f>
        <v/>
      </c>
      <c r="I254" s="124" t="str">
        <f>IF(B254="","",IF(T254="A",VLOOKUP(B254,listoneAnker_NoSku,4,FALSE),INDEX(dbOrdini[% VOL],MATCH(F254,dbOrdini[CODICE ANKER],0))))</f>
        <v/>
      </c>
      <c r="J254" s="125" t="str">
        <f t="array" ref="J254">IF(B254="","",IF(T254="A",VLOOKUP(B254,listoneAnker_NoSku,5,FALSE),INDEX(dbOrdini[PREZZO ANKER],MATCH(1,(dbOrdini[CODICE SUPPLY]=$W$6)*(dbOrdini[CODICE ANKER]=F254),0))))</f>
        <v/>
      </c>
      <c r="K254" s="295" t="str">
        <f>IFERROR(INDEX(vinolux_data[Price / Bottle],MATCH(INDEX(Anker[barcode bottle],MATCH(F254,Anker[SKU],0)),vinolux_data[EAN bottle],0)),"")</f>
        <v/>
      </c>
      <c r="L254" s="295" t="str">
        <f>IF(B254="","",IF(T254&lt;&gt;"B",IFERROR(INDEX(ultimoPrezzoitalia[PREZZO UNITARIO],MATCH(TEXT(A254,0),ultimoPrezzoitalia[ARTICOLO],0)),""),IF(INDEX(dbOrdini[PREZZO ITALIA],MATCH(F254,dbOrdini[CODICE ANKER],0))=0,"",INDEX(dbOrdini[PREZZO ITALIA],MATCH(F254,dbOrdini[CODICE ANKER],0)))))</f>
        <v/>
      </c>
      <c r="M254" s="126" t="str">
        <f t="array" ref="M254">IFERROR(IF(B254="","",IF(T254="A",VLOOKUP(F254,listoneAnkerCompleto,6,FALSE)+(10.3552*H254*I254)/100+1.5+0.05,IF(T254="B",INDEX(dbOrdini[COSTO IMPORT BOTT.],MATCH(1,(dbOrdini[CODICE SUPPLY]=$W$6)*(dbOrdini[CODICE ANKER]=F254),0)),J254+(10.3552*H254*I254)/100+1.5+0.05))),"")</f>
        <v/>
      </c>
      <c r="N254" s="201" t="str">
        <f t="shared" si="19"/>
        <v/>
      </c>
      <c r="O254" s="127" t="str">
        <f>IFERROR(INDEX(ankerAvailabilities[quantity],MATCH(F254,ankerAvailabilities[article nr'#],0)),"")</f>
        <v/>
      </c>
      <c r="P254" s="128" t="str">
        <f ca="1">IFERROR(INDEX(inventarioGeko[ESISTENZA],MATCH(A254,inventarioGeko[ARTICOLO],0)),"")</f>
        <v/>
      </c>
      <c r="Q254" s="129" t="str">
        <f t="shared" si="20"/>
        <v/>
      </c>
      <c r="R254" s="130" t="str">
        <f t="shared" si="21"/>
        <v/>
      </c>
      <c r="S254" s="126" t="str">
        <f t="shared" si="22"/>
        <v/>
      </c>
      <c r="T254" s="240" t="str">
        <f t="shared" si="23"/>
        <v/>
      </c>
    </row>
    <row r="255" spans="1:20">
      <c r="A255" s="283" t="str">
        <f t="shared" ca="1" si="18"/>
        <v/>
      </c>
      <c r="B255" s="276"/>
      <c r="C255" s="277"/>
      <c r="D255" s="285"/>
      <c r="E255" s="164"/>
      <c r="F255" s="121" t="str" cm="1">
        <f t="array" ref="F255">IF(B255="","",IF(T255="A",INDEX(skuAnker,MATCH(B255,descrizioneArtAnker,0)),INDEX(dbOrdini[CODICE ANKER],MATCH(1,(dbOrdini[CODICE SUPPLY]=$W$6)*(dbOrdini[DESCRIZIONE]=B255),0))))</f>
        <v/>
      </c>
      <c r="G255" s="122" t="str">
        <f>IF(B255="","",IF(T255="A",VLOOKUP(B255,listoneAnker_NoSku,2,FALSE),INDEX(dbOrdini[BT/CS],MATCH(F255,dbOrdini[CODICE ANKER],0))))</f>
        <v/>
      </c>
      <c r="H255" s="123" t="str">
        <f>IF(B255="","",IF(T255="A",VLOOKUP(B255,listoneAnker_NoSku,3,FALSE),INDEX(dbOrdini[LT.],MATCH(F255,dbOrdini[CODICE ANKER],0))))</f>
        <v/>
      </c>
      <c r="I255" s="124" t="str">
        <f>IF(B255="","",IF(T255="A",VLOOKUP(B255,listoneAnker_NoSku,4,FALSE),INDEX(dbOrdini[% VOL],MATCH(F255,dbOrdini[CODICE ANKER],0))))</f>
        <v/>
      </c>
      <c r="J255" s="125" t="str">
        <f t="array" ref="J255">IF(B255="","",IF(T255="A",VLOOKUP(B255,listoneAnker_NoSku,5,FALSE),INDEX(dbOrdini[PREZZO ANKER],MATCH(1,(dbOrdini[CODICE SUPPLY]=$W$6)*(dbOrdini[CODICE ANKER]=F255),0))))</f>
        <v/>
      </c>
      <c r="K255" s="295" t="str">
        <f>IFERROR(INDEX(vinolux_data[Price / Bottle],MATCH(INDEX(Anker[barcode bottle],MATCH(F255,Anker[SKU],0)),vinolux_data[EAN bottle],0)),"")</f>
        <v/>
      </c>
      <c r="L255" s="295" t="str">
        <f>IF(B255="","",IF(T255&lt;&gt;"B",IFERROR(INDEX(ultimoPrezzoitalia[PREZZO UNITARIO],MATCH(TEXT(A255,0),ultimoPrezzoitalia[ARTICOLO],0)),""),IF(INDEX(dbOrdini[PREZZO ITALIA],MATCH(F255,dbOrdini[CODICE ANKER],0))=0,"",INDEX(dbOrdini[PREZZO ITALIA],MATCH(F255,dbOrdini[CODICE ANKER],0)))))</f>
        <v/>
      </c>
      <c r="M255" s="126" t="str">
        <f t="array" ref="M255">IFERROR(IF(B255="","",IF(T255="A",VLOOKUP(F255,listoneAnkerCompleto,6,FALSE)+(10.3552*H255*I255)/100+1.5+0.05,IF(T255="B",INDEX(dbOrdini[COSTO IMPORT BOTT.],MATCH(1,(dbOrdini[CODICE SUPPLY]=$W$6)*(dbOrdini[CODICE ANKER]=F255),0)),J255+(10.3552*H255*I255)/100+1.5+0.05))),"")</f>
        <v/>
      </c>
      <c r="N255" s="201" t="str">
        <f t="shared" si="19"/>
        <v/>
      </c>
      <c r="O255" s="127" t="str">
        <f>IFERROR(INDEX(ankerAvailabilities[quantity],MATCH(F255,ankerAvailabilities[article nr'#],0)),"")</f>
        <v/>
      </c>
      <c r="P255" s="128" t="str">
        <f ca="1">IFERROR(INDEX(inventarioGeko[ESISTENZA],MATCH(A255,inventarioGeko[ARTICOLO],0)),"")</f>
        <v/>
      </c>
      <c r="Q255" s="129" t="str">
        <f t="shared" si="20"/>
        <v/>
      </c>
      <c r="R255" s="130" t="str">
        <f t="shared" si="21"/>
        <v/>
      </c>
      <c r="S255" s="126" t="str">
        <f t="shared" si="22"/>
        <v/>
      </c>
      <c r="T255" s="240" t="str">
        <f t="shared" si="23"/>
        <v/>
      </c>
    </row>
    <row r="256" spans="1:20">
      <c r="A256" s="283" t="str">
        <f t="shared" ca="1" si="18"/>
        <v/>
      </c>
      <c r="B256" s="276"/>
      <c r="C256" s="277"/>
      <c r="D256" s="285"/>
      <c r="E256" s="164"/>
      <c r="F256" s="121" t="str" cm="1">
        <f t="array" ref="F256">IF(B256="","",IF(T256="A",INDEX(skuAnker,MATCH(B256,descrizioneArtAnker,0)),INDEX(dbOrdini[CODICE ANKER],MATCH(1,(dbOrdini[CODICE SUPPLY]=$W$6)*(dbOrdini[DESCRIZIONE]=B256),0))))</f>
        <v/>
      </c>
      <c r="G256" s="122" t="str">
        <f>IF(B256="","",IF(T256="A",VLOOKUP(B256,listoneAnker_NoSku,2,FALSE),INDEX(dbOrdini[BT/CS],MATCH(F256,dbOrdini[CODICE ANKER],0))))</f>
        <v/>
      </c>
      <c r="H256" s="123" t="str">
        <f>IF(B256="","",IF(T256="A",VLOOKUP(B256,listoneAnker_NoSku,3,FALSE),INDEX(dbOrdini[LT.],MATCH(F256,dbOrdini[CODICE ANKER],0))))</f>
        <v/>
      </c>
      <c r="I256" s="124" t="str">
        <f>IF(B256="","",IF(T256="A",VLOOKUP(B256,listoneAnker_NoSku,4,FALSE),INDEX(dbOrdini[% VOL],MATCH(F256,dbOrdini[CODICE ANKER],0))))</f>
        <v/>
      </c>
      <c r="J256" s="125" t="str">
        <f t="array" ref="J256">IF(B256="","",IF(T256="A",VLOOKUP(B256,listoneAnker_NoSku,5,FALSE),INDEX(dbOrdini[PREZZO ANKER],MATCH(1,(dbOrdini[CODICE SUPPLY]=$W$6)*(dbOrdini[CODICE ANKER]=F256),0))))</f>
        <v/>
      </c>
      <c r="K256" s="295" t="str">
        <f>IFERROR(INDEX(vinolux_data[Price / Bottle],MATCH(INDEX(Anker[barcode bottle],MATCH(F256,Anker[SKU],0)),vinolux_data[EAN bottle],0)),"")</f>
        <v/>
      </c>
      <c r="L256" s="295" t="str">
        <f>IF(B256="","",IF(T256&lt;&gt;"B",IFERROR(INDEX(ultimoPrezzoitalia[PREZZO UNITARIO],MATCH(TEXT(A256,0),ultimoPrezzoitalia[ARTICOLO],0)),""),IF(INDEX(dbOrdini[PREZZO ITALIA],MATCH(F256,dbOrdini[CODICE ANKER],0))=0,"",INDEX(dbOrdini[PREZZO ITALIA],MATCH(F256,dbOrdini[CODICE ANKER],0)))))</f>
        <v/>
      </c>
      <c r="M256" s="126" t="str">
        <f t="array" ref="M256">IFERROR(IF(B256="","",IF(T256="A",VLOOKUP(F256,listoneAnkerCompleto,6,FALSE)+(10.3552*H256*I256)/100+1.5+0.05,IF(T256="B",INDEX(dbOrdini[COSTO IMPORT BOTT.],MATCH(1,(dbOrdini[CODICE SUPPLY]=$W$6)*(dbOrdini[CODICE ANKER]=F256),0)),J256+(10.3552*H256*I256)/100+1.5+0.05))),"")</f>
        <v/>
      </c>
      <c r="N256" s="201" t="str">
        <f t="shared" si="19"/>
        <v/>
      </c>
      <c r="O256" s="127" t="str">
        <f>IFERROR(INDEX(ankerAvailabilities[quantity],MATCH(F256,ankerAvailabilities[article nr'#],0)),"")</f>
        <v/>
      </c>
      <c r="P256" s="128" t="str">
        <f ca="1">IFERROR(INDEX(inventarioGeko[ESISTENZA],MATCH(A256,inventarioGeko[ARTICOLO],0)),"")</f>
        <v/>
      </c>
      <c r="Q256" s="129" t="str">
        <f t="shared" si="20"/>
        <v/>
      </c>
      <c r="R256" s="130" t="str">
        <f t="shared" si="21"/>
        <v/>
      </c>
      <c r="S256" s="126" t="str">
        <f t="shared" si="22"/>
        <v/>
      </c>
      <c r="T256" s="240" t="str">
        <f t="shared" si="23"/>
        <v/>
      </c>
    </row>
    <row r="257" spans="1:20">
      <c r="A257" s="283" t="str">
        <f t="shared" ca="1" si="18"/>
        <v/>
      </c>
      <c r="B257" s="276"/>
      <c r="C257" s="277"/>
      <c r="D257" s="285"/>
      <c r="E257" s="164"/>
      <c r="F257" s="121" t="str" cm="1">
        <f t="array" ref="F257">IF(B257="","",IF(T257="A",INDEX(skuAnker,MATCH(B257,descrizioneArtAnker,0)),INDEX(dbOrdini[CODICE ANKER],MATCH(1,(dbOrdini[CODICE SUPPLY]=$W$6)*(dbOrdini[DESCRIZIONE]=B257),0))))</f>
        <v/>
      </c>
      <c r="G257" s="122" t="str">
        <f>IF(B257="","",IF(T257="A",VLOOKUP(B257,listoneAnker_NoSku,2,FALSE),INDEX(dbOrdini[BT/CS],MATCH(F257,dbOrdini[CODICE ANKER],0))))</f>
        <v/>
      </c>
      <c r="H257" s="123" t="str">
        <f>IF(B257="","",IF(T257="A",VLOOKUP(B257,listoneAnker_NoSku,3,FALSE),INDEX(dbOrdini[LT.],MATCH(F257,dbOrdini[CODICE ANKER],0))))</f>
        <v/>
      </c>
      <c r="I257" s="124" t="str">
        <f>IF(B257="","",IF(T257="A",VLOOKUP(B257,listoneAnker_NoSku,4,FALSE),INDEX(dbOrdini[% VOL],MATCH(F257,dbOrdini[CODICE ANKER],0))))</f>
        <v/>
      </c>
      <c r="J257" s="125" t="str">
        <f t="array" ref="J257">IF(B257="","",IF(T257="A",VLOOKUP(B257,listoneAnker_NoSku,5,FALSE),INDEX(dbOrdini[PREZZO ANKER],MATCH(1,(dbOrdini[CODICE SUPPLY]=$W$6)*(dbOrdini[CODICE ANKER]=F257),0))))</f>
        <v/>
      </c>
      <c r="K257" s="295" t="str">
        <f>IFERROR(INDEX(vinolux_data[Price / Bottle],MATCH(INDEX(Anker[barcode bottle],MATCH(F257,Anker[SKU],0)),vinolux_data[EAN bottle],0)),"")</f>
        <v/>
      </c>
      <c r="L257" s="295" t="str">
        <f>IF(B257="","",IF(T257&lt;&gt;"B",IFERROR(INDEX(ultimoPrezzoitalia[PREZZO UNITARIO],MATCH(TEXT(A257,0),ultimoPrezzoitalia[ARTICOLO],0)),""),IF(INDEX(dbOrdini[PREZZO ITALIA],MATCH(F257,dbOrdini[CODICE ANKER],0))=0,"",INDEX(dbOrdini[PREZZO ITALIA],MATCH(F257,dbOrdini[CODICE ANKER],0)))))</f>
        <v/>
      </c>
      <c r="M257" s="126" t="str">
        <f t="array" ref="M257">IFERROR(IF(B257="","",IF(T257="A",VLOOKUP(F257,listoneAnkerCompleto,6,FALSE)+(10.3552*H257*I257)/100+1.5+0.05,IF(T257="B",INDEX(dbOrdini[COSTO IMPORT BOTT.],MATCH(1,(dbOrdini[CODICE SUPPLY]=$W$6)*(dbOrdini[CODICE ANKER]=F257),0)),J257+(10.3552*H257*I257)/100+1.5+0.05))),"")</f>
        <v/>
      </c>
      <c r="N257" s="201" t="str">
        <f t="shared" si="19"/>
        <v/>
      </c>
      <c r="O257" s="127" t="str">
        <f>IFERROR(INDEX(ankerAvailabilities[quantity],MATCH(F257,ankerAvailabilities[article nr'#],0)),"")</f>
        <v/>
      </c>
      <c r="P257" s="128" t="str">
        <f ca="1">IFERROR(INDEX(inventarioGeko[ESISTENZA],MATCH(A257,inventarioGeko[ARTICOLO],0)),"")</f>
        <v/>
      </c>
      <c r="Q257" s="129" t="str">
        <f t="shared" si="20"/>
        <v/>
      </c>
      <c r="R257" s="130" t="str">
        <f t="shared" si="21"/>
        <v/>
      </c>
      <c r="S257" s="126" t="str">
        <f t="shared" si="22"/>
        <v/>
      </c>
      <c r="T257" s="240" t="str">
        <f t="shared" si="23"/>
        <v/>
      </c>
    </row>
    <row r="258" spans="1:20">
      <c r="A258" s="284" t="str">
        <f t="shared" ca="1" si="18"/>
        <v/>
      </c>
      <c r="B258" s="280"/>
      <c r="C258" s="281"/>
      <c r="D258" s="282"/>
      <c r="E258" s="166"/>
      <c r="F258" s="121" t="str" cm="1">
        <f t="array" ref="F258">IF(B258="","",IF(T258="A",INDEX(skuAnker,MATCH(B258,descrizioneArtAnker,0)),INDEX(dbOrdini[CODICE ANKER],MATCH(1,(dbOrdini[CODICE SUPPLY]=$W$6)*(dbOrdini[DESCRIZIONE]=B258),0))))</f>
        <v/>
      </c>
      <c r="G258" s="122" t="str">
        <f>IF(B258="","",IF(T258="A",VLOOKUP(B258,listoneAnker_NoSku,2,FALSE),INDEX(dbOrdini[BT/CS],MATCH(F258,dbOrdini[CODICE ANKER],0))))</f>
        <v/>
      </c>
      <c r="H258" s="123" t="str">
        <f>IF(B258="","",IF(T258="A",VLOOKUP(B258,listoneAnker_NoSku,3,FALSE),INDEX(dbOrdini[LT.],MATCH(F258,dbOrdini[CODICE ANKER],0))))</f>
        <v/>
      </c>
      <c r="I258" s="124" t="str">
        <f>IF(B258="","",IF(T258="A",VLOOKUP(B258,listoneAnker_NoSku,4,FALSE),INDEX(dbOrdini[% VOL],MATCH(F258,dbOrdini[CODICE ANKER],0))))</f>
        <v/>
      </c>
      <c r="J258" s="125" t="str">
        <f t="array" ref="J258">IF(B258="","",IF(T258="A",VLOOKUP(B258,listoneAnker_NoSku,5,FALSE),INDEX(dbOrdini[PREZZO ANKER],MATCH(1,(dbOrdini[CODICE SUPPLY]=$W$6)*(dbOrdini[CODICE ANKER]=F258),0))))</f>
        <v/>
      </c>
      <c r="K258" s="295" t="str">
        <f>IFERROR(INDEX(vinolux_data[Price / Bottle],MATCH(INDEX(Anker[barcode bottle],MATCH(F258,Anker[SKU],0)),vinolux_data[EAN bottle],0)),"")</f>
        <v/>
      </c>
      <c r="L258" s="295" t="str">
        <f>IF(B258="","",IF(T258&lt;&gt;"B",IFERROR(INDEX(ultimoPrezzoitalia[PREZZO UNITARIO],MATCH(TEXT(A258,0),ultimoPrezzoitalia[ARTICOLO],0)),""),IF(INDEX(dbOrdini[PREZZO ITALIA],MATCH(F258,dbOrdini[CODICE ANKER],0))=0,"",INDEX(dbOrdini[PREZZO ITALIA],MATCH(F258,dbOrdini[CODICE ANKER],0)))))</f>
        <v/>
      </c>
      <c r="M258" s="126" t="str">
        <f t="array" ref="M258">IFERROR(IF(B258="","",IF(T258="A",VLOOKUP(F258,listoneAnkerCompleto,6,FALSE)+(10.3552*H258*I258)/100+1.5+0.05,IF(T258="B",INDEX(dbOrdini[COSTO IMPORT BOTT.],MATCH(1,(dbOrdini[CODICE SUPPLY]=$W$6)*(dbOrdini[CODICE ANKER]=F258),0)),J258+(10.3552*H258*I258)/100+1.5+0.05))),"")</f>
        <v/>
      </c>
      <c r="N258" s="201" t="str">
        <f t="shared" si="19"/>
        <v/>
      </c>
      <c r="O258" s="127" t="str">
        <f>IFERROR(INDEX(ankerAvailabilities[quantity],MATCH(F258,ankerAvailabilities[article nr'#],0)),"")</f>
        <v/>
      </c>
      <c r="P258" s="128" t="str">
        <f ca="1">IFERROR(INDEX(inventarioGeko[ESISTENZA],MATCH(A258,inventarioGeko[ARTICOLO],0)),"")</f>
        <v/>
      </c>
      <c r="Q258" s="129" t="str">
        <f t="shared" si="20"/>
        <v/>
      </c>
      <c r="R258" s="130" t="str">
        <f t="shared" si="21"/>
        <v/>
      </c>
      <c r="S258" s="126" t="str">
        <f t="shared" si="22"/>
        <v/>
      </c>
      <c r="T258" s="240" t="str">
        <f t="shared" si="23"/>
        <v/>
      </c>
    </row>
    <row r="259" spans="1:20">
      <c r="A259" s="284" t="str">
        <f t="shared" ref="A259:A322" ca="1" si="24">IFERROR(INDEX(storicoSkuGeko,MATCH(F259,storicoSkuAnker,0)),"")</f>
        <v/>
      </c>
      <c r="B259" s="280"/>
      <c r="C259" s="281"/>
      <c r="D259" s="282"/>
      <c r="E259" s="166"/>
      <c r="F259" s="121" t="str" cm="1">
        <f t="array" ref="F259">IF(B259="","",IF(T259="A",INDEX(skuAnker,MATCH(B259,descrizioneArtAnker,0)),INDEX(dbOrdini[CODICE ANKER],MATCH(1,(dbOrdini[CODICE SUPPLY]=$W$6)*(dbOrdini[DESCRIZIONE]=B259),0))))</f>
        <v/>
      </c>
      <c r="G259" s="122" t="str">
        <f>IF(B259="","",IF(T259="A",VLOOKUP(B259,listoneAnker_NoSku,2,FALSE),INDEX(dbOrdini[BT/CS],MATCH(F259,dbOrdini[CODICE ANKER],0))))</f>
        <v/>
      </c>
      <c r="H259" s="123" t="str">
        <f>IF(B259="","",IF(T259="A",VLOOKUP(B259,listoneAnker_NoSku,3,FALSE),INDEX(dbOrdini[LT.],MATCH(F259,dbOrdini[CODICE ANKER],0))))</f>
        <v/>
      </c>
      <c r="I259" s="124" t="str">
        <f>IF(B259="","",IF(T259="A",VLOOKUP(B259,listoneAnker_NoSku,4,FALSE),INDEX(dbOrdini[% VOL],MATCH(F259,dbOrdini[CODICE ANKER],0))))</f>
        <v/>
      </c>
      <c r="J259" s="125" t="str">
        <f t="array" ref="J259">IF(B259="","",IF(T259="A",VLOOKUP(B259,listoneAnker_NoSku,5,FALSE),INDEX(dbOrdini[PREZZO ANKER],MATCH(1,(dbOrdini[CODICE SUPPLY]=$W$6)*(dbOrdini[CODICE ANKER]=F259),0))))</f>
        <v/>
      </c>
      <c r="K259" s="295" t="str">
        <f>IFERROR(INDEX(vinolux_data[Price / Bottle],MATCH(INDEX(Anker[barcode bottle],MATCH(F259,Anker[SKU],0)),vinolux_data[EAN bottle],0)),"")</f>
        <v/>
      </c>
      <c r="L259" s="295" t="str">
        <f>IF(B259="","",IF(T259&lt;&gt;"B",IFERROR(INDEX(ultimoPrezzoitalia[PREZZO UNITARIO],MATCH(TEXT(A259,0),ultimoPrezzoitalia[ARTICOLO],0)),""),IF(INDEX(dbOrdini[PREZZO ITALIA],MATCH(F259,dbOrdini[CODICE ANKER],0))=0,"",INDEX(dbOrdini[PREZZO ITALIA],MATCH(F259,dbOrdini[CODICE ANKER],0)))))</f>
        <v/>
      </c>
      <c r="M259" s="126" t="str">
        <f t="array" ref="M259">IFERROR(IF(B259="","",IF(T259="A",VLOOKUP(F259,listoneAnkerCompleto,6,FALSE)+(10.3552*H259*I259)/100+1.5+0.05,IF(T259="B",INDEX(dbOrdini[COSTO IMPORT BOTT.],MATCH(1,(dbOrdini[CODICE SUPPLY]=$W$6)*(dbOrdini[CODICE ANKER]=F259),0)),J259+(10.3552*H259*I259)/100+1.5+0.05))),"")</f>
        <v/>
      </c>
      <c r="N259" s="201" t="str">
        <f t="shared" ref="N259:N322" si="25">IF(B259="","",C259/G259)</f>
        <v/>
      </c>
      <c r="O259" s="127" t="str">
        <f>IFERROR(INDEX(ankerAvailabilities[quantity],MATCH(F259,ankerAvailabilities[article nr'#],0)),"")</f>
        <v/>
      </c>
      <c r="P259" s="128" t="str">
        <f ca="1">IFERROR(INDEX(inventarioGeko[ESISTENZA],MATCH(A259,inventarioGeko[ARTICOLO],0)),"")</f>
        <v/>
      </c>
      <c r="Q259" s="129" t="str">
        <f t="shared" ref="Q259:Q322" si="26">IF(B259="","",J259*D259)</f>
        <v/>
      </c>
      <c r="R259" s="130" t="str">
        <f t="shared" ref="R259:R322" si="27">IF(B259="","",M259*D259)</f>
        <v/>
      </c>
      <c r="S259" s="126" t="str">
        <f t="shared" ref="S259:S322" si="28">IF(B259="","",IF($W$4="Negozi","",IF($W$4="Enoteca",CEILING(M259*1.12,0.05)*C259,CEILING(M259*1.1,0.05)*C259)))</f>
        <v/>
      </c>
      <c r="T259" s="240" t="str">
        <f t="shared" ref="T259:T322" si="29">IF(B259="","",$W$13)</f>
        <v/>
      </c>
    </row>
    <row r="260" spans="1:20">
      <c r="A260" s="283" t="str">
        <f t="shared" ca="1" si="24"/>
        <v/>
      </c>
      <c r="B260" s="276"/>
      <c r="C260" s="277"/>
      <c r="D260" s="285"/>
      <c r="E260" s="164"/>
      <c r="F260" s="121" t="str" cm="1">
        <f t="array" ref="F260">IF(B260="","",IF(T260="A",INDEX(skuAnker,MATCH(B260,descrizioneArtAnker,0)),INDEX(dbOrdini[CODICE ANKER],MATCH(1,(dbOrdini[CODICE SUPPLY]=$W$6)*(dbOrdini[DESCRIZIONE]=B260),0))))</f>
        <v/>
      </c>
      <c r="G260" s="122" t="str">
        <f>IF(B260="","",IF(T260="A",VLOOKUP(B260,listoneAnker_NoSku,2,FALSE),INDEX(dbOrdini[BT/CS],MATCH(F260,dbOrdini[CODICE ANKER],0))))</f>
        <v/>
      </c>
      <c r="H260" s="123" t="str">
        <f>IF(B260="","",IF(T260="A",VLOOKUP(B260,listoneAnker_NoSku,3,FALSE),INDEX(dbOrdini[LT.],MATCH(F260,dbOrdini[CODICE ANKER],0))))</f>
        <v/>
      </c>
      <c r="I260" s="124" t="str">
        <f>IF(B260="","",IF(T260="A",VLOOKUP(B260,listoneAnker_NoSku,4,FALSE),INDEX(dbOrdini[% VOL],MATCH(F260,dbOrdini[CODICE ANKER],0))))</f>
        <v/>
      </c>
      <c r="J260" s="125" t="str">
        <f t="array" ref="J260">IF(B260="","",IF(T260="A",VLOOKUP(B260,listoneAnker_NoSku,5,FALSE),INDEX(dbOrdini[PREZZO ANKER],MATCH(1,(dbOrdini[CODICE SUPPLY]=$W$6)*(dbOrdini[CODICE ANKER]=F260),0))))</f>
        <v/>
      </c>
      <c r="K260" s="295" t="str">
        <f>IFERROR(INDEX(vinolux_data[Price / Bottle],MATCH(INDEX(Anker[barcode bottle],MATCH(F260,Anker[SKU],0)),vinolux_data[EAN bottle],0)),"")</f>
        <v/>
      </c>
      <c r="L260" s="295" t="str">
        <f>IF(B260="","",IF(T260&lt;&gt;"B",IFERROR(INDEX(ultimoPrezzoitalia[PREZZO UNITARIO],MATCH(TEXT(A260,0),ultimoPrezzoitalia[ARTICOLO],0)),""),IF(INDEX(dbOrdini[PREZZO ITALIA],MATCH(F260,dbOrdini[CODICE ANKER],0))=0,"",INDEX(dbOrdini[PREZZO ITALIA],MATCH(F260,dbOrdini[CODICE ANKER],0)))))</f>
        <v/>
      </c>
      <c r="M260" s="126" t="str">
        <f t="array" ref="M260">IFERROR(IF(B260="","",IF(T260="A",VLOOKUP(F260,listoneAnkerCompleto,6,FALSE)+(10.3552*H260*I260)/100+1.5+0.05,IF(T260="B",INDEX(dbOrdini[COSTO IMPORT BOTT.],MATCH(1,(dbOrdini[CODICE SUPPLY]=$W$6)*(dbOrdini[CODICE ANKER]=F260),0)),J260+(10.3552*H260*I260)/100+1.5+0.05))),"")</f>
        <v/>
      </c>
      <c r="N260" s="201" t="str">
        <f t="shared" si="25"/>
        <v/>
      </c>
      <c r="O260" s="127" t="str">
        <f>IFERROR(INDEX(ankerAvailabilities[quantity],MATCH(F260,ankerAvailabilities[article nr'#],0)),"")</f>
        <v/>
      </c>
      <c r="P260" s="128" t="str">
        <f ca="1">IFERROR(INDEX(inventarioGeko[ESISTENZA],MATCH(A260,inventarioGeko[ARTICOLO],0)),"")</f>
        <v/>
      </c>
      <c r="Q260" s="129" t="str">
        <f t="shared" si="26"/>
        <v/>
      </c>
      <c r="R260" s="130" t="str">
        <f t="shared" si="27"/>
        <v/>
      </c>
      <c r="S260" s="126" t="str">
        <f t="shared" si="28"/>
        <v/>
      </c>
      <c r="T260" s="240" t="str">
        <f t="shared" si="29"/>
        <v/>
      </c>
    </row>
    <row r="261" spans="1:20">
      <c r="A261" s="284" t="str">
        <f t="shared" ca="1" si="24"/>
        <v/>
      </c>
      <c r="B261" s="280"/>
      <c r="C261" s="281"/>
      <c r="D261" s="282"/>
      <c r="E261" s="166"/>
      <c r="F261" s="121" t="str" cm="1">
        <f t="array" ref="F261">IF(B261="","",IF(T261="A",INDEX(skuAnker,MATCH(B261,descrizioneArtAnker,0)),INDEX(dbOrdini[CODICE ANKER],MATCH(1,(dbOrdini[CODICE SUPPLY]=$W$6)*(dbOrdini[DESCRIZIONE]=B261),0))))</f>
        <v/>
      </c>
      <c r="G261" s="122" t="str">
        <f>IF(B261="","",IF(T261="A",VLOOKUP(B261,listoneAnker_NoSku,2,FALSE),INDEX(dbOrdini[BT/CS],MATCH(F261,dbOrdini[CODICE ANKER],0))))</f>
        <v/>
      </c>
      <c r="H261" s="123" t="str">
        <f>IF(B261="","",IF(T261="A",VLOOKUP(B261,listoneAnker_NoSku,3,FALSE),INDEX(dbOrdini[LT.],MATCH(F261,dbOrdini[CODICE ANKER],0))))</f>
        <v/>
      </c>
      <c r="I261" s="124" t="str">
        <f>IF(B261="","",IF(T261="A",VLOOKUP(B261,listoneAnker_NoSku,4,FALSE),INDEX(dbOrdini[% VOL],MATCH(F261,dbOrdini[CODICE ANKER],0))))</f>
        <v/>
      </c>
      <c r="J261" s="125" t="str">
        <f t="array" ref="J261">IF(B261="","",IF(T261="A",VLOOKUP(B261,listoneAnker_NoSku,5,FALSE),INDEX(dbOrdini[PREZZO ANKER],MATCH(1,(dbOrdini[CODICE SUPPLY]=$W$6)*(dbOrdini[CODICE ANKER]=F261),0))))</f>
        <v/>
      </c>
      <c r="K261" s="295" t="str">
        <f>IFERROR(INDEX(vinolux_data[Price / Bottle],MATCH(INDEX(Anker[barcode bottle],MATCH(F261,Anker[SKU],0)),vinolux_data[EAN bottle],0)),"")</f>
        <v/>
      </c>
      <c r="L261" s="295" t="str">
        <f>IF(B261="","",IF(T261&lt;&gt;"B",IFERROR(INDEX(ultimoPrezzoitalia[PREZZO UNITARIO],MATCH(TEXT(A261,0),ultimoPrezzoitalia[ARTICOLO],0)),""),IF(INDEX(dbOrdini[PREZZO ITALIA],MATCH(F261,dbOrdini[CODICE ANKER],0))=0,"",INDEX(dbOrdini[PREZZO ITALIA],MATCH(F261,dbOrdini[CODICE ANKER],0)))))</f>
        <v/>
      </c>
      <c r="M261" s="126" t="str">
        <f t="array" ref="M261">IFERROR(IF(B261="","",IF(T261="A",VLOOKUP(F261,listoneAnkerCompleto,6,FALSE)+(10.3552*H261*I261)/100+1.5+0.05,IF(T261="B",INDEX(dbOrdini[COSTO IMPORT BOTT.],MATCH(1,(dbOrdini[CODICE SUPPLY]=$W$6)*(dbOrdini[CODICE ANKER]=F261),0)),J261+(10.3552*H261*I261)/100+1.5+0.05))),"")</f>
        <v/>
      </c>
      <c r="N261" s="201" t="str">
        <f t="shared" si="25"/>
        <v/>
      </c>
      <c r="O261" s="127" t="str">
        <f>IFERROR(INDEX(ankerAvailabilities[quantity],MATCH(F261,ankerAvailabilities[article nr'#],0)),"")</f>
        <v/>
      </c>
      <c r="P261" s="128" t="str">
        <f ca="1">IFERROR(INDEX(inventarioGeko[ESISTENZA],MATCH(A261,inventarioGeko[ARTICOLO],0)),"")</f>
        <v/>
      </c>
      <c r="Q261" s="129" t="str">
        <f t="shared" si="26"/>
        <v/>
      </c>
      <c r="R261" s="130" t="str">
        <f t="shared" si="27"/>
        <v/>
      </c>
      <c r="S261" s="126" t="str">
        <f t="shared" si="28"/>
        <v/>
      </c>
      <c r="T261" s="240" t="str">
        <f t="shared" si="29"/>
        <v/>
      </c>
    </row>
    <row r="262" spans="1:20">
      <c r="A262" s="283" t="str">
        <f t="shared" ca="1" si="24"/>
        <v/>
      </c>
      <c r="B262" s="276"/>
      <c r="C262" s="277"/>
      <c r="D262" s="285"/>
      <c r="E262" s="164"/>
      <c r="F262" s="121" t="str" cm="1">
        <f t="array" ref="F262">IF(B262="","",IF(T262="A",INDEX(skuAnker,MATCH(B262,descrizioneArtAnker,0)),INDEX(dbOrdini[CODICE ANKER],MATCH(1,(dbOrdini[CODICE SUPPLY]=$W$6)*(dbOrdini[DESCRIZIONE]=B262),0))))</f>
        <v/>
      </c>
      <c r="G262" s="122" t="str">
        <f>IF(B262="","",IF(T262="A",VLOOKUP(B262,listoneAnker_NoSku,2,FALSE),INDEX(dbOrdini[BT/CS],MATCH(F262,dbOrdini[CODICE ANKER],0))))</f>
        <v/>
      </c>
      <c r="H262" s="123" t="str">
        <f>IF(B262="","",IF(T262="A",VLOOKUP(B262,listoneAnker_NoSku,3,FALSE),INDEX(dbOrdini[LT.],MATCH(F262,dbOrdini[CODICE ANKER],0))))</f>
        <v/>
      </c>
      <c r="I262" s="124" t="str">
        <f>IF(B262="","",IF(T262="A",VLOOKUP(B262,listoneAnker_NoSku,4,FALSE),INDEX(dbOrdini[% VOL],MATCH(F262,dbOrdini[CODICE ANKER],0))))</f>
        <v/>
      </c>
      <c r="J262" s="125" t="str">
        <f t="array" ref="J262">IF(B262="","",IF(T262="A",VLOOKUP(B262,listoneAnker_NoSku,5,FALSE),INDEX(dbOrdini[PREZZO ANKER],MATCH(1,(dbOrdini[CODICE SUPPLY]=$W$6)*(dbOrdini[CODICE ANKER]=F262),0))))</f>
        <v/>
      </c>
      <c r="K262" s="295" t="str">
        <f>IFERROR(INDEX(vinolux_data[Price / Bottle],MATCH(INDEX(Anker[barcode bottle],MATCH(F262,Anker[SKU],0)),vinolux_data[EAN bottle],0)),"")</f>
        <v/>
      </c>
      <c r="L262" s="295" t="str">
        <f>IF(B262="","",IF(T262&lt;&gt;"B",IFERROR(INDEX(ultimoPrezzoitalia[PREZZO UNITARIO],MATCH(TEXT(A262,0),ultimoPrezzoitalia[ARTICOLO],0)),""),IF(INDEX(dbOrdini[PREZZO ITALIA],MATCH(F262,dbOrdini[CODICE ANKER],0))=0,"",INDEX(dbOrdini[PREZZO ITALIA],MATCH(F262,dbOrdini[CODICE ANKER],0)))))</f>
        <v/>
      </c>
      <c r="M262" s="126" t="str">
        <f t="array" ref="M262">IFERROR(IF(B262="","",IF(T262="A",VLOOKUP(F262,listoneAnkerCompleto,6,FALSE)+(10.3552*H262*I262)/100+1.5+0.05,IF(T262="B",INDEX(dbOrdini[COSTO IMPORT BOTT.],MATCH(1,(dbOrdini[CODICE SUPPLY]=$W$6)*(dbOrdini[CODICE ANKER]=F262),0)),J262+(10.3552*H262*I262)/100+1.5+0.05))),"")</f>
        <v/>
      </c>
      <c r="N262" s="201" t="str">
        <f t="shared" si="25"/>
        <v/>
      </c>
      <c r="O262" s="127" t="str">
        <f>IFERROR(INDEX(ankerAvailabilities[quantity],MATCH(F262,ankerAvailabilities[article nr'#],0)),"")</f>
        <v/>
      </c>
      <c r="P262" s="128" t="str">
        <f ca="1">IFERROR(INDEX(inventarioGeko[ESISTENZA],MATCH(A262,inventarioGeko[ARTICOLO],0)),"")</f>
        <v/>
      </c>
      <c r="Q262" s="129" t="str">
        <f t="shared" si="26"/>
        <v/>
      </c>
      <c r="R262" s="130" t="str">
        <f t="shared" si="27"/>
        <v/>
      </c>
      <c r="S262" s="126" t="str">
        <f t="shared" si="28"/>
        <v/>
      </c>
      <c r="T262" s="240" t="str">
        <f t="shared" si="29"/>
        <v/>
      </c>
    </row>
    <row r="263" spans="1:20">
      <c r="A263" s="283" t="str">
        <f t="shared" ca="1" si="24"/>
        <v/>
      </c>
      <c r="B263" s="276"/>
      <c r="C263" s="277"/>
      <c r="D263" s="285"/>
      <c r="E263" s="164"/>
      <c r="F263" s="121" t="str" cm="1">
        <f t="array" ref="F263">IF(B263="","",IF(T263="A",INDEX(skuAnker,MATCH(B263,descrizioneArtAnker,0)),INDEX(dbOrdini[CODICE ANKER],MATCH(1,(dbOrdini[CODICE SUPPLY]=$W$6)*(dbOrdini[DESCRIZIONE]=B263),0))))</f>
        <v/>
      </c>
      <c r="G263" s="122" t="str">
        <f>IF(B263="","",IF(T263="A",VLOOKUP(B263,listoneAnker_NoSku,2,FALSE),INDEX(dbOrdini[BT/CS],MATCH(F263,dbOrdini[CODICE ANKER],0))))</f>
        <v/>
      </c>
      <c r="H263" s="123" t="str">
        <f>IF(B263="","",IF(T263="A",VLOOKUP(B263,listoneAnker_NoSku,3,FALSE),INDEX(dbOrdini[LT.],MATCH(F263,dbOrdini[CODICE ANKER],0))))</f>
        <v/>
      </c>
      <c r="I263" s="124" t="str">
        <f>IF(B263="","",IF(T263="A",VLOOKUP(B263,listoneAnker_NoSku,4,FALSE),INDEX(dbOrdini[% VOL],MATCH(F263,dbOrdini[CODICE ANKER],0))))</f>
        <v/>
      </c>
      <c r="J263" s="125" t="str">
        <f t="array" ref="J263">IF(B263="","",IF(T263="A",VLOOKUP(B263,listoneAnker_NoSku,5,FALSE),INDEX(dbOrdini[PREZZO ANKER],MATCH(1,(dbOrdini[CODICE SUPPLY]=$W$6)*(dbOrdini[CODICE ANKER]=F263),0))))</f>
        <v/>
      </c>
      <c r="K263" s="295" t="str">
        <f>IFERROR(INDEX(vinolux_data[Price / Bottle],MATCH(INDEX(Anker[barcode bottle],MATCH(F263,Anker[SKU],0)),vinolux_data[EAN bottle],0)),"")</f>
        <v/>
      </c>
      <c r="L263" s="295" t="str">
        <f>IF(B263="","",IF(T263&lt;&gt;"B",IFERROR(INDEX(ultimoPrezzoitalia[PREZZO UNITARIO],MATCH(TEXT(A263,0),ultimoPrezzoitalia[ARTICOLO],0)),""),IF(INDEX(dbOrdini[PREZZO ITALIA],MATCH(F263,dbOrdini[CODICE ANKER],0))=0,"",INDEX(dbOrdini[PREZZO ITALIA],MATCH(F263,dbOrdini[CODICE ANKER],0)))))</f>
        <v/>
      </c>
      <c r="M263" s="126" t="str">
        <f t="array" ref="M263">IFERROR(IF(B263="","",IF(T263="A",VLOOKUP(F263,listoneAnkerCompleto,6,FALSE)+(10.3552*H263*I263)/100+1.5+0.05,IF(T263="B",INDEX(dbOrdini[COSTO IMPORT BOTT.],MATCH(1,(dbOrdini[CODICE SUPPLY]=$W$6)*(dbOrdini[CODICE ANKER]=F263),0)),J263+(10.3552*H263*I263)/100+1.5+0.05))),"")</f>
        <v/>
      </c>
      <c r="N263" s="201" t="str">
        <f t="shared" si="25"/>
        <v/>
      </c>
      <c r="O263" s="127" t="str">
        <f>IFERROR(INDEX(ankerAvailabilities[quantity],MATCH(F263,ankerAvailabilities[article nr'#],0)),"")</f>
        <v/>
      </c>
      <c r="P263" s="128" t="str">
        <f ca="1">IFERROR(INDEX(inventarioGeko[ESISTENZA],MATCH(A263,inventarioGeko[ARTICOLO],0)),"")</f>
        <v/>
      </c>
      <c r="Q263" s="129" t="str">
        <f t="shared" si="26"/>
        <v/>
      </c>
      <c r="R263" s="130" t="str">
        <f t="shared" si="27"/>
        <v/>
      </c>
      <c r="S263" s="126" t="str">
        <f t="shared" si="28"/>
        <v/>
      </c>
      <c r="T263" s="240" t="str">
        <f t="shared" si="29"/>
        <v/>
      </c>
    </row>
    <row r="264" spans="1:20">
      <c r="A264" s="283" t="str">
        <f t="shared" ca="1" si="24"/>
        <v/>
      </c>
      <c r="B264" s="276"/>
      <c r="C264" s="277"/>
      <c r="D264" s="285"/>
      <c r="E264" s="164"/>
      <c r="F264" s="121" t="str" cm="1">
        <f t="array" ref="F264">IF(B264="","",IF(T264="A",INDEX(skuAnker,MATCH(B264,descrizioneArtAnker,0)),INDEX(dbOrdini[CODICE ANKER],MATCH(1,(dbOrdini[CODICE SUPPLY]=$W$6)*(dbOrdini[DESCRIZIONE]=B264),0))))</f>
        <v/>
      </c>
      <c r="G264" s="122" t="str">
        <f>IF(B264="","",IF(T264="A",VLOOKUP(B264,listoneAnker_NoSku,2,FALSE),INDEX(dbOrdini[BT/CS],MATCH(F264,dbOrdini[CODICE ANKER],0))))</f>
        <v/>
      </c>
      <c r="H264" s="123" t="str">
        <f>IF(B264="","",IF(T264="A",VLOOKUP(B264,listoneAnker_NoSku,3,FALSE),INDEX(dbOrdini[LT.],MATCH(F264,dbOrdini[CODICE ANKER],0))))</f>
        <v/>
      </c>
      <c r="I264" s="124" t="str">
        <f>IF(B264="","",IF(T264="A",VLOOKUP(B264,listoneAnker_NoSku,4,FALSE),INDEX(dbOrdini[% VOL],MATCH(F264,dbOrdini[CODICE ANKER],0))))</f>
        <v/>
      </c>
      <c r="J264" s="125" t="str">
        <f t="array" ref="J264">IF(B264="","",IF(T264="A",VLOOKUP(B264,listoneAnker_NoSku,5,FALSE),INDEX(dbOrdini[PREZZO ANKER],MATCH(1,(dbOrdini[CODICE SUPPLY]=$W$6)*(dbOrdini[CODICE ANKER]=F264),0))))</f>
        <v/>
      </c>
      <c r="K264" s="295" t="str">
        <f>IFERROR(INDEX(vinolux_data[Price / Bottle],MATCH(INDEX(Anker[barcode bottle],MATCH(F264,Anker[SKU],0)),vinolux_data[EAN bottle],0)),"")</f>
        <v/>
      </c>
      <c r="L264" s="295" t="str">
        <f>IF(B264="","",IF(T264&lt;&gt;"B",IFERROR(INDEX(ultimoPrezzoitalia[PREZZO UNITARIO],MATCH(TEXT(A264,0),ultimoPrezzoitalia[ARTICOLO],0)),""),IF(INDEX(dbOrdini[PREZZO ITALIA],MATCH(F264,dbOrdini[CODICE ANKER],0))=0,"",INDEX(dbOrdini[PREZZO ITALIA],MATCH(F264,dbOrdini[CODICE ANKER],0)))))</f>
        <v/>
      </c>
      <c r="M264" s="126" t="str">
        <f t="array" ref="M264">IFERROR(IF(B264="","",IF(T264="A",VLOOKUP(F264,listoneAnkerCompleto,6,FALSE)+(10.3552*H264*I264)/100+1.5+0.05,IF(T264="B",INDEX(dbOrdini[COSTO IMPORT BOTT.],MATCH(1,(dbOrdini[CODICE SUPPLY]=$W$6)*(dbOrdini[CODICE ANKER]=F264),0)),J264+(10.3552*H264*I264)/100+1.5+0.05))),"")</f>
        <v/>
      </c>
      <c r="N264" s="201" t="str">
        <f t="shared" si="25"/>
        <v/>
      </c>
      <c r="O264" s="127" t="str">
        <f>IFERROR(INDEX(ankerAvailabilities[quantity],MATCH(F264,ankerAvailabilities[article nr'#],0)),"")</f>
        <v/>
      </c>
      <c r="P264" s="128" t="str">
        <f ca="1">IFERROR(INDEX(inventarioGeko[ESISTENZA],MATCH(A264,inventarioGeko[ARTICOLO],0)),"")</f>
        <v/>
      </c>
      <c r="Q264" s="129" t="str">
        <f t="shared" si="26"/>
        <v/>
      </c>
      <c r="R264" s="130" t="str">
        <f t="shared" si="27"/>
        <v/>
      </c>
      <c r="S264" s="126" t="str">
        <f t="shared" si="28"/>
        <v/>
      </c>
      <c r="T264" s="240" t="str">
        <f t="shared" si="29"/>
        <v/>
      </c>
    </row>
    <row r="265" spans="1:20">
      <c r="A265" s="284" t="str">
        <f t="shared" ca="1" si="24"/>
        <v/>
      </c>
      <c r="B265" s="280"/>
      <c r="C265" s="281"/>
      <c r="D265" s="282"/>
      <c r="E265" s="166"/>
      <c r="F265" s="121" t="str" cm="1">
        <f t="array" ref="F265">IF(B265="","",IF(T265="A",INDEX(skuAnker,MATCH(B265,descrizioneArtAnker,0)),INDEX(dbOrdini[CODICE ANKER],MATCH(1,(dbOrdini[CODICE SUPPLY]=$W$6)*(dbOrdini[DESCRIZIONE]=B265),0))))</f>
        <v/>
      </c>
      <c r="G265" s="122" t="str">
        <f>IF(B265="","",IF(T265="A",VLOOKUP(B265,listoneAnker_NoSku,2,FALSE),INDEX(dbOrdini[BT/CS],MATCH(F265,dbOrdini[CODICE ANKER],0))))</f>
        <v/>
      </c>
      <c r="H265" s="123" t="str">
        <f>IF(B265="","",IF(T265="A",VLOOKUP(B265,listoneAnker_NoSku,3,FALSE),INDEX(dbOrdini[LT.],MATCH(F265,dbOrdini[CODICE ANKER],0))))</f>
        <v/>
      </c>
      <c r="I265" s="124" t="str">
        <f>IF(B265="","",IF(T265="A",VLOOKUP(B265,listoneAnker_NoSku,4,FALSE),INDEX(dbOrdini[% VOL],MATCH(F265,dbOrdini[CODICE ANKER],0))))</f>
        <v/>
      </c>
      <c r="J265" s="125" t="str">
        <f t="array" ref="J265">IF(B265="","",IF(T265="A",VLOOKUP(B265,listoneAnker_NoSku,5,FALSE),INDEX(dbOrdini[PREZZO ANKER],MATCH(1,(dbOrdini[CODICE SUPPLY]=$W$6)*(dbOrdini[CODICE ANKER]=F265),0))))</f>
        <v/>
      </c>
      <c r="K265" s="295" t="str">
        <f>IFERROR(INDEX(vinolux_data[Price / Bottle],MATCH(INDEX(Anker[barcode bottle],MATCH(F265,Anker[SKU],0)),vinolux_data[EAN bottle],0)),"")</f>
        <v/>
      </c>
      <c r="L265" s="295" t="str">
        <f>IF(B265="","",IF(T265&lt;&gt;"B",IFERROR(INDEX(ultimoPrezzoitalia[PREZZO UNITARIO],MATCH(TEXT(A265,0),ultimoPrezzoitalia[ARTICOLO],0)),""),IF(INDEX(dbOrdini[PREZZO ITALIA],MATCH(F265,dbOrdini[CODICE ANKER],0))=0,"",INDEX(dbOrdini[PREZZO ITALIA],MATCH(F265,dbOrdini[CODICE ANKER],0)))))</f>
        <v/>
      </c>
      <c r="M265" s="126" t="str">
        <f t="array" ref="M265">IFERROR(IF(B265="","",IF(T265="A",VLOOKUP(F265,listoneAnkerCompleto,6,FALSE)+(10.3552*H265*I265)/100+1.5+0.05,IF(T265="B",INDEX(dbOrdini[COSTO IMPORT BOTT.],MATCH(1,(dbOrdini[CODICE SUPPLY]=$W$6)*(dbOrdini[CODICE ANKER]=F265),0)),J265+(10.3552*H265*I265)/100+1.5+0.05))),"")</f>
        <v/>
      </c>
      <c r="N265" s="201" t="str">
        <f t="shared" si="25"/>
        <v/>
      </c>
      <c r="O265" s="127" t="str">
        <f>IFERROR(INDEX(ankerAvailabilities[quantity],MATCH(F265,ankerAvailabilities[article nr'#],0)),"")</f>
        <v/>
      </c>
      <c r="P265" s="128" t="str">
        <f ca="1">IFERROR(INDEX(inventarioGeko[ESISTENZA],MATCH(A265,inventarioGeko[ARTICOLO],0)),"")</f>
        <v/>
      </c>
      <c r="Q265" s="129" t="str">
        <f t="shared" si="26"/>
        <v/>
      </c>
      <c r="R265" s="130" t="str">
        <f t="shared" si="27"/>
        <v/>
      </c>
      <c r="S265" s="126" t="str">
        <f t="shared" si="28"/>
        <v/>
      </c>
      <c r="T265" s="240" t="str">
        <f t="shared" si="29"/>
        <v/>
      </c>
    </row>
    <row r="266" spans="1:20">
      <c r="A266" s="283" t="str">
        <f t="shared" ca="1" si="24"/>
        <v/>
      </c>
      <c r="B266" s="276"/>
      <c r="C266" s="277"/>
      <c r="D266" s="285"/>
      <c r="E266" s="164"/>
      <c r="F266" s="121" t="str" cm="1">
        <f t="array" ref="F266">IF(B266="","",IF(T266="A",INDEX(skuAnker,MATCH(B266,descrizioneArtAnker,0)),INDEX(dbOrdini[CODICE ANKER],MATCH(1,(dbOrdini[CODICE SUPPLY]=$W$6)*(dbOrdini[DESCRIZIONE]=B266),0))))</f>
        <v/>
      </c>
      <c r="G266" s="122" t="str">
        <f>IF(B266="","",IF(T266="A",VLOOKUP(B266,listoneAnker_NoSku,2,FALSE),INDEX(dbOrdini[BT/CS],MATCH(F266,dbOrdini[CODICE ANKER],0))))</f>
        <v/>
      </c>
      <c r="H266" s="123" t="str">
        <f>IF(B266="","",IF(T266="A",VLOOKUP(B266,listoneAnker_NoSku,3,FALSE),INDEX(dbOrdini[LT.],MATCH(F266,dbOrdini[CODICE ANKER],0))))</f>
        <v/>
      </c>
      <c r="I266" s="124" t="str">
        <f>IF(B266="","",IF(T266="A",VLOOKUP(B266,listoneAnker_NoSku,4,FALSE),INDEX(dbOrdini[% VOL],MATCH(F266,dbOrdini[CODICE ANKER],0))))</f>
        <v/>
      </c>
      <c r="J266" s="125" t="str">
        <f t="array" ref="J266">IF(B266="","",IF(T266="A",VLOOKUP(B266,listoneAnker_NoSku,5,FALSE),INDEX(dbOrdini[PREZZO ANKER],MATCH(1,(dbOrdini[CODICE SUPPLY]=$W$6)*(dbOrdini[CODICE ANKER]=F266),0))))</f>
        <v/>
      </c>
      <c r="K266" s="295" t="str">
        <f>IFERROR(INDEX(vinolux_data[Price / Bottle],MATCH(INDEX(Anker[barcode bottle],MATCH(F266,Anker[SKU],0)),vinolux_data[EAN bottle],0)),"")</f>
        <v/>
      </c>
      <c r="L266" s="295" t="str">
        <f>IF(B266="","",IF(T266&lt;&gt;"B",IFERROR(INDEX(ultimoPrezzoitalia[PREZZO UNITARIO],MATCH(TEXT(A266,0),ultimoPrezzoitalia[ARTICOLO],0)),""),IF(INDEX(dbOrdini[PREZZO ITALIA],MATCH(F266,dbOrdini[CODICE ANKER],0))=0,"",INDEX(dbOrdini[PREZZO ITALIA],MATCH(F266,dbOrdini[CODICE ANKER],0)))))</f>
        <v/>
      </c>
      <c r="M266" s="126" t="str">
        <f t="array" ref="M266">IFERROR(IF(B266="","",IF(T266="A",VLOOKUP(F266,listoneAnkerCompleto,6,FALSE)+(10.3552*H266*I266)/100+1.5+0.05,IF(T266="B",INDEX(dbOrdini[COSTO IMPORT BOTT.],MATCH(1,(dbOrdini[CODICE SUPPLY]=$W$6)*(dbOrdini[CODICE ANKER]=F266),0)),J266+(10.3552*H266*I266)/100+1.5+0.05))),"")</f>
        <v/>
      </c>
      <c r="N266" s="201" t="str">
        <f t="shared" si="25"/>
        <v/>
      </c>
      <c r="O266" s="127" t="str">
        <f>IFERROR(INDEX(ankerAvailabilities[quantity],MATCH(F266,ankerAvailabilities[article nr'#],0)),"")</f>
        <v/>
      </c>
      <c r="P266" s="128" t="str">
        <f ca="1">IFERROR(INDEX(inventarioGeko[ESISTENZA],MATCH(A266,inventarioGeko[ARTICOLO],0)),"")</f>
        <v/>
      </c>
      <c r="Q266" s="129" t="str">
        <f t="shared" si="26"/>
        <v/>
      </c>
      <c r="R266" s="130" t="str">
        <f t="shared" si="27"/>
        <v/>
      </c>
      <c r="S266" s="126" t="str">
        <f t="shared" si="28"/>
        <v/>
      </c>
      <c r="T266" s="240" t="str">
        <f t="shared" si="29"/>
        <v/>
      </c>
    </row>
    <row r="267" spans="1:20">
      <c r="A267" s="283" t="str">
        <f t="shared" ca="1" si="24"/>
        <v/>
      </c>
      <c r="B267" s="276"/>
      <c r="C267" s="277"/>
      <c r="D267" s="285"/>
      <c r="E267" s="164"/>
      <c r="F267" s="121" t="str" cm="1">
        <f t="array" ref="F267">IF(B267="","",IF(T267="A",INDEX(skuAnker,MATCH(B267,descrizioneArtAnker,0)),INDEX(dbOrdini[CODICE ANKER],MATCH(1,(dbOrdini[CODICE SUPPLY]=$W$6)*(dbOrdini[DESCRIZIONE]=B267),0))))</f>
        <v/>
      </c>
      <c r="G267" s="122" t="str">
        <f>IF(B267="","",IF(T267="A",VLOOKUP(B267,listoneAnker_NoSku,2,FALSE),INDEX(dbOrdini[BT/CS],MATCH(F267,dbOrdini[CODICE ANKER],0))))</f>
        <v/>
      </c>
      <c r="H267" s="123" t="str">
        <f>IF(B267="","",IF(T267="A",VLOOKUP(B267,listoneAnker_NoSku,3,FALSE),INDEX(dbOrdini[LT.],MATCH(F267,dbOrdini[CODICE ANKER],0))))</f>
        <v/>
      </c>
      <c r="I267" s="124" t="str">
        <f>IF(B267="","",IF(T267="A",VLOOKUP(B267,listoneAnker_NoSku,4,FALSE),INDEX(dbOrdini[% VOL],MATCH(F267,dbOrdini[CODICE ANKER],0))))</f>
        <v/>
      </c>
      <c r="J267" s="125" t="str">
        <f t="array" ref="J267">IF(B267="","",IF(T267="A",VLOOKUP(B267,listoneAnker_NoSku,5,FALSE),INDEX(dbOrdini[PREZZO ANKER],MATCH(1,(dbOrdini[CODICE SUPPLY]=$W$6)*(dbOrdini[CODICE ANKER]=F267),0))))</f>
        <v/>
      </c>
      <c r="K267" s="295" t="str">
        <f>IFERROR(INDEX(vinolux_data[Price / Bottle],MATCH(INDEX(Anker[barcode bottle],MATCH(F267,Anker[SKU],0)),vinolux_data[EAN bottle],0)),"")</f>
        <v/>
      </c>
      <c r="L267" s="295" t="str">
        <f>IF(B267="","",IF(T267&lt;&gt;"B",IFERROR(INDEX(ultimoPrezzoitalia[PREZZO UNITARIO],MATCH(TEXT(A267,0),ultimoPrezzoitalia[ARTICOLO],0)),""),IF(INDEX(dbOrdini[PREZZO ITALIA],MATCH(F267,dbOrdini[CODICE ANKER],0))=0,"",INDEX(dbOrdini[PREZZO ITALIA],MATCH(F267,dbOrdini[CODICE ANKER],0)))))</f>
        <v/>
      </c>
      <c r="M267" s="126" t="str">
        <f t="array" ref="M267">IFERROR(IF(B267="","",IF(T267="A",VLOOKUP(F267,listoneAnkerCompleto,6,FALSE)+(10.3552*H267*I267)/100+1.5+0.05,IF(T267="B",INDEX(dbOrdini[COSTO IMPORT BOTT.],MATCH(1,(dbOrdini[CODICE SUPPLY]=$W$6)*(dbOrdini[CODICE ANKER]=F267),0)),J267+(10.3552*H267*I267)/100+1.5+0.05))),"")</f>
        <v/>
      </c>
      <c r="N267" s="201" t="str">
        <f t="shared" si="25"/>
        <v/>
      </c>
      <c r="O267" s="127" t="str">
        <f>IFERROR(INDEX(ankerAvailabilities[quantity],MATCH(F267,ankerAvailabilities[article nr'#],0)),"")</f>
        <v/>
      </c>
      <c r="P267" s="128" t="str">
        <f ca="1">IFERROR(INDEX(inventarioGeko[ESISTENZA],MATCH(A267,inventarioGeko[ARTICOLO],0)),"")</f>
        <v/>
      </c>
      <c r="Q267" s="129" t="str">
        <f t="shared" si="26"/>
        <v/>
      </c>
      <c r="R267" s="130" t="str">
        <f t="shared" si="27"/>
        <v/>
      </c>
      <c r="S267" s="126" t="str">
        <f t="shared" si="28"/>
        <v/>
      </c>
      <c r="T267" s="240" t="str">
        <f t="shared" si="29"/>
        <v/>
      </c>
    </row>
    <row r="268" spans="1:20">
      <c r="A268" s="284" t="str">
        <f t="shared" ca="1" si="24"/>
        <v/>
      </c>
      <c r="B268" s="280"/>
      <c r="C268" s="281"/>
      <c r="D268" s="282"/>
      <c r="E268" s="166"/>
      <c r="F268" s="121" t="str" cm="1">
        <f t="array" ref="F268">IF(B268="","",IF(T268="A",INDEX(skuAnker,MATCH(B268,descrizioneArtAnker,0)),INDEX(dbOrdini[CODICE ANKER],MATCH(1,(dbOrdini[CODICE SUPPLY]=$W$6)*(dbOrdini[DESCRIZIONE]=B268),0))))</f>
        <v/>
      </c>
      <c r="G268" s="122" t="str">
        <f>IF(B268="","",IF(T268="A",VLOOKUP(B268,listoneAnker_NoSku,2,FALSE),INDEX(dbOrdini[BT/CS],MATCH(F268,dbOrdini[CODICE ANKER],0))))</f>
        <v/>
      </c>
      <c r="H268" s="123" t="str">
        <f>IF(B268="","",IF(T268="A",VLOOKUP(B268,listoneAnker_NoSku,3,FALSE),INDEX(dbOrdini[LT.],MATCH(F268,dbOrdini[CODICE ANKER],0))))</f>
        <v/>
      </c>
      <c r="I268" s="124" t="str">
        <f>IF(B268="","",IF(T268="A",VLOOKUP(B268,listoneAnker_NoSku,4,FALSE),INDEX(dbOrdini[% VOL],MATCH(F268,dbOrdini[CODICE ANKER],0))))</f>
        <v/>
      </c>
      <c r="J268" s="125" t="str">
        <f t="array" ref="J268">IF(B268="","",IF(T268="A",VLOOKUP(B268,listoneAnker_NoSku,5,FALSE),INDEX(dbOrdini[PREZZO ANKER],MATCH(1,(dbOrdini[CODICE SUPPLY]=$W$6)*(dbOrdini[CODICE ANKER]=F268),0))))</f>
        <v/>
      </c>
      <c r="K268" s="295" t="str">
        <f>IFERROR(INDEX(vinolux_data[Price / Bottle],MATCH(INDEX(Anker[barcode bottle],MATCH(F268,Anker[SKU],0)),vinolux_data[EAN bottle],0)),"")</f>
        <v/>
      </c>
      <c r="L268" s="295" t="str">
        <f>IF(B268="","",IF(T268&lt;&gt;"B",IFERROR(INDEX(ultimoPrezzoitalia[PREZZO UNITARIO],MATCH(TEXT(A268,0),ultimoPrezzoitalia[ARTICOLO],0)),""),IF(INDEX(dbOrdini[PREZZO ITALIA],MATCH(F268,dbOrdini[CODICE ANKER],0))=0,"",INDEX(dbOrdini[PREZZO ITALIA],MATCH(F268,dbOrdini[CODICE ANKER],0)))))</f>
        <v/>
      </c>
      <c r="M268" s="126" t="str">
        <f t="array" ref="M268">IFERROR(IF(B268="","",IF(T268="A",VLOOKUP(F268,listoneAnkerCompleto,6,FALSE)+(10.3552*H268*I268)/100+1.5+0.05,IF(T268="B",INDEX(dbOrdini[COSTO IMPORT BOTT.],MATCH(1,(dbOrdini[CODICE SUPPLY]=$W$6)*(dbOrdini[CODICE ANKER]=F268),0)),J268+(10.3552*H268*I268)/100+1.5+0.05))),"")</f>
        <v/>
      </c>
      <c r="N268" s="201" t="str">
        <f t="shared" si="25"/>
        <v/>
      </c>
      <c r="O268" s="127" t="str">
        <f>IFERROR(INDEX(ankerAvailabilities[quantity],MATCH(F268,ankerAvailabilities[article nr'#],0)),"")</f>
        <v/>
      </c>
      <c r="P268" s="128" t="str">
        <f ca="1">IFERROR(INDEX(inventarioGeko[ESISTENZA],MATCH(A268,inventarioGeko[ARTICOLO],0)),"")</f>
        <v/>
      </c>
      <c r="Q268" s="129" t="str">
        <f t="shared" si="26"/>
        <v/>
      </c>
      <c r="R268" s="130" t="str">
        <f t="shared" si="27"/>
        <v/>
      </c>
      <c r="S268" s="126" t="str">
        <f t="shared" si="28"/>
        <v/>
      </c>
      <c r="T268" s="240" t="str">
        <f t="shared" si="29"/>
        <v/>
      </c>
    </row>
    <row r="269" spans="1:20">
      <c r="A269" s="283" t="str">
        <f t="shared" ca="1" si="24"/>
        <v/>
      </c>
      <c r="B269" s="276"/>
      <c r="C269" s="277"/>
      <c r="D269" s="285"/>
      <c r="E269" s="164"/>
      <c r="F269" s="121" t="str" cm="1">
        <f t="array" ref="F269">IF(B269="","",IF(T269="A",INDEX(skuAnker,MATCH(B269,descrizioneArtAnker,0)),INDEX(dbOrdini[CODICE ANKER],MATCH(1,(dbOrdini[CODICE SUPPLY]=$W$6)*(dbOrdini[DESCRIZIONE]=B269),0))))</f>
        <v/>
      </c>
      <c r="G269" s="122" t="str">
        <f>IF(B269="","",IF(T269="A",VLOOKUP(B269,listoneAnker_NoSku,2,FALSE),INDEX(dbOrdini[BT/CS],MATCH(F269,dbOrdini[CODICE ANKER],0))))</f>
        <v/>
      </c>
      <c r="H269" s="123" t="str">
        <f>IF(B269="","",IF(T269="A",VLOOKUP(B269,listoneAnker_NoSku,3,FALSE),INDEX(dbOrdini[LT.],MATCH(F269,dbOrdini[CODICE ANKER],0))))</f>
        <v/>
      </c>
      <c r="I269" s="124" t="str">
        <f>IF(B269="","",IF(T269="A",VLOOKUP(B269,listoneAnker_NoSku,4,FALSE),INDEX(dbOrdini[% VOL],MATCH(F269,dbOrdini[CODICE ANKER],0))))</f>
        <v/>
      </c>
      <c r="J269" s="125" t="str">
        <f t="array" ref="J269">IF(B269="","",IF(T269="A",VLOOKUP(B269,listoneAnker_NoSku,5,FALSE),INDEX(dbOrdini[PREZZO ANKER],MATCH(1,(dbOrdini[CODICE SUPPLY]=$W$6)*(dbOrdini[CODICE ANKER]=F269),0))))</f>
        <v/>
      </c>
      <c r="K269" s="295" t="str">
        <f>IFERROR(INDEX(vinolux_data[Price / Bottle],MATCH(INDEX(Anker[barcode bottle],MATCH(F269,Anker[SKU],0)),vinolux_data[EAN bottle],0)),"")</f>
        <v/>
      </c>
      <c r="L269" s="295" t="str">
        <f>IF(B269="","",IF(T269&lt;&gt;"B",IFERROR(INDEX(ultimoPrezzoitalia[PREZZO UNITARIO],MATCH(TEXT(A269,0),ultimoPrezzoitalia[ARTICOLO],0)),""),IF(INDEX(dbOrdini[PREZZO ITALIA],MATCH(F269,dbOrdini[CODICE ANKER],0))=0,"",INDEX(dbOrdini[PREZZO ITALIA],MATCH(F269,dbOrdini[CODICE ANKER],0)))))</f>
        <v/>
      </c>
      <c r="M269" s="126" t="str">
        <f t="array" ref="M269">IFERROR(IF(B269="","",IF(T269="A",VLOOKUP(F269,listoneAnkerCompleto,6,FALSE)+(10.3552*H269*I269)/100+1.5+0.05,IF(T269="B",INDEX(dbOrdini[COSTO IMPORT BOTT.],MATCH(1,(dbOrdini[CODICE SUPPLY]=$W$6)*(dbOrdini[CODICE ANKER]=F269),0)),J269+(10.3552*H269*I269)/100+1.5+0.05))),"")</f>
        <v/>
      </c>
      <c r="N269" s="201" t="str">
        <f t="shared" si="25"/>
        <v/>
      </c>
      <c r="O269" s="127" t="str">
        <f>IFERROR(INDEX(ankerAvailabilities[quantity],MATCH(F269,ankerAvailabilities[article nr'#],0)),"")</f>
        <v/>
      </c>
      <c r="P269" s="128" t="str">
        <f ca="1">IFERROR(INDEX(inventarioGeko[ESISTENZA],MATCH(A269,inventarioGeko[ARTICOLO],0)),"")</f>
        <v/>
      </c>
      <c r="Q269" s="129" t="str">
        <f t="shared" si="26"/>
        <v/>
      </c>
      <c r="R269" s="130" t="str">
        <f t="shared" si="27"/>
        <v/>
      </c>
      <c r="S269" s="126" t="str">
        <f t="shared" si="28"/>
        <v/>
      </c>
      <c r="T269" s="240" t="str">
        <f t="shared" si="29"/>
        <v/>
      </c>
    </row>
    <row r="270" spans="1:20">
      <c r="A270" s="283" t="str">
        <f t="shared" ca="1" si="24"/>
        <v/>
      </c>
      <c r="B270" s="276"/>
      <c r="C270" s="277"/>
      <c r="D270" s="285"/>
      <c r="E270" s="164"/>
      <c r="F270" s="121" t="str" cm="1">
        <f t="array" ref="F270">IF(B270="","",IF(T270="A",INDEX(skuAnker,MATCH(B270,descrizioneArtAnker,0)),INDEX(dbOrdini[CODICE ANKER],MATCH(1,(dbOrdini[CODICE SUPPLY]=$W$6)*(dbOrdini[DESCRIZIONE]=B270),0))))</f>
        <v/>
      </c>
      <c r="G270" s="122" t="str">
        <f>IF(B270="","",IF(T270="A",VLOOKUP(B270,listoneAnker_NoSku,2,FALSE),INDEX(dbOrdini[BT/CS],MATCH(F270,dbOrdini[CODICE ANKER],0))))</f>
        <v/>
      </c>
      <c r="H270" s="123" t="str">
        <f>IF(B270="","",IF(T270="A",VLOOKUP(B270,listoneAnker_NoSku,3,FALSE),INDEX(dbOrdini[LT.],MATCH(F270,dbOrdini[CODICE ANKER],0))))</f>
        <v/>
      </c>
      <c r="I270" s="124" t="str">
        <f>IF(B270="","",IF(T270="A",VLOOKUP(B270,listoneAnker_NoSku,4,FALSE),INDEX(dbOrdini[% VOL],MATCH(F270,dbOrdini[CODICE ANKER],0))))</f>
        <v/>
      </c>
      <c r="J270" s="125" t="str">
        <f t="array" ref="J270">IF(B270="","",IF(T270="A",VLOOKUP(B270,listoneAnker_NoSku,5,FALSE),INDEX(dbOrdini[PREZZO ANKER],MATCH(1,(dbOrdini[CODICE SUPPLY]=$W$6)*(dbOrdini[CODICE ANKER]=F270),0))))</f>
        <v/>
      </c>
      <c r="K270" s="295" t="str">
        <f>IFERROR(INDEX(vinolux_data[Price / Bottle],MATCH(INDEX(Anker[barcode bottle],MATCH(F270,Anker[SKU],0)),vinolux_data[EAN bottle],0)),"")</f>
        <v/>
      </c>
      <c r="L270" s="295" t="str">
        <f>IF(B270="","",IF(T270&lt;&gt;"B",IFERROR(INDEX(ultimoPrezzoitalia[PREZZO UNITARIO],MATCH(TEXT(A270,0),ultimoPrezzoitalia[ARTICOLO],0)),""),IF(INDEX(dbOrdini[PREZZO ITALIA],MATCH(F270,dbOrdini[CODICE ANKER],0))=0,"",INDEX(dbOrdini[PREZZO ITALIA],MATCH(F270,dbOrdini[CODICE ANKER],0)))))</f>
        <v/>
      </c>
      <c r="M270" s="126" t="str">
        <f t="array" ref="M270">IFERROR(IF(B270="","",IF(T270="A",VLOOKUP(F270,listoneAnkerCompleto,6,FALSE)+(10.3552*H270*I270)/100+1.5+0.05,IF(T270="B",INDEX(dbOrdini[COSTO IMPORT BOTT.],MATCH(1,(dbOrdini[CODICE SUPPLY]=$W$6)*(dbOrdini[CODICE ANKER]=F270),0)),J270+(10.3552*H270*I270)/100+1.5+0.05))),"")</f>
        <v/>
      </c>
      <c r="N270" s="201" t="str">
        <f t="shared" si="25"/>
        <v/>
      </c>
      <c r="O270" s="127" t="str">
        <f>IFERROR(INDEX(ankerAvailabilities[quantity],MATCH(F270,ankerAvailabilities[article nr'#],0)),"")</f>
        <v/>
      </c>
      <c r="P270" s="128" t="str">
        <f ca="1">IFERROR(INDEX(inventarioGeko[ESISTENZA],MATCH(A270,inventarioGeko[ARTICOLO],0)),"")</f>
        <v/>
      </c>
      <c r="Q270" s="129" t="str">
        <f t="shared" si="26"/>
        <v/>
      </c>
      <c r="R270" s="130" t="str">
        <f t="shared" si="27"/>
        <v/>
      </c>
      <c r="S270" s="126" t="str">
        <f t="shared" si="28"/>
        <v/>
      </c>
      <c r="T270" s="240" t="str">
        <f t="shared" si="29"/>
        <v/>
      </c>
    </row>
    <row r="271" spans="1:20">
      <c r="A271" s="283" t="str">
        <f t="shared" ca="1" si="24"/>
        <v/>
      </c>
      <c r="B271" s="276"/>
      <c r="C271" s="277"/>
      <c r="D271" s="285"/>
      <c r="E271" s="164"/>
      <c r="F271" s="121" t="str" cm="1">
        <f t="array" ref="F271">IF(B271="","",IF(T271="A",INDEX(skuAnker,MATCH(B271,descrizioneArtAnker,0)),INDEX(dbOrdini[CODICE ANKER],MATCH(1,(dbOrdini[CODICE SUPPLY]=$W$6)*(dbOrdini[DESCRIZIONE]=B271),0))))</f>
        <v/>
      </c>
      <c r="G271" s="122" t="str">
        <f>IF(B271="","",IF(T271="A",VLOOKUP(B271,listoneAnker_NoSku,2,FALSE),INDEX(dbOrdini[BT/CS],MATCH(F271,dbOrdini[CODICE ANKER],0))))</f>
        <v/>
      </c>
      <c r="H271" s="123" t="str">
        <f>IF(B271="","",IF(T271="A",VLOOKUP(B271,listoneAnker_NoSku,3,FALSE),INDEX(dbOrdini[LT.],MATCH(F271,dbOrdini[CODICE ANKER],0))))</f>
        <v/>
      </c>
      <c r="I271" s="124" t="str">
        <f>IF(B271="","",IF(T271="A",VLOOKUP(B271,listoneAnker_NoSku,4,FALSE),INDEX(dbOrdini[% VOL],MATCH(F271,dbOrdini[CODICE ANKER],0))))</f>
        <v/>
      </c>
      <c r="J271" s="125" t="str">
        <f t="array" ref="J271">IF(B271="","",IF(T271="A",VLOOKUP(B271,listoneAnker_NoSku,5,FALSE),INDEX(dbOrdini[PREZZO ANKER],MATCH(1,(dbOrdini[CODICE SUPPLY]=$W$6)*(dbOrdini[CODICE ANKER]=F271),0))))</f>
        <v/>
      </c>
      <c r="K271" s="295" t="str">
        <f>IFERROR(INDEX(vinolux_data[Price / Bottle],MATCH(INDEX(Anker[barcode bottle],MATCH(F271,Anker[SKU],0)),vinolux_data[EAN bottle],0)),"")</f>
        <v/>
      </c>
      <c r="L271" s="295" t="str">
        <f>IF(B271="","",IF(T271&lt;&gt;"B",IFERROR(INDEX(ultimoPrezzoitalia[PREZZO UNITARIO],MATCH(TEXT(A271,0),ultimoPrezzoitalia[ARTICOLO],0)),""),IF(INDEX(dbOrdini[PREZZO ITALIA],MATCH(F271,dbOrdini[CODICE ANKER],0))=0,"",INDEX(dbOrdini[PREZZO ITALIA],MATCH(F271,dbOrdini[CODICE ANKER],0)))))</f>
        <v/>
      </c>
      <c r="M271" s="126" t="str">
        <f t="array" ref="M271">IFERROR(IF(B271="","",IF(T271="A",VLOOKUP(F271,listoneAnkerCompleto,6,FALSE)+(10.3552*H271*I271)/100+1.5+0.05,IF(T271="B",INDEX(dbOrdini[COSTO IMPORT BOTT.],MATCH(1,(dbOrdini[CODICE SUPPLY]=$W$6)*(dbOrdini[CODICE ANKER]=F271),0)),J271+(10.3552*H271*I271)/100+1.5+0.05))),"")</f>
        <v/>
      </c>
      <c r="N271" s="201" t="str">
        <f t="shared" si="25"/>
        <v/>
      </c>
      <c r="O271" s="127" t="str">
        <f>IFERROR(INDEX(ankerAvailabilities[quantity],MATCH(F271,ankerAvailabilities[article nr'#],0)),"")</f>
        <v/>
      </c>
      <c r="P271" s="128" t="str">
        <f ca="1">IFERROR(INDEX(inventarioGeko[ESISTENZA],MATCH(A271,inventarioGeko[ARTICOLO],0)),"")</f>
        <v/>
      </c>
      <c r="Q271" s="129" t="str">
        <f t="shared" si="26"/>
        <v/>
      </c>
      <c r="R271" s="130" t="str">
        <f t="shared" si="27"/>
        <v/>
      </c>
      <c r="S271" s="126" t="str">
        <f t="shared" si="28"/>
        <v/>
      </c>
      <c r="T271" s="240" t="str">
        <f t="shared" si="29"/>
        <v/>
      </c>
    </row>
    <row r="272" spans="1:20">
      <c r="A272" s="283" t="str">
        <f t="shared" ca="1" si="24"/>
        <v/>
      </c>
      <c r="B272" s="276"/>
      <c r="C272" s="277"/>
      <c r="D272" s="285"/>
      <c r="E272" s="164"/>
      <c r="F272" s="121" t="str" cm="1">
        <f t="array" ref="F272">IF(B272="","",IF(T272="A",INDEX(skuAnker,MATCH(B272,descrizioneArtAnker,0)),INDEX(dbOrdini[CODICE ANKER],MATCH(1,(dbOrdini[CODICE SUPPLY]=$W$6)*(dbOrdini[DESCRIZIONE]=B272),0))))</f>
        <v/>
      </c>
      <c r="G272" s="122" t="str">
        <f>IF(B272="","",IF(T272="A",VLOOKUP(B272,listoneAnker_NoSku,2,FALSE),INDEX(dbOrdini[BT/CS],MATCH(F272,dbOrdini[CODICE ANKER],0))))</f>
        <v/>
      </c>
      <c r="H272" s="123" t="str">
        <f>IF(B272="","",IF(T272="A",VLOOKUP(B272,listoneAnker_NoSku,3,FALSE),INDEX(dbOrdini[LT.],MATCH(F272,dbOrdini[CODICE ANKER],0))))</f>
        <v/>
      </c>
      <c r="I272" s="124" t="str">
        <f>IF(B272="","",IF(T272="A",VLOOKUP(B272,listoneAnker_NoSku,4,FALSE),INDEX(dbOrdini[% VOL],MATCH(F272,dbOrdini[CODICE ANKER],0))))</f>
        <v/>
      </c>
      <c r="J272" s="125" t="str">
        <f t="array" ref="J272">IF(B272="","",IF(T272="A",VLOOKUP(B272,listoneAnker_NoSku,5,FALSE),INDEX(dbOrdini[PREZZO ANKER],MATCH(1,(dbOrdini[CODICE SUPPLY]=$W$6)*(dbOrdini[CODICE ANKER]=F272),0))))</f>
        <v/>
      </c>
      <c r="K272" s="295" t="str">
        <f>IFERROR(INDEX(vinolux_data[Price / Bottle],MATCH(INDEX(Anker[barcode bottle],MATCH(F272,Anker[SKU],0)),vinolux_data[EAN bottle],0)),"")</f>
        <v/>
      </c>
      <c r="L272" s="295" t="str">
        <f>IF(B272="","",IF(T272&lt;&gt;"B",IFERROR(INDEX(ultimoPrezzoitalia[PREZZO UNITARIO],MATCH(TEXT(A272,0),ultimoPrezzoitalia[ARTICOLO],0)),""),IF(INDEX(dbOrdini[PREZZO ITALIA],MATCH(F272,dbOrdini[CODICE ANKER],0))=0,"",INDEX(dbOrdini[PREZZO ITALIA],MATCH(F272,dbOrdini[CODICE ANKER],0)))))</f>
        <v/>
      </c>
      <c r="M272" s="126" t="str">
        <f t="array" ref="M272">IFERROR(IF(B272="","",IF(T272="A",VLOOKUP(F272,listoneAnkerCompleto,6,FALSE)+(10.3552*H272*I272)/100+1.5+0.05,IF(T272="B",INDEX(dbOrdini[COSTO IMPORT BOTT.],MATCH(1,(dbOrdini[CODICE SUPPLY]=$W$6)*(dbOrdini[CODICE ANKER]=F272),0)),J272+(10.3552*H272*I272)/100+1.5+0.05))),"")</f>
        <v/>
      </c>
      <c r="N272" s="201" t="str">
        <f t="shared" si="25"/>
        <v/>
      </c>
      <c r="O272" s="127" t="str">
        <f>IFERROR(INDEX(ankerAvailabilities[quantity],MATCH(F272,ankerAvailabilities[article nr'#],0)),"")</f>
        <v/>
      </c>
      <c r="P272" s="128" t="str">
        <f ca="1">IFERROR(INDEX(inventarioGeko[ESISTENZA],MATCH(A272,inventarioGeko[ARTICOLO],0)),"")</f>
        <v/>
      </c>
      <c r="Q272" s="129" t="str">
        <f t="shared" si="26"/>
        <v/>
      </c>
      <c r="R272" s="130" t="str">
        <f t="shared" si="27"/>
        <v/>
      </c>
      <c r="S272" s="126" t="str">
        <f t="shared" si="28"/>
        <v/>
      </c>
      <c r="T272" s="240" t="str">
        <f t="shared" si="29"/>
        <v/>
      </c>
    </row>
    <row r="273" spans="1:20">
      <c r="A273" s="283" t="str">
        <f t="shared" ca="1" si="24"/>
        <v/>
      </c>
      <c r="B273" s="276"/>
      <c r="C273" s="277"/>
      <c r="D273" s="285"/>
      <c r="E273" s="164"/>
      <c r="F273" s="121" t="str" cm="1">
        <f t="array" ref="F273">IF(B273="","",IF(T273="A",INDEX(skuAnker,MATCH(B273,descrizioneArtAnker,0)),INDEX(dbOrdini[CODICE ANKER],MATCH(1,(dbOrdini[CODICE SUPPLY]=$W$6)*(dbOrdini[DESCRIZIONE]=B273),0))))</f>
        <v/>
      </c>
      <c r="G273" s="122" t="str">
        <f>IF(B273="","",IF(T273="A",VLOOKUP(B273,listoneAnker_NoSku,2,FALSE),INDEX(dbOrdini[BT/CS],MATCH(F273,dbOrdini[CODICE ANKER],0))))</f>
        <v/>
      </c>
      <c r="H273" s="123" t="str">
        <f>IF(B273="","",IF(T273="A",VLOOKUP(B273,listoneAnker_NoSku,3,FALSE),INDEX(dbOrdini[LT.],MATCH(F273,dbOrdini[CODICE ANKER],0))))</f>
        <v/>
      </c>
      <c r="I273" s="124" t="str">
        <f>IF(B273="","",IF(T273="A",VLOOKUP(B273,listoneAnker_NoSku,4,FALSE),INDEX(dbOrdini[% VOL],MATCH(F273,dbOrdini[CODICE ANKER],0))))</f>
        <v/>
      </c>
      <c r="J273" s="125" t="str">
        <f t="array" ref="J273">IF(B273="","",IF(T273="A",VLOOKUP(B273,listoneAnker_NoSku,5,FALSE),INDEX(dbOrdini[PREZZO ANKER],MATCH(1,(dbOrdini[CODICE SUPPLY]=$W$6)*(dbOrdini[CODICE ANKER]=F273),0))))</f>
        <v/>
      </c>
      <c r="K273" s="295" t="str">
        <f>IFERROR(INDEX(vinolux_data[Price / Bottle],MATCH(INDEX(Anker[barcode bottle],MATCH(F273,Anker[SKU],0)),vinolux_data[EAN bottle],0)),"")</f>
        <v/>
      </c>
      <c r="L273" s="295" t="str">
        <f>IF(B273="","",IF(T273&lt;&gt;"B",IFERROR(INDEX(ultimoPrezzoitalia[PREZZO UNITARIO],MATCH(TEXT(A273,0),ultimoPrezzoitalia[ARTICOLO],0)),""),IF(INDEX(dbOrdini[PREZZO ITALIA],MATCH(F273,dbOrdini[CODICE ANKER],0))=0,"",INDEX(dbOrdini[PREZZO ITALIA],MATCH(F273,dbOrdini[CODICE ANKER],0)))))</f>
        <v/>
      </c>
      <c r="M273" s="126" t="str">
        <f t="array" ref="M273">IFERROR(IF(B273="","",IF(T273="A",VLOOKUP(F273,listoneAnkerCompleto,6,FALSE)+(10.3552*H273*I273)/100+1.5+0.05,IF(T273="B",INDEX(dbOrdini[COSTO IMPORT BOTT.],MATCH(1,(dbOrdini[CODICE SUPPLY]=$W$6)*(dbOrdini[CODICE ANKER]=F273),0)),J273+(10.3552*H273*I273)/100+1.5+0.05))),"")</f>
        <v/>
      </c>
      <c r="N273" s="201" t="str">
        <f t="shared" si="25"/>
        <v/>
      </c>
      <c r="O273" s="127" t="str">
        <f>IFERROR(INDEX(ankerAvailabilities[quantity],MATCH(F273,ankerAvailabilities[article nr'#],0)),"")</f>
        <v/>
      </c>
      <c r="P273" s="128" t="str">
        <f ca="1">IFERROR(INDEX(inventarioGeko[ESISTENZA],MATCH(A273,inventarioGeko[ARTICOLO],0)),"")</f>
        <v/>
      </c>
      <c r="Q273" s="129" t="str">
        <f t="shared" si="26"/>
        <v/>
      </c>
      <c r="R273" s="130" t="str">
        <f t="shared" si="27"/>
        <v/>
      </c>
      <c r="S273" s="126" t="str">
        <f t="shared" si="28"/>
        <v/>
      </c>
      <c r="T273" s="240" t="str">
        <f t="shared" si="29"/>
        <v/>
      </c>
    </row>
    <row r="274" spans="1:20">
      <c r="A274" s="284" t="str">
        <f t="shared" ca="1" si="24"/>
        <v/>
      </c>
      <c r="B274" s="280"/>
      <c r="C274" s="281"/>
      <c r="D274" s="282"/>
      <c r="E274" s="166"/>
      <c r="F274" s="121" t="str" cm="1">
        <f t="array" ref="F274">IF(B274="","",IF(T274="A",INDEX(skuAnker,MATCH(B274,descrizioneArtAnker,0)),INDEX(dbOrdini[CODICE ANKER],MATCH(1,(dbOrdini[CODICE SUPPLY]=$W$6)*(dbOrdini[DESCRIZIONE]=B274),0))))</f>
        <v/>
      </c>
      <c r="G274" s="122" t="str">
        <f>IF(B274="","",IF(T274="A",VLOOKUP(B274,listoneAnker_NoSku,2,FALSE),INDEX(dbOrdini[BT/CS],MATCH(F274,dbOrdini[CODICE ANKER],0))))</f>
        <v/>
      </c>
      <c r="H274" s="123" t="str">
        <f>IF(B274="","",IF(T274="A",VLOOKUP(B274,listoneAnker_NoSku,3,FALSE),INDEX(dbOrdini[LT.],MATCH(F274,dbOrdini[CODICE ANKER],0))))</f>
        <v/>
      </c>
      <c r="I274" s="124" t="str">
        <f>IF(B274="","",IF(T274="A",VLOOKUP(B274,listoneAnker_NoSku,4,FALSE),INDEX(dbOrdini[% VOL],MATCH(F274,dbOrdini[CODICE ANKER],0))))</f>
        <v/>
      </c>
      <c r="J274" s="125" t="str">
        <f t="array" ref="J274">IF(B274="","",IF(T274="A",VLOOKUP(B274,listoneAnker_NoSku,5,FALSE),INDEX(dbOrdini[PREZZO ANKER],MATCH(1,(dbOrdini[CODICE SUPPLY]=$W$6)*(dbOrdini[CODICE ANKER]=F274),0))))</f>
        <v/>
      </c>
      <c r="K274" s="295" t="str">
        <f>IFERROR(INDEX(vinolux_data[Price / Bottle],MATCH(INDEX(Anker[barcode bottle],MATCH(F274,Anker[SKU],0)),vinolux_data[EAN bottle],0)),"")</f>
        <v/>
      </c>
      <c r="L274" s="295" t="str">
        <f>IF(B274="","",IF(T274&lt;&gt;"B",IFERROR(INDEX(ultimoPrezzoitalia[PREZZO UNITARIO],MATCH(TEXT(A274,0),ultimoPrezzoitalia[ARTICOLO],0)),""),IF(INDEX(dbOrdini[PREZZO ITALIA],MATCH(F274,dbOrdini[CODICE ANKER],0))=0,"",INDEX(dbOrdini[PREZZO ITALIA],MATCH(F274,dbOrdini[CODICE ANKER],0)))))</f>
        <v/>
      </c>
      <c r="M274" s="126" t="str">
        <f t="array" ref="M274">IFERROR(IF(B274="","",IF(T274="A",VLOOKUP(F274,listoneAnkerCompleto,6,FALSE)+(10.3552*H274*I274)/100+1.5+0.05,IF(T274="B",INDEX(dbOrdini[COSTO IMPORT BOTT.],MATCH(1,(dbOrdini[CODICE SUPPLY]=$W$6)*(dbOrdini[CODICE ANKER]=F274),0)),J274+(10.3552*H274*I274)/100+1.5+0.05))),"")</f>
        <v/>
      </c>
      <c r="N274" s="201" t="str">
        <f t="shared" si="25"/>
        <v/>
      </c>
      <c r="O274" s="127" t="str">
        <f>IFERROR(INDEX(ankerAvailabilities[quantity],MATCH(F274,ankerAvailabilities[article nr'#],0)),"")</f>
        <v/>
      </c>
      <c r="P274" s="128" t="str">
        <f ca="1">IFERROR(INDEX(inventarioGeko[ESISTENZA],MATCH(A274,inventarioGeko[ARTICOLO],0)),"")</f>
        <v/>
      </c>
      <c r="Q274" s="129" t="str">
        <f t="shared" si="26"/>
        <v/>
      </c>
      <c r="R274" s="130" t="str">
        <f t="shared" si="27"/>
        <v/>
      </c>
      <c r="S274" s="126" t="str">
        <f t="shared" si="28"/>
        <v/>
      </c>
      <c r="T274" s="240" t="str">
        <f t="shared" si="29"/>
        <v/>
      </c>
    </row>
    <row r="275" spans="1:20">
      <c r="A275" s="284" t="str">
        <f t="shared" ca="1" si="24"/>
        <v/>
      </c>
      <c r="B275" s="280"/>
      <c r="C275" s="281"/>
      <c r="D275" s="282"/>
      <c r="E275" s="166"/>
      <c r="F275" s="121" t="str" cm="1">
        <f t="array" ref="F275">IF(B275="","",IF(T275="A",INDEX(skuAnker,MATCH(B275,descrizioneArtAnker,0)),INDEX(dbOrdini[CODICE ANKER],MATCH(1,(dbOrdini[CODICE SUPPLY]=$W$6)*(dbOrdini[DESCRIZIONE]=B275),0))))</f>
        <v/>
      </c>
      <c r="G275" s="122" t="str">
        <f>IF(B275="","",IF(T275="A",VLOOKUP(B275,listoneAnker_NoSku,2,FALSE),INDEX(dbOrdini[BT/CS],MATCH(F275,dbOrdini[CODICE ANKER],0))))</f>
        <v/>
      </c>
      <c r="H275" s="123" t="str">
        <f>IF(B275="","",IF(T275="A",VLOOKUP(B275,listoneAnker_NoSku,3,FALSE),INDEX(dbOrdini[LT.],MATCH(F275,dbOrdini[CODICE ANKER],0))))</f>
        <v/>
      </c>
      <c r="I275" s="124" t="str">
        <f>IF(B275="","",IF(T275="A",VLOOKUP(B275,listoneAnker_NoSku,4,FALSE),INDEX(dbOrdini[% VOL],MATCH(F275,dbOrdini[CODICE ANKER],0))))</f>
        <v/>
      </c>
      <c r="J275" s="125" t="str">
        <f t="array" ref="J275">IF(B275="","",IF(T275="A",VLOOKUP(B275,listoneAnker_NoSku,5,FALSE),INDEX(dbOrdini[PREZZO ANKER],MATCH(1,(dbOrdini[CODICE SUPPLY]=$W$6)*(dbOrdini[CODICE ANKER]=F275),0))))</f>
        <v/>
      </c>
      <c r="K275" s="295" t="str">
        <f>IFERROR(INDEX(vinolux_data[Price / Bottle],MATCH(INDEX(Anker[barcode bottle],MATCH(F275,Anker[SKU],0)),vinolux_data[EAN bottle],0)),"")</f>
        <v/>
      </c>
      <c r="L275" s="295" t="str">
        <f>IF(B275="","",IF(T275&lt;&gt;"B",IFERROR(INDEX(ultimoPrezzoitalia[PREZZO UNITARIO],MATCH(TEXT(A275,0),ultimoPrezzoitalia[ARTICOLO],0)),""),IF(INDEX(dbOrdini[PREZZO ITALIA],MATCH(F275,dbOrdini[CODICE ANKER],0))=0,"",INDEX(dbOrdini[PREZZO ITALIA],MATCH(F275,dbOrdini[CODICE ANKER],0)))))</f>
        <v/>
      </c>
      <c r="M275" s="126" t="str">
        <f t="array" ref="M275">IFERROR(IF(B275="","",IF(T275="A",VLOOKUP(F275,listoneAnkerCompleto,6,FALSE)+(10.3552*H275*I275)/100+1.5+0.05,IF(T275="B",INDEX(dbOrdini[COSTO IMPORT BOTT.],MATCH(1,(dbOrdini[CODICE SUPPLY]=$W$6)*(dbOrdini[CODICE ANKER]=F275),0)),J275+(10.3552*H275*I275)/100+1.5+0.05))),"")</f>
        <v/>
      </c>
      <c r="N275" s="201" t="str">
        <f t="shared" si="25"/>
        <v/>
      </c>
      <c r="O275" s="127" t="str">
        <f>IFERROR(INDEX(ankerAvailabilities[quantity],MATCH(F275,ankerAvailabilities[article nr'#],0)),"")</f>
        <v/>
      </c>
      <c r="P275" s="128" t="str">
        <f ca="1">IFERROR(INDEX(inventarioGeko[ESISTENZA],MATCH(A275,inventarioGeko[ARTICOLO],0)),"")</f>
        <v/>
      </c>
      <c r="Q275" s="129" t="str">
        <f t="shared" si="26"/>
        <v/>
      </c>
      <c r="R275" s="130" t="str">
        <f t="shared" si="27"/>
        <v/>
      </c>
      <c r="S275" s="126" t="str">
        <f t="shared" si="28"/>
        <v/>
      </c>
      <c r="T275" s="240" t="str">
        <f t="shared" si="29"/>
        <v/>
      </c>
    </row>
    <row r="276" spans="1:20">
      <c r="A276" s="284" t="str">
        <f t="shared" ca="1" si="24"/>
        <v/>
      </c>
      <c r="B276" s="280"/>
      <c r="C276" s="281"/>
      <c r="D276" s="282"/>
      <c r="E276" s="166"/>
      <c r="F276" s="121" t="str" cm="1">
        <f t="array" ref="F276">IF(B276="","",IF(T276="A",INDEX(skuAnker,MATCH(B276,descrizioneArtAnker,0)),INDEX(dbOrdini[CODICE ANKER],MATCH(1,(dbOrdini[CODICE SUPPLY]=$W$6)*(dbOrdini[DESCRIZIONE]=B276),0))))</f>
        <v/>
      </c>
      <c r="G276" s="122" t="str">
        <f>IF(B276="","",IF(T276="A",VLOOKUP(B276,listoneAnker_NoSku,2,FALSE),INDEX(dbOrdini[BT/CS],MATCH(F276,dbOrdini[CODICE ANKER],0))))</f>
        <v/>
      </c>
      <c r="H276" s="123" t="str">
        <f>IF(B276="","",IF(T276="A",VLOOKUP(B276,listoneAnker_NoSku,3,FALSE),INDEX(dbOrdini[LT.],MATCH(F276,dbOrdini[CODICE ANKER],0))))</f>
        <v/>
      </c>
      <c r="I276" s="124" t="str">
        <f>IF(B276="","",IF(T276="A",VLOOKUP(B276,listoneAnker_NoSku,4,FALSE),INDEX(dbOrdini[% VOL],MATCH(F276,dbOrdini[CODICE ANKER],0))))</f>
        <v/>
      </c>
      <c r="J276" s="125" t="str">
        <f t="array" ref="J276">IF(B276="","",IF(T276="A",VLOOKUP(B276,listoneAnker_NoSku,5,FALSE),INDEX(dbOrdini[PREZZO ANKER],MATCH(1,(dbOrdini[CODICE SUPPLY]=$W$6)*(dbOrdini[CODICE ANKER]=F276),0))))</f>
        <v/>
      </c>
      <c r="K276" s="295" t="str">
        <f>IFERROR(INDEX(vinolux_data[Price / Bottle],MATCH(INDEX(Anker[barcode bottle],MATCH(F276,Anker[SKU],0)),vinolux_data[EAN bottle],0)),"")</f>
        <v/>
      </c>
      <c r="L276" s="295" t="str">
        <f>IF(B276="","",IF(T276&lt;&gt;"B",IFERROR(INDEX(ultimoPrezzoitalia[PREZZO UNITARIO],MATCH(TEXT(A276,0),ultimoPrezzoitalia[ARTICOLO],0)),""),IF(INDEX(dbOrdini[PREZZO ITALIA],MATCH(F276,dbOrdini[CODICE ANKER],0))=0,"",INDEX(dbOrdini[PREZZO ITALIA],MATCH(F276,dbOrdini[CODICE ANKER],0)))))</f>
        <v/>
      </c>
      <c r="M276" s="126" t="str">
        <f t="array" ref="M276">IFERROR(IF(B276="","",IF(T276="A",VLOOKUP(F276,listoneAnkerCompleto,6,FALSE)+(10.3552*H276*I276)/100+1.5+0.05,IF(T276="B",INDEX(dbOrdini[COSTO IMPORT BOTT.],MATCH(1,(dbOrdini[CODICE SUPPLY]=$W$6)*(dbOrdini[CODICE ANKER]=F276),0)),J276+(10.3552*H276*I276)/100+1.5+0.05))),"")</f>
        <v/>
      </c>
      <c r="N276" s="201" t="str">
        <f t="shared" si="25"/>
        <v/>
      </c>
      <c r="O276" s="127" t="str">
        <f>IFERROR(INDEX(ankerAvailabilities[quantity],MATCH(F276,ankerAvailabilities[article nr'#],0)),"")</f>
        <v/>
      </c>
      <c r="P276" s="128" t="str">
        <f ca="1">IFERROR(INDEX(inventarioGeko[ESISTENZA],MATCH(A276,inventarioGeko[ARTICOLO],0)),"")</f>
        <v/>
      </c>
      <c r="Q276" s="129" t="str">
        <f t="shared" si="26"/>
        <v/>
      </c>
      <c r="R276" s="130" t="str">
        <f t="shared" si="27"/>
        <v/>
      </c>
      <c r="S276" s="126" t="str">
        <f t="shared" si="28"/>
        <v/>
      </c>
      <c r="T276" s="240" t="str">
        <f t="shared" si="29"/>
        <v/>
      </c>
    </row>
    <row r="277" spans="1:20">
      <c r="A277" s="283" t="str">
        <f t="shared" ca="1" si="24"/>
        <v/>
      </c>
      <c r="B277" s="276"/>
      <c r="C277" s="277"/>
      <c r="D277" s="285"/>
      <c r="E277" s="164"/>
      <c r="F277" s="121" t="str" cm="1">
        <f t="array" ref="F277">IF(B277="","",IF(T277="A",INDEX(skuAnker,MATCH(B277,descrizioneArtAnker,0)),INDEX(dbOrdini[CODICE ANKER],MATCH(1,(dbOrdini[CODICE SUPPLY]=$W$6)*(dbOrdini[DESCRIZIONE]=B277),0))))</f>
        <v/>
      </c>
      <c r="G277" s="122" t="str">
        <f>IF(B277="","",IF(T277="A",VLOOKUP(B277,listoneAnker_NoSku,2,FALSE),INDEX(dbOrdini[BT/CS],MATCH(F277,dbOrdini[CODICE ANKER],0))))</f>
        <v/>
      </c>
      <c r="H277" s="123" t="str">
        <f>IF(B277="","",IF(T277="A",VLOOKUP(B277,listoneAnker_NoSku,3,FALSE),INDEX(dbOrdini[LT.],MATCH(F277,dbOrdini[CODICE ANKER],0))))</f>
        <v/>
      </c>
      <c r="I277" s="124" t="str">
        <f>IF(B277="","",IF(T277="A",VLOOKUP(B277,listoneAnker_NoSku,4,FALSE),INDEX(dbOrdini[% VOL],MATCH(F277,dbOrdini[CODICE ANKER],0))))</f>
        <v/>
      </c>
      <c r="J277" s="125" t="str">
        <f t="array" ref="J277">IF(B277="","",IF(T277="A",VLOOKUP(B277,listoneAnker_NoSku,5,FALSE),INDEX(dbOrdini[PREZZO ANKER],MATCH(1,(dbOrdini[CODICE SUPPLY]=$W$6)*(dbOrdini[CODICE ANKER]=F277),0))))</f>
        <v/>
      </c>
      <c r="K277" s="295" t="str">
        <f>IFERROR(INDEX(vinolux_data[Price / Bottle],MATCH(INDEX(Anker[barcode bottle],MATCH(F277,Anker[SKU],0)),vinolux_data[EAN bottle],0)),"")</f>
        <v/>
      </c>
      <c r="L277" s="295" t="str">
        <f>IF(B277="","",IF(T277&lt;&gt;"B",IFERROR(INDEX(ultimoPrezzoitalia[PREZZO UNITARIO],MATCH(TEXT(A277,0),ultimoPrezzoitalia[ARTICOLO],0)),""),IF(INDEX(dbOrdini[PREZZO ITALIA],MATCH(F277,dbOrdini[CODICE ANKER],0))=0,"",INDEX(dbOrdini[PREZZO ITALIA],MATCH(F277,dbOrdini[CODICE ANKER],0)))))</f>
        <v/>
      </c>
      <c r="M277" s="126" t="str">
        <f t="array" ref="M277">IFERROR(IF(B277="","",IF(T277="A",VLOOKUP(F277,listoneAnkerCompleto,6,FALSE)+(10.3552*H277*I277)/100+1.5+0.05,IF(T277="B",INDEX(dbOrdini[COSTO IMPORT BOTT.],MATCH(1,(dbOrdini[CODICE SUPPLY]=$W$6)*(dbOrdini[CODICE ANKER]=F277),0)),J277+(10.3552*H277*I277)/100+1.5+0.05))),"")</f>
        <v/>
      </c>
      <c r="N277" s="201" t="str">
        <f t="shared" si="25"/>
        <v/>
      </c>
      <c r="O277" s="127" t="str">
        <f>IFERROR(INDEX(ankerAvailabilities[quantity],MATCH(F277,ankerAvailabilities[article nr'#],0)),"")</f>
        <v/>
      </c>
      <c r="P277" s="128" t="str">
        <f ca="1">IFERROR(INDEX(inventarioGeko[ESISTENZA],MATCH(A277,inventarioGeko[ARTICOLO],0)),"")</f>
        <v/>
      </c>
      <c r="Q277" s="129" t="str">
        <f t="shared" si="26"/>
        <v/>
      </c>
      <c r="R277" s="130" t="str">
        <f t="shared" si="27"/>
        <v/>
      </c>
      <c r="S277" s="126" t="str">
        <f t="shared" si="28"/>
        <v/>
      </c>
      <c r="T277" s="240" t="str">
        <f t="shared" si="29"/>
        <v/>
      </c>
    </row>
    <row r="278" spans="1:20">
      <c r="A278" s="283" t="str">
        <f t="shared" ca="1" si="24"/>
        <v/>
      </c>
      <c r="B278" s="276"/>
      <c r="C278" s="277"/>
      <c r="D278" s="285"/>
      <c r="E278" s="164"/>
      <c r="F278" s="121" t="str" cm="1">
        <f t="array" ref="F278">IF(B278="","",IF(T278="A",INDEX(skuAnker,MATCH(B278,descrizioneArtAnker,0)),INDEX(dbOrdini[CODICE ANKER],MATCH(1,(dbOrdini[CODICE SUPPLY]=$W$6)*(dbOrdini[DESCRIZIONE]=B278),0))))</f>
        <v/>
      </c>
      <c r="G278" s="122" t="str">
        <f>IF(B278="","",IF(T278="A",VLOOKUP(B278,listoneAnker_NoSku,2,FALSE),INDEX(dbOrdini[BT/CS],MATCH(F278,dbOrdini[CODICE ANKER],0))))</f>
        <v/>
      </c>
      <c r="H278" s="123" t="str">
        <f>IF(B278="","",IF(T278="A",VLOOKUP(B278,listoneAnker_NoSku,3,FALSE),INDEX(dbOrdini[LT.],MATCH(F278,dbOrdini[CODICE ANKER],0))))</f>
        <v/>
      </c>
      <c r="I278" s="124" t="str">
        <f>IF(B278="","",IF(T278="A",VLOOKUP(B278,listoneAnker_NoSku,4,FALSE),INDEX(dbOrdini[% VOL],MATCH(F278,dbOrdini[CODICE ANKER],0))))</f>
        <v/>
      </c>
      <c r="J278" s="125" t="str">
        <f t="array" ref="J278">IF(B278="","",IF(T278="A",VLOOKUP(B278,listoneAnker_NoSku,5,FALSE),INDEX(dbOrdini[PREZZO ANKER],MATCH(1,(dbOrdini[CODICE SUPPLY]=$W$6)*(dbOrdini[CODICE ANKER]=F278),0))))</f>
        <v/>
      </c>
      <c r="K278" s="295" t="str">
        <f>IFERROR(INDEX(vinolux_data[Price / Bottle],MATCH(INDEX(Anker[barcode bottle],MATCH(F278,Anker[SKU],0)),vinolux_data[EAN bottle],0)),"")</f>
        <v/>
      </c>
      <c r="L278" s="295" t="str">
        <f>IF(B278="","",IF(T278&lt;&gt;"B",IFERROR(INDEX(ultimoPrezzoitalia[PREZZO UNITARIO],MATCH(TEXT(A278,0),ultimoPrezzoitalia[ARTICOLO],0)),""),IF(INDEX(dbOrdini[PREZZO ITALIA],MATCH(F278,dbOrdini[CODICE ANKER],0))=0,"",INDEX(dbOrdini[PREZZO ITALIA],MATCH(F278,dbOrdini[CODICE ANKER],0)))))</f>
        <v/>
      </c>
      <c r="M278" s="126" t="str">
        <f t="array" ref="M278">IFERROR(IF(B278="","",IF(T278="A",VLOOKUP(F278,listoneAnkerCompleto,6,FALSE)+(10.3552*H278*I278)/100+1.5+0.05,IF(T278="B",INDEX(dbOrdini[COSTO IMPORT BOTT.],MATCH(1,(dbOrdini[CODICE SUPPLY]=$W$6)*(dbOrdini[CODICE ANKER]=F278),0)),J278+(10.3552*H278*I278)/100+1.5+0.05))),"")</f>
        <v/>
      </c>
      <c r="N278" s="201" t="str">
        <f t="shared" si="25"/>
        <v/>
      </c>
      <c r="O278" s="127" t="str">
        <f>IFERROR(INDEX(ankerAvailabilities[quantity],MATCH(F278,ankerAvailabilities[article nr'#],0)),"")</f>
        <v/>
      </c>
      <c r="P278" s="128" t="str">
        <f ca="1">IFERROR(INDEX(inventarioGeko[ESISTENZA],MATCH(A278,inventarioGeko[ARTICOLO],0)),"")</f>
        <v/>
      </c>
      <c r="Q278" s="129" t="str">
        <f t="shared" si="26"/>
        <v/>
      </c>
      <c r="R278" s="130" t="str">
        <f t="shared" si="27"/>
        <v/>
      </c>
      <c r="S278" s="126" t="str">
        <f t="shared" si="28"/>
        <v/>
      </c>
      <c r="T278" s="240" t="str">
        <f t="shared" si="29"/>
        <v/>
      </c>
    </row>
    <row r="279" spans="1:20">
      <c r="A279" s="283" t="str">
        <f t="shared" ca="1" si="24"/>
        <v/>
      </c>
      <c r="B279" s="276"/>
      <c r="C279" s="277"/>
      <c r="D279" s="285"/>
      <c r="E279" s="164"/>
      <c r="F279" s="121" t="str" cm="1">
        <f t="array" ref="F279">IF(B279="","",IF(T279="A",INDEX(skuAnker,MATCH(B279,descrizioneArtAnker,0)),INDEX(dbOrdini[CODICE ANKER],MATCH(1,(dbOrdini[CODICE SUPPLY]=$W$6)*(dbOrdini[DESCRIZIONE]=B279),0))))</f>
        <v/>
      </c>
      <c r="G279" s="122" t="str">
        <f>IF(B279="","",IF(T279="A",VLOOKUP(B279,listoneAnker_NoSku,2,FALSE),INDEX(dbOrdini[BT/CS],MATCH(F279,dbOrdini[CODICE ANKER],0))))</f>
        <v/>
      </c>
      <c r="H279" s="123" t="str">
        <f>IF(B279="","",IF(T279="A",VLOOKUP(B279,listoneAnker_NoSku,3,FALSE),INDEX(dbOrdini[LT.],MATCH(F279,dbOrdini[CODICE ANKER],0))))</f>
        <v/>
      </c>
      <c r="I279" s="124" t="str">
        <f>IF(B279="","",IF(T279="A",VLOOKUP(B279,listoneAnker_NoSku,4,FALSE),INDEX(dbOrdini[% VOL],MATCH(F279,dbOrdini[CODICE ANKER],0))))</f>
        <v/>
      </c>
      <c r="J279" s="125" t="str">
        <f t="array" ref="J279">IF(B279="","",IF(T279="A",VLOOKUP(B279,listoneAnker_NoSku,5,FALSE),INDEX(dbOrdini[PREZZO ANKER],MATCH(1,(dbOrdini[CODICE SUPPLY]=$W$6)*(dbOrdini[CODICE ANKER]=F279),0))))</f>
        <v/>
      </c>
      <c r="K279" s="295" t="str">
        <f>IFERROR(INDEX(vinolux_data[Price / Bottle],MATCH(INDEX(Anker[barcode bottle],MATCH(F279,Anker[SKU],0)),vinolux_data[EAN bottle],0)),"")</f>
        <v/>
      </c>
      <c r="L279" s="295" t="str">
        <f>IF(B279="","",IF(T279&lt;&gt;"B",IFERROR(INDEX(ultimoPrezzoitalia[PREZZO UNITARIO],MATCH(TEXT(A279,0),ultimoPrezzoitalia[ARTICOLO],0)),""),IF(INDEX(dbOrdini[PREZZO ITALIA],MATCH(F279,dbOrdini[CODICE ANKER],0))=0,"",INDEX(dbOrdini[PREZZO ITALIA],MATCH(F279,dbOrdini[CODICE ANKER],0)))))</f>
        <v/>
      </c>
      <c r="M279" s="126" t="str">
        <f t="array" ref="M279">IFERROR(IF(B279="","",IF(T279="A",VLOOKUP(F279,listoneAnkerCompleto,6,FALSE)+(10.3552*H279*I279)/100+1.5+0.05,IF(T279="B",INDEX(dbOrdini[COSTO IMPORT BOTT.],MATCH(1,(dbOrdini[CODICE SUPPLY]=$W$6)*(dbOrdini[CODICE ANKER]=F279),0)),J279+(10.3552*H279*I279)/100+1.5+0.05))),"")</f>
        <v/>
      </c>
      <c r="N279" s="201" t="str">
        <f t="shared" si="25"/>
        <v/>
      </c>
      <c r="O279" s="127" t="str">
        <f>IFERROR(INDEX(ankerAvailabilities[quantity],MATCH(F279,ankerAvailabilities[article nr'#],0)),"")</f>
        <v/>
      </c>
      <c r="P279" s="128" t="str">
        <f ca="1">IFERROR(INDEX(inventarioGeko[ESISTENZA],MATCH(A279,inventarioGeko[ARTICOLO],0)),"")</f>
        <v/>
      </c>
      <c r="Q279" s="129" t="str">
        <f t="shared" si="26"/>
        <v/>
      </c>
      <c r="R279" s="130" t="str">
        <f t="shared" si="27"/>
        <v/>
      </c>
      <c r="S279" s="126" t="str">
        <f t="shared" si="28"/>
        <v/>
      </c>
      <c r="T279" s="240" t="str">
        <f t="shared" si="29"/>
        <v/>
      </c>
    </row>
    <row r="280" spans="1:20">
      <c r="A280" s="283" t="str">
        <f t="shared" ca="1" si="24"/>
        <v/>
      </c>
      <c r="B280" s="276"/>
      <c r="C280" s="277"/>
      <c r="D280" s="285"/>
      <c r="E280" s="164"/>
      <c r="F280" s="121" t="str" cm="1">
        <f t="array" ref="F280">IF(B280="","",IF(T280="A",INDEX(skuAnker,MATCH(B280,descrizioneArtAnker,0)),INDEX(dbOrdini[CODICE ANKER],MATCH(1,(dbOrdini[CODICE SUPPLY]=$W$6)*(dbOrdini[DESCRIZIONE]=B280),0))))</f>
        <v/>
      </c>
      <c r="G280" s="122" t="str">
        <f>IF(B280="","",IF(T280="A",VLOOKUP(B280,listoneAnker_NoSku,2,FALSE),INDEX(dbOrdini[BT/CS],MATCH(F280,dbOrdini[CODICE ANKER],0))))</f>
        <v/>
      </c>
      <c r="H280" s="123" t="str">
        <f>IF(B280="","",IF(T280="A",VLOOKUP(B280,listoneAnker_NoSku,3,FALSE),INDEX(dbOrdini[LT.],MATCH(F280,dbOrdini[CODICE ANKER],0))))</f>
        <v/>
      </c>
      <c r="I280" s="124" t="str">
        <f>IF(B280="","",IF(T280="A",VLOOKUP(B280,listoneAnker_NoSku,4,FALSE),INDEX(dbOrdini[% VOL],MATCH(F280,dbOrdini[CODICE ANKER],0))))</f>
        <v/>
      </c>
      <c r="J280" s="125" t="str">
        <f t="array" ref="J280">IF(B280="","",IF(T280="A",VLOOKUP(B280,listoneAnker_NoSku,5,FALSE),INDEX(dbOrdini[PREZZO ANKER],MATCH(1,(dbOrdini[CODICE SUPPLY]=$W$6)*(dbOrdini[CODICE ANKER]=F280),0))))</f>
        <v/>
      </c>
      <c r="K280" s="295" t="str">
        <f>IFERROR(INDEX(vinolux_data[Price / Bottle],MATCH(INDEX(Anker[barcode bottle],MATCH(F280,Anker[SKU],0)),vinolux_data[EAN bottle],0)),"")</f>
        <v/>
      </c>
      <c r="L280" s="295" t="str">
        <f>IF(B280="","",IF(T280&lt;&gt;"B",IFERROR(INDEX(ultimoPrezzoitalia[PREZZO UNITARIO],MATCH(TEXT(A280,0),ultimoPrezzoitalia[ARTICOLO],0)),""),IF(INDEX(dbOrdini[PREZZO ITALIA],MATCH(F280,dbOrdini[CODICE ANKER],0))=0,"",INDEX(dbOrdini[PREZZO ITALIA],MATCH(F280,dbOrdini[CODICE ANKER],0)))))</f>
        <v/>
      </c>
      <c r="M280" s="126" t="str">
        <f t="array" ref="M280">IFERROR(IF(B280="","",IF(T280="A",VLOOKUP(F280,listoneAnkerCompleto,6,FALSE)+(10.3552*H280*I280)/100+1.5+0.05,IF(T280="B",INDEX(dbOrdini[COSTO IMPORT BOTT.],MATCH(1,(dbOrdini[CODICE SUPPLY]=$W$6)*(dbOrdini[CODICE ANKER]=F280),0)),J280+(10.3552*H280*I280)/100+1.5+0.05))),"")</f>
        <v/>
      </c>
      <c r="N280" s="201" t="str">
        <f t="shared" si="25"/>
        <v/>
      </c>
      <c r="O280" s="127" t="str">
        <f>IFERROR(INDEX(ankerAvailabilities[quantity],MATCH(F280,ankerAvailabilities[article nr'#],0)),"")</f>
        <v/>
      </c>
      <c r="P280" s="128" t="str">
        <f ca="1">IFERROR(INDEX(inventarioGeko[ESISTENZA],MATCH(A280,inventarioGeko[ARTICOLO],0)),"")</f>
        <v/>
      </c>
      <c r="Q280" s="129" t="str">
        <f t="shared" si="26"/>
        <v/>
      </c>
      <c r="R280" s="130" t="str">
        <f t="shared" si="27"/>
        <v/>
      </c>
      <c r="S280" s="126" t="str">
        <f t="shared" si="28"/>
        <v/>
      </c>
      <c r="T280" s="240" t="str">
        <f t="shared" si="29"/>
        <v/>
      </c>
    </row>
    <row r="281" spans="1:20">
      <c r="A281" s="283" t="str">
        <f t="shared" ca="1" si="24"/>
        <v/>
      </c>
      <c r="B281" s="276"/>
      <c r="C281" s="277"/>
      <c r="D281" s="285"/>
      <c r="E281" s="164"/>
      <c r="F281" s="121" t="str" cm="1">
        <f t="array" ref="F281">IF(B281="","",IF(T281="A",INDEX(skuAnker,MATCH(B281,descrizioneArtAnker,0)),INDEX(dbOrdini[CODICE ANKER],MATCH(1,(dbOrdini[CODICE SUPPLY]=$W$6)*(dbOrdini[DESCRIZIONE]=B281),0))))</f>
        <v/>
      </c>
      <c r="G281" s="122" t="str">
        <f>IF(B281="","",IF(T281="A",VLOOKUP(B281,listoneAnker_NoSku,2,FALSE),INDEX(dbOrdini[BT/CS],MATCH(F281,dbOrdini[CODICE ANKER],0))))</f>
        <v/>
      </c>
      <c r="H281" s="123" t="str">
        <f>IF(B281="","",IF(T281="A",VLOOKUP(B281,listoneAnker_NoSku,3,FALSE),INDEX(dbOrdini[LT.],MATCH(F281,dbOrdini[CODICE ANKER],0))))</f>
        <v/>
      </c>
      <c r="I281" s="124" t="str">
        <f>IF(B281="","",IF(T281="A",VLOOKUP(B281,listoneAnker_NoSku,4,FALSE),INDEX(dbOrdini[% VOL],MATCH(F281,dbOrdini[CODICE ANKER],0))))</f>
        <v/>
      </c>
      <c r="J281" s="125" t="str">
        <f t="array" ref="J281">IF(B281="","",IF(T281="A",VLOOKUP(B281,listoneAnker_NoSku,5,FALSE),INDEX(dbOrdini[PREZZO ANKER],MATCH(1,(dbOrdini[CODICE SUPPLY]=$W$6)*(dbOrdini[CODICE ANKER]=F281),0))))</f>
        <v/>
      </c>
      <c r="K281" s="295" t="str">
        <f>IFERROR(INDEX(vinolux_data[Price / Bottle],MATCH(INDEX(Anker[barcode bottle],MATCH(F281,Anker[SKU],0)),vinolux_data[EAN bottle],0)),"")</f>
        <v/>
      </c>
      <c r="L281" s="295" t="str">
        <f>IF(B281="","",IF(T281&lt;&gt;"B",IFERROR(INDEX(ultimoPrezzoitalia[PREZZO UNITARIO],MATCH(TEXT(A281,0),ultimoPrezzoitalia[ARTICOLO],0)),""),IF(INDEX(dbOrdini[PREZZO ITALIA],MATCH(F281,dbOrdini[CODICE ANKER],0))=0,"",INDEX(dbOrdini[PREZZO ITALIA],MATCH(F281,dbOrdini[CODICE ANKER],0)))))</f>
        <v/>
      </c>
      <c r="M281" s="126" t="str">
        <f t="array" ref="M281">IFERROR(IF(B281="","",IF(T281="A",VLOOKUP(F281,listoneAnkerCompleto,6,FALSE)+(10.3552*H281*I281)/100+1.5+0.05,IF(T281="B",INDEX(dbOrdini[COSTO IMPORT BOTT.],MATCH(1,(dbOrdini[CODICE SUPPLY]=$W$6)*(dbOrdini[CODICE ANKER]=F281),0)),J281+(10.3552*H281*I281)/100+1.5+0.05))),"")</f>
        <v/>
      </c>
      <c r="N281" s="201" t="str">
        <f t="shared" si="25"/>
        <v/>
      </c>
      <c r="O281" s="127" t="str">
        <f>IFERROR(INDEX(ankerAvailabilities[quantity],MATCH(F281,ankerAvailabilities[article nr'#],0)),"")</f>
        <v/>
      </c>
      <c r="P281" s="128" t="str">
        <f ca="1">IFERROR(INDEX(inventarioGeko[ESISTENZA],MATCH(A281,inventarioGeko[ARTICOLO],0)),"")</f>
        <v/>
      </c>
      <c r="Q281" s="129" t="str">
        <f t="shared" si="26"/>
        <v/>
      </c>
      <c r="R281" s="130" t="str">
        <f t="shared" si="27"/>
        <v/>
      </c>
      <c r="S281" s="126" t="str">
        <f t="shared" si="28"/>
        <v/>
      </c>
      <c r="T281" s="240" t="str">
        <f t="shared" si="29"/>
        <v/>
      </c>
    </row>
    <row r="282" spans="1:20">
      <c r="A282" s="283" t="str">
        <f t="shared" ca="1" si="24"/>
        <v/>
      </c>
      <c r="B282" s="276"/>
      <c r="C282" s="277"/>
      <c r="D282" s="285"/>
      <c r="E282" s="164"/>
      <c r="F282" s="121" t="str" cm="1">
        <f t="array" ref="F282">IF(B282="","",IF(T282="A",INDEX(skuAnker,MATCH(B282,descrizioneArtAnker,0)),INDEX(dbOrdini[CODICE ANKER],MATCH(1,(dbOrdini[CODICE SUPPLY]=$W$6)*(dbOrdini[DESCRIZIONE]=B282),0))))</f>
        <v/>
      </c>
      <c r="G282" s="122" t="str">
        <f>IF(B282="","",IF(T282="A",VLOOKUP(B282,listoneAnker_NoSku,2,FALSE),INDEX(dbOrdini[BT/CS],MATCH(F282,dbOrdini[CODICE ANKER],0))))</f>
        <v/>
      </c>
      <c r="H282" s="123" t="str">
        <f>IF(B282="","",IF(T282="A",VLOOKUP(B282,listoneAnker_NoSku,3,FALSE),INDEX(dbOrdini[LT.],MATCH(F282,dbOrdini[CODICE ANKER],0))))</f>
        <v/>
      </c>
      <c r="I282" s="124" t="str">
        <f>IF(B282="","",IF(T282="A",VLOOKUP(B282,listoneAnker_NoSku,4,FALSE),INDEX(dbOrdini[% VOL],MATCH(F282,dbOrdini[CODICE ANKER],0))))</f>
        <v/>
      </c>
      <c r="J282" s="125" t="str">
        <f t="array" ref="J282">IF(B282="","",IF(T282="A",VLOOKUP(B282,listoneAnker_NoSku,5,FALSE),INDEX(dbOrdini[PREZZO ANKER],MATCH(1,(dbOrdini[CODICE SUPPLY]=$W$6)*(dbOrdini[CODICE ANKER]=F282),0))))</f>
        <v/>
      </c>
      <c r="K282" s="295" t="str">
        <f>IFERROR(INDEX(vinolux_data[Price / Bottle],MATCH(INDEX(Anker[barcode bottle],MATCH(F282,Anker[SKU],0)),vinolux_data[EAN bottle],0)),"")</f>
        <v/>
      </c>
      <c r="L282" s="295" t="str">
        <f>IF(B282="","",IF(T282&lt;&gt;"B",IFERROR(INDEX(ultimoPrezzoitalia[PREZZO UNITARIO],MATCH(TEXT(A282,0),ultimoPrezzoitalia[ARTICOLO],0)),""),IF(INDEX(dbOrdini[PREZZO ITALIA],MATCH(F282,dbOrdini[CODICE ANKER],0))=0,"",INDEX(dbOrdini[PREZZO ITALIA],MATCH(F282,dbOrdini[CODICE ANKER],0)))))</f>
        <v/>
      </c>
      <c r="M282" s="126" t="str">
        <f t="array" ref="M282">IFERROR(IF(B282="","",IF(T282="A",VLOOKUP(F282,listoneAnkerCompleto,6,FALSE)+(10.3552*H282*I282)/100+1.5+0.05,IF(T282="B",INDEX(dbOrdini[COSTO IMPORT BOTT.],MATCH(1,(dbOrdini[CODICE SUPPLY]=$W$6)*(dbOrdini[CODICE ANKER]=F282),0)),J282+(10.3552*H282*I282)/100+1.5+0.05))),"")</f>
        <v/>
      </c>
      <c r="N282" s="201" t="str">
        <f t="shared" si="25"/>
        <v/>
      </c>
      <c r="O282" s="127" t="str">
        <f>IFERROR(INDEX(ankerAvailabilities[quantity],MATCH(F282,ankerAvailabilities[article nr'#],0)),"")</f>
        <v/>
      </c>
      <c r="P282" s="128" t="str">
        <f ca="1">IFERROR(INDEX(inventarioGeko[ESISTENZA],MATCH(A282,inventarioGeko[ARTICOLO],0)),"")</f>
        <v/>
      </c>
      <c r="Q282" s="129" t="str">
        <f t="shared" si="26"/>
        <v/>
      </c>
      <c r="R282" s="130" t="str">
        <f t="shared" si="27"/>
        <v/>
      </c>
      <c r="S282" s="126" t="str">
        <f t="shared" si="28"/>
        <v/>
      </c>
      <c r="T282" s="240" t="str">
        <f t="shared" si="29"/>
        <v/>
      </c>
    </row>
    <row r="283" spans="1:20">
      <c r="A283" s="283" t="str">
        <f t="shared" ca="1" si="24"/>
        <v/>
      </c>
      <c r="B283" s="276"/>
      <c r="C283" s="277"/>
      <c r="D283" s="285"/>
      <c r="E283" s="164"/>
      <c r="F283" s="121" t="str" cm="1">
        <f t="array" ref="F283">IF(B283="","",IF(T283="A",INDEX(skuAnker,MATCH(B283,descrizioneArtAnker,0)),INDEX(dbOrdini[CODICE ANKER],MATCH(1,(dbOrdini[CODICE SUPPLY]=$W$6)*(dbOrdini[DESCRIZIONE]=B283),0))))</f>
        <v/>
      </c>
      <c r="G283" s="122" t="str">
        <f>IF(B283="","",IF(T283="A",VLOOKUP(B283,listoneAnker_NoSku,2,FALSE),INDEX(dbOrdini[BT/CS],MATCH(F283,dbOrdini[CODICE ANKER],0))))</f>
        <v/>
      </c>
      <c r="H283" s="123" t="str">
        <f>IF(B283="","",IF(T283="A",VLOOKUP(B283,listoneAnker_NoSku,3,FALSE),INDEX(dbOrdini[LT.],MATCH(F283,dbOrdini[CODICE ANKER],0))))</f>
        <v/>
      </c>
      <c r="I283" s="124" t="str">
        <f>IF(B283="","",IF(T283="A",VLOOKUP(B283,listoneAnker_NoSku,4,FALSE),INDEX(dbOrdini[% VOL],MATCH(F283,dbOrdini[CODICE ANKER],0))))</f>
        <v/>
      </c>
      <c r="J283" s="125" t="str">
        <f t="array" ref="J283">IF(B283="","",IF(T283="A",VLOOKUP(B283,listoneAnker_NoSku,5,FALSE),INDEX(dbOrdini[PREZZO ANKER],MATCH(1,(dbOrdini[CODICE SUPPLY]=$W$6)*(dbOrdini[CODICE ANKER]=F283),0))))</f>
        <v/>
      </c>
      <c r="K283" s="295" t="str">
        <f>IFERROR(INDEX(vinolux_data[Price / Bottle],MATCH(INDEX(Anker[barcode bottle],MATCH(F283,Anker[SKU],0)),vinolux_data[EAN bottle],0)),"")</f>
        <v/>
      </c>
      <c r="L283" s="295" t="str">
        <f>IF(B283="","",IF(T283&lt;&gt;"B",IFERROR(INDEX(ultimoPrezzoitalia[PREZZO UNITARIO],MATCH(TEXT(A283,0),ultimoPrezzoitalia[ARTICOLO],0)),""),IF(INDEX(dbOrdini[PREZZO ITALIA],MATCH(F283,dbOrdini[CODICE ANKER],0))=0,"",INDEX(dbOrdini[PREZZO ITALIA],MATCH(F283,dbOrdini[CODICE ANKER],0)))))</f>
        <v/>
      </c>
      <c r="M283" s="126" t="str">
        <f t="array" ref="M283">IFERROR(IF(B283="","",IF(T283="A",VLOOKUP(F283,listoneAnkerCompleto,6,FALSE)+(10.3552*H283*I283)/100+1.5+0.05,IF(T283="B",INDEX(dbOrdini[COSTO IMPORT BOTT.],MATCH(1,(dbOrdini[CODICE SUPPLY]=$W$6)*(dbOrdini[CODICE ANKER]=F283),0)),J283+(10.3552*H283*I283)/100+1.5+0.05))),"")</f>
        <v/>
      </c>
      <c r="N283" s="201" t="str">
        <f t="shared" si="25"/>
        <v/>
      </c>
      <c r="O283" s="127" t="str">
        <f>IFERROR(INDEX(ankerAvailabilities[quantity],MATCH(F283,ankerAvailabilities[article nr'#],0)),"")</f>
        <v/>
      </c>
      <c r="P283" s="128" t="str">
        <f ca="1">IFERROR(INDEX(inventarioGeko[ESISTENZA],MATCH(A283,inventarioGeko[ARTICOLO],0)),"")</f>
        <v/>
      </c>
      <c r="Q283" s="129" t="str">
        <f t="shared" si="26"/>
        <v/>
      </c>
      <c r="R283" s="130" t="str">
        <f t="shared" si="27"/>
        <v/>
      </c>
      <c r="S283" s="126" t="str">
        <f t="shared" si="28"/>
        <v/>
      </c>
      <c r="T283" s="240" t="str">
        <f t="shared" si="29"/>
        <v/>
      </c>
    </row>
    <row r="284" spans="1:20">
      <c r="A284" s="283" t="str">
        <f t="shared" ca="1" si="24"/>
        <v/>
      </c>
      <c r="B284" s="276"/>
      <c r="C284" s="277"/>
      <c r="D284" s="285"/>
      <c r="E284" s="164"/>
      <c r="F284" s="121" t="str" cm="1">
        <f t="array" ref="F284">IF(B284="","",IF(T284="A",INDEX(skuAnker,MATCH(B284,descrizioneArtAnker,0)),INDEX(dbOrdini[CODICE ANKER],MATCH(1,(dbOrdini[CODICE SUPPLY]=$W$6)*(dbOrdini[DESCRIZIONE]=B284),0))))</f>
        <v/>
      </c>
      <c r="G284" s="122" t="str">
        <f>IF(B284="","",IF(T284="A",VLOOKUP(B284,listoneAnker_NoSku,2,FALSE),INDEX(dbOrdini[BT/CS],MATCH(F284,dbOrdini[CODICE ANKER],0))))</f>
        <v/>
      </c>
      <c r="H284" s="123" t="str">
        <f>IF(B284="","",IF(T284="A",VLOOKUP(B284,listoneAnker_NoSku,3,FALSE),INDEX(dbOrdini[LT.],MATCH(F284,dbOrdini[CODICE ANKER],0))))</f>
        <v/>
      </c>
      <c r="I284" s="124" t="str">
        <f>IF(B284="","",IF(T284="A",VLOOKUP(B284,listoneAnker_NoSku,4,FALSE),INDEX(dbOrdini[% VOL],MATCH(F284,dbOrdini[CODICE ANKER],0))))</f>
        <v/>
      </c>
      <c r="J284" s="125" t="str">
        <f t="array" ref="J284">IF(B284="","",IF(T284="A",VLOOKUP(B284,listoneAnker_NoSku,5,FALSE),INDEX(dbOrdini[PREZZO ANKER],MATCH(1,(dbOrdini[CODICE SUPPLY]=$W$6)*(dbOrdini[CODICE ANKER]=F284),0))))</f>
        <v/>
      </c>
      <c r="K284" s="295" t="str">
        <f>IFERROR(INDEX(vinolux_data[Price / Bottle],MATCH(INDEX(Anker[barcode bottle],MATCH(F284,Anker[SKU],0)),vinolux_data[EAN bottle],0)),"")</f>
        <v/>
      </c>
      <c r="L284" s="295" t="str">
        <f>IF(B284="","",IF(T284&lt;&gt;"B",IFERROR(INDEX(ultimoPrezzoitalia[PREZZO UNITARIO],MATCH(TEXT(A284,0),ultimoPrezzoitalia[ARTICOLO],0)),""),IF(INDEX(dbOrdini[PREZZO ITALIA],MATCH(F284,dbOrdini[CODICE ANKER],0))=0,"",INDEX(dbOrdini[PREZZO ITALIA],MATCH(F284,dbOrdini[CODICE ANKER],0)))))</f>
        <v/>
      </c>
      <c r="M284" s="126" t="str">
        <f t="array" ref="M284">IFERROR(IF(B284="","",IF(T284="A",VLOOKUP(F284,listoneAnkerCompleto,6,FALSE)+(10.3552*H284*I284)/100+1.5+0.05,IF(T284="B",INDEX(dbOrdini[COSTO IMPORT BOTT.],MATCH(1,(dbOrdini[CODICE SUPPLY]=$W$6)*(dbOrdini[CODICE ANKER]=F284),0)),J284+(10.3552*H284*I284)/100+1.5+0.05))),"")</f>
        <v/>
      </c>
      <c r="N284" s="201" t="str">
        <f t="shared" si="25"/>
        <v/>
      </c>
      <c r="O284" s="127" t="str">
        <f>IFERROR(INDEX(ankerAvailabilities[quantity],MATCH(F284,ankerAvailabilities[article nr'#],0)),"")</f>
        <v/>
      </c>
      <c r="P284" s="128" t="str">
        <f ca="1">IFERROR(INDEX(inventarioGeko[ESISTENZA],MATCH(A284,inventarioGeko[ARTICOLO],0)),"")</f>
        <v/>
      </c>
      <c r="Q284" s="129" t="str">
        <f t="shared" si="26"/>
        <v/>
      </c>
      <c r="R284" s="130" t="str">
        <f t="shared" si="27"/>
        <v/>
      </c>
      <c r="S284" s="126" t="str">
        <f t="shared" si="28"/>
        <v/>
      </c>
      <c r="T284" s="240" t="str">
        <f t="shared" si="29"/>
        <v/>
      </c>
    </row>
    <row r="285" spans="1:20">
      <c r="A285" s="283" t="str">
        <f t="shared" ca="1" si="24"/>
        <v/>
      </c>
      <c r="B285" s="276"/>
      <c r="C285" s="277"/>
      <c r="D285" s="285"/>
      <c r="E285" s="164"/>
      <c r="F285" s="121" t="str" cm="1">
        <f t="array" ref="F285">IF(B285="","",IF(T285="A",INDEX(skuAnker,MATCH(B285,descrizioneArtAnker,0)),INDEX(dbOrdini[CODICE ANKER],MATCH(1,(dbOrdini[CODICE SUPPLY]=$W$6)*(dbOrdini[DESCRIZIONE]=B285),0))))</f>
        <v/>
      </c>
      <c r="G285" s="122" t="str">
        <f>IF(B285="","",IF(T285="A",VLOOKUP(B285,listoneAnker_NoSku,2,FALSE),INDEX(dbOrdini[BT/CS],MATCH(F285,dbOrdini[CODICE ANKER],0))))</f>
        <v/>
      </c>
      <c r="H285" s="123" t="str">
        <f>IF(B285="","",IF(T285="A",VLOOKUP(B285,listoneAnker_NoSku,3,FALSE),INDEX(dbOrdini[LT.],MATCH(F285,dbOrdini[CODICE ANKER],0))))</f>
        <v/>
      </c>
      <c r="I285" s="124" t="str">
        <f>IF(B285="","",IF(T285="A",VLOOKUP(B285,listoneAnker_NoSku,4,FALSE),INDEX(dbOrdini[% VOL],MATCH(F285,dbOrdini[CODICE ANKER],0))))</f>
        <v/>
      </c>
      <c r="J285" s="125" t="str">
        <f t="array" ref="J285">IF(B285="","",IF(T285="A",VLOOKUP(B285,listoneAnker_NoSku,5,FALSE),INDEX(dbOrdini[PREZZO ANKER],MATCH(1,(dbOrdini[CODICE SUPPLY]=$W$6)*(dbOrdini[CODICE ANKER]=F285),0))))</f>
        <v/>
      </c>
      <c r="K285" s="295" t="str">
        <f>IFERROR(INDEX(vinolux_data[Price / Bottle],MATCH(INDEX(Anker[barcode bottle],MATCH(F285,Anker[SKU],0)),vinolux_data[EAN bottle],0)),"")</f>
        <v/>
      </c>
      <c r="L285" s="295" t="str">
        <f>IF(B285="","",IF(T285&lt;&gt;"B",IFERROR(INDEX(ultimoPrezzoitalia[PREZZO UNITARIO],MATCH(TEXT(A285,0),ultimoPrezzoitalia[ARTICOLO],0)),""),IF(INDEX(dbOrdini[PREZZO ITALIA],MATCH(F285,dbOrdini[CODICE ANKER],0))=0,"",INDEX(dbOrdini[PREZZO ITALIA],MATCH(F285,dbOrdini[CODICE ANKER],0)))))</f>
        <v/>
      </c>
      <c r="M285" s="126" t="str">
        <f t="array" ref="M285">IFERROR(IF(B285="","",IF(T285="A",VLOOKUP(F285,listoneAnkerCompleto,6,FALSE)+(10.3552*H285*I285)/100+1.5+0.05,IF(T285="B",INDEX(dbOrdini[COSTO IMPORT BOTT.],MATCH(1,(dbOrdini[CODICE SUPPLY]=$W$6)*(dbOrdini[CODICE ANKER]=F285),0)),J285+(10.3552*H285*I285)/100+1.5+0.05))),"")</f>
        <v/>
      </c>
      <c r="N285" s="201" t="str">
        <f t="shared" si="25"/>
        <v/>
      </c>
      <c r="O285" s="127" t="str">
        <f>IFERROR(INDEX(ankerAvailabilities[quantity],MATCH(F285,ankerAvailabilities[article nr'#],0)),"")</f>
        <v/>
      </c>
      <c r="P285" s="128" t="str">
        <f ca="1">IFERROR(INDEX(inventarioGeko[ESISTENZA],MATCH(A285,inventarioGeko[ARTICOLO],0)),"")</f>
        <v/>
      </c>
      <c r="Q285" s="129" t="str">
        <f t="shared" si="26"/>
        <v/>
      </c>
      <c r="R285" s="130" t="str">
        <f t="shared" si="27"/>
        <v/>
      </c>
      <c r="S285" s="126" t="str">
        <f t="shared" si="28"/>
        <v/>
      </c>
      <c r="T285" s="240" t="str">
        <f t="shared" si="29"/>
        <v/>
      </c>
    </row>
    <row r="286" spans="1:20">
      <c r="A286" s="283" t="str">
        <f t="shared" ca="1" si="24"/>
        <v/>
      </c>
      <c r="B286" s="276"/>
      <c r="C286" s="277"/>
      <c r="D286" s="285"/>
      <c r="E286" s="164"/>
      <c r="F286" s="121" t="str" cm="1">
        <f t="array" ref="F286">IF(B286="","",IF(T286="A",INDEX(skuAnker,MATCH(B286,descrizioneArtAnker,0)),INDEX(dbOrdini[CODICE ANKER],MATCH(1,(dbOrdini[CODICE SUPPLY]=$W$6)*(dbOrdini[DESCRIZIONE]=B286),0))))</f>
        <v/>
      </c>
      <c r="G286" s="122" t="str">
        <f>IF(B286="","",IF(T286="A",VLOOKUP(B286,listoneAnker_NoSku,2,FALSE),INDEX(dbOrdini[BT/CS],MATCH(F286,dbOrdini[CODICE ANKER],0))))</f>
        <v/>
      </c>
      <c r="H286" s="123" t="str">
        <f>IF(B286="","",IF(T286="A",VLOOKUP(B286,listoneAnker_NoSku,3,FALSE),INDEX(dbOrdini[LT.],MATCH(F286,dbOrdini[CODICE ANKER],0))))</f>
        <v/>
      </c>
      <c r="I286" s="124" t="str">
        <f>IF(B286="","",IF(T286="A",VLOOKUP(B286,listoneAnker_NoSku,4,FALSE),INDEX(dbOrdini[% VOL],MATCH(F286,dbOrdini[CODICE ANKER],0))))</f>
        <v/>
      </c>
      <c r="J286" s="125" t="str">
        <f t="array" ref="J286">IF(B286="","",IF(T286="A",VLOOKUP(B286,listoneAnker_NoSku,5,FALSE),INDEX(dbOrdini[PREZZO ANKER],MATCH(1,(dbOrdini[CODICE SUPPLY]=$W$6)*(dbOrdini[CODICE ANKER]=F286),0))))</f>
        <v/>
      </c>
      <c r="K286" s="295" t="str">
        <f>IFERROR(INDEX(vinolux_data[Price / Bottle],MATCH(INDEX(Anker[barcode bottle],MATCH(F286,Anker[SKU],0)),vinolux_data[EAN bottle],0)),"")</f>
        <v/>
      </c>
      <c r="L286" s="295" t="str">
        <f>IF(B286="","",IF(T286&lt;&gt;"B",IFERROR(INDEX(ultimoPrezzoitalia[PREZZO UNITARIO],MATCH(TEXT(A286,0),ultimoPrezzoitalia[ARTICOLO],0)),""),IF(INDEX(dbOrdini[PREZZO ITALIA],MATCH(F286,dbOrdini[CODICE ANKER],0))=0,"",INDEX(dbOrdini[PREZZO ITALIA],MATCH(F286,dbOrdini[CODICE ANKER],0)))))</f>
        <v/>
      </c>
      <c r="M286" s="126" t="str">
        <f t="array" ref="M286">IFERROR(IF(B286="","",IF(T286="A",VLOOKUP(F286,listoneAnkerCompleto,6,FALSE)+(10.3552*H286*I286)/100+1.5+0.05,IF(T286="B",INDEX(dbOrdini[COSTO IMPORT BOTT.],MATCH(1,(dbOrdini[CODICE SUPPLY]=$W$6)*(dbOrdini[CODICE ANKER]=F286),0)),J286+(10.3552*H286*I286)/100+1.5+0.05))),"")</f>
        <v/>
      </c>
      <c r="N286" s="201" t="str">
        <f t="shared" si="25"/>
        <v/>
      </c>
      <c r="O286" s="127" t="str">
        <f>IFERROR(INDEX(ankerAvailabilities[quantity],MATCH(F286,ankerAvailabilities[article nr'#],0)),"")</f>
        <v/>
      </c>
      <c r="P286" s="128" t="str">
        <f ca="1">IFERROR(INDEX(inventarioGeko[ESISTENZA],MATCH(A286,inventarioGeko[ARTICOLO],0)),"")</f>
        <v/>
      </c>
      <c r="Q286" s="129" t="str">
        <f t="shared" si="26"/>
        <v/>
      </c>
      <c r="R286" s="130" t="str">
        <f t="shared" si="27"/>
        <v/>
      </c>
      <c r="S286" s="126" t="str">
        <f t="shared" si="28"/>
        <v/>
      </c>
      <c r="T286" s="240" t="str">
        <f t="shared" si="29"/>
        <v/>
      </c>
    </row>
    <row r="287" spans="1:20">
      <c r="A287" s="283" t="str">
        <f t="shared" ca="1" si="24"/>
        <v/>
      </c>
      <c r="B287" s="276"/>
      <c r="C287" s="277"/>
      <c r="D287" s="285"/>
      <c r="E287" s="164"/>
      <c r="F287" s="121" t="str" cm="1">
        <f t="array" ref="F287">IF(B287="","",IF(T287="A",INDEX(skuAnker,MATCH(B287,descrizioneArtAnker,0)),INDEX(dbOrdini[CODICE ANKER],MATCH(1,(dbOrdini[CODICE SUPPLY]=$W$6)*(dbOrdini[DESCRIZIONE]=B287),0))))</f>
        <v/>
      </c>
      <c r="G287" s="122" t="str">
        <f>IF(B287="","",IF(T287="A",VLOOKUP(B287,listoneAnker_NoSku,2,FALSE),INDEX(dbOrdini[BT/CS],MATCH(F287,dbOrdini[CODICE ANKER],0))))</f>
        <v/>
      </c>
      <c r="H287" s="123" t="str">
        <f>IF(B287="","",IF(T287="A",VLOOKUP(B287,listoneAnker_NoSku,3,FALSE),INDEX(dbOrdini[LT.],MATCH(F287,dbOrdini[CODICE ANKER],0))))</f>
        <v/>
      </c>
      <c r="I287" s="124" t="str">
        <f>IF(B287="","",IF(T287="A",VLOOKUP(B287,listoneAnker_NoSku,4,FALSE),INDEX(dbOrdini[% VOL],MATCH(F287,dbOrdini[CODICE ANKER],0))))</f>
        <v/>
      </c>
      <c r="J287" s="125" t="str">
        <f t="array" ref="J287">IF(B287="","",IF(T287="A",VLOOKUP(B287,listoneAnker_NoSku,5,FALSE),INDEX(dbOrdini[PREZZO ANKER],MATCH(1,(dbOrdini[CODICE SUPPLY]=$W$6)*(dbOrdini[CODICE ANKER]=F287),0))))</f>
        <v/>
      </c>
      <c r="K287" s="295" t="str">
        <f>IFERROR(INDEX(vinolux_data[Price / Bottle],MATCH(INDEX(Anker[barcode bottle],MATCH(F287,Anker[SKU],0)),vinolux_data[EAN bottle],0)),"")</f>
        <v/>
      </c>
      <c r="L287" s="295" t="str">
        <f>IF(B287="","",IF(T287&lt;&gt;"B",IFERROR(INDEX(ultimoPrezzoitalia[PREZZO UNITARIO],MATCH(TEXT(A287,0),ultimoPrezzoitalia[ARTICOLO],0)),""),IF(INDEX(dbOrdini[PREZZO ITALIA],MATCH(F287,dbOrdini[CODICE ANKER],0))=0,"",INDEX(dbOrdini[PREZZO ITALIA],MATCH(F287,dbOrdini[CODICE ANKER],0)))))</f>
        <v/>
      </c>
      <c r="M287" s="126" t="str">
        <f t="array" ref="M287">IFERROR(IF(B287="","",IF(T287="A",VLOOKUP(F287,listoneAnkerCompleto,6,FALSE)+(10.3552*H287*I287)/100+1.5+0.05,IF(T287="B",INDEX(dbOrdini[COSTO IMPORT BOTT.],MATCH(1,(dbOrdini[CODICE SUPPLY]=$W$6)*(dbOrdini[CODICE ANKER]=F287),0)),J287+(10.3552*H287*I287)/100+1.5+0.05))),"")</f>
        <v/>
      </c>
      <c r="N287" s="201" t="str">
        <f t="shared" si="25"/>
        <v/>
      </c>
      <c r="O287" s="127" t="str">
        <f>IFERROR(INDEX(ankerAvailabilities[quantity],MATCH(F287,ankerAvailabilities[article nr'#],0)),"")</f>
        <v/>
      </c>
      <c r="P287" s="128" t="str">
        <f ca="1">IFERROR(INDEX(inventarioGeko[ESISTENZA],MATCH(A287,inventarioGeko[ARTICOLO],0)),"")</f>
        <v/>
      </c>
      <c r="Q287" s="129" t="str">
        <f t="shared" si="26"/>
        <v/>
      </c>
      <c r="R287" s="130" t="str">
        <f t="shared" si="27"/>
        <v/>
      </c>
      <c r="S287" s="126" t="str">
        <f t="shared" si="28"/>
        <v/>
      </c>
      <c r="T287" s="240" t="str">
        <f t="shared" si="29"/>
        <v/>
      </c>
    </row>
    <row r="288" spans="1:20">
      <c r="A288" s="283" t="str">
        <f t="shared" ca="1" si="24"/>
        <v/>
      </c>
      <c r="B288" s="276"/>
      <c r="C288" s="277"/>
      <c r="D288" s="285"/>
      <c r="E288" s="164"/>
      <c r="F288" s="121" t="str" cm="1">
        <f t="array" ref="F288">IF(B288="","",IF(T288="A",INDEX(skuAnker,MATCH(B288,descrizioneArtAnker,0)),INDEX(dbOrdini[CODICE ANKER],MATCH(1,(dbOrdini[CODICE SUPPLY]=$W$6)*(dbOrdini[DESCRIZIONE]=B288),0))))</f>
        <v/>
      </c>
      <c r="G288" s="122" t="str">
        <f>IF(B288="","",IF(T288="A",VLOOKUP(B288,listoneAnker_NoSku,2,FALSE),INDEX(dbOrdini[BT/CS],MATCH(F288,dbOrdini[CODICE ANKER],0))))</f>
        <v/>
      </c>
      <c r="H288" s="123" t="str">
        <f>IF(B288="","",IF(T288="A",VLOOKUP(B288,listoneAnker_NoSku,3,FALSE),INDEX(dbOrdini[LT.],MATCH(F288,dbOrdini[CODICE ANKER],0))))</f>
        <v/>
      </c>
      <c r="I288" s="124" t="str">
        <f>IF(B288="","",IF(T288="A",VLOOKUP(B288,listoneAnker_NoSku,4,FALSE),INDEX(dbOrdini[% VOL],MATCH(F288,dbOrdini[CODICE ANKER],0))))</f>
        <v/>
      </c>
      <c r="J288" s="125" t="str">
        <f t="array" ref="J288">IF(B288="","",IF(T288="A",VLOOKUP(B288,listoneAnker_NoSku,5,FALSE),INDEX(dbOrdini[PREZZO ANKER],MATCH(1,(dbOrdini[CODICE SUPPLY]=$W$6)*(dbOrdini[CODICE ANKER]=F288),0))))</f>
        <v/>
      </c>
      <c r="K288" s="295" t="str">
        <f>IFERROR(INDEX(vinolux_data[Price / Bottle],MATCH(INDEX(Anker[barcode bottle],MATCH(F288,Anker[SKU],0)),vinolux_data[EAN bottle],0)),"")</f>
        <v/>
      </c>
      <c r="L288" s="295" t="str">
        <f>IF(B288="","",IF(T288&lt;&gt;"B",IFERROR(INDEX(ultimoPrezzoitalia[PREZZO UNITARIO],MATCH(TEXT(A288,0),ultimoPrezzoitalia[ARTICOLO],0)),""),IF(INDEX(dbOrdini[PREZZO ITALIA],MATCH(F288,dbOrdini[CODICE ANKER],0))=0,"",INDEX(dbOrdini[PREZZO ITALIA],MATCH(F288,dbOrdini[CODICE ANKER],0)))))</f>
        <v/>
      </c>
      <c r="M288" s="126" t="str">
        <f t="array" ref="M288">IFERROR(IF(B288="","",IF(T288="A",VLOOKUP(F288,listoneAnkerCompleto,6,FALSE)+(10.3552*H288*I288)/100+1.5+0.05,IF(T288="B",INDEX(dbOrdini[COSTO IMPORT BOTT.],MATCH(1,(dbOrdini[CODICE SUPPLY]=$W$6)*(dbOrdini[CODICE ANKER]=F288),0)),J288+(10.3552*H288*I288)/100+1.5+0.05))),"")</f>
        <v/>
      </c>
      <c r="N288" s="201" t="str">
        <f t="shared" si="25"/>
        <v/>
      </c>
      <c r="O288" s="127" t="str">
        <f>IFERROR(INDEX(ankerAvailabilities[quantity],MATCH(F288,ankerAvailabilities[article nr'#],0)),"")</f>
        <v/>
      </c>
      <c r="P288" s="128" t="str">
        <f ca="1">IFERROR(INDEX(inventarioGeko[ESISTENZA],MATCH(A288,inventarioGeko[ARTICOLO],0)),"")</f>
        <v/>
      </c>
      <c r="Q288" s="129" t="str">
        <f t="shared" si="26"/>
        <v/>
      </c>
      <c r="R288" s="130" t="str">
        <f t="shared" si="27"/>
        <v/>
      </c>
      <c r="S288" s="126" t="str">
        <f t="shared" si="28"/>
        <v/>
      </c>
      <c r="T288" s="240" t="str">
        <f t="shared" si="29"/>
        <v/>
      </c>
    </row>
    <row r="289" spans="1:20">
      <c r="A289" s="283" t="str">
        <f t="shared" ca="1" si="24"/>
        <v/>
      </c>
      <c r="B289" s="276"/>
      <c r="C289" s="277"/>
      <c r="D289" s="285"/>
      <c r="E289" s="164"/>
      <c r="F289" s="121" t="str" cm="1">
        <f t="array" ref="F289">IF(B289="","",IF(T289="A",INDEX(skuAnker,MATCH(B289,descrizioneArtAnker,0)),INDEX(dbOrdini[CODICE ANKER],MATCH(1,(dbOrdini[CODICE SUPPLY]=$W$6)*(dbOrdini[DESCRIZIONE]=B289),0))))</f>
        <v/>
      </c>
      <c r="G289" s="122" t="str">
        <f>IF(B289="","",IF(T289="A",VLOOKUP(B289,listoneAnker_NoSku,2,FALSE),INDEX(dbOrdini[BT/CS],MATCH(F289,dbOrdini[CODICE ANKER],0))))</f>
        <v/>
      </c>
      <c r="H289" s="123" t="str">
        <f>IF(B289="","",IF(T289="A",VLOOKUP(B289,listoneAnker_NoSku,3,FALSE),INDEX(dbOrdini[LT.],MATCH(F289,dbOrdini[CODICE ANKER],0))))</f>
        <v/>
      </c>
      <c r="I289" s="124" t="str">
        <f>IF(B289="","",IF(T289="A",VLOOKUP(B289,listoneAnker_NoSku,4,FALSE),INDEX(dbOrdini[% VOL],MATCH(F289,dbOrdini[CODICE ANKER],0))))</f>
        <v/>
      </c>
      <c r="J289" s="125" t="str">
        <f t="array" ref="J289">IF(B289="","",IF(T289="A",VLOOKUP(B289,listoneAnker_NoSku,5,FALSE),INDEX(dbOrdini[PREZZO ANKER],MATCH(1,(dbOrdini[CODICE SUPPLY]=$W$6)*(dbOrdini[CODICE ANKER]=F289),0))))</f>
        <v/>
      </c>
      <c r="K289" s="295" t="str">
        <f>IFERROR(INDEX(vinolux_data[Price / Bottle],MATCH(INDEX(Anker[barcode bottle],MATCH(F289,Anker[SKU],0)),vinolux_data[EAN bottle],0)),"")</f>
        <v/>
      </c>
      <c r="L289" s="295" t="str">
        <f>IF(B289="","",IF(T289&lt;&gt;"B",IFERROR(INDEX(ultimoPrezzoitalia[PREZZO UNITARIO],MATCH(TEXT(A289,0),ultimoPrezzoitalia[ARTICOLO],0)),""),IF(INDEX(dbOrdini[PREZZO ITALIA],MATCH(F289,dbOrdini[CODICE ANKER],0))=0,"",INDEX(dbOrdini[PREZZO ITALIA],MATCH(F289,dbOrdini[CODICE ANKER],0)))))</f>
        <v/>
      </c>
      <c r="M289" s="126" t="str">
        <f t="array" ref="M289">IFERROR(IF(B289="","",IF(T289="A",VLOOKUP(F289,listoneAnkerCompleto,6,FALSE)+(10.3552*H289*I289)/100+1.5+0.05,IF(T289="B",INDEX(dbOrdini[COSTO IMPORT BOTT.],MATCH(1,(dbOrdini[CODICE SUPPLY]=$W$6)*(dbOrdini[CODICE ANKER]=F289),0)),J289+(10.3552*H289*I289)/100+1.5+0.05))),"")</f>
        <v/>
      </c>
      <c r="N289" s="201" t="str">
        <f t="shared" si="25"/>
        <v/>
      </c>
      <c r="O289" s="127" t="str">
        <f>IFERROR(INDEX(ankerAvailabilities[quantity],MATCH(F289,ankerAvailabilities[article nr'#],0)),"")</f>
        <v/>
      </c>
      <c r="P289" s="128" t="str">
        <f ca="1">IFERROR(INDEX(inventarioGeko[ESISTENZA],MATCH(A289,inventarioGeko[ARTICOLO],0)),"")</f>
        <v/>
      </c>
      <c r="Q289" s="129" t="str">
        <f t="shared" si="26"/>
        <v/>
      </c>
      <c r="R289" s="130" t="str">
        <f t="shared" si="27"/>
        <v/>
      </c>
      <c r="S289" s="126" t="str">
        <f t="shared" si="28"/>
        <v/>
      </c>
      <c r="T289" s="240" t="str">
        <f t="shared" si="29"/>
        <v/>
      </c>
    </row>
    <row r="290" spans="1:20">
      <c r="A290" s="283" t="str">
        <f t="shared" ca="1" si="24"/>
        <v/>
      </c>
      <c r="B290" s="276"/>
      <c r="C290" s="277"/>
      <c r="D290" s="285"/>
      <c r="E290" s="164"/>
      <c r="F290" s="121" t="str" cm="1">
        <f t="array" ref="F290">IF(B290="","",IF(T290="A",INDEX(skuAnker,MATCH(B290,descrizioneArtAnker,0)),INDEX(dbOrdini[CODICE ANKER],MATCH(1,(dbOrdini[CODICE SUPPLY]=$W$6)*(dbOrdini[DESCRIZIONE]=B290),0))))</f>
        <v/>
      </c>
      <c r="G290" s="122" t="str">
        <f>IF(B290="","",IF(T290="A",VLOOKUP(B290,listoneAnker_NoSku,2,FALSE),INDEX(dbOrdini[BT/CS],MATCH(F290,dbOrdini[CODICE ANKER],0))))</f>
        <v/>
      </c>
      <c r="H290" s="123" t="str">
        <f>IF(B290="","",IF(T290="A",VLOOKUP(B290,listoneAnker_NoSku,3,FALSE),INDEX(dbOrdini[LT.],MATCH(F290,dbOrdini[CODICE ANKER],0))))</f>
        <v/>
      </c>
      <c r="I290" s="124" t="str">
        <f>IF(B290="","",IF(T290="A",VLOOKUP(B290,listoneAnker_NoSku,4,FALSE),INDEX(dbOrdini[% VOL],MATCH(F290,dbOrdini[CODICE ANKER],0))))</f>
        <v/>
      </c>
      <c r="J290" s="125" t="str">
        <f t="array" ref="J290">IF(B290="","",IF(T290="A",VLOOKUP(B290,listoneAnker_NoSku,5,FALSE),INDEX(dbOrdini[PREZZO ANKER],MATCH(1,(dbOrdini[CODICE SUPPLY]=$W$6)*(dbOrdini[CODICE ANKER]=F290),0))))</f>
        <v/>
      </c>
      <c r="K290" s="295" t="str">
        <f>IFERROR(INDEX(vinolux_data[Price / Bottle],MATCH(INDEX(Anker[barcode bottle],MATCH(F290,Anker[SKU],0)),vinolux_data[EAN bottle],0)),"")</f>
        <v/>
      </c>
      <c r="L290" s="295" t="str">
        <f>IF(B290="","",IF(T290&lt;&gt;"B",IFERROR(INDEX(ultimoPrezzoitalia[PREZZO UNITARIO],MATCH(TEXT(A290,0),ultimoPrezzoitalia[ARTICOLO],0)),""),IF(INDEX(dbOrdini[PREZZO ITALIA],MATCH(F290,dbOrdini[CODICE ANKER],0))=0,"",INDEX(dbOrdini[PREZZO ITALIA],MATCH(F290,dbOrdini[CODICE ANKER],0)))))</f>
        <v/>
      </c>
      <c r="M290" s="126" t="str">
        <f t="array" ref="M290">IFERROR(IF(B290="","",IF(T290="A",VLOOKUP(F290,listoneAnkerCompleto,6,FALSE)+(10.3552*H290*I290)/100+1.5+0.05,IF(T290="B",INDEX(dbOrdini[COSTO IMPORT BOTT.],MATCH(1,(dbOrdini[CODICE SUPPLY]=$W$6)*(dbOrdini[CODICE ANKER]=F290),0)),J290+(10.3552*H290*I290)/100+1.5+0.05))),"")</f>
        <v/>
      </c>
      <c r="N290" s="201" t="str">
        <f t="shared" si="25"/>
        <v/>
      </c>
      <c r="O290" s="127" t="str">
        <f>IFERROR(INDEX(ankerAvailabilities[quantity],MATCH(F290,ankerAvailabilities[article nr'#],0)),"")</f>
        <v/>
      </c>
      <c r="P290" s="128" t="str">
        <f ca="1">IFERROR(INDEX(inventarioGeko[ESISTENZA],MATCH(A290,inventarioGeko[ARTICOLO],0)),"")</f>
        <v/>
      </c>
      <c r="Q290" s="129" t="str">
        <f t="shared" si="26"/>
        <v/>
      </c>
      <c r="R290" s="130" t="str">
        <f t="shared" si="27"/>
        <v/>
      </c>
      <c r="S290" s="126" t="str">
        <f t="shared" si="28"/>
        <v/>
      </c>
      <c r="T290" s="240" t="str">
        <f t="shared" si="29"/>
        <v/>
      </c>
    </row>
    <row r="291" spans="1:20">
      <c r="A291" s="283" t="str">
        <f t="shared" ca="1" si="24"/>
        <v/>
      </c>
      <c r="B291" s="276"/>
      <c r="C291" s="277"/>
      <c r="D291" s="285"/>
      <c r="E291" s="164"/>
      <c r="F291" s="121" t="str" cm="1">
        <f t="array" ref="F291">IF(B291="","",IF(T291="A",INDEX(skuAnker,MATCH(B291,descrizioneArtAnker,0)),INDEX(dbOrdini[CODICE ANKER],MATCH(1,(dbOrdini[CODICE SUPPLY]=$W$6)*(dbOrdini[DESCRIZIONE]=B291),0))))</f>
        <v/>
      </c>
      <c r="G291" s="122" t="str">
        <f>IF(B291="","",IF(T291="A",VLOOKUP(B291,listoneAnker_NoSku,2,FALSE),INDEX(dbOrdini[BT/CS],MATCH(F291,dbOrdini[CODICE ANKER],0))))</f>
        <v/>
      </c>
      <c r="H291" s="123" t="str">
        <f>IF(B291="","",IF(T291="A",VLOOKUP(B291,listoneAnker_NoSku,3,FALSE),INDEX(dbOrdini[LT.],MATCH(F291,dbOrdini[CODICE ANKER],0))))</f>
        <v/>
      </c>
      <c r="I291" s="124" t="str">
        <f>IF(B291="","",IF(T291="A",VLOOKUP(B291,listoneAnker_NoSku,4,FALSE),INDEX(dbOrdini[% VOL],MATCH(F291,dbOrdini[CODICE ANKER],0))))</f>
        <v/>
      </c>
      <c r="J291" s="125" t="str">
        <f t="array" ref="J291">IF(B291="","",IF(T291="A",VLOOKUP(B291,listoneAnker_NoSku,5,FALSE),INDEX(dbOrdini[PREZZO ANKER],MATCH(1,(dbOrdini[CODICE SUPPLY]=$W$6)*(dbOrdini[CODICE ANKER]=F291),0))))</f>
        <v/>
      </c>
      <c r="K291" s="295" t="str">
        <f>IFERROR(INDEX(vinolux_data[Price / Bottle],MATCH(INDEX(Anker[barcode bottle],MATCH(F291,Anker[SKU],0)),vinolux_data[EAN bottle],0)),"")</f>
        <v/>
      </c>
      <c r="L291" s="295" t="str">
        <f>IF(B291="","",IF(T291&lt;&gt;"B",IFERROR(INDEX(ultimoPrezzoitalia[PREZZO UNITARIO],MATCH(TEXT(A291,0),ultimoPrezzoitalia[ARTICOLO],0)),""),IF(INDEX(dbOrdini[PREZZO ITALIA],MATCH(F291,dbOrdini[CODICE ANKER],0))=0,"",INDEX(dbOrdini[PREZZO ITALIA],MATCH(F291,dbOrdini[CODICE ANKER],0)))))</f>
        <v/>
      </c>
      <c r="M291" s="126" t="str">
        <f t="array" ref="M291">IFERROR(IF(B291="","",IF(T291="A",VLOOKUP(F291,listoneAnkerCompleto,6,FALSE)+(10.3552*H291*I291)/100+1.5+0.05,IF(T291="B",INDEX(dbOrdini[COSTO IMPORT BOTT.],MATCH(1,(dbOrdini[CODICE SUPPLY]=$W$6)*(dbOrdini[CODICE ANKER]=F291),0)),J291+(10.3552*H291*I291)/100+1.5+0.05))),"")</f>
        <v/>
      </c>
      <c r="N291" s="201" t="str">
        <f t="shared" si="25"/>
        <v/>
      </c>
      <c r="O291" s="127" t="str">
        <f>IFERROR(INDEX(ankerAvailabilities[quantity],MATCH(F291,ankerAvailabilities[article nr'#],0)),"")</f>
        <v/>
      </c>
      <c r="P291" s="128" t="str">
        <f ca="1">IFERROR(INDEX(inventarioGeko[ESISTENZA],MATCH(A291,inventarioGeko[ARTICOLO],0)),"")</f>
        <v/>
      </c>
      <c r="Q291" s="129" t="str">
        <f t="shared" si="26"/>
        <v/>
      </c>
      <c r="R291" s="130" t="str">
        <f t="shared" si="27"/>
        <v/>
      </c>
      <c r="S291" s="126" t="str">
        <f t="shared" si="28"/>
        <v/>
      </c>
      <c r="T291" s="240" t="str">
        <f t="shared" si="29"/>
        <v/>
      </c>
    </row>
    <row r="292" spans="1:20">
      <c r="A292" s="283" t="str">
        <f t="shared" ca="1" si="24"/>
        <v/>
      </c>
      <c r="B292" s="276"/>
      <c r="C292" s="277"/>
      <c r="D292" s="285"/>
      <c r="E292" s="164"/>
      <c r="F292" s="121" t="str" cm="1">
        <f t="array" ref="F292">IF(B292="","",IF(T292="A",INDEX(skuAnker,MATCH(B292,descrizioneArtAnker,0)),INDEX(dbOrdini[CODICE ANKER],MATCH(1,(dbOrdini[CODICE SUPPLY]=$W$6)*(dbOrdini[DESCRIZIONE]=B292),0))))</f>
        <v/>
      </c>
      <c r="G292" s="122" t="str">
        <f>IF(B292="","",IF(T292="A",VLOOKUP(B292,listoneAnker_NoSku,2,FALSE),INDEX(dbOrdini[BT/CS],MATCH(F292,dbOrdini[CODICE ANKER],0))))</f>
        <v/>
      </c>
      <c r="H292" s="123" t="str">
        <f>IF(B292="","",IF(T292="A",VLOOKUP(B292,listoneAnker_NoSku,3,FALSE),INDEX(dbOrdini[LT.],MATCH(F292,dbOrdini[CODICE ANKER],0))))</f>
        <v/>
      </c>
      <c r="I292" s="124" t="str">
        <f>IF(B292="","",IF(T292="A",VLOOKUP(B292,listoneAnker_NoSku,4,FALSE),INDEX(dbOrdini[% VOL],MATCH(F292,dbOrdini[CODICE ANKER],0))))</f>
        <v/>
      </c>
      <c r="J292" s="125" t="str">
        <f t="array" ref="J292">IF(B292="","",IF(T292="A",VLOOKUP(B292,listoneAnker_NoSku,5,FALSE),INDEX(dbOrdini[PREZZO ANKER],MATCH(1,(dbOrdini[CODICE SUPPLY]=$W$6)*(dbOrdini[CODICE ANKER]=F292),0))))</f>
        <v/>
      </c>
      <c r="K292" s="295" t="str">
        <f>IFERROR(INDEX(vinolux_data[Price / Bottle],MATCH(INDEX(Anker[barcode bottle],MATCH(F292,Anker[SKU],0)),vinolux_data[EAN bottle],0)),"")</f>
        <v/>
      </c>
      <c r="L292" s="295" t="str">
        <f>IF(B292="","",IF(T292&lt;&gt;"B",IFERROR(INDEX(ultimoPrezzoitalia[PREZZO UNITARIO],MATCH(TEXT(A292,0),ultimoPrezzoitalia[ARTICOLO],0)),""),IF(INDEX(dbOrdini[PREZZO ITALIA],MATCH(F292,dbOrdini[CODICE ANKER],0))=0,"",INDEX(dbOrdini[PREZZO ITALIA],MATCH(F292,dbOrdini[CODICE ANKER],0)))))</f>
        <v/>
      </c>
      <c r="M292" s="126" t="str">
        <f t="array" ref="M292">IFERROR(IF(B292="","",IF(T292="A",VLOOKUP(F292,listoneAnkerCompleto,6,FALSE)+(10.3552*H292*I292)/100+1.5+0.05,IF(T292="B",INDEX(dbOrdini[COSTO IMPORT BOTT.],MATCH(1,(dbOrdini[CODICE SUPPLY]=$W$6)*(dbOrdini[CODICE ANKER]=F292),0)),J292+(10.3552*H292*I292)/100+1.5+0.05))),"")</f>
        <v/>
      </c>
      <c r="N292" s="201" t="str">
        <f t="shared" si="25"/>
        <v/>
      </c>
      <c r="O292" s="127" t="str">
        <f>IFERROR(INDEX(ankerAvailabilities[quantity],MATCH(F292,ankerAvailabilities[article nr'#],0)),"")</f>
        <v/>
      </c>
      <c r="P292" s="128" t="str">
        <f ca="1">IFERROR(INDEX(inventarioGeko[ESISTENZA],MATCH(A292,inventarioGeko[ARTICOLO],0)),"")</f>
        <v/>
      </c>
      <c r="Q292" s="129" t="str">
        <f t="shared" si="26"/>
        <v/>
      </c>
      <c r="R292" s="130" t="str">
        <f t="shared" si="27"/>
        <v/>
      </c>
      <c r="S292" s="126" t="str">
        <f t="shared" si="28"/>
        <v/>
      </c>
      <c r="T292" s="240" t="str">
        <f t="shared" si="29"/>
        <v/>
      </c>
    </row>
    <row r="293" spans="1:20">
      <c r="A293" s="283" t="str">
        <f t="shared" ca="1" si="24"/>
        <v/>
      </c>
      <c r="B293" s="276"/>
      <c r="C293" s="277"/>
      <c r="D293" s="285"/>
      <c r="E293" s="164"/>
      <c r="F293" s="121" t="str" cm="1">
        <f t="array" ref="F293">IF(B293="","",IF(T293="A",INDEX(skuAnker,MATCH(B293,descrizioneArtAnker,0)),INDEX(dbOrdini[CODICE ANKER],MATCH(1,(dbOrdini[CODICE SUPPLY]=$W$6)*(dbOrdini[DESCRIZIONE]=B293),0))))</f>
        <v/>
      </c>
      <c r="G293" s="122" t="str">
        <f>IF(B293="","",IF(T293="A",VLOOKUP(B293,listoneAnker_NoSku,2,FALSE),INDEX(dbOrdini[BT/CS],MATCH(F293,dbOrdini[CODICE ANKER],0))))</f>
        <v/>
      </c>
      <c r="H293" s="123" t="str">
        <f>IF(B293="","",IF(T293="A",VLOOKUP(B293,listoneAnker_NoSku,3,FALSE),INDEX(dbOrdini[LT.],MATCH(F293,dbOrdini[CODICE ANKER],0))))</f>
        <v/>
      </c>
      <c r="I293" s="124" t="str">
        <f>IF(B293="","",IF(T293="A",VLOOKUP(B293,listoneAnker_NoSku,4,FALSE),INDEX(dbOrdini[% VOL],MATCH(F293,dbOrdini[CODICE ANKER],0))))</f>
        <v/>
      </c>
      <c r="J293" s="125" t="str">
        <f t="array" ref="J293">IF(B293="","",IF(T293="A",VLOOKUP(B293,listoneAnker_NoSku,5,FALSE),INDEX(dbOrdini[PREZZO ANKER],MATCH(1,(dbOrdini[CODICE SUPPLY]=$W$6)*(dbOrdini[CODICE ANKER]=F293),0))))</f>
        <v/>
      </c>
      <c r="K293" s="295" t="str">
        <f>IFERROR(INDEX(vinolux_data[Price / Bottle],MATCH(INDEX(Anker[barcode bottle],MATCH(F293,Anker[SKU],0)),vinolux_data[EAN bottle],0)),"")</f>
        <v/>
      </c>
      <c r="L293" s="295" t="str">
        <f>IF(B293="","",IF(T293&lt;&gt;"B",IFERROR(INDEX(ultimoPrezzoitalia[PREZZO UNITARIO],MATCH(TEXT(A293,0),ultimoPrezzoitalia[ARTICOLO],0)),""),IF(INDEX(dbOrdini[PREZZO ITALIA],MATCH(F293,dbOrdini[CODICE ANKER],0))=0,"",INDEX(dbOrdini[PREZZO ITALIA],MATCH(F293,dbOrdini[CODICE ANKER],0)))))</f>
        <v/>
      </c>
      <c r="M293" s="126" t="str">
        <f t="array" ref="M293">IFERROR(IF(B293="","",IF(T293="A",VLOOKUP(F293,listoneAnkerCompleto,6,FALSE)+(10.3552*H293*I293)/100+1.5+0.05,IF(T293="B",INDEX(dbOrdini[COSTO IMPORT BOTT.],MATCH(1,(dbOrdini[CODICE SUPPLY]=$W$6)*(dbOrdini[CODICE ANKER]=F293),0)),J293+(10.3552*H293*I293)/100+1.5+0.05))),"")</f>
        <v/>
      </c>
      <c r="N293" s="201" t="str">
        <f t="shared" si="25"/>
        <v/>
      </c>
      <c r="O293" s="127" t="str">
        <f>IFERROR(INDEX(ankerAvailabilities[quantity],MATCH(F293,ankerAvailabilities[article nr'#],0)),"")</f>
        <v/>
      </c>
      <c r="P293" s="128" t="str">
        <f ca="1">IFERROR(INDEX(inventarioGeko[ESISTENZA],MATCH(A293,inventarioGeko[ARTICOLO],0)),"")</f>
        <v/>
      </c>
      <c r="Q293" s="129" t="str">
        <f t="shared" si="26"/>
        <v/>
      </c>
      <c r="R293" s="130" t="str">
        <f t="shared" si="27"/>
        <v/>
      </c>
      <c r="S293" s="126" t="str">
        <f t="shared" si="28"/>
        <v/>
      </c>
      <c r="T293" s="240" t="str">
        <f t="shared" si="29"/>
        <v/>
      </c>
    </row>
    <row r="294" spans="1:20">
      <c r="A294" s="283" t="str">
        <f t="shared" ca="1" si="24"/>
        <v/>
      </c>
      <c r="B294" s="276"/>
      <c r="C294" s="277"/>
      <c r="D294" s="285"/>
      <c r="E294" s="164"/>
      <c r="F294" s="121" t="str" cm="1">
        <f t="array" ref="F294">IF(B294="","",IF(T294="A",INDEX(skuAnker,MATCH(B294,descrizioneArtAnker,0)),INDEX(dbOrdini[CODICE ANKER],MATCH(1,(dbOrdini[CODICE SUPPLY]=$W$6)*(dbOrdini[DESCRIZIONE]=B294),0))))</f>
        <v/>
      </c>
      <c r="G294" s="122" t="str">
        <f>IF(B294="","",IF(T294="A",VLOOKUP(B294,listoneAnker_NoSku,2,FALSE),INDEX(dbOrdini[BT/CS],MATCH(F294,dbOrdini[CODICE ANKER],0))))</f>
        <v/>
      </c>
      <c r="H294" s="123" t="str">
        <f>IF(B294="","",IF(T294="A",VLOOKUP(B294,listoneAnker_NoSku,3,FALSE),INDEX(dbOrdini[LT.],MATCH(F294,dbOrdini[CODICE ANKER],0))))</f>
        <v/>
      </c>
      <c r="I294" s="124" t="str">
        <f>IF(B294="","",IF(T294="A",VLOOKUP(B294,listoneAnker_NoSku,4,FALSE),INDEX(dbOrdini[% VOL],MATCH(F294,dbOrdini[CODICE ANKER],0))))</f>
        <v/>
      </c>
      <c r="J294" s="125" t="str">
        <f t="array" ref="J294">IF(B294="","",IF(T294="A",VLOOKUP(B294,listoneAnker_NoSku,5,FALSE),INDEX(dbOrdini[PREZZO ANKER],MATCH(1,(dbOrdini[CODICE SUPPLY]=$W$6)*(dbOrdini[CODICE ANKER]=F294),0))))</f>
        <v/>
      </c>
      <c r="K294" s="295" t="str">
        <f>IFERROR(INDEX(vinolux_data[Price / Bottle],MATCH(INDEX(Anker[barcode bottle],MATCH(F294,Anker[SKU],0)),vinolux_data[EAN bottle],0)),"")</f>
        <v/>
      </c>
      <c r="L294" s="295" t="str">
        <f>IF(B294="","",IF(T294&lt;&gt;"B",IFERROR(INDEX(ultimoPrezzoitalia[PREZZO UNITARIO],MATCH(TEXT(A294,0),ultimoPrezzoitalia[ARTICOLO],0)),""),IF(INDEX(dbOrdini[PREZZO ITALIA],MATCH(F294,dbOrdini[CODICE ANKER],0))=0,"",INDEX(dbOrdini[PREZZO ITALIA],MATCH(F294,dbOrdini[CODICE ANKER],0)))))</f>
        <v/>
      </c>
      <c r="M294" s="126" t="str">
        <f t="array" ref="M294">IFERROR(IF(B294="","",IF(T294="A",VLOOKUP(F294,listoneAnkerCompleto,6,FALSE)+(10.3552*H294*I294)/100+1.5+0.05,IF(T294="B",INDEX(dbOrdini[COSTO IMPORT BOTT.],MATCH(1,(dbOrdini[CODICE SUPPLY]=$W$6)*(dbOrdini[CODICE ANKER]=F294),0)),J294+(10.3552*H294*I294)/100+1.5+0.05))),"")</f>
        <v/>
      </c>
      <c r="N294" s="201" t="str">
        <f t="shared" si="25"/>
        <v/>
      </c>
      <c r="O294" s="127" t="str">
        <f>IFERROR(INDEX(ankerAvailabilities[quantity],MATCH(F294,ankerAvailabilities[article nr'#],0)),"")</f>
        <v/>
      </c>
      <c r="P294" s="128" t="str">
        <f ca="1">IFERROR(INDEX(inventarioGeko[ESISTENZA],MATCH(A294,inventarioGeko[ARTICOLO],0)),"")</f>
        <v/>
      </c>
      <c r="Q294" s="129" t="str">
        <f t="shared" si="26"/>
        <v/>
      </c>
      <c r="R294" s="130" t="str">
        <f t="shared" si="27"/>
        <v/>
      </c>
      <c r="S294" s="126" t="str">
        <f t="shared" si="28"/>
        <v/>
      </c>
      <c r="T294" s="240" t="str">
        <f t="shared" si="29"/>
        <v/>
      </c>
    </row>
    <row r="295" spans="1:20">
      <c r="A295" s="283" t="str">
        <f t="shared" ca="1" si="24"/>
        <v/>
      </c>
      <c r="B295" s="276"/>
      <c r="C295" s="277"/>
      <c r="D295" s="285"/>
      <c r="E295" s="164"/>
      <c r="F295" s="121" t="str" cm="1">
        <f t="array" ref="F295">IF(B295="","",IF(T295="A",INDEX(skuAnker,MATCH(B295,descrizioneArtAnker,0)),INDEX(dbOrdini[CODICE ANKER],MATCH(1,(dbOrdini[CODICE SUPPLY]=$W$6)*(dbOrdini[DESCRIZIONE]=B295),0))))</f>
        <v/>
      </c>
      <c r="G295" s="122" t="str">
        <f>IF(B295="","",IF(T295="A",VLOOKUP(B295,listoneAnker_NoSku,2,FALSE),INDEX(dbOrdini[BT/CS],MATCH(F295,dbOrdini[CODICE ANKER],0))))</f>
        <v/>
      </c>
      <c r="H295" s="123" t="str">
        <f>IF(B295="","",IF(T295="A",VLOOKUP(B295,listoneAnker_NoSku,3,FALSE),INDEX(dbOrdini[LT.],MATCH(F295,dbOrdini[CODICE ANKER],0))))</f>
        <v/>
      </c>
      <c r="I295" s="124" t="str">
        <f>IF(B295="","",IF(T295="A",VLOOKUP(B295,listoneAnker_NoSku,4,FALSE),INDEX(dbOrdini[% VOL],MATCH(F295,dbOrdini[CODICE ANKER],0))))</f>
        <v/>
      </c>
      <c r="J295" s="125" t="str">
        <f t="array" ref="J295">IF(B295="","",IF(T295="A",VLOOKUP(B295,listoneAnker_NoSku,5,FALSE),INDEX(dbOrdini[PREZZO ANKER],MATCH(1,(dbOrdini[CODICE SUPPLY]=$W$6)*(dbOrdini[CODICE ANKER]=F295),0))))</f>
        <v/>
      </c>
      <c r="K295" s="295" t="str">
        <f>IFERROR(INDEX(vinolux_data[Price / Bottle],MATCH(INDEX(Anker[barcode bottle],MATCH(F295,Anker[SKU],0)),vinolux_data[EAN bottle],0)),"")</f>
        <v/>
      </c>
      <c r="L295" s="295" t="str">
        <f>IF(B295="","",IF(T295&lt;&gt;"B",IFERROR(INDEX(ultimoPrezzoitalia[PREZZO UNITARIO],MATCH(TEXT(A295,0),ultimoPrezzoitalia[ARTICOLO],0)),""),IF(INDEX(dbOrdini[PREZZO ITALIA],MATCH(F295,dbOrdini[CODICE ANKER],0))=0,"",INDEX(dbOrdini[PREZZO ITALIA],MATCH(F295,dbOrdini[CODICE ANKER],0)))))</f>
        <v/>
      </c>
      <c r="M295" s="126" t="str">
        <f t="array" ref="M295">IFERROR(IF(B295="","",IF(T295="A",VLOOKUP(F295,listoneAnkerCompleto,6,FALSE)+(10.3552*H295*I295)/100+1.5+0.05,IF(T295="B",INDEX(dbOrdini[COSTO IMPORT BOTT.],MATCH(1,(dbOrdini[CODICE SUPPLY]=$W$6)*(dbOrdini[CODICE ANKER]=F295),0)),J295+(10.3552*H295*I295)/100+1.5+0.05))),"")</f>
        <v/>
      </c>
      <c r="N295" s="201" t="str">
        <f t="shared" si="25"/>
        <v/>
      </c>
      <c r="O295" s="127" t="str">
        <f>IFERROR(INDEX(ankerAvailabilities[quantity],MATCH(F295,ankerAvailabilities[article nr'#],0)),"")</f>
        <v/>
      </c>
      <c r="P295" s="128" t="str">
        <f ca="1">IFERROR(INDEX(inventarioGeko[ESISTENZA],MATCH(A295,inventarioGeko[ARTICOLO],0)),"")</f>
        <v/>
      </c>
      <c r="Q295" s="129" t="str">
        <f t="shared" si="26"/>
        <v/>
      </c>
      <c r="R295" s="130" t="str">
        <f t="shared" si="27"/>
        <v/>
      </c>
      <c r="S295" s="126" t="str">
        <f t="shared" si="28"/>
        <v/>
      </c>
      <c r="T295" s="240" t="str">
        <f t="shared" si="29"/>
        <v/>
      </c>
    </row>
    <row r="296" spans="1:20">
      <c r="A296" s="283" t="str">
        <f t="shared" ca="1" si="24"/>
        <v/>
      </c>
      <c r="B296" s="276"/>
      <c r="C296" s="277"/>
      <c r="D296" s="285"/>
      <c r="E296" s="164"/>
      <c r="F296" s="121" t="str" cm="1">
        <f t="array" ref="F296">IF(B296="","",IF(T296="A",INDEX(skuAnker,MATCH(B296,descrizioneArtAnker,0)),INDEX(dbOrdini[CODICE ANKER],MATCH(1,(dbOrdini[CODICE SUPPLY]=$W$6)*(dbOrdini[DESCRIZIONE]=B296),0))))</f>
        <v/>
      </c>
      <c r="G296" s="122" t="str">
        <f>IF(B296="","",IF(T296="A",VLOOKUP(B296,listoneAnker_NoSku,2,FALSE),INDEX(dbOrdini[BT/CS],MATCH(F296,dbOrdini[CODICE ANKER],0))))</f>
        <v/>
      </c>
      <c r="H296" s="123" t="str">
        <f>IF(B296="","",IF(T296="A",VLOOKUP(B296,listoneAnker_NoSku,3,FALSE),INDEX(dbOrdini[LT.],MATCH(F296,dbOrdini[CODICE ANKER],0))))</f>
        <v/>
      </c>
      <c r="I296" s="124" t="str">
        <f>IF(B296="","",IF(T296="A",VLOOKUP(B296,listoneAnker_NoSku,4,FALSE),INDEX(dbOrdini[% VOL],MATCH(F296,dbOrdini[CODICE ANKER],0))))</f>
        <v/>
      </c>
      <c r="J296" s="125" t="str">
        <f t="array" ref="J296">IF(B296="","",IF(T296="A",VLOOKUP(B296,listoneAnker_NoSku,5,FALSE),INDEX(dbOrdini[PREZZO ANKER],MATCH(1,(dbOrdini[CODICE SUPPLY]=$W$6)*(dbOrdini[CODICE ANKER]=F296),0))))</f>
        <v/>
      </c>
      <c r="K296" s="295" t="str">
        <f>IFERROR(INDEX(vinolux_data[Price / Bottle],MATCH(INDEX(Anker[barcode bottle],MATCH(F296,Anker[SKU],0)),vinolux_data[EAN bottle],0)),"")</f>
        <v/>
      </c>
      <c r="L296" s="295" t="str">
        <f>IF(B296="","",IF(T296&lt;&gt;"B",IFERROR(INDEX(ultimoPrezzoitalia[PREZZO UNITARIO],MATCH(TEXT(A296,0),ultimoPrezzoitalia[ARTICOLO],0)),""),IF(INDEX(dbOrdini[PREZZO ITALIA],MATCH(F296,dbOrdini[CODICE ANKER],0))=0,"",INDEX(dbOrdini[PREZZO ITALIA],MATCH(F296,dbOrdini[CODICE ANKER],0)))))</f>
        <v/>
      </c>
      <c r="M296" s="126" t="str">
        <f t="array" ref="M296">IFERROR(IF(B296="","",IF(T296="A",VLOOKUP(F296,listoneAnkerCompleto,6,FALSE)+(10.3552*H296*I296)/100+1.5+0.05,IF(T296="B",INDEX(dbOrdini[COSTO IMPORT BOTT.],MATCH(1,(dbOrdini[CODICE SUPPLY]=$W$6)*(dbOrdini[CODICE ANKER]=F296),0)),J296+(10.3552*H296*I296)/100+1.5+0.05))),"")</f>
        <v/>
      </c>
      <c r="N296" s="201" t="str">
        <f t="shared" si="25"/>
        <v/>
      </c>
      <c r="O296" s="127" t="str">
        <f>IFERROR(INDEX(ankerAvailabilities[quantity],MATCH(F296,ankerAvailabilities[article nr'#],0)),"")</f>
        <v/>
      </c>
      <c r="P296" s="128" t="str">
        <f ca="1">IFERROR(INDEX(inventarioGeko[ESISTENZA],MATCH(A296,inventarioGeko[ARTICOLO],0)),"")</f>
        <v/>
      </c>
      <c r="Q296" s="129" t="str">
        <f t="shared" si="26"/>
        <v/>
      </c>
      <c r="R296" s="130" t="str">
        <f t="shared" si="27"/>
        <v/>
      </c>
      <c r="S296" s="126" t="str">
        <f t="shared" si="28"/>
        <v/>
      </c>
      <c r="T296" s="240" t="str">
        <f t="shared" si="29"/>
        <v/>
      </c>
    </row>
    <row r="297" spans="1:20">
      <c r="A297" s="283" t="str">
        <f t="shared" ca="1" si="24"/>
        <v/>
      </c>
      <c r="B297" s="276"/>
      <c r="C297" s="277"/>
      <c r="D297" s="285"/>
      <c r="E297" s="164"/>
      <c r="F297" s="121" t="str" cm="1">
        <f t="array" ref="F297">IF(B297="","",IF(T297="A",INDEX(skuAnker,MATCH(B297,descrizioneArtAnker,0)),INDEX(dbOrdini[CODICE ANKER],MATCH(1,(dbOrdini[CODICE SUPPLY]=$W$6)*(dbOrdini[DESCRIZIONE]=B297),0))))</f>
        <v/>
      </c>
      <c r="G297" s="122" t="str">
        <f>IF(B297="","",IF(T297="A",VLOOKUP(B297,listoneAnker_NoSku,2,FALSE),INDEX(dbOrdini[BT/CS],MATCH(F297,dbOrdini[CODICE ANKER],0))))</f>
        <v/>
      </c>
      <c r="H297" s="123" t="str">
        <f>IF(B297="","",IF(T297="A",VLOOKUP(B297,listoneAnker_NoSku,3,FALSE),INDEX(dbOrdini[LT.],MATCH(F297,dbOrdini[CODICE ANKER],0))))</f>
        <v/>
      </c>
      <c r="I297" s="124" t="str">
        <f>IF(B297="","",IF(T297="A",VLOOKUP(B297,listoneAnker_NoSku,4,FALSE),INDEX(dbOrdini[% VOL],MATCH(F297,dbOrdini[CODICE ANKER],0))))</f>
        <v/>
      </c>
      <c r="J297" s="125" t="str">
        <f t="array" ref="J297">IF(B297="","",IF(T297="A",VLOOKUP(B297,listoneAnker_NoSku,5,FALSE),INDEX(dbOrdini[PREZZO ANKER],MATCH(1,(dbOrdini[CODICE SUPPLY]=$W$6)*(dbOrdini[CODICE ANKER]=F297),0))))</f>
        <v/>
      </c>
      <c r="K297" s="295" t="str">
        <f>IFERROR(INDEX(vinolux_data[Price / Bottle],MATCH(INDEX(Anker[barcode bottle],MATCH(F297,Anker[SKU],0)),vinolux_data[EAN bottle],0)),"")</f>
        <v/>
      </c>
      <c r="L297" s="295" t="str">
        <f>IF(B297="","",IF(T297&lt;&gt;"B",IFERROR(INDEX(ultimoPrezzoitalia[PREZZO UNITARIO],MATCH(TEXT(A297,0),ultimoPrezzoitalia[ARTICOLO],0)),""),IF(INDEX(dbOrdini[PREZZO ITALIA],MATCH(F297,dbOrdini[CODICE ANKER],0))=0,"",INDEX(dbOrdini[PREZZO ITALIA],MATCH(F297,dbOrdini[CODICE ANKER],0)))))</f>
        <v/>
      </c>
      <c r="M297" s="126" t="str">
        <f t="array" ref="M297">IFERROR(IF(B297="","",IF(T297="A",VLOOKUP(F297,listoneAnkerCompleto,6,FALSE)+(10.3552*H297*I297)/100+1.5+0.05,IF(T297="B",INDEX(dbOrdini[COSTO IMPORT BOTT.],MATCH(1,(dbOrdini[CODICE SUPPLY]=$W$6)*(dbOrdini[CODICE ANKER]=F297),0)),J297+(10.3552*H297*I297)/100+1.5+0.05))),"")</f>
        <v/>
      </c>
      <c r="N297" s="201" t="str">
        <f t="shared" si="25"/>
        <v/>
      </c>
      <c r="O297" s="127" t="str">
        <f>IFERROR(INDEX(ankerAvailabilities[quantity],MATCH(F297,ankerAvailabilities[article nr'#],0)),"")</f>
        <v/>
      </c>
      <c r="P297" s="128" t="str">
        <f ca="1">IFERROR(INDEX(inventarioGeko[ESISTENZA],MATCH(A297,inventarioGeko[ARTICOLO],0)),"")</f>
        <v/>
      </c>
      <c r="Q297" s="129" t="str">
        <f t="shared" si="26"/>
        <v/>
      </c>
      <c r="R297" s="130" t="str">
        <f t="shared" si="27"/>
        <v/>
      </c>
      <c r="S297" s="126" t="str">
        <f t="shared" si="28"/>
        <v/>
      </c>
      <c r="T297" s="240" t="str">
        <f t="shared" si="29"/>
        <v/>
      </c>
    </row>
    <row r="298" spans="1:20">
      <c r="A298" s="283" t="str">
        <f t="shared" ca="1" si="24"/>
        <v/>
      </c>
      <c r="B298" s="276"/>
      <c r="C298" s="277"/>
      <c r="D298" s="285"/>
      <c r="E298" s="164"/>
      <c r="F298" s="121" t="str" cm="1">
        <f t="array" ref="F298">IF(B298="","",IF(T298="A",INDEX(skuAnker,MATCH(B298,descrizioneArtAnker,0)),INDEX(dbOrdini[CODICE ANKER],MATCH(1,(dbOrdini[CODICE SUPPLY]=$W$6)*(dbOrdini[DESCRIZIONE]=B298),0))))</f>
        <v/>
      </c>
      <c r="G298" s="122" t="str">
        <f>IF(B298="","",IF(T298="A",VLOOKUP(B298,listoneAnker_NoSku,2,FALSE),INDEX(dbOrdini[BT/CS],MATCH(F298,dbOrdini[CODICE ANKER],0))))</f>
        <v/>
      </c>
      <c r="H298" s="123" t="str">
        <f>IF(B298="","",IF(T298="A",VLOOKUP(B298,listoneAnker_NoSku,3,FALSE),INDEX(dbOrdini[LT.],MATCH(F298,dbOrdini[CODICE ANKER],0))))</f>
        <v/>
      </c>
      <c r="I298" s="124" t="str">
        <f>IF(B298="","",IF(T298="A",VLOOKUP(B298,listoneAnker_NoSku,4,FALSE),INDEX(dbOrdini[% VOL],MATCH(F298,dbOrdini[CODICE ANKER],0))))</f>
        <v/>
      </c>
      <c r="J298" s="125" t="str">
        <f t="array" ref="J298">IF(B298="","",IF(T298="A",VLOOKUP(B298,listoneAnker_NoSku,5,FALSE),INDEX(dbOrdini[PREZZO ANKER],MATCH(1,(dbOrdini[CODICE SUPPLY]=$W$6)*(dbOrdini[CODICE ANKER]=F298),0))))</f>
        <v/>
      </c>
      <c r="K298" s="295" t="str">
        <f>IFERROR(INDEX(vinolux_data[Price / Bottle],MATCH(INDEX(Anker[barcode bottle],MATCH(F298,Anker[SKU],0)),vinolux_data[EAN bottle],0)),"")</f>
        <v/>
      </c>
      <c r="L298" s="295" t="str">
        <f>IF(B298="","",IF(T298&lt;&gt;"B",IFERROR(INDEX(ultimoPrezzoitalia[PREZZO UNITARIO],MATCH(TEXT(A298,0),ultimoPrezzoitalia[ARTICOLO],0)),""),IF(INDEX(dbOrdini[PREZZO ITALIA],MATCH(F298,dbOrdini[CODICE ANKER],0))=0,"",INDEX(dbOrdini[PREZZO ITALIA],MATCH(F298,dbOrdini[CODICE ANKER],0)))))</f>
        <v/>
      </c>
      <c r="M298" s="126" t="str">
        <f t="array" ref="M298">IFERROR(IF(B298="","",IF(T298="A",VLOOKUP(F298,listoneAnkerCompleto,6,FALSE)+(10.3552*H298*I298)/100+1.5+0.05,IF(T298="B",INDEX(dbOrdini[COSTO IMPORT BOTT.],MATCH(1,(dbOrdini[CODICE SUPPLY]=$W$6)*(dbOrdini[CODICE ANKER]=F298),0)),J298+(10.3552*H298*I298)/100+1.5+0.05))),"")</f>
        <v/>
      </c>
      <c r="N298" s="201" t="str">
        <f t="shared" si="25"/>
        <v/>
      </c>
      <c r="O298" s="127" t="str">
        <f>IFERROR(INDEX(ankerAvailabilities[quantity],MATCH(F298,ankerAvailabilities[article nr'#],0)),"")</f>
        <v/>
      </c>
      <c r="P298" s="128" t="str">
        <f ca="1">IFERROR(INDEX(inventarioGeko[ESISTENZA],MATCH(A298,inventarioGeko[ARTICOLO],0)),"")</f>
        <v/>
      </c>
      <c r="Q298" s="129" t="str">
        <f t="shared" si="26"/>
        <v/>
      </c>
      <c r="R298" s="130" t="str">
        <f t="shared" si="27"/>
        <v/>
      </c>
      <c r="S298" s="126" t="str">
        <f t="shared" si="28"/>
        <v/>
      </c>
      <c r="T298" s="240" t="str">
        <f t="shared" si="29"/>
        <v/>
      </c>
    </row>
    <row r="299" spans="1:20">
      <c r="A299" s="283" t="str">
        <f t="shared" ca="1" si="24"/>
        <v/>
      </c>
      <c r="B299" s="276"/>
      <c r="C299" s="277"/>
      <c r="D299" s="285"/>
      <c r="E299" s="164"/>
      <c r="F299" s="121" t="str" cm="1">
        <f t="array" ref="F299">IF(B299="","",IF(T299="A",INDEX(skuAnker,MATCH(B299,descrizioneArtAnker,0)),INDEX(dbOrdini[CODICE ANKER],MATCH(1,(dbOrdini[CODICE SUPPLY]=$W$6)*(dbOrdini[DESCRIZIONE]=B299),0))))</f>
        <v/>
      </c>
      <c r="G299" s="122" t="str">
        <f>IF(B299="","",IF(T299="A",VLOOKUP(B299,listoneAnker_NoSku,2,FALSE),INDEX(dbOrdini[BT/CS],MATCH(F299,dbOrdini[CODICE ANKER],0))))</f>
        <v/>
      </c>
      <c r="H299" s="123" t="str">
        <f>IF(B299="","",IF(T299="A",VLOOKUP(B299,listoneAnker_NoSku,3,FALSE),INDEX(dbOrdini[LT.],MATCH(F299,dbOrdini[CODICE ANKER],0))))</f>
        <v/>
      </c>
      <c r="I299" s="124" t="str">
        <f>IF(B299="","",IF(T299="A",VLOOKUP(B299,listoneAnker_NoSku,4,FALSE),INDEX(dbOrdini[% VOL],MATCH(F299,dbOrdini[CODICE ANKER],0))))</f>
        <v/>
      </c>
      <c r="J299" s="125" t="str">
        <f t="array" ref="J299">IF(B299="","",IF(T299="A",VLOOKUP(B299,listoneAnker_NoSku,5,FALSE),INDEX(dbOrdini[PREZZO ANKER],MATCH(1,(dbOrdini[CODICE SUPPLY]=$W$6)*(dbOrdini[CODICE ANKER]=F299),0))))</f>
        <v/>
      </c>
      <c r="K299" s="295" t="str">
        <f>IFERROR(INDEX(vinolux_data[Price / Bottle],MATCH(INDEX(Anker[barcode bottle],MATCH(F299,Anker[SKU],0)),vinolux_data[EAN bottle],0)),"")</f>
        <v/>
      </c>
      <c r="L299" s="295" t="str">
        <f>IF(B299="","",IF(T299&lt;&gt;"B",IFERROR(INDEX(ultimoPrezzoitalia[PREZZO UNITARIO],MATCH(TEXT(A299,0),ultimoPrezzoitalia[ARTICOLO],0)),""),IF(INDEX(dbOrdini[PREZZO ITALIA],MATCH(F299,dbOrdini[CODICE ANKER],0))=0,"",INDEX(dbOrdini[PREZZO ITALIA],MATCH(F299,dbOrdini[CODICE ANKER],0)))))</f>
        <v/>
      </c>
      <c r="M299" s="126" t="str">
        <f t="array" ref="M299">IFERROR(IF(B299="","",IF(T299="A",VLOOKUP(F299,listoneAnkerCompleto,6,FALSE)+(10.3552*H299*I299)/100+1.5+0.05,IF(T299="B",INDEX(dbOrdini[COSTO IMPORT BOTT.],MATCH(1,(dbOrdini[CODICE SUPPLY]=$W$6)*(dbOrdini[CODICE ANKER]=F299),0)),J299+(10.3552*H299*I299)/100+1.5+0.05))),"")</f>
        <v/>
      </c>
      <c r="N299" s="201" t="str">
        <f t="shared" si="25"/>
        <v/>
      </c>
      <c r="O299" s="127" t="str">
        <f>IFERROR(INDEX(ankerAvailabilities[quantity],MATCH(F299,ankerAvailabilities[article nr'#],0)),"")</f>
        <v/>
      </c>
      <c r="P299" s="128" t="str">
        <f ca="1">IFERROR(INDEX(inventarioGeko[ESISTENZA],MATCH(A299,inventarioGeko[ARTICOLO],0)),"")</f>
        <v/>
      </c>
      <c r="Q299" s="129" t="str">
        <f t="shared" si="26"/>
        <v/>
      </c>
      <c r="R299" s="130" t="str">
        <f t="shared" si="27"/>
        <v/>
      </c>
      <c r="S299" s="126" t="str">
        <f t="shared" si="28"/>
        <v/>
      </c>
      <c r="T299" s="240" t="str">
        <f t="shared" si="29"/>
        <v/>
      </c>
    </row>
    <row r="300" spans="1:20">
      <c r="A300" s="283" t="str">
        <f t="shared" ca="1" si="24"/>
        <v/>
      </c>
      <c r="B300" s="276"/>
      <c r="C300" s="277"/>
      <c r="D300" s="285"/>
      <c r="E300" s="164"/>
      <c r="F300" s="121" t="str" cm="1">
        <f t="array" ref="F300">IF(B300="","",IF(T300="A",INDEX(skuAnker,MATCH(B300,descrizioneArtAnker,0)),INDEX(dbOrdini[CODICE ANKER],MATCH(1,(dbOrdini[CODICE SUPPLY]=$W$6)*(dbOrdini[DESCRIZIONE]=B300),0))))</f>
        <v/>
      </c>
      <c r="G300" s="122" t="str">
        <f>IF(B300="","",IF(T300="A",VLOOKUP(B300,listoneAnker_NoSku,2,FALSE),INDEX(dbOrdini[BT/CS],MATCH(F300,dbOrdini[CODICE ANKER],0))))</f>
        <v/>
      </c>
      <c r="H300" s="123" t="str">
        <f>IF(B300="","",IF(T300="A",VLOOKUP(B300,listoneAnker_NoSku,3,FALSE),INDEX(dbOrdini[LT.],MATCH(F300,dbOrdini[CODICE ANKER],0))))</f>
        <v/>
      </c>
      <c r="I300" s="124" t="str">
        <f>IF(B300="","",IF(T300="A",VLOOKUP(B300,listoneAnker_NoSku,4,FALSE),INDEX(dbOrdini[% VOL],MATCH(F300,dbOrdini[CODICE ANKER],0))))</f>
        <v/>
      </c>
      <c r="J300" s="125" t="str">
        <f t="array" ref="J300">IF(B300="","",IF(T300="A",VLOOKUP(B300,listoneAnker_NoSku,5,FALSE),INDEX(dbOrdini[PREZZO ANKER],MATCH(1,(dbOrdini[CODICE SUPPLY]=$W$6)*(dbOrdini[CODICE ANKER]=F300),0))))</f>
        <v/>
      </c>
      <c r="K300" s="295" t="str">
        <f>IFERROR(INDEX(vinolux_data[Price / Bottle],MATCH(INDEX(Anker[barcode bottle],MATCH(F300,Anker[SKU],0)),vinolux_data[EAN bottle],0)),"")</f>
        <v/>
      </c>
      <c r="L300" s="295" t="str">
        <f>IF(B300="","",IF(T300&lt;&gt;"B",IFERROR(INDEX(ultimoPrezzoitalia[PREZZO UNITARIO],MATCH(TEXT(A300,0),ultimoPrezzoitalia[ARTICOLO],0)),""),IF(INDEX(dbOrdini[PREZZO ITALIA],MATCH(F300,dbOrdini[CODICE ANKER],0))=0,"",INDEX(dbOrdini[PREZZO ITALIA],MATCH(F300,dbOrdini[CODICE ANKER],0)))))</f>
        <v/>
      </c>
      <c r="M300" s="126" t="str">
        <f t="array" ref="M300">IFERROR(IF(B300="","",IF(T300="A",VLOOKUP(F300,listoneAnkerCompleto,6,FALSE)+(10.3552*H300*I300)/100+1.5+0.05,IF(T300="B",INDEX(dbOrdini[COSTO IMPORT BOTT.],MATCH(1,(dbOrdini[CODICE SUPPLY]=$W$6)*(dbOrdini[CODICE ANKER]=F300),0)),J300+(10.3552*H300*I300)/100+1.5+0.05))),"")</f>
        <v/>
      </c>
      <c r="N300" s="201" t="str">
        <f t="shared" si="25"/>
        <v/>
      </c>
      <c r="O300" s="127" t="str">
        <f>IFERROR(INDEX(ankerAvailabilities[quantity],MATCH(F300,ankerAvailabilities[article nr'#],0)),"")</f>
        <v/>
      </c>
      <c r="P300" s="128" t="str">
        <f ca="1">IFERROR(INDEX(inventarioGeko[ESISTENZA],MATCH(A300,inventarioGeko[ARTICOLO],0)),"")</f>
        <v/>
      </c>
      <c r="Q300" s="129" t="str">
        <f t="shared" si="26"/>
        <v/>
      </c>
      <c r="R300" s="130" t="str">
        <f t="shared" si="27"/>
        <v/>
      </c>
      <c r="S300" s="126" t="str">
        <f t="shared" si="28"/>
        <v/>
      </c>
      <c r="T300" s="240" t="str">
        <f t="shared" si="29"/>
        <v/>
      </c>
    </row>
    <row r="301" spans="1:20">
      <c r="A301" s="283" t="str">
        <f t="shared" ca="1" si="24"/>
        <v/>
      </c>
      <c r="B301" s="276"/>
      <c r="C301" s="277"/>
      <c r="D301" s="285"/>
      <c r="E301" s="164"/>
      <c r="F301" s="121" t="str" cm="1">
        <f t="array" ref="F301">IF(B301="","",IF(T301="A",INDEX(skuAnker,MATCH(B301,descrizioneArtAnker,0)),INDEX(dbOrdini[CODICE ANKER],MATCH(1,(dbOrdini[CODICE SUPPLY]=$W$6)*(dbOrdini[DESCRIZIONE]=B301),0))))</f>
        <v/>
      </c>
      <c r="G301" s="122" t="str">
        <f>IF(B301="","",IF(T301="A",VLOOKUP(B301,listoneAnker_NoSku,2,FALSE),INDEX(dbOrdini[BT/CS],MATCH(F301,dbOrdini[CODICE ANKER],0))))</f>
        <v/>
      </c>
      <c r="H301" s="123" t="str">
        <f>IF(B301="","",IF(T301="A",VLOOKUP(B301,listoneAnker_NoSku,3,FALSE),INDEX(dbOrdini[LT.],MATCH(F301,dbOrdini[CODICE ANKER],0))))</f>
        <v/>
      </c>
      <c r="I301" s="124" t="str">
        <f>IF(B301="","",IF(T301="A",VLOOKUP(B301,listoneAnker_NoSku,4,FALSE),INDEX(dbOrdini[% VOL],MATCH(F301,dbOrdini[CODICE ANKER],0))))</f>
        <v/>
      </c>
      <c r="J301" s="125" t="str">
        <f t="array" ref="J301">IF(B301="","",IF(T301="A",VLOOKUP(B301,listoneAnker_NoSku,5,FALSE),INDEX(dbOrdini[PREZZO ANKER],MATCH(1,(dbOrdini[CODICE SUPPLY]=$W$6)*(dbOrdini[CODICE ANKER]=F301),0))))</f>
        <v/>
      </c>
      <c r="K301" s="295" t="str">
        <f>IFERROR(INDEX(vinolux_data[Price / Bottle],MATCH(INDEX(Anker[barcode bottle],MATCH(F301,Anker[SKU],0)),vinolux_data[EAN bottle],0)),"")</f>
        <v/>
      </c>
      <c r="L301" s="295" t="str">
        <f>IF(B301="","",IF(T301&lt;&gt;"B",IFERROR(INDEX(ultimoPrezzoitalia[PREZZO UNITARIO],MATCH(TEXT(A301,0),ultimoPrezzoitalia[ARTICOLO],0)),""),IF(INDEX(dbOrdini[PREZZO ITALIA],MATCH(F301,dbOrdini[CODICE ANKER],0))=0,"",INDEX(dbOrdini[PREZZO ITALIA],MATCH(F301,dbOrdini[CODICE ANKER],0)))))</f>
        <v/>
      </c>
      <c r="M301" s="126" t="str">
        <f t="array" ref="M301">IFERROR(IF(B301="","",IF(T301="A",VLOOKUP(F301,listoneAnkerCompleto,6,FALSE)+(10.3552*H301*I301)/100+1.5+0.05,IF(T301="B",INDEX(dbOrdini[COSTO IMPORT BOTT.],MATCH(1,(dbOrdini[CODICE SUPPLY]=$W$6)*(dbOrdini[CODICE ANKER]=F301),0)),J301+(10.3552*H301*I301)/100+1.5+0.05))),"")</f>
        <v/>
      </c>
      <c r="N301" s="201" t="str">
        <f t="shared" si="25"/>
        <v/>
      </c>
      <c r="O301" s="127" t="str">
        <f>IFERROR(INDEX(ankerAvailabilities[quantity],MATCH(F301,ankerAvailabilities[article nr'#],0)),"")</f>
        <v/>
      </c>
      <c r="P301" s="128" t="str">
        <f ca="1">IFERROR(INDEX(inventarioGeko[ESISTENZA],MATCH(A301,inventarioGeko[ARTICOLO],0)),"")</f>
        <v/>
      </c>
      <c r="Q301" s="129" t="str">
        <f t="shared" si="26"/>
        <v/>
      </c>
      <c r="R301" s="130" t="str">
        <f t="shared" si="27"/>
        <v/>
      </c>
      <c r="S301" s="126" t="str">
        <f t="shared" si="28"/>
        <v/>
      </c>
      <c r="T301" s="240" t="str">
        <f t="shared" si="29"/>
        <v/>
      </c>
    </row>
    <row r="302" spans="1:20">
      <c r="A302" s="283" t="str">
        <f t="shared" ca="1" si="24"/>
        <v/>
      </c>
      <c r="B302" s="276"/>
      <c r="C302" s="277"/>
      <c r="D302" s="285"/>
      <c r="E302" s="164"/>
      <c r="F302" s="121" t="str" cm="1">
        <f t="array" ref="F302">IF(B302="","",IF(T302="A",INDEX(skuAnker,MATCH(B302,descrizioneArtAnker,0)),INDEX(dbOrdini[CODICE ANKER],MATCH(1,(dbOrdini[CODICE SUPPLY]=$W$6)*(dbOrdini[DESCRIZIONE]=B302),0))))</f>
        <v/>
      </c>
      <c r="G302" s="122" t="str">
        <f>IF(B302="","",IF(T302="A",VLOOKUP(B302,listoneAnker_NoSku,2,FALSE),INDEX(dbOrdini[BT/CS],MATCH(F302,dbOrdini[CODICE ANKER],0))))</f>
        <v/>
      </c>
      <c r="H302" s="123" t="str">
        <f>IF(B302="","",IF(T302="A",VLOOKUP(B302,listoneAnker_NoSku,3,FALSE),INDEX(dbOrdini[LT.],MATCH(F302,dbOrdini[CODICE ANKER],0))))</f>
        <v/>
      </c>
      <c r="I302" s="124" t="str">
        <f>IF(B302="","",IF(T302="A",VLOOKUP(B302,listoneAnker_NoSku,4,FALSE),INDEX(dbOrdini[% VOL],MATCH(F302,dbOrdini[CODICE ANKER],0))))</f>
        <v/>
      </c>
      <c r="J302" s="125" t="str">
        <f t="array" ref="J302">IF(B302="","",IF(T302="A",VLOOKUP(B302,listoneAnker_NoSku,5,FALSE),INDEX(dbOrdini[PREZZO ANKER],MATCH(1,(dbOrdini[CODICE SUPPLY]=$W$6)*(dbOrdini[CODICE ANKER]=F302),0))))</f>
        <v/>
      </c>
      <c r="K302" s="295" t="str">
        <f>IFERROR(INDEX(vinolux_data[Price / Bottle],MATCH(INDEX(Anker[barcode bottle],MATCH(F302,Anker[SKU],0)),vinolux_data[EAN bottle],0)),"")</f>
        <v/>
      </c>
      <c r="L302" s="295" t="str">
        <f>IF(B302="","",IF(T302&lt;&gt;"B",IFERROR(INDEX(ultimoPrezzoitalia[PREZZO UNITARIO],MATCH(TEXT(A302,0),ultimoPrezzoitalia[ARTICOLO],0)),""),IF(INDEX(dbOrdini[PREZZO ITALIA],MATCH(F302,dbOrdini[CODICE ANKER],0))=0,"",INDEX(dbOrdini[PREZZO ITALIA],MATCH(F302,dbOrdini[CODICE ANKER],0)))))</f>
        <v/>
      </c>
      <c r="M302" s="126" t="str">
        <f t="array" ref="M302">IFERROR(IF(B302="","",IF(T302="A",VLOOKUP(F302,listoneAnkerCompleto,6,FALSE)+(10.3552*H302*I302)/100+1.5+0.05,IF(T302="B",INDEX(dbOrdini[COSTO IMPORT BOTT.],MATCH(1,(dbOrdini[CODICE SUPPLY]=$W$6)*(dbOrdini[CODICE ANKER]=F302),0)),J302+(10.3552*H302*I302)/100+1.5+0.05))),"")</f>
        <v/>
      </c>
      <c r="N302" s="201" t="str">
        <f t="shared" si="25"/>
        <v/>
      </c>
      <c r="O302" s="127" t="str">
        <f>IFERROR(INDEX(ankerAvailabilities[quantity],MATCH(F302,ankerAvailabilities[article nr'#],0)),"")</f>
        <v/>
      </c>
      <c r="P302" s="128" t="str">
        <f ca="1">IFERROR(INDEX(inventarioGeko[ESISTENZA],MATCH(A302,inventarioGeko[ARTICOLO],0)),"")</f>
        <v/>
      </c>
      <c r="Q302" s="129" t="str">
        <f t="shared" si="26"/>
        <v/>
      </c>
      <c r="R302" s="130" t="str">
        <f t="shared" si="27"/>
        <v/>
      </c>
      <c r="S302" s="126" t="str">
        <f t="shared" si="28"/>
        <v/>
      </c>
      <c r="T302" s="240" t="str">
        <f t="shared" si="29"/>
        <v/>
      </c>
    </row>
    <row r="303" spans="1:20">
      <c r="A303" s="283" t="str">
        <f t="shared" ca="1" si="24"/>
        <v/>
      </c>
      <c r="B303" s="276"/>
      <c r="C303" s="277"/>
      <c r="D303" s="285"/>
      <c r="E303" s="164"/>
      <c r="F303" s="121" t="str" cm="1">
        <f t="array" ref="F303">IF(B303="","",IF(T303="A",INDEX(skuAnker,MATCH(B303,descrizioneArtAnker,0)),INDEX(dbOrdini[CODICE ANKER],MATCH(1,(dbOrdini[CODICE SUPPLY]=$W$6)*(dbOrdini[DESCRIZIONE]=B303),0))))</f>
        <v/>
      </c>
      <c r="G303" s="122" t="str">
        <f>IF(B303="","",IF(T303="A",VLOOKUP(B303,listoneAnker_NoSku,2,FALSE),INDEX(dbOrdini[BT/CS],MATCH(F303,dbOrdini[CODICE ANKER],0))))</f>
        <v/>
      </c>
      <c r="H303" s="123" t="str">
        <f>IF(B303="","",IF(T303="A",VLOOKUP(B303,listoneAnker_NoSku,3,FALSE),INDEX(dbOrdini[LT.],MATCH(F303,dbOrdini[CODICE ANKER],0))))</f>
        <v/>
      </c>
      <c r="I303" s="124" t="str">
        <f>IF(B303="","",IF(T303="A",VLOOKUP(B303,listoneAnker_NoSku,4,FALSE),INDEX(dbOrdini[% VOL],MATCH(F303,dbOrdini[CODICE ANKER],0))))</f>
        <v/>
      </c>
      <c r="J303" s="125" t="str">
        <f t="array" ref="J303">IF(B303="","",IF(T303="A",VLOOKUP(B303,listoneAnker_NoSku,5,FALSE),INDEX(dbOrdini[PREZZO ANKER],MATCH(1,(dbOrdini[CODICE SUPPLY]=$W$6)*(dbOrdini[CODICE ANKER]=F303),0))))</f>
        <v/>
      </c>
      <c r="K303" s="295" t="str">
        <f>IFERROR(INDEX(vinolux_data[Price / Bottle],MATCH(INDEX(Anker[barcode bottle],MATCH(F303,Anker[SKU],0)),vinolux_data[EAN bottle],0)),"")</f>
        <v/>
      </c>
      <c r="L303" s="295" t="str">
        <f>IF(B303="","",IF(T303&lt;&gt;"B",IFERROR(INDEX(ultimoPrezzoitalia[PREZZO UNITARIO],MATCH(TEXT(A303,0),ultimoPrezzoitalia[ARTICOLO],0)),""),IF(INDEX(dbOrdini[PREZZO ITALIA],MATCH(F303,dbOrdini[CODICE ANKER],0))=0,"",INDEX(dbOrdini[PREZZO ITALIA],MATCH(F303,dbOrdini[CODICE ANKER],0)))))</f>
        <v/>
      </c>
      <c r="M303" s="126" t="str">
        <f t="array" ref="M303">IFERROR(IF(B303="","",IF(T303="A",VLOOKUP(F303,listoneAnkerCompleto,6,FALSE)+(10.3552*H303*I303)/100+1.5+0.05,IF(T303="B",INDEX(dbOrdini[COSTO IMPORT BOTT.],MATCH(1,(dbOrdini[CODICE SUPPLY]=$W$6)*(dbOrdini[CODICE ANKER]=F303),0)),J303+(10.3552*H303*I303)/100+1.5+0.05))),"")</f>
        <v/>
      </c>
      <c r="N303" s="201" t="str">
        <f t="shared" si="25"/>
        <v/>
      </c>
      <c r="O303" s="127" t="str">
        <f>IFERROR(INDEX(ankerAvailabilities[quantity],MATCH(F303,ankerAvailabilities[article nr'#],0)),"")</f>
        <v/>
      </c>
      <c r="P303" s="128" t="str">
        <f ca="1">IFERROR(INDEX(inventarioGeko[ESISTENZA],MATCH(A303,inventarioGeko[ARTICOLO],0)),"")</f>
        <v/>
      </c>
      <c r="Q303" s="129" t="str">
        <f t="shared" si="26"/>
        <v/>
      </c>
      <c r="R303" s="130" t="str">
        <f t="shared" si="27"/>
        <v/>
      </c>
      <c r="S303" s="126" t="str">
        <f t="shared" si="28"/>
        <v/>
      </c>
      <c r="T303" s="240" t="str">
        <f t="shared" si="29"/>
        <v/>
      </c>
    </row>
    <row r="304" spans="1:20">
      <c r="A304" s="283" t="str">
        <f t="shared" ca="1" si="24"/>
        <v/>
      </c>
      <c r="B304" s="276"/>
      <c r="C304" s="277"/>
      <c r="D304" s="285"/>
      <c r="E304" s="164"/>
      <c r="F304" s="121" t="str" cm="1">
        <f t="array" ref="F304">IF(B304="","",IF(T304="A",INDEX(skuAnker,MATCH(B304,descrizioneArtAnker,0)),INDEX(dbOrdini[CODICE ANKER],MATCH(1,(dbOrdini[CODICE SUPPLY]=$W$6)*(dbOrdini[DESCRIZIONE]=B304),0))))</f>
        <v/>
      </c>
      <c r="G304" s="122" t="str">
        <f>IF(B304="","",IF(T304="A",VLOOKUP(B304,listoneAnker_NoSku,2,FALSE),INDEX(dbOrdini[BT/CS],MATCH(F304,dbOrdini[CODICE ANKER],0))))</f>
        <v/>
      </c>
      <c r="H304" s="123" t="str">
        <f>IF(B304="","",IF(T304="A",VLOOKUP(B304,listoneAnker_NoSku,3,FALSE),INDEX(dbOrdini[LT.],MATCH(F304,dbOrdini[CODICE ANKER],0))))</f>
        <v/>
      </c>
      <c r="I304" s="124" t="str">
        <f>IF(B304="","",IF(T304="A",VLOOKUP(B304,listoneAnker_NoSku,4,FALSE),INDEX(dbOrdini[% VOL],MATCH(F304,dbOrdini[CODICE ANKER],0))))</f>
        <v/>
      </c>
      <c r="J304" s="125" t="str">
        <f t="array" ref="J304">IF(B304="","",IF(T304="A",VLOOKUP(B304,listoneAnker_NoSku,5,FALSE),INDEX(dbOrdini[PREZZO ANKER],MATCH(1,(dbOrdini[CODICE SUPPLY]=$W$6)*(dbOrdini[CODICE ANKER]=F304),0))))</f>
        <v/>
      </c>
      <c r="K304" s="295" t="str">
        <f>IFERROR(INDEX(vinolux_data[Price / Bottle],MATCH(INDEX(Anker[barcode bottle],MATCH(F304,Anker[SKU],0)),vinolux_data[EAN bottle],0)),"")</f>
        <v/>
      </c>
      <c r="L304" s="295" t="str">
        <f>IF(B304="","",IF(T304&lt;&gt;"B",IFERROR(INDEX(ultimoPrezzoitalia[PREZZO UNITARIO],MATCH(TEXT(A304,0),ultimoPrezzoitalia[ARTICOLO],0)),""),IF(INDEX(dbOrdini[PREZZO ITALIA],MATCH(F304,dbOrdini[CODICE ANKER],0))=0,"",INDEX(dbOrdini[PREZZO ITALIA],MATCH(F304,dbOrdini[CODICE ANKER],0)))))</f>
        <v/>
      </c>
      <c r="M304" s="126" t="str">
        <f t="array" ref="M304">IFERROR(IF(B304="","",IF(T304="A",VLOOKUP(F304,listoneAnkerCompleto,6,FALSE)+(10.3552*H304*I304)/100+1.5+0.05,IF(T304="B",INDEX(dbOrdini[COSTO IMPORT BOTT.],MATCH(1,(dbOrdini[CODICE SUPPLY]=$W$6)*(dbOrdini[CODICE ANKER]=F304),0)),J304+(10.3552*H304*I304)/100+1.5+0.05))),"")</f>
        <v/>
      </c>
      <c r="N304" s="201" t="str">
        <f t="shared" si="25"/>
        <v/>
      </c>
      <c r="O304" s="127" t="str">
        <f>IFERROR(INDEX(ankerAvailabilities[quantity],MATCH(F304,ankerAvailabilities[article nr'#],0)),"")</f>
        <v/>
      </c>
      <c r="P304" s="128" t="str">
        <f ca="1">IFERROR(INDEX(inventarioGeko[ESISTENZA],MATCH(A304,inventarioGeko[ARTICOLO],0)),"")</f>
        <v/>
      </c>
      <c r="Q304" s="129" t="str">
        <f t="shared" si="26"/>
        <v/>
      </c>
      <c r="R304" s="130" t="str">
        <f t="shared" si="27"/>
        <v/>
      </c>
      <c r="S304" s="126" t="str">
        <f t="shared" si="28"/>
        <v/>
      </c>
      <c r="T304" s="240" t="str">
        <f t="shared" si="29"/>
        <v/>
      </c>
    </row>
    <row r="305" spans="1:20">
      <c r="A305" s="283" t="str">
        <f t="shared" ca="1" si="24"/>
        <v/>
      </c>
      <c r="B305" s="276"/>
      <c r="C305" s="277"/>
      <c r="D305" s="285"/>
      <c r="E305" s="164"/>
      <c r="F305" s="121" t="str" cm="1">
        <f t="array" ref="F305">IF(B305="","",IF(T305="A",INDEX(skuAnker,MATCH(B305,descrizioneArtAnker,0)),INDEX(dbOrdini[CODICE ANKER],MATCH(1,(dbOrdini[CODICE SUPPLY]=$W$6)*(dbOrdini[DESCRIZIONE]=B305),0))))</f>
        <v/>
      </c>
      <c r="G305" s="122" t="str">
        <f>IF(B305="","",IF(T305="A",VLOOKUP(B305,listoneAnker_NoSku,2,FALSE),INDEX(dbOrdini[BT/CS],MATCH(F305,dbOrdini[CODICE ANKER],0))))</f>
        <v/>
      </c>
      <c r="H305" s="123" t="str">
        <f>IF(B305="","",IF(T305="A",VLOOKUP(B305,listoneAnker_NoSku,3,FALSE),INDEX(dbOrdini[LT.],MATCH(F305,dbOrdini[CODICE ANKER],0))))</f>
        <v/>
      </c>
      <c r="I305" s="124" t="str">
        <f>IF(B305="","",IF(T305="A",VLOOKUP(B305,listoneAnker_NoSku,4,FALSE),INDEX(dbOrdini[% VOL],MATCH(F305,dbOrdini[CODICE ANKER],0))))</f>
        <v/>
      </c>
      <c r="J305" s="125" t="str">
        <f t="array" ref="J305">IF(B305="","",IF(T305="A",VLOOKUP(B305,listoneAnker_NoSku,5,FALSE),INDEX(dbOrdini[PREZZO ANKER],MATCH(1,(dbOrdini[CODICE SUPPLY]=$W$6)*(dbOrdini[CODICE ANKER]=F305),0))))</f>
        <v/>
      </c>
      <c r="K305" s="295" t="str">
        <f>IFERROR(INDEX(vinolux_data[Price / Bottle],MATCH(INDEX(Anker[barcode bottle],MATCH(F305,Anker[SKU],0)),vinolux_data[EAN bottle],0)),"")</f>
        <v/>
      </c>
      <c r="L305" s="295" t="str">
        <f>IF(B305="","",IF(T305&lt;&gt;"B",IFERROR(INDEX(ultimoPrezzoitalia[PREZZO UNITARIO],MATCH(TEXT(A305,0),ultimoPrezzoitalia[ARTICOLO],0)),""),IF(INDEX(dbOrdini[PREZZO ITALIA],MATCH(F305,dbOrdini[CODICE ANKER],0))=0,"",INDEX(dbOrdini[PREZZO ITALIA],MATCH(F305,dbOrdini[CODICE ANKER],0)))))</f>
        <v/>
      </c>
      <c r="M305" s="126" t="str">
        <f t="array" ref="M305">IFERROR(IF(B305="","",IF(T305="A",VLOOKUP(F305,listoneAnkerCompleto,6,FALSE)+(10.3552*H305*I305)/100+1.5+0.05,IF(T305="B",INDEX(dbOrdini[COSTO IMPORT BOTT.],MATCH(1,(dbOrdini[CODICE SUPPLY]=$W$6)*(dbOrdini[CODICE ANKER]=F305),0)),J305+(10.3552*H305*I305)/100+1.5+0.05))),"")</f>
        <v/>
      </c>
      <c r="N305" s="201" t="str">
        <f t="shared" si="25"/>
        <v/>
      </c>
      <c r="O305" s="127" t="str">
        <f>IFERROR(INDEX(ankerAvailabilities[quantity],MATCH(F305,ankerAvailabilities[article nr'#],0)),"")</f>
        <v/>
      </c>
      <c r="P305" s="128" t="str">
        <f ca="1">IFERROR(INDEX(inventarioGeko[ESISTENZA],MATCH(A305,inventarioGeko[ARTICOLO],0)),"")</f>
        <v/>
      </c>
      <c r="Q305" s="129" t="str">
        <f t="shared" si="26"/>
        <v/>
      </c>
      <c r="R305" s="130" t="str">
        <f t="shared" si="27"/>
        <v/>
      </c>
      <c r="S305" s="126" t="str">
        <f t="shared" si="28"/>
        <v/>
      </c>
      <c r="T305" s="240" t="str">
        <f t="shared" si="29"/>
        <v/>
      </c>
    </row>
    <row r="306" spans="1:20">
      <c r="A306" s="283" t="str">
        <f t="shared" ca="1" si="24"/>
        <v/>
      </c>
      <c r="B306" s="276"/>
      <c r="C306" s="277"/>
      <c r="D306" s="285"/>
      <c r="E306" s="164"/>
      <c r="F306" s="121" t="str" cm="1">
        <f t="array" ref="F306">IF(B306="","",IF(T306="A",INDEX(skuAnker,MATCH(B306,descrizioneArtAnker,0)),INDEX(dbOrdini[CODICE ANKER],MATCH(1,(dbOrdini[CODICE SUPPLY]=$W$6)*(dbOrdini[DESCRIZIONE]=B306),0))))</f>
        <v/>
      </c>
      <c r="G306" s="122" t="str">
        <f>IF(B306="","",IF(T306="A",VLOOKUP(B306,listoneAnker_NoSku,2,FALSE),INDEX(dbOrdini[BT/CS],MATCH(F306,dbOrdini[CODICE ANKER],0))))</f>
        <v/>
      </c>
      <c r="H306" s="123" t="str">
        <f>IF(B306="","",IF(T306="A",VLOOKUP(B306,listoneAnker_NoSku,3,FALSE),INDEX(dbOrdini[LT.],MATCH(F306,dbOrdini[CODICE ANKER],0))))</f>
        <v/>
      </c>
      <c r="I306" s="124" t="str">
        <f>IF(B306="","",IF(T306="A",VLOOKUP(B306,listoneAnker_NoSku,4,FALSE),INDEX(dbOrdini[% VOL],MATCH(F306,dbOrdini[CODICE ANKER],0))))</f>
        <v/>
      </c>
      <c r="J306" s="125" t="str">
        <f t="array" ref="J306">IF(B306="","",IF(T306="A",VLOOKUP(B306,listoneAnker_NoSku,5,FALSE),INDEX(dbOrdini[PREZZO ANKER],MATCH(1,(dbOrdini[CODICE SUPPLY]=$W$6)*(dbOrdini[CODICE ANKER]=F306),0))))</f>
        <v/>
      </c>
      <c r="K306" s="295" t="str">
        <f>IFERROR(INDEX(vinolux_data[Price / Bottle],MATCH(INDEX(Anker[barcode bottle],MATCH(F306,Anker[SKU],0)),vinolux_data[EAN bottle],0)),"")</f>
        <v/>
      </c>
      <c r="L306" s="295" t="str">
        <f>IF(B306="","",IF(T306&lt;&gt;"B",IFERROR(INDEX(ultimoPrezzoitalia[PREZZO UNITARIO],MATCH(TEXT(A306,0),ultimoPrezzoitalia[ARTICOLO],0)),""),IF(INDEX(dbOrdini[PREZZO ITALIA],MATCH(F306,dbOrdini[CODICE ANKER],0))=0,"",INDEX(dbOrdini[PREZZO ITALIA],MATCH(F306,dbOrdini[CODICE ANKER],0)))))</f>
        <v/>
      </c>
      <c r="M306" s="126" t="str">
        <f t="array" ref="M306">IFERROR(IF(B306="","",IF(T306="A",VLOOKUP(F306,listoneAnkerCompleto,6,FALSE)+(10.3552*H306*I306)/100+1.5+0.05,IF(T306="B",INDEX(dbOrdini[COSTO IMPORT BOTT.],MATCH(1,(dbOrdini[CODICE SUPPLY]=$W$6)*(dbOrdini[CODICE ANKER]=F306),0)),J306+(10.3552*H306*I306)/100+1.5+0.05))),"")</f>
        <v/>
      </c>
      <c r="N306" s="201" t="str">
        <f t="shared" si="25"/>
        <v/>
      </c>
      <c r="O306" s="127" t="str">
        <f>IFERROR(INDEX(ankerAvailabilities[quantity],MATCH(F306,ankerAvailabilities[article nr'#],0)),"")</f>
        <v/>
      </c>
      <c r="P306" s="128" t="str">
        <f ca="1">IFERROR(INDEX(inventarioGeko[ESISTENZA],MATCH(A306,inventarioGeko[ARTICOLO],0)),"")</f>
        <v/>
      </c>
      <c r="Q306" s="129" t="str">
        <f t="shared" si="26"/>
        <v/>
      </c>
      <c r="R306" s="130" t="str">
        <f t="shared" si="27"/>
        <v/>
      </c>
      <c r="S306" s="126" t="str">
        <f t="shared" si="28"/>
        <v/>
      </c>
      <c r="T306" s="240" t="str">
        <f t="shared" si="29"/>
        <v/>
      </c>
    </row>
    <row r="307" spans="1:20">
      <c r="A307" s="283" t="str">
        <f t="shared" ca="1" si="24"/>
        <v/>
      </c>
      <c r="B307" s="276"/>
      <c r="C307" s="277"/>
      <c r="D307" s="285"/>
      <c r="E307" s="164"/>
      <c r="F307" s="121" t="str" cm="1">
        <f t="array" ref="F307">IF(B307="","",IF(T307="A",INDEX(skuAnker,MATCH(B307,descrizioneArtAnker,0)),INDEX(dbOrdini[CODICE ANKER],MATCH(1,(dbOrdini[CODICE SUPPLY]=$W$6)*(dbOrdini[DESCRIZIONE]=B307),0))))</f>
        <v/>
      </c>
      <c r="G307" s="122" t="str">
        <f>IF(B307="","",IF(T307="A",VLOOKUP(B307,listoneAnker_NoSku,2,FALSE),INDEX(dbOrdini[BT/CS],MATCH(F307,dbOrdini[CODICE ANKER],0))))</f>
        <v/>
      </c>
      <c r="H307" s="123" t="str">
        <f>IF(B307="","",IF(T307="A",VLOOKUP(B307,listoneAnker_NoSku,3,FALSE),INDEX(dbOrdini[LT.],MATCH(F307,dbOrdini[CODICE ANKER],0))))</f>
        <v/>
      </c>
      <c r="I307" s="124" t="str">
        <f>IF(B307="","",IF(T307="A",VLOOKUP(B307,listoneAnker_NoSku,4,FALSE),INDEX(dbOrdini[% VOL],MATCH(F307,dbOrdini[CODICE ANKER],0))))</f>
        <v/>
      </c>
      <c r="J307" s="125" t="str">
        <f t="array" ref="J307">IF(B307="","",IF(T307="A",VLOOKUP(B307,listoneAnker_NoSku,5,FALSE),INDEX(dbOrdini[PREZZO ANKER],MATCH(1,(dbOrdini[CODICE SUPPLY]=$W$6)*(dbOrdini[CODICE ANKER]=F307),0))))</f>
        <v/>
      </c>
      <c r="K307" s="295" t="str">
        <f>IFERROR(INDEX(vinolux_data[Price / Bottle],MATCH(INDEX(Anker[barcode bottle],MATCH(F307,Anker[SKU],0)),vinolux_data[EAN bottle],0)),"")</f>
        <v/>
      </c>
      <c r="L307" s="295" t="str">
        <f>IF(B307="","",IF(T307&lt;&gt;"B",IFERROR(INDEX(ultimoPrezzoitalia[PREZZO UNITARIO],MATCH(TEXT(A307,0),ultimoPrezzoitalia[ARTICOLO],0)),""),IF(INDEX(dbOrdini[PREZZO ITALIA],MATCH(F307,dbOrdini[CODICE ANKER],0))=0,"",INDEX(dbOrdini[PREZZO ITALIA],MATCH(F307,dbOrdini[CODICE ANKER],0)))))</f>
        <v/>
      </c>
      <c r="M307" s="126" t="str">
        <f t="array" ref="M307">IFERROR(IF(B307="","",IF(T307="A",VLOOKUP(F307,listoneAnkerCompleto,6,FALSE)+(10.3552*H307*I307)/100+1.5+0.05,IF(T307="B",INDEX(dbOrdini[COSTO IMPORT BOTT.],MATCH(1,(dbOrdini[CODICE SUPPLY]=$W$6)*(dbOrdini[CODICE ANKER]=F307),0)),J307+(10.3552*H307*I307)/100+1.5+0.05))),"")</f>
        <v/>
      </c>
      <c r="N307" s="201" t="str">
        <f t="shared" si="25"/>
        <v/>
      </c>
      <c r="O307" s="127" t="str">
        <f>IFERROR(INDEX(ankerAvailabilities[quantity],MATCH(F307,ankerAvailabilities[article nr'#],0)),"")</f>
        <v/>
      </c>
      <c r="P307" s="128" t="str">
        <f ca="1">IFERROR(INDEX(inventarioGeko[ESISTENZA],MATCH(A307,inventarioGeko[ARTICOLO],0)),"")</f>
        <v/>
      </c>
      <c r="Q307" s="129" t="str">
        <f t="shared" si="26"/>
        <v/>
      </c>
      <c r="R307" s="130" t="str">
        <f t="shared" si="27"/>
        <v/>
      </c>
      <c r="S307" s="126" t="str">
        <f t="shared" si="28"/>
        <v/>
      </c>
      <c r="T307" s="240" t="str">
        <f t="shared" si="29"/>
        <v/>
      </c>
    </row>
    <row r="308" spans="1:20">
      <c r="A308" s="283" t="str">
        <f t="shared" ca="1" si="24"/>
        <v/>
      </c>
      <c r="B308" s="276"/>
      <c r="C308" s="277"/>
      <c r="D308" s="285"/>
      <c r="E308" s="164"/>
      <c r="F308" s="121" t="str" cm="1">
        <f t="array" ref="F308">IF(B308="","",IF(T308="A",INDEX(skuAnker,MATCH(B308,descrizioneArtAnker,0)),INDEX(dbOrdini[CODICE ANKER],MATCH(1,(dbOrdini[CODICE SUPPLY]=$W$6)*(dbOrdini[DESCRIZIONE]=B308),0))))</f>
        <v/>
      </c>
      <c r="G308" s="122" t="str">
        <f>IF(B308="","",IF(T308="A",VLOOKUP(B308,listoneAnker_NoSku,2,FALSE),INDEX(dbOrdini[BT/CS],MATCH(F308,dbOrdini[CODICE ANKER],0))))</f>
        <v/>
      </c>
      <c r="H308" s="123" t="str">
        <f>IF(B308="","",IF(T308="A",VLOOKUP(B308,listoneAnker_NoSku,3,FALSE),INDEX(dbOrdini[LT.],MATCH(F308,dbOrdini[CODICE ANKER],0))))</f>
        <v/>
      </c>
      <c r="I308" s="124" t="str">
        <f>IF(B308="","",IF(T308="A",VLOOKUP(B308,listoneAnker_NoSku,4,FALSE),INDEX(dbOrdini[% VOL],MATCH(F308,dbOrdini[CODICE ANKER],0))))</f>
        <v/>
      </c>
      <c r="J308" s="125" t="str">
        <f t="array" ref="J308">IF(B308="","",IF(T308="A",VLOOKUP(B308,listoneAnker_NoSku,5,FALSE),INDEX(dbOrdini[PREZZO ANKER],MATCH(1,(dbOrdini[CODICE SUPPLY]=$W$6)*(dbOrdini[CODICE ANKER]=F308),0))))</f>
        <v/>
      </c>
      <c r="K308" s="295" t="str">
        <f>IFERROR(INDEX(vinolux_data[Price / Bottle],MATCH(INDEX(Anker[barcode bottle],MATCH(F308,Anker[SKU],0)),vinolux_data[EAN bottle],0)),"")</f>
        <v/>
      </c>
      <c r="L308" s="295" t="str">
        <f>IF(B308="","",IF(T308&lt;&gt;"B",IFERROR(INDEX(ultimoPrezzoitalia[PREZZO UNITARIO],MATCH(TEXT(A308,0),ultimoPrezzoitalia[ARTICOLO],0)),""),IF(INDEX(dbOrdini[PREZZO ITALIA],MATCH(F308,dbOrdini[CODICE ANKER],0))=0,"",INDEX(dbOrdini[PREZZO ITALIA],MATCH(F308,dbOrdini[CODICE ANKER],0)))))</f>
        <v/>
      </c>
      <c r="M308" s="126" t="str">
        <f t="array" ref="M308">IFERROR(IF(B308="","",IF(T308="A",VLOOKUP(F308,listoneAnkerCompleto,6,FALSE)+(10.3552*H308*I308)/100+1.5+0.05,IF(T308="B",INDEX(dbOrdini[COSTO IMPORT BOTT.],MATCH(1,(dbOrdini[CODICE SUPPLY]=$W$6)*(dbOrdini[CODICE ANKER]=F308),0)),J308+(10.3552*H308*I308)/100+1.5+0.05))),"")</f>
        <v/>
      </c>
      <c r="N308" s="201" t="str">
        <f t="shared" si="25"/>
        <v/>
      </c>
      <c r="O308" s="127" t="str">
        <f>IFERROR(INDEX(ankerAvailabilities[quantity],MATCH(F308,ankerAvailabilities[article nr'#],0)),"")</f>
        <v/>
      </c>
      <c r="P308" s="128" t="str">
        <f ca="1">IFERROR(INDEX(inventarioGeko[ESISTENZA],MATCH(A308,inventarioGeko[ARTICOLO],0)),"")</f>
        <v/>
      </c>
      <c r="Q308" s="129" t="str">
        <f t="shared" si="26"/>
        <v/>
      </c>
      <c r="R308" s="130" t="str">
        <f t="shared" si="27"/>
        <v/>
      </c>
      <c r="S308" s="126" t="str">
        <f t="shared" si="28"/>
        <v/>
      </c>
      <c r="T308" s="240" t="str">
        <f t="shared" si="29"/>
        <v/>
      </c>
    </row>
    <row r="309" spans="1:20">
      <c r="A309" s="283" t="str">
        <f t="shared" ca="1" si="24"/>
        <v/>
      </c>
      <c r="B309" s="276"/>
      <c r="C309" s="277"/>
      <c r="D309" s="285"/>
      <c r="E309" s="164"/>
      <c r="F309" s="121" t="str" cm="1">
        <f t="array" ref="F309">IF(B309="","",IF(T309="A",INDEX(skuAnker,MATCH(B309,descrizioneArtAnker,0)),INDEX(dbOrdini[CODICE ANKER],MATCH(1,(dbOrdini[CODICE SUPPLY]=$W$6)*(dbOrdini[DESCRIZIONE]=B309),0))))</f>
        <v/>
      </c>
      <c r="G309" s="122" t="str">
        <f>IF(B309="","",IF(T309="A",VLOOKUP(B309,listoneAnker_NoSku,2,FALSE),INDEX(dbOrdini[BT/CS],MATCH(F309,dbOrdini[CODICE ANKER],0))))</f>
        <v/>
      </c>
      <c r="H309" s="123" t="str">
        <f>IF(B309="","",IF(T309="A",VLOOKUP(B309,listoneAnker_NoSku,3,FALSE),INDEX(dbOrdini[LT.],MATCH(F309,dbOrdini[CODICE ANKER],0))))</f>
        <v/>
      </c>
      <c r="I309" s="124" t="str">
        <f>IF(B309="","",IF(T309="A",VLOOKUP(B309,listoneAnker_NoSku,4,FALSE),INDEX(dbOrdini[% VOL],MATCH(F309,dbOrdini[CODICE ANKER],0))))</f>
        <v/>
      </c>
      <c r="J309" s="125" t="str">
        <f t="array" ref="J309">IF(B309="","",IF(T309="A",VLOOKUP(B309,listoneAnker_NoSku,5,FALSE),INDEX(dbOrdini[PREZZO ANKER],MATCH(1,(dbOrdini[CODICE SUPPLY]=$W$6)*(dbOrdini[CODICE ANKER]=F309),0))))</f>
        <v/>
      </c>
      <c r="K309" s="295" t="str">
        <f>IFERROR(INDEX(vinolux_data[Price / Bottle],MATCH(INDEX(Anker[barcode bottle],MATCH(F309,Anker[SKU],0)),vinolux_data[EAN bottle],0)),"")</f>
        <v/>
      </c>
      <c r="L309" s="295" t="str">
        <f>IF(B309="","",IF(T309&lt;&gt;"B",IFERROR(INDEX(ultimoPrezzoitalia[PREZZO UNITARIO],MATCH(TEXT(A309,0),ultimoPrezzoitalia[ARTICOLO],0)),""),IF(INDEX(dbOrdini[PREZZO ITALIA],MATCH(F309,dbOrdini[CODICE ANKER],0))=0,"",INDEX(dbOrdini[PREZZO ITALIA],MATCH(F309,dbOrdini[CODICE ANKER],0)))))</f>
        <v/>
      </c>
      <c r="M309" s="126" t="str">
        <f t="array" ref="M309">IFERROR(IF(B309="","",IF(T309="A",VLOOKUP(F309,listoneAnkerCompleto,6,FALSE)+(10.3552*H309*I309)/100+1.5+0.05,IF(T309="B",INDEX(dbOrdini[COSTO IMPORT BOTT.],MATCH(1,(dbOrdini[CODICE SUPPLY]=$W$6)*(dbOrdini[CODICE ANKER]=F309),0)),J309+(10.3552*H309*I309)/100+1.5+0.05))),"")</f>
        <v/>
      </c>
      <c r="N309" s="201" t="str">
        <f t="shared" si="25"/>
        <v/>
      </c>
      <c r="O309" s="127" t="str">
        <f>IFERROR(INDEX(ankerAvailabilities[quantity],MATCH(F309,ankerAvailabilities[article nr'#],0)),"")</f>
        <v/>
      </c>
      <c r="P309" s="128" t="str">
        <f ca="1">IFERROR(INDEX(inventarioGeko[ESISTENZA],MATCH(A309,inventarioGeko[ARTICOLO],0)),"")</f>
        <v/>
      </c>
      <c r="Q309" s="129" t="str">
        <f t="shared" si="26"/>
        <v/>
      </c>
      <c r="R309" s="130" t="str">
        <f t="shared" si="27"/>
        <v/>
      </c>
      <c r="S309" s="126" t="str">
        <f t="shared" si="28"/>
        <v/>
      </c>
      <c r="T309" s="240" t="str">
        <f t="shared" si="29"/>
        <v/>
      </c>
    </row>
    <row r="310" spans="1:20">
      <c r="A310" s="283" t="str">
        <f t="shared" ca="1" si="24"/>
        <v/>
      </c>
      <c r="B310" s="276"/>
      <c r="C310" s="277"/>
      <c r="D310" s="285"/>
      <c r="E310" s="164"/>
      <c r="F310" s="121" t="str" cm="1">
        <f t="array" ref="F310">IF(B310="","",IF(T310="A",INDEX(skuAnker,MATCH(B310,descrizioneArtAnker,0)),INDEX(dbOrdini[CODICE ANKER],MATCH(1,(dbOrdini[CODICE SUPPLY]=$W$6)*(dbOrdini[DESCRIZIONE]=B310),0))))</f>
        <v/>
      </c>
      <c r="G310" s="122" t="str">
        <f>IF(B310="","",IF(T310="A",VLOOKUP(B310,listoneAnker_NoSku,2,FALSE),INDEX(dbOrdini[BT/CS],MATCH(F310,dbOrdini[CODICE ANKER],0))))</f>
        <v/>
      </c>
      <c r="H310" s="123" t="str">
        <f>IF(B310="","",IF(T310="A",VLOOKUP(B310,listoneAnker_NoSku,3,FALSE),INDEX(dbOrdini[LT.],MATCH(F310,dbOrdini[CODICE ANKER],0))))</f>
        <v/>
      </c>
      <c r="I310" s="124" t="str">
        <f>IF(B310="","",IF(T310="A",VLOOKUP(B310,listoneAnker_NoSku,4,FALSE),INDEX(dbOrdini[% VOL],MATCH(F310,dbOrdini[CODICE ANKER],0))))</f>
        <v/>
      </c>
      <c r="J310" s="125" t="str">
        <f t="array" ref="J310">IF(B310="","",IF(T310="A",VLOOKUP(B310,listoneAnker_NoSku,5,FALSE),INDEX(dbOrdini[PREZZO ANKER],MATCH(1,(dbOrdini[CODICE SUPPLY]=$W$6)*(dbOrdini[CODICE ANKER]=F310),0))))</f>
        <v/>
      </c>
      <c r="K310" s="295" t="str">
        <f>IFERROR(INDEX(vinolux_data[Price / Bottle],MATCH(INDEX(Anker[barcode bottle],MATCH(F310,Anker[SKU],0)),vinolux_data[EAN bottle],0)),"")</f>
        <v/>
      </c>
      <c r="L310" s="295" t="str">
        <f>IF(B310="","",IF(T310&lt;&gt;"B",IFERROR(INDEX(ultimoPrezzoitalia[PREZZO UNITARIO],MATCH(TEXT(A310,0),ultimoPrezzoitalia[ARTICOLO],0)),""),IF(INDEX(dbOrdini[PREZZO ITALIA],MATCH(F310,dbOrdini[CODICE ANKER],0))=0,"",INDEX(dbOrdini[PREZZO ITALIA],MATCH(F310,dbOrdini[CODICE ANKER],0)))))</f>
        <v/>
      </c>
      <c r="M310" s="126" t="str">
        <f t="array" ref="M310">IFERROR(IF(B310="","",IF(T310="A",VLOOKUP(F310,listoneAnkerCompleto,6,FALSE)+(10.3552*H310*I310)/100+1.5+0.05,IF(T310="B",INDEX(dbOrdini[COSTO IMPORT BOTT.],MATCH(1,(dbOrdini[CODICE SUPPLY]=$W$6)*(dbOrdini[CODICE ANKER]=F310),0)),J310+(10.3552*H310*I310)/100+1.5+0.05))),"")</f>
        <v/>
      </c>
      <c r="N310" s="201" t="str">
        <f t="shared" si="25"/>
        <v/>
      </c>
      <c r="O310" s="127" t="str">
        <f>IFERROR(INDEX(ankerAvailabilities[quantity],MATCH(F310,ankerAvailabilities[article nr'#],0)),"")</f>
        <v/>
      </c>
      <c r="P310" s="128" t="str">
        <f ca="1">IFERROR(INDEX(inventarioGeko[ESISTENZA],MATCH(A310,inventarioGeko[ARTICOLO],0)),"")</f>
        <v/>
      </c>
      <c r="Q310" s="129" t="str">
        <f t="shared" si="26"/>
        <v/>
      </c>
      <c r="R310" s="130" t="str">
        <f t="shared" si="27"/>
        <v/>
      </c>
      <c r="S310" s="126" t="str">
        <f t="shared" si="28"/>
        <v/>
      </c>
      <c r="T310" s="240" t="str">
        <f t="shared" si="29"/>
        <v/>
      </c>
    </row>
    <row r="311" spans="1:20">
      <c r="A311" s="283" t="str">
        <f t="shared" ca="1" si="24"/>
        <v/>
      </c>
      <c r="B311" s="276"/>
      <c r="C311" s="277"/>
      <c r="D311" s="285"/>
      <c r="E311" s="164"/>
      <c r="F311" s="121" t="str" cm="1">
        <f t="array" ref="F311">IF(B311="","",IF(T311="A",INDEX(skuAnker,MATCH(B311,descrizioneArtAnker,0)),INDEX(dbOrdini[CODICE ANKER],MATCH(1,(dbOrdini[CODICE SUPPLY]=$W$6)*(dbOrdini[DESCRIZIONE]=B311),0))))</f>
        <v/>
      </c>
      <c r="G311" s="122" t="str">
        <f>IF(B311="","",IF(T311="A",VLOOKUP(B311,listoneAnker_NoSku,2,FALSE),INDEX(dbOrdini[BT/CS],MATCH(F311,dbOrdini[CODICE ANKER],0))))</f>
        <v/>
      </c>
      <c r="H311" s="123" t="str">
        <f>IF(B311="","",IF(T311="A",VLOOKUP(B311,listoneAnker_NoSku,3,FALSE),INDEX(dbOrdini[LT.],MATCH(F311,dbOrdini[CODICE ANKER],0))))</f>
        <v/>
      </c>
      <c r="I311" s="124" t="str">
        <f>IF(B311="","",IF(T311="A",VLOOKUP(B311,listoneAnker_NoSku,4,FALSE),INDEX(dbOrdini[% VOL],MATCH(F311,dbOrdini[CODICE ANKER],0))))</f>
        <v/>
      </c>
      <c r="J311" s="125" t="str">
        <f t="array" ref="J311">IF(B311="","",IF(T311="A",VLOOKUP(B311,listoneAnker_NoSku,5,FALSE),INDEX(dbOrdini[PREZZO ANKER],MATCH(1,(dbOrdini[CODICE SUPPLY]=$W$6)*(dbOrdini[CODICE ANKER]=F311),0))))</f>
        <v/>
      </c>
      <c r="K311" s="295" t="str">
        <f>IFERROR(INDEX(vinolux_data[Price / Bottle],MATCH(INDEX(Anker[barcode bottle],MATCH(F311,Anker[SKU],0)),vinolux_data[EAN bottle],0)),"")</f>
        <v/>
      </c>
      <c r="L311" s="295" t="str">
        <f>IF(B311="","",IF(T311&lt;&gt;"B",IFERROR(INDEX(ultimoPrezzoitalia[PREZZO UNITARIO],MATCH(TEXT(A311,0),ultimoPrezzoitalia[ARTICOLO],0)),""),IF(INDEX(dbOrdini[PREZZO ITALIA],MATCH(F311,dbOrdini[CODICE ANKER],0))=0,"",INDEX(dbOrdini[PREZZO ITALIA],MATCH(F311,dbOrdini[CODICE ANKER],0)))))</f>
        <v/>
      </c>
      <c r="M311" s="126" t="str">
        <f t="array" ref="M311">IFERROR(IF(B311="","",IF(T311="A",VLOOKUP(F311,listoneAnkerCompleto,6,FALSE)+(10.3552*H311*I311)/100+1.5+0.05,IF(T311="B",INDEX(dbOrdini[COSTO IMPORT BOTT.],MATCH(1,(dbOrdini[CODICE SUPPLY]=$W$6)*(dbOrdini[CODICE ANKER]=F311),0)),J311+(10.3552*H311*I311)/100+1.5+0.05))),"")</f>
        <v/>
      </c>
      <c r="N311" s="201" t="str">
        <f t="shared" si="25"/>
        <v/>
      </c>
      <c r="O311" s="127" t="str">
        <f>IFERROR(INDEX(ankerAvailabilities[quantity],MATCH(F311,ankerAvailabilities[article nr'#],0)),"")</f>
        <v/>
      </c>
      <c r="P311" s="128" t="str">
        <f ca="1">IFERROR(INDEX(inventarioGeko[ESISTENZA],MATCH(A311,inventarioGeko[ARTICOLO],0)),"")</f>
        <v/>
      </c>
      <c r="Q311" s="129" t="str">
        <f t="shared" si="26"/>
        <v/>
      </c>
      <c r="R311" s="130" t="str">
        <f t="shared" si="27"/>
        <v/>
      </c>
      <c r="S311" s="126" t="str">
        <f t="shared" si="28"/>
        <v/>
      </c>
      <c r="T311" s="240" t="str">
        <f t="shared" si="29"/>
        <v/>
      </c>
    </row>
    <row r="312" spans="1:20">
      <c r="A312" s="283" t="str">
        <f t="shared" ca="1" si="24"/>
        <v/>
      </c>
      <c r="B312" s="276"/>
      <c r="C312" s="277"/>
      <c r="D312" s="285"/>
      <c r="E312" s="164"/>
      <c r="F312" s="121" t="str" cm="1">
        <f t="array" ref="F312">IF(B312="","",IF(T312="A",INDEX(skuAnker,MATCH(B312,descrizioneArtAnker,0)),INDEX(dbOrdini[CODICE ANKER],MATCH(1,(dbOrdini[CODICE SUPPLY]=$W$6)*(dbOrdini[DESCRIZIONE]=B312),0))))</f>
        <v/>
      </c>
      <c r="G312" s="122" t="str">
        <f>IF(B312="","",IF(T312="A",VLOOKUP(B312,listoneAnker_NoSku,2,FALSE),INDEX(dbOrdini[BT/CS],MATCH(F312,dbOrdini[CODICE ANKER],0))))</f>
        <v/>
      </c>
      <c r="H312" s="123" t="str">
        <f>IF(B312="","",IF(T312="A",VLOOKUP(B312,listoneAnker_NoSku,3,FALSE),INDEX(dbOrdini[LT.],MATCH(F312,dbOrdini[CODICE ANKER],0))))</f>
        <v/>
      </c>
      <c r="I312" s="124" t="str">
        <f>IF(B312="","",IF(T312="A",VLOOKUP(B312,listoneAnker_NoSku,4,FALSE),INDEX(dbOrdini[% VOL],MATCH(F312,dbOrdini[CODICE ANKER],0))))</f>
        <v/>
      </c>
      <c r="J312" s="125" t="str">
        <f t="array" ref="J312">IF(B312="","",IF(T312="A",VLOOKUP(B312,listoneAnker_NoSku,5,FALSE),INDEX(dbOrdini[PREZZO ANKER],MATCH(1,(dbOrdini[CODICE SUPPLY]=$W$6)*(dbOrdini[CODICE ANKER]=F312),0))))</f>
        <v/>
      </c>
      <c r="K312" s="295" t="str">
        <f>IFERROR(INDEX(vinolux_data[Price / Bottle],MATCH(INDEX(Anker[barcode bottle],MATCH(F312,Anker[SKU],0)),vinolux_data[EAN bottle],0)),"")</f>
        <v/>
      </c>
      <c r="L312" s="295" t="str">
        <f>IF(B312="","",IF(T312&lt;&gt;"B",IFERROR(INDEX(ultimoPrezzoitalia[PREZZO UNITARIO],MATCH(TEXT(A312,0),ultimoPrezzoitalia[ARTICOLO],0)),""),IF(INDEX(dbOrdini[PREZZO ITALIA],MATCH(F312,dbOrdini[CODICE ANKER],0))=0,"",INDEX(dbOrdini[PREZZO ITALIA],MATCH(F312,dbOrdini[CODICE ANKER],0)))))</f>
        <v/>
      </c>
      <c r="M312" s="126" t="str">
        <f t="array" ref="M312">IFERROR(IF(B312="","",IF(T312="A",VLOOKUP(F312,listoneAnkerCompleto,6,FALSE)+(10.3552*H312*I312)/100+1.5+0.05,IF(T312="B",INDEX(dbOrdini[COSTO IMPORT BOTT.],MATCH(1,(dbOrdini[CODICE SUPPLY]=$W$6)*(dbOrdini[CODICE ANKER]=F312),0)),J312+(10.3552*H312*I312)/100+1.5+0.05))),"")</f>
        <v/>
      </c>
      <c r="N312" s="201" t="str">
        <f t="shared" si="25"/>
        <v/>
      </c>
      <c r="O312" s="127" t="str">
        <f>IFERROR(INDEX(ankerAvailabilities[quantity],MATCH(F312,ankerAvailabilities[article nr'#],0)),"")</f>
        <v/>
      </c>
      <c r="P312" s="128" t="str">
        <f ca="1">IFERROR(INDEX(inventarioGeko[ESISTENZA],MATCH(A312,inventarioGeko[ARTICOLO],0)),"")</f>
        <v/>
      </c>
      <c r="Q312" s="129" t="str">
        <f t="shared" si="26"/>
        <v/>
      </c>
      <c r="R312" s="130" t="str">
        <f t="shared" si="27"/>
        <v/>
      </c>
      <c r="S312" s="126" t="str">
        <f t="shared" si="28"/>
        <v/>
      </c>
      <c r="T312" s="240" t="str">
        <f t="shared" si="29"/>
        <v/>
      </c>
    </row>
    <row r="313" spans="1:20">
      <c r="A313" s="283" t="str">
        <f t="shared" ca="1" si="24"/>
        <v/>
      </c>
      <c r="B313" s="276"/>
      <c r="C313" s="277"/>
      <c r="D313" s="285"/>
      <c r="E313" s="164"/>
      <c r="F313" s="121" t="str" cm="1">
        <f t="array" ref="F313">IF(B313="","",IF(T313="A",INDEX(skuAnker,MATCH(B313,descrizioneArtAnker,0)),INDEX(dbOrdini[CODICE ANKER],MATCH(1,(dbOrdini[CODICE SUPPLY]=$W$6)*(dbOrdini[DESCRIZIONE]=B313),0))))</f>
        <v/>
      </c>
      <c r="G313" s="122" t="str">
        <f>IF(B313="","",IF(T313="A",VLOOKUP(B313,listoneAnker_NoSku,2,FALSE),INDEX(dbOrdini[BT/CS],MATCH(F313,dbOrdini[CODICE ANKER],0))))</f>
        <v/>
      </c>
      <c r="H313" s="123" t="str">
        <f>IF(B313="","",IF(T313="A",VLOOKUP(B313,listoneAnker_NoSku,3,FALSE),INDEX(dbOrdini[LT.],MATCH(F313,dbOrdini[CODICE ANKER],0))))</f>
        <v/>
      </c>
      <c r="I313" s="124" t="str">
        <f>IF(B313="","",IF(T313="A",VLOOKUP(B313,listoneAnker_NoSku,4,FALSE),INDEX(dbOrdini[% VOL],MATCH(F313,dbOrdini[CODICE ANKER],0))))</f>
        <v/>
      </c>
      <c r="J313" s="125" t="str">
        <f t="array" ref="J313">IF(B313="","",IF(T313="A",VLOOKUP(B313,listoneAnker_NoSku,5,FALSE),INDEX(dbOrdini[PREZZO ANKER],MATCH(1,(dbOrdini[CODICE SUPPLY]=$W$6)*(dbOrdini[CODICE ANKER]=F313),0))))</f>
        <v/>
      </c>
      <c r="K313" s="295" t="str">
        <f>IFERROR(INDEX(vinolux_data[Price / Bottle],MATCH(INDEX(Anker[barcode bottle],MATCH(F313,Anker[SKU],0)),vinolux_data[EAN bottle],0)),"")</f>
        <v/>
      </c>
      <c r="L313" s="295" t="str">
        <f>IF(B313="","",IF(T313&lt;&gt;"B",IFERROR(INDEX(ultimoPrezzoitalia[PREZZO UNITARIO],MATCH(TEXT(A313,0),ultimoPrezzoitalia[ARTICOLO],0)),""),IF(INDEX(dbOrdini[PREZZO ITALIA],MATCH(F313,dbOrdini[CODICE ANKER],0))=0,"",INDEX(dbOrdini[PREZZO ITALIA],MATCH(F313,dbOrdini[CODICE ANKER],0)))))</f>
        <v/>
      </c>
      <c r="M313" s="126" t="str">
        <f t="array" ref="M313">IFERROR(IF(B313="","",IF(T313="A",VLOOKUP(F313,listoneAnkerCompleto,6,FALSE)+(10.3552*H313*I313)/100+1.5+0.05,IF(T313="B",INDEX(dbOrdini[COSTO IMPORT BOTT.],MATCH(1,(dbOrdini[CODICE SUPPLY]=$W$6)*(dbOrdini[CODICE ANKER]=F313),0)),J313+(10.3552*H313*I313)/100+1.5+0.05))),"")</f>
        <v/>
      </c>
      <c r="N313" s="201" t="str">
        <f t="shared" si="25"/>
        <v/>
      </c>
      <c r="O313" s="127" t="str">
        <f>IFERROR(INDEX(ankerAvailabilities[quantity],MATCH(F313,ankerAvailabilities[article nr'#],0)),"")</f>
        <v/>
      </c>
      <c r="P313" s="128" t="str">
        <f ca="1">IFERROR(INDEX(inventarioGeko[ESISTENZA],MATCH(A313,inventarioGeko[ARTICOLO],0)),"")</f>
        <v/>
      </c>
      <c r="Q313" s="129" t="str">
        <f t="shared" si="26"/>
        <v/>
      </c>
      <c r="R313" s="130" t="str">
        <f t="shared" si="27"/>
        <v/>
      </c>
      <c r="S313" s="126" t="str">
        <f t="shared" si="28"/>
        <v/>
      </c>
      <c r="T313" s="240" t="str">
        <f t="shared" si="29"/>
        <v/>
      </c>
    </row>
    <row r="314" spans="1:20">
      <c r="A314" s="283" t="str">
        <f t="shared" ca="1" si="24"/>
        <v/>
      </c>
      <c r="B314" s="276"/>
      <c r="C314" s="277"/>
      <c r="D314" s="285"/>
      <c r="E314" s="164"/>
      <c r="F314" s="121" t="str" cm="1">
        <f t="array" ref="F314">IF(B314="","",IF(T314="A",INDEX(skuAnker,MATCH(B314,descrizioneArtAnker,0)),INDEX(dbOrdini[CODICE ANKER],MATCH(1,(dbOrdini[CODICE SUPPLY]=$W$6)*(dbOrdini[DESCRIZIONE]=B314),0))))</f>
        <v/>
      </c>
      <c r="G314" s="122" t="str">
        <f>IF(B314="","",IF(T314="A",VLOOKUP(B314,listoneAnker_NoSku,2,FALSE),INDEX(dbOrdini[BT/CS],MATCH(F314,dbOrdini[CODICE ANKER],0))))</f>
        <v/>
      </c>
      <c r="H314" s="123" t="str">
        <f>IF(B314="","",IF(T314="A",VLOOKUP(B314,listoneAnker_NoSku,3,FALSE),INDEX(dbOrdini[LT.],MATCH(F314,dbOrdini[CODICE ANKER],0))))</f>
        <v/>
      </c>
      <c r="I314" s="124" t="str">
        <f>IF(B314="","",IF(T314="A",VLOOKUP(B314,listoneAnker_NoSku,4,FALSE),INDEX(dbOrdini[% VOL],MATCH(F314,dbOrdini[CODICE ANKER],0))))</f>
        <v/>
      </c>
      <c r="J314" s="125" t="str">
        <f t="array" ref="J314">IF(B314="","",IF(T314="A",VLOOKUP(B314,listoneAnker_NoSku,5,FALSE),INDEX(dbOrdini[PREZZO ANKER],MATCH(1,(dbOrdini[CODICE SUPPLY]=$W$6)*(dbOrdini[CODICE ANKER]=F314),0))))</f>
        <v/>
      </c>
      <c r="K314" s="295" t="str">
        <f>IFERROR(INDEX(vinolux_data[Price / Bottle],MATCH(INDEX(Anker[barcode bottle],MATCH(F314,Anker[SKU],0)),vinolux_data[EAN bottle],0)),"")</f>
        <v/>
      </c>
      <c r="L314" s="295" t="str">
        <f>IF(B314="","",IF(T314&lt;&gt;"B",IFERROR(INDEX(ultimoPrezzoitalia[PREZZO UNITARIO],MATCH(TEXT(A314,0),ultimoPrezzoitalia[ARTICOLO],0)),""),IF(INDEX(dbOrdini[PREZZO ITALIA],MATCH(F314,dbOrdini[CODICE ANKER],0))=0,"",INDEX(dbOrdini[PREZZO ITALIA],MATCH(F314,dbOrdini[CODICE ANKER],0)))))</f>
        <v/>
      </c>
      <c r="M314" s="126" t="str">
        <f t="array" ref="M314">IFERROR(IF(B314="","",IF(T314="A",VLOOKUP(F314,listoneAnkerCompleto,6,FALSE)+(10.3552*H314*I314)/100+1.5+0.05,IF(T314="B",INDEX(dbOrdini[COSTO IMPORT BOTT.],MATCH(1,(dbOrdini[CODICE SUPPLY]=$W$6)*(dbOrdini[CODICE ANKER]=F314),0)),J314+(10.3552*H314*I314)/100+1.5+0.05))),"")</f>
        <v/>
      </c>
      <c r="N314" s="201" t="str">
        <f t="shared" si="25"/>
        <v/>
      </c>
      <c r="O314" s="127" t="str">
        <f>IFERROR(INDEX(ankerAvailabilities[quantity],MATCH(F314,ankerAvailabilities[article nr'#],0)),"")</f>
        <v/>
      </c>
      <c r="P314" s="128" t="str">
        <f ca="1">IFERROR(INDEX(inventarioGeko[ESISTENZA],MATCH(A314,inventarioGeko[ARTICOLO],0)),"")</f>
        <v/>
      </c>
      <c r="Q314" s="129" t="str">
        <f t="shared" si="26"/>
        <v/>
      </c>
      <c r="R314" s="130" t="str">
        <f t="shared" si="27"/>
        <v/>
      </c>
      <c r="S314" s="126" t="str">
        <f t="shared" si="28"/>
        <v/>
      </c>
      <c r="T314" s="240" t="str">
        <f t="shared" si="29"/>
        <v/>
      </c>
    </row>
    <row r="315" spans="1:20">
      <c r="A315" s="283" t="str">
        <f t="shared" ca="1" si="24"/>
        <v/>
      </c>
      <c r="B315" s="276"/>
      <c r="C315" s="277"/>
      <c r="D315" s="285"/>
      <c r="E315" s="164"/>
      <c r="F315" s="121" t="str" cm="1">
        <f t="array" ref="F315">IF(B315="","",IF(T315="A",INDEX(skuAnker,MATCH(B315,descrizioneArtAnker,0)),INDEX(dbOrdini[CODICE ANKER],MATCH(1,(dbOrdini[CODICE SUPPLY]=$W$6)*(dbOrdini[DESCRIZIONE]=B315),0))))</f>
        <v/>
      </c>
      <c r="G315" s="122" t="str">
        <f>IF(B315="","",IF(T315="A",VLOOKUP(B315,listoneAnker_NoSku,2,FALSE),INDEX(dbOrdini[BT/CS],MATCH(F315,dbOrdini[CODICE ANKER],0))))</f>
        <v/>
      </c>
      <c r="H315" s="123" t="str">
        <f>IF(B315="","",IF(T315="A",VLOOKUP(B315,listoneAnker_NoSku,3,FALSE),INDEX(dbOrdini[LT.],MATCH(F315,dbOrdini[CODICE ANKER],0))))</f>
        <v/>
      </c>
      <c r="I315" s="124" t="str">
        <f>IF(B315="","",IF(T315="A",VLOOKUP(B315,listoneAnker_NoSku,4,FALSE),INDEX(dbOrdini[% VOL],MATCH(F315,dbOrdini[CODICE ANKER],0))))</f>
        <v/>
      </c>
      <c r="J315" s="125" t="str">
        <f t="array" ref="J315">IF(B315="","",IF(T315="A",VLOOKUP(B315,listoneAnker_NoSku,5,FALSE),INDEX(dbOrdini[PREZZO ANKER],MATCH(1,(dbOrdini[CODICE SUPPLY]=$W$6)*(dbOrdini[CODICE ANKER]=F315),0))))</f>
        <v/>
      </c>
      <c r="K315" s="295" t="str">
        <f>IFERROR(INDEX(vinolux_data[Price / Bottle],MATCH(INDEX(Anker[barcode bottle],MATCH(F315,Anker[SKU],0)),vinolux_data[EAN bottle],0)),"")</f>
        <v/>
      </c>
      <c r="L315" s="295" t="str">
        <f>IF(B315="","",IF(T315&lt;&gt;"B",IFERROR(INDEX(ultimoPrezzoitalia[PREZZO UNITARIO],MATCH(TEXT(A315,0),ultimoPrezzoitalia[ARTICOLO],0)),""),IF(INDEX(dbOrdini[PREZZO ITALIA],MATCH(F315,dbOrdini[CODICE ANKER],0))=0,"",INDEX(dbOrdini[PREZZO ITALIA],MATCH(F315,dbOrdini[CODICE ANKER],0)))))</f>
        <v/>
      </c>
      <c r="M315" s="126" t="str">
        <f t="array" ref="M315">IFERROR(IF(B315="","",IF(T315="A",VLOOKUP(F315,listoneAnkerCompleto,6,FALSE)+(10.3552*H315*I315)/100+1.5+0.05,IF(T315="B",INDEX(dbOrdini[COSTO IMPORT BOTT.],MATCH(1,(dbOrdini[CODICE SUPPLY]=$W$6)*(dbOrdini[CODICE ANKER]=F315),0)),J315+(10.3552*H315*I315)/100+1.5+0.05))),"")</f>
        <v/>
      </c>
      <c r="N315" s="201" t="str">
        <f t="shared" si="25"/>
        <v/>
      </c>
      <c r="O315" s="127" t="str">
        <f>IFERROR(INDEX(ankerAvailabilities[quantity],MATCH(F315,ankerAvailabilities[article nr'#],0)),"")</f>
        <v/>
      </c>
      <c r="P315" s="128" t="str">
        <f ca="1">IFERROR(INDEX(inventarioGeko[ESISTENZA],MATCH(A315,inventarioGeko[ARTICOLO],0)),"")</f>
        <v/>
      </c>
      <c r="Q315" s="129" t="str">
        <f t="shared" si="26"/>
        <v/>
      </c>
      <c r="R315" s="130" t="str">
        <f t="shared" si="27"/>
        <v/>
      </c>
      <c r="S315" s="126" t="str">
        <f t="shared" si="28"/>
        <v/>
      </c>
      <c r="T315" s="240" t="str">
        <f t="shared" si="29"/>
        <v/>
      </c>
    </row>
    <row r="316" spans="1:20">
      <c r="A316" s="283" t="str">
        <f t="shared" ca="1" si="24"/>
        <v/>
      </c>
      <c r="B316" s="276"/>
      <c r="C316" s="277"/>
      <c r="D316" s="285"/>
      <c r="E316" s="164"/>
      <c r="F316" s="121" t="str" cm="1">
        <f t="array" ref="F316">IF(B316="","",IF(T316="A",INDEX(skuAnker,MATCH(B316,descrizioneArtAnker,0)),INDEX(dbOrdini[CODICE ANKER],MATCH(1,(dbOrdini[CODICE SUPPLY]=$W$6)*(dbOrdini[DESCRIZIONE]=B316),0))))</f>
        <v/>
      </c>
      <c r="G316" s="122" t="str">
        <f>IF(B316="","",IF(T316="A",VLOOKUP(B316,listoneAnker_NoSku,2,FALSE),INDEX(dbOrdini[BT/CS],MATCH(F316,dbOrdini[CODICE ANKER],0))))</f>
        <v/>
      </c>
      <c r="H316" s="123" t="str">
        <f>IF(B316="","",IF(T316="A",VLOOKUP(B316,listoneAnker_NoSku,3,FALSE),INDEX(dbOrdini[LT.],MATCH(F316,dbOrdini[CODICE ANKER],0))))</f>
        <v/>
      </c>
      <c r="I316" s="124" t="str">
        <f>IF(B316="","",IF(T316="A",VLOOKUP(B316,listoneAnker_NoSku,4,FALSE),INDEX(dbOrdini[% VOL],MATCH(F316,dbOrdini[CODICE ANKER],0))))</f>
        <v/>
      </c>
      <c r="J316" s="125" t="str">
        <f t="array" ref="J316">IF(B316="","",IF(T316="A",VLOOKUP(B316,listoneAnker_NoSku,5,FALSE),INDEX(dbOrdini[PREZZO ANKER],MATCH(1,(dbOrdini[CODICE SUPPLY]=$W$6)*(dbOrdini[CODICE ANKER]=F316),0))))</f>
        <v/>
      </c>
      <c r="K316" s="295" t="str">
        <f>IFERROR(INDEX(vinolux_data[Price / Bottle],MATCH(INDEX(Anker[barcode bottle],MATCH(F316,Anker[SKU],0)),vinolux_data[EAN bottle],0)),"")</f>
        <v/>
      </c>
      <c r="L316" s="295" t="str">
        <f>IF(B316="","",IF(T316&lt;&gt;"B",IFERROR(INDEX(ultimoPrezzoitalia[PREZZO UNITARIO],MATCH(TEXT(A316,0),ultimoPrezzoitalia[ARTICOLO],0)),""),IF(INDEX(dbOrdini[PREZZO ITALIA],MATCH(F316,dbOrdini[CODICE ANKER],0))=0,"",INDEX(dbOrdini[PREZZO ITALIA],MATCH(F316,dbOrdini[CODICE ANKER],0)))))</f>
        <v/>
      </c>
      <c r="M316" s="126" t="str">
        <f t="array" ref="M316">IFERROR(IF(B316="","",IF(T316="A",VLOOKUP(F316,listoneAnkerCompleto,6,FALSE)+(10.3552*H316*I316)/100+1.5+0.05,IF(T316="B",INDEX(dbOrdini[COSTO IMPORT BOTT.],MATCH(1,(dbOrdini[CODICE SUPPLY]=$W$6)*(dbOrdini[CODICE ANKER]=F316),0)),J316+(10.3552*H316*I316)/100+1.5+0.05))),"")</f>
        <v/>
      </c>
      <c r="N316" s="201" t="str">
        <f t="shared" si="25"/>
        <v/>
      </c>
      <c r="O316" s="127" t="str">
        <f>IFERROR(INDEX(ankerAvailabilities[quantity],MATCH(F316,ankerAvailabilities[article nr'#],0)),"")</f>
        <v/>
      </c>
      <c r="P316" s="128" t="str">
        <f ca="1">IFERROR(INDEX(inventarioGeko[ESISTENZA],MATCH(A316,inventarioGeko[ARTICOLO],0)),"")</f>
        <v/>
      </c>
      <c r="Q316" s="129" t="str">
        <f t="shared" si="26"/>
        <v/>
      </c>
      <c r="R316" s="130" t="str">
        <f t="shared" si="27"/>
        <v/>
      </c>
      <c r="S316" s="126" t="str">
        <f t="shared" si="28"/>
        <v/>
      </c>
      <c r="T316" s="240" t="str">
        <f t="shared" si="29"/>
        <v/>
      </c>
    </row>
    <row r="317" spans="1:20">
      <c r="A317" s="283" t="str">
        <f t="shared" ca="1" si="24"/>
        <v/>
      </c>
      <c r="B317" s="276"/>
      <c r="C317" s="277"/>
      <c r="D317" s="285"/>
      <c r="E317" s="164"/>
      <c r="F317" s="121" t="str" cm="1">
        <f t="array" ref="F317">IF(B317="","",IF(T317="A",INDEX(skuAnker,MATCH(B317,descrizioneArtAnker,0)),INDEX(dbOrdini[CODICE ANKER],MATCH(1,(dbOrdini[CODICE SUPPLY]=$W$6)*(dbOrdini[DESCRIZIONE]=B317),0))))</f>
        <v/>
      </c>
      <c r="G317" s="122" t="str">
        <f>IF(B317="","",IF(T317="A",VLOOKUP(B317,listoneAnker_NoSku,2,FALSE),INDEX(dbOrdini[BT/CS],MATCH(F317,dbOrdini[CODICE ANKER],0))))</f>
        <v/>
      </c>
      <c r="H317" s="123" t="str">
        <f>IF(B317="","",IF(T317="A",VLOOKUP(B317,listoneAnker_NoSku,3,FALSE),INDEX(dbOrdini[LT.],MATCH(F317,dbOrdini[CODICE ANKER],0))))</f>
        <v/>
      </c>
      <c r="I317" s="124" t="str">
        <f>IF(B317="","",IF(T317="A",VLOOKUP(B317,listoneAnker_NoSku,4,FALSE),INDEX(dbOrdini[% VOL],MATCH(F317,dbOrdini[CODICE ANKER],0))))</f>
        <v/>
      </c>
      <c r="J317" s="125" t="str">
        <f t="array" ref="J317">IF(B317="","",IF(T317="A",VLOOKUP(B317,listoneAnker_NoSku,5,FALSE),INDEX(dbOrdini[PREZZO ANKER],MATCH(1,(dbOrdini[CODICE SUPPLY]=$W$6)*(dbOrdini[CODICE ANKER]=F317),0))))</f>
        <v/>
      </c>
      <c r="K317" s="295" t="str">
        <f>IFERROR(INDEX(vinolux_data[Price / Bottle],MATCH(INDEX(Anker[barcode bottle],MATCH(F317,Anker[SKU],0)),vinolux_data[EAN bottle],0)),"")</f>
        <v/>
      </c>
      <c r="L317" s="295" t="str">
        <f>IF(B317="","",IF(T317&lt;&gt;"B",IFERROR(INDEX(ultimoPrezzoitalia[PREZZO UNITARIO],MATCH(TEXT(A317,0),ultimoPrezzoitalia[ARTICOLO],0)),""),IF(INDEX(dbOrdini[PREZZO ITALIA],MATCH(F317,dbOrdini[CODICE ANKER],0))=0,"",INDEX(dbOrdini[PREZZO ITALIA],MATCH(F317,dbOrdini[CODICE ANKER],0)))))</f>
        <v/>
      </c>
      <c r="M317" s="126" t="str">
        <f t="array" ref="M317">IFERROR(IF(B317="","",IF(T317="A",VLOOKUP(F317,listoneAnkerCompleto,6,FALSE)+(10.3552*H317*I317)/100+1.5+0.05,IF(T317="B",INDEX(dbOrdini[COSTO IMPORT BOTT.],MATCH(1,(dbOrdini[CODICE SUPPLY]=$W$6)*(dbOrdini[CODICE ANKER]=F317),0)),J317+(10.3552*H317*I317)/100+1.5+0.05))),"")</f>
        <v/>
      </c>
      <c r="N317" s="201" t="str">
        <f t="shared" si="25"/>
        <v/>
      </c>
      <c r="O317" s="127" t="str">
        <f>IFERROR(INDEX(ankerAvailabilities[quantity],MATCH(F317,ankerAvailabilities[article nr'#],0)),"")</f>
        <v/>
      </c>
      <c r="P317" s="128" t="str">
        <f ca="1">IFERROR(INDEX(inventarioGeko[ESISTENZA],MATCH(A317,inventarioGeko[ARTICOLO],0)),"")</f>
        <v/>
      </c>
      <c r="Q317" s="129" t="str">
        <f t="shared" si="26"/>
        <v/>
      </c>
      <c r="R317" s="130" t="str">
        <f t="shared" si="27"/>
        <v/>
      </c>
      <c r="S317" s="126" t="str">
        <f t="shared" si="28"/>
        <v/>
      </c>
      <c r="T317" s="240" t="str">
        <f t="shared" si="29"/>
        <v/>
      </c>
    </row>
    <row r="318" spans="1:20">
      <c r="A318" s="283" t="str">
        <f t="shared" ca="1" si="24"/>
        <v/>
      </c>
      <c r="B318" s="276"/>
      <c r="C318" s="277"/>
      <c r="D318" s="285"/>
      <c r="E318" s="164"/>
      <c r="F318" s="121" t="str" cm="1">
        <f t="array" ref="F318">IF(B318="","",IF(T318="A",INDEX(skuAnker,MATCH(B318,descrizioneArtAnker,0)),INDEX(dbOrdini[CODICE ANKER],MATCH(1,(dbOrdini[CODICE SUPPLY]=$W$6)*(dbOrdini[DESCRIZIONE]=B318),0))))</f>
        <v/>
      </c>
      <c r="G318" s="122" t="str">
        <f>IF(B318="","",IF(T318="A",VLOOKUP(B318,listoneAnker_NoSku,2,FALSE),INDEX(dbOrdini[BT/CS],MATCH(F318,dbOrdini[CODICE ANKER],0))))</f>
        <v/>
      </c>
      <c r="H318" s="123" t="str">
        <f>IF(B318="","",IF(T318="A",VLOOKUP(B318,listoneAnker_NoSku,3,FALSE),INDEX(dbOrdini[LT.],MATCH(F318,dbOrdini[CODICE ANKER],0))))</f>
        <v/>
      </c>
      <c r="I318" s="124" t="str">
        <f>IF(B318="","",IF(T318="A",VLOOKUP(B318,listoneAnker_NoSku,4,FALSE),INDEX(dbOrdini[% VOL],MATCH(F318,dbOrdini[CODICE ANKER],0))))</f>
        <v/>
      </c>
      <c r="J318" s="125" t="str">
        <f t="array" ref="J318">IF(B318="","",IF(T318="A",VLOOKUP(B318,listoneAnker_NoSku,5,FALSE),INDEX(dbOrdini[PREZZO ANKER],MATCH(1,(dbOrdini[CODICE SUPPLY]=$W$6)*(dbOrdini[CODICE ANKER]=F318),0))))</f>
        <v/>
      </c>
      <c r="K318" s="295" t="str">
        <f>IFERROR(INDEX(vinolux_data[Price / Bottle],MATCH(INDEX(Anker[barcode bottle],MATCH(F318,Anker[SKU],0)),vinolux_data[EAN bottle],0)),"")</f>
        <v/>
      </c>
      <c r="L318" s="295" t="str">
        <f>IF(B318="","",IF(T318&lt;&gt;"B",IFERROR(INDEX(ultimoPrezzoitalia[PREZZO UNITARIO],MATCH(TEXT(A318,0),ultimoPrezzoitalia[ARTICOLO],0)),""),IF(INDEX(dbOrdini[PREZZO ITALIA],MATCH(F318,dbOrdini[CODICE ANKER],0))=0,"",INDEX(dbOrdini[PREZZO ITALIA],MATCH(F318,dbOrdini[CODICE ANKER],0)))))</f>
        <v/>
      </c>
      <c r="M318" s="126" t="str">
        <f t="array" ref="M318">IFERROR(IF(B318="","",IF(T318="A",VLOOKUP(F318,listoneAnkerCompleto,6,FALSE)+(10.3552*H318*I318)/100+1.5+0.05,IF(T318="B",INDEX(dbOrdini[COSTO IMPORT BOTT.],MATCH(1,(dbOrdini[CODICE SUPPLY]=$W$6)*(dbOrdini[CODICE ANKER]=F318),0)),J318+(10.3552*H318*I318)/100+1.5+0.05))),"")</f>
        <v/>
      </c>
      <c r="N318" s="201" t="str">
        <f t="shared" si="25"/>
        <v/>
      </c>
      <c r="O318" s="127" t="str">
        <f>IFERROR(INDEX(ankerAvailabilities[quantity],MATCH(F318,ankerAvailabilities[article nr'#],0)),"")</f>
        <v/>
      </c>
      <c r="P318" s="128" t="str">
        <f ca="1">IFERROR(INDEX(inventarioGeko[ESISTENZA],MATCH(A318,inventarioGeko[ARTICOLO],0)),"")</f>
        <v/>
      </c>
      <c r="Q318" s="129" t="str">
        <f t="shared" si="26"/>
        <v/>
      </c>
      <c r="R318" s="130" t="str">
        <f t="shared" si="27"/>
        <v/>
      </c>
      <c r="S318" s="126" t="str">
        <f t="shared" si="28"/>
        <v/>
      </c>
      <c r="T318" s="240" t="str">
        <f t="shared" si="29"/>
        <v/>
      </c>
    </row>
    <row r="319" spans="1:20">
      <c r="A319" s="283" t="str">
        <f t="shared" ca="1" si="24"/>
        <v/>
      </c>
      <c r="B319" s="276"/>
      <c r="C319" s="277"/>
      <c r="D319" s="285"/>
      <c r="E319" s="164"/>
      <c r="F319" s="121" t="str" cm="1">
        <f t="array" ref="F319">IF(B319="","",IF(T319="A",INDEX(skuAnker,MATCH(B319,descrizioneArtAnker,0)),INDEX(dbOrdini[CODICE ANKER],MATCH(1,(dbOrdini[CODICE SUPPLY]=$W$6)*(dbOrdini[DESCRIZIONE]=B319),0))))</f>
        <v/>
      </c>
      <c r="G319" s="122" t="str">
        <f>IF(B319="","",IF(T319="A",VLOOKUP(B319,listoneAnker_NoSku,2,FALSE),INDEX(dbOrdini[BT/CS],MATCH(F319,dbOrdini[CODICE ANKER],0))))</f>
        <v/>
      </c>
      <c r="H319" s="123" t="str">
        <f>IF(B319="","",IF(T319="A",VLOOKUP(B319,listoneAnker_NoSku,3,FALSE),INDEX(dbOrdini[LT.],MATCH(F319,dbOrdini[CODICE ANKER],0))))</f>
        <v/>
      </c>
      <c r="I319" s="124" t="str">
        <f>IF(B319="","",IF(T319="A",VLOOKUP(B319,listoneAnker_NoSku,4,FALSE),INDEX(dbOrdini[% VOL],MATCH(F319,dbOrdini[CODICE ANKER],0))))</f>
        <v/>
      </c>
      <c r="J319" s="125" t="str">
        <f t="array" ref="J319">IF(B319="","",IF(T319="A",VLOOKUP(B319,listoneAnker_NoSku,5,FALSE),INDEX(dbOrdini[PREZZO ANKER],MATCH(1,(dbOrdini[CODICE SUPPLY]=$W$6)*(dbOrdini[CODICE ANKER]=F319),0))))</f>
        <v/>
      </c>
      <c r="K319" s="295" t="str">
        <f>IFERROR(INDEX(vinolux_data[Price / Bottle],MATCH(INDEX(Anker[barcode bottle],MATCH(F319,Anker[SKU],0)),vinolux_data[EAN bottle],0)),"")</f>
        <v/>
      </c>
      <c r="L319" s="295" t="str">
        <f>IF(B319="","",IF(T319&lt;&gt;"B",IFERROR(INDEX(ultimoPrezzoitalia[PREZZO UNITARIO],MATCH(TEXT(A319,0),ultimoPrezzoitalia[ARTICOLO],0)),""),IF(INDEX(dbOrdini[PREZZO ITALIA],MATCH(F319,dbOrdini[CODICE ANKER],0))=0,"",INDEX(dbOrdini[PREZZO ITALIA],MATCH(F319,dbOrdini[CODICE ANKER],0)))))</f>
        <v/>
      </c>
      <c r="M319" s="126" t="str">
        <f t="array" ref="M319">IFERROR(IF(B319="","",IF(T319="A",VLOOKUP(F319,listoneAnkerCompleto,6,FALSE)+(10.3552*H319*I319)/100+1.5+0.05,IF(T319="B",INDEX(dbOrdini[COSTO IMPORT BOTT.],MATCH(1,(dbOrdini[CODICE SUPPLY]=$W$6)*(dbOrdini[CODICE ANKER]=F319),0)),J319+(10.3552*H319*I319)/100+1.5+0.05))),"")</f>
        <v/>
      </c>
      <c r="N319" s="201" t="str">
        <f t="shared" si="25"/>
        <v/>
      </c>
      <c r="O319" s="127" t="str">
        <f>IFERROR(INDEX(ankerAvailabilities[quantity],MATCH(F319,ankerAvailabilities[article nr'#],0)),"")</f>
        <v/>
      </c>
      <c r="P319" s="128" t="str">
        <f ca="1">IFERROR(INDEX(inventarioGeko[ESISTENZA],MATCH(A319,inventarioGeko[ARTICOLO],0)),"")</f>
        <v/>
      </c>
      <c r="Q319" s="129" t="str">
        <f t="shared" si="26"/>
        <v/>
      </c>
      <c r="R319" s="130" t="str">
        <f t="shared" si="27"/>
        <v/>
      </c>
      <c r="S319" s="126" t="str">
        <f t="shared" si="28"/>
        <v/>
      </c>
      <c r="T319" s="240" t="str">
        <f t="shared" si="29"/>
        <v/>
      </c>
    </row>
    <row r="320" spans="1:20">
      <c r="A320" s="283" t="str">
        <f t="shared" ca="1" si="24"/>
        <v/>
      </c>
      <c r="B320" s="276"/>
      <c r="C320" s="277"/>
      <c r="D320" s="285"/>
      <c r="E320" s="164"/>
      <c r="F320" s="121" t="str" cm="1">
        <f t="array" ref="F320">IF(B320="","",IF(T320="A",INDEX(skuAnker,MATCH(B320,descrizioneArtAnker,0)),INDEX(dbOrdini[CODICE ANKER],MATCH(1,(dbOrdini[CODICE SUPPLY]=$W$6)*(dbOrdini[DESCRIZIONE]=B320),0))))</f>
        <v/>
      </c>
      <c r="G320" s="122" t="str">
        <f>IF(B320="","",IF(T320="A",VLOOKUP(B320,listoneAnker_NoSku,2,FALSE),INDEX(dbOrdini[BT/CS],MATCH(F320,dbOrdini[CODICE ANKER],0))))</f>
        <v/>
      </c>
      <c r="H320" s="123" t="str">
        <f>IF(B320="","",IF(T320="A",VLOOKUP(B320,listoneAnker_NoSku,3,FALSE),INDEX(dbOrdini[LT.],MATCH(F320,dbOrdini[CODICE ANKER],0))))</f>
        <v/>
      </c>
      <c r="I320" s="124" t="str">
        <f>IF(B320="","",IF(T320="A",VLOOKUP(B320,listoneAnker_NoSku,4,FALSE),INDEX(dbOrdini[% VOL],MATCH(F320,dbOrdini[CODICE ANKER],0))))</f>
        <v/>
      </c>
      <c r="J320" s="125" t="str">
        <f t="array" ref="J320">IF(B320="","",IF(T320="A",VLOOKUP(B320,listoneAnker_NoSku,5,FALSE),INDEX(dbOrdini[PREZZO ANKER],MATCH(1,(dbOrdini[CODICE SUPPLY]=$W$6)*(dbOrdini[CODICE ANKER]=F320),0))))</f>
        <v/>
      </c>
      <c r="K320" s="295" t="str">
        <f>IFERROR(INDEX(vinolux_data[Price / Bottle],MATCH(INDEX(Anker[barcode bottle],MATCH(F320,Anker[SKU],0)),vinolux_data[EAN bottle],0)),"")</f>
        <v/>
      </c>
      <c r="L320" s="295" t="str">
        <f>IF(B320="","",IF(T320&lt;&gt;"B",IFERROR(INDEX(ultimoPrezzoitalia[PREZZO UNITARIO],MATCH(TEXT(A320,0),ultimoPrezzoitalia[ARTICOLO],0)),""),IF(INDEX(dbOrdini[PREZZO ITALIA],MATCH(F320,dbOrdini[CODICE ANKER],0))=0,"",INDEX(dbOrdini[PREZZO ITALIA],MATCH(F320,dbOrdini[CODICE ANKER],0)))))</f>
        <v/>
      </c>
      <c r="M320" s="126" t="str">
        <f t="array" ref="M320">IFERROR(IF(B320="","",IF(T320="A",VLOOKUP(F320,listoneAnkerCompleto,6,FALSE)+(10.3552*H320*I320)/100+1.5+0.05,IF(T320="B",INDEX(dbOrdini[COSTO IMPORT BOTT.],MATCH(1,(dbOrdini[CODICE SUPPLY]=$W$6)*(dbOrdini[CODICE ANKER]=F320),0)),J320+(10.3552*H320*I320)/100+1.5+0.05))),"")</f>
        <v/>
      </c>
      <c r="N320" s="201" t="str">
        <f t="shared" si="25"/>
        <v/>
      </c>
      <c r="O320" s="127" t="str">
        <f>IFERROR(INDEX(ankerAvailabilities[quantity],MATCH(F320,ankerAvailabilities[article nr'#],0)),"")</f>
        <v/>
      </c>
      <c r="P320" s="128" t="str">
        <f ca="1">IFERROR(INDEX(inventarioGeko[ESISTENZA],MATCH(A320,inventarioGeko[ARTICOLO],0)),"")</f>
        <v/>
      </c>
      <c r="Q320" s="129" t="str">
        <f t="shared" si="26"/>
        <v/>
      </c>
      <c r="R320" s="130" t="str">
        <f t="shared" si="27"/>
        <v/>
      </c>
      <c r="S320" s="126" t="str">
        <f t="shared" si="28"/>
        <v/>
      </c>
      <c r="T320" s="240" t="str">
        <f t="shared" si="29"/>
        <v/>
      </c>
    </row>
    <row r="321" spans="1:20">
      <c r="A321" s="283" t="str">
        <f t="shared" ca="1" si="24"/>
        <v/>
      </c>
      <c r="B321" s="276"/>
      <c r="C321" s="277"/>
      <c r="D321" s="285"/>
      <c r="E321" s="164"/>
      <c r="F321" s="121" t="str" cm="1">
        <f t="array" ref="F321">IF(B321="","",IF(T321="A",INDEX(skuAnker,MATCH(B321,descrizioneArtAnker,0)),INDEX(dbOrdini[CODICE ANKER],MATCH(1,(dbOrdini[CODICE SUPPLY]=$W$6)*(dbOrdini[DESCRIZIONE]=B321),0))))</f>
        <v/>
      </c>
      <c r="G321" s="122" t="str">
        <f>IF(B321="","",IF(T321="A",VLOOKUP(B321,listoneAnker_NoSku,2,FALSE),INDEX(dbOrdini[BT/CS],MATCH(F321,dbOrdini[CODICE ANKER],0))))</f>
        <v/>
      </c>
      <c r="H321" s="123" t="str">
        <f>IF(B321="","",IF(T321="A",VLOOKUP(B321,listoneAnker_NoSku,3,FALSE),INDEX(dbOrdini[LT.],MATCH(F321,dbOrdini[CODICE ANKER],0))))</f>
        <v/>
      </c>
      <c r="I321" s="124" t="str">
        <f>IF(B321="","",IF(T321="A",VLOOKUP(B321,listoneAnker_NoSku,4,FALSE),INDEX(dbOrdini[% VOL],MATCH(F321,dbOrdini[CODICE ANKER],0))))</f>
        <v/>
      </c>
      <c r="J321" s="125" t="str">
        <f t="array" ref="J321">IF(B321="","",IF(T321="A",VLOOKUP(B321,listoneAnker_NoSku,5,FALSE),INDEX(dbOrdini[PREZZO ANKER],MATCH(1,(dbOrdini[CODICE SUPPLY]=$W$6)*(dbOrdini[CODICE ANKER]=F321),0))))</f>
        <v/>
      </c>
      <c r="K321" s="295" t="str">
        <f>IFERROR(INDEX(vinolux_data[Price / Bottle],MATCH(INDEX(Anker[barcode bottle],MATCH(F321,Anker[SKU],0)),vinolux_data[EAN bottle],0)),"")</f>
        <v/>
      </c>
      <c r="L321" s="295" t="str">
        <f>IF(B321="","",IF(T321&lt;&gt;"B",IFERROR(INDEX(ultimoPrezzoitalia[PREZZO UNITARIO],MATCH(TEXT(A321,0),ultimoPrezzoitalia[ARTICOLO],0)),""),IF(INDEX(dbOrdini[PREZZO ITALIA],MATCH(F321,dbOrdini[CODICE ANKER],0))=0,"",INDEX(dbOrdini[PREZZO ITALIA],MATCH(F321,dbOrdini[CODICE ANKER],0)))))</f>
        <v/>
      </c>
      <c r="M321" s="126" t="str">
        <f t="array" ref="M321">IFERROR(IF(B321="","",IF(T321="A",VLOOKUP(F321,listoneAnkerCompleto,6,FALSE)+(10.3552*H321*I321)/100+1.5+0.05,IF(T321="B",INDEX(dbOrdini[COSTO IMPORT BOTT.],MATCH(1,(dbOrdini[CODICE SUPPLY]=$W$6)*(dbOrdini[CODICE ANKER]=F321),0)),J321+(10.3552*H321*I321)/100+1.5+0.05))),"")</f>
        <v/>
      </c>
      <c r="N321" s="201" t="str">
        <f t="shared" si="25"/>
        <v/>
      </c>
      <c r="O321" s="127" t="str">
        <f>IFERROR(INDEX(ankerAvailabilities[quantity],MATCH(F321,ankerAvailabilities[article nr'#],0)),"")</f>
        <v/>
      </c>
      <c r="P321" s="128" t="str">
        <f ca="1">IFERROR(INDEX(inventarioGeko[ESISTENZA],MATCH(A321,inventarioGeko[ARTICOLO],0)),"")</f>
        <v/>
      </c>
      <c r="Q321" s="129" t="str">
        <f t="shared" si="26"/>
        <v/>
      </c>
      <c r="R321" s="130" t="str">
        <f t="shared" si="27"/>
        <v/>
      </c>
      <c r="S321" s="126" t="str">
        <f t="shared" si="28"/>
        <v/>
      </c>
      <c r="T321" s="240" t="str">
        <f t="shared" si="29"/>
        <v/>
      </c>
    </row>
    <row r="322" spans="1:20">
      <c r="A322" s="283" t="str">
        <f t="shared" ca="1" si="24"/>
        <v/>
      </c>
      <c r="B322" s="276"/>
      <c r="C322" s="277"/>
      <c r="D322" s="285"/>
      <c r="E322" s="164"/>
      <c r="F322" s="121" t="str" cm="1">
        <f t="array" ref="F322">IF(B322="","",IF(T322="A",INDEX(skuAnker,MATCH(B322,descrizioneArtAnker,0)),INDEX(dbOrdini[CODICE ANKER],MATCH(1,(dbOrdini[CODICE SUPPLY]=$W$6)*(dbOrdini[DESCRIZIONE]=B322),0))))</f>
        <v/>
      </c>
      <c r="G322" s="122" t="str">
        <f>IF(B322="","",IF(T322="A",VLOOKUP(B322,listoneAnker_NoSku,2,FALSE),INDEX(dbOrdini[BT/CS],MATCH(F322,dbOrdini[CODICE ANKER],0))))</f>
        <v/>
      </c>
      <c r="H322" s="123" t="str">
        <f>IF(B322="","",IF(T322="A",VLOOKUP(B322,listoneAnker_NoSku,3,FALSE),INDEX(dbOrdini[LT.],MATCH(F322,dbOrdini[CODICE ANKER],0))))</f>
        <v/>
      </c>
      <c r="I322" s="124" t="str">
        <f>IF(B322="","",IF(T322="A",VLOOKUP(B322,listoneAnker_NoSku,4,FALSE),INDEX(dbOrdini[% VOL],MATCH(F322,dbOrdini[CODICE ANKER],0))))</f>
        <v/>
      </c>
      <c r="J322" s="125" t="str">
        <f t="array" ref="J322">IF(B322="","",IF(T322="A",VLOOKUP(B322,listoneAnker_NoSku,5,FALSE),INDEX(dbOrdini[PREZZO ANKER],MATCH(1,(dbOrdini[CODICE SUPPLY]=$W$6)*(dbOrdini[CODICE ANKER]=F322),0))))</f>
        <v/>
      </c>
      <c r="K322" s="295" t="str">
        <f>IFERROR(INDEX(vinolux_data[Price / Bottle],MATCH(INDEX(Anker[barcode bottle],MATCH(F322,Anker[SKU],0)),vinolux_data[EAN bottle],0)),"")</f>
        <v/>
      </c>
      <c r="L322" s="295" t="str">
        <f>IF(B322="","",IF(T322&lt;&gt;"B",IFERROR(INDEX(ultimoPrezzoitalia[PREZZO UNITARIO],MATCH(TEXT(A322,0),ultimoPrezzoitalia[ARTICOLO],0)),""),IF(INDEX(dbOrdini[PREZZO ITALIA],MATCH(F322,dbOrdini[CODICE ANKER],0))=0,"",INDEX(dbOrdini[PREZZO ITALIA],MATCH(F322,dbOrdini[CODICE ANKER],0)))))</f>
        <v/>
      </c>
      <c r="M322" s="126" t="str">
        <f t="array" ref="M322">IFERROR(IF(B322="","",IF(T322="A",VLOOKUP(F322,listoneAnkerCompleto,6,FALSE)+(10.3552*H322*I322)/100+1.5+0.05,IF(T322="B",INDEX(dbOrdini[COSTO IMPORT BOTT.],MATCH(1,(dbOrdini[CODICE SUPPLY]=$W$6)*(dbOrdini[CODICE ANKER]=F322),0)),J322+(10.3552*H322*I322)/100+1.5+0.05))),"")</f>
        <v/>
      </c>
      <c r="N322" s="201" t="str">
        <f t="shared" si="25"/>
        <v/>
      </c>
      <c r="O322" s="127" t="str">
        <f>IFERROR(INDEX(ankerAvailabilities[quantity],MATCH(F322,ankerAvailabilities[article nr'#],0)),"")</f>
        <v/>
      </c>
      <c r="P322" s="128" t="str">
        <f ca="1">IFERROR(INDEX(inventarioGeko[ESISTENZA],MATCH(A322,inventarioGeko[ARTICOLO],0)),"")</f>
        <v/>
      </c>
      <c r="Q322" s="129" t="str">
        <f t="shared" si="26"/>
        <v/>
      </c>
      <c r="R322" s="130" t="str">
        <f t="shared" si="27"/>
        <v/>
      </c>
      <c r="S322" s="126" t="str">
        <f t="shared" si="28"/>
        <v/>
      </c>
      <c r="T322" s="240" t="str">
        <f t="shared" si="29"/>
        <v/>
      </c>
    </row>
    <row r="323" spans="1:20">
      <c r="A323" s="283" t="str">
        <f t="shared" ref="A323:A386" ca="1" si="30">IFERROR(INDEX(storicoSkuGeko,MATCH(F323,storicoSkuAnker,0)),"")</f>
        <v/>
      </c>
      <c r="B323" s="276"/>
      <c r="C323" s="277"/>
      <c r="D323" s="285"/>
      <c r="E323" s="164"/>
      <c r="F323" s="121" t="str" cm="1">
        <f t="array" ref="F323">IF(B323="","",IF(T323="A",INDEX(skuAnker,MATCH(B323,descrizioneArtAnker,0)),INDEX(dbOrdini[CODICE ANKER],MATCH(1,(dbOrdini[CODICE SUPPLY]=$W$6)*(dbOrdini[DESCRIZIONE]=B323),0))))</f>
        <v/>
      </c>
      <c r="G323" s="122" t="str">
        <f>IF(B323="","",IF(T323="A",VLOOKUP(B323,listoneAnker_NoSku,2,FALSE),INDEX(dbOrdini[BT/CS],MATCH(F323,dbOrdini[CODICE ANKER],0))))</f>
        <v/>
      </c>
      <c r="H323" s="123" t="str">
        <f>IF(B323="","",IF(T323="A",VLOOKUP(B323,listoneAnker_NoSku,3,FALSE),INDEX(dbOrdini[LT.],MATCH(F323,dbOrdini[CODICE ANKER],0))))</f>
        <v/>
      </c>
      <c r="I323" s="124" t="str">
        <f>IF(B323="","",IF(T323="A",VLOOKUP(B323,listoneAnker_NoSku,4,FALSE),INDEX(dbOrdini[% VOL],MATCH(F323,dbOrdini[CODICE ANKER],0))))</f>
        <v/>
      </c>
      <c r="J323" s="125" t="str">
        <f t="array" ref="J323">IF(B323="","",IF(T323="A",VLOOKUP(B323,listoneAnker_NoSku,5,FALSE),INDEX(dbOrdini[PREZZO ANKER],MATCH(1,(dbOrdini[CODICE SUPPLY]=$W$6)*(dbOrdini[CODICE ANKER]=F323),0))))</f>
        <v/>
      </c>
      <c r="K323" s="295" t="str">
        <f>IFERROR(INDEX(vinolux_data[Price / Bottle],MATCH(INDEX(Anker[barcode bottle],MATCH(F323,Anker[SKU],0)),vinolux_data[EAN bottle],0)),"")</f>
        <v/>
      </c>
      <c r="L323" s="295" t="str">
        <f>IF(B323="","",IF(T323&lt;&gt;"B",IFERROR(INDEX(ultimoPrezzoitalia[PREZZO UNITARIO],MATCH(TEXT(A323,0),ultimoPrezzoitalia[ARTICOLO],0)),""),IF(INDEX(dbOrdini[PREZZO ITALIA],MATCH(F323,dbOrdini[CODICE ANKER],0))=0,"",INDEX(dbOrdini[PREZZO ITALIA],MATCH(F323,dbOrdini[CODICE ANKER],0)))))</f>
        <v/>
      </c>
      <c r="M323" s="126" t="str">
        <f t="array" ref="M323">IFERROR(IF(B323="","",IF(T323="A",VLOOKUP(F323,listoneAnkerCompleto,6,FALSE)+(10.3552*H323*I323)/100+1.5+0.05,IF(T323="B",INDEX(dbOrdini[COSTO IMPORT BOTT.],MATCH(1,(dbOrdini[CODICE SUPPLY]=$W$6)*(dbOrdini[CODICE ANKER]=F323),0)),J323+(10.3552*H323*I323)/100+1.5+0.05))),"")</f>
        <v/>
      </c>
      <c r="N323" s="201" t="str">
        <f t="shared" ref="N323:N386" si="31">IF(B323="","",C323/G323)</f>
        <v/>
      </c>
      <c r="O323" s="127" t="str">
        <f>IFERROR(INDEX(ankerAvailabilities[quantity],MATCH(F323,ankerAvailabilities[article nr'#],0)),"")</f>
        <v/>
      </c>
      <c r="P323" s="128" t="str">
        <f ca="1">IFERROR(INDEX(inventarioGeko[ESISTENZA],MATCH(A323,inventarioGeko[ARTICOLO],0)),"")</f>
        <v/>
      </c>
      <c r="Q323" s="129" t="str">
        <f t="shared" ref="Q323:Q386" si="32">IF(B323="","",J323*D323)</f>
        <v/>
      </c>
      <c r="R323" s="130" t="str">
        <f t="shared" ref="R323:R386" si="33">IF(B323="","",M323*D323)</f>
        <v/>
      </c>
      <c r="S323" s="126" t="str">
        <f t="shared" ref="S323:S386" si="34">IF(B323="","",IF($W$4="Negozi","",IF($W$4="Enoteca",CEILING(M323*1.12,0.05)*C323,CEILING(M323*1.1,0.05)*C323)))</f>
        <v/>
      </c>
      <c r="T323" s="240" t="str">
        <f t="shared" ref="T323:T386" si="35">IF(B323="","",$W$13)</f>
        <v/>
      </c>
    </row>
    <row r="324" spans="1:20">
      <c r="A324" s="283" t="str">
        <f t="shared" ca="1" si="30"/>
        <v/>
      </c>
      <c r="B324" s="276"/>
      <c r="C324" s="277"/>
      <c r="D324" s="285"/>
      <c r="E324" s="164"/>
      <c r="F324" s="121" t="str" cm="1">
        <f t="array" ref="F324">IF(B324="","",IF(T324="A",INDEX(skuAnker,MATCH(B324,descrizioneArtAnker,0)),INDEX(dbOrdini[CODICE ANKER],MATCH(1,(dbOrdini[CODICE SUPPLY]=$W$6)*(dbOrdini[DESCRIZIONE]=B324),0))))</f>
        <v/>
      </c>
      <c r="G324" s="122" t="str">
        <f>IF(B324="","",IF(T324="A",VLOOKUP(B324,listoneAnker_NoSku,2,FALSE),INDEX(dbOrdini[BT/CS],MATCH(F324,dbOrdini[CODICE ANKER],0))))</f>
        <v/>
      </c>
      <c r="H324" s="123" t="str">
        <f>IF(B324="","",IF(T324="A",VLOOKUP(B324,listoneAnker_NoSku,3,FALSE),INDEX(dbOrdini[LT.],MATCH(F324,dbOrdini[CODICE ANKER],0))))</f>
        <v/>
      </c>
      <c r="I324" s="124" t="str">
        <f>IF(B324="","",IF(T324="A",VLOOKUP(B324,listoneAnker_NoSku,4,FALSE),INDEX(dbOrdini[% VOL],MATCH(F324,dbOrdini[CODICE ANKER],0))))</f>
        <v/>
      </c>
      <c r="J324" s="125" t="str">
        <f t="array" ref="J324">IF(B324="","",IF(T324="A",VLOOKUP(B324,listoneAnker_NoSku,5,FALSE),INDEX(dbOrdini[PREZZO ANKER],MATCH(1,(dbOrdini[CODICE SUPPLY]=$W$6)*(dbOrdini[CODICE ANKER]=F324),0))))</f>
        <v/>
      </c>
      <c r="K324" s="295" t="str">
        <f>IFERROR(INDEX(vinolux_data[Price / Bottle],MATCH(INDEX(Anker[barcode bottle],MATCH(F324,Anker[SKU],0)),vinolux_data[EAN bottle],0)),"")</f>
        <v/>
      </c>
      <c r="L324" s="295" t="str">
        <f>IF(B324="","",IF(T324&lt;&gt;"B",IFERROR(INDEX(ultimoPrezzoitalia[PREZZO UNITARIO],MATCH(TEXT(A324,0),ultimoPrezzoitalia[ARTICOLO],0)),""),IF(INDEX(dbOrdini[PREZZO ITALIA],MATCH(F324,dbOrdini[CODICE ANKER],0))=0,"",INDEX(dbOrdini[PREZZO ITALIA],MATCH(F324,dbOrdini[CODICE ANKER],0)))))</f>
        <v/>
      </c>
      <c r="M324" s="126" t="str">
        <f t="array" ref="M324">IFERROR(IF(B324="","",IF(T324="A",VLOOKUP(F324,listoneAnkerCompleto,6,FALSE)+(10.3552*H324*I324)/100+1.5+0.05,IF(T324="B",INDEX(dbOrdini[COSTO IMPORT BOTT.],MATCH(1,(dbOrdini[CODICE SUPPLY]=$W$6)*(dbOrdini[CODICE ANKER]=F324),0)),J324+(10.3552*H324*I324)/100+1.5+0.05))),"")</f>
        <v/>
      </c>
      <c r="N324" s="201" t="str">
        <f t="shared" si="31"/>
        <v/>
      </c>
      <c r="O324" s="127" t="str">
        <f>IFERROR(INDEX(ankerAvailabilities[quantity],MATCH(F324,ankerAvailabilities[article nr'#],0)),"")</f>
        <v/>
      </c>
      <c r="P324" s="128" t="str">
        <f ca="1">IFERROR(INDEX(inventarioGeko[ESISTENZA],MATCH(A324,inventarioGeko[ARTICOLO],0)),"")</f>
        <v/>
      </c>
      <c r="Q324" s="129" t="str">
        <f t="shared" si="32"/>
        <v/>
      </c>
      <c r="R324" s="130" t="str">
        <f t="shared" si="33"/>
        <v/>
      </c>
      <c r="S324" s="126" t="str">
        <f t="shared" si="34"/>
        <v/>
      </c>
      <c r="T324" s="240" t="str">
        <f t="shared" si="35"/>
        <v/>
      </c>
    </row>
    <row r="325" spans="1:20">
      <c r="A325" s="283" t="str">
        <f t="shared" ca="1" si="30"/>
        <v/>
      </c>
      <c r="B325" s="276"/>
      <c r="C325" s="277"/>
      <c r="D325" s="285"/>
      <c r="E325" s="164"/>
      <c r="F325" s="121" t="str" cm="1">
        <f t="array" ref="F325">IF(B325="","",IF(T325="A",INDEX(skuAnker,MATCH(B325,descrizioneArtAnker,0)),INDEX(dbOrdini[CODICE ANKER],MATCH(1,(dbOrdini[CODICE SUPPLY]=$W$6)*(dbOrdini[DESCRIZIONE]=B325),0))))</f>
        <v/>
      </c>
      <c r="G325" s="122" t="str">
        <f>IF(B325="","",IF(T325="A",VLOOKUP(B325,listoneAnker_NoSku,2,FALSE),INDEX(dbOrdini[BT/CS],MATCH(F325,dbOrdini[CODICE ANKER],0))))</f>
        <v/>
      </c>
      <c r="H325" s="123" t="str">
        <f>IF(B325="","",IF(T325="A",VLOOKUP(B325,listoneAnker_NoSku,3,FALSE),INDEX(dbOrdini[LT.],MATCH(F325,dbOrdini[CODICE ANKER],0))))</f>
        <v/>
      </c>
      <c r="I325" s="124" t="str">
        <f>IF(B325="","",IF(T325="A",VLOOKUP(B325,listoneAnker_NoSku,4,FALSE),INDEX(dbOrdini[% VOL],MATCH(F325,dbOrdini[CODICE ANKER],0))))</f>
        <v/>
      </c>
      <c r="J325" s="125" t="str">
        <f t="array" ref="J325">IF(B325="","",IF(T325="A",VLOOKUP(B325,listoneAnker_NoSku,5,FALSE),INDEX(dbOrdini[PREZZO ANKER],MATCH(1,(dbOrdini[CODICE SUPPLY]=$W$6)*(dbOrdini[CODICE ANKER]=F325),0))))</f>
        <v/>
      </c>
      <c r="K325" s="295" t="str">
        <f>IFERROR(INDEX(vinolux_data[Price / Bottle],MATCH(INDEX(Anker[barcode bottle],MATCH(F325,Anker[SKU],0)),vinolux_data[EAN bottle],0)),"")</f>
        <v/>
      </c>
      <c r="L325" s="295" t="str">
        <f>IF(B325="","",IF(T325&lt;&gt;"B",IFERROR(INDEX(ultimoPrezzoitalia[PREZZO UNITARIO],MATCH(TEXT(A325,0),ultimoPrezzoitalia[ARTICOLO],0)),""),IF(INDEX(dbOrdini[PREZZO ITALIA],MATCH(F325,dbOrdini[CODICE ANKER],0))=0,"",INDEX(dbOrdini[PREZZO ITALIA],MATCH(F325,dbOrdini[CODICE ANKER],0)))))</f>
        <v/>
      </c>
      <c r="M325" s="126" t="str">
        <f t="array" ref="M325">IFERROR(IF(B325="","",IF(T325="A",VLOOKUP(F325,listoneAnkerCompleto,6,FALSE)+(10.3552*H325*I325)/100+1.5+0.05,IF(T325="B",INDEX(dbOrdini[COSTO IMPORT BOTT.],MATCH(1,(dbOrdini[CODICE SUPPLY]=$W$6)*(dbOrdini[CODICE ANKER]=F325),0)),J325+(10.3552*H325*I325)/100+1.5+0.05))),"")</f>
        <v/>
      </c>
      <c r="N325" s="201" t="str">
        <f t="shared" si="31"/>
        <v/>
      </c>
      <c r="O325" s="127" t="str">
        <f>IFERROR(INDEX(ankerAvailabilities[quantity],MATCH(F325,ankerAvailabilities[article nr'#],0)),"")</f>
        <v/>
      </c>
      <c r="P325" s="128" t="str">
        <f ca="1">IFERROR(INDEX(inventarioGeko[ESISTENZA],MATCH(A325,inventarioGeko[ARTICOLO],0)),"")</f>
        <v/>
      </c>
      <c r="Q325" s="129" t="str">
        <f t="shared" si="32"/>
        <v/>
      </c>
      <c r="R325" s="130" t="str">
        <f t="shared" si="33"/>
        <v/>
      </c>
      <c r="S325" s="126" t="str">
        <f t="shared" si="34"/>
        <v/>
      </c>
      <c r="T325" s="240" t="str">
        <f t="shared" si="35"/>
        <v/>
      </c>
    </row>
    <row r="326" spans="1:20">
      <c r="A326" s="283" t="str">
        <f t="shared" ca="1" si="30"/>
        <v/>
      </c>
      <c r="B326" s="276"/>
      <c r="C326" s="277"/>
      <c r="D326" s="285"/>
      <c r="E326" s="164"/>
      <c r="F326" s="121" t="str" cm="1">
        <f t="array" ref="F326">IF(B326="","",IF(T326="A",INDEX(skuAnker,MATCH(B326,descrizioneArtAnker,0)),INDEX(dbOrdini[CODICE ANKER],MATCH(1,(dbOrdini[CODICE SUPPLY]=$W$6)*(dbOrdini[DESCRIZIONE]=B326),0))))</f>
        <v/>
      </c>
      <c r="G326" s="122" t="str">
        <f>IF(B326="","",IF(T326="A",VLOOKUP(B326,listoneAnker_NoSku,2,FALSE),INDEX(dbOrdini[BT/CS],MATCH(F326,dbOrdini[CODICE ANKER],0))))</f>
        <v/>
      </c>
      <c r="H326" s="123" t="str">
        <f>IF(B326="","",IF(T326="A",VLOOKUP(B326,listoneAnker_NoSku,3,FALSE),INDEX(dbOrdini[LT.],MATCH(F326,dbOrdini[CODICE ANKER],0))))</f>
        <v/>
      </c>
      <c r="I326" s="124" t="str">
        <f>IF(B326="","",IF(T326="A",VLOOKUP(B326,listoneAnker_NoSku,4,FALSE),INDEX(dbOrdini[% VOL],MATCH(F326,dbOrdini[CODICE ANKER],0))))</f>
        <v/>
      </c>
      <c r="J326" s="125" t="str">
        <f t="array" ref="J326">IF(B326="","",IF(T326="A",VLOOKUP(B326,listoneAnker_NoSku,5,FALSE),INDEX(dbOrdini[PREZZO ANKER],MATCH(1,(dbOrdini[CODICE SUPPLY]=$W$6)*(dbOrdini[CODICE ANKER]=F326),0))))</f>
        <v/>
      </c>
      <c r="K326" s="295" t="str">
        <f>IFERROR(INDEX(vinolux_data[Price / Bottle],MATCH(INDEX(Anker[barcode bottle],MATCH(F326,Anker[SKU],0)),vinolux_data[EAN bottle],0)),"")</f>
        <v/>
      </c>
      <c r="L326" s="295" t="str">
        <f>IF(B326="","",IF(T326&lt;&gt;"B",IFERROR(INDEX(ultimoPrezzoitalia[PREZZO UNITARIO],MATCH(TEXT(A326,0),ultimoPrezzoitalia[ARTICOLO],0)),""),IF(INDEX(dbOrdini[PREZZO ITALIA],MATCH(F326,dbOrdini[CODICE ANKER],0))=0,"",INDEX(dbOrdini[PREZZO ITALIA],MATCH(F326,dbOrdini[CODICE ANKER],0)))))</f>
        <v/>
      </c>
      <c r="M326" s="126" t="str">
        <f t="array" ref="M326">IFERROR(IF(B326="","",IF(T326="A",VLOOKUP(F326,listoneAnkerCompleto,6,FALSE)+(10.3552*H326*I326)/100+1.5+0.05,IF(T326="B",INDEX(dbOrdini[COSTO IMPORT BOTT.],MATCH(1,(dbOrdini[CODICE SUPPLY]=$W$6)*(dbOrdini[CODICE ANKER]=F326),0)),J326+(10.3552*H326*I326)/100+1.5+0.05))),"")</f>
        <v/>
      </c>
      <c r="N326" s="201" t="str">
        <f t="shared" si="31"/>
        <v/>
      </c>
      <c r="O326" s="127" t="str">
        <f>IFERROR(INDEX(ankerAvailabilities[quantity],MATCH(F326,ankerAvailabilities[article nr'#],0)),"")</f>
        <v/>
      </c>
      <c r="P326" s="128" t="str">
        <f ca="1">IFERROR(INDEX(inventarioGeko[ESISTENZA],MATCH(A326,inventarioGeko[ARTICOLO],0)),"")</f>
        <v/>
      </c>
      <c r="Q326" s="129" t="str">
        <f t="shared" si="32"/>
        <v/>
      </c>
      <c r="R326" s="130" t="str">
        <f t="shared" si="33"/>
        <v/>
      </c>
      <c r="S326" s="126" t="str">
        <f t="shared" si="34"/>
        <v/>
      </c>
      <c r="T326" s="240" t="str">
        <f t="shared" si="35"/>
        <v/>
      </c>
    </row>
    <row r="327" spans="1:20">
      <c r="A327" s="283" t="str">
        <f t="shared" ca="1" si="30"/>
        <v/>
      </c>
      <c r="B327" s="276"/>
      <c r="C327" s="277"/>
      <c r="D327" s="285"/>
      <c r="E327" s="164"/>
      <c r="F327" s="121" t="str" cm="1">
        <f t="array" ref="F327">IF(B327="","",IF(T327="A",INDEX(skuAnker,MATCH(B327,descrizioneArtAnker,0)),INDEX(dbOrdini[CODICE ANKER],MATCH(1,(dbOrdini[CODICE SUPPLY]=$W$6)*(dbOrdini[DESCRIZIONE]=B327),0))))</f>
        <v/>
      </c>
      <c r="G327" s="122" t="str">
        <f>IF(B327="","",IF(T327="A",VLOOKUP(B327,listoneAnker_NoSku,2,FALSE),INDEX(dbOrdini[BT/CS],MATCH(F327,dbOrdini[CODICE ANKER],0))))</f>
        <v/>
      </c>
      <c r="H327" s="123" t="str">
        <f>IF(B327="","",IF(T327="A",VLOOKUP(B327,listoneAnker_NoSku,3,FALSE),INDEX(dbOrdini[LT.],MATCH(F327,dbOrdini[CODICE ANKER],0))))</f>
        <v/>
      </c>
      <c r="I327" s="124" t="str">
        <f>IF(B327="","",IF(T327="A",VLOOKUP(B327,listoneAnker_NoSku,4,FALSE),INDEX(dbOrdini[% VOL],MATCH(F327,dbOrdini[CODICE ANKER],0))))</f>
        <v/>
      </c>
      <c r="J327" s="125" t="str">
        <f t="array" ref="J327">IF(B327="","",IF(T327="A",VLOOKUP(B327,listoneAnker_NoSku,5,FALSE),INDEX(dbOrdini[PREZZO ANKER],MATCH(1,(dbOrdini[CODICE SUPPLY]=$W$6)*(dbOrdini[CODICE ANKER]=F327),0))))</f>
        <v/>
      </c>
      <c r="K327" s="295" t="str">
        <f>IFERROR(INDEX(vinolux_data[Price / Bottle],MATCH(INDEX(Anker[barcode bottle],MATCH(F327,Anker[SKU],0)),vinolux_data[EAN bottle],0)),"")</f>
        <v/>
      </c>
      <c r="L327" s="295" t="str">
        <f>IF(B327="","",IF(T327&lt;&gt;"B",IFERROR(INDEX(ultimoPrezzoitalia[PREZZO UNITARIO],MATCH(TEXT(A327,0),ultimoPrezzoitalia[ARTICOLO],0)),""),IF(INDEX(dbOrdini[PREZZO ITALIA],MATCH(F327,dbOrdini[CODICE ANKER],0))=0,"",INDEX(dbOrdini[PREZZO ITALIA],MATCH(F327,dbOrdini[CODICE ANKER],0)))))</f>
        <v/>
      </c>
      <c r="M327" s="126" t="str">
        <f t="array" ref="M327">IFERROR(IF(B327="","",IF(T327="A",VLOOKUP(F327,listoneAnkerCompleto,6,FALSE)+(10.3552*H327*I327)/100+1.5+0.05,IF(T327="B",INDEX(dbOrdini[COSTO IMPORT BOTT.],MATCH(1,(dbOrdini[CODICE SUPPLY]=$W$6)*(dbOrdini[CODICE ANKER]=F327),0)),J327+(10.3552*H327*I327)/100+1.5+0.05))),"")</f>
        <v/>
      </c>
      <c r="N327" s="201" t="str">
        <f t="shared" si="31"/>
        <v/>
      </c>
      <c r="O327" s="127" t="str">
        <f>IFERROR(INDEX(ankerAvailabilities[quantity],MATCH(F327,ankerAvailabilities[article nr'#],0)),"")</f>
        <v/>
      </c>
      <c r="P327" s="128" t="str">
        <f ca="1">IFERROR(INDEX(inventarioGeko[ESISTENZA],MATCH(A327,inventarioGeko[ARTICOLO],0)),"")</f>
        <v/>
      </c>
      <c r="Q327" s="129" t="str">
        <f t="shared" si="32"/>
        <v/>
      </c>
      <c r="R327" s="130" t="str">
        <f t="shared" si="33"/>
        <v/>
      </c>
      <c r="S327" s="126" t="str">
        <f t="shared" si="34"/>
        <v/>
      </c>
      <c r="T327" s="240" t="str">
        <f t="shared" si="35"/>
        <v/>
      </c>
    </row>
    <row r="328" spans="1:20">
      <c r="A328" s="283" t="str">
        <f t="shared" ca="1" si="30"/>
        <v/>
      </c>
      <c r="B328" s="276"/>
      <c r="C328" s="277"/>
      <c r="D328" s="285"/>
      <c r="E328" s="164"/>
      <c r="F328" s="121" t="str" cm="1">
        <f t="array" ref="F328">IF(B328="","",IF(T328="A",INDEX(skuAnker,MATCH(B328,descrizioneArtAnker,0)),INDEX(dbOrdini[CODICE ANKER],MATCH(1,(dbOrdini[CODICE SUPPLY]=$W$6)*(dbOrdini[DESCRIZIONE]=B328),0))))</f>
        <v/>
      </c>
      <c r="G328" s="122" t="str">
        <f>IF(B328="","",IF(T328="A",VLOOKUP(B328,listoneAnker_NoSku,2,FALSE),INDEX(dbOrdini[BT/CS],MATCH(F328,dbOrdini[CODICE ANKER],0))))</f>
        <v/>
      </c>
      <c r="H328" s="123" t="str">
        <f>IF(B328="","",IF(T328="A",VLOOKUP(B328,listoneAnker_NoSku,3,FALSE),INDEX(dbOrdini[LT.],MATCH(F328,dbOrdini[CODICE ANKER],0))))</f>
        <v/>
      </c>
      <c r="I328" s="124" t="str">
        <f>IF(B328="","",IF(T328="A",VLOOKUP(B328,listoneAnker_NoSku,4,FALSE),INDEX(dbOrdini[% VOL],MATCH(F328,dbOrdini[CODICE ANKER],0))))</f>
        <v/>
      </c>
      <c r="J328" s="125" t="str">
        <f t="array" ref="J328">IF(B328="","",IF(T328="A",VLOOKUP(B328,listoneAnker_NoSku,5,FALSE),INDEX(dbOrdini[PREZZO ANKER],MATCH(1,(dbOrdini[CODICE SUPPLY]=$W$6)*(dbOrdini[CODICE ANKER]=F328),0))))</f>
        <v/>
      </c>
      <c r="K328" s="295" t="str">
        <f>IFERROR(INDEX(vinolux_data[Price / Bottle],MATCH(INDEX(Anker[barcode bottle],MATCH(F328,Anker[SKU],0)),vinolux_data[EAN bottle],0)),"")</f>
        <v/>
      </c>
      <c r="L328" s="295" t="str">
        <f>IF(B328="","",IF(T328&lt;&gt;"B",IFERROR(INDEX(ultimoPrezzoitalia[PREZZO UNITARIO],MATCH(TEXT(A328,0),ultimoPrezzoitalia[ARTICOLO],0)),""),IF(INDEX(dbOrdini[PREZZO ITALIA],MATCH(F328,dbOrdini[CODICE ANKER],0))=0,"",INDEX(dbOrdini[PREZZO ITALIA],MATCH(F328,dbOrdini[CODICE ANKER],0)))))</f>
        <v/>
      </c>
      <c r="M328" s="126" t="str">
        <f t="array" ref="M328">IFERROR(IF(B328="","",IF(T328="A",VLOOKUP(F328,listoneAnkerCompleto,6,FALSE)+(10.3552*H328*I328)/100+1.5+0.05,IF(T328="B",INDEX(dbOrdini[COSTO IMPORT BOTT.],MATCH(1,(dbOrdini[CODICE SUPPLY]=$W$6)*(dbOrdini[CODICE ANKER]=F328),0)),J328+(10.3552*H328*I328)/100+1.5+0.05))),"")</f>
        <v/>
      </c>
      <c r="N328" s="201" t="str">
        <f t="shared" si="31"/>
        <v/>
      </c>
      <c r="O328" s="127" t="str">
        <f>IFERROR(INDEX(ankerAvailabilities[quantity],MATCH(F328,ankerAvailabilities[article nr'#],0)),"")</f>
        <v/>
      </c>
      <c r="P328" s="128" t="str">
        <f ca="1">IFERROR(INDEX(inventarioGeko[ESISTENZA],MATCH(A328,inventarioGeko[ARTICOLO],0)),"")</f>
        <v/>
      </c>
      <c r="Q328" s="129" t="str">
        <f t="shared" si="32"/>
        <v/>
      </c>
      <c r="R328" s="130" t="str">
        <f t="shared" si="33"/>
        <v/>
      </c>
      <c r="S328" s="126" t="str">
        <f t="shared" si="34"/>
        <v/>
      </c>
      <c r="T328" s="240" t="str">
        <f t="shared" si="35"/>
        <v/>
      </c>
    </row>
    <row r="329" spans="1:20">
      <c r="A329" s="283" t="str">
        <f t="shared" ca="1" si="30"/>
        <v/>
      </c>
      <c r="B329" s="276"/>
      <c r="C329" s="277"/>
      <c r="D329" s="285"/>
      <c r="E329" s="164"/>
      <c r="F329" s="121" t="str" cm="1">
        <f t="array" ref="F329">IF(B329="","",IF(T329="A",INDEX(skuAnker,MATCH(B329,descrizioneArtAnker,0)),INDEX(dbOrdini[CODICE ANKER],MATCH(1,(dbOrdini[CODICE SUPPLY]=$W$6)*(dbOrdini[DESCRIZIONE]=B329),0))))</f>
        <v/>
      </c>
      <c r="G329" s="122" t="str">
        <f>IF(B329="","",IF(T329="A",VLOOKUP(B329,listoneAnker_NoSku,2,FALSE),INDEX(dbOrdini[BT/CS],MATCH(F329,dbOrdini[CODICE ANKER],0))))</f>
        <v/>
      </c>
      <c r="H329" s="123" t="str">
        <f>IF(B329="","",IF(T329="A",VLOOKUP(B329,listoneAnker_NoSku,3,FALSE),INDEX(dbOrdini[LT.],MATCH(F329,dbOrdini[CODICE ANKER],0))))</f>
        <v/>
      </c>
      <c r="I329" s="124" t="str">
        <f>IF(B329="","",IF(T329="A",VLOOKUP(B329,listoneAnker_NoSku,4,FALSE),INDEX(dbOrdini[% VOL],MATCH(F329,dbOrdini[CODICE ANKER],0))))</f>
        <v/>
      </c>
      <c r="J329" s="125" t="str">
        <f t="array" ref="J329">IF(B329="","",IF(T329="A",VLOOKUP(B329,listoneAnker_NoSku,5,FALSE),INDEX(dbOrdini[PREZZO ANKER],MATCH(1,(dbOrdini[CODICE SUPPLY]=$W$6)*(dbOrdini[CODICE ANKER]=F329),0))))</f>
        <v/>
      </c>
      <c r="K329" s="295" t="str">
        <f>IFERROR(INDEX(vinolux_data[Price / Bottle],MATCH(INDEX(Anker[barcode bottle],MATCH(F329,Anker[SKU],0)),vinolux_data[EAN bottle],0)),"")</f>
        <v/>
      </c>
      <c r="L329" s="295" t="str">
        <f>IF(B329="","",IF(T329&lt;&gt;"B",IFERROR(INDEX(ultimoPrezzoitalia[PREZZO UNITARIO],MATCH(TEXT(A329,0),ultimoPrezzoitalia[ARTICOLO],0)),""),IF(INDEX(dbOrdini[PREZZO ITALIA],MATCH(F329,dbOrdini[CODICE ANKER],0))=0,"",INDEX(dbOrdini[PREZZO ITALIA],MATCH(F329,dbOrdini[CODICE ANKER],0)))))</f>
        <v/>
      </c>
      <c r="M329" s="126" t="str">
        <f t="array" ref="M329">IFERROR(IF(B329="","",IF(T329="A",VLOOKUP(F329,listoneAnkerCompleto,6,FALSE)+(10.3552*H329*I329)/100+1.5+0.05,IF(T329="B",INDEX(dbOrdini[COSTO IMPORT BOTT.],MATCH(1,(dbOrdini[CODICE SUPPLY]=$W$6)*(dbOrdini[CODICE ANKER]=F329),0)),J329+(10.3552*H329*I329)/100+1.5+0.05))),"")</f>
        <v/>
      </c>
      <c r="N329" s="201" t="str">
        <f t="shared" si="31"/>
        <v/>
      </c>
      <c r="O329" s="127" t="str">
        <f>IFERROR(INDEX(ankerAvailabilities[quantity],MATCH(F329,ankerAvailabilities[article nr'#],0)),"")</f>
        <v/>
      </c>
      <c r="P329" s="128" t="str">
        <f ca="1">IFERROR(INDEX(inventarioGeko[ESISTENZA],MATCH(A329,inventarioGeko[ARTICOLO],0)),"")</f>
        <v/>
      </c>
      <c r="Q329" s="129" t="str">
        <f t="shared" si="32"/>
        <v/>
      </c>
      <c r="R329" s="130" t="str">
        <f t="shared" si="33"/>
        <v/>
      </c>
      <c r="S329" s="126" t="str">
        <f t="shared" si="34"/>
        <v/>
      </c>
      <c r="T329" s="240" t="str">
        <f t="shared" si="35"/>
        <v/>
      </c>
    </row>
    <row r="330" spans="1:20">
      <c r="A330" s="283" t="str">
        <f t="shared" ca="1" si="30"/>
        <v/>
      </c>
      <c r="B330" s="276"/>
      <c r="C330" s="277"/>
      <c r="D330" s="285"/>
      <c r="E330" s="164"/>
      <c r="F330" s="121" t="str" cm="1">
        <f t="array" ref="F330">IF(B330="","",IF(T330="A",INDEX(skuAnker,MATCH(B330,descrizioneArtAnker,0)),INDEX(dbOrdini[CODICE ANKER],MATCH(1,(dbOrdini[CODICE SUPPLY]=$W$6)*(dbOrdini[DESCRIZIONE]=B330),0))))</f>
        <v/>
      </c>
      <c r="G330" s="122" t="str">
        <f>IF(B330="","",IF(T330="A",VLOOKUP(B330,listoneAnker_NoSku,2,FALSE),INDEX(dbOrdini[BT/CS],MATCH(F330,dbOrdini[CODICE ANKER],0))))</f>
        <v/>
      </c>
      <c r="H330" s="123" t="str">
        <f>IF(B330="","",IF(T330="A",VLOOKUP(B330,listoneAnker_NoSku,3,FALSE),INDEX(dbOrdini[LT.],MATCH(F330,dbOrdini[CODICE ANKER],0))))</f>
        <v/>
      </c>
      <c r="I330" s="124" t="str">
        <f>IF(B330="","",IF(T330="A",VLOOKUP(B330,listoneAnker_NoSku,4,FALSE),INDEX(dbOrdini[% VOL],MATCH(F330,dbOrdini[CODICE ANKER],0))))</f>
        <v/>
      </c>
      <c r="J330" s="125" t="str">
        <f t="array" ref="J330">IF(B330="","",IF(T330="A",VLOOKUP(B330,listoneAnker_NoSku,5,FALSE),INDEX(dbOrdini[PREZZO ANKER],MATCH(1,(dbOrdini[CODICE SUPPLY]=$W$6)*(dbOrdini[CODICE ANKER]=F330),0))))</f>
        <v/>
      </c>
      <c r="K330" s="295" t="str">
        <f>IFERROR(INDEX(vinolux_data[Price / Bottle],MATCH(INDEX(Anker[barcode bottle],MATCH(F330,Anker[SKU],0)),vinolux_data[EAN bottle],0)),"")</f>
        <v/>
      </c>
      <c r="L330" s="295" t="str">
        <f>IF(B330="","",IF(T330&lt;&gt;"B",IFERROR(INDEX(ultimoPrezzoitalia[PREZZO UNITARIO],MATCH(TEXT(A330,0),ultimoPrezzoitalia[ARTICOLO],0)),""),IF(INDEX(dbOrdini[PREZZO ITALIA],MATCH(F330,dbOrdini[CODICE ANKER],0))=0,"",INDEX(dbOrdini[PREZZO ITALIA],MATCH(F330,dbOrdini[CODICE ANKER],0)))))</f>
        <v/>
      </c>
      <c r="M330" s="126" t="str">
        <f t="array" ref="M330">IFERROR(IF(B330="","",IF(T330="A",VLOOKUP(F330,listoneAnkerCompleto,6,FALSE)+(10.3552*H330*I330)/100+1.5+0.05,IF(T330="B",INDEX(dbOrdini[COSTO IMPORT BOTT.],MATCH(1,(dbOrdini[CODICE SUPPLY]=$W$6)*(dbOrdini[CODICE ANKER]=F330),0)),J330+(10.3552*H330*I330)/100+1.5+0.05))),"")</f>
        <v/>
      </c>
      <c r="N330" s="201" t="str">
        <f t="shared" si="31"/>
        <v/>
      </c>
      <c r="O330" s="127" t="str">
        <f>IFERROR(INDEX(ankerAvailabilities[quantity],MATCH(F330,ankerAvailabilities[article nr'#],0)),"")</f>
        <v/>
      </c>
      <c r="P330" s="128" t="str">
        <f ca="1">IFERROR(INDEX(inventarioGeko[ESISTENZA],MATCH(A330,inventarioGeko[ARTICOLO],0)),"")</f>
        <v/>
      </c>
      <c r="Q330" s="129" t="str">
        <f t="shared" si="32"/>
        <v/>
      </c>
      <c r="R330" s="130" t="str">
        <f t="shared" si="33"/>
        <v/>
      </c>
      <c r="S330" s="126" t="str">
        <f t="shared" si="34"/>
        <v/>
      </c>
      <c r="T330" s="240" t="str">
        <f t="shared" si="35"/>
        <v/>
      </c>
    </row>
    <row r="331" spans="1:20">
      <c r="A331" s="283" t="str">
        <f t="shared" ca="1" si="30"/>
        <v/>
      </c>
      <c r="B331" s="276"/>
      <c r="C331" s="277"/>
      <c r="D331" s="285"/>
      <c r="E331" s="164"/>
      <c r="F331" s="121" t="str" cm="1">
        <f t="array" ref="F331">IF(B331="","",IF(T331="A",INDEX(skuAnker,MATCH(B331,descrizioneArtAnker,0)),INDEX(dbOrdini[CODICE ANKER],MATCH(1,(dbOrdini[CODICE SUPPLY]=$W$6)*(dbOrdini[DESCRIZIONE]=B331),0))))</f>
        <v/>
      </c>
      <c r="G331" s="122" t="str">
        <f>IF(B331="","",IF(T331="A",VLOOKUP(B331,listoneAnker_NoSku,2,FALSE),INDEX(dbOrdini[BT/CS],MATCH(F331,dbOrdini[CODICE ANKER],0))))</f>
        <v/>
      </c>
      <c r="H331" s="123" t="str">
        <f>IF(B331="","",IF(T331="A",VLOOKUP(B331,listoneAnker_NoSku,3,FALSE),INDEX(dbOrdini[LT.],MATCH(F331,dbOrdini[CODICE ANKER],0))))</f>
        <v/>
      </c>
      <c r="I331" s="124" t="str">
        <f>IF(B331="","",IF(T331="A",VLOOKUP(B331,listoneAnker_NoSku,4,FALSE),INDEX(dbOrdini[% VOL],MATCH(F331,dbOrdini[CODICE ANKER],0))))</f>
        <v/>
      </c>
      <c r="J331" s="125" t="str">
        <f t="array" ref="J331">IF(B331="","",IF(T331="A",VLOOKUP(B331,listoneAnker_NoSku,5,FALSE),INDEX(dbOrdini[PREZZO ANKER],MATCH(1,(dbOrdini[CODICE SUPPLY]=$W$6)*(dbOrdini[CODICE ANKER]=F331),0))))</f>
        <v/>
      </c>
      <c r="K331" s="295" t="str">
        <f>IFERROR(INDEX(vinolux_data[Price / Bottle],MATCH(INDEX(Anker[barcode bottle],MATCH(F331,Anker[SKU],0)),vinolux_data[EAN bottle],0)),"")</f>
        <v/>
      </c>
      <c r="L331" s="295" t="str">
        <f>IF(B331="","",IF(T331&lt;&gt;"B",IFERROR(INDEX(ultimoPrezzoitalia[PREZZO UNITARIO],MATCH(TEXT(A331,0),ultimoPrezzoitalia[ARTICOLO],0)),""),IF(INDEX(dbOrdini[PREZZO ITALIA],MATCH(F331,dbOrdini[CODICE ANKER],0))=0,"",INDEX(dbOrdini[PREZZO ITALIA],MATCH(F331,dbOrdini[CODICE ANKER],0)))))</f>
        <v/>
      </c>
      <c r="M331" s="126" t="str">
        <f t="array" ref="M331">IFERROR(IF(B331="","",IF(T331="A",VLOOKUP(F331,listoneAnkerCompleto,6,FALSE)+(10.3552*H331*I331)/100+1.5+0.05,IF(T331="B",INDEX(dbOrdini[COSTO IMPORT BOTT.],MATCH(1,(dbOrdini[CODICE SUPPLY]=$W$6)*(dbOrdini[CODICE ANKER]=F331),0)),J331+(10.3552*H331*I331)/100+1.5+0.05))),"")</f>
        <v/>
      </c>
      <c r="N331" s="201" t="str">
        <f t="shared" si="31"/>
        <v/>
      </c>
      <c r="O331" s="127" t="str">
        <f>IFERROR(INDEX(ankerAvailabilities[quantity],MATCH(F331,ankerAvailabilities[article nr'#],0)),"")</f>
        <v/>
      </c>
      <c r="P331" s="128" t="str">
        <f ca="1">IFERROR(INDEX(inventarioGeko[ESISTENZA],MATCH(A331,inventarioGeko[ARTICOLO],0)),"")</f>
        <v/>
      </c>
      <c r="Q331" s="129" t="str">
        <f t="shared" si="32"/>
        <v/>
      </c>
      <c r="R331" s="130" t="str">
        <f t="shared" si="33"/>
        <v/>
      </c>
      <c r="S331" s="126" t="str">
        <f t="shared" si="34"/>
        <v/>
      </c>
      <c r="T331" s="240" t="str">
        <f t="shared" si="35"/>
        <v/>
      </c>
    </row>
    <row r="332" spans="1:20">
      <c r="A332" s="283" t="str">
        <f t="shared" ca="1" si="30"/>
        <v/>
      </c>
      <c r="B332" s="276"/>
      <c r="C332" s="277"/>
      <c r="D332" s="285"/>
      <c r="E332" s="164"/>
      <c r="F332" s="121" t="str" cm="1">
        <f t="array" ref="F332">IF(B332="","",IF(T332="A",INDEX(skuAnker,MATCH(B332,descrizioneArtAnker,0)),INDEX(dbOrdini[CODICE ANKER],MATCH(1,(dbOrdini[CODICE SUPPLY]=$W$6)*(dbOrdini[DESCRIZIONE]=B332),0))))</f>
        <v/>
      </c>
      <c r="G332" s="122" t="str">
        <f>IF(B332="","",IF(T332="A",VLOOKUP(B332,listoneAnker_NoSku,2,FALSE),INDEX(dbOrdini[BT/CS],MATCH(F332,dbOrdini[CODICE ANKER],0))))</f>
        <v/>
      </c>
      <c r="H332" s="123" t="str">
        <f>IF(B332="","",IF(T332="A",VLOOKUP(B332,listoneAnker_NoSku,3,FALSE),INDEX(dbOrdini[LT.],MATCH(F332,dbOrdini[CODICE ANKER],0))))</f>
        <v/>
      </c>
      <c r="I332" s="124" t="str">
        <f>IF(B332="","",IF(T332="A",VLOOKUP(B332,listoneAnker_NoSku,4,FALSE),INDEX(dbOrdini[% VOL],MATCH(F332,dbOrdini[CODICE ANKER],0))))</f>
        <v/>
      </c>
      <c r="J332" s="125" t="str">
        <f t="array" ref="J332">IF(B332="","",IF(T332="A",VLOOKUP(B332,listoneAnker_NoSku,5,FALSE),INDEX(dbOrdini[PREZZO ANKER],MATCH(1,(dbOrdini[CODICE SUPPLY]=$W$6)*(dbOrdini[CODICE ANKER]=F332),0))))</f>
        <v/>
      </c>
      <c r="K332" s="295" t="str">
        <f>IFERROR(INDEX(vinolux_data[Price / Bottle],MATCH(INDEX(Anker[barcode bottle],MATCH(F332,Anker[SKU],0)),vinolux_data[EAN bottle],0)),"")</f>
        <v/>
      </c>
      <c r="L332" s="295" t="str">
        <f>IF(B332="","",IF(T332&lt;&gt;"B",IFERROR(INDEX(ultimoPrezzoitalia[PREZZO UNITARIO],MATCH(TEXT(A332,0),ultimoPrezzoitalia[ARTICOLO],0)),""),IF(INDEX(dbOrdini[PREZZO ITALIA],MATCH(F332,dbOrdini[CODICE ANKER],0))=0,"",INDEX(dbOrdini[PREZZO ITALIA],MATCH(F332,dbOrdini[CODICE ANKER],0)))))</f>
        <v/>
      </c>
      <c r="M332" s="126" t="str">
        <f t="array" ref="M332">IFERROR(IF(B332="","",IF(T332="A",VLOOKUP(F332,listoneAnkerCompleto,6,FALSE)+(10.3552*H332*I332)/100+1.5+0.05,IF(T332="B",INDEX(dbOrdini[COSTO IMPORT BOTT.],MATCH(1,(dbOrdini[CODICE SUPPLY]=$W$6)*(dbOrdini[CODICE ANKER]=F332),0)),J332+(10.3552*H332*I332)/100+1.5+0.05))),"")</f>
        <v/>
      </c>
      <c r="N332" s="201" t="str">
        <f t="shared" si="31"/>
        <v/>
      </c>
      <c r="O332" s="127" t="str">
        <f>IFERROR(INDEX(ankerAvailabilities[quantity],MATCH(F332,ankerAvailabilities[article nr'#],0)),"")</f>
        <v/>
      </c>
      <c r="P332" s="128" t="str">
        <f ca="1">IFERROR(INDEX(inventarioGeko[ESISTENZA],MATCH(A332,inventarioGeko[ARTICOLO],0)),"")</f>
        <v/>
      </c>
      <c r="Q332" s="129" t="str">
        <f t="shared" si="32"/>
        <v/>
      </c>
      <c r="R332" s="130" t="str">
        <f t="shared" si="33"/>
        <v/>
      </c>
      <c r="S332" s="126" t="str">
        <f t="shared" si="34"/>
        <v/>
      </c>
      <c r="T332" s="240" t="str">
        <f t="shared" si="35"/>
        <v/>
      </c>
    </row>
    <row r="333" spans="1:20">
      <c r="A333" s="283" t="str">
        <f t="shared" ca="1" si="30"/>
        <v/>
      </c>
      <c r="B333" s="276"/>
      <c r="C333" s="277"/>
      <c r="D333" s="285"/>
      <c r="E333" s="164"/>
      <c r="F333" s="121" t="str" cm="1">
        <f t="array" ref="F333">IF(B333="","",IF(T333="A",INDEX(skuAnker,MATCH(B333,descrizioneArtAnker,0)),INDEX(dbOrdini[CODICE ANKER],MATCH(1,(dbOrdini[CODICE SUPPLY]=$W$6)*(dbOrdini[DESCRIZIONE]=B333),0))))</f>
        <v/>
      </c>
      <c r="G333" s="122" t="str">
        <f>IF(B333="","",IF(T333="A",VLOOKUP(B333,listoneAnker_NoSku,2,FALSE),INDEX(dbOrdini[BT/CS],MATCH(F333,dbOrdini[CODICE ANKER],0))))</f>
        <v/>
      </c>
      <c r="H333" s="123" t="str">
        <f>IF(B333="","",IF(T333="A",VLOOKUP(B333,listoneAnker_NoSku,3,FALSE),INDEX(dbOrdini[LT.],MATCH(F333,dbOrdini[CODICE ANKER],0))))</f>
        <v/>
      </c>
      <c r="I333" s="124" t="str">
        <f>IF(B333="","",IF(T333="A",VLOOKUP(B333,listoneAnker_NoSku,4,FALSE),INDEX(dbOrdini[% VOL],MATCH(F333,dbOrdini[CODICE ANKER],0))))</f>
        <v/>
      </c>
      <c r="J333" s="125" t="str">
        <f t="array" ref="J333">IF(B333="","",IF(T333="A",VLOOKUP(B333,listoneAnker_NoSku,5,FALSE),INDEX(dbOrdini[PREZZO ANKER],MATCH(1,(dbOrdini[CODICE SUPPLY]=$W$6)*(dbOrdini[CODICE ANKER]=F333),0))))</f>
        <v/>
      </c>
      <c r="K333" s="295" t="str">
        <f>IFERROR(INDEX(vinolux_data[Price / Bottle],MATCH(INDEX(Anker[barcode bottle],MATCH(F333,Anker[SKU],0)),vinolux_data[EAN bottle],0)),"")</f>
        <v/>
      </c>
      <c r="L333" s="295" t="str">
        <f>IF(B333="","",IF(T333&lt;&gt;"B",IFERROR(INDEX(ultimoPrezzoitalia[PREZZO UNITARIO],MATCH(TEXT(A333,0),ultimoPrezzoitalia[ARTICOLO],0)),""),IF(INDEX(dbOrdini[PREZZO ITALIA],MATCH(F333,dbOrdini[CODICE ANKER],0))=0,"",INDEX(dbOrdini[PREZZO ITALIA],MATCH(F333,dbOrdini[CODICE ANKER],0)))))</f>
        <v/>
      </c>
      <c r="M333" s="126" t="str">
        <f t="array" ref="M333">IFERROR(IF(B333="","",IF(T333="A",VLOOKUP(F333,listoneAnkerCompleto,6,FALSE)+(10.3552*H333*I333)/100+1.5+0.05,IF(T333="B",INDEX(dbOrdini[COSTO IMPORT BOTT.],MATCH(1,(dbOrdini[CODICE SUPPLY]=$W$6)*(dbOrdini[CODICE ANKER]=F333),0)),J333+(10.3552*H333*I333)/100+1.5+0.05))),"")</f>
        <v/>
      </c>
      <c r="N333" s="201" t="str">
        <f t="shared" si="31"/>
        <v/>
      </c>
      <c r="O333" s="127" t="str">
        <f>IFERROR(INDEX(ankerAvailabilities[quantity],MATCH(F333,ankerAvailabilities[article nr'#],0)),"")</f>
        <v/>
      </c>
      <c r="P333" s="128" t="str">
        <f ca="1">IFERROR(INDEX(inventarioGeko[ESISTENZA],MATCH(A333,inventarioGeko[ARTICOLO],0)),"")</f>
        <v/>
      </c>
      <c r="Q333" s="129" t="str">
        <f t="shared" si="32"/>
        <v/>
      </c>
      <c r="R333" s="130" t="str">
        <f t="shared" si="33"/>
        <v/>
      </c>
      <c r="S333" s="126" t="str">
        <f t="shared" si="34"/>
        <v/>
      </c>
      <c r="T333" s="240" t="str">
        <f t="shared" si="35"/>
        <v/>
      </c>
    </row>
    <row r="334" spans="1:20">
      <c r="A334" s="283" t="str">
        <f t="shared" ca="1" si="30"/>
        <v/>
      </c>
      <c r="B334" s="276"/>
      <c r="C334" s="277"/>
      <c r="D334" s="285"/>
      <c r="E334" s="164"/>
      <c r="F334" s="121" t="str" cm="1">
        <f t="array" ref="F334">IF(B334="","",IF(T334="A",INDEX(skuAnker,MATCH(B334,descrizioneArtAnker,0)),INDEX(dbOrdini[CODICE ANKER],MATCH(1,(dbOrdini[CODICE SUPPLY]=$W$6)*(dbOrdini[DESCRIZIONE]=B334),0))))</f>
        <v/>
      </c>
      <c r="G334" s="122" t="str">
        <f>IF(B334="","",IF(T334="A",VLOOKUP(B334,listoneAnker_NoSku,2,FALSE),INDEX(dbOrdini[BT/CS],MATCH(F334,dbOrdini[CODICE ANKER],0))))</f>
        <v/>
      </c>
      <c r="H334" s="123" t="str">
        <f>IF(B334="","",IF(T334="A",VLOOKUP(B334,listoneAnker_NoSku,3,FALSE),INDEX(dbOrdini[LT.],MATCH(F334,dbOrdini[CODICE ANKER],0))))</f>
        <v/>
      </c>
      <c r="I334" s="124" t="str">
        <f>IF(B334="","",IF(T334="A",VLOOKUP(B334,listoneAnker_NoSku,4,FALSE),INDEX(dbOrdini[% VOL],MATCH(F334,dbOrdini[CODICE ANKER],0))))</f>
        <v/>
      </c>
      <c r="J334" s="125" t="str">
        <f t="array" ref="J334">IF(B334="","",IF(T334="A",VLOOKUP(B334,listoneAnker_NoSku,5,FALSE),INDEX(dbOrdini[PREZZO ANKER],MATCH(1,(dbOrdini[CODICE SUPPLY]=$W$6)*(dbOrdini[CODICE ANKER]=F334),0))))</f>
        <v/>
      </c>
      <c r="K334" s="295" t="str">
        <f>IFERROR(INDEX(vinolux_data[Price / Bottle],MATCH(INDEX(Anker[barcode bottle],MATCH(F334,Anker[SKU],0)),vinolux_data[EAN bottle],0)),"")</f>
        <v/>
      </c>
      <c r="L334" s="295" t="str">
        <f>IF(B334="","",IF(T334&lt;&gt;"B",IFERROR(INDEX(ultimoPrezzoitalia[PREZZO UNITARIO],MATCH(TEXT(A334,0),ultimoPrezzoitalia[ARTICOLO],0)),""),IF(INDEX(dbOrdini[PREZZO ITALIA],MATCH(F334,dbOrdini[CODICE ANKER],0))=0,"",INDEX(dbOrdini[PREZZO ITALIA],MATCH(F334,dbOrdini[CODICE ANKER],0)))))</f>
        <v/>
      </c>
      <c r="M334" s="126" t="str">
        <f t="array" ref="M334">IFERROR(IF(B334="","",IF(T334="A",VLOOKUP(F334,listoneAnkerCompleto,6,FALSE)+(10.3552*H334*I334)/100+1.5+0.05,IF(T334="B",INDEX(dbOrdini[COSTO IMPORT BOTT.],MATCH(1,(dbOrdini[CODICE SUPPLY]=$W$6)*(dbOrdini[CODICE ANKER]=F334),0)),J334+(10.3552*H334*I334)/100+1.5+0.05))),"")</f>
        <v/>
      </c>
      <c r="N334" s="201" t="str">
        <f t="shared" si="31"/>
        <v/>
      </c>
      <c r="O334" s="127" t="str">
        <f>IFERROR(INDEX(ankerAvailabilities[quantity],MATCH(F334,ankerAvailabilities[article nr'#],0)),"")</f>
        <v/>
      </c>
      <c r="P334" s="128" t="str">
        <f ca="1">IFERROR(INDEX(inventarioGeko[ESISTENZA],MATCH(A334,inventarioGeko[ARTICOLO],0)),"")</f>
        <v/>
      </c>
      <c r="Q334" s="129" t="str">
        <f t="shared" si="32"/>
        <v/>
      </c>
      <c r="R334" s="130" t="str">
        <f t="shared" si="33"/>
        <v/>
      </c>
      <c r="S334" s="126" t="str">
        <f t="shared" si="34"/>
        <v/>
      </c>
      <c r="T334" s="240" t="str">
        <f t="shared" si="35"/>
        <v/>
      </c>
    </row>
    <row r="335" spans="1:20">
      <c r="A335" s="283" t="str">
        <f t="shared" ca="1" si="30"/>
        <v/>
      </c>
      <c r="B335" s="276"/>
      <c r="C335" s="277"/>
      <c r="D335" s="285"/>
      <c r="E335" s="164"/>
      <c r="F335" s="121" t="str" cm="1">
        <f t="array" ref="F335">IF(B335="","",IF(T335="A",INDEX(skuAnker,MATCH(B335,descrizioneArtAnker,0)),INDEX(dbOrdini[CODICE ANKER],MATCH(1,(dbOrdini[CODICE SUPPLY]=$W$6)*(dbOrdini[DESCRIZIONE]=B335),0))))</f>
        <v/>
      </c>
      <c r="G335" s="122" t="str">
        <f>IF(B335="","",IF(T335="A",VLOOKUP(B335,listoneAnker_NoSku,2,FALSE),INDEX(dbOrdini[BT/CS],MATCH(F335,dbOrdini[CODICE ANKER],0))))</f>
        <v/>
      </c>
      <c r="H335" s="123" t="str">
        <f>IF(B335="","",IF(T335="A",VLOOKUP(B335,listoneAnker_NoSku,3,FALSE),INDEX(dbOrdini[LT.],MATCH(F335,dbOrdini[CODICE ANKER],0))))</f>
        <v/>
      </c>
      <c r="I335" s="124" t="str">
        <f>IF(B335="","",IF(T335="A",VLOOKUP(B335,listoneAnker_NoSku,4,FALSE),INDEX(dbOrdini[% VOL],MATCH(F335,dbOrdini[CODICE ANKER],0))))</f>
        <v/>
      </c>
      <c r="J335" s="125" t="str">
        <f t="array" ref="J335">IF(B335="","",IF(T335="A",VLOOKUP(B335,listoneAnker_NoSku,5,FALSE),INDEX(dbOrdini[PREZZO ANKER],MATCH(1,(dbOrdini[CODICE SUPPLY]=$W$6)*(dbOrdini[CODICE ANKER]=F335),0))))</f>
        <v/>
      </c>
      <c r="K335" s="295" t="str">
        <f>IFERROR(INDEX(vinolux_data[Price / Bottle],MATCH(INDEX(Anker[barcode bottle],MATCH(F335,Anker[SKU],0)),vinolux_data[EAN bottle],0)),"")</f>
        <v/>
      </c>
      <c r="L335" s="295" t="str">
        <f>IF(B335="","",IF(T335&lt;&gt;"B",IFERROR(INDEX(ultimoPrezzoitalia[PREZZO UNITARIO],MATCH(TEXT(A335,0),ultimoPrezzoitalia[ARTICOLO],0)),""),IF(INDEX(dbOrdini[PREZZO ITALIA],MATCH(F335,dbOrdini[CODICE ANKER],0))=0,"",INDEX(dbOrdini[PREZZO ITALIA],MATCH(F335,dbOrdini[CODICE ANKER],0)))))</f>
        <v/>
      </c>
      <c r="M335" s="126" t="str">
        <f t="array" ref="M335">IFERROR(IF(B335="","",IF(T335="A",VLOOKUP(F335,listoneAnkerCompleto,6,FALSE)+(10.3552*H335*I335)/100+1.5+0.05,IF(T335="B",INDEX(dbOrdini[COSTO IMPORT BOTT.],MATCH(1,(dbOrdini[CODICE SUPPLY]=$W$6)*(dbOrdini[CODICE ANKER]=F335),0)),J335+(10.3552*H335*I335)/100+1.5+0.05))),"")</f>
        <v/>
      </c>
      <c r="N335" s="201" t="str">
        <f t="shared" si="31"/>
        <v/>
      </c>
      <c r="O335" s="127" t="str">
        <f>IFERROR(INDEX(ankerAvailabilities[quantity],MATCH(F335,ankerAvailabilities[article nr'#],0)),"")</f>
        <v/>
      </c>
      <c r="P335" s="128" t="str">
        <f ca="1">IFERROR(INDEX(inventarioGeko[ESISTENZA],MATCH(A335,inventarioGeko[ARTICOLO],0)),"")</f>
        <v/>
      </c>
      <c r="Q335" s="129" t="str">
        <f t="shared" si="32"/>
        <v/>
      </c>
      <c r="R335" s="130" t="str">
        <f t="shared" si="33"/>
        <v/>
      </c>
      <c r="S335" s="126" t="str">
        <f t="shared" si="34"/>
        <v/>
      </c>
      <c r="T335" s="240" t="str">
        <f t="shared" si="35"/>
        <v/>
      </c>
    </row>
    <row r="336" spans="1:20">
      <c r="A336" s="283" t="str">
        <f t="shared" ca="1" si="30"/>
        <v/>
      </c>
      <c r="B336" s="276"/>
      <c r="C336" s="277"/>
      <c r="D336" s="285"/>
      <c r="E336" s="164"/>
      <c r="F336" s="121" t="str" cm="1">
        <f t="array" ref="F336">IF(B336="","",IF(T336="A",INDEX(skuAnker,MATCH(B336,descrizioneArtAnker,0)),INDEX(dbOrdini[CODICE ANKER],MATCH(1,(dbOrdini[CODICE SUPPLY]=$W$6)*(dbOrdini[DESCRIZIONE]=B336),0))))</f>
        <v/>
      </c>
      <c r="G336" s="122" t="str">
        <f>IF(B336="","",IF(T336="A",VLOOKUP(B336,listoneAnker_NoSku,2,FALSE),INDEX(dbOrdini[BT/CS],MATCH(F336,dbOrdini[CODICE ANKER],0))))</f>
        <v/>
      </c>
      <c r="H336" s="123" t="str">
        <f>IF(B336="","",IF(T336="A",VLOOKUP(B336,listoneAnker_NoSku,3,FALSE),INDEX(dbOrdini[LT.],MATCH(F336,dbOrdini[CODICE ANKER],0))))</f>
        <v/>
      </c>
      <c r="I336" s="124" t="str">
        <f>IF(B336="","",IF(T336="A",VLOOKUP(B336,listoneAnker_NoSku,4,FALSE),INDEX(dbOrdini[% VOL],MATCH(F336,dbOrdini[CODICE ANKER],0))))</f>
        <v/>
      </c>
      <c r="J336" s="125" t="str">
        <f t="array" ref="J336">IF(B336="","",IF(T336="A",VLOOKUP(B336,listoneAnker_NoSku,5,FALSE),INDEX(dbOrdini[PREZZO ANKER],MATCH(1,(dbOrdini[CODICE SUPPLY]=$W$6)*(dbOrdini[CODICE ANKER]=F336),0))))</f>
        <v/>
      </c>
      <c r="K336" s="295" t="str">
        <f>IFERROR(INDEX(vinolux_data[Price / Bottle],MATCH(INDEX(Anker[barcode bottle],MATCH(F336,Anker[SKU],0)),vinolux_data[EAN bottle],0)),"")</f>
        <v/>
      </c>
      <c r="L336" s="295" t="str">
        <f>IF(B336="","",IF(T336&lt;&gt;"B",IFERROR(INDEX(ultimoPrezzoitalia[PREZZO UNITARIO],MATCH(TEXT(A336,0),ultimoPrezzoitalia[ARTICOLO],0)),""),IF(INDEX(dbOrdini[PREZZO ITALIA],MATCH(F336,dbOrdini[CODICE ANKER],0))=0,"",INDEX(dbOrdini[PREZZO ITALIA],MATCH(F336,dbOrdini[CODICE ANKER],0)))))</f>
        <v/>
      </c>
      <c r="M336" s="126" t="str">
        <f t="array" ref="M336">IFERROR(IF(B336="","",IF(T336="A",VLOOKUP(F336,listoneAnkerCompleto,6,FALSE)+(10.3552*H336*I336)/100+1.5+0.05,IF(T336="B",INDEX(dbOrdini[COSTO IMPORT BOTT.],MATCH(1,(dbOrdini[CODICE SUPPLY]=$W$6)*(dbOrdini[CODICE ANKER]=F336),0)),J336+(10.3552*H336*I336)/100+1.5+0.05))),"")</f>
        <v/>
      </c>
      <c r="N336" s="201" t="str">
        <f t="shared" si="31"/>
        <v/>
      </c>
      <c r="O336" s="127" t="str">
        <f>IFERROR(INDEX(ankerAvailabilities[quantity],MATCH(F336,ankerAvailabilities[article nr'#],0)),"")</f>
        <v/>
      </c>
      <c r="P336" s="128" t="str">
        <f ca="1">IFERROR(INDEX(inventarioGeko[ESISTENZA],MATCH(A336,inventarioGeko[ARTICOLO],0)),"")</f>
        <v/>
      </c>
      <c r="Q336" s="129" t="str">
        <f t="shared" si="32"/>
        <v/>
      </c>
      <c r="R336" s="130" t="str">
        <f t="shared" si="33"/>
        <v/>
      </c>
      <c r="S336" s="126" t="str">
        <f t="shared" si="34"/>
        <v/>
      </c>
      <c r="T336" s="240" t="str">
        <f t="shared" si="35"/>
        <v/>
      </c>
    </row>
    <row r="337" spans="1:20">
      <c r="A337" s="283" t="str">
        <f t="shared" ca="1" si="30"/>
        <v/>
      </c>
      <c r="B337" s="276"/>
      <c r="C337" s="277"/>
      <c r="D337" s="285"/>
      <c r="E337" s="164"/>
      <c r="F337" s="121" t="str" cm="1">
        <f t="array" ref="F337">IF(B337="","",IF(T337="A",INDEX(skuAnker,MATCH(B337,descrizioneArtAnker,0)),INDEX(dbOrdini[CODICE ANKER],MATCH(1,(dbOrdini[CODICE SUPPLY]=$W$6)*(dbOrdini[DESCRIZIONE]=B337),0))))</f>
        <v/>
      </c>
      <c r="G337" s="122" t="str">
        <f>IF(B337="","",IF(T337="A",VLOOKUP(B337,listoneAnker_NoSku,2,FALSE),INDEX(dbOrdini[BT/CS],MATCH(F337,dbOrdini[CODICE ANKER],0))))</f>
        <v/>
      </c>
      <c r="H337" s="123" t="str">
        <f>IF(B337="","",IF(T337="A",VLOOKUP(B337,listoneAnker_NoSku,3,FALSE),INDEX(dbOrdini[LT.],MATCH(F337,dbOrdini[CODICE ANKER],0))))</f>
        <v/>
      </c>
      <c r="I337" s="124" t="str">
        <f>IF(B337="","",IF(T337="A",VLOOKUP(B337,listoneAnker_NoSku,4,FALSE),INDEX(dbOrdini[% VOL],MATCH(F337,dbOrdini[CODICE ANKER],0))))</f>
        <v/>
      </c>
      <c r="J337" s="125" t="str">
        <f t="array" ref="J337">IF(B337="","",IF(T337="A",VLOOKUP(B337,listoneAnker_NoSku,5,FALSE),INDEX(dbOrdini[PREZZO ANKER],MATCH(1,(dbOrdini[CODICE SUPPLY]=$W$6)*(dbOrdini[CODICE ANKER]=F337),0))))</f>
        <v/>
      </c>
      <c r="K337" s="295" t="str">
        <f>IFERROR(INDEX(vinolux_data[Price / Bottle],MATCH(INDEX(Anker[barcode bottle],MATCH(F337,Anker[SKU],0)),vinolux_data[EAN bottle],0)),"")</f>
        <v/>
      </c>
      <c r="L337" s="295" t="str">
        <f>IF(B337="","",IF(T337&lt;&gt;"B",IFERROR(INDEX(ultimoPrezzoitalia[PREZZO UNITARIO],MATCH(TEXT(A337,0),ultimoPrezzoitalia[ARTICOLO],0)),""),IF(INDEX(dbOrdini[PREZZO ITALIA],MATCH(F337,dbOrdini[CODICE ANKER],0))=0,"",INDEX(dbOrdini[PREZZO ITALIA],MATCH(F337,dbOrdini[CODICE ANKER],0)))))</f>
        <v/>
      </c>
      <c r="M337" s="126" t="str">
        <f t="array" ref="M337">IFERROR(IF(B337="","",IF(T337="A",VLOOKUP(F337,listoneAnkerCompleto,6,FALSE)+(10.3552*H337*I337)/100+1.5+0.05,IF(T337="B",INDEX(dbOrdini[COSTO IMPORT BOTT.],MATCH(1,(dbOrdini[CODICE SUPPLY]=$W$6)*(dbOrdini[CODICE ANKER]=F337),0)),J337+(10.3552*H337*I337)/100+1.5+0.05))),"")</f>
        <v/>
      </c>
      <c r="N337" s="201" t="str">
        <f t="shared" si="31"/>
        <v/>
      </c>
      <c r="O337" s="127" t="str">
        <f>IFERROR(INDEX(ankerAvailabilities[quantity],MATCH(F337,ankerAvailabilities[article nr'#],0)),"")</f>
        <v/>
      </c>
      <c r="P337" s="128" t="str">
        <f ca="1">IFERROR(INDEX(inventarioGeko[ESISTENZA],MATCH(A337,inventarioGeko[ARTICOLO],0)),"")</f>
        <v/>
      </c>
      <c r="Q337" s="129" t="str">
        <f t="shared" si="32"/>
        <v/>
      </c>
      <c r="R337" s="130" t="str">
        <f t="shared" si="33"/>
        <v/>
      </c>
      <c r="S337" s="126" t="str">
        <f t="shared" si="34"/>
        <v/>
      </c>
      <c r="T337" s="240" t="str">
        <f t="shared" si="35"/>
        <v/>
      </c>
    </row>
    <row r="338" spans="1:20">
      <c r="A338" s="283" t="str">
        <f t="shared" ca="1" si="30"/>
        <v/>
      </c>
      <c r="B338" s="276"/>
      <c r="C338" s="277"/>
      <c r="D338" s="285"/>
      <c r="E338" s="164"/>
      <c r="F338" s="121" t="str" cm="1">
        <f t="array" ref="F338">IF(B338="","",IF(T338="A",INDEX(skuAnker,MATCH(B338,descrizioneArtAnker,0)),INDEX(dbOrdini[CODICE ANKER],MATCH(1,(dbOrdini[CODICE SUPPLY]=$W$6)*(dbOrdini[DESCRIZIONE]=B338),0))))</f>
        <v/>
      </c>
      <c r="G338" s="122" t="str">
        <f>IF(B338="","",IF(T338="A",VLOOKUP(B338,listoneAnker_NoSku,2,FALSE),INDEX(dbOrdini[BT/CS],MATCH(F338,dbOrdini[CODICE ANKER],0))))</f>
        <v/>
      </c>
      <c r="H338" s="123" t="str">
        <f>IF(B338="","",IF(T338="A",VLOOKUP(B338,listoneAnker_NoSku,3,FALSE),INDEX(dbOrdini[LT.],MATCH(F338,dbOrdini[CODICE ANKER],0))))</f>
        <v/>
      </c>
      <c r="I338" s="124" t="str">
        <f>IF(B338="","",IF(T338="A",VLOOKUP(B338,listoneAnker_NoSku,4,FALSE),INDEX(dbOrdini[% VOL],MATCH(F338,dbOrdini[CODICE ANKER],0))))</f>
        <v/>
      </c>
      <c r="J338" s="125" t="str">
        <f t="array" ref="J338">IF(B338="","",IF(T338="A",VLOOKUP(B338,listoneAnker_NoSku,5,FALSE),INDEX(dbOrdini[PREZZO ANKER],MATCH(1,(dbOrdini[CODICE SUPPLY]=$W$6)*(dbOrdini[CODICE ANKER]=F338),0))))</f>
        <v/>
      </c>
      <c r="K338" s="295" t="str">
        <f>IFERROR(INDEX(vinolux_data[Price / Bottle],MATCH(INDEX(Anker[barcode bottle],MATCH(F338,Anker[SKU],0)),vinolux_data[EAN bottle],0)),"")</f>
        <v/>
      </c>
      <c r="L338" s="295" t="str">
        <f>IF(B338="","",IF(T338&lt;&gt;"B",IFERROR(INDEX(ultimoPrezzoitalia[PREZZO UNITARIO],MATCH(TEXT(A338,0),ultimoPrezzoitalia[ARTICOLO],0)),""),IF(INDEX(dbOrdini[PREZZO ITALIA],MATCH(F338,dbOrdini[CODICE ANKER],0))=0,"",INDEX(dbOrdini[PREZZO ITALIA],MATCH(F338,dbOrdini[CODICE ANKER],0)))))</f>
        <v/>
      </c>
      <c r="M338" s="126" t="str">
        <f t="array" ref="M338">IFERROR(IF(B338="","",IF(T338="A",VLOOKUP(F338,listoneAnkerCompleto,6,FALSE)+(10.3552*H338*I338)/100+1.5+0.05,IF(T338="B",INDEX(dbOrdini[COSTO IMPORT BOTT.],MATCH(1,(dbOrdini[CODICE SUPPLY]=$W$6)*(dbOrdini[CODICE ANKER]=F338),0)),J338+(10.3552*H338*I338)/100+1.5+0.05))),"")</f>
        <v/>
      </c>
      <c r="N338" s="201" t="str">
        <f t="shared" si="31"/>
        <v/>
      </c>
      <c r="O338" s="127" t="str">
        <f>IFERROR(INDEX(ankerAvailabilities[quantity],MATCH(F338,ankerAvailabilities[article nr'#],0)),"")</f>
        <v/>
      </c>
      <c r="P338" s="128" t="str">
        <f ca="1">IFERROR(INDEX(inventarioGeko[ESISTENZA],MATCH(A338,inventarioGeko[ARTICOLO],0)),"")</f>
        <v/>
      </c>
      <c r="Q338" s="129" t="str">
        <f t="shared" si="32"/>
        <v/>
      </c>
      <c r="R338" s="130" t="str">
        <f t="shared" si="33"/>
        <v/>
      </c>
      <c r="S338" s="126" t="str">
        <f t="shared" si="34"/>
        <v/>
      </c>
      <c r="T338" s="240" t="str">
        <f t="shared" si="35"/>
        <v/>
      </c>
    </row>
    <row r="339" spans="1:20">
      <c r="A339" s="283" t="str">
        <f t="shared" ca="1" si="30"/>
        <v/>
      </c>
      <c r="B339" s="276"/>
      <c r="C339" s="277"/>
      <c r="D339" s="285"/>
      <c r="E339" s="164"/>
      <c r="F339" s="121" t="str" cm="1">
        <f t="array" ref="F339">IF(B339="","",IF(T339="A",INDEX(skuAnker,MATCH(B339,descrizioneArtAnker,0)),INDEX(dbOrdini[CODICE ANKER],MATCH(1,(dbOrdini[CODICE SUPPLY]=$W$6)*(dbOrdini[DESCRIZIONE]=B339),0))))</f>
        <v/>
      </c>
      <c r="G339" s="122" t="str">
        <f>IF(B339="","",IF(T339="A",VLOOKUP(B339,listoneAnker_NoSku,2,FALSE),INDEX(dbOrdini[BT/CS],MATCH(F339,dbOrdini[CODICE ANKER],0))))</f>
        <v/>
      </c>
      <c r="H339" s="123" t="str">
        <f>IF(B339="","",IF(T339="A",VLOOKUP(B339,listoneAnker_NoSku,3,FALSE),INDEX(dbOrdini[LT.],MATCH(F339,dbOrdini[CODICE ANKER],0))))</f>
        <v/>
      </c>
      <c r="I339" s="124" t="str">
        <f>IF(B339="","",IF(T339="A",VLOOKUP(B339,listoneAnker_NoSku,4,FALSE),INDEX(dbOrdini[% VOL],MATCH(F339,dbOrdini[CODICE ANKER],0))))</f>
        <v/>
      </c>
      <c r="J339" s="125" t="str">
        <f t="array" ref="J339">IF(B339="","",IF(T339="A",VLOOKUP(B339,listoneAnker_NoSku,5,FALSE),INDEX(dbOrdini[PREZZO ANKER],MATCH(1,(dbOrdini[CODICE SUPPLY]=$W$6)*(dbOrdini[CODICE ANKER]=F339),0))))</f>
        <v/>
      </c>
      <c r="K339" s="295" t="str">
        <f>IFERROR(INDEX(vinolux_data[Price / Bottle],MATCH(INDEX(Anker[barcode bottle],MATCH(F339,Anker[SKU],0)),vinolux_data[EAN bottle],0)),"")</f>
        <v/>
      </c>
      <c r="L339" s="295" t="str">
        <f>IF(B339="","",IF(T339&lt;&gt;"B",IFERROR(INDEX(ultimoPrezzoitalia[PREZZO UNITARIO],MATCH(TEXT(A339,0),ultimoPrezzoitalia[ARTICOLO],0)),""),IF(INDEX(dbOrdini[PREZZO ITALIA],MATCH(F339,dbOrdini[CODICE ANKER],0))=0,"",INDEX(dbOrdini[PREZZO ITALIA],MATCH(F339,dbOrdini[CODICE ANKER],0)))))</f>
        <v/>
      </c>
      <c r="M339" s="126" t="str">
        <f t="array" ref="M339">IFERROR(IF(B339="","",IF(T339="A",VLOOKUP(F339,listoneAnkerCompleto,6,FALSE)+(10.3552*H339*I339)/100+1.5+0.05,IF(T339="B",INDEX(dbOrdini[COSTO IMPORT BOTT.],MATCH(1,(dbOrdini[CODICE SUPPLY]=$W$6)*(dbOrdini[CODICE ANKER]=F339),0)),J339+(10.3552*H339*I339)/100+1.5+0.05))),"")</f>
        <v/>
      </c>
      <c r="N339" s="201" t="str">
        <f t="shared" si="31"/>
        <v/>
      </c>
      <c r="O339" s="127" t="str">
        <f>IFERROR(INDEX(ankerAvailabilities[quantity],MATCH(F339,ankerAvailabilities[article nr'#],0)),"")</f>
        <v/>
      </c>
      <c r="P339" s="128" t="str">
        <f ca="1">IFERROR(INDEX(inventarioGeko[ESISTENZA],MATCH(A339,inventarioGeko[ARTICOLO],0)),"")</f>
        <v/>
      </c>
      <c r="Q339" s="129" t="str">
        <f t="shared" si="32"/>
        <v/>
      </c>
      <c r="R339" s="130" t="str">
        <f t="shared" si="33"/>
        <v/>
      </c>
      <c r="S339" s="126" t="str">
        <f t="shared" si="34"/>
        <v/>
      </c>
      <c r="T339" s="240" t="str">
        <f t="shared" si="35"/>
        <v/>
      </c>
    </row>
    <row r="340" spans="1:20">
      <c r="A340" s="283" t="str">
        <f t="shared" ca="1" si="30"/>
        <v/>
      </c>
      <c r="B340" s="276"/>
      <c r="C340" s="277"/>
      <c r="D340" s="285"/>
      <c r="E340" s="164"/>
      <c r="F340" s="121" t="str" cm="1">
        <f t="array" ref="F340">IF(B340="","",IF(T340="A",INDEX(skuAnker,MATCH(B340,descrizioneArtAnker,0)),INDEX(dbOrdini[CODICE ANKER],MATCH(1,(dbOrdini[CODICE SUPPLY]=$W$6)*(dbOrdini[DESCRIZIONE]=B340),0))))</f>
        <v/>
      </c>
      <c r="G340" s="122" t="str">
        <f>IF(B340="","",IF(T340="A",VLOOKUP(B340,listoneAnker_NoSku,2,FALSE),INDEX(dbOrdini[BT/CS],MATCH(F340,dbOrdini[CODICE ANKER],0))))</f>
        <v/>
      </c>
      <c r="H340" s="123" t="str">
        <f>IF(B340="","",IF(T340="A",VLOOKUP(B340,listoneAnker_NoSku,3,FALSE),INDEX(dbOrdini[LT.],MATCH(F340,dbOrdini[CODICE ANKER],0))))</f>
        <v/>
      </c>
      <c r="I340" s="124" t="str">
        <f>IF(B340="","",IF(T340="A",VLOOKUP(B340,listoneAnker_NoSku,4,FALSE),INDEX(dbOrdini[% VOL],MATCH(F340,dbOrdini[CODICE ANKER],0))))</f>
        <v/>
      </c>
      <c r="J340" s="125" t="str">
        <f t="array" ref="J340">IF(B340="","",IF(T340="A",VLOOKUP(B340,listoneAnker_NoSku,5,FALSE),INDEX(dbOrdini[PREZZO ANKER],MATCH(1,(dbOrdini[CODICE SUPPLY]=$W$6)*(dbOrdini[CODICE ANKER]=F340),0))))</f>
        <v/>
      </c>
      <c r="K340" s="295" t="str">
        <f>IFERROR(INDEX(vinolux_data[Price / Bottle],MATCH(INDEX(Anker[barcode bottle],MATCH(F340,Anker[SKU],0)),vinolux_data[EAN bottle],0)),"")</f>
        <v/>
      </c>
      <c r="L340" s="295" t="str">
        <f>IF(B340="","",IF(T340&lt;&gt;"B",IFERROR(INDEX(ultimoPrezzoitalia[PREZZO UNITARIO],MATCH(TEXT(A340,0),ultimoPrezzoitalia[ARTICOLO],0)),""),IF(INDEX(dbOrdini[PREZZO ITALIA],MATCH(F340,dbOrdini[CODICE ANKER],0))=0,"",INDEX(dbOrdini[PREZZO ITALIA],MATCH(F340,dbOrdini[CODICE ANKER],0)))))</f>
        <v/>
      </c>
      <c r="M340" s="126" t="str">
        <f t="array" ref="M340">IFERROR(IF(B340="","",IF(T340="A",VLOOKUP(F340,listoneAnkerCompleto,6,FALSE)+(10.3552*H340*I340)/100+1.5+0.05,IF(T340="B",INDEX(dbOrdini[COSTO IMPORT BOTT.],MATCH(1,(dbOrdini[CODICE SUPPLY]=$W$6)*(dbOrdini[CODICE ANKER]=F340),0)),J340+(10.3552*H340*I340)/100+1.5+0.05))),"")</f>
        <v/>
      </c>
      <c r="N340" s="201" t="str">
        <f t="shared" si="31"/>
        <v/>
      </c>
      <c r="O340" s="127" t="str">
        <f>IFERROR(INDEX(ankerAvailabilities[quantity],MATCH(F340,ankerAvailabilities[article nr'#],0)),"")</f>
        <v/>
      </c>
      <c r="P340" s="128" t="str">
        <f ca="1">IFERROR(INDEX(inventarioGeko[ESISTENZA],MATCH(A340,inventarioGeko[ARTICOLO],0)),"")</f>
        <v/>
      </c>
      <c r="Q340" s="129" t="str">
        <f t="shared" si="32"/>
        <v/>
      </c>
      <c r="R340" s="130" t="str">
        <f t="shared" si="33"/>
        <v/>
      </c>
      <c r="S340" s="126" t="str">
        <f t="shared" si="34"/>
        <v/>
      </c>
      <c r="T340" s="240" t="str">
        <f t="shared" si="35"/>
        <v/>
      </c>
    </row>
    <row r="341" spans="1:20">
      <c r="A341" s="283" t="str">
        <f t="shared" ca="1" si="30"/>
        <v/>
      </c>
      <c r="B341" s="276"/>
      <c r="C341" s="277"/>
      <c r="D341" s="285"/>
      <c r="E341" s="164"/>
      <c r="F341" s="121" t="str" cm="1">
        <f t="array" ref="F341">IF(B341="","",IF(T341="A",INDEX(skuAnker,MATCH(B341,descrizioneArtAnker,0)),INDEX(dbOrdini[CODICE ANKER],MATCH(1,(dbOrdini[CODICE SUPPLY]=$W$6)*(dbOrdini[DESCRIZIONE]=B341),0))))</f>
        <v/>
      </c>
      <c r="G341" s="122" t="str">
        <f>IF(B341="","",IF(T341="A",VLOOKUP(B341,listoneAnker_NoSku,2,FALSE),INDEX(dbOrdini[BT/CS],MATCH(F341,dbOrdini[CODICE ANKER],0))))</f>
        <v/>
      </c>
      <c r="H341" s="123" t="str">
        <f>IF(B341="","",IF(T341="A",VLOOKUP(B341,listoneAnker_NoSku,3,FALSE),INDEX(dbOrdini[LT.],MATCH(F341,dbOrdini[CODICE ANKER],0))))</f>
        <v/>
      </c>
      <c r="I341" s="124" t="str">
        <f>IF(B341="","",IF(T341="A",VLOOKUP(B341,listoneAnker_NoSku,4,FALSE),INDEX(dbOrdini[% VOL],MATCH(F341,dbOrdini[CODICE ANKER],0))))</f>
        <v/>
      </c>
      <c r="J341" s="125" t="str">
        <f t="array" ref="J341">IF(B341="","",IF(T341="A",VLOOKUP(B341,listoneAnker_NoSku,5,FALSE),INDEX(dbOrdini[PREZZO ANKER],MATCH(1,(dbOrdini[CODICE SUPPLY]=$W$6)*(dbOrdini[CODICE ANKER]=F341),0))))</f>
        <v/>
      </c>
      <c r="K341" s="295" t="str">
        <f>IFERROR(INDEX(vinolux_data[Price / Bottle],MATCH(INDEX(Anker[barcode bottle],MATCH(F341,Anker[SKU],0)),vinolux_data[EAN bottle],0)),"")</f>
        <v/>
      </c>
      <c r="L341" s="295" t="str">
        <f>IF(B341="","",IF(T341&lt;&gt;"B",IFERROR(INDEX(ultimoPrezzoitalia[PREZZO UNITARIO],MATCH(TEXT(A341,0),ultimoPrezzoitalia[ARTICOLO],0)),""),IF(INDEX(dbOrdini[PREZZO ITALIA],MATCH(F341,dbOrdini[CODICE ANKER],0))=0,"",INDEX(dbOrdini[PREZZO ITALIA],MATCH(F341,dbOrdini[CODICE ANKER],0)))))</f>
        <v/>
      </c>
      <c r="M341" s="126" t="str">
        <f t="array" ref="M341">IFERROR(IF(B341="","",IF(T341="A",VLOOKUP(F341,listoneAnkerCompleto,6,FALSE)+(10.3552*H341*I341)/100+1.5+0.05,IF(T341="B",INDEX(dbOrdini[COSTO IMPORT BOTT.],MATCH(1,(dbOrdini[CODICE SUPPLY]=$W$6)*(dbOrdini[CODICE ANKER]=F341),0)),J341+(10.3552*H341*I341)/100+1.5+0.05))),"")</f>
        <v/>
      </c>
      <c r="N341" s="201" t="str">
        <f t="shared" si="31"/>
        <v/>
      </c>
      <c r="O341" s="127" t="str">
        <f>IFERROR(INDEX(ankerAvailabilities[quantity],MATCH(F341,ankerAvailabilities[article nr'#],0)),"")</f>
        <v/>
      </c>
      <c r="P341" s="128" t="str">
        <f ca="1">IFERROR(INDEX(inventarioGeko[ESISTENZA],MATCH(A341,inventarioGeko[ARTICOLO],0)),"")</f>
        <v/>
      </c>
      <c r="Q341" s="129" t="str">
        <f t="shared" si="32"/>
        <v/>
      </c>
      <c r="R341" s="130" t="str">
        <f t="shared" si="33"/>
        <v/>
      </c>
      <c r="S341" s="126" t="str">
        <f t="shared" si="34"/>
        <v/>
      </c>
      <c r="T341" s="240" t="str">
        <f t="shared" si="35"/>
        <v/>
      </c>
    </row>
    <row r="342" spans="1:20">
      <c r="A342" s="283" t="str">
        <f t="shared" ca="1" si="30"/>
        <v/>
      </c>
      <c r="B342" s="276"/>
      <c r="C342" s="277"/>
      <c r="D342" s="285"/>
      <c r="E342" s="164"/>
      <c r="F342" s="121" t="str" cm="1">
        <f t="array" ref="F342">IF(B342="","",IF(T342="A",INDEX(skuAnker,MATCH(B342,descrizioneArtAnker,0)),INDEX(dbOrdini[CODICE ANKER],MATCH(1,(dbOrdini[CODICE SUPPLY]=$W$6)*(dbOrdini[DESCRIZIONE]=B342),0))))</f>
        <v/>
      </c>
      <c r="G342" s="122" t="str">
        <f>IF(B342="","",IF(T342="A",VLOOKUP(B342,listoneAnker_NoSku,2,FALSE),INDEX(dbOrdini[BT/CS],MATCH(F342,dbOrdini[CODICE ANKER],0))))</f>
        <v/>
      </c>
      <c r="H342" s="123" t="str">
        <f>IF(B342="","",IF(T342="A",VLOOKUP(B342,listoneAnker_NoSku,3,FALSE),INDEX(dbOrdini[LT.],MATCH(F342,dbOrdini[CODICE ANKER],0))))</f>
        <v/>
      </c>
      <c r="I342" s="124" t="str">
        <f>IF(B342="","",IF(T342="A",VLOOKUP(B342,listoneAnker_NoSku,4,FALSE),INDEX(dbOrdini[% VOL],MATCH(F342,dbOrdini[CODICE ANKER],0))))</f>
        <v/>
      </c>
      <c r="J342" s="125" t="str">
        <f t="array" ref="J342">IF(B342="","",IF(T342="A",VLOOKUP(B342,listoneAnker_NoSku,5,FALSE),INDEX(dbOrdini[PREZZO ANKER],MATCH(1,(dbOrdini[CODICE SUPPLY]=$W$6)*(dbOrdini[CODICE ANKER]=F342),0))))</f>
        <v/>
      </c>
      <c r="K342" s="295" t="str">
        <f>IFERROR(INDEX(vinolux_data[Price / Bottle],MATCH(INDEX(Anker[barcode bottle],MATCH(F342,Anker[SKU],0)),vinolux_data[EAN bottle],0)),"")</f>
        <v/>
      </c>
      <c r="L342" s="295" t="str">
        <f>IF(B342="","",IF(T342&lt;&gt;"B",IFERROR(INDEX(ultimoPrezzoitalia[PREZZO UNITARIO],MATCH(TEXT(A342,0),ultimoPrezzoitalia[ARTICOLO],0)),""),IF(INDEX(dbOrdini[PREZZO ITALIA],MATCH(F342,dbOrdini[CODICE ANKER],0))=0,"",INDEX(dbOrdini[PREZZO ITALIA],MATCH(F342,dbOrdini[CODICE ANKER],0)))))</f>
        <v/>
      </c>
      <c r="M342" s="126" t="str">
        <f t="array" ref="M342">IFERROR(IF(B342="","",IF(T342="A",VLOOKUP(F342,listoneAnkerCompleto,6,FALSE)+(10.3552*H342*I342)/100+1.5+0.05,IF(T342="B",INDEX(dbOrdini[COSTO IMPORT BOTT.],MATCH(1,(dbOrdini[CODICE SUPPLY]=$W$6)*(dbOrdini[CODICE ANKER]=F342),0)),J342+(10.3552*H342*I342)/100+1.5+0.05))),"")</f>
        <v/>
      </c>
      <c r="N342" s="201" t="str">
        <f t="shared" si="31"/>
        <v/>
      </c>
      <c r="O342" s="127" t="str">
        <f>IFERROR(INDEX(ankerAvailabilities[quantity],MATCH(F342,ankerAvailabilities[article nr'#],0)),"")</f>
        <v/>
      </c>
      <c r="P342" s="128" t="str">
        <f ca="1">IFERROR(INDEX(inventarioGeko[ESISTENZA],MATCH(A342,inventarioGeko[ARTICOLO],0)),"")</f>
        <v/>
      </c>
      <c r="Q342" s="129" t="str">
        <f t="shared" si="32"/>
        <v/>
      </c>
      <c r="R342" s="130" t="str">
        <f t="shared" si="33"/>
        <v/>
      </c>
      <c r="S342" s="126" t="str">
        <f t="shared" si="34"/>
        <v/>
      </c>
      <c r="T342" s="240" t="str">
        <f t="shared" si="35"/>
        <v/>
      </c>
    </row>
    <row r="343" spans="1:20">
      <c r="A343" s="283" t="str">
        <f t="shared" ca="1" si="30"/>
        <v/>
      </c>
      <c r="B343" s="276"/>
      <c r="C343" s="277"/>
      <c r="D343" s="285"/>
      <c r="E343" s="164"/>
      <c r="F343" s="121" t="str" cm="1">
        <f t="array" ref="F343">IF(B343="","",IF(T343="A",INDEX(skuAnker,MATCH(B343,descrizioneArtAnker,0)),INDEX(dbOrdini[CODICE ANKER],MATCH(1,(dbOrdini[CODICE SUPPLY]=$W$6)*(dbOrdini[DESCRIZIONE]=B343),0))))</f>
        <v/>
      </c>
      <c r="G343" s="122" t="str">
        <f>IF(B343="","",IF(T343="A",VLOOKUP(B343,listoneAnker_NoSku,2,FALSE),INDEX(dbOrdini[BT/CS],MATCH(F343,dbOrdini[CODICE ANKER],0))))</f>
        <v/>
      </c>
      <c r="H343" s="123" t="str">
        <f>IF(B343="","",IF(T343="A",VLOOKUP(B343,listoneAnker_NoSku,3,FALSE),INDEX(dbOrdini[LT.],MATCH(F343,dbOrdini[CODICE ANKER],0))))</f>
        <v/>
      </c>
      <c r="I343" s="124" t="str">
        <f>IF(B343="","",IF(T343="A",VLOOKUP(B343,listoneAnker_NoSku,4,FALSE),INDEX(dbOrdini[% VOL],MATCH(F343,dbOrdini[CODICE ANKER],0))))</f>
        <v/>
      </c>
      <c r="J343" s="125" t="str">
        <f t="array" ref="J343">IF(B343="","",IF(T343="A",VLOOKUP(B343,listoneAnker_NoSku,5,FALSE),INDEX(dbOrdini[PREZZO ANKER],MATCH(1,(dbOrdini[CODICE SUPPLY]=$W$6)*(dbOrdini[CODICE ANKER]=F343),0))))</f>
        <v/>
      </c>
      <c r="K343" s="295" t="str">
        <f>IFERROR(INDEX(vinolux_data[Price / Bottle],MATCH(INDEX(Anker[barcode bottle],MATCH(F343,Anker[SKU],0)),vinolux_data[EAN bottle],0)),"")</f>
        <v/>
      </c>
      <c r="L343" s="295" t="str">
        <f>IF(B343="","",IF(T343&lt;&gt;"B",IFERROR(INDEX(ultimoPrezzoitalia[PREZZO UNITARIO],MATCH(TEXT(A343,0),ultimoPrezzoitalia[ARTICOLO],0)),""),IF(INDEX(dbOrdini[PREZZO ITALIA],MATCH(F343,dbOrdini[CODICE ANKER],0))=0,"",INDEX(dbOrdini[PREZZO ITALIA],MATCH(F343,dbOrdini[CODICE ANKER],0)))))</f>
        <v/>
      </c>
      <c r="M343" s="126" t="str">
        <f t="array" ref="M343">IFERROR(IF(B343="","",IF(T343="A",VLOOKUP(F343,listoneAnkerCompleto,6,FALSE)+(10.3552*H343*I343)/100+1.5+0.05,IF(T343="B",INDEX(dbOrdini[COSTO IMPORT BOTT.],MATCH(1,(dbOrdini[CODICE SUPPLY]=$W$6)*(dbOrdini[CODICE ANKER]=F343),0)),J343+(10.3552*H343*I343)/100+1.5+0.05))),"")</f>
        <v/>
      </c>
      <c r="N343" s="201" t="str">
        <f t="shared" si="31"/>
        <v/>
      </c>
      <c r="O343" s="127" t="str">
        <f>IFERROR(INDEX(ankerAvailabilities[quantity],MATCH(F343,ankerAvailabilities[article nr'#],0)),"")</f>
        <v/>
      </c>
      <c r="P343" s="128" t="str">
        <f ca="1">IFERROR(INDEX(inventarioGeko[ESISTENZA],MATCH(A343,inventarioGeko[ARTICOLO],0)),"")</f>
        <v/>
      </c>
      <c r="Q343" s="129" t="str">
        <f t="shared" si="32"/>
        <v/>
      </c>
      <c r="R343" s="130" t="str">
        <f t="shared" si="33"/>
        <v/>
      </c>
      <c r="S343" s="126" t="str">
        <f t="shared" si="34"/>
        <v/>
      </c>
      <c r="T343" s="240" t="str">
        <f t="shared" si="35"/>
        <v/>
      </c>
    </row>
    <row r="344" spans="1:20">
      <c r="A344" s="283" t="str">
        <f t="shared" ca="1" si="30"/>
        <v/>
      </c>
      <c r="B344" s="276"/>
      <c r="C344" s="277"/>
      <c r="D344" s="285"/>
      <c r="E344" s="164"/>
      <c r="F344" s="121" t="str" cm="1">
        <f t="array" ref="F344">IF(B344="","",IF(T344="A",INDEX(skuAnker,MATCH(B344,descrizioneArtAnker,0)),INDEX(dbOrdini[CODICE ANKER],MATCH(1,(dbOrdini[CODICE SUPPLY]=$W$6)*(dbOrdini[DESCRIZIONE]=B344),0))))</f>
        <v/>
      </c>
      <c r="G344" s="122" t="str">
        <f>IF(B344="","",IF(T344="A",VLOOKUP(B344,listoneAnker_NoSku,2,FALSE),INDEX(dbOrdini[BT/CS],MATCH(F344,dbOrdini[CODICE ANKER],0))))</f>
        <v/>
      </c>
      <c r="H344" s="123" t="str">
        <f>IF(B344="","",IF(T344="A",VLOOKUP(B344,listoneAnker_NoSku,3,FALSE),INDEX(dbOrdini[LT.],MATCH(F344,dbOrdini[CODICE ANKER],0))))</f>
        <v/>
      </c>
      <c r="I344" s="124" t="str">
        <f>IF(B344="","",IF(T344="A",VLOOKUP(B344,listoneAnker_NoSku,4,FALSE),INDEX(dbOrdini[% VOL],MATCH(F344,dbOrdini[CODICE ANKER],0))))</f>
        <v/>
      </c>
      <c r="J344" s="125" t="str">
        <f t="array" ref="J344">IF(B344="","",IF(T344="A",VLOOKUP(B344,listoneAnker_NoSku,5,FALSE),INDEX(dbOrdini[PREZZO ANKER],MATCH(1,(dbOrdini[CODICE SUPPLY]=$W$6)*(dbOrdini[CODICE ANKER]=F344),0))))</f>
        <v/>
      </c>
      <c r="K344" s="295" t="str">
        <f>IFERROR(INDEX(vinolux_data[Price / Bottle],MATCH(INDEX(Anker[barcode bottle],MATCH(F344,Anker[SKU],0)),vinolux_data[EAN bottle],0)),"")</f>
        <v/>
      </c>
      <c r="L344" s="295" t="str">
        <f>IF(B344="","",IF(T344&lt;&gt;"B",IFERROR(INDEX(ultimoPrezzoitalia[PREZZO UNITARIO],MATCH(TEXT(A344,0),ultimoPrezzoitalia[ARTICOLO],0)),""),IF(INDEX(dbOrdini[PREZZO ITALIA],MATCH(F344,dbOrdini[CODICE ANKER],0))=0,"",INDEX(dbOrdini[PREZZO ITALIA],MATCH(F344,dbOrdini[CODICE ANKER],0)))))</f>
        <v/>
      </c>
      <c r="M344" s="126" t="str">
        <f t="array" ref="M344">IFERROR(IF(B344="","",IF(T344="A",VLOOKUP(F344,listoneAnkerCompleto,6,FALSE)+(10.3552*H344*I344)/100+1.5+0.05,IF(T344="B",INDEX(dbOrdini[COSTO IMPORT BOTT.],MATCH(1,(dbOrdini[CODICE SUPPLY]=$W$6)*(dbOrdini[CODICE ANKER]=F344),0)),J344+(10.3552*H344*I344)/100+1.5+0.05))),"")</f>
        <v/>
      </c>
      <c r="N344" s="201" t="str">
        <f t="shared" si="31"/>
        <v/>
      </c>
      <c r="O344" s="127" t="str">
        <f>IFERROR(INDEX(ankerAvailabilities[quantity],MATCH(F344,ankerAvailabilities[article nr'#],0)),"")</f>
        <v/>
      </c>
      <c r="P344" s="128" t="str">
        <f ca="1">IFERROR(INDEX(inventarioGeko[ESISTENZA],MATCH(A344,inventarioGeko[ARTICOLO],0)),"")</f>
        <v/>
      </c>
      <c r="Q344" s="129" t="str">
        <f t="shared" si="32"/>
        <v/>
      </c>
      <c r="R344" s="130" t="str">
        <f t="shared" si="33"/>
        <v/>
      </c>
      <c r="S344" s="126" t="str">
        <f t="shared" si="34"/>
        <v/>
      </c>
      <c r="T344" s="240" t="str">
        <f t="shared" si="35"/>
        <v/>
      </c>
    </row>
    <row r="345" spans="1:20">
      <c r="A345" s="283" t="str">
        <f t="shared" ca="1" si="30"/>
        <v/>
      </c>
      <c r="B345" s="276"/>
      <c r="C345" s="277"/>
      <c r="D345" s="285"/>
      <c r="E345" s="164"/>
      <c r="F345" s="121" t="str" cm="1">
        <f t="array" ref="F345">IF(B345="","",IF(T345="A",INDEX(skuAnker,MATCH(B345,descrizioneArtAnker,0)),INDEX(dbOrdini[CODICE ANKER],MATCH(1,(dbOrdini[CODICE SUPPLY]=$W$6)*(dbOrdini[DESCRIZIONE]=B345),0))))</f>
        <v/>
      </c>
      <c r="G345" s="122" t="str">
        <f>IF(B345="","",IF(T345="A",VLOOKUP(B345,listoneAnker_NoSku,2,FALSE),INDEX(dbOrdini[BT/CS],MATCH(F345,dbOrdini[CODICE ANKER],0))))</f>
        <v/>
      </c>
      <c r="H345" s="123" t="str">
        <f>IF(B345="","",IF(T345="A",VLOOKUP(B345,listoneAnker_NoSku,3,FALSE),INDEX(dbOrdini[LT.],MATCH(F345,dbOrdini[CODICE ANKER],0))))</f>
        <v/>
      </c>
      <c r="I345" s="124" t="str">
        <f>IF(B345="","",IF(T345="A",VLOOKUP(B345,listoneAnker_NoSku,4,FALSE),INDEX(dbOrdini[% VOL],MATCH(F345,dbOrdini[CODICE ANKER],0))))</f>
        <v/>
      </c>
      <c r="J345" s="125" t="str">
        <f t="array" ref="J345">IF(B345="","",IF(T345="A",VLOOKUP(B345,listoneAnker_NoSku,5,FALSE),INDEX(dbOrdini[PREZZO ANKER],MATCH(1,(dbOrdini[CODICE SUPPLY]=$W$6)*(dbOrdini[CODICE ANKER]=F345),0))))</f>
        <v/>
      </c>
      <c r="K345" s="295" t="str">
        <f>IFERROR(INDEX(vinolux_data[Price / Bottle],MATCH(INDEX(Anker[barcode bottle],MATCH(F345,Anker[SKU],0)),vinolux_data[EAN bottle],0)),"")</f>
        <v/>
      </c>
      <c r="L345" s="295" t="str">
        <f>IF(B345="","",IF(T345&lt;&gt;"B",IFERROR(INDEX(ultimoPrezzoitalia[PREZZO UNITARIO],MATCH(TEXT(A345,0),ultimoPrezzoitalia[ARTICOLO],0)),""),IF(INDEX(dbOrdini[PREZZO ITALIA],MATCH(F345,dbOrdini[CODICE ANKER],0))=0,"",INDEX(dbOrdini[PREZZO ITALIA],MATCH(F345,dbOrdini[CODICE ANKER],0)))))</f>
        <v/>
      </c>
      <c r="M345" s="126" t="str">
        <f t="array" ref="M345">IFERROR(IF(B345="","",IF(T345="A",VLOOKUP(F345,listoneAnkerCompleto,6,FALSE)+(10.3552*H345*I345)/100+1.5+0.05,IF(T345="B",INDEX(dbOrdini[COSTO IMPORT BOTT.],MATCH(1,(dbOrdini[CODICE SUPPLY]=$W$6)*(dbOrdini[CODICE ANKER]=F345),0)),J345+(10.3552*H345*I345)/100+1.5+0.05))),"")</f>
        <v/>
      </c>
      <c r="N345" s="201" t="str">
        <f t="shared" si="31"/>
        <v/>
      </c>
      <c r="O345" s="127" t="str">
        <f>IFERROR(INDEX(ankerAvailabilities[quantity],MATCH(F345,ankerAvailabilities[article nr'#],0)),"")</f>
        <v/>
      </c>
      <c r="P345" s="128" t="str">
        <f ca="1">IFERROR(INDEX(inventarioGeko[ESISTENZA],MATCH(A345,inventarioGeko[ARTICOLO],0)),"")</f>
        <v/>
      </c>
      <c r="Q345" s="129" t="str">
        <f t="shared" si="32"/>
        <v/>
      </c>
      <c r="R345" s="130" t="str">
        <f t="shared" si="33"/>
        <v/>
      </c>
      <c r="S345" s="126" t="str">
        <f t="shared" si="34"/>
        <v/>
      </c>
      <c r="T345" s="240" t="str">
        <f t="shared" si="35"/>
        <v/>
      </c>
    </row>
    <row r="346" spans="1:20">
      <c r="A346" s="283" t="str">
        <f t="shared" ca="1" si="30"/>
        <v/>
      </c>
      <c r="B346" s="276"/>
      <c r="C346" s="277"/>
      <c r="D346" s="285"/>
      <c r="E346" s="164"/>
      <c r="F346" s="121" t="str" cm="1">
        <f t="array" ref="F346">IF(B346="","",IF(T346="A",INDEX(skuAnker,MATCH(B346,descrizioneArtAnker,0)),INDEX(dbOrdini[CODICE ANKER],MATCH(1,(dbOrdini[CODICE SUPPLY]=$W$6)*(dbOrdini[DESCRIZIONE]=B346),0))))</f>
        <v/>
      </c>
      <c r="G346" s="122" t="str">
        <f>IF(B346="","",IF(T346="A",VLOOKUP(B346,listoneAnker_NoSku,2,FALSE),INDEX(dbOrdini[BT/CS],MATCH(F346,dbOrdini[CODICE ANKER],0))))</f>
        <v/>
      </c>
      <c r="H346" s="123" t="str">
        <f>IF(B346="","",IF(T346="A",VLOOKUP(B346,listoneAnker_NoSku,3,FALSE),INDEX(dbOrdini[LT.],MATCH(F346,dbOrdini[CODICE ANKER],0))))</f>
        <v/>
      </c>
      <c r="I346" s="124" t="str">
        <f>IF(B346="","",IF(T346="A",VLOOKUP(B346,listoneAnker_NoSku,4,FALSE),INDEX(dbOrdini[% VOL],MATCH(F346,dbOrdini[CODICE ANKER],0))))</f>
        <v/>
      </c>
      <c r="J346" s="125" t="str">
        <f t="array" ref="J346">IF(B346="","",IF(T346="A",VLOOKUP(B346,listoneAnker_NoSku,5,FALSE),INDEX(dbOrdini[PREZZO ANKER],MATCH(1,(dbOrdini[CODICE SUPPLY]=$W$6)*(dbOrdini[CODICE ANKER]=F346),0))))</f>
        <v/>
      </c>
      <c r="K346" s="295" t="str">
        <f>IFERROR(INDEX(vinolux_data[Price / Bottle],MATCH(INDEX(Anker[barcode bottle],MATCH(F346,Anker[SKU],0)),vinolux_data[EAN bottle],0)),"")</f>
        <v/>
      </c>
      <c r="L346" s="295" t="str">
        <f>IF(B346="","",IF(T346&lt;&gt;"B",IFERROR(INDEX(ultimoPrezzoitalia[PREZZO UNITARIO],MATCH(TEXT(A346,0),ultimoPrezzoitalia[ARTICOLO],0)),""),IF(INDEX(dbOrdini[PREZZO ITALIA],MATCH(F346,dbOrdini[CODICE ANKER],0))=0,"",INDEX(dbOrdini[PREZZO ITALIA],MATCH(F346,dbOrdini[CODICE ANKER],0)))))</f>
        <v/>
      </c>
      <c r="M346" s="126" t="str">
        <f t="array" ref="M346">IFERROR(IF(B346="","",IF(T346="A",VLOOKUP(F346,listoneAnkerCompleto,6,FALSE)+(10.3552*H346*I346)/100+1.5+0.05,IF(T346="B",INDEX(dbOrdini[COSTO IMPORT BOTT.],MATCH(1,(dbOrdini[CODICE SUPPLY]=$W$6)*(dbOrdini[CODICE ANKER]=F346),0)),J346+(10.3552*H346*I346)/100+1.5+0.05))),"")</f>
        <v/>
      </c>
      <c r="N346" s="201" t="str">
        <f t="shared" si="31"/>
        <v/>
      </c>
      <c r="O346" s="127" t="str">
        <f>IFERROR(INDEX(ankerAvailabilities[quantity],MATCH(F346,ankerAvailabilities[article nr'#],0)),"")</f>
        <v/>
      </c>
      <c r="P346" s="128" t="str">
        <f ca="1">IFERROR(INDEX(inventarioGeko[ESISTENZA],MATCH(A346,inventarioGeko[ARTICOLO],0)),"")</f>
        <v/>
      </c>
      <c r="Q346" s="129" t="str">
        <f t="shared" si="32"/>
        <v/>
      </c>
      <c r="R346" s="130" t="str">
        <f t="shared" si="33"/>
        <v/>
      </c>
      <c r="S346" s="126" t="str">
        <f t="shared" si="34"/>
        <v/>
      </c>
      <c r="T346" s="240" t="str">
        <f t="shared" si="35"/>
        <v/>
      </c>
    </row>
    <row r="347" spans="1:20">
      <c r="A347" s="283" t="str">
        <f t="shared" ca="1" si="30"/>
        <v/>
      </c>
      <c r="B347" s="276"/>
      <c r="C347" s="277"/>
      <c r="D347" s="285"/>
      <c r="E347" s="164"/>
      <c r="F347" s="121" t="str" cm="1">
        <f t="array" ref="F347">IF(B347="","",IF(T347="A",INDEX(skuAnker,MATCH(B347,descrizioneArtAnker,0)),INDEX(dbOrdini[CODICE ANKER],MATCH(1,(dbOrdini[CODICE SUPPLY]=$W$6)*(dbOrdini[DESCRIZIONE]=B347),0))))</f>
        <v/>
      </c>
      <c r="G347" s="122" t="str">
        <f>IF(B347="","",IF(T347="A",VLOOKUP(B347,listoneAnker_NoSku,2,FALSE),INDEX(dbOrdini[BT/CS],MATCH(F347,dbOrdini[CODICE ANKER],0))))</f>
        <v/>
      </c>
      <c r="H347" s="123" t="str">
        <f>IF(B347="","",IF(T347="A",VLOOKUP(B347,listoneAnker_NoSku,3,FALSE),INDEX(dbOrdini[LT.],MATCH(F347,dbOrdini[CODICE ANKER],0))))</f>
        <v/>
      </c>
      <c r="I347" s="124" t="str">
        <f>IF(B347="","",IF(T347="A",VLOOKUP(B347,listoneAnker_NoSku,4,FALSE),INDEX(dbOrdini[% VOL],MATCH(F347,dbOrdini[CODICE ANKER],0))))</f>
        <v/>
      </c>
      <c r="J347" s="125" t="str">
        <f t="array" ref="J347">IF(B347="","",IF(T347="A",VLOOKUP(B347,listoneAnker_NoSku,5,FALSE),INDEX(dbOrdini[PREZZO ANKER],MATCH(1,(dbOrdini[CODICE SUPPLY]=$W$6)*(dbOrdini[CODICE ANKER]=F347),0))))</f>
        <v/>
      </c>
      <c r="K347" s="295" t="str">
        <f>IFERROR(INDEX(vinolux_data[Price / Bottle],MATCH(INDEX(Anker[barcode bottle],MATCH(F347,Anker[SKU],0)),vinolux_data[EAN bottle],0)),"")</f>
        <v/>
      </c>
      <c r="L347" s="295" t="str">
        <f>IF(B347="","",IF(T347&lt;&gt;"B",IFERROR(INDEX(ultimoPrezzoitalia[PREZZO UNITARIO],MATCH(TEXT(A347,0),ultimoPrezzoitalia[ARTICOLO],0)),""),IF(INDEX(dbOrdini[PREZZO ITALIA],MATCH(F347,dbOrdini[CODICE ANKER],0))=0,"",INDEX(dbOrdini[PREZZO ITALIA],MATCH(F347,dbOrdini[CODICE ANKER],0)))))</f>
        <v/>
      </c>
      <c r="M347" s="126" t="str">
        <f t="array" ref="M347">IFERROR(IF(B347="","",IF(T347="A",VLOOKUP(F347,listoneAnkerCompleto,6,FALSE)+(10.3552*H347*I347)/100+1.5+0.05,IF(T347="B",INDEX(dbOrdini[COSTO IMPORT BOTT.],MATCH(1,(dbOrdini[CODICE SUPPLY]=$W$6)*(dbOrdini[CODICE ANKER]=F347),0)),J347+(10.3552*H347*I347)/100+1.5+0.05))),"")</f>
        <v/>
      </c>
      <c r="N347" s="201" t="str">
        <f t="shared" si="31"/>
        <v/>
      </c>
      <c r="O347" s="127" t="str">
        <f>IFERROR(INDEX(ankerAvailabilities[quantity],MATCH(F347,ankerAvailabilities[article nr'#],0)),"")</f>
        <v/>
      </c>
      <c r="P347" s="128" t="str">
        <f ca="1">IFERROR(INDEX(inventarioGeko[ESISTENZA],MATCH(A347,inventarioGeko[ARTICOLO],0)),"")</f>
        <v/>
      </c>
      <c r="Q347" s="129" t="str">
        <f t="shared" si="32"/>
        <v/>
      </c>
      <c r="R347" s="130" t="str">
        <f t="shared" si="33"/>
        <v/>
      </c>
      <c r="S347" s="126" t="str">
        <f t="shared" si="34"/>
        <v/>
      </c>
      <c r="T347" s="240" t="str">
        <f t="shared" si="35"/>
        <v/>
      </c>
    </row>
    <row r="348" spans="1:20">
      <c r="A348" s="283" t="str">
        <f t="shared" ca="1" si="30"/>
        <v/>
      </c>
      <c r="B348" s="276"/>
      <c r="C348" s="277"/>
      <c r="D348" s="285"/>
      <c r="E348" s="164"/>
      <c r="F348" s="121" t="str" cm="1">
        <f t="array" ref="F348">IF(B348="","",IF(T348="A",INDEX(skuAnker,MATCH(B348,descrizioneArtAnker,0)),INDEX(dbOrdini[CODICE ANKER],MATCH(1,(dbOrdini[CODICE SUPPLY]=$W$6)*(dbOrdini[DESCRIZIONE]=B348),0))))</f>
        <v/>
      </c>
      <c r="G348" s="122" t="str">
        <f>IF(B348="","",IF(T348="A",VLOOKUP(B348,listoneAnker_NoSku,2,FALSE),INDEX(dbOrdini[BT/CS],MATCH(F348,dbOrdini[CODICE ANKER],0))))</f>
        <v/>
      </c>
      <c r="H348" s="123" t="str">
        <f>IF(B348="","",IF(T348="A",VLOOKUP(B348,listoneAnker_NoSku,3,FALSE),INDEX(dbOrdini[LT.],MATCH(F348,dbOrdini[CODICE ANKER],0))))</f>
        <v/>
      </c>
      <c r="I348" s="124" t="str">
        <f>IF(B348="","",IF(T348="A",VLOOKUP(B348,listoneAnker_NoSku,4,FALSE),INDEX(dbOrdini[% VOL],MATCH(F348,dbOrdini[CODICE ANKER],0))))</f>
        <v/>
      </c>
      <c r="J348" s="125" t="str">
        <f t="array" ref="J348">IF(B348="","",IF(T348="A",VLOOKUP(B348,listoneAnker_NoSku,5,FALSE),INDEX(dbOrdini[PREZZO ANKER],MATCH(1,(dbOrdini[CODICE SUPPLY]=$W$6)*(dbOrdini[CODICE ANKER]=F348),0))))</f>
        <v/>
      </c>
      <c r="K348" s="295" t="str">
        <f>IFERROR(INDEX(vinolux_data[Price / Bottle],MATCH(INDEX(Anker[barcode bottle],MATCH(F348,Anker[SKU],0)),vinolux_data[EAN bottle],0)),"")</f>
        <v/>
      </c>
      <c r="L348" s="295" t="str">
        <f>IF(B348="","",IF(T348&lt;&gt;"B",IFERROR(INDEX(ultimoPrezzoitalia[PREZZO UNITARIO],MATCH(TEXT(A348,0),ultimoPrezzoitalia[ARTICOLO],0)),""),IF(INDEX(dbOrdini[PREZZO ITALIA],MATCH(F348,dbOrdini[CODICE ANKER],0))=0,"",INDEX(dbOrdini[PREZZO ITALIA],MATCH(F348,dbOrdini[CODICE ANKER],0)))))</f>
        <v/>
      </c>
      <c r="M348" s="126" t="str">
        <f t="array" ref="M348">IFERROR(IF(B348="","",IF(T348="A",VLOOKUP(F348,listoneAnkerCompleto,6,FALSE)+(10.3552*H348*I348)/100+1.5+0.05,IF(T348="B",INDEX(dbOrdini[COSTO IMPORT BOTT.],MATCH(1,(dbOrdini[CODICE SUPPLY]=$W$6)*(dbOrdini[CODICE ANKER]=F348),0)),J348+(10.3552*H348*I348)/100+1.5+0.05))),"")</f>
        <v/>
      </c>
      <c r="N348" s="201" t="str">
        <f t="shared" si="31"/>
        <v/>
      </c>
      <c r="O348" s="127" t="str">
        <f>IFERROR(INDEX(ankerAvailabilities[quantity],MATCH(F348,ankerAvailabilities[article nr'#],0)),"")</f>
        <v/>
      </c>
      <c r="P348" s="128" t="str">
        <f ca="1">IFERROR(INDEX(inventarioGeko[ESISTENZA],MATCH(A348,inventarioGeko[ARTICOLO],0)),"")</f>
        <v/>
      </c>
      <c r="Q348" s="129" t="str">
        <f t="shared" si="32"/>
        <v/>
      </c>
      <c r="R348" s="130" t="str">
        <f t="shared" si="33"/>
        <v/>
      </c>
      <c r="S348" s="126" t="str">
        <f t="shared" si="34"/>
        <v/>
      </c>
      <c r="T348" s="240" t="str">
        <f t="shared" si="35"/>
        <v/>
      </c>
    </row>
    <row r="349" spans="1:20">
      <c r="A349" s="283" t="str">
        <f t="shared" ca="1" si="30"/>
        <v/>
      </c>
      <c r="B349" s="276"/>
      <c r="C349" s="277"/>
      <c r="D349" s="285"/>
      <c r="E349" s="164"/>
      <c r="F349" s="121" t="str" cm="1">
        <f t="array" ref="F349">IF(B349="","",IF(T349="A",INDEX(skuAnker,MATCH(B349,descrizioneArtAnker,0)),INDEX(dbOrdini[CODICE ANKER],MATCH(1,(dbOrdini[CODICE SUPPLY]=$W$6)*(dbOrdini[DESCRIZIONE]=B349),0))))</f>
        <v/>
      </c>
      <c r="G349" s="122" t="str">
        <f>IF(B349="","",IF(T349="A",VLOOKUP(B349,listoneAnker_NoSku,2,FALSE),INDEX(dbOrdini[BT/CS],MATCH(F349,dbOrdini[CODICE ANKER],0))))</f>
        <v/>
      </c>
      <c r="H349" s="123" t="str">
        <f>IF(B349="","",IF(T349="A",VLOOKUP(B349,listoneAnker_NoSku,3,FALSE),INDEX(dbOrdini[LT.],MATCH(F349,dbOrdini[CODICE ANKER],0))))</f>
        <v/>
      </c>
      <c r="I349" s="124" t="str">
        <f>IF(B349="","",IF(T349="A",VLOOKUP(B349,listoneAnker_NoSku,4,FALSE),INDEX(dbOrdini[% VOL],MATCH(F349,dbOrdini[CODICE ANKER],0))))</f>
        <v/>
      </c>
      <c r="J349" s="125" t="str">
        <f t="array" ref="J349">IF(B349="","",IF(T349="A",VLOOKUP(B349,listoneAnker_NoSku,5,FALSE),INDEX(dbOrdini[PREZZO ANKER],MATCH(1,(dbOrdini[CODICE SUPPLY]=$W$6)*(dbOrdini[CODICE ANKER]=F349),0))))</f>
        <v/>
      </c>
      <c r="K349" s="295" t="str">
        <f>IFERROR(INDEX(vinolux_data[Price / Bottle],MATCH(INDEX(Anker[barcode bottle],MATCH(F349,Anker[SKU],0)),vinolux_data[EAN bottle],0)),"")</f>
        <v/>
      </c>
      <c r="L349" s="295" t="str">
        <f>IF(B349="","",IF(T349&lt;&gt;"B",IFERROR(INDEX(ultimoPrezzoitalia[PREZZO UNITARIO],MATCH(TEXT(A349,0),ultimoPrezzoitalia[ARTICOLO],0)),""),IF(INDEX(dbOrdini[PREZZO ITALIA],MATCH(F349,dbOrdini[CODICE ANKER],0))=0,"",INDEX(dbOrdini[PREZZO ITALIA],MATCH(F349,dbOrdini[CODICE ANKER],0)))))</f>
        <v/>
      </c>
      <c r="M349" s="126" t="str">
        <f t="array" ref="M349">IFERROR(IF(B349="","",IF(T349="A",VLOOKUP(F349,listoneAnkerCompleto,6,FALSE)+(10.3552*H349*I349)/100+1.5+0.05,IF(T349="B",INDEX(dbOrdini[COSTO IMPORT BOTT.],MATCH(1,(dbOrdini[CODICE SUPPLY]=$W$6)*(dbOrdini[CODICE ANKER]=F349),0)),J349+(10.3552*H349*I349)/100+1.5+0.05))),"")</f>
        <v/>
      </c>
      <c r="N349" s="201" t="str">
        <f t="shared" si="31"/>
        <v/>
      </c>
      <c r="O349" s="127" t="str">
        <f>IFERROR(INDEX(ankerAvailabilities[quantity],MATCH(F349,ankerAvailabilities[article nr'#],0)),"")</f>
        <v/>
      </c>
      <c r="P349" s="128" t="str">
        <f ca="1">IFERROR(INDEX(inventarioGeko[ESISTENZA],MATCH(A349,inventarioGeko[ARTICOLO],0)),"")</f>
        <v/>
      </c>
      <c r="Q349" s="129" t="str">
        <f t="shared" si="32"/>
        <v/>
      </c>
      <c r="R349" s="130" t="str">
        <f t="shared" si="33"/>
        <v/>
      </c>
      <c r="S349" s="126" t="str">
        <f t="shared" si="34"/>
        <v/>
      </c>
      <c r="T349" s="240" t="str">
        <f t="shared" si="35"/>
        <v/>
      </c>
    </row>
    <row r="350" spans="1:20">
      <c r="A350" s="283" t="str">
        <f t="shared" ca="1" si="30"/>
        <v/>
      </c>
      <c r="B350" s="276"/>
      <c r="C350" s="277"/>
      <c r="D350" s="285"/>
      <c r="E350" s="164"/>
      <c r="F350" s="121" t="str" cm="1">
        <f t="array" ref="F350">IF(B350="","",IF(T350="A",INDEX(skuAnker,MATCH(B350,descrizioneArtAnker,0)),INDEX(dbOrdini[CODICE ANKER],MATCH(1,(dbOrdini[CODICE SUPPLY]=$W$6)*(dbOrdini[DESCRIZIONE]=B350),0))))</f>
        <v/>
      </c>
      <c r="G350" s="122" t="str">
        <f>IF(B350="","",IF(T350="A",VLOOKUP(B350,listoneAnker_NoSku,2,FALSE),INDEX(dbOrdini[BT/CS],MATCH(F350,dbOrdini[CODICE ANKER],0))))</f>
        <v/>
      </c>
      <c r="H350" s="123" t="str">
        <f>IF(B350="","",IF(T350="A",VLOOKUP(B350,listoneAnker_NoSku,3,FALSE),INDEX(dbOrdini[LT.],MATCH(F350,dbOrdini[CODICE ANKER],0))))</f>
        <v/>
      </c>
      <c r="I350" s="124" t="str">
        <f>IF(B350="","",IF(T350="A",VLOOKUP(B350,listoneAnker_NoSku,4,FALSE),INDEX(dbOrdini[% VOL],MATCH(F350,dbOrdini[CODICE ANKER],0))))</f>
        <v/>
      </c>
      <c r="J350" s="125" t="str">
        <f t="array" ref="J350">IF(B350="","",IF(T350="A",VLOOKUP(B350,listoneAnker_NoSku,5,FALSE),INDEX(dbOrdini[PREZZO ANKER],MATCH(1,(dbOrdini[CODICE SUPPLY]=$W$6)*(dbOrdini[CODICE ANKER]=F350),0))))</f>
        <v/>
      </c>
      <c r="K350" s="295" t="str">
        <f>IFERROR(INDEX(vinolux_data[Price / Bottle],MATCH(INDEX(Anker[barcode bottle],MATCH(F350,Anker[SKU],0)),vinolux_data[EAN bottle],0)),"")</f>
        <v/>
      </c>
      <c r="L350" s="295" t="str">
        <f>IF(B350="","",IF(T350&lt;&gt;"B",IFERROR(INDEX(ultimoPrezzoitalia[PREZZO UNITARIO],MATCH(TEXT(A350,0),ultimoPrezzoitalia[ARTICOLO],0)),""),IF(INDEX(dbOrdini[PREZZO ITALIA],MATCH(F350,dbOrdini[CODICE ANKER],0))=0,"",INDEX(dbOrdini[PREZZO ITALIA],MATCH(F350,dbOrdini[CODICE ANKER],0)))))</f>
        <v/>
      </c>
      <c r="M350" s="126" t="str">
        <f t="array" ref="M350">IFERROR(IF(B350="","",IF(T350="A",VLOOKUP(F350,listoneAnkerCompleto,6,FALSE)+(10.3552*H350*I350)/100+1.5+0.05,IF(T350="B",INDEX(dbOrdini[COSTO IMPORT BOTT.],MATCH(1,(dbOrdini[CODICE SUPPLY]=$W$6)*(dbOrdini[CODICE ANKER]=F350),0)),J350+(10.3552*H350*I350)/100+1.5+0.05))),"")</f>
        <v/>
      </c>
      <c r="N350" s="201" t="str">
        <f t="shared" si="31"/>
        <v/>
      </c>
      <c r="O350" s="127" t="str">
        <f>IFERROR(INDEX(ankerAvailabilities[quantity],MATCH(F350,ankerAvailabilities[article nr'#],0)),"")</f>
        <v/>
      </c>
      <c r="P350" s="128" t="str">
        <f ca="1">IFERROR(INDEX(inventarioGeko[ESISTENZA],MATCH(A350,inventarioGeko[ARTICOLO],0)),"")</f>
        <v/>
      </c>
      <c r="Q350" s="129" t="str">
        <f t="shared" si="32"/>
        <v/>
      </c>
      <c r="R350" s="130" t="str">
        <f t="shared" si="33"/>
        <v/>
      </c>
      <c r="S350" s="126" t="str">
        <f t="shared" si="34"/>
        <v/>
      </c>
      <c r="T350" s="240" t="str">
        <f t="shared" si="35"/>
        <v/>
      </c>
    </row>
    <row r="351" spans="1:20">
      <c r="A351" s="283" t="str">
        <f t="shared" ca="1" si="30"/>
        <v/>
      </c>
      <c r="B351" s="276"/>
      <c r="C351" s="277"/>
      <c r="D351" s="285"/>
      <c r="E351" s="164"/>
      <c r="F351" s="121" t="str" cm="1">
        <f t="array" ref="F351">IF(B351="","",IF(T351="A",INDEX(skuAnker,MATCH(B351,descrizioneArtAnker,0)),INDEX(dbOrdini[CODICE ANKER],MATCH(1,(dbOrdini[CODICE SUPPLY]=$W$6)*(dbOrdini[DESCRIZIONE]=B351),0))))</f>
        <v/>
      </c>
      <c r="G351" s="122" t="str">
        <f>IF(B351="","",IF(T351="A",VLOOKUP(B351,listoneAnker_NoSku,2,FALSE),INDEX(dbOrdini[BT/CS],MATCH(F351,dbOrdini[CODICE ANKER],0))))</f>
        <v/>
      </c>
      <c r="H351" s="123" t="str">
        <f>IF(B351="","",IF(T351="A",VLOOKUP(B351,listoneAnker_NoSku,3,FALSE),INDEX(dbOrdini[LT.],MATCH(F351,dbOrdini[CODICE ANKER],0))))</f>
        <v/>
      </c>
      <c r="I351" s="124" t="str">
        <f>IF(B351="","",IF(T351="A",VLOOKUP(B351,listoneAnker_NoSku,4,FALSE),INDEX(dbOrdini[% VOL],MATCH(F351,dbOrdini[CODICE ANKER],0))))</f>
        <v/>
      </c>
      <c r="J351" s="125" t="str">
        <f t="array" ref="J351">IF(B351="","",IF(T351="A",VLOOKUP(B351,listoneAnker_NoSku,5,FALSE),INDEX(dbOrdini[PREZZO ANKER],MATCH(1,(dbOrdini[CODICE SUPPLY]=$W$6)*(dbOrdini[CODICE ANKER]=F351),0))))</f>
        <v/>
      </c>
      <c r="K351" s="295" t="str">
        <f>IFERROR(INDEX(vinolux_data[Price / Bottle],MATCH(INDEX(Anker[barcode bottle],MATCH(F351,Anker[SKU],0)),vinolux_data[EAN bottle],0)),"")</f>
        <v/>
      </c>
      <c r="L351" s="295" t="str">
        <f>IF(B351="","",IF(T351&lt;&gt;"B",IFERROR(INDEX(ultimoPrezzoitalia[PREZZO UNITARIO],MATCH(TEXT(A351,0),ultimoPrezzoitalia[ARTICOLO],0)),""),IF(INDEX(dbOrdini[PREZZO ITALIA],MATCH(F351,dbOrdini[CODICE ANKER],0))=0,"",INDEX(dbOrdini[PREZZO ITALIA],MATCH(F351,dbOrdini[CODICE ANKER],0)))))</f>
        <v/>
      </c>
      <c r="M351" s="126" t="str">
        <f t="array" ref="M351">IFERROR(IF(B351="","",IF(T351="A",VLOOKUP(F351,listoneAnkerCompleto,6,FALSE)+(10.3552*H351*I351)/100+1.5+0.05,IF(T351="B",INDEX(dbOrdini[COSTO IMPORT BOTT.],MATCH(1,(dbOrdini[CODICE SUPPLY]=$W$6)*(dbOrdini[CODICE ANKER]=F351),0)),J351+(10.3552*H351*I351)/100+1.5+0.05))),"")</f>
        <v/>
      </c>
      <c r="N351" s="201" t="str">
        <f t="shared" si="31"/>
        <v/>
      </c>
      <c r="O351" s="127" t="str">
        <f>IFERROR(INDEX(ankerAvailabilities[quantity],MATCH(F351,ankerAvailabilities[article nr'#],0)),"")</f>
        <v/>
      </c>
      <c r="P351" s="128" t="str">
        <f ca="1">IFERROR(INDEX(inventarioGeko[ESISTENZA],MATCH(A351,inventarioGeko[ARTICOLO],0)),"")</f>
        <v/>
      </c>
      <c r="Q351" s="129" t="str">
        <f t="shared" si="32"/>
        <v/>
      </c>
      <c r="R351" s="130" t="str">
        <f t="shared" si="33"/>
        <v/>
      </c>
      <c r="S351" s="126" t="str">
        <f t="shared" si="34"/>
        <v/>
      </c>
      <c r="T351" s="240" t="str">
        <f t="shared" si="35"/>
        <v/>
      </c>
    </row>
    <row r="352" spans="1:20">
      <c r="A352" s="283" t="str">
        <f t="shared" ca="1" si="30"/>
        <v/>
      </c>
      <c r="B352" s="276"/>
      <c r="C352" s="277"/>
      <c r="D352" s="285"/>
      <c r="E352" s="164"/>
      <c r="F352" s="121" t="str" cm="1">
        <f t="array" ref="F352">IF(B352="","",IF(T352="A",INDEX(skuAnker,MATCH(B352,descrizioneArtAnker,0)),INDEX(dbOrdini[CODICE ANKER],MATCH(1,(dbOrdini[CODICE SUPPLY]=$W$6)*(dbOrdini[DESCRIZIONE]=B352),0))))</f>
        <v/>
      </c>
      <c r="G352" s="122" t="str">
        <f>IF(B352="","",IF(T352="A",VLOOKUP(B352,listoneAnker_NoSku,2,FALSE),INDEX(dbOrdini[BT/CS],MATCH(F352,dbOrdini[CODICE ANKER],0))))</f>
        <v/>
      </c>
      <c r="H352" s="123" t="str">
        <f>IF(B352="","",IF(T352="A",VLOOKUP(B352,listoneAnker_NoSku,3,FALSE),INDEX(dbOrdini[LT.],MATCH(F352,dbOrdini[CODICE ANKER],0))))</f>
        <v/>
      </c>
      <c r="I352" s="124" t="str">
        <f>IF(B352="","",IF(T352="A",VLOOKUP(B352,listoneAnker_NoSku,4,FALSE),INDEX(dbOrdini[% VOL],MATCH(F352,dbOrdini[CODICE ANKER],0))))</f>
        <v/>
      </c>
      <c r="J352" s="125" t="str">
        <f t="array" ref="J352">IF(B352="","",IF(T352="A",VLOOKUP(B352,listoneAnker_NoSku,5,FALSE),INDEX(dbOrdini[PREZZO ANKER],MATCH(1,(dbOrdini[CODICE SUPPLY]=$W$6)*(dbOrdini[CODICE ANKER]=F352),0))))</f>
        <v/>
      </c>
      <c r="K352" s="295" t="str">
        <f>IFERROR(INDEX(vinolux_data[Price / Bottle],MATCH(INDEX(Anker[barcode bottle],MATCH(F352,Anker[SKU],0)),vinolux_data[EAN bottle],0)),"")</f>
        <v/>
      </c>
      <c r="L352" s="295" t="str">
        <f>IF(B352="","",IF(T352&lt;&gt;"B",IFERROR(INDEX(ultimoPrezzoitalia[PREZZO UNITARIO],MATCH(TEXT(A352,0),ultimoPrezzoitalia[ARTICOLO],0)),""),IF(INDEX(dbOrdini[PREZZO ITALIA],MATCH(F352,dbOrdini[CODICE ANKER],0))=0,"",INDEX(dbOrdini[PREZZO ITALIA],MATCH(F352,dbOrdini[CODICE ANKER],0)))))</f>
        <v/>
      </c>
      <c r="M352" s="126" t="str">
        <f t="array" ref="M352">IFERROR(IF(B352="","",IF(T352="A",VLOOKUP(F352,listoneAnkerCompleto,6,FALSE)+(10.3552*H352*I352)/100+1.5+0.05,IF(T352="B",INDEX(dbOrdini[COSTO IMPORT BOTT.],MATCH(1,(dbOrdini[CODICE SUPPLY]=$W$6)*(dbOrdini[CODICE ANKER]=F352),0)),J352+(10.3552*H352*I352)/100+1.5+0.05))),"")</f>
        <v/>
      </c>
      <c r="N352" s="201" t="str">
        <f t="shared" si="31"/>
        <v/>
      </c>
      <c r="O352" s="127" t="str">
        <f>IFERROR(INDEX(ankerAvailabilities[quantity],MATCH(F352,ankerAvailabilities[article nr'#],0)),"")</f>
        <v/>
      </c>
      <c r="P352" s="128" t="str">
        <f ca="1">IFERROR(INDEX(inventarioGeko[ESISTENZA],MATCH(A352,inventarioGeko[ARTICOLO],0)),"")</f>
        <v/>
      </c>
      <c r="Q352" s="129" t="str">
        <f t="shared" si="32"/>
        <v/>
      </c>
      <c r="R352" s="130" t="str">
        <f t="shared" si="33"/>
        <v/>
      </c>
      <c r="S352" s="126" t="str">
        <f t="shared" si="34"/>
        <v/>
      </c>
      <c r="T352" s="240" t="str">
        <f t="shared" si="35"/>
        <v/>
      </c>
    </row>
    <row r="353" spans="1:20">
      <c r="A353" s="283" t="str">
        <f t="shared" ca="1" si="30"/>
        <v/>
      </c>
      <c r="B353" s="276"/>
      <c r="C353" s="277"/>
      <c r="D353" s="285"/>
      <c r="E353" s="164"/>
      <c r="F353" s="121" t="str" cm="1">
        <f t="array" ref="F353">IF(B353="","",IF(T353="A",INDEX(skuAnker,MATCH(B353,descrizioneArtAnker,0)),INDEX(dbOrdini[CODICE ANKER],MATCH(1,(dbOrdini[CODICE SUPPLY]=$W$6)*(dbOrdini[DESCRIZIONE]=B353),0))))</f>
        <v/>
      </c>
      <c r="G353" s="122" t="str">
        <f>IF(B353="","",IF(T353="A",VLOOKUP(B353,listoneAnker_NoSku,2,FALSE),INDEX(dbOrdini[BT/CS],MATCH(F353,dbOrdini[CODICE ANKER],0))))</f>
        <v/>
      </c>
      <c r="H353" s="123" t="str">
        <f>IF(B353="","",IF(T353="A",VLOOKUP(B353,listoneAnker_NoSku,3,FALSE),INDEX(dbOrdini[LT.],MATCH(F353,dbOrdini[CODICE ANKER],0))))</f>
        <v/>
      </c>
      <c r="I353" s="124" t="str">
        <f>IF(B353="","",IF(T353="A",VLOOKUP(B353,listoneAnker_NoSku,4,FALSE),INDEX(dbOrdini[% VOL],MATCH(F353,dbOrdini[CODICE ANKER],0))))</f>
        <v/>
      </c>
      <c r="J353" s="125" t="str">
        <f t="array" ref="J353">IF(B353="","",IF(T353="A",VLOOKUP(B353,listoneAnker_NoSku,5,FALSE),INDEX(dbOrdini[PREZZO ANKER],MATCH(1,(dbOrdini[CODICE SUPPLY]=$W$6)*(dbOrdini[CODICE ANKER]=F353),0))))</f>
        <v/>
      </c>
      <c r="K353" s="295" t="str">
        <f>IFERROR(INDEX(vinolux_data[Price / Bottle],MATCH(INDEX(Anker[barcode bottle],MATCH(F353,Anker[SKU],0)),vinolux_data[EAN bottle],0)),"")</f>
        <v/>
      </c>
      <c r="L353" s="295" t="str">
        <f>IF(B353="","",IF(T353&lt;&gt;"B",IFERROR(INDEX(ultimoPrezzoitalia[PREZZO UNITARIO],MATCH(TEXT(A353,0),ultimoPrezzoitalia[ARTICOLO],0)),""),IF(INDEX(dbOrdini[PREZZO ITALIA],MATCH(F353,dbOrdini[CODICE ANKER],0))=0,"",INDEX(dbOrdini[PREZZO ITALIA],MATCH(F353,dbOrdini[CODICE ANKER],0)))))</f>
        <v/>
      </c>
      <c r="M353" s="126" t="str">
        <f t="array" ref="M353">IFERROR(IF(B353="","",IF(T353="A",VLOOKUP(F353,listoneAnkerCompleto,6,FALSE)+(10.3552*H353*I353)/100+1.5+0.05,IF(T353="B",INDEX(dbOrdini[COSTO IMPORT BOTT.],MATCH(1,(dbOrdini[CODICE SUPPLY]=$W$6)*(dbOrdini[CODICE ANKER]=F353),0)),J353+(10.3552*H353*I353)/100+1.5+0.05))),"")</f>
        <v/>
      </c>
      <c r="N353" s="201" t="str">
        <f t="shared" si="31"/>
        <v/>
      </c>
      <c r="O353" s="127" t="str">
        <f>IFERROR(INDEX(ankerAvailabilities[quantity],MATCH(F353,ankerAvailabilities[article nr'#],0)),"")</f>
        <v/>
      </c>
      <c r="P353" s="128" t="str">
        <f ca="1">IFERROR(INDEX(inventarioGeko[ESISTENZA],MATCH(A353,inventarioGeko[ARTICOLO],0)),"")</f>
        <v/>
      </c>
      <c r="Q353" s="129" t="str">
        <f t="shared" si="32"/>
        <v/>
      </c>
      <c r="R353" s="130" t="str">
        <f t="shared" si="33"/>
        <v/>
      </c>
      <c r="S353" s="126" t="str">
        <f t="shared" si="34"/>
        <v/>
      </c>
      <c r="T353" s="240" t="str">
        <f t="shared" si="35"/>
        <v/>
      </c>
    </row>
    <row r="354" spans="1:20">
      <c r="A354" s="283" t="str">
        <f t="shared" ca="1" si="30"/>
        <v/>
      </c>
      <c r="B354" s="276"/>
      <c r="C354" s="277"/>
      <c r="D354" s="285"/>
      <c r="E354" s="164"/>
      <c r="F354" s="121" t="str" cm="1">
        <f t="array" ref="F354">IF(B354="","",IF(T354="A",INDEX(skuAnker,MATCH(B354,descrizioneArtAnker,0)),INDEX(dbOrdini[CODICE ANKER],MATCH(1,(dbOrdini[CODICE SUPPLY]=$W$6)*(dbOrdini[DESCRIZIONE]=B354),0))))</f>
        <v/>
      </c>
      <c r="G354" s="122" t="str">
        <f>IF(B354="","",IF(T354="A",VLOOKUP(B354,listoneAnker_NoSku,2,FALSE),INDEX(dbOrdini[BT/CS],MATCH(F354,dbOrdini[CODICE ANKER],0))))</f>
        <v/>
      </c>
      <c r="H354" s="123" t="str">
        <f>IF(B354="","",IF(T354="A",VLOOKUP(B354,listoneAnker_NoSku,3,FALSE),INDEX(dbOrdini[LT.],MATCH(F354,dbOrdini[CODICE ANKER],0))))</f>
        <v/>
      </c>
      <c r="I354" s="124" t="str">
        <f>IF(B354="","",IF(T354="A",VLOOKUP(B354,listoneAnker_NoSku,4,FALSE),INDEX(dbOrdini[% VOL],MATCH(F354,dbOrdini[CODICE ANKER],0))))</f>
        <v/>
      </c>
      <c r="J354" s="125" t="str">
        <f t="array" ref="J354">IF(B354="","",IF(T354="A",VLOOKUP(B354,listoneAnker_NoSku,5,FALSE),INDEX(dbOrdini[PREZZO ANKER],MATCH(1,(dbOrdini[CODICE SUPPLY]=$W$6)*(dbOrdini[CODICE ANKER]=F354),0))))</f>
        <v/>
      </c>
      <c r="K354" s="295" t="str">
        <f>IFERROR(INDEX(vinolux_data[Price / Bottle],MATCH(INDEX(Anker[barcode bottle],MATCH(F354,Anker[SKU],0)),vinolux_data[EAN bottle],0)),"")</f>
        <v/>
      </c>
      <c r="L354" s="295" t="str">
        <f>IF(B354="","",IF(T354&lt;&gt;"B",IFERROR(INDEX(ultimoPrezzoitalia[PREZZO UNITARIO],MATCH(TEXT(A354,0),ultimoPrezzoitalia[ARTICOLO],0)),""),IF(INDEX(dbOrdini[PREZZO ITALIA],MATCH(F354,dbOrdini[CODICE ANKER],0))=0,"",INDEX(dbOrdini[PREZZO ITALIA],MATCH(F354,dbOrdini[CODICE ANKER],0)))))</f>
        <v/>
      </c>
      <c r="M354" s="126" t="str">
        <f t="array" ref="M354">IFERROR(IF(B354="","",IF(T354="A",VLOOKUP(F354,listoneAnkerCompleto,6,FALSE)+(10.3552*H354*I354)/100+1.5+0.05,IF(T354="B",INDEX(dbOrdini[COSTO IMPORT BOTT.],MATCH(1,(dbOrdini[CODICE SUPPLY]=$W$6)*(dbOrdini[CODICE ANKER]=F354),0)),J354+(10.3552*H354*I354)/100+1.5+0.05))),"")</f>
        <v/>
      </c>
      <c r="N354" s="201" t="str">
        <f t="shared" si="31"/>
        <v/>
      </c>
      <c r="O354" s="127" t="str">
        <f>IFERROR(INDEX(ankerAvailabilities[quantity],MATCH(F354,ankerAvailabilities[article nr'#],0)),"")</f>
        <v/>
      </c>
      <c r="P354" s="128" t="str">
        <f ca="1">IFERROR(INDEX(inventarioGeko[ESISTENZA],MATCH(A354,inventarioGeko[ARTICOLO],0)),"")</f>
        <v/>
      </c>
      <c r="Q354" s="129" t="str">
        <f t="shared" si="32"/>
        <v/>
      </c>
      <c r="R354" s="130" t="str">
        <f t="shared" si="33"/>
        <v/>
      </c>
      <c r="S354" s="126" t="str">
        <f t="shared" si="34"/>
        <v/>
      </c>
      <c r="T354" s="240" t="str">
        <f t="shared" si="35"/>
        <v/>
      </c>
    </row>
    <row r="355" spans="1:20">
      <c r="A355" s="283" t="str">
        <f t="shared" ca="1" si="30"/>
        <v/>
      </c>
      <c r="B355" s="276"/>
      <c r="C355" s="277"/>
      <c r="D355" s="285"/>
      <c r="E355" s="164"/>
      <c r="F355" s="121" t="str" cm="1">
        <f t="array" ref="F355">IF(B355="","",IF(T355="A",INDEX(skuAnker,MATCH(B355,descrizioneArtAnker,0)),INDEX(dbOrdini[CODICE ANKER],MATCH(1,(dbOrdini[CODICE SUPPLY]=$W$6)*(dbOrdini[DESCRIZIONE]=B355),0))))</f>
        <v/>
      </c>
      <c r="G355" s="122" t="str">
        <f>IF(B355="","",IF(T355="A",VLOOKUP(B355,listoneAnker_NoSku,2,FALSE),INDEX(dbOrdini[BT/CS],MATCH(F355,dbOrdini[CODICE ANKER],0))))</f>
        <v/>
      </c>
      <c r="H355" s="123" t="str">
        <f>IF(B355="","",IF(T355="A",VLOOKUP(B355,listoneAnker_NoSku,3,FALSE),INDEX(dbOrdini[LT.],MATCH(F355,dbOrdini[CODICE ANKER],0))))</f>
        <v/>
      </c>
      <c r="I355" s="124" t="str">
        <f>IF(B355="","",IF(T355="A",VLOOKUP(B355,listoneAnker_NoSku,4,FALSE),INDEX(dbOrdini[% VOL],MATCH(F355,dbOrdini[CODICE ANKER],0))))</f>
        <v/>
      </c>
      <c r="J355" s="125" t="str">
        <f t="array" ref="J355">IF(B355="","",IF(T355="A",VLOOKUP(B355,listoneAnker_NoSku,5,FALSE),INDEX(dbOrdini[PREZZO ANKER],MATCH(1,(dbOrdini[CODICE SUPPLY]=$W$6)*(dbOrdini[CODICE ANKER]=F355),0))))</f>
        <v/>
      </c>
      <c r="K355" s="295" t="str">
        <f>IFERROR(INDEX(vinolux_data[Price / Bottle],MATCH(INDEX(Anker[barcode bottle],MATCH(F355,Anker[SKU],0)),vinolux_data[EAN bottle],0)),"")</f>
        <v/>
      </c>
      <c r="L355" s="295" t="str">
        <f>IF(B355="","",IF(T355&lt;&gt;"B",IFERROR(INDEX(ultimoPrezzoitalia[PREZZO UNITARIO],MATCH(TEXT(A355,0),ultimoPrezzoitalia[ARTICOLO],0)),""),IF(INDEX(dbOrdini[PREZZO ITALIA],MATCH(F355,dbOrdini[CODICE ANKER],0))=0,"",INDEX(dbOrdini[PREZZO ITALIA],MATCH(F355,dbOrdini[CODICE ANKER],0)))))</f>
        <v/>
      </c>
      <c r="M355" s="126" t="str">
        <f t="array" ref="M355">IFERROR(IF(B355="","",IF(T355="A",VLOOKUP(F355,listoneAnkerCompleto,6,FALSE)+(10.3552*H355*I355)/100+1.5+0.05,IF(T355="B",INDEX(dbOrdini[COSTO IMPORT BOTT.],MATCH(1,(dbOrdini[CODICE SUPPLY]=$W$6)*(dbOrdini[CODICE ANKER]=F355),0)),J355+(10.3552*H355*I355)/100+1.5+0.05))),"")</f>
        <v/>
      </c>
      <c r="N355" s="201" t="str">
        <f t="shared" si="31"/>
        <v/>
      </c>
      <c r="O355" s="127" t="str">
        <f>IFERROR(INDEX(ankerAvailabilities[quantity],MATCH(F355,ankerAvailabilities[article nr'#],0)),"")</f>
        <v/>
      </c>
      <c r="P355" s="128" t="str">
        <f ca="1">IFERROR(INDEX(inventarioGeko[ESISTENZA],MATCH(A355,inventarioGeko[ARTICOLO],0)),"")</f>
        <v/>
      </c>
      <c r="Q355" s="129" t="str">
        <f t="shared" si="32"/>
        <v/>
      </c>
      <c r="R355" s="130" t="str">
        <f t="shared" si="33"/>
        <v/>
      </c>
      <c r="S355" s="126" t="str">
        <f t="shared" si="34"/>
        <v/>
      </c>
      <c r="T355" s="240" t="str">
        <f t="shared" si="35"/>
        <v/>
      </c>
    </row>
    <row r="356" spans="1:20">
      <c r="A356" s="283" t="str">
        <f t="shared" ca="1" si="30"/>
        <v/>
      </c>
      <c r="B356" s="276"/>
      <c r="C356" s="277"/>
      <c r="D356" s="285"/>
      <c r="E356" s="164"/>
      <c r="F356" s="121" t="str" cm="1">
        <f t="array" ref="F356">IF(B356="","",IF(T356="A",INDEX(skuAnker,MATCH(B356,descrizioneArtAnker,0)),INDEX(dbOrdini[CODICE ANKER],MATCH(1,(dbOrdini[CODICE SUPPLY]=$W$6)*(dbOrdini[DESCRIZIONE]=B356),0))))</f>
        <v/>
      </c>
      <c r="G356" s="122" t="str">
        <f>IF(B356="","",IF(T356="A",VLOOKUP(B356,listoneAnker_NoSku,2,FALSE),INDEX(dbOrdini[BT/CS],MATCH(F356,dbOrdini[CODICE ANKER],0))))</f>
        <v/>
      </c>
      <c r="H356" s="123" t="str">
        <f>IF(B356="","",IF(T356="A",VLOOKUP(B356,listoneAnker_NoSku,3,FALSE),INDEX(dbOrdini[LT.],MATCH(F356,dbOrdini[CODICE ANKER],0))))</f>
        <v/>
      </c>
      <c r="I356" s="124" t="str">
        <f>IF(B356="","",IF(T356="A",VLOOKUP(B356,listoneAnker_NoSku,4,FALSE),INDEX(dbOrdini[% VOL],MATCH(F356,dbOrdini[CODICE ANKER],0))))</f>
        <v/>
      </c>
      <c r="J356" s="125" t="str">
        <f t="array" ref="J356">IF(B356="","",IF(T356="A",VLOOKUP(B356,listoneAnker_NoSku,5,FALSE),INDEX(dbOrdini[PREZZO ANKER],MATCH(1,(dbOrdini[CODICE SUPPLY]=$W$6)*(dbOrdini[CODICE ANKER]=F356),0))))</f>
        <v/>
      </c>
      <c r="K356" s="295" t="str">
        <f>IFERROR(INDEX(vinolux_data[Price / Bottle],MATCH(INDEX(Anker[barcode bottle],MATCH(F356,Anker[SKU],0)),vinolux_data[EAN bottle],0)),"")</f>
        <v/>
      </c>
      <c r="L356" s="295" t="str">
        <f>IF(B356="","",IF(T356&lt;&gt;"B",IFERROR(INDEX(ultimoPrezzoitalia[PREZZO UNITARIO],MATCH(TEXT(A356,0),ultimoPrezzoitalia[ARTICOLO],0)),""),IF(INDEX(dbOrdini[PREZZO ITALIA],MATCH(F356,dbOrdini[CODICE ANKER],0))=0,"",INDEX(dbOrdini[PREZZO ITALIA],MATCH(F356,dbOrdini[CODICE ANKER],0)))))</f>
        <v/>
      </c>
      <c r="M356" s="126" t="str">
        <f t="array" ref="M356">IFERROR(IF(B356="","",IF(T356="A",VLOOKUP(F356,listoneAnkerCompleto,6,FALSE)+(10.3552*H356*I356)/100+1.5+0.05,IF(T356="B",INDEX(dbOrdini[COSTO IMPORT BOTT.],MATCH(1,(dbOrdini[CODICE SUPPLY]=$W$6)*(dbOrdini[CODICE ANKER]=F356),0)),J356+(10.3552*H356*I356)/100+1.5+0.05))),"")</f>
        <v/>
      </c>
      <c r="N356" s="201" t="str">
        <f t="shared" si="31"/>
        <v/>
      </c>
      <c r="O356" s="127" t="str">
        <f>IFERROR(INDEX(ankerAvailabilities[quantity],MATCH(F356,ankerAvailabilities[article nr'#],0)),"")</f>
        <v/>
      </c>
      <c r="P356" s="128" t="str">
        <f ca="1">IFERROR(INDEX(inventarioGeko[ESISTENZA],MATCH(A356,inventarioGeko[ARTICOLO],0)),"")</f>
        <v/>
      </c>
      <c r="Q356" s="129" t="str">
        <f t="shared" si="32"/>
        <v/>
      </c>
      <c r="R356" s="130" t="str">
        <f t="shared" si="33"/>
        <v/>
      </c>
      <c r="S356" s="126" t="str">
        <f t="shared" si="34"/>
        <v/>
      </c>
      <c r="T356" s="240" t="str">
        <f t="shared" si="35"/>
        <v/>
      </c>
    </row>
    <row r="357" spans="1:20">
      <c r="A357" s="283" t="str">
        <f t="shared" ca="1" si="30"/>
        <v/>
      </c>
      <c r="B357" s="276"/>
      <c r="C357" s="277"/>
      <c r="D357" s="285"/>
      <c r="E357" s="164"/>
      <c r="F357" s="121" t="str" cm="1">
        <f t="array" ref="F357">IF(B357="","",IF(T357="A",INDEX(skuAnker,MATCH(B357,descrizioneArtAnker,0)),INDEX(dbOrdini[CODICE ANKER],MATCH(1,(dbOrdini[CODICE SUPPLY]=$W$6)*(dbOrdini[DESCRIZIONE]=B357),0))))</f>
        <v/>
      </c>
      <c r="G357" s="122" t="str">
        <f>IF(B357="","",IF(T357="A",VLOOKUP(B357,listoneAnker_NoSku,2,FALSE),INDEX(dbOrdini[BT/CS],MATCH(F357,dbOrdini[CODICE ANKER],0))))</f>
        <v/>
      </c>
      <c r="H357" s="123" t="str">
        <f>IF(B357="","",IF(T357="A",VLOOKUP(B357,listoneAnker_NoSku,3,FALSE),INDEX(dbOrdini[LT.],MATCH(F357,dbOrdini[CODICE ANKER],0))))</f>
        <v/>
      </c>
      <c r="I357" s="124" t="str">
        <f>IF(B357="","",IF(T357="A",VLOOKUP(B357,listoneAnker_NoSku,4,FALSE),INDEX(dbOrdini[% VOL],MATCH(F357,dbOrdini[CODICE ANKER],0))))</f>
        <v/>
      </c>
      <c r="J357" s="125" t="str">
        <f t="array" ref="J357">IF(B357="","",IF(T357="A",VLOOKUP(B357,listoneAnker_NoSku,5,FALSE),INDEX(dbOrdini[PREZZO ANKER],MATCH(1,(dbOrdini[CODICE SUPPLY]=$W$6)*(dbOrdini[CODICE ANKER]=F357),0))))</f>
        <v/>
      </c>
      <c r="K357" s="295" t="str">
        <f>IFERROR(INDEX(vinolux_data[Price / Bottle],MATCH(INDEX(Anker[barcode bottle],MATCH(F357,Anker[SKU],0)),vinolux_data[EAN bottle],0)),"")</f>
        <v/>
      </c>
      <c r="L357" s="295" t="str">
        <f>IF(B357="","",IF(T357&lt;&gt;"B",IFERROR(INDEX(ultimoPrezzoitalia[PREZZO UNITARIO],MATCH(TEXT(A357,0),ultimoPrezzoitalia[ARTICOLO],0)),""),IF(INDEX(dbOrdini[PREZZO ITALIA],MATCH(F357,dbOrdini[CODICE ANKER],0))=0,"",INDEX(dbOrdini[PREZZO ITALIA],MATCH(F357,dbOrdini[CODICE ANKER],0)))))</f>
        <v/>
      </c>
      <c r="M357" s="126" t="str">
        <f t="array" ref="M357">IFERROR(IF(B357="","",IF(T357="A",VLOOKUP(F357,listoneAnkerCompleto,6,FALSE)+(10.3552*H357*I357)/100+1.5+0.05,IF(T357="B",INDEX(dbOrdini[COSTO IMPORT BOTT.],MATCH(1,(dbOrdini[CODICE SUPPLY]=$W$6)*(dbOrdini[CODICE ANKER]=F357),0)),J357+(10.3552*H357*I357)/100+1.5+0.05))),"")</f>
        <v/>
      </c>
      <c r="N357" s="201" t="str">
        <f t="shared" si="31"/>
        <v/>
      </c>
      <c r="O357" s="127" t="str">
        <f>IFERROR(INDEX(ankerAvailabilities[quantity],MATCH(F357,ankerAvailabilities[article nr'#],0)),"")</f>
        <v/>
      </c>
      <c r="P357" s="128" t="str">
        <f ca="1">IFERROR(INDEX(inventarioGeko[ESISTENZA],MATCH(A357,inventarioGeko[ARTICOLO],0)),"")</f>
        <v/>
      </c>
      <c r="Q357" s="129" t="str">
        <f t="shared" si="32"/>
        <v/>
      </c>
      <c r="R357" s="130" t="str">
        <f t="shared" si="33"/>
        <v/>
      </c>
      <c r="S357" s="126" t="str">
        <f t="shared" si="34"/>
        <v/>
      </c>
      <c r="T357" s="240" t="str">
        <f t="shared" si="35"/>
        <v/>
      </c>
    </row>
    <row r="358" spans="1:20">
      <c r="A358" s="283" t="str">
        <f t="shared" ca="1" si="30"/>
        <v/>
      </c>
      <c r="B358" s="276"/>
      <c r="C358" s="277"/>
      <c r="D358" s="285"/>
      <c r="E358" s="164"/>
      <c r="F358" s="121" t="str" cm="1">
        <f t="array" ref="F358">IF(B358="","",IF(T358="A",INDEX(skuAnker,MATCH(B358,descrizioneArtAnker,0)),INDEX(dbOrdini[CODICE ANKER],MATCH(1,(dbOrdini[CODICE SUPPLY]=$W$6)*(dbOrdini[DESCRIZIONE]=B358),0))))</f>
        <v/>
      </c>
      <c r="G358" s="122" t="str">
        <f>IF(B358="","",IF(T358="A",VLOOKUP(B358,listoneAnker_NoSku,2,FALSE),INDEX(dbOrdini[BT/CS],MATCH(F358,dbOrdini[CODICE ANKER],0))))</f>
        <v/>
      </c>
      <c r="H358" s="123" t="str">
        <f>IF(B358="","",IF(T358="A",VLOOKUP(B358,listoneAnker_NoSku,3,FALSE),INDEX(dbOrdini[LT.],MATCH(F358,dbOrdini[CODICE ANKER],0))))</f>
        <v/>
      </c>
      <c r="I358" s="124" t="str">
        <f>IF(B358="","",IF(T358="A",VLOOKUP(B358,listoneAnker_NoSku,4,FALSE),INDEX(dbOrdini[% VOL],MATCH(F358,dbOrdini[CODICE ANKER],0))))</f>
        <v/>
      </c>
      <c r="J358" s="125" t="str">
        <f t="array" ref="J358">IF(B358="","",IF(T358="A",VLOOKUP(B358,listoneAnker_NoSku,5,FALSE),INDEX(dbOrdini[PREZZO ANKER],MATCH(1,(dbOrdini[CODICE SUPPLY]=$W$6)*(dbOrdini[CODICE ANKER]=F358),0))))</f>
        <v/>
      </c>
      <c r="K358" s="295" t="str">
        <f>IFERROR(INDEX(vinolux_data[Price / Bottle],MATCH(INDEX(Anker[barcode bottle],MATCH(F358,Anker[SKU],0)),vinolux_data[EAN bottle],0)),"")</f>
        <v/>
      </c>
      <c r="L358" s="295" t="str">
        <f>IF(B358="","",IF(T358&lt;&gt;"B",IFERROR(INDEX(ultimoPrezzoitalia[PREZZO UNITARIO],MATCH(TEXT(A358,0),ultimoPrezzoitalia[ARTICOLO],0)),""),IF(INDEX(dbOrdini[PREZZO ITALIA],MATCH(F358,dbOrdini[CODICE ANKER],0))=0,"",INDEX(dbOrdini[PREZZO ITALIA],MATCH(F358,dbOrdini[CODICE ANKER],0)))))</f>
        <v/>
      </c>
      <c r="M358" s="126" t="str">
        <f t="array" ref="M358">IFERROR(IF(B358="","",IF(T358="A",VLOOKUP(F358,listoneAnkerCompleto,6,FALSE)+(10.3552*H358*I358)/100+1.5+0.05,IF(T358="B",INDEX(dbOrdini[COSTO IMPORT BOTT.],MATCH(1,(dbOrdini[CODICE SUPPLY]=$W$6)*(dbOrdini[CODICE ANKER]=F358),0)),J358+(10.3552*H358*I358)/100+1.5+0.05))),"")</f>
        <v/>
      </c>
      <c r="N358" s="201" t="str">
        <f t="shared" si="31"/>
        <v/>
      </c>
      <c r="O358" s="127" t="str">
        <f>IFERROR(INDEX(ankerAvailabilities[quantity],MATCH(F358,ankerAvailabilities[article nr'#],0)),"")</f>
        <v/>
      </c>
      <c r="P358" s="128" t="str">
        <f ca="1">IFERROR(INDEX(inventarioGeko[ESISTENZA],MATCH(A358,inventarioGeko[ARTICOLO],0)),"")</f>
        <v/>
      </c>
      <c r="Q358" s="129" t="str">
        <f t="shared" si="32"/>
        <v/>
      </c>
      <c r="R358" s="130" t="str">
        <f t="shared" si="33"/>
        <v/>
      </c>
      <c r="S358" s="126" t="str">
        <f t="shared" si="34"/>
        <v/>
      </c>
      <c r="T358" s="240" t="str">
        <f t="shared" si="35"/>
        <v/>
      </c>
    </row>
    <row r="359" spans="1:20">
      <c r="A359" s="283" t="str">
        <f t="shared" ca="1" si="30"/>
        <v/>
      </c>
      <c r="B359" s="276"/>
      <c r="C359" s="277"/>
      <c r="D359" s="285"/>
      <c r="E359" s="164"/>
      <c r="F359" s="121" t="str" cm="1">
        <f t="array" ref="F359">IF(B359="","",IF(T359="A",INDEX(skuAnker,MATCH(B359,descrizioneArtAnker,0)),INDEX(dbOrdini[CODICE ANKER],MATCH(1,(dbOrdini[CODICE SUPPLY]=$W$6)*(dbOrdini[DESCRIZIONE]=B359),0))))</f>
        <v/>
      </c>
      <c r="G359" s="122" t="str">
        <f>IF(B359="","",IF(T359="A",VLOOKUP(B359,listoneAnker_NoSku,2,FALSE),INDEX(dbOrdini[BT/CS],MATCH(F359,dbOrdini[CODICE ANKER],0))))</f>
        <v/>
      </c>
      <c r="H359" s="123" t="str">
        <f>IF(B359="","",IF(T359="A",VLOOKUP(B359,listoneAnker_NoSku,3,FALSE),INDEX(dbOrdini[LT.],MATCH(F359,dbOrdini[CODICE ANKER],0))))</f>
        <v/>
      </c>
      <c r="I359" s="124" t="str">
        <f>IF(B359="","",IF(T359="A",VLOOKUP(B359,listoneAnker_NoSku,4,FALSE),INDEX(dbOrdini[% VOL],MATCH(F359,dbOrdini[CODICE ANKER],0))))</f>
        <v/>
      </c>
      <c r="J359" s="125" t="str">
        <f t="array" ref="J359">IF(B359="","",IF(T359="A",VLOOKUP(B359,listoneAnker_NoSku,5,FALSE),INDEX(dbOrdini[PREZZO ANKER],MATCH(1,(dbOrdini[CODICE SUPPLY]=$W$6)*(dbOrdini[CODICE ANKER]=F359),0))))</f>
        <v/>
      </c>
      <c r="K359" s="295" t="str">
        <f>IFERROR(INDEX(vinolux_data[Price / Bottle],MATCH(INDEX(Anker[barcode bottle],MATCH(F359,Anker[SKU],0)),vinolux_data[EAN bottle],0)),"")</f>
        <v/>
      </c>
      <c r="L359" s="295" t="str">
        <f>IF(B359="","",IF(T359&lt;&gt;"B",IFERROR(INDEX(ultimoPrezzoitalia[PREZZO UNITARIO],MATCH(TEXT(A359,0),ultimoPrezzoitalia[ARTICOLO],0)),""),IF(INDEX(dbOrdini[PREZZO ITALIA],MATCH(F359,dbOrdini[CODICE ANKER],0))=0,"",INDEX(dbOrdini[PREZZO ITALIA],MATCH(F359,dbOrdini[CODICE ANKER],0)))))</f>
        <v/>
      </c>
      <c r="M359" s="126" t="str">
        <f t="array" ref="M359">IFERROR(IF(B359="","",IF(T359="A",VLOOKUP(F359,listoneAnkerCompleto,6,FALSE)+(10.3552*H359*I359)/100+1.5+0.05,IF(T359="B",INDEX(dbOrdini[COSTO IMPORT BOTT.],MATCH(1,(dbOrdini[CODICE SUPPLY]=$W$6)*(dbOrdini[CODICE ANKER]=F359),0)),J359+(10.3552*H359*I359)/100+1.5+0.05))),"")</f>
        <v/>
      </c>
      <c r="N359" s="201" t="str">
        <f t="shared" si="31"/>
        <v/>
      </c>
      <c r="O359" s="127" t="str">
        <f>IFERROR(INDEX(ankerAvailabilities[quantity],MATCH(F359,ankerAvailabilities[article nr'#],0)),"")</f>
        <v/>
      </c>
      <c r="P359" s="128" t="str">
        <f ca="1">IFERROR(INDEX(inventarioGeko[ESISTENZA],MATCH(A359,inventarioGeko[ARTICOLO],0)),"")</f>
        <v/>
      </c>
      <c r="Q359" s="129" t="str">
        <f t="shared" si="32"/>
        <v/>
      </c>
      <c r="R359" s="130" t="str">
        <f t="shared" si="33"/>
        <v/>
      </c>
      <c r="S359" s="126" t="str">
        <f t="shared" si="34"/>
        <v/>
      </c>
      <c r="T359" s="240" t="str">
        <f t="shared" si="35"/>
        <v/>
      </c>
    </row>
    <row r="360" spans="1:20">
      <c r="A360" s="283" t="str">
        <f t="shared" ca="1" si="30"/>
        <v/>
      </c>
      <c r="B360" s="276"/>
      <c r="C360" s="277"/>
      <c r="D360" s="285"/>
      <c r="E360" s="164"/>
      <c r="F360" s="121" t="str" cm="1">
        <f t="array" ref="F360">IF(B360="","",IF(T360="A",INDEX(skuAnker,MATCH(B360,descrizioneArtAnker,0)),INDEX(dbOrdini[CODICE ANKER],MATCH(1,(dbOrdini[CODICE SUPPLY]=$W$6)*(dbOrdini[DESCRIZIONE]=B360),0))))</f>
        <v/>
      </c>
      <c r="G360" s="122" t="str">
        <f>IF(B360="","",IF(T360="A",VLOOKUP(B360,listoneAnker_NoSku,2,FALSE),INDEX(dbOrdini[BT/CS],MATCH(F360,dbOrdini[CODICE ANKER],0))))</f>
        <v/>
      </c>
      <c r="H360" s="123" t="str">
        <f>IF(B360="","",IF(T360="A",VLOOKUP(B360,listoneAnker_NoSku,3,FALSE),INDEX(dbOrdini[LT.],MATCH(F360,dbOrdini[CODICE ANKER],0))))</f>
        <v/>
      </c>
      <c r="I360" s="124" t="str">
        <f>IF(B360="","",IF(T360="A",VLOOKUP(B360,listoneAnker_NoSku,4,FALSE),INDEX(dbOrdini[% VOL],MATCH(F360,dbOrdini[CODICE ANKER],0))))</f>
        <v/>
      </c>
      <c r="J360" s="125" t="str">
        <f t="array" ref="J360">IF(B360="","",IF(T360="A",VLOOKUP(B360,listoneAnker_NoSku,5,FALSE),INDEX(dbOrdini[PREZZO ANKER],MATCH(1,(dbOrdini[CODICE SUPPLY]=$W$6)*(dbOrdini[CODICE ANKER]=F360),0))))</f>
        <v/>
      </c>
      <c r="K360" s="295" t="str">
        <f>IFERROR(INDEX(vinolux_data[Price / Bottle],MATCH(INDEX(Anker[barcode bottle],MATCH(F360,Anker[SKU],0)),vinolux_data[EAN bottle],0)),"")</f>
        <v/>
      </c>
      <c r="L360" s="295" t="str">
        <f>IF(B360="","",IF(T360&lt;&gt;"B",IFERROR(INDEX(ultimoPrezzoitalia[PREZZO UNITARIO],MATCH(TEXT(A360,0),ultimoPrezzoitalia[ARTICOLO],0)),""),IF(INDEX(dbOrdini[PREZZO ITALIA],MATCH(F360,dbOrdini[CODICE ANKER],0))=0,"",INDEX(dbOrdini[PREZZO ITALIA],MATCH(F360,dbOrdini[CODICE ANKER],0)))))</f>
        <v/>
      </c>
      <c r="M360" s="126" t="str">
        <f t="array" ref="M360">IFERROR(IF(B360="","",IF(T360="A",VLOOKUP(F360,listoneAnkerCompleto,6,FALSE)+(10.3552*H360*I360)/100+1.5+0.05,IF(T360="B",INDEX(dbOrdini[COSTO IMPORT BOTT.],MATCH(1,(dbOrdini[CODICE SUPPLY]=$W$6)*(dbOrdini[CODICE ANKER]=F360),0)),J360+(10.3552*H360*I360)/100+1.5+0.05))),"")</f>
        <v/>
      </c>
      <c r="N360" s="201" t="str">
        <f t="shared" si="31"/>
        <v/>
      </c>
      <c r="O360" s="127" t="str">
        <f>IFERROR(INDEX(ankerAvailabilities[quantity],MATCH(F360,ankerAvailabilities[article nr'#],0)),"")</f>
        <v/>
      </c>
      <c r="P360" s="128" t="str">
        <f ca="1">IFERROR(INDEX(inventarioGeko[ESISTENZA],MATCH(A360,inventarioGeko[ARTICOLO],0)),"")</f>
        <v/>
      </c>
      <c r="Q360" s="129" t="str">
        <f t="shared" si="32"/>
        <v/>
      </c>
      <c r="R360" s="130" t="str">
        <f t="shared" si="33"/>
        <v/>
      </c>
      <c r="S360" s="126" t="str">
        <f t="shared" si="34"/>
        <v/>
      </c>
      <c r="T360" s="240" t="str">
        <f t="shared" si="35"/>
        <v/>
      </c>
    </row>
    <row r="361" spans="1:20">
      <c r="A361" s="283" t="str">
        <f t="shared" ca="1" si="30"/>
        <v/>
      </c>
      <c r="B361" s="276"/>
      <c r="C361" s="277"/>
      <c r="D361" s="285"/>
      <c r="E361" s="164"/>
      <c r="F361" s="121" t="str" cm="1">
        <f t="array" ref="F361">IF(B361="","",IF(T361="A",INDEX(skuAnker,MATCH(B361,descrizioneArtAnker,0)),INDEX(dbOrdini[CODICE ANKER],MATCH(1,(dbOrdini[CODICE SUPPLY]=$W$6)*(dbOrdini[DESCRIZIONE]=B361),0))))</f>
        <v/>
      </c>
      <c r="G361" s="122" t="str">
        <f>IF(B361="","",IF(T361="A",VLOOKUP(B361,listoneAnker_NoSku,2,FALSE),INDEX(dbOrdini[BT/CS],MATCH(F361,dbOrdini[CODICE ANKER],0))))</f>
        <v/>
      </c>
      <c r="H361" s="123" t="str">
        <f>IF(B361="","",IF(T361="A",VLOOKUP(B361,listoneAnker_NoSku,3,FALSE),INDEX(dbOrdini[LT.],MATCH(F361,dbOrdini[CODICE ANKER],0))))</f>
        <v/>
      </c>
      <c r="I361" s="124" t="str">
        <f>IF(B361="","",IF(T361="A",VLOOKUP(B361,listoneAnker_NoSku,4,FALSE),INDEX(dbOrdini[% VOL],MATCH(F361,dbOrdini[CODICE ANKER],0))))</f>
        <v/>
      </c>
      <c r="J361" s="125" t="str">
        <f t="array" ref="J361">IF(B361="","",IF(T361="A",VLOOKUP(B361,listoneAnker_NoSku,5,FALSE),INDEX(dbOrdini[PREZZO ANKER],MATCH(1,(dbOrdini[CODICE SUPPLY]=$W$6)*(dbOrdini[CODICE ANKER]=F361),0))))</f>
        <v/>
      </c>
      <c r="K361" s="295" t="str">
        <f>IFERROR(INDEX(vinolux_data[Price / Bottle],MATCH(INDEX(Anker[barcode bottle],MATCH(F361,Anker[SKU],0)),vinolux_data[EAN bottle],0)),"")</f>
        <v/>
      </c>
      <c r="L361" s="295" t="str">
        <f>IF(B361="","",IF(T361&lt;&gt;"B",IFERROR(INDEX(ultimoPrezzoitalia[PREZZO UNITARIO],MATCH(TEXT(A361,0),ultimoPrezzoitalia[ARTICOLO],0)),""),IF(INDEX(dbOrdini[PREZZO ITALIA],MATCH(F361,dbOrdini[CODICE ANKER],0))=0,"",INDEX(dbOrdini[PREZZO ITALIA],MATCH(F361,dbOrdini[CODICE ANKER],0)))))</f>
        <v/>
      </c>
      <c r="M361" s="126" t="str">
        <f t="array" ref="M361">IFERROR(IF(B361="","",IF(T361="A",VLOOKUP(F361,listoneAnkerCompleto,6,FALSE)+(10.3552*H361*I361)/100+1.5+0.05,IF(T361="B",INDEX(dbOrdini[COSTO IMPORT BOTT.],MATCH(1,(dbOrdini[CODICE SUPPLY]=$W$6)*(dbOrdini[CODICE ANKER]=F361),0)),J361+(10.3552*H361*I361)/100+1.5+0.05))),"")</f>
        <v/>
      </c>
      <c r="N361" s="201" t="str">
        <f t="shared" si="31"/>
        <v/>
      </c>
      <c r="O361" s="127" t="str">
        <f>IFERROR(INDEX(ankerAvailabilities[quantity],MATCH(F361,ankerAvailabilities[article nr'#],0)),"")</f>
        <v/>
      </c>
      <c r="P361" s="128" t="str">
        <f ca="1">IFERROR(INDEX(inventarioGeko[ESISTENZA],MATCH(A361,inventarioGeko[ARTICOLO],0)),"")</f>
        <v/>
      </c>
      <c r="Q361" s="129" t="str">
        <f t="shared" si="32"/>
        <v/>
      </c>
      <c r="R361" s="130" t="str">
        <f t="shared" si="33"/>
        <v/>
      </c>
      <c r="S361" s="126" t="str">
        <f t="shared" si="34"/>
        <v/>
      </c>
      <c r="T361" s="240" t="str">
        <f t="shared" si="35"/>
        <v/>
      </c>
    </row>
    <row r="362" spans="1:20">
      <c r="A362" s="283" t="str">
        <f t="shared" ca="1" si="30"/>
        <v/>
      </c>
      <c r="B362" s="276"/>
      <c r="C362" s="277"/>
      <c r="D362" s="285"/>
      <c r="E362" s="164"/>
      <c r="F362" s="121" t="str" cm="1">
        <f t="array" ref="F362">IF(B362="","",IF(T362="A",INDEX(skuAnker,MATCH(B362,descrizioneArtAnker,0)),INDEX(dbOrdini[CODICE ANKER],MATCH(1,(dbOrdini[CODICE SUPPLY]=$W$6)*(dbOrdini[DESCRIZIONE]=B362),0))))</f>
        <v/>
      </c>
      <c r="G362" s="122" t="str">
        <f>IF(B362="","",IF(T362="A",VLOOKUP(B362,listoneAnker_NoSku,2,FALSE),INDEX(dbOrdini[BT/CS],MATCH(F362,dbOrdini[CODICE ANKER],0))))</f>
        <v/>
      </c>
      <c r="H362" s="123" t="str">
        <f>IF(B362="","",IF(T362="A",VLOOKUP(B362,listoneAnker_NoSku,3,FALSE),INDEX(dbOrdini[LT.],MATCH(F362,dbOrdini[CODICE ANKER],0))))</f>
        <v/>
      </c>
      <c r="I362" s="124" t="str">
        <f>IF(B362="","",IF(T362="A",VLOOKUP(B362,listoneAnker_NoSku,4,FALSE),INDEX(dbOrdini[% VOL],MATCH(F362,dbOrdini[CODICE ANKER],0))))</f>
        <v/>
      </c>
      <c r="J362" s="125" t="str">
        <f t="array" ref="J362">IF(B362="","",IF(T362="A",VLOOKUP(B362,listoneAnker_NoSku,5,FALSE),INDEX(dbOrdini[PREZZO ANKER],MATCH(1,(dbOrdini[CODICE SUPPLY]=$W$6)*(dbOrdini[CODICE ANKER]=F362),0))))</f>
        <v/>
      </c>
      <c r="K362" s="295" t="str">
        <f>IFERROR(INDEX(vinolux_data[Price / Bottle],MATCH(INDEX(Anker[barcode bottle],MATCH(F362,Anker[SKU],0)),vinolux_data[EAN bottle],0)),"")</f>
        <v/>
      </c>
      <c r="L362" s="295" t="str">
        <f>IF(B362="","",IF(T362&lt;&gt;"B",IFERROR(INDEX(ultimoPrezzoitalia[PREZZO UNITARIO],MATCH(TEXT(A362,0),ultimoPrezzoitalia[ARTICOLO],0)),""),IF(INDEX(dbOrdini[PREZZO ITALIA],MATCH(F362,dbOrdini[CODICE ANKER],0))=0,"",INDEX(dbOrdini[PREZZO ITALIA],MATCH(F362,dbOrdini[CODICE ANKER],0)))))</f>
        <v/>
      </c>
      <c r="M362" s="126" t="str">
        <f t="array" ref="M362">IFERROR(IF(B362="","",IF(T362="A",VLOOKUP(F362,listoneAnkerCompleto,6,FALSE)+(10.3552*H362*I362)/100+1.5+0.05,IF(T362="B",INDEX(dbOrdini[COSTO IMPORT BOTT.],MATCH(1,(dbOrdini[CODICE SUPPLY]=$W$6)*(dbOrdini[CODICE ANKER]=F362),0)),J362+(10.3552*H362*I362)/100+1.5+0.05))),"")</f>
        <v/>
      </c>
      <c r="N362" s="201" t="str">
        <f t="shared" si="31"/>
        <v/>
      </c>
      <c r="O362" s="127" t="str">
        <f>IFERROR(INDEX(ankerAvailabilities[quantity],MATCH(F362,ankerAvailabilities[article nr'#],0)),"")</f>
        <v/>
      </c>
      <c r="P362" s="128" t="str">
        <f ca="1">IFERROR(INDEX(inventarioGeko[ESISTENZA],MATCH(A362,inventarioGeko[ARTICOLO],0)),"")</f>
        <v/>
      </c>
      <c r="Q362" s="129" t="str">
        <f t="shared" si="32"/>
        <v/>
      </c>
      <c r="R362" s="130" t="str">
        <f t="shared" si="33"/>
        <v/>
      </c>
      <c r="S362" s="126" t="str">
        <f t="shared" si="34"/>
        <v/>
      </c>
      <c r="T362" s="240" t="str">
        <f t="shared" si="35"/>
        <v/>
      </c>
    </row>
    <row r="363" spans="1:20">
      <c r="A363" s="283" t="str">
        <f t="shared" ca="1" si="30"/>
        <v/>
      </c>
      <c r="B363" s="276"/>
      <c r="C363" s="277"/>
      <c r="D363" s="285"/>
      <c r="E363" s="164"/>
      <c r="F363" s="121" t="str" cm="1">
        <f t="array" ref="F363">IF(B363="","",IF(T363="A",INDEX(skuAnker,MATCH(B363,descrizioneArtAnker,0)),INDEX(dbOrdini[CODICE ANKER],MATCH(1,(dbOrdini[CODICE SUPPLY]=$W$6)*(dbOrdini[DESCRIZIONE]=B363),0))))</f>
        <v/>
      </c>
      <c r="G363" s="122" t="str">
        <f>IF(B363="","",IF(T363="A",VLOOKUP(B363,listoneAnker_NoSku,2,FALSE),INDEX(dbOrdini[BT/CS],MATCH(F363,dbOrdini[CODICE ANKER],0))))</f>
        <v/>
      </c>
      <c r="H363" s="123" t="str">
        <f>IF(B363="","",IF(T363="A",VLOOKUP(B363,listoneAnker_NoSku,3,FALSE),INDEX(dbOrdini[LT.],MATCH(F363,dbOrdini[CODICE ANKER],0))))</f>
        <v/>
      </c>
      <c r="I363" s="124" t="str">
        <f>IF(B363="","",IF(T363="A",VLOOKUP(B363,listoneAnker_NoSku,4,FALSE),INDEX(dbOrdini[% VOL],MATCH(F363,dbOrdini[CODICE ANKER],0))))</f>
        <v/>
      </c>
      <c r="J363" s="125" t="str">
        <f t="array" ref="J363">IF(B363="","",IF(T363="A",VLOOKUP(B363,listoneAnker_NoSku,5,FALSE),INDEX(dbOrdini[PREZZO ANKER],MATCH(1,(dbOrdini[CODICE SUPPLY]=$W$6)*(dbOrdini[CODICE ANKER]=F363),0))))</f>
        <v/>
      </c>
      <c r="K363" s="295" t="str">
        <f>IFERROR(INDEX(vinolux_data[Price / Bottle],MATCH(INDEX(Anker[barcode bottle],MATCH(F363,Anker[SKU],0)),vinolux_data[EAN bottle],0)),"")</f>
        <v/>
      </c>
      <c r="L363" s="295" t="str">
        <f>IF(B363="","",IF(T363&lt;&gt;"B",IFERROR(INDEX(ultimoPrezzoitalia[PREZZO UNITARIO],MATCH(TEXT(A363,0),ultimoPrezzoitalia[ARTICOLO],0)),""),IF(INDEX(dbOrdini[PREZZO ITALIA],MATCH(F363,dbOrdini[CODICE ANKER],0))=0,"",INDEX(dbOrdini[PREZZO ITALIA],MATCH(F363,dbOrdini[CODICE ANKER],0)))))</f>
        <v/>
      </c>
      <c r="M363" s="126" t="str">
        <f t="array" ref="M363">IFERROR(IF(B363="","",IF(T363="A",VLOOKUP(F363,listoneAnkerCompleto,6,FALSE)+(10.3552*H363*I363)/100+1.5+0.05,IF(T363="B",INDEX(dbOrdini[COSTO IMPORT BOTT.],MATCH(1,(dbOrdini[CODICE SUPPLY]=$W$6)*(dbOrdini[CODICE ANKER]=F363),0)),J363+(10.3552*H363*I363)/100+1.5+0.05))),"")</f>
        <v/>
      </c>
      <c r="N363" s="201" t="str">
        <f t="shared" si="31"/>
        <v/>
      </c>
      <c r="O363" s="127" t="str">
        <f>IFERROR(INDEX(ankerAvailabilities[quantity],MATCH(F363,ankerAvailabilities[article nr'#],0)),"")</f>
        <v/>
      </c>
      <c r="P363" s="128" t="str">
        <f ca="1">IFERROR(INDEX(inventarioGeko[ESISTENZA],MATCH(A363,inventarioGeko[ARTICOLO],0)),"")</f>
        <v/>
      </c>
      <c r="Q363" s="129" t="str">
        <f t="shared" si="32"/>
        <v/>
      </c>
      <c r="R363" s="130" t="str">
        <f t="shared" si="33"/>
        <v/>
      </c>
      <c r="S363" s="126" t="str">
        <f t="shared" si="34"/>
        <v/>
      </c>
      <c r="T363" s="240" t="str">
        <f t="shared" si="35"/>
        <v/>
      </c>
    </row>
    <row r="364" spans="1:20">
      <c r="A364" s="283" t="str">
        <f t="shared" ca="1" si="30"/>
        <v/>
      </c>
      <c r="B364" s="276"/>
      <c r="C364" s="277"/>
      <c r="D364" s="285"/>
      <c r="E364" s="164"/>
      <c r="F364" s="121" t="str" cm="1">
        <f t="array" ref="F364">IF(B364="","",IF(T364="A",INDEX(skuAnker,MATCH(B364,descrizioneArtAnker,0)),INDEX(dbOrdini[CODICE ANKER],MATCH(1,(dbOrdini[CODICE SUPPLY]=$W$6)*(dbOrdini[DESCRIZIONE]=B364),0))))</f>
        <v/>
      </c>
      <c r="G364" s="122" t="str">
        <f>IF(B364="","",IF(T364="A",VLOOKUP(B364,listoneAnker_NoSku,2,FALSE),INDEX(dbOrdini[BT/CS],MATCH(F364,dbOrdini[CODICE ANKER],0))))</f>
        <v/>
      </c>
      <c r="H364" s="123" t="str">
        <f>IF(B364="","",IF(T364="A",VLOOKUP(B364,listoneAnker_NoSku,3,FALSE),INDEX(dbOrdini[LT.],MATCH(F364,dbOrdini[CODICE ANKER],0))))</f>
        <v/>
      </c>
      <c r="I364" s="124" t="str">
        <f>IF(B364="","",IF(T364="A",VLOOKUP(B364,listoneAnker_NoSku,4,FALSE),INDEX(dbOrdini[% VOL],MATCH(F364,dbOrdini[CODICE ANKER],0))))</f>
        <v/>
      </c>
      <c r="J364" s="125" t="str">
        <f t="array" ref="J364">IF(B364="","",IF(T364="A",VLOOKUP(B364,listoneAnker_NoSku,5,FALSE),INDEX(dbOrdini[PREZZO ANKER],MATCH(1,(dbOrdini[CODICE SUPPLY]=$W$6)*(dbOrdini[CODICE ANKER]=F364),0))))</f>
        <v/>
      </c>
      <c r="K364" s="295" t="str">
        <f>IFERROR(INDEX(vinolux_data[Price / Bottle],MATCH(INDEX(Anker[barcode bottle],MATCH(F364,Anker[SKU],0)),vinolux_data[EAN bottle],0)),"")</f>
        <v/>
      </c>
      <c r="L364" s="295" t="str">
        <f>IF(B364="","",IF(T364&lt;&gt;"B",IFERROR(INDEX(ultimoPrezzoitalia[PREZZO UNITARIO],MATCH(TEXT(A364,0),ultimoPrezzoitalia[ARTICOLO],0)),""),IF(INDEX(dbOrdini[PREZZO ITALIA],MATCH(F364,dbOrdini[CODICE ANKER],0))=0,"",INDEX(dbOrdini[PREZZO ITALIA],MATCH(F364,dbOrdini[CODICE ANKER],0)))))</f>
        <v/>
      </c>
      <c r="M364" s="126" t="str">
        <f t="array" ref="M364">IFERROR(IF(B364="","",IF(T364="A",VLOOKUP(F364,listoneAnkerCompleto,6,FALSE)+(10.3552*H364*I364)/100+1.5+0.05,IF(T364="B",INDEX(dbOrdini[COSTO IMPORT BOTT.],MATCH(1,(dbOrdini[CODICE SUPPLY]=$W$6)*(dbOrdini[CODICE ANKER]=F364),0)),J364+(10.3552*H364*I364)/100+1.5+0.05))),"")</f>
        <v/>
      </c>
      <c r="N364" s="201" t="str">
        <f t="shared" si="31"/>
        <v/>
      </c>
      <c r="O364" s="127" t="str">
        <f>IFERROR(INDEX(ankerAvailabilities[quantity],MATCH(F364,ankerAvailabilities[article nr'#],0)),"")</f>
        <v/>
      </c>
      <c r="P364" s="128" t="str">
        <f ca="1">IFERROR(INDEX(inventarioGeko[ESISTENZA],MATCH(A364,inventarioGeko[ARTICOLO],0)),"")</f>
        <v/>
      </c>
      <c r="Q364" s="129" t="str">
        <f t="shared" si="32"/>
        <v/>
      </c>
      <c r="R364" s="130" t="str">
        <f t="shared" si="33"/>
        <v/>
      </c>
      <c r="S364" s="126" t="str">
        <f t="shared" si="34"/>
        <v/>
      </c>
      <c r="T364" s="240" t="str">
        <f t="shared" si="35"/>
        <v/>
      </c>
    </row>
    <row r="365" spans="1:20">
      <c r="A365" s="283" t="str">
        <f t="shared" ca="1" si="30"/>
        <v/>
      </c>
      <c r="B365" s="276"/>
      <c r="C365" s="277"/>
      <c r="D365" s="285"/>
      <c r="E365" s="164"/>
      <c r="F365" s="121" t="str" cm="1">
        <f t="array" ref="F365">IF(B365="","",IF(T365="A",INDEX(skuAnker,MATCH(B365,descrizioneArtAnker,0)),INDEX(dbOrdini[CODICE ANKER],MATCH(1,(dbOrdini[CODICE SUPPLY]=$W$6)*(dbOrdini[DESCRIZIONE]=B365),0))))</f>
        <v/>
      </c>
      <c r="G365" s="122" t="str">
        <f>IF(B365="","",IF(T365="A",VLOOKUP(B365,listoneAnker_NoSku,2,FALSE),INDEX(dbOrdini[BT/CS],MATCH(F365,dbOrdini[CODICE ANKER],0))))</f>
        <v/>
      </c>
      <c r="H365" s="123" t="str">
        <f>IF(B365="","",IF(T365="A",VLOOKUP(B365,listoneAnker_NoSku,3,FALSE),INDEX(dbOrdini[LT.],MATCH(F365,dbOrdini[CODICE ANKER],0))))</f>
        <v/>
      </c>
      <c r="I365" s="124" t="str">
        <f>IF(B365="","",IF(T365="A",VLOOKUP(B365,listoneAnker_NoSku,4,FALSE),INDEX(dbOrdini[% VOL],MATCH(F365,dbOrdini[CODICE ANKER],0))))</f>
        <v/>
      </c>
      <c r="J365" s="125" t="str">
        <f t="array" ref="J365">IF(B365="","",IF(T365="A",VLOOKUP(B365,listoneAnker_NoSku,5,FALSE),INDEX(dbOrdini[PREZZO ANKER],MATCH(1,(dbOrdini[CODICE SUPPLY]=$W$6)*(dbOrdini[CODICE ANKER]=F365),0))))</f>
        <v/>
      </c>
      <c r="K365" s="295" t="str">
        <f>IFERROR(INDEX(vinolux_data[Price / Bottle],MATCH(INDEX(Anker[barcode bottle],MATCH(F365,Anker[SKU],0)),vinolux_data[EAN bottle],0)),"")</f>
        <v/>
      </c>
      <c r="L365" s="295" t="str">
        <f>IF(B365="","",IF(T365&lt;&gt;"B",IFERROR(INDEX(ultimoPrezzoitalia[PREZZO UNITARIO],MATCH(TEXT(A365,0),ultimoPrezzoitalia[ARTICOLO],0)),""),IF(INDEX(dbOrdini[PREZZO ITALIA],MATCH(F365,dbOrdini[CODICE ANKER],0))=0,"",INDEX(dbOrdini[PREZZO ITALIA],MATCH(F365,dbOrdini[CODICE ANKER],0)))))</f>
        <v/>
      </c>
      <c r="M365" s="126" t="str">
        <f t="array" ref="M365">IFERROR(IF(B365="","",IF(T365="A",VLOOKUP(F365,listoneAnkerCompleto,6,FALSE)+(10.3552*H365*I365)/100+1.5+0.05,IF(T365="B",INDEX(dbOrdini[COSTO IMPORT BOTT.],MATCH(1,(dbOrdini[CODICE SUPPLY]=$W$6)*(dbOrdini[CODICE ANKER]=F365),0)),J365+(10.3552*H365*I365)/100+1.5+0.05))),"")</f>
        <v/>
      </c>
      <c r="N365" s="201" t="str">
        <f t="shared" si="31"/>
        <v/>
      </c>
      <c r="O365" s="127" t="str">
        <f>IFERROR(INDEX(ankerAvailabilities[quantity],MATCH(F365,ankerAvailabilities[article nr'#],0)),"")</f>
        <v/>
      </c>
      <c r="P365" s="128" t="str">
        <f ca="1">IFERROR(INDEX(inventarioGeko[ESISTENZA],MATCH(A365,inventarioGeko[ARTICOLO],0)),"")</f>
        <v/>
      </c>
      <c r="Q365" s="129" t="str">
        <f t="shared" si="32"/>
        <v/>
      </c>
      <c r="R365" s="130" t="str">
        <f t="shared" si="33"/>
        <v/>
      </c>
      <c r="S365" s="126" t="str">
        <f t="shared" si="34"/>
        <v/>
      </c>
      <c r="T365" s="240" t="str">
        <f t="shared" si="35"/>
        <v/>
      </c>
    </row>
    <row r="366" spans="1:20">
      <c r="A366" s="283" t="str">
        <f t="shared" ca="1" si="30"/>
        <v/>
      </c>
      <c r="B366" s="276"/>
      <c r="C366" s="277"/>
      <c r="D366" s="285"/>
      <c r="E366" s="164"/>
      <c r="F366" s="121" t="str" cm="1">
        <f t="array" ref="F366">IF(B366="","",IF(T366="A",INDEX(skuAnker,MATCH(B366,descrizioneArtAnker,0)),INDEX(dbOrdini[CODICE ANKER],MATCH(1,(dbOrdini[CODICE SUPPLY]=$W$6)*(dbOrdini[DESCRIZIONE]=B366),0))))</f>
        <v/>
      </c>
      <c r="G366" s="122" t="str">
        <f>IF(B366="","",IF(T366="A",VLOOKUP(B366,listoneAnker_NoSku,2,FALSE),INDEX(dbOrdini[BT/CS],MATCH(F366,dbOrdini[CODICE ANKER],0))))</f>
        <v/>
      </c>
      <c r="H366" s="123" t="str">
        <f>IF(B366="","",IF(T366="A",VLOOKUP(B366,listoneAnker_NoSku,3,FALSE),INDEX(dbOrdini[LT.],MATCH(F366,dbOrdini[CODICE ANKER],0))))</f>
        <v/>
      </c>
      <c r="I366" s="124" t="str">
        <f>IF(B366="","",IF(T366="A",VLOOKUP(B366,listoneAnker_NoSku,4,FALSE),INDEX(dbOrdini[% VOL],MATCH(F366,dbOrdini[CODICE ANKER],0))))</f>
        <v/>
      </c>
      <c r="J366" s="125" t="str">
        <f t="array" ref="J366">IF(B366="","",IF(T366="A",VLOOKUP(B366,listoneAnker_NoSku,5,FALSE),INDEX(dbOrdini[PREZZO ANKER],MATCH(1,(dbOrdini[CODICE SUPPLY]=$W$6)*(dbOrdini[CODICE ANKER]=F366),0))))</f>
        <v/>
      </c>
      <c r="K366" s="295" t="str">
        <f>IFERROR(INDEX(vinolux_data[Price / Bottle],MATCH(INDEX(Anker[barcode bottle],MATCH(F366,Anker[SKU],0)),vinolux_data[EAN bottle],0)),"")</f>
        <v/>
      </c>
      <c r="L366" s="295" t="str">
        <f>IF(B366="","",IF(T366&lt;&gt;"B",IFERROR(INDEX(ultimoPrezzoitalia[PREZZO UNITARIO],MATCH(TEXT(A366,0),ultimoPrezzoitalia[ARTICOLO],0)),""),IF(INDEX(dbOrdini[PREZZO ITALIA],MATCH(F366,dbOrdini[CODICE ANKER],0))=0,"",INDEX(dbOrdini[PREZZO ITALIA],MATCH(F366,dbOrdini[CODICE ANKER],0)))))</f>
        <v/>
      </c>
      <c r="M366" s="126" t="str">
        <f t="array" ref="M366">IFERROR(IF(B366="","",IF(T366="A",VLOOKUP(F366,listoneAnkerCompleto,6,FALSE)+(10.3552*H366*I366)/100+1.5+0.05,IF(T366="B",INDEX(dbOrdini[COSTO IMPORT BOTT.],MATCH(1,(dbOrdini[CODICE SUPPLY]=$W$6)*(dbOrdini[CODICE ANKER]=F366),0)),J366+(10.3552*H366*I366)/100+1.5+0.05))),"")</f>
        <v/>
      </c>
      <c r="N366" s="201" t="str">
        <f t="shared" si="31"/>
        <v/>
      </c>
      <c r="O366" s="127" t="str">
        <f>IFERROR(INDEX(ankerAvailabilities[quantity],MATCH(F366,ankerAvailabilities[article nr'#],0)),"")</f>
        <v/>
      </c>
      <c r="P366" s="128" t="str">
        <f ca="1">IFERROR(INDEX(inventarioGeko[ESISTENZA],MATCH(A366,inventarioGeko[ARTICOLO],0)),"")</f>
        <v/>
      </c>
      <c r="Q366" s="129" t="str">
        <f t="shared" si="32"/>
        <v/>
      </c>
      <c r="R366" s="130" t="str">
        <f t="shared" si="33"/>
        <v/>
      </c>
      <c r="S366" s="126" t="str">
        <f t="shared" si="34"/>
        <v/>
      </c>
      <c r="T366" s="240" t="str">
        <f t="shared" si="35"/>
        <v/>
      </c>
    </row>
    <row r="367" spans="1:20">
      <c r="A367" s="283" t="str">
        <f t="shared" ca="1" si="30"/>
        <v/>
      </c>
      <c r="B367" s="276"/>
      <c r="C367" s="277"/>
      <c r="D367" s="285"/>
      <c r="E367" s="164"/>
      <c r="F367" s="121" t="str" cm="1">
        <f t="array" ref="F367">IF(B367="","",IF(T367="A",INDEX(skuAnker,MATCH(B367,descrizioneArtAnker,0)),INDEX(dbOrdini[CODICE ANKER],MATCH(1,(dbOrdini[CODICE SUPPLY]=$W$6)*(dbOrdini[DESCRIZIONE]=B367),0))))</f>
        <v/>
      </c>
      <c r="G367" s="122" t="str">
        <f>IF(B367="","",IF(T367="A",VLOOKUP(B367,listoneAnker_NoSku,2,FALSE),INDEX(dbOrdini[BT/CS],MATCH(F367,dbOrdini[CODICE ANKER],0))))</f>
        <v/>
      </c>
      <c r="H367" s="123" t="str">
        <f>IF(B367="","",IF(T367="A",VLOOKUP(B367,listoneAnker_NoSku,3,FALSE),INDEX(dbOrdini[LT.],MATCH(F367,dbOrdini[CODICE ANKER],0))))</f>
        <v/>
      </c>
      <c r="I367" s="124" t="str">
        <f>IF(B367="","",IF(T367="A",VLOOKUP(B367,listoneAnker_NoSku,4,FALSE),INDEX(dbOrdini[% VOL],MATCH(F367,dbOrdini[CODICE ANKER],0))))</f>
        <v/>
      </c>
      <c r="J367" s="125" t="str">
        <f t="array" ref="J367">IF(B367="","",IF(T367="A",VLOOKUP(B367,listoneAnker_NoSku,5,FALSE),INDEX(dbOrdini[PREZZO ANKER],MATCH(1,(dbOrdini[CODICE SUPPLY]=$W$6)*(dbOrdini[CODICE ANKER]=F367),0))))</f>
        <v/>
      </c>
      <c r="K367" s="295" t="str">
        <f>IFERROR(INDEX(vinolux_data[Price / Bottle],MATCH(INDEX(Anker[barcode bottle],MATCH(F367,Anker[SKU],0)),vinolux_data[EAN bottle],0)),"")</f>
        <v/>
      </c>
      <c r="L367" s="295" t="str">
        <f>IF(B367="","",IF(T367&lt;&gt;"B",IFERROR(INDEX(ultimoPrezzoitalia[PREZZO UNITARIO],MATCH(TEXT(A367,0),ultimoPrezzoitalia[ARTICOLO],0)),""),IF(INDEX(dbOrdini[PREZZO ITALIA],MATCH(F367,dbOrdini[CODICE ANKER],0))=0,"",INDEX(dbOrdini[PREZZO ITALIA],MATCH(F367,dbOrdini[CODICE ANKER],0)))))</f>
        <v/>
      </c>
      <c r="M367" s="126" t="str">
        <f t="array" ref="M367">IFERROR(IF(B367="","",IF(T367="A",VLOOKUP(F367,listoneAnkerCompleto,6,FALSE)+(10.3552*H367*I367)/100+1.5+0.05,IF(T367="B",INDEX(dbOrdini[COSTO IMPORT BOTT.],MATCH(1,(dbOrdini[CODICE SUPPLY]=$W$6)*(dbOrdini[CODICE ANKER]=F367),0)),J367+(10.3552*H367*I367)/100+1.5+0.05))),"")</f>
        <v/>
      </c>
      <c r="N367" s="201" t="str">
        <f t="shared" si="31"/>
        <v/>
      </c>
      <c r="O367" s="127" t="str">
        <f>IFERROR(INDEX(ankerAvailabilities[quantity],MATCH(F367,ankerAvailabilities[article nr'#],0)),"")</f>
        <v/>
      </c>
      <c r="P367" s="128" t="str">
        <f ca="1">IFERROR(INDEX(inventarioGeko[ESISTENZA],MATCH(A367,inventarioGeko[ARTICOLO],0)),"")</f>
        <v/>
      </c>
      <c r="Q367" s="129" t="str">
        <f t="shared" si="32"/>
        <v/>
      </c>
      <c r="R367" s="130" t="str">
        <f t="shared" si="33"/>
        <v/>
      </c>
      <c r="S367" s="126" t="str">
        <f t="shared" si="34"/>
        <v/>
      </c>
      <c r="T367" s="240" t="str">
        <f t="shared" si="35"/>
        <v/>
      </c>
    </row>
    <row r="368" spans="1:20">
      <c r="A368" s="283" t="str">
        <f t="shared" ca="1" si="30"/>
        <v/>
      </c>
      <c r="B368" s="276"/>
      <c r="C368" s="277"/>
      <c r="D368" s="285"/>
      <c r="E368" s="164"/>
      <c r="F368" s="121" t="str" cm="1">
        <f t="array" ref="F368">IF(B368="","",IF(T368="A",INDEX(skuAnker,MATCH(B368,descrizioneArtAnker,0)),INDEX(dbOrdini[CODICE ANKER],MATCH(1,(dbOrdini[CODICE SUPPLY]=$W$6)*(dbOrdini[DESCRIZIONE]=B368),0))))</f>
        <v/>
      </c>
      <c r="G368" s="122" t="str">
        <f>IF(B368="","",IF(T368="A",VLOOKUP(B368,listoneAnker_NoSku,2,FALSE),INDEX(dbOrdini[BT/CS],MATCH(F368,dbOrdini[CODICE ANKER],0))))</f>
        <v/>
      </c>
      <c r="H368" s="123" t="str">
        <f>IF(B368="","",IF(T368="A",VLOOKUP(B368,listoneAnker_NoSku,3,FALSE),INDEX(dbOrdini[LT.],MATCH(F368,dbOrdini[CODICE ANKER],0))))</f>
        <v/>
      </c>
      <c r="I368" s="124" t="str">
        <f>IF(B368="","",IF(T368="A",VLOOKUP(B368,listoneAnker_NoSku,4,FALSE),INDEX(dbOrdini[% VOL],MATCH(F368,dbOrdini[CODICE ANKER],0))))</f>
        <v/>
      </c>
      <c r="J368" s="125" t="str">
        <f t="array" ref="J368">IF(B368="","",IF(T368="A",VLOOKUP(B368,listoneAnker_NoSku,5,FALSE),INDEX(dbOrdini[PREZZO ANKER],MATCH(1,(dbOrdini[CODICE SUPPLY]=$W$6)*(dbOrdini[CODICE ANKER]=F368),0))))</f>
        <v/>
      </c>
      <c r="K368" s="295" t="str">
        <f>IFERROR(INDEX(vinolux_data[Price / Bottle],MATCH(INDEX(Anker[barcode bottle],MATCH(F368,Anker[SKU],0)),vinolux_data[EAN bottle],0)),"")</f>
        <v/>
      </c>
      <c r="L368" s="295" t="str">
        <f>IF(B368="","",IF(T368&lt;&gt;"B",IFERROR(INDEX(ultimoPrezzoitalia[PREZZO UNITARIO],MATCH(TEXT(A368,0),ultimoPrezzoitalia[ARTICOLO],0)),""),IF(INDEX(dbOrdini[PREZZO ITALIA],MATCH(F368,dbOrdini[CODICE ANKER],0))=0,"",INDEX(dbOrdini[PREZZO ITALIA],MATCH(F368,dbOrdini[CODICE ANKER],0)))))</f>
        <v/>
      </c>
      <c r="M368" s="126" t="str">
        <f t="array" ref="M368">IFERROR(IF(B368="","",IF(T368="A",VLOOKUP(F368,listoneAnkerCompleto,6,FALSE)+(10.3552*H368*I368)/100+1.5+0.05,IF(T368="B",INDEX(dbOrdini[COSTO IMPORT BOTT.],MATCH(1,(dbOrdini[CODICE SUPPLY]=$W$6)*(dbOrdini[CODICE ANKER]=F368),0)),J368+(10.3552*H368*I368)/100+1.5+0.05))),"")</f>
        <v/>
      </c>
      <c r="N368" s="201" t="str">
        <f t="shared" si="31"/>
        <v/>
      </c>
      <c r="O368" s="127" t="str">
        <f>IFERROR(INDEX(ankerAvailabilities[quantity],MATCH(F368,ankerAvailabilities[article nr'#],0)),"")</f>
        <v/>
      </c>
      <c r="P368" s="128" t="str">
        <f ca="1">IFERROR(INDEX(inventarioGeko[ESISTENZA],MATCH(A368,inventarioGeko[ARTICOLO],0)),"")</f>
        <v/>
      </c>
      <c r="Q368" s="129" t="str">
        <f t="shared" si="32"/>
        <v/>
      </c>
      <c r="R368" s="130" t="str">
        <f t="shared" si="33"/>
        <v/>
      </c>
      <c r="S368" s="126" t="str">
        <f t="shared" si="34"/>
        <v/>
      </c>
      <c r="T368" s="240" t="str">
        <f t="shared" si="35"/>
        <v/>
      </c>
    </row>
    <row r="369" spans="1:20">
      <c r="A369" s="283" t="str">
        <f t="shared" ca="1" si="30"/>
        <v/>
      </c>
      <c r="B369" s="276"/>
      <c r="C369" s="277"/>
      <c r="D369" s="285"/>
      <c r="E369" s="164"/>
      <c r="F369" s="121" t="str" cm="1">
        <f t="array" ref="F369">IF(B369="","",IF(T369="A",INDEX(skuAnker,MATCH(B369,descrizioneArtAnker,0)),INDEX(dbOrdini[CODICE ANKER],MATCH(1,(dbOrdini[CODICE SUPPLY]=$W$6)*(dbOrdini[DESCRIZIONE]=B369),0))))</f>
        <v/>
      </c>
      <c r="G369" s="122" t="str">
        <f>IF(B369="","",IF(T369="A",VLOOKUP(B369,listoneAnker_NoSku,2,FALSE),INDEX(dbOrdini[BT/CS],MATCH(F369,dbOrdini[CODICE ANKER],0))))</f>
        <v/>
      </c>
      <c r="H369" s="123" t="str">
        <f>IF(B369="","",IF(T369="A",VLOOKUP(B369,listoneAnker_NoSku,3,FALSE),INDEX(dbOrdini[LT.],MATCH(F369,dbOrdini[CODICE ANKER],0))))</f>
        <v/>
      </c>
      <c r="I369" s="124" t="str">
        <f>IF(B369="","",IF(T369="A",VLOOKUP(B369,listoneAnker_NoSku,4,FALSE),INDEX(dbOrdini[% VOL],MATCH(F369,dbOrdini[CODICE ANKER],0))))</f>
        <v/>
      </c>
      <c r="J369" s="125" t="str">
        <f t="array" ref="J369">IF(B369="","",IF(T369="A",VLOOKUP(B369,listoneAnker_NoSku,5,FALSE),INDEX(dbOrdini[PREZZO ANKER],MATCH(1,(dbOrdini[CODICE SUPPLY]=$W$6)*(dbOrdini[CODICE ANKER]=F369),0))))</f>
        <v/>
      </c>
      <c r="K369" s="295" t="str">
        <f>IFERROR(INDEX(vinolux_data[Price / Bottle],MATCH(INDEX(Anker[barcode bottle],MATCH(F369,Anker[SKU],0)),vinolux_data[EAN bottle],0)),"")</f>
        <v/>
      </c>
      <c r="L369" s="295" t="str">
        <f>IF(B369="","",IF(T369&lt;&gt;"B",IFERROR(INDEX(ultimoPrezzoitalia[PREZZO UNITARIO],MATCH(TEXT(A369,0),ultimoPrezzoitalia[ARTICOLO],0)),""),IF(INDEX(dbOrdini[PREZZO ITALIA],MATCH(F369,dbOrdini[CODICE ANKER],0))=0,"",INDEX(dbOrdini[PREZZO ITALIA],MATCH(F369,dbOrdini[CODICE ANKER],0)))))</f>
        <v/>
      </c>
      <c r="M369" s="126" t="str">
        <f t="array" ref="M369">IFERROR(IF(B369="","",IF(T369="A",VLOOKUP(F369,listoneAnkerCompleto,6,FALSE)+(10.3552*H369*I369)/100+1.5+0.05,IF(T369="B",INDEX(dbOrdini[COSTO IMPORT BOTT.],MATCH(1,(dbOrdini[CODICE SUPPLY]=$W$6)*(dbOrdini[CODICE ANKER]=F369),0)),J369+(10.3552*H369*I369)/100+1.5+0.05))),"")</f>
        <v/>
      </c>
      <c r="N369" s="201" t="str">
        <f t="shared" si="31"/>
        <v/>
      </c>
      <c r="O369" s="127" t="str">
        <f>IFERROR(INDEX(ankerAvailabilities[quantity],MATCH(F369,ankerAvailabilities[article nr'#],0)),"")</f>
        <v/>
      </c>
      <c r="P369" s="128" t="str">
        <f ca="1">IFERROR(INDEX(inventarioGeko[ESISTENZA],MATCH(A369,inventarioGeko[ARTICOLO],0)),"")</f>
        <v/>
      </c>
      <c r="Q369" s="129" t="str">
        <f t="shared" si="32"/>
        <v/>
      </c>
      <c r="R369" s="130" t="str">
        <f t="shared" si="33"/>
        <v/>
      </c>
      <c r="S369" s="126" t="str">
        <f t="shared" si="34"/>
        <v/>
      </c>
      <c r="T369" s="240" t="str">
        <f t="shared" si="35"/>
        <v/>
      </c>
    </row>
    <row r="370" spans="1:20">
      <c r="A370" s="283" t="str">
        <f t="shared" ca="1" si="30"/>
        <v/>
      </c>
      <c r="B370" s="276"/>
      <c r="C370" s="277"/>
      <c r="D370" s="285"/>
      <c r="E370" s="164"/>
      <c r="F370" s="121" t="str" cm="1">
        <f t="array" ref="F370">IF(B370="","",IF(T370="A",INDEX(skuAnker,MATCH(B370,descrizioneArtAnker,0)),INDEX(dbOrdini[CODICE ANKER],MATCH(1,(dbOrdini[CODICE SUPPLY]=$W$6)*(dbOrdini[DESCRIZIONE]=B370),0))))</f>
        <v/>
      </c>
      <c r="G370" s="122" t="str">
        <f>IF(B370="","",IF(T370="A",VLOOKUP(B370,listoneAnker_NoSku,2,FALSE),INDEX(dbOrdini[BT/CS],MATCH(F370,dbOrdini[CODICE ANKER],0))))</f>
        <v/>
      </c>
      <c r="H370" s="123" t="str">
        <f>IF(B370="","",IF(T370="A",VLOOKUP(B370,listoneAnker_NoSku,3,FALSE),INDEX(dbOrdini[LT.],MATCH(F370,dbOrdini[CODICE ANKER],0))))</f>
        <v/>
      </c>
      <c r="I370" s="124" t="str">
        <f>IF(B370="","",IF(T370="A",VLOOKUP(B370,listoneAnker_NoSku,4,FALSE),INDEX(dbOrdini[% VOL],MATCH(F370,dbOrdini[CODICE ANKER],0))))</f>
        <v/>
      </c>
      <c r="J370" s="125" t="str">
        <f t="array" ref="J370">IF(B370="","",IF(T370="A",VLOOKUP(B370,listoneAnker_NoSku,5,FALSE),INDEX(dbOrdini[PREZZO ANKER],MATCH(1,(dbOrdini[CODICE SUPPLY]=$W$6)*(dbOrdini[CODICE ANKER]=F370),0))))</f>
        <v/>
      </c>
      <c r="K370" s="295" t="str">
        <f>IFERROR(INDEX(vinolux_data[Price / Bottle],MATCH(INDEX(Anker[barcode bottle],MATCH(F370,Anker[SKU],0)),vinolux_data[EAN bottle],0)),"")</f>
        <v/>
      </c>
      <c r="L370" s="295" t="str">
        <f>IF(B370="","",IF(T370&lt;&gt;"B",IFERROR(INDEX(ultimoPrezzoitalia[PREZZO UNITARIO],MATCH(TEXT(A370,0),ultimoPrezzoitalia[ARTICOLO],0)),""),IF(INDEX(dbOrdini[PREZZO ITALIA],MATCH(F370,dbOrdini[CODICE ANKER],0))=0,"",INDEX(dbOrdini[PREZZO ITALIA],MATCH(F370,dbOrdini[CODICE ANKER],0)))))</f>
        <v/>
      </c>
      <c r="M370" s="126" t="str">
        <f t="array" ref="M370">IFERROR(IF(B370="","",IF(T370="A",VLOOKUP(F370,listoneAnkerCompleto,6,FALSE)+(10.3552*H370*I370)/100+1.5+0.05,IF(T370="B",INDEX(dbOrdini[COSTO IMPORT BOTT.],MATCH(1,(dbOrdini[CODICE SUPPLY]=$W$6)*(dbOrdini[CODICE ANKER]=F370),0)),J370+(10.3552*H370*I370)/100+1.5+0.05))),"")</f>
        <v/>
      </c>
      <c r="N370" s="201" t="str">
        <f t="shared" si="31"/>
        <v/>
      </c>
      <c r="O370" s="127" t="str">
        <f>IFERROR(INDEX(ankerAvailabilities[quantity],MATCH(F370,ankerAvailabilities[article nr'#],0)),"")</f>
        <v/>
      </c>
      <c r="P370" s="128" t="str">
        <f ca="1">IFERROR(INDEX(inventarioGeko[ESISTENZA],MATCH(A370,inventarioGeko[ARTICOLO],0)),"")</f>
        <v/>
      </c>
      <c r="Q370" s="129" t="str">
        <f t="shared" si="32"/>
        <v/>
      </c>
      <c r="R370" s="130" t="str">
        <f t="shared" si="33"/>
        <v/>
      </c>
      <c r="S370" s="126" t="str">
        <f t="shared" si="34"/>
        <v/>
      </c>
      <c r="T370" s="240" t="str">
        <f t="shared" si="35"/>
        <v/>
      </c>
    </row>
    <row r="371" spans="1:20">
      <c r="A371" s="283" t="str">
        <f t="shared" ca="1" si="30"/>
        <v/>
      </c>
      <c r="B371" s="276"/>
      <c r="C371" s="277"/>
      <c r="D371" s="285"/>
      <c r="E371" s="164"/>
      <c r="F371" s="121" t="str" cm="1">
        <f t="array" ref="F371">IF(B371="","",IF(T371="A",INDEX(skuAnker,MATCH(B371,descrizioneArtAnker,0)),INDEX(dbOrdini[CODICE ANKER],MATCH(1,(dbOrdini[CODICE SUPPLY]=$W$6)*(dbOrdini[DESCRIZIONE]=B371),0))))</f>
        <v/>
      </c>
      <c r="G371" s="122" t="str">
        <f>IF(B371="","",IF(T371="A",VLOOKUP(B371,listoneAnker_NoSku,2,FALSE),INDEX(dbOrdini[BT/CS],MATCH(F371,dbOrdini[CODICE ANKER],0))))</f>
        <v/>
      </c>
      <c r="H371" s="123" t="str">
        <f>IF(B371="","",IF(T371="A",VLOOKUP(B371,listoneAnker_NoSku,3,FALSE),INDEX(dbOrdini[LT.],MATCH(F371,dbOrdini[CODICE ANKER],0))))</f>
        <v/>
      </c>
      <c r="I371" s="124" t="str">
        <f>IF(B371="","",IF(T371="A",VLOOKUP(B371,listoneAnker_NoSku,4,FALSE),INDEX(dbOrdini[% VOL],MATCH(F371,dbOrdini[CODICE ANKER],0))))</f>
        <v/>
      </c>
      <c r="J371" s="125" t="str">
        <f t="array" ref="J371">IF(B371="","",IF(T371="A",VLOOKUP(B371,listoneAnker_NoSku,5,FALSE),INDEX(dbOrdini[PREZZO ANKER],MATCH(1,(dbOrdini[CODICE SUPPLY]=$W$6)*(dbOrdini[CODICE ANKER]=F371),0))))</f>
        <v/>
      </c>
      <c r="K371" s="295" t="str">
        <f>IFERROR(INDEX(vinolux_data[Price / Bottle],MATCH(INDEX(Anker[barcode bottle],MATCH(F371,Anker[SKU],0)),vinolux_data[EAN bottle],0)),"")</f>
        <v/>
      </c>
      <c r="L371" s="295" t="str">
        <f>IF(B371="","",IF(T371&lt;&gt;"B",IFERROR(INDEX(ultimoPrezzoitalia[PREZZO UNITARIO],MATCH(TEXT(A371,0),ultimoPrezzoitalia[ARTICOLO],0)),""),IF(INDEX(dbOrdini[PREZZO ITALIA],MATCH(F371,dbOrdini[CODICE ANKER],0))=0,"",INDEX(dbOrdini[PREZZO ITALIA],MATCH(F371,dbOrdini[CODICE ANKER],0)))))</f>
        <v/>
      </c>
      <c r="M371" s="126" t="str">
        <f t="array" ref="M371">IFERROR(IF(B371="","",IF(T371="A",VLOOKUP(F371,listoneAnkerCompleto,6,FALSE)+(10.3552*H371*I371)/100+1.5+0.05,IF(T371="B",INDEX(dbOrdini[COSTO IMPORT BOTT.],MATCH(1,(dbOrdini[CODICE SUPPLY]=$W$6)*(dbOrdini[CODICE ANKER]=F371),0)),J371+(10.3552*H371*I371)/100+1.5+0.05))),"")</f>
        <v/>
      </c>
      <c r="N371" s="201" t="str">
        <f t="shared" si="31"/>
        <v/>
      </c>
      <c r="O371" s="127" t="str">
        <f>IFERROR(INDEX(ankerAvailabilities[quantity],MATCH(F371,ankerAvailabilities[article nr'#],0)),"")</f>
        <v/>
      </c>
      <c r="P371" s="128" t="str">
        <f ca="1">IFERROR(INDEX(inventarioGeko[ESISTENZA],MATCH(A371,inventarioGeko[ARTICOLO],0)),"")</f>
        <v/>
      </c>
      <c r="Q371" s="129" t="str">
        <f t="shared" si="32"/>
        <v/>
      </c>
      <c r="R371" s="130" t="str">
        <f t="shared" si="33"/>
        <v/>
      </c>
      <c r="S371" s="126" t="str">
        <f t="shared" si="34"/>
        <v/>
      </c>
      <c r="T371" s="240" t="str">
        <f t="shared" si="35"/>
        <v/>
      </c>
    </row>
    <row r="372" spans="1:20">
      <c r="A372" s="283" t="str">
        <f t="shared" ca="1" si="30"/>
        <v/>
      </c>
      <c r="B372" s="276"/>
      <c r="C372" s="277"/>
      <c r="D372" s="285"/>
      <c r="E372" s="164"/>
      <c r="F372" s="121" t="str" cm="1">
        <f t="array" ref="F372">IF(B372="","",IF(T372="A",INDEX(skuAnker,MATCH(B372,descrizioneArtAnker,0)),INDEX(dbOrdini[CODICE ANKER],MATCH(1,(dbOrdini[CODICE SUPPLY]=$W$6)*(dbOrdini[DESCRIZIONE]=B372),0))))</f>
        <v/>
      </c>
      <c r="G372" s="122" t="str">
        <f>IF(B372="","",IF(T372="A",VLOOKUP(B372,listoneAnker_NoSku,2,FALSE),INDEX(dbOrdini[BT/CS],MATCH(F372,dbOrdini[CODICE ANKER],0))))</f>
        <v/>
      </c>
      <c r="H372" s="123" t="str">
        <f>IF(B372="","",IF(T372="A",VLOOKUP(B372,listoneAnker_NoSku,3,FALSE),INDEX(dbOrdini[LT.],MATCH(F372,dbOrdini[CODICE ANKER],0))))</f>
        <v/>
      </c>
      <c r="I372" s="124" t="str">
        <f>IF(B372="","",IF(T372="A",VLOOKUP(B372,listoneAnker_NoSku,4,FALSE),INDEX(dbOrdini[% VOL],MATCH(F372,dbOrdini[CODICE ANKER],0))))</f>
        <v/>
      </c>
      <c r="J372" s="125" t="str">
        <f t="array" ref="J372">IF(B372="","",IF(T372="A",VLOOKUP(B372,listoneAnker_NoSku,5,FALSE),INDEX(dbOrdini[PREZZO ANKER],MATCH(1,(dbOrdini[CODICE SUPPLY]=$W$6)*(dbOrdini[CODICE ANKER]=F372),0))))</f>
        <v/>
      </c>
      <c r="K372" s="295" t="str">
        <f>IFERROR(INDEX(vinolux_data[Price / Bottle],MATCH(INDEX(Anker[barcode bottle],MATCH(F372,Anker[SKU],0)),vinolux_data[EAN bottle],0)),"")</f>
        <v/>
      </c>
      <c r="L372" s="295" t="str">
        <f>IF(B372="","",IF(T372&lt;&gt;"B",IFERROR(INDEX(ultimoPrezzoitalia[PREZZO UNITARIO],MATCH(TEXT(A372,0),ultimoPrezzoitalia[ARTICOLO],0)),""),IF(INDEX(dbOrdini[PREZZO ITALIA],MATCH(F372,dbOrdini[CODICE ANKER],0))=0,"",INDEX(dbOrdini[PREZZO ITALIA],MATCH(F372,dbOrdini[CODICE ANKER],0)))))</f>
        <v/>
      </c>
      <c r="M372" s="126" t="str">
        <f t="array" ref="M372">IFERROR(IF(B372="","",IF(T372="A",VLOOKUP(F372,listoneAnkerCompleto,6,FALSE)+(10.3552*H372*I372)/100+1.5+0.05,IF(T372="B",INDEX(dbOrdini[COSTO IMPORT BOTT.],MATCH(1,(dbOrdini[CODICE SUPPLY]=$W$6)*(dbOrdini[CODICE ANKER]=F372),0)),J372+(10.3552*H372*I372)/100+1.5+0.05))),"")</f>
        <v/>
      </c>
      <c r="N372" s="201" t="str">
        <f t="shared" si="31"/>
        <v/>
      </c>
      <c r="O372" s="127" t="str">
        <f>IFERROR(INDEX(ankerAvailabilities[quantity],MATCH(F372,ankerAvailabilities[article nr'#],0)),"")</f>
        <v/>
      </c>
      <c r="P372" s="128" t="str">
        <f ca="1">IFERROR(INDEX(inventarioGeko[ESISTENZA],MATCH(A372,inventarioGeko[ARTICOLO],0)),"")</f>
        <v/>
      </c>
      <c r="Q372" s="129" t="str">
        <f t="shared" si="32"/>
        <v/>
      </c>
      <c r="R372" s="130" t="str">
        <f t="shared" si="33"/>
        <v/>
      </c>
      <c r="S372" s="126" t="str">
        <f t="shared" si="34"/>
        <v/>
      </c>
      <c r="T372" s="240" t="str">
        <f t="shared" si="35"/>
        <v/>
      </c>
    </row>
    <row r="373" spans="1:20">
      <c r="A373" s="283" t="str">
        <f t="shared" ca="1" si="30"/>
        <v/>
      </c>
      <c r="B373" s="276"/>
      <c r="C373" s="277"/>
      <c r="D373" s="285"/>
      <c r="E373" s="164"/>
      <c r="F373" s="121" t="str" cm="1">
        <f t="array" ref="F373">IF(B373="","",IF(T373="A",INDEX(skuAnker,MATCH(B373,descrizioneArtAnker,0)),INDEX(dbOrdini[CODICE ANKER],MATCH(1,(dbOrdini[CODICE SUPPLY]=$W$6)*(dbOrdini[DESCRIZIONE]=B373),0))))</f>
        <v/>
      </c>
      <c r="G373" s="122" t="str">
        <f>IF(B373="","",IF(T373="A",VLOOKUP(B373,listoneAnker_NoSku,2,FALSE),INDEX(dbOrdini[BT/CS],MATCH(F373,dbOrdini[CODICE ANKER],0))))</f>
        <v/>
      </c>
      <c r="H373" s="123" t="str">
        <f>IF(B373="","",IF(T373="A",VLOOKUP(B373,listoneAnker_NoSku,3,FALSE),INDEX(dbOrdini[LT.],MATCH(F373,dbOrdini[CODICE ANKER],0))))</f>
        <v/>
      </c>
      <c r="I373" s="124" t="str">
        <f>IF(B373="","",IF(T373="A",VLOOKUP(B373,listoneAnker_NoSku,4,FALSE),INDEX(dbOrdini[% VOL],MATCH(F373,dbOrdini[CODICE ANKER],0))))</f>
        <v/>
      </c>
      <c r="J373" s="125" t="str">
        <f t="array" ref="J373">IF(B373="","",IF(T373="A",VLOOKUP(B373,listoneAnker_NoSku,5,FALSE),INDEX(dbOrdini[PREZZO ANKER],MATCH(1,(dbOrdini[CODICE SUPPLY]=$W$6)*(dbOrdini[CODICE ANKER]=F373),0))))</f>
        <v/>
      </c>
      <c r="K373" s="295" t="str">
        <f>IFERROR(INDEX(vinolux_data[Price / Bottle],MATCH(INDEX(Anker[barcode bottle],MATCH(F373,Anker[SKU],0)),vinolux_data[EAN bottle],0)),"")</f>
        <v/>
      </c>
      <c r="L373" s="295" t="str">
        <f>IF(B373="","",IF(T373&lt;&gt;"B",IFERROR(INDEX(ultimoPrezzoitalia[PREZZO UNITARIO],MATCH(TEXT(A373,0),ultimoPrezzoitalia[ARTICOLO],0)),""),IF(INDEX(dbOrdini[PREZZO ITALIA],MATCH(F373,dbOrdini[CODICE ANKER],0))=0,"",INDEX(dbOrdini[PREZZO ITALIA],MATCH(F373,dbOrdini[CODICE ANKER],0)))))</f>
        <v/>
      </c>
      <c r="M373" s="126" t="str">
        <f t="array" ref="M373">IFERROR(IF(B373="","",IF(T373="A",VLOOKUP(F373,listoneAnkerCompleto,6,FALSE)+(10.3552*H373*I373)/100+1.5+0.05,IF(T373="B",INDEX(dbOrdini[COSTO IMPORT BOTT.],MATCH(1,(dbOrdini[CODICE SUPPLY]=$W$6)*(dbOrdini[CODICE ANKER]=F373),0)),J373+(10.3552*H373*I373)/100+1.5+0.05))),"")</f>
        <v/>
      </c>
      <c r="N373" s="201" t="str">
        <f t="shared" si="31"/>
        <v/>
      </c>
      <c r="O373" s="127" t="str">
        <f>IFERROR(INDEX(ankerAvailabilities[quantity],MATCH(F373,ankerAvailabilities[article nr'#],0)),"")</f>
        <v/>
      </c>
      <c r="P373" s="128" t="str">
        <f ca="1">IFERROR(INDEX(inventarioGeko[ESISTENZA],MATCH(A373,inventarioGeko[ARTICOLO],0)),"")</f>
        <v/>
      </c>
      <c r="Q373" s="129" t="str">
        <f t="shared" si="32"/>
        <v/>
      </c>
      <c r="R373" s="130" t="str">
        <f t="shared" si="33"/>
        <v/>
      </c>
      <c r="S373" s="126" t="str">
        <f t="shared" si="34"/>
        <v/>
      </c>
      <c r="T373" s="240" t="str">
        <f t="shared" si="35"/>
        <v/>
      </c>
    </row>
    <row r="374" spans="1:20">
      <c r="A374" s="283" t="str">
        <f t="shared" ca="1" si="30"/>
        <v/>
      </c>
      <c r="B374" s="276"/>
      <c r="C374" s="277"/>
      <c r="D374" s="285"/>
      <c r="E374" s="164"/>
      <c r="F374" s="121" t="str" cm="1">
        <f t="array" ref="F374">IF(B374="","",IF(T374="A",INDEX(skuAnker,MATCH(B374,descrizioneArtAnker,0)),INDEX(dbOrdini[CODICE ANKER],MATCH(1,(dbOrdini[CODICE SUPPLY]=$W$6)*(dbOrdini[DESCRIZIONE]=B374),0))))</f>
        <v/>
      </c>
      <c r="G374" s="122" t="str">
        <f>IF(B374="","",IF(T374="A",VLOOKUP(B374,listoneAnker_NoSku,2,FALSE),INDEX(dbOrdini[BT/CS],MATCH(F374,dbOrdini[CODICE ANKER],0))))</f>
        <v/>
      </c>
      <c r="H374" s="123" t="str">
        <f>IF(B374="","",IF(T374="A",VLOOKUP(B374,listoneAnker_NoSku,3,FALSE),INDEX(dbOrdini[LT.],MATCH(F374,dbOrdini[CODICE ANKER],0))))</f>
        <v/>
      </c>
      <c r="I374" s="124" t="str">
        <f>IF(B374="","",IF(T374="A",VLOOKUP(B374,listoneAnker_NoSku,4,FALSE),INDEX(dbOrdini[% VOL],MATCH(F374,dbOrdini[CODICE ANKER],0))))</f>
        <v/>
      </c>
      <c r="J374" s="125" t="str">
        <f t="array" ref="J374">IF(B374="","",IF(T374="A",VLOOKUP(B374,listoneAnker_NoSku,5,FALSE),INDEX(dbOrdini[PREZZO ANKER],MATCH(1,(dbOrdini[CODICE SUPPLY]=$W$6)*(dbOrdini[CODICE ANKER]=F374),0))))</f>
        <v/>
      </c>
      <c r="K374" s="295" t="str">
        <f>IFERROR(INDEX(vinolux_data[Price / Bottle],MATCH(INDEX(Anker[barcode bottle],MATCH(F374,Anker[SKU],0)),vinolux_data[EAN bottle],0)),"")</f>
        <v/>
      </c>
      <c r="L374" s="295" t="str">
        <f>IF(B374="","",IF(T374&lt;&gt;"B",IFERROR(INDEX(ultimoPrezzoitalia[PREZZO UNITARIO],MATCH(TEXT(A374,0),ultimoPrezzoitalia[ARTICOLO],0)),""),IF(INDEX(dbOrdini[PREZZO ITALIA],MATCH(F374,dbOrdini[CODICE ANKER],0))=0,"",INDEX(dbOrdini[PREZZO ITALIA],MATCH(F374,dbOrdini[CODICE ANKER],0)))))</f>
        <v/>
      </c>
      <c r="M374" s="126" t="str">
        <f t="array" ref="M374">IFERROR(IF(B374="","",IF(T374="A",VLOOKUP(F374,listoneAnkerCompleto,6,FALSE)+(10.3552*H374*I374)/100+1.5+0.05,IF(T374="B",INDEX(dbOrdini[COSTO IMPORT BOTT.],MATCH(1,(dbOrdini[CODICE SUPPLY]=$W$6)*(dbOrdini[CODICE ANKER]=F374),0)),J374+(10.3552*H374*I374)/100+1.5+0.05))),"")</f>
        <v/>
      </c>
      <c r="N374" s="201" t="str">
        <f t="shared" si="31"/>
        <v/>
      </c>
      <c r="O374" s="127" t="str">
        <f>IFERROR(INDEX(ankerAvailabilities[quantity],MATCH(F374,ankerAvailabilities[article nr'#],0)),"")</f>
        <v/>
      </c>
      <c r="P374" s="128" t="str">
        <f ca="1">IFERROR(INDEX(inventarioGeko[ESISTENZA],MATCH(A374,inventarioGeko[ARTICOLO],0)),"")</f>
        <v/>
      </c>
      <c r="Q374" s="129" t="str">
        <f t="shared" si="32"/>
        <v/>
      </c>
      <c r="R374" s="130" t="str">
        <f t="shared" si="33"/>
        <v/>
      </c>
      <c r="S374" s="126" t="str">
        <f t="shared" si="34"/>
        <v/>
      </c>
      <c r="T374" s="240" t="str">
        <f t="shared" si="35"/>
        <v/>
      </c>
    </row>
    <row r="375" spans="1:20">
      <c r="A375" s="283" t="str">
        <f t="shared" ca="1" si="30"/>
        <v/>
      </c>
      <c r="B375" s="276"/>
      <c r="C375" s="277"/>
      <c r="D375" s="285"/>
      <c r="E375" s="164"/>
      <c r="F375" s="121" t="str" cm="1">
        <f t="array" ref="F375">IF(B375="","",IF(T375="A",INDEX(skuAnker,MATCH(B375,descrizioneArtAnker,0)),INDEX(dbOrdini[CODICE ANKER],MATCH(1,(dbOrdini[CODICE SUPPLY]=$W$6)*(dbOrdini[DESCRIZIONE]=B375),0))))</f>
        <v/>
      </c>
      <c r="G375" s="122" t="str">
        <f>IF(B375="","",IF(T375="A",VLOOKUP(B375,listoneAnker_NoSku,2,FALSE),INDEX(dbOrdini[BT/CS],MATCH(F375,dbOrdini[CODICE ANKER],0))))</f>
        <v/>
      </c>
      <c r="H375" s="123" t="str">
        <f>IF(B375="","",IF(T375="A",VLOOKUP(B375,listoneAnker_NoSku,3,FALSE),INDEX(dbOrdini[LT.],MATCH(F375,dbOrdini[CODICE ANKER],0))))</f>
        <v/>
      </c>
      <c r="I375" s="124" t="str">
        <f>IF(B375="","",IF(T375="A",VLOOKUP(B375,listoneAnker_NoSku,4,FALSE),INDEX(dbOrdini[% VOL],MATCH(F375,dbOrdini[CODICE ANKER],0))))</f>
        <v/>
      </c>
      <c r="J375" s="125" t="str">
        <f t="array" ref="J375">IF(B375="","",IF(T375="A",VLOOKUP(B375,listoneAnker_NoSku,5,FALSE),INDEX(dbOrdini[PREZZO ANKER],MATCH(1,(dbOrdini[CODICE SUPPLY]=$W$6)*(dbOrdini[CODICE ANKER]=F375),0))))</f>
        <v/>
      </c>
      <c r="K375" s="295" t="str">
        <f>IFERROR(INDEX(vinolux_data[Price / Bottle],MATCH(INDEX(Anker[barcode bottle],MATCH(F375,Anker[SKU],0)),vinolux_data[EAN bottle],0)),"")</f>
        <v/>
      </c>
      <c r="L375" s="295" t="str">
        <f>IF(B375="","",IF(T375&lt;&gt;"B",IFERROR(INDEX(ultimoPrezzoitalia[PREZZO UNITARIO],MATCH(TEXT(A375,0),ultimoPrezzoitalia[ARTICOLO],0)),""),IF(INDEX(dbOrdini[PREZZO ITALIA],MATCH(F375,dbOrdini[CODICE ANKER],0))=0,"",INDEX(dbOrdini[PREZZO ITALIA],MATCH(F375,dbOrdini[CODICE ANKER],0)))))</f>
        <v/>
      </c>
      <c r="M375" s="126" t="str">
        <f t="array" ref="M375">IFERROR(IF(B375="","",IF(T375="A",VLOOKUP(F375,listoneAnkerCompleto,6,FALSE)+(10.3552*H375*I375)/100+1.5+0.05,IF(T375="B",INDEX(dbOrdini[COSTO IMPORT BOTT.],MATCH(1,(dbOrdini[CODICE SUPPLY]=$W$6)*(dbOrdini[CODICE ANKER]=F375),0)),J375+(10.3552*H375*I375)/100+1.5+0.05))),"")</f>
        <v/>
      </c>
      <c r="N375" s="201" t="str">
        <f t="shared" si="31"/>
        <v/>
      </c>
      <c r="O375" s="127" t="str">
        <f>IFERROR(INDEX(ankerAvailabilities[quantity],MATCH(F375,ankerAvailabilities[article nr'#],0)),"")</f>
        <v/>
      </c>
      <c r="P375" s="128" t="str">
        <f ca="1">IFERROR(INDEX(inventarioGeko[ESISTENZA],MATCH(A375,inventarioGeko[ARTICOLO],0)),"")</f>
        <v/>
      </c>
      <c r="Q375" s="129" t="str">
        <f t="shared" si="32"/>
        <v/>
      </c>
      <c r="R375" s="130" t="str">
        <f t="shared" si="33"/>
        <v/>
      </c>
      <c r="S375" s="126" t="str">
        <f t="shared" si="34"/>
        <v/>
      </c>
      <c r="T375" s="240" t="str">
        <f t="shared" si="35"/>
        <v/>
      </c>
    </row>
    <row r="376" spans="1:20">
      <c r="A376" s="283" t="str">
        <f t="shared" ca="1" si="30"/>
        <v/>
      </c>
      <c r="B376" s="276"/>
      <c r="C376" s="277"/>
      <c r="D376" s="285"/>
      <c r="E376" s="164"/>
      <c r="F376" s="121" t="str" cm="1">
        <f t="array" ref="F376">IF(B376="","",IF(T376="A",INDEX(skuAnker,MATCH(B376,descrizioneArtAnker,0)),INDEX(dbOrdini[CODICE ANKER],MATCH(1,(dbOrdini[CODICE SUPPLY]=$W$6)*(dbOrdini[DESCRIZIONE]=B376),0))))</f>
        <v/>
      </c>
      <c r="G376" s="122" t="str">
        <f>IF(B376="","",IF(T376="A",VLOOKUP(B376,listoneAnker_NoSku,2,FALSE),INDEX(dbOrdini[BT/CS],MATCH(F376,dbOrdini[CODICE ANKER],0))))</f>
        <v/>
      </c>
      <c r="H376" s="123" t="str">
        <f>IF(B376="","",IF(T376="A",VLOOKUP(B376,listoneAnker_NoSku,3,FALSE),INDEX(dbOrdini[LT.],MATCH(F376,dbOrdini[CODICE ANKER],0))))</f>
        <v/>
      </c>
      <c r="I376" s="124" t="str">
        <f>IF(B376="","",IF(T376="A",VLOOKUP(B376,listoneAnker_NoSku,4,FALSE),INDEX(dbOrdini[% VOL],MATCH(F376,dbOrdini[CODICE ANKER],0))))</f>
        <v/>
      </c>
      <c r="J376" s="125" t="str">
        <f t="array" ref="J376">IF(B376="","",IF(T376="A",VLOOKUP(B376,listoneAnker_NoSku,5,FALSE),INDEX(dbOrdini[PREZZO ANKER],MATCH(1,(dbOrdini[CODICE SUPPLY]=$W$6)*(dbOrdini[CODICE ANKER]=F376),0))))</f>
        <v/>
      </c>
      <c r="K376" s="295" t="str">
        <f>IFERROR(INDEX(vinolux_data[Price / Bottle],MATCH(INDEX(Anker[barcode bottle],MATCH(F376,Anker[SKU],0)),vinolux_data[EAN bottle],0)),"")</f>
        <v/>
      </c>
      <c r="L376" s="295" t="str">
        <f>IF(B376="","",IF(T376&lt;&gt;"B",IFERROR(INDEX(ultimoPrezzoitalia[PREZZO UNITARIO],MATCH(TEXT(A376,0),ultimoPrezzoitalia[ARTICOLO],0)),""),IF(INDEX(dbOrdini[PREZZO ITALIA],MATCH(F376,dbOrdini[CODICE ANKER],0))=0,"",INDEX(dbOrdini[PREZZO ITALIA],MATCH(F376,dbOrdini[CODICE ANKER],0)))))</f>
        <v/>
      </c>
      <c r="M376" s="126" t="str">
        <f t="array" ref="M376">IFERROR(IF(B376="","",IF(T376="A",VLOOKUP(F376,listoneAnkerCompleto,6,FALSE)+(10.3552*H376*I376)/100+1.5+0.05,IF(T376="B",INDEX(dbOrdini[COSTO IMPORT BOTT.],MATCH(1,(dbOrdini[CODICE SUPPLY]=$W$6)*(dbOrdini[CODICE ANKER]=F376),0)),J376+(10.3552*H376*I376)/100+1.5+0.05))),"")</f>
        <v/>
      </c>
      <c r="N376" s="201" t="str">
        <f t="shared" si="31"/>
        <v/>
      </c>
      <c r="O376" s="127" t="str">
        <f>IFERROR(INDEX(ankerAvailabilities[quantity],MATCH(F376,ankerAvailabilities[article nr'#],0)),"")</f>
        <v/>
      </c>
      <c r="P376" s="128" t="str">
        <f ca="1">IFERROR(INDEX(inventarioGeko[ESISTENZA],MATCH(A376,inventarioGeko[ARTICOLO],0)),"")</f>
        <v/>
      </c>
      <c r="Q376" s="129" t="str">
        <f t="shared" si="32"/>
        <v/>
      </c>
      <c r="R376" s="130" t="str">
        <f t="shared" si="33"/>
        <v/>
      </c>
      <c r="S376" s="126" t="str">
        <f t="shared" si="34"/>
        <v/>
      </c>
      <c r="T376" s="240" t="str">
        <f t="shared" si="35"/>
        <v/>
      </c>
    </row>
    <row r="377" spans="1:20">
      <c r="A377" s="283" t="str">
        <f t="shared" ca="1" si="30"/>
        <v/>
      </c>
      <c r="B377" s="276"/>
      <c r="C377" s="277"/>
      <c r="D377" s="285"/>
      <c r="E377" s="164"/>
      <c r="F377" s="121" t="str" cm="1">
        <f t="array" ref="F377">IF(B377="","",IF(T377="A",INDEX(skuAnker,MATCH(B377,descrizioneArtAnker,0)),INDEX(dbOrdini[CODICE ANKER],MATCH(1,(dbOrdini[CODICE SUPPLY]=$W$6)*(dbOrdini[DESCRIZIONE]=B377),0))))</f>
        <v/>
      </c>
      <c r="G377" s="122" t="str">
        <f>IF(B377="","",IF(T377="A",VLOOKUP(B377,listoneAnker_NoSku,2,FALSE),INDEX(dbOrdini[BT/CS],MATCH(F377,dbOrdini[CODICE ANKER],0))))</f>
        <v/>
      </c>
      <c r="H377" s="123" t="str">
        <f>IF(B377="","",IF(T377="A",VLOOKUP(B377,listoneAnker_NoSku,3,FALSE),INDEX(dbOrdini[LT.],MATCH(F377,dbOrdini[CODICE ANKER],0))))</f>
        <v/>
      </c>
      <c r="I377" s="124" t="str">
        <f>IF(B377="","",IF(T377="A",VLOOKUP(B377,listoneAnker_NoSku,4,FALSE),INDEX(dbOrdini[% VOL],MATCH(F377,dbOrdini[CODICE ANKER],0))))</f>
        <v/>
      </c>
      <c r="J377" s="125" t="str">
        <f t="array" ref="J377">IF(B377="","",IF(T377="A",VLOOKUP(B377,listoneAnker_NoSku,5,FALSE),INDEX(dbOrdini[PREZZO ANKER],MATCH(1,(dbOrdini[CODICE SUPPLY]=$W$6)*(dbOrdini[CODICE ANKER]=F377),0))))</f>
        <v/>
      </c>
      <c r="K377" s="295" t="str">
        <f>IFERROR(INDEX(vinolux_data[Price / Bottle],MATCH(INDEX(Anker[barcode bottle],MATCH(F377,Anker[SKU],0)),vinolux_data[EAN bottle],0)),"")</f>
        <v/>
      </c>
      <c r="L377" s="295" t="str">
        <f>IF(B377="","",IF(T377&lt;&gt;"B",IFERROR(INDEX(ultimoPrezzoitalia[PREZZO UNITARIO],MATCH(TEXT(A377,0),ultimoPrezzoitalia[ARTICOLO],0)),""),IF(INDEX(dbOrdini[PREZZO ITALIA],MATCH(F377,dbOrdini[CODICE ANKER],0))=0,"",INDEX(dbOrdini[PREZZO ITALIA],MATCH(F377,dbOrdini[CODICE ANKER],0)))))</f>
        <v/>
      </c>
      <c r="M377" s="126" t="str">
        <f t="array" ref="M377">IFERROR(IF(B377="","",IF(T377="A",VLOOKUP(F377,listoneAnkerCompleto,6,FALSE)+(10.3552*H377*I377)/100+1.5+0.05,IF(T377="B",INDEX(dbOrdini[COSTO IMPORT BOTT.],MATCH(1,(dbOrdini[CODICE SUPPLY]=$W$6)*(dbOrdini[CODICE ANKER]=F377),0)),J377+(10.3552*H377*I377)/100+1.5+0.05))),"")</f>
        <v/>
      </c>
      <c r="N377" s="201" t="str">
        <f t="shared" si="31"/>
        <v/>
      </c>
      <c r="O377" s="127" t="str">
        <f>IFERROR(INDEX(ankerAvailabilities[quantity],MATCH(F377,ankerAvailabilities[article nr'#],0)),"")</f>
        <v/>
      </c>
      <c r="P377" s="128" t="str">
        <f ca="1">IFERROR(INDEX(inventarioGeko[ESISTENZA],MATCH(A377,inventarioGeko[ARTICOLO],0)),"")</f>
        <v/>
      </c>
      <c r="Q377" s="129" t="str">
        <f t="shared" si="32"/>
        <v/>
      </c>
      <c r="R377" s="130" t="str">
        <f t="shared" si="33"/>
        <v/>
      </c>
      <c r="S377" s="126" t="str">
        <f t="shared" si="34"/>
        <v/>
      </c>
      <c r="T377" s="240" t="str">
        <f t="shared" si="35"/>
        <v/>
      </c>
    </row>
    <row r="378" spans="1:20">
      <c r="A378" s="283" t="str">
        <f t="shared" ca="1" si="30"/>
        <v/>
      </c>
      <c r="B378" s="276"/>
      <c r="C378" s="277"/>
      <c r="D378" s="285"/>
      <c r="E378" s="164"/>
      <c r="F378" s="121" t="str" cm="1">
        <f t="array" ref="F378">IF(B378="","",IF(T378="A",INDEX(skuAnker,MATCH(B378,descrizioneArtAnker,0)),INDEX(dbOrdini[CODICE ANKER],MATCH(1,(dbOrdini[CODICE SUPPLY]=$W$6)*(dbOrdini[DESCRIZIONE]=B378),0))))</f>
        <v/>
      </c>
      <c r="G378" s="122" t="str">
        <f>IF(B378="","",IF(T378="A",VLOOKUP(B378,listoneAnker_NoSku,2,FALSE),INDEX(dbOrdini[BT/CS],MATCH(F378,dbOrdini[CODICE ANKER],0))))</f>
        <v/>
      </c>
      <c r="H378" s="123" t="str">
        <f>IF(B378="","",IF(T378="A",VLOOKUP(B378,listoneAnker_NoSku,3,FALSE),INDEX(dbOrdini[LT.],MATCH(F378,dbOrdini[CODICE ANKER],0))))</f>
        <v/>
      </c>
      <c r="I378" s="124" t="str">
        <f>IF(B378="","",IF(T378="A",VLOOKUP(B378,listoneAnker_NoSku,4,FALSE),INDEX(dbOrdini[% VOL],MATCH(F378,dbOrdini[CODICE ANKER],0))))</f>
        <v/>
      </c>
      <c r="J378" s="125" t="str">
        <f t="array" ref="J378">IF(B378="","",IF(T378="A",VLOOKUP(B378,listoneAnker_NoSku,5,FALSE),INDEX(dbOrdini[PREZZO ANKER],MATCH(1,(dbOrdini[CODICE SUPPLY]=$W$6)*(dbOrdini[CODICE ANKER]=F378),0))))</f>
        <v/>
      </c>
      <c r="K378" s="295" t="str">
        <f>IFERROR(INDEX(vinolux_data[Price / Bottle],MATCH(INDEX(Anker[barcode bottle],MATCH(F378,Anker[SKU],0)),vinolux_data[EAN bottle],0)),"")</f>
        <v/>
      </c>
      <c r="L378" s="295" t="str">
        <f>IF(B378="","",IF(T378&lt;&gt;"B",IFERROR(INDEX(ultimoPrezzoitalia[PREZZO UNITARIO],MATCH(TEXT(A378,0),ultimoPrezzoitalia[ARTICOLO],0)),""),IF(INDEX(dbOrdini[PREZZO ITALIA],MATCH(F378,dbOrdini[CODICE ANKER],0))=0,"",INDEX(dbOrdini[PREZZO ITALIA],MATCH(F378,dbOrdini[CODICE ANKER],0)))))</f>
        <v/>
      </c>
      <c r="M378" s="126" t="str">
        <f t="array" ref="M378">IFERROR(IF(B378="","",IF(T378="A",VLOOKUP(F378,listoneAnkerCompleto,6,FALSE)+(10.3552*H378*I378)/100+1.5+0.05,IF(T378="B",INDEX(dbOrdini[COSTO IMPORT BOTT.],MATCH(1,(dbOrdini[CODICE SUPPLY]=$W$6)*(dbOrdini[CODICE ANKER]=F378),0)),J378+(10.3552*H378*I378)/100+1.5+0.05))),"")</f>
        <v/>
      </c>
      <c r="N378" s="201" t="str">
        <f t="shared" si="31"/>
        <v/>
      </c>
      <c r="O378" s="127" t="str">
        <f>IFERROR(INDEX(ankerAvailabilities[quantity],MATCH(F378,ankerAvailabilities[article nr'#],0)),"")</f>
        <v/>
      </c>
      <c r="P378" s="128" t="str">
        <f ca="1">IFERROR(INDEX(inventarioGeko[ESISTENZA],MATCH(A378,inventarioGeko[ARTICOLO],0)),"")</f>
        <v/>
      </c>
      <c r="Q378" s="129" t="str">
        <f t="shared" si="32"/>
        <v/>
      </c>
      <c r="R378" s="130" t="str">
        <f t="shared" si="33"/>
        <v/>
      </c>
      <c r="S378" s="126" t="str">
        <f t="shared" si="34"/>
        <v/>
      </c>
      <c r="T378" s="240" t="str">
        <f t="shared" si="35"/>
        <v/>
      </c>
    </row>
    <row r="379" spans="1:20">
      <c r="A379" s="283" t="str">
        <f t="shared" ca="1" si="30"/>
        <v/>
      </c>
      <c r="B379" s="276"/>
      <c r="C379" s="277"/>
      <c r="D379" s="285"/>
      <c r="E379" s="164"/>
      <c r="F379" s="121" t="str" cm="1">
        <f t="array" ref="F379">IF(B379="","",IF(T379="A",INDEX(skuAnker,MATCH(B379,descrizioneArtAnker,0)),INDEX(dbOrdini[CODICE ANKER],MATCH(1,(dbOrdini[CODICE SUPPLY]=$W$6)*(dbOrdini[DESCRIZIONE]=B379),0))))</f>
        <v/>
      </c>
      <c r="G379" s="122" t="str">
        <f>IF(B379="","",IF(T379="A",VLOOKUP(B379,listoneAnker_NoSku,2,FALSE),INDEX(dbOrdini[BT/CS],MATCH(F379,dbOrdini[CODICE ANKER],0))))</f>
        <v/>
      </c>
      <c r="H379" s="123" t="str">
        <f>IF(B379="","",IF(T379="A",VLOOKUP(B379,listoneAnker_NoSku,3,FALSE),INDEX(dbOrdini[LT.],MATCH(F379,dbOrdini[CODICE ANKER],0))))</f>
        <v/>
      </c>
      <c r="I379" s="124" t="str">
        <f>IF(B379="","",IF(T379="A",VLOOKUP(B379,listoneAnker_NoSku,4,FALSE),INDEX(dbOrdini[% VOL],MATCH(F379,dbOrdini[CODICE ANKER],0))))</f>
        <v/>
      </c>
      <c r="J379" s="125" t="str">
        <f t="array" ref="J379">IF(B379="","",IF(T379="A",VLOOKUP(B379,listoneAnker_NoSku,5,FALSE),INDEX(dbOrdini[PREZZO ANKER],MATCH(1,(dbOrdini[CODICE SUPPLY]=$W$6)*(dbOrdini[CODICE ANKER]=F379),0))))</f>
        <v/>
      </c>
      <c r="K379" s="295" t="str">
        <f>IFERROR(INDEX(vinolux_data[Price / Bottle],MATCH(INDEX(Anker[barcode bottle],MATCH(F379,Anker[SKU],0)),vinolux_data[EAN bottle],0)),"")</f>
        <v/>
      </c>
      <c r="L379" s="295" t="str">
        <f>IF(B379="","",IF(T379&lt;&gt;"B",IFERROR(INDEX(ultimoPrezzoitalia[PREZZO UNITARIO],MATCH(TEXT(A379,0),ultimoPrezzoitalia[ARTICOLO],0)),""),IF(INDEX(dbOrdini[PREZZO ITALIA],MATCH(F379,dbOrdini[CODICE ANKER],0))=0,"",INDEX(dbOrdini[PREZZO ITALIA],MATCH(F379,dbOrdini[CODICE ANKER],0)))))</f>
        <v/>
      </c>
      <c r="M379" s="126" t="str">
        <f t="array" ref="M379">IFERROR(IF(B379="","",IF(T379="A",VLOOKUP(F379,listoneAnkerCompleto,6,FALSE)+(10.3552*H379*I379)/100+1.5+0.05,IF(T379="B",INDEX(dbOrdini[COSTO IMPORT BOTT.],MATCH(1,(dbOrdini[CODICE SUPPLY]=$W$6)*(dbOrdini[CODICE ANKER]=F379),0)),J379+(10.3552*H379*I379)/100+1.5+0.05))),"")</f>
        <v/>
      </c>
      <c r="N379" s="201" t="str">
        <f t="shared" si="31"/>
        <v/>
      </c>
      <c r="O379" s="127" t="str">
        <f>IFERROR(INDEX(ankerAvailabilities[quantity],MATCH(F379,ankerAvailabilities[article nr'#],0)),"")</f>
        <v/>
      </c>
      <c r="P379" s="128" t="str">
        <f ca="1">IFERROR(INDEX(inventarioGeko[ESISTENZA],MATCH(A379,inventarioGeko[ARTICOLO],0)),"")</f>
        <v/>
      </c>
      <c r="Q379" s="129" t="str">
        <f t="shared" si="32"/>
        <v/>
      </c>
      <c r="R379" s="130" t="str">
        <f t="shared" si="33"/>
        <v/>
      </c>
      <c r="S379" s="126" t="str">
        <f t="shared" si="34"/>
        <v/>
      </c>
      <c r="T379" s="240" t="str">
        <f t="shared" si="35"/>
        <v/>
      </c>
    </row>
    <row r="380" spans="1:20">
      <c r="A380" s="283" t="str">
        <f t="shared" ca="1" si="30"/>
        <v/>
      </c>
      <c r="B380" s="276"/>
      <c r="C380" s="277"/>
      <c r="D380" s="285"/>
      <c r="E380" s="164"/>
      <c r="F380" s="121" t="str" cm="1">
        <f t="array" ref="F380">IF(B380="","",IF(T380="A",INDEX(skuAnker,MATCH(B380,descrizioneArtAnker,0)),INDEX(dbOrdini[CODICE ANKER],MATCH(1,(dbOrdini[CODICE SUPPLY]=$W$6)*(dbOrdini[DESCRIZIONE]=B380),0))))</f>
        <v/>
      </c>
      <c r="G380" s="122" t="str">
        <f>IF(B380="","",IF(T380="A",VLOOKUP(B380,listoneAnker_NoSku,2,FALSE),INDEX(dbOrdini[BT/CS],MATCH(F380,dbOrdini[CODICE ANKER],0))))</f>
        <v/>
      </c>
      <c r="H380" s="123" t="str">
        <f>IF(B380="","",IF(T380="A",VLOOKUP(B380,listoneAnker_NoSku,3,FALSE),INDEX(dbOrdini[LT.],MATCH(F380,dbOrdini[CODICE ANKER],0))))</f>
        <v/>
      </c>
      <c r="I380" s="124" t="str">
        <f>IF(B380="","",IF(T380="A",VLOOKUP(B380,listoneAnker_NoSku,4,FALSE),INDEX(dbOrdini[% VOL],MATCH(F380,dbOrdini[CODICE ANKER],0))))</f>
        <v/>
      </c>
      <c r="J380" s="125" t="str">
        <f t="array" ref="J380">IF(B380="","",IF(T380="A",VLOOKUP(B380,listoneAnker_NoSku,5,FALSE),INDEX(dbOrdini[PREZZO ANKER],MATCH(1,(dbOrdini[CODICE SUPPLY]=$W$6)*(dbOrdini[CODICE ANKER]=F380),0))))</f>
        <v/>
      </c>
      <c r="K380" s="295" t="str">
        <f>IFERROR(INDEX(vinolux_data[Price / Bottle],MATCH(INDEX(Anker[barcode bottle],MATCH(F380,Anker[SKU],0)),vinolux_data[EAN bottle],0)),"")</f>
        <v/>
      </c>
      <c r="L380" s="295" t="str">
        <f>IF(B380="","",IF(T380&lt;&gt;"B",IFERROR(INDEX(ultimoPrezzoitalia[PREZZO UNITARIO],MATCH(TEXT(A380,0),ultimoPrezzoitalia[ARTICOLO],0)),""),IF(INDEX(dbOrdini[PREZZO ITALIA],MATCH(F380,dbOrdini[CODICE ANKER],0))=0,"",INDEX(dbOrdini[PREZZO ITALIA],MATCH(F380,dbOrdini[CODICE ANKER],0)))))</f>
        <v/>
      </c>
      <c r="M380" s="126" t="str">
        <f t="array" ref="M380">IFERROR(IF(B380="","",IF(T380="A",VLOOKUP(F380,listoneAnkerCompleto,6,FALSE)+(10.3552*H380*I380)/100+1.5+0.05,IF(T380="B",INDEX(dbOrdini[COSTO IMPORT BOTT.],MATCH(1,(dbOrdini[CODICE SUPPLY]=$W$6)*(dbOrdini[CODICE ANKER]=F380),0)),J380+(10.3552*H380*I380)/100+1.5+0.05))),"")</f>
        <v/>
      </c>
      <c r="N380" s="201" t="str">
        <f t="shared" si="31"/>
        <v/>
      </c>
      <c r="O380" s="127" t="str">
        <f>IFERROR(INDEX(ankerAvailabilities[quantity],MATCH(F380,ankerAvailabilities[article nr'#],0)),"")</f>
        <v/>
      </c>
      <c r="P380" s="128" t="str">
        <f ca="1">IFERROR(INDEX(inventarioGeko[ESISTENZA],MATCH(A380,inventarioGeko[ARTICOLO],0)),"")</f>
        <v/>
      </c>
      <c r="Q380" s="129" t="str">
        <f t="shared" si="32"/>
        <v/>
      </c>
      <c r="R380" s="130" t="str">
        <f t="shared" si="33"/>
        <v/>
      </c>
      <c r="S380" s="126" t="str">
        <f t="shared" si="34"/>
        <v/>
      </c>
      <c r="T380" s="240" t="str">
        <f t="shared" si="35"/>
        <v/>
      </c>
    </row>
    <row r="381" spans="1:20">
      <c r="A381" s="283" t="str">
        <f t="shared" ca="1" si="30"/>
        <v/>
      </c>
      <c r="B381" s="276"/>
      <c r="C381" s="277"/>
      <c r="D381" s="285"/>
      <c r="E381" s="164"/>
      <c r="F381" s="121" t="str" cm="1">
        <f t="array" ref="F381">IF(B381="","",IF(T381="A",INDEX(skuAnker,MATCH(B381,descrizioneArtAnker,0)),INDEX(dbOrdini[CODICE ANKER],MATCH(1,(dbOrdini[CODICE SUPPLY]=$W$6)*(dbOrdini[DESCRIZIONE]=B381),0))))</f>
        <v/>
      </c>
      <c r="G381" s="122" t="str">
        <f>IF(B381="","",IF(T381="A",VLOOKUP(B381,listoneAnker_NoSku,2,FALSE),INDEX(dbOrdini[BT/CS],MATCH(F381,dbOrdini[CODICE ANKER],0))))</f>
        <v/>
      </c>
      <c r="H381" s="123" t="str">
        <f>IF(B381="","",IF(T381="A",VLOOKUP(B381,listoneAnker_NoSku,3,FALSE),INDEX(dbOrdini[LT.],MATCH(F381,dbOrdini[CODICE ANKER],0))))</f>
        <v/>
      </c>
      <c r="I381" s="124" t="str">
        <f>IF(B381="","",IF(T381="A",VLOOKUP(B381,listoneAnker_NoSku,4,FALSE),INDEX(dbOrdini[% VOL],MATCH(F381,dbOrdini[CODICE ANKER],0))))</f>
        <v/>
      </c>
      <c r="J381" s="125" t="str">
        <f t="array" ref="J381">IF(B381="","",IF(T381="A",VLOOKUP(B381,listoneAnker_NoSku,5,FALSE),INDEX(dbOrdini[PREZZO ANKER],MATCH(1,(dbOrdini[CODICE SUPPLY]=$W$6)*(dbOrdini[CODICE ANKER]=F381),0))))</f>
        <v/>
      </c>
      <c r="K381" s="295" t="str">
        <f>IFERROR(INDEX(vinolux_data[Price / Bottle],MATCH(INDEX(Anker[barcode bottle],MATCH(F381,Anker[SKU],0)),vinolux_data[EAN bottle],0)),"")</f>
        <v/>
      </c>
      <c r="L381" s="295" t="str">
        <f>IF(B381="","",IF(T381&lt;&gt;"B",IFERROR(INDEX(ultimoPrezzoitalia[PREZZO UNITARIO],MATCH(TEXT(A381,0),ultimoPrezzoitalia[ARTICOLO],0)),""),IF(INDEX(dbOrdini[PREZZO ITALIA],MATCH(F381,dbOrdini[CODICE ANKER],0))=0,"",INDEX(dbOrdini[PREZZO ITALIA],MATCH(F381,dbOrdini[CODICE ANKER],0)))))</f>
        <v/>
      </c>
      <c r="M381" s="126" t="str">
        <f t="array" ref="M381">IFERROR(IF(B381="","",IF(T381="A",VLOOKUP(F381,listoneAnkerCompleto,6,FALSE)+(10.3552*H381*I381)/100+1.5+0.05,IF(T381="B",INDEX(dbOrdini[COSTO IMPORT BOTT.],MATCH(1,(dbOrdini[CODICE SUPPLY]=$W$6)*(dbOrdini[CODICE ANKER]=F381),0)),J381+(10.3552*H381*I381)/100+1.5+0.05))),"")</f>
        <v/>
      </c>
      <c r="N381" s="201" t="str">
        <f t="shared" si="31"/>
        <v/>
      </c>
      <c r="O381" s="127" t="str">
        <f>IFERROR(INDEX(ankerAvailabilities[quantity],MATCH(F381,ankerAvailabilities[article nr'#],0)),"")</f>
        <v/>
      </c>
      <c r="P381" s="128" t="str">
        <f ca="1">IFERROR(INDEX(inventarioGeko[ESISTENZA],MATCH(A381,inventarioGeko[ARTICOLO],0)),"")</f>
        <v/>
      </c>
      <c r="Q381" s="129" t="str">
        <f t="shared" si="32"/>
        <v/>
      </c>
      <c r="R381" s="130" t="str">
        <f t="shared" si="33"/>
        <v/>
      </c>
      <c r="S381" s="126" t="str">
        <f t="shared" si="34"/>
        <v/>
      </c>
      <c r="T381" s="240" t="str">
        <f t="shared" si="35"/>
        <v/>
      </c>
    </row>
    <row r="382" spans="1:20">
      <c r="A382" s="283" t="str">
        <f t="shared" ca="1" si="30"/>
        <v/>
      </c>
      <c r="B382" s="276"/>
      <c r="C382" s="277"/>
      <c r="D382" s="285"/>
      <c r="E382" s="164"/>
      <c r="F382" s="121" t="str" cm="1">
        <f t="array" ref="F382">IF(B382="","",IF(T382="A",INDEX(skuAnker,MATCH(B382,descrizioneArtAnker,0)),INDEX(dbOrdini[CODICE ANKER],MATCH(1,(dbOrdini[CODICE SUPPLY]=$W$6)*(dbOrdini[DESCRIZIONE]=B382),0))))</f>
        <v/>
      </c>
      <c r="G382" s="122" t="str">
        <f>IF(B382="","",IF(T382="A",VLOOKUP(B382,listoneAnker_NoSku,2,FALSE),INDEX(dbOrdini[BT/CS],MATCH(F382,dbOrdini[CODICE ANKER],0))))</f>
        <v/>
      </c>
      <c r="H382" s="123" t="str">
        <f>IF(B382="","",IF(T382="A",VLOOKUP(B382,listoneAnker_NoSku,3,FALSE),INDEX(dbOrdini[LT.],MATCH(F382,dbOrdini[CODICE ANKER],0))))</f>
        <v/>
      </c>
      <c r="I382" s="124" t="str">
        <f>IF(B382="","",IF(T382="A",VLOOKUP(B382,listoneAnker_NoSku,4,FALSE),INDEX(dbOrdini[% VOL],MATCH(F382,dbOrdini[CODICE ANKER],0))))</f>
        <v/>
      </c>
      <c r="J382" s="125" t="str">
        <f t="array" ref="J382">IF(B382="","",IF(T382="A",VLOOKUP(B382,listoneAnker_NoSku,5,FALSE),INDEX(dbOrdini[PREZZO ANKER],MATCH(1,(dbOrdini[CODICE SUPPLY]=$W$6)*(dbOrdini[CODICE ANKER]=F382),0))))</f>
        <v/>
      </c>
      <c r="K382" s="295" t="str">
        <f>IFERROR(INDEX(vinolux_data[Price / Bottle],MATCH(INDEX(Anker[barcode bottle],MATCH(F382,Anker[SKU],0)),vinolux_data[EAN bottle],0)),"")</f>
        <v/>
      </c>
      <c r="L382" s="295" t="str">
        <f>IF(B382="","",IF(T382&lt;&gt;"B",IFERROR(INDEX(ultimoPrezzoitalia[PREZZO UNITARIO],MATCH(TEXT(A382,0),ultimoPrezzoitalia[ARTICOLO],0)),""),IF(INDEX(dbOrdini[PREZZO ITALIA],MATCH(F382,dbOrdini[CODICE ANKER],0))=0,"",INDEX(dbOrdini[PREZZO ITALIA],MATCH(F382,dbOrdini[CODICE ANKER],0)))))</f>
        <v/>
      </c>
      <c r="M382" s="126" t="str">
        <f t="array" ref="M382">IFERROR(IF(B382="","",IF(T382="A",VLOOKUP(F382,listoneAnkerCompleto,6,FALSE)+(10.3552*H382*I382)/100+1.5+0.05,IF(T382="B",INDEX(dbOrdini[COSTO IMPORT BOTT.],MATCH(1,(dbOrdini[CODICE SUPPLY]=$W$6)*(dbOrdini[CODICE ANKER]=F382),0)),J382+(10.3552*H382*I382)/100+1.5+0.05))),"")</f>
        <v/>
      </c>
      <c r="N382" s="201" t="str">
        <f t="shared" si="31"/>
        <v/>
      </c>
      <c r="O382" s="127" t="str">
        <f>IFERROR(INDEX(ankerAvailabilities[quantity],MATCH(F382,ankerAvailabilities[article nr'#],0)),"")</f>
        <v/>
      </c>
      <c r="P382" s="128" t="str">
        <f ca="1">IFERROR(INDEX(inventarioGeko[ESISTENZA],MATCH(A382,inventarioGeko[ARTICOLO],0)),"")</f>
        <v/>
      </c>
      <c r="Q382" s="129" t="str">
        <f t="shared" si="32"/>
        <v/>
      </c>
      <c r="R382" s="130" t="str">
        <f t="shared" si="33"/>
        <v/>
      </c>
      <c r="S382" s="126" t="str">
        <f t="shared" si="34"/>
        <v/>
      </c>
      <c r="T382" s="240" t="str">
        <f t="shared" si="35"/>
        <v/>
      </c>
    </row>
    <row r="383" spans="1:20">
      <c r="A383" s="283" t="str">
        <f t="shared" ca="1" si="30"/>
        <v/>
      </c>
      <c r="B383" s="276"/>
      <c r="C383" s="277"/>
      <c r="D383" s="285"/>
      <c r="E383" s="164"/>
      <c r="F383" s="121" t="str" cm="1">
        <f t="array" ref="F383">IF(B383="","",IF(T383="A",INDEX(skuAnker,MATCH(B383,descrizioneArtAnker,0)),INDEX(dbOrdini[CODICE ANKER],MATCH(1,(dbOrdini[CODICE SUPPLY]=$W$6)*(dbOrdini[DESCRIZIONE]=B383),0))))</f>
        <v/>
      </c>
      <c r="G383" s="122" t="str">
        <f>IF(B383="","",IF(T383="A",VLOOKUP(B383,listoneAnker_NoSku,2,FALSE),INDEX(dbOrdini[BT/CS],MATCH(F383,dbOrdini[CODICE ANKER],0))))</f>
        <v/>
      </c>
      <c r="H383" s="123" t="str">
        <f>IF(B383="","",IF(T383="A",VLOOKUP(B383,listoneAnker_NoSku,3,FALSE),INDEX(dbOrdini[LT.],MATCH(F383,dbOrdini[CODICE ANKER],0))))</f>
        <v/>
      </c>
      <c r="I383" s="124" t="str">
        <f>IF(B383="","",IF(T383="A",VLOOKUP(B383,listoneAnker_NoSku,4,FALSE),INDEX(dbOrdini[% VOL],MATCH(F383,dbOrdini[CODICE ANKER],0))))</f>
        <v/>
      </c>
      <c r="J383" s="125" t="str">
        <f t="array" ref="J383">IF(B383="","",IF(T383="A",VLOOKUP(B383,listoneAnker_NoSku,5,FALSE),INDEX(dbOrdini[PREZZO ANKER],MATCH(1,(dbOrdini[CODICE SUPPLY]=$W$6)*(dbOrdini[CODICE ANKER]=F383),0))))</f>
        <v/>
      </c>
      <c r="K383" s="295" t="str">
        <f>IFERROR(INDEX(vinolux_data[Price / Bottle],MATCH(INDEX(Anker[barcode bottle],MATCH(F383,Anker[SKU],0)),vinolux_data[EAN bottle],0)),"")</f>
        <v/>
      </c>
      <c r="L383" s="295" t="str">
        <f>IF(B383="","",IF(T383&lt;&gt;"B",IFERROR(INDEX(ultimoPrezzoitalia[PREZZO UNITARIO],MATCH(TEXT(A383,0),ultimoPrezzoitalia[ARTICOLO],0)),""),IF(INDEX(dbOrdini[PREZZO ITALIA],MATCH(F383,dbOrdini[CODICE ANKER],0))=0,"",INDEX(dbOrdini[PREZZO ITALIA],MATCH(F383,dbOrdini[CODICE ANKER],0)))))</f>
        <v/>
      </c>
      <c r="M383" s="126" t="str">
        <f t="array" ref="M383">IFERROR(IF(B383="","",IF(T383="A",VLOOKUP(F383,listoneAnkerCompleto,6,FALSE)+(10.3552*H383*I383)/100+1.5+0.05,IF(T383="B",INDEX(dbOrdini[COSTO IMPORT BOTT.],MATCH(1,(dbOrdini[CODICE SUPPLY]=$W$6)*(dbOrdini[CODICE ANKER]=F383),0)),J383+(10.3552*H383*I383)/100+1.5+0.05))),"")</f>
        <v/>
      </c>
      <c r="N383" s="201" t="str">
        <f t="shared" si="31"/>
        <v/>
      </c>
      <c r="O383" s="127" t="str">
        <f>IFERROR(INDEX(ankerAvailabilities[quantity],MATCH(F383,ankerAvailabilities[article nr'#],0)),"")</f>
        <v/>
      </c>
      <c r="P383" s="128" t="str">
        <f ca="1">IFERROR(INDEX(inventarioGeko[ESISTENZA],MATCH(A383,inventarioGeko[ARTICOLO],0)),"")</f>
        <v/>
      </c>
      <c r="Q383" s="129" t="str">
        <f t="shared" si="32"/>
        <v/>
      </c>
      <c r="R383" s="130" t="str">
        <f t="shared" si="33"/>
        <v/>
      </c>
      <c r="S383" s="126" t="str">
        <f t="shared" si="34"/>
        <v/>
      </c>
      <c r="T383" s="240" t="str">
        <f t="shared" si="35"/>
        <v/>
      </c>
    </row>
    <row r="384" spans="1:20">
      <c r="A384" s="283" t="str">
        <f t="shared" ca="1" si="30"/>
        <v/>
      </c>
      <c r="B384" s="276"/>
      <c r="C384" s="277"/>
      <c r="D384" s="285"/>
      <c r="E384" s="164"/>
      <c r="F384" s="121" t="str" cm="1">
        <f t="array" ref="F384">IF(B384="","",IF(T384="A",INDEX(skuAnker,MATCH(B384,descrizioneArtAnker,0)),INDEX(dbOrdini[CODICE ANKER],MATCH(1,(dbOrdini[CODICE SUPPLY]=$W$6)*(dbOrdini[DESCRIZIONE]=B384),0))))</f>
        <v/>
      </c>
      <c r="G384" s="122" t="str">
        <f>IF(B384="","",IF(T384="A",VLOOKUP(B384,listoneAnker_NoSku,2,FALSE),INDEX(dbOrdini[BT/CS],MATCH(F384,dbOrdini[CODICE ANKER],0))))</f>
        <v/>
      </c>
      <c r="H384" s="123" t="str">
        <f>IF(B384="","",IF(T384="A",VLOOKUP(B384,listoneAnker_NoSku,3,FALSE),INDEX(dbOrdini[LT.],MATCH(F384,dbOrdini[CODICE ANKER],0))))</f>
        <v/>
      </c>
      <c r="I384" s="124" t="str">
        <f>IF(B384="","",IF(T384="A",VLOOKUP(B384,listoneAnker_NoSku,4,FALSE),INDEX(dbOrdini[% VOL],MATCH(F384,dbOrdini[CODICE ANKER],0))))</f>
        <v/>
      </c>
      <c r="J384" s="125" t="str">
        <f t="array" ref="J384">IF(B384="","",IF(T384="A",VLOOKUP(B384,listoneAnker_NoSku,5,FALSE),INDEX(dbOrdini[PREZZO ANKER],MATCH(1,(dbOrdini[CODICE SUPPLY]=$W$6)*(dbOrdini[CODICE ANKER]=F384),0))))</f>
        <v/>
      </c>
      <c r="K384" s="295" t="str">
        <f>IFERROR(INDEX(vinolux_data[Price / Bottle],MATCH(INDEX(Anker[barcode bottle],MATCH(F384,Anker[SKU],0)),vinolux_data[EAN bottle],0)),"")</f>
        <v/>
      </c>
      <c r="L384" s="295" t="str">
        <f>IF(B384="","",IF(T384&lt;&gt;"B",IFERROR(INDEX(ultimoPrezzoitalia[PREZZO UNITARIO],MATCH(TEXT(A384,0),ultimoPrezzoitalia[ARTICOLO],0)),""),IF(INDEX(dbOrdini[PREZZO ITALIA],MATCH(F384,dbOrdini[CODICE ANKER],0))=0,"",INDEX(dbOrdini[PREZZO ITALIA],MATCH(F384,dbOrdini[CODICE ANKER],0)))))</f>
        <v/>
      </c>
      <c r="M384" s="126" t="str">
        <f t="array" ref="M384">IFERROR(IF(B384="","",IF(T384="A",VLOOKUP(F384,listoneAnkerCompleto,6,FALSE)+(10.3552*H384*I384)/100+1.5+0.05,IF(T384="B",INDEX(dbOrdini[COSTO IMPORT BOTT.],MATCH(1,(dbOrdini[CODICE SUPPLY]=$W$6)*(dbOrdini[CODICE ANKER]=F384),0)),J384+(10.3552*H384*I384)/100+1.5+0.05))),"")</f>
        <v/>
      </c>
      <c r="N384" s="201" t="str">
        <f t="shared" si="31"/>
        <v/>
      </c>
      <c r="O384" s="127" t="str">
        <f>IFERROR(INDEX(ankerAvailabilities[quantity],MATCH(F384,ankerAvailabilities[article nr'#],0)),"")</f>
        <v/>
      </c>
      <c r="P384" s="128" t="str">
        <f ca="1">IFERROR(INDEX(inventarioGeko[ESISTENZA],MATCH(A384,inventarioGeko[ARTICOLO],0)),"")</f>
        <v/>
      </c>
      <c r="Q384" s="129" t="str">
        <f t="shared" si="32"/>
        <v/>
      </c>
      <c r="R384" s="130" t="str">
        <f t="shared" si="33"/>
        <v/>
      </c>
      <c r="S384" s="126" t="str">
        <f t="shared" si="34"/>
        <v/>
      </c>
      <c r="T384" s="240" t="str">
        <f t="shared" si="35"/>
        <v/>
      </c>
    </row>
    <row r="385" spans="1:20">
      <c r="A385" s="283" t="str">
        <f t="shared" ca="1" si="30"/>
        <v/>
      </c>
      <c r="B385" s="276"/>
      <c r="C385" s="277"/>
      <c r="D385" s="285"/>
      <c r="E385" s="164"/>
      <c r="F385" s="121" t="str" cm="1">
        <f t="array" ref="F385">IF(B385="","",IF(T385="A",INDEX(skuAnker,MATCH(B385,descrizioneArtAnker,0)),INDEX(dbOrdini[CODICE ANKER],MATCH(1,(dbOrdini[CODICE SUPPLY]=$W$6)*(dbOrdini[DESCRIZIONE]=B385),0))))</f>
        <v/>
      </c>
      <c r="G385" s="122" t="str">
        <f>IF(B385="","",IF(T385="A",VLOOKUP(B385,listoneAnker_NoSku,2,FALSE),INDEX(dbOrdini[BT/CS],MATCH(F385,dbOrdini[CODICE ANKER],0))))</f>
        <v/>
      </c>
      <c r="H385" s="123" t="str">
        <f>IF(B385="","",IF(T385="A",VLOOKUP(B385,listoneAnker_NoSku,3,FALSE),INDEX(dbOrdini[LT.],MATCH(F385,dbOrdini[CODICE ANKER],0))))</f>
        <v/>
      </c>
      <c r="I385" s="124" t="str">
        <f>IF(B385="","",IF(T385="A",VLOOKUP(B385,listoneAnker_NoSku,4,FALSE),INDEX(dbOrdini[% VOL],MATCH(F385,dbOrdini[CODICE ANKER],0))))</f>
        <v/>
      </c>
      <c r="J385" s="125" t="str">
        <f t="array" ref="J385">IF(B385="","",IF(T385="A",VLOOKUP(B385,listoneAnker_NoSku,5,FALSE),INDEX(dbOrdini[PREZZO ANKER],MATCH(1,(dbOrdini[CODICE SUPPLY]=$W$6)*(dbOrdini[CODICE ANKER]=F385),0))))</f>
        <v/>
      </c>
      <c r="K385" s="295" t="str">
        <f>IFERROR(INDEX(vinolux_data[Price / Bottle],MATCH(INDEX(Anker[barcode bottle],MATCH(F385,Anker[SKU],0)),vinolux_data[EAN bottle],0)),"")</f>
        <v/>
      </c>
      <c r="L385" s="295" t="str">
        <f>IF(B385="","",IF(T385&lt;&gt;"B",IFERROR(INDEX(ultimoPrezzoitalia[PREZZO UNITARIO],MATCH(TEXT(A385,0),ultimoPrezzoitalia[ARTICOLO],0)),""),IF(INDEX(dbOrdini[PREZZO ITALIA],MATCH(F385,dbOrdini[CODICE ANKER],0))=0,"",INDEX(dbOrdini[PREZZO ITALIA],MATCH(F385,dbOrdini[CODICE ANKER],0)))))</f>
        <v/>
      </c>
      <c r="M385" s="126" t="str">
        <f t="array" ref="M385">IFERROR(IF(B385="","",IF(T385="A",VLOOKUP(F385,listoneAnkerCompleto,6,FALSE)+(10.3552*H385*I385)/100+1.5+0.05,IF(T385="B",INDEX(dbOrdini[COSTO IMPORT BOTT.],MATCH(1,(dbOrdini[CODICE SUPPLY]=$W$6)*(dbOrdini[CODICE ANKER]=F385),0)),J385+(10.3552*H385*I385)/100+1.5+0.05))),"")</f>
        <v/>
      </c>
      <c r="N385" s="201" t="str">
        <f t="shared" si="31"/>
        <v/>
      </c>
      <c r="O385" s="127" t="str">
        <f>IFERROR(INDEX(ankerAvailabilities[quantity],MATCH(F385,ankerAvailabilities[article nr'#],0)),"")</f>
        <v/>
      </c>
      <c r="P385" s="128" t="str">
        <f ca="1">IFERROR(INDEX(inventarioGeko[ESISTENZA],MATCH(A385,inventarioGeko[ARTICOLO],0)),"")</f>
        <v/>
      </c>
      <c r="Q385" s="129" t="str">
        <f t="shared" si="32"/>
        <v/>
      </c>
      <c r="R385" s="130" t="str">
        <f t="shared" si="33"/>
        <v/>
      </c>
      <c r="S385" s="126" t="str">
        <f t="shared" si="34"/>
        <v/>
      </c>
      <c r="T385" s="240" t="str">
        <f t="shared" si="35"/>
        <v/>
      </c>
    </row>
    <row r="386" spans="1:20">
      <c r="A386" s="283" t="str">
        <f t="shared" ca="1" si="30"/>
        <v/>
      </c>
      <c r="B386" s="276"/>
      <c r="C386" s="277"/>
      <c r="D386" s="285"/>
      <c r="E386" s="164"/>
      <c r="F386" s="121" t="str" cm="1">
        <f t="array" ref="F386">IF(B386="","",IF(T386="A",INDEX(skuAnker,MATCH(B386,descrizioneArtAnker,0)),INDEX(dbOrdini[CODICE ANKER],MATCH(1,(dbOrdini[CODICE SUPPLY]=$W$6)*(dbOrdini[DESCRIZIONE]=B386),0))))</f>
        <v/>
      </c>
      <c r="G386" s="122" t="str">
        <f>IF(B386="","",IF(T386="A",VLOOKUP(B386,listoneAnker_NoSku,2,FALSE),INDEX(dbOrdini[BT/CS],MATCH(F386,dbOrdini[CODICE ANKER],0))))</f>
        <v/>
      </c>
      <c r="H386" s="123" t="str">
        <f>IF(B386="","",IF(T386="A",VLOOKUP(B386,listoneAnker_NoSku,3,FALSE),INDEX(dbOrdini[LT.],MATCH(F386,dbOrdini[CODICE ANKER],0))))</f>
        <v/>
      </c>
      <c r="I386" s="124" t="str">
        <f>IF(B386="","",IF(T386="A",VLOOKUP(B386,listoneAnker_NoSku,4,FALSE),INDEX(dbOrdini[% VOL],MATCH(F386,dbOrdini[CODICE ANKER],0))))</f>
        <v/>
      </c>
      <c r="J386" s="125" t="str">
        <f t="array" ref="J386">IF(B386="","",IF(T386="A",VLOOKUP(B386,listoneAnker_NoSku,5,FALSE),INDEX(dbOrdini[PREZZO ANKER],MATCH(1,(dbOrdini[CODICE SUPPLY]=$W$6)*(dbOrdini[CODICE ANKER]=F386),0))))</f>
        <v/>
      </c>
      <c r="K386" s="295" t="str">
        <f>IFERROR(INDEX(vinolux_data[Price / Bottle],MATCH(INDEX(Anker[barcode bottle],MATCH(F386,Anker[SKU],0)),vinolux_data[EAN bottle],0)),"")</f>
        <v/>
      </c>
      <c r="L386" s="295" t="str">
        <f>IF(B386="","",IF(T386&lt;&gt;"B",IFERROR(INDEX(ultimoPrezzoitalia[PREZZO UNITARIO],MATCH(TEXT(A386,0),ultimoPrezzoitalia[ARTICOLO],0)),""),IF(INDEX(dbOrdini[PREZZO ITALIA],MATCH(F386,dbOrdini[CODICE ANKER],0))=0,"",INDEX(dbOrdini[PREZZO ITALIA],MATCH(F386,dbOrdini[CODICE ANKER],0)))))</f>
        <v/>
      </c>
      <c r="M386" s="126" t="str">
        <f t="array" ref="M386">IFERROR(IF(B386="","",IF(T386="A",VLOOKUP(F386,listoneAnkerCompleto,6,FALSE)+(10.3552*H386*I386)/100+1.5+0.05,IF(T386="B",INDEX(dbOrdini[COSTO IMPORT BOTT.],MATCH(1,(dbOrdini[CODICE SUPPLY]=$W$6)*(dbOrdini[CODICE ANKER]=F386),0)),J386+(10.3552*H386*I386)/100+1.5+0.05))),"")</f>
        <v/>
      </c>
      <c r="N386" s="201" t="str">
        <f t="shared" si="31"/>
        <v/>
      </c>
      <c r="O386" s="127" t="str">
        <f>IFERROR(INDEX(ankerAvailabilities[quantity],MATCH(F386,ankerAvailabilities[article nr'#],0)),"")</f>
        <v/>
      </c>
      <c r="P386" s="128" t="str">
        <f ca="1">IFERROR(INDEX(inventarioGeko[ESISTENZA],MATCH(A386,inventarioGeko[ARTICOLO],0)),"")</f>
        <v/>
      </c>
      <c r="Q386" s="129" t="str">
        <f t="shared" si="32"/>
        <v/>
      </c>
      <c r="R386" s="130" t="str">
        <f t="shared" si="33"/>
        <v/>
      </c>
      <c r="S386" s="126" t="str">
        <f t="shared" si="34"/>
        <v/>
      </c>
      <c r="T386" s="240" t="str">
        <f t="shared" si="35"/>
        <v/>
      </c>
    </row>
    <row r="387" spans="1:20">
      <c r="A387" s="283" t="str">
        <f t="shared" ref="A387:A400" ca="1" si="36">IFERROR(INDEX(storicoSkuGeko,MATCH(F387,storicoSkuAnker,0)),"")</f>
        <v/>
      </c>
      <c r="B387" s="276"/>
      <c r="C387" s="277"/>
      <c r="D387" s="285"/>
      <c r="E387" s="164"/>
      <c r="F387" s="121" t="str" cm="1">
        <f t="array" ref="F387">IF(B387="","",IF(T387="A",INDEX(skuAnker,MATCH(B387,descrizioneArtAnker,0)),INDEX(dbOrdini[CODICE ANKER],MATCH(1,(dbOrdini[CODICE SUPPLY]=$W$6)*(dbOrdini[DESCRIZIONE]=B387),0))))</f>
        <v/>
      </c>
      <c r="G387" s="122" t="str">
        <f>IF(B387="","",IF(T387="A",VLOOKUP(B387,listoneAnker_NoSku,2,FALSE),INDEX(dbOrdini[BT/CS],MATCH(F387,dbOrdini[CODICE ANKER],0))))</f>
        <v/>
      </c>
      <c r="H387" s="123" t="str">
        <f>IF(B387="","",IF(T387="A",VLOOKUP(B387,listoneAnker_NoSku,3,FALSE),INDEX(dbOrdini[LT.],MATCH(F387,dbOrdini[CODICE ANKER],0))))</f>
        <v/>
      </c>
      <c r="I387" s="124" t="str">
        <f>IF(B387="","",IF(T387="A",VLOOKUP(B387,listoneAnker_NoSku,4,FALSE),INDEX(dbOrdini[% VOL],MATCH(F387,dbOrdini[CODICE ANKER],0))))</f>
        <v/>
      </c>
      <c r="J387" s="125" t="str">
        <f t="array" ref="J387">IF(B387="","",IF(T387="A",VLOOKUP(B387,listoneAnker_NoSku,5,FALSE),INDEX(dbOrdini[PREZZO ANKER],MATCH(1,(dbOrdini[CODICE SUPPLY]=$W$6)*(dbOrdini[CODICE ANKER]=F387),0))))</f>
        <v/>
      </c>
      <c r="K387" s="295" t="str">
        <f>IFERROR(INDEX(vinolux_data[Price / Bottle],MATCH(INDEX(Anker[barcode bottle],MATCH(F387,Anker[SKU],0)),vinolux_data[EAN bottle],0)),"")</f>
        <v/>
      </c>
      <c r="L387" s="295" t="str">
        <f>IF(B387="","",IF(T387&lt;&gt;"B",IFERROR(INDEX(ultimoPrezzoitalia[PREZZO UNITARIO],MATCH(TEXT(A387,0),ultimoPrezzoitalia[ARTICOLO],0)),""),IF(INDEX(dbOrdini[PREZZO ITALIA],MATCH(F387,dbOrdini[CODICE ANKER],0))=0,"",INDEX(dbOrdini[PREZZO ITALIA],MATCH(F387,dbOrdini[CODICE ANKER],0)))))</f>
        <v/>
      </c>
      <c r="M387" s="126" t="str">
        <f t="array" ref="M387">IFERROR(IF(B387="","",IF(T387="A",VLOOKUP(F387,listoneAnkerCompleto,6,FALSE)+(10.3552*H387*I387)/100+1.5+0.05,IF(T387="B",INDEX(dbOrdini[COSTO IMPORT BOTT.],MATCH(1,(dbOrdini[CODICE SUPPLY]=$W$6)*(dbOrdini[CODICE ANKER]=F387),0)),J387+(10.3552*H387*I387)/100+1.5+0.05))),"")</f>
        <v/>
      </c>
      <c r="N387" s="201" t="str">
        <f t="shared" ref="N387:N399" si="37">IF(B387="","",C387/G387)</f>
        <v/>
      </c>
      <c r="O387" s="127" t="str">
        <f>IFERROR(INDEX(ankerAvailabilities[quantity],MATCH(F387,ankerAvailabilities[article nr'#],0)),"")</f>
        <v/>
      </c>
      <c r="P387" s="128" t="str">
        <f ca="1">IFERROR(INDEX(inventarioGeko[ESISTENZA],MATCH(A387,inventarioGeko[ARTICOLO],0)),"")</f>
        <v/>
      </c>
      <c r="Q387" s="129" t="str">
        <f t="shared" ref="Q387:Q399" si="38">IF(B387="","",J387*D387)</f>
        <v/>
      </c>
      <c r="R387" s="130" t="str">
        <f t="shared" ref="R387:R399" si="39">IF(B387="","",M387*D387)</f>
        <v/>
      </c>
      <c r="S387" s="126" t="str">
        <f t="shared" ref="S387:S399" si="40">IF(B387="","",IF($W$4="Negozi","",IF($W$4="Enoteca",CEILING(M387*1.12,0.05)*C387,CEILING(M387*1.1,0.05)*C387)))</f>
        <v/>
      </c>
      <c r="T387" s="240" t="str">
        <f t="shared" ref="T387:T399" si="41">IF(B387="","",$W$13)</f>
        <v/>
      </c>
    </row>
    <row r="388" spans="1:20">
      <c r="A388" s="283" t="str">
        <f t="shared" ca="1" si="36"/>
        <v/>
      </c>
      <c r="B388" s="276"/>
      <c r="C388" s="277"/>
      <c r="D388" s="285"/>
      <c r="E388" s="164"/>
      <c r="F388" s="121" t="str" cm="1">
        <f t="array" ref="F388">IF(B388="","",IF(T388="A",INDEX(skuAnker,MATCH(B388,descrizioneArtAnker,0)),INDEX(dbOrdini[CODICE ANKER],MATCH(1,(dbOrdini[CODICE SUPPLY]=$W$6)*(dbOrdini[DESCRIZIONE]=B388),0))))</f>
        <v/>
      </c>
      <c r="G388" s="122" t="str">
        <f>IF(B388="","",IF(T388="A",VLOOKUP(B388,listoneAnker_NoSku,2,FALSE),INDEX(dbOrdini[BT/CS],MATCH(F388,dbOrdini[CODICE ANKER],0))))</f>
        <v/>
      </c>
      <c r="H388" s="123" t="str">
        <f>IF(B388="","",IF(T388="A",VLOOKUP(B388,listoneAnker_NoSku,3,FALSE),INDEX(dbOrdini[LT.],MATCH(F388,dbOrdini[CODICE ANKER],0))))</f>
        <v/>
      </c>
      <c r="I388" s="124" t="str">
        <f>IF(B388="","",IF(T388="A",VLOOKUP(B388,listoneAnker_NoSku,4,FALSE),INDEX(dbOrdini[% VOL],MATCH(F388,dbOrdini[CODICE ANKER],0))))</f>
        <v/>
      </c>
      <c r="J388" s="125" t="str">
        <f t="array" ref="J388">IF(B388="","",IF(T388="A",VLOOKUP(B388,listoneAnker_NoSku,5,FALSE),INDEX(dbOrdini[PREZZO ANKER],MATCH(1,(dbOrdini[CODICE SUPPLY]=$W$6)*(dbOrdini[CODICE ANKER]=F388),0))))</f>
        <v/>
      </c>
      <c r="K388" s="295" t="str">
        <f>IFERROR(INDEX(vinolux_data[Price / Bottle],MATCH(INDEX(Anker[barcode bottle],MATCH(F388,Anker[SKU],0)),vinolux_data[EAN bottle],0)),"")</f>
        <v/>
      </c>
      <c r="L388" s="295" t="str">
        <f>IF(B388="","",IF(T388&lt;&gt;"B",IFERROR(INDEX(ultimoPrezzoitalia[PREZZO UNITARIO],MATCH(TEXT(A388,0),ultimoPrezzoitalia[ARTICOLO],0)),""),IF(INDEX(dbOrdini[PREZZO ITALIA],MATCH(F388,dbOrdini[CODICE ANKER],0))=0,"",INDEX(dbOrdini[PREZZO ITALIA],MATCH(F388,dbOrdini[CODICE ANKER],0)))))</f>
        <v/>
      </c>
      <c r="M388" s="126" t="str">
        <f t="array" ref="M388">IFERROR(IF(B388="","",IF(T388="A",VLOOKUP(F388,listoneAnkerCompleto,6,FALSE)+(10.3552*H388*I388)/100+1.5+0.05,IF(T388="B",INDEX(dbOrdini[COSTO IMPORT BOTT.],MATCH(1,(dbOrdini[CODICE SUPPLY]=$W$6)*(dbOrdini[CODICE ANKER]=F388),0)),J388+(10.3552*H388*I388)/100+1.5+0.05))),"")</f>
        <v/>
      </c>
      <c r="N388" s="201" t="str">
        <f t="shared" si="37"/>
        <v/>
      </c>
      <c r="O388" s="127" t="str">
        <f>IFERROR(INDEX(ankerAvailabilities[quantity],MATCH(F388,ankerAvailabilities[article nr'#],0)),"")</f>
        <v/>
      </c>
      <c r="P388" s="128" t="str">
        <f ca="1">IFERROR(INDEX(inventarioGeko[ESISTENZA],MATCH(A388,inventarioGeko[ARTICOLO],0)),"")</f>
        <v/>
      </c>
      <c r="Q388" s="129" t="str">
        <f t="shared" si="38"/>
        <v/>
      </c>
      <c r="R388" s="130" t="str">
        <f t="shared" si="39"/>
        <v/>
      </c>
      <c r="S388" s="126" t="str">
        <f t="shared" si="40"/>
        <v/>
      </c>
      <c r="T388" s="240" t="str">
        <f t="shared" si="41"/>
        <v/>
      </c>
    </row>
    <row r="389" spans="1:20">
      <c r="A389" s="283" t="str">
        <f t="shared" ca="1" si="36"/>
        <v/>
      </c>
      <c r="B389" s="276"/>
      <c r="C389" s="277"/>
      <c r="D389" s="285"/>
      <c r="E389" s="164"/>
      <c r="F389" s="121" t="str" cm="1">
        <f t="array" ref="F389">IF(B389="","",IF(T389="A",INDEX(skuAnker,MATCH(B389,descrizioneArtAnker,0)),INDEX(dbOrdini[CODICE ANKER],MATCH(1,(dbOrdini[CODICE SUPPLY]=$W$6)*(dbOrdini[DESCRIZIONE]=B389),0))))</f>
        <v/>
      </c>
      <c r="G389" s="122" t="str">
        <f>IF(B389="","",IF(T389="A",VLOOKUP(B389,listoneAnker_NoSku,2,FALSE),INDEX(dbOrdini[BT/CS],MATCH(F389,dbOrdini[CODICE ANKER],0))))</f>
        <v/>
      </c>
      <c r="H389" s="123" t="str">
        <f>IF(B389="","",IF(T389="A",VLOOKUP(B389,listoneAnker_NoSku,3,FALSE),INDEX(dbOrdini[LT.],MATCH(F389,dbOrdini[CODICE ANKER],0))))</f>
        <v/>
      </c>
      <c r="I389" s="124" t="str">
        <f>IF(B389="","",IF(T389="A",VLOOKUP(B389,listoneAnker_NoSku,4,FALSE),INDEX(dbOrdini[% VOL],MATCH(F389,dbOrdini[CODICE ANKER],0))))</f>
        <v/>
      </c>
      <c r="J389" s="125" t="str">
        <f t="array" ref="J389">IF(B389="","",IF(T389="A",VLOOKUP(B389,listoneAnker_NoSku,5,FALSE),INDEX(dbOrdini[PREZZO ANKER],MATCH(1,(dbOrdini[CODICE SUPPLY]=$W$6)*(dbOrdini[CODICE ANKER]=F389),0))))</f>
        <v/>
      </c>
      <c r="K389" s="295" t="str">
        <f>IFERROR(INDEX(vinolux_data[Price / Bottle],MATCH(INDEX(Anker[barcode bottle],MATCH(F389,Anker[SKU],0)),vinolux_data[EAN bottle],0)),"")</f>
        <v/>
      </c>
      <c r="L389" s="295" t="str">
        <f>IF(B389="","",IF(T389&lt;&gt;"B",IFERROR(INDEX(ultimoPrezzoitalia[PREZZO UNITARIO],MATCH(TEXT(A389,0),ultimoPrezzoitalia[ARTICOLO],0)),""),IF(INDEX(dbOrdini[PREZZO ITALIA],MATCH(F389,dbOrdini[CODICE ANKER],0))=0,"",INDEX(dbOrdini[PREZZO ITALIA],MATCH(F389,dbOrdini[CODICE ANKER],0)))))</f>
        <v/>
      </c>
      <c r="M389" s="126" t="str">
        <f t="array" ref="M389">IFERROR(IF(B389="","",IF(T389="A",VLOOKUP(F389,listoneAnkerCompleto,6,FALSE)+(10.3552*H389*I389)/100+1.5+0.05,IF(T389="B",INDEX(dbOrdini[COSTO IMPORT BOTT.],MATCH(1,(dbOrdini[CODICE SUPPLY]=$W$6)*(dbOrdini[CODICE ANKER]=F389),0)),J389+(10.3552*H389*I389)/100+1.5+0.05))),"")</f>
        <v/>
      </c>
      <c r="N389" s="201" t="str">
        <f t="shared" si="37"/>
        <v/>
      </c>
      <c r="O389" s="127" t="str">
        <f>IFERROR(INDEX(ankerAvailabilities[quantity],MATCH(F389,ankerAvailabilities[article nr'#],0)),"")</f>
        <v/>
      </c>
      <c r="P389" s="128" t="str">
        <f ca="1">IFERROR(INDEX(inventarioGeko[ESISTENZA],MATCH(A389,inventarioGeko[ARTICOLO],0)),"")</f>
        <v/>
      </c>
      <c r="Q389" s="129" t="str">
        <f t="shared" si="38"/>
        <v/>
      </c>
      <c r="R389" s="130" t="str">
        <f t="shared" si="39"/>
        <v/>
      </c>
      <c r="S389" s="126" t="str">
        <f t="shared" si="40"/>
        <v/>
      </c>
      <c r="T389" s="240" t="str">
        <f t="shared" si="41"/>
        <v/>
      </c>
    </row>
    <row r="390" spans="1:20">
      <c r="A390" s="283" t="str">
        <f t="shared" ca="1" si="36"/>
        <v/>
      </c>
      <c r="B390" s="276"/>
      <c r="C390" s="277"/>
      <c r="D390" s="285"/>
      <c r="E390" s="164"/>
      <c r="F390" s="121" t="str" cm="1">
        <f t="array" ref="F390">IF(B390="","",IF(T390="A",INDEX(skuAnker,MATCH(B390,descrizioneArtAnker,0)),INDEX(dbOrdini[CODICE ANKER],MATCH(1,(dbOrdini[CODICE SUPPLY]=$W$6)*(dbOrdini[DESCRIZIONE]=B390),0))))</f>
        <v/>
      </c>
      <c r="G390" s="122" t="str">
        <f>IF(B390="","",IF(T390="A",VLOOKUP(B390,listoneAnker_NoSku,2,FALSE),INDEX(dbOrdini[BT/CS],MATCH(F390,dbOrdini[CODICE ANKER],0))))</f>
        <v/>
      </c>
      <c r="H390" s="123" t="str">
        <f>IF(B390="","",IF(T390="A",VLOOKUP(B390,listoneAnker_NoSku,3,FALSE),INDEX(dbOrdini[LT.],MATCH(F390,dbOrdini[CODICE ANKER],0))))</f>
        <v/>
      </c>
      <c r="I390" s="124" t="str">
        <f>IF(B390="","",IF(T390="A",VLOOKUP(B390,listoneAnker_NoSku,4,FALSE),INDEX(dbOrdini[% VOL],MATCH(F390,dbOrdini[CODICE ANKER],0))))</f>
        <v/>
      </c>
      <c r="J390" s="125" t="str">
        <f t="array" ref="J390">IF(B390="","",IF(T390="A",VLOOKUP(B390,listoneAnker_NoSku,5,FALSE),INDEX(dbOrdini[PREZZO ANKER],MATCH(1,(dbOrdini[CODICE SUPPLY]=$W$6)*(dbOrdini[CODICE ANKER]=F390),0))))</f>
        <v/>
      </c>
      <c r="K390" s="295" t="str">
        <f>IFERROR(INDEX(vinolux_data[Price / Bottle],MATCH(INDEX(Anker[barcode bottle],MATCH(F390,Anker[SKU],0)),vinolux_data[EAN bottle],0)),"")</f>
        <v/>
      </c>
      <c r="L390" s="295" t="str">
        <f>IF(B390="","",IF(T390&lt;&gt;"B",IFERROR(INDEX(ultimoPrezzoitalia[PREZZO UNITARIO],MATCH(TEXT(A390,0),ultimoPrezzoitalia[ARTICOLO],0)),""),IF(INDEX(dbOrdini[PREZZO ITALIA],MATCH(F390,dbOrdini[CODICE ANKER],0))=0,"",INDEX(dbOrdini[PREZZO ITALIA],MATCH(F390,dbOrdini[CODICE ANKER],0)))))</f>
        <v/>
      </c>
      <c r="M390" s="126" t="str">
        <f t="array" ref="M390">IFERROR(IF(B390="","",IF(T390="A",VLOOKUP(F390,listoneAnkerCompleto,6,FALSE)+(10.3552*H390*I390)/100+1.5+0.05,IF(T390="B",INDEX(dbOrdini[COSTO IMPORT BOTT.],MATCH(1,(dbOrdini[CODICE SUPPLY]=$W$6)*(dbOrdini[CODICE ANKER]=F390),0)),J390+(10.3552*H390*I390)/100+1.5+0.05))),"")</f>
        <v/>
      </c>
      <c r="N390" s="201" t="str">
        <f t="shared" si="37"/>
        <v/>
      </c>
      <c r="O390" s="127" t="str">
        <f>IFERROR(INDEX(ankerAvailabilities[quantity],MATCH(F390,ankerAvailabilities[article nr'#],0)),"")</f>
        <v/>
      </c>
      <c r="P390" s="128" t="str">
        <f ca="1">IFERROR(INDEX(inventarioGeko[ESISTENZA],MATCH(A390,inventarioGeko[ARTICOLO],0)),"")</f>
        <v/>
      </c>
      <c r="Q390" s="129" t="str">
        <f t="shared" si="38"/>
        <v/>
      </c>
      <c r="R390" s="130" t="str">
        <f t="shared" si="39"/>
        <v/>
      </c>
      <c r="S390" s="126" t="str">
        <f t="shared" si="40"/>
        <v/>
      </c>
      <c r="T390" s="240" t="str">
        <f t="shared" si="41"/>
        <v/>
      </c>
    </row>
    <row r="391" spans="1:20">
      <c r="A391" s="283" t="str">
        <f t="shared" ca="1" si="36"/>
        <v/>
      </c>
      <c r="B391" s="276"/>
      <c r="C391" s="277"/>
      <c r="D391" s="285"/>
      <c r="E391" s="164"/>
      <c r="F391" s="121" t="str" cm="1">
        <f t="array" ref="F391">IF(B391="","",IF(T391="A",INDEX(skuAnker,MATCH(B391,descrizioneArtAnker,0)),INDEX(dbOrdini[CODICE ANKER],MATCH(1,(dbOrdini[CODICE SUPPLY]=$W$6)*(dbOrdini[DESCRIZIONE]=B391),0))))</f>
        <v/>
      </c>
      <c r="G391" s="122" t="str">
        <f>IF(B391="","",IF(T391="A",VLOOKUP(B391,listoneAnker_NoSku,2,FALSE),INDEX(dbOrdini[BT/CS],MATCH(F391,dbOrdini[CODICE ANKER],0))))</f>
        <v/>
      </c>
      <c r="H391" s="123" t="str">
        <f>IF(B391="","",IF(T391="A",VLOOKUP(B391,listoneAnker_NoSku,3,FALSE),INDEX(dbOrdini[LT.],MATCH(F391,dbOrdini[CODICE ANKER],0))))</f>
        <v/>
      </c>
      <c r="I391" s="124" t="str">
        <f>IF(B391="","",IF(T391="A",VLOOKUP(B391,listoneAnker_NoSku,4,FALSE),INDEX(dbOrdini[% VOL],MATCH(F391,dbOrdini[CODICE ANKER],0))))</f>
        <v/>
      </c>
      <c r="J391" s="125" t="str">
        <f t="array" ref="J391">IF(B391="","",IF(T391="A",VLOOKUP(B391,listoneAnker_NoSku,5,FALSE),INDEX(dbOrdini[PREZZO ANKER],MATCH(1,(dbOrdini[CODICE SUPPLY]=$W$6)*(dbOrdini[CODICE ANKER]=F391),0))))</f>
        <v/>
      </c>
      <c r="K391" s="295" t="str">
        <f>IFERROR(INDEX(vinolux_data[Price / Bottle],MATCH(INDEX(Anker[barcode bottle],MATCH(F391,Anker[SKU],0)),vinolux_data[EAN bottle],0)),"")</f>
        <v/>
      </c>
      <c r="L391" s="295" t="str">
        <f>IF(B391="","",IF(T391&lt;&gt;"B",IFERROR(INDEX(ultimoPrezzoitalia[PREZZO UNITARIO],MATCH(TEXT(A391,0),ultimoPrezzoitalia[ARTICOLO],0)),""),IF(INDEX(dbOrdini[PREZZO ITALIA],MATCH(F391,dbOrdini[CODICE ANKER],0))=0,"",INDEX(dbOrdini[PREZZO ITALIA],MATCH(F391,dbOrdini[CODICE ANKER],0)))))</f>
        <v/>
      </c>
      <c r="M391" s="126" t="str">
        <f t="array" ref="M391">IFERROR(IF(B391="","",IF(T391="A",VLOOKUP(F391,listoneAnkerCompleto,6,FALSE)+(10.3552*H391*I391)/100+1.5+0.05,IF(T391="B",INDEX(dbOrdini[COSTO IMPORT BOTT.],MATCH(1,(dbOrdini[CODICE SUPPLY]=$W$6)*(dbOrdini[CODICE ANKER]=F391),0)),J391+(10.3552*H391*I391)/100+1.5+0.05))),"")</f>
        <v/>
      </c>
      <c r="N391" s="201" t="str">
        <f t="shared" si="37"/>
        <v/>
      </c>
      <c r="O391" s="127" t="str">
        <f>IFERROR(INDEX(ankerAvailabilities[quantity],MATCH(F391,ankerAvailabilities[article nr'#],0)),"")</f>
        <v/>
      </c>
      <c r="P391" s="128" t="str">
        <f ca="1">IFERROR(INDEX(inventarioGeko[ESISTENZA],MATCH(A391,inventarioGeko[ARTICOLO],0)),"")</f>
        <v/>
      </c>
      <c r="Q391" s="129" t="str">
        <f t="shared" si="38"/>
        <v/>
      </c>
      <c r="R391" s="130" t="str">
        <f t="shared" si="39"/>
        <v/>
      </c>
      <c r="S391" s="126" t="str">
        <f t="shared" si="40"/>
        <v/>
      </c>
      <c r="T391" s="240" t="str">
        <f t="shared" si="41"/>
        <v/>
      </c>
    </row>
    <row r="392" spans="1:20">
      <c r="A392" s="283" t="str">
        <f t="shared" ca="1" si="36"/>
        <v/>
      </c>
      <c r="B392" s="276"/>
      <c r="C392" s="277"/>
      <c r="D392" s="285"/>
      <c r="E392" s="164"/>
      <c r="F392" s="121" t="str" cm="1">
        <f t="array" ref="F392">IF(B392="","",IF(T392="A",INDEX(skuAnker,MATCH(B392,descrizioneArtAnker,0)),INDEX(dbOrdini[CODICE ANKER],MATCH(1,(dbOrdini[CODICE SUPPLY]=$W$6)*(dbOrdini[DESCRIZIONE]=B392),0))))</f>
        <v/>
      </c>
      <c r="G392" s="122" t="str">
        <f>IF(B392="","",IF(T392="A",VLOOKUP(B392,listoneAnker_NoSku,2,FALSE),INDEX(dbOrdini[BT/CS],MATCH(F392,dbOrdini[CODICE ANKER],0))))</f>
        <v/>
      </c>
      <c r="H392" s="123" t="str">
        <f>IF(B392="","",IF(T392="A",VLOOKUP(B392,listoneAnker_NoSku,3,FALSE),INDEX(dbOrdini[LT.],MATCH(F392,dbOrdini[CODICE ANKER],0))))</f>
        <v/>
      </c>
      <c r="I392" s="124" t="str">
        <f>IF(B392="","",IF(T392="A",VLOOKUP(B392,listoneAnker_NoSku,4,FALSE),INDEX(dbOrdini[% VOL],MATCH(F392,dbOrdini[CODICE ANKER],0))))</f>
        <v/>
      </c>
      <c r="J392" s="125" t="str">
        <f t="array" ref="J392">IF(B392="","",IF(T392="A",VLOOKUP(B392,listoneAnker_NoSku,5,FALSE),INDEX(dbOrdini[PREZZO ANKER],MATCH(1,(dbOrdini[CODICE SUPPLY]=$W$6)*(dbOrdini[CODICE ANKER]=F392),0))))</f>
        <v/>
      </c>
      <c r="K392" s="295" t="str">
        <f>IFERROR(INDEX(vinolux_data[Price / Bottle],MATCH(INDEX(Anker[barcode bottle],MATCH(F392,Anker[SKU],0)),vinolux_data[EAN bottle],0)),"")</f>
        <v/>
      </c>
      <c r="L392" s="295" t="str">
        <f>IF(B392="","",IF(T392&lt;&gt;"B",IFERROR(INDEX(ultimoPrezzoitalia[PREZZO UNITARIO],MATCH(TEXT(A392,0),ultimoPrezzoitalia[ARTICOLO],0)),""),IF(INDEX(dbOrdini[PREZZO ITALIA],MATCH(F392,dbOrdini[CODICE ANKER],0))=0,"",INDEX(dbOrdini[PREZZO ITALIA],MATCH(F392,dbOrdini[CODICE ANKER],0)))))</f>
        <v/>
      </c>
      <c r="M392" s="126" t="str">
        <f t="array" ref="M392">IFERROR(IF(B392="","",IF(T392="A",VLOOKUP(F392,listoneAnkerCompleto,6,FALSE)+(10.3552*H392*I392)/100+1.5+0.05,IF(T392="B",INDEX(dbOrdini[COSTO IMPORT BOTT.],MATCH(1,(dbOrdini[CODICE SUPPLY]=$W$6)*(dbOrdini[CODICE ANKER]=F392),0)),J392+(10.3552*H392*I392)/100+1.5+0.05))),"")</f>
        <v/>
      </c>
      <c r="N392" s="201" t="str">
        <f t="shared" si="37"/>
        <v/>
      </c>
      <c r="O392" s="127" t="str">
        <f>IFERROR(INDEX(ankerAvailabilities[quantity],MATCH(F392,ankerAvailabilities[article nr'#],0)),"")</f>
        <v/>
      </c>
      <c r="P392" s="128" t="str">
        <f ca="1">IFERROR(INDEX(inventarioGeko[ESISTENZA],MATCH(A392,inventarioGeko[ARTICOLO],0)),"")</f>
        <v/>
      </c>
      <c r="Q392" s="129" t="str">
        <f t="shared" si="38"/>
        <v/>
      </c>
      <c r="R392" s="130" t="str">
        <f t="shared" si="39"/>
        <v/>
      </c>
      <c r="S392" s="126" t="str">
        <f t="shared" si="40"/>
        <v/>
      </c>
      <c r="T392" s="240" t="str">
        <f t="shared" si="41"/>
        <v/>
      </c>
    </row>
    <row r="393" spans="1:20">
      <c r="A393" s="283" t="str">
        <f t="shared" ca="1" si="36"/>
        <v/>
      </c>
      <c r="B393" s="276"/>
      <c r="C393" s="277"/>
      <c r="D393" s="285"/>
      <c r="E393" s="164"/>
      <c r="F393" s="121" t="str" cm="1">
        <f t="array" ref="F393">IF(B393="","",IF(T393="A",INDEX(skuAnker,MATCH(B393,descrizioneArtAnker,0)),INDEX(dbOrdini[CODICE ANKER],MATCH(1,(dbOrdini[CODICE SUPPLY]=$W$6)*(dbOrdini[DESCRIZIONE]=B393),0))))</f>
        <v/>
      </c>
      <c r="G393" s="122" t="str">
        <f>IF(B393="","",IF(T393="A",VLOOKUP(B393,listoneAnker_NoSku,2,FALSE),INDEX(dbOrdini[BT/CS],MATCH(F393,dbOrdini[CODICE ANKER],0))))</f>
        <v/>
      </c>
      <c r="H393" s="123" t="str">
        <f>IF(B393="","",IF(T393="A",VLOOKUP(B393,listoneAnker_NoSku,3,FALSE),INDEX(dbOrdini[LT.],MATCH(F393,dbOrdini[CODICE ANKER],0))))</f>
        <v/>
      </c>
      <c r="I393" s="124" t="str">
        <f>IF(B393="","",IF(T393="A",VLOOKUP(B393,listoneAnker_NoSku,4,FALSE),INDEX(dbOrdini[% VOL],MATCH(F393,dbOrdini[CODICE ANKER],0))))</f>
        <v/>
      </c>
      <c r="J393" s="125" t="str">
        <f t="array" ref="J393">IF(B393="","",IF(T393="A",VLOOKUP(B393,listoneAnker_NoSku,5,FALSE),INDEX(dbOrdini[PREZZO ANKER],MATCH(1,(dbOrdini[CODICE SUPPLY]=$W$6)*(dbOrdini[CODICE ANKER]=F393),0))))</f>
        <v/>
      </c>
      <c r="K393" s="295" t="str">
        <f>IFERROR(INDEX(vinolux_data[Price / Bottle],MATCH(INDEX(Anker[barcode bottle],MATCH(F393,Anker[SKU],0)),vinolux_data[EAN bottle],0)),"")</f>
        <v/>
      </c>
      <c r="L393" s="295" t="str">
        <f>IF(B393="","",IF(T393&lt;&gt;"B",IFERROR(INDEX(ultimoPrezzoitalia[PREZZO UNITARIO],MATCH(TEXT(A393,0),ultimoPrezzoitalia[ARTICOLO],0)),""),IF(INDEX(dbOrdini[PREZZO ITALIA],MATCH(F393,dbOrdini[CODICE ANKER],0))=0,"",INDEX(dbOrdini[PREZZO ITALIA],MATCH(F393,dbOrdini[CODICE ANKER],0)))))</f>
        <v/>
      </c>
      <c r="M393" s="126" t="str">
        <f t="array" ref="M393">IFERROR(IF(B393="","",IF(T393="A",VLOOKUP(F393,listoneAnkerCompleto,6,FALSE)+(10.3552*H393*I393)/100+1.5+0.05,IF(T393="B",INDEX(dbOrdini[COSTO IMPORT BOTT.],MATCH(1,(dbOrdini[CODICE SUPPLY]=$W$6)*(dbOrdini[CODICE ANKER]=F393),0)),J393+(10.3552*H393*I393)/100+1.5+0.05))),"")</f>
        <v/>
      </c>
      <c r="N393" s="201" t="str">
        <f t="shared" si="37"/>
        <v/>
      </c>
      <c r="O393" s="127" t="str">
        <f>IFERROR(INDEX(ankerAvailabilities[quantity],MATCH(F393,ankerAvailabilities[article nr'#],0)),"")</f>
        <v/>
      </c>
      <c r="P393" s="128" t="str">
        <f ca="1">IFERROR(INDEX(inventarioGeko[ESISTENZA],MATCH(A393,inventarioGeko[ARTICOLO],0)),"")</f>
        <v/>
      </c>
      <c r="Q393" s="129" t="str">
        <f t="shared" si="38"/>
        <v/>
      </c>
      <c r="R393" s="130" t="str">
        <f t="shared" si="39"/>
        <v/>
      </c>
      <c r="S393" s="126" t="str">
        <f t="shared" si="40"/>
        <v/>
      </c>
      <c r="T393" s="240" t="str">
        <f t="shared" si="41"/>
        <v/>
      </c>
    </row>
    <row r="394" spans="1:20">
      <c r="A394" s="283" t="str">
        <f t="shared" ca="1" si="36"/>
        <v/>
      </c>
      <c r="B394" s="276"/>
      <c r="C394" s="277"/>
      <c r="D394" s="285"/>
      <c r="E394" s="164"/>
      <c r="F394" s="121" t="str" cm="1">
        <f t="array" ref="F394">IF(B394="","",IF(T394="A",INDEX(skuAnker,MATCH(B394,descrizioneArtAnker,0)),INDEX(dbOrdini[CODICE ANKER],MATCH(1,(dbOrdini[CODICE SUPPLY]=$W$6)*(dbOrdini[DESCRIZIONE]=B394),0))))</f>
        <v/>
      </c>
      <c r="G394" s="122" t="str">
        <f>IF(B394="","",IF(T394="A",VLOOKUP(B394,listoneAnker_NoSku,2,FALSE),INDEX(dbOrdini[BT/CS],MATCH(F394,dbOrdini[CODICE ANKER],0))))</f>
        <v/>
      </c>
      <c r="H394" s="123" t="str">
        <f>IF(B394="","",IF(T394="A",VLOOKUP(B394,listoneAnker_NoSku,3,FALSE),INDEX(dbOrdini[LT.],MATCH(F394,dbOrdini[CODICE ANKER],0))))</f>
        <v/>
      </c>
      <c r="I394" s="124" t="str">
        <f>IF(B394="","",IF(T394="A",VLOOKUP(B394,listoneAnker_NoSku,4,FALSE),INDEX(dbOrdini[% VOL],MATCH(F394,dbOrdini[CODICE ANKER],0))))</f>
        <v/>
      </c>
      <c r="J394" s="125" t="str">
        <f t="array" ref="J394">IF(B394="","",IF(T394="A",VLOOKUP(B394,listoneAnker_NoSku,5,FALSE),INDEX(dbOrdini[PREZZO ANKER],MATCH(1,(dbOrdini[CODICE SUPPLY]=$W$6)*(dbOrdini[CODICE ANKER]=F394),0))))</f>
        <v/>
      </c>
      <c r="K394" s="295" t="str">
        <f>IFERROR(INDEX(vinolux_data[Price / Bottle],MATCH(INDEX(Anker[barcode bottle],MATCH(F394,Anker[SKU],0)),vinolux_data[EAN bottle],0)),"")</f>
        <v/>
      </c>
      <c r="L394" s="295" t="str">
        <f>IF(B394="","",IF(T394&lt;&gt;"B",IFERROR(INDEX(ultimoPrezzoitalia[PREZZO UNITARIO],MATCH(TEXT(A394,0),ultimoPrezzoitalia[ARTICOLO],0)),""),IF(INDEX(dbOrdini[PREZZO ITALIA],MATCH(F394,dbOrdini[CODICE ANKER],0))=0,"",INDEX(dbOrdini[PREZZO ITALIA],MATCH(F394,dbOrdini[CODICE ANKER],0)))))</f>
        <v/>
      </c>
      <c r="M394" s="126" t="str">
        <f t="array" ref="M394">IFERROR(IF(B394="","",IF(T394="A",VLOOKUP(F394,listoneAnkerCompleto,6,FALSE)+(10.3552*H394*I394)/100+1.5+0.05,IF(T394="B",INDEX(dbOrdini[COSTO IMPORT BOTT.],MATCH(1,(dbOrdini[CODICE SUPPLY]=$W$6)*(dbOrdini[CODICE ANKER]=F394),0)),J394+(10.3552*H394*I394)/100+1.5+0.05))),"")</f>
        <v/>
      </c>
      <c r="N394" s="201" t="str">
        <f t="shared" si="37"/>
        <v/>
      </c>
      <c r="O394" s="127" t="str">
        <f>IFERROR(INDEX(ankerAvailabilities[quantity],MATCH(F394,ankerAvailabilities[article nr'#],0)),"")</f>
        <v/>
      </c>
      <c r="P394" s="128" t="str">
        <f ca="1">IFERROR(INDEX(inventarioGeko[ESISTENZA],MATCH(A394,inventarioGeko[ARTICOLO],0)),"")</f>
        <v/>
      </c>
      <c r="Q394" s="129" t="str">
        <f t="shared" si="38"/>
        <v/>
      </c>
      <c r="R394" s="130" t="str">
        <f t="shared" si="39"/>
        <v/>
      </c>
      <c r="S394" s="126" t="str">
        <f t="shared" si="40"/>
        <v/>
      </c>
      <c r="T394" s="240" t="str">
        <f t="shared" si="41"/>
        <v/>
      </c>
    </row>
    <row r="395" spans="1:20">
      <c r="A395" s="283" t="str">
        <f t="shared" ca="1" si="36"/>
        <v/>
      </c>
      <c r="B395" s="276"/>
      <c r="C395" s="277"/>
      <c r="D395" s="285"/>
      <c r="E395" s="164"/>
      <c r="F395" s="121" t="str" cm="1">
        <f t="array" ref="F395">IF(B395="","",IF(T395="A",INDEX(skuAnker,MATCH(B395,descrizioneArtAnker,0)),INDEX(dbOrdini[CODICE ANKER],MATCH(1,(dbOrdini[CODICE SUPPLY]=$W$6)*(dbOrdini[DESCRIZIONE]=B395),0))))</f>
        <v/>
      </c>
      <c r="G395" s="122" t="str">
        <f>IF(B395="","",IF(T395="A",VLOOKUP(B395,listoneAnker_NoSku,2,FALSE),INDEX(dbOrdini[BT/CS],MATCH(F395,dbOrdini[CODICE ANKER],0))))</f>
        <v/>
      </c>
      <c r="H395" s="123" t="str">
        <f>IF(B395="","",IF(T395="A",VLOOKUP(B395,listoneAnker_NoSku,3,FALSE),INDEX(dbOrdini[LT.],MATCH(F395,dbOrdini[CODICE ANKER],0))))</f>
        <v/>
      </c>
      <c r="I395" s="124" t="str">
        <f>IF(B395="","",IF(T395="A",VLOOKUP(B395,listoneAnker_NoSku,4,FALSE),INDEX(dbOrdini[% VOL],MATCH(F395,dbOrdini[CODICE ANKER],0))))</f>
        <v/>
      </c>
      <c r="J395" s="125" t="str">
        <f t="array" ref="J395">IF(B395="","",IF(T395="A",VLOOKUP(B395,listoneAnker_NoSku,5,FALSE),INDEX(dbOrdini[PREZZO ANKER],MATCH(1,(dbOrdini[CODICE SUPPLY]=$W$6)*(dbOrdini[CODICE ANKER]=F395),0))))</f>
        <v/>
      </c>
      <c r="K395" s="295" t="str">
        <f>IFERROR(INDEX(vinolux_data[Price / Bottle],MATCH(INDEX(Anker[barcode bottle],MATCH(F395,Anker[SKU],0)),vinolux_data[EAN bottle],0)),"")</f>
        <v/>
      </c>
      <c r="L395" s="295" t="str">
        <f>IF(B395="","",IF(T395&lt;&gt;"B",IFERROR(INDEX(ultimoPrezzoitalia[PREZZO UNITARIO],MATCH(TEXT(A395,0),ultimoPrezzoitalia[ARTICOLO],0)),""),IF(INDEX(dbOrdini[PREZZO ITALIA],MATCH(F395,dbOrdini[CODICE ANKER],0))=0,"",INDEX(dbOrdini[PREZZO ITALIA],MATCH(F395,dbOrdini[CODICE ANKER],0)))))</f>
        <v/>
      </c>
      <c r="M395" s="126" t="str">
        <f t="array" ref="M395">IFERROR(IF(B395="","",IF(T395="A",VLOOKUP(F395,listoneAnkerCompleto,6,FALSE)+(10.3552*H395*I395)/100+1.5+0.05,IF(T395="B",INDEX(dbOrdini[COSTO IMPORT BOTT.],MATCH(1,(dbOrdini[CODICE SUPPLY]=$W$6)*(dbOrdini[CODICE ANKER]=F395),0)),J395+(10.3552*H395*I395)/100+1.5+0.05))),"")</f>
        <v/>
      </c>
      <c r="N395" s="201" t="str">
        <f t="shared" si="37"/>
        <v/>
      </c>
      <c r="O395" s="127" t="str">
        <f>IFERROR(INDEX(ankerAvailabilities[quantity],MATCH(F395,ankerAvailabilities[article nr'#],0)),"")</f>
        <v/>
      </c>
      <c r="P395" s="128" t="str">
        <f ca="1">IFERROR(INDEX(inventarioGeko[ESISTENZA],MATCH(A395,inventarioGeko[ARTICOLO],0)),"")</f>
        <v/>
      </c>
      <c r="Q395" s="129" t="str">
        <f t="shared" si="38"/>
        <v/>
      </c>
      <c r="R395" s="130" t="str">
        <f t="shared" si="39"/>
        <v/>
      </c>
      <c r="S395" s="126" t="str">
        <f t="shared" si="40"/>
        <v/>
      </c>
      <c r="T395" s="240" t="str">
        <f t="shared" si="41"/>
        <v/>
      </c>
    </row>
    <row r="396" spans="1:20">
      <c r="A396" s="283" t="str">
        <f t="shared" ca="1" si="36"/>
        <v/>
      </c>
      <c r="B396" s="276"/>
      <c r="C396" s="277"/>
      <c r="D396" s="285"/>
      <c r="E396" s="164"/>
      <c r="F396" s="121" t="str" cm="1">
        <f t="array" ref="F396">IF(B396="","",IF(T396="A",INDEX(skuAnker,MATCH(B396,descrizioneArtAnker,0)),INDEX(dbOrdini[CODICE ANKER],MATCH(1,(dbOrdini[CODICE SUPPLY]=$W$6)*(dbOrdini[DESCRIZIONE]=B396),0))))</f>
        <v/>
      </c>
      <c r="G396" s="122" t="str">
        <f>IF(B396="","",IF(T396="A",VLOOKUP(B396,listoneAnker_NoSku,2,FALSE),INDEX(dbOrdini[BT/CS],MATCH(F396,dbOrdini[CODICE ANKER],0))))</f>
        <v/>
      </c>
      <c r="H396" s="123" t="str">
        <f>IF(B396="","",IF(T396="A",VLOOKUP(B396,listoneAnker_NoSku,3,FALSE),INDEX(dbOrdini[LT.],MATCH(F396,dbOrdini[CODICE ANKER],0))))</f>
        <v/>
      </c>
      <c r="I396" s="124" t="str">
        <f>IF(B396="","",IF(T396="A",VLOOKUP(B396,listoneAnker_NoSku,4,FALSE),INDEX(dbOrdini[% VOL],MATCH(F396,dbOrdini[CODICE ANKER],0))))</f>
        <v/>
      </c>
      <c r="J396" s="125" t="str">
        <f t="array" ref="J396">IF(B396="","",IF(T396="A",VLOOKUP(B396,listoneAnker_NoSku,5,FALSE),INDEX(dbOrdini[PREZZO ANKER],MATCH(1,(dbOrdini[CODICE SUPPLY]=$W$6)*(dbOrdini[CODICE ANKER]=F396),0))))</f>
        <v/>
      </c>
      <c r="K396" s="295" t="str">
        <f>IFERROR(INDEX(vinolux_data[Price / Bottle],MATCH(INDEX(Anker[barcode bottle],MATCH(F396,Anker[SKU],0)),vinolux_data[EAN bottle],0)),"")</f>
        <v/>
      </c>
      <c r="L396" s="295" t="str">
        <f>IF(B396="","",IF(T396&lt;&gt;"B",IFERROR(INDEX(ultimoPrezzoitalia[PREZZO UNITARIO],MATCH(TEXT(A396,0),ultimoPrezzoitalia[ARTICOLO],0)),""),IF(INDEX(dbOrdini[PREZZO ITALIA],MATCH(F396,dbOrdini[CODICE ANKER],0))=0,"",INDEX(dbOrdini[PREZZO ITALIA],MATCH(F396,dbOrdini[CODICE ANKER],0)))))</f>
        <v/>
      </c>
      <c r="M396" s="126" t="str">
        <f t="array" ref="M396">IFERROR(IF(B396="","",IF(T396="A",VLOOKUP(F396,listoneAnkerCompleto,6,FALSE)+(10.3552*H396*I396)/100+1.5+0.05,IF(T396="B",INDEX(dbOrdini[COSTO IMPORT BOTT.],MATCH(1,(dbOrdini[CODICE SUPPLY]=$W$6)*(dbOrdini[CODICE ANKER]=F396),0)),J396+(10.3552*H396*I396)/100+1.5+0.05))),"")</f>
        <v/>
      </c>
      <c r="N396" s="201" t="str">
        <f t="shared" si="37"/>
        <v/>
      </c>
      <c r="O396" s="127" t="str">
        <f>IFERROR(INDEX(ankerAvailabilities[quantity],MATCH(F396,ankerAvailabilities[article nr'#],0)),"")</f>
        <v/>
      </c>
      <c r="P396" s="128" t="str">
        <f ca="1">IFERROR(INDEX(inventarioGeko[ESISTENZA],MATCH(A396,inventarioGeko[ARTICOLO],0)),"")</f>
        <v/>
      </c>
      <c r="Q396" s="129" t="str">
        <f t="shared" si="38"/>
        <v/>
      </c>
      <c r="R396" s="130" t="str">
        <f t="shared" si="39"/>
        <v/>
      </c>
      <c r="S396" s="126" t="str">
        <f t="shared" si="40"/>
        <v/>
      </c>
      <c r="T396" s="240" t="str">
        <f t="shared" si="41"/>
        <v/>
      </c>
    </row>
    <row r="397" spans="1:20">
      <c r="A397" s="283" t="str">
        <f t="shared" ca="1" si="36"/>
        <v/>
      </c>
      <c r="B397" s="276"/>
      <c r="C397" s="277"/>
      <c r="D397" s="285"/>
      <c r="E397" s="164"/>
      <c r="F397" s="121" t="str" cm="1">
        <f t="array" ref="F397">IF(B397="","",IF(T397="A",INDEX(skuAnker,MATCH(B397,descrizioneArtAnker,0)),INDEX(dbOrdini[CODICE ANKER],MATCH(1,(dbOrdini[CODICE SUPPLY]=$W$6)*(dbOrdini[DESCRIZIONE]=B397),0))))</f>
        <v/>
      </c>
      <c r="G397" s="122" t="str">
        <f>IF(B397="","",IF(T397="A",VLOOKUP(B397,listoneAnker_NoSku,2,FALSE),INDEX(dbOrdini[BT/CS],MATCH(F397,dbOrdini[CODICE ANKER],0))))</f>
        <v/>
      </c>
      <c r="H397" s="123" t="str">
        <f>IF(B397="","",IF(T397="A",VLOOKUP(B397,listoneAnker_NoSku,3,FALSE),INDEX(dbOrdini[LT.],MATCH(F397,dbOrdini[CODICE ANKER],0))))</f>
        <v/>
      </c>
      <c r="I397" s="124" t="str">
        <f>IF(B397="","",IF(T397="A",VLOOKUP(B397,listoneAnker_NoSku,4,FALSE),INDEX(dbOrdini[% VOL],MATCH(F397,dbOrdini[CODICE ANKER],0))))</f>
        <v/>
      </c>
      <c r="J397" s="125" t="str">
        <f t="array" ref="J397">IF(B397="","",IF(T397="A",VLOOKUP(B397,listoneAnker_NoSku,5,FALSE),INDEX(dbOrdini[PREZZO ANKER],MATCH(1,(dbOrdini[CODICE SUPPLY]=$W$6)*(dbOrdini[CODICE ANKER]=F397),0))))</f>
        <v/>
      </c>
      <c r="K397" s="295" t="str">
        <f>IFERROR(INDEX(vinolux_data[Price / Bottle],MATCH(INDEX(Anker[barcode bottle],MATCH(F397,Anker[SKU],0)),vinolux_data[EAN bottle],0)),"")</f>
        <v/>
      </c>
      <c r="L397" s="295" t="str">
        <f>IF(B397="","",IF(T397&lt;&gt;"B",IFERROR(INDEX(ultimoPrezzoitalia[PREZZO UNITARIO],MATCH(TEXT(A397,0),ultimoPrezzoitalia[ARTICOLO],0)),""),IF(INDEX(dbOrdini[PREZZO ITALIA],MATCH(F397,dbOrdini[CODICE ANKER],0))=0,"",INDEX(dbOrdini[PREZZO ITALIA],MATCH(F397,dbOrdini[CODICE ANKER],0)))))</f>
        <v/>
      </c>
      <c r="M397" s="126" t="str">
        <f t="array" ref="M397">IFERROR(IF(B397="","",IF(T397="A",VLOOKUP(F397,listoneAnkerCompleto,6,FALSE)+(10.3552*H397*I397)/100+1.5+0.05,IF(T397="B",INDEX(dbOrdini[COSTO IMPORT BOTT.],MATCH(1,(dbOrdini[CODICE SUPPLY]=$W$6)*(dbOrdini[CODICE ANKER]=F397),0)),J397+(10.3552*H397*I397)/100+1.5+0.05))),"")</f>
        <v/>
      </c>
      <c r="N397" s="201" t="str">
        <f t="shared" si="37"/>
        <v/>
      </c>
      <c r="O397" s="127" t="str">
        <f>IFERROR(INDEX(ankerAvailabilities[quantity],MATCH(F397,ankerAvailabilities[article nr'#],0)),"")</f>
        <v/>
      </c>
      <c r="P397" s="128" t="str">
        <f ca="1">IFERROR(INDEX(inventarioGeko[ESISTENZA],MATCH(A397,inventarioGeko[ARTICOLO],0)),"")</f>
        <v/>
      </c>
      <c r="Q397" s="129" t="str">
        <f t="shared" si="38"/>
        <v/>
      </c>
      <c r="R397" s="130" t="str">
        <f t="shared" si="39"/>
        <v/>
      </c>
      <c r="S397" s="126" t="str">
        <f t="shared" si="40"/>
        <v/>
      </c>
      <c r="T397" s="240" t="str">
        <f t="shared" si="41"/>
        <v/>
      </c>
    </row>
    <row r="398" spans="1:20">
      <c r="A398" s="283" t="str">
        <f t="shared" ca="1" si="36"/>
        <v/>
      </c>
      <c r="B398" s="276"/>
      <c r="C398" s="277"/>
      <c r="D398" s="285"/>
      <c r="E398" s="164"/>
      <c r="F398" s="121" t="str" cm="1">
        <f t="array" ref="F398">IF(B398="","",IF(T398="A",INDEX(skuAnker,MATCH(B398,descrizioneArtAnker,0)),INDEX(dbOrdini[CODICE ANKER],MATCH(1,(dbOrdini[CODICE SUPPLY]=$W$6)*(dbOrdini[DESCRIZIONE]=B398),0))))</f>
        <v/>
      </c>
      <c r="G398" s="122" t="str">
        <f>IF(B398="","",IF(T398="A",VLOOKUP(B398,listoneAnker_NoSku,2,FALSE),INDEX(dbOrdini[BT/CS],MATCH(F398,dbOrdini[CODICE ANKER],0))))</f>
        <v/>
      </c>
      <c r="H398" s="123" t="str">
        <f>IF(B398="","",IF(T398="A",VLOOKUP(B398,listoneAnker_NoSku,3,FALSE),INDEX(dbOrdini[LT.],MATCH(F398,dbOrdini[CODICE ANKER],0))))</f>
        <v/>
      </c>
      <c r="I398" s="124" t="str">
        <f>IF(B398="","",IF(T398="A",VLOOKUP(B398,listoneAnker_NoSku,4,FALSE),INDEX(dbOrdini[% VOL],MATCH(F398,dbOrdini[CODICE ANKER],0))))</f>
        <v/>
      </c>
      <c r="J398" s="125" t="str">
        <f t="array" ref="J398">IF(B398="","",IF(T398="A",VLOOKUP(B398,listoneAnker_NoSku,5,FALSE),INDEX(dbOrdini[PREZZO ANKER],MATCH(1,(dbOrdini[CODICE SUPPLY]=$W$6)*(dbOrdini[CODICE ANKER]=F398),0))))</f>
        <v/>
      </c>
      <c r="K398" s="295" t="str">
        <f>IFERROR(INDEX(vinolux_data[Price / Bottle],MATCH(INDEX(Anker[barcode bottle],MATCH(F398,Anker[SKU],0)),vinolux_data[EAN bottle],0)),"")</f>
        <v/>
      </c>
      <c r="L398" s="295" t="str">
        <f>IF(B398="","",IF(T398&lt;&gt;"B",IFERROR(INDEX(ultimoPrezzoitalia[PREZZO UNITARIO],MATCH(TEXT(A398,0),ultimoPrezzoitalia[ARTICOLO],0)),""),IF(INDEX(dbOrdini[PREZZO ITALIA],MATCH(F398,dbOrdini[CODICE ANKER],0))=0,"",INDEX(dbOrdini[PREZZO ITALIA],MATCH(F398,dbOrdini[CODICE ANKER],0)))))</f>
        <v/>
      </c>
      <c r="M398" s="126" t="str">
        <f t="array" ref="M398">IFERROR(IF(B398="","",IF(T398="A",VLOOKUP(F398,listoneAnkerCompleto,6,FALSE)+(10.3552*H398*I398)/100+1.5+0.05,IF(T398="B",INDEX(dbOrdini[COSTO IMPORT BOTT.],MATCH(1,(dbOrdini[CODICE SUPPLY]=$W$6)*(dbOrdini[CODICE ANKER]=F398),0)),J398+(10.3552*H398*I398)/100+1.5+0.05))),"")</f>
        <v/>
      </c>
      <c r="N398" s="201" t="str">
        <f t="shared" si="37"/>
        <v/>
      </c>
      <c r="O398" s="127" t="str">
        <f>IFERROR(INDEX(ankerAvailabilities[quantity],MATCH(F398,ankerAvailabilities[article nr'#],0)),"")</f>
        <v/>
      </c>
      <c r="P398" s="128" t="str">
        <f ca="1">IFERROR(INDEX(inventarioGeko[ESISTENZA],MATCH(A398,inventarioGeko[ARTICOLO],0)),"")</f>
        <v/>
      </c>
      <c r="Q398" s="129" t="str">
        <f t="shared" si="38"/>
        <v/>
      </c>
      <c r="R398" s="130" t="str">
        <f t="shared" si="39"/>
        <v/>
      </c>
      <c r="S398" s="126" t="str">
        <f t="shared" si="40"/>
        <v/>
      </c>
      <c r="T398" s="240" t="str">
        <f t="shared" si="41"/>
        <v/>
      </c>
    </row>
    <row r="399" spans="1:20">
      <c r="A399" s="283" t="str">
        <f t="shared" ca="1" si="36"/>
        <v/>
      </c>
      <c r="B399" s="276"/>
      <c r="C399" s="277"/>
      <c r="D399" s="285"/>
      <c r="E399" s="164"/>
      <c r="F399" s="121" t="str" cm="1">
        <f t="array" ref="F399">IF(B399="","",IF(T399="A",INDEX(skuAnker,MATCH(B399,descrizioneArtAnker,0)),INDEX(dbOrdini[CODICE ANKER],MATCH(1,(dbOrdini[CODICE SUPPLY]=$W$6)*(dbOrdini[DESCRIZIONE]=B399),0))))</f>
        <v/>
      </c>
      <c r="G399" s="122" t="str">
        <f>IF(B399="","",IF(T399="A",VLOOKUP(B399,listoneAnker_NoSku,2,FALSE),INDEX(dbOrdini[BT/CS],MATCH(F399,dbOrdini[CODICE ANKER],0))))</f>
        <v/>
      </c>
      <c r="H399" s="123" t="str">
        <f>IF(B399="","",IF(T399="A",VLOOKUP(B399,listoneAnker_NoSku,3,FALSE),INDEX(dbOrdini[LT.],MATCH(F399,dbOrdini[CODICE ANKER],0))))</f>
        <v/>
      </c>
      <c r="I399" s="124" t="str">
        <f>IF(B399="","",IF(T399="A",VLOOKUP(B399,listoneAnker_NoSku,4,FALSE),INDEX(dbOrdini[% VOL],MATCH(F399,dbOrdini[CODICE ANKER],0))))</f>
        <v/>
      </c>
      <c r="J399" s="125" t="str">
        <f t="array" ref="J399">IF(B399="","",IF(T399="A",VLOOKUP(B399,listoneAnker_NoSku,5,FALSE),INDEX(dbOrdini[PREZZO ANKER],MATCH(1,(dbOrdini[CODICE SUPPLY]=$W$6)*(dbOrdini[CODICE ANKER]=F399),0))))</f>
        <v/>
      </c>
      <c r="K399" s="295" t="str">
        <f>IFERROR(INDEX(vinolux_data[Price / Bottle],MATCH(INDEX(Anker[barcode bottle],MATCH(F399,Anker[SKU],0)),vinolux_data[EAN bottle],0)),"")</f>
        <v/>
      </c>
      <c r="L399" s="295" t="str">
        <f>IF(B399="","",IF(T399&lt;&gt;"B",IFERROR(INDEX(ultimoPrezzoitalia[PREZZO UNITARIO],MATCH(TEXT(A399,0),ultimoPrezzoitalia[ARTICOLO],0)),""),IF(INDEX(dbOrdini[PREZZO ITALIA],MATCH(F399,dbOrdini[CODICE ANKER],0))=0,"",INDEX(dbOrdini[PREZZO ITALIA],MATCH(F399,dbOrdini[CODICE ANKER],0)))))</f>
        <v/>
      </c>
      <c r="M399" s="126" t="str">
        <f t="array" ref="M399">IFERROR(IF(B399="","",IF(T399="A",VLOOKUP(F399,listoneAnkerCompleto,6,FALSE)+(10.3552*H399*I399)/100+1.5+0.05,IF(T399="B",INDEX(dbOrdini[COSTO IMPORT BOTT.],MATCH(1,(dbOrdini[CODICE SUPPLY]=$W$6)*(dbOrdini[CODICE ANKER]=F399),0)),J399+(10.3552*H399*I399)/100+1.5+0.05))),"")</f>
        <v/>
      </c>
      <c r="N399" s="201" t="str">
        <f t="shared" si="37"/>
        <v/>
      </c>
      <c r="O399" s="127" t="str">
        <f>IFERROR(INDEX(ankerAvailabilities[quantity],MATCH(F399,ankerAvailabilities[article nr'#],0)),"")</f>
        <v/>
      </c>
      <c r="P399" s="128" t="str">
        <f ca="1">IFERROR(INDEX(inventarioGeko[ESISTENZA],MATCH(A399,inventarioGeko[ARTICOLO],0)),"")</f>
        <v/>
      </c>
      <c r="Q399" s="129" t="str">
        <f t="shared" si="38"/>
        <v/>
      </c>
      <c r="R399" s="130" t="str">
        <f t="shared" si="39"/>
        <v/>
      </c>
      <c r="S399" s="126" t="str">
        <f t="shared" si="40"/>
        <v/>
      </c>
      <c r="T399" s="240" t="str">
        <f t="shared" si="41"/>
        <v/>
      </c>
    </row>
    <row r="400" spans="1:20">
      <c r="A400" s="290" t="str">
        <f t="shared" ca="1" si="36"/>
        <v/>
      </c>
      <c r="B400" s="291"/>
      <c r="C400" s="292"/>
      <c r="D400" s="293"/>
      <c r="E400" s="168"/>
      <c r="F400" s="132" t="str" cm="1">
        <f t="array" ref="F400">IF(B400="","",IF(T400="A",INDEX(skuAnker,MATCH(B400,descrizioneArtAnker,0)),INDEX(dbOrdini[CODICE ANKER],MATCH(1,(dbOrdini[CODICE SUPPLY]=$W$6)*(dbOrdini[DESCRIZIONE]=B400),0))))</f>
        <v/>
      </c>
      <c r="G400" s="133" t="str">
        <f>IF(B400="","",IF(T400="A",VLOOKUP(B400,listoneAnker_NoSku,2,FALSE),INDEX(dbOrdini[BT/CS],MATCH(F400,dbOrdini[CODICE ANKER],0))))</f>
        <v/>
      </c>
      <c r="H400" s="134" t="str">
        <f>IF(B400="","",IF(T400="A",VLOOKUP(B400,listoneAnker_NoSku,3,FALSE),INDEX(dbOrdini[LT.],MATCH(F400,dbOrdini[CODICE ANKER],0))))</f>
        <v/>
      </c>
      <c r="I400" s="135" t="str">
        <f>IF(B400="","",IF(T400="A",VLOOKUP(B400,listoneAnker_NoSku,4,FALSE),INDEX(dbOrdini[% VOL],MATCH(F400,dbOrdini[CODICE ANKER],0))))</f>
        <v/>
      </c>
      <c r="J400" s="136" t="str">
        <f t="array" ref="J400">IF(B400="","",IF(T400="A",VLOOKUP(B400,listoneAnker_NoSku,5,FALSE),INDEX(dbOrdini[PREZZO ANKER],MATCH(1,(dbOrdini[CODICE SUPPLY]=$W$6)*(dbOrdini[CODICE ANKER]=F400),0))))</f>
        <v/>
      </c>
      <c r="K400" s="296" t="str">
        <f>IFERROR(INDEX(vinolux_data[Price / Bottle],MATCH(INDEX(Anker[barcode bottle],MATCH(F400,Anker[SKU],0)),vinolux_data[EAN bottle],0)),"")</f>
        <v/>
      </c>
      <c r="L400" s="296" t="str">
        <f>IF(B400="","",IF(T400&lt;&gt;"B",IFERROR(INDEX(ultimoPrezzoitalia[PREZZO UNITARIO],MATCH(TEXT(A400,0),ultimoPrezzoitalia[ARTICOLO],0)),""),IF(INDEX(dbOrdini[PREZZO ITALIA],MATCH(F400,dbOrdini[CODICE ANKER],0))=0,"",INDEX(dbOrdini[PREZZO ITALIA],MATCH(F400,dbOrdini[CODICE ANKER],0)))))</f>
        <v/>
      </c>
      <c r="M400" s="137" t="str">
        <f t="array" ref="M400">IFERROR(IF(B400="","",IF(T400="A",VLOOKUP(F400,listoneAnkerCompleto,6,FALSE)+(10.3552*H400*I400)/100+1.5+0.05,IF(T400="B",INDEX(dbOrdini[COSTO IMPORT BOTT.],MATCH(1,(dbOrdini[CODICE SUPPLY]=$W$6)*(dbOrdini[CODICE ANKER]=F400),0)),J400+(10.3552*H400*I400)/100+1.5+0.05))),"")</f>
        <v/>
      </c>
      <c r="N400" s="203" t="str">
        <f>IF(B400="","",C400/G400)</f>
        <v/>
      </c>
      <c r="O400" s="138" t="str">
        <f>IFERROR(INDEX(ankerAvailabilities[quantity],MATCH(F400,ankerAvailabilities[article nr'#],0)),"")</f>
        <v/>
      </c>
      <c r="P400" s="139" t="str">
        <f ca="1">IFERROR(INDEX(inventarioGeko[ESISTENZA],MATCH(A400,inventarioGeko[ARTICOLO],0)),"")</f>
        <v/>
      </c>
      <c r="Q400" s="140" t="str">
        <f>IF(B400="","",J400*D400)</f>
        <v/>
      </c>
      <c r="R400" s="141" t="str">
        <f>IF(B400="","",M400*D400)</f>
        <v/>
      </c>
      <c r="S400" s="137" t="str">
        <f>IF(B400="","",IF($W$4="Negozi","",IF($W$4="Enoteca",CEILING(M400*1.12,0.05)*C400,CEILING(M400*1.1,0.05)*C400)))</f>
        <v/>
      </c>
      <c r="T400" s="238" t="str">
        <f>IF(B400="","",$W$13)</f>
        <v/>
      </c>
    </row>
  </sheetData>
  <sheetProtection sort="0" autoFilter="0"/>
  <autoFilter ref="A2:S400" xr:uid="{00000000-0009-0000-0000-000013000000}"/>
  <dataConsolidate/>
  <mergeCells count="5">
    <mergeCell ref="A1:E1"/>
    <mergeCell ref="V32:X32"/>
    <mergeCell ref="W16:Y16"/>
    <mergeCell ref="V13:V14"/>
    <mergeCell ref="F1:T1"/>
  </mergeCells>
  <conditionalFormatting sqref="W8">
    <cfRule type="cellIs" dxfId="15" priority="16" operator="greaterThanOrEqual">
      <formula>72</formula>
    </cfRule>
    <cfRule type="cellIs" dxfId="14" priority="17" operator="lessThan">
      <formula>72</formula>
    </cfRule>
  </conditionalFormatting>
  <conditionalFormatting sqref="B3:D400">
    <cfRule type="expression" dxfId="13" priority="15">
      <formula>MOD(ROW(),2)= 0</formula>
    </cfRule>
  </conditionalFormatting>
  <conditionalFormatting sqref="F3:T400">
    <cfRule type="expression" dxfId="12" priority="14">
      <formula>MOD(ROW(),2)=0</formula>
    </cfRule>
  </conditionalFormatting>
  <conditionalFormatting sqref="N3:N400">
    <cfRule type="expression" dxfId="11" priority="13">
      <formula>MOD(N3,1)&lt;&gt;0</formula>
    </cfRule>
  </conditionalFormatting>
  <conditionalFormatting sqref="W13">
    <cfRule type="cellIs" dxfId="10" priority="4" operator="equal">
      <formula>"C"</formula>
    </cfRule>
    <cfRule type="cellIs" dxfId="9" priority="11" operator="equal">
      <formula>"B"</formula>
    </cfRule>
    <cfRule type="cellIs" dxfId="8" priority="12" operator="equal">
      <formula>"A"</formula>
    </cfRule>
  </conditionalFormatting>
  <conditionalFormatting sqref="B3:B400">
    <cfRule type="duplicateValues" dxfId="7" priority="10"/>
  </conditionalFormatting>
  <conditionalFormatting sqref="A3:A400 E3:E400">
    <cfRule type="expression" dxfId="6" priority="8">
      <formula>MOD(ROW(),2)=1</formula>
    </cfRule>
    <cfRule type="expression" dxfId="5" priority="9">
      <formula>MOD(ROW(),2)=0</formula>
    </cfRule>
  </conditionalFormatting>
  <conditionalFormatting sqref="O3:O400">
    <cfRule type="expression" dxfId="4" priority="3">
      <formula>O3&lt;C3</formula>
    </cfRule>
  </conditionalFormatting>
  <conditionalFormatting sqref="P3:P400">
    <cfRule type="cellIs" dxfId="3" priority="2" operator="greaterThan">
      <formula>0</formula>
    </cfRule>
  </conditionalFormatting>
  <conditionalFormatting sqref="L3:L400">
    <cfRule type="expression" dxfId="2" priority="1">
      <formula>L3&lt;M3</formula>
    </cfRule>
  </conditionalFormatting>
  <dataValidations count="6">
    <dataValidation type="list" allowBlank="1" showInputMessage="1" showErrorMessage="1" sqref="W16" xr:uid="{00000000-0002-0000-1300-000000000000}">
      <formula1>descrizioneArtGeko</formula1>
    </dataValidation>
    <dataValidation type="list" allowBlank="1" showInputMessage="1" showErrorMessage="1" sqref="V11" xr:uid="{00000000-0002-0000-1300-000001000000}">
      <formula1>"Total Anker Cost,Total Import Cost,Total Sold"</formula1>
    </dataValidation>
    <dataValidation type="list" errorStyle="information" allowBlank="1" showInputMessage="1" showErrorMessage="1" sqref="B3:B400" xr:uid="{00000000-0002-0000-1300-000002000000}">
      <formula1>descrizioneArtAnker</formula1>
    </dataValidation>
    <dataValidation type="list" allowBlank="1" showInputMessage="1" showErrorMessage="1" sqref="W13" xr:uid="{00000000-0002-0000-1300-000003000000}">
      <formula1>"A,B"</formula1>
    </dataValidation>
    <dataValidation type="list" allowBlank="1" sqref="T3:T400" xr:uid="{00000000-0002-0000-1300-000004000000}">
      <formula1>"A,B"</formula1>
    </dataValidation>
    <dataValidation type="list" allowBlank="1" showInputMessage="1" showErrorMessage="1" sqref="V40" xr:uid="{00000000-0002-0000-1300-000005000000}">
      <formula1>"ON,OFF"</formula1>
    </dataValidation>
  </dataValidations>
  <pageMargins left="0.7" right="0.7" top="0.75" bottom="0.75" header="0.3" footer="0.3"/>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P4469"/>
  <sheetViews>
    <sheetView zoomScale="87" zoomScaleNormal="87" zoomScaleSheetLayoutView="99" workbookViewId="0">
      <pane ySplit="12" topLeftCell="A13" activePane="bottomLeft" state="frozen"/>
      <selection pane="bottomLeft" activeCell="D5" sqref="D5"/>
    </sheetView>
  </sheetViews>
  <sheetFormatPr defaultColWidth="0" defaultRowHeight="14.5"/>
  <cols>
    <col min="1" max="1" width="35.453125" style="363" bestFit="1" customWidth="1"/>
    <col min="2" max="2" width="8.1796875" style="364" bestFit="1" customWidth="1"/>
    <col min="3" max="3" width="6.453125" style="365" bestFit="1" customWidth="1"/>
    <col min="4" max="4" width="62.54296875" style="363" bestFit="1" customWidth="1"/>
    <col min="5" max="5" width="4.54296875" style="366" bestFit="1" customWidth="1"/>
    <col min="6" max="6" width="6.26953125" style="367" bestFit="1" customWidth="1"/>
    <col min="7" max="7" width="6" style="368" bestFit="1" customWidth="1"/>
    <col min="8" max="8" width="6.26953125" style="369" bestFit="1" customWidth="1"/>
    <col min="9" max="9" width="8.453125" style="370" bestFit="1" customWidth="1"/>
    <col min="10" max="10" width="9.81640625" style="371" bestFit="1" customWidth="1"/>
    <col min="11" max="11" width="8.54296875" style="372" bestFit="1" customWidth="1" collapsed="1"/>
    <col min="12" max="12" width="11.54296875" style="372" bestFit="1" customWidth="1"/>
    <col min="13" max="13" width="29.81640625" style="368" bestFit="1" customWidth="1"/>
    <col min="14" max="14" width="18.54296875" style="373" bestFit="1" customWidth="1"/>
    <col min="15" max="15" width="12.54296875" style="374" bestFit="1" customWidth="1"/>
    <col min="16" max="16" width="33.7265625" style="374" bestFit="1" customWidth="1"/>
    <col min="17" max="16384" width="11.453125" hidden="1"/>
  </cols>
  <sheetData>
    <row r="1" spans="1:16" ht="15.5">
      <c r="A1" s="307"/>
      <c r="B1" s="308"/>
      <c r="C1" s="309"/>
      <c r="D1" s="308"/>
      <c r="E1" s="310"/>
      <c r="F1" s="311"/>
      <c r="G1" s="312"/>
      <c r="H1" s="313"/>
      <c r="I1" s="313"/>
      <c r="J1" s="314"/>
      <c r="K1" s="315"/>
      <c r="L1" s="315"/>
      <c r="M1" s="316"/>
      <c r="N1" s="317"/>
      <c r="O1" s="316"/>
      <c r="P1" s="316"/>
    </row>
    <row r="2" spans="1:16" ht="14.25" customHeight="1">
      <c r="A2" s="307"/>
      <c r="B2" s="308"/>
      <c r="C2" s="309"/>
      <c r="D2" s="308"/>
      <c r="E2" s="312"/>
      <c r="F2" s="318"/>
      <c r="G2" s="312"/>
      <c r="H2" s="313"/>
      <c r="I2" s="313"/>
      <c r="J2" s="314"/>
      <c r="K2" s="315"/>
      <c r="L2" s="315"/>
      <c r="M2" s="316"/>
      <c r="N2" s="317"/>
      <c r="O2" s="316"/>
      <c r="P2" s="316"/>
    </row>
    <row r="3" spans="1:16" ht="13.5" customHeight="1">
      <c r="A3" s="307"/>
      <c r="B3" s="308"/>
      <c r="C3" s="309"/>
      <c r="D3" s="308"/>
      <c r="E3" s="312"/>
      <c r="F3" s="318"/>
      <c r="G3" s="312"/>
      <c r="H3" s="313"/>
      <c r="I3" s="313"/>
      <c r="J3" s="314"/>
      <c r="K3" s="315"/>
      <c r="L3" s="315"/>
      <c r="M3" s="316"/>
      <c r="N3" s="317"/>
      <c r="O3" s="316"/>
      <c r="P3" s="316"/>
    </row>
    <row r="4" spans="1:16" ht="14.25" customHeight="1">
      <c r="A4" s="319"/>
      <c r="B4" s="308"/>
      <c r="C4" s="309"/>
      <c r="D4" s="320"/>
      <c r="E4" s="312"/>
      <c r="F4" s="318"/>
      <c r="G4" s="312"/>
      <c r="H4" s="313"/>
      <c r="I4" s="313"/>
      <c r="J4" s="314"/>
      <c r="K4" s="315"/>
      <c r="L4" s="315"/>
      <c r="M4" s="316"/>
      <c r="N4" s="317"/>
      <c r="O4" s="320"/>
      <c r="P4" s="316"/>
    </row>
    <row r="5" spans="1:16" ht="13.5" customHeight="1">
      <c r="A5" s="321"/>
      <c r="B5" s="308"/>
      <c r="C5" s="309"/>
      <c r="D5" s="308"/>
      <c r="E5" s="312"/>
      <c r="F5" s="318"/>
      <c r="G5" s="312"/>
      <c r="H5" s="313"/>
      <c r="I5" s="313"/>
      <c r="J5" s="314"/>
      <c r="K5" s="315"/>
      <c r="L5" s="315"/>
      <c r="M5" s="316"/>
      <c r="N5" s="317"/>
      <c r="O5" s="316"/>
      <c r="P5" s="316"/>
    </row>
    <row r="6" spans="1:16" ht="13.5" customHeight="1">
      <c r="A6" s="321"/>
      <c r="B6" s="322"/>
      <c r="C6" s="323"/>
      <c r="D6" s="324"/>
      <c r="E6" s="312"/>
      <c r="F6" s="312"/>
      <c r="G6" s="312"/>
      <c r="H6" s="313"/>
      <c r="I6" s="313"/>
      <c r="J6" s="325"/>
      <c r="K6" s="326"/>
      <c r="L6" s="326"/>
      <c r="M6" s="327"/>
      <c r="N6" s="328"/>
      <c r="O6" s="317"/>
      <c r="P6" s="317"/>
    </row>
    <row r="7" spans="1:16" ht="15.5">
      <c r="A7" s="329"/>
      <c r="B7" s="322"/>
      <c r="C7" s="323"/>
      <c r="D7" s="324"/>
      <c r="E7" s="312"/>
      <c r="F7" s="318"/>
      <c r="G7" s="312"/>
      <c r="H7" s="325"/>
      <c r="I7" s="312"/>
      <c r="J7" s="325"/>
      <c r="K7" s="326"/>
      <c r="L7" s="326"/>
      <c r="M7" s="327"/>
      <c r="N7" s="330"/>
      <c r="O7" s="317"/>
      <c r="P7" s="317"/>
    </row>
    <row r="8" spans="1:16" ht="15.5">
      <c r="A8" s="329"/>
      <c r="B8" s="322"/>
      <c r="C8" s="323"/>
      <c r="D8" s="324"/>
      <c r="E8" s="312"/>
      <c r="F8" s="318"/>
      <c r="G8" s="312"/>
      <c r="H8" s="325"/>
      <c r="I8" s="312"/>
      <c r="J8" s="325"/>
      <c r="K8" s="326"/>
      <c r="L8" s="326"/>
      <c r="M8" s="327"/>
      <c r="N8" s="331"/>
      <c r="O8" s="332"/>
      <c r="P8" s="333"/>
    </row>
    <row r="9" spans="1:16" ht="15.5">
      <c r="A9" s="329"/>
      <c r="B9" s="322"/>
      <c r="C9" s="323"/>
      <c r="D9" s="324"/>
      <c r="E9" s="312"/>
      <c r="F9" s="318"/>
      <c r="G9" s="312"/>
      <c r="H9" s="325"/>
      <c r="I9" s="312"/>
      <c r="J9" s="325"/>
      <c r="K9" s="326"/>
      <c r="L9" s="326"/>
      <c r="M9" s="334"/>
      <c r="N9" s="335"/>
      <c r="O9" s="332"/>
      <c r="P9" s="333"/>
    </row>
    <row r="10" spans="1:16" ht="3.75" customHeight="1">
      <c r="A10" s="336"/>
      <c r="B10" s="337"/>
      <c r="C10" s="338"/>
      <c r="D10" s="339"/>
      <c r="E10" s="340"/>
      <c r="F10" s="341"/>
      <c r="G10" s="340"/>
      <c r="H10" s="342"/>
      <c r="I10" s="340"/>
      <c r="J10" s="342"/>
      <c r="K10" s="342"/>
      <c r="L10" s="343"/>
      <c r="M10" s="344"/>
      <c r="N10" s="344"/>
      <c r="O10" s="345"/>
      <c r="P10" s="345"/>
    </row>
    <row r="11" spans="1:16" ht="21" customHeight="1">
      <c r="A11" s="492"/>
      <c r="B11" s="492"/>
      <c r="C11" s="492"/>
      <c r="D11" s="492"/>
      <c r="E11" s="492"/>
      <c r="F11" s="492"/>
      <c r="G11" s="492"/>
      <c r="H11" s="492"/>
      <c r="I11" s="492"/>
      <c r="J11" s="492"/>
      <c r="K11" s="492"/>
      <c r="L11" s="492"/>
      <c r="M11" s="492"/>
      <c r="N11" s="492"/>
      <c r="O11" s="492"/>
      <c r="P11" s="492"/>
    </row>
    <row r="12" spans="1:16" ht="24.75" customHeight="1">
      <c r="A12" s="346" t="s">
        <v>33261</v>
      </c>
      <c r="B12" s="347" t="s">
        <v>30105</v>
      </c>
      <c r="C12" s="346" t="s">
        <v>33262</v>
      </c>
      <c r="D12" s="348" t="s">
        <v>33263</v>
      </c>
      <c r="E12" s="349" t="s">
        <v>33262</v>
      </c>
      <c r="F12" s="350" t="s">
        <v>33264</v>
      </c>
      <c r="G12" s="346" t="s">
        <v>33265</v>
      </c>
      <c r="H12" s="351" t="s">
        <v>5</v>
      </c>
      <c r="I12" s="346" t="s">
        <v>33266</v>
      </c>
      <c r="J12" s="352" t="s">
        <v>33267</v>
      </c>
      <c r="K12" s="353" t="s">
        <v>33268</v>
      </c>
      <c r="L12" s="353" t="s">
        <v>33269</v>
      </c>
      <c r="M12" s="354" t="s">
        <v>33270</v>
      </c>
      <c r="N12" s="353" t="s">
        <v>33271</v>
      </c>
      <c r="O12" s="355" t="s">
        <v>33272</v>
      </c>
      <c r="P12" s="355" t="s">
        <v>33273</v>
      </c>
    </row>
    <row r="13" spans="1:16">
      <c r="A13" s="356" t="s">
        <v>3925</v>
      </c>
      <c r="B13" s="357"/>
      <c r="C13" s="356"/>
      <c r="D13" s="356" t="s">
        <v>3926</v>
      </c>
      <c r="E13" s="356"/>
      <c r="F13" s="356"/>
      <c r="G13" s="356"/>
      <c r="H13" s="358"/>
      <c r="I13" s="359"/>
      <c r="J13" s="360"/>
      <c r="K13" s="360"/>
      <c r="L13" s="22"/>
      <c r="M13"/>
      <c r="N13">
        <v>6</v>
      </c>
      <c r="O13" s="361"/>
      <c r="P13" s="356"/>
    </row>
    <row r="14" spans="1:16">
      <c r="A14" s="356" t="s">
        <v>3112</v>
      </c>
      <c r="B14" s="357"/>
      <c r="C14" s="356"/>
      <c r="D14" s="356" t="s">
        <v>3113</v>
      </c>
      <c r="E14" s="356"/>
      <c r="F14" s="356"/>
      <c r="G14" s="356"/>
      <c r="H14" s="358"/>
      <c r="I14" s="359"/>
      <c r="J14" s="360"/>
      <c r="K14" s="360"/>
      <c r="L14" s="22"/>
      <c r="M14"/>
      <c r="N14">
        <v>6</v>
      </c>
      <c r="O14" s="361"/>
      <c r="P14" s="356"/>
    </row>
    <row r="15" spans="1:16">
      <c r="A15" s="356" t="s">
        <v>3110</v>
      </c>
      <c r="B15" s="357"/>
      <c r="C15" s="356"/>
      <c r="D15" s="356" t="s">
        <v>3111</v>
      </c>
      <c r="E15" s="356"/>
      <c r="F15" s="356"/>
      <c r="G15" s="356"/>
      <c r="H15" s="358"/>
      <c r="I15" s="359"/>
      <c r="J15" s="360"/>
      <c r="K15" s="360"/>
      <c r="L15" s="22"/>
      <c r="M15" s="356"/>
      <c r="N15">
        <v>6</v>
      </c>
      <c r="O15" s="361"/>
      <c r="P15" s="356"/>
    </row>
    <row r="16" spans="1:16">
      <c r="A16" s="356" t="s">
        <v>2934</v>
      </c>
      <c r="B16" s="357"/>
      <c r="C16" s="356"/>
      <c r="D16" s="356" t="s">
        <v>2935</v>
      </c>
      <c r="E16" s="356"/>
      <c r="F16" s="356"/>
      <c r="G16" s="356"/>
      <c r="H16" s="358"/>
      <c r="I16" s="359"/>
      <c r="J16" s="360"/>
      <c r="K16" s="360"/>
      <c r="L16" s="22"/>
      <c r="M16"/>
      <c r="N16">
        <v>12</v>
      </c>
      <c r="O16" s="361"/>
      <c r="P16" s="356"/>
    </row>
    <row r="17" spans="1:16">
      <c r="A17" s="356" t="s">
        <v>2010</v>
      </c>
      <c r="B17" s="357"/>
      <c r="C17" s="356"/>
      <c r="D17" s="356" t="s">
        <v>2008</v>
      </c>
      <c r="E17" s="356"/>
      <c r="F17" s="356"/>
      <c r="G17" s="356"/>
      <c r="H17" s="358"/>
      <c r="I17" s="359"/>
      <c r="J17" s="360"/>
      <c r="K17" s="360"/>
      <c r="L17" s="22" t="s">
        <v>32893</v>
      </c>
      <c r="M17"/>
      <c r="N17">
        <v>12</v>
      </c>
      <c r="O17" s="361"/>
      <c r="P17" s="356"/>
    </row>
    <row r="18" spans="1:16">
      <c r="A18" s="356" t="s">
        <v>14232</v>
      </c>
      <c r="B18" s="357"/>
      <c r="C18" s="356"/>
      <c r="D18" s="356" t="s">
        <v>14233</v>
      </c>
      <c r="E18" s="356"/>
      <c r="F18" s="356"/>
      <c r="G18" s="356"/>
      <c r="H18" s="358"/>
      <c r="I18" s="359"/>
      <c r="J18" s="360"/>
      <c r="K18" s="360"/>
      <c r="L18" s="22"/>
      <c r="M18"/>
      <c r="N18">
        <v>6</v>
      </c>
      <c r="O18" s="361"/>
      <c r="P18" s="356"/>
    </row>
    <row r="19" spans="1:16">
      <c r="A19" s="356" t="s">
        <v>740</v>
      </c>
      <c r="B19" s="357"/>
      <c r="C19" s="356"/>
      <c r="D19" s="356" t="s">
        <v>741</v>
      </c>
      <c r="E19" s="356"/>
      <c r="F19" s="356"/>
      <c r="G19" s="356"/>
      <c r="H19" s="358"/>
      <c r="I19" s="359"/>
      <c r="J19" s="360"/>
      <c r="K19" s="360"/>
      <c r="L19" s="22"/>
      <c r="M19"/>
      <c r="N19">
        <v>6</v>
      </c>
      <c r="O19" s="361"/>
      <c r="P19" s="356"/>
    </row>
    <row r="20" spans="1:16">
      <c r="A20" s="356" t="s">
        <v>155</v>
      </c>
      <c r="B20" s="357"/>
      <c r="C20" s="356"/>
      <c r="D20" s="356" t="s">
        <v>32938</v>
      </c>
      <c r="E20" s="356"/>
      <c r="F20" s="356"/>
      <c r="G20" s="356"/>
      <c r="H20" s="358"/>
      <c r="I20" s="359"/>
      <c r="J20" s="360"/>
      <c r="K20" s="360"/>
      <c r="L20" s="22"/>
      <c r="M20"/>
      <c r="N20">
        <v>6</v>
      </c>
      <c r="O20" s="361"/>
      <c r="P20" s="356"/>
    </row>
    <row r="21" spans="1:16">
      <c r="A21" s="356" t="s">
        <v>152</v>
      </c>
      <c r="B21" s="357"/>
      <c r="C21" s="356"/>
      <c r="D21" s="356" t="s">
        <v>153</v>
      </c>
      <c r="E21" s="356"/>
      <c r="F21" s="356"/>
      <c r="G21" s="356"/>
      <c r="H21" s="358"/>
      <c r="I21" s="359"/>
      <c r="J21" s="360"/>
      <c r="K21" s="360"/>
      <c r="L21" s="22"/>
      <c r="M21"/>
      <c r="N21">
        <v>6</v>
      </c>
      <c r="O21" s="361"/>
      <c r="P21" s="356"/>
    </row>
    <row r="22" spans="1:16">
      <c r="A22" s="356" t="s">
        <v>150</v>
      </c>
      <c r="B22" s="357"/>
      <c r="C22" s="356"/>
      <c r="D22" s="356" t="s">
        <v>151</v>
      </c>
      <c r="E22" s="356"/>
      <c r="F22" s="356"/>
      <c r="G22" s="356"/>
      <c r="H22" s="358"/>
      <c r="I22" s="359"/>
      <c r="J22" s="360"/>
      <c r="K22" s="360"/>
      <c r="L22" s="22"/>
      <c r="M22"/>
      <c r="N22">
        <v>6</v>
      </c>
      <c r="O22" s="361"/>
      <c r="P22" s="356"/>
    </row>
    <row r="23" spans="1:16">
      <c r="A23" s="356"/>
      <c r="B23" s="357"/>
      <c r="C23" s="356"/>
      <c r="D23" s="356"/>
      <c r="E23" s="356"/>
      <c r="F23" s="356"/>
      <c r="G23" s="356"/>
      <c r="H23" s="358"/>
      <c r="I23" s="359"/>
      <c r="J23" s="360"/>
      <c r="K23" s="360"/>
      <c r="L23" s="22"/>
      <c r="M23"/>
      <c r="N23"/>
      <c r="O23" s="361"/>
      <c r="P23" s="356"/>
    </row>
    <row r="24" spans="1:16">
      <c r="A24" s="356"/>
      <c r="B24" s="357"/>
      <c r="C24" s="356"/>
      <c r="D24" s="356"/>
      <c r="E24" s="356"/>
      <c r="F24" s="356"/>
      <c r="G24" s="356"/>
      <c r="H24" s="358"/>
      <c r="I24" s="359"/>
      <c r="J24" s="360"/>
      <c r="K24" s="360"/>
      <c r="L24" s="22"/>
      <c r="M24"/>
      <c r="N24"/>
      <c r="O24" s="361"/>
      <c r="P24" s="356"/>
    </row>
    <row r="25" spans="1:16">
      <c r="A25" s="356"/>
      <c r="B25" s="357"/>
      <c r="C25" s="356"/>
      <c r="D25" s="356"/>
      <c r="E25" s="356"/>
      <c r="F25" s="356"/>
      <c r="G25" s="356"/>
      <c r="H25" s="358"/>
      <c r="I25" s="359"/>
      <c r="J25" s="360"/>
      <c r="K25" s="360"/>
      <c r="L25" s="22"/>
      <c r="M25"/>
      <c r="N25"/>
      <c r="O25" s="361"/>
      <c r="P25" s="356"/>
    </row>
    <row r="26" spans="1:16">
      <c r="A26" s="356"/>
      <c r="B26" s="357"/>
      <c r="C26" s="356"/>
      <c r="D26" s="356"/>
      <c r="E26" s="356"/>
      <c r="F26" s="356"/>
      <c r="G26" s="356"/>
      <c r="H26" s="358"/>
      <c r="I26" s="359"/>
      <c r="J26" s="360"/>
      <c r="K26" s="360"/>
      <c r="L26" s="22"/>
      <c r="M26"/>
      <c r="N26"/>
      <c r="O26" s="361"/>
      <c r="P26" s="356"/>
    </row>
    <row r="27" spans="1:16">
      <c r="A27" s="356"/>
      <c r="B27" s="357"/>
      <c r="C27" s="356"/>
      <c r="D27" s="356"/>
      <c r="E27" s="356"/>
      <c r="F27" s="356"/>
      <c r="G27" s="356"/>
      <c r="H27" s="358"/>
      <c r="I27" s="359"/>
      <c r="J27" s="360"/>
      <c r="K27" s="360"/>
      <c r="L27" s="22"/>
      <c r="M27"/>
      <c r="N27"/>
      <c r="O27" s="361"/>
      <c r="P27" s="356"/>
    </row>
    <row r="28" spans="1:16">
      <c r="A28" s="356"/>
      <c r="B28" s="357"/>
      <c r="C28" s="356"/>
      <c r="D28" s="356"/>
      <c r="E28" s="356"/>
      <c r="F28" s="356"/>
      <c r="G28" s="356"/>
      <c r="H28" s="358"/>
      <c r="I28" s="359"/>
      <c r="J28" s="360"/>
      <c r="K28" s="360"/>
      <c r="L28" s="22"/>
      <c r="M28"/>
      <c r="N28"/>
      <c r="O28" s="361"/>
      <c r="P28" s="356"/>
    </row>
    <row r="29" spans="1:16">
      <c r="A29" s="356"/>
      <c r="B29" s="357"/>
      <c r="C29" s="356"/>
      <c r="D29" s="356"/>
      <c r="E29" s="356"/>
      <c r="F29" s="356"/>
      <c r="G29" s="356"/>
      <c r="H29" s="358"/>
      <c r="I29" s="359"/>
      <c r="J29" s="360"/>
      <c r="K29" s="360"/>
      <c r="L29" s="22"/>
      <c r="M29"/>
      <c r="N29"/>
      <c r="O29" s="361"/>
      <c r="P29" s="356"/>
    </row>
    <row r="30" spans="1:16">
      <c r="A30" s="356"/>
      <c r="B30" s="357"/>
      <c r="C30" s="356"/>
      <c r="D30" s="356"/>
      <c r="E30" s="356"/>
      <c r="F30" s="356"/>
      <c r="G30" s="356"/>
      <c r="H30" s="358"/>
      <c r="I30" s="359"/>
      <c r="J30" s="360"/>
      <c r="K30" s="360"/>
      <c r="L30" s="22"/>
      <c r="M30"/>
      <c r="N30"/>
      <c r="O30" s="361"/>
      <c r="P30" s="356"/>
    </row>
    <row r="31" spans="1:16">
      <c r="A31" s="356"/>
      <c r="B31" s="357"/>
      <c r="C31" s="356"/>
      <c r="D31" s="356"/>
      <c r="E31" s="356"/>
      <c r="F31" s="356"/>
      <c r="G31" s="356"/>
      <c r="H31" s="358"/>
      <c r="I31" s="359"/>
      <c r="J31" s="360"/>
      <c r="K31" s="360"/>
      <c r="L31" s="22"/>
      <c r="M31"/>
      <c r="N31"/>
      <c r="O31" s="361"/>
      <c r="P31" s="356"/>
    </row>
    <row r="32" spans="1:16">
      <c r="A32" s="356"/>
      <c r="B32" s="357"/>
      <c r="C32" s="356"/>
      <c r="D32" s="356"/>
      <c r="E32" s="356"/>
      <c r="F32" s="356"/>
      <c r="G32" s="356"/>
      <c r="H32" s="358"/>
      <c r="I32" s="359"/>
      <c r="J32" s="360"/>
      <c r="K32" s="360"/>
      <c r="L32" s="22"/>
      <c r="M32"/>
      <c r="N32"/>
      <c r="O32" s="361"/>
      <c r="P32" s="356"/>
    </row>
    <row r="33" spans="1:16">
      <c r="A33" s="356"/>
      <c r="B33" s="357"/>
      <c r="C33" s="356"/>
      <c r="D33" s="356"/>
      <c r="E33" s="356"/>
      <c r="F33" s="356"/>
      <c r="G33" s="356"/>
      <c r="H33" s="358"/>
      <c r="I33" s="359"/>
      <c r="J33" s="360"/>
      <c r="K33" s="360"/>
      <c r="L33" s="22"/>
      <c r="M33" s="356"/>
      <c r="N33"/>
      <c r="O33" s="361"/>
      <c r="P33" s="356"/>
    </row>
    <row r="34" spans="1:16">
      <c r="A34" s="356"/>
      <c r="B34" s="357"/>
      <c r="C34" s="356"/>
      <c r="D34" s="356"/>
      <c r="E34" s="356"/>
      <c r="F34" s="356"/>
      <c r="G34" s="356"/>
      <c r="H34" s="358"/>
      <c r="I34" s="359"/>
      <c r="J34" s="360"/>
      <c r="K34" s="360"/>
      <c r="L34" s="22"/>
      <c r="M34"/>
      <c r="N34"/>
      <c r="O34" s="361"/>
      <c r="P34" s="356"/>
    </row>
    <row r="35" spans="1:16">
      <c r="A35" s="356"/>
      <c r="B35" s="357"/>
      <c r="C35" s="356"/>
      <c r="D35" s="356"/>
      <c r="E35" s="356"/>
      <c r="F35" s="356"/>
      <c r="G35" s="356"/>
      <c r="H35" s="358"/>
      <c r="I35" s="359"/>
      <c r="J35" s="360"/>
      <c r="K35" s="360"/>
      <c r="L35" s="22"/>
      <c r="M35"/>
      <c r="N35"/>
      <c r="O35" s="361"/>
      <c r="P35" s="356"/>
    </row>
    <row r="36" spans="1:16">
      <c r="A36" s="356"/>
      <c r="B36" s="357"/>
      <c r="C36" s="356"/>
      <c r="D36" s="356"/>
      <c r="E36" s="356"/>
      <c r="F36" s="356"/>
      <c r="G36" s="356"/>
      <c r="H36" s="358"/>
      <c r="I36" s="359"/>
      <c r="J36" s="360"/>
      <c r="K36" s="360"/>
      <c r="L36" s="22"/>
      <c r="M36"/>
      <c r="N36"/>
      <c r="O36" s="361"/>
      <c r="P36" s="356"/>
    </row>
    <row r="37" spans="1:16">
      <c r="A37" s="356"/>
      <c r="B37" s="357"/>
      <c r="C37" s="356"/>
      <c r="D37" s="356"/>
      <c r="E37" s="356"/>
      <c r="F37" s="356"/>
      <c r="G37"/>
      <c r="H37" s="358"/>
      <c r="I37" s="359"/>
      <c r="J37" s="360"/>
      <c r="K37" s="360"/>
      <c r="L37" s="22"/>
      <c r="M37"/>
      <c r="N37"/>
      <c r="O37" s="361"/>
      <c r="P37" s="356"/>
    </row>
    <row r="38" spans="1:16">
      <c r="A38" s="356"/>
      <c r="B38" s="357"/>
      <c r="C38" s="356"/>
      <c r="D38" s="356"/>
      <c r="E38" s="356"/>
      <c r="F38" s="356"/>
      <c r="G38" s="356"/>
      <c r="H38" s="358"/>
      <c r="I38" s="359"/>
      <c r="J38" s="360"/>
      <c r="K38" s="360"/>
      <c r="L38" s="22"/>
      <c r="M38"/>
      <c r="N38"/>
      <c r="O38" s="361"/>
      <c r="P38" s="356"/>
    </row>
    <row r="39" spans="1:16">
      <c r="A39" s="356"/>
      <c r="B39" s="357"/>
      <c r="C39" s="356"/>
      <c r="D39" s="356"/>
      <c r="E39" s="356"/>
      <c r="F39" s="356"/>
      <c r="G39" s="356"/>
      <c r="H39" s="358"/>
      <c r="I39" s="359"/>
      <c r="J39" s="360"/>
      <c r="K39" s="360"/>
      <c r="L39" s="22"/>
      <c r="M39"/>
      <c r="N39"/>
      <c r="O39" s="361"/>
      <c r="P39" s="356"/>
    </row>
    <row r="40" spans="1:16">
      <c r="A40" s="356"/>
      <c r="B40" s="357"/>
      <c r="C40" s="356"/>
      <c r="D40" s="356"/>
      <c r="E40" s="356"/>
      <c r="F40" s="356"/>
      <c r="G40" s="356"/>
      <c r="H40" s="358"/>
      <c r="I40" s="359"/>
      <c r="J40" s="360"/>
      <c r="K40" s="360"/>
      <c r="L40" s="22"/>
      <c r="M40"/>
      <c r="N40"/>
      <c r="O40" s="361"/>
      <c r="P40" s="356"/>
    </row>
    <row r="41" spans="1:16">
      <c r="A41" s="356"/>
      <c r="B41" s="357"/>
      <c r="C41" s="356"/>
      <c r="D41" s="356"/>
      <c r="E41" s="356"/>
      <c r="F41" s="356"/>
      <c r="G41" s="356"/>
      <c r="H41" s="358"/>
      <c r="I41" s="359"/>
      <c r="J41" s="360"/>
      <c r="K41" s="360"/>
      <c r="L41" s="22"/>
      <c r="M41"/>
      <c r="N41"/>
      <c r="O41" s="361"/>
      <c r="P41" s="356"/>
    </row>
    <row r="42" spans="1:16">
      <c r="A42" s="356"/>
      <c r="B42" s="357"/>
      <c r="C42" s="356"/>
      <c r="D42" s="362"/>
      <c r="E42" s="356"/>
      <c r="F42" s="356"/>
      <c r="G42" s="356"/>
      <c r="H42" s="358"/>
      <c r="I42" s="359"/>
      <c r="J42" s="360"/>
      <c r="K42" s="360"/>
      <c r="L42" s="22"/>
      <c r="M42"/>
      <c r="N42"/>
      <c r="O42" s="361"/>
      <c r="P42" s="356"/>
    </row>
    <row r="43" spans="1:16">
      <c r="A43" s="356"/>
      <c r="B43" s="357"/>
      <c r="C43" s="356"/>
      <c r="D43" s="356"/>
      <c r="E43" s="356"/>
      <c r="F43" s="356"/>
      <c r="G43" s="356"/>
      <c r="H43" s="358"/>
      <c r="I43" s="359"/>
      <c r="J43" s="360"/>
      <c r="K43" s="360"/>
      <c r="L43" s="22"/>
      <c r="M43"/>
      <c r="N43"/>
      <c r="O43" s="361"/>
      <c r="P43" s="356"/>
    </row>
    <row r="44" spans="1:16">
      <c r="A44" s="356"/>
      <c r="B44" s="357"/>
      <c r="C44" s="356"/>
      <c r="D44" s="356"/>
      <c r="E44" s="356"/>
      <c r="F44" s="356"/>
      <c r="G44" s="356"/>
      <c r="H44" s="358"/>
      <c r="I44" s="359"/>
      <c r="J44" s="360"/>
      <c r="K44" s="360"/>
      <c r="L44" s="22"/>
      <c r="M44"/>
      <c r="N44"/>
      <c r="O44" s="361"/>
      <c r="P44" s="356"/>
    </row>
    <row r="45" spans="1:16">
      <c r="A45" s="356"/>
      <c r="B45" s="357"/>
      <c r="C45" s="356"/>
      <c r="D45" s="356"/>
      <c r="E45" s="356"/>
      <c r="F45" s="356"/>
      <c r="G45" s="356"/>
      <c r="H45" s="358"/>
      <c r="I45" s="359"/>
      <c r="J45" s="360"/>
      <c r="K45" s="360"/>
      <c r="L45" s="22"/>
      <c r="M45"/>
      <c r="N45"/>
      <c r="O45" s="361"/>
      <c r="P45" s="356"/>
    </row>
    <row r="46" spans="1:16">
      <c r="A46" s="356"/>
      <c r="B46" s="357"/>
      <c r="C46" s="356"/>
      <c r="D46" s="356"/>
      <c r="E46" s="356"/>
      <c r="F46" s="356"/>
      <c r="G46" s="356"/>
      <c r="H46" s="358"/>
      <c r="I46" s="359"/>
      <c r="J46" s="360"/>
      <c r="K46" s="360"/>
      <c r="L46" s="22"/>
      <c r="M46"/>
      <c r="N46"/>
      <c r="O46" s="361"/>
      <c r="P46" s="356"/>
    </row>
    <row r="47" spans="1:16">
      <c r="A47" s="356"/>
      <c r="B47" s="357"/>
      <c r="C47" s="356"/>
      <c r="D47" s="356"/>
      <c r="E47" s="356"/>
      <c r="F47" s="356"/>
      <c r="G47" s="356"/>
      <c r="H47" s="358"/>
      <c r="I47" s="359"/>
      <c r="J47" s="360"/>
      <c r="K47" s="360"/>
      <c r="L47" s="22"/>
      <c r="M47" s="356"/>
      <c r="N47"/>
      <c r="O47" s="361"/>
      <c r="P47" s="356"/>
    </row>
    <row r="48" spans="1:16">
      <c r="A48" s="356"/>
      <c r="B48" s="357"/>
      <c r="C48" s="356"/>
      <c r="D48" s="356"/>
      <c r="E48" s="356"/>
      <c r="F48" s="356"/>
      <c r="G48" s="356"/>
      <c r="H48" s="358"/>
      <c r="I48" s="359"/>
      <c r="J48" s="360"/>
      <c r="K48" s="360"/>
      <c r="L48" s="22"/>
      <c r="M48"/>
      <c r="N48"/>
      <c r="O48" s="361"/>
      <c r="P48" s="356"/>
    </row>
    <row r="49" spans="1:16">
      <c r="A49" s="356"/>
      <c r="B49" s="357"/>
      <c r="C49" s="356"/>
      <c r="D49" s="356"/>
      <c r="E49" s="356"/>
      <c r="F49" s="356"/>
      <c r="G49" s="356"/>
      <c r="H49" s="358"/>
      <c r="I49" s="359"/>
      <c r="J49" s="360"/>
      <c r="K49" s="360"/>
      <c r="L49" s="22"/>
      <c r="M49"/>
      <c r="N49"/>
      <c r="O49" s="361"/>
      <c r="P49" s="356"/>
    </row>
    <row r="50" spans="1:16">
      <c r="A50" s="356"/>
      <c r="B50" s="357"/>
      <c r="C50" s="356"/>
      <c r="D50" s="356"/>
      <c r="E50" s="356"/>
      <c r="F50" s="356"/>
      <c r="G50" s="356"/>
      <c r="H50" s="358"/>
      <c r="I50" s="359"/>
      <c r="J50" s="360"/>
      <c r="K50" s="360"/>
      <c r="L50" s="22"/>
      <c r="M50"/>
      <c r="N50"/>
      <c r="O50" s="361"/>
      <c r="P50" s="356"/>
    </row>
    <row r="51" spans="1:16">
      <c r="A51" s="356"/>
      <c r="B51" s="357"/>
      <c r="C51" s="356"/>
      <c r="D51" s="356"/>
      <c r="E51" s="356"/>
      <c r="F51" s="356"/>
      <c r="G51" s="356"/>
      <c r="H51" s="358"/>
      <c r="I51" s="359"/>
      <c r="J51" s="360"/>
      <c r="K51" s="360"/>
      <c r="L51" s="22"/>
      <c r="M51"/>
      <c r="N51"/>
      <c r="O51" s="361"/>
      <c r="P51" s="356"/>
    </row>
    <row r="52" spans="1:16">
      <c r="A52" s="356"/>
      <c r="B52" s="357"/>
      <c r="C52" s="356"/>
      <c r="D52" s="356"/>
      <c r="E52" s="356"/>
      <c r="F52" s="356"/>
      <c r="G52" s="356"/>
      <c r="H52" s="358"/>
      <c r="I52" s="359"/>
      <c r="J52" s="360"/>
      <c r="K52" s="360"/>
      <c r="L52" s="22"/>
      <c r="M52" s="356"/>
      <c r="N52"/>
      <c r="O52" s="361"/>
      <c r="P52" s="356"/>
    </row>
    <row r="53" spans="1:16">
      <c r="A53" s="356"/>
      <c r="B53" s="357"/>
      <c r="C53" s="356"/>
      <c r="D53" s="356"/>
      <c r="E53" s="356"/>
      <c r="F53" s="356"/>
      <c r="G53" s="356"/>
      <c r="H53" s="358"/>
      <c r="I53" s="359"/>
      <c r="J53" s="360"/>
      <c r="K53" s="360"/>
      <c r="L53" s="22"/>
      <c r="M53"/>
      <c r="N53"/>
      <c r="O53" s="361"/>
      <c r="P53" s="356"/>
    </row>
    <row r="54" spans="1:16">
      <c r="A54" s="356"/>
      <c r="B54" s="357"/>
      <c r="C54" s="356"/>
      <c r="D54" s="356"/>
      <c r="E54" s="356"/>
      <c r="F54" s="356"/>
      <c r="G54" s="356"/>
      <c r="H54" s="358"/>
      <c r="I54" s="359"/>
      <c r="J54" s="360"/>
      <c r="K54" s="360"/>
      <c r="L54" s="22"/>
      <c r="M54"/>
      <c r="N54"/>
      <c r="O54" s="361"/>
      <c r="P54" s="356"/>
    </row>
    <row r="55" spans="1:16">
      <c r="A55" s="356"/>
      <c r="B55" s="357"/>
      <c r="C55" s="356"/>
      <c r="D55" s="356"/>
      <c r="E55" s="356"/>
      <c r="F55" s="356"/>
      <c r="G55" s="356"/>
      <c r="H55" s="358"/>
      <c r="I55" s="359"/>
      <c r="J55" s="360"/>
      <c r="K55" s="360"/>
      <c r="L55" s="22"/>
      <c r="M55"/>
      <c r="N55"/>
      <c r="O55" s="361"/>
      <c r="P55" s="356"/>
    </row>
    <row r="56" spans="1:16">
      <c r="A56" s="356"/>
      <c r="B56" s="357"/>
      <c r="C56" s="356"/>
      <c r="D56" s="356"/>
      <c r="E56" s="356"/>
      <c r="F56" s="356"/>
      <c r="G56" s="356"/>
      <c r="H56" s="358"/>
      <c r="I56" s="359"/>
      <c r="J56" s="360"/>
      <c r="K56" s="360"/>
      <c r="L56" s="22"/>
      <c r="M56"/>
      <c r="N56"/>
      <c r="O56" s="361"/>
      <c r="P56" s="356"/>
    </row>
    <row r="57" spans="1:16">
      <c r="A57" s="356"/>
      <c r="B57" s="357"/>
      <c r="C57" s="356"/>
      <c r="D57" s="356"/>
      <c r="E57" s="356"/>
      <c r="F57" s="356"/>
      <c r="G57" s="356"/>
      <c r="H57" s="358"/>
      <c r="I57" s="359"/>
      <c r="J57" s="360"/>
      <c r="K57" s="360"/>
      <c r="L57" s="22"/>
      <c r="M57"/>
      <c r="N57"/>
      <c r="O57" s="361"/>
      <c r="P57" s="356"/>
    </row>
    <row r="58" spans="1:16">
      <c r="A58" s="356"/>
      <c r="B58" s="357"/>
      <c r="C58" s="356"/>
      <c r="D58" s="356"/>
      <c r="E58" s="356"/>
      <c r="F58" s="356"/>
      <c r="G58" s="356"/>
      <c r="H58" s="358"/>
      <c r="I58" s="359"/>
      <c r="J58" s="360"/>
      <c r="K58" s="360"/>
      <c r="L58" s="22"/>
      <c r="M58" s="356"/>
      <c r="N58"/>
      <c r="O58" s="361"/>
      <c r="P58" s="356"/>
    </row>
    <row r="59" spans="1:16">
      <c r="A59" s="356"/>
      <c r="B59" s="357"/>
      <c r="C59" s="356"/>
      <c r="D59" s="356"/>
      <c r="E59" s="356"/>
      <c r="F59" s="356"/>
      <c r="G59" s="356"/>
      <c r="H59" s="358"/>
      <c r="I59" s="359"/>
      <c r="J59" s="360"/>
      <c r="K59" s="360"/>
      <c r="L59" s="22"/>
      <c r="M59"/>
      <c r="N59"/>
      <c r="O59" s="361"/>
      <c r="P59" s="356"/>
    </row>
    <row r="60" spans="1:16">
      <c r="A60" s="356"/>
      <c r="B60" s="357"/>
      <c r="C60" s="356"/>
      <c r="D60" s="356"/>
      <c r="E60" s="356"/>
      <c r="F60" s="356"/>
      <c r="G60" s="356"/>
      <c r="H60" s="358"/>
      <c r="I60" s="359"/>
      <c r="J60" s="360"/>
      <c r="K60" s="360"/>
      <c r="L60" s="22"/>
      <c r="M60"/>
      <c r="N60"/>
      <c r="O60" s="361"/>
      <c r="P60" s="356"/>
    </row>
    <row r="61" spans="1:16">
      <c r="A61" s="356"/>
      <c r="B61" s="357"/>
      <c r="C61" s="356"/>
      <c r="D61" s="356"/>
      <c r="E61" s="356"/>
      <c r="F61" s="356"/>
      <c r="G61" s="356"/>
      <c r="H61" s="358"/>
      <c r="I61" s="359"/>
      <c r="J61" s="360"/>
      <c r="K61" s="360"/>
      <c r="L61" s="22"/>
      <c r="M61"/>
      <c r="N61"/>
      <c r="O61" s="361"/>
      <c r="P61" s="356"/>
    </row>
    <row r="62" spans="1:16">
      <c r="A62" s="356"/>
      <c r="B62" s="357"/>
      <c r="C62" s="356"/>
      <c r="D62" s="356"/>
      <c r="E62" s="356"/>
      <c r="F62" s="356"/>
      <c r="G62" s="356"/>
      <c r="H62" s="358"/>
      <c r="I62" s="359"/>
      <c r="J62" s="360"/>
      <c r="K62" s="360"/>
      <c r="L62" s="22"/>
      <c r="M62"/>
      <c r="N62"/>
      <c r="O62" s="361"/>
      <c r="P62" s="356"/>
    </row>
    <row r="63" spans="1:16">
      <c r="A63" s="356"/>
      <c r="B63" s="357"/>
      <c r="C63" s="356"/>
      <c r="D63" s="356"/>
      <c r="E63" s="356"/>
      <c r="F63" s="356"/>
      <c r="G63" s="356"/>
      <c r="H63" s="358"/>
      <c r="I63" s="359"/>
      <c r="J63" s="360"/>
      <c r="K63" s="360"/>
      <c r="L63" s="22"/>
      <c r="M63"/>
      <c r="N63"/>
      <c r="O63" s="361"/>
      <c r="P63" s="356"/>
    </row>
    <row r="64" spans="1:16">
      <c r="A64" s="356"/>
      <c r="B64" s="357"/>
      <c r="C64" s="356"/>
      <c r="D64" s="356"/>
      <c r="E64" s="356"/>
      <c r="F64" s="356"/>
      <c r="G64" s="356"/>
      <c r="H64" s="358"/>
      <c r="I64" s="359"/>
      <c r="J64" s="360"/>
      <c r="K64" s="360"/>
      <c r="L64" s="22"/>
      <c r="M64"/>
      <c r="N64"/>
      <c r="O64" s="361"/>
      <c r="P64" s="356"/>
    </row>
    <row r="65" spans="1:16">
      <c r="A65" s="356"/>
      <c r="B65" s="357"/>
      <c r="C65" s="356"/>
      <c r="D65" s="356"/>
      <c r="E65" s="356"/>
      <c r="F65" s="356"/>
      <c r="G65" s="356"/>
      <c r="H65" s="358"/>
      <c r="I65" s="359"/>
      <c r="J65" s="360"/>
      <c r="K65" s="360"/>
      <c r="L65" s="22"/>
      <c r="M65"/>
      <c r="N65"/>
      <c r="O65" s="361"/>
      <c r="P65" s="356"/>
    </row>
    <row r="66" spans="1:16">
      <c r="A66" s="356"/>
      <c r="B66" s="357"/>
      <c r="C66" s="356"/>
      <c r="D66" s="356"/>
      <c r="E66" s="356"/>
      <c r="F66" s="356"/>
      <c r="G66"/>
      <c r="H66" s="358"/>
      <c r="I66" s="359"/>
      <c r="J66" s="360"/>
      <c r="K66" s="360"/>
      <c r="L66" s="22"/>
      <c r="M66"/>
      <c r="N66"/>
      <c r="O66" s="361"/>
      <c r="P66" s="356"/>
    </row>
    <row r="67" spans="1:16">
      <c r="A67" s="356"/>
      <c r="B67" s="357"/>
      <c r="C67" s="356"/>
      <c r="D67" s="356"/>
      <c r="E67" s="356"/>
      <c r="F67" s="356"/>
      <c r="G67" s="356"/>
      <c r="H67" s="358"/>
      <c r="I67" s="359"/>
      <c r="J67" s="360"/>
      <c r="K67" s="360"/>
      <c r="L67" s="22"/>
      <c r="M67" s="356"/>
      <c r="N67"/>
      <c r="O67" s="361"/>
      <c r="P67" s="356"/>
    </row>
    <row r="68" spans="1:16">
      <c r="A68" s="356"/>
      <c r="B68" s="357"/>
      <c r="C68" s="356"/>
      <c r="D68" s="356"/>
      <c r="E68" s="356"/>
      <c r="F68" s="356"/>
      <c r="G68" s="356"/>
      <c r="H68" s="358"/>
      <c r="I68" s="359"/>
      <c r="J68" s="360"/>
      <c r="K68" s="360"/>
      <c r="L68" s="22"/>
      <c r="M68"/>
      <c r="N68"/>
      <c r="O68" s="361"/>
      <c r="P68" s="356"/>
    </row>
    <row r="69" spans="1:16">
      <c r="A69" s="356"/>
      <c r="B69" s="357"/>
      <c r="C69" s="356"/>
      <c r="D69" s="356"/>
      <c r="E69" s="356"/>
      <c r="F69" s="356"/>
      <c r="G69" s="356"/>
      <c r="H69" s="358"/>
      <c r="I69" s="359"/>
      <c r="J69" s="360"/>
      <c r="K69" s="360"/>
      <c r="L69" s="22"/>
      <c r="M69"/>
      <c r="N69"/>
      <c r="O69" s="361"/>
      <c r="P69" s="356"/>
    </row>
    <row r="70" spans="1:16">
      <c r="A70" s="356"/>
      <c r="B70" s="357"/>
      <c r="C70" s="356"/>
      <c r="D70" s="356"/>
      <c r="E70" s="356"/>
      <c r="F70" s="356"/>
      <c r="G70" s="356"/>
      <c r="H70" s="358"/>
      <c r="I70" s="359"/>
      <c r="J70" s="360"/>
      <c r="K70" s="360"/>
      <c r="L70" s="22"/>
      <c r="M70"/>
      <c r="N70"/>
      <c r="O70" s="361"/>
      <c r="P70" s="356"/>
    </row>
    <row r="71" spans="1:16">
      <c r="A71" s="356"/>
      <c r="B71" s="357"/>
      <c r="C71" s="356"/>
      <c r="D71" s="356"/>
      <c r="E71" s="356"/>
      <c r="F71" s="356"/>
      <c r="G71" s="356"/>
      <c r="H71" s="358"/>
      <c r="I71" s="359"/>
      <c r="J71" s="360"/>
      <c r="K71" s="360"/>
      <c r="L71" s="22"/>
      <c r="M71"/>
      <c r="N71"/>
      <c r="O71" s="361"/>
      <c r="P71" s="356"/>
    </row>
    <row r="72" spans="1:16">
      <c r="A72" s="356"/>
      <c r="B72" s="357"/>
      <c r="C72" s="356"/>
      <c r="D72" s="356"/>
      <c r="E72" s="356"/>
      <c r="F72" s="356"/>
      <c r="G72" s="356"/>
      <c r="H72" s="358"/>
      <c r="I72" s="359"/>
      <c r="J72" s="360"/>
      <c r="K72" s="360"/>
      <c r="L72" s="22"/>
      <c r="M72"/>
      <c r="N72"/>
      <c r="O72" s="361"/>
      <c r="P72" s="356"/>
    </row>
    <row r="73" spans="1:16">
      <c r="A73" s="356"/>
      <c r="B73" s="357"/>
      <c r="C73" s="356"/>
      <c r="D73" s="356"/>
      <c r="E73" s="356"/>
      <c r="F73" s="356"/>
      <c r="G73" s="356"/>
      <c r="H73" s="358"/>
      <c r="I73" s="359"/>
      <c r="J73" s="360"/>
      <c r="K73" s="360"/>
      <c r="L73" s="22"/>
      <c r="M73"/>
      <c r="N73"/>
      <c r="O73" s="361"/>
      <c r="P73" s="356"/>
    </row>
    <row r="74" spans="1:16">
      <c r="A74" s="356"/>
      <c r="B74" s="357"/>
      <c r="C74" s="356"/>
      <c r="D74" s="356"/>
      <c r="E74" s="356"/>
      <c r="F74" s="356"/>
      <c r="G74" s="356"/>
      <c r="H74" s="358"/>
      <c r="I74" s="359"/>
      <c r="J74" s="360"/>
      <c r="K74" s="360"/>
      <c r="L74" s="22"/>
      <c r="M74" s="356"/>
      <c r="N74"/>
      <c r="O74" s="361"/>
      <c r="P74" s="356"/>
    </row>
    <row r="75" spans="1:16">
      <c r="A75" s="356"/>
      <c r="B75" s="357"/>
      <c r="C75" s="356"/>
      <c r="D75" s="356"/>
      <c r="E75" s="356"/>
      <c r="F75" s="356"/>
      <c r="G75" s="356"/>
      <c r="H75" s="358"/>
      <c r="I75" s="359"/>
      <c r="J75" s="360"/>
      <c r="K75" s="360"/>
      <c r="L75" s="22"/>
      <c r="M75"/>
      <c r="N75"/>
      <c r="O75" s="361"/>
      <c r="P75" s="356"/>
    </row>
    <row r="76" spans="1:16">
      <c r="A76" s="356"/>
      <c r="B76" s="357"/>
      <c r="C76" s="356"/>
      <c r="D76" s="356"/>
      <c r="E76" s="356"/>
      <c r="F76" s="356"/>
      <c r="G76" s="356"/>
      <c r="H76" s="358"/>
      <c r="I76" s="359"/>
      <c r="J76" s="360"/>
      <c r="K76" s="360"/>
      <c r="L76" s="22"/>
      <c r="M76"/>
      <c r="N76"/>
      <c r="O76" s="361"/>
      <c r="P76" s="356"/>
    </row>
    <row r="77" spans="1:16">
      <c r="A77" s="356"/>
      <c r="B77" s="357"/>
      <c r="C77" s="356"/>
      <c r="D77" s="356"/>
      <c r="E77" s="356"/>
      <c r="F77" s="356"/>
      <c r="G77" s="356"/>
      <c r="H77" s="358"/>
      <c r="I77" s="359"/>
      <c r="J77" s="360"/>
      <c r="K77" s="360"/>
      <c r="L77" s="22"/>
      <c r="M77"/>
      <c r="N77"/>
      <c r="O77" s="361"/>
      <c r="P77" s="356"/>
    </row>
    <row r="78" spans="1:16">
      <c r="A78" s="356"/>
      <c r="B78" s="357"/>
      <c r="C78" s="356"/>
      <c r="D78" s="356"/>
      <c r="E78" s="356"/>
      <c r="F78" s="356"/>
      <c r="G78" s="356"/>
      <c r="H78" s="358"/>
      <c r="I78" s="359"/>
      <c r="J78" s="360"/>
      <c r="K78" s="360"/>
      <c r="L78" s="22"/>
      <c r="M78"/>
      <c r="N78"/>
      <c r="O78" s="361"/>
      <c r="P78" s="356"/>
    </row>
    <row r="79" spans="1:16">
      <c r="A79" s="356"/>
      <c r="B79" s="357"/>
      <c r="C79" s="356"/>
      <c r="D79" s="356"/>
      <c r="E79" s="356"/>
      <c r="F79" s="356"/>
      <c r="G79" s="356"/>
      <c r="H79" s="358"/>
      <c r="I79" s="359"/>
      <c r="J79" s="360"/>
      <c r="K79" s="360"/>
      <c r="L79" s="22"/>
      <c r="M79"/>
      <c r="N79"/>
      <c r="O79" s="361"/>
      <c r="P79" s="356"/>
    </row>
    <row r="80" spans="1:16">
      <c r="A80" s="356"/>
      <c r="B80" s="357"/>
      <c r="C80" s="356"/>
      <c r="D80" s="356"/>
      <c r="E80" s="356"/>
      <c r="F80" s="356"/>
      <c r="G80" s="356"/>
      <c r="H80" s="358"/>
      <c r="I80" s="359"/>
      <c r="J80" s="360"/>
      <c r="K80" s="360"/>
      <c r="L80" s="22"/>
      <c r="M80"/>
      <c r="N80"/>
      <c r="O80" s="361"/>
      <c r="P80" s="356"/>
    </row>
    <row r="81" spans="1:16">
      <c r="A81" s="356"/>
      <c r="B81" s="357"/>
      <c r="C81" s="356"/>
      <c r="D81" s="356"/>
      <c r="E81" s="356"/>
      <c r="F81" s="356"/>
      <c r="G81" s="356"/>
      <c r="H81" s="358"/>
      <c r="I81" s="359"/>
      <c r="J81" s="360"/>
      <c r="K81" s="360"/>
      <c r="L81" s="22"/>
      <c r="M81"/>
      <c r="N81"/>
      <c r="O81" s="361"/>
      <c r="P81" s="356"/>
    </row>
    <row r="82" spans="1:16">
      <c r="A82" s="356"/>
      <c r="B82" s="357"/>
      <c r="C82" s="356"/>
      <c r="D82" s="356"/>
      <c r="E82" s="356"/>
      <c r="F82" s="356"/>
      <c r="G82" s="356"/>
      <c r="H82" s="358"/>
      <c r="I82" s="359"/>
      <c r="J82" s="360"/>
      <c r="K82" s="360"/>
      <c r="L82" s="22"/>
      <c r="M82"/>
      <c r="N82"/>
      <c r="O82" s="361"/>
      <c r="P82" s="356"/>
    </row>
    <row r="83" spans="1:16">
      <c r="A83" s="356"/>
      <c r="B83" s="357"/>
      <c r="C83" s="356"/>
      <c r="D83" s="356"/>
      <c r="E83" s="356"/>
      <c r="F83" s="356"/>
      <c r="G83" s="356"/>
      <c r="H83" s="358"/>
      <c r="I83" s="359"/>
      <c r="J83" s="360"/>
      <c r="K83" s="360"/>
      <c r="L83" s="22"/>
      <c r="M83"/>
      <c r="N83"/>
      <c r="O83" s="361"/>
      <c r="P83" s="356"/>
    </row>
    <row r="84" spans="1:16">
      <c r="A84" s="356"/>
      <c r="B84" s="357"/>
      <c r="C84" s="356"/>
      <c r="D84" s="356"/>
      <c r="E84" s="356"/>
      <c r="F84" s="356"/>
      <c r="G84" s="356"/>
      <c r="H84" s="358"/>
      <c r="I84" s="359"/>
      <c r="J84" s="360"/>
      <c r="K84" s="360"/>
      <c r="L84" s="22"/>
      <c r="M84"/>
      <c r="N84"/>
      <c r="O84" s="361"/>
      <c r="P84" s="356"/>
    </row>
    <row r="85" spans="1:16">
      <c r="A85" s="356"/>
      <c r="B85" s="357"/>
      <c r="C85" s="356"/>
      <c r="D85" s="356"/>
      <c r="E85" s="356"/>
      <c r="F85" s="356"/>
      <c r="G85" s="356"/>
      <c r="H85" s="358"/>
      <c r="I85" s="359"/>
      <c r="J85" s="360"/>
      <c r="K85" s="360"/>
      <c r="L85" s="22"/>
      <c r="M85"/>
      <c r="N85"/>
      <c r="O85" s="361"/>
      <c r="P85" s="356"/>
    </row>
    <row r="86" spans="1:16">
      <c r="A86" s="356"/>
      <c r="B86" s="357"/>
      <c r="C86" s="356"/>
      <c r="D86" s="356"/>
      <c r="E86" s="356"/>
      <c r="F86" s="356"/>
      <c r="G86" s="356"/>
      <c r="H86" s="358"/>
      <c r="I86" s="359"/>
      <c r="J86" s="360"/>
      <c r="K86" s="360"/>
      <c r="L86" s="22"/>
      <c r="M86" s="356"/>
      <c r="N86"/>
      <c r="O86" s="361"/>
      <c r="P86" s="356"/>
    </row>
    <row r="87" spans="1:16">
      <c r="A87" s="356"/>
      <c r="B87" s="357"/>
      <c r="C87" s="356"/>
      <c r="D87" s="356"/>
      <c r="E87" s="356"/>
      <c r="F87" s="356"/>
      <c r="G87" s="356"/>
      <c r="H87" s="358"/>
      <c r="I87" s="359"/>
      <c r="J87" s="360"/>
      <c r="K87" s="360"/>
      <c r="L87" s="22"/>
      <c r="M87"/>
      <c r="N87"/>
      <c r="O87" s="361"/>
      <c r="P87" s="356"/>
    </row>
    <row r="88" spans="1:16">
      <c r="A88" s="356"/>
      <c r="B88" s="357"/>
      <c r="C88" s="356"/>
      <c r="D88" s="356"/>
      <c r="E88" s="356"/>
      <c r="F88" s="356"/>
      <c r="G88" s="356"/>
      <c r="H88" s="358"/>
      <c r="I88" s="359"/>
      <c r="J88" s="360"/>
      <c r="K88" s="360"/>
      <c r="L88" s="22"/>
      <c r="M88"/>
      <c r="N88"/>
      <c r="O88" s="361"/>
      <c r="P88" s="356"/>
    </row>
    <row r="89" spans="1:16">
      <c r="A89" s="356"/>
      <c r="B89" s="357"/>
      <c r="C89" s="356"/>
      <c r="D89" s="356"/>
      <c r="E89" s="356"/>
      <c r="F89" s="356"/>
      <c r="G89" s="356"/>
      <c r="H89" s="358"/>
      <c r="I89" s="359"/>
      <c r="J89" s="360"/>
      <c r="K89" s="360"/>
      <c r="L89" s="22"/>
      <c r="M89"/>
      <c r="N89"/>
      <c r="O89" s="361"/>
      <c r="P89" s="356"/>
    </row>
    <row r="90" spans="1:16">
      <c r="A90" s="356"/>
      <c r="B90" s="357"/>
      <c r="C90" s="356"/>
      <c r="D90" s="356"/>
      <c r="E90" s="356"/>
      <c r="F90" s="356"/>
      <c r="G90" s="356"/>
      <c r="H90" s="358"/>
      <c r="I90" s="359"/>
      <c r="J90" s="360"/>
      <c r="K90" s="360"/>
      <c r="L90" s="22"/>
      <c r="M90"/>
      <c r="N90"/>
      <c r="O90" s="361"/>
      <c r="P90" s="356"/>
    </row>
    <row r="91" spans="1:16">
      <c r="A91" s="356"/>
      <c r="B91" s="357"/>
      <c r="C91" s="356"/>
      <c r="D91" s="356"/>
      <c r="E91" s="356"/>
      <c r="F91" s="356"/>
      <c r="G91" s="356"/>
      <c r="H91" s="358"/>
      <c r="I91" s="359"/>
      <c r="J91" s="360"/>
      <c r="K91" s="360"/>
      <c r="L91" s="22"/>
      <c r="M91" s="356"/>
      <c r="N91"/>
      <c r="O91" s="361"/>
      <c r="P91" s="356"/>
    </row>
    <row r="92" spans="1:16">
      <c r="A92" s="356"/>
      <c r="B92" s="357"/>
      <c r="C92" s="356"/>
      <c r="D92" s="356"/>
      <c r="E92" s="356"/>
      <c r="F92" s="356"/>
      <c r="G92" s="356"/>
      <c r="H92" s="358"/>
      <c r="I92" s="359"/>
      <c r="J92" s="360"/>
      <c r="K92" s="360"/>
      <c r="L92" s="22"/>
      <c r="M92"/>
      <c r="N92"/>
      <c r="O92" s="361"/>
      <c r="P92" s="356"/>
    </row>
    <row r="93" spans="1:16">
      <c r="A93" s="356"/>
      <c r="B93" s="357"/>
      <c r="C93" s="356"/>
      <c r="D93" s="356"/>
      <c r="E93" s="356"/>
      <c r="F93" s="356"/>
      <c r="G93" s="356"/>
      <c r="H93" s="358"/>
      <c r="I93" s="359"/>
      <c r="J93" s="360"/>
      <c r="K93" s="360"/>
      <c r="L93" s="22"/>
      <c r="M93"/>
      <c r="N93"/>
      <c r="O93" s="361"/>
      <c r="P93" s="356"/>
    </row>
    <row r="94" spans="1:16">
      <c r="A94" s="356"/>
      <c r="B94" s="357"/>
      <c r="C94" s="356"/>
      <c r="D94" s="356"/>
      <c r="E94" s="356"/>
      <c r="F94" s="356"/>
      <c r="G94" s="356"/>
      <c r="H94" s="358"/>
      <c r="I94" s="359"/>
      <c r="J94" s="360"/>
      <c r="K94" s="360"/>
      <c r="L94" s="22"/>
      <c r="M94" s="356"/>
      <c r="N94"/>
      <c r="O94" s="361"/>
      <c r="P94" s="356"/>
    </row>
    <row r="95" spans="1:16">
      <c r="A95" s="356"/>
      <c r="B95" s="357"/>
      <c r="C95" s="356"/>
      <c r="D95" s="356"/>
      <c r="E95" s="356"/>
      <c r="F95" s="356"/>
      <c r="G95" s="356"/>
      <c r="H95" s="358"/>
      <c r="I95" s="359"/>
      <c r="J95" s="360"/>
      <c r="K95" s="360"/>
      <c r="L95" s="22"/>
      <c r="M95"/>
      <c r="N95"/>
      <c r="O95" s="361"/>
      <c r="P95" s="356"/>
    </row>
    <row r="96" spans="1:16">
      <c r="A96" s="356"/>
      <c r="B96" s="357"/>
      <c r="C96" s="356"/>
      <c r="D96" s="356"/>
      <c r="E96" s="356"/>
      <c r="F96" s="356"/>
      <c r="G96" s="356"/>
      <c r="H96" s="358"/>
      <c r="I96" s="359"/>
      <c r="J96" s="360"/>
      <c r="K96" s="360"/>
      <c r="L96" s="22"/>
      <c r="M96" s="356"/>
      <c r="N96"/>
      <c r="O96" s="361"/>
      <c r="P96" s="356"/>
    </row>
    <row r="97" spans="1:16">
      <c r="A97" s="356"/>
      <c r="B97" s="357"/>
      <c r="C97" s="356"/>
      <c r="D97" s="356"/>
      <c r="E97" s="356"/>
      <c r="F97" s="356"/>
      <c r="G97" s="356"/>
      <c r="H97" s="358"/>
      <c r="I97" s="359"/>
      <c r="J97" s="360"/>
      <c r="K97" s="360"/>
      <c r="L97" s="22"/>
      <c r="M97"/>
      <c r="N97"/>
      <c r="O97" s="361"/>
      <c r="P97" s="356"/>
    </row>
    <row r="98" spans="1:16">
      <c r="A98" s="356"/>
      <c r="B98" s="357"/>
      <c r="C98" s="356"/>
      <c r="D98" s="356"/>
      <c r="E98" s="356"/>
      <c r="F98" s="356"/>
      <c r="G98" s="356"/>
      <c r="H98" s="358"/>
      <c r="I98" s="359"/>
      <c r="J98" s="360"/>
      <c r="K98" s="360"/>
      <c r="L98" s="22"/>
      <c r="M98"/>
      <c r="N98"/>
      <c r="O98" s="361"/>
      <c r="P98" s="356"/>
    </row>
    <row r="99" spans="1:16">
      <c r="A99" s="356"/>
      <c r="B99" s="357"/>
      <c r="C99" s="356"/>
      <c r="D99" s="356"/>
      <c r="E99" s="356"/>
      <c r="F99" s="356"/>
      <c r="G99" s="356"/>
      <c r="H99" s="358"/>
      <c r="I99" s="359"/>
      <c r="J99" s="360"/>
      <c r="K99" s="360"/>
      <c r="L99" s="22"/>
      <c r="M99"/>
      <c r="N99"/>
      <c r="O99" s="361"/>
      <c r="P99" s="356"/>
    </row>
    <row r="100" spans="1:16">
      <c r="A100" s="356"/>
      <c r="B100" s="357"/>
      <c r="C100" s="356"/>
      <c r="D100" s="356"/>
      <c r="E100" s="356"/>
      <c r="F100" s="356"/>
      <c r="G100" s="356"/>
      <c r="H100" s="358"/>
      <c r="I100" s="359"/>
      <c r="J100" s="360"/>
      <c r="K100" s="360"/>
      <c r="L100" s="22"/>
      <c r="M100"/>
      <c r="N100"/>
      <c r="O100" s="361"/>
      <c r="P100" s="356"/>
    </row>
    <row r="101" spans="1:16">
      <c r="A101" s="356"/>
      <c r="B101" s="357"/>
      <c r="C101" s="356"/>
      <c r="D101" s="356"/>
      <c r="E101" s="356"/>
      <c r="F101" s="356"/>
      <c r="G101" s="356"/>
      <c r="H101" s="358"/>
      <c r="I101" s="359"/>
      <c r="J101" s="360"/>
      <c r="K101" s="360"/>
      <c r="L101" s="22"/>
      <c r="M101"/>
      <c r="N101"/>
      <c r="O101" s="361"/>
      <c r="P101" s="356"/>
    </row>
    <row r="102" spans="1:16">
      <c r="A102" s="356"/>
      <c r="B102" s="357"/>
      <c r="C102" s="356"/>
      <c r="D102" s="356"/>
      <c r="E102" s="356"/>
      <c r="F102" s="356"/>
      <c r="G102" s="356"/>
      <c r="H102" s="358"/>
      <c r="I102" s="359"/>
      <c r="J102" s="360"/>
      <c r="K102" s="360"/>
      <c r="L102" s="22"/>
      <c r="M102"/>
      <c r="N102"/>
      <c r="O102" s="361"/>
      <c r="P102" s="356"/>
    </row>
    <row r="103" spans="1:16">
      <c r="A103" s="356"/>
      <c r="B103" s="357"/>
      <c r="C103" s="356"/>
      <c r="D103" s="356"/>
      <c r="E103" s="356"/>
      <c r="F103" s="356"/>
      <c r="G103" s="356"/>
      <c r="H103" s="358"/>
      <c r="I103" s="359"/>
      <c r="J103" s="360"/>
      <c r="K103" s="360"/>
      <c r="L103" s="22"/>
      <c r="M103"/>
      <c r="N103"/>
      <c r="O103" s="361"/>
      <c r="P103" s="356"/>
    </row>
    <row r="104" spans="1:16">
      <c r="A104" s="356"/>
      <c r="B104" s="357"/>
      <c r="C104" s="356"/>
      <c r="D104" s="356"/>
      <c r="E104" s="356"/>
      <c r="F104" s="356"/>
      <c r="G104" s="356"/>
      <c r="H104" s="358"/>
      <c r="I104" s="359"/>
      <c r="J104" s="360"/>
      <c r="K104" s="360"/>
      <c r="L104" s="22"/>
      <c r="M104"/>
      <c r="N104"/>
      <c r="O104" s="361"/>
      <c r="P104" s="356"/>
    </row>
    <row r="105" spans="1:16">
      <c r="A105" s="356"/>
      <c r="B105" s="357"/>
      <c r="C105" s="356"/>
      <c r="D105" s="356"/>
      <c r="E105" s="356"/>
      <c r="F105" s="356"/>
      <c r="G105" s="356"/>
      <c r="H105" s="358"/>
      <c r="I105" s="359"/>
      <c r="J105" s="360"/>
      <c r="K105" s="360"/>
      <c r="L105" s="22"/>
      <c r="M105"/>
      <c r="N105"/>
      <c r="O105" s="361"/>
      <c r="P105" s="356"/>
    </row>
    <row r="106" spans="1:16">
      <c r="A106" s="356"/>
      <c r="B106" s="357"/>
      <c r="C106" s="356"/>
      <c r="D106" s="356"/>
      <c r="E106" s="356"/>
      <c r="F106" s="356"/>
      <c r="G106" s="356"/>
      <c r="H106" s="358"/>
      <c r="I106" s="359"/>
      <c r="J106" s="360"/>
      <c r="K106" s="360"/>
      <c r="L106" s="22"/>
      <c r="M106" s="356"/>
      <c r="N106"/>
      <c r="O106" s="361"/>
      <c r="P106" s="356"/>
    </row>
    <row r="107" spans="1:16">
      <c r="A107" s="356"/>
      <c r="B107" s="357"/>
      <c r="C107" s="356"/>
      <c r="D107" s="356"/>
      <c r="E107" s="356"/>
      <c r="F107" s="356"/>
      <c r="G107" s="356"/>
      <c r="H107" s="358"/>
      <c r="I107" s="359"/>
      <c r="J107" s="360"/>
      <c r="K107" s="360"/>
      <c r="L107" s="22"/>
      <c r="M107"/>
      <c r="N107"/>
      <c r="O107" s="361"/>
      <c r="P107" s="356"/>
    </row>
    <row r="108" spans="1:16">
      <c r="A108" s="356"/>
      <c r="B108" s="357"/>
      <c r="C108" s="356"/>
      <c r="D108" s="356"/>
      <c r="E108" s="356"/>
      <c r="F108" s="356"/>
      <c r="G108" s="356"/>
      <c r="H108" s="358"/>
      <c r="I108" s="359"/>
      <c r="J108" s="360"/>
      <c r="K108" s="360"/>
      <c r="L108" s="22"/>
      <c r="M108"/>
      <c r="N108"/>
      <c r="O108" s="361"/>
      <c r="P108" s="356"/>
    </row>
    <row r="109" spans="1:16">
      <c r="A109" s="356"/>
      <c r="B109" s="357"/>
      <c r="C109" s="356"/>
      <c r="D109" s="356"/>
      <c r="E109" s="356"/>
      <c r="F109" s="356"/>
      <c r="G109" s="356"/>
      <c r="H109" s="358"/>
      <c r="I109" s="359"/>
      <c r="J109" s="360"/>
      <c r="K109" s="360"/>
      <c r="L109" s="22"/>
      <c r="M109"/>
      <c r="N109"/>
      <c r="O109" s="361"/>
      <c r="P109" s="356"/>
    </row>
    <row r="110" spans="1:16">
      <c r="A110" s="356"/>
      <c r="B110" s="357"/>
      <c r="C110" s="356"/>
      <c r="D110" s="356"/>
      <c r="E110" s="356"/>
      <c r="F110" s="356"/>
      <c r="G110" s="356"/>
      <c r="H110" s="358"/>
      <c r="I110" s="359"/>
      <c r="J110" s="360"/>
      <c r="K110" s="360"/>
      <c r="L110" s="22"/>
      <c r="M110"/>
      <c r="N110"/>
      <c r="O110" s="361"/>
      <c r="P110" s="356"/>
    </row>
    <row r="111" spans="1:16">
      <c r="A111" s="356"/>
      <c r="B111" s="357"/>
      <c r="C111" s="356"/>
      <c r="D111" s="356"/>
      <c r="E111" s="356"/>
      <c r="F111" s="356"/>
      <c r="G111" s="356"/>
      <c r="H111" s="358"/>
      <c r="I111" s="359"/>
      <c r="J111" s="360"/>
      <c r="K111" s="360"/>
      <c r="L111" s="22"/>
      <c r="M111"/>
      <c r="N111"/>
      <c r="O111" s="361"/>
      <c r="P111" s="356"/>
    </row>
    <row r="112" spans="1:16">
      <c r="A112" s="356"/>
      <c r="B112" s="357"/>
      <c r="C112" s="356"/>
      <c r="D112" s="356"/>
      <c r="E112" s="356"/>
      <c r="F112" s="356"/>
      <c r="G112" s="356"/>
      <c r="H112" s="358"/>
      <c r="I112" s="359"/>
      <c r="J112" s="360"/>
      <c r="K112" s="360"/>
      <c r="L112" s="22"/>
      <c r="M112"/>
      <c r="N112"/>
      <c r="O112" s="361"/>
      <c r="P112" s="356"/>
    </row>
    <row r="113" spans="1:16">
      <c r="A113" s="356"/>
      <c r="B113" s="357"/>
      <c r="C113" s="356"/>
      <c r="D113" s="356"/>
      <c r="E113" s="356"/>
      <c r="F113" s="356"/>
      <c r="G113" s="356"/>
      <c r="H113" s="358"/>
      <c r="I113" s="359"/>
      <c r="J113" s="360"/>
      <c r="K113" s="360"/>
      <c r="L113" s="22"/>
      <c r="M113"/>
      <c r="N113"/>
      <c r="O113" s="361"/>
      <c r="P113" s="356"/>
    </row>
    <row r="114" spans="1:16">
      <c r="A114" s="356"/>
      <c r="B114" s="357"/>
      <c r="C114" s="356"/>
      <c r="D114" s="356"/>
      <c r="E114" s="356"/>
      <c r="F114" s="356"/>
      <c r="G114" s="356"/>
      <c r="H114" s="358"/>
      <c r="I114" s="359"/>
      <c r="J114" s="360"/>
      <c r="K114" s="360"/>
      <c r="L114" s="22"/>
      <c r="M114" s="356"/>
      <c r="N114"/>
      <c r="O114" s="361"/>
      <c r="P114" s="356"/>
    </row>
    <row r="115" spans="1:16">
      <c r="A115" s="356"/>
      <c r="B115" s="357"/>
      <c r="C115" s="356"/>
      <c r="D115" s="356"/>
      <c r="E115" s="356"/>
      <c r="F115" s="356"/>
      <c r="G115" s="356"/>
      <c r="H115" s="358"/>
      <c r="I115" s="359"/>
      <c r="J115" s="360"/>
      <c r="K115" s="360"/>
      <c r="L115" s="22"/>
      <c r="M115"/>
      <c r="N115"/>
      <c r="O115" s="361"/>
      <c r="P115" s="356"/>
    </row>
    <row r="116" spans="1:16">
      <c r="A116" s="356"/>
      <c r="B116" s="357"/>
      <c r="C116" s="356"/>
      <c r="D116" s="356"/>
      <c r="E116" s="356"/>
      <c r="F116" s="356"/>
      <c r="G116" s="356"/>
      <c r="H116" s="358"/>
      <c r="I116" s="359"/>
      <c r="J116" s="360"/>
      <c r="K116" s="360"/>
      <c r="L116" s="22"/>
      <c r="M116"/>
      <c r="N116"/>
      <c r="O116" s="361"/>
      <c r="P116" s="356"/>
    </row>
    <row r="117" spans="1:16">
      <c r="A117" s="356"/>
      <c r="B117" s="357"/>
      <c r="C117" s="356"/>
      <c r="D117" s="356"/>
      <c r="E117" s="356"/>
      <c r="F117" s="356"/>
      <c r="G117" s="356"/>
      <c r="H117" s="358"/>
      <c r="I117" s="359"/>
      <c r="J117" s="360"/>
      <c r="K117" s="360"/>
      <c r="L117" s="22"/>
      <c r="M117" s="356"/>
      <c r="N117"/>
      <c r="O117" s="361"/>
      <c r="P117" s="356"/>
    </row>
    <row r="118" spans="1:16">
      <c r="A118" s="356"/>
      <c r="B118" s="357"/>
      <c r="C118" s="356"/>
      <c r="D118" s="356"/>
      <c r="E118" s="356"/>
      <c r="F118" s="356"/>
      <c r="G118" s="356"/>
      <c r="H118" s="358"/>
      <c r="I118" s="359"/>
      <c r="J118" s="360"/>
      <c r="K118" s="360"/>
      <c r="L118" s="22"/>
      <c r="M118"/>
      <c r="N118"/>
      <c r="O118" s="361"/>
      <c r="P118" s="356"/>
    </row>
    <row r="119" spans="1:16">
      <c r="A119" s="356"/>
      <c r="B119" s="357"/>
      <c r="C119" s="356"/>
      <c r="D119" s="356"/>
      <c r="E119" s="356"/>
      <c r="F119" s="356"/>
      <c r="G119" s="356"/>
      <c r="H119" s="358"/>
      <c r="I119" s="359"/>
      <c r="J119" s="360"/>
      <c r="K119" s="360"/>
      <c r="L119" s="22"/>
      <c r="M119"/>
      <c r="N119"/>
      <c r="O119" s="361"/>
      <c r="P119" s="356"/>
    </row>
    <row r="120" spans="1:16">
      <c r="A120" s="356"/>
      <c r="B120" s="357"/>
      <c r="C120" s="356"/>
      <c r="D120" s="356"/>
      <c r="E120" s="356"/>
      <c r="F120" s="356"/>
      <c r="G120" s="356"/>
      <c r="H120" s="358"/>
      <c r="I120" s="359"/>
      <c r="J120" s="360"/>
      <c r="K120" s="360"/>
      <c r="L120" s="22"/>
      <c r="M120"/>
      <c r="N120"/>
      <c r="O120" s="361"/>
      <c r="P120" s="356"/>
    </row>
    <row r="121" spans="1:16">
      <c r="A121" s="356"/>
      <c r="B121" s="357"/>
      <c r="C121" s="356"/>
      <c r="D121" s="356"/>
      <c r="E121" s="356"/>
      <c r="F121" s="356"/>
      <c r="G121" s="356"/>
      <c r="H121" s="358"/>
      <c r="I121" s="359"/>
      <c r="J121" s="360"/>
      <c r="K121" s="360"/>
      <c r="L121" s="22"/>
      <c r="M121"/>
      <c r="N121"/>
      <c r="O121" s="361"/>
      <c r="P121" s="356"/>
    </row>
    <row r="122" spans="1:16">
      <c r="A122" s="356"/>
      <c r="B122" s="357"/>
      <c r="C122" s="356"/>
      <c r="D122" s="356"/>
      <c r="E122" s="356"/>
      <c r="F122" s="356"/>
      <c r="G122" s="356"/>
      <c r="H122" s="358"/>
      <c r="I122" s="359"/>
      <c r="J122" s="360"/>
      <c r="K122" s="360"/>
      <c r="L122" s="22"/>
      <c r="M122"/>
      <c r="N122"/>
      <c r="O122" s="361"/>
      <c r="P122" s="356"/>
    </row>
    <row r="123" spans="1:16">
      <c r="A123" s="356"/>
      <c r="B123" s="357"/>
      <c r="C123" s="356"/>
      <c r="D123" s="356"/>
      <c r="E123" s="356"/>
      <c r="F123" s="356"/>
      <c r="G123" s="356"/>
      <c r="H123" s="358"/>
      <c r="I123" s="359"/>
      <c r="J123" s="360"/>
      <c r="K123" s="360"/>
      <c r="L123" s="22"/>
      <c r="M123"/>
      <c r="N123"/>
      <c r="O123" s="361"/>
      <c r="P123" s="356"/>
    </row>
    <row r="124" spans="1:16">
      <c r="A124" s="356"/>
      <c r="B124" s="357"/>
      <c r="C124" s="356"/>
      <c r="D124" s="356"/>
      <c r="E124" s="356"/>
      <c r="F124" s="356"/>
      <c r="G124" s="356"/>
      <c r="H124" s="358"/>
      <c r="I124" s="359"/>
      <c r="J124" s="360"/>
      <c r="K124" s="360"/>
      <c r="L124" s="22"/>
      <c r="M124"/>
      <c r="N124"/>
      <c r="O124" s="361"/>
      <c r="P124" s="356"/>
    </row>
    <row r="125" spans="1:16">
      <c r="A125" s="356"/>
      <c r="B125" s="357"/>
      <c r="C125" s="356"/>
      <c r="D125" s="356"/>
      <c r="E125" s="356"/>
      <c r="F125" s="356"/>
      <c r="G125" s="356"/>
      <c r="H125" s="358"/>
      <c r="I125" s="359"/>
      <c r="J125" s="360"/>
      <c r="K125" s="360"/>
      <c r="L125" s="22"/>
      <c r="M125" s="356"/>
      <c r="N125"/>
      <c r="O125" s="361"/>
      <c r="P125" s="356"/>
    </row>
    <row r="126" spans="1:16">
      <c r="A126" s="356"/>
      <c r="B126" s="357"/>
      <c r="C126" s="356"/>
      <c r="D126" s="356"/>
      <c r="E126" s="356"/>
      <c r="F126" s="356"/>
      <c r="G126" s="356"/>
      <c r="H126" s="358"/>
      <c r="I126" s="359"/>
      <c r="J126" s="360"/>
      <c r="K126" s="360"/>
      <c r="L126" s="22"/>
      <c r="M126"/>
      <c r="N126"/>
      <c r="O126" s="361"/>
      <c r="P126" s="356"/>
    </row>
    <row r="127" spans="1:16">
      <c r="A127" s="356"/>
      <c r="B127" s="357"/>
      <c r="C127" s="356"/>
      <c r="D127" s="356"/>
      <c r="E127" s="356"/>
      <c r="F127" s="356"/>
      <c r="G127" s="356"/>
      <c r="H127" s="358"/>
      <c r="I127" s="359"/>
      <c r="J127" s="360"/>
      <c r="K127" s="360"/>
      <c r="L127" s="22"/>
      <c r="M127"/>
      <c r="N127"/>
      <c r="O127" s="361"/>
      <c r="P127" s="356"/>
    </row>
    <row r="128" spans="1:16">
      <c r="A128" s="356"/>
      <c r="B128" s="357"/>
      <c r="C128" s="356"/>
      <c r="D128" s="356"/>
      <c r="E128" s="356"/>
      <c r="F128" s="356"/>
      <c r="G128" s="356"/>
      <c r="H128" s="358"/>
      <c r="I128" s="359"/>
      <c r="J128" s="360"/>
      <c r="K128" s="360"/>
      <c r="L128" s="22"/>
      <c r="M128"/>
      <c r="N128"/>
      <c r="O128" s="361"/>
      <c r="P128" s="356"/>
    </row>
    <row r="129" spans="1:16">
      <c r="A129" s="356"/>
      <c r="B129" s="357"/>
      <c r="C129" s="356"/>
      <c r="D129" s="356"/>
      <c r="E129" s="356"/>
      <c r="F129" s="356"/>
      <c r="G129"/>
      <c r="H129" s="358"/>
      <c r="I129" s="359"/>
      <c r="J129" s="360"/>
      <c r="K129" s="360"/>
      <c r="L129" s="22"/>
      <c r="M129"/>
      <c r="N129"/>
      <c r="O129" s="361"/>
      <c r="P129" s="356"/>
    </row>
    <row r="130" spans="1:16">
      <c r="A130" s="356"/>
      <c r="B130" s="357"/>
      <c r="C130" s="356"/>
      <c r="D130" s="356"/>
      <c r="E130" s="356"/>
      <c r="F130" s="356"/>
      <c r="G130" s="356"/>
      <c r="H130" s="358"/>
      <c r="I130" s="359"/>
      <c r="J130" s="360"/>
      <c r="K130" s="360"/>
      <c r="L130" s="22"/>
      <c r="M130"/>
      <c r="N130"/>
      <c r="O130" s="361"/>
      <c r="P130" s="356"/>
    </row>
    <row r="131" spans="1:16">
      <c r="A131" s="356"/>
      <c r="B131" s="357"/>
      <c r="C131" s="356"/>
      <c r="D131" s="356"/>
      <c r="E131" s="356"/>
      <c r="F131" s="356"/>
      <c r="G131" s="356"/>
      <c r="H131" s="358"/>
      <c r="I131" s="359"/>
      <c r="J131" s="360"/>
      <c r="K131" s="360"/>
      <c r="L131" s="22"/>
      <c r="M131" s="356"/>
      <c r="N131"/>
      <c r="O131" s="361"/>
      <c r="P131" s="356"/>
    </row>
    <row r="132" spans="1:16">
      <c r="A132" s="356"/>
      <c r="B132" s="357"/>
      <c r="C132" s="356"/>
      <c r="D132" s="356"/>
      <c r="E132" s="356"/>
      <c r="F132" s="356"/>
      <c r="G132" s="356"/>
      <c r="H132" s="358"/>
      <c r="I132" s="359"/>
      <c r="J132" s="360"/>
      <c r="K132" s="360"/>
      <c r="L132" s="22"/>
      <c r="M132"/>
      <c r="N132"/>
      <c r="O132" s="361"/>
      <c r="P132" s="356"/>
    </row>
    <row r="133" spans="1:16">
      <c r="A133" s="356"/>
      <c r="B133" s="357"/>
      <c r="C133" s="356"/>
      <c r="D133" s="356"/>
      <c r="E133" s="356"/>
      <c r="F133" s="356"/>
      <c r="G133" s="356"/>
      <c r="H133" s="358"/>
      <c r="I133" s="359"/>
      <c r="J133" s="360"/>
      <c r="K133" s="360"/>
      <c r="L133" s="22"/>
      <c r="M133"/>
      <c r="N133"/>
      <c r="O133" s="361"/>
      <c r="P133" s="356"/>
    </row>
    <row r="134" spans="1:16">
      <c r="A134" s="356"/>
      <c r="B134" s="357"/>
      <c r="C134" s="356"/>
      <c r="D134" s="356"/>
      <c r="E134" s="356"/>
      <c r="F134" s="356"/>
      <c r="G134" s="356"/>
      <c r="H134" s="358"/>
      <c r="I134" s="359"/>
      <c r="J134" s="360"/>
      <c r="K134" s="360"/>
      <c r="L134" s="22"/>
      <c r="M134"/>
      <c r="N134"/>
      <c r="O134" s="361"/>
      <c r="P134" s="356"/>
    </row>
    <row r="135" spans="1:16">
      <c r="A135" s="356"/>
      <c r="B135" s="357"/>
      <c r="C135" s="356"/>
      <c r="D135" s="356"/>
      <c r="E135" s="356"/>
      <c r="F135" s="356"/>
      <c r="G135" s="356"/>
      <c r="H135" s="358"/>
      <c r="I135" s="359"/>
      <c r="J135" s="360"/>
      <c r="K135" s="360"/>
      <c r="L135" s="22"/>
      <c r="M135"/>
      <c r="N135"/>
      <c r="O135" s="361"/>
      <c r="P135" s="356"/>
    </row>
    <row r="136" spans="1:16">
      <c r="A136" s="356"/>
      <c r="B136" s="357"/>
      <c r="C136" s="356"/>
      <c r="D136" s="356"/>
      <c r="E136" s="356"/>
      <c r="F136" s="356"/>
      <c r="G136" s="356"/>
      <c r="H136" s="358"/>
      <c r="I136" s="359"/>
      <c r="J136" s="360"/>
      <c r="K136" s="360"/>
      <c r="L136" s="22"/>
      <c r="M136"/>
      <c r="N136"/>
      <c r="O136" s="361"/>
      <c r="P136" s="356"/>
    </row>
    <row r="137" spans="1:16">
      <c r="A137" s="356"/>
      <c r="B137" s="357"/>
      <c r="C137" s="356"/>
      <c r="D137" s="356"/>
      <c r="E137" s="356"/>
      <c r="F137" s="356"/>
      <c r="G137" s="356"/>
      <c r="H137" s="358"/>
      <c r="I137" s="359"/>
      <c r="J137" s="360"/>
      <c r="K137" s="360"/>
      <c r="L137" s="22"/>
      <c r="M137"/>
      <c r="N137"/>
      <c r="O137" s="361"/>
      <c r="P137" s="356"/>
    </row>
    <row r="138" spans="1:16">
      <c r="A138" s="356"/>
      <c r="B138" s="357"/>
      <c r="C138" s="356"/>
      <c r="D138" s="356"/>
      <c r="E138" s="356"/>
      <c r="F138" s="356"/>
      <c r="G138" s="356"/>
      <c r="H138" s="358"/>
      <c r="I138" s="359"/>
      <c r="J138" s="360"/>
      <c r="K138" s="360"/>
      <c r="L138" s="22"/>
      <c r="M138" s="356"/>
      <c r="N138"/>
      <c r="O138" s="361"/>
      <c r="P138" s="356"/>
    </row>
    <row r="139" spans="1:16">
      <c r="A139" s="356"/>
      <c r="B139" s="357"/>
      <c r="C139" s="356"/>
      <c r="D139" s="356"/>
      <c r="E139" s="356"/>
      <c r="F139" s="356"/>
      <c r="G139" s="356"/>
      <c r="H139" s="358"/>
      <c r="I139" s="359"/>
      <c r="J139" s="360"/>
      <c r="K139" s="360"/>
      <c r="L139" s="22"/>
      <c r="M139"/>
      <c r="N139"/>
      <c r="O139" s="361"/>
      <c r="P139" s="356"/>
    </row>
    <row r="140" spans="1:16">
      <c r="A140" s="356"/>
      <c r="B140" s="357"/>
      <c r="C140" s="356"/>
      <c r="D140" s="356"/>
      <c r="E140" s="356"/>
      <c r="F140" s="356"/>
      <c r="G140" s="356"/>
      <c r="H140" s="358"/>
      <c r="I140" s="359"/>
      <c r="J140" s="360"/>
      <c r="K140" s="360"/>
      <c r="L140" s="22"/>
      <c r="M140"/>
      <c r="N140"/>
      <c r="O140" s="361"/>
      <c r="P140" s="356"/>
    </row>
    <row r="141" spans="1:16">
      <c r="A141" s="356"/>
      <c r="B141" s="357"/>
      <c r="C141" s="356"/>
      <c r="D141" s="356"/>
      <c r="E141" s="356"/>
      <c r="F141" s="356"/>
      <c r="G141" s="356"/>
      <c r="H141" s="358"/>
      <c r="I141" s="359"/>
      <c r="J141" s="360"/>
      <c r="K141" s="360"/>
      <c r="L141" s="22"/>
      <c r="M141"/>
      <c r="N141"/>
      <c r="O141" s="361"/>
      <c r="P141" s="356"/>
    </row>
    <row r="142" spans="1:16">
      <c r="A142" s="356"/>
      <c r="B142" s="357"/>
      <c r="C142" s="356"/>
      <c r="D142" s="356"/>
      <c r="E142" s="356"/>
      <c r="F142" s="356"/>
      <c r="G142" s="356"/>
      <c r="H142" s="358"/>
      <c r="I142" s="359"/>
      <c r="J142" s="360"/>
      <c r="K142" s="360"/>
      <c r="L142" s="22"/>
      <c r="M142"/>
      <c r="N142"/>
      <c r="O142" s="361"/>
      <c r="P142" s="356"/>
    </row>
    <row r="143" spans="1:16">
      <c r="A143" s="356"/>
      <c r="B143" s="357"/>
      <c r="C143" s="356"/>
      <c r="D143" s="356"/>
      <c r="E143" s="356"/>
      <c r="F143" s="356"/>
      <c r="G143" s="356"/>
      <c r="H143" s="358"/>
      <c r="I143" s="359"/>
      <c r="J143" s="360"/>
      <c r="K143" s="360"/>
      <c r="L143" s="22"/>
      <c r="M143"/>
      <c r="N143"/>
      <c r="O143" s="361"/>
      <c r="P143" s="356"/>
    </row>
    <row r="144" spans="1:16">
      <c r="A144" s="356"/>
      <c r="B144" s="357"/>
      <c r="C144" s="356"/>
      <c r="D144" s="356"/>
      <c r="E144" s="356"/>
      <c r="F144" s="356"/>
      <c r="G144" s="356"/>
      <c r="H144" s="358"/>
      <c r="I144" s="359"/>
      <c r="J144" s="360"/>
      <c r="K144" s="360"/>
      <c r="L144" s="22"/>
      <c r="M144"/>
      <c r="N144"/>
      <c r="O144" s="361"/>
      <c r="P144" s="356"/>
    </row>
    <row r="145" spans="1:16">
      <c r="A145" s="356"/>
      <c r="B145" s="357"/>
      <c r="C145" s="356"/>
      <c r="D145" s="356"/>
      <c r="E145" s="356"/>
      <c r="F145" s="356"/>
      <c r="G145" s="356"/>
      <c r="H145" s="358"/>
      <c r="I145" s="359"/>
      <c r="J145" s="360"/>
      <c r="K145" s="360"/>
      <c r="L145" s="22"/>
      <c r="M145"/>
      <c r="N145"/>
      <c r="O145" s="361"/>
      <c r="P145" s="356"/>
    </row>
    <row r="146" spans="1:16">
      <c r="A146" s="356"/>
      <c r="B146" s="357"/>
      <c r="C146" s="356"/>
      <c r="D146" s="356"/>
      <c r="E146" s="356"/>
      <c r="F146" s="356"/>
      <c r="G146" s="356"/>
      <c r="H146" s="358"/>
      <c r="I146" s="359"/>
      <c r="J146" s="360"/>
      <c r="K146" s="360"/>
      <c r="L146" s="22"/>
      <c r="M146"/>
      <c r="N146"/>
      <c r="O146" s="361"/>
      <c r="P146" s="356"/>
    </row>
    <row r="147" spans="1:16">
      <c r="A147" s="356"/>
      <c r="B147" s="357"/>
      <c r="C147" s="356"/>
      <c r="D147" s="356"/>
      <c r="E147" s="356"/>
      <c r="F147" s="356"/>
      <c r="G147" s="356"/>
      <c r="H147" s="358"/>
      <c r="I147" s="359"/>
      <c r="J147" s="360"/>
      <c r="K147" s="360"/>
      <c r="L147" s="22"/>
      <c r="M147"/>
      <c r="N147"/>
      <c r="O147" s="361"/>
      <c r="P147" s="356"/>
    </row>
    <row r="148" spans="1:16">
      <c r="A148" s="356"/>
      <c r="B148" s="357"/>
      <c r="C148" s="356"/>
      <c r="D148" s="356"/>
      <c r="E148" s="356"/>
      <c r="F148" s="356"/>
      <c r="G148" s="356"/>
      <c r="H148" s="358"/>
      <c r="I148" s="359"/>
      <c r="J148" s="360"/>
      <c r="K148" s="360"/>
      <c r="L148" s="22"/>
      <c r="M148"/>
      <c r="N148"/>
      <c r="O148" s="361"/>
      <c r="P148" s="356"/>
    </row>
    <row r="149" spans="1:16">
      <c r="A149" s="356"/>
      <c r="B149" s="357"/>
      <c r="C149" s="356"/>
      <c r="D149" s="356"/>
      <c r="E149" s="356"/>
      <c r="F149" s="356"/>
      <c r="G149" s="356"/>
      <c r="H149" s="358"/>
      <c r="I149" s="359"/>
      <c r="J149" s="360"/>
      <c r="K149" s="360"/>
      <c r="L149" s="22"/>
      <c r="M149" s="356"/>
      <c r="N149"/>
      <c r="O149" s="361"/>
      <c r="P149" s="356"/>
    </row>
    <row r="150" spans="1:16">
      <c r="A150" s="356"/>
      <c r="B150" s="357"/>
      <c r="C150" s="356"/>
      <c r="D150" s="356"/>
      <c r="E150" s="356"/>
      <c r="F150" s="356"/>
      <c r="G150" s="356"/>
      <c r="H150" s="358"/>
      <c r="I150" s="359"/>
      <c r="J150" s="360"/>
      <c r="K150" s="360"/>
      <c r="L150" s="22"/>
      <c r="M150" s="356"/>
      <c r="N150"/>
      <c r="O150" s="361"/>
      <c r="P150" s="356"/>
    </row>
    <row r="151" spans="1:16">
      <c r="A151" s="356"/>
      <c r="B151" s="357"/>
      <c r="C151" s="356"/>
      <c r="D151" s="356"/>
      <c r="E151" s="356"/>
      <c r="F151" s="356"/>
      <c r="G151" s="356"/>
      <c r="H151" s="358"/>
      <c r="I151" s="359"/>
      <c r="J151" s="360"/>
      <c r="K151" s="360"/>
      <c r="L151" s="22"/>
      <c r="M151"/>
      <c r="N151"/>
      <c r="O151" s="361"/>
      <c r="P151" s="356"/>
    </row>
    <row r="152" spans="1:16">
      <c r="A152" s="356"/>
      <c r="B152" s="357"/>
      <c r="C152" s="356"/>
      <c r="D152" s="356"/>
      <c r="E152" s="356"/>
      <c r="F152" s="356"/>
      <c r="G152" s="356"/>
      <c r="H152" s="358"/>
      <c r="I152" s="359"/>
      <c r="J152" s="360"/>
      <c r="K152" s="360"/>
      <c r="L152" s="22"/>
      <c r="M152"/>
      <c r="N152"/>
      <c r="O152" s="361"/>
      <c r="P152" s="356"/>
    </row>
    <row r="153" spans="1:16">
      <c r="A153" s="356"/>
      <c r="B153" s="357"/>
      <c r="C153" s="356"/>
      <c r="D153" s="356"/>
      <c r="E153" s="356"/>
      <c r="F153" s="356"/>
      <c r="G153" s="356"/>
      <c r="H153" s="358"/>
      <c r="I153" s="359"/>
      <c r="J153" s="360"/>
      <c r="K153" s="360"/>
      <c r="L153" s="22"/>
      <c r="M153"/>
      <c r="N153"/>
      <c r="O153" s="361"/>
      <c r="P153" s="356"/>
    </row>
    <row r="154" spans="1:16">
      <c r="A154" s="356"/>
      <c r="B154" s="357"/>
      <c r="C154" s="356"/>
      <c r="D154" s="356"/>
      <c r="E154" s="356"/>
      <c r="F154" s="356"/>
      <c r="G154" s="356"/>
      <c r="H154" s="358"/>
      <c r="I154" s="359"/>
      <c r="J154" s="360"/>
      <c r="K154" s="360"/>
      <c r="L154" s="22"/>
      <c r="M154"/>
      <c r="N154"/>
      <c r="O154" s="361"/>
      <c r="P154" s="356"/>
    </row>
    <row r="155" spans="1:16">
      <c r="A155" s="356"/>
      <c r="B155" s="357"/>
      <c r="C155" s="356"/>
      <c r="D155" s="356"/>
      <c r="E155" s="356"/>
      <c r="F155" s="356"/>
      <c r="G155" s="356"/>
      <c r="H155" s="358"/>
      <c r="I155" s="359"/>
      <c r="J155" s="360"/>
      <c r="K155" s="360"/>
      <c r="L155" s="22"/>
      <c r="M155"/>
      <c r="N155"/>
      <c r="O155" s="361"/>
      <c r="P155" s="356"/>
    </row>
    <row r="156" spans="1:16">
      <c r="A156" s="356"/>
      <c r="B156" s="357"/>
      <c r="C156" s="356"/>
      <c r="D156" s="356"/>
      <c r="E156" s="356"/>
      <c r="F156" s="356"/>
      <c r="G156" s="356"/>
      <c r="H156" s="358"/>
      <c r="I156" s="359"/>
      <c r="J156" s="360"/>
      <c r="K156" s="360"/>
      <c r="L156" s="22"/>
      <c r="M156"/>
      <c r="N156"/>
      <c r="O156" s="361"/>
      <c r="P156" s="356"/>
    </row>
    <row r="157" spans="1:16">
      <c r="A157" s="356"/>
      <c r="B157" s="357"/>
      <c r="C157" s="356"/>
      <c r="D157" s="356"/>
      <c r="E157" s="356"/>
      <c r="F157" s="356"/>
      <c r="G157" s="356"/>
      <c r="H157" s="358"/>
      <c r="I157" s="359"/>
      <c r="J157" s="360"/>
      <c r="K157" s="360"/>
      <c r="L157" s="22"/>
      <c r="M157"/>
      <c r="N157"/>
      <c r="O157" s="361"/>
      <c r="P157" s="356"/>
    </row>
    <row r="158" spans="1:16">
      <c r="A158" s="356"/>
      <c r="B158" s="357"/>
      <c r="C158" s="356"/>
      <c r="D158" s="356"/>
      <c r="E158" s="356"/>
      <c r="F158" s="356"/>
      <c r="G158" s="356"/>
      <c r="H158" s="358"/>
      <c r="I158" s="359"/>
      <c r="J158" s="360"/>
      <c r="K158" s="360"/>
      <c r="L158" s="22"/>
      <c r="M158"/>
      <c r="N158"/>
      <c r="O158" s="361"/>
      <c r="P158" s="356"/>
    </row>
    <row r="159" spans="1:16">
      <c r="A159" s="356"/>
      <c r="B159" s="357"/>
      <c r="C159" s="356"/>
      <c r="D159" s="356"/>
      <c r="E159" s="356"/>
      <c r="F159" s="356"/>
      <c r="G159" s="356"/>
      <c r="H159" s="358"/>
      <c r="I159" s="359"/>
      <c r="J159" s="360"/>
      <c r="K159" s="360"/>
      <c r="L159" s="22"/>
      <c r="M159"/>
      <c r="N159"/>
      <c r="O159" s="361"/>
      <c r="P159" s="356"/>
    </row>
    <row r="160" spans="1:16">
      <c r="A160" s="356"/>
      <c r="B160" s="357"/>
      <c r="C160" s="356"/>
      <c r="D160" s="356"/>
      <c r="E160" s="356"/>
      <c r="F160" s="356"/>
      <c r="G160" s="356"/>
      <c r="H160" s="358"/>
      <c r="I160" s="359"/>
      <c r="J160" s="360"/>
      <c r="K160" s="360"/>
      <c r="L160" s="22"/>
      <c r="M160"/>
      <c r="N160"/>
      <c r="O160" s="361"/>
      <c r="P160" s="356"/>
    </row>
    <row r="161" spans="1:16">
      <c r="A161" s="356"/>
      <c r="B161" s="357"/>
      <c r="C161" s="356"/>
      <c r="D161" s="356"/>
      <c r="E161" s="356"/>
      <c r="F161" s="356"/>
      <c r="G161" s="356"/>
      <c r="H161" s="358"/>
      <c r="I161" s="359"/>
      <c r="J161" s="360"/>
      <c r="K161" s="360"/>
      <c r="L161" s="22"/>
      <c r="M161"/>
      <c r="N161"/>
      <c r="O161" s="361"/>
      <c r="P161" s="356"/>
    </row>
    <row r="162" spans="1:16">
      <c r="A162" s="356"/>
      <c r="B162" s="357"/>
      <c r="C162" s="356"/>
      <c r="D162" s="356"/>
      <c r="E162" s="356"/>
      <c r="F162" s="356"/>
      <c r="G162" s="356"/>
      <c r="H162" s="358"/>
      <c r="I162" s="359"/>
      <c r="J162" s="360"/>
      <c r="K162" s="360"/>
      <c r="L162" s="22"/>
      <c r="M162"/>
      <c r="N162"/>
      <c r="O162" s="361"/>
      <c r="P162" s="356"/>
    </row>
    <row r="163" spans="1:16">
      <c r="A163" s="356"/>
      <c r="B163" s="357"/>
      <c r="C163" s="356"/>
      <c r="D163" s="356"/>
      <c r="E163" s="356"/>
      <c r="F163" s="356"/>
      <c r="G163" s="356"/>
      <c r="H163" s="358"/>
      <c r="I163" s="359"/>
      <c r="J163" s="360"/>
      <c r="K163" s="360"/>
      <c r="L163" s="22"/>
      <c r="M163"/>
      <c r="N163"/>
      <c r="O163" s="361"/>
      <c r="P163" s="356"/>
    </row>
    <row r="164" spans="1:16">
      <c r="A164" s="356"/>
      <c r="B164" s="357"/>
      <c r="C164" s="356"/>
      <c r="D164" s="356"/>
      <c r="E164" s="356"/>
      <c r="F164" s="356"/>
      <c r="G164" s="356"/>
      <c r="H164" s="358"/>
      <c r="I164" s="359"/>
      <c r="J164" s="360"/>
      <c r="K164" s="360"/>
      <c r="L164" s="22"/>
      <c r="M164" s="356"/>
      <c r="N164"/>
      <c r="O164" s="361"/>
      <c r="P164" s="356"/>
    </row>
    <row r="165" spans="1:16">
      <c r="A165" s="356"/>
      <c r="B165" s="357"/>
      <c r="C165" s="356"/>
      <c r="D165" s="356"/>
      <c r="E165" s="356"/>
      <c r="F165" s="356"/>
      <c r="G165"/>
      <c r="H165" s="358"/>
      <c r="I165" s="359"/>
      <c r="J165" s="360"/>
      <c r="K165" s="360"/>
      <c r="L165" s="22"/>
      <c r="M165"/>
      <c r="N165"/>
      <c r="O165" s="361"/>
      <c r="P165" s="356"/>
    </row>
    <row r="166" spans="1:16">
      <c r="A166" s="356"/>
      <c r="B166" s="357"/>
      <c r="C166" s="356"/>
      <c r="D166" s="356"/>
      <c r="E166" s="356"/>
      <c r="F166" s="356"/>
      <c r="G166" s="356"/>
      <c r="H166" s="358"/>
      <c r="I166" s="359"/>
      <c r="J166" s="360"/>
      <c r="K166" s="360"/>
      <c r="L166" s="22"/>
      <c r="M166" s="356"/>
      <c r="N166"/>
      <c r="O166" s="361"/>
      <c r="P166" s="356"/>
    </row>
    <row r="167" spans="1:16">
      <c r="A167" s="356"/>
      <c r="B167" s="357"/>
      <c r="C167" s="356"/>
      <c r="D167" s="356"/>
      <c r="E167" s="356"/>
      <c r="F167" s="356"/>
      <c r="G167" s="356"/>
      <c r="H167" s="358"/>
      <c r="I167" s="359"/>
      <c r="J167" s="360"/>
      <c r="K167" s="360"/>
      <c r="L167" s="22"/>
      <c r="M167"/>
      <c r="N167"/>
      <c r="O167" s="361"/>
      <c r="P167" s="356"/>
    </row>
    <row r="168" spans="1:16">
      <c r="A168" s="356"/>
      <c r="B168" s="357"/>
      <c r="C168" s="356"/>
      <c r="D168" s="356"/>
      <c r="E168" s="356"/>
      <c r="F168" s="356"/>
      <c r="G168" s="356"/>
      <c r="H168" s="358"/>
      <c r="I168" s="359"/>
      <c r="J168" s="360"/>
      <c r="K168" s="360"/>
      <c r="L168" s="22"/>
      <c r="M168"/>
      <c r="N168"/>
      <c r="O168" s="361"/>
      <c r="P168" s="356"/>
    </row>
    <row r="169" spans="1:16">
      <c r="A169" s="356"/>
      <c r="B169" s="357"/>
      <c r="C169" s="356"/>
      <c r="D169" s="356"/>
      <c r="E169" s="356"/>
      <c r="F169" s="356"/>
      <c r="G169" s="356"/>
      <c r="H169" s="358"/>
      <c r="I169" s="359"/>
      <c r="J169" s="360"/>
      <c r="K169" s="360"/>
      <c r="L169" s="22"/>
      <c r="M169"/>
      <c r="N169"/>
      <c r="O169" s="361"/>
      <c r="P169" s="356"/>
    </row>
    <row r="170" spans="1:16">
      <c r="A170" s="356"/>
      <c r="B170" s="357"/>
      <c r="C170" s="356"/>
      <c r="D170" s="356"/>
      <c r="E170" s="356"/>
      <c r="F170" s="356"/>
      <c r="G170" s="356"/>
      <c r="H170" s="358"/>
      <c r="I170" s="359"/>
      <c r="J170" s="360"/>
      <c r="K170" s="360"/>
      <c r="L170" s="22"/>
      <c r="M170"/>
      <c r="N170"/>
      <c r="O170" s="361"/>
      <c r="P170" s="356"/>
    </row>
    <row r="171" spans="1:16">
      <c r="A171" s="356"/>
      <c r="B171" s="357"/>
      <c r="C171" s="356"/>
      <c r="D171" s="356"/>
      <c r="E171" s="356"/>
      <c r="F171" s="356"/>
      <c r="G171" s="356"/>
      <c r="H171" s="358"/>
      <c r="I171" s="359"/>
      <c r="J171" s="360"/>
      <c r="K171" s="360"/>
      <c r="L171" s="22"/>
      <c r="M171"/>
      <c r="N171"/>
      <c r="O171" s="361"/>
      <c r="P171" s="356"/>
    </row>
    <row r="172" spans="1:16">
      <c r="A172" s="356"/>
      <c r="B172" s="357"/>
      <c r="C172" s="356"/>
      <c r="D172" s="356"/>
      <c r="E172" s="356"/>
      <c r="F172" s="356"/>
      <c r="G172" s="356"/>
      <c r="H172" s="358"/>
      <c r="I172" s="359"/>
      <c r="J172" s="360"/>
      <c r="K172" s="360"/>
      <c r="L172" s="22"/>
      <c r="M172"/>
      <c r="N172"/>
      <c r="O172" s="361"/>
      <c r="P172" s="356"/>
    </row>
    <row r="173" spans="1:16">
      <c r="A173" s="356"/>
      <c r="B173" s="357"/>
      <c r="C173" s="356"/>
      <c r="D173" s="356"/>
      <c r="E173" s="356"/>
      <c r="F173" s="356"/>
      <c r="G173" s="356"/>
      <c r="H173" s="358"/>
      <c r="I173" s="359"/>
      <c r="J173" s="360"/>
      <c r="K173" s="360"/>
      <c r="L173" s="22"/>
      <c r="M173"/>
      <c r="N173"/>
      <c r="O173" s="361"/>
      <c r="P173" s="356"/>
    </row>
    <row r="174" spans="1:16">
      <c r="A174" s="356"/>
      <c r="B174" s="357"/>
      <c r="C174" s="356"/>
      <c r="D174" s="356"/>
      <c r="E174" s="356"/>
      <c r="F174" s="356"/>
      <c r="G174"/>
      <c r="H174" s="358"/>
      <c r="I174" s="359"/>
      <c r="J174" s="360"/>
      <c r="K174" s="360"/>
      <c r="L174" s="22"/>
      <c r="M174"/>
      <c r="N174"/>
      <c r="O174" s="361"/>
      <c r="P174" s="356"/>
    </row>
    <row r="175" spans="1:16">
      <c r="A175" s="356"/>
      <c r="B175" s="357"/>
      <c r="C175" s="356"/>
      <c r="D175" s="356"/>
      <c r="E175" s="356"/>
      <c r="F175" s="356"/>
      <c r="G175" s="356"/>
      <c r="H175" s="358"/>
      <c r="I175" s="359"/>
      <c r="J175" s="360"/>
      <c r="K175" s="360"/>
      <c r="L175" s="22"/>
      <c r="M175"/>
      <c r="N175"/>
      <c r="O175" s="361"/>
      <c r="P175" s="356"/>
    </row>
    <row r="176" spans="1:16">
      <c r="A176" s="356"/>
      <c r="B176" s="357"/>
      <c r="C176" s="356"/>
      <c r="D176" s="356"/>
      <c r="E176" s="356"/>
      <c r="F176" s="356"/>
      <c r="G176" s="356"/>
      <c r="H176" s="358"/>
      <c r="I176" s="359"/>
      <c r="J176" s="360"/>
      <c r="K176" s="360"/>
      <c r="L176" s="22"/>
      <c r="M176" s="356"/>
      <c r="N176"/>
      <c r="O176" s="361"/>
      <c r="P176" s="356"/>
    </row>
    <row r="177" spans="1:16">
      <c r="A177" s="356"/>
      <c r="B177" s="357"/>
      <c r="C177" s="356"/>
      <c r="D177" s="356"/>
      <c r="E177" s="356"/>
      <c r="F177" s="356"/>
      <c r="G177" s="356"/>
      <c r="H177" s="358"/>
      <c r="I177" s="359"/>
      <c r="J177" s="360"/>
      <c r="K177" s="360"/>
      <c r="L177" s="22"/>
      <c r="M177" s="356"/>
      <c r="N177"/>
      <c r="O177" s="361"/>
      <c r="P177" s="356"/>
    </row>
    <row r="178" spans="1:16">
      <c r="A178" s="356"/>
      <c r="B178" s="357"/>
      <c r="C178" s="356"/>
      <c r="D178" s="356"/>
      <c r="E178" s="356"/>
      <c r="F178" s="356"/>
      <c r="G178" s="356"/>
      <c r="H178" s="358"/>
      <c r="I178" s="359"/>
      <c r="J178" s="360"/>
      <c r="K178" s="360"/>
      <c r="L178" s="22"/>
      <c r="M178" s="356"/>
      <c r="N178"/>
      <c r="O178" s="361"/>
      <c r="P178" s="356"/>
    </row>
    <row r="179" spans="1:16">
      <c r="A179" s="356"/>
      <c r="B179" s="357"/>
      <c r="C179" s="356"/>
      <c r="D179" s="356"/>
      <c r="E179" s="356"/>
      <c r="F179" s="356"/>
      <c r="G179" s="356"/>
      <c r="H179" s="358"/>
      <c r="I179" s="359"/>
      <c r="J179" s="360"/>
      <c r="K179" s="360"/>
      <c r="L179" s="22"/>
      <c r="M179"/>
      <c r="N179"/>
      <c r="O179" s="361"/>
      <c r="P179" s="356"/>
    </row>
    <row r="180" spans="1:16">
      <c r="A180" s="356"/>
      <c r="B180" s="357"/>
      <c r="C180" s="356"/>
      <c r="D180" s="356"/>
      <c r="E180" s="356"/>
      <c r="F180" s="356"/>
      <c r="G180" s="356"/>
      <c r="H180" s="358"/>
      <c r="I180" s="359"/>
      <c r="J180" s="360"/>
      <c r="K180" s="360"/>
      <c r="L180" s="22"/>
      <c r="M180"/>
      <c r="N180"/>
      <c r="O180" s="361"/>
      <c r="P180" s="356"/>
    </row>
    <row r="181" spans="1:16">
      <c r="A181" s="356"/>
      <c r="B181" s="357"/>
      <c r="C181" s="356"/>
      <c r="D181" s="356"/>
      <c r="E181" s="356"/>
      <c r="F181" s="356"/>
      <c r="G181" s="356"/>
      <c r="H181" s="358"/>
      <c r="I181" s="359"/>
      <c r="J181" s="360"/>
      <c r="K181" s="360"/>
      <c r="L181" s="22"/>
      <c r="M181"/>
      <c r="N181"/>
      <c r="O181" s="361"/>
      <c r="P181" s="356"/>
    </row>
    <row r="182" spans="1:16">
      <c r="A182" s="356"/>
      <c r="B182" s="357"/>
      <c r="C182" s="356"/>
      <c r="D182" s="356"/>
      <c r="E182" s="356"/>
      <c r="F182" s="356"/>
      <c r="G182" s="356"/>
      <c r="H182" s="358"/>
      <c r="I182" s="359"/>
      <c r="J182" s="360"/>
      <c r="K182" s="360"/>
      <c r="L182" s="22"/>
      <c r="M182"/>
      <c r="N182"/>
      <c r="O182" s="361"/>
      <c r="P182" s="356"/>
    </row>
    <row r="183" spans="1:16">
      <c r="A183" s="356"/>
      <c r="B183" s="357"/>
      <c r="C183" s="356"/>
      <c r="D183" s="356"/>
      <c r="E183" s="356"/>
      <c r="F183" s="356"/>
      <c r="G183" s="356"/>
      <c r="H183" s="358"/>
      <c r="I183" s="359"/>
      <c r="J183" s="360"/>
      <c r="K183" s="360"/>
      <c r="L183" s="22"/>
      <c r="M183"/>
      <c r="N183"/>
      <c r="O183" s="361"/>
      <c r="P183" s="356"/>
    </row>
    <row r="184" spans="1:16">
      <c r="A184" s="356"/>
      <c r="B184" s="357"/>
      <c r="C184" s="356"/>
      <c r="D184" s="356"/>
      <c r="E184" s="356"/>
      <c r="F184" s="356"/>
      <c r="G184" s="356"/>
      <c r="H184" s="358"/>
      <c r="I184" s="359"/>
      <c r="J184" s="360"/>
      <c r="K184" s="360"/>
      <c r="L184" s="22"/>
      <c r="M184"/>
      <c r="N184"/>
      <c r="O184" s="361"/>
      <c r="P184" s="356"/>
    </row>
    <row r="185" spans="1:16">
      <c r="A185" s="356"/>
      <c r="B185" s="357"/>
      <c r="C185" s="356"/>
      <c r="D185" s="356"/>
      <c r="E185" s="356"/>
      <c r="F185" s="356"/>
      <c r="G185" s="356"/>
      <c r="H185" s="358"/>
      <c r="I185" s="359"/>
      <c r="J185" s="360"/>
      <c r="K185" s="360"/>
      <c r="L185" s="22"/>
      <c r="M185"/>
      <c r="N185"/>
      <c r="O185" s="361"/>
      <c r="P185" s="356"/>
    </row>
    <row r="186" spans="1:16">
      <c r="A186" s="356"/>
      <c r="B186" s="357"/>
      <c r="C186" s="356"/>
      <c r="D186" s="356"/>
      <c r="E186" s="356"/>
      <c r="F186" s="356"/>
      <c r="G186" s="356"/>
      <c r="H186" s="358"/>
      <c r="I186" s="359"/>
      <c r="J186" s="360"/>
      <c r="K186" s="360"/>
      <c r="L186" s="22"/>
      <c r="M186"/>
      <c r="N186"/>
      <c r="O186" s="361"/>
      <c r="P186" s="356"/>
    </row>
    <row r="187" spans="1:16">
      <c r="A187" s="356"/>
      <c r="B187" s="357"/>
      <c r="C187" s="356"/>
      <c r="D187" s="356"/>
      <c r="E187" s="356"/>
      <c r="F187" s="356"/>
      <c r="G187" s="356"/>
      <c r="H187" s="358"/>
      <c r="I187" s="359"/>
      <c r="J187" s="360"/>
      <c r="K187" s="360"/>
      <c r="L187" s="22"/>
      <c r="M187"/>
      <c r="N187"/>
      <c r="O187" s="361"/>
      <c r="P187" s="356"/>
    </row>
    <row r="188" spans="1:16">
      <c r="A188" s="356"/>
      <c r="B188" s="357"/>
      <c r="C188" s="356"/>
      <c r="D188" s="356"/>
      <c r="E188" s="356"/>
      <c r="F188" s="356"/>
      <c r="G188" s="356"/>
      <c r="H188" s="358"/>
      <c r="I188" s="359"/>
      <c r="J188" s="360"/>
      <c r="K188" s="360"/>
      <c r="L188" s="22"/>
      <c r="M188" s="356"/>
      <c r="N188"/>
      <c r="O188" s="361"/>
      <c r="P188" s="356"/>
    </row>
    <row r="189" spans="1:16">
      <c r="A189" s="356"/>
      <c r="B189" s="357"/>
      <c r="C189" s="356"/>
      <c r="D189" s="356"/>
      <c r="E189" s="356"/>
      <c r="F189" s="356"/>
      <c r="G189" s="356"/>
      <c r="H189" s="358"/>
      <c r="I189" s="359"/>
      <c r="J189" s="360"/>
      <c r="K189" s="360"/>
      <c r="L189" s="22"/>
      <c r="M189" s="356"/>
      <c r="N189"/>
      <c r="O189" s="361"/>
      <c r="P189" s="356"/>
    </row>
    <row r="190" spans="1:16">
      <c r="A190" s="356"/>
      <c r="B190" s="357"/>
      <c r="C190" s="356"/>
      <c r="D190" s="356"/>
      <c r="E190" s="356"/>
      <c r="F190" s="356"/>
      <c r="G190" s="356"/>
      <c r="H190" s="358"/>
      <c r="I190" s="359"/>
      <c r="J190" s="360"/>
      <c r="K190" s="360"/>
      <c r="L190" s="22"/>
      <c r="M190" s="356"/>
      <c r="N190"/>
      <c r="O190" s="361"/>
      <c r="P190" s="356"/>
    </row>
    <row r="191" spans="1:16">
      <c r="A191" s="356"/>
      <c r="B191" s="357"/>
      <c r="C191" s="356"/>
      <c r="D191" s="356"/>
      <c r="E191" s="356"/>
      <c r="F191" s="356"/>
      <c r="G191" s="356"/>
      <c r="H191" s="358"/>
      <c r="I191" s="359"/>
      <c r="J191" s="360"/>
      <c r="K191" s="360"/>
      <c r="L191" s="22"/>
      <c r="M191" s="356"/>
      <c r="N191"/>
      <c r="O191" s="361"/>
      <c r="P191" s="356"/>
    </row>
    <row r="192" spans="1:16">
      <c r="A192" s="356"/>
      <c r="B192" s="357"/>
      <c r="C192" s="356"/>
      <c r="D192" s="356"/>
      <c r="E192" s="356"/>
      <c r="F192" s="356"/>
      <c r="G192" s="356"/>
      <c r="H192" s="358"/>
      <c r="I192" s="359"/>
      <c r="J192" s="360"/>
      <c r="K192" s="360"/>
      <c r="L192" s="22"/>
      <c r="M192" s="356"/>
      <c r="N192"/>
      <c r="O192" s="361"/>
      <c r="P192" s="356"/>
    </row>
    <row r="193" spans="1:16">
      <c r="A193" s="356"/>
      <c r="B193" s="357"/>
      <c r="C193" s="356"/>
      <c r="D193" s="356"/>
      <c r="E193" s="356"/>
      <c r="F193" s="356"/>
      <c r="G193" s="356"/>
      <c r="H193" s="358"/>
      <c r="I193" s="359"/>
      <c r="J193" s="360"/>
      <c r="K193" s="360"/>
      <c r="L193" s="22"/>
      <c r="M193" s="356"/>
      <c r="N193"/>
      <c r="O193" s="361"/>
      <c r="P193" s="356"/>
    </row>
    <row r="194" spans="1:16">
      <c r="A194" s="356"/>
      <c r="B194" s="357"/>
      <c r="C194" s="356"/>
      <c r="D194" s="356"/>
      <c r="E194" s="356"/>
      <c r="F194" s="356"/>
      <c r="G194" s="356"/>
      <c r="H194" s="358"/>
      <c r="I194" s="359"/>
      <c r="J194" s="360"/>
      <c r="K194" s="360"/>
      <c r="L194" s="22"/>
      <c r="M194" s="356"/>
      <c r="N194"/>
      <c r="O194" s="361"/>
      <c r="P194" s="356"/>
    </row>
    <row r="195" spans="1:16">
      <c r="A195" s="356"/>
      <c r="B195" s="357"/>
      <c r="C195" s="356"/>
      <c r="D195" s="356"/>
      <c r="E195" s="356"/>
      <c r="F195" s="356"/>
      <c r="G195" s="356"/>
      <c r="H195" s="358"/>
      <c r="I195" s="359"/>
      <c r="J195" s="360"/>
      <c r="K195" s="360"/>
      <c r="L195" s="22"/>
      <c r="M195" s="356"/>
      <c r="N195"/>
      <c r="O195" s="361"/>
      <c r="P195" s="356"/>
    </row>
    <row r="196" spans="1:16">
      <c r="A196" s="356"/>
      <c r="B196" s="357"/>
      <c r="C196" s="356"/>
      <c r="D196" s="356"/>
      <c r="E196" s="356"/>
      <c r="F196" s="356"/>
      <c r="G196" s="356"/>
      <c r="H196" s="358"/>
      <c r="I196" s="359"/>
      <c r="J196" s="360"/>
      <c r="K196" s="360"/>
      <c r="L196" s="22"/>
      <c r="M196" s="356"/>
      <c r="N196"/>
      <c r="O196" s="361"/>
      <c r="P196" s="356"/>
    </row>
    <row r="197" spans="1:16">
      <c r="A197" s="356"/>
      <c r="B197" s="357"/>
      <c r="C197" s="356"/>
      <c r="D197" s="356"/>
      <c r="E197" s="356"/>
      <c r="F197" s="356"/>
      <c r="G197" s="356"/>
      <c r="H197" s="358"/>
      <c r="I197" s="359"/>
      <c r="J197" s="360"/>
      <c r="K197" s="360"/>
      <c r="L197" s="22"/>
      <c r="M197" s="356"/>
      <c r="N197"/>
      <c r="O197" s="361"/>
      <c r="P197" s="356"/>
    </row>
    <row r="198" spans="1:16">
      <c r="A198" s="356"/>
      <c r="B198" s="357"/>
      <c r="C198" s="356"/>
      <c r="D198" s="356"/>
      <c r="E198" s="356"/>
      <c r="F198" s="356"/>
      <c r="G198" s="356"/>
      <c r="H198" s="358"/>
      <c r="I198" s="359"/>
      <c r="J198" s="360"/>
      <c r="K198" s="360"/>
      <c r="L198" s="22"/>
      <c r="M198" s="356"/>
      <c r="N198"/>
      <c r="O198" s="361"/>
      <c r="P198" s="356"/>
    </row>
    <row r="199" spans="1:16">
      <c r="A199" s="356"/>
      <c r="B199" s="357"/>
      <c r="C199" s="356"/>
      <c r="D199" s="356"/>
      <c r="E199" s="356"/>
      <c r="F199" s="356"/>
      <c r="G199" s="356"/>
      <c r="H199" s="358"/>
      <c r="I199" s="359"/>
      <c r="J199" s="360"/>
      <c r="K199" s="360"/>
      <c r="L199" s="22"/>
      <c r="M199" s="356"/>
      <c r="N199"/>
      <c r="O199" s="361"/>
      <c r="P199" s="356"/>
    </row>
    <row r="200" spans="1:16">
      <c r="A200" s="356"/>
      <c r="B200" s="357"/>
      <c r="C200" s="356"/>
      <c r="D200" s="356"/>
      <c r="E200" s="356"/>
      <c r="F200" s="356"/>
      <c r="G200" s="356"/>
      <c r="H200" s="358"/>
      <c r="I200" s="359"/>
      <c r="J200" s="360"/>
      <c r="K200" s="360"/>
      <c r="L200" s="22"/>
      <c r="M200" s="356"/>
      <c r="N200"/>
      <c r="O200" s="361"/>
      <c r="P200" s="356"/>
    </row>
    <row r="201" spans="1:16">
      <c r="A201" s="356"/>
      <c r="B201" s="357"/>
      <c r="C201" s="356"/>
      <c r="D201" s="356"/>
      <c r="E201" s="356"/>
      <c r="F201" s="356"/>
      <c r="G201" s="356"/>
      <c r="H201" s="358"/>
      <c r="I201" s="359"/>
      <c r="J201" s="360"/>
      <c r="K201" s="360"/>
      <c r="L201" s="22"/>
      <c r="M201" s="356"/>
      <c r="N201"/>
      <c r="O201" s="361"/>
      <c r="P201" s="356"/>
    </row>
    <row r="202" spans="1:16">
      <c r="A202" s="356"/>
      <c r="B202" s="357"/>
      <c r="C202" s="356"/>
      <c r="D202" s="356"/>
      <c r="E202" s="356"/>
      <c r="F202" s="356"/>
      <c r="G202" s="356"/>
      <c r="H202" s="358"/>
      <c r="I202" s="359"/>
      <c r="J202" s="360"/>
      <c r="K202" s="360"/>
      <c r="L202" s="22"/>
      <c r="M202" s="356"/>
      <c r="N202"/>
      <c r="O202" s="361"/>
      <c r="P202" s="356"/>
    </row>
    <row r="203" spans="1:16">
      <c r="A203" s="356"/>
      <c r="B203" s="357"/>
      <c r="C203" s="356"/>
      <c r="D203" s="356"/>
      <c r="E203" s="356"/>
      <c r="F203" s="356"/>
      <c r="G203" s="356"/>
      <c r="H203" s="358"/>
      <c r="I203" s="359"/>
      <c r="J203" s="360"/>
      <c r="K203" s="360"/>
      <c r="L203" s="22"/>
      <c r="M203" s="356"/>
      <c r="N203"/>
      <c r="O203" s="361"/>
      <c r="P203" s="356"/>
    </row>
    <row r="204" spans="1:16">
      <c r="A204" s="356"/>
      <c r="B204" s="357"/>
      <c r="C204" s="356"/>
      <c r="D204" s="356"/>
      <c r="E204" s="356"/>
      <c r="F204" s="356"/>
      <c r="G204" s="356"/>
      <c r="H204" s="358"/>
      <c r="I204" s="359"/>
      <c r="J204" s="360"/>
      <c r="K204" s="360"/>
      <c r="L204" s="22"/>
      <c r="M204" s="356"/>
      <c r="N204"/>
      <c r="O204" s="361"/>
      <c r="P204" s="356"/>
    </row>
    <row r="205" spans="1:16">
      <c r="A205" s="356"/>
      <c r="B205" s="357"/>
      <c r="C205" s="356"/>
      <c r="D205" s="356"/>
      <c r="E205" s="356"/>
      <c r="F205" s="356"/>
      <c r="G205" s="356"/>
      <c r="H205" s="358"/>
      <c r="I205" s="359"/>
      <c r="J205" s="360"/>
      <c r="K205" s="360"/>
      <c r="L205" s="22"/>
      <c r="M205" s="356"/>
      <c r="N205"/>
      <c r="O205" s="361"/>
      <c r="P205" s="356"/>
    </row>
    <row r="206" spans="1:16">
      <c r="A206" s="356"/>
      <c r="B206" s="357"/>
      <c r="C206" s="356"/>
      <c r="D206" s="356"/>
      <c r="E206" s="356"/>
      <c r="F206" s="356"/>
      <c r="G206" s="356"/>
      <c r="H206" s="358"/>
      <c r="I206" s="359"/>
      <c r="J206" s="360"/>
      <c r="K206" s="360"/>
      <c r="L206" s="22"/>
      <c r="M206" s="356"/>
      <c r="N206"/>
      <c r="O206" s="361"/>
      <c r="P206" s="356"/>
    </row>
    <row r="207" spans="1:16">
      <c r="A207" s="356"/>
      <c r="B207" s="357"/>
      <c r="C207" s="356"/>
      <c r="D207" s="356"/>
      <c r="E207" s="356"/>
      <c r="F207" s="356"/>
      <c r="G207" s="356"/>
      <c r="H207" s="358"/>
      <c r="I207" s="359"/>
      <c r="J207" s="360"/>
      <c r="K207" s="360"/>
      <c r="L207" s="22"/>
      <c r="M207" s="356"/>
      <c r="N207"/>
      <c r="O207" s="361"/>
      <c r="P207" s="356"/>
    </row>
    <row r="208" spans="1:16">
      <c r="A208" s="356"/>
      <c r="B208" s="357"/>
      <c r="C208" s="356"/>
      <c r="D208" s="356"/>
      <c r="E208" s="356"/>
      <c r="F208" s="356"/>
      <c r="G208" s="356"/>
      <c r="H208" s="358"/>
      <c r="I208" s="359"/>
      <c r="J208" s="360"/>
      <c r="K208" s="360"/>
      <c r="L208" s="22"/>
      <c r="M208" s="356"/>
      <c r="N208"/>
      <c r="O208" s="361"/>
      <c r="P208" s="356"/>
    </row>
    <row r="209" spans="1:16">
      <c r="A209" s="356"/>
      <c r="B209" s="357"/>
      <c r="C209" s="356"/>
      <c r="D209" s="356"/>
      <c r="E209" s="356"/>
      <c r="F209" s="356"/>
      <c r="G209" s="356"/>
      <c r="H209" s="358"/>
      <c r="I209" s="359"/>
      <c r="J209" s="360"/>
      <c r="K209" s="360"/>
      <c r="L209" s="22"/>
      <c r="M209" s="356"/>
      <c r="N209"/>
      <c r="O209" s="361"/>
      <c r="P209" s="356"/>
    </row>
    <row r="210" spans="1:16">
      <c r="A210" s="356"/>
      <c r="B210" s="357"/>
      <c r="C210" s="356"/>
      <c r="D210" s="356"/>
      <c r="E210" s="356"/>
      <c r="F210" s="356"/>
      <c r="G210" s="356"/>
      <c r="H210" s="358"/>
      <c r="I210" s="359"/>
      <c r="J210" s="360"/>
      <c r="K210" s="360"/>
      <c r="L210" s="22"/>
      <c r="M210" s="356"/>
      <c r="N210"/>
      <c r="O210" s="361"/>
      <c r="P210" s="356"/>
    </row>
    <row r="211" spans="1:16">
      <c r="A211" s="356"/>
      <c r="B211" s="357"/>
      <c r="C211" s="356"/>
      <c r="D211" s="356"/>
      <c r="E211" s="356"/>
      <c r="F211" s="356"/>
      <c r="G211" s="356"/>
      <c r="H211" s="358"/>
      <c r="I211" s="359"/>
      <c r="J211" s="360"/>
      <c r="K211" s="360"/>
      <c r="L211" s="22"/>
      <c r="M211" s="356"/>
      <c r="N211"/>
      <c r="O211" s="361"/>
      <c r="P211" s="356"/>
    </row>
    <row r="212" spans="1:16">
      <c r="A212" s="356"/>
      <c r="B212" s="357"/>
      <c r="C212" s="356"/>
      <c r="D212" s="356"/>
      <c r="E212" s="356"/>
      <c r="F212" s="356"/>
      <c r="G212" s="356"/>
      <c r="H212" s="358"/>
      <c r="I212" s="359"/>
      <c r="J212" s="360"/>
      <c r="K212" s="360"/>
      <c r="L212" s="22"/>
      <c r="M212" s="356"/>
      <c r="N212"/>
      <c r="O212" s="361"/>
      <c r="P212" s="356"/>
    </row>
    <row r="213" spans="1:16">
      <c r="A213" s="356"/>
      <c r="B213" s="357"/>
      <c r="C213" s="356"/>
      <c r="D213" s="356"/>
      <c r="E213" s="356"/>
      <c r="F213" s="356"/>
      <c r="G213" s="356"/>
      <c r="H213" s="358"/>
      <c r="I213" s="359"/>
      <c r="J213" s="360"/>
      <c r="K213" s="360"/>
      <c r="L213" s="22"/>
      <c r="M213" s="356"/>
      <c r="N213"/>
      <c r="O213" s="361"/>
      <c r="P213" s="356"/>
    </row>
    <row r="214" spans="1:16">
      <c r="A214" s="356"/>
      <c r="B214" s="357"/>
      <c r="C214" s="356"/>
      <c r="D214" s="356"/>
      <c r="E214" s="356"/>
      <c r="F214" s="356"/>
      <c r="G214" s="356"/>
      <c r="H214" s="358"/>
      <c r="I214" s="359"/>
      <c r="J214" s="360"/>
      <c r="K214" s="360"/>
      <c r="L214" s="22"/>
      <c r="M214" s="356"/>
      <c r="N214"/>
      <c r="O214" s="361"/>
      <c r="P214" s="356"/>
    </row>
    <row r="215" spans="1:16">
      <c r="A215" s="356"/>
      <c r="B215" s="357"/>
      <c r="C215" s="356"/>
      <c r="D215" s="356"/>
      <c r="E215" s="356"/>
      <c r="F215" s="356"/>
      <c r="G215" s="356"/>
      <c r="H215" s="358"/>
      <c r="I215" s="359"/>
      <c r="J215" s="360"/>
      <c r="K215" s="360"/>
      <c r="L215" s="22"/>
      <c r="M215" s="356"/>
      <c r="N215"/>
      <c r="O215" s="361"/>
      <c r="P215" s="356"/>
    </row>
    <row r="216" spans="1:16">
      <c r="A216" s="356"/>
      <c r="B216" s="357"/>
      <c r="C216" s="356"/>
      <c r="D216" s="356"/>
      <c r="E216" s="356"/>
      <c r="F216" s="356"/>
      <c r="G216" s="356"/>
      <c r="H216" s="358"/>
      <c r="I216" s="359"/>
      <c r="J216" s="360"/>
      <c r="K216" s="360"/>
      <c r="L216" s="22"/>
      <c r="M216" s="356"/>
      <c r="N216"/>
      <c r="O216" s="361"/>
      <c r="P216" s="356"/>
    </row>
    <row r="217" spans="1:16">
      <c r="A217" s="356"/>
      <c r="B217" s="357"/>
      <c r="C217" s="356"/>
      <c r="D217" s="356"/>
      <c r="E217" s="356"/>
      <c r="F217" s="356"/>
      <c r="G217" s="356"/>
      <c r="H217" s="358"/>
      <c r="I217" s="359"/>
      <c r="J217" s="360"/>
      <c r="K217" s="360"/>
      <c r="L217" s="22"/>
      <c r="M217" s="356"/>
      <c r="N217"/>
      <c r="O217" s="361"/>
      <c r="P217" s="356"/>
    </row>
    <row r="218" spans="1:16">
      <c r="A218" s="356"/>
      <c r="B218" s="357"/>
      <c r="C218" s="356"/>
      <c r="D218" s="356"/>
      <c r="E218" s="356"/>
      <c r="F218" s="356"/>
      <c r="G218" s="356"/>
      <c r="H218" s="358"/>
      <c r="I218" s="359"/>
      <c r="J218" s="360"/>
      <c r="K218" s="360"/>
      <c r="L218" s="22"/>
      <c r="M218" s="356"/>
      <c r="N218"/>
      <c r="O218" s="361"/>
      <c r="P218" s="356"/>
    </row>
    <row r="219" spans="1:16">
      <c r="A219" s="356"/>
      <c r="B219" s="357"/>
      <c r="C219" s="356"/>
      <c r="D219" s="356"/>
      <c r="E219" s="356"/>
      <c r="F219" s="356"/>
      <c r="G219" s="356"/>
      <c r="H219" s="358"/>
      <c r="I219" s="359"/>
      <c r="J219" s="360"/>
      <c r="K219" s="360"/>
      <c r="L219" s="22"/>
      <c r="M219" s="356"/>
      <c r="N219"/>
      <c r="O219" s="361"/>
      <c r="P219" s="356"/>
    </row>
    <row r="220" spans="1:16">
      <c r="A220" s="356"/>
      <c r="B220" s="357"/>
      <c r="C220" s="356"/>
      <c r="D220" s="356"/>
      <c r="E220" s="356"/>
      <c r="F220" s="356"/>
      <c r="G220" s="356"/>
      <c r="H220" s="358"/>
      <c r="I220" s="359"/>
      <c r="J220" s="360"/>
      <c r="K220" s="360"/>
      <c r="L220" s="22"/>
      <c r="M220" s="356"/>
      <c r="N220"/>
      <c r="O220" s="361"/>
      <c r="P220" s="356"/>
    </row>
    <row r="221" spans="1:16">
      <c r="A221" s="356"/>
      <c r="B221" s="357"/>
      <c r="C221" s="356"/>
      <c r="D221" s="356"/>
      <c r="E221" s="356"/>
      <c r="F221" s="356"/>
      <c r="G221" s="356"/>
      <c r="H221" s="358"/>
      <c r="I221" s="359"/>
      <c r="J221" s="360"/>
      <c r="K221" s="360"/>
      <c r="L221" s="22"/>
      <c r="M221" s="356"/>
      <c r="N221"/>
      <c r="O221" s="361"/>
      <c r="P221" s="356"/>
    </row>
    <row r="222" spans="1:16">
      <c r="A222" s="356"/>
      <c r="B222" s="357"/>
      <c r="C222" s="356"/>
      <c r="D222" s="356"/>
      <c r="E222" s="356"/>
      <c r="F222" s="356"/>
      <c r="G222" s="356"/>
      <c r="H222" s="358"/>
      <c r="I222" s="359"/>
      <c r="J222" s="360"/>
      <c r="K222" s="360"/>
      <c r="L222" s="22"/>
      <c r="M222" s="356"/>
      <c r="N222"/>
      <c r="O222" s="361"/>
      <c r="P222" s="356"/>
    </row>
    <row r="223" spans="1:16">
      <c r="A223" s="356"/>
      <c r="B223" s="357"/>
      <c r="C223" s="356"/>
      <c r="D223" s="356"/>
      <c r="E223" s="356"/>
      <c r="F223" s="356"/>
      <c r="G223" s="356"/>
      <c r="H223" s="358"/>
      <c r="I223" s="359"/>
      <c r="J223" s="360"/>
      <c r="K223" s="360"/>
      <c r="L223" s="22"/>
      <c r="M223" s="356"/>
      <c r="N223"/>
      <c r="O223" s="361"/>
      <c r="P223" s="356"/>
    </row>
    <row r="224" spans="1:16">
      <c r="A224" s="356"/>
      <c r="B224" s="357"/>
      <c r="C224" s="356"/>
      <c r="D224" s="356"/>
      <c r="E224" s="356"/>
      <c r="F224" s="356"/>
      <c r="G224" s="356"/>
      <c r="H224" s="358"/>
      <c r="I224" s="359"/>
      <c r="J224" s="360"/>
      <c r="K224" s="360"/>
      <c r="L224" s="22"/>
      <c r="M224" s="356"/>
      <c r="N224"/>
      <c r="O224" s="361"/>
      <c r="P224" s="356"/>
    </row>
    <row r="225" spans="1:16">
      <c r="A225" s="356"/>
      <c r="B225" s="357"/>
      <c r="C225" s="356"/>
      <c r="D225" s="356"/>
      <c r="E225" s="356"/>
      <c r="F225" s="356"/>
      <c r="G225" s="356"/>
      <c r="H225" s="358"/>
      <c r="I225" s="359"/>
      <c r="J225" s="360"/>
      <c r="K225" s="360"/>
      <c r="L225" s="22"/>
      <c r="M225" s="356"/>
      <c r="N225"/>
      <c r="O225" s="361"/>
      <c r="P225" s="356"/>
    </row>
    <row r="226" spans="1:16">
      <c r="A226" s="356"/>
      <c r="B226" s="357"/>
      <c r="C226" s="356"/>
      <c r="D226" s="356"/>
      <c r="E226" s="356"/>
      <c r="F226" s="356"/>
      <c r="G226" s="356"/>
      <c r="H226" s="358"/>
      <c r="I226" s="359"/>
      <c r="J226" s="360"/>
      <c r="K226" s="360"/>
      <c r="L226" s="22"/>
      <c r="M226" s="356"/>
      <c r="N226"/>
      <c r="O226" s="361"/>
      <c r="P226" s="356"/>
    </row>
    <row r="227" spans="1:16">
      <c r="A227" s="356"/>
      <c r="B227" s="357"/>
      <c r="C227" s="356"/>
      <c r="D227" s="356"/>
      <c r="E227" s="356"/>
      <c r="F227" s="356"/>
      <c r="G227" s="356"/>
      <c r="H227" s="358"/>
      <c r="I227" s="359"/>
      <c r="J227" s="360"/>
      <c r="K227" s="360"/>
      <c r="L227" s="22"/>
      <c r="M227" s="356"/>
      <c r="N227"/>
      <c r="O227" s="361"/>
      <c r="P227" s="356"/>
    </row>
    <row r="228" spans="1:16">
      <c r="A228" s="356"/>
      <c r="B228" s="357"/>
      <c r="C228" s="356"/>
      <c r="D228" s="356"/>
      <c r="E228" s="356"/>
      <c r="F228" s="356"/>
      <c r="G228" s="356"/>
      <c r="H228" s="358"/>
      <c r="I228" s="359"/>
      <c r="J228" s="360"/>
      <c r="K228" s="360"/>
      <c r="L228" s="22"/>
      <c r="M228" s="356"/>
      <c r="N228"/>
      <c r="O228" s="361"/>
      <c r="P228" s="356"/>
    </row>
    <row r="229" spans="1:16">
      <c r="A229" s="356"/>
      <c r="B229" s="357"/>
      <c r="C229" s="356"/>
      <c r="D229" s="356"/>
      <c r="E229" s="356"/>
      <c r="F229" s="356"/>
      <c r="G229" s="356"/>
      <c r="H229" s="358"/>
      <c r="I229" s="359"/>
      <c r="J229" s="360"/>
      <c r="K229" s="360"/>
      <c r="L229" s="22"/>
      <c r="M229" s="356"/>
      <c r="N229"/>
      <c r="O229" s="361"/>
      <c r="P229" s="356"/>
    </row>
    <row r="230" spans="1:16">
      <c r="A230" s="356"/>
      <c r="B230" s="357"/>
      <c r="C230" s="356"/>
      <c r="D230" s="356"/>
      <c r="E230" s="356"/>
      <c r="F230" s="356"/>
      <c r="G230" s="356"/>
      <c r="H230" s="358"/>
      <c r="I230" s="359"/>
      <c r="J230" s="360"/>
      <c r="K230" s="360"/>
      <c r="L230" s="22"/>
      <c r="M230" s="356"/>
      <c r="N230"/>
      <c r="O230" s="361"/>
      <c r="P230" s="356"/>
    </row>
    <row r="231" spans="1:16">
      <c r="A231" s="356"/>
      <c r="B231" s="357"/>
      <c r="C231" s="356"/>
      <c r="D231" s="356"/>
      <c r="E231" s="356"/>
      <c r="F231" s="356"/>
      <c r="G231" s="356"/>
      <c r="H231" s="358"/>
      <c r="I231" s="359"/>
      <c r="J231" s="360"/>
      <c r="K231" s="360"/>
      <c r="L231" s="22"/>
      <c r="M231" s="356"/>
      <c r="N231"/>
      <c r="O231" s="361"/>
      <c r="P231" s="356"/>
    </row>
    <row r="232" spans="1:16">
      <c r="A232" s="356"/>
      <c r="B232" s="357"/>
      <c r="C232" s="356"/>
      <c r="D232" s="356"/>
      <c r="E232" s="356"/>
      <c r="F232" s="356"/>
      <c r="G232" s="356"/>
      <c r="H232" s="358"/>
      <c r="I232" s="359"/>
      <c r="J232" s="360"/>
      <c r="K232" s="360"/>
      <c r="L232" s="22"/>
      <c r="M232" s="356"/>
      <c r="N232"/>
      <c r="O232" s="361"/>
      <c r="P232" s="356"/>
    </row>
    <row r="233" spans="1:16">
      <c r="A233" s="356"/>
      <c r="B233" s="357"/>
      <c r="C233" s="356"/>
      <c r="D233" s="356"/>
      <c r="E233" s="356"/>
      <c r="F233" s="356"/>
      <c r="G233" s="356"/>
      <c r="H233" s="358"/>
      <c r="I233" s="359"/>
      <c r="J233" s="360"/>
      <c r="K233" s="360"/>
      <c r="L233" s="22"/>
      <c r="M233" s="356"/>
      <c r="N233"/>
      <c r="O233" s="361"/>
      <c r="P233" s="356"/>
    </row>
    <row r="234" spans="1:16">
      <c r="A234" s="356"/>
      <c r="B234" s="357"/>
      <c r="C234" s="356"/>
      <c r="D234" s="356"/>
      <c r="E234" s="356"/>
      <c r="F234" s="356"/>
      <c r="G234" s="356"/>
      <c r="H234" s="358"/>
      <c r="I234" s="359"/>
      <c r="J234" s="360"/>
      <c r="K234" s="360"/>
      <c r="L234" s="22"/>
      <c r="M234" s="356"/>
      <c r="N234"/>
      <c r="O234" s="361"/>
      <c r="P234" s="356"/>
    </row>
    <row r="235" spans="1:16">
      <c r="A235" s="356"/>
      <c r="B235" s="357"/>
      <c r="C235" s="356"/>
      <c r="D235" s="356"/>
      <c r="E235" s="356"/>
      <c r="F235" s="356"/>
      <c r="G235" s="356"/>
      <c r="H235" s="358"/>
      <c r="I235" s="359"/>
      <c r="J235" s="360"/>
      <c r="K235" s="360"/>
      <c r="L235" s="22"/>
      <c r="M235" s="356"/>
      <c r="N235"/>
      <c r="O235" s="361"/>
      <c r="P235" s="356"/>
    </row>
    <row r="236" spans="1:16">
      <c r="A236" s="356"/>
      <c r="B236" s="357"/>
      <c r="C236" s="356"/>
      <c r="D236" s="356"/>
      <c r="E236" s="356"/>
      <c r="F236" s="356"/>
      <c r="G236" s="356"/>
      <c r="H236" s="358"/>
      <c r="I236" s="359"/>
      <c r="J236" s="360"/>
      <c r="K236" s="360"/>
      <c r="L236" s="22"/>
      <c r="M236" s="356"/>
      <c r="N236"/>
      <c r="O236" s="361"/>
      <c r="P236" s="356"/>
    </row>
    <row r="237" spans="1:16">
      <c r="A237" s="356"/>
      <c r="B237" s="357"/>
      <c r="C237" s="356"/>
      <c r="D237" s="356"/>
      <c r="E237" s="356"/>
      <c r="F237" s="356"/>
      <c r="G237" s="356"/>
      <c r="H237" s="358"/>
      <c r="I237" s="359"/>
      <c r="J237" s="360"/>
      <c r="K237" s="360"/>
      <c r="L237" s="22"/>
      <c r="M237" s="356"/>
      <c r="N237"/>
      <c r="O237" s="361"/>
      <c r="P237" s="356"/>
    </row>
    <row r="238" spans="1:16">
      <c r="A238" s="356"/>
      <c r="B238" s="357"/>
      <c r="C238" s="356"/>
      <c r="D238" s="356"/>
      <c r="E238" s="356"/>
      <c r="F238" s="356"/>
      <c r="G238" s="356"/>
      <c r="H238" s="358"/>
      <c r="I238" s="359"/>
      <c r="J238" s="360"/>
      <c r="K238" s="360"/>
      <c r="L238" s="22"/>
      <c r="M238" s="356"/>
      <c r="N238"/>
      <c r="O238" s="361"/>
      <c r="P238" s="356"/>
    </row>
    <row r="239" spans="1:16">
      <c r="A239" s="356"/>
      <c r="B239" s="357"/>
      <c r="C239" s="356"/>
      <c r="D239" s="356"/>
      <c r="E239" s="356"/>
      <c r="F239" s="356"/>
      <c r="G239" s="356"/>
      <c r="H239" s="358"/>
      <c r="I239" s="359"/>
      <c r="J239" s="360"/>
      <c r="K239" s="360"/>
      <c r="L239" s="22"/>
      <c r="M239" s="356"/>
      <c r="N239"/>
      <c r="O239" s="361"/>
      <c r="P239" s="356"/>
    </row>
    <row r="240" spans="1:16">
      <c r="A240" s="356"/>
      <c r="B240" s="357"/>
      <c r="C240" s="356"/>
      <c r="D240" s="356"/>
      <c r="E240" s="356"/>
      <c r="F240" s="356"/>
      <c r="G240" s="356"/>
      <c r="H240" s="358"/>
      <c r="I240" s="359"/>
      <c r="J240" s="360"/>
      <c r="K240" s="360"/>
      <c r="L240" s="22"/>
      <c r="M240" s="356"/>
      <c r="N240"/>
      <c r="O240" s="361"/>
      <c r="P240" s="356"/>
    </row>
    <row r="241" spans="1:16">
      <c r="A241" s="356"/>
      <c r="B241" s="357"/>
      <c r="C241" s="356"/>
      <c r="D241" s="356"/>
      <c r="E241" s="356"/>
      <c r="F241" s="356"/>
      <c r="G241" s="356"/>
      <c r="H241" s="358"/>
      <c r="I241" s="359"/>
      <c r="J241" s="360"/>
      <c r="K241" s="360"/>
      <c r="L241" s="22"/>
      <c r="M241" s="356"/>
      <c r="N241"/>
      <c r="O241" s="361"/>
      <c r="P241" s="356"/>
    </row>
    <row r="242" spans="1:16">
      <c r="A242" s="356"/>
      <c r="B242" s="357"/>
      <c r="C242" s="356"/>
      <c r="D242" s="356"/>
      <c r="E242" s="356"/>
      <c r="F242" s="356"/>
      <c r="G242" s="356"/>
      <c r="H242" s="358"/>
      <c r="I242" s="359"/>
      <c r="J242" s="360"/>
      <c r="K242" s="360"/>
      <c r="L242" s="22"/>
      <c r="M242" s="356"/>
      <c r="N242"/>
      <c r="O242" s="361"/>
      <c r="P242" s="356"/>
    </row>
    <row r="243" spans="1:16">
      <c r="A243" s="356"/>
      <c r="B243" s="357"/>
      <c r="C243" s="356"/>
      <c r="D243" s="356"/>
      <c r="E243" s="356"/>
      <c r="F243" s="356"/>
      <c r="G243" s="356"/>
      <c r="H243" s="358"/>
      <c r="I243" s="359"/>
      <c r="J243" s="360"/>
      <c r="K243" s="360"/>
      <c r="L243" s="22"/>
      <c r="M243" s="356"/>
      <c r="N243"/>
      <c r="O243" s="361"/>
      <c r="P243" s="356"/>
    </row>
    <row r="244" spans="1:16">
      <c r="A244" s="356"/>
      <c r="B244" s="357"/>
      <c r="C244" s="356"/>
      <c r="D244" s="356"/>
      <c r="E244" s="356"/>
      <c r="F244" s="356"/>
      <c r="G244" s="356"/>
      <c r="H244" s="358"/>
      <c r="I244" s="359"/>
      <c r="J244" s="360"/>
      <c r="K244" s="360"/>
      <c r="L244" s="22"/>
      <c r="M244" s="356"/>
      <c r="N244"/>
      <c r="O244" s="361"/>
      <c r="P244" s="356"/>
    </row>
    <row r="245" spans="1:16">
      <c r="A245" s="356"/>
      <c r="B245" s="357"/>
      <c r="C245" s="356"/>
      <c r="D245" s="356"/>
      <c r="E245" s="356"/>
      <c r="F245" s="356"/>
      <c r="G245" s="356"/>
      <c r="H245" s="358"/>
      <c r="I245" s="359"/>
      <c r="J245" s="360"/>
      <c r="K245" s="360"/>
      <c r="L245" s="22"/>
      <c r="M245" s="356"/>
      <c r="N245"/>
      <c r="O245" s="361"/>
      <c r="P245" s="356"/>
    </row>
    <row r="246" spans="1:16">
      <c r="A246" s="356"/>
      <c r="B246" s="357"/>
      <c r="C246" s="356"/>
      <c r="D246" s="356"/>
      <c r="E246" s="356"/>
      <c r="F246" s="356"/>
      <c r="G246" s="356"/>
      <c r="H246" s="358"/>
      <c r="I246" s="359"/>
      <c r="J246" s="360"/>
      <c r="K246" s="360"/>
      <c r="L246" s="22"/>
      <c r="M246" s="356"/>
      <c r="N246"/>
      <c r="O246" s="361"/>
      <c r="P246" s="356"/>
    </row>
    <row r="247" spans="1:16">
      <c r="A247" s="356"/>
      <c r="B247" s="357"/>
      <c r="C247" s="356"/>
      <c r="D247" s="356"/>
      <c r="E247" s="356"/>
      <c r="F247" s="356"/>
      <c r="G247" s="356"/>
      <c r="H247" s="358"/>
      <c r="I247" s="359"/>
      <c r="J247" s="360"/>
      <c r="K247" s="360"/>
      <c r="L247" s="22"/>
      <c r="M247" s="356"/>
      <c r="N247"/>
      <c r="O247" s="361"/>
      <c r="P247" s="356"/>
    </row>
    <row r="248" spans="1:16">
      <c r="A248" s="356"/>
      <c r="B248" s="357"/>
      <c r="C248" s="356"/>
      <c r="D248" s="356"/>
      <c r="E248" s="356"/>
      <c r="F248" s="356"/>
      <c r="G248" s="356"/>
      <c r="H248" s="358"/>
      <c r="I248" s="359"/>
      <c r="J248" s="360"/>
      <c r="K248" s="360"/>
      <c r="L248" s="22"/>
      <c r="M248" s="356"/>
      <c r="N248"/>
      <c r="O248" s="361"/>
      <c r="P248" s="356"/>
    </row>
    <row r="249" spans="1:16">
      <c r="A249" s="356"/>
      <c r="B249" s="357"/>
      <c r="C249" s="356"/>
      <c r="D249" s="356"/>
      <c r="E249" s="356"/>
      <c r="F249" s="356"/>
      <c r="G249" s="356"/>
      <c r="H249" s="358"/>
      <c r="I249" s="359"/>
      <c r="J249" s="360"/>
      <c r="K249" s="360"/>
      <c r="L249" s="22"/>
      <c r="M249" s="356"/>
      <c r="N249"/>
      <c r="O249" s="361"/>
      <c r="P249" s="356"/>
    </row>
    <row r="250" spans="1:16">
      <c r="A250" s="356"/>
      <c r="B250" s="357"/>
      <c r="C250" s="356"/>
      <c r="D250" s="356"/>
      <c r="E250" s="356"/>
      <c r="F250" s="356"/>
      <c r="G250" s="356"/>
      <c r="H250" s="358"/>
      <c r="I250" s="359"/>
      <c r="J250" s="360"/>
      <c r="K250" s="360"/>
      <c r="L250" s="22"/>
      <c r="M250" s="356"/>
      <c r="N250"/>
      <c r="O250" s="361"/>
      <c r="P250" s="356"/>
    </row>
    <row r="251" spans="1:16">
      <c r="A251" s="356"/>
      <c r="B251" s="357"/>
      <c r="C251" s="356"/>
      <c r="D251" s="356"/>
      <c r="E251" s="356"/>
      <c r="F251" s="356"/>
      <c r="G251" s="356"/>
      <c r="H251" s="358"/>
      <c r="I251" s="359"/>
      <c r="J251" s="360"/>
      <c r="K251" s="360"/>
      <c r="L251" s="22"/>
      <c r="M251" s="356"/>
      <c r="N251"/>
      <c r="O251" s="361"/>
      <c r="P251" s="356"/>
    </row>
    <row r="252" spans="1:16">
      <c r="A252" s="356"/>
      <c r="B252" s="357"/>
      <c r="C252" s="356"/>
      <c r="D252" s="356"/>
      <c r="E252" s="356"/>
      <c r="F252" s="356"/>
      <c r="G252" s="356"/>
      <c r="H252" s="358"/>
      <c r="I252" s="359"/>
      <c r="J252" s="360"/>
      <c r="K252" s="360"/>
      <c r="L252" s="22"/>
      <c r="M252" s="356"/>
      <c r="N252"/>
      <c r="O252" s="361"/>
      <c r="P252" s="356"/>
    </row>
    <row r="253" spans="1:16">
      <c r="A253" s="356"/>
      <c r="B253" s="357"/>
      <c r="C253" s="356"/>
      <c r="D253" s="356"/>
      <c r="E253" s="356"/>
      <c r="F253" s="356"/>
      <c r="G253" s="356"/>
      <c r="H253" s="358"/>
      <c r="I253" s="359"/>
      <c r="J253" s="360"/>
      <c r="K253" s="360"/>
      <c r="L253" s="22"/>
      <c r="M253" s="356"/>
      <c r="N253"/>
      <c r="O253" s="361"/>
      <c r="P253" s="356"/>
    </row>
    <row r="254" spans="1:16">
      <c r="A254" s="356"/>
      <c r="B254" s="357"/>
      <c r="C254" s="356"/>
      <c r="D254" s="356"/>
      <c r="E254" s="356"/>
      <c r="F254" s="356"/>
      <c r="G254" s="356"/>
      <c r="H254" s="358"/>
      <c r="I254" s="359"/>
      <c r="J254" s="360"/>
      <c r="K254" s="360"/>
      <c r="L254" s="22"/>
      <c r="M254" s="356"/>
      <c r="N254"/>
      <c r="O254" s="361"/>
      <c r="P254" s="356"/>
    </row>
    <row r="255" spans="1:16">
      <c r="A255" s="356"/>
      <c r="B255" s="357"/>
      <c r="C255" s="356"/>
      <c r="D255" s="356"/>
      <c r="E255" s="356"/>
      <c r="F255" s="356"/>
      <c r="G255" s="356"/>
      <c r="H255" s="358"/>
      <c r="I255" s="359"/>
      <c r="J255" s="360"/>
      <c r="K255" s="360"/>
      <c r="L255" s="22"/>
      <c r="M255" s="356"/>
      <c r="N255"/>
      <c r="O255" s="361"/>
      <c r="P255" s="356"/>
    </row>
    <row r="256" spans="1:16">
      <c r="A256" s="356"/>
      <c r="B256" s="357"/>
      <c r="C256" s="356"/>
      <c r="D256" s="356"/>
      <c r="E256" s="356"/>
      <c r="F256" s="356"/>
      <c r="G256" s="356"/>
      <c r="H256" s="358"/>
      <c r="I256" s="359"/>
      <c r="J256" s="360"/>
      <c r="K256" s="360"/>
      <c r="L256" s="22"/>
      <c r="M256" s="356"/>
      <c r="N256"/>
      <c r="O256" s="361"/>
      <c r="P256" s="356"/>
    </row>
    <row r="257" spans="1:16">
      <c r="A257" s="356"/>
      <c r="B257" s="357"/>
      <c r="C257" s="356"/>
      <c r="D257" s="356"/>
      <c r="E257" s="356"/>
      <c r="F257" s="356"/>
      <c r="G257" s="356"/>
      <c r="H257" s="358"/>
      <c r="I257" s="359"/>
      <c r="J257" s="360"/>
      <c r="K257" s="360"/>
      <c r="L257" s="22"/>
      <c r="M257" s="356"/>
      <c r="N257"/>
      <c r="O257" s="361"/>
      <c r="P257" s="356"/>
    </row>
    <row r="258" spans="1:16">
      <c r="A258" s="356"/>
      <c r="B258" s="357"/>
      <c r="C258" s="356"/>
      <c r="D258" s="356"/>
      <c r="E258" s="356"/>
      <c r="F258" s="356"/>
      <c r="G258" s="356"/>
      <c r="H258" s="358"/>
      <c r="I258" s="359"/>
      <c r="J258" s="360"/>
      <c r="K258" s="360"/>
      <c r="L258" s="22"/>
      <c r="M258" s="356"/>
      <c r="N258"/>
      <c r="O258" s="361"/>
      <c r="P258" s="356"/>
    </row>
    <row r="259" spans="1:16">
      <c r="A259" s="356"/>
      <c r="B259" s="357"/>
      <c r="C259" s="356"/>
      <c r="D259" s="356"/>
      <c r="E259" s="356"/>
      <c r="F259" s="356"/>
      <c r="G259" s="356"/>
      <c r="H259" s="358"/>
      <c r="I259" s="359"/>
      <c r="J259" s="360"/>
      <c r="K259" s="360"/>
      <c r="L259" s="22"/>
      <c r="M259" s="356"/>
      <c r="N259"/>
      <c r="O259" s="361"/>
      <c r="P259" s="356"/>
    </row>
    <row r="260" spans="1:16">
      <c r="A260" s="356"/>
      <c r="B260" s="357"/>
      <c r="C260" s="356"/>
      <c r="D260" s="356"/>
      <c r="E260" s="356"/>
      <c r="F260" s="356"/>
      <c r="G260" s="356"/>
      <c r="H260" s="358"/>
      <c r="I260" s="359"/>
      <c r="J260" s="360"/>
      <c r="K260" s="360"/>
      <c r="L260" s="22"/>
      <c r="M260" s="356"/>
      <c r="N260"/>
      <c r="O260" s="361"/>
      <c r="P260" s="356"/>
    </row>
    <row r="261" spans="1:16">
      <c r="A261" s="356"/>
      <c r="B261" s="357"/>
      <c r="C261" s="356"/>
      <c r="D261" s="356"/>
      <c r="E261" s="356"/>
      <c r="F261" s="356"/>
      <c r="G261" s="356"/>
      <c r="H261" s="358"/>
      <c r="I261" s="359"/>
      <c r="J261" s="360"/>
      <c r="K261" s="360"/>
      <c r="L261" s="22"/>
      <c r="M261" s="356"/>
      <c r="N261"/>
      <c r="O261" s="361"/>
      <c r="P261" s="356"/>
    </row>
    <row r="262" spans="1:16">
      <c r="A262" s="356"/>
      <c r="B262" s="357"/>
      <c r="C262" s="356"/>
      <c r="D262" s="356"/>
      <c r="E262" s="356"/>
      <c r="F262" s="356"/>
      <c r="G262" s="356"/>
      <c r="H262" s="358"/>
      <c r="I262" s="359"/>
      <c r="J262" s="360"/>
      <c r="K262" s="360"/>
      <c r="L262" s="22"/>
      <c r="M262" s="356"/>
      <c r="N262"/>
      <c r="O262" s="361"/>
      <c r="P262" s="356"/>
    </row>
    <row r="263" spans="1:16">
      <c r="A263" s="356"/>
      <c r="B263" s="357"/>
      <c r="C263" s="356"/>
      <c r="D263" s="356"/>
      <c r="E263" s="356"/>
      <c r="F263" s="356"/>
      <c r="G263" s="356"/>
      <c r="H263" s="358"/>
      <c r="I263" s="359"/>
      <c r="J263" s="360"/>
      <c r="K263" s="360"/>
      <c r="L263" s="22"/>
      <c r="M263" s="356"/>
      <c r="N263"/>
      <c r="O263" s="361"/>
      <c r="P263" s="356"/>
    </row>
    <row r="264" spans="1:16">
      <c r="A264" s="356"/>
      <c r="B264" s="357"/>
      <c r="C264" s="356"/>
      <c r="D264" s="356"/>
      <c r="E264" s="356"/>
      <c r="F264" s="356"/>
      <c r="G264" s="356"/>
      <c r="H264" s="358"/>
      <c r="I264" s="359"/>
      <c r="J264" s="360"/>
      <c r="K264" s="360"/>
      <c r="L264" s="22"/>
      <c r="M264" s="356"/>
      <c r="N264"/>
      <c r="O264" s="361"/>
      <c r="P264" s="356"/>
    </row>
    <row r="265" spans="1:16">
      <c r="A265" s="356"/>
      <c r="B265" s="357"/>
      <c r="C265" s="356"/>
      <c r="D265" s="356"/>
      <c r="E265" s="356"/>
      <c r="F265" s="356"/>
      <c r="G265" s="356"/>
      <c r="H265" s="358"/>
      <c r="I265" s="359"/>
      <c r="J265" s="360"/>
      <c r="K265" s="360"/>
      <c r="L265" s="22"/>
      <c r="M265" s="356"/>
      <c r="N265"/>
      <c r="O265" s="361"/>
      <c r="P265" s="356"/>
    </row>
    <row r="266" spans="1:16">
      <c r="A266" s="356"/>
      <c r="B266" s="357"/>
      <c r="C266" s="356"/>
      <c r="D266" s="356"/>
      <c r="E266" s="356"/>
      <c r="F266" s="356"/>
      <c r="G266" s="356"/>
      <c r="H266" s="358"/>
      <c r="I266" s="359"/>
      <c r="J266" s="360"/>
      <c r="K266" s="360"/>
      <c r="L266" s="22"/>
      <c r="M266" s="356"/>
      <c r="N266"/>
      <c r="O266" s="361"/>
      <c r="P266" s="356"/>
    </row>
    <row r="267" spans="1:16">
      <c r="A267" s="356"/>
      <c r="B267" s="357"/>
      <c r="C267" s="356"/>
      <c r="D267" s="356"/>
      <c r="E267" s="356"/>
      <c r="F267" s="356"/>
      <c r="G267" s="356"/>
      <c r="H267" s="358"/>
      <c r="I267" s="359"/>
      <c r="J267" s="360"/>
      <c r="K267" s="360"/>
      <c r="L267" s="22"/>
      <c r="M267" s="356"/>
      <c r="N267"/>
      <c r="O267" s="361"/>
      <c r="P267" s="356"/>
    </row>
    <row r="268" spans="1:16">
      <c r="A268" s="356"/>
      <c r="B268" s="357"/>
      <c r="C268" s="356"/>
      <c r="D268" s="356"/>
      <c r="E268" s="356"/>
      <c r="F268" s="356"/>
      <c r="G268" s="356"/>
      <c r="H268" s="358"/>
      <c r="I268" s="359"/>
      <c r="J268" s="360"/>
      <c r="K268" s="360"/>
      <c r="L268" s="22"/>
      <c r="M268" s="356"/>
      <c r="N268"/>
      <c r="O268" s="361"/>
      <c r="P268" s="356"/>
    </row>
    <row r="269" spans="1:16">
      <c r="A269" s="356"/>
      <c r="B269" s="357"/>
      <c r="C269" s="356"/>
      <c r="D269" s="356"/>
      <c r="E269" s="356"/>
      <c r="F269" s="356"/>
      <c r="G269" s="356"/>
      <c r="H269" s="358"/>
      <c r="I269" s="359"/>
      <c r="J269" s="360"/>
      <c r="K269" s="360"/>
      <c r="L269" s="22"/>
      <c r="M269" s="356"/>
      <c r="N269"/>
      <c r="O269" s="361"/>
      <c r="P269" s="356"/>
    </row>
    <row r="270" spans="1:16">
      <c r="A270" s="356"/>
      <c r="B270" s="357"/>
      <c r="C270" s="356"/>
      <c r="D270" s="356"/>
      <c r="E270" s="356"/>
      <c r="F270" s="356"/>
      <c r="G270" s="356"/>
      <c r="H270" s="358"/>
      <c r="I270" s="359"/>
      <c r="J270" s="360"/>
      <c r="K270" s="360"/>
      <c r="L270" s="22"/>
      <c r="M270" s="356"/>
      <c r="N270"/>
      <c r="O270" s="361"/>
      <c r="P270" s="356"/>
    </row>
    <row r="271" spans="1:16">
      <c r="A271" s="356"/>
      <c r="B271" s="357"/>
      <c r="C271" s="356"/>
      <c r="D271" s="356"/>
      <c r="E271" s="356"/>
      <c r="F271" s="356"/>
      <c r="G271" s="356"/>
      <c r="H271" s="358"/>
      <c r="I271" s="359"/>
      <c r="J271" s="360"/>
      <c r="K271" s="360"/>
      <c r="L271" s="22"/>
      <c r="M271" s="356"/>
      <c r="N271"/>
      <c r="O271" s="361"/>
      <c r="P271" s="356"/>
    </row>
    <row r="272" spans="1:16">
      <c r="A272" s="356"/>
      <c r="B272" s="357"/>
      <c r="C272" s="356"/>
      <c r="D272" s="356"/>
      <c r="E272" s="356"/>
      <c r="F272" s="356"/>
      <c r="G272" s="356"/>
      <c r="H272" s="358"/>
      <c r="I272" s="359"/>
      <c r="J272" s="360"/>
      <c r="K272" s="360"/>
      <c r="L272" s="22"/>
      <c r="M272" s="356"/>
      <c r="N272"/>
      <c r="O272" s="361"/>
      <c r="P272" s="356"/>
    </row>
    <row r="273" spans="1:16">
      <c r="A273" s="356"/>
      <c r="B273" s="357"/>
      <c r="C273" s="356"/>
      <c r="D273" s="356"/>
      <c r="E273" s="356"/>
      <c r="F273" s="356"/>
      <c r="G273" s="356"/>
      <c r="H273" s="358"/>
      <c r="I273" s="359"/>
      <c r="J273" s="360"/>
      <c r="K273" s="360"/>
      <c r="L273" s="22"/>
      <c r="M273" s="356"/>
      <c r="N273"/>
      <c r="O273" s="361"/>
      <c r="P273" s="356"/>
    </row>
    <row r="274" spans="1:16">
      <c r="A274" s="356"/>
      <c r="B274" s="357"/>
      <c r="C274" s="356"/>
      <c r="D274" s="356"/>
      <c r="E274" s="356"/>
      <c r="F274" s="356"/>
      <c r="G274" s="356"/>
      <c r="H274" s="358"/>
      <c r="I274" s="359"/>
      <c r="J274" s="360"/>
      <c r="K274" s="360"/>
      <c r="L274" s="22"/>
      <c r="M274" s="356"/>
      <c r="N274"/>
      <c r="O274" s="361"/>
      <c r="P274" s="356"/>
    </row>
    <row r="275" spans="1:16">
      <c r="A275" s="356"/>
      <c r="B275" s="357"/>
      <c r="C275" s="356"/>
      <c r="D275" s="356"/>
      <c r="E275" s="356"/>
      <c r="F275" s="356"/>
      <c r="G275" s="356"/>
      <c r="H275" s="358"/>
      <c r="I275" s="359"/>
      <c r="J275" s="360"/>
      <c r="K275" s="360"/>
      <c r="L275" s="22"/>
      <c r="M275" s="356"/>
      <c r="N275"/>
      <c r="O275" s="361"/>
      <c r="P275" s="356"/>
    </row>
    <row r="276" spans="1:16">
      <c r="A276" s="356"/>
      <c r="B276" s="357"/>
      <c r="C276" s="356"/>
      <c r="D276" s="356"/>
      <c r="E276" s="356"/>
      <c r="F276" s="356"/>
      <c r="G276" s="356"/>
      <c r="H276" s="358"/>
      <c r="I276" s="359"/>
      <c r="J276" s="360"/>
      <c r="K276" s="360"/>
      <c r="L276" s="22"/>
      <c r="M276" s="356"/>
      <c r="N276"/>
      <c r="O276" s="361"/>
      <c r="P276" s="356"/>
    </row>
    <row r="277" spans="1:16">
      <c r="A277" s="356"/>
      <c r="B277" s="357"/>
      <c r="C277" s="356"/>
      <c r="D277" s="356"/>
      <c r="E277" s="356"/>
      <c r="F277" s="356"/>
      <c r="G277" s="356"/>
      <c r="H277" s="358"/>
      <c r="I277" s="359"/>
      <c r="J277" s="360"/>
      <c r="K277" s="360"/>
      <c r="L277" s="22"/>
      <c r="M277" s="356"/>
      <c r="N277"/>
      <c r="O277" s="361"/>
      <c r="P277" s="356"/>
    </row>
    <row r="278" spans="1:16">
      <c r="A278" s="356"/>
      <c r="B278" s="357"/>
      <c r="C278" s="356"/>
      <c r="D278" s="356"/>
      <c r="E278" s="356"/>
      <c r="F278" s="356"/>
      <c r="G278" s="356"/>
      <c r="H278" s="358"/>
      <c r="I278" s="359"/>
      <c r="J278" s="360"/>
      <c r="K278" s="360"/>
      <c r="L278" s="22"/>
      <c r="M278" s="356"/>
      <c r="N278"/>
      <c r="O278" s="361"/>
      <c r="P278" s="356"/>
    </row>
    <row r="279" spans="1:16">
      <c r="A279" s="356"/>
      <c r="B279" s="357"/>
      <c r="C279" s="356"/>
      <c r="D279" s="356"/>
      <c r="E279" s="356"/>
      <c r="F279" s="356"/>
      <c r="G279" s="356"/>
      <c r="H279" s="358"/>
      <c r="I279" s="359"/>
      <c r="J279" s="360"/>
      <c r="K279" s="360"/>
      <c r="L279" s="22"/>
      <c r="M279" s="356"/>
      <c r="N279"/>
      <c r="O279" s="361"/>
      <c r="P279" s="356"/>
    </row>
    <row r="280" spans="1:16">
      <c r="A280" s="356"/>
      <c r="B280" s="357"/>
      <c r="C280" s="356"/>
      <c r="D280" s="356"/>
      <c r="E280" s="356"/>
      <c r="F280" s="356"/>
      <c r="G280" s="356"/>
      <c r="H280" s="358"/>
      <c r="I280" s="359"/>
      <c r="J280" s="360"/>
      <c r="K280" s="360"/>
      <c r="L280" s="22"/>
      <c r="M280" s="356"/>
      <c r="N280"/>
      <c r="O280" s="361"/>
      <c r="P280" s="356"/>
    </row>
    <row r="281" spans="1:16">
      <c r="A281" s="356"/>
      <c r="B281" s="357"/>
      <c r="C281" s="356"/>
      <c r="D281" s="356"/>
      <c r="E281" s="356"/>
      <c r="F281" s="356"/>
      <c r="G281" s="356"/>
      <c r="H281" s="358"/>
      <c r="I281" s="359"/>
      <c r="J281" s="360"/>
      <c r="K281" s="360"/>
      <c r="L281" s="22"/>
      <c r="M281" s="356"/>
      <c r="N281"/>
      <c r="O281" s="361"/>
      <c r="P281" s="356"/>
    </row>
    <row r="282" spans="1:16">
      <c r="A282" s="356"/>
      <c r="B282" s="357"/>
      <c r="C282" s="356"/>
      <c r="D282" s="356"/>
      <c r="E282" s="356"/>
      <c r="F282" s="356"/>
      <c r="G282" s="356"/>
      <c r="H282" s="358"/>
      <c r="I282" s="359"/>
      <c r="J282" s="360"/>
      <c r="K282" s="360"/>
      <c r="L282" s="22"/>
      <c r="M282" s="356"/>
      <c r="N282"/>
      <c r="O282" s="361"/>
      <c r="P282" s="356"/>
    </row>
    <row r="283" spans="1:16">
      <c r="A283" s="356"/>
      <c r="B283" s="357"/>
      <c r="C283" s="356"/>
      <c r="D283" s="356"/>
      <c r="E283" s="356"/>
      <c r="F283" s="356"/>
      <c r="G283" s="356"/>
      <c r="H283" s="358"/>
      <c r="I283" s="359"/>
      <c r="J283" s="360"/>
      <c r="K283" s="360"/>
      <c r="L283" s="22"/>
      <c r="M283" s="356"/>
      <c r="N283"/>
      <c r="O283" s="361"/>
      <c r="P283" s="356"/>
    </row>
    <row r="284" spans="1:16">
      <c r="A284" s="356"/>
      <c r="B284" s="357"/>
      <c r="C284" s="356"/>
      <c r="D284" s="356"/>
      <c r="E284" s="356"/>
      <c r="F284" s="356"/>
      <c r="G284" s="356"/>
      <c r="H284" s="358"/>
      <c r="I284" s="359"/>
      <c r="J284" s="360"/>
      <c r="K284" s="360"/>
      <c r="L284" s="22"/>
      <c r="M284" s="356"/>
      <c r="N284"/>
      <c r="O284" s="361"/>
      <c r="P284" s="356"/>
    </row>
    <row r="285" spans="1:16">
      <c r="A285" s="356"/>
      <c r="B285" s="357"/>
      <c r="C285" s="356"/>
      <c r="D285" s="356"/>
      <c r="E285" s="356"/>
      <c r="F285" s="356"/>
      <c r="G285" s="356"/>
      <c r="H285" s="358"/>
      <c r="I285" s="359"/>
      <c r="J285" s="360"/>
      <c r="K285" s="360"/>
      <c r="L285" s="22"/>
      <c r="M285" s="356"/>
      <c r="N285"/>
      <c r="O285" s="361"/>
      <c r="P285" s="356"/>
    </row>
    <row r="286" spans="1:16">
      <c r="A286" s="356"/>
      <c r="B286" s="357"/>
      <c r="C286" s="356"/>
      <c r="D286" s="356"/>
      <c r="E286" s="356"/>
      <c r="F286" s="356"/>
      <c r="G286" s="356"/>
      <c r="H286" s="358"/>
      <c r="I286" s="359"/>
      <c r="J286" s="360"/>
      <c r="K286" s="360"/>
      <c r="L286" s="22"/>
      <c r="M286" s="356"/>
      <c r="N286"/>
      <c r="O286" s="361"/>
      <c r="P286" s="356"/>
    </row>
    <row r="287" spans="1:16">
      <c r="A287" s="356"/>
      <c r="B287" s="357"/>
      <c r="C287" s="356"/>
      <c r="D287" s="356"/>
      <c r="E287" s="356"/>
      <c r="F287" s="356"/>
      <c r="G287" s="356"/>
      <c r="H287" s="358"/>
      <c r="I287" s="359"/>
      <c r="J287" s="360"/>
      <c r="K287" s="360"/>
      <c r="L287" s="22"/>
      <c r="M287" s="356"/>
      <c r="N287"/>
      <c r="O287" s="361"/>
      <c r="P287" s="356"/>
    </row>
    <row r="288" spans="1:16">
      <c r="A288" s="356"/>
      <c r="B288" s="357"/>
      <c r="C288" s="356"/>
      <c r="D288" s="356"/>
      <c r="E288" s="356"/>
      <c r="F288" s="356"/>
      <c r="G288" s="356"/>
      <c r="H288" s="358"/>
      <c r="I288" s="359"/>
      <c r="J288" s="360"/>
      <c r="K288" s="360"/>
      <c r="L288" s="22"/>
      <c r="M288" s="356"/>
      <c r="N288"/>
      <c r="O288" s="361"/>
      <c r="P288" s="356"/>
    </row>
    <row r="289" spans="1:16">
      <c r="A289" s="356"/>
      <c r="B289" s="357"/>
      <c r="C289" s="356"/>
      <c r="D289" s="356"/>
      <c r="E289" s="356"/>
      <c r="F289" s="356"/>
      <c r="G289" s="356"/>
      <c r="H289" s="358"/>
      <c r="I289" s="359"/>
      <c r="J289" s="360"/>
      <c r="K289" s="360"/>
      <c r="L289" s="22"/>
      <c r="M289" s="356"/>
      <c r="N289"/>
      <c r="O289" s="361"/>
      <c r="P289" s="356"/>
    </row>
    <row r="290" spans="1:16">
      <c r="A290" s="356"/>
      <c r="B290" s="357"/>
      <c r="C290" s="356"/>
      <c r="D290" s="356"/>
      <c r="E290" s="356"/>
      <c r="F290" s="356"/>
      <c r="G290" s="356"/>
      <c r="H290" s="358"/>
      <c r="I290" s="359"/>
      <c r="J290" s="360"/>
      <c r="K290" s="360"/>
      <c r="L290" s="22"/>
      <c r="M290" s="356"/>
      <c r="N290"/>
      <c r="O290" s="361"/>
      <c r="P290" s="356"/>
    </row>
    <row r="291" spans="1:16">
      <c r="A291" s="356"/>
      <c r="B291" s="357"/>
      <c r="C291" s="356"/>
      <c r="D291" s="356"/>
      <c r="E291" s="356"/>
      <c r="F291" s="356"/>
      <c r="G291" s="356"/>
      <c r="H291" s="358"/>
      <c r="I291" s="359"/>
      <c r="J291" s="360"/>
      <c r="K291" s="360"/>
      <c r="L291" s="22"/>
      <c r="M291" s="356"/>
      <c r="N291"/>
      <c r="O291" s="361"/>
      <c r="P291" s="356"/>
    </row>
    <row r="292" spans="1:16">
      <c r="A292" s="356"/>
      <c r="B292" s="357"/>
      <c r="C292" s="356"/>
      <c r="D292" s="356"/>
      <c r="E292" s="356"/>
      <c r="F292" s="356"/>
      <c r="G292" s="356"/>
      <c r="H292" s="358"/>
      <c r="I292" s="359"/>
      <c r="J292" s="360"/>
      <c r="K292" s="360"/>
      <c r="L292" s="22"/>
      <c r="M292" s="356"/>
      <c r="N292"/>
      <c r="O292" s="361"/>
      <c r="P292" s="356"/>
    </row>
    <row r="293" spans="1:16">
      <c r="A293" s="356"/>
      <c r="B293" s="357"/>
      <c r="C293" s="356"/>
      <c r="D293" s="356"/>
      <c r="E293" s="356"/>
      <c r="F293" s="356"/>
      <c r="G293" s="356"/>
      <c r="H293" s="358"/>
      <c r="I293" s="359"/>
      <c r="J293" s="360"/>
      <c r="K293" s="360"/>
      <c r="L293" s="22"/>
      <c r="M293" s="356"/>
      <c r="N293"/>
      <c r="O293" s="361"/>
      <c r="P293" s="356"/>
    </row>
    <row r="294" spans="1:16">
      <c r="A294" s="356"/>
      <c r="B294" s="357"/>
      <c r="C294" s="356"/>
      <c r="D294" s="356"/>
      <c r="E294" s="356"/>
      <c r="F294" s="356"/>
      <c r="G294" s="356"/>
      <c r="H294" s="358"/>
      <c r="I294" s="359"/>
      <c r="J294" s="360"/>
      <c r="K294" s="360"/>
      <c r="L294" s="22"/>
      <c r="M294" s="356"/>
      <c r="N294"/>
      <c r="O294" s="361"/>
      <c r="P294" s="356"/>
    </row>
    <row r="295" spans="1:16">
      <c r="A295" s="356"/>
      <c r="B295" s="357"/>
      <c r="C295" s="356"/>
      <c r="D295" s="356"/>
      <c r="E295" s="356"/>
      <c r="F295" s="356"/>
      <c r="G295" s="356"/>
      <c r="H295" s="358"/>
      <c r="I295" s="359"/>
      <c r="J295" s="360"/>
      <c r="K295" s="360"/>
      <c r="L295" s="22"/>
      <c r="M295" s="356"/>
      <c r="N295"/>
      <c r="O295" s="361"/>
      <c r="P295" s="356"/>
    </row>
    <row r="296" spans="1:16">
      <c r="A296" s="356"/>
      <c r="B296" s="357"/>
      <c r="C296" s="356"/>
      <c r="D296" s="356"/>
      <c r="E296" s="356"/>
      <c r="F296" s="356"/>
      <c r="G296" s="356"/>
      <c r="H296" s="358"/>
      <c r="I296" s="359"/>
      <c r="J296" s="360"/>
      <c r="K296" s="360"/>
      <c r="L296" s="22"/>
      <c r="M296" s="356"/>
      <c r="N296"/>
      <c r="O296" s="361"/>
      <c r="P296" s="356"/>
    </row>
    <row r="297" spans="1:16">
      <c r="A297" s="356"/>
      <c r="B297" s="357"/>
      <c r="C297" s="356"/>
      <c r="D297" s="356"/>
      <c r="E297" s="356"/>
      <c r="F297" s="356"/>
      <c r="G297" s="356"/>
      <c r="H297" s="358"/>
      <c r="I297" s="359"/>
      <c r="J297" s="360"/>
      <c r="K297" s="360"/>
      <c r="L297" s="22"/>
      <c r="M297" s="356"/>
      <c r="N297"/>
      <c r="O297" s="361"/>
      <c r="P297" s="356"/>
    </row>
    <row r="298" spans="1:16">
      <c r="A298" s="356"/>
      <c r="B298" s="357"/>
      <c r="C298" s="356"/>
      <c r="D298" s="356"/>
      <c r="E298" s="356"/>
      <c r="F298" s="356"/>
      <c r="G298" s="356"/>
      <c r="H298" s="358"/>
      <c r="I298" s="359"/>
      <c r="J298" s="360"/>
      <c r="K298" s="360"/>
      <c r="L298" s="22"/>
      <c r="M298" s="356"/>
      <c r="N298"/>
      <c r="O298" s="361"/>
      <c r="P298" s="356"/>
    </row>
    <row r="299" spans="1:16">
      <c r="A299" s="356"/>
      <c r="B299" s="357"/>
      <c r="C299" s="356"/>
      <c r="D299" s="356"/>
      <c r="E299" s="356"/>
      <c r="F299" s="356"/>
      <c r="G299" s="356"/>
      <c r="H299" s="358"/>
      <c r="I299" s="359"/>
      <c r="J299" s="360"/>
      <c r="K299" s="360"/>
      <c r="L299" s="22"/>
      <c r="M299" s="356"/>
      <c r="N299"/>
      <c r="O299" s="361"/>
      <c r="P299" s="356"/>
    </row>
    <row r="300" spans="1:16">
      <c r="A300" s="356"/>
      <c r="B300" s="357"/>
      <c r="C300" s="356"/>
      <c r="D300" s="356"/>
      <c r="E300" s="356"/>
      <c r="F300" s="356"/>
      <c r="G300" s="356"/>
      <c r="H300" s="358"/>
      <c r="I300" s="359"/>
      <c r="J300" s="360"/>
      <c r="K300" s="360"/>
      <c r="L300" s="22"/>
      <c r="M300" s="356"/>
      <c r="N300"/>
      <c r="O300" s="361"/>
      <c r="P300" s="356"/>
    </row>
    <row r="301" spans="1:16">
      <c r="A301" s="356"/>
      <c r="B301" s="357"/>
      <c r="C301" s="356"/>
      <c r="D301" s="356"/>
      <c r="E301" s="356"/>
      <c r="F301" s="356"/>
      <c r="G301" s="356"/>
      <c r="H301" s="358"/>
      <c r="I301" s="359"/>
      <c r="J301" s="360"/>
      <c r="K301" s="360"/>
      <c r="L301" s="22"/>
      <c r="M301" s="356"/>
      <c r="N301"/>
      <c r="O301" s="361"/>
      <c r="P301" s="356"/>
    </row>
    <row r="302" spans="1:16">
      <c r="A302" s="356"/>
      <c r="B302" s="357"/>
      <c r="C302" s="356"/>
      <c r="D302" s="356"/>
      <c r="E302" s="356"/>
      <c r="F302" s="356"/>
      <c r="G302" s="356"/>
      <c r="H302" s="358"/>
      <c r="I302" s="359"/>
      <c r="J302" s="360"/>
      <c r="K302" s="360"/>
      <c r="L302" s="22"/>
      <c r="M302" s="356"/>
      <c r="N302"/>
      <c r="O302" s="361"/>
      <c r="P302" s="356"/>
    </row>
    <row r="303" spans="1:16">
      <c r="A303" s="356"/>
      <c r="B303" s="357"/>
      <c r="C303" s="356"/>
      <c r="D303" s="356"/>
      <c r="E303" s="356"/>
      <c r="F303" s="356"/>
      <c r="G303" s="356"/>
      <c r="H303" s="358"/>
      <c r="I303" s="359"/>
      <c r="J303" s="360"/>
      <c r="K303" s="360"/>
      <c r="L303" s="22"/>
      <c r="M303" s="356"/>
      <c r="N303"/>
      <c r="O303" s="361"/>
      <c r="P303" s="356"/>
    </row>
    <row r="304" spans="1:16">
      <c r="A304" s="356"/>
      <c r="B304" s="357"/>
      <c r="C304" s="356"/>
      <c r="D304" s="356"/>
      <c r="E304" s="356"/>
      <c r="F304" s="356"/>
      <c r="G304" s="356"/>
      <c r="H304" s="358"/>
      <c r="I304" s="359"/>
      <c r="J304" s="360"/>
      <c r="K304" s="360"/>
      <c r="L304" s="22"/>
      <c r="M304" s="356"/>
      <c r="N304"/>
      <c r="O304" s="361"/>
      <c r="P304" s="356"/>
    </row>
    <row r="305" spans="1:16">
      <c r="A305" s="356"/>
      <c r="B305" s="357"/>
      <c r="C305" s="356"/>
      <c r="D305" s="356"/>
      <c r="E305" s="356"/>
      <c r="F305" s="356"/>
      <c r="G305" s="356"/>
      <c r="H305" s="358"/>
      <c r="I305" s="359"/>
      <c r="J305" s="360"/>
      <c r="K305" s="360"/>
      <c r="L305" s="22"/>
      <c r="M305" s="356"/>
      <c r="N305"/>
      <c r="O305" s="361"/>
      <c r="P305" s="356"/>
    </row>
    <row r="306" spans="1:16">
      <c r="A306" s="356"/>
      <c r="B306" s="357"/>
      <c r="C306" s="356"/>
      <c r="D306" s="356"/>
      <c r="E306" s="356"/>
      <c r="F306" s="356"/>
      <c r="G306" s="356"/>
      <c r="H306" s="358"/>
      <c r="I306" s="359"/>
      <c r="J306" s="360"/>
      <c r="K306" s="360"/>
      <c r="L306" s="22"/>
      <c r="M306" s="356"/>
      <c r="N306"/>
      <c r="O306" s="361"/>
      <c r="P306" s="356"/>
    </row>
    <row r="307" spans="1:16">
      <c r="A307" s="356"/>
      <c r="B307" s="357"/>
      <c r="C307" s="356"/>
      <c r="D307" s="356"/>
      <c r="E307" s="356"/>
      <c r="F307" s="356"/>
      <c r="G307" s="356"/>
      <c r="H307" s="358"/>
      <c r="I307" s="359"/>
      <c r="J307" s="360"/>
      <c r="K307" s="360"/>
      <c r="L307" s="22"/>
      <c r="M307" s="356"/>
      <c r="N307"/>
      <c r="O307" s="361"/>
      <c r="P307" s="356"/>
    </row>
    <row r="308" spans="1:16">
      <c r="A308" s="356"/>
      <c r="B308" s="357"/>
      <c r="C308" s="356"/>
      <c r="D308" s="356"/>
      <c r="E308" s="356"/>
      <c r="F308" s="356"/>
      <c r="G308" s="356"/>
      <c r="H308" s="358"/>
      <c r="I308" s="359"/>
      <c r="J308" s="360"/>
      <c r="K308" s="360"/>
      <c r="L308" s="22"/>
      <c r="M308" s="356"/>
      <c r="N308"/>
      <c r="O308" s="361"/>
      <c r="P308" s="356"/>
    </row>
    <row r="309" spans="1:16">
      <c r="A309" s="356"/>
      <c r="B309" s="357"/>
      <c r="C309" s="356"/>
      <c r="D309" s="356"/>
      <c r="E309" s="356"/>
      <c r="F309" s="356"/>
      <c r="G309" s="356"/>
      <c r="H309" s="358"/>
      <c r="I309" s="359"/>
      <c r="J309" s="360"/>
      <c r="K309" s="360"/>
      <c r="L309" s="22"/>
      <c r="M309" s="356"/>
      <c r="N309"/>
      <c r="O309" s="361"/>
      <c r="P309" s="356"/>
    </row>
    <row r="310" spans="1:16">
      <c r="A310" s="356"/>
      <c r="B310" s="357"/>
      <c r="C310" s="356"/>
      <c r="D310" s="356"/>
      <c r="E310" s="356"/>
      <c r="F310" s="356"/>
      <c r="G310" s="356"/>
      <c r="H310" s="358"/>
      <c r="I310" s="359"/>
      <c r="J310" s="360"/>
      <c r="K310" s="360"/>
      <c r="L310" s="22"/>
      <c r="M310" s="356"/>
      <c r="N310"/>
      <c r="O310" s="361"/>
      <c r="P310" s="356"/>
    </row>
    <row r="311" spans="1:16">
      <c r="A311" s="356"/>
      <c r="B311" s="357"/>
      <c r="C311" s="356"/>
      <c r="D311" s="356"/>
      <c r="E311" s="356"/>
      <c r="F311" s="356"/>
      <c r="G311" s="356"/>
      <c r="H311" s="358"/>
      <c r="I311" s="359"/>
      <c r="J311" s="360"/>
      <c r="K311" s="360"/>
      <c r="L311" s="22"/>
      <c r="M311" s="356"/>
      <c r="N311"/>
      <c r="O311" s="361"/>
      <c r="P311" s="356"/>
    </row>
    <row r="312" spans="1:16">
      <c r="A312" s="356"/>
      <c r="B312" s="357"/>
      <c r="C312" s="356"/>
      <c r="D312" s="356"/>
      <c r="E312" s="356"/>
      <c r="F312" s="356"/>
      <c r="G312" s="356"/>
      <c r="H312" s="358"/>
      <c r="I312" s="359"/>
      <c r="J312" s="360"/>
      <c r="K312" s="360"/>
      <c r="L312" s="22"/>
      <c r="M312" s="356"/>
      <c r="N312"/>
      <c r="O312" s="361"/>
      <c r="P312" s="356"/>
    </row>
    <row r="313" spans="1:16">
      <c r="A313" s="356"/>
      <c r="B313" s="357"/>
      <c r="C313" s="356"/>
      <c r="D313" s="356"/>
      <c r="E313" s="356"/>
      <c r="F313" s="356"/>
      <c r="G313" s="356"/>
      <c r="H313" s="358"/>
      <c r="I313" s="359"/>
      <c r="J313" s="360"/>
      <c r="K313" s="360"/>
      <c r="L313" s="22"/>
      <c r="M313" s="356"/>
      <c r="N313"/>
      <c r="O313" s="361"/>
      <c r="P313" s="356"/>
    </row>
    <row r="314" spans="1:16">
      <c r="A314" s="356"/>
      <c r="B314" s="357"/>
      <c r="C314" s="356"/>
      <c r="D314" s="356"/>
      <c r="E314" s="356"/>
      <c r="F314" s="356"/>
      <c r="G314" s="356"/>
      <c r="H314" s="358"/>
      <c r="I314" s="359"/>
      <c r="J314" s="360"/>
      <c r="K314" s="360"/>
      <c r="L314" s="22"/>
      <c r="M314" s="356"/>
      <c r="N314"/>
      <c r="O314" s="361"/>
      <c r="P314" s="356"/>
    </row>
    <row r="315" spans="1:16">
      <c r="A315" s="356"/>
      <c r="B315" s="357"/>
      <c r="C315" s="356"/>
      <c r="D315" s="356"/>
      <c r="E315" s="356"/>
      <c r="F315" s="356"/>
      <c r="G315" s="356"/>
      <c r="H315" s="358"/>
      <c r="I315" s="359"/>
      <c r="J315" s="360"/>
      <c r="K315" s="360"/>
      <c r="L315" s="22"/>
      <c r="M315" s="356"/>
      <c r="N315"/>
      <c r="O315" s="361"/>
      <c r="P315" s="356"/>
    </row>
    <row r="316" spans="1:16">
      <c r="A316" s="356"/>
      <c r="B316" s="357"/>
      <c r="C316" s="356"/>
      <c r="D316" s="356"/>
      <c r="E316" s="356"/>
      <c r="F316" s="356"/>
      <c r="G316" s="356"/>
      <c r="H316" s="358"/>
      <c r="I316" s="359"/>
      <c r="J316" s="360"/>
      <c r="K316" s="360"/>
      <c r="L316" s="22"/>
      <c r="M316" s="356"/>
      <c r="N316"/>
      <c r="O316" s="361"/>
      <c r="P316" s="356"/>
    </row>
    <row r="317" spans="1:16">
      <c r="A317" s="356"/>
      <c r="B317" s="357"/>
      <c r="C317" s="356"/>
      <c r="D317" s="356"/>
      <c r="E317" s="356"/>
      <c r="F317" s="356"/>
      <c r="G317" s="356"/>
      <c r="H317" s="358"/>
      <c r="I317" s="359"/>
      <c r="J317" s="360"/>
      <c r="K317" s="360"/>
      <c r="L317" s="22"/>
      <c r="M317" s="356"/>
      <c r="N317"/>
      <c r="O317" s="361"/>
      <c r="P317" s="356"/>
    </row>
    <row r="318" spans="1:16">
      <c r="A318" s="356"/>
      <c r="B318" s="357"/>
      <c r="C318" s="356"/>
      <c r="D318" s="356"/>
      <c r="E318" s="356"/>
      <c r="F318" s="356"/>
      <c r="G318" s="356"/>
      <c r="H318" s="358"/>
      <c r="I318" s="359"/>
      <c r="J318" s="360"/>
      <c r="K318" s="360"/>
      <c r="L318" s="22"/>
      <c r="M318" s="356"/>
      <c r="N318"/>
      <c r="O318" s="361"/>
      <c r="P318" s="356"/>
    </row>
    <row r="319" spans="1:16">
      <c r="A319" s="356"/>
      <c r="B319" s="357"/>
      <c r="C319" s="356"/>
      <c r="D319" s="356"/>
      <c r="E319" s="356"/>
      <c r="F319" s="356"/>
      <c r="G319" s="356"/>
      <c r="H319" s="358"/>
      <c r="I319" s="359"/>
      <c r="J319" s="360"/>
      <c r="K319" s="360"/>
      <c r="L319" s="22"/>
      <c r="M319" s="356"/>
      <c r="N319"/>
      <c r="O319" s="361"/>
      <c r="P319" s="356"/>
    </row>
    <row r="320" spans="1:16">
      <c r="A320" s="356"/>
      <c r="B320" s="357"/>
      <c r="C320" s="356"/>
      <c r="D320" s="356"/>
      <c r="E320" s="356"/>
      <c r="F320" s="356"/>
      <c r="G320" s="356"/>
      <c r="H320" s="358"/>
      <c r="I320" s="359"/>
      <c r="J320" s="360"/>
      <c r="K320" s="360"/>
      <c r="L320" s="22"/>
      <c r="M320" s="356"/>
      <c r="N320"/>
      <c r="O320" s="361"/>
      <c r="P320" s="356"/>
    </row>
    <row r="321" spans="1:16">
      <c r="A321" s="356"/>
      <c r="B321" s="357"/>
      <c r="C321" s="356"/>
      <c r="D321" s="356"/>
      <c r="E321" s="356"/>
      <c r="F321" s="356"/>
      <c r="G321" s="356"/>
      <c r="H321" s="358"/>
      <c r="I321" s="359"/>
      <c r="J321" s="360"/>
      <c r="K321" s="360"/>
      <c r="L321" s="22"/>
      <c r="M321" s="356"/>
      <c r="N321"/>
      <c r="O321" s="361"/>
      <c r="P321" s="356"/>
    </row>
    <row r="322" spans="1:16">
      <c r="A322" s="356"/>
      <c r="B322" s="357"/>
      <c r="C322" s="356"/>
      <c r="D322" s="356"/>
      <c r="E322" s="356"/>
      <c r="F322" s="356"/>
      <c r="G322" s="356"/>
      <c r="H322" s="358"/>
      <c r="I322" s="359"/>
      <c r="J322" s="360"/>
      <c r="K322" s="360"/>
      <c r="L322" s="22"/>
      <c r="M322" s="356"/>
      <c r="N322"/>
      <c r="O322" s="361"/>
      <c r="P322" s="356"/>
    </row>
    <row r="323" spans="1:16">
      <c r="A323" s="356"/>
      <c r="B323" s="357"/>
      <c r="C323" s="356"/>
      <c r="D323" s="356"/>
      <c r="E323" s="356"/>
      <c r="F323" s="356"/>
      <c r="G323" s="356"/>
      <c r="H323" s="358"/>
      <c r="I323" s="359"/>
      <c r="J323" s="360"/>
      <c r="K323" s="360"/>
      <c r="L323" s="22"/>
      <c r="M323" s="356"/>
      <c r="N323"/>
      <c r="O323" s="361"/>
      <c r="P323" s="356"/>
    </row>
    <row r="324" spans="1:16">
      <c r="A324" s="356"/>
      <c r="B324" s="357"/>
      <c r="C324" s="356"/>
      <c r="D324" s="356"/>
      <c r="E324" s="356"/>
      <c r="F324" s="356"/>
      <c r="G324" s="356"/>
      <c r="H324" s="358"/>
      <c r="I324" s="359"/>
      <c r="J324" s="360"/>
      <c r="K324" s="360"/>
      <c r="L324" s="22"/>
      <c r="M324" s="356"/>
      <c r="N324"/>
      <c r="O324" s="361"/>
      <c r="P324" s="356"/>
    </row>
    <row r="325" spans="1:16">
      <c r="A325" s="356"/>
      <c r="B325" s="357"/>
      <c r="C325" s="356"/>
      <c r="D325" s="356"/>
      <c r="E325" s="356"/>
      <c r="F325" s="356"/>
      <c r="G325" s="356"/>
      <c r="H325" s="358"/>
      <c r="I325" s="359"/>
      <c r="J325" s="360"/>
      <c r="K325" s="360"/>
      <c r="L325" s="22"/>
      <c r="M325" s="356"/>
      <c r="N325"/>
      <c r="O325" s="361"/>
      <c r="P325" s="356"/>
    </row>
    <row r="326" spans="1:16">
      <c r="A326" s="356"/>
      <c r="B326" s="357"/>
      <c r="C326" s="356"/>
      <c r="D326" s="356"/>
      <c r="E326" s="356"/>
      <c r="F326" s="356"/>
      <c r="G326" s="356"/>
      <c r="H326" s="358"/>
      <c r="I326" s="359"/>
      <c r="J326" s="360"/>
      <c r="K326" s="360"/>
      <c r="L326" s="22"/>
      <c r="M326" s="356"/>
      <c r="N326"/>
      <c r="O326" s="361"/>
      <c r="P326" s="356"/>
    </row>
    <row r="327" spans="1:16">
      <c r="A327" s="356"/>
      <c r="B327" s="357"/>
      <c r="C327" s="356"/>
      <c r="D327" s="356"/>
      <c r="E327" s="356"/>
      <c r="F327" s="356"/>
      <c r="G327" s="356"/>
      <c r="H327" s="358"/>
      <c r="I327" s="359"/>
      <c r="J327" s="360"/>
      <c r="K327" s="360"/>
      <c r="L327" s="22"/>
      <c r="M327" s="356"/>
      <c r="N327"/>
      <c r="O327" s="361"/>
      <c r="P327" s="356"/>
    </row>
    <row r="328" spans="1:16">
      <c r="A328" s="356"/>
      <c r="B328" s="357"/>
      <c r="C328" s="356"/>
      <c r="D328" s="356"/>
      <c r="E328" s="356"/>
      <c r="F328" s="356"/>
      <c r="G328" s="356"/>
      <c r="H328" s="358"/>
      <c r="I328" s="359"/>
      <c r="J328" s="360"/>
      <c r="K328" s="360"/>
      <c r="L328" s="22"/>
      <c r="M328" s="356"/>
      <c r="N328"/>
      <c r="O328" s="361"/>
      <c r="P328" s="356"/>
    </row>
    <row r="329" spans="1:16">
      <c r="A329" s="356"/>
      <c r="B329" s="357"/>
      <c r="C329" s="356"/>
      <c r="D329" s="356"/>
      <c r="E329" s="356"/>
      <c r="F329" s="356"/>
      <c r="G329" s="356"/>
      <c r="H329" s="358"/>
      <c r="I329" s="359"/>
      <c r="J329" s="360"/>
      <c r="K329" s="360"/>
      <c r="L329" s="22"/>
      <c r="M329" s="356"/>
      <c r="N329"/>
      <c r="O329" s="361"/>
      <c r="P329" s="356"/>
    </row>
    <row r="330" spans="1:16">
      <c r="A330" s="356"/>
      <c r="B330" s="357"/>
      <c r="C330" s="356"/>
      <c r="D330" s="356"/>
      <c r="E330" s="356"/>
      <c r="F330" s="356"/>
      <c r="G330" s="356"/>
      <c r="H330" s="358"/>
      <c r="I330" s="359"/>
      <c r="J330" s="360"/>
      <c r="K330" s="360"/>
      <c r="L330" s="22"/>
      <c r="M330" s="356"/>
      <c r="N330"/>
      <c r="O330" s="361"/>
      <c r="P330" s="356"/>
    </row>
    <row r="331" spans="1:16">
      <c r="A331" s="356"/>
      <c r="B331" s="357"/>
      <c r="C331" s="356"/>
      <c r="D331" s="356"/>
      <c r="E331" s="356"/>
      <c r="F331" s="356"/>
      <c r="G331" s="356"/>
      <c r="H331" s="358"/>
      <c r="I331" s="359"/>
      <c r="J331" s="360"/>
      <c r="K331" s="360"/>
      <c r="L331" s="22"/>
      <c r="M331" s="356"/>
      <c r="N331"/>
      <c r="O331" s="361"/>
      <c r="P331" s="356"/>
    </row>
    <row r="332" spans="1:16">
      <c r="A332" s="356"/>
      <c r="B332" s="357"/>
      <c r="C332" s="356"/>
      <c r="D332" s="356"/>
      <c r="E332" s="356"/>
      <c r="F332" s="356"/>
      <c r="G332" s="356"/>
      <c r="H332" s="358"/>
      <c r="I332" s="359"/>
      <c r="J332" s="360"/>
      <c r="K332" s="360"/>
      <c r="L332" s="22"/>
      <c r="M332" s="356"/>
      <c r="N332"/>
      <c r="O332" s="361"/>
      <c r="P332" s="356"/>
    </row>
    <row r="333" spans="1:16">
      <c r="A333" s="356"/>
      <c r="B333" s="357"/>
      <c r="C333" s="356"/>
      <c r="D333" s="356"/>
      <c r="E333" s="356"/>
      <c r="F333" s="356"/>
      <c r="G333" s="356"/>
      <c r="H333" s="358"/>
      <c r="I333" s="359"/>
      <c r="J333" s="360"/>
      <c r="K333" s="360"/>
      <c r="L333" s="22"/>
      <c r="M333" s="356"/>
      <c r="N333"/>
      <c r="O333" s="361"/>
      <c r="P333" s="356"/>
    </row>
    <row r="334" spans="1:16">
      <c r="A334" s="356"/>
      <c r="B334" s="357"/>
      <c r="C334" s="356"/>
      <c r="D334" s="356"/>
      <c r="E334" s="356"/>
      <c r="F334" s="356"/>
      <c r="G334" s="356"/>
      <c r="H334" s="358"/>
      <c r="I334" s="359"/>
      <c r="J334" s="360"/>
      <c r="K334" s="360"/>
      <c r="L334" s="22"/>
      <c r="M334" s="356"/>
      <c r="N334"/>
      <c r="O334" s="361"/>
      <c r="P334" s="356"/>
    </row>
    <row r="335" spans="1:16">
      <c r="A335" s="356"/>
      <c r="B335" s="357"/>
      <c r="C335" s="356"/>
      <c r="D335" s="356"/>
      <c r="E335" s="356"/>
      <c r="F335" s="356"/>
      <c r="G335" s="356"/>
      <c r="H335" s="358"/>
      <c r="I335" s="359"/>
      <c r="J335" s="360"/>
      <c r="K335" s="360"/>
      <c r="L335" s="22"/>
      <c r="M335" s="356"/>
      <c r="N335"/>
      <c r="O335" s="361"/>
      <c r="P335" s="356"/>
    </row>
    <row r="336" spans="1:16">
      <c r="A336" s="356"/>
      <c r="B336" s="357"/>
      <c r="C336" s="356"/>
      <c r="D336" s="356"/>
      <c r="E336" s="356"/>
      <c r="F336" s="356"/>
      <c r="G336" s="356"/>
      <c r="H336" s="358"/>
      <c r="I336" s="359"/>
      <c r="J336" s="360"/>
      <c r="K336" s="360"/>
      <c r="L336" s="22"/>
      <c r="M336" s="356"/>
      <c r="N336"/>
      <c r="O336" s="361"/>
      <c r="P336" s="356"/>
    </row>
    <row r="337" spans="1:16">
      <c r="A337" s="356"/>
      <c r="B337" s="357"/>
      <c r="C337" s="356"/>
      <c r="D337" s="356"/>
      <c r="E337" s="356"/>
      <c r="F337" s="356"/>
      <c r="G337" s="356"/>
      <c r="H337" s="358"/>
      <c r="I337" s="359"/>
      <c r="J337" s="360"/>
      <c r="K337" s="360"/>
      <c r="L337" s="22"/>
      <c r="M337" s="356"/>
      <c r="N337"/>
      <c r="O337" s="361"/>
      <c r="P337" s="356"/>
    </row>
    <row r="338" spans="1:16">
      <c r="A338" s="356"/>
      <c r="B338" s="357"/>
      <c r="C338" s="356"/>
      <c r="D338" s="356"/>
      <c r="E338" s="356"/>
      <c r="F338" s="356"/>
      <c r="G338" s="356"/>
      <c r="H338" s="358"/>
      <c r="I338" s="359"/>
      <c r="J338" s="360"/>
      <c r="K338" s="360"/>
      <c r="L338" s="22"/>
      <c r="M338" s="356"/>
      <c r="N338"/>
      <c r="O338" s="361"/>
      <c r="P338" s="356"/>
    </row>
    <row r="339" spans="1:16">
      <c r="A339" s="356"/>
      <c r="B339" s="357"/>
      <c r="C339" s="356"/>
      <c r="D339" s="356"/>
      <c r="E339" s="356"/>
      <c r="F339" s="356"/>
      <c r="G339" s="356"/>
      <c r="H339" s="358"/>
      <c r="I339" s="359"/>
      <c r="J339" s="360"/>
      <c r="K339" s="360"/>
      <c r="L339" s="22"/>
      <c r="M339" s="356"/>
      <c r="N339"/>
      <c r="O339" s="361"/>
      <c r="P339" s="356"/>
    </row>
    <row r="340" spans="1:16">
      <c r="A340" s="356"/>
      <c r="B340" s="357"/>
      <c r="C340" s="356"/>
      <c r="D340" s="356"/>
      <c r="E340" s="356"/>
      <c r="F340" s="356"/>
      <c r="G340" s="356"/>
      <c r="H340" s="358"/>
      <c r="I340" s="359"/>
      <c r="J340" s="360"/>
      <c r="K340" s="360"/>
      <c r="L340" s="22"/>
      <c r="M340" s="356"/>
      <c r="N340"/>
      <c r="O340" s="361"/>
      <c r="P340" s="356"/>
    </row>
    <row r="341" spans="1:16">
      <c r="A341" s="356"/>
      <c r="B341" s="357"/>
      <c r="C341" s="356"/>
      <c r="D341" s="356"/>
      <c r="E341" s="356"/>
      <c r="F341" s="356"/>
      <c r="G341" s="356"/>
      <c r="H341" s="358"/>
      <c r="I341" s="359"/>
      <c r="J341" s="360"/>
      <c r="K341" s="360"/>
      <c r="L341" s="22"/>
      <c r="M341" s="356"/>
      <c r="N341"/>
      <c r="O341" s="361"/>
      <c r="P341" s="356"/>
    </row>
    <row r="342" spans="1:16">
      <c r="A342" s="356"/>
      <c r="B342" s="357"/>
      <c r="C342" s="356"/>
      <c r="D342" s="356"/>
      <c r="E342" s="356"/>
      <c r="F342" s="356"/>
      <c r="G342" s="356"/>
      <c r="H342" s="358"/>
      <c r="I342" s="359"/>
      <c r="J342" s="360"/>
      <c r="K342" s="360"/>
      <c r="L342" s="22"/>
      <c r="M342" s="356"/>
      <c r="N342"/>
      <c r="O342" s="361"/>
      <c r="P342" s="356"/>
    </row>
    <row r="343" spans="1:16">
      <c r="A343" s="356"/>
      <c r="B343" s="357"/>
      <c r="C343" s="356"/>
      <c r="D343" s="356"/>
      <c r="E343" s="356"/>
      <c r="F343" s="356"/>
      <c r="G343" s="356"/>
      <c r="H343" s="358"/>
      <c r="I343" s="359"/>
      <c r="J343" s="360"/>
      <c r="K343" s="360"/>
      <c r="L343" s="22"/>
      <c r="M343" s="356"/>
      <c r="N343"/>
      <c r="O343" s="361"/>
      <c r="P343" s="356"/>
    </row>
    <row r="344" spans="1:16">
      <c r="A344" s="356"/>
      <c r="B344" s="357"/>
      <c r="C344" s="356"/>
      <c r="D344" s="356"/>
      <c r="E344" s="356"/>
      <c r="F344" s="356"/>
      <c r="G344" s="356"/>
      <c r="H344" s="358"/>
      <c r="I344" s="359"/>
      <c r="J344" s="360"/>
      <c r="K344" s="360"/>
      <c r="L344" s="22"/>
      <c r="M344" s="356"/>
      <c r="N344"/>
      <c r="O344" s="361"/>
      <c r="P344" s="356"/>
    </row>
    <row r="345" spans="1:16">
      <c r="A345" s="356"/>
      <c r="B345" s="357"/>
      <c r="C345" s="356"/>
      <c r="D345" s="356"/>
      <c r="E345" s="356"/>
      <c r="F345" s="356"/>
      <c r="G345" s="356"/>
      <c r="H345" s="358"/>
      <c r="I345" s="359"/>
      <c r="J345" s="360"/>
      <c r="K345" s="360"/>
      <c r="L345" s="22"/>
      <c r="M345" s="356"/>
      <c r="N345"/>
      <c r="O345" s="361"/>
      <c r="P345" s="356"/>
    </row>
    <row r="346" spans="1:16">
      <c r="A346" s="356"/>
      <c r="B346" s="357"/>
      <c r="C346" s="356"/>
      <c r="D346" s="356"/>
      <c r="E346" s="356"/>
      <c r="F346" s="356"/>
      <c r="G346" s="356"/>
      <c r="H346" s="358"/>
      <c r="I346" s="359"/>
      <c r="J346" s="360"/>
      <c r="K346" s="360"/>
      <c r="L346" s="22"/>
      <c r="M346" s="356"/>
      <c r="N346"/>
      <c r="O346" s="361"/>
      <c r="P346" s="356"/>
    </row>
    <row r="347" spans="1:16">
      <c r="A347" s="356"/>
      <c r="B347" s="357"/>
      <c r="C347" s="356"/>
      <c r="D347" s="356"/>
      <c r="E347" s="356"/>
      <c r="F347" s="356"/>
      <c r="G347" s="356"/>
      <c r="H347" s="358"/>
      <c r="I347" s="359"/>
      <c r="J347" s="360"/>
      <c r="K347" s="360"/>
      <c r="L347" s="22"/>
      <c r="M347" s="356"/>
      <c r="N347"/>
      <c r="O347" s="361"/>
      <c r="P347" s="356"/>
    </row>
    <row r="348" spans="1:16">
      <c r="A348" s="356"/>
      <c r="B348" s="357"/>
      <c r="C348" s="356"/>
      <c r="D348" s="356"/>
      <c r="E348" s="356"/>
      <c r="F348" s="356"/>
      <c r="G348" s="356"/>
      <c r="H348" s="358"/>
      <c r="I348" s="359"/>
      <c r="J348" s="360"/>
      <c r="K348" s="360"/>
      <c r="L348" s="22"/>
      <c r="M348" s="356"/>
      <c r="N348"/>
      <c r="O348" s="361"/>
      <c r="P348" s="356"/>
    </row>
    <row r="349" spans="1:16">
      <c r="A349" s="356"/>
      <c r="B349" s="357"/>
      <c r="C349" s="356"/>
      <c r="D349" s="356"/>
      <c r="E349" s="356"/>
      <c r="F349" s="356"/>
      <c r="G349" s="356"/>
      <c r="H349" s="358"/>
      <c r="I349" s="359"/>
      <c r="J349" s="360"/>
      <c r="K349" s="360"/>
      <c r="L349" s="22"/>
      <c r="M349" s="356"/>
      <c r="N349"/>
      <c r="O349" s="361"/>
      <c r="P349" s="356"/>
    </row>
    <row r="350" spans="1:16">
      <c r="A350" s="356"/>
      <c r="B350" s="357"/>
      <c r="C350" s="356"/>
      <c r="D350" s="356"/>
      <c r="E350" s="356"/>
      <c r="F350" s="356"/>
      <c r="G350" s="356"/>
      <c r="H350" s="358"/>
      <c r="I350" s="359"/>
      <c r="J350" s="360"/>
      <c r="K350" s="360"/>
      <c r="L350" s="22"/>
      <c r="M350" s="356"/>
      <c r="N350"/>
      <c r="O350" s="361"/>
      <c r="P350" s="356"/>
    </row>
    <row r="351" spans="1:16">
      <c r="A351" s="356"/>
      <c r="B351" s="357"/>
      <c r="C351" s="356"/>
      <c r="D351" s="356"/>
      <c r="E351" s="356"/>
      <c r="F351" s="356"/>
      <c r="G351" s="356"/>
      <c r="H351" s="358"/>
      <c r="I351" s="359"/>
      <c r="J351" s="360"/>
      <c r="K351" s="360"/>
      <c r="L351" s="22"/>
      <c r="M351" s="356"/>
      <c r="N351"/>
      <c r="O351" s="361"/>
      <c r="P351" s="356"/>
    </row>
    <row r="352" spans="1:16">
      <c r="A352" s="356"/>
      <c r="B352" s="357"/>
      <c r="C352" s="356"/>
      <c r="D352" s="356"/>
      <c r="E352" s="356"/>
      <c r="F352" s="356"/>
      <c r="G352" s="356"/>
      <c r="H352" s="358"/>
      <c r="I352" s="359"/>
      <c r="J352" s="360"/>
      <c r="K352" s="360"/>
      <c r="L352" s="22"/>
      <c r="M352" s="356"/>
      <c r="N352"/>
      <c r="O352" s="361"/>
      <c r="P352" s="356"/>
    </row>
    <row r="353" spans="1:16">
      <c r="A353" s="356"/>
      <c r="B353" s="357"/>
      <c r="C353" s="356"/>
      <c r="D353" s="356"/>
      <c r="E353" s="356"/>
      <c r="F353" s="356"/>
      <c r="G353" s="356"/>
      <c r="H353" s="358"/>
      <c r="I353" s="359"/>
      <c r="J353" s="360"/>
      <c r="K353" s="360"/>
      <c r="L353" s="22"/>
      <c r="M353" s="356"/>
      <c r="N353"/>
      <c r="O353" s="361"/>
      <c r="P353" s="356"/>
    </row>
    <row r="354" spans="1:16">
      <c r="A354" s="356"/>
      <c r="B354" s="357"/>
      <c r="C354" s="356"/>
      <c r="D354" s="356"/>
      <c r="E354" s="356"/>
      <c r="F354" s="356"/>
      <c r="G354" s="356"/>
      <c r="H354" s="358"/>
      <c r="I354" s="359"/>
      <c r="J354" s="360"/>
      <c r="K354" s="360"/>
      <c r="L354" s="22"/>
      <c r="M354" s="356"/>
      <c r="N354"/>
      <c r="O354" s="361"/>
      <c r="P354" s="356"/>
    </row>
    <row r="355" spans="1:16">
      <c r="A355" s="356"/>
      <c r="B355" s="357"/>
      <c r="C355" s="356"/>
      <c r="D355" s="356"/>
      <c r="E355" s="356"/>
      <c r="F355" s="356"/>
      <c r="G355" s="356"/>
      <c r="H355" s="358"/>
      <c r="I355" s="359"/>
      <c r="J355" s="360"/>
      <c r="K355" s="360"/>
      <c r="L355" s="22"/>
      <c r="M355" s="356"/>
      <c r="N355"/>
      <c r="O355" s="361"/>
      <c r="P355" s="356"/>
    </row>
    <row r="356" spans="1:16">
      <c r="A356" s="356"/>
      <c r="B356" s="357"/>
      <c r="C356" s="356"/>
      <c r="D356" s="356"/>
      <c r="E356" s="356"/>
      <c r="F356" s="356"/>
      <c r="G356" s="356"/>
      <c r="H356" s="358"/>
      <c r="I356" s="359"/>
      <c r="J356" s="360"/>
      <c r="K356" s="360"/>
      <c r="L356" s="22"/>
      <c r="M356" s="356"/>
      <c r="N356"/>
      <c r="O356" s="361"/>
      <c r="P356" s="356"/>
    </row>
    <row r="357" spans="1:16">
      <c r="A357" s="356"/>
      <c r="B357" s="357"/>
      <c r="C357" s="356"/>
      <c r="D357" s="356"/>
      <c r="E357" s="356"/>
      <c r="F357" s="356"/>
      <c r="G357" s="356"/>
      <c r="H357" s="358"/>
      <c r="I357" s="359"/>
      <c r="J357" s="360"/>
      <c r="K357" s="360"/>
      <c r="L357" s="22"/>
      <c r="M357" s="356"/>
      <c r="N357"/>
      <c r="O357" s="361"/>
      <c r="P357" s="356"/>
    </row>
    <row r="358" spans="1:16">
      <c r="A358" s="356"/>
      <c r="B358" s="357"/>
      <c r="C358" s="356"/>
      <c r="D358" s="356"/>
      <c r="E358" s="356"/>
      <c r="F358" s="356"/>
      <c r="G358" s="356"/>
      <c r="H358" s="358"/>
      <c r="I358" s="359"/>
      <c r="J358" s="360"/>
      <c r="K358" s="360"/>
      <c r="L358" s="22"/>
      <c r="M358" s="356"/>
      <c r="N358"/>
      <c r="O358" s="361"/>
      <c r="P358" s="356"/>
    </row>
    <row r="359" spans="1:16">
      <c r="A359" s="356"/>
      <c r="B359" s="357"/>
      <c r="C359" s="356"/>
      <c r="D359" s="356"/>
      <c r="E359" s="356"/>
      <c r="F359" s="356"/>
      <c r="G359" s="356"/>
      <c r="H359" s="358"/>
      <c r="I359" s="359"/>
      <c r="J359" s="360"/>
      <c r="K359" s="360"/>
      <c r="L359" s="22"/>
      <c r="M359" s="356"/>
      <c r="N359"/>
      <c r="O359" s="361"/>
      <c r="P359" s="356"/>
    </row>
    <row r="360" spans="1:16">
      <c r="A360" s="356"/>
      <c r="B360" s="357"/>
      <c r="C360" s="356"/>
      <c r="D360" s="356"/>
      <c r="E360" s="356"/>
      <c r="F360" s="356"/>
      <c r="G360" s="356"/>
      <c r="H360" s="358"/>
      <c r="I360" s="359"/>
      <c r="J360" s="360"/>
      <c r="K360" s="360"/>
      <c r="L360" s="22"/>
      <c r="M360" s="356"/>
      <c r="N360"/>
      <c r="O360" s="361"/>
      <c r="P360" s="356"/>
    </row>
    <row r="361" spans="1:16">
      <c r="A361" s="356"/>
      <c r="B361" s="357"/>
      <c r="C361" s="356"/>
      <c r="D361" s="356"/>
      <c r="E361" s="356"/>
      <c r="F361" s="356"/>
      <c r="G361" s="356"/>
      <c r="H361" s="358"/>
      <c r="I361" s="359"/>
      <c r="J361" s="360"/>
      <c r="K361" s="360"/>
      <c r="L361" s="22"/>
      <c r="M361" s="356"/>
      <c r="N361"/>
      <c r="O361" s="361"/>
      <c r="P361" s="356"/>
    </row>
    <row r="362" spans="1:16">
      <c r="A362" s="356"/>
      <c r="B362" s="357"/>
      <c r="C362" s="356"/>
      <c r="D362" s="356"/>
      <c r="E362" s="356"/>
      <c r="F362" s="356"/>
      <c r="G362" s="356"/>
      <c r="H362" s="358"/>
      <c r="I362" s="359"/>
      <c r="J362" s="360"/>
      <c r="K362" s="360"/>
      <c r="L362" s="22"/>
      <c r="M362" s="356"/>
      <c r="N362"/>
      <c r="O362" s="361"/>
      <c r="P362" s="356"/>
    </row>
    <row r="363" spans="1:16">
      <c r="A363" s="356"/>
      <c r="B363" s="357"/>
      <c r="C363" s="356"/>
      <c r="D363" s="356"/>
      <c r="E363" s="356"/>
      <c r="F363" s="356"/>
      <c r="G363" s="356"/>
      <c r="H363" s="358"/>
      <c r="I363" s="359"/>
      <c r="J363" s="360"/>
      <c r="K363" s="360"/>
      <c r="L363" s="22"/>
      <c r="M363" s="356"/>
      <c r="N363"/>
      <c r="O363" s="361"/>
      <c r="P363" s="356"/>
    </row>
    <row r="364" spans="1:16">
      <c r="A364" s="356"/>
      <c r="B364" s="357"/>
      <c r="C364" s="356"/>
      <c r="D364" s="356"/>
      <c r="E364" s="356"/>
      <c r="F364" s="356"/>
      <c r="G364" s="356"/>
      <c r="H364" s="358"/>
      <c r="I364" s="359"/>
      <c r="J364" s="360"/>
      <c r="K364" s="360"/>
      <c r="L364" s="22"/>
      <c r="M364" s="356"/>
      <c r="N364"/>
      <c r="O364" s="361"/>
      <c r="P364" s="356"/>
    </row>
    <row r="365" spans="1:16">
      <c r="A365" s="356"/>
      <c r="B365" s="357"/>
      <c r="C365" s="356"/>
      <c r="D365" s="356"/>
      <c r="E365" s="356"/>
      <c r="F365" s="356"/>
      <c r="G365" s="356"/>
      <c r="H365" s="358"/>
      <c r="I365" s="359"/>
      <c r="J365" s="360"/>
      <c r="K365" s="360"/>
      <c r="L365" s="22"/>
      <c r="M365" s="356"/>
      <c r="N365"/>
      <c r="O365" s="361"/>
      <c r="P365" s="356"/>
    </row>
    <row r="366" spans="1:16">
      <c r="A366" s="356"/>
      <c r="B366" s="357"/>
      <c r="C366" s="356"/>
      <c r="D366" s="356"/>
      <c r="E366" s="356"/>
      <c r="F366" s="356"/>
      <c r="G366" s="356"/>
      <c r="H366" s="358"/>
      <c r="I366" s="359"/>
      <c r="J366" s="360"/>
      <c r="K366" s="360"/>
      <c r="L366" s="22"/>
      <c r="M366" s="356"/>
      <c r="N366"/>
      <c r="O366" s="361"/>
      <c r="P366" s="356"/>
    </row>
    <row r="367" spans="1:16">
      <c r="A367" s="356"/>
      <c r="B367" s="357"/>
      <c r="C367" s="356"/>
      <c r="D367" s="356"/>
      <c r="E367" s="356"/>
      <c r="F367" s="356"/>
      <c r="G367" s="356"/>
      <c r="H367" s="358"/>
      <c r="I367" s="359"/>
      <c r="J367" s="360"/>
      <c r="K367" s="360"/>
      <c r="L367" s="22"/>
      <c r="M367" s="356"/>
      <c r="N367"/>
      <c r="O367" s="361"/>
      <c r="P367" s="356"/>
    </row>
    <row r="368" spans="1:16">
      <c r="A368" s="356"/>
      <c r="B368" s="357"/>
      <c r="C368" s="356"/>
      <c r="D368" s="356"/>
      <c r="E368" s="356"/>
      <c r="F368" s="356"/>
      <c r="G368" s="356"/>
      <c r="H368" s="358"/>
      <c r="I368" s="359"/>
      <c r="J368" s="360"/>
      <c r="K368" s="360"/>
      <c r="L368" s="22"/>
      <c r="M368" s="356"/>
      <c r="N368"/>
      <c r="O368" s="361"/>
      <c r="P368" s="356"/>
    </row>
    <row r="369" spans="1:16">
      <c r="A369" s="356"/>
      <c r="B369" s="357"/>
      <c r="C369" s="356"/>
      <c r="D369" s="356"/>
      <c r="E369" s="356"/>
      <c r="F369" s="356"/>
      <c r="G369" s="356"/>
      <c r="H369" s="358"/>
      <c r="I369" s="359"/>
      <c r="J369" s="360"/>
      <c r="K369" s="360"/>
      <c r="L369" s="22"/>
      <c r="M369" s="356"/>
      <c r="N369"/>
      <c r="O369" s="361"/>
      <c r="P369" s="356"/>
    </row>
    <row r="370" spans="1:16">
      <c r="A370" s="356"/>
      <c r="B370" s="357"/>
      <c r="C370" s="356"/>
      <c r="D370" s="356"/>
      <c r="E370" s="356"/>
      <c r="F370" s="356"/>
      <c r="G370" s="356"/>
      <c r="H370" s="358"/>
      <c r="I370" s="359"/>
      <c r="J370" s="360"/>
      <c r="K370" s="360"/>
      <c r="L370" s="22"/>
      <c r="M370" s="356"/>
      <c r="N370"/>
      <c r="O370" s="361"/>
      <c r="P370" s="356"/>
    </row>
    <row r="371" spans="1:16">
      <c r="A371" s="356"/>
      <c r="B371" s="357"/>
      <c r="C371" s="356"/>
      <c r="D371" s="356"/>
      <c r="E371" s="356"/>
      <c r="F371" s="356"/>
      <c r="G371" s="356"/>
      <c r="H371" s="358"/>
      <c r="I371" s="359"/>
      <c r="J371" s="360"/>
      <c r="K371" s="360"/>
      <c r="L371" s="22"/>
      <c r="M371" s="356"/>
      <c r="N371"/>
      <c r="O371" s="361"/>
      <c r="P371" s="356"/>
    </row>
    <row r="372" spans="1:16">
      <c r="A372" s="356"/>
      <c r="B372" s="357"/>
      <c r="C372" s="356"/>
      <c r="D372" s="356"/>
      <c r="E372" s="356"/>
      <c r="F372" s="356"/>
      <c r="G372" s="356"/>
      <c r="H372" s="358"/>
      <c r="I372" s="359"/>
      <c r="J372" s="360"/>
      <c r="K372" s="360"/>
      <c r="L372" s="22"/>
      <c r="M372" s="356"/>
      <c r="N372"/>
      <c r="O372" s="361"/>
      <c r="P372" s="356"/>
    </row>
    <row r="373" spans="1:16">
      <c r="A373" s="356"/>
      <c r="B373" s="357"/>
      <c r="C373" s="356"/>
      <c r="D373" s="356"/>
      <c r="E373" s="356"/>
      <c r="F373" s="356"/>
      <c r="G373" s="356"/>
      <c r="H373" s="358"/>
      <c r="I373" s="359"/>
      <c r="J373" s="360"/>
      <c r="K373" s="360"/>
      <c r="L373" s="22"/>
      <c r="M373" s="356"/>
      <c r="N373"/>
      <c r="O373" s="361"/>
      <c r="P373" s="356"/>
    </row>
    <row r="374" spans="1:16">
      <c r="A374" s="356"/>
      <c r="B374" s="357"/>
      <c r="C374" s="356"/>
      <c r="D374" s="356"/>
      <c r="E374" s="356"/>
      <c r="F374" s="356"/>
      <c r="G374" s="356"/>
      <c r="H374" s="358"/>
      <c r="I374" s="359"/>
      <c r="J374" s="360"/>
      <c r="K374" s="360"/>
      <c r="L374" s="22"/>
      <c r="M374" s="356"/>
      <c r="N374"/>
      <c r="O374" s="361"/>
      <c r="P374" s="356"/>
    </row>
    <row r="375" spans="1:16">
      <c r="A375" s="356"/>
      <c r="B375" s="357"/>
      <c r="C375" s="356"/>
      <c r="D375" s="356"/>
      <c r="E375" s="356"/>
      <c r="F375" s="356"/>
      <c r="G375" s="356"/>
      <c r="H375" s="358"/>
      <c r="I375" s="359"/>
      <c r="J375" s="360"/>
      <c r="K375" s="360"/>
      <c r="L375" s="22"/>
      <c r="M375" s="356"/>
      <c r="N375"/>
      <c r="O375" s="361"/>
      <c r="P375" s="356"/>
    </row>
    <row r="376" spans="1:16">
      <c r="A376" s="356"/>
      <c r="B376" s="357"/>
      <c r="C376" s="356"/>
      <c r="D376" s="356"/>
      <c r="E376" s="356"/>
      <c r="F376" s="356"/>
      <c r="G376" s="356"/>
      <c r="H376" s="358"/>
      <c r="I376" s="359"/>
      <c r="J376" s="360"/>
      <c r="K376" s="360"/>
      <c r="L376" s="22"/>
      <c r="M376" s="356"/>
      <c r="N376"/>
      <c r="O376" s="361"/>
      <c r="P376" s="356"/>
    </row>
    <row r="377" spans="1:16">
      <c r="A377" s="356"/>
      <c r="B377" s="357"/>
      <c r="C377" s="356"/>
      <c r="D377" s="356"/>
      <c r="E377" s="356"/>
      <c r="F377" s="356"/>
      <c r="G377" s="356"/>
      <c r="H377" s="358"/>
      <c r="I377" s="359"/>
      <c r="J377" s="360"/>
      <c r="K377" s="360"/>
      <c r="L377" s="22"/>
      <c r="M377" s="356"/>
      <c r="N377"/>
      <c r="O377" s="361"/>
      <c r="P377" s="356"/>
    </row>
    <row r="378" spans="1:16">
      <c r="A378" s="356"/>
      <c r="B378" s="357"/>
      <c r="C378" s="356"/>
      <c r="D378" s="356"/>
      <c r="E378" s="356"/>
      <c r="F378" s="356"/>
      <c r="G378" s="356"/>
      <c r="H378" s="358"/>
      <c r="I378" s="359"/>
      <c r="J378" s="360"/>
      <c r="K378" s="360"/>
      <c r="L378" s="22"/>
      <c r="M378" s="356"/>
      <c r="N378"/>
      <c r="O378" s="361"/>
      <c r="P378" s="356"/>
    </row>
    <row r="379" spans="1:16">
      <c r="A379" s="356"/>
      <c r="B379" s="357"/>
      <c r="C379" s="356"/>
      <c r="D379" s="356"/>
      <c r="E379" s="356"/>
      <c r="F379" s="356"/>
      <c r="G379" s="356"/>
      <c r="H379" s="358"/>
      <c r="I379" s="359"/>
      <c r="J379" s="360"/>
      <c r="K379" s="360"/>
      <c r="L379" s="22"/>
      <c r="M379" s="356"/>
      <c r="N379"/>
      <c r="O379" s="361"/>
      <c r="P379" s="356"/>
    </row>
    <row r="380" spans="1:16">
      <c r="A380" s="356"/>
      <c r="B380" s="357"/>
      <c r="C380" s="356"/>
      <c r="D380" s="356"/>
      <c r="E380" s="356"/>
      <c r="F380" s="356"/>
      <c r="G380" s="356"/>
      <c r="H380" s="358"/>
      <c r="I380" s="359"/>
      <c r="J380" s="360"/>
      <c r="K380" s="360"/>
      <c r="L380" s="22"/>
      <c r="M380" s="356"/>
      <c r="N380"/>
      <c r="O380" s="361"/>
      <c r="P380" s="356"/>
    </row>
    <row r="381" spans="1:16">
      <c r="A381" s="356"/>
      <c r="B381" s="357"/>
      <c r="C381" s="356"/>
      <c r="D381" s="356"/>
      <c r="E381" s="356"/>
      <c r="F381" s="356"/>
      <c r="G381" s="356"/>
      <c r="H381" s="358"/>
      <c r="I381" s="359"/>
      <c r="J381" s="360"/>
      <c r="K381" s="360"/>
      <c r="L381" s="22"/>
      <c r="M381" s="356"/>
      <c r="N381"/>
      <c r="O381" s="361"/>
      <c r="P381" s="356"/>
    </row>
    <row r="382" spans="1:16">
      <c r="A382" s="356"/>
      <c r="B382" s="357"/>
      <c r="C382" s="356"/>
      <c r="D382" s="356"/>
      <c r="E382" s="356"/>
      <c r="F382" s="356"/>
      <c r="G382" s="356"/>
      <c r="H382" s="358"/>
      <c r="I382" s="359"/>
      <c r="J382" s="360"/>
      <c r="K382" s="360"/>
      <c r="L382" s="22"/>
      <c r="M382" s="356"/>
      <c r="N382"/>
      <c r="O382" s="361"/>
      <c r="P382" s="356"/>
    </row>
    <row r="383" spans="1:16">
      <c r="A383" s="356"/>
      <c r="B383" s="357"/>
      <c r="C383" s="356"/>
      <c r="D383" s="356"/>
      <c r="E383" s="356"/>
      <c r="F383" s="356"/>
      <c r="G383" s="356"/>
      <c r="H383" s="358"/>
      <c r="I383" s="359"/>
      <c r="J383" s="360"/>
      <c r="K383" s="360"/>
      <c r="L383" s="22"/>
      <c r="M383" s="356"/>
      <c r="N383"/>
      <c r="O383" s="361"/>
      <c r="P383" s="356"/>
    </row>
    <row r="384" spans="1:16">
      <c r="A384" s="356"/>
      <c r="B384" s="357"/>
      <c r="C384" s="356"/>
      <c r="D384" s="356"/>
      <c r="E384" s="356"/>
      <c r="F384" s="356"/>
      <c r="G384" s="356"/>
      <c r="H384" s="358"/>
      <c r="I384" s="359"/>
      <c r="J384" s="360"/>
      <c r="K384" s="360"/>
      <c r="L384" s="22"/>
      <c r="M384" s="356"/>
      <c r="N384"/>
      <c r="O384" s="361"/>
      <c r="P384" s="356"/>
    </row>
    <row r="385" spans="1:16">
      <c r="A385" s="356"/>
      <c r="B385" s="357"/>
      <c r="C385" s="356"/>
      <c r="D385" s="356"/>
      <c r="E385" s="356"/>
      <c r="F385" s="356"/>
      <c r="G385" s="356"/>
      <c r="H385" s="358"/>
      <c r="I385" s="359"/>
      <c r="J385" s="360"/>
      <c r="K385" s="360"/>
      <c r="L385" s="22"/>
      <c r="M385" s="356"/>
      <c r="N385"/>
      <c r="O385" s="361"/>
      <c r="P385" s="356"/>
    </row>
    <row r="386" spans="1:16">
      <c r="A386" s="356"/>
      <c r="B386" s="357"/>
      <c r="C386" s="356"/>
      <c r="D386" s="356"/>
      <c r="E386" s="356"/>
      <c r="F386" s="356"/>
      <c r="G386" s="356"/>
      <c r="H386" s="358"/>
      <c r="I386" s="359"/>
      <c r="J386" s="360"/>
      <c r="K386" s="360"/>
      <c r="L386" s="22"/>
      <c r="M386" s="356"/>
      <c r="N386"/>
      <c r="O386" s="361"/>
      <c r="P386" s="356"/>
    </row>
    <row r="387" spans="1:16">
      <c r="A387" s="356"/>
      <c r="B387" s="357"/>
      <c r="C387" s="356"/>
      <c r="D387" s="356"/>
      <c r="E387" s="356"/>
      <c r="F387" s="356"/>
      <c r="G387" s="356"/>
      <c r="H387" s="358"/>
      <c r="I387" s="359"/>
      <c r="J387" s="360"/>
      <c r="K387" s="360"/>
      <c r="L387" s="22"/>
      <c r="M387" s="356"/>
      <c r="N387"/>
      <c r="O387" s="361"/>
      <c r="P387" s="356"/>
    </row>
    <row r="388" spans="1:16">
      <c r="A388" s="356"/>
      <c r="B388" s="357"/>
      <c r="C388" s="356"/>
      <c r="D388" s="356"/>
      <c r="E388" s="356"/>
      <c r="F388" s="356"/>
      <c r="G388" s="356"/>
      <c r="H388" s="358"/>
      <c r="I388" s="359"/>
      <c r="J388" s="360"/>
      <c r="K388" s="360"/>
      <c r="L388" s="22"/>
      <c r="M388" s="356"/>
      <c r="N388"/>
      <c r="O388" s="361"/>
      <c r="P388" s="356"/>
    </row>
    <row r="389" spans="1:16">
      <c r="A389" s="356"/>
      <c r="B389" s="357"/>
      <c r="C389" s="356"/>
      <c r="D389" s="356"/>
      <c r="E389" s="356"/>
      <c r="F389" s="356"/>
      <c r="G389" s="356"/>
      <c r="H389" s="358"/>
      <c r="I389" s="359"/>
      <c r="J389" s="360"/>
      <c r="K389" s="360"/>
      <c r="L389" s="22"/>
      <c r="M389" s="356"/>
      <c r="N389"/>
      <c r="O389" s="361"/>
      <c r="P389" s="356"/>
    </row>
    <row r="390" spans="1:16">
      <c r="A390" s="356"/>
      <c r="B390" s="357"/>
      <c r="C390" s="356"/>
      <c r="D390" s="356"/>
      <c r="E390" s="356"/>
      <c r="F390" s="356"/>
      <c r="G390" s="356"/>
      <c r="H390" s="358"/>
      <c r="I390" s="359"/>
      <c r="J390" s="360"/>
      <c r="K390" s="360"/>
      <c r="L390" s="22"/>
      <c r="M390" s="356"/>
      <c r="N390"/>
      <c r="O390" s="361"/>
      <c r="P390" s="356"/>
    </row>
    <row r="391" spans="1:16">
      <c r="A391" s="356"/>
      <c r="B391" s="357"/>
      <c r="C391" s="356"/>
      <c r="D391" s="356"/>
      <c r="E391" s="356"/>
      <c r="F391" s="356"/>
      <c r="G391" s="356"/>
      <c r="H391" s="358"/>
      <c r="I391" s="359"/>
      <c r="J391" s="360"/>
      <c r="K391" s="360"/>
      <c r="L391" s="22"/>
      <c r="M391" s="356"/>
      <c r="N391"/>
      <c r="O391" s="361"/>
      <c r="P391" s="356"/>
    </row>
    <row r="392" spans="1:16">
      <c r="A392" s="356"/>
      <c r="B392" s="357"/>
      <c r="C392" s="356"/>
      <c r="D392" s="356"/>
      <c r="E392" s="356"/>
      <c r="F392" s="356"/>
      <c r="G392" s="356"/>
      <c r="H392" s="358"/>
      <c r="I392" s="359"/>
      <c r="J392" s="360"/>
      <c r="K392" s="360"/>
      <c r="L392" s="22"/>
      <c r="M392" s="356"/>
      <c r="N392"/>
      <c r="O392" s="361"/>
      <c r="P392" s="356"/>
    </row>
    <row r="393" spans="1:16">
      <c r="A393" s="356"/>
      <c r="B393" s="357"/>
      <c r="C393" s="356"/>
      <c r="D393" s="356"/>
      <c r="E393" s="356"/>
      <c r="F393" s="356"/>
      <c r="G393" s="356"/>
      <c r="H393" s="358"/>
      <c r="I393" s="359"/>
      <c r="J393" s="360"/>
      <c r="K393" s="360"/>
      <c r="L393" s="22"/>
      <c r="M393" s="356"/>
      <c r="N393"/>
      <c r="O393" s="361"/>
      <c r="P393" s="356"/>
    </row>
    <row r="394" spans="1:16">
      <c r="A394" s="356"/>
      <c r="B394" s="357"/>
      <c r="C394" s="356"/>
      <c r="D394" s="356"/>
      <c r="E394" s="356"/>
      <c r="F394" s="356"/>
      <c r="G394" s="356"/>
      <c r="H394" s="358"/>
      <c r="I394" s="359"/>
      <c r="J394" s="360"/>
      <c r="K394" s="360"/>
      <c r="L394" s="22"/>
      <c r="M394" s="356"/>
      <c r="N394"/>
      <c r="O394" s="361"/>
      <c r="P394" s="356"/>
    </row>
    <row r="395" spans="1:16">
      <c r="A395" s="356"/>
      <c r="B395" s="357"/>
      <c r="C395" s="356"/>
      <c r="D395" s="356"/>
      <c r="E395" s="356"/>
      <c r="F395" s="356"/>
      <c r="G395" s="356"/>
      <c r="H395" s="358"/>
      <c r="I395" s="359"/>
      <c r="J395" s="360"/>
      <c r="K395" s="360"/>
      <c r="L395" s="22"/>
      <c r="M395" s="356"/>
      <c r="N395"/>
      <c r="O395" s="361"/>
      <c r="P395" s="356"/>
    </row>
    <row r="396" spans="1:16">
      <c r="A396" s="356"/>
      <c r="B396" s="357"/>
      <c r="C396" s="356"/>
      <c r="D396" s="356"/>
      <c r="E396" s="356"/>
      <c r="F396" s="356"/>
      <c r="G396" s="356"/>
      <c r="H396" s="358"/>
      <c r="I396" s="359"/>
      <c r="J396" s="360"/>
      <c r="K396" s="360"/>
      <c r="L396" s="22"/>
      <c r="M396" s="356"/>
      <c r="N396"/>
      <c r="O396" s="361"/>
      <c r="P396" s="356"/>
    </row>
    <row r="397" spans="1:16">
      <c r="A397" s="356"/>
      <c r="B397" s="357"/>
      <c r="C397" s="356"/>
      <c r="D397" s="356"/>
      <c r="E397" s="356"/>
      <c r="F397" s="356"/>
      <c r="G397" s="356"/>
      <c r="H397" s="358"/>
      <c r="I397" s="359"/>
      <c r="J397" s="360"/>
      <c r="K397" s="360"/>
      <c r="L397" s="22"/>
      <c r="M397" s="356"/>
      <c r="N397"/>
      <c r="O397" s="361"/>
      <c r="P397" s="356"/>
    </row>
    <row r="398" spans="1:16">
      <c r="A398" s="356"/>
      <c r="B398" s="357"/>
      <c r="C398" s="356"/>
      <c r="D398" s="356"/>
      <c r="E398" s="356"/>
      <c r="F398" s="356"/>
      <c r="G398" s="356"/>
      <c r="H398" s="358"/>
      <c r="I398" s="359"/>
      <c r="J398" s="360"/>
      <c r="K398" s="360"/>
      <c r="L398" s="22"/>
      <c r="M398" s="356"/>
      <c r="N398"/>
      <c r="O398" s="361"/>
      <c r="P398" s="356"/>
    </row>
    <row r="399" spans="1:16">
      <c r="A399" s="356"/>
      <c r="B399" s="357"/>
      <c r="C399" s="356"/>
      <c r="D399" s="356"/>
      <c r="E399" s="356"/>
      <c r="F399" s="356"/>
      <c r="G399" s="356"/>
      <c r="H399" s="358"/>
      <c r="I399" s="359"/>
      <c r="J399" s="360"/>
      <c r="K399" s="360"/>
      <c r="L399" s="22"/>
      <c r="M399" s="356"/>
      <c r="N399"/>
      <c r="O399" s="361"/>
      <c r="P399" s="356"/>
    </row>
    <row r="400" spans="1:16">
      <c r="A400" s="356"/>
      <c r="B400" s="357"/>
      <c r="C400" s="356"/>
      <c r="D400" s="356"/>
      <c r="E400" s="356"/>
      <c r="F400" s="356"/>
      <c r="G400" s="356"/>
      <c r="H400" s="358"/>
      <c r="I400" s="359"/>
      <c r="J400" s="360"/>
      <c r="K400" s="360"/>
      <c r="L400" s="22"/>
      <c r="M400" s="356"/>
      <c r="N400"/>
      <c r="O400" s="361"/>
      <c r="P400" s="356"/>
    </row>
    <row r="401" spans="1:16">
      <c r="A401" s="356"/>
      <c r="B401" s="357"/>
      <c r="C401" s="356"/>
      <c r="D401" s="356"/>
      <c r="E401" s="356"/>
      <c r="F401" s="356"/>
      <c r="G401" s="356"/>
      <c r="H401" s="358"/>
      <c r="I401" s="359"/>
      <c r="J401" s="360"/>
      <c r="K401" s="360"/>
      <c r="L401" s="22"/>
      <c r="M401" s="356"/>
      <c r="N401"/>
      <c r="O401" s="361"/>
      <c r="P401" s="356"/>
    </row>
    <row r="402" spans="1:16">
      <c r="A402" s="356"/>
      <c r="B402" s="357"/>
      <c r="C402" s="356"/>
      <c r="D402" s="356"/>
      <c r="E402" s="356"/>
      <c r="F402" s="356"/>
      <c r="G402" s="356"/>
      <c r="H402" s="358"/>
      <c r="I402" s="359"/>
      <c r="J402" s="360"/>
      <c r="K402" s="360"/>
      <c r="L402" s="22"/>
      <c r="M402" s="356"/>
      <c r="N402"/>
      <c r="O402" s="361"/>
      <c r="P402" s="356"/>
    </row>
    <row r="403" spans="1:16">
      <c r="A403" s="356"/>
      <c r="B403" s="357"/>
      <c r="C403" s="356"/>
      <c r="D403" s="356"/>
      <c r="E403" s="356"/>
      <c r="F403" s="356"/>
      <c r="G403" s="356"/>
      <c r="H403" s="358"/>
      <c r="I403" s="359"/>
      <c r="J403" s="360"/>
      <c r="K403" s="360"/>
      <c r="L403" s="22"/>
      <c r="M403" s="356"/>
      <c r="N403"/>
      <c r="O403" s="361"/>
      <c r="P403" s="356"/>
    </row>
    <row r="404" spans="1:16">
      <c r="A404" s="356"/>
      <c r="B404" s="357"/>
      <c r="C404" s="356"/>
      <c r="D404" s="356"/>
      <c r="E404" s="356"/>
      <c r="F404" s="356"/>
      <c r="G404" s="356"/>
      <c r="H404" s="358"/>
      <c r="I404" s="359"/>
      <c r="J404" s="360"/>
      <c r="K404" s="360"/>
      <c r="L404" s="22"/>
      <c r="M404" s="356"/>
      <c r="N404"/>
      <c r="O404" s="361"/>
      <c r="P404" s="356"/>
    </row>
    <row r="405" spans="1:16">
      <c r="A405" s="356"/>
      <c r="B405" s="357"/>
      <c r="C405" s="356"/>
      <c r="D405" s="356"/>
      <c r="E405" s="356"/>
      <c r="F405" s="356"/>
      <c r="G405" s="356"/>
      <c r="H405" s="358"/>
      <c r="I405" s="359"/>
      <c r="J405" s="360"/>
      <c r="K405" s="360"/>
      <c r="L405" s="22"/>
      <c r="M405" s="356"/>
      <c r="N405"/>
      <c r="O405" s="361"/>
      <c r="P405" s="356"/>
    </row>
    <row r="406" spans="1:16">
      <c r="A406" s="356"/>
      <c r="B406" s="357"/>
      <c r="C406" s="356"/>
      <c r="D406" s="356"/>
      <c r="E406" s="356"/>
      <c r="F406" s="356"/>
      <c r="G406" s="356"/>
      <c r="H406" s="358"/>
      <c r="I406" s="359"/>
      <c r="J406" s="360"/>
      <c r="K406" s="360"/>
      <c r="L406" s="22"/>
      <c r="M406" s="356"/>
      <c r="N406"/>
      <c r="O406" s="361"/>
      <c r="P406" s="356"/>
    </row>
    <row r="407" spans="1:16">
      <c r="A407" s="356"/>
      <c r="B407" s="357"/>
      <c r="C407" s="356"/>
      <c r="D407" s="356"/>
      <c r="E407" s="356"/>
      <c r="F407" s="356"/>
      <c r="G407" s="356"/>
      <c r="H407" s="358"/>
      <c r="I407" s="359"/>
      <c r="J407" s="360"/>
      <c r="K407" s="360"/>
      <c r="L407" s="22"/>
      <c r="M407" s="356"/>
      <c r="N407"/>
      <c r="O407" s="361"/>
      <c r="P407" s="356"/>
    </row>
    <row r="408" spans="1:16">
      <c r="A408" s="356"/>
      <c r="B408" s="357"/>
      <c r="C408" s="356"/>
      <c r="D408" s="356"/>
      <c r="E408" s="356"/>
      <c r="F408" s="356"/>
      <c r="G408" s="356"/>
      <c r="H408" s="358"/>
      <c r="I408" s="359"/>
      <c r="J408" s="360"/>
      <c r="K408" s="360"/>
      <c r="L408" s="22"/>
      <c r="M408" s="356"/>
      <c r="N408"/>
      <c r="O408" s="361"/>
      <c r="P408" s="356"/>
    </row>
    <row r="409" spans="1:16">
      <c r="A409" s="356"/>
      <c r="B409" s="357"/>
      <c r="C409" s="356"/>
      <c r="D409" s="356"/>
      <c r="E409" s="356"/>
      <c r="F409" s="356"/>
      <c r="G409" s="356"/>
      <c r="H409" s="358"/>
      <c r="I409" s="359"/>
      <c r="J409" s="360"/>
      <c r="K409" s="360"/>
      <c r="L409" s="22"/>
      <c r="M409" s="356"/>
      <c r="N409"/>
      <c r="O409" s="361"/>
      <c r="P409" s="356"/>
    </row>
    <row r="410" spans="1:16">
      <c r="A410" s="356"/>
      <c r="B410" s="357"/>
      <c r="C410" s="356"/>
      <c r="D410" s="356"/>
      <c r="E410" s="356"/>
      <c r="F410" s="356"/>
      <c r="G410" s="356"/>
      <c r="H410" s="358"/>
      <c r="I410" s="359"/>
      <c r="J410" s="360"/>
      <c r="K410" s="360"/>
      <c r="L410" s="22"/>
      <c r="M410" s="356"/>
      <c r="N410"/>
      <c r="O410" s="361"/>
      <c r="P410" s="356"/>
    </row>
    <row r="411" spans="1:16">
      <c r="A411" s="356"/>
      <c r="B411" s="357"/>
      <c r="C411" s="356"/>
      <c r="D411" s="356"/>
      <c r="E411" s="356"/>
      <c r="F411" s="356"/>
      <c r="G411" s="356"/>
      <c r="H411" s="358"/>
      <c r="I411" s="359"/>
      <c r="J411" s="360"/>
      <c r="K411" s="360"/>
      <c r="L411" s="22"/>
      <c r="M411" s="356"/>
      <c r="N411"/>
      <c r="O411" s="361"/>
      <c r="P411" s="356"/>
    </row>
    <row r="412" spans="1:16">
      <c r="A412" s="356"/>
      <c r="B412" s="357"/>
      <c r="C412" s="356"/>
      <c r="D412" s="356"/>
      <c r="E412" s="356"/>
      <c r="F412" s="356"/>
      <c r="G412" s="356"/>
      <c r="H412" s="358"/>
      <c r="I412" s="359"/>
      <c r="J412" s="360"/>
      <c r="K412" s="360"/>
      <c r="L412" s="22"/>
      <c r="M412" s="356"/>
      <c r="N412"/>
      <c r="O412" s="361"/>
      <c r="P412" s="356"/>
    </row>
    <row r="413" spans="1:16">
      <c r="A413" s="356"/>
      <c r="B413" s="357"/>
      <c r="C413" s="356"/>
      <c r="D413" s="356"/>
      <c r="E413" s="356"/>
      <c r="F413" s="356"/>
      <c r="G413" s="356"/>
      <c r="H413" s="358"/>
      <c r="I413" s="359"/>
      <c r="J413" s="360"/>
      <c r="K413" s="360"/>
      <c r="L413" s="22"/>
      <c r="M413" s="356"/>
      <c r="N413"/>
      <c r="O413" s="361"/>
      <c r="P413" s="356"/>
    </row>
    <row r="414" spans="1:16">
      <c r="A414" s="356"/>
      <c r="B414" s="357"/>
      <c r="C414" s="356"/>
      <c r="D414" s="356"/>
      <c r="E414" s="356"/>
      <c r="F414" s="356"/>
      <c r="G414" s="356"/>
      <c r="H414" s="358"/>
      <c r="I414" s="359"/>
      <c r="J414" s="360"/>
      <c r="K414" s="360"/>
      <c r="L414" s="22"/>
      <c r="M414" s="356"/>
      <c r="N414"/>
      <c r="O414" s="361"/>
      <c r="P414" s="356"/>
    </row>
    <row r="415" spans="1:16">
      <c r="A415" s="356"/>
      <c r="B415" s="357"/>
      <c r="C415" s="356"/>
      <c r="D415" s="356"/>
      <c r="E415" s="356"/>
      <c r="F415" s="356"/>
      <c r="G415" s="356"/>
      <c r="H415" s="358"/>
      <c r="I415" s="359"/>
      <c r="J415" s="360"/>
      <c r="K415" s="360"/>
      <c r="L415" s="22"/>
      <c r="M415" s="356"/>
      <c r="N415"/>
      <c r="O415" s="361"/>
      <c r="P415" s="356"/>
    </row>
    <row r="416" spans="1:16">
      <c r="A416" s="356"/>
      <c r="B416" s="357"/>
      <c r="C416" s="356"/>
      <c r="D416" s="356"/>
      <c r="E416" s="356"/>
      <c r="F416" s="356"/>
      <c r="G416" s="356"/>
      <c r="H416" s="358"/>
      <c r="I416" s="359"/>
      <c r="J416" s="360"/>
      <c r="K416" s="360"/>
      <c r="L416" s="22"/>
      <c r="M416" s="356"/>
      <c r="N416"/>
      <c r="O416" s="361"/>
      <c r="P416" s="356"/>
    </row>
    <row r="417" spans="1:16">
      <c r="A417" s="356"/>
      <c r="B417" s="357"/>
      <c r="C417" s="356"/>
      <c r="D417" s="356"/>
      <c r="E417" s="356"/>
      <c r="F417" s="356"/>
      <c r="G417" s="356"/>
      <c r="H417" s="358"/>
      <c r="I417" s="359"/>
      <c r="J417" s="360"/>
      <c r="K417" s="360"/>
      <c r="L417" s="22"/>
      <c r="M417" s="356"/>
      <c r="N417"/>
      <c r="O417" s="361"/>
      <c r="P417" s="356"/>
    </row>
    <row r="418" spans="1:16">
      <c r="A418" s="356"/>
      <c r="B418" s="357"/>
      <c r="C418" s="356"/>
      <c r="D418" s="356"/>
      <c r="E418" s="356"/>
      <c r="F418" s="356"/>
      <c r="G418" s="356"/>
      <c r="H418" s="358"/>
      <c r="I418" s="359"/>
      <c r="J418" s="360"/>
      <c r="K418" s="360"/>
      <c r="L418" s="22"/>
      <c r="M418" s="356"/>
      <c r="N418"/>
      <c r="O418" s="361"/>
      <c r="P418" s="356"/>
    </row>
    <row r="419" spans="1:16">
      <c r="A419" s="356"/>
      <c r="B419" s="357"/>
      <c r="C419" s="356"/>
      <c r="D419" s="356"/>
      <c r="E419" s="356"/>
      <c r="F419" s="356"/>
      <c r="G419" s="356"/>
      <c r="H419" s="358"/>
      <c r="I419" s="359"/>
      <c r="J419" s="360"/>
      <c r="K419" s="360"/>
      <c r="L419" s="22"/>
      <c r="M419" s="356"/>
      <c r="N419"/>
      <c r="O419" s="361"/>
      <c r="P419" s="356"/>
    </row>
    <row r="420" spans="1:16">
      <c r="A420" s="356"/>
      <c r="B420" s="357"/>
      <c r="C420" s="356"/>
      <c r="D420" s="356"/>
      <c r="E420" s="356"/>
      <c r="F420" s="356"/>
      <c r="G420" s="356"/>
      <c r="H420" s="358"/>
      <c r="I420" s="359"/>
      <c r="J420" s="360"/>
      <c r="K420" s="360"/>
      <c r="L420" s="22"/>
      <c r="M420" s="356"/>
      <c r="N420"/>
      <c r="O420" s="361"/>
      <c r="P420" s="356"/>
    </row>
    <row r="421" spans="1:16">
      <c r="A421" s="356"/>
      <c r="B421" s="357"/>
      <c r="C421" s="356"/>
      <c r="D421" s="356"/>
      <c r="E421" s="356"/>
      <c r="F421" s="356"/>
      <c r="G421" s="356"/>
      <c r="H421" s="358"/>
      <c r="I421" s="359"/>
      <c r="J421" s="360"/>
      <c r="K421" s="360"/>
      <c r="L421" s="22"/>
      <c r="M421" s="356"/>
      <c r="N421"/>
      <c r="O421" s="361"/>
      <c r="P421" s="356"/>
    </row>
    <row r="422" spans="1:16">
      <c r="A422" s="356"/>
      <c r="B422" s="357"/>
      <c r="C422" s="356"/>
      <c r="D422" s="356"/>
      <c r="E422" s="356"/>
      <c r="F422" s="356"/>
      <c r="G422" s="356"/>
      <c r="H422" s="358"/>
      <c r="I422" s="359"/>
      <c r="J422" s="360"/>
      <c r="K422" s="360"/>
      <c r="L422" s="22"/>
      <c r="M422" s="356"/>
      <c r="N422"/>
      <c r="O422" s="361"/>
      <c r="P422" s="356"/>
    </row>
    <row r="423" spans="1:16">
      <c r="A423" s="356"/>
      <c r="B423" s="357"/>
      <c r="C423" s="356"/>
      <c r="D423" s="356"/>
      <c r="E423" s="356"/>
      <c r="F423" s="356"/>
      <c r="G423" s="356"/>
      <c r="H423" s="358"/>
      <c r="I423" s="359"/>
      <c r="J423" s="360"/>
      <c r="K423" s="360"/>
      <c r="L423" s="22"/>
      <c r="M423" s="356"/>
      <c r="N423"/>
      <c r="O423" s="361"/>
      <c r="P423" s="356"/>
    </row>
    <row r="424" spans="1:16">
      <c r="A424" s="356"/>
      <c r="B424" s="357"/>
      <c r="C424" s="356"/>
      <c r="D424" s="356"/>
      <c r="E424" s="356"/>
      <c r="F424" s="356"/>
      <c r="G424" s="356"/>
      <c r="H424" s="358"/>
      <c r="I424" s="359"/>
      <c r="J424" s="360"/>
      <c r="K424" s="360"/>
      <c r="L424" s="22"/>
      <c r="M424" s="356"/>
      <c r="N424"/>
      <c r="O424" s="361"/>
      <c r="P424" s="356"/>
    </row>
    <row r="425" spans="1:16">
      <c r="A425" s="356"/>
      <c r="B425" s="357"/>
      <c r="C425" s="356"/>
      <c r="D425" s="356"/>
      <c r="E425" s="356"/>
      <c r="F425" s="356"/>
      <c r="G425" s="356"/>
      <c r="H425" s="358"/>
      <c r="I425" s="359"/>
      <c r="J425" s="360"/>
      <c r="K425" s="360"/>
      <c r="L425" s="22"/>
      <c r="M425" s="356"/>
      <c r="N425"/>
      <c r="O425" s="361"/>
      <c r="P425" s="356"/>
    </row>
    <row r="426" spans="1:16">
      <c r="A426" s="356"/>
      <c r="B426" s="357"/>
      <c r="C426" s="356"/>
      <c r="D426" s="356"/>
      <c r="E426" s="356"/>
      <c r="F426" s="356"/>
      <c r="G426" s="356"/>
      <c r="H426" s="358"/>
      <c r="I426" s="359"/>
      <c r="J426" s="360"/>
      <c r="K426" s="360"/>
      <c r="L426" s="22"/>
      <c r="M426" s="356"/>
      <c r="N426"/>
      <c r="O426" s="361"/>
      <c r="P426" s="356"/>
    </row>
    <row r="427" spans="1:16">
      <c r="A427" s="356"/>
      <c r="B427" s="357"/>
      <c r="C427" s="356"/>
      <c r="D427" s="356"/>
      <c r="E427" s="356"/>
      <c r="F427" s="356"/>
      <c r="G427" s="356"/>
      <c r="H427" s="358"/>
      <c r="I427" s="359"/>
      <c r="J427" s="360"/>
      <c r="K427" s="360"/>
      <c r="L427" s="22"/>
      <c r="M427" s="356"/>
      <c r="N427"/>
      <c r="O427" s="361"/>
      <c r="P427" s="356"/>
    </row>
    <row r="428" spans="1:16">
      <c r="A428" s="356"/>
      <c r="B428" s="357"/>
      <c r="C428" s="356"/>
      <c r="D428" s="356"/>
      <c r="E428" s="356"/>
      <c r="F428" s="356"/>
      <c r="G428" s="356"/>
      <c r="H428" s="358"/>
      <c r="I428" s="359"/>
      <c r="J428" s="360"/>
      <c r="K428" s="360"/>
      <c r="L428" s="22"/>
      <c r="M428" s="356"/>
      <c r="N428"/>
      <c r="O428" s="361"/>
      <c r="P428" s="356"/>
    </row>
    <row r="429" spans="1:16">
      <c r="A429" s="356"/>
      <c r="B429" s="357"/>
      <c r="C429" s="356"/>
      <c r="D429" s="356"/>
      <c r="E429" s="356"/>
      <c r="F429" s="356"/>
      <c r="G429" s="356"/>
      <c r="H429" s="358"/>
      <c r="I429" s="359"/>
      <c r="J429" s="360"/>
      <c r="K429" s="360"/>
      <c r="L429" s="22"/>
      <c r="M429" s="356"/>
      <c r="N429"/>
      <c r="O429" s="361"/>
      <c r="P429" s="356"/>
    </row>
    <row r="430" spans="1:16">
      <c r="A430" s="356"/>
      <c r="B430" s="357"/>
      <c r="C430" s="356"/>
      <c r="D430" s="356"/>
      <c r="E430" s="356"/>
      <c r="F430" s="356"/>
      <c r="G430" s="356"/>
      <c r="H430" s="358"/>
      <c r="I430" s="359"/>
      <c r="J430" s="360"/>
      <c r="K430" s="360"/>
      <c r="L430" s="22"/>
      <c r="M430" s="356"/>
      <c r="N430"/>
      <c r="O430" s="361"/>
      <c r="P430" s="356"/>
    </row>
    <row r="431" spans="1:16">
      <c r="A431" s="356"/>
      <c r="B431" s="357"/>
      <c r="C431" s="356"/>
      <c r="D431" s="356"/>
      <c r="E431" s="356"/>
      <c r="F431" s="356"/>
      <c r="G431" s="356"/>
      <c r="H431" s="358"/>
      <c r="I431" s="359"/>
      <c r="J431" s="360"/>
      <c r="K431" s="360"/>
      <c r="L431" s="22"/>
      <c r="M431" s="356"/>
      <c r="N431"/>
      <c r="O431" s="361"/>
      <c r="P431" s="356"/>
    </row>
    <row r="432" spans="1:16">
      <c r="A432" s="356"/>
      <c r="B432" s="357"/>
      <c r="C432" s="356"/>
      <c r="D432" s="356"/>
      <c r="E432" s="356"/>
      <c r="F432" s="356"/>
      <c r="G432" s="356"/>
      <c r="H432" s="358"/>
      <c r="I432" s="359"/>
      <c r="J432" s="360"/>
      <c r="K432" s="360"/>
      <c r="L432" s="22"/>
      <c r="M432" s="356"/>
      <c r="N432"/>
      <c r="O432" s="361"/>
      <c r="P432" s="356"/>
    </row>
    <row r="433" spans="1:16">
      <c r="A433" s="356"/>
      <c r="B433" s="357"/>
      <c r="C433" s="356"/>
      <c r="D433" s="356"/>
      <c r="E433" s="356"/>
      <c r="F433" s="356"/>
      <c r="G433" s="356"/>
      <c r="H433" s="358"/>
      <c r="I433" s="359"/>
      <c r="J433" s="360"/>
      <c r="K433" s="360"/>
      <c r="L433" s="22"/>
      <c r="M433" s="356"/>
      <c r="N433"/>
      <c r="O433" s="361"/>
      <c r="P433" s="356"/>
    </row>
    <row r="434" spans="1:16">
      <c r="A434" s="356"/>
      <c r="B434" s="357"/>
      <c r="C434" s="356"/>
      <c r="D434" s="356"/>
      <c r="E434" s="356"/>
      <c r="F434" s="356"/>
      <c r="G434" s="356"/>
      <c r="H434" s="358"/>
      <c r="I434" s="359"/>
      <c r="J434" s="360"/>
      <c r="K434" s="360"/>
      <c r="L434" s="22"/>
      <c r="M434" s="356"/>
      <c r="N434"/>
      <c r="O434" s="361"/>
      <c r="P434" s="356"/>
    </row>
    <row r="435" spans="1:16">
      <c r="A435" s="356"/>
      <c r="B435" s="357"/>
      <c r="C435" s="356"/>
      <c r="D435" s="356"/>
      <c r="E435" s="356"/>
      <c r="F435" s="356"/>
      <c r="G435" s="356"/>
      <c r="H435" s="358"/>
      <c r="I435" s="359"/>
      <c r="J435" s="360"/>
      <c r="K435" s="360"/>
      <c r="L435" s="22"/>
      <c r="M435" s="356"/>
      <c r="N435"/>
      <c r="O435" s="361"/>
      <c r="P435" s="356"/>
    </row>
    <row r="436" spans="1:16">
      <c r="A436" s="356"/>
      <c r="B436" s="357"/>
      <c r="C436" s="356"/>
      <c r="D436" s="356"/>
      <c r="E436" s="356"/>
      <c r="F436" s="356"/>
      <c r="G436" s="356"/>
      <c r="H436" s="358"/>
      <c r="I436" s="359"/>
      <c r="J436" s="360"/>
      <c r="K436" s="360"/>
      <c r="L436" s="22"/>
      <c r="M436" s="356"/>
      <c r="N436"/>
      <c r="O436" s="361"/>
      <c r="P436" s="356"/>
    </row>
    <row r="437" spans="1:16">
      <c r="A437" s="356"/>
      <c r="B437" s="357"/>
      <c r="C437" s="356"/>
      <c r="D437" s="356"/>
      <c r="E437" s="356"/>
      <c r="F437" s="356"/>
      <c r="G437" s="356"/>
      <c r="H437" s="358"/>
      <c r="I437" s="359"/>
      <c r="J437" s="360"/>
      <c r="K437" s="360"/>
      <c r="L437" s="22"/>
      <c r="M437" s="356"/>
      <c r="N437"/>
      <c r="O437" s="361"/>
      <c r="P437" s="356"/>
    </row>
    <row r="438" spans="1:16">
      <c r="A438" s="356"/>
      <c r="B438" s="357"/>
      <c r="C438" s="356"/>
      <c r="D438" s="356"/>
      <c r="E438" s="356"/>
      <c r="F438" s="356"/>
      <c r="G438" s="356"/>
      <c r="H438" s="358"/>
      <c r="I438" s="359"/>
      <c r="J438" s="360"/>
      <c r="K438" s="360"/>
      <c r="L438" s="22"/>
      <c r="M438" s="356"/>
      <c r="N438"/>
      <c r="O438" s="361"/>
      <c r="P438" s="356"/>
    </row>
    <row r="439" spans="1:16">
      <c r="A439" s="356"/>
      <c r="B439" s="357"/>
      <c r="C439" s="356"/>
      <c r="D439" s="356"/>
      <c r="E439" s="356"/>
      <c r="F439" s="356"/>
      <c r="G439" s="356"/>
      <c r="H439" s="358"/>
      <c r="I439" s="359"/>
      <c r="J439" s="360"/>
      <c r="K439" s="360"/>
      <c r="L439" s="22"/>
      <c r="M439" s="356"/>
      <c r="N439"/>
      <c r="O439" s="361"/>
      <c r="P439" s="356"/>
    </row>
    <row r="440" spans="1:16">
      <c r="A440" s="356"/>
      <c r="B440" s="357"/>
      <c r="C440" s="356"/>
      <c r="D440" s="356"/>
      <c r="E440" s="356"/>
      <c r="F440" s="356"/>
      <c r="G440" s="356"/>
      <c r="H440" s="358"/>
      <c r="I440" s="359"/>
      <c r="J440" s="360"/>
      <c r="K440" s="360"/>
      <c r="L440" s="22"/>
      <c r="M440" s="356"/>
      <c r="N440"/>
      <c r="O440" s="361"/>
      <c r="P440" s="356"/>
    </row>
    <row r="441" spans="1:16">
      <c r="A441" s="356"/>
      <c r="B441" s="357"/>
      <c r="C441" s="356"/>
      <c r="D441" s="356"/>
      <c r="E441" s="356"/>
      <c r="F441" s="356"/>
      <c r="G441" s="356"/>
      <c r="H441" s="358"/>
      <c r="I441" s="359"/>
      <c r="J441" s="360"/>
      <c r="K441" s="360"/>
      <c r="L441" s="22"/>
      <c r="M441" s="356"/>
      <c r="N441"/>
      <c r="O441" s="361"/>
      <c r="P441" s="356"/>
    </row>
    <row r="442" spans="1:16">
      <c r="A442" s="356"/>
      <c r="B442" s="357"/>
      <c r="C442" s="356"/>
      <c r="D442" s="356"/>
      <c r="E442" s="356"/>
      <c r="F442" s="356"/>
      <c r="G442" s="356"/>
      <c r="H442" s="358"/>
      <c r="I442" s="359"/>
      <c r="J442" s="360"/>
      <c r="K442" s="360"/>
      <c r="L442" s="22"/>
      <c r="M442" s="356"/>
      <c r="N442"/>
      <c r="O442" s="361"/>
      <c r="P442" s="356"/>
    </row>
    <row r="443" spans="1:16">
      <c r="A443" s="356"/>
      <c r="B443" s="357"/>
      <c r="C443" s="356"/>
      <c r="D443" s="356"/>
      <c r="E443" s="356"/>
      <c r="F443" s="356"/>
      <c r="G443" s="356"/>
      <c r="H443" s="358"/>
      <c r="I443" s="359"/>
      <c r="J443" s="360"/>
      <c r="K443" s="360"/>
      <c r="L443" s="22"/>
      <c r="M443" s="356"/>
      <c r="N443"/>
      <c r="O443" s="361"/>
      <c r="P443" s="356"/>
    </row>
    <row r="444" spans="1:16">
      <c r="A444" s="356"/>
      <c r="B444" s="357"/>
      <c r="C444" s="356"/>
      <c r="D444" s="356"/>
      <c r="E444" s="356"/>
      <c r="F444" s="356"/>
      <c r="G444" s="356"/>
      <c r="H444" s="358"/>
      <c r="I444" s="359"/>
      <c r="J444" s="360"/>
      <c r="K444" s="360"/>
      <c r="L444" s="22"/>
      <c r="M444" s="356"/>
      <c r="N444"/>
      <c r="O444" s="361"/>
      <c r="P444" s="356"/>
    </row>
    <row r="445" spans="1:16">
      <c r="A445" s="356"/>
      <c r="B445" s="357"/>
      <c r="C445" s="356"/>
      <c r="D445" s="356"/>
      <c r="E445" s="356"/>
      <c r="F445" s="356"/>
      <c r="G445" s="356"/>
      <c r="H445" s="358"/>
      <c r="I445" s="359"/>
      <c r="J445" s="360"/>
      <c r="K445" s="360"/>
      <c r="L445" s="22"/>
      <c r="M445" s="356"/>
      <c r="N445"/>
      <c r="O445" s="361"/>
      <c r="P445" s="356"/>
    </row>
    <row r="446" spans="1:16">
      <c r="A446" s="356"/>
      <c r="B446" s="357"/>
      <c r="C446" s="356"/>
      <c r="D446" s="356"/>
      <c r="E446" s="356"/>
      <c r="F446" s="356"/>
      <c r="G446" s="356"/>
      <c r="H446" s="358"/>
      <c r="I446" s="359"/>
      <c r="J446" s="360"/>
      <c r="K446" s="360"/>
      <c r="L446" s="22"/>
      <c r="M446" s="356"/>
      <c r="N446"/>
      <c r="O446" s="361"/>
      <c r="P446" s="356"/>
    </row>
    <row r="447" spans="1:16">
      <c r="A447" s="356"/>
      <c r="B447" s="357"/>
      <c r="C447" s="356"/>
      <c r="D447" s="356"/>
      <c r="E447" s="356"/>
      <c r="F447" s="356"/>
      <c r="G447" s="356"/>
      <c r="H447" s="358"/>
      <c r="I447" s="359"/>
      <c r="J447" s="360"/>
      <c r="K447" s="360"/>
      <c r="L447" s="22"/>
      <c r="M447" s="356"/>
      <c r="N447"/>
      <c r="O447" s="361"/>
      <c r="P447" s="356"/>
    </row>
    <row r="448" spans="1:16">
      <c r="A448" s="356"/>
      <c r="B448" s="357"/>
      <c r="C448" s="356"/>
      <c r="D448" s="356"/>
      <c r="E448" s="356"/>
      <c r="F448" s="356"/>
      <c r="G448" s="356"/>
      <c r="H448" s="358"/>
      <c r="I448" s="359"/>
      <c r="J448" s="360"/>
      <c r="K448" s="360"/>
      <c r="L448" s="22"/>
      <c r="M448" s="356"/>
      <c r="N448"/>
      <c r="O448" s="361"/>
      <c r="P448" s="356"/>
    </row>
    <row r="449" spans="1:16">
      <c r="A449" s="356"/>
      <c r="B449" s="357"/>
      <c r="C449" s="356"/>
      <c r="D449" s="356"/>
      <c r="E449" s="356"/>
      <c r="F449" s="356"/>
      <c r="G449" s="356"/>
      <c r="H449" s="358"/>
      <c r="I449" s="359"/>
      <c r="J449" s="360"/>
      <c r="K449" s="360"/>
      <c r="L449" s="22"/>
      <c r="M449" s="356"/>
      <c r="N449"/>
      <c r="O449" s="361"/>
      <c r="P449" s="356"/>
    </row>
    <row r="450" spans="1:16">
      <c r="A450" s="356"/>
      <c r="B450" s="357"/>
      <c r="C450" s="356"/>
      <c r="D450" s="356"/>
      <c r="E450" s="356"/>
      <c r="F450" s="356"/>
      <c r="G450" s="356"/>
      <c r="H450" s="358"/>
      <c r="I450" s="359"/>
      <c r="J450" s="360"/>
      <c r="K450" s="360"/>
      <c r="L450" s="22"/>
      <c r="M450" s="356"/>
      <c r="N450"/>
      <c r="O450" s="361"/>
      <c r="P450" s="356"/>
    </row>
    <row r="451" spans="1:16">
      <c r="A451" s="356"/>
      <c r="B451" s="357"/>
      <c r="C451" s="356"/>
      <c r="D451" s="356"/>
      <c r="E451" s="356"/>
      <c r="F451" s="356"/>
      <c r="G451" s="356"/>
      <c r="H451" s="358"/>
      <c r="I451" s="359"/>
      <c r="J451" s="360"/>
      <c r="K451" s="360"/>
      <c r="L451" s="22"/>
      <c r="M451" s="356"/>
      <c r="N451"/>
      <c r="O451" s="361"/>
      <c r="P451" s="356"/>
    </row>
    <row r="452" spans="1:16">
      <c r="A452" s="356"/>
      <c r="B452" s="357"/>
      <c r="C452" s="356"/>
      <c r="D452" s="356"/>
      <c r="E452" s="356"/>
      <c r="F452" s="356"/>
      <c r="G452" s="356"/>
      <c r="H452" s="358"/>
      <c r="I452" s="359"/>
      <c r="J452" s="360"/>
      <c r="K452" s="360"/>
      <c r="L452" s="22"/>
      <c r="M452" s="356"/>
      <c r="N452"/>
      <c r="O452" s="361"/>
      <c r="P452" s="356"/>
    </row>
    <row r="453" spans="1:16">
      <c r="A453" s="356"/>
      <c r="B453" s="357"/>
      <c r="C453" s="356"/>
      <c r="D453" s="356"/>
      <c r="E453" s="356"/>
      <c r="F453" s="356"/>
      <c r="G453" s="356"/>
      <c r="H453" s="358"/>
      <c r="I453" s="359"/>
      <c r="J453" s="360"/>
      <c r="K453" s="360"/>
      <c r="L453" s="22"/>
      <c r="M453" s="356"/>
      <c r="N453"/>
      <c r="O453" s="361"/>
      <c r="P453" s="356"/>
    </row>
    <row r="454" spans="1:16">
      <c r="A454" s="356"/>
      <c r="B454" s="357"/>
      <c r="C454" s="356"/>
      <c r="D454" s="356"/>
      <c r="E454" s="356"/>
      <c r="F454" s="356"/>
      <c r="G454" s="356"/>
      <c r="H454" s="358"/>
      <c r="I454" s="359"/>
      <c r="J454" s="360"/>
      <c r="K454" s="360"/>
      <c r="L454" s="22"/>
      <c r="M454" s="356"/>
      <c r="N454"/>
      <c r="O454" s="361"/>
      <c r="P454" s="356"/>
    </row>
    <row r="455" spans="1:16">
      <c r="A455" s="356"/>
      <c r="B455" s="357"/>
      <c r="C455" s="356"/>
      <c r="D455" s="356"/>
      <c r="E455" s="356"/>
      <c r="F455" s="356"/>
      <c r="G455" s="356"/>
      <c r="H455" s="358"/>
      <c r="I455" s="359"/>
      <c r="J455" s="360"/>
      <c r="K455" s="360"/>
      <c r="L455" s="22"/>
      <c r="M455" s="356"/>
      <c r="N455"/>
      <c r="O455" s="361"/>
      <c r="P455" s="356"/>
    </row>
    <row r="456" spans="1:16">
      <c r="A456" s="356"/>
      <c r="B456" s="357"/>
      <c r="C456" s="356"/>
      <c r="D456" s="356"/>
      <c r="E456" s="356"/>
      <c r="F456" s="356"/>
      <c r="G456" s="356"/>
      <c r="H456" s="358"/>
      <c r="I456" s="359"/>
      <c r="J456" s="360"/>
      <c r="K456" s="360"/>
      <c r="L456" s="22"/>
      <c r="M456" s="356"/>
      <c r="N456"/>
      <c r="O456" s="361"/>
      <c r="P456" s="356"/>
    </row>
    <row r="457" spans="1:16">
      <c r="A457" s="356"/>
      <c r="B457" s="357"/>
      <c r="C457" s="356"/>
      <c r="D457" s="356"/>
      <c r="E457" s="356"/>
      <c r="F457" s="356"/>
      <c r="G457" s="356"/>
      <c r="H457" s="358"/>
      <c r="I457" s="359"/>
      <c r="J457" s="360"/>
      <c r="K457" s="360"/>
      <c r="L457" s="22"/>
      <c r="M457" s="356"/>
      <c r="N457"/>
      <c r="O457" s="361"/>
      <c r="P457" s="356"/>
    </row>
    <row r="458" spans="1:16">
      <c r="A458" s="356"/>
      <c r="B458" s="357"/>
      <c r="C458" s="356"/>
      <c r="D458" s="356"/>
      <c r="E458" s="356"/>
      <c r="F458" s="356"/>
      <c r="G458" s="356"/>
      <c r="H458" s="358"/>
      <c r="I458" s="359"/>
      <c r="J458" s="360"/>
      <c r="K458" s="360"/>
      <c r="L458" s="22"/>
      <c r="M458" s="356"/>
      <c r="N458"/>
      <c r="O458" s="361"/>
      <c r="P458" s="356"/>
    </row>
    <row r="459" spans="1:16">
      <c r="A459" s="356"/>
      <c r="B459" s="357"/>
      <c r="C459" s="356"/>
      <c r="D459" s="356"/>
      <c r="E459" s="356"/>
      <c r="F459" s="356"/>
      <c r="G459" s="356"/>
      <c r="H459" s="358"/>
      <c r="I459" s="359"/>
      <c r="J459" s="360"/>
      <c r="K459" s="360"/>
      <c r="L459" s="22"/>
      <c r="M459" s="356"/>
      <c r="N459"/>
      <c r="O459" s="361"/>
      <c r="P459" s="356"/>
    </row>
    <row r="460" spans="1:16">
      <c r="A460" s="356"/>
      <c r="B460" s="357"/>
      <c r="C460" s="356"/>
      <c r="D460" s="356"/>
      <c r="E460" s="356"/>
      <c r="F460" s="356"/>
      <c r="G460" s="356"/>
      <c r="H460" s="358"/>
      <c r="I460" s="359"/>
      <c r="J460" s="360"/>
      <c r="K460" s="360"/>
      <c r="L460" s="22"/>
      <c r="M460" s="356"/>
      <c r="N460"/>
      <c r="O460" s="361"/>
      <c r="P460" s="356"/>
    </row>
    <row r="461" spans="1:16">
      <c r="A461" s="356"/>
      <c r="B461" s="357"/>
      <c r="C461" s="356"/>
      <c r="D461" s="356"/>
      <c r="E461" s="356"/>
      <c r="F461" s="356"/>
      <c r="G461" s="356"/>
      <c r="H461" s="358"/>
      <c r="I461" s="359"/>
      <c r="J461" s="360"/>
      <c r="K461" s="360"/>
      <c r="L461" s="22"/>
      <c r="M461" s="356"/>
      <c r="N461"/>
      <c r="O461" s="361"/>
      <c r="P461" s="356"/>
    </row>
    <row r="462" spans="1:16">
      <c r="A462" s="356"/>
      <c r="B462" s="357"/>
      <c r="C462" s="356"/>
      <c r="D462" s="356"/>
      <c r="E462" s="356"/>
      <c r="F462" s="356"/>
      <c r="G462" s="356"/>
      <c r="H462" s="358"/>
      <c r="I462" s="359"/>
      <c r="J462" s="360"/>
      <c r="K462" s="360"/>
      <c r="L462" s="22"/>
      <c r="M462" s="356"/>
      <c r="N462"/>
      <c r="O462" s="361"/>
      <c r="P462" s="356"/>
    </row>
    <row r="463" spans="1:16">
      <c r="A463" s="356"/>
      <c r="B463" s="357"/>
      <c r="C463" s="356"/>
      <c r="D463" s="356"/>
      <c r="E463" s="356"/>
      <c r="F463" s="356"/>
      <c r="G463" s="356"/>
      <c r="H463" s="358"/>
      <c r="I463" s="359"/>
      <c r="J463" s="360"/>
      <c r="K463" s="360"/>
      <c r="L463" s="22"/>
      <c r="M463" s="356"/>
      <c r="N463"/>
      <c r="O463" s="361"/>
      <c r="P463" s="356"/>
    </row>
    <row r="464" spans="1:16">
      <c r="A464" s="356"/>
      <c r="B464" s="357"/>
      <c r="C464" s="356"/>
      <c r="D464" s="356"/>
      <c r="E464" s="356"/>
      <c r="F464" s="356"/>
      <c r="G464" s="356"/>
      <c r="H464" s="358"/>
      <c r="I464" s="359"/>
      <c r="J464" s="360"/>
      <c r="K464" s="360"/>
      <c r="L464" s="22"/>
      <c r="M464" s="356"/>
      <c r="N464"/>
      <c r="O464" s="361"/>
      <c r="P464" s="356"/>
    </row>
    <row r="465" spans="1:16">
      <c r="A465" s="356"/>
      <c r="B465" s="357"/>
      <c r="C465" s="356"/>
      <c r="D465" s="356"/>
      <c r="E465" s="356"/>
      <c r="F465" s="356"/>
      <c r="G465" s="356"/>
      <c r="H465" s="358"/>
      <c r="I465" s="359"/>
      <c r="J465" s="360"/>
      <c r="K465" s="360"/>
      <c r="L465" s="22"/>
      <c r="M465" s="356"/>
      <c r="N465"/>
      <c r="O465" s="361"/>
      <c r="P465" s="356"/>
    </row>
    <row r="466" spans="1:16">
      <c r="A466" s="356"/>
      <c r="B466" s="357"/>
      <c r="C466" s="356"/>
      <c r="D466" s="356"/>
      <c r="E466" s="356"/>
      <c r="F466" s="356"/>
      <c r="G466" s="356"/>
      <c r="H466" s="358"/>
      <c r="I466" s="359"/>
      <c r="J466" s="360"/>
      <c r="K466" s="360"/>
      <c r="L466" s="22"/>
      <c r="M466" s="356"/>
      <c r="N466"/>
      <c r="O466" s="361"/>
      <c r="P466" s="356"/>
    </row>
    <row r="467" spans="1:16">
      <c r="A467" s="356"/>
      <c r="B467" s="357"/>
      <c r="C467" s="356"/>
      <c r="D467" s="356"/>
      <c r="E467" s="356"/>
      <c r="F467" s="356"/>
      <c r="G467" s="356"/>
      <c r="H467" s="358"/>
      <c r="I467" s="359"/>
      <c r="J467" s="360"/>
      <c r="K467" s="360"/>
      <c r="L467" s="22"/>
      <c r="M467" s="356"/>
      <c r="N467"/>
      <c r="O467" s="361"/>
      <c r="P467" s="356"/>
    </row>
    <row r="468" spans="1:16">
      <c r="A468" s="356"/>
      <c r="B468" s="357"/>
      <c r="C468" s="356"/>
      <c r="D468" s="356"/>
      <c r="E468" s="356"/>
      <c r="F468" s="356"/>
      <c r="G468" s="356"/>
      <c r="H468" s="358"/>
      <c r="I468" s="359"/>
      <c r="J468" s="360"/>
      <c r="K468" s="360"/>
      <c r="L468" s="22"/>
      <c r="M468" s="356"/>
      <c r="N468"/>
      <c r="O468" s="361"/>
      <c r="P468" s="356"/>
    </row>
    <row r="469" spans="1:16">
      <c r="A469" s="356"/>
      <c r="B469" s="357"/>
      <c r="C469" s="356"/>
      <c r="D469" s="356"/>
      <c r="E469" s="356"/>
      <c r="F469" s="356"/>
      <c r="G469" s="356"/>
      <c r="H469" s="358"/>
      <c r="I469" s="359"/>
      <c r="J469" s="360"/>
      <c r="K469" s="360"/>
      <c r="L469" s="22"/>
      <c r="M469" s="356"/>
      <c r="N469"/>
      <c r="O469" s="361"/>
      <c r="P469" s="356"/>
    </row>
    <row r="470" spans="1:16">
      <c r="A470" s="356"/>
      <c r="B470" s="357"/>
      <c r="C470" s="356"/>
      <c r="D470" s="356"/>
      <c r="E470" s="356"/>
      <c r="F470" s="356"/>
      <c r="G470" s="356"/>
      <c r="H470" s="358"/>
      <c r="I470" s="359"/>
      <c r="J470" s="360"/>
      <c r="K470" s="360"/>
      <c r="L470" s="22"/>
      <c r="M470" s="356"/>
      <c r="N470"/>
      <c r="O470" s="361"/>
      <c r="P470" s="356"/>
    </row>
    <row r="471" spans="1:16">
      <c r="A471" s="356"/>
      <c r="B471" s="357"/>
      <c r="C471" s="356"/>
      <c r="D471" s="356"/>
      <c r="E471" s="356"/>
      <c r="F471" s="356"/>
      <c r="G471" s="356"/>
      <c r="H471" s="358"/>
      <c r="I471" s="359"/>
      <c r="J471" s="360"/>
      <c r="K471" s="360"/>
      <c r="L471" s="22"/>
      <c r="M471" s="356"/>
      <c r="N471"/>
      <c r="O471" s="361"/>
      <c r="P471" s="356"/>
    </row>
    <row r="472" spans="1:16">
      <c r="A472" s="356"/>
      <c r="B472" s="357"/>
      <c r="C472" s="356"/>
      <c r="D472" s="356"/>
      <c r="E472" s="356"/>
      <c r="F472" s="356"/>
      <c r="G472" s="356"/>
      <c r="H472" s="358"/>
      <c r="I472" s="359"/>
      <c r="J472" s="360"/>
      <c r="K472" s="360"/>
      <c r="L472" s="22"/>
      <c r="M472" s="356"/>
      <c r="N472"/>
      <c r="O472" s="361"/>
      <c r="P472" s="356"/>
    </row>
    <row r="473" spans="1:16">
      <c r="A473" s="356"/>
      <c r="B473" s="357"/>
      <c r="C473" s="356"/>
      <c r="D473" s="356"/>
      <c r="E473" s="356"/>
      <c r="F473" s="356"/>
      <c r="G473" s="356"/>
      <c r="H473" s="358"/>
      <c r="I473" s="359"/>
      <c r="J473" s="360"/>
      <c r="K473" s="360"/>
      <c r="L473" s="22"/>
      <c r="M473" s="356"/>
      <c r="N473"/>
      <c r="O473" s="361"/>
      <c r="P473" s="356"/>
    </row>
    <row r="474" spans="1:16">
      <c r="A474" s="356"/>
      <c r="B474" s="357"/>
      <c r="C474" s="356"/>
      <c r="D474" s="356"/>
      <c r="E474" s="356"/>
      <c r="F474" s="356"/>
      <c r="G474" s="356"/>
      <c r="H474" s="358"/>
      <c r="I474" s="359"/>
      <c r="J474" s="360"/>
      <c r="K474" s="360"/>
      <c r="L474" s="22"/>
      <c r="M474" s="356"/>
      <c r="N474"/>
      <c r="O474" s="361"/>
      <c r="P474" s="356"/>
    </row>
    <row r="475" spans="1:16">
      <c r="A475" s="356"/>
      <c r="B475" s="357"/>
      <c r="C475" s="356"/>
      <c r="D475" s="356"/>
      <c r="E475" s="356"/>
      <c r="F475" s="356"/>
      <c r="G475" s="356"/>
      <c r="H475" s="358"/>
      <c r="I475" s="359"/>
      <c r="J475" s="360"/>
      <c r="K475" s="360"/>
      <c r="L475" s="22"/>
      <c r="M475" s="356"/>
      <c r="N475"/>
      <c r="O475" s="361"/>
      <c r="P475" s="356"/>
    </row>
    <row r="476" spans="1:16">
      <c r="A476" s="356"/>
      <c r="B476" s="357"/>
      <c r="C476" s="356"/>
      <c r="D476" s="356"/>
      <c r="E476" s="356"/>
      <c r="F476" s="356"/>
      <c r="G476" s="356"/>
      <c r="H476" s="358"/>
      <c r="I476" s="359"/>
      <c r="J476" s="360"/>
      <c r="K476" s="360"/>
      <c r="L476" s="22"/>
      <c r="M476" s="356"/>
      <c r="N476"/>
      <c r="O476" s="361"/>
      <c r="P476" s="356"/>
    </row>
    <row r="477" spans="1:16">
      <c r="A477" s="356"/>
      <c r="B477" s="357"/>
      <c r="C477" s="356"/>
      <c r="D477" s="356"/>
      <c r="E477" s="356"/>
      <c r="F477" s="356"/>
      <c r="G477" s="356"/>
      <c r="H477" s="358"/>
      <c r="I477" s="359"/>
      <c r="J477" s="360"/>
      <c r="K477" s="360"/>
      <c r="L477" s="22"/>
      <c r="M477" s="356"/>
      <c r="N477"/>
      <c r="O477" s="361"/>
      <c r="P477" s="356"/>
    </row>
    <row r="478" spans="1:16">
      <c r="A478" s="356"/>
      <c r="B478" s="357"/>
      <c r="C478" s="356"/>
      <c r="D478" s="356"/>
      <c r="E478" s="356"/>
      <c r="F478" s="356"/>
      <c r="G478" s="356"/>
      <c r="H478" s="358"/>
      <c r="I478" s="359"/>
      <c r="J478" s="360"/>
      <c r="K478" s="360"/>
      <c r="L478" s="22"/>
      <c r="M478" s="356"/>
      <c r="N478"/>
      <c r="O478" s="361"/>
      <c r="P478" s="356"/>
    </row>
    <row r="479" spans="1:16">
      <c r="A479" s="356"/>
      <c r="B479" s="357"/>
      <c r="C479" s="356"/>
      <c r="D479" s="356"/>
      <c r="E479" s="356"/>
      <c r="F479" s="356"/>
      <c r="G479" s="356"/>
      <c r="H479" s="358"/>
      <c r="I479" s="359"/>
      <c r="J479" s="360"/>
      <c r="K479" s="360"/>
      <c r="L479" s="22"/>
      <c r="M479" s="356"/>
      <c r="N479"/>
      <c r="O479" s="361"/>
      <c r="P479" s="356"/>
    </row>
    <row r="480" spans="1:16">
      <c r="A480" s="356"/>
      <c r="B480" s="357"/>
      <c r="C480" s="356"/>
      <c r="D480" s="356"/>
      <c r="E480" s="356"/>
      <c r="F480" s="356"/>
      <c r="G480" s="356"/>
      <c r="H480" s="358"/>
      <c r="I480" s="359"/>
      <c r="J480" s="360"/>
      <c r="K480" s="360"/>
      <c r="L480" s="22"/>
      <c r="M480" s="356"/>
      <c r="N480"/>
      <c r="O480" s="361"/>
      <c r="P480" s="356"/>
    </row>
    <row r="481" spans="1:16">
      <c r="A481" s="356"/>
      <c r="B481" s="357"/>
      <c r="C481" s="356"/>
      <c r="D481" s="356"/>
      <c r="E481" s="356"/>
      <c r="F481" s="356"/>
      <c r="G481" s="356"/>
      <c r="H481" s="358"/>
      <c r="I481" s="359"/>
      <c r="J481" s="360"/>
      <c r="K481" s="360"/>
      <c r="L481" s="22"/>
      <c r="M481" s="356"/>
      <c r="N481"/>
      <c r="O481" s="361"/>
      <c r="P481" s="356"/>
    </row>
    <row r="482" spans="1:16">
      <c r="A482" s="356"/>
      <c r="B482" s="357"/>
      <c r="C482" s="356"/>
      <c r="D482" s="356"/>
      <c r="E482" s="356"/>
      <c r="F482" s="356"/>
      <c r="G482" s="356"/>
      <c r="H482" s="358"/>
      <c r="I482" s="359"/>
      <c r="J482" s="360"/>
      <c r="K482" s="360"/>
      <c r="L482" s="22"/>
      <c r="M482" s="356"/>
      <c r="N482"/>
      <c r="O482" s="361"/>
      <c r="P482" s="356"/>
    </row>
    <row r="483" spans="1:16">
      <c r="A483" s="356"/>
      <c r="B483" s="357"/>
      <c r="C483" s="356"/>
      <c r="D483" s="356"/>
      <c r="E483" s="356"/>
      <c r="F483" s="356"/>
      <c r="G483" s="356"/>
      <c r="H483" s="358"/>
      <c r="I483" s="359"/>
      <c r="J483" s="360"/>
      <c r="K483" s="360"/>
      <c r="L483" s="22"/>
      <c r="M483" s="356"/>
      <c r="N483"/>
      <c r="O483" s="361"/>
      <c r="P483" s="356"/>
    </row>
    <row r="484" spans="1:16">
      <c r="A484" s="356"/>
      <c r="B484" s="357"/>
      <c r="C484" s="356"/>
      <c r="D484" s="356"/>
      <c r="E484" s="356"/>
      <c r="F484" s="356"/>
      <c r="G484" s="356"/>
      <c r="H484" s="358"/>
      <c r="I484" s="359"/>
      <c r="J484" s="360"/>
      <c r="K484" s="360"/>
      <c r="L484" s="22"/>
      <c r="M484" s="356"/>
      <c r="N484"/>
      <c r="O484" s="361"/>
      <c r="P484" s="356"/>
    </row>
    <row r="485" spans="1:16">
      <c r="A485" s="356"/>
      <c r="B485" s="357"/>
      <c r="C485" s="356"/>
      <c r="D485" s="356"/>
      <c r="E485" s="356"/>
      <c r="F485" s="356"/>
      <c r="G485" s="356"/>
      <c r="H485" s="358"/>
      <c r="I485" s="359"/>
      <c r="J485" s="360"/>
      <c r="K485" s="360"/>
      <c r="L485" s="22"/>
      <c r="M485" s="356"/>
      <c r="N485"/>
      <c r="O485" s="361"/>
      <c r="P485" s="356"/>
    </row>
    <row r="486" spans="1:16">
      <c r="A486" s="356"/>
      <c r="B486" s="357"/>
      <c r="C486" s="356"/>
      <c r="D486" s="356"/>
      <c r="E486" s="356"/>
      <c r="F486" s="356"/>
      <c r="G486" s="356"/>
      <c r="H486" s="358"/>
      <c r="I486" s="359"/>
      <c r="J486" s="360"/>
      <c r="K486" s="360"/>
      <c r="L486" s="22"/>
      <c r="M486" s="356"/>
      <c r="N486"/>
      <c r="O486" s="361"/>
      <c r="P486" s="356"/>
    </row>
    <row r="487" spans="1:16">
      <c r="A487" s="356"/>
      <c r="B487" s="357"/>
      <c r="C487" s="356"/>
      <c r="D487" s="356"/>
      <c r="E487" s="356"/>
      <c r="F487" s="356"/>
      <c r="G487" s="356"/>
      <c r="H487" s="358"/>
      <c r="I487" s="359"/>
      <c r="J487" s="360"/>
      <c r="K487" s="360"/>
      <c r="L487" s="22"/>
      <c r="M487" s="356"/>
      <c r="N487"/>
      <c r="O487" s="361"/>
      <c r="P487" s="356"/>
    </row>
    <row r="488" spans="1:16">
      <c r="A488" s="356"/>
      <c r="B488" s="357"/>
      <c r="C488" s="356"/>
      <c r="D488" s="356"/>
      <c r="E488" s="356"/>
      <c r="F488" s="356"/>
      <c r="G488" s="356"/>
      <c r="H488" s="358"/>
      <c r="I488" s="359"/>
      <c r="J488" s="360"/>
      <c r="K488" s="360"/>
      <c r="L488" s="22"/>
      <c r="M488" s="356"/>
      <c r="N488"/>
      <c r="O488" s="361"/>
      <c r="P488" s="356"/>
    </row>
    <row r="489" spans="1:16">
      <c r="A489" s="356"/>
      <c r="B489" s="357"/>
      <c r="C489" s="356"/>
      <c r="D489" s="356"/>
      <c r="E489" s="356"/>
      <c r="F489" s="356"/>
      <c r="G489" s="356"/>
      <c r="H489" s="358"/>
      <c r="I489" s="359"/>
      <c r="J489" s="360"/>
      <c r="K489" s="360"/>
      <c r="L489" s="22"/>
      <c r="M489" s="356"/>
      <c r="N489"/>
      <c r="O489" s="361"/>
      <c r="P489" s="356"/>
    </row>
    <row r="490" spans="1:16">
      <c r="A490" s="356"/>
      <c r="B490" s="357"/>
      <c r="C490" s="356"/>
      <c r="D490" s="356"/>
      <c r="E490" s="356"/>
      <c r="F490" s="356"/>
      <c r="G490" s="356"/>
      <c r="H490" s="358"/>
      <c r="I490" s="359"/>
      <c r="J490" s="360"/>
      <c r="K490" s="360"/>
      <c r="L490" s="22"/>
      <c r="M490" s="356"/>
      <c r="N490"/>
      <c r="O490" s="361"/>
      <c r="P490" s="356"/>
    </row>
    <row r="491" spans="1:16">
      <c r="A491" s="356"/>
      <c r="B491" s="357"/>
      <c r="C491" s="356"/>
      <c r="D491" s="356"/>
      <c r="E491" s="356"/>
      <c r="F491" s="356"/>
      <c r="G491" s="356"/>
      <c r="H491" s="358"/>
      <c r="I491" s="359"/>
      <c r="J491" s="360"/>
      <c r="K491" s="360"/>
      <c r="L491" s="22"/>
      <c r="M491" s="356"/>
      <c r="N491"/>
      <c r="O491" s="361"/>
      <c r="P491" s="356"/>
    </row>
    <row r="492" spans="1:16">
      <c r="A492" s="356"/>
      <c r="B492" s="357"/>
      <c r="C492" s="356"/>
      <c r="D492" s="356"/>
      <c r="E492" s="356"/>
      <c r="F492" s="356"/>
      <c r="G492" s="356"/>
      <c r="H492" s="358"/>
      <c r="I492" s="359"/>
      <c r="J492" s="360"/>
      <c r="K492" s="360"/>
      <c r="L492" s="22"/>
      <c r="M492" s="356"/>
      <c r="N492"/>
      <c r="O492" s="361"/>
      <c r="P492" s="356"/>
    </row>
    <row r="493" spans="1:16">
      <c r="A493" s="356"/>
      <c r="B493" s="357"/>
      <c r="C493" s="356"/>
      <c r="D493" s="356"/>
      <c r="E493" s="356"/>
      <c r="F493" s="356"/>
      <c r="G493" s="356"/>
      <c r="H493" s="358"/>
      <c r="I493" s="359"/>
      <c r="J493" s="360"/>
      <c r="K493" s="360"/>
      <c r="L493" s="22"/>
      <c r="M493" s="356"/>
      <c r="N493"/>
      <c r="O493" s="361"/>
      <c r="P493" s="356"/>
    </row>
    <row r="494" spans="1:16">
      <c r="A494" s="356"/>
      <c r="B494" s="357"/>
      <c r="C494" s="356"/>
      <c r="D494" s="356"/>
      <c r="E494" s="356"/>
      <c r="F494" s="356"/>
      <c r="G494" s="356"/>
      <c r="H494" s="358"/>
      <c r="I494" s="359"/>
      <c r="J494" s="360"/>
      <c r="K494" s="360"/>
      <c r="L494" s="22"/>
      <c r="M494" s="356"/>
      <c r="N494"/>
      <c r="O494" s="361"/>
      <c r="P494" s="356"/>
    </row>
    <row r="495" spans="1:16">
      <c r="A495" s="356"/>
      <c r="B495" s="357"/>
      <c r="C495" s="356"/>
      <c r="D495" s="356"/>
      <c r="E495" s="356"/>
      <c r="F495" s="356"/>
      <c r="G495" s="356"/>
      <c r="H495" s="358"/>
      <c r="I495" s="359"/>
      <c r="J495" s="360"/>
      <c r="K495" s="360"/>
      <c r="L495" s="22"/>
      <c r="M495" s="356"/>
      <c r="N495"/>
      <c r="O495" s="361"/>
      <c r="P495" s="356"/>
    </row>
    <row r="496" spans="1:16">
      <c r="A496" s="356"/>
      <c r="B496" s="357"/>
      <c r="C496" s="356"/>
      <c r="D496" s="356"/>
      <c r="E496" s="356"/>
      <c r="F496" s="356"/>
      <c r="G496" s="356"/>
      <c r="H496" s="358"/>
      <c r="I496" s="359"/>
      <c r="J496" s="360"/>
      <c r="K496" s="360"/>
      <c r="L496" s="22"/>
      <c r="M496" s="356"/>
      <c r="N496"/>
      <c r="O496" s="361"/>
      <c r="P496" s="356"/>
    </row>
    <row r="497" spans="1:16">
      <c r="A497" s="356"/>
      <c r="B497" s="357"/>
      <c r="C497" s="356"/>
      <c r="D497" s="356"/>
      <c r="E497" s="356"/>
      <c r="F497" s="356"/>
      <c r="G497" s="356"/>
      <c r="H497" s="358"/>
      <c r="I497" s="359"/>
      <c r="J497" s="360"/>
      <c r="K497" s="360"/>
      <c r="L497" s="22"/>
      <c r="M497" s="356"/>
      <c r="N497"/>
      <c r="O497" s="361"/>
      <c r="P497" s="356"/>
    </row>
    <row r="498" spans="1:16">
      <c r="A498" s="356"/>
      <c r="B498" s="357"/>
      <c r="C498" s="356"/>
      <c r="D498" s="356"/>
      <c r="E498" s="356"/>
      <c r="F498" s="356"/>
      <c r="G498" s="356"/>
      <c r="H498" s="358"/>
      <c r="I498" s="359"/>
      <c r="J498" s="360"/>
      <c r="K498" s="360"/>
      <c r="L498" s="22"/>
      <c r="M498" s="356"/>
      <c r="N498"/>
      <c r="O498" s="361"/>
      <c r="P498" s="356"/>
    </row>
    <row r="499" spans="1:16">
      <c r="A499" s="356"/>
      <c r="B499" s="357"/>
      <c r="C499" s="356"/>
      <c r="D499" s="356"/>
      <c r="E499" s="356"/>
      <c r="F499" s="356"/>
      <c r="G499" s="356"/>
      <c r="H499" s="358"/>
      <c r="I499" s="359"/>
      <c r="J499" s="360"/>
      <c r="K499" s="360"/>
      <c r="L499" s="22"/>
      <c r="M499" s="356"/>
      <c r="N499"/>
      <c r="O499" s="361"/>
      <c r="P499" s="356"/>
    </row>
    <row r="500" spans="1:16">
      <c r="A500" s="356"/>
      <c r="B500" s="357"/>
      <c r="C500" s="356"/>
      <c r="D500" s="356"/>
      <c r="E500" s="356"/>
      <c r="F500" s="356"/>
      <c r="G500" s="356"/>
      <c r="H500" s="358"/>
      <c r="I500" s="359"/>
      <c r="J500" s="360"/>
      <c r="K500" s="360"/>
      <c r="L500" s="22"/>
      <c r="M500" s="356"/>
      <c r="N500"/>
      <c r="O500" s="361"/>
      <c r="P500" s="356"/>
    </row>
    <row r="501" spans="1:16">
      <c r="A501" s="356"/>
      <c r="B501" s="357"/>
      <c r="C501" s="356"/>
      <c r="D501" s="356"/>
      <c r="E501" s="356"/>
      <c r="F501" s="356"/>
      <c r="G501" s="356"/>
      <c r="H501" s="358"/>
      <c r="I501" s="359"/>
      <c r="J501" s="360"/>
      <c r="K501" s="360"/>
      <c r="L501" s="22"/>
      <c r="M501" s="356"/>
      <c r="N501"/>
      <c r="O501" s="361"/>
      <c r="P501" s="356"/>
    </row>
    <row r="502" spans="1:16">
      <c r="A502" s="356"/>
      <c r="B502" s="357"/>
      <c r="C502" s="356"/>
      <c r="D502" s="356"/>
      <c r="E502" s="356"/>
      <c r="F502" s="356"/>
      <c r="G502" s="356"/>
      <c r="H502" s="358"/>
      <c r="I502" s="359"/>
      <c r="J502" s="360"/>
      <c r="K502" s="360"/>
      <c r="L502" s="22"/>
      <c r="M502" s="356"/>
      <c r="N502"/>
      <c r="O502" s="361"/>
      <c r="P502" s="356"/>
    </row>
    <row r="503" spans="1:16">
      <c r="A503" s="356"/>
      <c r="B503" s="357"/>
      <c r="C503" s="356"/>
      <c r="D503" s="356"/>
      <c r="E503" s="356"/>
      <c r="F503" s="356"/>
      <c r="G503" s="356"/>
      <c r="H503" s="358"/>
      <c r="I503" s="359"/>
      <c r="J503" s="360"/>
      <c r="K503" s="360"/>
      <c r="L503" s="22"/>
      <c r="M503" s="356"/>
      <c r="N503"/>
      <c r="O503" s="361"/>
      <c r="P503" s="356"/>
    </row>
    <row r="504" spans="1:16">
      <c r="A504" s="356"/>
      <c r="B504" s="357"/>
      <c r="C504" s="356"/>
      <c r="D504" s="356"/>
      <c r="E504" s="356"/>
      <c r="F504" s="356"/>
      <c r="G504" s="356"/>
      <c r="H504" s="358"/>
      <c r="I504" s="359"/>
      <c r="J504" s="360"/>
      <c r="K504" s="360"/>
      <c r="L504" s="22"/>
      <c r="M504" s="356"/>
      <c r="N504"/>
      <c r="O504" s="361"/>
      <c r="P504" s="356"/>
    </row>
    <row r="505" spans="1:16">
      <c r="A505" s="356"/>
      <c r="B505" s="357"/>
      <c r="C505" s="356"/>
      <c r="D505" s="356"/>
      <c r="E505" s="356"/>
      <c r="F505" s="356"/>
      <c r="G505" s="356"/>
      <c r="H505" s="358"/>
      <c r="I505" s="359"/>
      <c r="J505" s="360"/>
      <c r="K505" s="360"/>
      <c r="L505" s="22"/>
      <c r="M505" s="356"/>
      <c r="N505"/>
      <c r="O505" s="361"/>
      <c r="P505" s="356"/>
    </row>
    <row r="506" spans="1:16">
      <c r="A506" s="356"/>
      <c r="B506" s="357"/>
      <c r="C506" s="356"/>
      <c r="D506" s="356"/>
      <c r="E506" s="356"/>
      <c r="F506" s="356"/>
      <c r="G506" s="356"/>
      <c r="H506" s="358"/>
      <c r="I506" s="359"/>
      <c r="J506" s="360"/>
      <c r="K506" s="360"/>
      <c r="L506" s="22"/>
      <c r="M506" s="356"/>
      <c r="N506"/>
      <c r="O506" s="361"/>
      <c r="P506" s="356"/>
    </row>
    <row r="507" spans="1:16">
      <c r="A507" s="356"/>
      <c r="B507" s="357"/>
      <c r="C507" s="356"/>
      <c r="D507" s="356"/>
      <c r="E507" s="356"/>
      <c r="F507" s="356"/>
      <c r="G507" s="356"/>
      <c r="H507" s="358"/>
      <c r="I507" s="359"/>
      <c r="J507" s="360"/>
      <c r="K507" s="360"/>
      <c r="L507" s="22"/>
      <c r="M507" s="356"/>
      <c r="N507"/>
      <c r="O507" s="361"/>
      <c r="P507" s="356"/>
    </row>
    <row r="508" spans="1:16">
      <c r="A508" s="356"/>
      <c r="B508" s="357"/>
      <c r="C508" s="356"/>
      <c r="D508" s="356"/>
      <c r="E508" s="356"/>
      <c r="F508" s="356"/>
      <c r="G508" s="356"/>
      <c r="H508" s="358"/>
      <c r="I508" s="359"/>
      <c r="J508" s="360"/>
      <c r="K508" s="360"/>
      <c r="L508" s="22"/>
      <c r="M508" s="356"/>
      <c r="N508"/>
      <c r="O508" s="361"/>
      <c r="P508" s="356"/>
    </row>
    <row r="509" spans="1:16">
      <c r="A509" s="356"/>
      <c r="B509" s="357"/>
      <c r="C509" s="356"/>
      <c r="D509" s="356"/>
      <c r="E509" s="356"/>
      <c r="F509" s="356"/>
      <c r="G509" s="356"/>
      <c r="H509" s="358"/>
      <c r="I509" s="359"/>
      <c r="J509" s="360"/>
      <c r="K509" s="360"/>
      <c r="L509" s="22"/>
      <c r="M509" s="356"/>
      <c r="N509"/>
      <c r="O509" s="361"/>
      <c r="P509" s="356"/>
    </row>
    <row r="510" spans="1:16">
      <c r="A510" s="356"/>
      <c r="B510" s="357"/>
      <c r="C510" s="356"/>
      <c r="D510" s="356"/>
      <c r="E510" s="356"/>
      <c r="F510" s="356"/>
      <c r="G510" s="356"/>
      <c r="H510" s="358"/>
      <c r="I510" s="359"/>
      <c r="J510" s="360"/>
      <c r="K510" s="360"/>
      <c r="L510" s="22"/>
      <c r="M510" s="356"/>
      <c r="N510"/>
      <c r="O510" s="361"/>
      <c r="P510" s="356"/>
    </row>
    <row r="511" spans="1:16">
      <c r="A511" s="356"/>
      <c r="B511" s="357"/>
      <c r="C511" s="356"/>
      <c r="D511" s="356"/>
      <c r="E511" s="356"/>
      <c r="F511" s="356"/>
      <c r="G511" s="356"/>
      <c r="H511" s="358"/>
      <c r="I511" s="359"/>
      <c r="J511" s="360"/>
      <c r="K511" s="360"/>
      <c r="L511" s="22"/>
      <c r="M511" s="356"/>
      <c r="N511"/>
      <c r="O511" s="361"/>
      <c r="P511" s="356"/>
    </row>
    <row r="512" spans="1:16">
      <c r="A512" s="356"/>
      <c r="B512" s="357"/>
      <c r="C512" s="356"/>
      <c r="D512" s="356"/>
      <c r="E512" s="356"/>
      <c r="F512" s="356"/>
      <c r="G512" s="356"/>
      <c r="H512" s="358"/>
      <c r="I512" s="359"/>
      <c r="J512" s="360"/>
      <c r="K512" s="360"/>
      <c r="L512" s="22"/>
      <c r="M512" s="356"/>
      <c r="N512"/>
      <c r="O512" s="361"/>
      <c r="P512" s="356"/>
    </row>
    <row r="513" spans="1:16">
      <c r="A513" s="356"/>
      <c r="B513" s="357"/>
      <c r="C513" s="356"/>
      <c r="D513" s="356"/>
      <c r="E513" s="356"/>
      <c r="F513" s="356"/>
      <c r="G513" s="356"/>
      <c r="H513" s="358"/>
      <c r="I513" s="359"/>
      <c r="J513" s="360"/>
      <c r="K513" s="360"/>
      <c r="L513" s="22"/>
      <c r="M513" s="356"/>
      <c r="N513"/>
      <c r="O513" s="361"/>
      <c r="P513" s="356"/>
    </row>
    <row r="514" spans="1:16">
      <c r="A514" s="356"/>
      <c r="B514" s="357"/>
      <c r="C514" s="356"/>
      <c r="D514" s="356"/>
      <c r="E514" s="356"/>
      <c r="F514" s="356"/>
      <c r="G514" s="356"/>
      <c r="H514" s="358"/>
      <c r="I514" s="359"/>
      <c r="J514" s="360"/>
      <c r="K514" s="360"/>
      <c r="L514" s="22"/>
      <c r="M514" s="356"/>
      <c r="N514"/>
      <c r="O514" s="361"/>
      <c r="P514" s="356"/>
    </row>
    <row r="515" spans="1:16">
      <c r="A515" s="356"/>
      <c r="B515" s="357"/>
      <c r="C515" s="356"/>
      <c r="D515" s="356"/>
      <c r="E515" s="356"/>
      <c r="F515" s="356"/>
      <c r="G515" s="356"/>
      <c r="H515" s="358"/>
      <c r="I515" s="359"/>
      <c r="J515" s="360"/>
      <c r="K515" s="360"/>
      <c r="L515" s="22"/>
      <c r="M515" s="356"/>
      <c r="N515"/>
      <c r="O515" s="361"/>
      <c r="P515" s="356"/>
    </row>
    <row r="516" spans="1:16">
      <c r="A516" s="356"/>
      <c r="B516" s="357"/>
      <c r="C516" s="356"/>
      <c r="D516" s="356"/>
      <c r="E516" s="356"/>
      <c r="F516" s="356"/>
      <c r="G516" s="356"/>
      <c r="H516" s="358"/>
      <c r="I516" s="359"/>
      <c r="J516" s="360"/>
      <c r="K516" s="360"/>
      <c r="L516" s="22"/>
      <c r="M516" s="356"/>
      <c r="N516"/>
      <c r="O516" s="361"/>
      <c r="P516" s="356"/>
    </row>
    <row r="517" spans="1:16">
      <c r="A517" s="356"/>
      <c r="B517" s="357"/>
      <c r="C517" s="356"/>
      <c r="D517" s="356"/>
      <c r="E517" s="356"/>
      <c r="F517" s="356"/>
      <c r="G517" s="356"/>
      <c r="H517" s="358"/>
      <c r="I517" s="359"/>
      <c r="J517" s="360"/>
      <c r="K517" s="360"/>
      <c r="L517" s="22"/>
      <c r="M517" s="356"/>
      <c r="N517"/>
      <c r="O517" s="361"/>
      <c r="P517" s="356"/>
    </row>
    <row r="518" spans="1:16">
      <c r="A518" s="356"/>
      <c r="B518" s="357"/>
      <c r="C518" s="356"/>
      <c r="D518" s="356"/>
      <c r="E518" s="356"/>
      <c r="F518" s="356"/>
      <c r="G518" s="356"/>
      <c r="H518" s="358"/>
      <c r="I518" s="359"/>
      <c r="J518" s="360"/>
      <c r="K518" s="360"/>
      <c r="L518" s="22"/>
      <c r="M518" s="356"/>
      <c r="N518"/>
      <c r="O518" s="361"/>
      <c r="P518" s="356"/>
    </row>
    <row r="519" spans="1:16">
      <c r="A519" s="356"/>
      <c r="B519" s="357"/>
      <c r="C519" s="356"/>
      <c r="D519" s="356"/>
      <c r="E519" s="356"/>
      <c r="F519" s="356"/>
      <c r="G519" s="356"/>
      <c r="H519" s="358"/>
      <c r="I519" s="359"/>
      <c r="J519" s="360"/>
      <c r="K519" s="360"/>
      <c r="L519" s="22"/>
      <c r="M519" s="356"/>
      <c r="N519"/>
      <c r="O519" s="361"/>
      <c r="P519" s="356"/>
    </row>
    <row r="520" spans="1:16">
      <c r="A520" s="356"/>
      <c r="B520" s="357"/>
      <c r="C520" s="356"/>
      <c r="D520" s="356"/>
      <c r="E520" s="356"/>
      <c r="F520" s="356"/>
      <c r="G520" s="356"/>
      <c r="H520" s="358"/>
      <c r="I520" s="359"/>
      <c r="J520" s="360"/>
      <c r="K520" s="360"/>
      <c r="L520" s="22"/>
      <c r="M520" s="356"/>
      <c r="N520"/>
      <c r="O520" s="361"/>
      <c r="P520" s="356"/>
    </row>
    <row r="521" spans="1:16">
      <c r="A521" s="356"/>
      <c r="B521" s="357"/>
      <c r="C521" s="356"/>
      <c r="D521" s="356"/>
      <c r="E521" s="356"/>
      <c r="F521" s="356"/>
      <c r="G521" s="356"/>
      <c r="H521" s="358"/>
      <c r="I521" s="359"/>
      <c r="J521" s="360"/>
      <c r="K521" s="360"/>
      <c r="L521" s="22"/>
      <c r="M521" s="356"/>
      <c r="N521"/>
      <c r="O521" s="361"/>
      <c r="P521" s="356"/>
    </row>
    <row r="522" spans="1:16">
      <c r="A522" s="356"/>
      <c r="B522" s="357"/>
      <c r="C522" s="356"/>
      <c r="D522" s="356"/>
      <c r="E522" s="356"/>
      <c r="F522" s="356"/>
      <c r="G522" s="356"/>
      <c r="H522" s="358"/>
      <c r="I522" s="359"/>
      <c r="J522" s="360"/>
      <c r="K522" s="360"/>
      <c r="L522" s="22"/>
      <c r="M522" s="356"/>
      <c r="N522"/>
      <c r="O522" s="361"/>
      <c r="P522" s="356"/>
    </row>
    <row r="523" spans="1:16">
      <c r="A523" s="356"/>
      <c r="B523" s="357"/>
      <c r="C523" s="356"/>
      <c r="D523" s="356"/>
      <c r="E523" s="356"/>
      <c r="F523" s="356"/>
      <c r="G523" s="356"/>
      <c r="H523" s="358"/>
      <c r="I523" s="359"/>
      <c r="J523" s="360"/>
      <c r="K523" s="360"/>
      <c r="L523" s="22"/>
      <c r="M523" s="356"/>
      <c r="N523"/>
      <c r="O523" s="361"/>
      <c r="P523" s="356"/>
    </row>
    <row r="524" spans="1:16">
      <c r="A524" s="356"/>
      <c r="B524" s="357"/>
      <c r="C524" s="356"/>
      <c r="D524" s="356"/>
      <c r="E524" s="356"/>
      <c r="F524" s="356"/>
      <c r="G524" s="356"/>
      <c r="H524" s="358"/>
      <c r="I524" s="359"/>
      <c r="J524" s="360"/>
      <c r="K524" s="360"/>
      <c r="L524" s="22"/>
      <c r="M524" s="356"/>
      <c r="N524"/>
      <c r="O524" s="361"/>
      <c r="P524" s="356"/>
    </row>
    <row r="525" spans="1:16">
      <c r="A525" s="356"/>
      <c r="B525" s="357"/>
      <c r="C525" s="356"/>
      <c r="D525" s="356"/>
      <c r="E525" s="356"/>
      <c r="F525" s="356"/>
      <c r="G525" s="356"/>
      <c r="H525" s="358"/>
      <c r="I525" s="359"/>
      <c r="J525" s="360"/>
      <c r="K525" s="360"/>
      <c r="L525" s="22"/>
      <c r="M525" s="356"/>
      <c r="N525"/>
      <c r="O525" s="361"/>
      <c r="P525" s="356"/>
    </row>
    <row r="526" spans="1:16">
      <c r="A526" s="356"/>
      <c r="B526" s="357"/>
      <c r="C526" s="356"/>
      <c r="D526" s="356"/>
      <c r="E526" s="356"/>
      <c r="F526" s="356"/>
      <c r="G526" s="356"/>
      <c r="H526" s="358"/>
      <c r="I526" s="359"/>
      <c r="J526" s="360"/>
      <c r="K526" s="360"/>
      <c r="L526" s="22"/>
      <c r="M526" s="356"/>
      <c r="N526"/>
      <c r="O526" s="361"/>
      <c r="P526" s="356"/>
    </row>
    <row r="527" spans="1:16">
      <c r="A527" s="356"/>
      <c r="B527" s="357"/>
      <c r="C527" s="356"/>
      <c r="D527" s="356"/>
      <c r="E527" s="356"/>
      <c r="F527" s="356"/>
      <c r="G527" s="356"/>
      <c r="H527" s="358"/>
      <c r="I527" s="359"/>
      <c r="J527" s="360"/>
      <c r="K527" s="360"/>
      <c r="L527" s="22"/>
      <c r="M527" s="356"/>
      <c r="N527"/>
      <c r="O527" s="361"/>
      <c r="P527" s="356"/>
    </row>
    <row r="528" spans="1:16">
      <c r="A528" s="356"/>
      <c r="B528" s="357"/>
      <c r="C528" s="356"/>
      <c r="D528" s="356"/>
      <c r="E528" s="356"/>
      <c r="F528" s="356"/>
      <c r="G528" s="356"/>
      <c r="H528" s="358"/>
      <c r="I528" s="359"/>
      <c r="J528" s="360"/>
      <c r="K528" s="360"/>
      <c r="L528" s="22"/>
      <c r="M528" s="356"/>
      <c r="N528"/>
      <c r="O528" s="361"/>
      <c r="P528" s="356"/>
    </row>
    <row r="529" spans="1:16">
      <c r="A529" s="356"/>
      <c r="B529" s="357"/>
      <c r="C529" s="356"/>
      <c r="D529" s="356"/>
      <c r="E529" s="356"/>
      <c r="F529" s="356"/>
      <c r="G529" s="356"/>
      <c r="H529" s="358"/>
      <c r="I529" s="359"/>
      <c r="J529" s="360"/>
      <c r="K529" s="360"/>
      <c r="L529" s="22"/>
      <c r="M529" s="356"/>
      <c r="N529"/>
      <c r="O529" s="361"/>
      <c r="P529" s="356"/>
    </row>
    <row r="530" spans="1:16">
      <c r="A530" s="356"/>
      <c r="B530" s="357"/>
      <c r="C530" s="356"/>
      <c r="D530" s="356"/>
      <c r="E530" s="356"/>
      <c r="F530" s="356"/>
      <c r="G530" s="356"/>
      <c r="H530" s="358"/>
      <c r="I530" s="359"/>
      <c r="J530" s="360"/>
      <c r="K530" s="360"/>
      <c r="L530" s="22"/>
      <c r="M530" s="356"/>
      <c r="N530"/>
      <c r="O530" s="361"/>
      <c r="P530" s="356"/>
    </row>
    <row r="531" spans="1:16">
      <c r="A531" s="356"/>
      <c r="B531" s="357"/>
      <c r="C531" s="356"/>
      <c r="D531" s="356"/>
      <c r="E531" s="356"/>
      <c r="F531" s="356"/>
      <c r="G531" s="356"/>
      <c r="H531" s="358"/>
      <c r="I531" s="359"/>
      <c r="J531" s="360"/>
      <c r="K531" s="360"/>
      <c r="L531" s="22"/>
      <c r="M531" s="356"/>
      <c r="N531"/>
      <c r="O531" s="361"/>
      <c r="P531" s="356"/>
    </row>
    <row r="532" spans="1:16">
      <c r="A532" s="356"/>
      <c r="B532" s="357"/>
      <c r="C532" s="356"/>
      <c r="D532" s="356"/>
      <c r="E532" s="356"/>
      <c r="F532" s="356"/>
      <c r="G532" s="356"/>
      <c r="H532" s="358"/>
      <c r="I532" s="359"/>
      <c r="J532" s="360"/>
      <c r="K532" s="360"/>
      <c r="L532" s="22"/>
      <c r="M532" s="356"/>
      <c r="N532"/>
      <c r="O532" s="361"/>
      <c r="P532" s="356"/>
    </row>
    <row r="533" spans="1:16">
      <c r="A533" s="356"/>
      <c r="B533" s="357"/>
      <c r="C533" s="356"/>
      <c r="D533" s="356"/>
      <c r="E533" s="356"/>
      <c r="F533" s="356"/>
      <c r="G533" s="356"/>
      <c r="H533" s="358"/>
      <c r="I533" s="359"/>
      <c r="J533" s="360"/>
      <c r="K533" s="360"/>
      <c r="L533" s="22"/>
      <c r="M533" s="356"/>
      <c r="N533"/>
      <c r="O533" s="361"/>
      <c r="P533" s="356"/>
    </row>
    <row r="534" spans="1:16">
      <c r="A534" s="356"/>
      <c r="B534" s="357"/>
      <c r="C534" s="356"/>
      <c r="D534" s="356"/>
      <c r="E534" s="356"/>
      <c r="F534" s="356"/>
      <c r="G534" s="356"/>
      <c r="H534" s="358"/>
      <c r="I534" s="359"/>
      <c r="J534" s="360"/>
      <c r="K534" s="360"/>
      <c r="L534" s="22"/>
      <c r="M534" s="356"/>
      <c r="N534"/>
      <c r="O534" s="361"/>
      <c r="P534" s="356"/>
    </row>
    <row r="535" spans="1:16">
      <c r="A535" s="356"/>
      <c r="B535" s="357"/>
      <c r="C535" s="356"/>
      <c r="D535" s="356"/>
      <c r="E535" s="356"/>
      <c r="F535" s="356"/>
      <c r="G535" s="356"/>
      <c r="H535" s="358"/>
      <c r="I535" s="359"/>
      <c r="J535" s="360"/>
      <c r="K535" s="360"/>
      <c r="L535" s="22"/>
      <c r="M535" s="356"/>
      <c r="N535"/>
      <c r="O535" s="361"/>
      <c r="P535" s="356"/>
    </row>
    <row r="536" spans="1:16">
      <c r="A536" s="356"/>
      <c r="B536" s="357"/>
      <c r="C536" s="356"/>
      <c r="D536" s="356"/>
      <c r="E536" s="356"/>
      <c r="F536" s="356"/>
      <c r="G536" s="356"/>
      <c r="H536" s="358"/>
      <c r="I536" s="359"/>
      <c r="J536" s="360"/>
      <c r="K536" s="360"/>
      <c r="L536" s="22"/>
      <c r="M536" s="356"/>
      <c r="N536"/>
      <c r="O536" s="361"/>
      <c r="P536" s="356"/>
    </row>
    <row r="537" spans="1:16">
      <c r="A537" s="356"/>
      <c r="B537" s="357"/>
      <c r="C537" s="356"/>
      <c r="D537" s="356"/>
      <c r="E537" s="356"/>
      <c r="F537" s="356"/>
      <c r="G537" s="356"/>
      <c r="H537" s="358"/>
      <c r="I537" s="359"/>
      <c r="J537" s="360"/>
      <c r="K537" s="360"/>
      <c r="L537" s="22"/>
      <c r="M537" s="356"/>
      <c r="N537"/>
      <c r="O537" s="361"/>
      <c r="P537" s="356"/>
    </row>
    <row r="538" spans="1:16">
      <c r="A538" s="356"/>
      <c r="B538" s="357"/>
      <c r="C538" s="356"/>
      <c r="D538" s="356"/>
      <c r="E538" s="356"/>
      <c r="F538" s="356"/>
      <c r="G538" s="356"/>
      <c r="H538" s="358"/>
      <c r="I538" s="359"/>
      <c r="J538" s="360"/>
      <c r="K538" s="360"/>
      <c r="L538" s="22"/>
      <c r="M538" s="356"/>
      <c r="N538"/>
      <c r="O538" s="361"/>
      <c r="P538" s="356"/>
    </row>
    <row r="539" spans="1:16">
      <c r="A539" s="356"/>
      <c r="B539" s="357"/>
      <c r="C539" s="356"/>
      <c r="D539" s="356"/>
      <c r="E539" s="356"/>
      <c r="F539" s="356"/>
      <c r="G539" s="356"/>
      <c r="H539" s="358"/>
      <c r="I539" s="359"/>
      <c r="J539" s="360"/>
      <c r="K539" s="360"/>
      <c r="L539" s="22"/>
      <c r="M539" s="356"/>
      <c r="N539"/>
      <c r="O539" s="361"/>
      <c r="P539" s="356"/>
    </row>
    <row r="540" spans="1:16">
      <c r="A540" s="356"/>
      <c r="B540" s="357"/>
      <c r="C540" s="356"/>
      <c r="D540" s="356"/>
      <c r="E540" s="356"/>
      <c r="F540" s="356"/>
      <c r="G540" s="356"/>
      <c r="H540" s="358"/>
      <c r="I540" s="359"/>
      <c r="J540" s="360"/>
      <c r="K540" s="360"/>
      <c r="L540" s="22"/>
      <c r="M540" s="356"/>
      <c r="N540"/>
      <c r="O540" s="361"/>
      <c r="P540" s="356"/>
    </row>
    <row r="541" spans="1:16">
      <c r="A541" s="356"/>
      <c r="B541" s="357"/>
      <c r="C541" s="356"/>
      <c r="D541" s="356"/>
      <c r="E541" s="356"/>
      <c r="F541" s="356"/>
      <c r="G541" s="356"/>
      <c r="H541" s="358"/>
      <c r="I541" s="359"/>
      <c r="J541" s="360"/>
      <c r="K541" s="360"/>
      <c r="L541" s="22"/>
      <c r="M541" s="356"/>
      <c r="N541"/>
      <c r="O541" s="361"/>
      <c r="P541" s="356"/>
    </row>
    <row r="542" spans="1:16">
      <c r="A542" s="356"/>
      <c r="B542" s="357"/>
      <c r="C542" s="356"/>
      <c r="D542" s="356"/>
      <c r="E542" s="356"/>
      <c r="F542" s="356"/>
      <c r="G542" s="356"/>
      <c r="H542" s="358"/>
      <c r="I542" s="359"/>
      <c r="J542" s="360"/>
      <c r="K542" s="360"/>
      <c r="L542" s="22"/>
      <c r="M542" s="356"/>
      <c r="N542"/>
      <c r="O542" s="361"/>
      <c r="P542" s="356"/>
    </row>
    <row r="543" spans="1:16">
      <c r="A543" s="356"/>
      <c r="B543" s="357"/>
      <c r="C543" s="356"/>
      <c r="D543" s="356"/>
      <c r="E543" s="356"/>
      <c r="F543" s="356"/>
      <c r="G543" s="356"/>
      <c r="H543" s="358"/>
      <c r="I543" s="359"/>
      <c r="J543" s="360"/>
      <c r="K543" s="360"/>
      <c r="L543" s="22"/>
      <c r="M543" s="356"/>
      <c r="N543"/>
      <c r="O543" s="361"/>
      <c r="P543" s="356"/>
    </row>
    <row r="544" spans="1:16">
      <c r="A544" s="356"/>
      <c r="B544" s="357"/>
      <c r="C544" s="356"/>
      <c r="D544" s="356"/>
      <c r="E544" s="356"/>
      <c r="F544" s="356"/>
      <c r="G544" s="356"/>
      <c r="H544" s="358"/>
      <c r="I544" s="359"/>
      <c r="J544" s="360"/>
      <c r="K544" s="360"/>
      <c r="L544" s="22"/>
      <c r="M544" s="356"/>
      <c r="N544"/>
      <c r="O544" s="361"/>
      <c r="P544" s="356"/>
    </row>
    <row r="545" spans="1:16">
      <c r="A545" s="356"/>
      <c r="B545" s="357"/>
      <c r="C545" s="356"/>
      <c r="D545" s="356"/>
      <c r="E545" s="356"/>
      <c r="F545" s="356"/>
      <c r="G545" s="356"/>
      <c r="H545" s="358"/>
      <c r="I545" s="359"/>
      <c r="J545" s="360"/>
      <c r="K545" s="360"/>
      <c r="L545" s="22"/>
      <c r="M545" s="356"/>
      <c r="N545"/>
      <c r="O545" s="361"/>
      <c r="P545" s="356"/>
    </row>
    <row r="546" spans="1:16">
      <c r="A546" s="356"/>
      <c r="B546" s="357"/>
      <c r="C546" s="356"/>
      <c r="D546" s="356"/>
      <c r="E546" s="356"/>
      <c r="F546" s="356"/>
      <c r="G546" s="356"/>
      <c r="H546" s="358"/>
      <c r="I546" s="359"/>
      <c r="J546" s="360"/>
      <c r="K546" s="360"/>
      <c r="L546" s="22"/>
      <c r="M546" s="356"/>
      <c r="N546"/>
      <c r="O546" s="361"/>
      <c r="P546" s="356"/>
    </row>
    <row r="547" spans="1:16">
      <c r="A547" s="356"/>
      <c r="B547" s="357"/>
      <c r="C547" s="356"/>
      <c r="D547" s="356"/>
      <c r="E547" s="356"/>
      <c r="F547" s="356"/>
      <c r="G547" s="356"/>
      <c r="H547" s="358"/>
      <c r="I547" s="359"/>
      <c r="J547" s="360"/>
      <c r="K547" s="360"/>
      <c r="L547" s="22"/>
      <c r="M547" s="356"/>
      <c r="N547"/>
      <c r="O547" s="361"/>
      <c r="P547" s="356"/>
    </row>
    <row r="548" spans="1:16">
      <c r="A548" s="356"/>
      <c r="B548" s="357"/>
      <c r="C548" s="356"/>
      <c r="D548" s="356"/>
      <c r="E548" s="356"/>
      <c r="F548" s="356"/>
      <c r="G548" s="356"/>
      <c r="H548" s="358"/>
      <c r="I548" s="359"/>
      <c r="J548" s="360"/>
      <c r="K548" s="360"/>
      <c r="L548" s="22"/>
      <c r="M548" s="356"/>
      <c r="N548"/>
      <c r="O548" s="361"/>
      <c r="P548" s="356"/>
    </row>
    <row r="549" spans="1:16">
      <c r="A549" s="356"/>
      <c r="B549" s="357"/>
      <c r="C549" s="356"/>
      <c r="D549" s="356"/>
      <c r="E549" s="356"/>
      <c r="F549" s="356"/>
      <c r="G549" s="356"/>
      <c r="H549" s="358"/>
      <c r="I549" s="359"/>
      <c r="J549" s="360"/>
      <c r="K549" s="360"/>
      <c r="L549" s="22"/>
      <c r="M549" s="356"/>
      <c r="N549"/>
      <c r="O549" s="361"/>
      <c r="P549" s="356"/>
    </row>
    <row r="550" spans="1:16">
      <c r="A550" s="356"/>
      <c r="B550" s="357"/>
      <c r="C550" s="356"/>
      <c r="D550" s="356"/>
      <c r="E550" s="356"/>
      <c r="F550" s="356"/>
      <c r="G550" s="356"/>
      <c r="H550" s="358"/>
      <c r="I550" s="359"/>
      <c r="J550" s="360"/>
      <c r="K550" s="360"/>
      <c r="L550" s="22"/>
      <c r="M550" s="356"/>
      <c r="N550"/>
      <c r="O550" s="361"/>
      <c r="P550" s="356"/>
    </row>
    <row r="551" spans="1:16">
      <c r="A551" s="356"/>
      <c r="B551" s="357"/>
      <c r="C551" s="356"/>
      <c r="D551" s="356"/>
      <c r="E551" s="356"/>
      <c r="F551" s="356"/>
      <c r="G551" s="356"/>
      <c r="H551" s="358"/>
      <c r="I551" s="359"/>
      <c r="J551" s="360"/>
      <c r="K551" s="360"/>
      <c r="L551" s="22"/>
      <c r="M551" s="356"/>
      <c r="N551"/>
      <c r="O551" s="361"/>
      <c r="P551" s="356"/>
    </row>
    <row r="552" spans="1:16">
      <c r="A552" s="356"/>
      <c r="B552" s="357"/>
      <c r="C552" s="356"/>
      <c r="D552" s="356"/>
      <c r="E552" s="356"/>
      <c r="F552" s="356"/>
      <c r="G552" s="356"/>
      <c r="H552" s="358"/>
      <c r="I552" s="359"/>
      <c r="J552" s="360"/>
      <c r="K552" s="360"/>
      <c r="L552" s="22"/>
      <c r="M552" s="356"/>
      <c r="N552"/>
      <c r="O552" s="361"/>
      <c r="P552" s="356"/>
    </row>
    <row r="553" spans="1:16">
      <c r="A553" s="356"/>
      <c r="B553" s="357"/>
      <c r="C553" s="356"/>
      <c r="D553" s="356"/>
      <c r="E553" s="356"/>
      <c r="F553" s="356"/>
      <c r="G553" s="356"/>
      <c r="H553" s="358"/>
      <c r="I553" s="359"/>
      <c r="J553" s="360"/>
      <c r="K553" s="360"/>
      <c r="L553" s="22"/>
      <c r="M553" s="356"/>
      <c r="N553"/>
      <c r="O553" s="361"/>
      <c r="P553" s="356"/>
    </row>
    <row r="554" spans="1:16">
      <c r="A554" s="356"/>
      <c r="B554" s="357"/>
      <c r="C554" s="356"/>
      <c r="D554" s="356"/>
      <c r="E554" s="356"/>
      <c r="F554" s="356"/>
      <c r="G554" s="356"/>
      <c r="H554" s="358"/>
      <c r="I554" s="359"/>
      <c r="J554" s="360"/>
      <c r="K554" s="360"/>
      <c r="L554" s="22"/>
      <c r="M554" s="356"/>
      <c r="N554"/>
      <c r="O554" s="361"/>
      <c r="P554" s="356"/>
    </row>
    <row r="555" spans="1:16">
      <c r="A555" s="356"/>
      <c r="B555" s="357"/>
      <c r="C555" s="356"/>
      <c r="D555" s="356"/>
      <c r="E555" s="356"/>
      <c r="F555" s="356"/>
      <c r="G555" s="356"/>
      <c r="H555" s="358"/>
      <c r="I555" s="359"/>
      <c r="J555" s="360"/>
      <c r="K555" s="360"/>
      <c r="L555" s="22"/>
      <c r="M555" s="356"/>
      <c r="N555"/>
      <c r="O555" s="361"/>
      <c r="P555" s="356"/>
    </row>
    <row r="556" spans="1:16">
      <c r="A556" s="356"/>
      <c r="B556" s="357"/>
      <c r="C556" s="356"/>
      <c r="D556" s="356"/>
      <c r="E556" s="356"/>
      <c r="F556" s="356"/>
      <c r="G556" s="356"/>
      <c r="H556" s="358"/>
      <c r="I556" s="359"/>
      <c r="J556" s="360"/>
      <c r="K556" s="360"/>
      <c r="L556" s="22"/>
      <c r="M556" s="356"/>
      <c r="N556"/>
      <c r="O556" s="361"/>
      <c r="P556" s="356"/>
    </row>
    <row r="557" spans="1:16">
      <c r="A557" s="356"/>
      <c r="B557" s="357"/>
      <c r="C557" s="356"/>
      <c r="D557" s="356"/>
      <c r="E557" s="356"/>
      <c r="F557" s="356"/>
      <c r="G557" s="356"/>
      <c r="H557" s="358"/>
      <c r="I557" s="359"/>
      <c r="J557" s="360"/>
      <c r="K557" s="360"/>
      <c r="L557" s="22"/>
      <c r="M557" s="356"/>
      <c r="N557"/>
      <c r="O557" s="361"/>
      <c r="P557" s="356"/>
    </row>
    <row r="558" spans="1:16">
      <c r="A558" s="356"/>
      <c r="B558" s="357"/>
      <c r="C558" s="356"/>
      <c r="D558" s="356"/>
      <c r="E558" s="356"/>
      <c r="F558" s="356"/>
      <c r="G558" s="356"/>
      <c r="H558" s="358"/>
      <c r="I558" s="359"/>
      <c r="J558" s="360"/>
      <c r="K558" s="360"/>
      <c r="L558" s="22"/>
      <c r="M558" s="356"/>
      <c r="N558"/>
      <c r="O558" s="361"/>
      <c r="P558" s="356"/>
    </row>
    <row r="559" spans="1:16">
      <c r="A559" s="356"/>
      <c r="B559" s="357"/>
      <c r="C559" s="356"/>
      <c r="D559" s="356"/>
      <c r="E559" s="356"/>
      <c r="F559" s="356"/>
      <c r="G559" s="356"/>
      <c r="H559" s="358"/>
      <c r="I559" s="359"/>
      <c r="J559" s="360"/>
      <c r="K559" s="360"/>
      <c r="L559" s="22"/>
      <c r="M559" s="356"/>
      <c r="N559"/>
      <c r="O559" s="361"/>
      <c r="P559" s="356"/>
    </row>
    <row r="560" spans="1:16">
      <c r="A560" s="356"/>
      <c r="B560" s="357"/>
      <c r="C560" s="356"/>
      <c r="D560" s="356"/>
      <c r="E560" s="356"/>
      <c r="F560" s="356"/>
      <c r="G560" s="356"/>
      <c r="H560" s="358"/>
      <c r="I560" s="359"/>
      <c r="J560" s="360"/>
      <c r="K560" s="360"/>
      <c r="L560" s="22"/>
      <c r="M560" s="356"/>
      <c r="N560"/>
      <c r="O560" s="361"/>
      <c r="P560" s="356"/>
    </row>
    <row r="561" spans="1:16">
      <c r="A561" s="356"/>
      <c r="B561" s="357"/>
      <c r="C561" s="356"/>
      <c r="D561" s="356"/>
      <c r="E561" s="356"/>
      <c r="F561" s="356"/>
      <c r="G561" s="356"/>
      <c r="H561" s="358"/>
      <c r="I561" s="359"/>
      <c r="J561" s="360"/>
      <c r="K561" s="360"/>
      <c r="L561" s="22"/>
      <c r="M561" s="356"/>
      <c r="N561"/>
      <c r="O561" s="361"/>
      <c r="P561" s="356"/>
    </row>
    <row r="562" spans="1:16">
      <c r="A562" s="356"/>
      <c r="B562" s="357"/>
      <c r="C562" s="356"/>
      <c r="D562" s="356"/>
      <c r="E562" s="356"/>
      <c r="F562" s="356"/>
      <c r="G562" s="356"/>
      <c r="H562" s="358"/>
      <c r="I562" s="359"/>
      <c r="J562" s="360"/>
      <c r="K562" s="360"/>
      <c r="L562" s="22"/>
      <c r="M562" s="356"/>
      <c r="N562"/>
      <c r="O562" s="361"/>
      <c r="P562" s="356"/>
    </row>
    <row r="563" spans="1:16">
      <c r="A563" s="356"/>
      <c r="B563" s="357"/>
      <c r="C563" s="356"/>
      <c r="D563" s="356"/>
      <c r="E563" s="356"/>
      <c r="F563" s="356"/>
      <c r="G563" s="356"/>
      <c r="H563" s="358"/>
      <c r="I563" s="359"/>
      <c r="J563" s="360"/>
      <c r="K563" s="360"/>
      <c r="L563" s="22"/>
      <c r="M563" s="356"/>
      <c r="N563"/>
      <c r="O563" s="361"/>
      <c r="P563" s="356"/>
    </row>
    <row r="564" spans="1:16">
      <c r="A564" s="356"/>
      <c r="B564" s="357"/>
      <c r="C564" s="356"/>
      <c r="D564" s="356"/>
      <c r="E564" s="356"/>
      <c r="F564" s="356"/>
      <c r="G564" s="356"/>
      <c r="H564" s="358"/>
      <c r="I564" s="359"/>
      <c r="J564" s="360"/>
      <c r="K564" s="360"/>
      <c r="L564" s="22"/>
      <c r="M564" s="356"/>
      <c r="N564"/>
      <c r="O564" s="361"/>
      <c r="P564" s="356"/>
    </row>
    <row r="565" spans="1:16">
      <c r="A565" s="356"/>
      <c r="B565" s="357"/>
      <c r="C565" s="356"/>
      <c r="D565" s="356"/>
      <c r="E565" s="356"/>
      <c r="F565" s="356"/>
      <c r="G565" s="356"/>
      <c r="H565" s="358"/>
      <c r="I565" s="359"/>
      <c r="J565" s="360"/>
      <c r="K565" s="360"/>
      <c r="L565" s="22"/>
      <c r="M565" s="356"/>
      <c r="N565"/>
      <c r="O565" s="361"/>
      <c r="P565" s="356"/>
    </row>
    <row r="566" spans="1:16">
      <c r="A566" s="356"/>
      <c r="B566" s="357"/>
      <c r="C566" s="356"/>
      <c r="D566" s="356"/>
      <c r="E566" s="356"/>
      <c r="F566" s="356"/>
      <c r="G566" s="356"/>
      <c r="H566" s="358"/>
      <c r="I566" s="359"/>
      <c r="J566" s="360"/>
      <c r="K566" s="360"/>
      <c r="L566" s="22"/>
      <c r="M566" s="356"/>
      <c r="N566"/>
      <c r="O566" s="361"/>
      <c r="P566" s="356"/>
    </row>
    <row r="567" spans="1:16">
      <c r="A567" s="356"/>
      <c r="B567" s="357"/>
      <c r="C567" s="356"/>
      <c r="D567" s="356"/>
      <c r="E567" s="356"/>
      <c r="F567" s="356"/>
      <c r="G567" s="356"/>
      <c r="H567" s="358"/>
      <c r="I567" s="359"/>
      <c r="J567" s="360"/>
      <c r="K567" s="360"/>
      <c r="L567" s="22"/>
      <c r="M567" s="356"/>
      <c r="N567"/>
      <c r="O567" s="361"/>
      <c r="P567" s="356"/>
    </row>
    <row r="568" spans="1:16">
      <c r="A568" s="356"/>
      <c r="B568" s="357"/>
      <c r="C568" s="356"/>
      <c r="D568" s="356"/>
      <c r="E568" s="356"/>
      <c r="F568" s="356"/>
      <c r="G568" s="356"/>
      <c r="H568" s="358"/>
      <c r="I568" s="359"/>
      <c r="J568" s="360"/>
      <c r="K568" s="360"/>
      <c r="L568" s="22"/>
      <c r="M568" s="356"/>
      <c r="N568"/>
      <c r="O568" s="361"/>
      <c r="P568" s="356"/>
    </row>
    <row r="569" spans="1:16">
      <c r="A569" s="356"/>
      <c r="B569" s="357"/>
      <c r="C569" s="356"/>
      <c r="D569" s="356"/>
      <c r="E569" s="356"/>
      <c r="F569" s="356"/>
      <c r="G569" s="356"/>
      <c r="H569" s="358"/>
      <c r="I569" s="359"/>
      <c r="J569" s="360"/>
      <c r="K569" s="360"/>
      <c r="L569" s="22"/>
      <c r="M569" s="356"/>
      <c r="N569"/>
      <c r="O569" s="361"/>
      <c r="P569" s="356"/>
    </row>
    <row r="570" spans="1:16">
      <c r="A570" s="356"/>
      <c r="B570" s="357"/>
      <c r="C570" s="356"/>
      <c r="D570" s="356"/>
      <c r="E570" s="356"/>
      <c r="F570" s="356"/>
      <c r="G570" s="356"/>
      <c r="H570" s="358"/>
      <c r="I570" s="359"/>
      <c r="J570" s="360"/>
      <c r="K570" s="360"/>
      <c r="L570" s="22"/>
      <c r="M570" s="356"/>
      <c r="N570"/>
      <c r="O570" s="361"/>
      <c r="P570" s="356"/>
    </row>
    <row r="571" spans="1:16">
      <c r="A571" s="356"/>
      <c r="B571" s="357"/>
      <c r="C571" s="356"/>
      <c r="D571" s="356"/>
      <c r="E571" s="356"/>
      <c r="F571" s="356"/>
      <c r="G571" s="356"/>
      <c r="H571" s="358"/>
      <c r="I571" s="359"/>
      <c r="J571" s="360"/>
      <c r="K571" s="360"/>
      <c r="L571" s="22"/>
      <c r="M571" s="356"/>
      <c r="N571"/>
      <c r="O571" s="361"/>
      <c r="P571" s="356"/>
    </row>
    <row r="572" spans="1:16">
      <c r="A572" s="356"/>
      <c r="B572" s="357"/>
      <c r="C572" s="356"/>
      <c r="D572" s="356"/>
      <c r="E572" s="356"/>
      <c r="F572" s="356"/>
      <c r="G572" s="356"/>
      <c r="H572" s="358"/>
      <c r="I572" s="359"/>
      <c r="J572" s="360"/>
      <c r="K572" s="360"/>
      <c r="L572" s="22"/>
      <c r="M572" s="356"/>
      <c r="N572"/>
      <c r="O572" s="361"/>
      <c r="P572" s="356"/>
    </row>
    <row r="573" spans="1:16">
      <c r="A573" s="356"/>
      <c r="B573" s="357"/>
      <c r="C573" s="356"/>
      <c r="D573" s="356"/>
      <c r="E573" s="356"/>
      <c r="F573" s="356"/>
      <c r="G573" s="356"/>
      <c r="H573" s="358"/>
      <c r="I573" s="359"/>
      <c r="J573" s="360"/>
      <c r="K573" s="360"/>
      <c r="L573" s="22"/>
      <c r="M573" s="356"/>
      <c r="N573"/>
      <c r="O573" s="361"/>
      <c r="P573" s="356"/>
    </row>
    <row r="574" spans="1:16">
      <c r="A574" s="356"/>
      <c r="B574" s="357"/>
      <c r="C574" s="356"/>
      <c r="D574" s="356"/>
      <c r="E574" s="356"/>
      <c r="F574" s="356"/>
      <c r="G574" s="356"/>
      <c r="H574" s="358"/>
      <c r="I574" s="359"/>
      <c r="J574" s="360"/>
      <c r="K574" s="360"/>
      <c r="L574" s="22"/>
      <c r="M574" s="356"/>
      <c r="N574"/>
      <c r="O574" s="361"/>
      <c r="P574" s="356"/>
    </row>
    <row r="575" spans="1:16">
      <c r="A575" s="356"/>
      <c r="B575" s="357"/>
      <c r="C575" s="356"/>
      <c r="D575" s="356"/>
      <c r="E575" s="356"/>
      <c r="F575" s="356"/>
      <c r="G575" s="356"/>
      <c r="H575" s="358"/>
      <c r="I575" s="359"/>
      <c r="J575" s="360"/>
      <c r="K575" s="360"/>
      <c r="L575" s="22"/>
      <c r="M575" s="356"/>
      <c r="N575"/>
      <c r="O575" s="361"/>
      <c r="P575" s="356"/>
    </row>
    <row r="576" spans="1:16">
      <c r="A576" s="356"/>
      <c r="B576" s="357"/>
      <c r="C576" s="356"/>
      <c r="D576" s="356"/>
      <c r="E576" s="356"/>
      <c r="F576" s="356"/>
      <c r="G576" s="356"/>
      <c r="H576" s="358"/>
      <c r="I576" s="359"/>
      <c r="J576" s="360"/>
      <c r="K576" s="360"/>
      <c r="L576" s="22"/>
      <c r="M576" s="356"/>
      <c r="N576"/>
      <c r="O576" s="361"/>
      <c r="P576" s="356"/>
    </row>
    <row r="577" spans="1:16">
      <c r="A577" s="356"/>
      <c r="B577" s="357"/>
      <c r="C577" s="356"/>
      <c r="D577" s="356"/>
      <c r="E577" s="356"/>
      <c r="F577" s="356"/>
      <c r="G577" s="356"/>
      <c r="H577" s="358"/>
      <c r="I577" s="359"/>
      <c r="J577" s="360"/>
      <c r="K577" s="360"/>
      <c r="L577" s="22"/>
      <c r="M577" s="356"/>
      <c r="N577"/>
      <c r="O577" s="361"/>
      <c r="P577" s="356"/>
    </row>
    <row r="578" spans="1:16">
      <c r="A578" s="356"/>
      <c r="B578" s="357"/>
      <c r="C578" s="356"/>
      <c r="D578" s="356"/>
      <c r="E578" s="356"/>
      <c r="F578" s="356"/>
      <c r="G578" s="356"/>
      <c r="H578" s="358"/>
      <c r="I578" s="359"/>
      <c r="J578" s="360"/>
      <c r="K578" s="360"/>
      <c r="L578" s="22"/>
      <c r="M578" s="356"/>
      <c r="N578"/>
      <c r="O578" s="361"/>
      <c r="P578" s="356"/>
    </row>
    <row r="579" spans="1:16">
      <c r="A579" s="356"/>
      <c r="B579" s="357"/>
      <c r="C579" s="356"/>
      <c r="D579" s="356"/>
      <c r="E579" s="356"/>
      <c r="F579" s="356"/>
      <c r="G579" s="356"/>
      <c r="H579" s="358"/>
      <c r="I579" s="359"/>
      <c r="J579" s="360"/>
      <c r="K579" s="360"/>
      <c r="L579" s="22"/>
      <c r="M579" s="356"/>
      <c r="N579"/>
      <c r="O579" s="361"/>
      <c r="P579" s="356"/>
    </row>
    <row r="580" spans="1:16">
      <c r="A580" s="356"/>
      <c r="B580" s="357"/>
      <c r="C580" s="356"/>
      <c r="D580" s="356"/>
      <c r="E580" s="356"/>
      <c r="F580" s="356"/>
      <c r="G580" s="356"/>
      <c r="H580" s="358"/>
      <c r="I580" s="359"/>
      <c r="J580" s="360"/>
      <c r="K580" s="360"/>
      <c r="L580" s="22"/>
      <c r="M580" s="356"/>
      <c r="N580"/>
      <c r="O580" s="361"/>
      <c r="P580" s="356"/>
    </row>
    <row r="581" spans="1:16">
      <c r="A581" s="356"/>
      <c r="B581" s="357"/>
      <c r="C581" s="356"/>
      <c r="D581" s="356"/>
      <c r="E581" s="356"/>
      <c r="F581" s="356"/>
      <c r="G581" s="356"/>
      <c r="H581" s="358"/>
      <c r="I581" s="359"/>
      <c r="J581" s="360"/>
      <c r="K581" s="360"/>
      <c r="L581" s="22"/>
      <c r="M581" s="356"/>
      <c r="N581"/>
      <c r="O581" s="361"/>
      <c r="P581" s="356"/>
    </row>
    <row r="582" spans="1:16">
      <c r="A582" s="356"/>
      <c r="B582" s="357"/>
      <c r="C582" s="356"/>
      <c r="D582" s="356"/>
      <c r="E582" s="356"/>
      <c r="F582" s="356"/>
      <c r="G582" s="356"/>
      <c r="H582" s="358"/>
      <c r="I582" s="359"/>
      <c r="J582" s="360"/>
      <c r="K582" s="360"/>
      <c r="L582" s="22"/>
      <c r="M582" s="356"/>
      <c r="N582"/>
      <c r="O582" s="361"/>
      <c r="P582" s="356"/>
    </row>
    <row r="583" spans="1:16">
      <c r="A583" s="356"/>
      <c r="B583" s="357"/>
      <c r="C583" s="356"/>
      <c r="D583" s="356"/>
      <c r="E583" s="356"/>
      <c r="F583" s="356"/>
      <c r="G583" s="356"/>
      <c r="H583" s="358"/>
      <c r="I583" s="359"/>
      <c r="J583" s="360"/>
      <c r="K583" s="360"/>
      <c r="L583" s="22"/>
      <c r="M583" s="356"/>
      <c r="N583"/>
      <c r="O583" s="361"/>
      <c r="P583" s="356"/>
    </row>
    <row r="584" spans="1:16">
      <c r="A584" s="356"/>
      <c r="B584" s="357"/>
      <c r="C584" s="356"/>
      <c r="D584" s="356"/>
      <c r="E584" s="356"/>
      <c r="F584" s="356"/>
      <c r="G584" s="356"/>
      <c r="H584" s="358"/>
      <c r="I584" s="359"/>
      <c r="J584" s="360"/>
      <c r="K584" s="360"/>
      <c r="L584" s="22"/>
      <c r="M584" s="356"/>
      <c r="N584"/>
      <c r="O584" s="361"/>
      <c r="P584" s="356"/>
    </row>
    <row r="585" spans="1:16">
      <c r="A585" s="356"/>
      <c r="B585" s="357"/>
      <c r="C585" s="356"/>
      <c r="D585" s="356"/>
      <c r="E585" s="356"/>
      <c r="F585" s="356"/>
      <c r="G585" s="356"/>
      <c r="H585" s="358"/>
      <c r="I585" s="359"/>
      <c r="J585" s="360"/>
      <c r="K585" s="360"/>
      <c r="L585" s="22"/>
      <c r="M585" s="356"/>
      <c r="N585"/>
      <c r="O585" s="361"/>
      <c r="P585" s="356"/>
    </row>
    <row r="586" spans="1:16">
      <c r="A586" s="356"/>
      <c r="B586" s="357"/>
      <c r="C586" s="356"/>
      <c r="D586" s="356"/>
      <c r="E586" s="356"/>
      <c r="F586" s="356"/>
      <c r="G586" s="356"/>
      <c r="H586" s="358"/>
      <c r="I586" s="359"/>
      <c r="J586" s="360"/>
      <c r="K586" s="360"/>
      <c r="L586" s="22"/>
      <c r="M586" s="356"/>
      <c r="N586"/>
      <c r="O586" s="361"/>
      <c r="P586" s="356"/>
    </row>
    <row r="587" spans="1:16">
      <c r="A587" s="356"/>
      <c r="B587" s="357"/>
      <c r="C587" s="356"/>
      <c r="D587" s="356"/>
      <c r="E587" s="356"/>
      <c r="F587" s="356"/>
      <c r="G587" s="356"/>
      <c r="H587" s="358"/>
      <c r="I587" s="359"/>
      <c r="J587" s="360"/>
      <c r="K587" s="360"/>
      <c r="L587" s="22"/>
      <c r="M587" s="356"/>
      <c r="N587"/>
      <c r="O587" s="361"/>
      <c r="P587" s="356"/>
    </row>
    <row r="588" spans="1:16">
      <c r="A588" s="356"/>
      <c r="B588" s="357"/>
      <c r="C588" s="356"/>
      <c r="D588" s="356"/>
      <c r="E588" s="356"/>
      <c r="F588" s="356"/>
      <c r="G588" s="356"/>
      <c r="H588" s="358"/>
      <c r="I588" s="359"/>
      <c r="J588" s="360"/>
      <c r="K588" s="360"/>
      <c r="L588" s="22"/>
      <c r="M588" s="356"/>
      <c r="N588"/>
      <c r="O588" s="361"/>
      <c r="P588" s="356"/>
    </row>
    <row r="589" spans="1:16">
      <c r="A589" s="356"/>
      <c r="B589" s="357"/>
      <c r="C589" s="356"/>
      <c r="D589" s="356"/>
      <c r="E589" s="356"/>
      <c r="F589" s="356"/>
      <c r="G589" s="356"/>
      <c r="H589" s="358"/>
      <c r="I589" s="359"/>
      <c r="J589" s="360"/>
      <c r="K589" s="360"/>
      <c r="L589" s="22"/>
      <c r="M589" s="356"/>
      <c r="N589"/>
      <c r="O589" s="361"/>
      <c r="P589" s="356"/>
    </row>
    <row r="590" spans="1:16">
      <c r="A590" s="356"/>
      <c r="B590" s="357"/>
      <c r="C590" s="356"/>
      <c r="D590" s="356"/>
      <c r="E590" s="356"/>
      <c r="F590" s="356"/>
      <c r="G590" s="356"/>
      <c r="H590" s="358"/>
      <c r="I590" s="359"/>
      <c r="J590" s="360"/>
      <c r="K590" s="360"/>
      <c r="L590" s="22"/>
      <c r="M590" s="356"/>
      <c r="N590"/>
      <c r="O590" s="361"/>
      <c r="P590" s="356"/>
    </row>
    <row r="591" spans="1:16">
      <c r="A591" s="356"/>
      <c r="B591" s="357"/>
      <c r="C591" s="356"/>
      <c r="D591" s="356"/>
      <c r="E591" s="356"/>
      <c r="F591" s="356"/>
      <c r="G591" s="356"/>
      <c r="H591" s="358"/>
      <c r="I591" s="359"/>
      <c r="J591" s="360"/>
      <c r="K591" s="360"/>
      <c r="L591" s="22"/>
      <c r="M591" s="356"/>
      <c r="N591"/>
      <c r="O591" s="361"/>
      <c r="P591" s="356"/>
    </row>
    <row r="592" spans="1:16">
      <c r="A592" s="356"/>
      <c r="B592" s="357"/>
      <c r="C592" s="356"/>
      <c r="D592" s="356"/>
      <c r="E592" s="356"/>
      <c r="F592" s="356"/>
      <c r="G592" s="356"/>
      <c r="H592" s="358"/>
      <c r="I592" s="359"/>
      <c r="J592" s="360"/>
      <c r="K592" s="360"/>
      <c r="L592" s="22"/>
      <c r="M592" s="356"/>
      <c r="N592"/>
      <c r="O592" s="361"/>
      <c r="P592" s="356"/>
    </row>
    <row r="593" spans="1:16">
      <c r="A593" s="356"/>
      <c r="B593" s="357"/>
      <c r="C593" s="356"/>
      <c r="D593" s="356"/>
      <c r="E593" s="356"/>
      <c r="F593" s="356"/>
      <c r="G593" s="356"/>
      <c r="H593" s="358"/>
      <c r="I593" s="359"/>
      <c r="J593" s="360"/>
      <c r="K593" s="360"/>
      <c r="L593" s="22"/>
      <c r="M593" s="356"/>
      <c r="N593"/>
      <c r="O593" s="361"/>
      <c r="P593" s="356"/>
    </row>
    <row r="594" spans="1:16">
      <c r="A594" s="356"/>
      <c r="B594" s="357"/>
      <c r="C594" s="356"/>
      <c r="D594" s="356"/>
      <c r="E594" s="356"/>
      <c r="F594" s="356"/>
      <c r="G594" s="356"/>
      <c r="H594" s="358"/>
      <c r="I594" s="359"/>
      <c r="J594" s="360"/>
      <c r="K594" s="360"/>
      <c r="L594" s="22"/>
      <c r="M594" s="356"/>
      <c r="N594"/>
      <c r="O594" s="361"/>
      <c r="P594" s="356"/>
    </row>
    <row r="595" spans="1:16">
      <c r="A595" s="356"/>
      <c r="B595" s="357"/>
      <c r="C595" s="356"/>
      <c r="D595" s="356"/>
      <c r="E595" s="356"/>
      <c r="F595" s="356"/>
      <c r="G595" s="356"/>
      <c r="H595" s="358"/>
      <c r="I595" s="359"/>
      <c r="J595" s="360"/>
      <c r="K595" s="360"/>
      <c r="L595" s="22"/>
      <c r="M595" s="356"/>
      <c r="N595"/>
      <c r="O595" s="361"/>
      <c r="P595" s="356"/>
    </row>
    <row r="596" spans="1:16">
      <c r="A596" s="356"/>
      <c r="B596" s="357"/>
      <c r="C596" s="356"/>
      <c r="D596" s="356"/>
      <c r="E596" s="356"/>
      <c r="F596" s="356"/>
      <c r="G596" s="356"/>
      <c r="H596" s="358"/>
      <c r="I596" s="359"/>
      <c r="J596" s="360"/>
      <c r="K596" s="360"/>
      <c r="L596" s="22"/>
      <c r="M596" s="356"/>
      <c r="N596"/>
      <c r="O596" s="361"/>
      <c r="P596" s="356"/>
    </row>
    <row r="597" spans="1:16">
      <c r="A597" s="356"/>
      <c r="B597" s="357"/>
      <c r="C597" s="356"/>
      <c r="D597" s="356"/>
      <c r="E597" s="356"/>
      <c r="F597" s="356"/>
      <c r="G597" s="356"/>
      <c r="H597" s="358"/>
      <c r="I597" s="359"/>
      <c r="J597" s="360"/>
      <c r="K597" s="360"/>
      <c r="L597" s="22"/>
      <c r="M597" s="356"/>
      <c r="N597"/>
      <c r="O597" s="361"/>
      <c r="P597" s="356"/>
    </row>
    <row r="598" spans="1:16">
      <c r="A598" s="356"/>
      <c r="B598" s="357"/>
      <c r="C598" s="356"/>
      <c r="D598" s="356"/>
      <c r="E598" s="356"/>
      <c r="F598" s="356"/>
      <c r="G598" s="356"/>
      <c r="H598" s="358"/>
      <c r="I598" s="359"/>
      <c r="J598" s="360"/>
      <c r="K598" s="360"/>
      <c r="L598" s="22"/>
      <c r="M598" s="356"/>
      <c r="N598"/>
      <c r="O598" s="361"/>
      <c r="P598" s="356"/>
    </row>
    <row r="599" spans="1:16">
      <c r="A599" s="356"/>
      <c r="B599" s="357"/>
      <c r="C599" s="356"/>
      <c r="D599" s="356"/>
      <c r="E599" s="356"/>
      <c r="F599" s="356"/>
      <c r="G599" s="356"/>
      <c r="H599" s="358"/>
      <c r="I599" s="359"/>
      <c r="J599" s="360"/>
      <c r="K599" s="360"/>
      <c r="L599" s="22"/>
      <c r="M599" s="356"/>
      <c r="N599"/>
      <c r="O599" s="361"/>
      <c r="P599" s="356"/>
    </row>
    <row r="600" spans="1:16">
      <c r="A600" s="356"/>
      <c r="B600" s="357"/>
      <c r="C600" s="356"/>
      <c r="D600" s="356"/>
      <c r="E600" s="356"/>
      <c r="F600" s="356"/>
      <c r="G600" s="356"/>
      <c r="H600" s="358"/>
      <c r="I600" s="359"/>
      <c r="J600" s="360"/>
      <c r="K600" s="360"/>
      <c r="L600" s="22"/>
      <c r="M600" s="356"/>
      <c r="N600"/>
      <c r="O600" s="361"/>
      <c r="P600" s="356"/>
    </row>
    <row r="601" spans="1:16">
      <c r="A601" s="356"/>
      <c r="B601" s="357"/>
      <c r="C601" s="356"/>
      <c r="D601" s="356"/>
      <c r="E601" s="356"/>
      <c r="F601" s="356"/>
      <c r="G601" s="356"/>
      <c r="H601" s="358"/>
      <c r="I601" s="359"/>
      <c r="J601" s="360"/>
      <c r="K601" s="360"/>
      <c r="L601" s="22"/>
      <c r="M601" s="356"/>
      <c r="N601"/>
      <c r="O601" s="361"/>
      <c r="P601" s="356"/>
    </row>
    <row r="602" spans="1:16">
      <c r="A602" s="356"/>
      <c r="B602" s="357"/>
      <c r="C602" s="356"/>
      <c r="D602" s="356"/>
      <c r="E602" s="356"/>
      <c r="F602" s="356"/>
      <c r="G602" s="356"/>
      <c r="H602" s="358"/>
      <c r="I602" s="359"/>
      <c r="J602" s="360"/>
      <c r="K602" s="360"/>
      <c r="L602" s="22"/>
      <c r="M602" s="356"/>
      <c r="N602"/>
      <c r="O602" s="361"/>
      <c r="P602" s="356"/>
    </row>
    <row r="603" spans="1:16">
      <c r="A603" s="356"/>
      <c r="B603" s="357"/>
      <c r="C603" s="356"/>
      <c r="D603" s="356"/>
      <c r="E603" s="356"/>
      <c r="F603" s="356"/>
      <c r="G603" s="356"/>
      <c r="H603" s="358"/>
      <c r="I603" s="359"/>
      <c r="J603" s="360"/>
      <c r="K603" s="360"/>
      <c r="L603" s="22"/>
      <c r="M603" s="356"/>
      <c r="N603"/>
      <c r="O603" s="361"/>
      <c r="P603" s="356"/>
    </row>
    <row r="604" spans="1:16">
      <c r="A604" s="356"/>
      <c r="B604" s="357"/>
      <c r="C604" s="356"/>
      <c r="D604" s="356"/>
      <c r="E604" s="356"/>
      <c r="F604" s="356"/>
      <c r="G604" s="356"/>
      <c r="H604" s="358"/>
      <c r="I604" s="359"/>
      <c r="J604" s="360"/>
      <c r="K604" s="360"/>
      <c r="L604" s="22"/>
      <c r="M604" s="356"/>
      <c r="N604"/>
      <c r="O604" s="361"/>
      <c r="P604" s="356"/>
    </row>
    <row r="605" spans="1:16">
      <c r="A605" s="356"/>
      <c r="B605" s="357"/>
      <c r="C605" s="356"/>
      <c r="D605" s="356"/>
      <c r="E605" s="356"/>
      <c r="F605" s="356"/>
      <c r="G605" s="356"/>
      <c r="H605" s="358"/>
      <c r="I605" s="359"/>
      <c r="J605" s="360"/>
      <c r="K605" s="360"/>
      <c r="L605" s="22"/>
      <c r="M605" s="356"/>
      <c r="N605"/>
      <c r="O605" s="361"/>
      <c r="P605" s="356"/>
    </row>
    <row r="606" spans="1:16">
      <c r="A606" s="356"/>
      <c r="B606" s="357"/>
      <c r="C606" s="356"/>
      <c r="D606" s="356"/>
      <c r="E606" s="356"/>
      <c r="F606" s="356"/>
      <c r="G606" s="356"/>
      <c r="H606" s="358"/>
      <c r="I606" s="359"/>
      <c r="J606" s="360"/>
      <c r="K606" s="360"/>
      <c r="L606" s="22"/>
      <c r="M606" s="356"/>
      <c r="N606"/>
      <c r="O606" s="361"/>
      <c r="P606" s="356"/>
    </row>
    <row r="607" spans="1:16">
      <c r="A607" s="356"/>
      <c r="B607" s="357"/>
      <c r="C607" s="356"/>
      <c r="D607" s="356"/>
      <c r="E607" s="356"/>
      <c r="F607" s="356"/>
      <c r="G607" s="356"/>
      <c r="H607" s="358"/>
      <c r="I607" s="359"/>
      <c r="J607" s="360"/>
      <c r="K607" s="360"/>
      <c r="L607" s="22"/>
      <c r="M607" s="356"/>
      <c r="N607"/>
      <c r="O607" s="361"/>
      <c r="P607" s="356"/>
    </row>
    <row r="608" spans="1:16">
      <c r="A608" s="356"/>
      <c r="B608" s="357"/>
      <c r="C608" s="356"/>
      <c r="D608" s="356"/>
      <c r="E608" s="356"/>
      <c r="F608" s="356"/>
      <c r="G608" s="356"/>
      <c r="H608" s="358"/>
      <c r="I608" s="359"/>
      <c r="J608" s="360"/>
      <c r="K608" s="360"/>
      <c r="L608" s="22"/>
      <c r="M608" s="356"/>
      <c r="N608"/>
      <c r="O608" s="361"/>
      <c r="P608" s="356"/>
    </row>
    <row r="609" spans="1:16">
      <c r="A609" s="356"/>
      <c r="B609" s="357"/>
      <c r="C609" s="356"/>
      <c r="D609" s="356"/>
      <c r="E609" s="356"/>
      <c r="F609" s="356"/>
      <c r="G609" s="356"/>
      <c r="H609" s="358"/>
      <c r="I609" s="359"/>
      <c r="J609" s="360"/>
      <c r="K609" s="360"/>
      <c r="L609" s="22"/>
      <c r="M609" s="356"/>
      <c r="N609"/>
      <c r="O609" s="361"/>
      <c r="P609" s="356"/>
    </row>
    <row r="610" spans="1:16">
      <c r="A610" s="356"/>
      <c r="B610" s="357"/>
      <c r="C610" s="356"/>
      <c r="D610" s="356"/>
      <c r="E610" s="356"/>
      <c r="F610" s="356"/>
      <c r="G610" s="356"/>
      <c r="H610" s="358"/>
      <c r="I610" s="359"/>
      <c r="J610" s="360"/>
      <c r="K610" s="360"/>
      <c r="L610" s="22"/>
      <c r="M610" s="356"/>
      <c r="N610"/>
      <c r="O610" s="361"/>
      <c r="P610" s="356"/>
    </row>
    <row r="611" spans="1:16">
      <c r="A611" s="356"/>
      <c r="B611" s="357"/>
      <c r="C611" s="356"/>
      <c r="D611" s="356"/>
      <c r="E611" s="356"/>
      <c r="F611" s="356"/>
      <c r="G611" s="356"/>
      <c r="H611" s="358"/>
      <c r="I611" s="359"/>
      <c r="J611" s="360"/>
      <c r="K611" s="360"/>
      <c r="L611" s="22"/>
      <c r="M611" s="356"/>
      <c r="N611"/>
      <c r="O611" s="361"/>
      <c r="P611" s="356"/>
    </row>
    <row r="612" spans="1:16">
      <c r="A612" s="356"/>
      <c r="B612" s="357"/>
      <c r="C612" s="356"/>
      <c r="D612" s="356"/>
      <c r="E612" s="356"/>
      <c r="F612" s="356"/>
      <c r="G612" s="356"/>
      <c r="H612" s="358"/>
      <c r="I612" s="359"/>
      <c r="J612" s="360"/>
      <c r="K612" s="360"/>
      <c r="L612" s="22"/>
      <c r="M612" s="356"/>
      <c r="N612"/>
      <c r="O612" s="361"/>
      <c r="P612" s="356"/>
    </row>
    <row r="613" spans="1:16">
      <c r="A613" s="356"/>
      <c r="B613" s="357"/>
      <c r="C613" s="356"/>
      <c r="D613" s="356"/>
      <c r="E613" s="356"/>
      <c r="F613" s="356"/>
      <c r="G613" s="356"/>
      <c r="H613" s="358"/>
      <c r="I613" s="359"/>
      <c r="J613" s="360"/>
      <c r="K613" s="360"/>
      <c r="L613" s="22"/>
      <c r="M613" s="356"/>
      <c r="N613"/>
      <c r="O613" s="361"/>
      <c r="P613" s="356"/>
    </row>
    <row r="614" spans="1:16">
      <c r="A614" s="356"/>
      <c r="B614" s="357"/>
      <c r="C614" s="356"/>
      <c r="D614" s="356"/>
      <c r="E614" s="356"/>
      <c r="F614" s="356"/>
      <c r="G614" s="356"/>
      <c r="H614" s="358"/>
      <c r="I614" s="359"/>
      <c r="J614" s="360"/>
      <c r="K614" s="360"/>
      <c r="L614" s="22"/>
      <c r="M614" s="356"/>
      <c r="N614"/>
      <c r="O614" s="361"/>
      <c r="P614" s="356"/>
    </row>
    <row r="615" spans="1:16">
      <c r="A615" s="356"/>
      <c r="B615" s="357"/>
      <c r="C615" s="356"/>
      <c r="D615" s="356"/>
      <c r="E615" s="356"/>
      <c r="F615" s="356"/>
      <c r="G615" s="356"/>
      <c r="H615" s="358"/>
      <c r="I615" s="359"/>
      <c r="J615" s="360"/>
      <c r="K615" s="360"/>
      <c r="L615" s="22"/>
      <c r="M615" s="356"/>
      <c r="N615"/>
      <c r="O615" s="361"/>
      <c r="P615" s="356"/>
    </row>
    <row r="616" spans="1:16">
      <c r="A616" s="356"/>
      <c r="B616" s="357"/>
      <c r="C616" s="356"/>
      <c r="D616" s="356"/>
      <c r="E616" s="356"/>
      <c r="F616" s="356"/>
      <c r="G616" s="356"/>
      <c r="H616" s="358"/>
      <c r="I616" s="359"/>
      <c r="J616" s="360"/>
      <c r="K616" s="360"/>
      <c r="L616" s="22"/>
      <c r="M616" s="356"/>
      <c r="N616"/>
      <c r="O616" s="361"/>
      <c r="P616" s="356"/>
    </row>
    <row r="617" spans="1:16">
      <c r="A617" s="356"/>
      <c r="B617" s="357"/>
      <c r="C617" s="356"/>
      <c r="D617" s="356"/>
      <c r="E617" s="356"/>
      <c r="F617" s="356"/>
      <c r="G617" s="356"/>
      <c r="H617" s="358"/>
      <c r="I617" s="359"/>
      <c r="J617" s="360"/>
      <c r="K617" s="360"/>
      <c r="L617" s="22"/>
      <c r="M617" s="356"/>
      <c r="N617"/>
      <c r="O617" s="361"/>
      <c r="P617" s="356"/>
    </row>
    <row r="618" spans="1:16">
      <c r="A618" s="356"/>
      <c r="B618" s="357"/>
      <c r="C618" s="356"/>
      <c r="D618" s="356"/>
      <c r="E618" s="356"/>
      <c r="F618" s="356"/>
      <c r="G618" s="356"/>
      <c r="H618" s="358"/>
      <c r="I618" s="359"/>
      <c r="J618" s="360"/>
      <c r="K618" s="360"/>
      <c r="L618" s="22"/>
      <c r="M618" s="356"/>
      <c r="N618"/>
      <c r="O618" s="361"/>
      <c r="P618" s="356"/>
    </row>
    <row r="619" spans="1:16">
      <c r="A619" s="356"/>
      <c r="B619" s="357"/>
      <c r="C619" s="356"/>
      <c r="D619" s="356"/>
      <c r="E619" s="356"/>
      <c r="F619" s="356"/>
      <c r="G619" s="356"/>
      <c r="H619" s="358"/>
      <c r="I619" s="359"/>
      <c r="J619" s="360"/>
      <c r="K619" s="360"/>
      <c r="L619" s="22"/>
      <c r="M619" s="356"/>
      <c r="N619"/>
      <c r="O619" s="361"/>
      <c r="P619" s="356"/>
    </row>
    <row r="620" spans="1:16">
      <c r="A620" s="356"/>
      <c r="B620" s="357"/>
      <c r="C620" s="356"/>
      <c r="D620" s="356"/>
      <c r="E620" s="356"/>
      <c r="F620" s="356"/>
      <c r="G620" s="356"/>
      <c r="H620" s="358"/>
      <c r="I620" s="359"/>
      <c r="J620" s="360"/>
      <c r="K620" s="360"/>
      <c r="L620" s="22"/>
      <c r="M620" s="356"/>
      <c r="N620"/>
      <c r="O620" s="361"/>
      <c r="P620" s="356"/>
    </row>
    <row r="621" spans="1:16">
      <c r="A621" s="356"/>
      <c r="B621" s="357"/>
      <c r="C621" s="356"/>
      <c r="D621" s="356"/>
      <c r="E621" s="356"/>
      <c r="F621" s="356"/>
      <c r="G621" s="356"/>
      <c r="H621" s="358"/>
      <c r="I621" s="359"/>
      <c r="J621" s="360"/>
      <c r="K621" s="360"/>
      <c r="L621" s="22"/>
      <c r="M621" s="356"/>
      <c r="N621"/>
      <c r="O621" s="361"/>
      <c r="P621" s="356"/>
    </row>
    <row r="622" spans="1:16">
      <c r="A622" s="356"/>
      <c r="B622" s="357"/>
      <c r="C622" s="356"/>
      <c r="D622" s="356"/>
      <c r="E622" s="356"/>
      <c r="F622" s="356"/>
      <c r="G622" s="356"/>
      <c r="H622" s="358"/>
      <c r="I622" s="359"/>
      <c r="J622" s="360"/>
      <c r="K622" s="360"/>
      <c r="L622" s="22"/>
      <c r="M622" s="356"/>
      <c r="N622"/>
      <c r="O622" s="361"/>
      <c r="P622" s="356"/>
    </row>
    <row r="623" spans="1:16">
      <c r="A623" s="356"/>
      <c r="B623" s="357"/>
      <c r="C623" s="356"/>
      <c r="D623" s="356"/>
      <c r="E623" s="356"/>
      <c r="F623" s="356"/>
      <c r="G623" s="356"/>
      <c r="H623" s="358"/>
      <c r="I623" s="359"/>
      <c r="J623" s="360"/>
      <c r="K623" s="360"/>
      <c r="L623" s="22"/>
      <c r="M623" s="356"/>
      <c r="N623"/>
      <c r="O623" s="361"/>
      <c r="P623" s="356"/>
    </row>
    <row r="624" spans="1:16">
      <c r="A624" s="356"/>
      <c r="B624" s="357"/>
      <c r="C624" s="356"/>
      <c r="D624" s="356"/>
      <c r="E624" s="356"/>
      <c r="F624" s="356"/>
      <c r="G624" s="356"/>
      <c r="H624" s="358"/>
      <c r="I624" s="359"/>
      <c r="J624" s="360"/>
      <c r="K624" s="360"/>
      <c r="L624" s="22"/>
      <c r="M624" s="356"/>
      <c r="N624"/>
      <c r="O624" s="361"/>
      <c r="P624" s="356"/>
    </row>
    <row r="625" spans="1:16">
      <c r="A625" s="356"/>
      <c r="B625" s="357"/>
      <c r="C625" s="356"/>
      <c r="D625" s="356"/>
      <c r="E625" s="356"/>
      <c r="F625" s="356"/>
      <c r="G625" s="356"/>
      <c r="H625" s="358"/>
      <c r="I625" s="359"/>
      <c r="J625" s="360"/>
      <c r="K625" s="360"/>
      <c r="L625" s="22"/>
      <c r="M625" s="356"/>
      <c r="N625"/>
      <c r="O625" s="361"/>
      <c r="P625" s="356"/>
    </row>
    <row r="626" spans="1:16">
      <c r="A626" s="356"/>
      <c r="B626" s="357"/>
      <c r="C626" s="356"/>
      <c r="D626" s="356"/>
      <c r="E626" s="356"/>
      <c r="F626" s="356"/>
      <c r="G626" s="356"/>
      <c r="H626" s="358"/>
      <c r="I626" s="359"/>
      <c r="J626" s="360"/>
      <c r="K626" s="360"/>
      <c r="L626" s="22"/>
      <c r="M626" s="356"/>
      <c r="N626"/>
      <c r="O626" s="361"/>
      <c r="P626" s="356"/>
    </row>
    <row r="627" spans="1:16">
      <c r="A627" s="356"/>
      <c r="B627" s="357"/>
      <c r="C627" s="356"/>
      <c r="D627" s="356"/>
      <c r="E627" s="356"/>
      <c r="F627" s="356"/>
      <c r="G627" s="356"/>
      <c r="H627" s="358"/>
      <c r="I627" s="359"/>
      <c r="J627" s="360"/>
      <c r="K627" s="360"/>
      <c r="L627" s="22"/>
      <c r="M627" s="356"/>
      <c r="N627"/>
      <c r="O627" s="361"/>
      <c r="P627" s="356"/>
    </row>
    <row r="628" spans="1:16">
      <c r="A628" s="356"/>
      <c r="B628" s="357"/>
      <c r="C628" s="356"/>
      <c r="D628" s="356"/>
      <c r="E628" s="356"/>
      <c r="F628" s="356"/>
      <c r="G628" s="356"/>
      <c r="H628" s="358"/>
      <c r="I628" s="359"/>
      <c r="J628" s="360"/>
      <c r="K628" s="360"/>
      <c r="L628" s="22"/>
      <c r="M628" s="356"/>
      <c r="N628"/>
      <c r="O628" s="361"/>
      <c r="P628" s="356"/>
    </row>
    <row r="629" spans="1:16">
      <c r="A629" s="356"/>
      <c r="B629" s="357"/>
      <c r="C629" s="356"/>
      <c r="D629" s="356"/>
      <c r="E629" s="356"/>
      <c r="F629" s="356"/>
      <c r="G629" s="356"/>
      <c r="H629" s="358"/>
      <c r="I629" s="359"/>
      <c r="J629" s="360"/>
      <c r="K629" s="360"/>
      <c r="L629" s="22"/>
      <c r="M629" s="356"/>
      <c r="N629"/>
      <c r="O629" s="361"/>
      <c r="P629" s="356"/>
    </row>
    <row r="630" spans="1:16">
      <c r="A630" s="356"/>
      <c r="B630" s="357"/>
      <c r="C630" s="356"/>
      <c r="D630" s="356"/>
      <c r="E630" s="356"/>
      <c r="F630" s="356"/>
      <c r="G630" s="356"/>
      <c r="H630" s="358"/>
      <c r="I630" s="359"/>
      <c r="J630" s="360"/>
      <c r="K630" s="360"/>
      <c r="L630" s="22"/>
      <c r="M630" s="356"/>
      <c r="N630"/>
      <c r="O630" s="361"/>
      <c r="P630" s="356"/>
    </row>
    <row r="631" spans="1:16">
      <c r="A631" s="356"/>
      <c r="B631" s="357"/>
      <c r="C631" s="356"/>
      <c r="D631" s="356"/>
      <c r="E631" s="356"/>
      <c r="F631" s="356"/>
      <c r="G631" s="356"/>
      <c r="H631" s="358"/>
      <c r="I631" s="359"/>
      <c r="J631" s="360"/>
      <c r="K631" s="360"/>
      <c r="L631" s="22"/>
      <c r="M631" s="356"/>
      <c r="N631"/>
      <c r="O631" s="361"/>
      <c r="P631" s="356"/>
    </row>
    <row r="632" spans="1:16">
      <c r="A632" s="356"/>
      <c r="B632" s="357"/>
      <c r="C632" s="356"/>
      <c r="D632" s="356"/>
      <c r="E632" s="356"/>
      <c r="F632" s="356"/>
      <c r="G632" s="356"/>
      <c r="H632" s="358"/>
      <c r="I632" s="359"/>
      <c r="J632" s="360"/>
      <c r="K632" s="360"/>
      <c r="L632" s="22"/>
      <c r="M632" s="356"/>
      <c r="N632"/>
      <c r="O632" s="361"/>
      <c r="P632" s="356"/>
    </row>
    <row r="633" spans="1:16">
      <c r="A633" s="356"/>
      <c r="B633" s="357"/>
      <c r="C633" s="356"/>
      <c r="D633" s="356"/>
      <c r="E633" s="356"/>
      <c r="F633" s="356"/>
      <c r="G633" s="356"/>
      <c r="H633" s="358"/>
      <c r="I633" s="359"/>
      <c r="J633" s="360"/>
      <c r="K633" s="360"/>
      <c r="L633" s="22"/>
      <c r="M633" s="356"/>
      <c r="N633"/>
      <c r="O633" s="361"/>
      <c r="P633" s="356"/>
    </row>
    <row r="634" spans="1:16">
      <c r="A634" s="356"/>
      <c r="B634" s="357"/>
      <c r="C634" s="356"/>
      <c r="D634" s="356"/>
      <c r="E634" s="356"/>
      <c r="F634" s="356"/>
      <c r="G634" s="356"/>
      <c r="H634" s="358"/>
      <c r="I634" s="359"/>
      <c r="J634" s="360"/>
      <c r="K634" s="360"/>
      <c r="L634" s="22"/>
      <c r="M634" s="356"/>
      <c r="N634"/>
      <c r="O634" s="361"/>
      <c r="P634" s="356"/>
    </row>
    <row r="635" spans="1:16">
      <c r="A635" s="356"/>
      <c r="B635" s="357"/>
      <c r="C635" s="356"/>
      <c r="D635" s="356"/>
      <c r="E635" s="356"/>
      <c r="F635" s="356"/>
      <c r="G635" s="356"/>
      <c r="H635" s="358"/>
      <c r="I635" s="359"/>
      <c r="J635" s="360"/>
      <c r="K635" s="360"/>
      <c r="L635" s="22"/>
      <c r="M635" s="356"/>
      <c r="N635"/>
      <c r="O635" s="361"/>
      <c r="P635" s="356"/>
    </row>
    <row r="636" spans="1:16">
      <c r="A636" s="356"/>
      <c r="B636" s="357"/>
      <c r="C636" s="356"/>
      <c r="D636" s="356"/>
      <c r="E636" s="356"/>
      <c r="F636" s="356"/>
      <c r="G636" s="356"/>
      <c r="H636" s="358"/>
      <c r="I636" s="359"/>
      <c r="J636" s="360"/>
      <c r="K636" s="360"/>
      <c r="L636" s="22"/>
      <c r="M636" s="356"/>
      <c r="N636"/>
      <c r="O636" s="361"/>
      <c r="P636" s="356"/>
    </row>
    <row r="637" spans="1:16">
      <c r="A637" s="356"/>
      <c r="B637" s="357"/>
      <c r="C637" s="356"/>
      <c r="D637" s="356"/>
      <c r="E637" s="356"/>
      <c r="F637" s="356"/>
      <c r="G637" s="356"/>
      <c r="H637" s="358"/>
      <c r="I637" s="359"/>
      <c r="J637" s="360"/>
      <c r="K637" s="360"/>
      <c r="L637" s="22"/>
      <c r="M637" s="356"/>
      <c r="N637"/>
      <c r="O637" s="361"/>
      <c r="P637" s="356"/>
    </row>
    <row r="638" spans="1:16">
      <c r="A638" s="356"/>
      <c r="B638" s="357"/>
      <c r="C638" s="356"/>
      <c r="D638" s="356"/>
      <c r="E638" s="356"/>
      <c r="F638" s="356"/>
      <c r="G638" s="356"/>
      <c r="H638" s="358"/>
      <c r="I638" s="359"/>
      <c r="J638" s="360"/>
      <c r="K638" s="360"/>
      <c r="L638" s="22"/>
      <c r="M638" s="356"/>
      <c r="N638"/>
      <c r="O638" s="361"/>
      <c r="P638" s="356"/>
    </row>
    <row r="639" spans="1:16">
      <c r="A639" s="356"/>
      <c r="B639" s="357"/>
      <c r="C639" s="356"/>
      <c r="D639" s="356"/>
      <c r="E639" s="356"/>
      <c r="F639" s="356"/>
      <c r="G639" s="356"/>
      <c r="H639" s="358"/>
      <c r="I639" s="359"/>
      <c r="J639" s="360"/>
      <c r="K639" s="360"/>
      <c r="L639" s="22"/>
      <c r="M639" s="356"/>
      <c r="N639"/>
      <c r="O639" s="361"/>
      <c r="P639" s="356"/>
    </row>
    <row r="640" spans="1:16">
      <c r="A640" s="356"/>
      <c r="B640" s="357"/>
      <c r="C640" s="356"/>
      <c r="D640" s="356"/>
      <c r="E640" s="356"/>
      <c r="F640" s="356"/>
      <c r="G640" s="356"/>
      <c r="H640" s="358"/>
      <c r="I640" s="359"/>
      <c r="J640" s="360"/>
      <c r="K640" s="360"/>
      <c r="L640" s="22"/>
      <c r="M640" s="356"/>
      <c r="N640"/>
      <c r="O640" s="361"/>
      <c r="P640" s="356"/>
    </row>
    <row r="641" spans="1:16">
      <c r="A641" s="356"/>
      <c r="B641" s="357"/>
      <c r="C641" s="356"/>
      <c r="D641" s="356"/>
      <c r="E641" s="356"/>
      <c r="F641" s="356"/>
      <c r="G641" s="356"/>
      <c r="H641" s="358"/>
      <c r="I641" s="359"/>
      <c r="J641" s="360"/>
      <c r="K641" s="360"/>
      <c r="L641" s="22"/>
      <c r="M641" s="356"/>
      <c r="N641"/>
      <c r="O641" s="361"/>
      <c r="P641" s="356"/>
    </row>
    <row r="642" spans="1:16">
      <c r="A642" s="356"/>
      <c r="B642" s="357"/>
      <c r="C642" s="356"/>
      <c r="D642" s="356"/>
      <c r="E642" s="356"/>
      <c r="F642" s="356"/>
      <c r="G642" s="356"/>
      <c r="H642" s="358"/>
      <c r="I642" s="359"/>
      <c r="J642" s="360"/>
      <c r="K642" s="360"/>
      <c r="L642" s="22"/>
      <c r="M642" s="356"/>
      <c r="N642"/>
      <c r="O642" s="361"/>
      <c r="P642" s="356"/>
    </row>
    <row r="643" spans="1:16">
      <c r="A643" s="356"/>
      <c r="B643" s="357"/>
      <c r="C643" s="356"/>
      <c r="D643" s="356"/>
      <c r="E643" s="356"/>
      <c r="F643" s="356"/>
      <c r="G643" s="356"/>
      <c r="H643" s="358"/>
      <c r="I643" s="359"/>
      <c r="J643" s="360"/>
      <c r="K643" s="360"/>
      <c r="L643" s="22"/>
      <c r="M643" s="356"/>
      <c r="N643"/>
      <c r="O643" s="361"/>
      <c r="P643" s="356"/>
    </row>
    <row r="644" spans="1:16">
      <c r="A644" s="356"/>
      <c r="B644" s="357"/>
      <c r="C644" s="356"/>
      <c r="D644" s="356"/>
      <c r="E644" s="356"/>
      <c r="F644" s="356"/>
      <c r="G644" s="356"/>
      <c r="H644" s="358"/>
      <c r="I644" s="359"/>
      <c r="J644" s="360"/>
      <c r="K644" s="360"/>
      <c r="L644" s="22"/>
      <c r="M644" s="356"/>
      <c r="N644"/>
      <c r="O644" s="361"/>
      <c r="P644" s="356"/>
    </row>
    <row r="645" spans="1:16">
      <c r="A645" s="356"/>
      <c r="B645" s="357"/>
      <c r="C645" s="356"/>
      <c r="D645" s="356"/>
      <c r="E645" s="356"/>
      <c r="F645" s="356"/>
      <c r="G645" s="356"/>
      <c r="H645" s="358"/>
      <c r="I645" s="359"/>
      <c r="J645" s="360"/>
      <c r="K645" s="360"/>
      <c r="L645" s="22"/>
      <c r="M645" s="356"/>
      <c r="N645"/>
      <c r="O645" s="361"/>
      <c r="P645" s="356"/>
    </row>
    <row r="646" spans="1:16">
      <c r="A646" s="356"/>
      <c r="B646" s="357"/>
      <c r="C646" s="356"/>
      <c r="D646" s="356"/>
      <c r="E646" s="356"/>
      <c r="F646" s="356"/>
      <c r="G646" s="356"/>
      <c r="H646" s="358"/>
      <c r="I646" s="359"/>
      <c r="J646" s="360"/>
      <c r="K646" s="360"/>
      <c r="L646" s="22"/>
      <c r="M646" s="356"/>
      <c r="N646"/>
      <c r="O646" s="361"/>
      <c r="P646" s="356"/>
    </row>
    <row r="647" spans="1:16">
      <c r="A647" s="356"/>
      <c r="B647" s="357"/>
      <c r="C647" s="356"/>
      <c r="D647" s="356"/>
      <c r="E647" s="356"/>
      <c r="F647" s="356"/>
      <c r="G647" s="356"/>
      <c r="H647" s="358"/>
      <c r="I647" s="359"/>
      <c r="J647" s="360"/>
      <c r="K647" s="360"/>
      <c r="L647" s="22"/>
      <c r="M647" s="356"/>
      <c r="N647"/>
      <c r="O647" s="361"/>
      <c r="P647" s="356"/>
    </row>
    <row r="648" spans="1:16">
      <c r="A648" s="356"/>
      <c r="B648" s="357"/>
      <c r="C648" s="356"/>
      <c r="D648" s="356"/>
      <c r="E648" s="356"/>
      <c r="F648" s="356"/>
      <c r="G648" s="356"/>
      <c r="H648" s="358"/>
      <c r="I648" s="359"/>
      <c r="J648" s="360"/>
      <c r="K648" s="360"/>
      <c r="L648" s="22"/>
      <c r="M648" s="356"/>
      <c r="N648"/>
      <c r="O648" s="361"/>
      <c r="P648" s="356"/>
    </row>
    <row r="649" spans="1:16">
      <c r="A649" s="356"/>
      <c r="B649" s="357"/>
      <c r="C649" s="356"/>
      <c r="D649" s="356"/>
      <c r="E649" s="356"/>
      <c r="F649" s="356"/>
      <c r="G649" s="356"/>
      <c r="H649" s="358"/>
      <c r="I649" s="359"/>
      <c r="J649" s="360"/>
      <c r="K649" s="360"/>
      <c r="L649" s="22"/>
      <c r="M649" s="356"/>
      <c r="N649"/>
      <c r="O649" s="361"/>
      <c r="P649" s="356"/>
    </row>
    <row r="650" spans="1:16">
      <c r="A650" s="356"/>
      <c r="B650" s="357"/>
      <c r="C650" s="356"/>
      <c r="D650" s="356"/>
      <c r="E650" s="356"/>
      <c r="F650" s="356"/>
      <c r="G650" s="356"/>
      <c r="H650" s="358"/>
      <c r="I650" s="359"/>
      <c r="J650" s="360"/>
      <c r="K650" s="360"/>
      <c r="L650" s="22"/>
      <c r="M650" s="356"/>
      <c r="N650"/>
      <c r="O650" s="361"/>
      <c r="P650" s="356"/>
    </row>
    <row r="651" spans="1:16">
      <c r="A651" s="356"/>
      <c r="B651" s="357"/>
      <c r="C651" s="356"/>
      <c r="D651" s="356"/>
      <c r="E651" s="356"/>
      <c r="F651" s="356"/>
      <c r="G651" s="356"/>
      <c r="H651" s="358"/>
      <c r="I651" s="359"/>
      <c r="J651" s="360"/>
      <c r="K651" s="360"/>
      <c r="L651" s="22"/>
      <c r="M651" s="356"/>
      <c r="N651"/>
      <c r="O651" s="361"/>
      <c r="P651" s="356"/>
    </row>
    <row r="652" spans="1:16">
      <c r="A652" s="356"/>
      <c r="B652" s="357"/>
      <c r="C652" s="356"/>
      <c r="D652" s="356"/>
      <c r="E652" s="356"/>
      <c r="F652" s="356"/>
      <c r="G652" s="356"/>
      <c r="H652" s="358"/>
      <c r="I652" s="359"/>
      <c r="J652" s="360"/>
      <c r="K652" s="360"/>
      <c r="L652" s="22"/>
      <c r="M652" s="356"/>
      <c r="N652"/>
      <c r="O652" s="361"/>
      <c r="P652" s="356"/>
    </row>
    <row r="653" spans="1:16">
      <c r="A653" s="356"/>
      <c r="B653" s="357"/>
      <c r="C653" s="356"/>
      <c r="D653" s="356"/>
      <c r="E653" s="356"/>
      <c r="F653" s="356"/>
      <c r="G653" s="356"/>
      <c r="H653" s="358"/>
      <c r="I653" s="359"/>
      <c r="J653" s="360"/>
      <c r="K653" s="360"/>
      <c r="L653" s="22"/>
      <c r="M653" s="356"/>
      <c r="N653"/>
      <c r="O653" s="361"/>
      <c r="P653" s="356"/>
    </row>
    <row r="654" spans="1:16">
      <c r="A654" s="356"/>
      <c r="B654" s="357"/>
      <c r="C654" s="356"/>
      <c r="D654" s="356"/>
      <c r="E654" s="356"/>
      <c r="F654" s="356"/>
      <c r="G654" s="356"/>
      <c r="H654" s="358"/>
      <c r="I654" s="359"/>
      <c r="J654" s="360"/>
      <c r="K654" s="360"/>
      <c r="L654" s="22"/>
      <c r="M654" s="356"/>
      <c r="N654"/>
      <c r="O654" s="361"/>
      <c r="P654" s="356"/>
    </row>
    <row r="655" spans="1:16">
      <c r="A655" s="356"/>
      <c r="B655" s="357"/>
      <c r="C655" s="356"/>
      <c r="D655" s="356"/>
      <c r="E655" s="356"/>
      <c r="F655" s="356"/>
      <c r="G655" s="356"/>
      <c r="H655" s="358"/>
      <c r="I655" s="359"/>
      <c r="J655" s="360"/>
      <c r="K655" s="360"/>
      <c r="L655" s="22"/>
      <c r="M655" s="356"/>
      <c r="N655"/>
      <c r="O655" s="361"/>
      <c r="P655" s="356"/>
    </row>
    <row r="656" spans="1:16">
      <c r="A656" s="356"/>
      <c r="B656" s="357"/>
      <c r="C656" s="356"/>
      <c r="D656" s="356"/>
      <c r="E656" s="356"/>
      <c r="F656" s="356"/>
      <c r="G656" s="356"/>
      <c r="H656" s="358"/>
      <c r="I656" s="359"/>
      <c r="J656" s="360"/>
      <c r="K656" s="360"/>
      <c r="L656" s="22"/>
      <c r="M656" s="356"/>
      <c r="N656"/>
      <c r="O656" s="361"/>
      <c r="P656" s="356"/>
    </row>
    <row r="657" spans="1:16">
      <c r="A657" s="356"/>
      <c r="B657" s="357"/>
      <c r="C657" s="356"/>
      <c r="D657" s="356"/>
      <c r="E657" s="356"/>
      <c r="F657" s="356"/>
      <c r="G657" s="356"/>
      <c r="H657" s="358"/>
      <c r="I657" s="359"/>
      <c r="J657" s="360"/>
      <c r="K657" s="360"/>
      <c r="L657" s="22"/>
      <c r="M657" s="356"/>
      <c r="N657"/>
      <c r="O657" s="361"/>
      <c r="P657" s="356"/>
    </row>
    <row r="658" spans="1:16">
      <c r="A658" s="356"/>
      <c r="B658" s="357"/>
      <c r="C658" s="356"/>
      <c r="D658" s="356"/>
      <c r="E658" s="356"/>
      <c r="F658" s="356"/>
      <c r="G658" s="356"/>
      <c r="H658" s="358"/>
      <c r="I658" s="359"/>
      <c r="J658" s="360"/>
      <c r="K658" s="360"/>
      <c r="L658" s="22"/>
      <c r="M658" s="356"/>
      <c r="N658"/>
      <c r="O658" s="361"/>
      <c r="P658" s="356"/>
    </row>
    <row r="659" spans="1:16">
      <c r="A659" s="356"/>
      <c r="B659" s="357"/>
      <c r="C659" s="356"/>
      <c r="D659" s="356"/>
      <c r="E659" s="356"/>
      <c r="F659" s="356"/>
      <c r="G659" s="356"/>
      <c r="H659" s="358"/>
      <c r="I659" s="359"/>
      <c r="J659" s="360"/>
      <c r="K659" s="360"/>
      <c r="L659" s="22"/>
      <c r="M659" s="356"/>
      <c r="N659"/>
      <c r="O659" s="361"/>
      <c r="P659" s="356"/>
    </row>
    <row r="660" spans="1:16">
      <c r="A660" s="356"/>
      <c r="B660" s="357"/>
      <c r="C660" s="356"/>
      <c r="D660" s="356"/>
      <c r="E660" s="356"/>
      <c r="F660" s="356"/>
      <c r="G660" s="356"/>
      <c r="H660" s="358"/>
      <c r="I660" s="359"/>
      <c r="J660" s="360"/>
      <c r="K660" s="360"/>
      <c r="L660" s="22"/>
      <c r="M660" s="356"/>
      <c r="N660"/>
      <c r="O660" s="361"/>
      <c r="P660" s="356"/>
    </row>
    <row r="661" spans="1:16">
      <c r="A661" s="356"/>
      <c r="B661" s="357"/>
      <c r="C661" s="356"/>
      <c r="D661" s="356"/>
      <c r="E661" s="356"/>
      <c r="F661" s="356"/>
      <c r="G661" s="356"/>
      <c r="H661" s="358"/>
      <c r="I661" s="359"/>
      <c r="J661" s="360"/>
      <c r="K661" s="360"/>
      <c r="L661" s="22"/>
      <c r="M661" s="356"/>
      <c r="N661"/>
      <c r="O661" s="361"/>
      <c r="P661" s="356"/>
    </row>
    <row r="662" spans="1:16">
      <c r="A662" s="356"/>
      <c r="B662" s="357"/>
      <c r="C662" s="356"/>
      <c r="D662" s="356"/>
      <c r="E662" s="356"/>
      <c r="F662" s="356"/>
      <c r="G662" s="356"/>
      <c r="H662" s="358"/>
      <c r="I662" s="359"/>
      <c r="J662" s="360"/>
      <c r="K662" s="360"/>
      <c r="L662" s="22"/>
      <c r="M662" s="356"/>
      <c r="N662"/>
      <c r="O662" s="361"/>
      <c r="P662" s="356"/>
    </row>
    <row r="663" spans="1:16">
      <c r="A663" s="356"/>
      <c r="B663" s="357"/>
      <c r="C663" s="356"/>
      <c r="D663" s="356"/>
      <c r="E663" s="356"/>
      <c r="F663" s="356"/>
      <c r="G663" s="356"/>
      <c r="H663" s="358"/>
      <c r="I663" s="359"/>
      <c r="J663" s="360"/>
      <c r="K663" s="360"/>
      <c r="L663" s="22"/>
      <c r="M663" s="356"/>
      <c r="N663"/>
      <c r="O663" s="361"/>
      <c r="P663" s="356"/>
    </row>
    <row r="664" spans="1:16">
      <c r="A664" s="356"/>
      <c r="B664" s="357"/>
      <c r="C664" s="356"/>
      <c r="D664" s="356"/>
      <c r="E664" s="356"/>
      <c r="F664" s="356"/>
      <c r="G664" s="356"/>
      <c r="H664" s="358"/>
      <c r="I664" s="359"/>
      <c r="J664" s="360"/>
      <c r="K664" s="360"/>
      <c r="L664" s="22"/>
      <c r="M664" s="356"/>
      <c r="N664"/>
      <c r="O664" s="361"/>
      <c r="P664" s="356"/>
    </row>
    <row r="665" spans="1:16">
      <c r="A665" s="356"/>
      <c r="B665" s="357"/>
      <c r="C665" s="356"/>
      <c r="D665" s="356"/>
      <c r="E665" s="356"/>
      <c r="F665" s="356"/>
      <c r="G665" s="356"/>
      <c r="H665" s="358"/>
      <c r="I665" s="359"/>
      <c r="J665" s="360"/>
      <c r="K665" s="360"/>
      <c r="L665" s="22"/>
      <c r="M665" s="356"/>
      <c r="N665"/>
      <c r="O665" s="361"/>
      <c r="P665" s="356"/>
    </row>
    <row r="666" spans="1:16">
      <c r="A666" s="356"/>
      <c r="B666" s="357"/>
      <c r="C666" s="356"/>
      <c r="D666" s="356"/>
      <c r="E666" s="356"/>
      <c r="F666" s="356"/>
      <c r="G666" s="356"/>
      <c r="H666" s="358"/>
      <c r="I666" s="359"/>
      <c r="J666" s="360"/>
      <c r="K666" s="360"/>
      <c r="L666" s="22"/>
      <c r="M666" s="356"/>
      <c r="N666"/>
      <c r="O666" s="361"/>
      <c r="P666" s="356"/>
    </row>
    <row r="667" spans="1:16">
      <c r="A667" s="356"/>
      <c r="B667" s="357"/>
      <c r="C667" s="356"/>
      <c r="D667" s="356"/>
      <c r="E667" s="356"/>
      <c r="F667" s="356"/>
      <c r="G667" s="356"/>
      <c r="H667" s="358"/>
      <c r="I667" s="359"/>
      <c r="J667" s="360"/>
      <c r="K667" s="360"/>
      <c r="L667" s="22"/>
      <c r="M667" s="356"/>
      <c r="N667"/>
      <c r="O667" s="361"/>
      <c r="P667" s="356"/>
    </row>
    <row r="668" spans="1:16">
      <c r="A668" s="356"/>
      <c r="B668" s="357"/>
      <c r="C668" s="356"/>
      <c r="D668" s="356"/>
      <c r="E668" s="356"/>
      <c r="F668" s="356"/>
      <c r="G668" s="356"/>
      <c r="H668" s="358"/>
      <c r="I668" s="359"/>
      <c r="J668" s="360"/>
      <c r="K668" s="360"/>
      <c r="L668" s="22"/>
      <c r="M668" s="356"/>
      <c r="N668"/>
      <c r="O668" s="361"/>
      <c r="P668" s="356"/>
    </row>
    <row r="669" spans="1:16">
      <c r="A669" s="356"/>
      <c r="B669" s="357"/>
      <c r="C669" s="356"/>
      <c r="D669" s="356"/>
      <c r="E669" s="356"/>
      <c r="F669" s="356"/>
      <c r="G669" s="356"/>
      <c r="H669" s="358"/>
      <c r="I669" s="359"/>
      <c r="J669" s="360"/>
      <c r="K669" s="360"/>
      <c r="L669" s="22"/>
      <c r="M669" s="356"/>
      <c r="N669"/>
      <c r="O669" s="361"/>
      <c r="P669" s="356"/>
    </row>
    <row r="670" spans="1:16">
      <c r="A670" s="356"/>
      <c r="B670" s="357"/>
      <c r="C670" s="356"/>
      <c r="D670" s="356"/>
      <c r="E670" s="356"/>
      <c r="F670" s="356"/>
      <c r="G670" s="356"/>
      <c r="H670" s="358"/>
      <c r="I670" s="359"/>
      <c r="J670" s="360"/>
      <c r="K670" s="360"/>
      <c r="L670" s="22"/>
      <c r="M670" s="356"/>
      <c r="N670"/>
      <c r="O670" s="361"/>
      <c r="P670" s="356"/>
    </row>
    <row r="671" spans="1:16">
      <c r="A671" s="356"/>
      <c r="B671" s="357"/>
      <c r="C671" s="356"/>
      <c r="D671" s="356"/>
      <c r="E671" s="356"/>
      <c r="F671" s="356"/>
      <c r="G671" s="356"/>
      <c r="H671" s="358"/>
      <c r="I671" s="359"/>
      <c r="J671" s="360"/>
      <c r="K671" s="360"/>
      <c r="L671" s="22"/>
      <c r="M671" s="356"/>
      <c r="N671"/>
      <c r="O671" s="361"/>
      <c r="P671" s="356"/>
    </row>
    <row r="672" spans="1:16">
      <c r="A672" s="356"/>
      <c r="B672" s="357"/>
      <c r="C672" s="356"/>
      <c r="D672" s="356"/>
      <c r="E672" s="356"/>
      <c r="F672" s="356"/>
      <c r="G672" s="356"/>
      <c r="H672" s="358"/>
      <c r="I672" s="359"/>
      <c r="J672" s="360"/>
      <c r="K672" s="360"/>
      <c r="L672" s="22"/>
      <c r="M672" s="356"/>
      <c r="N672"/>
      <c r="O672" s="361"/>
      <c r="P672" s="356"/>
    </row>
    <row r="673" spans="1:16">
      <c r="A673" s="356"/>
      <c r="B673" s="357"/>
      <c r="C673" s="356"/>
      <c r="D673" s="356"/>
      <c r="E673" s="356"/>
      <c r="F673" s="356"/>
      <c r="G673" s="356"/>
      <c r="H673" s="358"/>
      <c r="I673" s="359"/>
      <c r="J673" s="360"/>
      <c r="K673" s="360"/>
      <c r="L673" s="22"/>
      <c r="M673" s="356"/>
      <c r="N673"/>
      <c r="O673" s="361"/>
      <c r="P673" s="356"/>
    </row>
    <row r="674" spans="1:16">
      <c r="A674" s="356"/>
      <c r="B674" s="357"/>
      <c r="C674" s="356"/>
      <c r="D674" s="356"/>
      <c r="E674" s="356"/>
      <c r="F674" s="356"/>
      <c r="G674" s="356"/>
      <c r="H674" s="358"/>
      <c r="I674" s="359"/>
      <c r="J674" s="360"/>
      <c r="K674" s="360"/>
      <c r="L674" s="22"/>
      <c r="M674"/>
      <c r="N674"/>
      <c r="O674" s="361"/>
      <c r="P674" s="356"/>
    </row>
    <row r="675" spans="1:16">
      <c r="A675" s="356"/>
      <c r="B675" s="357"/>
      <c r="C675" s="356"/>
      <c r="D675" s="356"/>
      <c r="E675" s="356"/>
      <c r="F675" s="356"/>
      <c r="G675" s="356"/>
      <c r="H675" s="358"/>
      <c r="I675" s="359"/>
      <c r="J675" s="360"/>
      <c r="K675" s="360"/>
      <c r="L675" s="22"/>
      <c r="M675" s="356"/>
      <c r="N675"/>
      <c r="O675" s="361"/>
      <c r="P675" s="356"/>
    </row>
    <row r="676" spans="1:16">
      <c r="A676" s="356"/>
      <c r="B676" s="357"/>
      <c r="C676" s="356"/>
      <c r="D676" s="356"/>
      <c r="E676" s="356"/>
      <c r="F676" s="356"/>
      <c r="G676" s="356"/>
      <c r="H676" s="358"/>
      <c r="I676" s="359"/>
      <c r="J676" s="360"/>
      <c r="K676" s="360"/>
      <c r="L676" s="22"/>
      <c r="M676" s="356"/>
      <c r="N676"/>
      <c r="O676" s="361"/>
      <c r="P676" s="356"/>
    </row>
    <row r="677" spans="1:16">
      <c r="A677" s="356"/>
      <c r="B677" s="357"/>
      <c r="C677" s="356"/>
      <c r="D677" s="356"/>
      <c r="E677" s="356"/>
      <c r="F677" s="356"/>
      <c r="G677" s="356"/>
      <c r="H677" s="358"/>
      <c r="I677" s="359"/>
      <c r="J677" s="360"/>
      <c r="K677" s="360"/>
      <c r="L677" s="22"/>
      <c r="M677" s="356"/>
      <c r="N677"/>
      <c r="O677" s="361"/>
      <c r="P677" s="356"/>
    </row>
    <row r="678" spans="1:16">
      <c r="A678" s="356"/>
      <c r="B678" s="357"/>
      <c r="C678" s="356"/>
      <c r="D678" s="356"/>
      <c r="E678" s="356"/>
      <c r="F678" s="356"/>
      <c r="G678" s="356"/>
      <c r="H678" s="358"/>
      <c r="I678" s="359"/>
      <c r="J678" s="360"/>
      <c r="K678" s="360"/>
      <c r="L678" s="22"/>
      <c r="M678" s="356"/>
      <c r="N678"/>
      <c r="O678" s="361"/>
      <c r="P678" s="356"/>
    </row>
    <row r="679" spans="1:16">
      <c r="A679" s="356"/>
      <c r="B679" s="357"/>
      <c r="C679" s="356"/>
      <c r="D679" s="356"/>
      <c r="E679" s="356"/>
      <c r="F679" s="356"/>
      <c r="G679" s="356"/>
      <c r="H679" s="358"/>
      <c r="I679" s="359"/>
      <c r="J679" s="360"/>
      <c r="K679" s="360"/>
      <c r="L679" s="22"/>
      <c r="M679" s="356"/>
      <c r="N679"/>
      <c r="O679" s="361"/>
      <c r="P679" s="356"/>
    </row>
    <row r="680" spans="1:16">
      <c r="A680" s="356"/>
      <c r="B680" s="357"/>
      <c r="C680" s="356"/>
      <c r="D680" s="356"/>
      <c r="E680" s="356"/>
      <c r="F680" s="356"/>
      <c r="G680" s="356"/>
      <c r="H680" s="358"/>
      <c r="I680" s="359"/>
      <c r="J680" s="360"/>
      <c r="K680" s="360"/>
      <c r="L680" s="22"/>
      <c r="M680" s="356"/>
      <c r="N680"/>
      <c r="O680" s="361"/>
      <c r="P680" s="356"/>
    </row>
    <row r="681" spans="1:16">
      <c r="A681" s="356"/>
      <c r="B681" s="357"/>
      <c r="C681" s="356"/>
      <c r="D681" s="356"/>
      <c r="E681" s="356"/>
      <c r="F681" s="356"/>
      <c r="G681" s="356"/>
      <c r="H681" s="358"/>
      <c r="I681" s="359"/>
      <c r="J681" s="360"/>
      <c r="K681" s="360"/>
      <c r="L681" s="22"/>
      <c r="M681" s="356"/>
      <c r="N681"/>
      <c r="O681" s="361"/>
      <c r="P681" s="356"/>
    </row>
    <row r="682" spans="1:16">
      <c r="A682" s="356"/>
      <c r="B682" s="357"/>
      <c r="C682" s="356"/>
      <c r="D682" s="356"/>
      <c r="E682" s="356"/>
      <c r="F682" s="356"/>
      <c r="G682" s="356"/>
      <c r="H682" s="358"/>
      <c r="I682" s="359"/>
      <c r="J682" s="360"/>
      <c r="K682" s="360"/>
      <c r="L682" s="22"/>
      <c r="M682" s="356"/>
      <c r="N682"/>
      <c r="O682" s="361"/>
      <c r="P682" s="356"/>
    </row>
    <row r="683" spans="1:16">
      <c r="A683" s="356"/>
      <c r="B683" s="357"/>
      <c r="C683" s="356"/>
      <c r="D683" s="356"/>
      <c r="E683" s="356"/>
      <c r="F683" s="356"/>
      <c r="G683" s="356"/>
      <c r="H683" s="358"/>
      <c r="I683" s="359"/>
      <c r="J683" s="360"/>
      <c r="K683" s="360"/>
      <c r="L683" s="22"/>
      <c r="M683" s="356"/>
      <c r="N683"/>
      <c r="O683" s="361"/>
      <c r="P683" s="356"/>
    </row>
    <row r="684" spans="1:16">
      <c r="A684" s="356"/>
      <c r="B684" s="357"/>
      <c r="C684" s="356"/>
      <c r="D684" s="356"/>
      <c r="E684" s="356"/>
      <c r="F684" s="356"/>
      <c r="G684" s="356"/>
      <c r="H684" s="358"/>
      <c r="I684" s="359"/>
      <c r="J684" s="360"/>
      <c r="K684" s="360"/>
      <c r="L684" s="22"/>
      <c r="M684" s="356"/>
      <c r="N684"/>
      <c r="O684" s="361"/>
      <c r="P684" s="356"/>
    </row>
    <row r="685" spans="1:16">
      <c r="A685" s="356"/>
      <c r="B685" s="357"/>
      <c r="C685" s="356"/>
      <c r="D685" s="356"/>
      <c r="E685" s="356"/>
      <c r="F685" s="356"/>
      <c r="G685" s="356"/>
      <c r="H685" s="358"/>
      <c r="I685" s="359"/>
      <c r="J685" s="360"/>
      <c r="K685" s="360"/>
      <c r="L685" s="22"/>
      <c r="M685" s="356"/>
      <c r="N685"/>
      <c r="O685" s="361"/>
      <c r="P685" s="356"/>
    </row>
    <row r="686" spans="1:16">
      <c r="A686" s="356"/>
      <c r="B686" s="357"/>
      <c r="C686" s="356"/>
      <c r="D686" s="356"/>
      <c r="E686" s="356"/>
      <c r="F686" s="356"/>
      <c r="G686" s="356"/>
      <c r="H686" s="358"/>
      <c r="I686" s="359"/>
      <c r="J686" s="360"/>
      <c r="K686" s="360"/>
      <c r="L686" s="22"/>
      <c r="M686" s="356"/>
      <c r="N686"/>
      <c r="O686" s="361"/>
      <c r="P686" s="356"/>
    </row>
    <row r="687" spans="1:16">
      <c r="A687" s="356"/>
      <c r="B687" s="357"/>
      <c r="C687" s="356"/>
      <c r="D687" s="356"/>
      <c r="E687" s="356"/>
      <c r="F687" s="356"/>
      <c r="G687" s="356"/>
      <c r="H687" s="358"/>
      <c r="I687" s="359"/>
      <c r="J687" s="360"/>
      <c r="K687" s="360"/>
      <c r="L687" s="22"/>
      <c r="M687" s="356"/>
      <c r="N687"/>
      <c r="O687" s="361"/>
      <c r="P687" s="356"/>
    </row>
    <row r="688" spans="1:16">
      <c r="A688" s="356"/>
      <c r="B688" s="357"/>
      <c r="C688" s="356"/>
      <c r="D688" s="356"/>
      <c r="E688" s="356"/>
      <c r="F688" s="356"/>
      <c r="G688" s="356"/>
      <c r="H688" s="358"/>
      <c r="I688" s="359"/>
      <c r="J688" s="360"/>
      <c r="K688" s="360"/>
      <c r="L688" s="22"/>
      <c r="M688" s="356"/>
      <c r="N688"/>
      <c r="O688" s="361"/>
      <c r="P688" s="356"/>
    </row>
    <row r="689" spans="1:16">
      <c r="A689" s="356"/>
      <c r="B689" s="357"/>
      <c r="C689" s="356"/>
      <c r="D689" s="356"/>
      <c r="E689" s="356"/>
      <c r="F689" s="356"/>
      <c r="G689" s="356"/>
      <c r="H689" s="358"/>
      <c r="I689" s="359"/>
      <c r="J689" s="360"/>
      <c r="K689" s="360"/>
      <c r="L689" s="22"/>
      <c r="M689" s="356"/>
      <c r="N689"/>
      <c r="O689" s="361"/>
      <c r="P689" s="356"/>
    </row>
    <row r="690" spans="1:16">
      <c r="A690" s="356"/>
      <c r="B690" s="357"/>
      <c r="C690" s="356"/>
      <c r="D690" s="356"/>
      <c r="E690" s="356"/>
      <c r="F690" s="356"/>
      <c r="G690" s="356"/>
      <c r="H690" s="358"/>
      <c r="I690" s="359"/>
      <c r="J690" s="360"/>
      <c r="K690" s="360"/>
      <c r="L690" s="22"/>
      <c r="M690" s="356"/>
      <c r="N690"/>
      <c r="O690" s="361"/>
      <c r="P690" s="356"/>
    </row>
    <row r="691" spans="1:16">
      <c r="A691" s="356"/>
      <c r="B691" s="357"/>
      <c r="C691" s="356"/>
      <c r="D691" s="356"/>
      <c r="E691" s="356"/>
      <c r="F691" s="356"/>
      <c r="G691" s="356"/>
      <c r="H691" s="358"/>
      <c r="I691" s="359"/>
      <c r="J691" s="360"/>
      <c r="K691" s="360"/>
      <c r="L691" s="22"/>
      <c r="M691" s="356"/>
      <c r="N691"/>
      <c r="O691" s="361"/>
      <c r="P691" s="356"/>
    </row>
    <row r="692" spans="1:16">
      <c r="A692" s="356"/>
      <c r="B692" s="357"/>
      <c r="C692" s="356"/>
      <c r="D692" s="356"/>
      <c r="E692" s="356"/>
      <c r="F692" s="356"/>
      <c r="G692" s="356"/>
      <c r="H692" s="358"/>
      <c r="I692" s="359"/>
      <c r="J692" s="360"/>
      <c r="K692" s="360"/>
      <c r="L692" s="22"/>
      <c r="M692" s="356"/>
      <c r="N692"/>
      <c r="O692" s="361"/>
      <c r="P692" s="356"/>
    </row>
    <row r="693" spans="1:16">
      <c r="A693" s="356"/>
      <c r="B693" s="357"/>
      <c r="C693" s="356"/>
      <c r="D693" s="356"/>
      <c r="E693" s="356"/>
      <c r="F693" s="356"/>
      <c r="G693" s="356"/>
      <c r="H693" s="358"/>
      <c r="I693" s="359"/>
      <c r="J693" s="360"/>
      <c r="K693" s="360"/>
      <c r="L693" s="22"/>
      <c r="M693" s="356"/>
      <c r="N693"/>
      <c r="O693" s="361"/>
      <c r="P693" s="356"/>
    </row>
    <row r="694" spans="1:16">
      <c r="A694" s="356"/>
      <c r="B694" s="357"/>
      <c r="C694" s="356"/>
      <c r="D694" s="356"/>
      <c r="E694" s="356"/>
      <c r="F694" s="356"/>
      <c r="G694" s="356"/>
      <c r="H694" s="358"/>
      <c r="I694" s="359"/>
      <c r="J694" s="360"/>
      <c r="K694" s="360"/>
      <c r="L694" s="22"/>
      <c r="M694" s="356"/>
      <c r="N694"/>
      <c r="O694" s="361"/>
      <c r="P694" s="356"/>
    </row>
    <row r="695" spans="1:16">
      <c r="A695" s="356"/>
      <c r="B695" s="357"/>
      <c r="C695" s="356"/>
      <c r="D695" s="356"/>
      <c r="E695" s="356"/>
      <c r="F695" s="356"/>
      <c r="G695" s="356"/>
      <c r="H695" s="358"/>
      <c r="I695" s="359"/>
      <c r="J695" s="360"/>
      <c r="K695" s="360"/>
      <c r="L695" s="22"/>
      <c r="M695" s="356"/>
      <c r="N695"/>
      <c r="O695" s="361"/>
      <c r="P695" s="356"/>
    </row>
    <row r="696" spans="1:16">
      <c r="A696" s="356"/>
      <c r="B696" s="357"/>
      <c r="C696" s="356"/>
      <c r="D696" s="356"/>
      <c r="E696" s="356"/>
      <c r="F696" s="356"/>
      <c r="G696" s="356"/>
      <c r="H696" s="358"/>
      <c r="I696" s="359"/>
      <c r="J696" s="360"/>
      <c r="K696" s="360"/>
      <c r="L696" s="22"/>
      <c r="M696" s="356"/>
      <c r="N696"/>
      <c r="O696" s="361"/>
      <c r="P696" s="356"/>
    </row>
    <row r="697" spans="1:16">
      <c r="A697" s="356"/>
      <c r="B697" s="357"/>
      <c r="C697" s="356"/>
      <c r="D697" s="356"/>
      <c r="E697" s="356"/>
      <c r="F697" s="356"/>
      <c r="G697" s="356"/>
      <c r="H697" s="358"/>
      <c r="I697" s="359"/>
      <c r="J697" s="360"/>
      <c r="K697" s="360"/>
      <c r="L697" s="22"/>
      <c r="M697" s="356"/>
      <c r="N697"/>
      <c r="O697" s="361"/>
      <c r="P697" s="356"/>
    </row>
    <row r="698" spans="1:16">
      <c r="A698" s="356"/>
      <c r="B698" s="357"/>
      <c r="C698" s="356"/>
      <c r="D698" s="356"/>
      <c r="E698" s="356"/>
      <c r="F698" s="356"/>
      <c r="G698" s="356"/>
      <c r="H698" s="358"/>
      <c r="I698" s="359"/>
      <c r="J698" s="360"/>
      <c r="K698" s="360"/>
      <c r="L698" s="22"/>
      <c r="M698" s="356"/>
      <c r="N698"/>
      <c r="O698" s="361"/>
      <c r="P698" s="356"/>
    </row>
    <row r="699" spans="1:16">
      <c r="A699" s="356"/>
      <c r="B699" s="357"/>
      <c r="C699" s="356"/>
      <c r="D699" s="356"/>
      <c r="E699" s="356"/>
      <c r="F699" s="356"/>
      <c r="G699" s="356"/>
      <c r="H699" s="358"/>
      <c r="I699" s="359"/>
      <c r="J699" s="360"/>
      <c r="K699" s="360"/>
      <c r="L699" s="22"/>
      <c r="M699" s="356"/>
      <c r="N699"/>
      <c r="O699" s="361"/>
      <c r="P699" s="356"/>
    </row>
    <row r="700" spans="1:16">
      <c r="A700" s="356"/>
      <c r="B700" s="357"/>
      <c r="C700" s="356"/>
      <c r="D700" s="356"/>
      <c r="E700" s="356"/>
      <c r="F700" s="356"/>
      <c r="G700" s="356"/>
      <c r="H700" s="358"/>
      <c r="I700" s="359"/>
      <c r="J700" s="360"/>
      <c r="K700" s="360"/>
      <c r="L700" s="22"/>
      <c r="M700" s="356"/>
      <c r="N700"/>
      <c r="O700" s="361"/>
      <c r="P700" s="356"/>
    </row>
    <row r="701" spans="1:16">
      <c r="A701" s="356"/>
      <c r="B701" s="357"/>
      <c r="C701" s="356"/>
      <c r="D701" s="356"/>
      <c r="E701" s="356"/>
      <c r="F701" s="356"/>
      <c r="G701" s="356"/>
      <c r="H701" s="358"/>
      <c r="I701" s="359"/>
      <c r="J701" s="360"/>
      <c r="K701" s="360"/>
      <c r="L701" s="22"/>
      <c r="M701" s="356"/>
      <c r="N701"/>
      <c r="O701" s="361"/>
      <c r="P701" s="356"/>
    </row>
    <row r="702" spans="1:16">
      <c r="A702" s="356"/>
      <c r="B702" s="357"/>
      <c r="C702" s="356"/>
      <c r="D702" s="356"/>
      <c r="E702" s="356"/>
      <c r="F702" s="356"/>
      <c r="G702" s="356"/>
      <c r="H702" s="358"/>
      <c r="I702" s="359"/>
      <c r="J702" s="360"/>
      <c r="K702" s="360"/>
      <c r="L702" s="22"/>
      <c r="M702" s="356"/>
      <c r="N702"/>
      <c r="O702" s="361"/>
      <c r="P702" s="356"/>
    </row>
    <row r="703" spans="1:16">
      <c r="A703" s="356"/>
      <c r="B703" s="357"/>
      <c r="C703" s="356"/>
      <c r="D703" s="356"/>
      <c r="E703" s="356"/>
      <c r="F703" s="356"/>
      <c r="G703" s="356"/>
      <c r="H703" s="358"/>
      <c r="I703" s="359"/>
      <c r="J703" s="360"/>
      <c r="K703" s="360"/>
      <c r="L703" s="22"/>
      <c r="M703" s="356"/>
      <c r="N703"/>
      <c r="O703" s="361"/>
      <c r="P703" s="356"/>
    </row>
    <row r="704" spans="1:16">
      <c r="A704" s="356"/>
      <c r="B704" s="357"/>
      <c r="C704" s="356"/>
      <c r="D704" s="356"/>
      <c r="E704" s="356"/>
      <c r="F704" s="356"/>
      <c r="G704" s="356"/>
      <c r="H704" s="358"/>
      <c r="I704" s="359"/>
      <c r="J704" s="360"/>
      <c r="K704" s="360"/>
      <c r="L704" s="22"/>
      <c r="M704" s="356"/>
      <c r="N704"/>
      <c r="O704" s="361"/>
      <c r="P704" s="356"/>
    </row>
    <row r="705" spans="1:16">
      <c r="A705" s="356"/>
      <c r="B705" s="357"/>
      <c r="C705" s="356"/>
      <c r="D705" s="356"/>
      <c r="E705" s="356"/>
      <c r="F705" s="356"/>
      <c r="G705" s="356"/>
      <c r="H705" s="358"/>
      <c r="I705" s="359"/>
      <c r="J705" s="360"/>
      <c r="K705" s="360"/>
      <c r="L705" s="22"/>
      <c r="M705" s="356"/>
      <c r="N705"/>
      <c r="O705" s="361"/>
      <c r="P705" s="356"/>
    </row>
    <row r="706" spans="1:16">
      <c r="A706" s="356"/>
      <c r="B706" s="357"/>
      <c r="C706" s="356"/>
      <c r="D706" s="356"/>
      <c r="E706" s="356"/>
      <c r="F706" s="356"/>
      <c r="G706" s="356"/>
      <c r="H706" s="358"/>
      <c r="I706" s="359"/>
      <c r="J706" s="360"/>
      <c r="K706" s="360"/>
      <c r="L706" s="22"/>
      <c r="M706" s="356"/>
      <c r="N706"/>
      <c r="O706" s="361"/>
      <c r="P706" s="356"/>
    </row>
    <row r="707" spans="1:16">
      <c r="A707" s="356"/>
      <c r="B707" s="357"/>
      <c r="C707" s="356"/>
      <c r="D707" s="356"/>
      <c r="E707" s="356"/>
      <c r="F707" s="356"/>
      <c r="G707" s="356"/>
      <c r="H707" s="358"/>
      <c r="I707" s="359"/>
      <c r="J707" s="360"/>
      <c r="K707" s="360"/>
      <c r="L707" s="22"/>
      <c r="M707" s="356"/>
      <c r="N707"/>
      <c r="O707" s="361"/>
      <c r="P707" s="356"/>
    </row>
    <row r="708" spans="1:16">
      <c r="A708" s="356"/>
      <c r="B708" s="357"/>
      <c r="C708" s="356"/>
      <c r="D708" s="356"/>
      <c r="E708" s="356"/>
      <c r="F708" s="356"/>
      <c r="G708" s="356"/>
      <c r="H708" s="358"/>
      <c r="I708" s="359"/>
      <c r="J708" s="360"/>
      <c r="K708" s="360"/>
      <c r="L708" s="22"/>
      <c r="M708" s="356"/>
      <c r="N708"/>
      <c r="O708" s="361"/>
      <c r="P708" s="356"/>
    </row>
    <row r="709" spans="1:16">
      <c r="A709" s="356"/>
      <c r="B709" s="357"/>
      <c r="C709" s="356"/>
      <c r="D709" s="356"/>
      <c r="E709" s="356"/>
      <c r="F709" s="356"/>
      <c r="G709" s="356"/>
      <c r="H709" s="358"/>
      <c r="I709" s="359"/>
      <c r="J709" s="360"/>
      <c r="K709" s="360"/>
      <c r="L709" s="22"/>
      <c r="M709" s="356"/>
      <c r="N709"/>
      <c r="O709" s="361"/>
      <c r="P709" s="356"/>
    </row>
    <row r="710" spans="1:16">
      <c r="A710" s="356"/>
      <c r="B710" s="357"/>
      <c r="C710" s="356"/>
      <c r="D710" s="356"/>
      <c r="E710" s="356"/>
      <c r="F710" s="356"/>
      <c r="G710" s="356"/>
      <c r="H710" s="358"/>
      <c r="I710" s="359"/>
      <c r="J710" s="360"/>
      <c r="K710" s="360"/>
      <c r="L710" s="22"/>
      <c r="M710" s="356"/>
      <c r="N710"/>
      <c r="O710" s="361"/>
      <c r="P710" s="356"/>
    </row>
    <row r="711" spans="1:16">
      <c r="A711" s="356"/>
      <c r="B711" s="357"/>
      <c r="C711" s="356"/>
      <c r="D711" s="356"/>
      <c r="E711" s="356"/>
      <c r="F711" s="356"/>
      <c r="G711" s="356"/>
      <c r="H711" s="358"/>
      <c r="I711" s="359"/>
      <c r="J711" s="360"/>
      <c r="K711" s="360"/>
      <c r="L711" s="22"/>
      <c r="M711" s="356"/>
      <c r="N711"/>
      <c r="O711" s="361"/>
      <c r="P711" s="356"/>
    </row>
    <row r="712" spans="1:16">
      <c r="A712" s="356"/>
      <c r="B712" s="357"/>
      <c r="C712" s="356"/>
      <c r="D712" s="356"/>
      <c r="E712" s="356"/>
      <c r="F712" s="356"/>
      <c r="G712" s="356"/>
      <c r="H712" s="358"/>
      <c r="I712" s="359"/>
      <c r="J712" s="360"/>
      <c r="K712" s="360"/>
      <c r="L712" s="22"/>
      <c r="M712" s="356"/>
      <c r="N712"/>
      <c r="O712" s="361"/>
      <c r="P712" s="356"/>
    </row>
    <row r="713" spans="1:16">
      <c r="A713" s="356"/>
      <c r="B713" s="357"/>
      <c r="C713" s="356"/>
      <c r="D713" s="356"/>
      <c r="E713" s="356"/>
      <c r="F713" s="356"/>
      <c r="G713" s="356"/>
      <c r="H713" s="358"/>
      <c r="I713" s="359"/>
      <c r="J713" s="360"/>
      <c r="K713" s="360"/>
      <c r="L713" s="22"/>
      <c r="M713" s="356"/>
      <c r="N713"/>
      <c r="O713" s="361"/>
      <c r="P713" s="356"/>
    </row>
    <row r="714" spans="1:16">
      <c r="A714" s="356"/>
      <c r="B714" s="357"/>
      <c r="C714" s="356"/>
      <c r="D714" s="356"/>
      <c r="E714" s="356"/>
      <c r="F714" s="356"/>
      <c r="G714" s="356"/>
      <c r="H714" s="358"/>
      <c r="I714" s="359"/>
      <c r="J714" s="360"/>
      <c r="K714" s="360"/>
      <c r="L714" s="22"/>
      <c r="M714" s="356"/>
      <c r="N714"/>
      <c r="O714" s="361"/>
      <c r="P714" s="356"/>
    </row>
    <row r="715" spans="1:16">
      <c r="A715" s="356"/>
      <c r="B715" s="357"/>
      <c r="C715" s="356"/>
      <c r="D715" s="356"/>
      <c r="E715" s="356"/>
      <c r="F715" s="356"/>
      <c r="G715" s="356"/>
      <c r="H715" s="358"/>
      <c r="I715" s="359"/>
      <c r="J715" s="360"/>
      <c r="K715" s="360"/>
      <c r="L715" s="22"/>
      <c r="M715" s="356"/>
      <c r="N715"/>
      <c r="O715" s="361"/>
      <c r="P715" s="356"/>
    </row>
    <row r="716" spans="1:16">
      <c r="A716" s="356"/>
      <c r="B716" s="357"/>
      <c r="C716" s="356"/>
      <c r="D716" s="356"/>
      <c r="E716" s="356"/>
      <c r="F716" s="356"/>
      <c r="G716" s="356"/>
      <c r="H716" s="358"/>
      <c r="I716" s="359"/>
      <c r="J716" s="360"/>
      <c r="K716" s="360"/>
      <c r="L716" s="22"/>
      <c r="M716" s="356"/>
      <c r="N716"/>
      <c r="O716" s="361"/>
      <c r="P716" s="356"/>
    </row>
    <row r="717" spans="1:16">
      <c r="A717" s="356"/>
      <c r="B717" s="357"/>
      <c r="C717" s="356"/>
      <c r="D717" s="356"/>
      <c r="E717" s="356"/>
      <c r="F717" s="356"/>
      <c r="G717" s="356"/>
      <c r="H717" s="358"/>
      <c r="I717" s="359"/>
      <c r="J717" s="360"/>
      <c r="K717" s="360"/>
      <c r="L717" s="22"/>
      <c r="M717" s="356"/>
      <c r="N717"/>
      <c r="O717" s="361"/>
      <c r="P717" s="356"/>
    </row>
    <row r="718" spans="1:16">
      <c r="A718" s="356"/>
      <c r="B718" s="357"/>
      <c r="C718" s="356"/>
      <c r="D718" s="356"/>
      <c r="E718" s="356"/>
      <c r="F718" s="356"/>
      <c r="G718" s="356"/>
      <c r="H718" s="358"/>
      <c r="I718" s="359"/>
      <c r="J718" s="360"/>
      <c r="K718" s="360"/>
      <c r="L718" s="22"/>
      <c r="M718" s="356"/>
      <c r="N718"/>
      <c r="O718" s="361"/>
      <c r="P718" s="356"/>
    </row>
    <row r="719" spans="1:16">
      <c r="A719" s="356"/>
      <c r="B719" s="357"/>
      <c r="C719" s="356"/>
      <c r="D719" s="356"/>
      <c r="E719" s="356"/>
      <c r="F719" s="356"/>
      <c r="G719" s="356"/>
      <c r="H719" s="358"/>
      <c r="I719" s="359"/>
      <c r="J719" s="360"/>
      <c r="K719" s="360"/>
      <c r="L719" s="22"/>
      <c r="M719" s="356"/>
      <c r="N719"/>
      <c r="O719" s="361"/>
      <c r="P719" s="356"/>
    </row>
    <row r="720" spans="1:16">
      <c r="A720" s="356"/>
      <c r="B720" s="357"/>
      <c r="C720" s="356"/>
      <c r="D720" s="356"/>
      <c r="E720" s="356"/>
      <c r="F720" s="356"/>
      <c r="G720" s="356"/>
      <c r="H720" s="358"/>
      <c r="I720" s="359"/>
      <c r="J720" s="360"/>
      <c r="K720" s="360"/>
      <c r="L720" s="22"/>
      <c r="M720" s="356"/>
      <c r="N720"/>
      <c r="O720" s="361"/>
      <c r="P720" s="356"/>
    </row>
    <row r="721" spans="1:16">
      <c r="A721" s="356"/>
      <c r="B721" s="357"/>
      <c r="C721" s="356"/>
      <c r="D721" s="356"/>
      <c r="E721" s="356"/>
      <c r="F721" s="356"/>
      <c r="G721" s="356"/>
      <c r="H721" s="358"/>
      <c r="I721" s="359"/>
      <c r="J721" s="360"/>
      <c r="K721" s="360"/>
      <c r="L721" s="22"/>
      <c r="M721" s="356"/>
      <c r="N721"/>
      <c r="O721" s="361"/>
      <c r="P721" s="356"/>
    </row>
    <row r="722" spans="1:16">
      <c r="A722" s="356"/>
      <c r="B722" s="357"/>
      <c r="C722" s="356"/>
      <c r="D722" s="356"/>
      <c r="E722" s="356"/>
      <c r="F722" s="356"/>
      <c r="G722" s="356"/>
      <c r="H722" s="358"/>
      <c r="I722" s="359"/>
      <c r="J722" s="360"/>
      <c r="K722" s="360"/>
      <c r="L722" s="22"/>
      <c r="M722" s="356"/>
      <c r="N722"/>
      <c r="O722" s="361"/>
      <c r="P722" s="356"/>
    </row>
    <row r="723" spans="1:16">
      <c r="A723" s="356"/>
      <c r="B723" s="357"/>
      <c r="C723" s="356"/>
      <c r="D723" s="356"/>
      <c r="E723" s="356"/>
      <c r="F723" s="356"/>
      <c r="G723" s="356"/>
      <c r="H723" s="358"/>
      <c r="I723" s="359"/>
      <c r="J723" s="360"/>
      <c r="K723" s="360"/>
      <c r="L723" s="22"/>
      <c r="M723" s="356"/>
      <c r="N723"/>
      <c r="O723" s="361"/>
      <c r="P723" s="356"/>
    </row>
    <row r="724" spans="1:16">
      <c r="A724" s="356"/>
      <c r="B724" s="357"/>
      <c r="C724" s="356"/>
      <c r="D724" s="356"/>
      <c r="E724" s="356"/>
      <c r="F724" s="356"/>
      <c r="G724" s="356"/>
      <c r="H724" s="358"/>
      <c r="I724" s="359"/>
      <c r="J724" s="360"/>
      <c r="K724" s="360"/>
      <c r="L724" s="22"/>
      <c r="M724" s="356"/>
      <c r="N724"/>
      <c r="O724" s="361"/>
      <c r="P724" s="356"/>
    </row>
    <row r="725" spans="1:16">
      <c r="A725" s="356"/>
      <c r="B725" s="357"/>
      <c r="C725" s="356"/>
      <c r="D725" s="356"/>
      <c r="E725" s="356"/>
      <c r="F725" s="356"/>
      <c r="G725" s="356"/>
      <c r="H725" s="358"/>
      <c r="I725" s="359"/>
      <c r="J725" s="360"/>
      <c r="K725" s="360"/>
      <c r="L725" s="22"/>
      <c r="M725" s="356"/>
      <c r="N725"/>
      <c r="O725" s="361"/>
      <c r="P725" s="356"/>
    </row>
    <row r="726" spans="1:16">
      <c r="A726" s="356"/>
      <c r="B726" s="357"/>
      <c r="C726" s="356"/>
      <c r="D726" s="356"/>
      <c r="E726" s="356"/>
      <c r="F726" s="356"/>
      <c r="G726" s="356"/>
      <c r="H726" s="358"/>
      <c r="I726" s="359"/>
      <c r="J726" s="360"/>
      <c r="K726" s="360"/>
      <c r="L726" s="22"/>
      <c r="M726" s="356"/>
      <c r="N726"/>
      <c r="O726" s="361"/>
      <c r="P726" s="356"/>
    </row>
    <row r="727" spans="1:16">
      <c r="A727" s="356"/>
      <c r="B727" s="357"/>
      <c r="C727" s="356"/>
      <c r="D727" s="356"/>
      <c r="E727" s="356"/>
      <c r="F727" s="356"/>
      <c r="G727" s="356"/>
      <c r="H727" s="358"/>
      <c r="I727" s="359"/>
      <c r="J727" s="360"/>
      <c r="K727" s="360"/>
      <c r="L727" s="22"/>
      <c r="M727" s="356"/>
      <c r="N727"/>
      <c r="O727" s="361"/>
      <c r="P727" s="356"/>
    </row>
    <row r="728" spans="1:16">
      <c r="A728" s="356"/>
      <c r="B728" s="357"/>
      <c r="C728" s="356"/>
      <c r="D728" s="356"/>
      <c r="E728" s="356"/>
      <c r="F728" s="356"/>
      <c r="G728" s="356"/>
      <c r="H728" s="358"/>
      <c r="I728" s="359"/>
      <c r="J728" s="360"/>
      <c r="K728" s="360"/>
      <c r="L728" s="22"/>
      <c r="M728" s="356"/>
      <c r="N728"/>
      <c r="O728" s="361"/>
      <c r="P728" s="356"/>
    </row>
    <row r="729" spans="1:16">
      <c r="A729" s="356"/>
      <c r="B729" s="357"/>
      <c r="C729" s="356"/>
      <c r="D729" s="356"/>
      <c r="E729" s="356"/>
      <c r="F729" s="356"/>
      <c r="G729" s="356"/>
      <c r="H729" s="358"/>
      <c r="I729" s="359"/>
      <c r="J729" s="360"/>
      <c r="K729" s="360"/>
      <c r="L729" s="22"/>
      <c r="M729" s="356"/>
      <c r="N729"/>
      <c r="O729" s="361"/>
      <c r="P729" s="356"/>
    </row>
    <row r="730" spans="1:16">
      <c r="A730" s="356"/>
      <c r="B730" s="357"/>
      <c r="C730" s="356"/>
      <c r="D730" s="356"/>
      <c r="E730" s="356"/>
      <c r="F730" s="356"/>
      <c r="G730" s="356"/>
      <c r="H730" s="358"/>
      <c r="I730" s="359"/>
      <c r="J730" s="360"/>
      <c r="K730" s="360"/>
      <c r="L730" s="22"/>
      <c r="M730" s="356"/>
      <c r="N730"/>
      <c r="O730" s="361"/>
      <c r="P730" s="356"/>
    </row>
    <row r="731" spans="1:16">
      <c r="A731" s="356"/>
      <c r="B731" s="357"/>
      <c r="C731" s="356"/>
      <c r="D731" s="356"/>
      <c r="E731" s="356"/>
      <c r="F731" s="356"/>
      <c r="G731" s="356"/>
      <c r="H731" s="358"/>
      <c r="I731" s="359"/>
      <c r="J731" s="360"/>
      <c r="K731" s="360"/>
      <c r="L731" s="22"/>
      <c r="M731" s="356"/>
      <c r="N731"/>
      <c r="O731" s="361"/>
      <c r="P731" s="356"/>
    </row>
    <row r="732" spans="1:16">
      <c r="A732" s="356"/>
      <c r="B732" s="357"/>
      <c r="C732" s="356"/>
      <c r="D732" s="356"/>
      <c r="E732" s="356"/>
      <c r="F732" s="356"/>
      <c r="G732" s="356"/>
      <c r="H732" s="358"/>
      <c r="I732" s="359"/>
      <c r="J732" s="360"/>
      <c r="K732" s="360"/>
      <c r="L732" s="22"/>
      <c r="M732" s="356"/>
      <c r="N732"/>
      <c r="O732" s="361"/>
      <c r="P732" s="356"/>
    </row>
    <row r="733" spans="1:16">
      <c r="A733" s="356"/>
      <c r="B733" s="357"/>
      <c r="C733" s="356"/>
      <c r="D733" s="356"/>
      <c r="E733" s="356"/>
      <c r="F733" s="356"/>
      <c r="G733" s="356"/>
      <c r="H733" s="358"/>
      <c r="I733" s="359"/>
      <c r="J733" s="360"/>
      <c r="K733" s="360"/>
      <c r="L733" s="22"/>
      <c r="M733" s="356"/>
      <c r="N733"/>
      <c r="O733" s="361"/>
      <c r="P733" s="356"/>
    </row>
    <row r="734" spans="1:16">
      <c r="A734" s="356"/>
      <c r="B734" s="357"/>
      <c r="C734" s="356"/>
      <c r="D734" s="356"/>
      <c r="E734" s="356"/>
      <c r="F734" s="356"/>
      <c r="G734" s="356"/>
      <c r="H734" s="358"/>
      <c r="I734" s="359"/>
      <c r="J734" s="360"/>
      <c r="K734" s="360"/>
      <c r="L734" s="22"/>
      <c r="M734" s="356"/>
      <c r="N734"/>
      <c r="O734" s="361"/>
      <c r="P734" s="356"/>
    </row>
    <row r="735" spans="1:16">
      <c r="A735" s="356"/>
      <c r="B735" s="357"/>
      <c r="C735" s="356"/>
      <c r="D735" s="356"/>
      <c r="E735" s="356"/>
      <c r="F735" s="356"/>
      <c r="G735" s="356"/>
      <c r="H735" s="358"/>
      <c r="I735" s="359"/>
      <c r="J735" s="360"/>
      <c r="K735" s="360"/>
      <c r="L735" s="22"/>
      <c r="M735" s="356"/>
      <c r="N735"/>
      <c r="O735" s="361"/>
      <c r="P735" s="356"/>
    </row>
    <row r="736" spans="1:16">
      <c r="A736" s="356"/>
      <c r="B736" s="357"/>
      <c r="C736" s="356"/>
      <c r="D736" s="356"/>
      <c r="E736" s="356"/>
      <c r="F736" s="356"/>
      <c r="G736" s="356"/>
      <c r="H736" s="358"/>
      <c r="I736" s="359"/>
      <c r="J736" s="360"/>
      <c r="K736" s="360"/>
      <c r="L736" s="22"/>
      <c r="M736" s="356"/>
      <c r="N736"/>
      <c r="O736" s="361"/>
      <c r="P736" s="356"/>
    </row>
    <row r="737" spans="1:16">
      <c r="A737" s="356"/>
      <c r="B737" s="357"/>
      <c r="C737" s="356"/>
      <c r="D737" s="356"/>
      <c r="E737" s="356"/>
      <c r="F737" s="356"/>
      <c r="G737" s="356"/>
      <c r="H737" s="358"/>
      <c r="I737" s="359"/>
      <c r="J737" s="360"/>
      <c r="K737" s="360"/>
      <c r="L737" s="22"/>
      <c r="M737" s="356"/>
      <c r="N737"/>
      <c r="O737" s="361"/>
      <c r="P737" s="356"/>
    </row>
    <row r="738" spans="1:16">
      <c r="A738" s="356"/>
      <c r="B738" s="357"/>
      <c r="C738" s="356"/>
      <c r="D738" s="356"/>
      <c r="E738" s="356"/>
      <c r="F738" s="356"/>
      <c r="G738" s="356"/>
      <c r="H738" s="358"/>
      <c r="I738" s="359"/>
      <c r="J738" s="360"/>
      <c r="K738" s="360"/>
      <c r="L738" s="22"/>
      <c r="M738" s="356"/>
      <c r="N738"/>
      <c r="O738" s="361"/>
      <c r="P738" s="356"/>
    </row>
    <row r="739" spans="1:16">
      <c r="A739" s="356"/>
      <c r="B739" s="357"/>
      <c r="C739" s="356"/>
      <c r="D739" s="356"/>
      <c r="E739" s="356"/>
      <c r="F739" s="356"/>
      <c r="G739" s="356"/>
      <c r="H739" s="358"/>
      <c r="I739" s="359"/>
      <c r="J739" s="360"/>
      <c r="K739" s="360"/>
      <c r="L739" s="22"/>
      <c r="M739" s="356"/>
      <c r="N739"/>
      <c r="O739" s="361"/>
      <c r="P739" s="356"/>
    </row>
    <row r="740" spans="1:16">
      <c r="A740" s="356"/>
      <c r="B740" s="357"/>
      <c r="C740" s="356"/>
      <c r="D740" s="356"/>
      <c r="E740" s="356"/>
      <c r="F740" s="356"/>
      <c r="G740" s="356"/>
      <c r="H740" s="358"/>
      <c r="I740" s="359"/>
      <c r="J740" s="360"/>
      <c r="K740" s="360"/>
      <c r="L740" s="22"/>
      <c r="M740" s="356"/>
      <c r="N740"/>
      <c r="O740" s="361"/>
      <c r="P740" s="356"/>
    </row>
    <row r="741" spans="1:16">
      <c r="A741" s="356"/>
      <c r="B741" s="357"/>
      <c r="C741" s="356"/>
      <c r="D741" s="356"/>
      <c r="E741" s="356"/>
      <c r="F741" s="356"/>
      <c r="G741" s="356"/>
      <c r="H741" s="358"/>
      <c r="I741" s="359"/>
      <c r="J741" s="360"/>
      <c r="K741" s="360"/>
      <c r="L741" s="22"/>
      <c r="M741" s="356"/>
      <c r="N741"/>
      <c r="O741" s="361"/>
      <c r="P741" s="356"/>
    </row>
    <row r="742" spans="1:16">
      <c r="A742" s="356"/>
      <c r="B742" s="357"/>
      <c r="C742" s="356"/>
      <c r="D742" s="356"/>
      <c r="E742" s="356"/>
      <c r="F742" s="356"/>
      <c r="G742" s="356"/>
      <c r="H742" s="358"/>
      <c r="I742" s="359"/>
      <c r="J742" s="360"/>
      <c r="K742" s="360"/>
      <c r="L742" s="22"/>
      <c r="M742" s="356"/>
      <c r="N742"/>
      <c r="O742" s="361"/>
      <c r="P742" s="356"/>
    </row>
    <row r="743" spans="1:16">
      <c r="A743" s="356"/>
      <c r="B743" s="357"/>
      <c r="C743" s="356"/>
      <c r="D743" s="356"/>
      <c r="E743" s="356"/>
      <c r="F743" s="356"/>
      <c r="G743" s="356"/>
      <c r="H743" s="358"/>
      <c r="I743" s="359"/>
      <c r="J743" s="360"/>
      <c r="K743" s="360"/>
      <c r="L743" s="22"/>
      <c r="M743" s="356"/>
      <c r="N743"/>
      <c r="O743" s="361"/>
      <c r="P743" s="356"/>
    </row>
    <row r="744" spans="1:16">
      <c r="A744" s="356"/>
      <c r="B744" s="357"/>
      <c r="C744" s="356"/>
      <c r="D744" s="356"/>
      <c r="E744" s="356"/>
      <c r="F744" s="356"/>
      <c r="G744" s="356"/>
      <c r="H744" s="358"/>
      <c r="I744" s="359"/>
      <c r="J744" s="360"/>
      <c r="K744" s="360"/>
      <c r="L744" s="22"/>
      <c r="M744" s="356"/>
      <c r="N744"/>
      <c r="O744" s="361"/>
      <c r="P744" s="356"/>
    </row>
    <row r="745" spans="1:16">
      <c r="A745" s="356"/>
      <c r="B745" s="357"/>
      <c r="C745" s="356"/>
      <c r="D745" s="356"/>
      <c r="E745" s="356"/>
      <c r="F745" s="356"/>
      <c r="G745" s="356"/>
      <c r="H745" s="358"/>
      <c r="I745" s="359"/>
      <c r="J745" s="360"/>
      <c r="K745" s="360"/>
      <c r="L745" s="22"/>
      <c r="M745" s="356"/>
      <c r="N745"/>
      <c r="O745" s="361"/>
      <c r="P745" s="356"/>
    </row>
    <row r="746" spans="1:16">
      <c r="A746" s="356"/>
      <c r="B746" s="357"/>
      <c r="C746" s="356"/>
      <c r="D746" s="356"/>
      <c r="E746" s="356"/>
      <c r="F746" s="356"/>
      <c r="G746" s="356"/>
      <c r="H746" s="358"/>
      <c r="I746" s="359"/>
      <c r="J746" s="360"/>
      <c r="K746" s="360"/>
      <c r="L746" s="22"/>
      <c r="M746" s="356"/>
      <c r="N746"/>
      <c r="O746" s="361"/>
      <c r="P746" s="356"/>
    </row>
    <row r="747" spans="1:16">
      <c r="A747" s="356"/>
      <c r="B747" s="357"/>
      <c r="C747" s="356"/>
      <c r="D747" s="356"/>
      <c r="E747" s="356"/>
      <c r="F747" s="356"/>
      <c r="G747" s="356"/>
      <c r="H747" s="358"/>
      <c r="I747" s="359"/>
      <c r="J747" s="360"/>
      <c r="K747" s="360"/>
      <c r="L747" s="22"/>
      <c r="M747" s="356"/>
      <c r="N747"/>
      <c r="O747" s="361"/>
      <c r="P747" s="356"/>
    </row>
    <row r="748" spans="1:16">
      <c r="A748" s="356"/>
      <c r="B748" s="357"/>
      <c r="C748" s="356"/>
      <c r="D748" s="356"/>
      <c r="E748" s="356"/>
      <c r="F748" s="356"/>
      <c r="G748" s="356"/>
      <c r="H748" s="358"/>
      <c r="I748" s="359"/>
      <c r="J748" s="360"/>
      <c r="K748" s="360"/>
      <c r="L748" s="22"/>
      <c r="M748" s="356"/>
      <c r="N748"/>
      <c r="O748" s="361"/>
      <c r="P748" s="356"/>
    </row>
    <row r="749" spans="1:16">
      <c r="A749" s="356"/>
      <c r="B749" s="357"/>
      <c r="C749" s="356"/>
      <c r="D749" s="356"/>
      <c r="E749" s="356"/>
      <c r="F749" s="356"/>
      <c r="G749" s="356"/>
      <c r="H749" s="358"/>
      <c r="I749" s="359"/>
      <c r="J749" s="360"/>
      <c r="K749" s="360"/>
      <c r="L749" s="22"/>
      <c r="M749" s="356"/>
      <c r="N749"/>
      <c r="O749" s="361"/>
      <c r="P749" s="356"/>
    </row>
    <row r="750" spans="1:16">
      <c r="A750" s="356"/>
      <c r="B750" s="357"/>
      <c r="C750" s="356"/>
      <c r="D750" s="356"/>
      <c r="E750" s="356"/>
      <c r="F750" s="356"/>
      <c r="G750" s="356"/>
      <c r="H750" s="358"/>
      <c r="I750" s="359"/>
      <c r="J750" s="360"/>
      <c r="K750" s="360"/>
      <c r="L750" s="22"/>
      <c r="M750" s="356"/>
      <c r="N750"/>
      <c r="O750" s="361"/>
      <c r="P750" s="356"/>
    </row>
    <row r="751" spans="1:16">
      <c r="A751" s="356"/>
      <c r="B751" s="357"/>
      <c r="C751" s="356"/>
      <c r="D751" s="356"/>
      <c r="E751" s="356"/>
      <c r="F751" s="356"/>
      <c r="G751" s="356"/>
      <c r="H751" s="358"/>
      <c r="I751" s="359"/>
      <c r="J751" s="360"/>
      <c r="K751" s="360"/>
      <c r="L751" s="22"/>
      <c r="M751" s="356"/>
      <c r="N751"/>
      <c r="O751" s="361"/>
      <c r="P751" s="356"/>
    </row>
    <row r="752" spans="1:16">
      <c r="A752" s="356"/>
      <c r="B752" s="357"/>
      <c r="C752" s="356"/>
      <c r="D752" s="356"/>
      <c r="E752" s="356"/>
      <c r="F752" s="356"/>
      <c r="G752" s="356"/>
      <c r="H752" s="358"/>
      <c r="I752" s="359"/>
      <c r="J752" s="360"/>
      <c r="K752" s="360"/>
      <c r="L752" s="22"/>
      <c r="M752" s="356"/>
      <c r="N752"/>
      <c r="O752" s="361"/>
      <c r="P752" s="356"/>
    </row>
    <row r="753" spans="1:16">
      <c r="A753" s="356"/>
      <c r="B753" s="357"/>
      <c r="C753" s="356"/>
      <c r="D753" s="356"/>
      <c r="E753" s="356"/>
      <c r="F753" s="356"/>
      <c r="G753" s="356"/>
      <c r="H753" s="358"/>
      <c r="I753" s="359"/>
      <c r="J753" s="360"/>
      <c r="K753" s="360"/>
      <c r="L753" s="22"/>
      <c r="M753" s="356"/>
      <c r="N753"/>
      <c r="O753" s="361"/>
      <c r="P753" s="356"/>
    </row>
    <row r="754" spans="1:16">
      <c r="A754" s="356"/>
      <c r="B754" s="357"/>
      <c r="C754" s="356"/>
      <c r="D754" s="356"/>
      <c r="E754" s="356"/>
      <c r="F754" s="356"/>
      <c r="G754" s="356"/>
      <c r="H754" s="358"/>
      <c r="I754" s="359"/>
      <c r="J754" s="360"/>
      <c r="K754" s="360"/>
      <c r="L754" s="22"/>
      <c r="M754" s="356"/>
      <c r="N754"/>
      <c r="O754" s="361"/>
      <c r="P754" s="356"/>
    </row>
    <row r="755" spans="1:16">
      <c r="A755" s="356"/>
      <c r="B755" s="357"/>
      <c r="C755" s="356"/>
      <c r="D755" s="356"/>
      <c r="E755" s="356"/>
      <c r="F755" s="356"/>
      <c r="G755" s="356"/>
      <c r="H755" s="358"/>
      <c r="I755" s="359"/>
      <c r="J755" s="360"/>
      <c r="K755" s="360"/>
      <c r="L755" s="22"/>
      <c r="M755" s="356"/>
      <c r="N755"/>
      <c r="O755" s="361"/>
      <c r="P755" s="356"/>
    </row>
    <row r="756" spans="1:16">
      <c r="A756" s="356"/>
      <c r="B756" s="357"/>
      <c r="C756" s="356"/>
      <c r="D756" s="356"/>
      <c r="E756" s="356"/>
      <c r="F756" s="356"/>
      <c r="G756" s="356"/>
      <c r="H756" s="358"/>
      <c r="I756" s="359"/>
      <c r="J756" s="360"/>
      <c r="K756" s="360"/>
      <c r="L756" s="22"/>
      <c r="M756" s="356"/>
      <c r="N756"/>
      <c r="O756" s="361"/>
      <c r="P756" s="356"/>
    </row>
    <row r="757" spans="1:16">
      <c r="A757" s="356"/>
      <c r="B757" s="357"/>
      <c r="C757" s="356"/>
      <c r="D757" s="356"/>
      <c r="E757" s="356"/>
      <c r="F757" s="356"/>
      <c r="G757" s="356"/>
      <c r="H757" s="358"/>
      <c r="I757" s="359"/>
      <c r="J757" s="360"/>
      <c r="K757" s="360"/>
      <c r="L757" s="22"/>
      <c r="M757" s="356"/>
      <c r="N757"/>
      <c r="O757" s="361"/>
      <c r="P757" s="356"/>
    </row>
    <row r="758" spans="1:16">
      <c r="A758" s="356"/>
      <c r="B758" s="357"/>
      <c r="C758" s="356"/>
      <c r="D758" s="356"/>
      <c r="E758" s="356"/>
      <c r="F758" s="356"/>
      <c r="G758" s="356"/>
      <c r="H758" s="358"/>
      <c r="I758" s="359"/>
      <c r="J758" s="360"/>
      <c r="K758" s="360"/>
      <c r="L758" s="22"/>
      <c r="M758" s="356"/>
      <c r="N758"/>
      <c r="O758" s="361"/>
      <c r="P758" s="356"/>
    </row>
    <row r="759" spans="1:16">
      <c r="A759" s="356"/>
      <c r="B759" s="357"/>
      <c r="C759" s="356"/>
      <c r="D759" s="356"/>
      <c r="E759" s="356"/>
      <c r="F759" s="356"/>
      <c r="G759" s="356"/>
      <c r="H759" s="358"/>
      <c r="I759" s="359"/>
      <c r="J759" s="360"/>
      <c r="K759" s="360"/>
      <c r="L759" s="22"/>
      <c r="M759" s="356"/>
      <c r="N759"/>
      <c r="O759" s="361"/>
      <c r="P759" s="356"/>
    </row>
    <row r="760" spans="1:16">
      <c r="A760" s="356"/>
      <c r="B760" s="357"/>
      <c r="C760" s="356"/>
      <c r="D760" s="356"/>
      <c r="E760" s="356"/>
      <c r="F760" s="356"/>
      <c r="G760" s="356"/>
      <c r="H760" s="358"/>
      <c r="I760" s="359"/>
      <c r="J760" s="360"/>
      <c r="K760" s="360"/>
      <c r="L760" s="22"/>
      <c r="M760" s="356"/>
      <c r="N760"/>
      <c r="O760" s="361"/>
      <c r="P760" s="356"/>
    </row>
    <row r="761" spans="1:16">
      <c r="A761" s="356"/>
      <c r="B761" s="357"/>
      <c r="C761" s="356"/>
      <c r="D761" s="356"/>
      <c r="E761" s="356"/>
      <c r="F761" s="356"/>
      <c r="G761" s="356"/>
      <c r="H761" s="358"/>
      <c r="I761" s="359"/>
      <c r="J761" s="360"/>
      <c r="K761" s="360"/>
      <c r="L761" s="22"/>
      <c r="M761" s="356"/>
      <c r="N761"/>
      <c r="O761" s="361"/>
      <c r="P761" s="356"/>
    </row>
    <row r="762" spans="1:16">
      <c r="A762" s="356"/>
      <c r="B762" s="357"/>
      <c r="C762" s="356"/>
      <c r="D762" s="356"/>
      <c r="E762" s="356"/>
      <c r="F762" s="356"/>
      <c r="G762" s="356"/>
      <c r="H762" s="358"/>
      <c r="I762" s="359"/>
      <c r="J762" s="360"/>
      <c r="K762" s="360"/>
      <c r="L762" s="22"/>
      <c r="M762" s="356"/>
      <c r="N762"/>
      <c r="O762" s="361"/>
      <c r="P762" s="356"/>
    </row>
    <row r="763" spans="1:16">
      <c r="A763" s="356"/>
      <c r="B763" s="357"/>
      <c r="C763" s="356"/>
      <c r="D763" s="356"/>
      <c r="E763" s="356"/>
      <c r="F763" s="356"/>
      <c r="G763" s="356"/>
      <c r="H763" s="358"/>
      <c r="I763" s="359"/>
      <c r="J763" s="360"/>
      <c r="K763" s="360"/>
      <c r="L763" s="22"/>
      <c r="M763" s="356"/>
      <c r="N763"/>
      <c r="O763" s="361"/>
      <c r="P763" s="356"/>
    </row>
    <row r="764" spans="1:16">
      <c r="A764" s="356"/>
      <c r="B764" s="357"/>
      <c r="C764" s="356"/>
      <c r="D764" s="356"/>
      <c r="E764" s="356"/>
      <c r="F764" s="356"/>
      <c r="G764" s="356"/>
      <c r="H764" s="358"/>
      <c r="I764" s="359"/>
      <c r="J764" s="360"/>
      <c r="K764" s="360"/>
      <c r="L764" s="22"/>
      <c r="M764" s="356"/>
      <c r="N764"/>
      <c r="O764" s="361"/>
      <c r="P764" s="356"/>
    </row>
    <row r="765" spans="1:16">
      <c r="A765" s="356"/>
      <c r="B765" s="357"/>
      <c r="C765" s="356"/>
      <c r="D765" s="356"/>
      <c r="E765" s="356"/>
      <c r="F765" s="356"/>
      <c r="G765" s="356"/>
      <c r="H765" s="358"/>
      <c r="I765" s="359"/>
      <c r="J765" s="360"/>
      <c r="K765" s="360"/>
      <c r="L765" s="22"/>
      <c r="M765" s="356"/>
      <c r="N765"/>
      <c r="O765" s="361"/>
      <c r="P765" s="356"/>
    </row>
    <row r="766" spans="1:16">
      <c r="A766" s="356"/>
      <c r="B766" s="357"/>
      <c r="C766" s="356"/>
      <c r="D766" s="356"/>
      <c r="E766" s="356"/>
      <c r="F766" s="356"/>
      <c r="G766" s="356"/>
      <c r="H766" s="358"/>
      <c r="I766" s="359"/>
      <c r="J766" s="360"/>
      <c r="K766" s="360"/>
      <c r="L766" s="22"/>
      <c r="M766" s="356"/>
      <c r="N766"/>
      <c r="O766" s="361"/>
      <c r="P766" s="356"/>
    </row>
    <row r="767" spans="1:16">
      <c r="A767" s="356"/>
      <c r="B767" s="357"/>
      <c r="C767" s="356"/>
      <c r="D767" s="356"/>
      <c r="E767" s="356"/>
      <c r="F767" s="356"/>
      <c r="G767" s="356"/>
      <c r="H767" s="358"/>
      <c r="I767" s="359"/>
      <c r="J767" s="360"/>
      <c r="K767" s="360"/>
      <c r="L767" s="22"/>
      <c r="M767" s="356"/>
      <c r="N767"/>
      <c r="O767" s="361"/>
      <c r="P767" s="356"/>
    </row>
    <row r="768" spans="1:16">
      <c r="A768" s="356"/>
      <c r="B768" s="357"/>
      <c r="C768" s="356"/>
      <c r="D768" s="356"/>
      <c r="E768" s="356"/>
      <c r="F768" s="356"/>
      <c r="G768" s="356"/>
      <c r="H768" s="358"/>
      <c r="I768" s="359"/>
      <c r="J768" s="360"/>
      <c r="K768" s="360"/>
      <c r="L768" s="22"/>
      <c r="M768" s="356"/>
      <c r="N768"/>
      <c r="O768" s="361"/>
      <c r="P768" s="356"/>
    </row>
    <row r="769" spans="1:16">
      <c r="A769" s="356"/>
      <c r="B769" s="357"/>
      <c r="C769" s="356"/>
      <c r="D769" s="356"/>
      <c r="E769" s="356"/>
      <c r="F769" s="356"/>
      <c r="G769" s="356"/>
      <c r="H769" s="358"/>
      <c r="I769" s="359"/>
      <c r="J769" s="360"/>
      <c r="K769" s="360"/>
      <c r="L769" s="22"/>
      <c r="M769" s="356"/>
      <c r="N769"/>
      <c r="O769" s="361"/>
      <c r="P769" s="356"/>
    </row>
    <row r="770" spans="1:16">
      <c r="A770" s="356"/>
      <c r="B770" s="357"/>
      <c r="C770" s="356"/>
      <c r="D770" s="356"/>
      <c r="E770" s="356"/>
      <c r="F770" s="356"/>
      <c r="G770" s="356"/>
      <c r="H770" s="358"/>
      <c r="I770" s="359"/>
      <c r="J770" s="360"/>
      <c r="K770" s="360"/>
      <c r="L770" s="22"/>
      <c r="M770" s="356"/>
      <c r="N770"/>
      <c r="O770" s="361"/>
      <c r="P770" s="356"/>
    </row>
    <row r="771" spans="1:16">
      <c r="A771" s="356"/>
      <c r="B771" s="357"/>
      <c r="C771" s="356"/>
      <c r="D771" s="356"/>
      <c r="E771" s="356"/>
      <c r="F771" s="356"/>
      <c r="G771" s="356"/>
      <c r="H771" s="358"/>
      <c r="I771" s="359"/>
      <c r="J771" s="360"/>
      <c r="K771" s="360"/>
      <c r="L771" s="22"/>
      <c r="M771" s="356"/>
      <c r="N771"/>
      <c r="O771" s="361"/>
      <c r="P771" s="356"/>
    </row>
    <row r="772" spans="1:16">
      <c r="A772" s="356"/>
      <c r="B772" s="357"/>
      <c r="C772" s="356"/>
      <c r="D772" s="356"/>
      <c r="E772" s="356"/>
      <c r="F772" s="356"/>
      <c r="G772" s="356"/>
      <c r="H772" s="358"/>
      <c r="I772" s="359"/>
      <c r="J772" s="360"/>
      <c r="K772" s="360"/>
      <c r="L772" s="22"/>
      <c r="M772" s="356"/>
      <c r="N772"/>
      <c r="O772" s="361"/>
      <c r="P772" s="356"/>
    </row>
    <row r="773" spans="1:16">
      <c r="A773" s="356"/>
      <c r="B773" s="357"/>
      <c r="C773" s="356"/>
      <c r="D773" s="356"/>
      <c r="E773" s="356"/>
      <c r="F773" s="356"/>
      <c r="G773" s="356"/>
      <c r="H773" s="358"/>
      <c r="I773" s="359"/>
      <c r="J773" s="360"/>
      <c r="K773" s="360"/>
      <c r="L773" s="22"/>
      <c r="M773" s="356"/>
      <c r="N773"/>
      <c r="O773" s="361"/>
      <c r="P773" s="356"/>
    </row>
    <row r="774" spans="1:16">
      <c r="A774" s="356"/>
      <c r="B774" s="357"/>
      <c r="C774" s="356"/>
      <c r="D774" s="356"/>
      <c r="E774" s="356"/>
      <c r="F774" s="356"/>
      <c r="G774" s="356"/>
      <c r="H774" s="358"/>
      <c r="I774" s="359"/>
      <c r="J774" s="360"/>
      <c r="K774" s="360"/>
      <c r="L774" s="22"/>
      <c r="M774" s="356"/>
      <c r="N774"/>
      <c r="O774" s="361"/>
      <c r="P774" s="356"/>
    </row>
    <row r="775" spans="1:16">
      <c r="A775" s="356"/>
      <c r="B775" s="357"/>
      <c r="C775" s="356"/>
      <c r="D775" s="356"/>
      <c r="E775" s="356"/>
      <c r="F775" s="356"/>
      <c r="G775" s="356"/>
      <c r="H775" s="358"/>
      <c r="I775" s="359"/>
      <c r="J775" s="360"/>
      <c r="K775" s="360"/>
      <c r="L775" s="22"/>
      <c r="M775" s="356"/>
      <c r="N775"/>
      <c r="O775" s="361"/>
      <c r="P775" s="356"/>
    </row>
    <row r="776" spans="1:16">
      <c r="A776" s="356"/>
      <c r="B776" s="357"/>
      <c r="C776" s="356"/>
      <c r="D776" s="356"/>
      <c r="E776" s="356"/>
      <c r="F776" s="356"/>
      <c r="G776" s="356"/>
      <c r="H776" s="358"/>
      <c r="I776" s="359"/>
      <c r="J776" s="360"/>
      <c r="K776" s="360"/>
      <c r="L776" s="22"/>
      <c r="M776" s="356"/>
      <c r="N776"/>
      <c r="O776" s="361"/>
      <c r="P776" s="356"/>
    </row>
    <row r="777" spans="1:16">
      <c r="A777" s="356"/>
      <c r="B777" s="357"/>
      <c r="C777" s="356"/>
      <c r="D777" s="356"/>
      <c r="E777" s="356"/>
      <c r="F777" s="356"/>
      <c r="G777" s="356"/>
      <c r="H777" s="358"/>
      <c r="I777" s="359"/>
      <c r="J777" s="360"/>
      <c r="K777" s="360"/>
      <c r="L777" s="22"/>
      <c r="M777" s="356"/>
      <c r="N777"/>
      <c r="O777" s="361"/>
      <c r="P777" s="356"/>
    </row>
    <row r="778" spans="1:16">
      <c r="A778" s="356"/>
      <c r="B778" s="357"/>
      <c r="C778" s="356"/>
      <c r="D778" s="356"/>
      <c r="E778" s="356"/>
      <c r="F778" s="356"/>
      <c r="G778" s="356"/>
      <c r="H778" s="358"/>
      <c r="I778" s="359"/>
      <c r="J778" s="360"/>
      <c r="K778" s="360"/>
      <c r="L778" s="22"/>
      <c r="M778" s="356"/>
      <c r="N778"/>
      <c r="O778" s="361"/>
      <c r="P778" s="356"/>
    </row>
    <row r="779" spans="1:16">
      <c r="A779" s="356"/>
      <c r="B779" s="357"/>
      <c r="C779" s="356"/>
      <c r="D779" s="356"/>
      <c r="E779" s="356"/>
      <c r="F779" s="356"/>
      <c r="G779" s="356"/>
      <c r="H779" s="358"/>
      <c r="I779" s="359"/>
      <c r="J779" s="360"/>
      <c r="K779" s="360"/>
      <c r="L779" s="22"/>
      <c r="M779" s="356"/>
      <c r="N779"/>
      <c r="O779" s="361"/>
      <c r="P779" s="356"/>
    </row>
    <row r="780" spans="1:16">
      <c r="A780" s="356"/>
      <c r="B780" s="357"/>
      <c r="C780" s="356"/>
      <c r="D780" s="356"/>
      <c r="E780" s="356"/>
      <c r="F780" s="356"/>
      <c r="G780" s="356"/>
      <c r="H780" s="358"/>
      <c r="I780" s="359"/>
      <c r="J780" s="360"/>
      <c r="K780" s="360"/>
      <c r="L780" s="22"/>
      <c r="M780" s="356"/>
      <c r="N780"/>
      <c r="O780" s="361"/>
      <c r="P780" s="356"/>
    </row>
    <row r="781" spans="1:16">
      <c r="A781" s="356"/>
      <c r="B781" s="357"/>
      <c r="C781" s="356"/>
      <c r="D781" s="356"/>
      <c r="E781" s="356"/>
      <c r="F781" s="356"/>
      <c r="G781" s="356"/>
      <c r="H781" s="358"/>
      <c r="I781" s="359"/>
      <c r="J781" s="360"/>
      <c r="K781" s="360"/>
      <c r="L781" s="22"/>
      <c r="M781" s="356"/>
      <c r="N781"/>
      <c r="O781" s="361"/>
      <c r="P781" s="356"/>
    </row>
    <row r="782" spans="1:16">
      <c r="A782" s="356"/>
      <c r="B782" s="357"/>
      <c r="C782" s="356"/>
      <c r="D782" s="356"/>
      <c r="E782" s="356"/>
      <c r="F782" s="356"/>
      <c r="G782" s="356"/>
      <c r="H782" s="358"/>
      <c r="I782" s="359"/>
      <c r="J782" s="360"/>
      <c r="K782" s="360"/>
      <c r="L782" s="22"/>
      <c r="M782" s="356"/>
      <c r="N782"/>
      <c r="O782" s="361"/>
      <c r="P782" s="356"/>
    </row>
    <row r="783" spans="1:16">
      <c r="A783" s="356"/>
      <c r="B783" s="357"/>
      <c r="C783" s="356"/>
      <c r="D783" s="356"/>
      <c r="E783" s="356"/>
      <c r="F783" s="356"/>
      <c r="G783" s="356"/>
      <c r="H783" s="358"/>
      <c r="I783" s="359"/>
      <c r="J783" s="360"/>
      <c r="K783" s="360"/>
      <c r="L783" s="22"/>
      <c r="M783" s="356"/>
      <c r="N783"/>
      <c r="O783" s="361"/>
      <c r="P783" s="356"/>
    </row>
    <row r="784" spans="1:16">
      <c r="A784" s="356"/>
      <c r="B784" s="357"/>
      <c r="C784" s="356"/>
      <c r="D784" s="356"/>
      <c r="E784" s="356"/>
      <c r="F784" s="356"/>
      <c r="G784" s="356"/>
      <c r="H784" s="358"/>
      <c r="I784" s="359"/>
      <c r="J784" s="360"/>
      <c r="K784" s="360"/>
      <c r="L784" s="22"/>
      <c r="M784" s="356"/>
      <c r="N784"/>
      <c r="O784" s="361"/>
      <c r="P784" s="356"/>
    </row>
    <row r="785" spans="1:16">
      <c r="A785" s="356"/>
      <c r="B785" s="357"/>
      <c r="C785" s="356"/>
      <c r="D785" s="356"/>
      <c r="E785" s="356"/>
      <c r="F785" s="356"/>
      <c r="G785" s="356"/>
      <c r="H785" s="358"/>
      <c r="I785" s="359"/>
      <c r="J785" s="360"/>
      <c r="K785" s="360"/>
      <c r="L785" s="22"/>
      <c r="M785" s="356"/>
      <c r="N785"/>
      <c r="O785" s="361"/>
      <c r="P785" s="356"/>
    </row>
    <row r="786" spans="1:16">
      <c r="A786" s="356"/>
      <c r="B786" s="357"/>
      <c r="C786" s="356"/>
      <c r="D786" s="356"/>
      <c r="E786" s="356"/>
      <c r="F786" s="356"/>
      <c r="G786" s="356"/>
      <c r="H786" s="358"/>
      <c r="I786" s="359"/>
      <c r="J786" s="360"/>
      <c r="K786" s="360"/>
      <c r="L786" s="22"/>
      <c r="M786" s="356"/>
      <c r="N786"/>
      <c r="O786" s="361"/>
      <c r="P786" s="356"/>
    </row>
    <row r="787" spans="1:16">
      <c r="A787" s="356"/>
      <c r="B787" s="357"/>
      <c r="C787" s="356"/>
      <c r="D787" s="356"/>
      <c r="E787" s="356"/>
      <c r="F787" s="356"/>
      <c r="G787" s="356"/>
      <c r="H787" s="358"/>
      <c r="I787" s="359"/>
      <c r="J787" s="360"/>
      <c r="K787" s="360"/>
      <c r="L787" s="22"/>
      <c r="M787" s="356"/>
      <c r="N787"/>
      <c r="O787" s="361"/>
      <c r="P787" s="356"/>
    </row>
    <row r="788" spans="1:16">
      <c r="A788" s="356"/>
      <c r="B788" s="357"/>
      <c r="C788" s="356"/>
      <c r="D788" s="356"/>
      <c r="E788" s="356"/>
      <c r="F788" s="356"/>
      <c r="G788" s="356"/>
      <c r="H788" s="358"/>
      <c r="I788" s="359"/>
      <c r="J788" s="360"/>
      <c r="K788" s="360"/>
      <c r="L788" s="22"/>
      <c r="M788" s="356"/>
      <c r="N788"/>
      <c r="O788" s="361"/>
      <c r="P788" s="356"/>
    </row>
    <row r="789" spans="1:16">
      <c r="A789" s="356"/>
      <c r="B789" s="357"/>
      <c r="C789" s="356"/>
      <c r="D789" s="356"/>
      <c r="E789" s="356"/>
      <c r="F789" s="356"/>
      <c r="G789" s="356"/>
      <c r="H789" s="358"/>
      <c r="I789" s="359"/>
      <c r="J789" s="360"/>
      <c r="K789" s="360"/>
      <c r="L789" s="22"/>
      <c r="M789" s="356"/>
      <c r="N789"/>
      <c r="O789" s="361"/>
      <c r="P789" s="356"/>
    </row>
    <row r="790" spans="1:16">
      <c r="A790" s="356"/>
      <c r="B790" s="357"/>
      <c r="C790" s="356"/>
      <c r="D790" s="356"/>
      <c r="E790" s="356"/>
      <c r="F790" s="356"/>
      <c r="G790" s="356"/>
      <c r="H790" s="358"/>
      <c r="I790" s="359"/>
      <c r="J790" s="360"/>
      <c r="K790" s="360"/>
      <c r="L790" s="22"/>
      <c r="M790" s="356"/>
      <c r="N790"/>
      <c r="O790" s="361"/>
      <c r="P790" s="356"/>
    </row>
    <row r="791" spans="1:16">
      <c r="A791" s="356"/>
      <c r="B791" s="357"/>
      <c r="C791" s="356"/>
      <c r="D791" s="356"/>
      <c r="E791" s="356"/>
      <c r="F791" s="356"/>
      <c r="G791" s="356"/>
      <c r="H791" s="358"/>
      <c r="I791" s="359"/>
      <c r="J791" s="360"/>
      <c r="K791" s="360"/>
      <c r="L791" s="22"/>
      <c r="M791" s="356"/>
      <c r="N791"/>
      <c r="O791" s="361"/>
      <c r="P791" s="356"/>
    </row>
    <row r="792" spans="1:16">
      <c r="A792" s="356"/>
      <c r="B792" s="357"/>
      <c r="C792" s="356"/>
      <c r="D792" s="356"/>
      <c r="E792" s="356"/>
      <c r="F792" s="356"/>
      <c r="G792" s="356"/>
      <c r="H792" s="358"/>
      <c r="I792" s="359"/>
      <c r="J792" s="360"/>
      <c r="K792" s="360"/>
      <c r="L792" s="22"/>
      <c r="M792" s="356"/>
      <c r="N792"/>
      <c r="O792" s="361"/>
      <c r="P792" s="356"/>
    </row>
    <row r="793" spans="1:16">
      <c r="A793" s="356"/>
      <c r="B793" s="357"/>
      <c r="C793" s="356"/>
      <c r="D793" s="356"/>
      <c r="E793" s="356"/>
      <c r="F793" s="356"/>
      <c r="G793" s="356"/>
      <c r="H793" s="358"/>
      <c r="I793" s="359"/>
      <c r="J793" s="360"/>
      <c r="K793" s="360"/>
      <c r="L793" s="22"/>
      <c r="M793" s="356"/>
      <c r="N793"/>
      <c r="O793" s="361"/>
      <c r="P793" s="356"/>
    </row>
    <row r="794" spans="1:16">
      <c r="A794" s="356"/>
      <c r="B794" s="357"/>
      <c r="C794" s="356"/>
      <c r="D794" s="356"/>
      <c r="E794" s="356"/>
      <c r="F794" s="356"/>
      <c r="G794" s="356"/>
      <c r="H794" s="358"/>
      <c r="I794" s="359"/>
      <c r="J794" s="360"/>
      <c r="K794" s="360"/>
      <c r="L794" s="22"/>
      <c r="M794" s="356"/>
      <c r="N794"/>
      <c r="O794" s="361"/>
      <c r="P794" s="356"/>
    </row>
    <row r="795" spans="1:16">
      <c r="A795" s="356"/>
      <c r="B795" s="357"/>
      <c r="C795" s="356"/>
      <c r="D795" s="356"/>
      <c r="E795" s="356"/>
      <c r="F795" s="356"/>
      <c r="G795" s="356"/>
      <c r="H795" s="358"/>
      <c r="I795" s="359"/>
      <c r="J795" s="360"/>
      <c r="K795" s="360"/>
      <c r="L795" s="22"/>
      <c r="M795" s="356"/>
      <c r="N795"/>
      <c r="O795" s="361"/>
      <c r="P795" s="356"/>
    </row>
    <row r="796" spans="1:16">
      <c r="A796" s="356"/>
      <c r="B796" s="357"/>
      <c r="C796" s="356"/>
      <c r="D796" s="356"/>
      <c r="E796" s="356"/>
      <c r="F796" s="356"/>
      <c r="G796" s="356"/>
      <c r="H796" s="358"/>
      <c r="I796" s="359"/>
      <c r="J796" s="360"/>
      <c r="K796" s="360"/>
      <c r="L796" s="22"/>
      <c r="M796" s="356"/>
      <c r="N796"/>
      <c r="O796" s="361"/>
      <c r="P796" s="356"/>
    </row>
    <row r="797" spans="1:16">
      <c r="A797" s="356"/>
      <c r="B797" s="357"/>
      <c r="C797" s="356"/>
      <c r="D797" s="356"/>
      <c r="E797" s="356"/>
      <c r="F797" s="356"/>
      <c r="G797" s="356"/>
      <c r="H797" s="358"/>
      <c r="I797" s="359"/>
      <c r="J797" s="360"/>
      <c r="K797" s="360"/>
      <c r="L797" s="22"/>
      <c r="M797" s="356"/>
      <c r="N797"/>
      <c r="O797" s="361"/>
      <c r="P797" s="356"/>
    </row>
    <row r="798" spans="1:16">
      <c r="A798" s="356"/>
      <c r="B798" s="357"/>
      <c r="C798" s="356"/>
      <c r="D798" s="356"/>
      <c r="E798" s="356"/>
      <c r="F798" s="356"/>
      <c r="G798" s="356"/>
      <c r="H798" s="358"/>
      <c r="I798" s="359"/>
      <c r="J798" s="360"/>
      <c r="K798" s="360"/>
      <c r="L798" s="22"/>
      <c r="M798" s="356"/>
      <c r="N798"/>
      <c r="O798" s="361"/>
      <c r="P798" s="356"/>
    </row>
    <row r="799" spans="1:16">
      <c r="A799" s="356"/>
      <c r="B799" s="357"/>
      <c r="C799" s="356"/>
      <c r="D799" s="356"/>
      <c r="E799" s="356"/>
      <c r="F799" s="356"/>
      <c r="G799" s="356"/>
      <c r="H799" s="358"/>
      <c r="I799" s="359"/>
      <c r="J799" s="360"/>
      <c r="K799" s="360"/>
      <c r="L799" s="22"/>
      <c r="M799" s="356"/>
      <c r="N799"/>
      <c r="O799" s="361"/>
      <c r="P799" s="356"/>
    </row>
    <row r="800" spans="1:16">
      <c r="A800" s="356"/>
      <c r="B800" s="357"/>
      <c r="C800" s="356"/>
      <c r="D800" s="356"/>
      <c r="E800" s="356"/>
      <c r="F800" s="356"/>
      <c r="G800" s="356"/>
      <c r="H800" s="358"/>
      <c r="I800" s="359"/>
      <c r="J800" s="360"/>
      <c r="K800" s="360"/>
      <c r="L800" s="22"/>
      <c r="M800" s="356"/>
      <c r="N800"/>
      <c r="O800" s="361"/>
      <c r="P800" s="356"/>
    </row>
    <row r="801" spans="1:16">
      <c r="A801" s="356"/>
      <c r="B801" s="357"/>
      <c r="C801" s="356"/>
      <c r="D801" s="356"/>
      <c r="E801" s="356"/>
      <c r="F801" s="356"/>
      <c r="G801" s="356"/>
      <c r="H801" s="358"/>
      <c r="I801" s="359"/>
      <c r="J801" s="360"/>
      <c r="K801" s="360"/>
      <c r="L801" s="22"/>
      <c r="M801" s="356"/>
      <c r="N801"/>
      <c r="O801" s="361"/>
      <c r="P801" s="356"/>
    </row>
    <row r="802" spans="1:16">
      <c r="A802" s="356"/>
      <c r="B802" s="357"/>
      <c r="C802" s="356"/>
      <c r="D802" s="356"/>
      <c r="E802" s="356"/>
      <c r="F802" s="356"/>
      <c r="G802" s="356"/>
      <c r="H802" s="358"/>
      <c r="I802" s="359"/>
      <c r="J802" s="360"/>
      <c r="K802" s="360"/>
      <c r="L802" s="22"/>
      <c r="M802" s="356"/>
      <c r="N802"/>
      <c r="O802" s="361"/>
      <c r="P802" s="356"/>
    </row>
    <row r="803" spans="1:16">
      <c r="A803" s="356"/>
      <c r="B803" s="357"/>
      <c r="C803" s="356"/>
      <c r="D803" s="356"/>
      <c r="E803" s="356"/>
      <c r="F803" s="356"/>
      <c r="G803" s="356"/>
      <c r="H803" s="358"/>
      <c r="I803" s="359"/>
      <c r="J803" s="360"/>
      <c r="K803" s="360"/>
      <c r="L803" s="22"/>
      <c r="M803" s="356"/>
      <c r="N803"/>
      <c r="O803" s="361"/>
      <c r="P803" s="356"/>
    </row>
    <row r="804" spans="1:16">
      <c r="A804" s="356"/>
      <c r="B804" s="357"/>
      <c r="C804" s="356"/>
      <c r="D804" s="356"/>
      <c r="E804" s="356"/>
      <c r="F804" s="356"/>
      <c r="G804" s="356"/>
      <c r="H804" s="358"/>
      <c r="I804" s="359"/>
      <c r="J804" s="360"/>
      <c r="K804" s="360"/>
      <c r="L804" s="22"/>
      <c r="M804" s="356"/>
      <c r="N804"/>
      <c r="O804" s="361"/>
      <c r="P804" s="356"/>
    </row>
    <row r="805" spans="1:16">
      <c r="A805" s="356"/>
      <c r="B805" s="357"/>
      <c r="C805" s="356"/>
      <c r="D805" s="356"/>
      <c r="E805" s="356"/>
      <c r="F805" s="356"/>
      <c r="G805" s="356"/>
      <c r="H805" s="358"/>
      <c r="I805" s="359"/>
      <c r="J805" s="360"/>
      <c r="K805" s="360"/>
      <c r="L805" s="22"/>
      <c r="M805" s="356"/>
      <c r="N805"/>
      <c r="O805" s="361"/>
      <c r="P805" s="356"/>
    </row>
    <row r="806" spans="1:16">
      <c r="A806" s="356"/>
      <c r="B806" s="357"/>
      <c r="C806" s="356"/>
      <c r="D806" s="356"/>
      <c r="E806" s="356"/>
      <c r="F806" s="356"/>
      <c r="G806" s="356"/>
      <c r="H806" s="358"/>
      <c r="I806" s="359"/>
      <c r="J806" s="360"/>
      <c r="K806" s="360"/>
      <c r="L806" s="22"/>
      <c r="M806" s="356"/>
      <c r="N806"/>
      <c r="O806" s="361"/>
      <c r="P806" s="356"/>
    </row>
    <row r="807" spans="1:16">
      <c r="A807" s="356"/>
      <c r="B807" s="357"/>
      <c r="C807" s="356"/>
      <c r="D807" s="356"/>
      <c r="E807" s="356"/>
      <c r="F807" s="356"/>
      <c r="G807" s="356"/>
      <c r="H807" s="358"/>
      <c r="I807" s="359"/>
      <c r="J807" s="360"/>
      <c r="K807" s="360"/>
      <c r="L807" s="22"/>
      <c r="M807" s="356"/>
      <c r="N807"/>
      <c r="O807" s="361"/>
      <c r="P807" s="356"/>
    </row>
    <row r="808" spans="1:16">
      <c r="A808" s="356"/>
      <c r="B808" s="357"/>
      <c r="C808" s="356"/>
      <c r="D808" s="356"/>
      <c r="E808" s="356"/>
      <c r="F808" s="356"/>
      <c r="G808" s="356"/>
      <c r="H808" s="358"/>
      <c r="I808" s="359"/>
      <c r="J808" s="360"/>
      <c r="K808" s="360"/>
      <c r="L808" s="22"/>
      <c r="M808" s="356"/>
      <c r="N808"/>
      <c r="O808" s="361"/>
      <c r="P808" s="356"/>
    </row>
    <row r="809" spans="1:16">
      <c r="A809" s="356"/>
      <c r="B809" s="357"/>
      <c r="C809" s="356"/>
      <c r="D809" s="356"/>
      <c r="E809" s="356"/>
      <c r="F809" s="356"/>
      <c r="G809" s="356"/>
      <c r="H809" s="358"/>
      <c r="I809" s="359"/>
      <c r="J809" s="360"/>
      <c r="K809" s="360"/>
      <c r="L809" s="22"/>
      <c r="M809" s="356"/>
      <c r="N809"/>
      <c r="O809" s="361"/>
      <c r="P809" s="356"/>
    </row>
    <row r="810" spans="1:16">
      <c r="A810" s="356"/>
      <c r="B810" s="357"/>
      <c r="C810" s="356"/>
      <c r="D810" s="356"/>
      <c r="E810" s="356"/>
      <c r="F810" s="356"/>
      <c r="G810" s="356"/>
      <c r="H810" s="358"/>
      <c r="I810" s="359"/>
      <c r="J810" s="360"/>
      <c r="K810" s="360"/>
      <c r="L810" s="22"/>
      <c r="M810" s="356"/>
      <c r="N810"/>
      <c r="O810" s="361"/>
      <c r="P810" s="356"/>
    </row>
    <row r="811" spans="1:16">
      <c r="A811" s="356"/>
      <c r="B811" s="357"/>
      <c r="C811" s="356"/>
      <c r="D811" s="356"/>
      <c r="E811" s="356"/>
      <c r="F811" s="356"/>
      <c r="G811" s="356"/>
      <c r="H811" s="358"/>
      <c r="I811" s="359"/>
      <c r="J811" s="360"/>
      <c r="K811" s="360"/>
      <c r="L811" s="22"/>
      <c r="M811" s="356"/>
      <c r="N811"/>
      <c r="O811" s="361"/>
      <c r="P811" s="356"/>
    </row>
    <row r="812" spans="1:16">
      <c r="A812" s="356"/>
      <c r="B812" s="357"/>
      <c r="C812" s="356"/>
      <c r="D812" s="356"/>
      <c r="E812" s="356"/>
      <c r="F812" s="356"/>
      <c r="G812" s="356"/>
      <c r="H812" s="358"/>
      <c r="I812" s="359"/>
      <c r="J812" s="360"/>
      <c r="K812" s="360"/>
      <c r="L812" s="22"/>
      <c r="M812" s="356"/>
      <c r="N812"/>
      <c r="O812" s="361"/>
      <c r="P812" s="356"/>
    </row>
    <row r="813" spans="1:16">
      <c r="A813" s="356"/>
      <c r="B813" s="357"/>
      <c r="C813" s="356"/>
      <c r="D813" s="356"/>
      <c r="E813" s="356"/>
      <c r="F813" s="356"/>
      <c r="G813" s="356"/>
      <c r="H813" s="358"/>
      <c r="I813" s="359"/>
      <c r="J813" s="360"/>
      <c r="K813" s="360"/>
      <c r="L813" s="22"/>
      <c r="M813" s="356"/>
      <c r="N813"/>
      <c r="O813" s="361"/>
      <c r="P813" s="356"/>
    </row>
    <row r="814" spans="1:16">
      <c r="A814" s="356"/>
      <c r="B814" s="357"/>
      <c r="C814" s="356"/>
      <c r="D814" s="356"/>
      <c r="E814" s="356"/>
      <c r="F814" s="356"/>
      <c r="G814" s="356"/>
      <c r="H814" s="358"/>
      <c r="I814" s="359"/>
      <c r="J814" s="360"/>
      <c r="K814" s="360"/>
      <c r="L814" s="22"/>
      <c r="M814" s="356"/>
      <c r="N814"/>
      <c r="O814" s="361"/>
      <c r="P814" s="356"/>
    </row>
    <row r="815" spans="1:16">
      <c r="A815" s="356"/>
      <c r="B815" s="357"/>
      <c r="C815" s="356"/>
      <c r="D815" s="356"/>
      <c r="E815" s="356"/>
      <c r="F815" s="356"/>
      <c r="G815" s="356"/>
      <c r="H815" s="358"/>
      <c r="I815" s="359"/>
      <c r="J815" s="360"/>
      <c r="K815" s="360"/>
      <c r="L815" s="22"/>
      <c r="M815" s="356"/>
      <c r="N815"/>
      <c r="O815" s="361"/>
      <c r="P815" s="356"/>
    </row>
    <row r="816" spans="1:16">
      <c r="A816" s="356"/>
      <c r="B816" s="357"/>
      <c r="C816" s="356"/>
      <c r="D816" s="356"/>
      <c r="E816" s="356"/>
      <c r="F816" s="356"/>
      <c r="G816" s="356"/>
      <c r="H816" s="358"/>
      <c r="I816" s="359"/>
      <c r="J816" s="360"/>
      <c r="K816" s="360"/>
      <c r="L816" s="22"/>
      <c r="M816" s="356"/>
      <c r="N816"/>
      <c r="O816" s="361"/>
      <c r="P816" s="356"/>
    </row>
    <row r="817" spans="1:16">
      <c r="A817" s="356"/>
      <c r="B817" s="357"/>
      <c r="C817" s="356"/>
      <c r="D817" s="356"/>
      <c r="E817" s="356"/>
      <c r="F817" s="356"/>
      <c r="G817" s="356"/>
      <c r="H817" s="358"/>
      <c r="I817" s="359"/>
      <c r="J817" s="360"/>
      <c r="K817" s="360"/>
      <c r="L817" s="22"/>
      <c r="M817" s="356"/>
      <c r="N817"/>
      <c r="O817" s="361"/>
      <c r="P817" s="356"/>
    </row>
    <row r="818" spans="1:16">
      <c r="A818" s="356"/>
      <c r="B818" s="357"/>
      <c r="C818" s="356"/>
      <c r="D818" s="356"/>
      <c r="E818" s="356"/>
      <c r="F818" s="356"/>
      <c r="G818" s="356"/>
      <c r="H818" s="358"/>
      <c r="I818" s="359"/>
      <c r="J818" s="360"/>
      <c r="K818" s="360"/>
      <c r="L818" s="22"/>
      <c r="M818" s="356"/>
      <c r="N818"/>
      <c r="O818" s="361"/>
      <c r="P818" s="356"/>
    </row>
    <row r="819" spans="1:16">
      <c r="A819" s="356"/>
      <c r="B819" s="357"/>
      <c r="C819" s="356"/>
      <c r="D819" s="356"/>
      <c r="E819" s="356"/>
      <c r="F819" s="356"/>
      <c r="G819" s="356"/>
      <c r="H819" s="358"/>
      <c r="I819" s="359"/>
      <c r="J819" s="360"/>
      <c r="K819" s="360"/>
      <c r="L819" s="22"/>
      <c r="M819" s="356"/>
      <c r="N819"/>
      <c r="O819" s="361"/>
      <c r="P819" s="356"/>
    </row>
    <row r="820" spans="1:16">
      <c r="A820" s="356"/>
      <c r="B820" s="357"/>
      <c r="C820" s="356"/>
      <c r="D820" s="356"/>
      <c r="E820" s="356"/>
      <c r="F820" s="356"/>
      <c r="G820" s="356"/>
      <c r="H820" s="358"/>
      <c r="I820" s="359"/>
      <c r="J820" s="360"/>
      <c r="K820" s="360"/>
      <c r="L820" s="22"/>
      <c r="M820" s="356"/>
      <c r="N820"/>
      <c r="O820" s="361"/>
      <c r="P820" s="356"/>
    </row>
    <row r="821" spans="1:16">
      <c r="A821" s="356"/>
      <c r="B821" s="357"/>
      <c r="C821" s="356"/>
      <c r="D821" s="356"/>
      <c r="E821" s="356"/>
      <c r="F821" s="356"/>
      <c r="G821" s="356"/>
      <c r="H821" s="358"/>
      <c r="I821" s="359"/>
      <c r="J821" s="360"/>
      <c r="K821" s="360"/>
      <c r="L821" s="22"/>
      <c r="M821" s="356"/>
      <c r="N821"/>
      <c r="O821" s="361"/>
      <c r="P821" s="356"/>
    </row>
    <row r="822" spans="1:16">
      <c r="A822" s="356"/>
      <c r="B822" s="357"/>
      <c r="C822" s="356"/>
      <c r="D822" s="356"/>
      <c r="E822" s="356"/>
      <c r="F822" s="356"/>
      <c r="G822" s="356"/>
      <c r="H822" s="358"/>
      <c r="I822" s="359"/>
      <c r="J822" s="360"/>
      <c r="K822" s="360"/>
      <c r="L822" s="22"/>
      <c r="M822" s="356"/>
      <c r="N822"/>
      <c r="O822" s="361"/>
      <c r="P822" s="356"/>
    </row>
    <row r="823" spans="1:16">
      <c r="A823" s="356"/>
      <c r="B823" s="357"/>
      <c r="C823" s="356"/>
      <c r="D823" s="356"/>
      <c r="E823" s="356"/>
      <c r="F823" s="356"/>
      <c r="G823" s="356"/>
      <c r="H823" s="358"/>
      <c r="I823" s="359"/>
      <c r="J823" s="360"/>
      <c r="K823" s="360"/>
      <c r="L823" s="22"/>
      <c r="M823" s="356"/>
      <c r="N823"/>
      <c r="O823" s="361"/>
      <c r="P823" s="356"/>
    </row>
    <row r="824" spans="1:16">
      <c r="A824" s="356"/>
      <c r="B824" s="357"/>
      <c r="C824" s="356"/>
      <c r="D824" s="356"/>
      <c r="E824" s="356"/>
      <c r="F824" s="356"/>
      <c r="G824" s="356"/>
      <c r="H824" s="358"/>
      <c r="I824" s="359"/>
      <c r="J824" s="360"/>
      <c r="K824" s="360"/>
      <c r="L824" s="22"/>
      <c r="M824" s="356"/>
      <c r="N824"/>
      <c r="O824" s="361"/>
      <c r="P824" s="356"/>
    </row>
    <row r="825" spans="1:16">
      <c r="A825" s="356"/>
      <c r="B825" s="357"/>
      <c r="C825" s="356"/>
      <c r="D825" s="356"/>
      <c r="E825" s="356"/>
      <c r="F825" s="356"/>
      <c r="G825" s="356"/>
      <c r="H825" s="358"/>
      <c r="I825" s="359"/>
      <c r="J825" s="360"/>
      <c r="K825" s="360"/>
      <c r="L825" s="22"/>
      <c r="M825" s="356"/>
      <c r="N825"/>
      <c r="O825" s="361"/>
      <c r="P825" s="356"/>
    </row>
    <row r="826" spans="1:16">
      <c r="A826" s="356"/>
      <c r="B826" s="357"/>
      <c r="C826" s="356"/>
      <c r="D826" s="356"/>
      <c r="E826" s="356"/>
      <c r="F826" s="356"/>
      <c r="G826" s="356"/>
      <c r="H826" s="358"/>
      <c r="I826" s="359"/>
      <c r="J826" s="360"/>
      <c r="K826" s="360"/>
      <c r="L826" s="22"/>
      <c r="M826" s="356"/>
      <c r="N826"/>
      <c r="O826" s="361"/>
      <c r="P826" s="356"/>
    </row>
    <row r="827" spans="1:16">
      <c r="A827" s="356"/>
      <c r="B827" s="357"/>
      <c r="C827" s="356"/>
      <c r="D827" s="356"/>
      <c r="E827" s="356"/>
      <c r="F827" s="356"/>
      <c r="G827" s="356"/>
      <c r="H827" s="358"/>
      <c r="I827" s="359"/>
      <c r="J827" s="360"/>
      <c r="K827" s="360"/>
      <c r="L827" s="22"/>
      <c r="M827" s="356"/>
      <c r="N827"/>
      <c r="O827" s="361"/>
      <c r="P827" s="356"/>
    </row>
    <row r="828" spans="1:16">
      <c r="A828" s="356"/>
      <c r="B828" s="357"/>
      <c r="C828" s="356"/>
      <c r="D828" s="356"/>
      <c r="E828" s="356"/>
      <c r="F828" s="356"/>
      <c r="G828" s="356"/>
      <c r="H828" s="358"/>
      <c r="I828" s="359"/>
      <c r="J828" s="360"/>
      <c r="K828" s="360"/>
      <c r="L828" s="22"/>
      <c r="M828" s="356"/>
      <c r="N828"/>
      <c r="O828" s="361"/>
      <c r="P828" s="356"/>
    </row>
    <row r="829" spans="1:16">
      <c r="A829" s="356"/>
      <c r="B829" s="357"/>
      <c r="C829" s="356"/>
      <c r="D829" s="356"/>
      <c r="E829" s="356"/>
      <c r="F829" s="356"/>
      <c r="G829" s="356"/>
      <c r="H829" s="358"/>
      <c r="I829" s="359"/>
      <c r="J829" s="360"/>
      <c r="K829" s="360"/>
      <c r="L829" s="22"/>
      <c r="M829" s="356"/>
      <c r="N829"/>
      <c r="O829" s="361"/>
      <c r="P829" s="356"/>
    </row>
    <row r="830" spans="1:16">
      <c r="A830" s="356"/>
      <c r="B830" s="357"/>
      <c r="C830" s="356"/>
      <c r="D830" s="356"/>
      <c r="E830" s="356"/>
      <c r="F830" s="356"/>
      <c r="G830" s="356"/>
      <c r="H830" s="358"/>
      <c r="I830" s="359"/>
      <c r="J830" s="360"/>
      <c r="K830" s="360"/>
      <c r="L830" s="22"/>
      <c r="M830" s="356"/>
      <c r="N830"/>
      <c r="O830" s="361"/>
      <c r="P830" s="356"/>
    </row>
    <row r="831" spans="1:16">
      <c r="A831" s="356"/>
      <c r="B831" s="357"/>
      <c r="C831" s="356"/>
      <c r="D831" s="356"/>
      <c r="E831" s="356"/>
      <c r="F831" s="356"/>
      <c r="G831" s="356"/>
      <c r="H831" s="358"/>
      <c r="I831" s="359"/>
      <c r="J831" s="360"/>
      <c r="K831" s="360"/>
      <c r="L831" s="22"/>
      <c r="M831" s="356"/>
      <c r="N831"/>
      <c r="O831" s="361"/>
      <c r="P831" s="356"/>
    </row>
    <row r="832" spans="1:16">
      <c r="A832" s="356"/>
      <c r="B832" s="357"/>
      <c r="C832" s="356"/>
      <c r="D832" s="356"/>
      <c r="E832" s="356"/>
      <c r="F832" s="356"/>
      <c r="G832" s="356"/>
      <c r="H832" s="358"/>
      <c r="I832" s="359"/>
      <c r="J832" s="360"/>
      <c r="K832" s="360"/>
      <c r="L832" s="22"/>
      <c r="M832" s="356"/>
      <c r="N832"/>
      <c r="O832" s="361"/>
      <c r="P832" s="356"/>
    </row>
    <row r="833" spans="1:16">
      <c r="A833" s="356"/>
      <c r="B833" s="357"/>
      <c r="C833" s="356"/>
      <c r="D833" s="356"/>
      <c r="E833" s="356"/>
      <c r="F833" s="356"/>
      <c r="G833" s="356"/>
      <c r="H833" s="358"/>
      <c r="I833" s="359"/>
      <c r="J833" s="360"/>
      <c r="K833" s="360"/>
      <c r="L833" s="22"/>
      <c r="M833" s="356"/>
      <c r="N833"/>
      <c r="O833" s="361"/>
      <c r="P833" s="356"/>
    </row>
    <row r="834" spans="1:16">
      <c r="A834" s="356"/>
      <c r="B834" s="357"/>
      <c r="C834" s="356"/>
      <c r="D834" s="356"/>
      <c r="E834" s="356"/>
      <c r="F834" s="356"/>
      <c r="G834" s="356"/>
      <c r="H834" s="358"/>
      <c r="I834" s="359"/>
      <c r="J834" s="360"/>
      <c r="K834" s="360"/>
      <c r="L834" s="22"/>
      <c r="M834" s="356"/>
      <c r="N834"/>
      <c r="O834" s="361"/>
      <c r="P834" s="356"/>
    </row>
    <row r="835" spans="1:16">
      <c r="A835" s="356"/>
      <c r="B835" s="357"/>
      <c r="C835" s="356"/>
      <c r="D835" s="356"/>
      <c r="E835" s="356"/>
      <c r="F835" s="356"/>
      <c r="G835" s="356"/>
      <c r="H835" s="358"/>
      <c r="I835" s="359"/>
      <c r="J835" s="360"/>
      <c r="K835" s="360"/>
      <c r="L835" s="22"/>
      <c r="M835" s="356"/>
      <c r="N835"/>
      <c r="O835" s="361"/>
      <c r="P835" s="356"/>
    </row>
    <row r="836" spans="1:16">
      <c r="A836" s="356"/>
      <c r="B836" s="357"/>
      <c r="C836" s="356"/>
      <c r="D836" s="356"/>
      <c r="E836" s="356"/>
      <c r="F836" s="356"/>
      <c r="G836" s="356"/>
      <c r="H836" s="358"/>
      <c r="I836" s="359"/>
      <c r="J836" s="360"/>
      <c r="K836" s="360"/>
      <c r="L836" s="22"/>
      <c r="M836" s="356"/>
      <c r="N836"/>
      <c r="O836" s="361"/>
      <c r="P836" s="356"/>
    </row>
    <row r="837" spans="1:16">
      <c r="A837" s="356"/>
      <c r="B837" s="357"/>
      <c r="C837" s="356"/>
      <c r="D837" s="356"/>
      <c r="E837" s="356"/>
      <c r="F837" s="356"/>
      <c r="G837" s="356"/>
      <c r="H837" s="358"/>
      <c r="I837" s="359"/>
      <c r="J837" s="360"/>
      <c r="K837" s="360"/>
      <c r="L837" s="22"/>
      <c r="M837" s="356"/>
      <c r="N837"/>
      <c r="O837" s="361"/>
      <c r="P837" s="356"/>
    </row>
    <row r="838" spans="1:16">
      <c r="A838" s="356"/>
      <c r="B838" s="357"/>
      <c r="C838" s="356"/>
      <c r="D838" s="356"/>
      <c r="E838" s="356"/>
      <c r="F838" s="356"/>
      <c r="G838" s="356"/>
      <c r="H838" s="358"/>
      <c r="I838" s="359"/>
      <c r="J838" s="360"/>
      <c r="K838" s="360"/>
      <c r="L838" s="22"/>
      <c r="M838" s="356"/>
      <c r="N838"/>
      <c r="O838" s="361"/>
      <c r="P838" s="356"/>
    </row>
    <row r="839" spans="1:16">
      <c r="A839" s="356"/>
      <c r="B839" s="357"/>
      <c r="C839" s="356"/>
      <c r="D839" s="356"/>
      <c r="E839" s="356"/>
      <c r="F839" s="356"/>
      <c r="G839" s="356"/>
      <c r="H839" s="358"/>
      <c r="I839" s="359"/>
      <c r="J839" s="360"/>
      <c r="K839" s="360"/>
      <c r="L839" s="22"/>
      <c r="M839" s="356"/>
      <c r="N839"/>
      <c r="O839" s="361"/>
      <c r="P839" s="356"/>
    </row>
    <row r="840" spans="1:16">
      <c r="A840" s="356"/>
      <c r="B840" s="357"/>
      <c r="C840" s="356"/>
      <c r="D840" s="356"/>
      <c r="E840" s="356"/>
      <c r="F840" s="356"/>
      <c r="G840" s="356"/>
      <c r="H840" s="358"/>
      <c r="I840" s="359"/>
      <c r="J840" s="360"/>
      <c r="K840" s="360"/>
      <c r="L840" s="22"/>
      <c r="M840" s="356"/>
      <c r="N840"/>
      <c r="O840" s="361"/>
      <c r="P840" s="356"/>
    </row>
    <row r="841" spans="1:16">
      <c r="A841" s="356"/>
      <c r="B841" s="357"/>
      <c r="C841" s="356"/>
      <c r="D841" s="356"/>
      <c r="E841" s="356"/>
      <c r="F841" s="356"/>
      <c r="G841" s="356"/>
      <c r="H841" s="358"/>
      <c r="I841" s="359"/>
      <c r="J841" s="360"/>
      <c r="K841" s="360"/>
      <c r="L841" s="22"/>
      <c r="M841" s="356"/>
      <c r="N841"/>
      <c r="O841" s="361"/>
      <c r="P841" s="356"/>
    </row>
    <row r="842" spans="1:16">
      <c r="A842" s="356"/>
      <c r="B842" s="357"/>
      <c r="C842" s="356"/>
      <c r="D842" s="356"/>
      <c r="E842" s="356"/>
      <c r="F842" s="356"/>
      <c r="G842" s="356"/>
      <c r="H842" s="358"/>
      <c r="I842" s="359"/>
      <c r="J842" s="360"/>
      <c r="K842" s="360"/>
      <c r="L842" s="22"/>
      <c r="M842" s="356"/>
      <c r="N842"/>
      <c r="O842" s="361"/>
      <c r="P842" s="356"/>
    </row>
    <row r="843" spans="1:16">
      <c r="A843" s="356"/>
      <c r="B843" s="357"/>
      <c r="C843" s="356"/>
      <c r="D843" s="356"/>
      <c r="E843" s="356"/>
      <c r="F843" s="356"/>
      <c r="G843" s="356"/>
      <c r="H843" s="358"/>
      <c r="I843" s="359"/>
      <c r="J843" s="360"/>
      <c r="K843" s="360"/>
      <c r="L843" s="22"/>
      <c r="M843" s="356"/>
      <c r="N843"/>
      <c r="O843" s="361"/>
      <c r="P843" s="356"/>
    </row>
    <row r="844" spans="1:16">
      <c r="A844" s="356"/>
      <c r="B844" s="357"/>
      <c r="C844" s="356"/>
      <c r="D844" s="356"/>
      <c r="E844" s="356"/>
      <c r="F844" s="356"/>
      <c r="G844" s="356"/>
      <c r="H844" s="358"/>
      <c r="I844" s="359"/>
      <c r="J844" s="360"/>
      <c r="K844" s="360"/>
      <c r="L844" s="22"/>
      <c r="M844" s="356"/>
      <c r="N844"/>
      <c r="O844" s="361"/>
      <c r="P844" s="356"/>
    </row>
    <row r="845" spans="1:16">
      <c r="A845" s="356"/>
      <c r="B845" s="357"/>
      <c r="C845" s="356"/>
      <c r="D845" s="356"/>
      <c r="E845" s="356"/>
      <c r="F845" s="356"/>
      <c r="G845" s="356"/>
      <c r="H845" s="358"/>
      <c r="I845" s="359"/>
      <c r="J845" s="360"/>
      <c r="K845" s="360"/>
      <c r="L845" s="22"/>
      <c r="M845" s="356"/>
      <c r="N845"/>
      <c r="O845" s="361"/>
      <c r="P845" s="356"/>
    </row>
    <row r="846" spans="1:16">
      <c r="A846" s="356"/>
      <c r="B846" s="357"/>
      <c r="C846" s="356"/>
      <c r="D846" s="356"/>
      <c r="E846" s="356"/>
      <c r="F846" s="356"/>
      <c r="G846" s="356"/>
      <c r="H846" s="358"/>
      <c r="I846" s="359"/>
      <c r="J846" s="360"/>
      <c r="K846" s="360"/>
      <c r="L846" s="22"/>
      <c r="M846" s="356"/>
      <c r="N846"/>
      <c r="O846" s="361"/>
      <c r="P846" s="356"/>
    </row>
    <row r="847" spans="1:16">
      <c r="A847" s="356"/>
      <c r="B847" s="357"/>
      <c r="C847" s="356"/>
      <c r="D847" s="356"/>
      <c r="E847" s="356"/>
      <c r="F847" s="356"/>
      <c r="G847" s="356"/>
      <c r="H847" s="358"/>
      <c r="I847" s="359"/>
      <c r="J847" s="360"/>
      <c r="K847" s="360"/>
      <c r="L847" s="22"/>
      <c r="M847" s="356"/>
      <c r="N847"/>
      <c r="O847" s="361"/>
      <c r="P847" s="356"/>
    </row>
    <row r="848" spans="1:16">
      <c r="A848" s="356"/>
      <c r="B848" s="357"/>
      <c r="C848" s="356"/>
      <c r="D848" s="356"/>
      <c r="E848" s="356"/>
      <c r="F848" s="356"/>
      <c r="G848" s="356"/>
      <c r="H848" s="358"/>
      <c r="I848" s="359"/>
      <c r="J848" s="360"/>
      <c r="K848" s="360"/>
      <c r="L848" s="22"/>
      <c r="M848" s="356"/>
      <c r="N848"/>
      <c r="O848" s="361"/>
      <c r="P848" s="356"/>
    </row>
    <row r="849" spans="1:16">
      <c r="A849" s="356"/>
      <c r="B849" s="357"/>
      <c r="C849" s="356"/>
      <c r="D849" s="356"/>
      <c r="E849" s="356"/>
      <c r="F849" s="356"/>
      <c r="G849" s="356"/>
      <c r="H849" s="358"/>
      <c r="I849" s="359"/>
      <c r="J849" s="360"/>
      <c r="K849" s="360"/>
      <c r="L849" s="22"/>
      <c r="M849" s="356"/>
      <c r="N849"/>
      <c r="O849" s="361"/>
      <c r="P849" s="356"/>
    </row>
    <row r="850" spans="1:16">
      <c r="A850" s="356"/>
      <c r="B850" s="357"/>
      <c r="C850" s="356"/>
      <c r="D850" s="356"/>
      <c r="E850" s="356"/>
      <c r="F850" s="356"/>
      <c r="G850" s="356"/>
      <c r="H850" s="358"/>
      <c r="I850" s="359"/>
      <c r="J850" s="360"/>
      <c r="K850" s="360"/>
      <c r="L850" s="22"/>
      <c r="M850" s="356"/>
      <c r="N850"/>
      <c r="O850" s="361"/>
      <c r="P850" s="356"/>
    </row>
    <row r="851" spans="1:16">
      <c r="A851" s="356"/>
      <c r="B851" s="357"/>
      <c r="C851" s="356"/>
      <c r="D851" s="356"/>
      <c r="E851" s="356"/>
      <c r="F851" s="356"/>
      <c r="G851" s="356"/>
      <c r="H851" s="358"/>
      <c r="I851" s="359"/>
      <c r="J851" s="360"/>
      <c r="K851" s="360"/>
      <c r="L851" s="22"/>
      <c r="M851" s="356"/>
      <c r="N851"/>
      <c r="O851" s="361"/>
      <c r="P851" s="356"/>
    </row>
    <row r="852" spans="1:16">
      <c r="A852" s="356"/>
      <c r="B852" s="357"/>
      <c r="C852" s="356"/>
      <c r="D852" s="356"/>
      <c r="E852" s="356"/>
      <c r="F852" s="356"/>
      <c r="G852" s="356"/>
      <c r="H852" s="358"/>
      <c r="I852" s="359"/>
      <c r="J852" s="360"/>
      <c r="K852" s="360"/>
      <c r="L852" s="22"/>
      <c r="M852" s="356"/>
      <c r="N852"/>
      <c r="O852" s="361"/>
      <c r="P852" s="356"/>
    </row>
    <row r="853" spans="1:16">
      <c r="A853" s="356"/>
      <c r="B853" s="357"/>
      <c r="C853" s="356"/>
      <c r="D853" s="356"/>
      <c r="E853" s="356"/>
      <c r="F853" s="356"/>
      <c r="G853" s="356"/>
      <c r="H853" s="358"/>
      <c r="I853" s="359"/>
      <c r="J853" s="360"/>
      <c r="K853" s="360"/>
      <c r="L853" s="22"/>
      <c r="M853" s="356"/>
      <c r="N853"/>
      <c r="O853" s="361"/>
      <c r="P853" s="356"/>
    </row>
    <row r="854" spans="1:16">
      <c r="A854" s="356"/>
      <c r="B854" s="357"/>
      <c r="C854" s="356"/>
      <c r="D854" s="356"/>
      <c r="E854" s="356"/>
      <c r="F854" s="356"/>
      <c r="G854" s="356"/>
      <c r="H854" s="358"/>
      <c r="I854" s="359"/>
      <c r="J854" s="360"/>
      <c r="K854" s="360"/>
      <c r="L854" s="22"/>
      <c r="M854" s="356"/>
      <c r="N854"/>
      <c r="O854" s="361"/>
      <c r="P854" s="356"/>
    </row>
    <row r="855" spans="1:16">
      <c r="A855" s="356"/>
      <c r="B855" s="357"/>
      <c r="C855" s="356"/>
      <c r="D855" s="356"/>
      <c r="E855" s="356"/>
      <c r="F855" s="356"/>
      <c r="G855" s="356"/>
      <c r="H855" s="358"/>
      <c r="I855" s="359"/>
      <c r="J855" s="360"/>
      <c r="K855" s="360"/>
      <c r="L855" s="22"/>
      <c r="M855" s="356"/>
      <c r="N855"/>
      <c r="O855" s="361"/>
      <c r="P855" s="356"/>
    </row>
    <row r="856" spans="1:16">
      <c r="A856" s="356"/>
      <c r="B856" s="357"/>
      <c r="C856" s="356"/>
      <c r="D856" s="356"/>
      <c r="E856" s="356"/>
      <c r="F856" s="356"/>
      <c r="G856" s="356"/>
      <c r="H856" s="358"/>
      <c r="I856" s="359"/>
      <c r="J856" s="360"/>
      <c r="K856" s="360"/>
      <c r="L856" s="22"/>
      <c r="M856" s="356"/>
      <c r="N856"/>
      <c r="O856" s="361"/>
      <c r="P856" s="356"/>
    </row>
    <row r="857" spans="1:16">
      <c r="A857" s="356"/>
      <c r="B857" s="357"/>
      <c r="C857" s="356"/>
      <c r="D857" s="356"/>
      <c r="E857" s="356"/>
      <c r="F857" s="356"/>
      <c r="G857" s="356"/>
      <c r="H857" s="358"/>
      <c r="I857" s="359"/>
      <c r="J857" s="360"/>
      <c r="K857" s="360"/>
      <c r="L857" s="22"/>
      <c r="M857" s="356"/>
      <c r="N857"/>
      <c r="O857" s="361"/>
      <c r="P857" s="356"/>
    </row>
    <row r="858" spans="1:16">
      <c r="A858" s="356"/>
      <c r="B858" s="357"/>
      <c r="C858" s="356"/>
      <c r="D858" s="356"/>
      <c r="E858" s="356"/>
      <c r="F858" s="356"/>
      <c r="G858" s="356"/>
      <c r="H858" s="358"/>
      <c r="I858" s="359"/>
      <c r="J858" s="360"/>
      <c r="K858" s="360"/>
      <c r="L858" s="22"/>
      <c r="M858" s="356"/>
      <c r="N858"/>
      <c r="O858" s="361"/>
      <c r="P858" s="356"/>
    </row>
    <row r="859" spans="1:16">
      <c r="A859" s="356"/>
      <c r="B859" s="357"/>
      <c r="C859" s="356"/>
      <c r="D859" s="356"/>
      <c r="E859" s="356"/>
      <c r="F859" s="356"/>
      <c r="G859" s="356"/>
      <c r="H859" s="358"/>
      <c r="I859" s="359"/>
      <c r="J859" s="360"/>
      <c r="K859" s="360"/>
      <c r="L859" s="22"/>
      <c r="M859" s="356"/>
      <c r="N859"/>
      <c r="O859" s="361"/>
      <c r="P859" s="356"/>
    </row>
    <row r="860" spans="1:16">
      <c r="A860" s="356"/>
      <c r="B860" s="357"/>
      <c r="C860" s="356"/>
      <c r="D860" s="356"/>
      <c r="E860" s="356"/>
      <c r="F860" s="356"/>
      <c r="G860" s="356"/>
      <c r="H860" s="358"/>
      <c r="I860" s="359"/>
      <c r="J860" s="360"/>
      <c r="K860" s="360"/>
      <c r="L860" s="22"/>
      <c r="M860" s="356"/>
      <c r="N860"/>
      <c r="O860" s="361"/>
      <c r="P860" s="356"/>
    </row>
    <row r="861" spans="1:16">
      <c r="A861" s="356"/>
      <c r="B861" s="357"/>
      <c r="C861" s="356"/>
      <c r="D861" s="356"/>
      <c r="E861" s="356"/>
      <c r="F861" s="356"/>
      <c r="G861" s="356"/>
      <c r="H861" s="358"/>
      <c r="I861" s="359"/>
      <c r="J861" s="360"/>
      <c r="K861" s="360"/>
      <c r="L861" s="22"/>
      <c r="M861" s="356"/>
      <c r="N861"/>
      <c r="O861" s="361"/>
      <c r="P861" s="356"/>
    </row>
    <row r="862" spans="1:16">
      <c r="A862" s="356"/>
      <c r="B862" s="357"/>
      <c r="C862" s="356"/>
      <c r="D862" s="356"/>
      <c r="E862" s="356"/>
      <c r="F862" s="356"/>
      <c r="G862" s="356"/>
      <c r="H862" s="358"/>
      <c r="I862" s="359"/>
      <c r="J862" s="360"/>
      <c r="K862" s="360"/>
      <c r="L862" s="22"/>
      <c r="M862" s="356"/>
      <c r="N862"/>
      <c r="O862" s="361"/>
      <c r="P862" s="356"/>
    </row>
    <row r="863" spans="1:16">
      <c r="A863" s="356"/>
      <c r="B863" s="357"/>
      <c r="C863" s="356"/>
      <c r="D863" s="356"/>
      <c r="E863" s="356"/>
      <c r="F863" s="356"/>
      <c r="G863" s="356"/>
      <c r="H863" s="358"/>
      <c r="I863" s="359"/>
      <c r="J863" s="360"/>
      <c r="K863" s="360"/>
      <c r="L863" s="22"/>
      <c r="M863" s="356"/>
      <c r="N863"/>
      <c r="O863" s="361"/>
      <c r="P863" s="356"/>
    </row>
    <row r="864" spans="1:16">
      <c r="A864" s="356"/>
      <c r="B864" s="357"/>
      <c r="C864" s="356"/>
      <c r="D864" s="356"/>
      <c r="E864" s="356"/>
      <c r="F864" s="356"/>
      <c r="G864" s="356"/>
      <c r="H864" s="358"/>
      <c r="I864" s="359"/>
      <c r="J864" s="360"/>
      <c r="K864" s="360"/>
      <c r="L864" s="22"/>
      <c r="M864" s="356"/>
      <c r="N864"/>
      <c r="O864" s="361"/>
      <c r="P864" s="356"/>
    </row>
    <row r="865" spans="1:16">
      <c r="A865" s="356"/>
      <c r="B865" s="357"/>
      <c r="C865" s="356"/>
      <c r="D865" s="356"/>
      <c r="E865" s="356"/>
      <c r="F865" s="356"/>
      <c r="G865" s="356"/>
      <c r="H865" s="358"/>
      <c r="I865" s="359"/>
      <c r="J865" s="360"/>
      <c r="K865" s="360"/>
      <c r="L865" s="22"/>
      <c r="M865" s="356"/>
      <c r="N865"/>
      <c r="O865" s="361"/>
      <c r="P865" s="356"/>
    </row>
    <row r="866" spans="1:16">
      <c r="A866" s="356"/>
      <c r="B866" s="357"/>
      <c r="C866" s="356"/>
      <c r="D866" s="356"/>
      <c r="E866" s="356"/>
      <c r="F866" s="356"/>
      <c r="G866" s="356"/>
      <c r="H866" s="358"/>
      <c r="I866" s="359"/>
      <c r="J866" s="360"/>
      <c r="K866" s="360"/>
      <c r="L866" s="22"/>
      <c r="M866" s="356"/>
      <c r="N866"/>
      <c r="O866" s="361"/>
      <c r="P866" s="356"/>
    </row>
    <row r="867" spans="1:16">
      <c r="A867" s="356"/>
      <c r="B867" s="357"/>
      <c r="C867" s="356"/>
      <c r="D867" s="356"/>
      <c r="E867" s="356"/>
      <c r="F867" s="356"/>
      <c r="G867" s="356"/>
      <c r="H867" s="358"/>
      <c r="I867" s="359"/>
      <c r="J867" s="360"/>
      <c r="K867" s="360"/>
      <c r="L867" s="22"/>
      <c r="M867" s="356"/>
      <c r="N867"/>
      <c r="O867" s="361"/>
      <c r="P867" s="356"/>
    </row>
    <row r="868" spans="1:16">
      <c r="A868" s="356"/>
      <c r="B868" s="357"/>
      <c r="C868" s="356"/>
      <c r="D868" s="356"/>
      <c r="E868" s="356"/>
      <c r="F868" s="356"/>
      <c r="G868" s="356"/>
      <c r="H868" s="358"/>
      <c r="I868" s="359"/>
      <c r="J868" s="360"/>
      <c r="K868" s="360"/>
      <c r="L868" s="22"/>
      <c r="M868" s="356"/>
      <c r="N868"/>
      <c r="O868" s="361"/>
      <c r="P868" s="356"/>
    </row>
    <row r="869" spans="1:16">
      <c r="A869" s="356"/>
      <c r="B869" s="357"/>
      <c r="C869" s="356"/>
      <c r="D869" s="356"/>
      <c r="E869" s="356"/>
      <c r="F869" s="356"/>
      <c r="G869" s="356"/>
      <c r="H869" s="358"/>
      <c r="I869" s="359"/>
      <c r="J869" s="360"/>
      <c r="K869" s="360"/>
      <c r="L869" s="22"/>
      <c r="M869" s="356"/>
      <c r="N869"/>
      <c r="O869" s="361"/>
      <c r="P869" s="356"/>
    </row>
    <row r="870" spans="1:16">
      <c r="A870" s="356"/>
      <c r="B870" s="357"/>
      <c r="C870" s="356"/>
      <c r="D870" s="356"/>
      <c r="E870" s="356"/>
      <c r="F870" s="356"/>
      <c r="G870" s="356"/>
      <c r="H870" s="358"/>
      <c r="I870" s="359"/>
      <c r="J870" s="360"/>
      <c r="K870" s="360"/>
      <c r="L870" s="22"/>
      <c r="M870" s="356"/>
      <c r="N870"/>
      <c r="O870" s="361"/>
      <c r="P870" s="356"/>
    </row>
    <row r="871" spans="1:16">
      <c r="A871" s="356"/>
      <c r="B871" s="357"/>
      <c r="C871" s="356"/>
      <c r="D871" s="356"/>
      <c r="E871" s="356"/>
      <c r="F871" s="356"/>
      <c r="G871" s="356"/>
      <c r="H871" s="358"/>
      <c r="I871" s="359"/>
      <c r="J871" s="360"/>
      <c r="K871" s="360"/>
      <c r="L871" s="22"/>
      <c r="M871" s="356"/>
      <c r="N871"/>
      <c r="O871" s="361"/>
      <c r="P871" s="356"/>
    </row>
    <row r="872" spans="1:16">
      <c r="A872" s="356"/>
      <c r="B872" s="357"/>
      <c r="C872" s="356"/>
      <c r="D872" s="356"/>
      <c r="E872" s="356"/>
      <c r="F872" s="356"/>
      <c r="G872" s="356"/>
      <c r="H872" s="358"/>
      <c r="I872" s="359"/>
      <c r="J872" s="360"/>
      <c r="K872" s="360"/>
      <c r="L872" s="22"/>
      <c r="M872" s="356"/>
      <c r="N872"/>
      <c r="O872" s="361"/>
      <c r="P872" s="356"/>
    </row>
    <row r="873" spans="1:16">
      <c r="A873" s="356"/>
      <c r="B873" s="357"/>
      <c r="C873" s="356"/>
      <c r="D873" s="356"/>
      <c r="E873" s="356"/>
      <c r="F873" s="356"/>
      <c r="G873" s="356"/>
      <c r="H873" s="358"/>
      <c r="I873" s="359"/>
      <c r="J873" s="360"/>
      <c r="K873" s="360"/>
      <c r="L873" s="22"/>
      <c r="M873" s="356"/>
      <c r="N873"/>
      <c r="O873" s="361"/>
      <c r="P873" s="356"/>
    </row>
    <row r="874" spans="1:16">
      <c r="A874" s="356"/>
      <c r="B874" s="357"/>
      <c r="C874" s="356"/>
      <c r="D874" s="356"/>
      <c r="E874" s="356"/>
      <c r="F874" s="356"/>
      <c r="G874" s="356"/>
      <c r="H874" s="358"/>
      <c r="I874" s="359"/>
      <c r="J874" s="360"/>
      <c r="K874" s="360"/>
      <c r="L874" s="22"/>
      <c r="M874" s="356"/>
      <c r="N874"/>
      <c r="O874" s="361"/>
      <c r="P874" s="356"/>
    </row>
    <row r="875" spans="1:16">
      <c r="A875" s="356"/>
      <c r="B875" s="357"/>
      <c r="C875" s="356"/>
      <c r="D875" s="356"/>
      <c r="E875" s="356"/>
      <c r="F875" s="356"/>
      <c r="G875" s="356"/>
      <c r="H875" s="358"/>
      <c r="I875" s="359"/>
      <c r="J875" s="360"/>
      <c r="K875" s="360"/>
      <c r="L875" s="22"/>
      <c r="M875" s="356"/>
      <c r="N875"/>
      <c r="O875" s="361"/>
      <c r="P875" s="356"/>
    </row>
    <row r="876" spans="1:16">
      <c r="A876" s="356"/>
      <c r="B876" s="357"/>
      <c r="C876" s="356"/>
      <c r="D876" s="356"/>
      <c r="E876" s="356"/>
      <c r="F876" s="356"/>
      <c r="G876" s="356"/>
      <c r="H876" s="358"/>
      <c r="I876" s="359"/>
      <c r="J876" s="360"/>
      <c r="K876" s="360"/>
      <c r="L876" s="22"/>
      <c r="M876" s="356"/>
      <c r="N876"/>
      <c r="O876" s="361"/>
      <c r="P876" s="356"/>
    </row>
    <row r="877" spans="1:16">
      <c r="A877" s="356"/>
      <c r="B877" s="357"/>
      <c r="C877" s="356"/>
      <c r="D877" s="356"/>
      <c r="E877" s="356"/>
      <c r="F877" s="356"/>
      <c r="G877" s="356"/>
      <c r="H877" s="358"/>
      <c r="I877" s="359"/>
      <c r="J877" s="360"/>
      <c r="K877" s="360"/>
      <c r="L877" s="22"/>
      <c r="M877" s="356"/>
      <c r="N877"/>
      <c r="O877" s="361"/>
      <c r="P877" s="356"/>
    </row>
    <row r="878" spans="1:16">
      <c r="A878" s="356"/>
      <c r="B878" s="357"/>
      <c r="C878" s="356"/>
      <c r="D878" s="356"/>
      <c r="E878" s="356"/>
      <c r="F878" s="356"/>
      <c r="G878" s="356"/>
      <c r="H878" s="358"/>
      <c r="I878" s="359"/>
      <c r="J878" s="360"/>
      <c r="K878" s="360"/>
      <c r="L878" s="22"/>
      <c r="M878" s="356"/>
      <c r="N878"/>
      <c r="O878" s="361"/>
      <c r="P878" s="356"/>
    </row>
    <row r="879" spans="1:16">
      <c r="A879" s="356"/>
      <c r="B879" s="357"/>
      <c r="C879" s="356"/>
      <c r="D879" s="356"/>
      <c r="E879" s="356"/>
      <c r="F879" s="356"/>
      <c r="G879" s="356"/>
      <c r="H879" s="358"/>
      <c r="I879" s="359"/>
      <c r="J879" s="360"/>
      <c r="K879" s="360"/>
      <c r="L879" s="22"/>
      <c r="M879" s="356"/>
      <c r="N879"/>
      <c r="O879" s="361"/>
      <c r="P879" s="356"/>
    </row>
    <row r="880" spans="1:16">
      <c r="A880" s="356"/>
      <c r="B880" s="357"/>
      <c r="C880" s="356"/>
      <c r="D880" s="356"/>
      <c r="E880" s="356"/>
      <c r="F880" s="356"/>
      <c r="G880" s="356"/>
      <c r="H880" s="358"/>
      <c r="I880" s="359"/>
      <c r="J880" s="360"/>
      <c r="K880" s="360"/>
      <c r="L880" s="22"/>
      <c r="M880" s="356"/>
      <c r="N880"/>
      <c r="O880" s="361"/>
      <c r="P880" s="356"/>
    </row>
    <row r="881" spans="1:16">
      <c r="A881" s="356"/>
      <c r="B881" s="357"/>
      <c r="C881" s="356"/>
      <c r="D881" s="356"/>
      <c r="E881" s="356"/>
      <c r="F881" s="356"/>
      <c r="G881" s="356"/>
      <c r="H881" s="358"/>
      <c r="I881" s="359"/>
      <c r="J881" s="360"/>
      <c r="K881" s="360"/>
      <c r="L881" s="22"/>
      <c r="M881" s="356"/>
      <c r="N881"/>
      <c r="O881" s="361"/>
      <c r="P881" s="356"/>
    </row>
    <row r="882" spans="1:16">
      <c r="A882" s="356"/>
      <c r="B882" s="357"/>
      <c r="C882" s="356"/>
      <c r="D882" s="356"/>
      <c r="E882" s="356"/>
      <c r="F882" s="356"/>
      <c r="G882" s="356"/>
      <c r="H882" s="358"/>
      <c r="I882" s="359"/>
      <c r="J882" s="360"/>
      <c r="K882" s="360"/>
      <c r="L882" s="22"/>
      <c r="M882" s="356"/>
      <c r="N882"/>
      <c r="O882" s="361"/>
      <c r="P882" s="356"/>
    </row>
    <row r="883" spans="1:16">
      <c r="A883" s="356"/>
      <c r="B883" s="357"/>
      <c r="C883" s="356"/>
      <c r="D883" s="356"/>
      <c r="E883" s="356"/>
      <c r="F883" s="356"/>
      <c r="G883" s="356"/>
      <c r="H883" s="358"/>
      <c r="I883" s="359"/>
      <c r="J883" s="360"/>
      <c r="K883" s="360"/>
      <c r="L883" s="22"/>
      <c r="M883" s="356"/>
      <c r="N883"/>
      <c r="O883" s="361"/>
      <c r="P883" s="356"/>
    </row>
    <row r="884" spans="1:16">
      <c r="A884" s="356"/>
      <c r="B884" s="357"/>
      <c r="C884" s="356"/>
      <c r="D884" s="356"/>
      <c r="E884" s="356"/>
      <c r="F884" s="356"/>
      <c r="G884" s="356"/>
      <c r="H884" s="358"/>
      <c r="I884" s="359"/>
      <c r="J884" s="360"/>
      <c r="K884" s="360"/>
      <c r="L884" s="22"/>
      <c r="M884" s="356"/>
      <c r="N884"/>
      <c r="O884" s="361"/>
      <c r="P884" s="356"/>
    </row>
    <row r="885" spans="1:16">
      <c r="A885" s="356"/>
      <c r="B885" s="357"/>
      <c r="C885" s="356"/>
      <c r="D885" s="356"/>
      <c r="E885" s="356"/>
      <c r="F885" s="356"/>
      <c r="G885" s="356"/>
      <c r="H885" s="358"/>
      <c r="I885" s="359"/>
      <c r="J885" s="360"/>
      <c r="K885" s="360"/>
      <c r="L885" s="22"/>
      <c r="M885" s="356"/>
      <c r="N885"/>
      <c r="O885" s="361"/>
      <c r="P885" s="356"/>
    </row>
    <row r="886" spans="1:16">
      <c r="A886" s="356"/>
      <c r="B886" s="357"/>
      <c r="C886" s="356"/>
      <c r="D886" s="356"/>
      <c r="E886" s="356"/>
      <c r="F886" s="356"/>
      <c r="G886" s="356"/>
      <c r="H886" s="358"/>
      <c r="I886" s="359"/>
      <c r="J886" s="360"/>
      <c r="K886" s="360"/>
      <c r="L886" s="22"/>
      <c r="M886" s="356"/>
      <c r="N886"/>
      <c r="O886" s="361"/>
      <c r="P886" s="356"/>
    </row>
    <row r="887" spans="1:16">
      <c r="A887" s="356"/>
      <c r="B887" s="357"/>
      <c r="C887" s="356"/>
      <c r="D887" s="356"/>
      <c r="E887" s="356"/>
      <c r="F887" s="356"/>
      <c r="G887" s="356"/>
      <c r="H887" s="358"/>
      <c r="I887" s="359"/>
      <c r="J887" s="360"/>
      <c r="K887" s="360"/>
      <c r="L887" s="22"/>
      <c r="M887" s="356"/>
      <c r="N887"/>
      <c r="O887" s="361"/>
      <c r="P887" s="356"/>
    </row>
    <row r="888" spans="1:16">
      <c r="A888" s="356"/>
      <c r="B888" s="357"/>
      <c r="C888" s="356"/>
      <c r="D888" s="356"/>
      <c r="E888" s="356"/>
      <c r="F888" s="356"/>
      <c r="G888" s="356"/>
      <c r="H888" s="358"/>
      <c r="I888" s="359"/>
      <c r="J888" s="360"/>
      <c r="K888" s="360"/>
      <c r="L888" s="22"/>
      <c r="M888" s="356"/>
      <c r="N888"/>
      <c r="O888" s="361"/>
      <c r="P888" s="356"/>
    </row>
    <row r="889" spans="1:16">
      <c r="A889" s="356"/>
      <c r="B889" s="357"/>
      <c r="C889" s="356"/>
      <c r="D889" s="356"/>
      <c r="E889" s="356"/>
      <c r="F889" s="356"/>
      <c r="G889" s="356"/>
      <c r="H889" s="358"/>
      <c r="I889" s="359"/>
      <c r="J889" s="360"/>
      <c r="K889" s="360"/>
      <c r="L889" s="22"/>
      <c r="M889" s="356"/>
      <c r="N889"/>
      <c r="O889" s="361"/>
      <c r="P889" s="356"/>
    </row>
    <row r="890" spans="1:16">
      <c r="A890" s="356"/>
      <c r="B890" s="357"/>
      <c r="C890" s="356"/>
      <c r="D890" s="356"/>
      <c r="E890" s="356"/>
      <c r="F890" s="356"/>
      <c r="G890" s="356"/>
      <c r="H890" s="358"/>
      <c r="I890" s="359"/>
      <c r="J890" s="360"/>
      <c r="K890" s="360"/>
      <c r="L890" s="22"/>
      <c r="M890" s="356"/>
      <c r="N890"/>
      <c r="O890" s="361"/>
      <c r="P890" s="356"/>
    </row>
    <row r="891" spans="1:16">
      <c r="A891" s="356"/>
      <c r="B891" s="357"/>
      <c r="C891" s="356"/>
      <c r="D891" s="356"/>
      <c r="E891" s="356"/>
      <c r="F891" s="356"/>
      <c r="G891" s="356"/>
      <c r="H891" s="358"/>
      <c r="I891" s="359"/>
      <c r="J891" s="360"/>
      <c r="K891" s="360"/>
      <c r="L891" s="22"/>
      <c r="M891" s="356"/>
      <c r="N891"/>
      <c r="O891" s="361"/>
      <c r="P891" s="356"/>
    </row>
    <row r="892" spans="1:16">
      <c r="A892" s="356"/>
      <c r="B892" s="357"/>
      <c r="C892" s="356"/>
      <c r="D892" s="356"/>
      <c r="E892" s="356"/>
      <c r="F892" s="356"/>
      <c r="G892" s="356"/>
      <c r="H892" s="358"/>
      <c r="I892" s="359"/>
      <c r="J892" s="360"/>
      <c r="K892" s="360"/>
      <c r="L892" s="22"/>
      <c r="M892" s="356"/>
      <c r="N892"/>
      <c r="O892" s="361"/>
      <c r="P892" s="356"/>
    </row>
    <row r="893" spans="1:16">
      <c r="A893" s="356"/>
      <c r="B893" s="357"/>
      <c r="C893" s="356"/>
      <c r="D893" s="356"/>
      <c r="E893" s="356"/>
      <c r="F893" s="356"/>
      <c r="G893" s="356"/>
      <c r="H893" s="358"/>
      <c r="I893" s="359"/>
      <c r="J893" s="360"/>
      <c r="K893" s="360"/>
      <c r="L893" s="22"/>
      <c r="M893" s="356"/>
      <c r="N893"/>
      <c r="O893" s="361"/>
      <c r="P893" s="356"/>
    </row>
    <row r="894" spans="1:16">
      <c r="A894" s="356"/>
      <c r="B894" s="357"/>
      <c r="C894" s="356"/>
      <c r="D894" s="356"/>
      <c r="E894" s="356"/>
      <c r="F894" s="356"/>
      <c r="G894" s="356"/>
      <c r="H894" s="358"/>
      <c r="I894" s="359"/>
      <c r="J894" s="360"/>
      <c r="K894" s="360"/>
      <c r="L894" s="22"/>
      <c r="M894" s="356"/>
      <c r="N894"/>
      <c r="O894" s="361"/>
      <c r="P894" s="356"/>
    </row>
    <row r="895" spans="1:16">
      <c r="A895" s="356"/>
      <c r="B895" s="357"/>
      <c r="C895" s="356"/>
      <c r="D895" s="356"/>
      <c r="E895" s="356"/>
      <c r="F895" s="356"/>
      <c r="G895" s="356"/>
      <c r="H895" s="358"/>
      <c r="I895" s="359"/>
      <c r="J895" s="360"/>
      <c r="K895" s="360"/>
      <c r="L895" s="22"/>
      <c r="M895" s="356"/>
      <c r="N895"/>
      <c r="O895" s="361"/>
      <c r="P895" s="356"/>
    </row>
    <row r="896" spans="1:16">
      <c r="A896" s="356"/>
      <c r="B896" s="357"/>
      <c r="C896" s="356"/>
      <c r="D896" s="356"/>
      <c r="E896" s="356"/>
      <c r="F896" s="356"/>
      <c r="G896" s="356"/>
      <c r="H896" s="358"/>
      <c r="I896" s="359"/>
      <c r="J896" s="360"/>
      <c r="K896" s="360"/>
      <c r="L896" s="22"/>
      <c r="M896" s="356"/>
      <c r="N896"/>
      <c r="O896" s="361"/>
      <c r="P896" s="356"/>
    </row>
    <row r="897" spans="1:16">
      <c r="A897" s="356"/>
      <c r="B897" s="357"/>
      <c r="C897" s="356"/>
      <c r="D897" s="356"/>
      <c r="E897" s="356"/>
      <c r="F897" s="356"/>
      <c r="G897" s="356"/>
      <c r="H897" s="358"/>
      <c r="I897" s="359"/>
      <c r="J897" s="360"/>
      <c r="K897" s="360"/>
      <c r="L897" s="22"/>
      <c r="M897" s="356"/>
      <c r="N897"/>
      <c r="O897" s="361"/>
      <c r="P897" s="356"/>
    </row>
    <row r="898" spans="1:16">
      <c r="A898" s="356"/>
      <c r="B898" s="357"/>
      <c r="C898" s="356"/>
      <c r="D898" s="356"/>
      <c r="E898" s="356"/>
      <c r="F898" s="356"/>
      <c r="G898" s="356"/>
      <c r="H898" s="358"/>
      <c r="I898" s="359"/>
      <c r="J898" s="360"/>
      <c r="K898" s="360"/>
      <c r="L898" s="22"/>
      <c r="M898" s="356"/>
      <c r="N898"/>
      <c r="O898" s="361"/>
      <c r="P898" s="356"/>
    </row>
    <row r="899" spans="1:16">
      <c r="A899" s="356"/>
      <c r="B899" s="357"/>
      <c r="C899" s="356"/>
      <c r="D899" s="356"/>
      <c r="E899" s="356"/>
      <c r="F899" s="356"/>
      <c r="G899" s="356"/>
      <c r="H899" s="358"/>
      <c r="I899" s="359"/>
      <c r="J899" s="360"/>
      <c r="K899" s="360"/>
      <c r="L899" s="22"/>
      <c r="M899" s="356"/>
      <c r="N899"/>
      <c r="O899" s="361"/>
      <c r="P899" s="356"/>
    </row>
    <row r="900" spans="1:16">
      <c r="A900" s="356"/>
      <c r="B900" s="357"/>
      <c r="C900" s="356"/>
      <c r="D900" s="356"/>
      <c r="E900" s="356"/>
      <c r="F900" s="356"/>
      <c r="G900" s="356"/>
      <c r="H900" s="358"/>
      <c r="I900" s="359"/>
      <c r="J900" s="360"/>
      <c r="K900" s="360"/>
      <c r="L900" s="22"/>
      <c r="M900" s="356"/>
      <c r="N900"/>
      <c r="O900" s="361"/>
      <c r="P900" s="356"/>
    </row>
    <row r="901" spans="1:16">
      <c r="A901" s="356"/>
      <c r="B901" s="357"/>
      <c r="C901" s="356"/>
      <c r="D901" s="356"/>
      <c r="E901" s="356"/>
      <c r="F901" s="356"/>
      <c r="G901" s="356"/>
      <c r="H901" s="358"/>
      <c r="I901" s="359"/>
      <c r="J901" s="360"/>
      <c r="K901" s="360"/>
      <c r="L901" s="22"/>
      <c r="M901" s="356"/>
      <c r="N901"/>
      <c r="O901" s="361"/>
      <c r="P901" s="356"/>
    </row>
    <row r="902" spans="1:16">
      <c r="A902" s="356"/>
      <c r="B902" s="357"/>
      <c r="C902" s="356"/>
      <c r="D902" s="356"/>
      <c r="E902" s="356"/>
      <c r="F902" s="356"/>
      <c r="G902" s="356"/>
      <c r="H902" s="358"/>
      <c r="I902" s="359"/>
      <c r="J902" s="360"/>
      <c r="K902" s="360"/>
      <c r="L902" s="22"/>
      <c r="M902" s="356"/>
      <c r="N902"/>
      <c r="O902" s="361"/>
      <c r="P902" s="356"/>
    </row>
    <row r="903" spans="1:16">
      <c r="A903" s="356"/>
      <c r="B903" s="357"/>
      <c r="C903" s="356"/>
      <c r="D903" s="356"/>
      <c r="E903" s="356"/>
      <c r="F903" s="356"/>
      <c r="G903" s="356"/>
      <c r="H903" s="358"/>
      <c r="I903" s="359"/>
      <c r="J903" s="360"/>
      <c r="K903" s="360"/>
      <c r="L903" s="22"/>
      <c r="M903" s="356"/>
      <c r="N903"/>
      <c r="O903" s="361"/>
      <c r="P903" s="356"/>
    </row>
    <row r="904" spans="1:16">
      <c r="A904" s="356"/>
      <c r="B904" s="357"/>
      <c r="C904" s="356"/>
      <c r="D904" s="356"/>
      <c r="E904" s="356"/>
      <c r="F904" s="356"/>
      <c r="G904" s="356"/>
      <c r="H904" s="358"/>
      <c r="I904" s="359"/>
      <c r="J904" s="360"/>
      <c r="K904" s="360"/>
      <c r="L904" s="22"/>
      <c r="M904" s="356"/>
      <c r="N904"/>
      <c r="O904" s="361"/>
      <c r="P904" s="356"/>
    </row>
    <row r="905" spans="1:16">
      <c r="A905" s="356"/>
      <c r="B905" s="357"/>
      <c r="C905" s="356"/>
      <c r="D905" s="356"/>
      <c r="E905" s="356"/>
      <c r="F905" s="356"/>
      <c r="G905" s="356"/>
      <c r="H905" s="358"/>
      <c r="I905" s="359"/>
      <c r="J905" s="360"/>
      <c r="K905" s="360"/>
      <c r="L905" s="22"/>
      <c r="M905" s="356"/>
      <c r="N905"/>
      <c r="O905" s="361"/>
      <c r="P905" s="356"/>
    </row>
    <row r="906" spans="1:16">
      <c r="A906" s="356"/>
      <c r="B906" s="357"/>
      <c r="C906" s="356"/>
      <c r="D906" s="356"/>
      <c r="E906" s="356"/>
      <c r="F906" s="356"/>
      <c r="G906" s="356"/>
      <c r="H906" s="358"/>
      <c r="I906" s="359"/>
      <c r="J906" s="360"/>
      <c r="K906" s="360"/>
      <c r="L906" s="22"/>
      <c r="M906" s="356"/>
      <c r="N906"/>
      <c r="O906" s="361"/>
      <c r="P906" s="356"/>
    </row>
    <row r="907" spans="1:16">
      <c r="A907" s="356"/>
      <c r="B907" s="357"/>
      <c r="C907" s="356"/>
      <c r="D907" s="356"/>
      <c r="E907" s="356"/>
      <c r="F907" s="356"/>
      <c r="G907" s="356"/>
      <c r="H907" s="358"/>
      <c r="I907" s="359"/>
      <c r="J907" s="360"/>
      <c r="K907" s="360"/>
      <c r="L907" s="22"/>
      <c r="M907" s="356"/>
      <c r="N907"/>
      <c r="O907" s="361"/>
      <c r="P907" s="356"/>
    </row>
    <row r="908" spans="1:16">
      <c r="A908" s="356"/>
      <c r="B908" s="357"/>
      <c r="C908" s="356"/>
      <c r="D908" s="356"/>
      <c r="E908" s="356"/>
      <c r="F908" s="356"/>
      <c r="G908" s="356"/>
      <c r="H908" s="358"/>
      <c r="I908" s="359"/>
      <c r="J908" s="360"/>
      <c r="K908" s="360"/>
      <c r="L908" s="22"/>
      <c r="M908" s="356"/>
      <c r="N908"/>
      <c r="O908" s="361"/>
      <c r="P908" s="356"/>
    </row>
    <row r="909" spans="1:16">
      <c r="A909" s="356"/>
      <c r="B909" s="357"/>
      <c r="C909" s="356"/>
      <c r="D909" s="356"/>
      <c r="E909" s="356"/>
      <c r="F909" s="356"/>
      <c r="G909" s="356"/>
      <c r="H909" s="358"/>
      <c r="I909" s="359"/>
      <c r="J909" s="360"/>
      <c r="K909" s="360"/>
      <c r="L909" s="22"/>
      <c r="M909" s="356"/>
      <c r="N909"/>
      <c r="O909" s="361"/>
      <c r="P909" s="356"/>
    </row>
    <row r="910" spans="1:16">
      <c r="A910" s="356"/>
      <c r="B910" s="357"/>
      <c r="C910" s="356"/>
      <c r="D910" s="356"/>
      <c r="E910" s="356"/>
      <c r="F910" s="356"/>
      <c r="G910" s="356"/>
      <c r="H910" s="358"/>
      <c r="I910" s="359"/>
      <c r="J910" s="360"/>
      <c r="K910" s="360"/>
      <c r="L910" s="22"/>
      <c r="M910" s="356"/>
      <c r="N910"/>
      <c r="O910" s="361"/>
      <c r="P910" s="356"/>
    </row>
    <row r="911" spans="1:16">
      <c r="A911" s="356"/>
      <c r="B911" s="357"/>
      <c r="C911" s="356"/>
      <c r="D911" s="356"/>
      <c r="E911" s="356"/>
      <c r="F911" s="356"/>
      <c r="G911" s="356"/>
      <c r="H911" s="358"/>
      <c r="I911" s="359"/>
      <c r="J911" s="360"/>
      <c r="K911" s="360"/>
      <c r="L911" s="22"/>
      <c r="M911" s="356"/>
      <c r="N911"/>
      <c r="O911" s="361"/>
      <c r="P911" s="356"/>
    </row>
    <row r="912" spans="1:16">
      <c r="A912" s="356"/>
      <c r="B912" s="357"/>
      <c r="C912" s="356"/>
      <c r="D912" s="356"/>
      <c r="E912" s="356"/>
      <c r="F912" s="356"/>
      <c r="G912" s="356"/>
      <c r="H912" s="358"/>
      <c r="I912" s="359"/>
      <c r="J912" s="360"/>
      <c r="K912" s="360"/>
      <c r="L912" s="22"/>
      <c r="M912" s="356"/>
      <c r="N912"/>
      <c r="O912" s="361"/>
      <c r="P912" s="356"/>
    </row>
    <row r="913" spans="1:16">
      <c r="A913" s="356"/>
      <c r="B913" s="357"/>
      <c r="C913" s="356"/>
      <c r="D913" s="356"/>
      <c r="E913" s="356"/>
      <c r="F913" s="356"/>
      <c r="G913" s="356"/>
      <c r="H913" s="358"/>
      <c r="I913" s="359"/>
      <c r="J913" s="360"/>
      <c r="K913" s="360"/>
      <c r="L913" s="22"/>
      <c r="M913" s="356"/>
      <c r="N913"/>
      <c r="O913" s="361"/>
      <c r="P913" s="356"/>
    </row>
    <row r="914" spans="1:16">
      <c r="A914" s="356"/>
      <c r="B914" s="357"/>
      <c r="C914" s="356"/>
      <c r="D914" s="356"/>
      <c r="E914" s="356"/>
      <c r="F914" s="356"/>
      <c r="G914" s="356"/>
      <c r="H914" s="358"/>
      <c r="I914" s="359"/>
      <c r="J914" s="360"/>
      <c r="K914" s="360"/>
      <c r="L914" s="22"/>
      <c r="M914" s="356"/>
      <c r="N914"/>
      <c r="O914" s="361"/>
      <c r="P914" s="356"/>
    </row>
    <row r="915" spans="1:16">
      <c r="A915" s="356"/>
      <c r="B915" s="357"/>
      <c r="C915" s="356"/>
      <c r="D915" s="356"/>
      <c r="E915" s="356"/>
      <c r="F915" s="356"/>
      <c r="G915" s="356"/>
      <c r="H915" s="358"/>
      <c r="I915" s="359"/>
      <c r="J915" s="360"/>
      <c r="K915" s="360"/>
      <c r="L915" s="22"/>
      <c r="M915" s="356"/>
      <c r="N915"/>
      <c r="O915" s="361"/>
      <c r="P915" s="356"/>
    </row>
    <row r="916" spans="1:16">
      <c r="A916" s="356"/>
      <c r="B916" s="357"/>
      <c r="C916" s="356"/>
      <c r="D916" s="356"/>
      <c r="E916" s="356"/>
      <c r="F916" s="356"/>
      <c r="G916" s="356"/>
      <c r="H916" s="358"/>
      <c r="I916" s="359"/>
      <c r="J916" s="360"/>
      <c r="K916" s="360"/>
      <c r="L916" s="22"/>
      <c r="M916" s="356"/>
      <c r="N916"/>
      <c r="O916" s="361"/>
      <c r="P916" s="356"/>
    </row>
    <row r="917" spans="1:16">
      <c r="A917" s="356"/>
      <c r="B917" s="357"/>
      <c r="C917" s="356"/>
      <c r="D917" s="356"/>
      <c r="E917" s="356"/>
      <c r="F917" s="356"/>
      <c r="G917" s="356"/>
      <c r="H917" s="358"/>
      <c r="I917" s="359"/>
      <c r="J917" s="360"/>
      <c r="K917" s="360"/>
      <c r="L917" s="22"/>
      <c r="M917" s="356"/>
      <c r="N917"/>
      <c r="O917" s="361"/>
      <c r="P917" s="356"/>
    </row>
    <row r="918" spans="1:16">
      <c r="A918" s="356"/>
      <c r="B918" s="357"/>
      <c r="C918" s="356"/>
      <c r="D918" s="356"/>
      <c r="E918" s="356"/>
      <c r="F918" s="356"/>
      <c r="G918" s="356"/>
      <c r="H918" s="358"/>
      <c r="I918" s="359"/>
      <c r="J918" s="360"/>
      <c r="K918" s="360"/>
      <c r="L918" s="22"/>
      <c r="M918" s="356"/>
      <c r="N918"/>
      <c r="O918" s="361"/>
      <c r="P918" s="356"/>
    </row>
    <row r="919" spans="1:16">
      <c r="A919" s="356"/>
      <c r="B919" s="357"/>
      <c r="C919" s="356"/>
      <c r="D919" s="356"/>
      <c r="E919" s="356"/>
      <c r="F919" s="356"/>
      <c r="G919" s="356"/>
      <c r="H919" s="358"/>
      <c r="I919" s="359"/>
      <c r="J919" s="360"/>
      <c r="K919" s="360"/>
      <c r="L919" s="22"/>
      <c r="M919" s="356"/>
      <c r="N919"/>
      <c r="O919" s="361"/>
      <c r="P919" s="356"/>
    </row>
    <row r="920" spans="1:16">
      <c r="A920" s="356"/>
      <c r="B920" s="357"/>
      <c r="C920" s="356"/>
      <c r="D920" s="356"/>
      <c r="E920" s="356"/>
      <c r="F920" s="356"/>
      <c r="G920" s="356"/>
      <c r="H920" s="358"/>
      <c r="I920" s="359"/>
      <c r="J920" s="360"/>
      <c r="K920" s="360"/>
      <c r="L920" s="22"/>
      <c r="M920" s="356"/>
      <c r="N920"/>
      <c r="O920" s="361"/>
      <c r="P920" s="356"/>
    </row>
    <row r="921" spans="1:16">
      <c r="A921" s="356"/>
      <c r="B921" s="357"/>
      <c r="C921" s="356"/>
      <c r="D921" s="356"/>
      <c r="E921" s="356"/>
      <c r="F921" s="356"/>
      <c r="G921" s="356"/>
      <c r="H921" s="358"/>
      <c r="I921" s="359"/>
      <c r="J921" s="360"/>
      <c r="K921" s="360"/>
      <c r="L921" s="22"/>
      <c r="M921" s="356"/>
      <c r="N921"/>
      <c r="O921" s="361"/>
      <c r="P921" s="356"/>
    </row>
    <row r="922" spans="1:16">
      <c r="A922" s="356"/>
      <c r="B922" s="357"/>
      <c r="C922" s="356"/>
      <c r="D922" s="356"/>
      <c r="E922" s="356"/>
      <c r="F922" s="356"/>
      <c r="G922" s="356"/>
      <c r="H922" s="358"/>
      <c r="I922" s="359"/>
      <c r="J922" s="360"/>
      <c r="K922" s="360"/>
      <c r="L922" s="22"/>
      <c r="M922" s="356"/>
      <c r="N922"/>
      <c r="O922" s="361"/>
      <c r="P922" s="356"/>
    </row>
    <row r="923" spans="1:16">
      <c r="A923" s="356"/>
      <c r="B923" s="357"/>
      <c r="C923" s="356"/>
      <c r="D923" s="356"/>
      <c r="E923" s="356"/>
      <c r="F923" s="356"/>
      <c r="G923" s="356"/>
      <c r="H923" s="358"/>
      <c r="I923" s="359"/>
      <c r="J923" s="360"/>
      <c r="K923" s="360"/>
      <c r="L923" s="22"/>
      <c r="M923" s="356"/>
      <c r="N923"/>
      <c r="O923" s="361"/>
      <c r="P923" s="356"/>
    </row>
    <row r="924" spans="1:16">
      <c r="A924" s="356"/>
      <c r="B924" s="357"/>
      <c r="C924" s="356"/>
      <c r="D924" s="356"/>
      <c r="E924" s="356"/>
      <c r="F924" s="356"/>
      <c r="G924" s="356"/>
      <c r="H924" s="358"/>
      <c r="I924" s="359"/>
      <c r="J924" s="360"/>
      <c r="K924" s="360"/>
      <c r="L924" s="22"/>
      <c r="M924" s="356"/>
      <c r="N924"/>
      <c r="O924" s="361"/>
      <c r="P924" s="356"/>
    </row>
    <row r="925" spans="1:16">
      <c r="A925" s="356"/>
      <c r="B925" s="357"/>
      <c r="C925" s="356"/>
      <c r="D925" s="356"/>
      <c r="E925" s="356"/>
      <c r="F925" s="356"/>
      <c r="G925" s="356"/>
      <c r="H925" s="358"/>
      <c r="I925" s="359"/>
      <c r="J925" s="360"/>
      <c r="K925" s="360"/>
      <c r="L925" s="22"/>
      <c r="M925" s="356"/>
      <c r="N925"/>
      <c r="O925" s="361"/>
      <c r="P925" s="356"/>
    </row>
    <row r="926" spans="1:16">
      <c r="A926" s="356"/>
      <c r="B926" s="357"/>
      <c r="C926" s="356"/>
      <c r="D926" s="356"/>
      <c r="E926" s="356"/>
      <c r="F926" s="356"/>
      <c r="G926" s="356"/>
      <c r="H926" s="358"/>
      <c r="I926" s="359"/>
      <c r="J926" s="360"/>
      <c r="K926" s="360"/>
      <c r="L926" s="22"/>
      <c r="M926" s="356"/>
      <c r="N926"/>
      <c r="O926" s="361"/>
      <c r="P926" s="356"/>
    </row>
    <row r="927" spans="1:16">
      <c r="A927" s="356"/>
      <c r="B927" s="357"/>
      <c r="C927" s="356"/>
      <c r="D927" s="356"/>
      <c r="E927" s="356"/>
      <c r="F927" s="356"/>
      <c r="G927" s="356"/>
      <c r="H927" s="358"/>
      <c r="I927" s="359"/>
      <c r="J927" s="360"/>
      <c r="K927" s="360"/>
      <c r="L927" s="22"/>
      <c r="M927" s="356"/>
      <c r="N927"/>
      <c r="O927" s="361"/>
      <c r="P927" s="356"/>
    </row>
    <row r="928" spans="1:16">
      <c r="A928" s="356"/>
      <c r="B928" s="357"/>
      <c r="C928" s="356"/>
      <c r="D928" s="356"/>
      <c r="E928" s="356"/>
      <c r="F928" s="356"/>
      <c r="G928" s="356"/>
      <c r="H928" s="358"/>
      <c r="I928" s="359"/>
      <c r="J928" s="360"/>
      <c r="K928" s="360"/>
      <c r="L928" s="22"/>
      <c r="M928" s="356"/>
      <c r="N928"/>
      <c r="O928" s="361"/>
      <c r="P928" s="356"/>
    </row>
    <row r="929" spans="1:16">
      <c r="A929" s="356"/>
      <c r="B929" s="357"/>
      <c r="C929" s="356"/>
      <c r="D929" s="356"/>
      <c r="E929" s="356"/>
      <c r="F929" s="356"/>
      <c r="G929" s="356"/>
      <c r="H929" s="358"/>
      <c r="I929" s="359"/>
      <c r="J929" s="360"/>
      <c r="K929" s="360"/>
      <c r="L929" s="22"/>
      <c r="M929" s="356"/>
      <c r="N929"/>
      <c r="O929" s="361"/>
      <c r="P929" s="356"/>
    </row>
    <row r="930" spans="1:16">
      <c r="A930" s="356"/>
      <c r="B930" s="357"/>
      <c r="C930" s="356"/>
      <c r="D930" s="356"/>
      <c r="E930" s="356"/>
      <c r="F930" s="356"/>
      <c r="G930" s="356"/>
      <c r="H930" s="358"/>
      <c r="I930" s="359"/>
      <c r="J930" s="360"/>
      <c r="K930" s="360"/>
      <c r="L930" s="22"/>
      <c r="M930" s="356"/>
      <c r="N930"/>
      <c r="O930" s="361"/>
      <c r="P930" s="356"/>
    </row>
    <row r="931" spans="1:16">
      <c r="A931" s="356"/>
      <c r="B931" s="357"/>
      <c r="C931" s="356"/>
      <c r="D931" s="356"/>
      <c r="E931" s="356"/>
      <c r="F931" s="356"/>
      <c r="G931" s="356"/>
      <c r="H931" s="358"/>
      <c r="I931" s="359"/>
      <c r="J931" s="360"/>
      <c r="K931" s="360"/>
      <c r="L931" s="22"/>
      <c r="M931" s="356"/>
      <c r="N931"/>
      <c r="O931" s="361"/>
      <c r="P931" s="356"/>
    </row>
    <row r="932" spans="1:16">
      <c r="A932" s="356"/>
      <c r="B932" s="357"/>
      <c r="C932" s="356"/>
      <c r="D932" s="356"/>
      <c r="E932" s="356"/>
      <c r="F932" s="356"/>
      <c r="G932" s="356"/>
      <c r="H932" s="358"/>
      <c r="I932" s="359"/>
      <c r="J932" s="360"/>
      <c r="K932" s="360"/>
      <c r="L932" s="22"/>
      <c r="M932" s="356"/>
      <c r="N932"/>
      <c r="O932" s="361"/>
      <c r="P932" s="356"/>
    </row>
    <row r="933" spans="1:16">
      <c r="A933" s="356"/>
      <c r="B933" s="357"/>
      <c r="C933" s="356"/>
      <c r="D933" s="356"/>
      <c r="E933" s="356"/>
      <c r="F933" s="356"/>
      <c r="G933" s="356"/>
      <c r="H933" s="358"/>
      <c r="I933" s="359"/>
      <c r="J933" s="360"/>
      <c r="K933" s="360"/>
      <c r="L933" s="22"/>
      <c r="M933" s="356"/>
      <c r="N933"/>
      <c r="O933" s="361"/>
      <c r="P933" s="356"/>
    </row>
    <row r="934" spans="1:16">
      <c r="A934" s="356"/>
      <c r="B934" s="357"/>
      <c r="C934" s="356"/>
      <c r="D934" s="356"/>
      <c r="E934" s="356"/>
      <c r="F934" s="356"/>
      <c r="G934" s="356"/>
      <c r="H934" s="358"/>
      <c r="I934" s="359"/>
      <c r="J934" s="360"/>
      <c r="K934" s="360"/>
      <c r="L934" s="22"/>
      <c r="M934" s="356"/>
      <c r="N934"/>
      <c r="O934" s="361"/>
      <c r="P934" s="356"/>
    </row>
    <row r="935" spans="1:16">
      <c r="A935" s="356"/>
      <c r="B935" s="357"/>
      <c r="C935" s="356"/>
      <c r="D935" s="356"/>
      <c r="E935" s="356"/>
      <c r="F935" s="356"/>
      <c r="G935" s="356"/>
      <c r="H935" s="358"/>
      <c r="I935" s="359"/>
      <c r="J935" s="360"/>
      <c r="K935" s="360"/>
      <c r="L935" s="22"/>
      <c r="M935" s="356"/>
      <c r="N935"/>
      <c r="O935" s="361"/>
      <c r="P935" s="356"/>
    </row>
    <row r="936" spans="1:16">
      <c r="A936" s="356"/>
      <c r="B936" s="357"/>
      <c r="C936" s="356"/>
      <c r="D936" s="356"/>
      <c r="E936" s="356"/>
      <c r="F936" s="356"/>
      <c r="G936" s="356"/>
      <c r="H936" s="358"/>
      <c r="I936" s="359"/>
      <c r="J936" s="360"/>
      <c r="K936" s="360"/>
      <c r="L936" s="22"/>
      <c r="M936" s="356"/>
      <c r="N936"/>
      <c r="O936" s="361"/>
      <c r="P936" s="356"/>
    </row>
    <row r="937" spans="1:16">
      <c r="A937" s="356"/>
      <c r="B937" s="357"/>
      <c r="C937" s="356"/>
      <c r="D937" s="356"/>
      <c r="E937" s="356"/>
      <c r="F937" s="356"/>
      <c r="G937" s="356"/>
      <c r="H937" s="358"/>
      <c r="I937" s="359"/>
      <c r="J937" s="360"/>
      <c r="K937" s="360"/>
      <c r="L937" s="22"/>
      <c r="M937" s="356"/>
      <c r="N937"/>
      <c r="O937" s="361"/>
      <c r="P937" s="356"/>
    </row>
    <row r="938" spans="1:16">
      <c r="A938" s="356"/>
      <c r="B938" s="357"/>
      <c r="C938" s="356"/>
      <c r="D938" s="356"/>
      <c r="E938" s="356"/>
      <c r="F938" s="356"/>
      <c r="G938" s="356"/>
      <c r="H938" s="358"/>
      <c r="I938" s="359"/>
      <c r="J938" s="360"/>
      <c r="K938" s="360"/>
      <c r="L938" s="22"/>
      <c r="M938" s="356"/>
      <c r="N938"/>
      <c r="O938" s="361"/>
      <c r="P938" s="356"/>
    </row>
    <row r="939" spans="1:16">
      <c r="A939" s="356"/>
      <c r="B939" s="357"/>
      <c r="C939" s="356"/>
      <c r="D939" s="356"/>
      <c r="E939" s="356"/>
      <c r="F939" s="356"/>
      <c r="G939" s="356"/>
      <c r="H939" s="358"/>
      <c r="I939" s="359"/>
      <c r="J939" s="360"/>
      <c r="K939" s="360"/>
      <c r="L939" s="22"/>
      <c r="M939" s="356"/>
      <c r="N939"/>
      <c r="O939" s="361"/>
      <c r="P939" s="356"/>
    </row>
    <row r="940" spans="1:16">
      <c r="A940" s="356"/>
      <c r="B940" s="357"/>
      <c r="C940" s="356"/>
      <c r="D940" s="356"/>
      <c r="E940" s="356"/>
      <c r="F940" s="356"/>
      <c r="G940" s="356"/>
      <c r="H940" s="358"/>
      <c r="I940" s="359"/>
      <c r="J940" s="360"/>
      <c r="K940" s="360"/>
      <c r="L940" s="22"/>
      <c r="M940" s="356"/>
      <c r="N940"/>
      <c r="O940" s="361"/>
      <c r="P940" s="356"/>
    </row>
    <row r="941" spans="1:16">
      <c r="A941" s="356"/>
      <c r="B941" s="357"/>
      <c r="C941" s="356"/>
      <c r="D941" s="356"/>
      <c r="E941" s="356"/>
      <c r="F941" s="356"/>
      <c r="G941" s="356"/>
      <c r="H941" s="358"/>
      <c r="I941" s="359"/>
      <c r="J941" s="360"/>
      <c r="K941" s="360"/>
      <c r="L941" s="22"/>
      <c r="M941" s="356"/>
      <c r="N941"/>
      <c r="O941" s="361"/>
      <c r="P941" s="356"/>
    </row>
    <row r="942" spans="1:16">
      <c r="A942" s="356"/>
      <c r="B942" s="357"/>
      <c r="C942" s="356"/>
      <c r="D942" s="356"/>
      <c r="E942" s="356"/>
      <c r="F942" s="356"/>
      <c r="G942" s="356"/>
      <c r="H942" s="358"/>
      <c r="I942" s="359"/>
      <c r="J942" s="360"/>
      <c r="K942" s="360"/>
      <c r="L942" s="22"/>
      <c r="M942" s="356"/>
      <c r="N942"/>
      <c r="O942" s="361"/>
      <c r="P942" s="356"/>
    </row>
    <row r="943" spans="1:16">
      <c r="A943" s="356"/>
      <c r="B943" s="357"/>
      <c r="C943" s="356"/>
      <c r="D943" s="356"/>
      <c r="E943" s="356"/>
      <c r="F943" s="356"/>
      <c r="G943" s="356"/>
      <c r="H943" s="358"/>
      <c r="I943" s="359"/>
      <c r="J943" s="360"/>
      <c r="K943" s="360"/>
      <c r="L943" s="22"/>
      <c r="M943" s="356"/>
      <c r="N943"/>
      <c r="O943" s="361"/>
      <c r="P943" s="356"/>
    </row>
    <row r="944" spans="1:16">
      <c r="A944" s="356"/>
      <c r="B944" s="357"/>
      <c r="C944" s="356"/>
      <c r="D944" s="356"/>
      <c r="E944" s="356"/>
      <c r="F944" s="356"/>
      <c r="G944" s="356"/>
      <c r="H944" s="358"/>
      <c r="I944" s="359"/>
      <c r="J944" s="360"/>
      <c r="K944" s="360"/>
      <c r="L944" s="22"/>
      <c r="M944" s="356"/>
      <c r="N944"/>
      <c r="O944" s="361"/>
      <c r="P944" s="356"/>
    </row>
    <row r="945" spans="1:16">
      <c r="A945" s="356"/>
      <c r="B945" s="357"/>
      <c r="C945" s="356"/>
      <c r="D945" s="356"/>
      <c r="E945" s="356"/>
      <c r="F945" s="356"/>
      <c r="G945" s="356"/>
      <c r="H945" s="358"/>
      <c r="I945" s="359"/>
      <c r="J945" s="360"/>
      <c r="K945" s="360"/>
      <c r="L945" s="22"/>
      <c r="M945" s="356"/>
      <c r="N945"/>
      <c r="O945" s="361"/>
      <c r="P945" s="356"/>
    </row>
    <row r="946" spans="1:16">
      <c r="A946" s="356"/>
      <c r="B946" s="357"/>
      <c r="C946" s="356"/>
      <c r="D946" s="356"/>
      <c r="E946" s="356"/>
      <c r="F946" s="356"/>
      <c r="G946" s="356"/>
      <c r="H946" s="358"/>
      <c r="I946" s="359"/>
      <c r="J946" s="360"/>
      <c r="K946" s="360"/>
      <c r="L946" s="22"/>
      <c r="M946" s="356"/>
      <c r="N946"/>
      <c r="O946" s="361"/>
      <c r="P946" s="356"/>
    </row>
    <row r="947" spans="1:16">
      <c r="A947" s="356"/>
      <c r="B947" s="357"/>
      <c r="C947" s="356"/>
      <c r="D947" s="356"/>
      <c r="E947" s="356"/>
      <c r="F947" s="356"/>
      <c r="G947" s="356"/>
      <c r="H947" s="358"/>
      <c r="I947" s="359"/>
      <c r="J947" s="360"/>
      <c r="K947" s="360"/>
      <c r="L947" s="22"/>
      <c r="M947" s="356"/>
      <c r="N947"/>
      <c r="O947" s="361"/>
      <c r="P947" s="356"/>
    </row>
    <row r="948" spans="1:16">
      <c r="A948" s="356"/>
      <c r="B948" s="357"/>
      <c r="C948" s="356"/>
      <c r="D948" s="356"/>
      <c r="E948" s="356"/>
      <c r="F948" s="356"/>
      <c r="G948" s="356"/>
      <c r="H948" s="358"/>
      <c r="I948" s="359"/>
      <c r="J948" s="360"/>
      <c r="K948" s="360"/>
      <c r="L948" s="22"/>
      <c r="M948" s="356"/>
      <c r="N948"/>
      <c r="O948" s="361"/>
      <c r="P948" s="356"/>
    </row>
    <row r="949" spans="1:16">
      <c r="A949" s="356"/>
      <c r="B949" s="357"/>
      <c r="C949" s="356"/>
      <c r="D949" s="356"/>
      <c r="E949" s="356"/>
      <c r="F949" s="356"/>
      <c r="G949" s="356"/>
      <c r="H949" s="358"/>
      <c r="I949" s="359"/>
      <c r="J949" s="360"/>
      <c r="K949" s="360"/>
      <c r="L949" s="22"/>
      <c r="M949" s="356"/>
      <c r="N949"/>
      <c r="O949" s="361"/>
      <c r="P949" s="356"/>
    </row>
    <row r="950" spans="1:16">
      <c r="A950" s="356"/>
      <c r="B950" s="357"/>
      <c r="C950" s="356"/>
      <c r="D950" s="356"/>
      <c r="E950" s="356"/>
      <c r="F950" s="356"/>
      <c r="G950" s="356"/>
      <c r="H950" s="358"/>
      <c r="I950" s="359"/>
      <c r="J950" s="360"/>
      <c r="K950" s="360"/>
      <c r="L950" s="22"/>
      <c r="M950" s="356"/>
      <c r="N950"/>
      <c r="O950" s="361"/>
      <c r="P950" s="356"/>
    </row>
    <row r="951" spans="1:16">
      <c r="A951" s="356"/>
      <c r="B951" s="357"/>
      <c r="C951" s="356"/>
      <c r="D951" s="356"/>
      <c r="E951" s="356"/>
      <c r="F951" s="356"/>
      <c r="G951" s="356"/>
      <c r="H951" s="358"/>
      <c r="I951" s="359"/>
      <c r="J951" s="360"/>
      <c r="K951" s="360"/>
      <c r="L951" s="22"/>
      <c r="M951" s="356"/>
      <c r="N951"/>
      <c r="O951" s="361"/>
      <c r="P951" s="356"/>
    </row>
    <row r="952" spans="1:16">
      <c r="A952" s="356"/>
      <c r="B952" s="357"/>
      <c r="C952" s="356"/>
      <c r="D952" s="356"/>
      <c r="E952" s="356"/>
      <c r="F952" s="356"/>
      <c r="G952" s="356"/>
      <c r="H952" s="358"/>
      <c r="I952" s="359"/>
      <c r="J952" s="360"/>
      <c r="K952" s="360"/>
      <c r="L952" s="22"/>
      <c r="M952" s="356"/>
      <c r="N952"/>
      <c r="O952" s="361"/>
      <c r="P952" s="356"/>
    </row>
    <row r="953" spans="1:16">
      <c r="A953" s="356"/>
      <c r="B953" s="357"/>
      <c r="C953" s="356"/>
      <c r="D953" s="356"/>
      <c r="E953" s="356"/>
      <c r="F953" s="356"/>
      <c r="G953" s="356"/>
      <c r="H953" s="358"/>
      <c r="I953" s="359"/>
      <c r="J953" s="360"/>
      <c r="K953" s="360"/>
      <c r="L953" s="22"/>
      <c r="M953" s="356"/>
      <c r="N953"/>
      <c r="O953" s="361"/>
      <c r="P953" s="356"/>
    </row>
    <row r="954" spans="1:16">
      <c r="A954" s="356"/>
      <c r="B954" s="357"/>
      <c r="C954" s="356"/>
      <c r="D954" s="356"/>
      <c r="E954" s="356"/>
      <c r="F954" s="356"/>
      <c r="G954" s="356"/>
      <c r="H954" s="358"/>
      <c r="I954" s="359"/>
      <c r="J954" s="360"/>
      <c r="K954" s="360"/>
      <c r="L954" s="22"/>
      <c r="M954" s="356"/>
      <c r="N954"/>
      <c r="O954" s="361"/>
      <c r="P954" s="356"/>
    </row>
    <row r="955" spans="1:16">
      <c r="A955" s="356"/>
      <c r="B955" s="357"/>
      <c r="C955" s="356"/>
      <c r="D955" s="356"/>
      <c r="E955" s="356"/>
      <c r="F955" s="356"/>
      <c r="G955" s="356"/>
      <c r="H955" s="358"/>
      <c r="I955" s="359"/>
      <c r="J955" s="360"/>
      <c r="K955" s="360"/>
      <c r="L955" s="22"/>
      <c r="M955" s="356"/>
      <c r="N955"/>
      <c r="O955" s="361"/>
      <c r="P955" s="356"/>
    </row>
    <row r="956" spans="1:16">
      <c r="A956" s="356"/>
      <c r="B956" s="357"/>
      <c r="C956" s="356"/>
      <c r="D956" s="356"/>
      <c r="E956" s="356"/>
      <c r="F956" s="356"/>
      <c r="G956" s="356"/>
      <c r="H956" s="358"/>
      <c r="I956" s="359"/>
      <c r="J956" s="360"/>
      <c r="K956" s="360"/>
      <c r="L956" s="22"/>
      <c r="M956" s="356"/>
      <c r="N956"/>
      <c r="O956" s="361"/>
      <c r="P956" s="356"/>
    </row>
    <row r="957" spans="1:16">
      <c r="A957" s="356"/>
      <c r="B957" s="357"/>
      <c r="C957" s="356"/>
      <c r="D957" s="356"/>
      <c r="E957" s="356"/>
      <c r="F957" s="356"/>
      <c r="G957" s="356"/>
      <c r="H957" s="358"/>
      <c r="I957" s="359"/>
      <c r="J957" s="360"/>
      <c r="K957" s="360"/>
      <c r="L957" s="22"/>
      <c r="M957" s="356"/>
      <c r="N957"/>
      <c r="O957" s="361"/>
      <c r="P957" s="356"/>
    </row>
    <row r="958" spans="1:16">
      <c r="A958" s="356"/>
      <c r="B958" s="357"/>
      <c r="C958" s="356"/>
      <c r="D958" s="356"/>
      <c r="E958" s="356"/>
      <c r="F958" s="356"/>
      <c r="G958" s="356"/>
      <c r="H958" s="358"/>
      <c r="I958" s="359"/>
      <c r="J958" s="360"/>
      <c r="K958" s="360"/>
      <c r="L958" s="22"/>
      <c r="M958" s="356"/>
      <c r="N958"/>
      <c r="O958" s="361"/>
      <c r="P958" s="356"/>
    </row>
    <row r="959" spans="1:16">
      <c r="A959" s="356"/>
      <c r="B959" s="357"/>
      <c r="C959" s="356"/>
      <c r="D959" s="356"/>
      <c r="E959" s="356"/>
      <c r="F959" s="356"/>
      <c r="G959" s="356"/>
      <c r="H959" s="358"/>
      <c r="I959" s="359"/>
      <c r="J959" s="360"/>
      <c r="K959" s="360"/>
      <c r="L959" s="22"/>
      <c r="M959" s="356"/>
      <c r="N959"/>
      <c r="O959" s="361"/>
      <c r="P959" s="356"/>
    </row>
    <row r="960" spans="1:16">
      <c r="A960" s="356"/>
      <c r="B960" s="357"/>
      <c r="C960" s="356"/>
      <c r="D960" s="356"/>
      <c r="E960" s="356"/>
      <c r="F960" s="356"/>
      <c r="G960" s="356"/>
      <c r="H960" s="358"/>
      <c r="I960" s="359"/>
      <c r="J960" s="360"/>
      <c r="K960" s="360"/>
      <c r="L960" s="22"/>
      <c r="M960" s="356"/>
      <c r="N960"/>
      <c r="O960" s="361"/>
      <c r="P960" s="356"/>
    </row>
    <row r="961" spans="1:16">
      <c r="A961" s="356"/>
      <c r="B961" s="357"/>
      <c r="C961" s="356"/>
      <c r="D961" s="356"/>
      <c r="E961" s="356"/>
      <c r="F961" s="356"/>
      <c r="G961" s="356"/>
      <c r="H961" s="358"/>
      <c r="I961" s="359"/>
      <c r="J961" s="360"/>
      <c r="K961" s="360"/>
      <c r="L961" s="22"/>
      <c r="M961" s="356"/>
      <c r="N961"/>
      <c r="O961" s="361"/>
      <c r="P961" s="356"/>
    </row>
    <row r="962" spans="1:16">
      <c r="A962" s="356"/>
      <c r="B962" s="357"/>
      <c r="C962" s="356"/>
      <c r="D962" s="356"/>
      <c r="E962" s="356"/>
      <c r="F962" s="356"/>
      <c r="G962" s="356"/>
      <c r="H962" s="358"/>
      <c r="I962" s="359"/>
      <c r="J962" s="360"/>
      <c r="K962" s="360"/>
      <c r="L962" s="22"/>
      <c r="M962" s="356"/>
      <c r="N962"/>
      <c r="O962" s="361"/>
      <c r="P962" s="356"/>
    </row>
    <row r="963" spans="1:16">
      <c r="A963" s="356"/>
      <c r="B963" s="357"/>
      <c r="C963" s="356"/>
      <c r="D963" s="356"/>
      <c r="E963" s="356"/>
      <c r="F963" s="356"/>
      <c r="G963" s="356"/>
      <c r="H963" s="358"/>
      <c r="I963" s="359"/>
      <c r="J963" s="360"/>
      <c r="K963" s="360"/>
      <c r="L963" s="22"/>
      <c r="M963" s="356"/>
      <c r="N963"/>
      <c r="O963" s="361"/>
      <c r="P963" s="356"/>
    </row>
    <row r="964" spans="1:16">
      <c r="A964" s="356"/>
      <c r="B964" s="357"/>
      <c r="C964" s="356"/>
      <c r="D964" s="356"/>
      <c r="E964" s="356"/>
      <c r="F964" s="356"/>
      <c r="G964" s="356"/>
      <c r="H964" s="358"/>
      <c r="I964" s="359"/>
      <c r="J964" s="360"/>
      <c r="K964" s="360"/>
      <c r="L964" s="22"/>
      <c r="M964" s="356"/>
      <c r="N964"/>
      <c r="O964" s="361"/>
      <c r="P964" s="356"/>
    </row>
    <row r="965" spans="1:16">
      <c r="A965" s="356"/>
      <c r="B965" s="357"/>
      <c r="C965" s="356"/>
      <c r="D965" s="356"/>
      <c r="E965" s="356"/>
      <c r="F965" s="356"/>
      <c r="G965" s="356"/>
      <c r="H965" s="358"/>
      <c r="I965" s="359"/>
      <c r="J965" s="360"/>
      <c r="K965" s="360"/>
      <c r="L965" s="22"/>
      <c r="M965" s="356"/>
      <c r="N965"/>
      <c r="O965" s="361"/>
      <c r="P965" s="356"/>
    </row>
    <row r="966" spans="1:16">
      <c r="A966" s="356"/>
      <c r="B966" s="357"/>
      <c r="C966" s="356"/>
      <c r="D966" s="356"/>
      <c r="E966" s="356"/>
      <c r="F966" s="356"/>
      <c r="G966" s="356"/>
      <c r="H966" s="358"/>
      <c r="I966" s="359"/>
      <c r="J966" s="360"/>
      <c r="K966" s="360"/>
      <c r="L966" s="22"/>
      <c r="M966" s="356"/>
      <c r="N966"/>
      <c r="O966" s="361"/>
      <c r="P966" s="356"/>
    </row>
    <row r="967" spans="1:16">
      <c r="A967" s="356"/>
      <c r="B967" s="357"/>
      <c r="C967" s="356"/>
      <c r="D967" s="356"/>
      <c r="E967" s="356"/>
      <c r="F967" s="356"/>
      <c r="G967" s="356"/>
      <c r="H967" s="358"/>
      <c r="I967" s="359"/>
      <c r="J967" s="360"/>
      <c r="K967" s="360"/>
      <c r="L967" s="22"/>
      <c r="M967" s="356"/>
      <c r="N967"/>
      <c r="O967" s="361"/>
      <c r="P967" s="356"/>
    </row>
    <row r="968" spans="1:16">
      <c r="A968" s="356"/>
      <c r="B968" s="357"/>
      <c r="C968" s="356"/>
      <c r="D968" s="356"/>
      <c r="E968" s="356"/>
      <c r="F968" s="356"/>
      <c r="G968" s="356"/>
      <c r="H968" s="358"/>
      <c r="I968" s="359"/>
      <c r="J968" s="360"/>
      <c r="K968" s="360"/>
      <c r="L968" s="22"/>
      <c r="M968" s="356"/>
      <c r="N968"/>
      <c r="O968" s="361"/>
      <c r="P968" s="356"/>
    </row>
    <row r="969" spans="1:16">
      <c r="A969" s="356"/>
      <c r="B969" s="357"/>
      <c r="C969" s="356"/>
      <c r="D969" s="356"/>
      <c r="E969" s="356"/>
      <c r="F969" s="356"/>
      <c r="G969" s="356"/>
      <c r="H969" s="358"/>
      <c r="I969" s="359"/>
      <c r="J969" s="360"/>
      <c r="K969" s="360"/>
      <c r="L969" s="22"/>
      <c r="M969" s="356"/>
      <c r="N969"/>
      <c r="O969" s="361"/>
      <c r="P969" s="356"/>
    </row>
    <row r="970" spans="1:16">
      <c r="A970" s="356"/>
      <c r="B970" s="357"/>
      <c r="C970" s="356"/>
      <c r="D970" s="356"/>
      <c r="E970" s="356"/>
      <c r="F970" s="356"/>
      <c r="G970" s="356"/>
      <c r="H970" s="358"/>
      <c r="I970" s="359"/>
      <c r="J970" s="360"/>
      <c r="K970" s="360"/>
      <c r="L970" s="22"/>
      <c r="M970" s="356"/>
      <c r="N970"/>
      <c r="O970" s="361"/>
      <c r="P970" s="356"/>
    </row>
    <row r="971" spans="1:16">
      <c r="A971" s="356"/>
      <c r="B971" s="357"/>
      <c r="C971" s="356"/>
      <c r="D971" s="356"/>
      <c r="E971" s="356"/>
      <c r="F971" s="356"/>
      <c r="G971" s="356"/>
      <c r="H971" s="358"/>
      <c r="I971" s="359"/>
      <c r="J971" s="360"/>
      <c r="K971" s="360"/>
      <c r="L971" s="22"/>
      <c r="M971" s="356"/>
      <c r="N971"/>
      <c r="O971" s="361"/>
      <c r="P971" s="356"/>
    </row>
    <row r="972" spans="1:16">
      <c r="A972" s="356"/>
      <c r="B972" s="357"/>
      <c r="C972" s="356"/>
      <c r="D972" s="356"/>
      <c r="E972" s="356"/>
      <c r="F972" s="356"/>
      <c r="G972" s="356"/>
      <c r="H972" s="358"/>
      <c r="I972" s="359"/>
      <c r="J972" s="360"/>
      <c r="K972" s="360"/>
      <c r="L972" s="22"/>
      <c r="M972" s="356"/>
      <c r="N972"/>
      <c r="O972" s="361"/>
      <c r="P972" s="356"/>
    </row>
    <row r="973" spans="1:16">
      <c r="A973" s="356"/>
      <c r="B973" s="357"/>
      <c r="C973" s="356"/>
      <c r="D973" s="356"/>
      <c r="E973" s="356"/>
      <c r="F973" s="356"/>
      <c r="G973" s="356"/>
      <c r="H973" s="358"/>
      <c r="I973" s="359"/>
      <c r="J973" s="360"/>
      <c r="K973" s="360"/>
      <c r="L973" s="22"/>
      <c r="M973" s="356"/>
      <c r="N973"/>
      <c r="O973" s="361"/>
      <c r="P973" s="356"/>
    </row>
    <row r="974" spans="1:16">
      <c r="A974" s="356"/>
      <c r="B974" s="357"/>
      <c r="C974" s="356"/>
      <c r="D974" s="356"/>
      <c r="E974" s="356"/>
      <c r="F974" s="356"/>
      <c r="G974" s="356"/>
      <c r="H974" s="358"/>
      <c r="I974" s="359"/>
      <c r="J974" s="360"/>
      <c r="K974" s="360"/>
      <c r="L974" s="22"/>
      <c r="M974" s="356"/>
      <c r="N974"/>
      <c r="O974" s="361"/>
      <c r="P974" s="356"/>
    </row>
    <row r="975" spans="1:16">
      <c r="A975" s="356"/>
      <c r="B975" s="357"/>
      <c r="C975" s="356"/>
      <c r="D975" s="356"/>
      <c r="E975" s="356"/>
      <c r="F975" s="356"/>
      <c r="G975" s="356"/>
      <c r="H975" s="358"/>
      <c r="I975" s="359"/>
      <c r="J975" s="360"/>
      <c r="K975" s="360"/>
      <c r="L975" s="22"/>
      <c r="M975" s="356"/>
      <c r="N975"/>
      <c r="O975" s="361"/>
      <c r="P975" s="356"/>
    </row>
    <row r="976" spans="1:16">
      <c r="A976" s="356"/>
      <c r="B976" s="357"/>
      <c r="C976" s="356"/>
      <c r="D976" s="356"/>
      <c r="E976" s="356"/>
      <c r="F976" s="356"/>
      <c r="G976" s="356"/>
      <c r="H976" s="358"/>
      <c r="I976" s="359"/>
      <c r="J976" s="360"/>
      <c r="K976" s="360"/>
      <c r="L976" s="22"/>
      <c r="M976" s="356"/>
      <c r="N976"/>
      <c r="O976" s="361"/>
      <c r="P976" s="356"/>
    </row>
    <row r="977" spans="1:16">
      <c r="A977" s="356"/>
      <c r="B977" s="357"/>
      <c r="C977" s="356"/>
      <c r="D977" s="356"/>
      <c r="E977" s="356"/>
      <c r="F977" s="356"/>
      <c r="G977" s="356"/>
      <c r="H977" s="358"/>
      <c r="I977" s="359"/>
      <c r="J977" s="360"/>
      <c r="K977" s="360"/>
      <c r="L977" s="22"/>
      <c r="M977" s="356"/>
      <c r="N977"/>
      <c r="O977" s="361"/>
      <c r="P977" s="356"/>
    </row>
    <row r="978" spans="1:16">
      <c r="A978" s="356"/>
      <c r="B978" s="357"/>
      <c r="C978" s="356"/>
      <c r="D978" s="356"/>
      <c r="E978" s="356"/>
      <c r="F978" s="356"/>
      <c r="G978" s="356"/>
      <c r="H978" s="358"/>
      <c r="I978" s="359"/>
      <c r="J978" s="360"/>
      <c r="K978" s="360"/>
      <c r="L978" s="22"/>
      <c r="M978" s="356"/>
      <c r="N978"/>
      <c r="O978" s="361"/>
      <c r="P978" s="356"/>
    </row>
    <row r="979" spans="1:16">
      <c r="A979" s="356"/>
      <c r="B979" s="357"/>
      <c r="C979" s="356"/>
      <c r="D979" s="356"/>
      <c r="E979" s="356"/>
      <c r="F979" s="356"/>
      <c r="G979" s="356"/>
      <c r="H979" s="358"/>
      <c r="I979" s="359"/>
      <c r="J979" s="360"/>
      <c r="K979" s="360"/>
      <c r="L979" s="22"/>
      <c r="M979" s="356"/>
      <c r="N979"/>
      <c r="O979" s="361"/>
      <c r="P979" s="356"/>
    </row>
    <row r="980" spans="1:16">
      <c r="A980" s="356"/>
      <c r="B980" s="357"/>
      <c r="C980" s="356"/>
      <c r="D980" s="356"/>
      <c r="E980" s="356"/>
      <c r="F980" s="356"/>
      <c r="G980" s="356"/>
      <c r="H980" s="358"/>
      <c r="I980" s="359"/>
      <c r="J980" s="360"/>
      <c r="K980" s="360"/>
      <c r="L980" s="22"/>
      <c r="M980" s="356"/>
      <c r="N980"/>
      <c r="O980" s="361"/>
      <c r="P980" s="356"/>
    </row>
    <row r="981" spans="1:16">
      <c r="A981" s="356"/>
      <c r="B981" s="357"/>
      <c r="C981" s="356"/>
      <c r="D981" s="356"/>
      <c r="E981" s="356"/>
      <c r="F981" s="356"/>
      <c r="G981" s="356"/>
      <c r="H981" s="358"/>
      <c r="I981" s="359"/>
      <c r="J981" s="360"/>
      <c r="K981" s="360"/>
      <c r="L981" s="22"/>
      <c r="M981" s="356"/>
      <c r="N981"/>
      <c r="O981" s="361"/>
      <c r="P981" s="356"/>
    </row>
    <row r="982" spans="1:16">
      <c r="A982" s="356"/>
      <c r="B982" s="357"/>
      <c r="C982" s="356"/>
      <c r="D982" s="356"/>
      <c r="E982" s="356"/>
      <c r="F982" s="356"/>
      <c r="G982" s="356"/>
      <c r="H982" s="358"/>
      <c r="I982" s="359"/>
      <c r="J982" s="360"/>
      <c r="K982" s="360"/>
      <c r="L982" s="22"/>
      <c r="M982" s="356"/>
      <c r="N982"/>
      <c r="O982" s="361"/>
      <c r="P982" s="356"/>
    </row>
    <row r="983" spans="1:16">
      <c r="A983" s="356"/>
      <c r="B983" s="357"/>
      <c r="C983" s="356"/>
      <c r="D983" s="356"/>
      <c r="E983" s="356"/>
      <c r="F983" s="356"/>
      <c r="G983" s="356"/>
      <c r="H983" s="358"/>
      <c r="I983" s="359"/>
      <c r="J983" s="360"/>
      <c r="K983" s="360"/>
      <c r="L983" s="22"/>
      <c r="M983" s="356"/>
      <c r="N983"/>
      <c r="O983" s="361"/>
      <c r="P983" s="356"/>
    </row>
    <row r="984" spans="1:16">
      <c r="A984" s="356"/>
      <c r="B984" s="357"/>
      <c r="C984" s="356"/>
      <c r="D984" s="356"/>
      <c r="E984" s="356"/>
      <c r="F984" s="356"/>
      <c r="G984" s="356"/>
      <c r="H984" s="358"/>
      <c r="I984" s="359"/>
      <c r="J984" s="360"/>
      <c r="K984" s="360"/>
      <c r="L984" s="22"/>
      <c r="M984" s="356"/>
      <c r="N984"/>
      <c r="O984" s="361"/>
      <c r="P984" s="356"/>
    </row>
    <row r="985" spans="1:16">
      <c r="A985" s="356"/>
      <c r="B985" s="357"/>
      <c r="C985" s="356"/>
      <c r="D985" s="356"/>
      <c r="E985" s="356"/>
      <c r="F985" s="356"/>
      <c r="G985" s="356"/>
      <c r="H985" s="358"/>
      <c r="I985" s="359"/>
      <c r="J985" s="360"/>
      <c r="K985" s="360"/>
      <c r="L985" s="22"/>
      <c r="M985" s="356"/>
      <c r="N985"/>
      <c r="O985" s="361"/>
      <c r="P985" s="356"/>
    </row>
    <row r="986" spans="1:16">
      <c r="A986" s="356"/>
      <c r="B986" s="357"/>
      <c r="C986" s="356"/>
      <c r="D986" s="356"/>
      <c r="E986" s="356"/>
      <c r="F986" s="356"/>
      <c r="G986" s="356"/>
      <c r="H986" s="358"/>
      <c r="I986" s="359"/>
      <c r="J986" s="360"/>
      <c r="K986" s="360"/>
      <c r="L986" s="22"/>
      <c r="M986" s="356"/>
      <c r="N986"/>
      <c r="O986" s="361"/>
      <c r="P986" s="356"/>
    </row>
    <row r="987" spans="1:16">
      <c r="A987" s="356"/>
      <c r="B987" s="357"/>
      <c r="C987" s="356"/>
      <c r="D987" s="356"/>
      <c r="E987" s="356"/>
      <c r="F987" s="356"/>
      <c r="G987" s="356"/>
      <c r="H987" s="358"/>
      <c r="I987" s="359"/>
      <c r="J987" s="360"/>
      <c r="K987" s="360"/>
      <c r="L987" s="22"/>
      <c r="M987" s="356"/>
      <c r="N987"/>
      <c r="O987" s="361"/>
      <c r="P987" s="356"/>
    </row>
    <row r="988" spans="1:16">
      <c r="A988" s="356"/>
      <c r="B988" s="357"/>
      <c r="C988" s="356"/>
      <c r="D988" s="356"/>
      <c r="E988" s="356"/>
      <c r="F988" s="356"/>
      <c r="G988" s="356"/>
      <c r="H988" s="358"/>
      <c r="I988" s="359"/>
      <c r="J988" s="360"/>
      <c r="K988" s="360"/>
      <c r="L988" s="22"/>
      <c r="M988" s="356"/>
      <c r="N988"/>
      <c r="O988" s="361"/>
      <c r="P988" s="356"/>
    </row>
    <row r="989" spans="1:16">
      <c r="A989" s="356"/>
      <c r="B989" s="357"/>
      <c r="C989" s="356"/>
      <c r="D989" s="356"/>
      <c r="E989" s="356"/>
      <c r="F989" s="356"/>
      <c r="G989" s="356"/>
      <c r="H989" s="358"/>
      <c r="I989" s="359"/>
      <c r="J989" s="360"/>
      <c r="K989" s="360"/>
      <c r="L989" s="22"/>
      <c r="M989" s="356"/>
      <c r="N989"/>
      <c r="O989" s="361"/>
      <c r="P989" s="356"/>
    </row>
    <row r="990" spans="1:16">
      <c r="A990" s="356"/>
      <c r="B990" s="357"/>
      <c r="C990" s="356"/>
      <c r="D990" s="356"/>
      <c r="E990" s="356"/>
      <c r="F990" s="356"/>
      <c r="G990" s="356"/>
      <c r="H990" s="358"/>
      <c r="I990" s="359"/>
      <c r="J990" s="360"/>
      <c r="K990" s="360"/>
      <c r="L990" s="22"/>
      <c r="M990" s="356"/>
      <c r="N990"/>
      <c r="O990" s="361"/>
      <c r="P990" s="356"/>
    </row>
    <row r="991" spans="1:16">
      <c r="A991" s="356"/>
      <c r="B991" s="357"/>
      <c r="C991" s="356"/>
      <c r="D991" s="356"/>
      <c r="E991" s="356"/>
      <c r="F991" s="356"/>
      <c r="G991" s="356"/>
      <c r="H991" s="358"/>
      <c r="I991" s="359"/>
      <c r="J991" s="360"/>
      <c r="K991" s="360"/>
      <c r="L991" s="22"/>
      <c r="M991" s="356"/>
      <c r="N991"/>
      <c r="O991" s="361"/>
      <c r="P991" s="356"/>
    </row>
    <row r="992" spans="1:16">
      <c r="A992" s="356"/>
      <c r="B992" s="357"/>
      <c r="C992" s="356"/>
      <c r="D992" s="356"/>
      <c r="E992" s="356"/>
      <c r="F992" s="356"/>
      <c r="G992" s="356"/>
      <c r="H992" s="358"/>
      <c r="I992" s="359"/>
      <c r="J992" s="360"/>
      <c r="K992" s="360"/>
      <c r="L992" s="22"/>
      <c r="M992" s="356"/>
      <c r="N992"/>
      <c r="O992" s="361"/>
      <c r="P992" s="356"/>
    </row>
    <row r="993" spans="1:16">
      <c r="A993" s="356"/>
      <c r="B993" s="357"/>
      <c r="C993" s="356"/>
      <c r="D993" s="356"/>
      <c r="E993" s="356"/>
      <c r="F993" s="356"/>
      <c r="G993" s="356"/>
      <c r="H993" s="358"/>
      <c r="I993" s="359"/>
      <c r="J993" s="360"/>
      <c r="K993" s="360"/>
      <c r="L993" s="22"/>
      <c r="M993" s="356"/>
      <c r="N993"/>
      <c r="O993" s="361"/>
      <c r="P993" s="356"/>
    </row>
    <row r="994" spans="1:16">
      <c r="A994" s="356"/>
      <c r="B994" s="357"/>
      <c r="C994" s="356"/>
      <c r="D994" s="356"/>
      <c r="E994" s="356"/>
      <c r="F994" s="356"/>
      <c r="G994" s="356"/>
      <c r="H994" s="358"/>
      <c r="I994" s="359"/>
      <c r="J994" s="360"/>
      <c r="K994" s="360"/>
      <c r="L994" s="22"/>
      <c r="M994" s="356"/>
      <c r="N994"/>
      <c r="O994" s="361"/>
      <c r="P994" s="356"/>
    </row>
    <row r="995" spans="1:16">
      <c r="A995" s="356"/>
      <c r="B995" s="357"/>
      <c r="C995" s="356"/>
      <c r="D995" s="356"/>
      <c r="E995" s="356"/>
      <c r="F995" s="356"/>
      <c r="G995" s="356"/>
      <c r="H995" s="358"/>
      <c r="I995" s="359"/>
      <c r="J995" s="360"/>
      <c r="K995" s="360"/>
      <c r="L995" s="22"/>
      <c r="M995" s="356"/>
      <c r="N995"/>
      <c r="O995" s="361"/>
      <c r="P995" s="356"/>
    </row>
    <row r="996" spans="1:16">
      <c r="A996" s="356"/>
      <c r="B996" s="357"/>
      <c r="C996" s="356"/>
      <c r="D996" s="356"/>
      <c r="E996" s="356"/>
      <c r="F996" s="356"/>
      <c r="G996" s="356"/>
      <c r="H996" s="358"/>
      <c r="I996" s="359"/>
      <c r="J996" s="360"/>
      <c r="K996" s="360"/>
      <c r="L996" s="22"/>
      <c r="M996" s="356"/>
      <c r="N996"/>
      <c r="O996" s="361"/>
      <c r="P996" s="356"/>
    </row>
    <row r="997" spans="1:16">
      <c r="A997" s="356"/>
      <c r="B997" s="357"/>
      <c r="C997" s="356"/>
      <c r="D997" s="356"/>
      <c r="E997" s="356"/>
      <c r="F997" s="356"/>
      <c r="G997" s="356"/>
      <c r="H997" s="358"/>
      <c r="I997" s="359"/>
      <c r="J997" s="360"/>
      <c r="K997" s="360"/>
      <c r="L997" s="22"/>
      <c r="M997" s="356"/>
      <c r="N997"/>
      <c r="O997" s="361"/>
      <c r="P997" s="356"/>
    </row>
    <row r="998" spans="1:16">
      <c r="A998" s="356"/>
      <c r="B998" s="357"/>
      <c r="C998" s="356"/>
      <c r="D998" s="356"/>
      <c r="E998" s="356"/>
      <c r="F998" s="356"/>
      <c r="G998" s="356"/>
      <c r="H998" s="358"/>
      <c r="I998" s="359"/>
      <c r="J998" s="360"/>
      <c r="K998" s="360"/>
      <c r="L998" s="22"/>
      <c r="M998" s="356"/>
      <c r="N998"/>
      <c r="O998" s="361"/>
      <c r="P998" s="356"/>
    </row>
    <row r="999" spans="1:16">
      <c r="A999" s="356"/>
      <c r="B999" s="357"/>
      <c r="C999" s="356"/>
      <c r="D999" s="356"/>
      <c r="E999" s="356"/>
      <c r="F999" s="356"/>
      <c r="G999" s="356"/>
      <c r="H999" s="358"/>
      <c r="I999" s="359"/>
      <c r="J999" s="360"/>
      <c r="K999" s="360"/>
      <c r="L999" s="22"/>
      <c r="M999" s="356"/>
      <c r="N999"/>
      <c r="O999" s="361"/>
      <c r="P999" s="356"/>
    </row>
    <row r="1000" spans="1:16">
      <c r="A1000" s="356"/>
      <c r="B1000" s="357"/>
      <c r="C1000" s="356"/>
      <c r="D1000" s="356"/>
      <c r="E1000" s="356"/>
      <c r="F1000" s="356"/>
      <c r="G1000" s="356"/>
      <c r="H1000" s="358"/>
      <c r="I1000" s="359"/>
      <c r="J1000" s="360"/>
      <c r="K1000" s="360"/>
      <c r="L1000" s="22"/>
      <c r="M1000" s="356"/>
      <c r="N1000"/>
      <c r="O1000" s="361"/>
      <c r="P1000" s="356"/>
    </row>
    <row r="1001" spans="1:16">
      <c r="A1001" s="356"/>
      <c r="B1001" s="357"/>
      <c r="C1001" s="356"/>
      <c r="D1001" s="356"/>
      <c r="E1001" s="356"/>
      <c r="F1001" s="356"/>
      <c r="G1001" s="356"/>
      <c r="H1001" s="358"/>
      <c r="I1001" s="359"/>
      <c r="J1001" s="360"/>
      <c r="K1001" s="360"/>
      <c r="L1001" s="22"/>
      <c r="M1001" s="356"/>
      <c r="N1001"/>
      <c r="O1001" s="361"/>
      <c r="P1001" s="356"/>
    </row>
    <row r="1002" spans="1:16">
      <c r="A1002" s="356"/>
      <c r="B1002" s="357"/>
      <c r="C1002" s="356"/>
      <c r="D1002" s="356"/>
      <c r="E1002" s="356"/>
      <c r="F1002" s="356"/>
      <c r="G1002" s="356"/>
      <c r="H1002" s="358"/>
      <c r="I1002" s="359"/>
      <c r="J1002" s="360"/>
      <c r="K1002" s="360"/>
      <c r="L1002" s="22"/>
      <c r="M1002" s="356"/>
      <c r="N1002"/>
      <c r="O1002" s="361"/>
      <c r="P1002" s="356"/>
    </row>
    <row r="1003" spans="1:16">
      <c r="A1003" s="356"/>
      <c r="B1003" s="357"/>
      <c r="C1003" s="356"/>
      <c r="D1003" s="356"/>
      <c r="E1003" s="356"/>
      <c r="F1003" s="356"/>
      <c r="G1003" s="356"/>
      <c r="H1003" s="358"/>
      <c r="I1003" s="359"/>
      <c r="J1003" s="360"/>
      <c r="K1003" s="360"/>
      <c r="L1003" s="22"/>
      <c r="M1003" s="356"/>
      <c r="N1003"/>
      <c r="O1003" s="361"/>
      <c r="P1003" s="356"/>
    </row>
    <row r="1004" spans="1:16">
      <c r="A1004" s="356"/>
      <c r="B1004" s="357"/>
      <c r="C1004" s="356"/>
      <c r="D1004" s="356"/>
      <c r="E1004" s="356"/>
      <c r="F1004" s="356"/>
      <c r="G1004" s="356"/>
      <c r="H1004" s="358"/>
      <c r="I1004" s="359"/>
      <c r="J1004" s="360"/>
      <c r="K1004" s="360"/>
      <c r="L1004" s="22"/>
      <c r="M1004" s="356"/>
      <c r="N1004"/>
      <c r="O1004" s="361"/>
      <c r="P1004" s="356"/>
    </row>
    <row r="1005" spans="1:16">
      <c r="A1005" s="356"/>
      <c r="B1005" s="357"/>
      <c r="C1005" s="356"/>
      <c r="D1005" s="356"/>
      <c r="E1005" s="356"/>
      <c r="F1005" s="356"/>
      <c r="G1005" s="356"/>
      <c r="H1005" s="358"/>
      <c r="I1005" s="359"/>
      <c r="J1005" s="360"/>
      <c r="K1005" s="360"/>
      <c r="L1005" s="22"/>
      <c r="M1005" s="356"/>
      <c r="N1005"/>
      <c r="O1005" s="361"/>
      <c r="P1005" s="356"/>
    </row>
    <row r="1006" spans="1:16">
      <c r="A1006" s="356"/>
      <c r="B1006" s="357"/>
      <c r="C1006" s="356"/>
      <c r="D1006" s="356"/>
      <c r="E1006" s="356"/>
      <c r="F1006" s="356"/>
      <c r="G1006" s="356"/>
      <c r="H1006" s="358"/>
      <c r="I1006" s="359"/>
      <c r="J1006" s="360"/>
      <c r="K1006" s="360"/>
      <c r="L1006" s="22"/>
      <c r="M1006" s="356"/>
      <c r="N1006"/>
      <c r="O1006" s="361"/>
      <c r="P1006" s="356"/>
    </row>
    <row r="1007" spans="1:16">
      <c r="A1007" s="356"/>
      <c r="B1007" s="357"/>
      <c r="C1007" s="356"/>
      <c r="D1007" s="356"/>
      <c r="E1007" s="356"/>
      <c r="F1007" s="356"/>
      <c r="G1007" s="356"/>
      <c r="H1007" s="358"/>
      <c r="I1007" s="359"/>
      <c r="J1007" s="360"/>
      <c r="K1007" s="360"/>
      <c r="L1007" s="22"/>
      <c r="M1007" s="356"/>
      <c r="N1007"/>
      <c r="O1007" s="361"/>
      <c r="P1007" s="356"/>
    </row>
    <row r="1008" spans="1:16">
      <c r="A1008" s="356"/>
      <c r="B1008" s="357"/>
      <c r="C1008" s="356"/>
      <c r="D1008" s="356"/>
      <c r="E1008" s="356"/>
      <c r="F1008" s="356"/>
      <c r="G1008" s="356"/>
      <c r="H1008" s="358"/>
      <c r="I1008" s="359"/>
      <c r="J1008" s="360"/>
      <c r="K1008" s="360"/>
      <c r="L1008" s="22"/>
      <c r="M1008" s="356"/>
      <c r="N1008"/>
      <c r="O1008" s="361"/>
      <c r="P1008" s="356"/>
    </row>
    <row r="1009" spans="1:16">
      <c r="A1009" s="356"/>
      <c r="B1009" s="357"/>
      <c r="C1009" s="356"/>
      <c r="D1009" s="356"/>
      <c r="E1009" s="356"/>
      <c r="F1009" s="356"/>
      <c r="G1009" s="356"/>
      <c r="H1009" s="358"/>
      <c r="I1009" s="359"/>
      <c r="J1009" s="360"/>
      <c r="K1009" s="360"/>
      <c r="L1009" s="22"/>
      <c r="M1009" s="356"/>
      <c r="N1009"/>
      <c r="O1009" s="361"/>
      <c r="P1009" s="356"/>
    </row>
    <row r="1010" spans="1:16">
      <c r="A1010" s="356"/>
      <c r="B1010" s="357"/>
      <c r="C1010" s="356"/>
      <c r="D1010" s="356"/>
      <c r="E1010" s="356"/>
      <c r="F1010" s="356"/>
      <c r="G1010" s="356"/>
      <c r="H1010" s="358"/>
      <c r="I1010" s="359"/>
      <c r="J1010" s="360"/>
      <c r="K1010" s="360"/>
      <c r="L1010" s="22"/>
      <c r="M1010" s="356"/>
      <c r="N1010"/>
      <c r="O1010" s="361"/>
      <c r="P1010" s="356"/>
    </row>
    <row r="1011" spans="1:16">
      <c r="A1011" s="356"/>
      <c r="B1011" s="357"/>
      <c r="C1011" s="356"/>
      <c r="D1011" s="356"/>
      <c r="E1011" s="356"/>
      <c r="F1011" s="356"/>
      <c r="G1011" s="356"/>
      <c r="H1011" s="358"/>
      <c r="I1011" s="359"/>
      <c r="J1011" s="360"/>
      <c r="K1011" s="360"/>
      <c r="L1011" s="22"/>
      <c r="M1011" s="356"/>
      <c r="N1011"/>
      <c r="O1011" s="361"/>
      <c r="P1011" s="356"/>
    </row>
    <row r="1012" spans="1:16">
      <c r="A1012" s="356"/>
      <c r="B1012" s="357"/>
      <c r="C1012" s="356"/>
      <c r="D1012" s="356"/>
      <c r="E1012" s="356"/>
      <c r="F1012" s="356"/>
      <c r="G1012" s="356"/>
      <c r="H1012" s="358"/>
      <c r="I1012" s="359"/>
      <c r="J1012" s="360"/>
      <c r="K1012" s="360"/>
      <c r="L1012" s="22"/>
      <c r="M1012" s="356"/>
      <c r="N1012"/>
      <c r="O1012" s="361"/>
      <c r="P1012" s="356"/>
    </row>
    <row r="1013" spans="1:16">
      <c r="A1013" s="356"/>
      <c r="B1013" s="357"/>
      <c r="C1013" s="356"/>
      <c r="D1013" s="356"/>
      <c r="E1013" s="356"/>
      <c r="F1013" s="356"/>
      <c r="G1013" s="356"/>
      <c r="H1013" s="358"/>
      <c r="I1013" s="359"/>
      <c r="J1013" s="360"/>
      <c r="K1013" s="360"/>
      <c r="L1013" s="22"/>
      <c r="M1013" s="356"/>
      <c r="N1013"/>
      <c r="O1013" s="361"/>
      <c r="P1013" s="356"/>
    </row>
    <row r="1014" spans="1:16">
      <c r="A1014" s="356"/>
      <c r="B1014" s="357"/>
      <c r="C1014" s="356"/>
      <c r="D1014" s="356"/>
      <c r="E1014" s="356"/>
      <c r="F1014" s="356"/>
      <c r="G1014" s="356"/>
      <c r="H1014" s="358"/>
      <c r="I1014" s="359"/>
      <c r="J1014" s="360"/>
      <c r="K1014" s="360"/>
      <c r="L1014" s="22"/>
      <c r="M1014" s="356"/>
      <c r="N1014"/>
      <c r="O1014" s="361"/>
      <c r="P1014" s="356"/>
    </row>
    <row r="1015" spans="1:16">
      <c r="A1015" s="356"/>
      <c r="B1015" s="357"/>
      <c r="C1015" s="356"/>
      <c r="D1015" s="356"/>
      <c r="E1015" s="356"/>
      <c r="F1015" s="356"/>
      <c r="G1015" s="356"/>
      <c r="H1015" s="358"/>
      <c r="I1015" s="359"/>
      <c r="J1015" s="360"/>
      <c r="K1015" s="360"/>
      <c r="L1015" s="22"/>
      <c r="M1015" s="356"/>
      <c r="N1015"/>
      <c r="O1015" s="361"/>
      <c r="P1015" s="356"/>
    </row>
    <row r="1016" spans="1:16">
      <c r="A1016" s="356"/>
      <c r="B1016" s="357"/>
      <c r="C1016" s="356"/>
      <c r="D1016" s="356"/>
      <c r="E1016" s="356"/>
      <c r="F1016" s="356"/>
      <c r="G1016" s="356"/>
      <c r="H1016" s="358"/>
      <c r="I1016" s="359"/>
      <c r="J1016" s="360"/>
      <c r="K1016" s="360"/>
      <c r="L1016" s="22"/>
      <c r="M1016" s="356"/>
      <c r="N1016"/>
      <c r="O1016" s="361"/>
      <c r="P1016" s="356"/>
    </row>
    <row r="1017" spans="1:16">
      <c r="A1017" s="356"/>
      <c r="B1017" s="357"/>
      <c r="C1017" s="356"/>
      <c r="D1017" s="356"/>
      <c r="E1017" s="356"/>
      <c r="F1017" s="356"/>
      <c r="G1017" s="356"/>
      <c r="H1017" s="358"/>
      <c r="I1017" s="359"/>
      <c r="J1017" s="360"/>
      <c r="K1017" s="360"/>
      <c r="L1017" s="22"/>
      <c r="M1017" s="356"/>
      <c r="N1017"/>
      <c r="O1017" s="361"/>
      <c r="P1017" s="356"/>
    </row>
    <row r="1018" spans="1:16">
      <c r="A1018" s="356"/>
      <c r="B1018" s="357"/>
      <c r="C1018" s="356"/>
      <c r="D1018" s="356"/>
      <c r="E1018" s="356"/>
      <c r="F1018" s="356"/>
      <c r="G1018" s="356"/>
      <c r="H1018" s="358"/>
      <c r="I1018" s="359"/>
      <c r="J1018" s="360"/>
      <c r="K1018" s="360"/>
      <c r="L1018" s="22"/>
      <c r="M1018" s="356"/>
      <c r="N1018"/>
      <c r="O1018" s="361"/>
      <c r="P1018" s="356"/>
    </row>
    <row r="1019" spans="1:16">
      <c r="A1019" s="356"/>
      <c r="B1019" s="357"/>
      <c r="C1019" s="356"/>
      <c r="D1019" s="356"/>
      <c r="E1019" s="356"/>
      <c r="F1019" s="356"/>
      <c r="G1019" s="356"/>
      <c r="H1019" s="358"/>
      <c r="I1019" s="359"/>
      <c r="J1019" s="360"/>
      <c r="K1019" s="360"/>
      <c r="L1019" s="22"/>
      <c r="M1019" s="356"/>
      <c r="N1019"/>
      <c r="O1019" s="361"/>
      <c r="P1019" s="356"/>
    </row>
    <row r="1020" spans="1:16">
      <c r="A1020" s="356"/>
      <c r="B1020" s="357"/>
      <c r="C1020" s="356"/>
      <c r="D1020" s="356"/>
      <c r="E1020" s="356"/>
      <c r="F1020" s="356"/>
      <c r="G1020" s="356"/>
      <c r="H1020" s="358"/>
      <c r="I1020" s="359"/>
      <c r="J1020" s="360"/>
      <c r="K1020" s="360"/>
      <c r="L1020" s="22"/>
      <c r="M1020" s="356"/>
      <c r="N1020"/>
      <c r="O1020" s="361"/>
      <c r="P1020" s="356"/>
    </row>
    <row r="1021" spans="1:16">
      <c r="A1021" s="356"/>
      <c r="B1021" s="357"/>
      <c r="C1021" s="356"/>
      <c r="D1021" s="356"/>
      <c r="E1021" s="356"/>
      <c r="F1021" s="356"/>
      <c r="G1021" s="356"/>
      <c r="H1021" s="358"/>
      <c r="I1021" s="359"/>
      <c r="J1021" s="360"/>
      <c r="K1021" s="360"/>
      <c r="L1021" s="22"/>
      <c r="M1021" s="356"/>
      <c r="N1021"/>
      <c r="O1021" s="361"/>
      <c r="P1021" s="356"/>
    </row>
    <row r="1022" spans="1:16">
      <c r="A1022" s="356"/>
      <c r="B1022" s="357"/>
      <c r="C1022" s="356"/>
      <c r="D1022" s="356"/>
      <c r="E1022" s="356"/>
      <c r="F1022" s="356"/>
      <c r="G1022" s="356"/>
      <c r="H1022" s="358"/>
      <c r="I1022" s="359"/>
      <c r="J1022" s="360"/>
      <c r="K1022" s="360"/>
      <c r="L1022" s="22"/>
      <c r="M1022" s="356"/>
      <c r="N1022"/>
      <c r="O1022" s="361"/>
      <c r="P1022" s="356"/>
    </row>
    <row r="1023" spans="1:16">
      <c r="A1023" s="356"/>
      <c r="B1023" s="357"/>
      <c r="C1023" s="356"/>
      <c r="D1023" s="356"/>
      <c r="E1023" s="356"/>
      <c r="F1023" s="356"/>
      <c r="G1023" s="356"/>
      <c r="H1023" s="358"/>
      <c r="I1023" s="359"/>
      <c r="J1023" s="360"/>
      <c r="K1023" s="360"/>
      <c r="L1023" s="22"/>
      <c r="M1023" s="356"/>
      <c r="N1023"/>
      <c r="O1023" s="361"/>
      <c r="P1023" s="356"/>
    </row>
    <row r="1024" spans="1:16">
      <c r="A1024" s="356"/>
      <c r="B1024" s="357"/>
      <c r="C1024" s="356"/>
      <c r="D1024" s="356"/>
      <c r="E1024" s="356"/>
      <c r="F1024" s="356"/>
      <c r="G1024" s="356"/>
      <c r="H1024" s="358"/>
      <c r="I1024" s="359"/>
      <c r="J1024" s="360"/>
      <c r="K1024" s="360"/>
      <c r="L1024" s="22"/>
      <c r="M1024" s="356"/>
      <c r="N1024"/>
      <c r="O1024" s="361"/>
      <c r="P1024" s="356"/>
    </row>
    <row r="1025" spans="1:16">
      <c r="A1025" s="356"/>
      <c r="B1025" s="357"/>
      <c r="C1025" s="356"/>
      <c r="D1025" s="356"/>
      <c r="E1025" s="356"/>
      <c r="F1025" s="356"/>
      <c r="G1025" s="356"/>
      <c r="H1025" s="358"/>
      <c r="I1025" s="359"/>
      <c r="J1025" s="360"/>
      <c r="K1025" s="360"/>
      <c r="L1025" s="22"/>
      <c r="M1025" s="356"/>
      <c r="N1025"/>
      <c r="O1025" s="361"/>
      <c r="P1025" s="356"/>
    </row>
    <row r="1026" spans="1:16">
      <c r="A1026" s="356"/>
      <c r="B1026" s="357"/>
      <c r="C1026" s="356"/>
      <c r="D1026" s="356"/>
      <c r="E1026" s="356"/>
      <c r="F1026" s="356"/>
      <c r="G1026" s="356"/>
      <c r="H1026" s="358"/>
      <c r="I1026" s="359"/>
      <c r="J1026" s="360"/>
      <c r="K1026" s="360"/>
      <c r="L1026" s="22"/>
      <c r="M1026" s="356"/>
      <c r="N1026"/>
      <c r="O1026" s="361"/>
      <c r="P1026" s="356"/>
    </row>
    <row r="1027" spans="1:16">
      <c r="A1027" s="356"/>
      <c r="B1027" s="357"/>
      <c r="C1027" s="356"/>
      <c r="D1027" s="356"/>
      <c r="E1027" s="356"/>
      <c r="F1027" s="356"/>
      <c r="G1027" s="356"/>
      <c r="H1027" s="358"/>
      <c r="I1027" s="359"/>
      <c r="J1027" s="360"/>
      <c r="K1027" s="360"/>
      <c r="L1027" s="22"/>
      <c r="M1027" s="356"/>
      <c r="N1027"/>
      <c r="O1027" s="361"/>
      <c r="P1027" s="356"/>
    </row>
    <row r="1028" spans="1:16">
      <c r="A1028" s="356"/>
      <c r="B1028" s="357"/>
      <c r="C1028" s="356"/>
      <c r="D1028" s="356"/>
      <c r="E1028" s="356"/>
      <c r="F1028" s="356"/>
      <c r="G1028" s="356"/>
      <c r="H1028" s="358"/>
      <c r="I1028" s="359"/>
      <c r="J1028" s="360"/>
      <c r="K1028" s="360"/>
      <c r="L1028" s="22"/>
      <c r="M1028" s="356"/>
      <c r="N1028"/>
      <c r="O1028" s="361"/>
      <c r="P1028" s="356"/>
    </row>
    <row r="1029" spans="1:16">
      <c r="A1029" s="356"/>
      <c r="B1029" s="357"/>
      <c r="C1029" s="356"/>
      <c r="D1029" s="356"/>
      <c r="E1029" s="356"/>
      <c r="F1029" s="356"/>
      <c r="G1029" s="356"/>
      <c r="H1029" s="358"/>
      <c r="I1029" s="359"/>
      <c r="J1029" s="360"/>
      <c r="K1029" s="360"/>
      <c r="L1029" s="22"/>
      <c r="M1029" s="356"/>
      <c r="N1029"/>
      <c r="O1029" s="361"/>
      <c r="P1029" s="356"/>
    </row>
    <row r="1030" spans="1:16">
      <c r="A1030" s="356"/>
      <c r="B1030" s="357"/>
      <c r="C1030" s="356"/>
      <c r="D1030" s="356"/>
      <c r="E1030" s="356"/>
      <c r="F1030" s="356"/>
      <c r="G1030" s="356"/>
      <c r="H1030" s="358"/>
      <c r="I1030" s="359"/>
      <c r="J1030" s="360"/>
      <c r="K1030" s="360"/>
      <c r="L1030" s="22"/>
      <c r="M1030" s="356"/>
      <c r="N1030"/>
      <c r="O1030" s="361"/>
      <c r="P1030" s="356"/>
    </row>
    <row r="1031" spans="1:16">
      <c r="A1031" s="356"/>
      <c r="B1031" s="357"/>
      <c r="C1031" s="356"/>
      <c r="D1031" s="356"/>
      <c r="E1031" s="356"/>
      <c r="F1031" s="356"/>
      <c r="G1031" s="356"/>
      <c r="H1031" s="358"/>
      <c r="I1031" s="359"/>
      <c r="J1031" s="360"/>
      <c r="K1031" s="360"/>
      <c r="L1031" s="22"/>
      <c r="M1031" s="356"/>
      <c r="N1031"/>
      <c r="O1031" s="361"/>
      <c r="P1031" s="356"/>
    </row>
    <row r="1032" spans="1:16">
      <c r="A1032" s="356"/>
      <c r="B1032" s="357"/>
      <c r="C1032" s="356"/>
      <c r="D1032" s="356"/>
      <c r="E1032" s="356"/>
      <c r="F1032" s="356"/>
      <c r="G1032" s="356"/>
      <c r="H1032" s="358"/>
      <c r="I1032" s="359"/>
      <c r="J1032" s="360"/>
      <c r="K1032" s="360"/>
      <c r="L1032" s="22"/>
      <c r="M1032" s="356"/>
      <c r="N1032"/>
      <c r="O1032" s="361"/>
      <c r="P1032" s="356"/>
    </row>
    <row r="1033" spans="1:16">
      <c r="A1033" s="356"/>
      <c r="B1033" s="357"/>
      <c r="C1033" s="356"/>
      <c r="D1033" s="356"/>
      <c r="E1033" s="356"/>
      <c r="F1033" s="356"/>
      <c r="G1033" s="356"/>
      <c r="H1033" s="358"/>
      <c r="I1033" s="359"/>
      <c r="J1033" s="360"/>
      <c r="K1033" s="360"/>
      <c r="L1033" s="22"/>
      <c r="M1033" s="356"/>
      <c r="N1033"/>
      <c r="O1033" s="361"/>
      <c r="P1033" s="356"/>
    </row>
    <row r="1034" spans="1:16">
      <c r="A1034" s="356"/>
      <c r="B1034" s="357"/>
      <c r="C1034" s="356"/>
      <c r="D1034" s="356"/>
      <c r="E1034" s="356"/>
      <c r="F1034" s="356"/>
      <c r="G1034" s="356"/>
      <c r="H1034" s="358"/>
      <c r="I1034" s="359"/>
      <c r="J1034" s="360"/>
      <c r="K1034" s="360"/>
      <c r="L1034" s="22"/>
      <c r="M1034" s="356"/>
      <c r="N1034"/>
      <c r="O1034" s="361"/>
      <c r="P1034" s="356"/>
    </row>
    <row r="1035" spans="1:16">
      <c r="A1035" s="356"/>
      <c r="B1035" s="357"/>
      <c r="C1035" s="356"/>
      <c r="D1035" s="356"/>
      <c r="E1035" s="356"/>
      <c r="F1035" s="356"/>
      <c r="G1035" s="356"/>
      <c r="H1035" s="358"/>
      <c r="I1035" s="359"/>
      <c r="J1035" s="360"/>
      <c r="K1035" s="360"/>
      <c r="L1035" s="22"/>
      <c r="M1035" s="356"/>
      <c r="N1035"/>
      <c r="O1035" s="361"/>
      <c r="P1035" s="356"/>
    </row>
    <row r="1036" spans="1:16">
      <c r="A1036" s="356"/>
      <c r="B1036" s="357"/>
      <c r="C1036" s="356"/>
      <c r="D1036" s="356"/>
      <c r="E1036" s="356"/>
      <c r="F1036" s="356"/>
      <c r="G1036" s="356"/>
      <c r="H1036" s="358"/>
      <c r="I1036" s="359"/>
      <c r="J1036" s="360"/>
      <c r="K1036" s="360"/>
      <c r="L1036" s="22"/>
      <c r="M1036" s="356"/>
      <c r="N1036"/>
      <c r="O1036" s="361"/>
      <c r="P1036" s="356"/>
    </row>
    <row r="1037" spans="1:16">
      <c r="A1037" s="356"/>
      <c r="B1037" s="357"/>
      <c r="C1037" s="356"/>
      <c r="D1037" s="356"/>
      <c r="E1037" s="356"/>
      <c r="F1037" s="356"/>
      <c r="G1037" s="356"/>
      <c r="H1037" s="358"/>
      <c r="I1037" s="359"/>
      <c r="J1037" s="360"/>
      <c r="K1037" s="360"/>
      <c r="L1037" s="22"/>
      <c r="M1037" s="356"/>
      <c r="N1037"/>
      <c r="O1037" s="361"/>
      <c r="P1037" s="356"/>
    </row>
    <row r="1038" spans="1:16">
      <c r="A1038" s="356"/>
      <c r="B1038" s="357"/>
      <c r="C1038" s="356"/>
      <c r="D1038" s="356"/>
      <c r="E1038" s="356"/>
      <c r="F1038" s="356"/>
      <c r="G1038" s="356"/>
      <c r="H1038" s="358"/>
      <c r="I1038" s="359"/>
      <c r="J1038" s="360"/>
      <c r="K1038" s="360"/>
      <c r="L1038" s="22"/>
      <c r="M1038" s="356"/>
      <c r="N1038"/>
      <c r="O1038" s="361"/>
      <c r="P1038" s="356"/>
    </row>
    <row r="1039" spans="1:16">
      <c r="A1039" s="356"/>
      <c r="B1039" s="357"/>
      <c r="C1039" s="356"/>
      <c r="D1039" s="356"/>
      <c r="E1039" s="356"/>
      <c r="F1039" s="356"/>
      <c r="G1039" s="356"/>
      <c r="H1039" s="358"/>
      <c r="I1039" s="359"/>
      <c r="J1039" s="360"/>
      <c r="K1039" s="360"/>
      <c r="L1039" s="22"/>
      <c r="M1039" s="356"/>
      <c r="N1039"/>
      <c r="O1039" s="361"/>
      <c r="P1039" s="356"/>
    </row>
    <row r="1040" spans="1:16">
      <c r="A1040" s="356"/>
      <c r="B1040" s="357"/>
      <c r="C1040" s="356"/>
      <c r="D1040" s="356"/>
      <c r="E1040" s="356"/>
      <c r="F1040" s="356"/>
      <c r="G1040" s="356"/>
      <c r="H1040" s="358"/>
      <c r="I1040" s="359"/>
      <c r="J1040" s="360"/>
      <c r="K1040" s="360"/>
      <c r="L1040" s="22"/>
      <c r="M1040" s="356"/>
      <c r="N1040"/>
      <c r="O1040" s="361"/>
      <c r="P1040" s="356"/>
    </row>
    <row r="1041" spans="1:16">
      <c r="A1041" s="356"/>
      <c r="B1041" s="357"/>
      <c r="C1041" s="356"/>
      <c r="D1041" s="356"/>
      <c r="E1041" s="356"/>
      <c r="F1041" s="356"/>
      <c r="G1041" s="356"/>
      <c r="H1041" s="358"/>
      <c r="I1041" s="359"/>
      <c r="J1041" s="360"/>
      <c r="K1041" s="360"/>
      <c r="L1041" s="22"/>
      <c r="M1041" s="356"/>
      <c r="N1041"/>
      <c r="O1041" s="361"/>
      <c r="P1041" s="356"/>
    </row>
    <row r="1042" spans="1:16">
      <c r="A1042" s="356"/>
      <c r="B1042" s="357"/>
      <c r="C1042" s="356"/>
      <c r="D1042" s="356"/>
      <c r="E1042" s="356"/>
      <c r="F1042" s="356"/>
      <c r="G1042" s="356"/>
      <c r="H1042" s="358"/>
      <c r="I1042" s="359"/>
      <c r="J1042" s="360"/>
      <c r="K1042" s="360"/>
      <c r="L1042" s="22"/>
      <c r="M1042" s="356"/>
      <c r="N1042"/>
      <c r="O1042" s="361"/>
      <c r="P1042" s="356"/>
    </row>
    <row r="1043" spans="1:16">
      <c r="A1043" s="356"/>
      <c r="B1043" s="357"/>
      <c r="C1043" s="356"/>
      <c r="D1043" s="356"/>
      <c r="E1043" s="356"/>
      <c r="F1043" s="356"/>
      <c r="G1043" s="356"/>
      <c r="H1043" s="358"/>
      <c r="I1043" s="359"/>
      <c r="J1043" s="360"/>
      <c r="K1043" s="360"/>
      <c r="L1043" s="22"/>
      <c r="M1043" s="356"/>
      <c r="N1043"/>
      <c r="O1043" s="361"/>
      <c r="P1043" s="356"/>
    </row>
    <row r="1044" spans="1:16">
      <c r="A1044" s="356"/>
      <c r="B1044" s="357"/>
      <c r="C1044" s="356"/>
      <c r="D1044" s="356"/>
      <c r="E1044" s="356"/>
      <c r="F1044" s="356"/>
      <c r="G1044" s="356"/>
      <c r="H1044" s="358"/>
      <c r="I1044" s="359"/>
      <c r="J1044" s="360"/>
      <c r="K1044" s="360"/>
      <c r="L1044" s="22"/>
      <c r="M1044" s="356"/>
      <c r="N1044"/>
      <c r="O1044" s="361"/>
      <c r="P1044" s="356"/>
    </row>
    <row r="1045" spans="1:16">
      <c r="A1045" s="356"/>
      <c r="B1045" s="357"/>
      <c r="C1045" s="356"/>
      <c r="D1045" s="356"/>
      <c r="E1045" s="356"/>
      <c r="F1045" s="356"/>
      <c r="G1045" s="356"/>
      <c r="H1045" s="358"/>
      <c r="I1045" s="359"/>
      <c r="J1045" s="360"/>
      <c r="K1045" s="360"/>
      <c r="L1045" s="22"/>
      <c r="M1045" s="356"/>
      <c r="N1045"/>
      <c r="O1045" s="361"/>
      <c r="P1045" s="356"/>
    </row>
    <row r="1046" spans="1:16">
      <c r="A1046" s="356"/>
      <c r="B1046" s="357"/>
      <c r="C1046" s="356"/>
      <c r="D1046" s="356"/>
      <c r="E1046" s="356"/>
      <c r="F1046" s="356"/>
      <c r="G1046" s="356"/>
      <c r="H1046" s="358"/>
      <c r="I1046" s="359"/>
      <c r="J1046" s="360"/>
      <c r="K1046" s="360"/>
      <c r="L1046" s="22"/>
      <c r="M1046" s="356"/>
      <c r="N1046"/>
      <c r="O1046" s="361"/>
      <c r="P1046" s="356"/>
    </row>
    <row r="1047" spans="1:16">
      <c r="A1047" s="356"/>
      <c r="B1047" s="357"/>
      <c r="C1047" s="356"/>
      <c r="D1047" s="356"/>
      <c r="E1047" s="356"/>
      <c r="F1047" s="356"/>
      <c r="G1047" s="356"/>
      <c r="H1047" s="358"/>
      <c r="I1047" s="359"/>
      <c r="J1047" s="360"/>
      <c r="K1047" s="360"/>
      <c r="L1047" s="22"/>
      <c r="M1047" s="356"/>
      <c r="N1047"/>
      <c r="O1047" s="361"/>
      <c r="P1047" s="356"/>
    </row>
    <row r="1048" spans="1:16">
      <c r="A1048" s="356"/>
      <c r="B1048" s="357"/>
      <c r="C1048" s="356"/>
      <c r="D1048" s="356"/>
      <c r="E1048" s="356"/>
      <c r="F1048" s="356"/>
      <c r="G1048" s="356"/>
      <c r="H1048" s="358"/>
      <c r="I1048" s="359"/>
      <c r="J1048" s="360"/>
      <c r="K1048" s="360"/>
      <c r="L1048" s="22"/>
      <c r="M1048" s="356"/>
      <c r="N1048"/>
      <c r="O1048" s="361"/>
      <c r="P1048" s="356"/>
    </row>
    <row r="1049" spans="1:16">
      <c r="A1049" s="356"/>
      <c r="B1049" s="357"/>
      <c r="C1049" s="356"/>
      <c r="D1049" s="356"/>
      <c r="E1049" s="356"/>
      <c r="F1049" s="356"/>
      <c r="G1049" s="356"/>
      <c r="H1049" s="358"/>
      <c r="I1049" s="359"/>
      <c r="J1049" s="360"/>
      <c r="K1049" s="360"/>
      <c r="L1049" s="22"/>
      <c r="M1049" s="356"/>
      <c r="N1049"/>
      <c r="O1049" s="361"/>
      <c r="P1049" s="356"/>
    </row>
    <row r="1050" spans="1:16">
      <c r="A1050" s="356"/>
      <c r="B1050" s="357"/>
      <c r="C1050" s="356"/>
      <c r="D1050" s="356"/>
      <c r="E1050" s="356"/>
      <c r="F1050" s="356"/>
      <c r="G1050" s="356"/>
      <c r="H1050" s="358"/>
      <c r="I1050" s="359"/>
      <c r="J1050" s="360"/>
      <c r="K1050" s="360"/>
      <c r="L1050" s="22"/>
      <c r="M1050" s="356"/>
      <c r="N1050"/>
      <c r="O1050" s="361"/>
      <c r="P1050" s="356"/>
    </row>
    <row r="1051" spans="1:16">
      <c r="A1051" s="356"/>
      <c r="B1051" s="357"/>
      <c r="C1051" s="356"/>
      <c r="D1051" s="356"/>
      <c r="E1051" s="356"/>
      <c r="F1051" s="356"/>
      <c r="G1051" s="356"/>
      <c r="H1051" s="358"/>
      <c r="I1051" s="359"/>
      <c r="J1051" s="360"/>
      <c r="K1051" s="360"/>
      <c r="L1051" s="22"/>
      <c r="M1051" s="356"/>
      <c r="N1051"/>
      <c r="O1051" s="361"/>
      <c r="P1051" s="356"/>
    </row>
    <row r="1052" spans="1:16">
      <c r="A1052" s="356"/>
      <c r="B1052" s="357"/>
      <c r="C1052" s="356"/>
      <c r="D1052" s="356"/>
      <c r="E1052" s="356"/>
      <c r="F1052" s="356"/>
      <c r="G1052" s="356"/>
      <c r="H1052" s="358"/>
      <c r="I1052" s="359"/>
      <c r="J1052" s="360"/>
      <c r="K1052" s="360"/>
      <c r="L1052" s="22"/>
      <c r="M1052" s="356"/>
      <c r="N1052"/>
      <c r="O1052" s="361"/>
      <c r="P1052" s="356"/>
    </row>
    <row r="1053" spans="1:16">
      <c r="A1053" s="356"/>
      <c r="B1053" s="357"/>
      <c r="C1053" s="356"/>
      <c r="D1053" s="356"/>
      <c r="E1053" s="356"/>
      <c r="F1053" s="356"/>
      <c r="G1053" s="356"/>
      <c r="H1053" s="358"/>
      <c r="I1053" s="359"/>
      <c r="J1053" s="360"/>
      <c r="K1053" s="360"/>
      <c r="L1053" s="22"/>
      <c r="M1053" s="356"/>
      <c r="N1053"/>
      <c r="O1053" s="361"/>
      <c r="P1053" s="356"/>
    </row>
    <row r="1054" spans="1:16">
      <c r="A1054" s="356"/>
      <c r="B1054" s="357"/>
      <c r="C1054" s="356"/>
      <c r="D1054" s="356"/>
      <c r="E1054" s="356"/>
      <c r="F1054" s="356"/>
      <c r="G1054" s="356"/>
      <c r="H1054" s="358"/>
      <c r="I1054" s="359"/>
      <c r="J1054" s="360"/>
      <c r="K1054" s="360"/>
      <c r="L1054" s="22"/>
      <c r="M1054" s="356"/>
      <c r="N1054"/>
      <c r="O1054" s="361"/>
      <c r="P1054" s="356"/>
    </row>
    <row r="1055" spans="1:16">
      <c r="A1055" s="356"/>
      <c r="B1055" s="357"/>
      <c r="C1055" s="356"/>
      <c r="D1055" s="356"/>
      <c r="E1055" s="356"/>
      <c r="F1055" s="356"/>
      <c r="G1055" s="356"/>
      <c r="H1055" s="358"/>
      <c r="I1055" s="359"/>
      <c r="J1055" s="360"/>
      <c r="K1055" s="360"/>
      <c r="L1055" s="22"/>
      <c r="M1055" s="356"/>
      <c r="N1055"/>
      <c r="O1055" s="361"/>
      <c r="P1055" s="356"/>
    </row>
    <row r="1056" spans="1:16">
      <c r="A1056" s="356"/>
      <c r="B1056" s="357"/>
      <c r="C1056" s="356"/>
      <c r="D1056" s="356"/>
      <c r="E1056" s="356"/>
      <c r="F1056" s="356"/>
      <c r="G1056" s="356"/>
      <c r="H1056" s="358"/>
      <c r="I1056" s="359"/>
      <c r="J1056" s="360"/>
      <c r="K1056" s="360"/>
      <c r="L1056" s="22"/>
      <c r="M1056" s="356"/>
      <c r="N1056"/>
      <c r="O1056" s="361"/>
      <c r="P1056" s="356"/>
    </row>
    <row r="1057" spans="1:16">
      <c r="A1057" s="356"/>
      <c r="B1057" s="357"/>
      <c r="C1057" s="356"/>
      <c r="D1057" s="356"/>
      <c r="E1057" s="356"/>
      <c r="F1057" s="356"/>
      <c r="G1057" s="356"/>
      <c r="H1057" s="358"/>
      <c r="I1057" s="359"/>
      <c r="J1057" s="360"/>
      <c r="K1057" s="360"/>
      <c r="L1057" s="22"/>
      <c r="M1057" s="356"/>
      <c r="N1057"/>
      <c r="O1057" s="361"/>
      <c r="P1057" s="356"/>
    </row>
    <row r="1058" spans="1:16">
      <c r="A1058" s="356"/>
      <c r="B1058" s="357"/>
      <c r="C1058" s="356"/>
      <c r="D1058" s="356"/>
      <c r="E1058" s="356"/>
      <c r="F1058" s="356"/>
      <c r="G1058" s="356"/>
      <c r="H1058" s="358"/>
      <c r="I1058" s="359"/>
      <c r="J1058" s="360"/>
      <c r="K1058" s="360"/>
      <c r="L1058" s="22"/>
      <c r="M1058" s="356"/>
      <c r="N1058"/>
      <c r="O1058" s="361"/>
      <c r="P1058" s="356"/>
    </row>
    <row r="1059" spans="1:16">
      <c r="A1059" s="356"/>
      <c r="B1059" s="357"/>
      <c r="C1059" s="356"/>
      <c r="D1059" s="356"/>
      <c r="E1059" s="356"/>
      <c r="F1059" s="356"/>
      <c r="G1059" s="356"/>
      <c r="H1059" s="358"/>
      <c r="I1059" s="359"/>
      <c r="J1059" s="360"/>
      <c r="K1059" s="360"/>
      <c r="L1059" s="22"/>
      <c r="M1059" s="356"/>
      <c r="N1059"/>
      <c r="O1059" s="361"/>
      <c r="P1059" s="356"/>
    </row>
    <row r="1060" spans="1:16">
      <c r="A1060" s="356"/>
      <c r="B1060" s="357"/>
      <c r="C1060" s="356"/>
      <c r="D1060" s="356"/>
      <c r="E1060" s="356"/>
      <c r="F1060" s="356"/>
      <c r="G1060" s="356"/>
      <c r="H1060" s="358"/>
      <c r="I1060" s="359"/>
      <c r="J1060" s="360"/>
      <c r="K1060" s="360"/>
      <c r="L1060" s="22"/>
      <c r="M1060" s="356"/>
      <c r="N1060"/>
      <c r="O1060" s="361"/>
      <c r="P1060" s="356"/>
    </row>
    <row r="1061" spans="1:16">
      <c r="A1061" s="356"/>
      <c r="B1061" s="357"/>
      <c r="C1061" s="356"/>
      <c r="D1061" s="356"/>
      <c r="E1061" s="356"/>
      <c r="F1061" s="356"/>
      <c r="G1061" s="356"/>
      <c r="H1061" s="358"/>
      <c r="I1061" s="359"/>
      <c r="J1061" s="360"/>
      <c r="K1061" s="360"/>
      <c r="L1061" s="22"/>
      <c r="M1061" s="356"/>
      <c r="N1061"/>
      <c r="O1061" s="361"/>
      <c r="P1061" s="356"/>
    </row>
    <row r="1062" spans="1:16">
      <c r="A1062" s="356"/>
      <c r="B1062" s="357"/>
      <c r="C1062" s="356"/>
      <c r="D1062" s="356"/>
      <c r="E1062" s="356"/>
      <c r="F1062" s="356"/>
      <c r="G1062" s="356"/>
      <c r="H1062" s="358"/>
      <c r="I1062" s="359"/>
      <c r="J1062" s="360"/>
      <c r="K1062" s="360"/>
      <c r="L1062" s="22"/>
      <c r="M1062" s="356"/>
      <c r="N1062"/>
      <c r="O1062" s="361"/>
      <c r="P1062" s="356"/>
    </row>
    <row r="1063" spans="1:16">
      <c r="A1063" s="356"/>
      <c r="B1063" s="357"/>
      <c r="C1063" s="356"/>
      <c r="D1063" s="356"/>
      <c r="E1063" s="356"/>
      <c r="F1063" s="356"/>
      <c r="G1063" s="356"/>
      <c r="H1063" s="358"/>
      <c r="I1063" s="359"/>
      <c r="J1063" s="360"/>
      <c r="K1063" s="360"/>
      <c r="L1063" s="22"/>
      <c r="M1063" s="356"/>
      <c r="N1063"/>
      <c r="O1063" s="361"/>
      <c r="P1063" s="356"/>
    </row>
    <row r="1064" spans="1:16">
      <c r="A1064" s="356"/>
      <c r="B1064" s="357"/>
      <c r="C1064" s="356"/>
      <c r="D1064" s="356"/>
      <c r="E1064" s="356"/>
      <c r="F1064" s="356"/>
      <c r="G1064" s="356"/>
      <c r="H1064" s="358"/>
      <c r="I1064" s="359"/>
      <c r="J1064" s="360"/>
      <c r="K1064" s="360"/>
      <c r="L1064" s="22"/>
      <c r="M1064" s="356"/>
      <c r="N1064"/>
      <c r="O1064" s="361"/>
      <c r="P1064" s="356"/>
    </row>
    <row r="1065" spans="1:16">
      <c r="A1065" s="356"/>
      <c r="B1065" s="357"/>
      <c r="C1065" s="356"/>
      <c r="D1065" s="356"/>
      <c r="E1065" s="356"/>
      <c r="F1065" s="356"/>
      <c r="G1065" s="356"/>
      <c r="H1065" s="358"/>
      <c r="I1065" s="359"/>
      <c r="J1065" s="360"/>
      <c r="K1065" s="360"/>
      <c r="L1065" s="22"/>
      <c r="M1065" s="356"/>
      <c r="N1065"/>
      <c r="O1065" s="361"/>
      <c r="P1065" s="356"/>
    </row>
    <row r="1066" spans="1:16">
      <c r="A1066" s="356"/>
      <c r="B1066" s="357"/>
      <c r="C1066" s="356"/>
      <c r="D1066" s="356"/>
      <c r="E1066" s="356"/>
      <c r="F1066" s="356"/>
      <c r="G1066" s="356"/>
      <c r="H1066" s="358"/>
      <c r="I1066" s="359"/>
      <c r="J1066" s="360"/>
      <c r="K1066" s="360"/>
      <c r="L1066" s="22"/>
      <c r="M1066" s="356"/>
      <c r="N1066"/>
      <c r="O1066" s="361"/>
      <c r="P1066" s="356"/>
    </row>
    <row r="1067" spans="1:16">
      <c r="A1067" s="356"/>
      <c r="B1067" s="357"/>
      <c r="C1067" s="356"/>
      <c r="D1067" s="356"/>
      <c r="E1067" s="356"/>
      <c r="F1067" s="356"/>
      <c r="G1067" s="356"/>
      <c r="H1067" s="358"/>
      <c r="I1067" s="359"/>
      <c r="J1067" s="360"/>
      <c r="K1067" s="360"/>
      <c r="L1067" s="22"/>
      <c r="M1067" s="356"/>
      <c r="N1067"/>
      <c r="O1067" s="361"/>
      <c r="P1067" s="356"/>
    </row>
    <row r="1068" spans="1:16">
      <c r="A1068" s="356"/>
      <c r="B1068" s="357"/>
      <c r="C1068" s="356"/>
      <c r="D1068" s="356"/>
      <c r="E1068" s="356"/>
      <c r="F1068" s="356"/>
      <c r="G1068" s="356"/>
      <c r="H1068" s="358"/>
      <c r="I1068" s="359"/>
      <c r="J1068" s="360"/>
      <c r="K1068" s="360"/>
      <c r="L1068" s="22"/>
      <c r="M1068" s="356"/>
      <c r="N1068"/>
      <c r="O1068" s="361"/>
      <c r="P1068" s="356"/>
    </row>
    <row r="1069" spans="1:16">
      <c r="A1069" s="356"/>
      <c r="B1069" s="357"/>
      <c r="C1069" s="356"/>
      <c r="D1069" s="356"/>
      <c r="E1069" s="356"/>
      <c r="F1069" s="356"/>
      <c r="G1069" s="356"/>
      <c r="H1069" s="358"/>
      <c r="I1069" s="359"/>
      <c r="J1069" s="360"/>
      <c r="K1069" s="360"/>
      <c r="L1069" s="22"/>
      <c r="M1069" s="356"/>
      <c r="N1069"/>
      <c r="O1069" s="361"/>
      <c r="P1069" s="356"/>
    </row>
    <row r="1070" spans="1:16">
      <c r="A1070" s="356"/>
      <c r="B1070" s="357"/>
      <c r="C1070" s="356"/>
      <c r="D1070" s="356"/>
      <c r="E1070" s="356"/>
      <c r="F1070" s="356"/>
      <c r="G1070" s="356"/>
      <c r="H1070" s="358"/>
      <c r="I1070" s="359"/>
      <c r="J1070" s="360"/>
      <c r="K1070" s="360"/>
      <c r="L1070" s="22"/>
      <c r="M1070" s="356"/>
      <c r="N1070"/>
      <c r="O1070" s="361"/>
      <c r="P1070" s="356"/>
    </row>
    <row r="1071" spans="1:16">
      <c r="A1071" s="356"/>
      <c r="B1071" s="357"/>
      <c r="C1071" s="356"/>
      <c r="D1071" s="356"/>
      <c r="E1071" s="356"/>
      <c r="F1071" s="356"/>
      <c r="G1071" s="356"/>
      <c r="H1071" s="358"/>
      <c r="I1071" s="359"/>
      <c r="J1071" s="360"/>
      <c r="K1071" s="360"/>
      <c r="L1071" s="22"/>
      <c r="M1071" s="356"/>
      <c r="N1071"/>
      <c r="O1071" s="361"/>
      <c r="P1071" s="356"/>
    </row>
    <row r="1072" spans="1:16">
      <c r="A1072" s="356"/>
      <c r="B1072" s="357"/>
      <c r="C1072" s="356"/>
      <c r="D1072" s="356"/>
      <c r="E1072" s="356"/>
      <c r="F1072" s="356"/>
      <c r="G1072" s="356"/>
      <c r="H1072" s="358"/>
      <c r="I1072" s="359"/>
      <c r="J1072" s="360"/>
      <c r="K1072" s="360"/>
      <c r="L1072" s="22"/>
      <c r="M1072" s="356"/>
      <c r="N1072"/>
      <c r="O1072" s="361"/>
      <c r="P1072" s="356"/>
    </row>
    <row r="1073" spans="1:16">
      <c r="A1073" s="356"/>
      <c r="B1073" s="357"/>
      <c r="C1073" s="356"/>
      <c r="D1073" s="356"/>
      <c r="E1073" s="356"/>
      <c r="F1073" s="356"/>
      <c r="G1073" s="356"/>
      <c r="H1073" s="358"/>
      <c r="I1073" s="359"/>
      <c r="J1073" s="360"/>
      <c r="K1073" s="360"/>
      <c r="L1073" s="22"/>
      <c r="M1073" s="356"/>
      <c r="N1073"/>
      <c r="O1073" s="361"/>
      <c r="P1073" s="356"/>
    </row>
    <row r="1074" spans="1:16">
      <c r="A1074" s="356"/>
      <c r="B1074" s="357"/>
      <c r="C1074" s="356"/>
      <c r="D1074" s="356"/>
      <c r="E1074" s="356"/>
      <c r="F1074" s="356"/>
      <c r="G1074" s="356"/>
      <c r="H1074" s="358"/>
      <c r="I1074" s="359"/>
      <c r="J1074" s="360"/>
      <c r="K1074" s="360"/>
      <c r="L1074" s="22"/>
      <c r="M1074" s="356"/>
      <c r="N1074"/>
      <c r="O1074" s="361"/>
      <c r="P1074" s="356"/>
    </row>
    <row r="1075" spans="1:16">
      <c r="A1075" s="356"/>
      <c r="B1075" s="357"/>
      <c r="C1075" s="356"/>
      <c r="D1075" s="356"/>
      <c r="E1075" s="356"/>
      <c r="F1075" s="356"/>
      <c r="G1075" s="356"/>
      <c r="H1075" s="358"/>
      <c r="I1075" s="359"/>
      <c r="J1075" s="360"/>
      <c r="K1075" s="360"/>
      <c r="L1075" s="22"/>
      <c r="M1075" s="356"/>
      <c r="N1075"/>
      <c r="O1075" s="361"/>
      <c r="P1075" s="356"/>
    </row>
    <row r="1076" spans="1:16">
      <c r="A1076" s="356"/>
      <c r="B1076" s="357"/>
      <c r="C1076" s="356"/>
      <c r="D1076" s="356"/>
      <c r="E1076" s="356"/>
      <c r="F1076" s="356"/>
      <c r="G1076" s="356"/>
      <c r="H1076" s="358"/>
      <c r="I1076" s="359"/>
      <c r="J1076" s="360"/>
      <c r="K1076" s="360"/>
      <c r="L1076" s="22"/>
      <c r="M1076" s="356"/>
      <c r="N1076"/>
      <c r="O1076" s="361"/>
      <c r="P1076" s="356"/>
    </row>
    <row r="1077" spans="1:16">
      <c r="A1077" s="356"/>
      <c r="B1077" s="357"/>
      <c r="C1077" s="356"/>
      <c r="D1077" s="356"/>
      <c r="E1077" s="356"/>
      <c r="F1077" s="356"/>
      <c r="G1077" s="356"/>
      <c r="H1077" s="358"/>
      <c r="I1077" s="359"/>
      <c r="J1077" s="360"/>
      <c r="K1077" s="360"/>
      <c r="L1077" s="22"/>
      <c r="M1077" s="356"/>
      <c r="N1077"/>
      <c r="O1077" s="361"/>
      <c r="P1077" s="356"/>
    </row>
    <row r="1078" spans="1:16">
      <c r="A1078" s="356"/>
      <c r="B1078" s="357"/>
      <c r="C1078" s="356"/>
      <c r="D1078" s="356"/>
      <c r="E1078" s="356"/>
      <c r="F1078" s="356"/>
      <c r="G1078" s="356"/>
      <c r="H1078" s="358"/>
      <c r="I1078" s="359"/>
      <c r="J1078" s="360"/>
      <c r="K1078" s="360"/>
      <c r="L1078" s="22"/>
      <c r="M1078" s="356"/>
      <c r="N1078"/>
      <c r="O1078" s="361"/>
      <c r="P1078" s="356"/>
    </row>
    <row r="1079" spans="1:16">
      <c r="A1079" s="356"/>
      <c r="B1079" s="357"/>
      <c r="C1079" s="356"/>
      <c r="D1079" s="356"/>
      <c r="E1079" s="356"/>
      <c r="F1079" s="356"/>
      <c r="G1079" s="356"/>
      <c r="H1079" s="358"/>
      <c r="I1079" s="359"/>
      <c r="J1079" s="360"/>
      <c r="K1079" s="360"/>
      <c r="L1079" s="22"/>
      <c r="M1079" s="356"/>
      <c r="N1079"/>
      <c r="O1079" s="361"/>
      <c r="P1079" s="356"/>
    </row>
    <row r="1080" spans="1:16">
      <c r="A1080" s="356"/>
      <c r="B1080" s="357"/>
      <c r="C1080" s="356"/>
      <c r="D1080" s="356"/>
      <c r="E1080" s="356"/>
      <c r="F1080" s="356"/>
      <c r="G1080" s="356"/>
      <c r="H1080" s="358"/>
      <c r="I1080" s="359"/>
      <c r="J1080" s="360"/>
      <c r="K1080" s="360"/>
      <c r="L1080" s="22"/>
      <c r="M1080" s="356"/>
      <c r="N1080"/>
      <c r="O1080" s="361"/>
      <c r="P1080" s="356"/>
    </row>
    <row r="1081" spans="1:16">
      <c r="A1081" s="356"/>
      <c r="B1081" s="357"/>
      <c r="C1081" s="356"/>
      <c r="D1081" s="356"/>
      <c r="E1081" s="356"/>
      <c r="F1081" s="356"/>
      <c r="G1081" s="356"/>
      <c r="H1081" s="358"/>
      <c r="I1081" s="359"/>
      <c r="J1081" s="360"/>
      <c r="K1081" s="360"/>
      <c r="L1081" s="22"/>
      <c r="M1081" s="356"/>
      <c r="N1081"/>
      <c r="O1081" s="361"/>
      <c r="P1081" s="356"/>
    </row>
    <row r="1082" spans="1:16">
      <c r="A1082" s="356"/>
      <c r="B1082" s="357"/>
      <c r="C1082" s="356"/>
      <c r="D1082" s="356"/>
      <c r="E1082" s="356"/>
      <c r="F1082" s="356"/>
      <c r="G1082" s="356"/>
      <c r="H1082" s="358"/>
      <c r="I1082" s="359"/>
      <c r="J1082" s="360"/>
      <c r="K1082" s="360"/>
      <c r="L1082" s="22"/>
      <c r="M1082" s="356"/>
      <c r="N1082"/>
      <c r="O1082" s="361"/>
      <c r="P1082" s="356"/>
    </row>
    <row r="1083" spans="1:16">
      <c r="A1083" s="356"/>
      <c r="B1083" s="357"/>
      <c r="C1083" s="356"/>
      <c r="D1083" s="356"/>
      <c r="E1083" s="356"/>
      <c r="F1083" s="356"/>
      <c r="G1083" s="356"/>
      <c r="H1083" s="358"/>
      <c r="I1083" s="359"/>
      <c r="J1083" s="360"/>
      <c r="K1083" s="360"/>
      <c r="L1083" s="22"/>
      <c r="M1083" s="356"/>
      <c r="N1083"/>
      <c r="O1083" s="361"/>
      <c r="P1083" s="356"/>
    </row>
    <row r="1084" spans="1:16">
      <c r="A1084" s="356"/>
      <c r="B1084" s="357"/>
      <c r="C1084" s="356"/>
      <c r="D1084" s="356"/>
      <c r="E1084" s="356"/>
      <c r="F1084" s="356"/>
      <c r="G1084" s="356"/>
      <c r="H1084" s="358"/>
      <c r="I1084" s="359"/>
      <c r="J1084" s="360"/>
      <c r="K1084" s="360"/>
      <c r="L1084" s="22"/>
      <c r="M1084" s="356"/>
      <c r="N1084"/>
      <c r="O1084" s="361"/>
      <c r="P1084" s="356"/>
    </row>
    <row r="1085" spans="1:16">
      <c r="A1085" s="356"/>
      <c r="B1085" s="357"/>
      <c r="C1085" s="356"/>
      <c r="D1085" s="356"/>
      <c r="E1085" s="356"/>
      <c r="F1085" s="356"/>
      <c r="G1085" s="356"/>
      <c r="H1085" s="358"/>
      <c r="I1085" s="359"/>
      <c r="J1085" s="360"/>
      <c r="K1085" s="360"/>
      <c r="L1085" s="22"/>
      <c r="M1085" s="356"/>
      <c r="N1085"/>
      <c r="O1085" s="361"/>
      <c r="P1085" s="356"/>
    </row>
    <row r="1086" spans="1:16">
      <c r="A1086" s="356"/>
      <c r="B1086" s="357"/>
      <c r="C1086" s="356"/>
      <c r="D1086" s="356"/>
      <c r="E1086" s="356"/>
      <c r="F1086" s="356"/>
      <c r="G1086" s="356"/>
      <c r="H1086" s="358"/>
      <c r="I1086" s="359"/>
      <c r="J1086" s="360"/>
      <c r="K1086" s="360"/>
      <c r="L1086" s="22"/>
      <c r="M1086" s="356"/>
      <c r="N1086"/>
      <c r="O1086" s="361"/>
      <c r="P1086" s="356"/>
    </row>
    <row r="1087" spans="1:16">
      <c r="A1087" s="356"/>
      <c r="B1087" s="357"/>
      <c r="C1087" s="356"/>
      <c r="D1087" s="356"/>
      <c r="E1087" s="356"/>
      <c r="F1087" s="356"/>
      <c r="G1087" s="356"/>
      <c r="H1087" s="358"/>
      <c r="I1087" s="359"/>
      <c r="J1087" s="360"/>
      <c r="K1087" s="360"/>
      <c r="L1087" s="22"/>
      <c r="M1087" s="356"/>
      <c r="N1087"/>
      <c r="O1087" s="361"/>
      <c r="P1087" s="356"/>
    </row>
    <row r="1088" spans="1:16">
      <c r="A1088" s="356"/>
      <c r="B1088" s="357"/>
      <c r="C1088" s="356"/>
      <c r="D1088" s="356"/>
      <c r="E1088" s="356"/>
      <c r="F1088" s="356"/>
      <c r="G1088" s="356"/>
      <c r="H1088" s="358"/>
      <c r="I1088" s="359"/>
      <c r="J1088" s="360"/>
      <c r="K1088" s="360"/>
      <c r="L1088" s="22"/>
      <c r="M1088" s="356"/>
      <c r="N1088"/>
      <c r="O1088" s="361"/>
      <c r="P1088" s="356"/>
    </row>
    <row r="1089" spans="1:16">
      <c r="A1089" s="356"/>
      <c r="B1089" s="357"/>
      <c r="C1089" s="356"/>
      <c r="D1089" s="356"/>
      <c r="E1089" s="356"/>
      <c r="F1089" s="356"/>
      <c r="G1089" s="356"/>
      <c r="H1089" s="358"/>
      <c r="I1089" s="359"/>
      <c r="J1089" s="360"/>
      <c r="K1089" s="360"/>
      <c r="L1089" s="22"/>
      <c r="M1089" s="356"/>
      <c r="N1089"/>
      <c r="O1089" s="361"/>
      <c r="P1089" s="356"/>
    </row>
    <row r="1090" spans="1:16">
      <c r="A1090" s="356"/>
      <c r="B1090" s="357"/>
      <c r="C1090" s="356"/>
      <c r="D1090" s="356"/>
      <c r="E1090" s="356"/>
      <c r="F1090" s="356"/>
      <c r="G1090" s="356"/>
      <c r="H1090" s="358"/>
      <c r="I1090" s="359"/>
      <c r="J1090" s="360"/>
      <c r="K1090" s="360"/>
      <c r="L1090" s="22"/>
      <c r="M1090" s="356"/>
      <c r="N1090"/>
      <c r="O1090" s="361"/>
      <c r="P1090" s="356"/>
    </row>
    <row r="1091" spans="1:16">
      <c r="A1091" s="356"/>
      <c r="B1091" s="357"/>
      <c r="C1091" s="356"/>
      <c r="D1091" s="356"/>
      <c r="E1091" s="356"/>
      <c r="F1091" s="356"/>
      <c r="G1091" s="356"/>
      <c r="H1091" s="358"/>
      <c r="I1091" s="359"/>
      <c r="J1091" s="360"/>
      <c r="K1091" s="360"/>
      <c r="L1091" s="22"/>
      <c r="M1091" s="356"/>
      <c r="N1091"/>
      <c r="O1091" s="361"/>
      <c r="P1091" s="356"/>
    </row>
    <row r="1092" spans="1:16">
      <c r="A1092" s="356"/>
      <c r="B1092" s="357"/>
      <c r="C1092" s="356"/>
      <c r="D1092" s="356"/>
      <c r="E1092" s="356"/>
      <c r="F1092" s="356"/>
      <c r="G1092" s="356"/>
      <c r="H1092" s="358"/>
      <c r="I1092" s="359"/>
      <c r="J1092" s="360"/>
      <c r="K1092" s="360"/>
      <c r="L1092" s="22"/>
      <c r="M1092" s="356"/>
      <c r="N1092"/>
      <c r="O1092" s="361"/>
      <c r="P1092" s="356"/>
    </row>
    <row r="1093" spans="1:16">
      <c r="A1093" s="356"/>
      <c r="B1093" s="357"/>
      <c r="C1093" s="356"/>
      <c r="D1093" s="356"/>
      <c r="E1093" s="356"/>
      <c r="F1093" s="356"/>
      <c r="G1093" s="356"/>
      <c r="H1093" s="358"/>
      <c r="I1093" s="359"/>
      <c r="J1093" s="360"/>
      <c r="K1093" s="360"/>
      <c r="L1093" s="22"/>
      <c r="M1093" s="356"/>
      <c r="N1093"/>
      <c r="O1093" s="361"/>
      <c r="P1093" s="356"/>
    </row>
    <row r="1094" spans="1:16">
      <c r="A1094" s="356"/>
      <c r="B1094" s="357"/>
      <c r="C1094" s="356"/>
      <c r="D1094" s="356"/>
      <c r="E1094" s="356"/>
      <c r="F1094" s="356"/>
      <c r="G1094" s="356"/>
      <c r="H1094" s="358"/>
      <c r="I1094" s="359"/>
      <c r="J1094" s="360"/>
      <c r="K1094" s="360"/>
      <c r="L1094" s="22"/>
      <c r="M1094" s="356"/>
      <c r="N1094"/>
      <c r="O1094" s="361"/>
      <c r="P1094" s="356"/>
    </row>
    <row r="1095" spans="1:16">
      <c r="A1095" s="356"/>
      <c r="B1095" s="357"/>
      <c r="C1095" s="356"/>
      <c r="D1095" s="356"/>
      <c r="E1095" s="356"/>
      <c r="F1095" s="356"/>
      <c r="G1095" s="356"/>
      <c r="H1095" s="358"/>
      <c r="I1095" s="359"/>
      <c r="J1095" s="360"/>
      <c r="K1095" s="360"/>
      <c r="L1095" s="22"/>
      <c r="M1095" s="356"/>
      <c r="N1095"/>
      <c r="O1095" s="361"/>
      <c r="P1095" s="356"/>
    </row>
    <row r="1096" spans="1:16">
      <c r="A1096" s="356"/>
      <c r="B1096" s="357"/>
      <c r="C1096" s="356"/>
      <c r="D1096" s="356"/>
      <c r="E1096" s="356"/>
      <c r="F1096" s="356"/>
      <c r="G1096" s="356"/>
      <c r="H1096" s="358"/>
      <c r="I1096" s="359"/>
      <c r="J1096" s="360"/>
      <c r="K1096" s="360"/>
      <c r="L1096" s="22"/>
      <c r="M1096" s="356"/>
      <c r="N1096"/>
      <c r="O1096" s="361"/>
      <c r="P1096" s="356"/>
    </row>
    <row r="1097" spans="1:16">
      <c r="A1097" s="356"/>
      <c r="B1097" s="357"/>
      <c r="C1097" s="356"/>
      <c r="D1097" s="356"/>
      <c r="E1097" s="356"/>
      <c r="F1097" s="356"/>
      <c r="G1097" s="356"/>
      <c r="H1097" s="358"/>
      <c r="I1097" s="359"/>
      <c r="J1097" s="360"/>
      <c r="K1097" s="360"/>
      <c r="L1097" s="22"/>
      <c r="M1097" s="356"/>
      <c r="N1097"/>
      <c r="O1097" s="361"/>
      <c r="P1097" s="356"/>
    </row>
    <row r="1098" spans="1:16">
      <c r="A1098" s="356"/>
      <c r="B1098" s="357"/>
      <c r="C1098" s="356"/>
      <c r="D1098" s="356"/>
      <c r="E1098" s="356"/>
      <c r="F1098" s="356"/>
      <c r="G1098" s="356"/>
      <c r="H1098" s="358"/>
      <c r="I1098" s="359"/>
      <c r="J1098" s="360"/>
      <c r="K1098" s="360"/>
      <c r="L1098" s="22"/>
      <c r="M1098" s="356"/>
      <c r="N1098"/>
      <c r="O1098" s="361"/>
      <c r="P1098" s="356"/>
    </row>
    <row r="1099" spans="1:16">
      <c r="A1099" s="356"/>
      <c r="B1099" s="357"/>
      <c r="C1099" s="356"/>
      <c r="D1099" s="356"/>
      <c r="E1099" s="356"/>
      <c r="F1099" s="356"/>
      <c r="G1099" s="356"/>
      <c r="H1099" s="358"/>
      <c r="I1099" s="359"/>
      <c r="J1099" s="360"/>
      <c r="K1099" s="360"/>
      <c r="L1099" s="22"/>
      <c r="M1099" s="356"/>
      <c r="N1099"/>
      <c r="O1099" s="361"/>
      <c r="P1099" s="356"/>
    </row>
    <row r="1100" spans="1:16">
      <c r="A1100" s="356"/>
      <c r="B1100" s="357"/>
      <c r="C1100" s="356"/>
      <c r="D1100" s="356"/>
      <c r="E1100" s="356"/>
      <c r="F1100" s="356"/>
      <c r="G1100" s="356"/>
      <c r="H1100" s="358"/>
      <c r="I1100" s="359"/>
      <c r="J1100" s="360"/>
      <c r="K1100" s="360"/>
      <c r="L1100" s="22"/>
      <c r="M1100" s="356"/>
      <c r="N1100"/>
      <c r="O1100" s="361"/>
      <c r="P1100" s="356"/>
    </row>
    <row r="1101" spans="1:16">
      <c r="A1101" s="356"/>
      <c r="B1101" s="357"/>
      <c r="C1101" s="356"/>
      <c r="D1101" s="356"/>
      <c r="E1101" s="356"/>
      <c r="F1101" s="356"/>
      <c r="G1101" s="356"/>
      <c r="H1101" s="358"/>
      <c r="I1101" s="359"/>
      <c r="J1101" s="360"/>
      <c r="K1101" s="360"/>
      <c r="L1101" s="22"/>
      <c r="M1101" s="356"/>
      <c r="N1101"/>
      <c r="O1101" s="361"/>
      <c r="P1101" s="356"/>
    </row>
    <row r="1102" spans="1:16">
      <c r="A1102" s="356"/>
      <c r="B1102" s="357"/>
      <c r="C1102" s="356"/>
      <c r="D1102" s="356"/>
      <c r="E1102" s="356"/>
      <c r="F1102" s="356"/>
      <c r="G1102" s="356"/>
      <c r="H1102" s="358"/>
      <c r="I1102" s="359"/>
      <c r="J1102" s="360"/>
      <c r="K1102" s="360"/>
      <c r="L1102" s="22"/>
      <c r="M1102" s="356"/>
      <c r="N1102"/>
      <c r="O1102" s="361"/>
      <c r="P1102" s="356"/>
    </row>
    <row r="1103" spans="1:16">
      <c r="A1103" s="356"/>
      <c r="B1103" s="357"/>
      <c r="C1103" s="356"/>
      <c r="D1103" s="356"/>
      <c r="E1103" s="356"/>
      <c r="F1103" s="356"/>
      <c r="G1103" s="356"/>
      <c r="H1103" s="358"/>
      <c r="I1103" s="359"/>
      <c r="J1103" s="360"/>
      <c r="K1103" s="360"/>
      <c r="L1103" s="22"/>
      <c r="M1103" s="356"/>
      <c r="N1103"/>
      <c r="O1103" s="361"/>
      <c r="P1103" s="356"/>
    </row>
    <row r="1104" spans="1:16">
      <c r="A1104" s="356"/>
      <c r="B1104" s="357"/>
      <c r="C1104" s="356"/>
      <c r="D1104" s="356"/>
      <c r="E1104" s="356"/>
      <c r="F1104" s="356"/>
      <c r="G1104" s="356"/>
      <c r="H1104" s="358"/>
      <c r="I1104" s="359"/>
      <c r="J1104" s="360"/>
      <c r="K1104" s="360"/>
      <c r="L1104" s="22"/>
      <c r="M1104" s="356"/>
      <c r="N1104"/>
      <c r="O1104" s="361"/>
      <c r="P1104" s="356"/>
    </row>
    <row r="1105" spans="1:16">
      <c r="A1105" s="356"/>
      <c r="B1105" s="357"/>
      <c r="C1105" s="356"/>
      <c r="D1105" s="356"/>
      <c r="E1105" s="356"/>
      <c r="F1105" s="356"/>
      <c r="G1105" s="356"/>
      <c r="H1105" s="358"/>
      <c r="I1105" s="359"/>
      <c r="J1105" s="360"/>
      <c r="K1105" s="360"/>
      <c r="L1105" s="22"/>
      <c r="M1105" s="356"/>
      <c r="N1105"/>
      <c r="O1105" s="361"/>
      <c r="P1105" s="356"/>
    </row>
    <row r="1106" spans="1:16">
      <c r="A1106" s="356"/>
      <c r="B1106" s="357"/>
      <c r="C1106" s="356"/>
      <c r="D1106" s="356"/>
      <c r="E1106" s="356"/>
      <c r="F1106" s="356"/>
      <c r="G1106" s="356"/>
      <c r="H1106" s="358"/>
      <c r="I1106" s="359"/>
      <c r="J1106" s="360"/>
      <c r="K1106" s="360"/>
      <c r="L1106" s="22"/>
      <c r="M1106" s="356"/>
      <c r="N1106"/>
      <c r="O1106" s="361"/>
      <c r="P1106" s="356"/>
    </row>
    <row r="1107" spans="1:16">
      <c r="A1107" s="356"/>
      <c r="B1107" s="357"/>
      <c r="C1107" s="356"/>
      <c r="D1107" s="356"/>
      <c r="E1107" s="356"/>
      <c r="F1107" s="356"/>
      <c r="G1107" s="356"/>
      <c r="H1107" s="358"/>
      <c r="I1107" s="359"/>
      <c r="J1107" s="360"/>
      <c r="K1107" s="360"/>
      <c r="L1107" s="22"/>
      <c r="M1107" s="356"/>
      <c r="N1107"/>
      <c r="O1107" s="361"/>
      <c r="P1107" s="356"/>
    </row>
    <row r="1108" spans="1:16">
      <c r="A1108" s="356"/>
      <c r="B1108" s="357"/>
      <c r="C1108" s="356"/>
      <c r="D1108" s="356"/>
      <c r="E1108" s="356"/>
      <c r="F1108" s="356"/>
      <c r="G1108" s="356"/>
      <c r="H1108" s="358"/>
      <c r="I1108" s="359"/>
      <c r="J1108" s="360"/>
      <c r="K1108" s="360"/>
      <c r="L1108" s="22"/>
      <c r="M1108" s="356"/>
      <c r="N1108"/>
      <c r="O1108" s="361"/>
      <c r="P1108" s="356"/>
    </row>
    <row r="1109" spans="1:16">
      <c r="A1109" s="356"/>
      <c r="B1109" s="357"/>
      <c r="C1109" s="356"/>
      <c r="D1109" s="356"/>
      <c r="E1109" s="356"/>
      <c r="F1109" s="356"/>
      <c r="G1109" s="356"/>
      <c r="H1109" s="358"/>
      <c r="I1109" s="359"/>
      <c r="J1109" s="360"/>
      <c r="K1109" s="360"/>
      <c r="L1109" s="22"/>
      <c r="M1109" s="356"/>
      <c r="N1109"/>
      <c r="O1109" s="361"/>
      <c r="P1109" s="356"/>
    </row>
    <row r="1110" spans="1:16">
      <c r="A1110" s="356"/>
      <c r="B1110" s="357"/>
      <c r="C1110" s="356"/>
      <c r="D1110" s="356"/>
      <c r="E1110" s="356"/>
      <c r="F1110" s="356"/>
      <c r="G1110" s="356"/>
      <c r="H1110" s="358"/>
      <c r="I1110" s="359"/>
      <c r="J1110" s="360"/>
      <c r="K1110" s="360"/>
      <c r="L1110" s="22"/>
      <c r="M1110" s="356"/>
      <c r="N1110"/>
      <c r="O1110" s="361"/>
      <c r="P1110" s="356"/>
    </row>
    <row r="1111" spans="1:16">
      <c r="A1111" s="356"/>
      <c r="B1111" s="357"/>
      <c r="C1111" s="356"/>
      <c r="D1111" s="356"/>
      <c r="E1111" s="356"/>
      <c r="F1111" s="356"/>
      <c r="G1111" s="356"/>
      <c r="H1111" s="358"/>
      <c r="I1111" s="359"/>
      <c r="J1111" s="360"/>
      <c r="K1111" s="360"/>
      <c r="L1111" s="22"/>
      <c r="M1111" s="356"/>
      <c r="N1111"/>
      <c r="O1111" s="361"/>
      <c r="P1111" s="356"/>
    </row>
    <row r="1112" spans="1:16">
      <c r="A1112" s="356"/>
      <c r="B1112" s="357"/>
      <c r="C1112" s="356"/>
      <c r="D1112" s="356"/>
      <c r="E1112" s="356"/>
      <c r="F1112" s="356"/>
      <c r="G1112" s="356"/>
      <c r="H1112" s="358"/>
      <c r="I1112" s="359"/>
      <c r="J1112" s="360"/>
      <c r="K1112" s="360"/>
      <c r="L1112" s="22"/>
      <c r="M1112" s="356"/>
      <c r="N1112"/>
      <c r="O1112" s="361"/>
      <c r="P1112" s="356"/>
    </row>
    <row r="1113" spans="1:16">
      <c r="A1113" s="356"/>
      <c r="B1113" s="357"/>
      <c r="C1113" s="356"/>
      <c r="D1113" s="356"/>
      <c r="E1113" s="356"/>
      <c r="F1113" s="356"/>
      <c r="G1113" s="356"/>
      <c r="H1113" s="358"/>
      <c r="I1113" s="359"/>
      <c r="J1113" s="360"/>
      <c r="K1113" s="360"/>
      <c r="L1113" s="22"/>
      <c r="M1113" s="356"/>
      <c r="N1113"/>
      <c r="O1113" s="361"/>
      <c r="P1113" s="356"/>
    </row>
    <row r="1114" spans="1:16">
      <c r="A1114" s="356"/>
      <c r="B1114" s="357"/>
      <c r="C1114" s="356"/>
      <c r="D1114" s="356"/>
      <c r="E1114" s="356"/>
      <c r="F1114" s="356"/>
      <c r="G1114" s="356"/>
      <c r="H1114" s="358"/>
      <c r="I1114" s="359"/>
      <c r="J1114" s="360"/>
      <c r="K1114" s="360"/>
      <c r="L1114" s="22"/>
      <c r="M1114" s="356"/>
      <c r="N1114"/>
      <c r="O1114" s="361"/>
      <c r="P1114" s="356"/>
    </row>
    <row r="1115" spans="1:16">
      <c r="A1115" s="356"/>
      <c r="B1115" s="357"/>
      <c r="C1115" s="356"/>
      <c r="D1115" s="356"/>
      <c r="E1115" s="356"/>
      <c r="F1115" s="356"/>
      <c r="G1115" s="356"/>
      <c r="H1115" s="358"/>
      <c r="I1115" s="359"/>
      <c r="J1115" s="360"/>
      <c r="K1115" s="360"/>
      <c r="L1115" s="22"/>
      <c r="M1115" s="356"/>
      <c r="N1115"/>
      <c r="O1115" s="361"/>
      <c r="P1115" s="356"/>
    </row>
    <row r="1116" spans="1:16">
      <c r="A1116" s="356"/>
      <c r="B1116" s="357"/>
      <c r="C1116" s="356"/>
      <c r="D1116" s="356"/>
      <c r="E1116" s="356"/>
      <c r="F1116" s="356"/>
      <c r="G1116" s="356"/>
      <c r="H1116" s="358"/>
      <c r="I1116" s="359"/>
      <c r="J1116" s="360"/>
      <c r="K1116" s="360"/>
      <c r="L1116" s="22"/>
      <c r="M1116" s="356"/>
      <c r="N1116"/>
      <c r="O1116" s="361"/>
      <c r="P1116" s="356"/>
    </row>
    <row r="1117" spans="1:16">
      <c r="A1117" s="356"/>
      <c r="B1117" s="357"/>
      <c r="C1117" s="356"/>
      <c r="D1117" s="356"/>
      <c r="E1117" s="356"/>
      <c r="F1117" s="356"/>
      <c r="G1117" s="356"/>
      <c r="H1117" s="358"/>
      <c r="I1117" s="359"/>
      <c r="J1117" s="360"/>
      <c r="K1117" s="360"/>
      <c r="L1117" s="22"/>
      <c r="M1117" s="356"/>
      <c r="N1117"/>
      <c r="O1117" s="361"/>
      <c r="P1117" s="356"/>
    </row>
    <row r="1118" spans="1:16">
      <c r="A1118" s="356"/>
      <c r="B1118" s="357"/>
      <c r="C1118" s="356"/>
      <c r="D1118" s="356"/>
      <c r="E1118" s="356"/>
      <c r="F1118" s="356"/>
      <c r="G1118" s="356"/>
      <c r="H1118" s="358"/>
      <c r="I1118" s="359"/>
      <c r="J1118" s="360"/>
      <c r="K1118" s="360"/>
      <c r="L1118" s="22"/>
      <c r="M1118" s="356"/>
      <c r="N1118"/>
      <c r="O1118" s="361"/>
      <c r="P1118" s="356"/>
    </row>
    <row r="1119" spans="1:16">
      <c r="A1119" s="356"/>
      <c r="B1119" s="357"/>
      <c r="C1119" s="356"/>
      <c r="D1119" s="356"/>
      <c r="E1119" s="356"/>
      <c r="F1119" s="356"/>
      <c r="G1119" s="356"/>
      <c r="H1119" s="358"/>
      <c r="I1119" s="359"/>
      <c r="J1119" s="360"/>
      <c r="K1119" s="360"/>
      <c r="L1119" s="22"/>
      <c r="M1119" s="356"/>
      <c r="N1119"/>
      <c r="O1119" s="361"/>
      <c r="P1119" s="356"/>
    </row>
    <row r="1120" spans="1:16">
      <c r="A1120" s="356"/>
      <c r="B1120" s="357"/>
      <c r="C1120" s="356"/>
      <c r="D1120" s="356"/>
      <c r="E1120" s="356"/>
      <c r="F1120" s="356"/>
      <c r="G1120" s="356"/>
      <c r="H1120" s="358"/>
      <c r="I1120" s="359"/>
      <c r="J1120" s="360"/>
      <c r="K1120" s="360"/>
      <c r="L1120" s="22"/>
      <c r="M1120" s="356"/>
      <c r="N1120"/>
      <c r="O1120" s="361"/>
      <c r="P1120" s="356"/>
    </row>
    <row r="1121" spans="1:16">
      <c r="A1121" s="356"/>
      <c r="B1121" s="357"/>
      <c r="C1121" s="356"/>
      <c r="D1121" s="356"/>
      <c r="E1121" s="356"/>
      <c r="F1121" s="356"/>
      <c r="G1121" s="356"/>
      <c r="H1121" s="358"/>
      <c r="I1121" s="359"/>
      <c r="J1121" s="360"/>
      <c r="K1121" s="360"/>
      <c r="L1121" s="22"/>
      <c r="M1121" s="356"/>
      <c r="N1121"/>
      <c r="O1121" s="361"/>
      <c r="P1121" s="356"/>
    </row>
    <row r="1122" spans="1:16">
      <c r="A1122" s="356"/>
      <c r="B1122" s="357"/>
      <c r="C1122" s="356"/>
      <c r="D1122" s="356"/>
      <c r="E1122" s="356"/>
      <c r="F1122" s="356"/>
      <c r="G1122" s="356"/>
      <c r="H1122" s="358"/>
      <c r="I1122" s="359"/>
      <c r="J1122" s="360"/>
      <c r="K1122" s="360"/>
      <c r="L1122" s="22"/>
      <c r="M1122" s="356"/>
      <c r="N1122"/>
      <c r="O1122" s="361"/>
      <c r="P1122" s="356"/>
    </row>
    <row r="1123" spans="1:16">
      <c r="A1123" s="356"/>
      <c r="B1123" s="357"/>
      <c r="C1123" s="356"/>
      <c r="D1123" s="356"/>
      <c r="E1123" s="356"/>
      <c r="F1123" s="356"/>
      <c r="G1123" s="356"/>
      <c r="H1123" s="358"/>
      <c r="I1123" s="359"/>
      <c r="J1123" s="360"/>
      <c r="K1123" s="360"/>
      <c r="L1123" s="22"/>
      <c r="M1123" s="356"/>
      <c r="N1123"/>
      <c r="O1123" s="361"/>
      <c r="P1123" s="356"/>
    </row>
    <row r="1124" spans="1:16">
      <c r="A1124" s="356"/>
      <c r="B1124" s="357"/>
      <c r="C1124" s="356"/>
      <c r="D1124" s="356"/>
      <c r="E1124" s="356"/>
      <c r="F1124" s="356"/>
      <c r="G1124" s="356"/>
      <c r="H1124" s="358"/>
      <c r="I1124" s="359"/>
      <c r="J1124" s="360"/>
      <c r="K1124" s="360"/>
      <c r="L1124" s="22"/>
      <c r="M1124" s="356"/>
      <c r="N1124"/>
      <c r="O1124" s="361"/>
      <c r="P1124" s="356"/>
    </row>
    <row r="1125" spans="1:16">
      <c r="A1125" s="356"/>
      <c r="B1125" s="357"/>
      <c r="C1125" s="356"/>
      <c r="D1125" s="356"/>
      <c r="E1125" s="356"/>
      <c r="F1125" s="356"/>
      <c r="G1125" s="356"/>
      <c r="H1125" s="358"/>
      <c r="I1125" s="359"/>
      <c r="J1125" s="360"/>
      <c r="K1125" s="360"/>
      <c r="L1125" s="22"/>
      <c r="M1125" s="356"/>
      <c r="N1125"/>
      <c r="O1125" s="361"/>
      <c r="P1125" s="356"/>
    </row>
    <row r="1126" spans="1:16">
      <c r="A1126" s="356"/>
      <c r="B1126" s="357"/>
      <c r="C1126" s="356"/>
      <c r="D1126" s="356"/>
      <c r="E1126" s="356"/>
      <c r="F1126" s="356"/>
      <c r="G1126" s="356"/>
      <c r="H1126" s="358"/>
      <c r="I1126" s="359"/>
      <c r="J1126" s="360"/>
      <c r="K1126" s="360"/>
      <c r="L1126" s="22"/>
      <c r="M1126" s="356"/>
      <c r="N1126"/>
      <c r="O1126" s="361"/>
      <c r="P1126" s="356"/>
    </row>
    <row r="1127" spans="1:16">
      <c r="A1127" s="356"/>
      <c r="B1127" s="357"/>
      <c r="C1127" s="356"/>
      <c r="D1127" s="356"/>
      <c r="E1127" s="356"/>
      <c r="F1127" s="356"/>
      <c r="G1127" s="356"/>
      <c r="H1127" s="358"/>
      <c r="I1127" s="359"/>
      <c r="J1127" s="360"/>
      <c r="K1127" s="360"/>
      <c r="L1127" s="22"/>
      <c r="M1127" s="356"/>
      <c r="N1127"/>
      <c r="O1127" s="361"/>
      <c r="P1127" s="356"/>
    </row>
    <row r="1128" spans="1:16">
      <c r="A1128" s="356"/>
      <c r="B1128" s="357"/>
      <c r="C1128" s="356"/>
      <c r="D1128" s="356"/>
      <c r="E1128" s="356"/>
      <c r="F1128" s="356"/>
      <c r="G1128" s="356"/>
      <c r="H1128" s="358"/>
      <c r="I1128" s="359"/>
      <c r="J1128" s="360"/>
      <c r="K1128" s="360"/>
      <c r="L1128" s="22"/>
      <c r="M1128" s="356"/>
      <c r="N1128"/>
      <c r="O1128" s="361"/>
      <c r="P1128" s="356"/>
    </row>
    <row r="1129" spans="1:16">
      <c r="A1129" s="356"/>
      <c r="B1129" s="357"/>
      <c r="C1129" s="356"/>
      <c r="D1129" s="356"/>
      <c r="E1129" s="356"/>
      <c r="F1129" s="356"/>
      <c r="G1129" s="356"/>
      <c r="H1129" s="358"/>
      <c r="I1129" s="359"/>
      <c r="J1129" s="360"/>
      <c r="K1129" s="360"/>
      <c r="L1129" s="22"/>
      <c r="M1129" s="356"/>
      <c r="N1129"/>
      <c r="O1129" s="361"/>
      <c r="P1129" s="356"/>
    </row>
    <row r="1130" spans="1:16">
      <c r="A1130" s="356"/>
      <c r="B1130" s="357"/>
      <c r="C1130" s="356"/>
      <c r="D1130" s="356"/>
      <c r="E1130" s="356"/>
      <c r="F1130" s="356"/>
      <c r="G1130" s="356"/>
      <c r="H1130" s="358"/>
      <c r="I1130" s="359"/>
      <c r="J1130" s="360"/>
      <c r="K1130" s="360"/>
      <c r="L1130" s="22"/>
      <c r="M1130" s="356"/>
      <c r="N1130"/>
      <c r="O1130" s="361"/>
      <c r="P1130" s="356"/>
    </row>
    <row r="1131" spans="1:16">
      <c r="A1131" s="356"/>
      <c r="B1131" s="357"/>
      <c r="C1131" s="356"/>
      <c r="D1131" s="356"/>
      <c r="E1131" s="356"/>
      <c r="F1131" s="356"/>
      <c r="G1131" s="356"/>
      <c r="H1131" s="358"/>
      <c r="I1131" s="359"/>
      <c r="J1131" s="360"/>
      <c r="K1131" s="360"/>
      <c r="L1131" s="22"/>
      <c r="M1131" s="356"/>
      <c r="N1131"/>
      <c r="O1131" s="361"/>
      <c r="P1131" s="356"/>
    </row>
    <row r="1132" spans="1:16">
      <c r="A1132" s="356"/>
      <c r="B1132" s="357"/>
      <c r="C1132" s="356"/>
      <c r="D1132" s="356"/>
      <c r="E1132" s="356"/>
      <c r="F1132" s="356"/>
      <c r="G1132" s="356"/>
      <c r="H1132" s="358"/>
      <c r="I1132" s="359"/>
      <c r="J1132" s="360"/>
      <c r="K1132" s="360"/>
      <c r="L1132" s="22"/>
      <c r="M1132" s="356"/>
      <c r="N1132"/>
      <c r="O1132" s="361"/>
      <c r="P1132" s="356"/>
    </row>
    <row r="1133" spans="1:16">
      <c r="A1133" s="356"/>
      <c r="B1133" s="357"/>
      <c r="C1133" s="356"/>
      <c r="D1133" s="356"/>
      <c r="E1133" s="356"/>
      <c r="F1133" s="356"/>
      <c r="G1133" s="356"/>
      <c r="H1133" s="358"/>
      <c r="I1133" s="359"/>
      <c r="J1133" s="360"/>
      <c r="K1133" s="360"/>
      <c r="L1133" s="22"/>
      <c r="M1133" s="356"/>
      <c r="N1133"/>
      <c r="O1133" s="361"/>
      <c r="P1133" s="356"/>
    </row>
    <row r="1134" spans="1:16">
      <c r="A1134" s="356"/>
      <c r="B1134" s="357"/>
      <c r="C1134" s="356"/>
      <c r="D1134" s="356"/>
      <c r="E1134" s="356"/>
      <c r="F1134" s="356"/>
      <c r="G1134" s="356"/>
      <c r="H1134" s="358"/>
      <c r="I1134" s="359"/>
      <c r="J1134" s="360"/>
      <c r="K1134" s="360"/>
      <c r="L1134" s="22"/>
      <c r="M1134" s="356"/>
      <c r="N1134"/>
      <c r="O1134" s="361"/>
      <c r="P1134" s="356"/>
    </row>
    <row r="1135" spans="1:16">
      <c r="A1135" s="356"/>
      <c r="B1135" s="357"/>
      <c r="C1135" s="356"/>
      <c r="D1135" s="356"/>
      <c r="E1135" s="356"/>
      <c r="F1135" s="356"/>
      <c r="G1135" s="356"/>
      <c r="H1135" s="358"/>
      <c r="I1135" s="359"/>
      <c r="J1135" s="360"/>
      <c r="K1135" s="360"/>
      <c r="L1135" s="22"/>
      <c r="M1135" s="356"/>
      <c r="N1135"/>
      <c r="O1135" s="361"/>
      <c r="P1135" s="356"/>
    </row>
    <row r="1136" spans="1:16">
      <c r="A1136" s="356"/>
      <c r="B1136" s="357"/>
      <c r="C1136" s="356"/>
      <c r="D1136" s="356"/>
      <c r="E1136" s="356"/>
      <c r="F1136" s="356"/>
      <c r="G1136" s="356"/>
      <c r="H1136" s="358"/>
      <c r="I1136" s="359"/>
      <c r="J1136" s="360"/>
      <c r="K1136" s="360"/>
      <c r="L1136" s="22"/>
      <c r="M1136" s="356"/>
      <c r="N1136"/>
      <c r="O1136" s="361"/>
      <c r="P1136" s="356"/>
    </row>
    <row r="1137" spans="1:16">
      <c r="A1137" s="356"/>
      <c r="B1137" s="357"/>
      <c r="C1137" s="356"/>
      <c r="D1137" s="356"/>
      <c r="E1137" s="356"/>
      <c r="F1137" s="356"/>
      <c r="G1137" s="356"/>
      <c r="H1137" s="358"/>
      <c r="I1137" s="359"/>
      <c r="J1137" s="360"/>
      <c r="K1137" s="360"/>
      <c r="L1137" s="22"/>
      <c r="M1137" s="356"/>
      <c r="N1137"/>
      <c r="O1137" s="361"/>
      <c r="P1137" s="356"/>
    </row>
    <row r="1138" spans="1:16">
      <c r="A1138" s="356"/>
      <c r="B1138" s="357"/>
      <c r="C1138" s="356"/>
      <c r="D1138" s="356"/>
      <c r="E1138" s="356"/>
      <c r="F1138" s="356"/>
      <c r="G1138" s="356"/>
      <c r="H1138" s="358"/>
      <c r="I1138" s="359"/>
      <c r="J1138" s="360"/>
      <c r="K1138" s="360"/>
      <c r="L1138" s="22"/>
      <c r="M1138" s="356"/>
      <c r="N1138"/>
      <c r="O1138" s="361"/>
      <c r="P1138" s="356"/>
    </row>
    <row r="1139" spans="1:16">
      <c r="A1139" s="356"/>
      <c r="B1139" s="357"/>
      <c r="C1139" s="356"/>
      <c r="D1139" s="356"/>
      <c r="E1139" s="356"/>
      <c r="F1139" s="356"/>
      <c r="G1139" s="356"/>
      <c r="H1139" s="358"/>
      <c r="I1139" s="359"/>
      <c r="J1139" s="360"/>
      <c r="K1139" s="360"/>
      <c r="L1139" s="22"/>
      <c r="M1139" s="356"/>
      <c r="N1139"/>
      <c r="O1139" s="361"/>
      <c r="P1139" s="356"/>
    </row>
    <row r="1140" spans="1:16">
      <c r="A1140" s="356"/>
      <c r="B1140" s="357"/>
      <c r="C1140" s="356"/>
      <c r="D1140" s="356"/>
      <c r="E1140" s="356"/>
      <c r="F1140" s="356"/>
      <c r="G1140" s="356"/>
      <c r="H1140" s="358"/>
      <c r="I1140" s="359"/>
      <c r="J1140" s="360"/>
      <c r="K1140" s="360"/>
      <c r="L1140" s="22"/>
      <c r="M1140" s="356"/>
      <c r="N1140"/>
      <c r="O1140" s="361"/>
      <c r="P1140" s="356"/>
    </row>
    <row r="1141" spans="1:16">
      <c r="A1141" s="356"/>
      <c r="B1141" s="357"/>
      <c r="C1141" s="356"/>
      <c r="D1141" s="356"/>
      <c r="E1141" s="356"/>
      <c r="F1141" s="356"/>
      <c r="G1141" s="356"/>
      <c r="H1141" s="358"/>
      <c r="I1141" s="359"/>
      <c r="J1141" s="360"/>
      <c r="K1141" s="360"/>
      <c r="L1141" s="22"/>
      <c r="M1141" s="356"/>
      <c r="N1141"/>
      <c r="O1141" s="361"/>
      <c r="P1141" s="356"/>
    </row>
    <row r="1142" spans="1:16">
      <c r="A1142" s="356"/>
      <c r="B1142" s="357"/>
      <c r="C1142" s="356"/>
      <c r="D1142" s="356"/>
      <c r="E1142" s="356"/>
      <c r="F1142" s="356"/>
      <c r="G1142" s="356"/>
      <c r="H1142" s="358"/>
      <c r="I1142" s="359"/>
      <c r="J1142" s="360"/>
      <c r="K1142" s="360"/>
      <c r="L1142" s="22"/>
      <c r="M1142" s="356"/>
      <c r="N1142"/>
      <c r="O1142" s="361"/>
      <c r="P1142" s="356"/>
    </row>
    <row r="1143" spans="1:16">
      <c r="A1143" s="356"/>
      <c r="B1143" s="357"/>
      <c r="C1143" s="356"/>
      <c r="D1143" s="356"/>
      <c r="E1143" s="356"/>
      <c r="F1143" s="356"/>
      <c r="G1143" s="356"/>
      <c r="H1143" s="358"/>
      <c r="I1143" s="359"/>
      <c r="J1143" s="360"/>
      <c r="K1143" s="360"/>
      <c r="L1143" s="22"/>
      <c r="M1143" s="356"/>
      <c r="N1143"/>
      <c r="O1143" s="361"/>
      <c r="P1143" s="356"/>
    </row>
    <row r="1144" spans="1:16">
      <c r="A1144" s="356"/>
      <c r="B1144" s="357"/>
      <c r="C1144" s="356"/>
      <c r="D1144" s="356"/>
      <c r="E1144" s="356"/>
      <c r="F1144" s="356"/>
      <c r="G1144" s="356"/>
      <c r="H1144" s="358"/>
      <c r="I1144" s="359"/>
      <c r="J1144" s="360"/>
      <c r="K1144" s="360"/>
      <c r="L1144" s="22"/>
      <c r="M1144" s="356"/>
      <c r="N1144"/>
      <c r="O1144" s="361"/>
      <c r="P1144" s="356"/>
    </row>
    <row r="1145" spans="1:16">
      <c r="A1145" s="356"/>
      <c r="B1145" s="357"/>
      <c r="C1145" s="356"/>
      <c r="D1145" s="356"/>
      <c r="E1145" s="356"/>
      <c r="F1145" s="356"/>
      <c r="G1145" s="356"/>
      <c r="H1145" s="358"/>
      <c r="I1145" s="359"/>
      <c r="J1145" s="360"/>
      <c r="K1145" s="360"/>
      <c r="L1145" s="22"/>
      <c r="M1145" s="356"/>
      <c r="N1145"/>
      <c r="O1145" s="361"/>
      <c r="P1145" s="356"/>
    </row>
    <row r="1146" spans="1:16">
      <c r="A1146" s="356"/>
      <c r="B1146" s="357"/>
      <c r="C1146" s="356"/>
      <c r="D1146" s="356"/>
      <c r="E1146" s="356"/>
      <c r="F1146" s="356"/>
      <c r="G1146" s="356"/>
      <c r="H1146" s="358"/>
      <c r="I1146" s="359"/>
      <c r="J1146" s="360"/>
      <c r="K1146" s="360"/>
      <c r="L1146" s="22"/>
      <c r="M1146" s="356"/>
      <c r="N1146"/>
      <c r="O1146" s="361"/>
      <c r="P1146" s="356"/>
    </row>
    <row r="1147" spans="1:16">
      <c r="A1147" s="356"/>
      <c r="B1147" s="357"/>
      <c r="C1147" s="356"/>
      <c r="D1147" s="356"/>
      <c r="E1147" s="356"/>
      <c r="F1147" s="356"/>
      <c r="G1147" s="356"/>
      <c r="H1147" s="358"/>
      <c r="I1147" s="359"/>
      <c r="J1147" s="360"/>
      <c r="K1147" s="360"/>
      <c r="L1147" s="22"/>
      <c r="M1147" s="356"/>
      <c r="N1147"/>
      <c r="O1147" s="361"/>
      <c r="P1147" s="356"/>
    </row>
    <row r="1148" spans="1:16">
      <c r="A1148" s="356"/>
      <c r="B1148" s="357"/>
      <c r="C1148" s="356"/>
      <c r="D1148" s="356"/>
      <c r="E1148" s="356"/>
      <c r="F1148" s="356"/>
      <c r="G1148" s="356"/>
      <c r="H1148" s="358"/>
      <c r="I1148" s="359"/>
      <c r="J1148" s="360"/>
      <c r="K1148" s="360"/>
      <c r="L1148" s="22"/>
      <c r="M1148" s="356"/>
      <c r="N1148"/>
      <c r="O1148" s="361"/>
      <c r="P1148" s="356"/>
    </row>
    <row r="1149" spans="1:16">
      <c r="A1149" s="356"/>
      <c r="B1149" s="357"/>
      <c r="C1149" s="356"/>
      <c r="D1149" s="356"/>
      <c r="E1149" s="356"/>
      <c r="F1149" s="356"/>
      <c r="G1149" s="356"/>
      <c r="H1149" s="358"/>
      <c r="I1149" s="359"/>
      <c r="J1149" s="360"/>
      <c r="K1149" s="360"/>
      <c r="L1149" s="22"/>
      <c r="M1149" s="356"/>
      <c r="N1149"/>
      <c r="O1149" s="361"/>
      <c r="P1149" s="356"/>
    </row>
    <row r="1150" spans="1:16">
      <c r="A1150" s="356"/>
      <c r="B1150" s="357"/>
      <c r="C1150" s="356"/>
      <c r="D1150" s="356"/>
      <c r="E1150" s="356"/>
      <c r="F1150" s="356"/>
      <c r="G1150" s="356"/>
      <c r="H1150" s="358"/>
      <c r="I1150" s="359"/>
      <c r="J1150" s="360"/>
      <c r="K1150" s="360"/>
      <c r="L1150" s="22"/>
      <c r="M1150" s="356"/>
      <c r="N1150"/>
      <c r="O1150" s="361"/>
      <c r="P1150" s="356"/>
    </row>
    <row r="1151" spans="1:16">
      <c r="A1151" s="356"/>
      <c r="B1151" s="357"/>
      <c r="C1151" s="356"/>
      <c r="D1151" s="356"/>
      <c r="E1151" s="356"/>
      <c r="F1151" s="356"/>
      <c r="G1151" s="356"/>
      <c r="H1151" s="358"/>
      <c r="I1151" s="359"/>
      <c r="J1151" s="360"/>
      <c r="K1151" s="360"/>
      <c r="L1151" s="22"/>
      <c r="M1151" s="356"/>
      <c r="N1151"/>
      <c r="O1151" s="361"/>
      <c r="P1151" s="356"/>
    </row>
    <row r="1152" spans="1:16">
      <c r="A1152" s="356"/>
      <c r="B1152" s="357"/>
      <c r="C1152" s="356"/>
      <c r="D1152" s="356"/>
      <c r="E1152" s="356"/>
      <c r="F1152" s="356"/>
      <c r="G1152" s="356"/>
      <c r="H1152" s="358"/>
      <c r="I1152" s="359"/>
      <c r="J1152" s="360"/>
      <c r="K1152" s="360"/>
      <c r="L1152" s="22"/>
      <c r="M1152" s="356"/>
      <c r="N1152"/>
      <c r="O1152" s="361"/>
      <c r="P1152" s="356"/>
    </row>
    <row r="1153" spans="1:16">
      <c r="A1153" s="356"/>
      <c r="B1153" s="357"/>
      <c r="C1153" s="356"/>
      <c r="D1153" s="356"/>
      <c r="E1153" s="356"/>
      <c r="F1153" s="356"/>
      <c r="G1153" s="356"/>
      <c r="H1153" s="358"/>
      <c r="I1153" s="359"/>
      <c r="J1153" s="360"/>
      <c r="K1153" s="360"/>
      <c r="L1153" s="22"/>
      <c r="M1153" s="356"/>
      <c r="N1153"/>
      <c r="O1153" s="361"/>
      <c r="P1153" s="356"/>
    </row>
    <row r="1154" spans="1:16">
      <c r="A1154" s="356"/>
      <c r="B1154" s="357"/>
      <c r="C1154" s="356"/>
      <c r="D1154" s="356"/>
      <c r="E1154" s="356"/>
      <c r="F1154" s="356"/>
      <c r="G1154" s="356"/>
      <c r="H1154" s="358"/>
      <c r="I1154" s="359"/>
      <c r="J1154" s="360"/>
      <c r="K1154" s="360"/>
      <c r="L1154" s="22"/>
      <c r="M1154" s="356"/>
      <c r="N1154"/>
      <c r="O1154" s="361"/>
      <c r="P1154" s="356"/>
    </row>
    <row r="1155" spans="1:16">
      <c r="A1155" s="356"/>
      <c r="B1155" s="357"/>
      <c r="C1155" s="356"/>
      <c r="D1155" s="356"/>
      <c r="E1155" s="356"/>
      <c r="F1155" s="356"/>
      <c r="G1155" s="356"/>
      <c r="H1155" s="358"/>
      <c r="I1155" s="359"/>
      <c r="J1155" s="360"/>
      <c r="K1155" s="360"/>
      <c r="L1155" s="22"/>
      <c r="M1155" s="356"/>
      <c r="N1155"/>
      <c r="O1155" s="361"/>
      <c r="P1155" s="356"/>
    </row>
    <row r="1156" spans="1:16">
      <c r="A1156" s="356"/>
      <c r="B1156" s="357"/>
      <c r="C1156" s="356"/>
      <c r="D1156" s="356"/>
      <c r="E1156" s="356"/>
      <c r="F1156" s="356"/>
      <c r="G1156" s="356"/>
      <c r="H1156" s="358"/>
      <c r="I1156" s="359"/>
      <c r="J1156" s="360"/>
      <c r="K1156" s="360"/>
      <c r="L1156" s="22"/>
      <c r="M1156" s="356"/>
      <c r="N1156"/>
      <c r="O1156" s="361"/>
      <c r="P1156" s="356"/>
    </row>
    <row r="1157" spans="1:16">
      <c r="A1157" s="356"/>
      <c r="B1157" s="357"/>
      <c r="C1157" s="356"/>
      <c r="D1157" s="356"/>
      <c r="E1157" s="356"/>
      <c r="F1157" s="356"/>
      <c r="G1157" s="356"/>
      <c r="H1157" s="358"/>
      <c r="I1157" s="359"/>
      <c r="J1157" s="360"/>
      <c r="K1157" s="360"/>
      <c r="L1157" s="22"/>
      <c r="M1157" s="356"/>
      <c r="N1157"/>
      <c r="O1157" s="361"/>
      <c r="P1157" s="356"/>
    </row>
    <row r="1158" spans="1:16">
      <c r="A1158" s="356"/>
      <c r="B1158" s="357"/>
      <c r="C1158" s="356"/>
      <c r="D1158" s="356"/>
      <c r="E1158" s="356"/>
      <c r="F1158" s="356"/>
      <c r="G1158" s="356"/>
      <c r="H1158" s="358"/>
      <c r="I1158" s="359"/>
      <c r="J1158" s="360"/>
      <c r="K1158" s="360"/>
      <c r="L1158" s="22"/>
      <c r="M1158" s="356"/>
      <c r="N1158"/>
      <c r="O1158" s="361"/>
      <c r="P1158" s="356"/>
    </row>
    <row r="1159" spans="1:16">
      <c r="A1159" s="356"/>
      <c r="B1159" s="357"/>
      <c r="C1159" s="356"/>
      <c r="D1159" s="356"/>
      <c r="E1159" s="356"/>
      <c r="F1159" s="356"/>
      <c r="G1159" s="356"/>
      <c r="H1159" s="358"/>
      <c r="I1159" s="359"/>
      <c r="J1159" s="360"/>
      <c r="K1159" s="360"/>
      <c r="L1159" s="22"/>
      <c r="M1159" s="356"/>
      <c r="N1159"/>
      <c r="O1159" s="361"/>
      <c r="P1159" s="356"/>
    </row>
    <row r="1160" spans="1:16">
      <c r="A1160" s="356"/>
      <c r="B1160" s="357"/>
      <c r="C1160" s="356"/>
      <c r="D1160" s="356"/>
      <c r="E1160" s="356"/>
      <c r="F1160" s="356"/>
      <c r="G1160" s="356"/>
      <c r="H1160" s="358"/>
      <c r="I1160" s="359"/>
      <c r="J1160" s="360"/>
      <c r="K1160" s="360"/>
      <c r="L1160" s="22"/>
      <c r="M1160" s="356"/>
      <c r="N1160"/>
      <c r="O1160" s="361"/>
      <c r="P1160" s="356"/>
    </row>
    <row r="1161" spans="1:16">
      <c r="A1161" s="356"/>
      <c r="B1161" s="357"/>
      <c r="C1161" s="356"/>
      <c r="D1161" s="356"/>
      <c r="E1161" s="356"/>
      <c r="F1161" s="356"/>
      <c r="G1161" s="356"/>
      <c r="H1161" s="358"/>
      <c r="I1161" s="359"/>
      <c r="J1161" s="360"/>
      <c r="K1161" s="360"/>
      <c r="L1161" s="22"/>
      <c r="M1161" s="356"/>
      <c r="N1161"/>
      <c r="O1161" s="361"/>
      <c r="P1161" s="356"/>
    </row>
    <row r="1162" spans="1:16">
      <c r="A1162" s="356"/>
      <c r="B1162" s="357"/>
      <c r="C1162" s="356"/>
      <c r="D1162" s="356"/>
      <c r="E1162" s="356"/>
      <c r="F1162" s="356"/>
      <c r="G1162" s="356"/>
      <c r="H1162" s="358"/>
      <c r="I1162" s="359"/>
      <c r="J1162" s="360"/>
      <c r="K1162" s="360"/>
      <c r="L1162" s="22"/>
      <c r="M1162" s="356"/>
      <c r="N1162"/>
      <c r="O1162" s="361"/>
      <c r="P1162" s="356"/>
    </row>
    <row r="1163" spans="1:16">
      <c r="A1163" s="356"/>
      <c r="B1163" s="357"/>
      <c r="C1163" s="356"/>
      <c r="D1163" s="356"/>
      <c r="E1163" s="356"/>
      <c r="F1163" s="356"/>
      <c r="G1163" s="356"/>
      <c r="H1163" s="358"/>
      <c r="I1163" s="359"/>
      <c r="J1163" s="360"/>
      <c r="K1163" s="360"/>
      <c r="L1163" s="22"/>
      <c r="M1163" s="356"/>
      <c r="N1163"/>
      <c r="O1163" s="361"/>
      <c r="P1163" s="356"/>
    </row>
    <row r="1164" spans="1:16">
      <c r="A1164" s="356"/>
      <c r="B1164" s="357"/>
      <c r="C1164" s="356"/>
      <c r="D1164" s="356"/>
      <c r="E1164" s="356"/>
      <c r="F1164" s="356"/>
      <c r="G1164" s="356"/>
      <c r="H1164" s="358"/>
      <c r="I1164" s="359"/>
      <c r="J1164" s="360"/>
      <c r="K1164" s="360"/>
      <c r="L1164" s="22"/>
      <c r="M1164" s="356"/>
      <c r="N1164"/>
      <c r="O1164" s="361"/>
      <c r="P1164" s="356"/>
    </row>
    <row r="1165" spans="1:16">
      <c r="A1165" s="356"/>
      <c r="B1165" s="357"/>
      <c r="C1165" s="356"/>
      <c r="D1165" s="356"/>
      <c r="E1165" s="356"/>
      <c r="F1165" s="356"/>
      <c r="G1165" s="356"/>
      <c r="H1165" s="358"/>
      <c r="I1165" s="359"/>
      <c r="J1165" s="360"/>
      <c r="K1165" s="360"/>
      <c r="L1165" s="22"/>
      <c r="M1165" s="356"/>
      <c r="N1165"/>
      <c r="O1165" s="361"/>
      <c r="P1165" s="356"/>
    </row>
    <row r="1166" spans="1:16">
      <c r="A1166" s="356"/>
      <c r="B1166" s="357"/>
      <c r="C1166" s="356"/>
      <c r="D1166" s="356"/>
      <c r="E1166" s="356"/>
      <c r="F1166" s="356"/>
      <c r="G1166" s="356"/>
      <c r="H1166" s="358"/>
      <c r="I1166" s="359"/>
      <c r="J1166" s="360"/>
      <c r="K1166" s="360"/>
      <c r="L1166" s="22"/>
      <c r="M1166" s="356"/>
      <c r="N1166"/>
      <c r="O1166" s="361"/>
      <c r="P1166" s="356"/>
    </row>
    <row r="1167" spans="1:16">
      <c r="A1167" s="356"/>
      <c r="B1167" s="357"/>
      <c r="C1167" s="356"/>
      <c r="D1167" s="356"/>
      <c r="E1167" s="356"/>
      <c r="F1167" s="356"/>
      <c r="G1167" s="356"/>
      <c r="H1167" s="358"/>
      <c r="I1167" s="359"/>
      <c r="J1167" s="360"/>
      <c r="K1167" s="360"/>
      <c r="L1167" s="22"/>
      <c r="M1167" s="356"/>
      <c r="N1167"/>
      <c r="O1167" s="361"/>
      <c r="P1167" s="356"/>
    </row>
    <row r="1168" spans="1:16">
      <c r="A1168" s="356"/>
      <c r="B1168" s="357"/>
      <c r="C1168" s="356"/>
      <c r="D1168" s="356"/>
      <c r="E1168" s="356"/>
      <c r="F1168" s="356"/>
      <c r="G1168" s="356"/>
      <c r="H1168" s="358"/>
      <c r="I1168" s="359"/>
      <c r="J1168" s="360"/>
      <c r="K1168" s="360"/>
      <c r="L1168" s="22"/>
      <c r="M1168" s="356"/>
      <c r="N1168"/>
      <c r="O1168" s="361"/>
      <c r="P1168" s="356"/>
    </row>
    <row r="1169" spans="1:16">
      <c r="A1169" s="356"/>
      <c r="B1169" s="357"/>
      <c r="C1169" s="356"/>
      <c r="D1169" s="356"/>
      <c r="E1169" s="356"/>
      <c r="F1169" s="356"/>
      <c r="G1169" s="356"/>
      <c r="H1169" s="358"/>
      <c r="I1169" s="359"/>
      <c r="J1169" s="360"/>
      <c r="K1169" s="360"/>
      <c r="L1169" s="22"/>
      <c r="M1169" s="356"/>
      <c r="N1169"/>
      <c r="O1169" s="361"/>
      <c r="P1169" s="356"/>
    </row>
    <row r="1170" spans="1:16">
      <c r="A1170" s="356"/>
      <c r="B1170" s="357"/>
      <c r="C1170" s="356"/>
      <c r="D1170" s="356"/>
      <c r="E1170" s="356"/>
      <c r="F1170" s="356"/>
      <c r="G1170" s="356"/>
      <c r="H1170" s="358"/>
      <c r="I1170" s="359"/>
      <c r="J1170" s="360"/>
      <c r="K1170" s="360"/>
      <c r="L1170" s="22"/>
      <c r="M1170" s="356"/>
      <c r="N1170"/>
      <c r="O1170" s="361"/>
      <c r="P1170" s="356"/>
    </row>
    <row r="1171" spans="1:16">
      <c r="A1171" s="356"/>
      <c r="B1171" s="357"/>
      <c r="C1171" s="356"/>
      <c r="D1171" s="356"/>
      <c r="E1171" s="356"/>
      <c r="F1171" s="356"/>
      <c r="G1171" s="356"/>
      <c r="H1171" s="358"/>
      <c r="I1171" s="359"/>
      <c r="J1171" s="360"/>
      <c r="K1171" s="360"/>
      <c r="L1171" s="22"/>
      <c r="M1171" s="356"/>
      <c r="N1171"/>
      <c r="O1171" s="361"/>
      <c r="P1171" s="356"/>
    </row>
    <row r="1172" spans="1:16">
      <c r="A1172" s="356"/>
      <c r="B1172" s="357"/>
      <c r="C1172" s="356"/>
      <c r="D1172" s="356"/>
      <c r="E1172" s="356"/>
      <c r="F1172" s="356"/>
      <c r="G1172" s="356"/>
      <c r="H1172" s="358"/>
      <c r="I1172" s="359"/>
      <c r="J1172" s="360"/>
      <c r="K1172" s="360"/>
      <c r="L1172" s="22"/>
      <c r="M1172" s="356"/>
      <c r="N1172"/>
      <c r="O1172" s="361"/>
      <c r="P1172" s="356"/>
    </row>
    <row r="1173" spans="1:16">
      <c r="A1173" s="356"/>
      <c r="B1173" s="357"/>
      <c r="C1173" s="356"/>
      <c r="D1173" s="356"/>
      <c r="E1173" s="356"/>
      <c r="F1173" s="356"/>
      <c r="G1173" s="356"/>
      <c r="H1173" s="358"/>
      <c r="I1173" s="359"/>
      <c r="J1173" s="360"/>
      <c r="K1173" s="360"/>
      <c r="L1173" s="22"/>
      <c r="M1173" s="356"/>
      <c r="N1173"/>
      <c r="O1173" s="361"/>
      <c r="P1173" s="356"/>
    </row>
    <row r="1174" spans="1:16">
      <c r="A1174" s="356"/>
      <c r="B1174" s="357"/>
      <c r="C1174" s="356"/>
      <c r="D1174" s="356"/>
      <c r="E1174" s="356"/>
      <c r="F1174" s="356"/>
      <c r="G1174" s="356"/>
      <c r="H1174" s="358"/>
      <c r="I1174" s="359"/>
      <c r="J1174" s="360"/>
      <c r="K1174" s="360"/>
      <c r="L1174" s="22"/>
      <c r="M1174" s="356"/>
      <c r="N1174"/>
      <c r="O1174" s="361"/>
      <c r="P1174" s="356"/>
    </row>
    <row r="1175" spans="1:16">
      <c r="A1175" s="356"/>
      <c r="B1175" s="357"/>
      <c r="C1175" s="356"/>
      <c r="D1175" s="356"/>
      <c r="E1175" s="356"/>
      <c r="F1175" s="356"/>
      <c r="G1175" s="356"/>
      <c r="H1175" s="358"/>
      <c r="I1175" s="359"/>
      <c r="J1175" s="360"/>
      <c r="K1175" s="360"/>
      <c r="L1175" s="22"/>
      <c r="M1175" s="356"/>
      <c r="N1175"/>
      <c r="O1175" s="361"/>
      <c r="P1175" s="356"/>
    </row>
    <row r="1176" spans="1:16">
      <c r="A1176" s="356"/>
      <c r="B1176" s="357"/>
      <c r="C1176" s="356"/>
      <c r="D1176" s="356"/>
      <c r="E1176" s="356"/>
      <c r="F1176" s="356"/>
      <c r="G1176" s="356"/>
      <c r="H1176" s="358"/>
      <c r="I1176" s="359"/>
      <c r="J1176" s="360"/>
      <c r="K1176" s="360"/>
      <c r="L1176" s="22"/>
      <c r="M1176" s="356"/>
      <c r="N1176"/>
      <c r="O1176" s="361"/>
      <c r="P1176" s="356"/>
    </row>
    <row r="1177" spans="1:16">
      <c r="A1177" s="356"/>
      <c r="B1177" s="357"/>
      <c r="C1177" s="356"/>
      <c r="D1177" s="356"/>
      <c r="E1177" s="356"/>
      <c r="F1177" s="356"/>
      <c r="G1177" s="356"/>
      <c r="H1177" s="358"/>
      <c r="I1177" s="359"/>
      <c r="J1177" s="360"/>
      <c r="K1177" s="360"/>
      <c r="L1177" s="22"/>
      <c r="M1177" s="356"/>
      <c r="N1177"/>
      <c r="O1177" s="361"/>
      <c r="P1177" s="356"/>
    </row>
    <row r="1178" spans="1:16">
      <c r="A1178" s="356"/>
      <c r="B1178" s="357"/>
      <c r="C1178" s="356"/>
      <c r="D1178" s="356"/>
      <c r="E1178" s="356"/>
      <c r="F1178" s="356"/>
      <c r="G1178" s="356"/>
      <c r="H1178" s="358"/>
      <c r="I1178" s="359"/>
      <c r="J1178" s="360"/>
      <c r="K1178" s="360"/>
      <c r="L1178" s="22"/>
      <c r="M1178" s="356"/>
      <c r="N1178"/>
      <c r="O1178" s="361"/>
      <c r="P1178" s="356"/>
    </row>
    <row r="1179" spans="1:16">
      <c r="A1179" s="356"/>
      <c r="B1179" s="357"/>
      <c r="C1179" s="356"/>
      <c r="D1179" s="356"/>
      <c r="E1179" s="356"/>
      <c r="F1179" s="356"/>
      <c r="G1179" s="356"/>
      <c r="H1179" s="358"/>
      <c r="I1179" s="359"/>
      <c r="J1179" s="360"/>
      <c r="K1179" s="360"/>
      <c r="L1179" s="22"/>
      <c r="M1179" s="356"/>
      <c r="N1179"/>
      <c r="O1179" s="361"/>
      <c r="P1179" s="356"/>
    </row>
    <row r="1180" spans="1:16">
      <c r="A1180" s="356"/>
      <c r="B1180" s="357"/>
      <c r="C1180" s="356"/>
      <c r="D1180" s="356"/>
      <c r="E1180" s="356"/>
      <c r="F1180" s="356"/>
      <c r="G1180" s="356"/>
      <c r="H1180" s="358"/>
      <c r="I1180" s="359"/>
      <c r="J1180" s="360"/>
      <c r="K1180" s="360"/>
      <c r="L1180" s="22"/>
      <c r="M1180" s="356"/>
      <c r="N1180"/>
      <c r="O1180" s="361"/>
      <c r="P1180" s="356"/>
    </row>
    <row r="1181" spans="1:16">
      <c r="A1181" s="356"/>
      <c r="B1181" s="357"/>
      <c r="C1181" s="356"/>
      <c r="D1181" s="356"/>
      <c r="E1181" s="356"/>
      <c r="F1181" s="356"/>
      <c r="G1181" s="356"/>
      <c r="H1181" s="358"/>
      <c r="I1181" s="359"/>
      <c r="J1181" s="360"/>
      <c r="K1181" s="360"/>
      <c r="L1181" s="22"/>
      <c r="M1181" s="356"/>
      <c r="N1181"/>
      <c r="O1181" s="361"/>
      <c r="P1181" s="356"/>
    </row>
    <row r="1182" spans="1:16">
      <c r="A1182" s="356"/>
      <c r="B1182" s="357"/>
      <c r="C1182" s="356"/>
      <c r="D1182" s="356"/>
      <c r="E1182" s="356"/>
      <c r="F1182" s="356"/>
      <c r="G1182" s="356"/>
      <c r="H1182" s="358"/>
      <c r="I1182" s="359"/>
      <c r="J1182" s="360"/>
      <c r="K1182" s="360"/>
      <c r="L1182" s="22"/>
      <c r="M1182" s="356"/>
      <c r="N1182"/>
      <c r="O1182" s="361"/>
      <c r="P1182" s="356"/>
    </row>
    <row r="1183" spans="1:16">
      <c r="A1183" s="356"/>
      <c r="B1183" s="357"/>
      <c r="C1183" s="356"/>
      <c r="D1183" s="356"/>
      <c r="E1183" s="356"/>
      <c r="F1183" s="356"/>
      <c r="G1183" s="356"/>
      <c r="H1183" s="358"/>
      <c r="I1183" s="359"/>
      <c r="J1183" s="360"/>
      <c r="K1183" s="360"/>
      <c r="L1183" s="22"/>
      <c r="M1183" s="356"/>
      <c r="N1183"/>
      <c r="O1183" s="361"/>
      <c r="P1183" s="356"/>
    </row>
    <row r="1184" spans="1:16">
      <c r="A1184" s="356"/>
      <c r="B1184" s="357"/>
      <c r="C1184" s="356"/>
      <c r="D1184" s="356"/>
      <c r="E1184" s="356"/>
      <c r="F1184" s="356"/>
      <c r="G1184" s="356"/>
      <c r="H1184" s="358"/>
      <c r="I1184" s="359"/>
      <c r="J1184" s="360"/>
      <c r="K1184" s="360"/>
      <c r="L1184" s="22"/>
      <c r="M1184" s="356"/>
      <c r="N1184"/>
      <c r="O1184" s="361"/>
      <c r="P1184" s="356"/>
    </row>
    <row r="1185" spans="1:16">
      <c r="A1185" s="356"/>
      <c r="B1185" s="357"/>
      <c r="C1185" s="356"/>
      <c r="D1185" s="356"/>
      <c r="E1185" s="356"/>
      <c r="F1185" s="356"/>
      <c r="G1185" s="356"/>
      <c r="H1185" s="358"/>
      <c r="I1185" s="359"/>
      <c r="J1185" s="360"/>
      <c r="K1185" s="360"/>
      <c r="L1185" s="22"/>
      <c r="M1185" s="356"/>
      <c r="N1185"/>
      <c r="O1185" s="361"/>
      <c r="P1185" s="356"/>
    </row>
    <row r="1186" spans="1:16">
      <c r="A1186" s="356"/>
      <c r="B1186" s="357"/>
      <c r="C1186" s="356"/>
      <c r="D1186" s="356"/>
      <c r="E1186" s="356"/>
      <c r="F1186" s="356"/>
      <c r="G1186" s="356"/>
      <c r="H1186" s="358"/>
      <c r="I1186" s="359"/>
      <c r="J1186" s="360"/>
      <c r="K1186" s="360"/>
      <c r="L1186" s="22"/>
      <c r="M1186" s="356"/>
      <c r="N1186"/>
      <c r="O1186" s="361"/>
      <c r="P1186" s="356"/>
    </row>
    <row r="1187" spans="1:16">
      <c r="A1187" s="356"/>
      <c r="B1187" s="357"/>
      <c r="C1187" s="356"/>
      <c r="D1187" s="356"/>
      <c r="E1187" s="356"/>
      <c r="F1187" s="356"/>
      <c r="G1187" s="356"/>
      <c r="H1187" s="358"/>
      <c r="I1187" s="359"/>
      <c r="J1187" s="360"/>
      <c r="K1187" s="360"/>
      <c r="L1187" s="22"/>
      <c r="M1187" s="356"/>
      <c r="N1187"/>
      <c r="O1187" s="361"/>
      <c r="P1187" s="356"/>
    </row>
    <row r="1188" spans="1:16">
      <c r="A1188" s="356"/>
      <c r="B1188" s="357"/>
      <c r="C1188" s="356"/>
      <c r="D1188" s="356"/>
      <c r="E1188" s="356"/>
      <c r="F1188" s="356"/>
      <c r="G1188" s="356"/>
      <c r="H1188" s="358"/>
      <c r="I1188" s="359"/>
      <c r="J1188" s="360"/>
      <c r="K1188" s="360"/>
      <c r="L1188" s="22"/>
      <c r="M1188" s="356"/>
      <c r="N1188"/>
      <c r="O1188" s="361"/>
      <c r="P1188" s="356"/>
    </row>
    <row r="1189" spans="1:16">
      <c r="A1189" s="356"/>
      <c r="B1189" s="357"/>
      <c r="C1189" s="356"/>
      <c r="D1189" s="356"/>
      <c r="E1189" s="356"/>
      <c r="F1189" s="356"/>
      <c r="G1189" s="356"/>
      <c r="H1189" s="358"/>
      <c r="I1189" s="359"/>
      <c r="J1189" s="360"/>
      <c r="K1189" s="360"/>
      <c r="L1189" s="22"/>
      <c r="M1189" s="356"/>
      <c r="N1189"/>
      <c r="O1189" s="361"/>
      <c r="P1189" s="356"/>
    </row>
    <row r="1190" spans="1:16">
      <c r="A1190" s="356"/>
      <c r="B1190" s="357"/>
      <c r="C1190" s="356"/>
      <c r="D1190" s="356"/>
      <c r="E1190" s="356"/>
      <c r="F1190" s="356"/>
      <c r="G1190" s="356"/>
      <c r="H1190" s="358"/>
      <c r="I1190" s="359"/>
      <c r="J1190" s="360"/>
      <c r="K1190" s="360"/>
      <c r="L1190" s="22"/>
      <c r="M1190" s="356"/>
      <c r="N1190"/>
      <c r="O1190" s="361"/>
      <c r="P1190" s="356"/>
    </row>
    <row r="1191" spans="1:16">
      <c r="A1191" s="356"/>
      <c r="B1191" s="357"/>
      <c r="C1191" s="356"/>
      <c r="D1191" s="356"/>
      <c r="E1191" s="356"/>
      <c r="F1191" s="356"/>
      <c r="G1191" s="356"/>
      <c r="H1191" s="358"/>
      <c r="I1191" s="359"/>
      <c r="J1191" s="360"/>
      <c r="K1191" s="360"/>
      <c r="L1191" s="22"/>
      <c r="M1191" s="356"/>
      <c r="N1191"/>
      <c r="O1191" s="361"/>
      <c r="P1191" s="356"/>
    </row>
    <row r="1192" spans="1:16">
      <c r="A1192" s="356"/>
      <c r="B1192" s="357"/>
      <c r="C1192" s="356"/>
      <c r="D1192" s="356"/>
      <c r="E1192" s="356"/>
      <c r="F1192" s="356"/>
      <c r="G1192" s="356"/>
      <c r="H1192" s="358"/>
      <c r="I1192" s="359"/>
      <c r="J1192" s="360"/>
      <c r="K1192" s="360"/>
      <c r="L1192" s="22"/>
      <c r="M1192" s="356"/>
      <c r="N1192"/>
      <c r="O1192" s="361"/>
      <c r="P1192" s="356"/>
    </row>
    <row r="1193" spans="1:16">
      <c r="A1193" s="356"/>
      <c r="B1193" s="357"/>
      <c r="C1193" s="356"/>
      <c r="D1193" s="356"/>
      <c r="E1193" s="356"/>
      <c r="F1193" s="356"/>
      <c r="G1193" s="356"/>
      <c r="H1193" s="358"/>
      <c r="I1193" s="359"/>
      <c r="J1193" s="360"/>
      <c r="K1193" s="360"/>
      <c r="L1193" s="22"/>
      <c r="M1193" s="356"/>
      <c r="N1193"/>
      <c r="O1193" s="361"/>
      <c r="P1193" s="356"/>
    </row>
    <row r="1194" spans="1:16">
      <c r="A1194" s="356"/>
      <c r="B1194" s="357"/>
      <c r="C1194" s="356"/>
      <c r="D1194" s="356"/>
      <c r="E1194" s="356"/>
      <c r="F1194" s="356"/>
      <c r="G1194" s="356"/>
      <c r="H1194" s="358"/>
      <c r="I1194" s="359"/>
      <c r="J1194" s="360"/>
      <c r="K1194" s="360"/>
      <c r="L1194" s="22"/>
      <c r="M1194" s="356"/>
      <c r="N1194"/>
      <c r="O1194" s="361"/>
      <c r="P1194" s="356"/>
    </row>
    <row r="1195" spans="1:16">
      <c r="A1195" s="356"/>
      <c r="B1195" s="357"/>
      <c r="C1195" s="356"/>
      <c r="D1195" s="356"/>
      <c r="E1195" s="356"/>
      <c r="F1195" s="356"/>
      <c r="G1195" s="356"/>
      <c r="H1195" s="358"/>
      <c r="I1195" s="359"/>
      <c r="J1195" s="360"/>
      <c r="K1195" s="360"/>
      <c r="L1195" s="22"/>
      <c r="M1195" s="356"/>
      <c r="N1195"/>
      <c r="O1195" s="361"/>
      <c r="P1195" s="356"/>
    </row>
    <row r="1196" spans="1:16">
      <c r="A1196" s="356"/>
      <c r="B1196" s="357"/>
      <c r="C1196" s="356"/>
      <c r="D1196" s="356"/>
      <c r="E1196" s="356"/>
      <c r="F1196" s="356"/>
      <c r="G1196" s="356"/>
      <c r="H1196" s="358"/>
      <c r="I1196" s="359"/>
      <c r="J1196" s="360"/>
      <c r="K1196" s="360"/>
      <c r="L1196" s="22"/>
      <c r="M1196" s="356"/>
      <c r="N1196"/>
      <c r="O1196" s="361"/>
      <c r="P1196" s="356"/>
    </row>
    <row r="1197" spans="1:16">
      <c r="A1197" s="356"/>
      <c r="B1197" s="357"/>
      <c r="C1197" s="356"/>
      <c r="D1197" s="356"/>
      <c r="E1197" s="356"/>
      <c r="F1197" s="356"/>
      <c r="G1197" s="356"/>
      <c r="H1197" s="358"/>
      <c r="I1197" s="359"/>
      <c r="J1197" s="360"/>
      <c r="K1197" s="360"/>
      <c r="L1197" s="22"/>
      <c r="M1197" s="356"/>
      <c r="N1197"/>
      <c r="O1197" s="361"/>
      <c r="P1197" s="356"/>
    </row>
    <row r="1198" spans="1:16">
      <c r="A1198" s="356"/>
      <c r="B1198" s="357"/>
      <c r="C1198" s="356"/>
      <c r="D1198" s="356"/>
      <c r="E1198" s="356"/>
      <c r="F1198" s="356"/>
      <c r="G1198" s="356"/>
      <c r="H1198" s="358"/>
      <c r="I1198" s="359"/>
      <c r="J1198" s="360"/>
      <c r="K1198" s="360"/>
      <c r="L1198" s="22"/>
      <c r="M1198" s="356"/>
      <c r="N1198"/>
      <c r="O1198" s="361"/>
      <c r="P1198" s="356"/>
    </row>
    <row r="1199" spans="1:16">
      <c r="A1199" s="356"/>
      <c r="B1199" s="357"/>
      <c r="C1199" s="356"/>
      <c r="D1199" s="356"/>
      <c r="E1199" s="356"/>
      <c r="F1199" s="356"/>
      <c r="G1199" s="356"/>
      <c r="H1199" s="358"/>
      <c r="I1199" s="359"/>
      <c r="J1199" s="360"/>
      <c r="K1199" s="360"/>
      <c r="L1199" s="22"/>
      <c r="M1199" s="356"/>
      <c r="N1199"/>
      <c r="O1199" s="361"/>
      <c r="P1199" s="356"/>
    </row>
    <row r="1200" spans="1:16">
      <c r="A1200" s="356"/>
      <c r="B1200" s="357"/>
      <c r="C1200" s="356"/>
      <c r="D1200" s="356"/>
      <c r="E1200" s="356"/>
      <c r="F1200" s="356"/>
      <c r="G1200" s="356"/>
      <c r="H1200" s="358"/>
      <c r="I1200" s="359"/>
      <c r="J1200" s="360"/>
      <c r="K1200" s="360"/>
      <c r="L1200" s="22"/>
      <c r="M1200" s="356"/>
      <c r="N1200"/>
      <c r="O1200" s="361"/>
      <c r="P1200" s="356"/>
    </row>
    <row r="1201" spans="1:16">
      <c r="A1201" s="356"/>
      <c r="B1201" s="357"/>
      <c r="C1201" s="356"/>
      <c r="D1201" s="356"/>
      <c r="E1201" s="356"/>
      <c r="F1201" s="356"/>
      <c r="G1201" s="356"/>
      <c r="H1201" s="358"/>
      <c r="I1201" s="359"/>
      <c r="J1201" s="360"/>
      <c r="K1201" s="360"/>
      <c r="L1201" s="22"/>
      <c r="M1201" s="356"/>
      <c r="N1201"/>
      <c r="O1201" s="361"/>
      <c r="P1201" s="356"/>
    </row>
    <row r="1202" spans="1:16">
      <c r="A1202" s="356"/>
      <c r="B1202" s="357"/>
      <c r="C1202" s="356"/>
      <c r="D1202" s="356"/>
      <c r="E1202" s="356"/>
      <c r="F1202" s="356"/>
      <c r="G1202" s="356"/>
      <c r="H1202" s="358"/>
      <c r="I1202" s="359"/>
      <c r="J1202" s="360"/>
      <c r="K1202" s="360"/>
      <c r="L1202" s="22"/>
      <c r="M1202" s="356"/>
      <c r="N1202"/>
      <c r="O1202" s="361"/>
      <c r="P1202" s="356"/>
    </row>
    <row r="1203" spans="1:16">
      <c r="A1203" s="356"/>
      <c r="B1203" s="357"/>
      <c r="C1203" s="356"/>
      <c r="D1203" s="356"/>
      <c r="E1203" s="356"/>
      <c r="F1203" s="356"/>
      <c r="G1203" s="356"/>
      <c r="H1203" s="358"/>
      <c r="I1203" s="359"/>
      <c r="J1203" s="360"/>
      <c r="K1203" s="360"/>
      <c r="L1203" s="22"/>
      <c r="M1203" s="356"/>
      <c r="N1203"/>
      <c r="O1203" s="361"/>
      <c r="P1203" s="356"/>
    </row>
    <row r="1204" spans="1:16">
      <c r="A1204" s="356"/>
      <c r="B1204" s="357"/>
      <c r="C1204" s="356"/>
      <c r="D1204" s="356"/>
      <c r="E1204" s="356"/>
      <c r="F1204" s="356"/>
      <c r="G1204" s="356"/>
      <c r="H1204" s="358"/>
      <c r="I1204" s="359"/>
      <c r="J1204" s="360"/>
      <c r="K1204" s="360"/>
      <c r="L1204" s="22"/>
      <c r="M1204" s="356"/>
      <c r="N1204"/>
      <c r="O1204" s="361"/>
      <c r="P1204" s="356"/>
    </row>
    <row r="1205" spans="1:16">
      <c r="A1205" s="356"/>
      <c r="B1205" s="357"/>
      <c r="C1205" s="356"/>
      <c r="D1205" s="356"/>
      <c r="E1205" s="356"/>
      <c r="F1205" s="356"/>
      <c r="G1205" s="356"/>
      <c r="H1205" s="358"/>
      <c r="I1205" s="359"/>
      <c r="J1205" s="360"/>
      <c r="K1205" s="360"/>
      <c r="L1205" s="22"/>
      <c r="M1205" s="356"/>
      <c r="N1205"/>
      <c r="O1205" s="361"/>
      <c r="P1205" s="356"/>
    </row>
    <row r="1206" spans="1:16">
      <c r="A1206" s="356"/>
      <c r="B1206" s="357"/>
      <c r="C1206" s="356"/>
      <c r="D1206" s="356"/>
      <c r="E1206" s="356"/>
      <c r="F1206" s="356"/>
      <c r="G1206" s="356"/>
      <c r="H1206" s="358"/>
      <c r="I1206" s="359"/>
      <c r="J1206" s="360"/>
      <c r="K1206" s="360"/>
      <c r="L1206" s="22"/>
      <c r="M1206" s="356"/>
      <c r="N1206"/>
      <c r="O1206" s="361"/>
      <c r="P1206" s="356"/>
    </row>
    <row r="1207" spans="1:16">
      <c r="A1207" s="356"/>
      <c r="B1207" s="357"/>
      <c r="C1207" s="356"/>
      <c r="D1207" s="356"/>
      <c r="E1207" s="356"/>
      <c r="F1207" s="356"/>
      <c r="G1207" s="356"/>
      <c r="H1207" s="358"/>
      <c r="I1207" s="359"/>
      <c r="J1207" s="360"/>
      <c r="K1207" s="360"/>
      <c r="L1207" s="22"/>
      <c r="M1207" s="356"/>
      <c r="N1207"/>
      <c r="O1207" s="361"/>
      <c r="P1207" s="356"/>
    </row>
    <row r="1208" spans="1:16">
      <c r="A1208" s="356"/>
      <c r="B1208" s="357"/>
      <c r="C1208" s="356"/>
      <c r="D1208" s="356"/>
      <c r="E1208" s="356"/>
      <c r="F1208" s="356"/>
      <c r="G1208" s="356"/>
      <c r="H1208" s="358"/>
      <c r="I1208" s="359"/>
      <c r="J1208" s="360"/>
      <c r="K1208" s="360"/>
      <c r="L1208" s="22"/>
      <c r="M1208" s="356"/>
      <c r="N1208"/>
      <c r="O1208" s="361"/>
      <c r="P1208" s="356"/>
    </row>
    <row r="1209" spans="1:16">
      <c r="A1209" s="356"/>
      <c r="B1209" s="357"/>
      <c r="C1209" s="356"/>
      <c r="D1209" s="356"/>
      <c r="E1209" s="356"/>
      <c r="F1209" s="356"/>
      <c r="G1209" s="356"/>
      <c r="H1209" s="358"/>
      <c r="I1209" s="359"/>
      <c r="J1209" s="360"/>
      <c r="K1209" s="360"/>
      <c r="L1209" s="22"/>
      <c r="M1209" s="356"/>
      <c r="N1209"/>
      <c r="O1209" s="361"/>
      <c r="P1209" s="356"/>
    </row>
    <row r="1210" spans="1:16">
      <c r="A1210" s="356"/>
      <c r="B1210" s="357"/>
      <c r="C1210" s="356"/>
      <c r="D1210" s="356"/>
      <c r="E1210" s="356"/>
      <c r="F1210" s="356"/>
      <c r="G1210" s="356"/>
      <c r="H1210" s="358"/>
      <c r="I1210" s="359"/>
      <c r="J1210" s="360"/>
      <c r="K1210" s="360"/>
      <c r="L1210" s="22"/>
      <c r="M1210" s="356"/>
      <c r="N1210"/>
      <c r="O1210" s="361"/>
      <c r="P1210" s="356"/>
    </row>
    <row r="1211" spans="1:16">
      <c r="A1211" s="356"/>
      <c r="B1211" s="357"/>
      <c r="C1211" s="356"/>
      <c r="D1211" s="356"/>
      <c r="E1211" s="356"/>
      <c r="F1211" s="356"/>
      <c r="G1211" s="356"/>
      <c r="H1211" s="358"/>
      <c r="I1211" s="359"/>
      <c r="J1211" s="360"/>
      <c r="K1211" s="360"/>
      <c r="L1211" s="22"/>
      <c r="M1211" s="356"/>
      <c r="N1211"/>
      <c r="O1211" s="361"/>
      <c r="P1211" s="356"/>
    </row>
    <row r="1212" spans="1:16">
      <c r="A1212" s="356"/>
      <c r="B1212" s="357"/>
      <c r="C1212" s="356"/>
      <c r="D1212" s="356"/>
      <c r="E1212" s="356"/>
      <c r="F1212" s="356"/>
      <c r="G1212" s="356"/>
      <c r="H1212" s="358"/>
      <c r="I1212" s="359"/>
      <c r="J1212" s="360"/>
      <c r="K1212" s="360"/>
      <c r="L1212" s="22"/>
      <c r="M1212" s="356"/>
      <c r="N1212"/>
      <c r="O1212" s="361"/>
      <c r="P1212" s="356"/>
    </row>
    <row r="1213" spans="1:16">
      <c r="A1213" s="356"/>
      <c r="B1213" s="357"/>
      <c r="C1213" s="356"/>
      <c r="D1213" s="356"/>
      <c r="E1213" s="356"/>
      <c r="F1213" s="356"/>
      <c r="G1213" s="356"/>
      <c r="H1213" s="358"/>
      <c r="I1213" s="359"/>
      <c r="J1213" s="360"/>
      <c r="K1213" s="360"/>
      <c r="L1213" s="22"/>
      <c r="M1213" s="356"/>
      <c r="N1213"/>
      <c r="O1213" s="361"/>
      <c r="P1213" s="356"/>
    </row>
    <row r="1214" spans="1:16">
      <c r="A1214" s="356"/>
      <c r="B1214" s="357"/>
      <c r="C1214" s="356"/>
      <c r="D1214" s="356"/>
      <c r="E1214" s="356"/>
      <c r="F1214" s="356"/>
      <c r="G1214" s="356"/>
      <c r="H1214" s="358"/>
      <c r="I1214" s="359"/>
      <c r="J1214" s="360"/>
      <c r="K1214" s="360"/>
      <c r="L1214" s="22"/>
      <c r="M1214" s="356"/>
      <c r="N1214"/>
      <c r="O1214" s="361"/>
      <c r="P1214" s="356"/>
    </row>
    <row r="1215" spans="1:16">
      <c r="A1215" s="356"/>
      <c r="B1215" s="357"/>
      <c r="C1215" s="356"/>
      <c r="D1215" s="356"/>
      <c r="E1215" s="356"/>
      <c r="F1215" s="356"/>
      <c r="G1215" s="356"/>
      <c r="H1215" s="358"/>
      <c r="I1215" s="359"/>
      <c r="J1215" s="360"/>
      <c r="K1215" s="360"/>
      <c r="L1215" s="22"/>
      <c r="M1215" s="356"/>
      <c r="N1215"/>
      <c r="O1215" s="361"/>
      <c r="P1215" s="356"/>
    </row>
    <row r="1216" spans="1:16">
      <c r="A1216" s="356"/>
      <c r="B1216" s="357"/>
      <c r="C1216" s="356"/>
      <c r="D1216" s="356"/>
      <c r="E1216" s="356"/>
      <c r="F1216" s="356"/>
      <c r="G1216" s="356"/>
      <c r="H1216" s="358"/>
      <c r="I1216" s="359"/>
      <c r="J1216" s="360"/>
      <c r="K1216" s="360"/>
      <c r="L1216" s="22"/>
      <c r="M1216" s="356"/>
      <c r="N1216"/>
      <c r="O1216" s="361"/>
      <c r="P1216" s="356"/>
    </row>
    <row r="1217" spans="1:16">
      <c r="A1217" s="356"/>
      <c r="B1217" s="357"/>
      <c r="C1217" s="356"/>
      <c r="D1217" s="356"/>
      <c r="E1217" s="356"/>
      <c r="F1217" s="356"/>
      <c r="G1217" s="356"/>
      <c r="H1217" s="358"/>
      <c r="I1217" s="359"/>
      <c r="J1217" s="360"/>
      <c r="K1217" s="360"/>
      <c r="L1217" s="22"/>
      <c r="M1217" s="356"/>
      <c r="N1217"/>
      <c r="O1217" s="361"/>
      <c r="P1217" s="356"/>
    </row>
    <row r="1218" spans="1:16">
      <c r="A1218" s="356"/>
      <c r="B1218" s="357"/>
      <c r="C1218" s="356"/>
      <c r="D1218" s="356"/>
      <c r="E1218" s="356"/>
      <c r="F1218" s="356"/>
      <c r="G1218" s="356"/>
      <c r="H1218" s="358"/>
      <c r="I1218" s="359"/>
      <c r="J1218" s="360"/>
      <c r="K1218" s="360"/>
      <c r="L1218" s="22"/>
      <c r="M1218" s="356"/>
      <c r="N1218"/>
      <c r="O1218" s="361"/>
      <c r="P1218" s="356"/>
    </row>
    <row r="1219" spans="1:16">
      <c r="A1219" s="356"/>
      <c r="B1219" s="357"/>
      <c r="C1219" s="356"/>
      <c r="D1219" s="356"/>
      <c r="E1219" s="356"/>
      <c r="F1219" s="356"/>
      <c r="G1219" s="356"/>
      <c r="H1219" s="358"/>
      <c r="I1219" s="359"/>
      <c r="J1219" s="360"/>
      <c r="K1219" s="360"/>
      <c r="L1219" s="22"/>
      <c r="M1219" s="356"/>
      <c r="N1219"/>
      <c r="O1219" s="361"/>
      <c r="P1219" s="356"/>
    </row>
    <row r="1220" spans="1:16">
      <c r="A1220" s="356"/>
      <c r="B1220" s="357"/>
      <c r="C1220" s="356"/>
      <c r="D1220" s="356"/>
      <c r="E1220" s="356"/>
      <c r="F1220" s="356"/>
      <c r="G1220" s="356"/>
      <c r="H1220" s="358"/>
      <c r="I1220" s="359"/>
      <c r="J1220" s="360"/>
      <c r="K1220" s="360"/>
      <c r="L1220" s="22"/>
      <c r="M1220" s="356"/>
      <c r="N1220"/>
      <c r="O1220" s="361"/>
      <c r="P1220" s="356"/>
    </row>
    <row r="1221" spans="1:16">
      <c r="A1221" s="356"/>
      <c r="B1221" s="357"/>
      <c r="C1221" s="356"/>
      <c r="D1221" s="356"/>
      <c r="E1221" s="356"/>
      <c r="F1221" s="356"/>
      <c r="G1221" s="356"/>
      <c r="H1221" s="358"/>
      <c r="I1221" s="359"/>
      <c r="J1221" s="360"/>
      <c r="K1221" s="360"/>
      <c r="L1221" s="22"/>
      <c r="M1221" s="356"/>
      <c r="N1221"/>
      <c r="O1221" s="361"/>
      <c r="P1221" s="356"/>
    </row>
    <row r="1222" spans="1:16">
      <c r="A1222" s="356"/>
      <c r="B1222" s="357"/>
      <c r="C1222" s="356"/>
      <c r="D1222" s="356"/>
      <c r="E1222" s="356"/>
      <c r="F1222" s="356"/>
      <c r="G1222" s="356"/>
      <c r="H1222" s="358"/>
      <c r="I1222" s="359"/>
      <c r="J1222" s="360"/>
      <c r="K1222" s="360"/>
      <c r="L1222" s="22"/>
      <c r="M1222" s="356"/>
      <c r="N1222"/>
      <c r="O1222" s="361"/>
      <c r="P1222" s="356"/>
    </row>
    <row r="1223" spans="1:16">
      <c r="A1223" s="356"/>
      <c r="B1223" s="357"/>
      <c r="C1223" s="356"/>
      <c r="D1223" s="356"/>
      <c r="E1223" s="356"/>
      <c r="F1223" s="356"/>
      <c r="G1223" s="356"/>
      <c r="H1223" s="358"/>
      <c r="I1223" s="359"/>
      <c r="J1223" s="360"/>
      <c r="K1223" s="360"/>
      <c r="L1223" s="22"/>
      <c r="M1223" s="356"/>
      <c r="N1223"/>
      <c r="O1223" s="361"/>
      <c r="P1223" s="356"/>
    </row>
    <row r="1224" spans="1:16">
      <c r="A1224" s="356"/>
      <c r="B1224" s="357"/>
      <c r="C1224" s="356"/>
      <c r="D1224" s="356"/>
      <c r="E1224" s="356"/>
      <c r="F1224" s="356"/>
      <c r="G1224" s="356"/>
      <c r="H1224" s="358"/>
      <c r="I1224" s="359"/>
      <c r="J1224" s="360"/>
      <c r="K1224" s="360"/>
      <c r="L1224" s="22"/>
      <c r="M1224" s="356"/>
      <c r="N1224"/>
      <c r="O1224" s="361"/>
      <c r="P1224" s="356"/>
    </row>
    <row r="1225" spans="1:16">
      <c r="A1225" s="356"/>
      <c r="B1225" s="357"/>
      <c r="C1225" s="356"/>
      <c r="D1225" s="356"/>
      <c r="E1225" s="356"/>
      <c r="F1225" s="356"/>
      <c r="G1225" s="356"/>
      <c r="H1225" s="358"/>
      <c r="I1225" s="359"/>
      <c r="J1225" s="360"/>
      <c r="K1225" s="360"/>
      <c r="L1225" s="22"/>
      <c r="M1225" s="356"/>
      <c r="N1225"/>
      <c r="O1225" s="361"/>
      <c r="P1225" s="356"/>
    </row>
    <row r="1226" spans="1:16">
      <c r="A1226" s="356"/>
      <c r="B1226" s="357"/>
      <c r="C1226" s="356"/>
      <c r="D1226" s="356"/>
      <c r="E1226" s="356"/>
      <c r="F1226" s="356"/>
      <c r="G1226" s="356"/>
      <c r="H1226" s="358"/>
      <c r="I1226" s="359"/>
      <c r="J1226" s="360"/>
      <c r="K1226" s="360"/>
      <c r="L1226" s="22"/>
      <c r="M1226" s="356"/>
      <c r="N1226"/>
      <c r="O1226" s="361"/>
      <c r="P1226" s="356"/>
    </row>
    <row r="1227" spans="1:16">
      <c r="A1227" s="356"/>
      <c r="B1227" s="357"/>
      <c r="C1227" s="356"/>
      <c r="D1227" s="356"/>
      <c r="E1227" s="356"/>
      <c r="F1227" s="356"/>
      <c r="G1227" s="356"/>
      <c r="H1227" s="358"/>
      <c r="I1227" s="359"/>
      <c r="J1227" s="360"/>
      <c r="K1227" s="360"/>
      <c r="L1227" s="22"/>
      <c r="M1227" s="356"/>
      <c r="N1227"/>
      <c r="O1227" s="361"/>
      <c r="P1227" s="356"/>
    </row>
    <row r="1228" spans="1:16">
      <c r="A1228" s="356"/>
      <c r="B1228" s="357"/>
      <c r="C1228" s="356"/>
      <c r="D1228" s="356"/>
      <c r="E1228" s="356"/>
      <c r="F1228" s="356"/>
      <c r="G1228" s="356"/>
      <c r="H1228" s="358"/>
      <c r="I1228" s="359"/>
      <c r="J1228" s="360"/>
      <c r="K1228" s="360"/>
      <c r="L1228" s="22"/>
      <c r="M1228" s="356"/>
      <c r="N1228"/>
      <c r="O1228" s="361"/>
      <c r="P1228" s="356"/>
    </row>
    <row r="1229" spans="1:16">
      <c r="A1229" s="356"/>
      <c r="B1229" s="357"/>
      <c r="C1229" s="356"/>
      <c r="D1229" s="356"/>
      <c r="E1229" s="356"/>
      <c r="F1229" s="356"/>
      <c r="G1229" s="356"/>
      <c r="H1229" s="358"/>
      <c r="I1229" s="359"/>
      <c r="J1229" s="360"/>
      <c r="K1229" s="360"/>
      <c r="L1229" s="22"/>
      <c r="M1229" s="356"/>
      <c r="N1229"/>
      <c r="O1229" s="361"/>
      <c r="P1229" s="356"/>
    </row>
    <row r="1230" spans="1:16">
      <c r="A1230" s="356"/>
      <c r="B1230" s="357"/>
      <c r="C1230" s="356"/>
      <c r="D1230" s="356"/>
      <c r="E1230" s="356"/>
      <c r="F1230" s="356"/>
      <c r="G1230" s="356"/>
      <c r="H1230" s="358"/>
      <c r="I1230" s="359"/>
      <c r="J1230" s="360"/>
      <c r="K1230" s="360"/>
      <c r="L1230" s="22"/>
      <c r="M1230" s="356"/>
      <c r="N1230"/>
      <c r="O1230" s="361"/>
      <c r="P1230" s="356"/>
    </row>
    <row r="1231" spans="1:16">
      <c r="A1231" s="356"/>
      <c r="B1231" s="357"/>
      <c r="C1231" s="356"/>
      <c r="D1231" s="356"/>
      <c r="E1231" s="356"/>
      <c r="F1231" s="356"/>
      <c r="G1231" s="356"/>
      <c r="H1231" s="358"/>
      <c r="I1231" s="359"/>
      <c r="J1231" s="360"/>
      <c r="K1231" s="360"/>
      <c r="L1231" s="22"/>
      <c r="M1231" s="356"/>
      <c r="N1231"/>
      <c r="O1231" s="361"/>
      <c r="P1231" s="356"/>
    </row>
    <row r="1232" spans="1:16">
      <c r="A1232" s="356"/>
      <c r="B1232" s="357"/>
      <c r="C1232" s="356"/>
      <c r="D1232" s="356"/>
      <c r="E1232" s="356"/>
      <c r="F1232" s="356"/>
      <c r="G1232" s="356"/>
      <c r="H1232" s="358"/>
      <c r="I1232" s="359"/>
      <c r="J1232" s="360"/>
      <c r="K1232" s="360"/>
      <c r="L1232" s="22"/>
      <c r="M1232" s="356"/>
      <c r="N1232"/>
      <c r="O1232" s="361"/>
      <c r="P1232" s="356"/>
    </row>
    <row r="1233" spans="1:16">
      <c r="A1233" s="356"/>
      <c r="B1233" s="357"/>
      <c r="C1233" s="356"/>
      <c r="D1233" s="356"/>
      <c r="E1233" s="356"/>
      <c r="F1233" s="356"/>
      <c r="G1233" s="356"/>
      <c r="H1233" s="358"/>
      <c r="I1233" s="359"/>
      <c r="J1233" s="360"/>
      <c r="K1233" s="360"/>
      <c r="L1233" s="22"/>
      <c r="M1233" s="356"/>
      <c r="N1233"/>
      <c r="O1233" s="361"/>
      <c r="P1233" s="356"/>
    </row>
    <row r="1234" spans="1:16">
      <c r="A1234" s="356"/>
      <c r="B1234" s="357"/>
      <c r="C1234" s="356"/>
      <c r="D1234" s="356"/>
      <c r="E1234" s="356"/>
      <c r="F1234" s="356"/>
      <c r="G1234" s="356"/>
      <c r="H1234" s="358"/>
      <c r="I1234" s="359"/>
      <c r="J1234" s="360"/>
      <c r="K1234" s="360"/>
      <c r="L1234" s="22"/>
      <c r="M1234" s="356"/>
      <c r="N1234"/>
      <c r="O1234" s="361"/>
      <c r="P1234" s="356"/>
    </row>
    <row r="1235" spans="1:16">
      <c r="A1235" s="356"/>
      <c r="B1235" s="357"/>
      <c r="C1235" s="356"/>
      <c r="D1235" s="356"/>
      <c r="E1235" s="356"/>
      <c r="F1235" s="356"/>
      <c r="G1235" s="356"/>
      <c r="H1235" s="358"/>
      <c r="I1235" s="359"/>
      <c r="J1235" s="360"/>
      <c r="K1235" s="360"/>
      <c r="L1235" s="22"/>
      <c r="M1235" s="356"/>
      <c r="N1235"/>
      <c r="O1235" s="361"/>
      <c r="P1235" s="356"/>
    </row>
    <row r="1236" spans="1:16">
      <c r="A1236" s="356"/>
      <c r="B1236" s="357"/>
      <c r="C1236" s="356"/>
      <c r="D1236" s="356"/>
      <c r="E1236" s="356"/>
      <c r="F1236" s="356"/>
      <c r="G1236" s="356"/>
      <c r="H1236" s="358"/>
      <c r="I1236" s="359"/>
      <c r="J1236" s="360"/>
      <c r="K1236" s="360"/>
      <c r="L1236" s="22"/>
      <c r="M1236" s="356"/>
      <c r="N1236"/>
      <c r="O1236" s="361"/>
      <c r="P1236" s="356"/>
    </row>
    <row r="1237" spans="1:16">
      <c r="A1237" s="356"/>
      <c r="B1237" s="357"/>
      <c r="C1237" s="356"/>
      <c r="D1237" s="356"/>
      <c r="E1237" s="356"/>
      <c r="F1237" s="356"/>
      <c r="G1237" s="356"/>
      <c r="H1237" s="358"/>
      <c r="I1237" s="359"/>
      <c r="J1237" s="360"/>
      <c r="K1237" s="360"/>
      <c r="L1237" s="22"/>
      <c r="M1237" s="356"/>
      <c r="N1237"/>
      <c r="O1237" s="361"/>
      <c r="P1237" s="356"/>
    </row>
    <row r="1238" spans="1:16">
      <c r="A1238" s="356"/>
      <c r="B1238" s="357"/>
      <c r="C1238" s="356"/>
      <c r="D1238" s="356"/>
      <c r="E1238" s="356"/>
      <c r="F1238" s="356"/>
      <c r="G1238" s="356"/>
      <c r="H1238" s="358"/>
      <c r="I1238" s="359"/>
      <c r="J1238" s="360"/>
      <c r="K1238" s="360"/>
      <c r="L1238" s="22"/>
      <c r="M1238" s="356"/>
      <c r="N1238"/>
      <c r="O1238" s="361"/>
      <c r="P1238" s="356"/>
    </row>
    <row r="1239" spans="1:16">
      <c r="A1239" s="356"/>
      <c r="B1239" s="357"/>
      <c r="C1239" s="356"/>
      <c r="D1239" s="356"/>
      <c r="E1239" s="356"/>
      <c r="F1239" s="356"/>
      <c r="G1239" s="356"/>
      <c r="H1239" s="358"/>
      <c r="I1239" s="359"/>
      <c r="J1239" s="360"/>
      <c r="K1239" s="360"/>
      <c r="L1239" s="22"/>
      <c r="M1239" s="356"/>
      <c r="N1239"/>
      <c r="O1239" s="361"/>
      <c r="P1239" s="356"/>
    </row>
    <row r="1240" spans="1:16">
      <c r="A1240" s="356"/>
      <c r="B1240" s="357"/>
      <c r="C1240" s="356"/>
      <c r="D1240" s="356"/>
      <c r="E1240" s="356"/>
      <c r="F1240" s="356"/>
      <c r="G1240" s="356"/>
      <c r="H1240" s="358"/>
      <c r="I1240" s="359"/>
      <c r="J1240" s="360"/>
      <c r="K1240" s="360"/>
      <c r="L1240" s="22"/>
      <c r="M1240" s="356"/>
      <c r="N1240"/>
      <c r="O1240" s="361"/>
      <c r="P1240" s="356"/>
    </row>
    <row r="1241" spans="1:16">
      <c r="A1241" s="356"/>
      <c r="B1241" s="357"/>
      <c r="C1241" s="356"/>
      <c r="D1241" s="356"/>
      <c r="E1241" s="356"/>
      <c r="F1241" s="356"/>
      <c r="G1241" s="356"/>
      <c r="H1241" s="358"/>
      <c r="I1241" s="359"/>
      <c r="J1241" s="360"/>
      <c r="K1241" s="360"/>
      <c r="L1241" s="22"/>
      <c r="M1241" s="356"/>
      <c r="N1241"/>
      <c r="O1241" s="361"/>
      <c r="P1241" s="356"/>
    </row>
    <row r="1242" spans="1:16">
      <c r="A1242" s="356"/>
      <c r="B1242" s="357"/>
      <c r="C1242" s="356"/>
      <c r="D1242" s="356"/>
      <c r="E1242" s="356"/>
      <c r="F1242" s="356"/>
      <c r="G1242" s="356"/>
      <c r="H1242" s="358"/>
      <c r="I1242" s="359"/>
      <c r="J1242" s="360"/>
      <c r="K1242" s="360"/>
      <c r="L1242" s="22"/>
      <c r="M1242" s="356"/>
      <c r="N1242"/>
      <c r="O1242" s="361"/>
      <c r="P1242" s="356"/>
    </row>
    <row r="1243" spans="1:16">
      <c r="A1243" s="356"/>
      <c r="B1243" s="357"/>
      <c r="C1243" s="356"/>
      <c r="D1243" s="356"/>
      <c r="E1243" s="356"/>
      <c r="F1243" s="356"/>
      <c r="G1243" s="356"/>
      <c r="H1243" s="358"/>
      <c r="I1243" s="359"/>
      <c r="J1243" s="360"/>
      <c r="K1243" s="360"/>
      <c r="L1243" s="22"/>
      <c r="M1243" s="356"/>
      <c r="N1243"/>
      <c r="O1243" s="361"/>
      <c r="P1243" s="356"/>
    </row>
    <row r="1244" spans="1:16">
      <c r="A1244" s="356"/>
      <c r="B1244" s="357"/>
      <c r="C1244" s="356"/>
      <c r="D1244" s="356"/>
      <c r="E1244" s="356"/>
      <c r="F1244" s="356"/>
      <c r="G1244" s="356"/>
      <c r="H1244" s="358"/>
      <c r="I1244" s="359"/>
      <c r="J1244" s="360"/>
      <c r="K1244" s="360"/>
      <c r="L1244" s="22"/>
      <c r="M1244" s="356"/>
      <c r="N1244"/>
      <c r="O1244" s="361"/>
      <c r="P1244" s="356"/>
    </row>
    <row r="1245" spans="1:16">
      <c r="A1245" s="356"/>
      <c r="B1245" s="357"/>
      <c r="C1245" s="356"/>
      <c r="D1245" s="356"/>
      <c r="E1245" s="356"/>
      <c r="F1245" s="356"/>
      <c r="G1245" s="356"/>
      <c r="H1245" s="358"/>
      <c r="I1245" s="359"/>
      <c r="J1245" s="360"/>
      <c r="K1245" s="360"/>
      <c r="L1245" s="22"/>
      <c r="M1245" s="356"/>
      <c r="N1245"/>
      <c r="O1245" s="361"/>
      <c r="P1245" s="356"/>
    </row>
    <row r="1246" spans="1:16">
      <c r="A1246" s="356"/>
      <c r="B1246" s="357"/>
      <c r="C1246" s="356"/>
      <c r="D1246" s="356"/>
      <c r="E1246" s="356"/>
      <c r="F1246" s="356"/>
      <c r="G1246" s="356"/>
      <c r="H1246" s="358"/>
      <c r="I1246" s="359"/>
      <c r="J1246" s="360"/>
      <c r="K1246" s="360"/>
      <c r="L1246" s="22"/>
      <c r="M1246" s="356"/>
      <c r="N1246"/>
      <c r="O1246" s="361"/>
      <c r="P1246" s="356"/>
    </row>
    <row r="1247" spans="1:16">
      <c r="A1247" s="356"/>
      <c r="B1247" s="357"/>
      <c r="C1247" s="356"/>
      <c r="D1247" s="356"/>
      <c r="E1247" s="356"/>
      <c r="F1247" s="356"/>
      <c r="G1247" s="356"/>
      <c r="H1247" s="358"/>
      <c r="I1247" s="359"/>
      <c r="J1247" s="360"/>
      <c r="K1247" s="360"/>
      <c r="L1247" s="22"/>
      <c r="M1247" s="356"/>
      <c r="N1247"/>
      <c r="O1247" s="361"/>
      <c r="P1247" s="356"/>
    </row>
    <row r="1248" spans="1:16">
      <c r="A1248" s="356"/>
      <c r="B1248" s="357"/>
      <c r="C1248" s="356"/>
      <c r="D1248" s="356"/>
      <c r="E1248" s="356"/>
      <c r="F1248" s="356"/>
      <c r="G1248" s="356"/>
      <c r="H1248" s="358"/>
      <c r="I1248" s="359"/>
      <c r="J1248" s="360"/>
      <c r="K1248" s="360"/>
      <c r="L1248" s="22"/>
      <c r="M1248" s="356"/>
      <c r="N1248"/>
      <c r="O1248" s="361"/>
      <c r="P1248" s="356"/>
    </row>
    <row r="1249" spans="1:16">
      <c r="A1249" s="356"/>
      <c r="B1249" s="357"/>
      <c r="C1249" s="356"/>
      <c r="D1249" s="356"/>
      <c r="E1249" s="356"/>
      <c r="F1249" s="356"/>
      <c r="G1249" s="356"/>
      <c r="H1249" s="358"/>
      <c r="I1249" s="359"/>
      <c r="J1249" s="360"/>
      <c r="K1249" s="360"/>
      <c r="L1249" s="22"/>
      <c r="M1249" s="356"/>
      <c r="N1249"/>
      <c r="O1249" s="361"/>
      <c r="P1249" s="356"/>
    </row>
    <row r="1250" spans="1:16">
      <c r="A1250" s="356"/>
      <c r="B1250" s="357"/>
      <c r="C1250" s="356"/>
      <c r="D1250" s="356"/>
      <c r="E1250" s="356"/>
      <c r="F1250" s="356"/>
      <c r="G1250" s="356"/>
      <c r="H1250" s="358"/>
      <c r="I1250" s="359"/>
      <c r="J1250" s="360"/>
      <c r="K1250" s="360"/>
      <c r="L1250" s="22"/>
      <c r="M1250" s="356"/>
      <c r="N1250"/>
      <c r="O1250" s="361"/>
      <c r="P1250" s="356"/>
    </row>
    <row r="1251" spans="1:16">
      <c r="A1251" s="356"/>
      <c r="B1251" s="357"/>
      <c r="C1251" s="356"/>
      <c r="D1251" s="356"/>
      <c r="E1251" s="356"/>
      <c r="F1251" s="356"/>
      <c r="G1251" s="356"/>
      <c r="H1251" s="358"/>
      <c r="I1251" s="359"/>
      <c r="J1251" s="360"/>
      <c r="K1251" s="360"/>
      <c r="L1251" s="22"/>
      <c r="M1251" s="356"/>
      <c r="N1251"/>
      <c r="O1251" s="361"/>
      <c r="P1251" s="356"/>
    </row>
    <row r="1252" spans="1:16">
      <c r="A1252" s="356"/>
      <c r="B1252" s="357"/>
      <c r="C1252" s="356"/>
      <c r="D1252" s="356"/>
      <c r="E1252" s="356"/>
      <c r="F1252" s="356"/>
      <c r="G1252" s="356"/>
      <c r="H1252" s="358"/>
      <c r="I1252" s="359"/>
      <c r="J1252" s="360"/>
      <c r="K1252" s="360"/>
      <c r="L1252" s="22"/>
      <c r="M1252" s="356"/>
      <c r="N1252"/>
      <c r="O1252" s="361"/>
      <c r="P1252" s="356"/>
    </row>
    <row r="1253" spans="1:16">
      <c r="A1253" s="356"/>
      <c r="B1253" s="357"/>
      <c r="C1253" s="356"/>
      <c r="D1253" s="356"/>
      <c r="E1253" s="356"/>
      <c r="F1253" s="356"/>
      <c r="G1253" s="356"/>
      <c r="H1253" s="358"/>
      <c r="I1253" s="359"/>
      <c r="J1253" s="360"/>
      <c r="K1253" s="360"/>
      <c r="L1253" s="22"/>
      <c r="M1253" s="356"/>
      <c r="N1253"/>
      <c r="O1253" s="361"/>
      <c r="P1253" s="356"/>
    </row>
    <row r="1254" spans="1:16">
      <c r="A1254" s="356"/>
      <c r="B1254" s="357"/>
      <c r="C1254" s="356"/>
      <c r="D1254" s="356"/>
      <c r="E1254" s="356"/>
      <c r="F1254" s="356"/>
      <c r="G1254" s="356"/>
      <c r="H1254" s="358"/>
      <c r="I1254" s="359"/>
      <c r="J1254" s="360"/>
      <c r="K1254" s="360"/>
      <c r="L1254" s="22"/>
      <c r="M1254" s="356"/>
      <c r="N1254"/>
      <c r="O1254" s="361"/>
      <c r="P1254" s="356"/>
    </row>
    <row r="1255" spans="1:16">
      <c r="A1255" s="356"/>
      <c r="B1255" s="357"/>
      <c r="C1255" s="356"/>
      <c r="D1255" s="356"/>
      <c r="E1255" s="356"/>
      <c r="F1255" s="356"/>
      <c r="G1255" s="356"/>
      <c r="H1255" s="358"/>
      <c r="I1255" s="359"/>
      <c r="J1255" s="360"/>
      <c r="K1255" s="360"/>
      <c r="L1255" s="22"/>
      <c r="M1255" s="356"/>
      <c r="N1255"/>
      <c r="O1255" s="361"/>
      <c r="P1255" s="356"/>
    </row>
    <row r="1256" spans="1:16">
      <c r="A1256" s="356"/>
      <c r="B1256" s="357"/>
      <c r="C1256" s="356"/>
      <c r="D1256" s="356"/>
      <c r="E1256" s="356"/>
      <c r="F1256" s="356"/>
      <c r="G1256" s="356"/>
      <c r="H1256" s="358"/>
      <c r="I1256" s="359"/>
      <c r="J1256" s="360"/>
      <c r="K1256" s="360"/>
      <c r="L1256" s="22"/>
      <c r="M1256" s="356"/>
      <c r="N1256"/>
      <c r="O1256" s="361"/>
      <c r="P1256" s="356"/>
    </row>
    <row r="1257" spans="1:16">
      <c r="A1257" s="356"/>
      <c r="B1257" s="357"/>
      <c r="C1257" s="356"/>
      <c r="D1257" s="356"/>
      <c r="E1257" s="356"/>
      <c r="F1257" s="356"/>
      <c r="G1257" s="356"/>
      <c r="H1257" s="358"/>
      <c r="I1257" s="359"/>
      <c r="J1257" s="360"/>
      <c r="K1257" s="360"/>
      <c r="L1257" s="22"/>
      <c r="M1257" s="356"/>
      <c r="N1257"/>
      <c r="O1257" s="361"/>
      <c r="P1257" s="356"/>
    </row>
    <row r="1258" spans="1:16">
      <c r="A1258" s="356"/>
      <c r="B1258" s="357"/>
      <c r="C1258" s="356"/>
      <c r="D1258" s="356"/>
      <c r="E1258" s="356"/>
      <c r="F1258" s="356"/>
      <c r="G1258" s="356"/>
      <c r="H1258" s="358"/>
      <c r="I1258" s="359"/>
      <c r="J1258" s="360"/>
      <c r="K1258" s="360"/>
      <c r="L1258" s="22"/>
      <c r="M1258" s="356"/>
      <c r="N1258"/>
      <c r="O1258" s="361"/>
      <c r="P1258" s="356"/>
    </row>
    <row r="1259" spans="1:16">
      <c r="A1259" s="356"/>
      <c r="B1259" s="357"/>
      <c r="C1259" s="356"/>
      <c r="D1259" s="356"/>
      <c r="E1259" s="356"/>
      <c r="F1259" s="356"/>
      <c r="G1259" s="356"/>
      <c r="H1259" s="358"/>
      <c r="I1259" s="359"/>
      <c r="J1259" s="360"/>
      <c r="K1259" s="360"/>
      <c r="L1259" s="22"/>
      <c r="M1259" s="356"/>
      <c r="N1259"/>
      <c r="O1259" s="361"/>
      <c r="P1259" s="356"/>
    </row>
    <row r="1260" spans="1:16">
      <c r="A1260" s="356"/>
      <c r="B1260" s="357"/>
      <c r="C1260" s="356"/>
      <c r="D1260" s="356"/>
      <c r="E1260" s="356"/>
      <c r="F1260" s="356"/>
      <c r="G1260" s="356"/>
      <c r="H1260" s="358"/>
      <c r="I1260" s="359"/>
      <c r="J1260" s="360"/>
      <c r="K1260" s="360"/>
      <c r="L1260" s="22"/>
      <c r="M1260" s="356"/>
      <c r="N1260"/>
      <c r="O1260" s="361"/>
      <c r="P1260" s="356"/>
    </row>
    <row r="1261" spans="1:16">
      <c r="A1261" s="356"/>
      <c r="B1261" s="357"/>
      <c r="C1261" s="356"/>
      <c r="D1261" s="356"/>
      <c r="E1261" s="356"/>
      <c r="F1261" s="356"/>
      <c r="G1261" s="356"/>
      <c r="H1261" s="358"/>
      <c r="I1261" s="359"/>
      <c r="J1261" s="360"/>
      <c r="K1261" s="360"/>
      <c r="L1261" s="22"/>
      <c r="M1261" s="356"/>
      <c r="N1261"/>
      <c r="O1261" s="361"/>
      <c r="P1261" s="356"/>
    </row>
    <row r="1262" spans="1:16">
      <c r="A1262" s="356"/>
      <c r="B1262" s="357"/>
      <c r="C1262" s="356"/>
      <c r="D1262" s="356"/>
      <c r="E1262" s="356"/>
      <c r="F1262" s="356"/>
      <c r="G1262" s="356"/>
      <c r="H1262" s="358"/>
      <c r="I1262" s="359"/>
      <c r="J1262" s="360"/>
      <c r="K1262" s="360"/>
      <c r="L1262" s="22"/>
      <c r="M1262" s="356"/>
      <c r="N1262"/>
      <c r="O1262" s="361"/>
      <c r="P1262" s="356"/>
    </row>
    <row r="1263" spans="1:16">
      <c r="A1263" s="356"/>
      <c r="B1263" s="357"/>
      <c r="C1263" s="356"/>
      <c r="D1263" s="356"/>
      <c r="E1263" s="356"/>
      <c r="F1263" s="356"/>
      <c r="G1263" s="356"/>
      <c r="H1263" s="358"/>
      <c r="I1263" s="359"/>
      <c r="J1263" s="360"/>
      <c r="K1263" s="360"/>
      <c r="L1263" s="22"/>
      <c r="M1263" s="356"/>
      <c r="N1263"/>
      <c r="O1263" s="361"/>
      <c r="P1263" s="356"/>
    </row>
    <row r="1264" spans="1:16">
      <c r="A1264" s="356"/>
      <c r="B1264" s="357"/>
      <c r="C1264" s="356"/>
      <c r="D1264" s="356"/>
      <c r="E1264" s="356"/>
      <c r="F1264" s="356"/>
      <c r="G1264" s="356"/>
      <c r="H1264" s="358"/>
      <c r="I1264" s="359"/>
      <c r="J1264" s="360"/>
      <c r="K1264" s="360"/>
      <c r="L1264" s="22"/>
      <c r="M1264" s="356"/>
      <c r="N1264"/>
      <c r="O1264" s="361"/>
      <c r="P1264" s="356"/>
    </row>
    <row r="1265" spans="1:16">
      <c r="A1265" s="356"/>
      <c r="B1265" s="357"/>
      <c r="C1265" s="356"/>
      <c r="D1265" s="356"/>
      <c r="E1265" s="356"/>
      <c r="F1265" s="356"/>
      <c r="G1265" s="356"/>
      <c r="H1265" s="358"/>
      <c r="I1265" s="359"/>
      <c r="J1265" s="360"/>
      <c r="K1265" s="360"/>
      <c r="L1265" s="22"/>
      <c r="M1265" s="356"/>
      <c r="N1265"/>
      <c r="O1265" s="361"/>
      <c r="P1265" s="356"/>
    </row>
    <row r="1266" spans="1:16">
      <c r="A1266" s="356"/>
      <c r="B1266" s="357"/>
      <c r="C1266" s="356"/>
      <c r="D1266" s="356"/>
      <c r="E1266" s="356"/>
      <c r="F1266" s="356"/>
      <c r="G1266" s="356"/>
      <c r="H1266" s="358"/>
      <c r="I1266" s="359"/>
      <c r="J1266" s="360"/>
      <c r="K1266" s="360"/>
      <c r="L1266" s="22"/>
      <c r="M1266" s="356"/>
      <c r="N1266"/>
      <c r="O1266" s="361"/>
      <c r="P1266" s="356"/>
    </row>
    <row r="1267" spans="1:16">
      <c r="A1267" s="356"/>
      <c r="B1267" s="357"/>
      <c r="C1267" s="356"/>
      <c r="D1267" s="356"/>
      <c r="E1267" s="356"/>
      <c r="F1267" s="356"/>
      <c r="G1267" s="356"/>
      <c r="H1267" s="358"/>
      <c r="I1267" s="359"/>
      <c r="J1267" s="360"/>
      <c r="K1267" s="360"/>
      <c r="L1267" s="22"/>
      <c r="M1267" s="356"/>
      <c r="N1267"/>
      <c r="O1267" s="361"/>
      <c r="P1267" s="356"/>
    </row>
    <row r="1268" spans="1:16">
      <c r="A1268" s="356"/>
      <c r="B1268" s="357"/>
      <c r="C1268" s="356"/>
      <c r="D1268" s="356"/>
      <c r="E1268" s="356"/>
      <c r="F1268" s="356"/>
      <c r="G1268" s="356"/>
      <c r="H1268" s="358"/>
      <c r="I1268" s="359"/>
      <c r="J1268" s="360"/>
      <c r="K1268" s="360"/>
      <c r="L1268" s="22"/>
      <c r="M1268" s="356"/>
      <c r="N1268"/>
      <c r="O1268" s="361"/>
      <c r="P1268" s="356"/>
    </row>
    <row r="1269" spans="1:16">
      <c r="A1269" s="356"/>
      <c r="B1269" s="357"/>
      <c r="C1269" s="356"/>
      <c r="D1269" s="356"/>
      <c r="E1269" s="356"/>
      <c r="F1269" s="356"/>
      <c r="G1269" s="356"/>
      <c r="H1269" s="358"/>
      <c r="I1269" s="359"/>
      <c r="J1269" s="360"/>
      <c r="K1269" s="360"/>
      <c r="L1269" s="22"/>
      <c r="M1269" s="356"/>
      <c r="N1269"/>
      <c r="O1269" s="361"/>
      <c r="P1269" s="356"/>
    </row>
    <row r="1270" spans="1:16">
      <c r="A1270" s="356"/>
      <c r="B1270" s="357"/>
      <c r="C1270" s="356"/>
      <c r="D1270" s="356"/>
      <c r="E1270" s="356"/>
      <c r="F1270" s="356"/>
      <c r="G1270" s="356"/>
      <c r="H1270" s="358"/>
      <c r="I1270" s="359"/>
      <c r="J1270" s="360"/>
      <c r="K1270" s="360"/>
      <c r="L1270" s="22"/>
      <c r="M1270" s="356"/>
      <c r="N1270"/>
      <c r="O1270" s="361"/>
      <c r="P1270" s="356"/>
    </row>
    <row r="1271" spans="1:16">
      <c r="A1271" s="356"/>
      <c r="B1271" s="357"/>
      <c r="C1271" s="356"/>
      <c r="D1271" s="356"/>
      <c r="E1271" s="356"/>
      <c r="F1271" s="356"/>
      <c r="G1271" s="356"/>
      <c r="H1271" s="358"/>
      <c r="I1271" s="359"/>
      <c r="J1271" s="360"/>
      <c r="K1271" s="360"/>
      <c r="L1271" s="22"/>
      <c r="M1271" s="356"/>
      <c r="N1271"/>
      <c r="O1271" s="361"/>
      <c r="P1271" s="356"/>
    </row>
    <row r="1272" spans="1:16">
      <c r="A1272" s="356"/>
      <c r="B1272" s="357"/>
      <c r="C1272" s="356"/>
      <c r="D1272" s="356"/>
      <c r="E1272" s="356"/>
      <c r="F1272" s="356"/>
      <c r="G1272" s="356"/>
      <c r="H1272" s="358"/>
      <c r="I1272" s="359"/>
      <c r="J1272" s="360"/>
      <c r="K1272" s="360"/>
      <c r="L1272" s="22"/>
      <c r="M1272" s="356"/>
      <c r="N1272"/>
      <c r="O1272" s="361"/>
      <c r="P1272" s="356"/>
    </row>
    <row r="1273" spans="1:16">
      <c r="A1273" s="356"/>
      <c r="B1273" s="357"/>
      <c r="C1273" s="356"/>
      <c r="D1273" s="356"/>
      <c r="E1273" s="356"/>
      <c r="F1273" s="356"/>
      <c r="G1273" s="356"/>
      <c r="H1273" s="358"/>
      <c r="I1273" s="359"/>
      <c r="J1273" s="360"/>
      <c r="K1273" s="360"/>
      <c r="L1273" s="22"/>
      <c r="M1273" s="356"/>
      <c r="N1273"/>
      <c r="O1273" s="361"/>
      <c r="P1273" s="356"/>
    </row>
    <row r="1274" spans="1:16">
      <c r="A1274" s="356"/>
      <c r="B1274" s="357"/>
      <c r="C1274" s="356"/>
      <c r="D1274" s="356"/>
      <c r="E1274" s="356"/>
      <c r="F1274" s="356"/>
      <c r="G1274" s="356"/>
      <c r="H1274" s="358"/>
      <c r="I1274" s="359"/>
      <c r="J1274" s="360"/>
      <c r="K1274" s="360"/>
      <c r="L1274" s="22"/>
      <c r="M1274" s="356"/>
      <c r="N1274"/>
      <c r="O1274" s="361"/>
      <c r="P1274" s="356"/>
    </row>
    <row r="1275" spans="1:16">
      <c r="A1275" s="356"/>
      <c r="B1275" s="357"/>
      <c r="C1275" s="356"/>
      <c r="D1275" s="356"/>
      <c r="E1275" s="356"/>
      <c r="F1275" s="356"/>
      <c r="G1275" s="356"/>
      <c r="H1275" s="358"/>
      <c r="I1275" s="359"/>
      <c r="J1275" s="360"/>
      <c r="K1275" s="360"/>
      <c r="L1275" s="22"/>
      <c r="M1275" s="356"/>
      <c r="N1275"/>
      <c r="O1275" s="361"/>
      <c r="P1275" s="356"/>
    </row>
    <row r="1276" spans="1:16">
      <c r="A1276" s="356"/>
      <c r="B1276" s="357"/>
      <c r="C1276" s="356"/>
      <c r="D1276" s="356"/>
      <c r="E1276" s="356"/>
      <c r="F1276" s="356"/>
      <c r="G1276" s="356"/>
      <c r="H1276" s="358"/>
      <c r="I1276" s="359"/>
      <c r="J1276" s="360"/>
      <c r="K1276" s="360"/>
      <c r="L1276" s="22"/>
      <c r="M1276" s="356"/>
      <c r="N1276"/>
      <c r="O1276" s="361"/>
      <c r="P1276" s="356"/>
    </row>
    <row r="1277" spans="1:16">
      <c r="A1277" s="356"/>
      <c r="B1277" s="357"/>
      <c r="C1277" s="356"/>
      <c r="D1277" s="356"/>
      <c r="E1277" s="356"/>
      <c r="F1277" s="356"/>
      <c r="G1277" s="356"/>
      <c r="H1277" s="358"/>
      <c r="I1277" s="359"/>
      <c r="J1277" s="360"/>
      <c r="K1277" s="360"/>
      <c r="L1277" s="22"/>
      <c r="M1277" s="356"/>
      <c r="N1277"/>
      <c r="O1277" s="361"/>
      <c r="P1277" s="356"/>
    </row>
    <row r="1278" spans="1:16">
      <c r="A1278" s="356"/>
      <c r="B1278" s="357"/>
      <c r="C1278" s="356"/>
      <c r="D1278" s="356"/>
      <c r="E1278" s="356"/>
      <c r="F1278" s="356"/>
      <c r="G1278" s="356"/>
      <c r="H1278" s="358"/>
      <c r="I1278" s="359"/>
      <c r="J1278" s="360"/>
      <c r="K1278" s="360"/>
      <c r="L1278" s="22"/>
      <c r="M1278" s="356"/>
      <c r="N1278"/>
      <c r="O1278" s="361"/>
      <c r="P1278" s="356"/>
    </row>
    <row r="1279" spans="1:16">
      <c r="A1279" s="356"/>
      <c r="B1279" s="357"/>
      <c r="C1279" s="356"/>
      <c r="D1279" s="356"/>
      <c r="E1279" s="356"/>
      <c r="F1279" s="356"/>
      <c r="G1279" s="356"/>
      <c r="H1279" s="358"/>
      <c r="I1279" s="359"/>
      <c r="J1279" s="360"/>
      <c r="K1279" s="360"/>
      <c r="L1279" s="22"/>
      <c r="M1279" s="356"/>
      <c r="N1279"/>
      <c r="O1279" s="361"/>
      <c r="P1279" s="356"/>
    </row>
    <row r="1280" spans="1:16">
      <c r="A1280" s="356"/>
      <c r="B1280" s="357"/>
      <c r="C1280" s="356"/>
      <c r="D1280" s="356"/>
      <c r="E1280" s="356"/>
      <c r="F1280" s="356"/>
      <c r="G1280" s="356"/>
      <c r="H1280" s="358"/>
      <c r="I1280" s="359"/>
      <c r="J1280" s="360"/>
      <c r="K1280" s="360"/>
      <c r="L1280" s="22"/>
      <c r="M1280" s="356"/>
      <c r="N1280"/>
      <c r="O1280" s="361"/>
      <c r="P1280" s="356"/>
    </row>
    <row r="1281" spans="1:16">
      <c r="A1281" s="356"/>
      <c r="B1281" s="357"/>
      <c r="C1281" s="356"/>
      <c r="D1281" s="356"/>
      <c r="E1281" s="356"/>
      <c r="F1281" s="356"/>
      <c r="G1281" s="356"/>
      <c r="H1281" s="358"/>
      <c r="I1281" s="359"/>
      <c r="J1281" s="360"/>
      <c r="K1281" s="360"/>
      <c r="L1281" s="22"/>
      <c r="M1281" s="356"/>
      <c r="N1281"/>
      <c r="O1281" s="361"/>
      <c r="P1281" s="356"/>
    </row>
    <row r="1282" spans="1:16">
      <c r="A1282" s="356"/>
      <c r="B1282" s="357"/>
      <c r="C1282" s="356"/>
      <c r="D1282" s="356"/>
      <c r="E1282" s="356"/>
      <c r="F1282" s="356"/>
      <c r="G1282" s="356"/>
      <c r="H1282" s="358"/>
      <c r="I1282" s="359"/>
      <c r="J1282" s="360"/>
      <c r="K1282" s="360"/>
      <c r="L1282" s="22"/>
      <c r="M1282" s="356"/>
      <c r="N1282"/>
      <c r="O1282" s="361"/>
      <c r="P1282" s="356"/>
    </row>
    <row r="1283" spans="1:16">
      <c r="A1283" s="356"/>
      <c r="B1283" s="357"/>
      <c r="C1283" s="356"/>
      <c r="D1283" s="356"/>
      <c r="E1283" s="356"/>
      <c r="F1283" s="356"/>
      <c r="G1283" s="356"/>
      <c r="H1283" s="358"/>
      <c r="I1283" s="359"/>
      <c r="J1283" s="360"/>
      <c r="K1283" s="360"/>
      <c r="L1283" s="22"/>
      <c r="M1283" s="356"/>
      <c r="N1283"/>
      <c r="O1283" s="361"/>
      <c r="P1283" s="356"/>
    </row>
    <row r="1284" spans="1:16">
      <c r="A1284" s="356"/>
      <c r="B1284" s="357"/>
      <c r="C1284" s="356"/>
      <c r="D1284" s="356"/>
      <c r="E1284" s="356"/>
      <c r="F1284" s="356"/>
      <c r="G1284" s="356"/>
      <c r="H1284" s="358"/>
      <c r="I1284" s="359"/>
      <c r="J1284" s="360"/>
      <c r="K1284" s="360"/>
      <c r="L1284" s="22"/>
      <c r="M1284" s="356"/>
      <c r="N1284"/>
      <c r="O1284" s="361"/>
      <c r="P1284" s="356"/>
    </row>
    <row r="1285" spans="1:16">
      <c r="A1285" s="356"/>
      <c r="B1285" s="357"/>
      <c r="C1285" s="356"/>
      <c r="D1285" s="356"/>
      <c r="E1285" s="356"/>
      <c r="F1285" s="356"/>
      <c r="G1285" s="356"/>
      <c r="H1285" s="358"/>
      <c r="I1285" s="359"/>
      <c r="J1285" s="360"/>
      <c r="K1285" s="360"/>
      <c r="L1285" s="22"/>
      <c r="M1285" s="356"/>
      <c r="N1285"/>
      <c r="O1285" s="361"/>
      <c r="P1285" s="356"/>
    </row>
    <row r="1286" spans="1:16">
      <c r="A1286" s="356"/>
      <c r="B1286" s="357"/>
      <c r="C1286" s="356"/>
      <c r="D1286" s="356"/>
      <c r="E1286" s="356"/>
      <c r="F1286" s="356"/>
      <c r="G1286" s="356"/>
      <c r="H1286" s="358"/>
      <c r="I1286" s="359"/>
      <c r="J1286" s="360"/>
      <c r="K1286" s="360"/>
      <c r="L1286" s="22"/>
      <c r="M1286" s="356"/>
      <c r="N1286"/>
      <c r="O1286" s="361"/>
      <c r="P1286" s="356"/>
    </row>
    <row r="1287" spans="1:16">
      <c r="A1287" s="356"/>
      <c r="B1287" s="357"/>
      <c r="C1287" s="356"/>
      <c r="D1287" s="356"/>
      <c r="E1287" s="356"/>
      <c r="F1287" s="356"/>
      <c r="G1287" s="356"/>
      <c r="H1287" s="358"/>
      <c r="I1287" s="359"/>
      <c r="J1287" s="360"/>
      <c r="K1287" s="360"/>
      <c r="L1287" s="22"/>
      <c r="M1287" s="356"/>
      <c r="N1287"/>
      <c r="O1287" s="361"/>
      <c r="P1287" s="356"/>
    </row>
    <row r="1288" spans="1:16">
      <c r="A1288" s="356"/>
      <c r="B1288" s="357"/>
      <c r="C1288" s="356"/>
      <c r="D1288" s="356"/>
      <c r="E1288" s="356"/>
      <c r="F1288" s="356"/>
      <c r="G1288" s="356"/>
      <c r="H1288" s="358"/>
      <c r="I1288" s="359"/>
      <c r="J1288" s="360"/>
      <c r="K1288" s="360"/>
      <c r="L1288" s="22"/>
      <c r="M1288" s="356"/>
      <c r="N1288"/>
      <c r="O1288" s="361"/>
      <c r="P1288" s="356"/>
    </row>
    <row r="1289" spans="1:16">
      <c r="A1289" s="356"/>
      <c r="B1289" s="357"/>
      <c r="C1289" s="356"/>
      <c r="D1289" s="356"/>
      <c r="E1289" s="356"/>
      <c r="F1289" s="356"/>
      <c r="G1289" s="356"/>
      <c r="H1289" s="358"/>
      <c r="I1289" s="359"/>
      <c r="J1289" s="360"/>
      <c r="K1289" s="360"/>
      <c r="L1289" s="22"/>
      <c r="M1289" s="356"/>
      <c r="N1289"/>
      <c r="O1289" s="361"/>
      <c r="P1289" s="356"/>
    </row>
    <row r="1290" spans="1:16">
      <c r="A1290" s="356"/>
      <c r="B1290" s="357"/>
      <c r="C1290" s="356"/>
      <c r="D1290" s="356"/>
      <c r="E1290" s="356"/>
      <c r="F1290" s="356"/>
      <c r="G1290" s="356"/>
      <c r="H1290" s="358"/>
      <c r="I1290" s="359"/>
      <c r="J1290" s="360"/>
      <c r="K1290" s="360"/>
      <c r="L1290" s="22"/>
      <c r="M1290" s="356"/>
      <c r="N1290"/>
      <c r="O1290" s="361"/>
      <c r="P1290" s="356"/>
    </row>
    <row r="1291" spans="1:16">
      <c r="A1291" s="356"/>
      <c r="B1291" s="357"/>
      <c r="C1291" s="356"/>
      <c r="D1291" s="356"/>
      <c r="E1291" s="356"/>
      <c r="F1291" s="356"/>
      <c r="G1291" s="356"/>
      <c r="H1291" s="358"/>
      <c r="I1291" s="359"/>
      <c r="J1291" s="360"/>
      <c r="K1291" s="360"/>
      <c r="L1291" s="22"/>
      <c r="M1291" s="356"/>
      <c r="N1291"/>
      <c r="O1291" s="361"/>
      <c r="P1291" s="356"/>
    </row>
    <row r="1292" spans="1:16">
      <c r="A1292" s="356"/>
      <c r="B1292" s="357"/>
      <c r="C1292" s="356"/>
      <c r="D1292" s="356"/>
      <c r="E1292" s="356"/>
      <c r="F1292" s="356"/>
      <c r="G1292" s="356"/>
      <c r="H1292" s="358"/>
      <c r="I1292" s="359"/>
      <c r="J1292" s="360"/>
      <c r="K1292" s="360"/>
      <c r="L1292" s="22"/>
      <c r="M1292" s="356"/>
      <c r="N1292"/>
      <c r="O1292" s="361"/>
      <c r="P1292" s="356"/>
    </row>
    <row r="1293" spans="1:16">
      <c r="A1293" s="356"/>
      <c r="B1293" s="357"/>
      <c r="C1293" s="356"/>
      <c r="D1293" s="356"/>
      <c r="E1293" s="356"/>
      <c r="F1293" s="356"/>
      <c r="G1293" s="356"/>
      <c r="H1293" s="358"/>
      <c r="I1293" s="359"/>
      <c r="J1293" s="360"/>
      <c r="K1293" s="360"/>
      <c r="L1293" s="22"/>
      <c r="M1293" s="356"/>
      <c r="N1293"/>
      <c r="O1293" s="361"/>
      <c r="P1293" s="356"/>
    </row>
    <row r="1294" spans="1:16">
      <c r="A1294" s="356"/>
      <c r="B1294" s="357"/>
      <c r="C1294" s="356"/>
      <c r="D1294" s="356"/>
      <c r="E1294" s="356"/>
      <c r="F1294" s="356"/>
      <c r="G1294" s="356"/>
      <c r="H1294" s="358"/>
      <c r="I1294" s="359"/>
      <c r="J1294" s="360"/>
      <c r="K1294" s="360"/>
      <c r="L1294" s="22"/>
      <c r="M1294" s="356"/>
      <c r="N1294"/>
      <c r="O1294" s="361"/>
      <c r="P1294" s="356"/>
    </row>
    <row r="1295" spans="1:16">
      <c r="A1295" s="356"/>
      <c r="B1295" s="357"/>
      <c r="C1295" s="356"/>
      <c r="D1295" s="356"/>
      <c r="E1295" s="356"/>
      <c r="F1295" s="356"/>
      <c r="G1295" s="356"/>
      <c r="H1295" s="358"/>
      <c r="I1295" s="359"/>
      <c r="J1295" s="360"/>
      <c r="K1295" s="360"/>
      <c r="L1295" s="22"/>
      <c r="M1295" s="356"/>
      <c r="N1295"/>
      <c r="O1295" s="361"/>
      <c r="P1295" s="356"/>
    </row>
    <row r="1296" spans="1:16">
      <c r="A1296" s="356"/>
      <c r="B1296" s="357"/>
      <c r="C1296" s="356"/>
      <c r="D1296" s="356"/>
      <c r="E1296" s="356"/>
      <c r="F1296" s="356"/>
      <c r="G1296" s="356"/>
      <c r="H1296" s="358"/>
      <c r="I1296" s="359"/>
      <c r="J1296" s="360"/>
      <c r="K1296" s="360"/>
      <c r="L1296" s="22"/>
      <c r="M1296" s="356"/>
      <c r="N1296"/>
      <c r="O1296" s="361"/>
      <c r="P1296" s="356"/>
    </row>
    <row r="1297" spans="1:16">
      <c r="A1297" s="356"/>
      <c r="B1297" s="357"/>
      <c r="C1297" s="356"/>
      <c r="D1297" s="356"/>
      <c r="E1297" s="356"/>
      <c r="F1297" s="356"/>
      <c r="G1297" s="356"/>
      <c r="H1297" s="358"/>
      <c r="I1297" s="359"/>
      <c r="J1297" s="360"/>
      <c r="K1297" s="360"/>
      <c r="L1297" s="22"/>
      <c r="M1297" s="356"/>
      <c r="N1297"/>
      <c r="O1297" s="361"/>
      <c r="P1297" s="356"/>
    </row>
    <row r="1298" spans="1:16">
      <c r="A1298" s="356"/>
      <c r="B1298" s="357"/>
      <c r="C1298" s="356"/>
      <c r="D1298" s="356"/>
      <c r="E1298" s="356"/>
      <c r="F1298" s="356"/>
      <c r="G1298" s="356"/>
      <c r="H1298" s="358"/>
      <c r="I1298" s="359"/>
      <c r="J1298" s="360"/>
      <c r="K1298" s="360"/>
      <c r="L1298" s="22"/>
      <c r="M1298" s="356"/>
      <c r="N1298"/>
      <c r="O1298" s="361"/>
      <c r="P1298" s="356"/>
    </row>
    <row r="1299" spans="1:16">
      <c r="A1299" s="356"/>
      <c r="B1299" s="357"/>
      <c r="C1299" s="356"/>
      <c r="D1299" s="356"/>
      <c r="E1299" s="356"/>
      <c r="F1299" s="356"/>
      <c r="G1299" s="356"/>
      <c r="H1299" s="358"/>
      <c r="I1299" s="359"/>
      <c r="J1299" s="360"/>
      <c r="K1299" s="360"/>
      <c r="L1299" s="22"/>
      <c r="M1299" s="356"/>
      <c r="N1299"/>
      <c r="O1299" s="361"/>
      <c r="P1299" s="356"/>
    </row>
    <row r="1300" spans="1:16">
      <c r="A1300" s="356"/>
      <c r="B1300" s="357"/>
      <c r="C1300" s="356"/>
      <c r="D1300" s="356"/>
      <c r="E1300" s="356"/>
      <c r="F1300" s="356"/>
      <c r="G1300" s="356"/>
      <c r="H1300" s="358"/>
      <c r="I1300" s="359"/>
      <c r="J1300" s="360"/>
      <c r="K1300" s="360"/>
      <c r="L1300" s="22"/>
      <c r="M1300" s="356"/>
      <c r="N1300"/>
      <c r="O1300" s="361"/>
      <c r="P1300" s="356"/>
    </row>
    <row r="1301" spans="1:16">
      <c r="A1301" s="356"/>
      <c r="B1301" s="357"/>
      <c r="C1301" s="356"/>
      <c r="D1301" s="356"/>
      <c r="E1301" s="356"/>
      <c r="F1301" s="356"/>
      <c r="G1301" s="356"/>
      <c r="H1301" s="358"/>
      <c r="I1301" s="359"/>
      <c r="J1301" s="360"/>
      <c r="K1301" s="360"/>
      <c r="L1301" s="22"/>
      <c r="M1301" s="356"/>
      <c r="N1301"/>
      <c r="O1301" s="361"/>
      <c r="P1301" s="356"/>
    </row>
    <row r="1302" spans="1:16">
      <c r="A1302" s="356"/>
      <c r="B1302" s="357"/>
      <c r="C1302" s="356"/>
      <c r="D1302" s="356"/>
      <c r="E1302" s="356"/>
      <c r="F1302" s="356"/>
      <c r="G1302" s="356"/>
      <c r="H1302" s="358"/>
      <c r="I1302" s="359"/>
      <c r="J1302" s="360"/>
      <c r="K1302" s="360"/>
      <c r="L1302" s="22"/>
      <c r="M1302" s="356"/>
      <c r="N1302"/>
      <c r="O1302" s="361"/>
      <c r="P1302" s="356"/>
    </row>
    <row r="1303" spans="1:16">
      <c r="A1303" s="356"/>
      <c r="B1303" s="357"/>
      <c r="C1303" s="356"/>
      <c r="D1303" s="356"/>
      <c r="E1303" s="356"/>
      <c r="F1303" s="356"/>
      <c r="G1303" s="356"/>
      <c r="H1303" s="358"/>
      <c r="I1303" s="359"/>
      <c r="J1303" s="360"/>
      <c r="K1303" s="360"/>
      <c r="L1303" s="22"/>
      <c r="M1303" s="356"/>
      <c r="N1303"/>
      <c r="O1303" s="361"/>
      <c r="P1303" s="356"/>
    </row>
    <row r="1304" spans="1:16">
      <c r="A1304" s="356"/>
      <c r="B1304" s="357"/>
      <c r="C1304" s="356"/>
      <c r="D1304" s="356"/>
      <c r="E1304" s="356"/>
      <c r="F1304" s="356"/>
      <c r="G1304" s="356"/>
      <c r="H1304" s="358"/>
      <c r="I1304" s="359"/>
      <c r="J1304" s="360"/>
      <c r="K1304" s="360"/>
      <c r="L1304" s="22"/>
      <c r="M1304" s="356"/>
      <c r="N1304"/>
      <c r="O1304" s="361"/>
      <c r="P1304" s="356"/>
    </row>
    <row r="1305" spans="1:16">
      <c r="A1305" s="356"/>
      <c r="B1305" s="357"/>
      <c r="C1305" s="356"/>
      <c r="D1305" s="356"/>
      <c r="E1305" s="356"/>
      <c r="F1305" s="356"/>
      <c r="G1305" s="356"/>
      <c r="H1305" s="358"/>
      <c r="I1305" s="359"/>
      <c r="J1305" s="360"/>
      <c r="K1305" s="360"/>
      <c r="L1305" s="22"/>
      <c r="M1305" s="356"/>
      <c r="N1305"/>
      <c r="O1305" s="361"/>
      <c r="P1305" s="356"/>
    </row>
    <row r="1306" spans="1:16">
      <c r="A1306" s="356"/>
      <c r="B1306" s="357"/>
      <c r="C1306" s="356"/>
      <c r="D1306" s="356"/>
      <c r="E1306" s="356"/>
      <c r="F1306" s="356"/>
      <c r="G1306" s="356"/>
      <c r="H1306" s="358"/>
      <c r="I1306" s="359"/>
      <c r="J1306" s="360"/>
      <c r="K1306" s="360"/>
      <c r="L1306" s="22"/>
      <c r="M1306" s="356"/>
      <c r="N1306"/>
      <c r="O1306" s="361"/>
      <c r="P1306" s="356"/>
    </row>
    <row r="1307" spans="1:16">
      <c r="A1307" s="356"/>
      <c r="B1307" s="357"/>
      <c r="C1307" s="356"/>
      <c r="D1307" s="356"/>
      <c r="E1307" s="356"/>
      <c r="F1307" s="356"/>
      <c r="G1307" s="356"/>
      <c r="H1307" s="358"/>
      <c r="I1307" s="359"/>
      <c r="J1307" s="360"/>
      <c r="K1307" s="360"/>
      <c r="L1307" s="22"/>
      <c r="M1307" s="356"/>
      <c r="N1307"/>
      <c r="O1307" s="361"/>
      <c r="P1307" s="356"/>
    </row>
    <row r="1308" spans="1:16">
      <c r="A1308" s="356"/>
      <c r="B1308" s="357"/>
      <c r="C1308" s="356"/>
      <c r="D1308" s="356"/>
      <c r="E1308" s="356"/>
      <c r="F1308" s="356"/>
      <c r="G1308" s="356"/>
      <c r="H1308" s="358"/>
      <c r="I1308" s="359"/>
      <c r="J1308" s="360"/>
      <c r="K1308" s="360"/>
      <c r="L1308" s="22"/>
      <c r="M1308" s="356"/>
      <c r="N1308"/>
      <c r="O1308" s="361"/>
      <c r="P1308" s="356"/>
    </row>
    <row r="1309" spans="1:16">
      <c r="A1309" s="356"/>
      <c r="B1309" s="357"/>
      <c r="C1309" s="356"/>
      <c r="D1309" s="356"/>
      <c r="E1309" s="356"/>
      <c r="F1309" s="356"/>
      <c r="G1309" s="356"/>
      <c r="H1309" s="358"/>
      <c r="I1309" s="359"/>
      <c r="J1309" s="360"/>
      <c r="K1309" s="360"/>
      <c r="L1309" s="22"/>
      <c r="M1309" s="356"/>
      <c r="N1309"/>
      <c r="O1309" s="361"/>
      <c r="P1309" s="356"/>
    </row>
    <row r="1310" spans="1:16">
      <c r="A1310" s="356"/>
      <c r="B1310" s="357"/>
      <c r="C1310" s="356"/>
      <c r="D1310" s="356"/>
      <c r="E1310" s="356"/>
      <c r="F1310" s="356"/>
      <c r="G1310" s="356"/>
      <c r="H1310" s="358"/>
      <c r="I1310" s="359"/>
      <c r="J1310" s="360"/>
      <c r="K1310" s="360"/>
      <c r="L1310" s="22"/>
      <c r="M1310" s="356"/>
      <c r="N1310"/>
      <c r="O1310" s="361"/>
      <c r="P1310" s="356"/>
    </row>
    <row r="1311" spans="1:16">
      <c r="A1311" s="356"/>
      <c r="B1311" s="357"/>
      <c r="C1311" s="356"/>
      <c r="D1311" s="356"/>
      <c r="E1311" s="356"/>
      <c r="F1311" s="356"/>
      <c r="G1311" s="356"/>
      <c r="H1311" s="358"/>
      <c r="I1311" s="359"/>
      <c r="J1311" s="360"/>
      <c r="K1311" s="360"/>
      <c r="L1311" s="22"/>
      <c r="M1311" s="356"/>
      <c r="N1311"/>
      <c r="O1311" s="361"/>
      <c r="P1311" s="356"/>
    </row>
    <row r="1312" spans="1:16">
      <c r="A1312" s="356"/>
      <c r="B1312" s="357"/>
      <c r="C1312" s="356"/>
      <c r="D1312" s="356"/>
      <c r="E1312" s="356"/>
      <c r="F1312" s="356"/>
      <c r="G1312" s="356"/>
      <c r="H1312" s="358"/>
      <c r="I1312" s="359"/>
      <c r="J1312" s="360"/>
      <c r="K1312" s="360"/>
      <c r="L1312" s="22"/>
      <c r="M1312" s="356"/>
      <c r="N1312"/>
      <c r="O1312" s="361"/>
      <c r="P1312" s="356"/>
    </row>
    <row r="1313" spans="1:16">
      <c r="A1313" s="356"/>
      <c r="B1313" s="357"/>
      <c r="C1313" s="356"/>
      <c r="D1313" s="356"/>
      <c r="E1313" s="356"/>
      <c r="F1313" s="356"/>
      <c r="G1313" s="356"/>
      <c r="H1313" s="358"/>
      <c r="I1313" s="359"/>
      <c r="J1313" s="360"/>
      <c r="K1313" s="360"/>
      <c r="L1313" s="22"/>
      <c r="M1313" s="356"/>
      <c r="N1313"/>
      <c r="O1313" s="361"/>
      <c r="P1313" s="356"/>
    </row>
    <row r="1314" spans="1:16">
      <c r="A1314" s="356"/>
      <c r="B1314" s="357"/>
      <c r="C1314" s="356"/>
      <c r="D1314" s="356"/>
      <c r="E1314" s="356"/>
      <c r="F1314" s="356"/>
      <c r="G1314" s="356"/>
      <c r="H1314" s="358"/>
      <c r="I1314" s="359"/>
      <c r="J1314" s="360"/>
      <c r="K1314" s="360"/>
      <c r="L1314" s="22"/>
      <c r="M1314" s="356"/>
      <c r="N1314"/>
      <c r="O1314" s="361"/>
      <c r="P1314" s="356"/>
    </row>
    <row r="1315" spans="1:16">
      <c r="A1315" s="356"/>
      <c r="B1315" s="357"/>
      <c r="C1315" s="356"/>
      <c r="D1315" s="356"/>
      <c r="E1315" s="356"/>
      <c r="F1315" s="356"/>
      <c r="G1315" s="356"/>
      <c r="H1315" s="358"/>
      <c r="I1315" s="359"/>
      <c r="J1315" s="360"/>
      <c r="K1315" s="360"/>
      <c r="L1315" s="22"/>
      <c r="M1315" s="356"/>
      <c r="N1315"/>
      <c r="O1315" s="361"/>
      <c r="P1315" s="356"/>
    </row>
    <row r="1316" spans="1:16">
      <c r="A1316" s="356"/>
      <c r="B1316" s="357"/>
      <c r="C1316" s="356"/>
      <c r="D1316" s="356"/>
      <c r="E1316" s="356"/>
      <c r="F1316" s="356"/>
      <c r="G1316" s="356"/>
      <c r="H1316" s="358"/>
      <c r="I1316" s="359"/>
      <c r="J1316" s="360"/>
      <c r="K1316" s="360"/>
      <c r="L1316" s="22"/>
      <c r="M1316" s="356"/>
      <c r="N1316"/>
      <c r="O1316" s="361"/>
      <c r="P1316" s="356"/>
    </row>
    <row r="1317" spans="1:16">
      <c r="A1317" s="356"/>
      <c r="B1317" s="357"/>
      <c r="C1317" s="356"/>
      <c r="D1317" s="356"/>
      <c r="E1317" s="356"/>
      <c r="F1317" s="356"/>
      <c r="G1317" s="356"/>
      <c r="H1317" s="358"/>
      <c r="I1317" s="359"/>
      <c r="J1317" s="360"/>
      <c r="K1317" s="360"/>
      <c r="L1317" s="22"/>
      <c r="M1317" s="356"/>
      <c r="N1317"/>
      <c r="O1317" s="361"/>
      <c r="P1317" s="356"/>
    </row>
    <row r="1318" spans="1:16">
      <c r="A1318" s="356"/>
      <c r="B1318" s="357"/>
      <c r="C1318" s="356"/>
      <c r="D1318" s="356"/>
      <c r="E1318" s="356"/>
      <c r="F1318" s="356"/>
      <c r="G1318" s="356"/>
      <c r="H1318" s="358"/>
      <c r="I1318" s="359"/>
      <c r="J1318" s="360"/>
      <c r="K1318" s="360"/>
      <c r="L1318" s="22"/>
      <c r="M1318" s="356"/>
      <c r="N1318"/>
      <c r="O1318" s="361"/>
      <c r="P1318" s="356"/>
    </row>
    <row r="1319" spans="1:16">
      <c r="A1319" s="356"/>
      <c r="B1319" s="357"/>
      <c r="C1319" s="356"/>
      <c r="D1319" s="356"/>
      <c r="E1319" s="356"/>
      <c r="F1319" s="356"/>
      <c r="G1319" s="356"/>
      <c r="H1319" s="358"/>
      <c r="I1319" s="359"/>
      <c r="J1319" s="360"/>
      <c r="K1319" s="360"/>
      <c r="L1319" s="22"/>
      <c r="M1319" s="356"/>
      <c r="N1319"/>
      <c r="O1319" s="361"/>
      <c r="P1319" s="356"/>
    </row>
    <row r="1320" spans="1:16">
      <c r="A1320" s="356"/>
      <c r="B1320" s="357"/>
      <c r="C1320" s="356"/>
      <c r="D1320" s="356"/>
      <c r="E1320" s="356"/>
      <c r="F1320" s="356"/>
      <c r="G1320" s="356"/>
      <c r="H1320" s="358"/>
      <c r="I1320" s="359"/>
      <c r="J1320" s="360"/>
      <c r="K1320" s="360"/>
      <c r="L1320" s="22"/>
      <c r="M1320" s="356"/>
      <c r="N1320"/>
      <c r="O1320" s="361"/>
      <c r="P1320" s="356"/>
    </row>
    <row r="1321" spans="1:16">
      <c r="A1321" s="356"/>
      <c r="B1321" s="357"/>
      <c r="C1321" s="356"/>
      <c r="D1321" s="356"/>
      <c r="E1321" s="356"/>
      <c r="F1321" s="356"/>
      <c r="G1321" s="356"/>
      <c r="H1321" s="358"/>
      <c r="I1321" s="359"/>
      <c r="J1321" s="360"/>
      <c r="K1321" s="360"/>
      <c r="L1321" s="22"/>
      <c r="M1321" s="356"/>
      <c r="N1321"/>
      <c r="O1321" s="361"/>
      <c r="P1321" s="356"/>
    </row>
    <row r="1322" spans="1:16">
      <c r="A1322" s="356"/>
      <c r="B1322" s="357"/>
      <c r="C1322" s="356"/>
      <c r="D1322" s="356"/>
      <c r="E1322" s="356"/>
      <c r="F1322" s="356"/>
      <c r="G1322" s="356"/>
      <c r="H1322" s="358"/>
      <c r="I1322" s="359"/>
      <c r="J1322" s="360"/>
      <c r="K1322" s="360"/>
      <c r="L1322" s="22"/>
      <c r="M1322" s="356"/>
      <c r="N1322"/>
      <c r="O1322" s="361"/>
      <c r="P1322" s="356"/>
    </row>
    <row r="1323" spans="1:16">
      <c r="A1323" s="356"/>
      <c r="B1323" s="357"/>
      <c r="C1323" s="356"/>
      <c r="D1323" s="356"/>
      <c r="E1323" s="356"/>
      <c r="F1323" s="356"/>
      <c r="G1323" s="356"/>
      <c r="H1323" s="358"/>
      <c r="I1323" s="359"/>
      <c r="J1323" s="360"/>
      <c r="K1323" s="360"/>
      <c r="L1323" s="22"/>
      <c r="M1323" s="356"/>
      <c r="N1323"/>
      <c r="O1323" s="361"/>
      <c r="P1323" s="356"/>
    </row>
    <row r="1324" spans="1:16">
      <c r="A1324" s="356"/>
      <c r="B1324" s="357"/>
      <c r="C1324" s="356"/>
      <c r="D1324" s="356"/>
      <c r="E1324" s="356"/>
      <c r="F1324" s="356"/>
      <c r="G1324" s="356"/>
      <c r="H1324" s="358"/>
      <c r="I1324" s="359"/>
      <c r="J1324" s="360"/>
      <c r="K1324" s="360"/>
      <c r="L1324" s="22"/>
      <c r="M1324" s="356"/>
      <c r="N1324"/>
      <c r="O1324" s="361"/>
      <c r="P1324" s="356"/>
    </row>
    <row r="1325" spans="1:16">
      <c r="A1325" s="356"/>
      <c r="B1325" s="357"/>
      <c r="C1325" s="356"/>
      <c r="D1325" s="356"/>
      <c r="E1325" s="356"/>
      <c r="F1325" s="356"/>
      <c r="G1325" s="356"/>
      <c r="H1325" s="358"/>
      <c r="I1325" s="359"/>
      <c r="J1325" s="360"/>
      <c r="K1325" s="360"/>
      <c r="L1325" s="22"/>
      <c r="M1325" s="356"/>
      <c r="N1325"/>
      <c r="O1325" s="361"/>
      <c r="P1325" s="356"/>
    </row>
    <row r="1326" spans="1:16">
      <c r="A1326" s="356"/>
      <c r="B1326" s="357"/>
      <c r="C1326" s="356"/>
      <c r="D1326" s="356"/>
      <c r="E1326" s="356"/>
      <c r="F1326" s="356"/>
      <c r="G1326" s="356"/>
      <c r="H1326" s="358"/>
      <c r="I1326" s="359"/>
      <c r="J1326" s="360"/>
      <c r="K1326" s="360"/>
      <c r="L1326" s="22"/>
      <c r="M1326" s="356"/>
      <c r="N1326"/>
      <c r="O1326" s="361"/>
      <c r="P1326" s="356"/>
    </row>
    <row r="1327" spans="1:16">
      <c r="A1327" s="356"/>
      <c r="B1327" s="357"/>
      <c r="C1327" s="356"/>
      <c r="D1327" s="356"/>
      <c r="E1327" s="356"/>
      <c r="F1327" s="356"/>
      <c r="G1327" s="356"/>
      <c r="H1327" s="358"/>
      <c r="I1327" s="359"/>
      <c r="J1327" s="360"/>
      <c r="K1327" s="360"/>
      <c r="L1327" s="22"/>
      <c r="M1327" s="356"/>
      <c r="N1327"/>
      <c r="O1327" s="361"/>
      <c r="P1327" s="356"/>
    </row>
    <row r="1328" spans="1:16">
      <c r="A1328" s="356"/>
      <c r="B1328" s="357"/>
      <c r="C1328" s="356"/>
      <c r="D1328" s="356"/>
      <c r="E1328" s="356"/>
      <c r="F1328" s="356"/>
      <c r="G1328" s="356"/>
      <c r="H1328" s="358"/>
      <c r="I1328" s="359"/>
      <c r="J1328" s="360"/>
      <c r="K1328" s="360"/>
      <c r="L1328" s="22"/>
      <c r="M1328" s="356"/>
      <c r="N1328"/>
      <c r="O1328" s="361"/>
      <c r="P1328" s="356"/>
    </row>
    <row r="1329" spans="1:16">
      <c r="A1329" s="356"/>
      <c r="B1329" s="357"/>
      <c r="C1329" s="356"/>
      <c r="D1329" s="356"/>
      <c r="E1329" s="356"/>
      <c r="F1329" s="356"/>
      <c r="G1329" s="356"/>
      <c r="H1329" s="358"/>
      <c r="I1329" s="359"/>
      <c r="J1329" s="360"/>
      <c r="K1329" s="360"/>
      <c r="L1329" s="22"/>
      <c r="M1329" s="356"/>
      <c r="N1329"/>
      <c r="O1329" s="361"/>
      <c r="P1329" s="356"/>
    </row>
    <row r="1330" spans="1:16">
      <c r="A1330" s="356"/>
      <c r="B1330" s="357"/>
      <c r="C1330" s="356"/>
      <c r="D1330" s="356"/>
      <c r="E1330" s="356"/>
      <c r="F1330" s="356"/>
      <c r="G1330" s="356"/>
      <c r="H1330" s="358"/>
      <c r="I1330" s="359"/>
      <c r="J1330" s="360"/>
      <c r="K1330" s="360"/>
      <c r="L1330" s="22"/>
      <c r="M1330" s="356"/>
      <c r="N1330"/>
      <c r="O1330" s="361"/>
      <c r="P1330" s="356"/>
    </row>
    <row r="1331" spans="1:16">
      <c r="A1331" s="356"/>
      <c r="B1331" s="357"/>
      <c r="C1331" s="356"/>
      <c r="D1331" s="356"/>
      <c r="E1331" s="356"/>
      <c r="F1331" s="356"/>
      <c r="G1331" s="356"/>
      <c r="H1331" s="358"/>
      <c r="I1331" s="359"/>
      <c r="J1331" s="360"/>
      <c r="K1331" s="360"/>
      <c r="L1331" s="22"/>
      <c r="M1331" s="356"/>
      <c r="N1331"/>
      <c r="O1331" s="361"/>
      <c r="P1331" s="356"/>
    </row>
    <row r="1332" spans="1:16">
      <c r="A1332" s="356"/>
      <c r="B1332" s="357"/>
      <c r="C1332" s="356"/>
      <c r="D1332" s="356"/>
      <c r="E1332" s="356"/>
      <c r="F1332" s="356"/>
      <c r="G1332" s="356"/>
      <c r="H1332" s="358"/>
      <c r="I1332" s="359"/>
      <c r="J1332" s="360"/>
      <c r="K1332" s="360"/>
      <c r="L1332" s="22"/>
      <c r="M1332" s="356"/>
      <c r="N1332"/>
      <c r="O1332" s="361"/>
      <c r="P1332" s="356"/>
    </row>
    <row r="1333" spans="1:16">
      <c r="A1333" s="356"/>
      <c r="B1333" s="357"/>
      <c r="C1333" s="356"/>
      <c r="D1333" s="356"/>
      <c r="E1333" s="356"/>
      <c r="F1333" s="356"/>
      <c r="G1333" s="356"/>
      <c r="H1333" s="358"/>
      <c r="I1333" s="359"/>
      <c r="J1333" s="360"/>
      <c r="K1333" s="360"/>
      <c r="L1333" s="22"/>
      <c r="M1333" s="356"/>
      <c r="N1333"/>
      <c r="O1333" s="361"/>
      <c r="P1333" s="356"/>
    </row>
    <row r="1334" spans="1:16">
      <c r="A1334" s="356"/>
      <c r="B1334" s="357"/>
      <c r="C1334" s="356"/>
      <c r="D1334" s="356"/>
      <c r="E1334" s="356"/>
      <c r="F1334" s="356"/>
      <c r="G1334" s="356"/>
      <c r="H1334" s="358"/>
      <c r="I1334" s="359"/>
      <c r="J1334" s="360"/>
      <c r="K1334" s="360"/>
      <c r="L1334" s="22"/>
      <c r="M1334" s="356"/>
      <c r="N1334"/>
      <c r="O1334" s="361"/>
      <c r="P1334" s="356"/>
    </row>
    <row r="1335" spans="1:16">
      <c r="A1335" s="356"/>
      <c r="B1335" s="357"/>
      <c r="C1335" s="356"/>
      <c r="D1335" s="356"/>
      <c r="E1335" s="356"/>
      <c r="F1335" s="356"/>
      <c r="G1335" s="356"/>
      <c r="H1335" s="358"/>
      <c r="I1335" s="359"/>
      <c r="J1335" s="360"/>
      <c r="K1335" s="360"/>
      <c r="L1335" s="22"/>
      <c r="M1335" s="356"/>
      <c r="N1335"/>
      <c r="O1335" s="361"/>
      <c r="P1335" s="356"/>
    </row>
    <row r="1336" spans="1:16">
      <c r="A1336" s="356"/>
      <c r="B1336" s="357"/>
      <c r="C1336" s="356"/>
      <c r="D1336" s="356"/>
      <c r="E1336" s="356"/>
      <c r="F1336" s="356"/>
      <c r="G1336" s="356"/>
      <c r="H1336" s="358"/>
      <c r="I1336" s="359"/>
      <c r="J1336" s="360"/>
      <c r="K1336" s="360"/>
      <c r="L1336" s="22"/>
      <c r="M1336" s="356"/>
      <c r="N1336"/>
      <c r="O1336" s="361"/>
      <c r="P1336" s="356"/>
    </row>
    <row r="1337" spans="1:16">
      <c r="A1337" s="356"/>
      <c r="B1337" s="357"/>
      <c r="C1337" s="356"/>
      <c r="D1337" s="356"/>
      <c r="E1337" s="356"/>
      <c r="F1337" s="356"/>
      <c r="G1337" s="356"/>
      <c r="H1337" s="358"/>
      <c r="I1337" s="359"/>
      <c r="J1337" s="360"/>
      <c r="K1337" s="360"/>
      <c r="L1337" s="22"/>
      <c r="M1337" s="356"/>
      <c r="N1337"/>
      <c r="O1337" s="361"/>
      <c r="P1337" s="356"/>
    </row>
    <row r="1338" spans="1:16">
      <c r="A1338" s="356"/>
      <c r="B1338" s="357"/>
      <c r="C1338" s="356"/>
      <c r="D1338" s="356"/>
      <c r="E1338" s="356"/>
      <c r="F1338" s="356"/>
      <c r="G1338" s="356"/>
      <c r="H1338" s="358"/>
      <c r="I1338" s="359"/>
      <c r="J1338" s="360"/>
      <c r="K1338" s="360"/>
      <c r="L1338" s="22"/>
      <c r="M1338" s="356"/>
      <c r="N1338"/>
      <c r="O1338" s="361"/>
      <c r="P1338" s="356"/>
    </row>
    <row r="1339" spans="1:16">
      <c r="A1339" s="356"/>
      <c r="B1339" s="357"/>
      <c r="C1339" s="356"/>
      <c r="D1339" s="356"/>
      <c r="E1339" s="356"/>
      <c r="F1339" s="356"/>
      <c r="G1339" s="356"/>
      <c r="H1339" s="358"/>
      <c r="I1339" s="359"/>
      <c r="J1339" s="360"/>
      <c r="K1339" s="360"/>
      <c r="L1339" s="22"/>
      <c r="M1339" s="356"/>
      <c r="N1339"/>
      <c r="O1339" s="361"/>
      <c r="P1339" s="356"/>
    </row>
    <row r="1340" spans="1:16">
      <c r="A1340" s="356"/>
      <c r="B1340" s="357"/>
      <c r="C1340" s="356"/>
      <c r="D1340" s="356"/>
      <c r="E1340" s="356"/>
      <c r="F1340" s="356"/>
      <c r="G1340" s="356"/>
      <c r="H1340" s="358"/>
      <c r="I1340" s="359"/>
      <c r="J1340" s="360"/>
      <c r="K1340" s="360"/>
      <c r="L1340" s="22"/>
      <c r="M1340" s="356"/>
      <c r="N1340"/>
      <c r="O1340" s="361"/>
      <c r="P1340" s="356"/>
    </row>
    <row r="1341" spans="1:16">
      <c r="A1341" s="356"/>
      <c r="B1341" s="357"/>
      <c r="C1341" s="356"/>
      <c r="D1341" s="356"/>
      <c r="E1341" s="356"/>
      <c r="F1341" s="356"/>
      <c r="G1341" s="356"/>
      <c r="H1341" s="358"/>
      <c r="I1341" s="359"/>
      <c r="J1341" s="360"/>
      <c r="K1341" s="360"/>
      <c r="L1341" s="22"/>
      <c r="M1341" s="356"/>
      <c r="N1341"/>
      <c r="O1341" s="361"/>
      <c r="P1341" s="356"/>
    </row>
    <row r="1342" spans="1:16">
      <c r="A1342" s="356"/>
      <c r="B1342" s="357"/>
      <c r="C1342" s="356"/>
      <c r="D1342" s="356"/>
      <c r="E1342" s="356"/>
      <c r="F1342" s="356"/>
      <c r="G1342" s="356"/>
      <c r="H1342" s="358"/>
      <c r="I1342" s="359"/>
      <c r="J1342" s="360"/>
      <c r="K1342" s="360"/>
      <c r="L1342" s="22"/>
      <c r="M1342" s="356"/>
      <c r="N1342"/>
      <c r="O1342" s="361"/>
      <c r="P1342" s="356"/>
    </row>
    <row r="1343" spans="1:16">
      <c r="A1343" s="356"/>
      <c r="B1343" s="357"/>
      <c r="C1343" s="356"/>
      <c r="D1343" s="356"/>
      <c r="E1343" s="356"/>
      <c r="F1343" s="356"/>
      <c r="G1343" s="356"/>
      <c r="H1343" s="358"/>
      <c r="I1343" s="359"/>
      <c r="J1343" s="360"/>
      <c r="K1343" s="360"/>
      <c r="L1343" s="22"/>
      <c r="M1343" s="356"/>
      <c r="N1343"/>
      <c r="O1343" s="361"/>
      <c r="P1343" s="356"/>
    </row>
    <row r="1344" spans="1:16">
      <c r="A1344" s="356"/>
      <c r="B1344" s="357"/>
      <c r="C1344" s="356"/>
      <c r="D1344" s="356"/>
      <c r="E1344" s="356"/>
      <c r="F1344" s="356"/>
      <c r="G1344" s="356"/>
      <c r="H1344" s="358"/>
      <c r="I1344" s="359"/>
      <c r="J1344" s="360"/>
      <c r="K1344" s="360"/>
      <c r="L1344" s="22"/>
      <c r="M1344" s="356"/>
      <c r="N1344"/>
      <c r="O1344" s="361"/>
      <c r="P1344" s="356"/>
    </row>
    <row r="1345" spans="1:16">
      <c r="A1345" s="356"/>
      <c r="B1345" s="357"/>
      <c r="C1345" s="356"/>
      <c r="D1345" s="356"/>
      <c r="E1345" s="356"/>
      <c r="F1345" s="356"/>
      <c r="G1345" s="356"/>
      <c r="H1345" s="358"/>
      <c r="I1345" s="359"/>
      <c r="J1345" s="360"/>
      <c r="K1345" s="360"/>
      <c r="L1345" s="22"/>
      <c r="M1345" s="356"/>
      <c r="N1345"/>
      <c r="O1345" s="361"/>
      <c r="P1345" s="356"/>
    </row>
    <row r="1346" spans="1:16">
      <c r="A1346" s="356"/>
      <c r="B1346" s="357"/>
      <c r="C1346" s="356"/>
      <c r="D1346" s="356"/>
      <c r="E1346" s="356"/>
      <c r="F1346" s="356"/>
      <c r="G1346" s="356"/>
      <c r="H1346" s="358"/>
      <c r="I1346" s="359"/>
      <c r="J1346" s="360"/>
      <c r="K1346" s="360"/>
      <c r="L1346" s="22"/>
      <c r="M1346" s="356"/>
      <c r="N1346"/>
      <c r="O1346" s="361"/>
      <c r="P1346" s="356"/>
    </row>
    <row r="1347" spans="1:16">
      <c r="A1347" s="356"/>
      <c r="B1347" s="357"/>
      <c r="C1347" s="356"/>
      <c r="D1347" s="356"/>
      <c r="E1347" s="356"/>
      <c r="F1347" s="356"/>
      <c r="G1347" s="356"/>
      <c r="H1347" s="358"/>
      <c r="I1347" s="359"/>
      <c r="J1347" s="360"/>
      <c r="K1347" s="360"/>
      <c r="L1347" s="22"/>
      <c r="M1347" s="356"/>
      <c r="N1347"/>
      <c r="O1347" s="361"/>
      <c r="P1347" s="356"/>
    </row>
    <row r="1348" spans="1:16">
      <c r="A1348" s="356"/>
      <c r="B1348" s="357"/>
      <c r="C1348" s="356"/>
      <c r="D1348" s="356"/>
      <c r="E1348" s="356"/>
      <c r="F1348" s="356"/>
      <c r="G1348" s="356"/>
      <c r="H1348" s="358"/>
      <c r="I1348" s="359"/>
      <c r="J1348" s="360"/>
      <c r="K1348" s="360"/>
      <c r="L1348" s="22"/>
      <c r="M1348" s="356"/>
      <c r="N1348"/>
      <c r="O1348" s="361"/>
      <c r="P1348" s="356"/>
    </row>
    <row r="1349" spans="1:16">
      <c r="A1349" s="356"/>
      <c r="B1349" s="357"/>
      <c r="C1349" s="356"/>
      <c r="D1349" s="356"/>
      <c r="E1349" s="356"/>
      <c r="F1349" s="356"/>
      <c r="G1349" s="356"/>
      <c r="H1349" s="358"/>
      <c r="I1349" s="359"/>
      <c r="J1349" s="360"/>
      <c r="K1349" s="360"/>
      <c r="L1349" s="22"/>
      <c r="M1349" s="356"/>
      <c r="N1349"/>
      <c r="O1349" s="361"/>
      <c r="P1349" s="356"/>
    </row>
    <row r="1350" spans="1:16">
      <c r="A1350" s="356"/>
      <c r="B1350" s="357"/>
      <c r="C1350" s="356"/>
      <c r="D1350" s="356"/>
      <c r="E1350" s="356"/>
      <c r="F1350" s="356"/>
      <c r="G1350" s="356"/>
      <c r="H1350" s="358"/>
      <c r="I1350" s="359"/>
      <c r="J1350" s="360"/>
      <c r="K1350" s="360"/>
      <c r="L1350" s="22"/>
      <c r="M1350" s="356"/>
      <c r="N1350"/>
      <c r="O1350" s="361"/>
      <c r="P1350" s="356"/>
    </row>
    <row r="1351" spans="1:16">
      <c r="A1351" s="356"/>
      <c r="B1351" s="357"/>
      <c r="C1351" s="356"/>
      <c r="D1351" s="356"/>
      <c r="E1351" s="356"/>
      <c r="F1351" s="356"/>
      <c r="G1351" s="356"/>
      <c r="H1351" s="358"/>
      <c r="I1351" s="359"/>
      <c r="J1351" s="360"/>
      <c r="K1351" s="360"/>
      <c r="L1351" s="22"/>
      <c r="M1351" s="356"/>
      <c r="N1351"/>
      <c r="O1351" s="361"/>
      <c r="P1351" s="356"/>
    </row>
    <row r="1352" spans="1:16">
      <c r="A1352" s="356"/>
      <c r="B1352" s="357"/>
      <c r="C1352" s="356"/>
      <c r="D1352" s="356"/>
      <c r="E1352" s="356"/>
      <c r="F1352" s="356"/>
      <c r="G1352" s="356"/>
      <c r="H1352" s="358"/>
      <c r="I1352" s="359"/>
      <c r="J1352" s="360"/>
      <c r="K1352" s="360"/>
      <c r="L1352" s="22"/>
      <c r="M1352" s="356"/>
      <c r="N1352"/>
      <c r="O1352" s="361"/>
      <c r="P1352" s="356"/>
    </row>
    <row r="1353" spans="1:16">
      <c r="A1353" s="356"/>
      <c r="B1353" s="357"/>
      <c r="C1353" s="356"/>
      <c r="D1353" s="356"/>
      <c r="E1353" s="356"/>
      <c r="F1353" s="356"/>
      <c r="G1353" s="356"/>
      <c r="H1353" s="358"/>
      <c r="I1353" s="359"/>
      <c r="J1353" s="360"/>
      <c r="K1353" s="360"/>
      <c r="L1353" s="22"/>
      <c r="M1353" s="356"/>
      <c r="N1353"/>
      <c r="O1353" s="361"/>
      <c r="P1353" s="356"/>
    </row>
    <row r="1354" spans="1:16">
      <c r="A1354" s="356"/>
      <c r="B1354" s="357"/>
      <c r="C1354" s="356"/>
      <c r="D1354" s="356"/>
      <c r="E1354" s="356"/>
      <c r="F1354" s="356"/>
      <c r="G1354" s="356"/>
      <c r="H1354" s="358"/>
      <c r="I1354" s="359"/>
      <c r="J1354" s="360"/>
      <c r="K1354" s="360"/>
      <c r="L1354" s="22"/>
      <c r="M1354" s="356"/>
      <c r="N1354"/>
      <c r="O1354" s="361"/>
      <c r="P1354" s="356"/>
    </row>
    <row r="1355" spans="1:16">
      <c r="A1355" s="356"/>
      <c r="B1355" s="357"/>
      <c r="C1355" s="356"/>
      <c r="D1355" s="356"/>
      <c r="E1355" s="356"/>
      <c r="F1355" s="356"/>
      <c r="G1355" s="356"/>
      <c r="H1355" s="358"/>
      <c r="I1355" s="359"/>
      <c r="J1355" s="360"/>
      <c r="K1355" s="360"/>
      <c r="L1355" s="22"/>
      <c r="M1355" s="356"/>
      <c r="N1355"/>
      <c r="O1355" s="361"/>
      <c r="P1355" s="356"/>
    </row>
    <row r="1356" spans="1:16">
      <c r="A1356" s="356"/>
      <c r="B1356" s="357"/>
      <c r="C1356" s="356"/>
      <c r="D1356" s="356"/>
      <c r="E1356" s="356"/>
      <c r="F1356" s="356"/>
      <c r="G1356" s="356"/>
      <c r="H1356" s="358"/>
      <c r="I1356" s="359"/>
      <c r="J1356" s="360"/>
      <c r="K1356" s="360"/>
      <c r="L1356" s="22"/>
      <c r="M1356" s="356"/>
      <c r="N1356"/>
      <c r="O1356" s="361"/>
      <c r="P1356" s="356"/>
    </row>
    <row r="1357" spans="1:16">
      <c r="A1357" s="356"/>
      <c r="B1357" s="357"/>
      <c r="C1357" s="356"/>
      <c r="D1357" s="356"/>
      <c r="E1357" s="356"/>
      <c r="F1357" s="356"/>
      <c r="G1357" s="356"/>
      <c r="H1357" s="358"/>
      <c r="I1357" s="359"/>
      <c r="J1357" s="360"/>
      <c r="K1357" s="360"/>
      <c r="L1357" s="22"/>
      <c r="M1357" s="356"/>
      <c r="N1357"/>
      <c r="O1357" s="361"/>
      <c r="P1357" s="356"/>
    </row>
    <row r="1358" spans="1:16">
      <c r="A1358" s="356"/>
      <c r="B1358" s="357"/>
      <c r="C1358" s="356"/>
      <c r="D1358" s="356"/>
      <c r="E1358" s="356"/>
      <c r="F1358" s="356"/>
      <c r="G1358" s="356"/>
      <c r="H1358" s="358"/>
      <c r="I1358" s="359"/>
      <c r="J1358" s="360"/>
      <c r="K1358" s="360"/>
      <c r="L1358" s="22"/>
      <c r="M1358" s="356"/>
      <c r="N1358"/>
      <c r="O1358" s="361"/>
      <c r="P1358" s="356"/>
    </row>
    <row r="1359" spans="1:16">
      <c r="A1359" s="356"/>
      <c r="B1359" s="357"/>
      <c r="C1359" s="356"/>
      <c r="D1359" s="356"/>
      <c r="E1359" s="356"/>
      <c r="F1359" s="356"/>
      <c r="G1359" s="356"/>
      <c r="H1359" s="358"/>
      <c r="I1359" s="359"/>
      <c r="J1359" s="360"/>
      <c r="K1359" s="360"/>
      <c r="L1359" s="22"/>
      <c r="M1359" s="356"/>
      <c r="N1359"/>
      <c r="O1359" s="361"/>
      <c r="P1359" s="356"/>
    </row>
    <row r="1360" spans="1:16">
      <c r="A1360" s="356"/>
      <c r="B1360" s="357"/>
      <c r="C1360" s="356"/>
      <c r="D1360" s="356"/>
      <c r="E1360" s="356"/>
      <c r="F1360" s="356"/>
      <c r="G1360" s="356"/>
      <c r="H1360" s="358"/>
      <c r="I1360" s="359"/>
      <c r="J1360" s="360"/>
      <c r="K1360" s="360"/>
      <c r="L1360" s="22"/>
      <c r="M1360" s="356"/>
      <c r="N1360"/>
      <c r="O1360" s="361"/>
      <c r="P1360" s="356"/>
    </row>
    <row r="1361" spans="1:16">
      <c r="A1361" s="356"/>
      <c r="B1361" s="357"/>
      <c r="C1361" s="356"/>
      <c r="D1361" s="356"/>
      <c r="E1361" s="356"/>
      <c r="F1361" s="356"/>
      <c r="G1361" s="356"/>
      <c r="H1361" s="358"/>
      <c r="I1361" s="359"/>
      <c r="J1361" s="360"/>
      <c r="K1361" s="360"/>
      <c r="L1361" s="22"/>
      <c r="M1361" s="356"/>
      <c r="N1361"/>
      <c r="O1361" s="361"/>
      <c r="P1361" s="356"/>
    </row>
    <row r="1362" spans="1:16">
      <c r="A1362" s="356"/>
      <c r="B1362" s="357"/>
      <c r="C1362" s="356"/>
      <c r="D1362" s="356"/>
      <c r="E1362" s="356"/>
      <c r="F1362" s="356"/>
      <c r="G1362" s="356"/>
      <c r="H1362" s="358"/>
      <c r="I1362" s="359"/>
      <c r="J1362" s="360"/>
      <c r="K1362" s="360"/>
      <c r="L1362" s="22"/>
      <c r="M1362" s="356"/>
      <c r="N1362"/>
      <c r="O1362" s="361"/>
      <c r="P1362" s="356"/>
    </row>
    <row r="1363" spans="1:16">
      <c r="A1363" s="356"/>
      <c r="B1363" s="357"/>
      <c r="C1363" s="356"/>
      <c r="D1363" s="356"/>
      <c r="E1363" s="356"/>
      <c r="F1363" s="356"/>
      <c r="G1363" s="356"/>
      <c r="H1363" s="358"/>
      <c r="I1363" s="359"/>
      <c r="J1363" s="360"/>
      <c r="K1363" s="360"/>
      <c r="L1363" s="22"/>
      <c r="M1363" s="356"/>
      <c r="N1363"/>
      <c r="O1363" s="361"/>
      <c r="P1363" s="356"/>
    </row>
    <row r="1364" spans="1:16">
      <c r="A1364" s="356"/>
      <c r="B1364" s="357"/>
      <c r="C1364" s="356"/>
      <c r="D1364" s="356"/>
      <c r="E1364" s="356"/>
      <c r="F1364" s="356"/>
      <c r="G1364" s="356"/>
      <c r="H1364" s="358"/>
      <c r="I1364" s="359"/>
      <c r="J1364" s="360"/>
      <c r="K1364" s="360"/>
      <c r="L1364" s="22"/>
      <c r="M1364" s="356"/>
      <c r="N1364"/>
      <c r="O1364" s="361"/>
      <c r="P1364" s="356"/>
    </row>
    <row r="1365" spans="1:16">
      <c r="A1365" s="356"/>
      <c r="B1365" s="357"/>
      <c r="C1365" s="356"/>
      <c r="D1365" s="356"/>
      <c r="E1365" s="356"/>
      <c r="F1365" s="356"/>
      <c r="G1365" s="356"/>
      <c r="H1365" s="358"/>
      <c r="I1365" s="359"/>
      <c r="J1365" s="360"/>
      <c r="K1365" s="360"/>
      <c r="L1365" s="22"/>
      <c r="M1365" s="356"/>
      <c r="N1365"/>
      <c r="O1365" s="361"/>
      <c r="P1365" s="356"/>
    </row>
    <row r="1366" spans="1:16">
      <c r="A1366" s="356"/>
      <c r="B1366" s="357"/>
      <c r="C1366" s="356"/>
      <c r="D1366" s="356"/>
      <c r="E1366" s="356"/>
      <c r="F1366" s="356"/>
      <c r="G1366" s="356"/>
      <c r="H1366" s="358"/>
      <c r="I1366" s="359"/>
      <c r="J1366" s="360"/>
      <c r="K1366" s="360"/>
      <c r="L1366" s="22"/>
      <c r="M1366" s="356"/>
      <c r="N1366"/>
      <c r="O1366" s="361"/>
      <c r="P1366" s="356"/>
    </row>
    <row r="1367" spans="1:16">
      <c r="A1367" s="356"/>
      <c r="B1367" s="357"/>
      <c r="C1367" s="356"/>
      <c r="D1367" s="356"/>
      <c r="E1367" s="356"/>
      <c r="F1367" s="356"/>
      <c r="G1367" s="356"/>
      <c r="H1367" s="358"/>
      <c r="I1367" s="359"/>
      <c r="J1367" s="360"/>
      <c r="K1367" s="360"/>
      <c r="L1367" s="22"/>
      <c r="M1367" s="356"/>
      <c r="N1367"/>
      <c r="O1367" s="361"/>
      <c r="P1367" s="356"/>
    </row>
    <row r="1368" spans="1:16">
      <c r="A1368" s="356"/>
      <c r="B1368" s="357"/>
      <c r="C1368" s="356"/>
      <c r="D1368" s="356"/>
      <c r="E1368" s="356"/>
      <c r="F1368" s="356"/>
      <c r="G1368" s="356"/>
      <c r="H1368" s="358"/>
      <c r="I1368" s="359"/>
      <c r="J1368" s="360"/>
      <c r="K1368" s="360"/>
      <c r="L1368" s="22"/>
      <c r="M1368" s="356"/>
      <c r="N1368"/>
      <c r="O1368" s="361"/>
      <c r="P1368" s="356"/>
    </row>
    <row r="1369" spans="1:16">
      <c r="A1369" s="356"/>
      <c r="B1369" s="357"/>
      <c r="C1369" s="356"/>
      <c r="D1369" s="356"/>
      <c r="E1369" s="356"/>
      <c r="F1369" s="356"/>
      <c r="G1369" s="356"/>
      <c r="H1369" s="358"/>
      <c r="I1369" s="359"/>
      <c r="J1369" s="360"/>
      <c r="K1369" s="360"/>
      <c r="L1369" s="22"/>
      <c r="M1369" s="356"/>
      <c r="N1369"/>
      <c r="O1369" s="361"/>
      <c r="P1369" s="356"/>
    </row>
    <row r="1370" spans="1:16">
      <c r="A1370" s="356"/>
      <c r="B1370" s="357"/>
      <c r="C1370" s="356"/>
      <c r="D1370" s="356"/>
      <c r="E1370" s="356"/>
      <c r="F1370" s="356"/>
      <c r="G1370" s="356"/>
      <c r="H1370" s="358"/>
      <c r="I1370" s="359"/>
      <c r="J1370" s="360"/>
      <c r="K1370" s="360"/>
      <c r="L1370" s="22"/>
      <c r="M1370" s="356"/>
      <c r="N1370"/>
      <c r="O1370" s="361"/>
      <c r="P1370" s="356"/>
    </row>
    <row r="1371" spans="1:16">
      <c r="A1371" s="356"/>
      <c r="B1371" s="357"/>
      <c r="C1371" s="356"/>
      <c r="D1371" s="356"/>
      <c r="E1371" s="356"/>
      <c r="F1371" s="356"/>
      <c r="G1371" s="356"/>
      <c r="H1371" s="358"/>
      <c r="I1371" s="359"/>
      <c r="J1371" s="360"/>
      <c r="K1371" s="360"/>
      <c r="L1371" s="22"/>
      <c r="M1371" s="356"/>
      <c r="N1371"/>
      <c r="O1371" s="361"/>
      <c r="P1371" s="356"/>
    </row>
    <row r="1372" spans="1:16">
      <c r="A1372" s="356"/>
      <c r="B1372" s="357"/>
      <c r="C1372" s="356"/>
      <c r="D1372" s="356"/>
      <c r="E1372" s="356"/>
      <c r="F1372" s="356"/>
      <c r="G1372" s="356"/>
      <c r="H1372" s="358"/>
      <c r="I1372" s="359"/>
      <c r="J1372" s="360"/>
      <c r="K1372" s="360"/>
      <c r="L1372" s="22"/>
      <c r="M1372" s="356"/>
      <c r="N1372"/>
      <c r="O1372" s="361"/>
      <c r="P1372" s="356"/>
    </row>
    <row r="1373" spans="1:16">
      <c r="A1373" s="356"/>
      <c r="B1373" s="357"/>
      <c r="C1373" s="356"/>
      <c r="D1373" s="356"/>
      <c r="E1373" s="356"/>
      <c r="F1373" s="356"/>
      <c r="G1373" s="356"/>
      <c r="H1373" s="358"/>
      <c r="I1373" s="359"/>
      <c r="J1373" s="360"/>
      <c r="K1373" s="360"/>
      <c r="L1373" s="22"/>
      <c r="M1373" s="356"/>
      <c r="N1373"/>
      <c r="O1373" s="361"/>
      <c r="P1373" s="356"/>
    </row>
    <row r="1374" spans="1:16">
      <c r="A1374" s="356"/>
      <c r="B1374" s="357"/>
      <c r="C1374" s="356"/>
      <c r="D1374" s="356"/>
      <c r="E1374" s="356"/>
      <c r="F1374" s="356"/>
      <c r="G1374" s="356"/>
      <c r="H1374" s="358"/>
      <c r="I1374" s="359"/>
      <c r="J1374" s="360"/>
      <c r="K1374" s="360"/>
      <c r="L1374" s="22"/>
      <c r="M1374" s="356"/>
      <c r="N1374"/>
      <c r="O1374" s="361"/>
      <c r="P1374" s="356"/>
    </row>
    <row r="1375" spans="1:16">
      <c r="A1375" s="356"/>
      <c r="B1375" s="357"/>
      <c r="C1375" s="356"/>
      <c r="D1375" s="356"/>
      <c r="E1375" s="356"/>
      <c r="F1375" s="356"/>
      <c r="G1375" s="356"/>
      <c r="H1375" s="358"/>
      <c r="I1375" s="359"/>
      <c r="J1375" s="360"/>
      <c r="K1375" s="360"/>
      <c r="L1375" s="22"/>
      <c r="M1375" s="356"/>
      <c r="N1375"/>
      <c r="O1375" s="361"/>
      <c r="P1375" s="356"/>
    </row>
    <row r="1376" spans="1:16">
      <c r="A1376" s="356"/>
      <c r="B1376" s="357"/>
      <c r="C1376" s="356"/>
      <c r="D1376" s="356"/>
      <c r="E1376" s="356"/>
      <c r="F1376" s="356"/>
      <c r="G1376" s="356"/>
      <c r="H1376" s="358"/>
      <c r="I1376" s="359"/>
      <c r="J1376" s="360"/>
      <c r="K1376" s="360"/>
      <c r="L1376" s="22"/>
      <c r="M1376" s="356"/>
      <c r="N1376"/>
      <c r="O1376" s="361"/>
      <c r="P1376" s="356"/>
    </row>
    <row r="1377" spans="1:16">
      <c r="A1377" s="356"/>
      <c r="B1377" s="357"/>
      <c r="C1377" s="356"/>
      <c r="D1377" s="356"/>
      <c r="E1377" s="356"/>
      <c r="F1377" s="356"/>
      <c r="G1377" s="356"/>
      <c r="H1377" s="358"/>
      <c r="I1377" s="359"/>
      <c r="J1377" s="360"/>
      <c r="K1377" s="360"/>
      <c r="L1377" s="22"/>
      <c r="M1377" s="356"/>
      <c r="N1377"/>
      <c r="O1377" s="361"/>
      <c r="P1377" s="356"/>
    </row>
    <row r="1378" spans="1:16">
      <c r="A1378" s="356"/>
      <c r="B1378" s="357"/>
      <c r="C1378" s="356"/>
      <c r="D1378" s="356"/>
      <c r="E1378" s="356"/>
      <c r="F1378" s="356"/>
      <c r="G1378" s="356"/>
      <c r="H1378" s="358"/>
      <c r="I1378" s="359"/>
      <c r="J1378" s="360"/>
      <c r="K1378" s="360"/>
      <c r="L1378" s="22"/>
      <c r="M1378" s="356"/>
      <c r="N1378"/>
      <c r="O1378" s="361"/>
      <c r="P1378" s="356"/>
    </row>
    <row r="1379" spans="1:16">
      <c r="A1379" s="356"/>
      <c r="B1379" s="357"/>
      <c r="C1379" s="356"/>
      <c r="D1379" s="356"/>
      <c r="E1379" s="356"/>
      <c r="F1379" s="356"/>
      <c r="G1379" s="356"/>
      <c r="H1379" s="358"/>
      <c r="I1379" s="359"/>
      <c r="J1379" s="360"/>
      <c r="K1379" s="360"/>
      <c r="L1379" s="22"/>
      <c r="M1379" s="356"/>
      <c r="N1379"/>
      <c r="O1379" s="361"/>
      <c r="P1379" s="356"/>
    </row>
    <row r="1380" spans="1:16">
      <c r="A1380" s="356"/>
      <c r="B1380" s="357"/>
      <c r="C1380" s="356"/>
      <c r="D1380" s="356"/>
      <c r="E1380" s="356"/>
      <c r="F1380" s="356"/>
      <c r="G1380" s="356"/>
      <c r="H1380" s="358"/>
      <c r="I1380" s="359"/>
      <c r="J1380" s="360"/>
      <c r="K1380" s="360"/>
      <c r="L1380" s="22"/>
      <c r="M1380" s="356"/>
      <c r="N1380"/>
      <c r="O1380" s="361"/>
      <c r="P1380" s="356"/>
    </row>
    <row r="1381" spans="1:16">
      <c r="A1381" s="356"/>
      <c r="B1381" s="357"/>
      <c r="C1381" s="356"/>
      <c r="D1381" s="356"/>
      <c r="E1381" s="356"/>
      <c r="F1381" s="356"/>
      <c r="G1381" s="356"/>
      <c r="H1381" s="358"/>
      <c r="I1381" s="359"/>
      <c r="J1381" s="360"/>
      <c r="K1381" s="360"/>
      <c r="L1381" s="22"/>
      <c r="M1381" s="356"/>
      <c r="N1381"/>
      <c r="O1381" s="361"/>
      <c r="P1381" s="356"/>
    </row>
    <row r="1382" spans="1:16">
      <c r="A1382" s="356"/>
      <c r="B1382" s="357"/>
      <c r="C1382" s="356"/>
      <c r="D1382" s="356"/>
      <c r="E1382" s="356"/>
      <c r="F1382" s="356"/>
      <c r="G1382" s="356"/>
      <c r="H1382" s="358"/>
      <c r="I1382" s="359"/>
      <c r="J1382" s="360"/>
      <c r="K1382" s="360"/>
      <c r="L1382" s="22"/>
      <c r="M1382" s="356"/>
      <c r="N1382"/>
      <c r="O1382" s="361"/>
      <c r="P1382" s="356"/>
    </row>
    <row r="1383" spans="1:16">
      <c r="A1383" s="356"/>
      <c r="B1383" s="357"/>
      <c r="C1383" s="356"/>
      <c r="D1383" s="356"/>
      <c r="E1383" s="356"/>
      <c r="F1383" s="356"/>
      <c r="G1383" s="356"/>
      <c r="H1383" s="358"/>
      <c r="I1383" s="359"/>
      <c r="J1383" s="360"/>
      <c r="K1383" s="360"/>
      <c r="L1383" s="22"/>
      <c r="M1383" s="356"/>
      <c r="N1383"/>
      <c r="O1383" s="361"/>
      <c r="P1383" s="356"/>
    </row>
    <row r="1384" spans="1:16">
      <c r="A1384" s="356"/>
      <c r="B1384" s="357"/>
      <c r="C1384" s="356"/>
      <c r="D1384" s="356"/>
      <c r="E1384" s="356"/>
      <c r="F1384" s="356"/>
      <c r="G1384" s="356"/>
      <c r="H1384" s="358"/>
      <c r="I1384" s="359"/>
      <c r="J1384" s="360"/>
      <c r="K1384" s="360"/>
      <c r="L1384" s="22"/>
      <c r="M1384" s="356"/>
      <c r="N1384"/>
      <c r="O1384" s="361"/>
      <c r="P1384" s="356"/>
    </row>
    <row r="1385" spans="1:16">
      <c r="A1385" s="356"/>
      <c r="B1385" s="357"/>
      <c r="C1385" s="356"/>
      <c r="D1385" s="356"/>
      <c r="E1385" s="356"/>
      <c r="F1385" s="356"/>
      <c r="G1385" s="356"/>
      <c r="H1385" s="358"/>
      <c r="I1385" s="359"/>
      <c r="J1385" s="360"/>
      <c r="K1385" s="360"/>
      <c r="L1385" s="22"/>
      <c r="M1385" s="356"/>
      <c r="N1385"/>
      <c r="O1385" s="361"/>
      <c r="P1385" s="356"/>
    </row>
    <row r="1386" spans="1:16">
      <c r="A1386" s="356"/>
      <c r="B1386" s="357"/>
      <c r="C1386" s="356"/>
      <c r="D1386" s="356"/>
      <c r="E1386" s="356"/>
      <c r="F1386" s="356"/>
      <c r="G1386" s="356"/>
      <c r="H1386" s="358"/>
      <c r="I1386" s="359"/>
      <c r="J1386" s="360"/>
      <c r="K1386" s="360"/>
      <c r="L1386" s="22"/>
      <c r="M1386" s="356"/>
      <c r="N1386"/>
      <c r="O1386" s="361"/>
      <c r="P1386" s="356"/>
    </row>
    <row r="1387" spans="1:16">
      <c r="A1387" s="356"/>
      <c r="B1387" s="357"/>
      <c r="C1387" s="356"/>
      <c r="D1387" s="356"/>
      <c r="E1387" s="356"/>
      <c r="F1387" s="356"/>
      <c r="G1387" s="356"/>
      <c r="H1387" s="358"/>
      <c r="I1387" s="359"/>
      <c r="J1387" s="360"/>
      <c r="K1387" s="360"/>
      <c r="L1387" s="22"/>
      <c r="M1387" s="356"/>
      <c r="N1387"/>
      <c r="O1387" s="361"/>
      <c r="P1387" s="356"/>
    </row>
    <row r="1388" spans="1:16">
      <c r="A1388" s="356"/>
      <c r="B1388" s="357"/>
      <c r="C1388" s="356"/>
      <c r="D1388" s="356"/>
      <c r="E1388" s="356"/>
      <c r="F1388" s="356"/>
      <c r="G1388" s="356"/>
      <c r="H1388" s="358"/>
      <c r="I1388" s="359"/>
      <c r="J1388" s="360"/>
      <c r="K1388" s="360"/>
      <c r="L1388" s="22"/>
      <c r="M1388" s="356"/>
      <c r="N1388"/>
      <c r="O1388" s="361"/>
      <c r="P1388" s="356"/>
    </row>
    <row r="1389" spans="1:16">
      <c r="A1389" s="356"/>
      <c r="B1389" s="357"/>
      <c r="C1389" s="356"/>
      <c r="D1389" s="356"/>
      <c r="E1389" s="356"/>
      <c r="F1389" s="356"/>
      <c r="G1389" s="356"/>
      <c r="H1389" s="358"/>
      <c r="I1389" s="359"/>
      <c r="J1389" s="360"/>
      <c r="K1389" s="360"/>
      <c r="L1389" s="22"/>
      <c r="M1389" s="356"/>
      <c r="N1389"/>
      <c r="O1389" s="361"/>
      <c r="P1389" s="356"/>
    </row>
    <row r="1390" spans="1:16">
      <c r="A1390" s="356"/>
      <c r="B1390" s="357"/>
      <c r="C1390" s="356"/>
      <c r="D1390" s="356"/>
      <c r="E1390" s="356"/>
      <c r="F1390" s="356"/>
      <c r="G1390" s="356"/>
      <c r="H1390" s="358"/>
      <c r="I1390" s="359"/>
      <c r="J1390" s="360"/>
      <c r="K1390" s="360"/>
      <c r="L1390" s="22"/>
      <c r="M1390" s="356"/>
      <c r="N1390"/>
      <c r="O1390" s="361"/>
      <c r="P1390" s="356"/>
    </row>
    <row r="1391" spans="1:16">
      <c r="A1391" s="356"/>
      <c r="B1391" s="357"/>
      <c r="C1391" s="356"/>
      <c r="D1391" s="356"/>
      <c r="E1391" s="356"/>
      <c r="F1391" s="356"/>
      <c r="G1391" s="356"/>
      <c r="H1391" s="358"/>
      <c r="I1391" s="359"/>
      <c r="J1391" s="360"/>
      <c r="K1391" s="360"/>
      <c r="L1391" s="22"/>
      <c r="M1391" s="356"/>
      <c r="N1391"/>
      <c r="O1391" s="361"/>
      <c r="P1391" s="356"/>
    </row>
    <row r="1392" spans="1:16">
      <c r="A1392" s="356"/>
      <c r="B1392" s="357"/>
      <c r="C1392" s="356"/>
      <c r="D1392" s="356"/>
      <c r="E1392" s="356"/>
      <c r="F1392" s="356"/>
      <c r="G1392" s="356"/>
      <c r="H1392" s="358"/>
      <c r="I1392" s="359"/>
      <c r="J1392" s="360"/>
      <c r="K1392" s="360"/>
      <c r="L1392" s="22"/>
      <c r="M1392" s="356"/>
      <c r="N1392"/>
      <c r="O1392" s="361"/>
      <c r="P1392" s="356"/>
    </row>
    <row r="1393" spans="1:16">
      <c r="A1393" s="356"/>
      <c r="B1393" s="357"/>
      <c r="C1393" s="356"/>
      <c r="D1393" s="356"/>
      <c r="E1393" s="356"/>
      <c r="F1393" s="356"/>
      <c r="G1393" s="356"/>
      <c r="H1393" s="358"/>
      <c r="I1393" s="359"/>
      <c r="J1393" s="360"/>
      <c r="K1393" s="360"/>
      <c r="L1393" s="22"/>
      <c r="M1393" s="356"/>
      <c r="N1393"/>
      <c r="O1393" s="361"/>
      <c r="P1393" s="356"/>
    </row>
    <row r="1394" spans="1:16">
      <c r="A1394" s="356"/>
      <c r="B1394" s="357"/>
      <c r="C1394" s="356"/>
      <c r="D1394" s="356"/>
      <c r="E1394" s="356"/>
      <c r="F1394" s="356"/>
      <c r="G1394" s="356"/>
      <c r="H1394" s="358"/>
      <c r="I1394" s="359"/>
      <c r="J1394" s="360"/>
      <c r="K1394" s="360"/>
      <c r="L1394" s="22"/>
      <c r="M1394" s="356"/>
      <c r="N1394"/>
      <c r="O1394" s="361"/>
      <c r="P1394" s="356"/>
    </row>
    <row r="1395" spans="1:16">
      <c r="A1395" s="356"/>
      <c r="B1395" s="357"/>
      <c r="C1395" s="356"/>
      <c r="D1395" s="356"/>
      <c r="E1395" s="356"/>
      <c r="F1395" s="356"/>
      <c r="G1395" s="356"/>
      <c r="H1395" s="358"/>
      <c r="I1395" s="359"/>
      <c r="J1395" s="360"/>
      <c r="K1395" s="360"/>
      <c r="L1395" s="22"/>
      <c r="M1395" s="356"/>
      <c r="N1395"/>
      <c r="O1395" s="361"/>
      <c r="P1395" s="356"/>
    </row>
    <row r="1396" spans="1:16">
      <c r="A1396" s="356"/>
      <c r="B1396" s="357"/>
      <c r="C1396" s="356"/>
      <c r="D1396" s="356"/>
      <c r="E1396" s="356"/>
      <c r="F1396" s="356"/>
      <c r="G1396" s="356"/>
      <c r="H1396" s="358"/>
      <c r="I1396" s="359"/>
      <c r="J1396" s="360"/>
      <c r="K1396" s="360"/>
      <c r="L1396" s="22"/>
      <c r="M1396" s="356"/>
      <c r="N1396"/>
      <c r="O1396" s="361"/>
      <c r="P1396" s="356"/>
    </row>
    <row r="1397" spans="1:16">
      <c r="A1397" s="356"/>
      <c r="B1397" s="357"/>
      <c r="C1397" s="356"/>
      <c r="D1397" s="356"/>
      <c r="E1397" s="356"/>
      <c r="F1397" s="356"/>
      <c r="G1397" s="356"/>
      <c r="H1397" s="358"/>
      <c r="I1397" s="359"/>
      <c r="J1397" s="360"/>
      <c r="K1397" s="360"/>
      <c r="L1397" s="22"/>
      <c r="M1397" s="356"/>
      <c r="N1397"/>
      <c r="O1397" s="361"/>
      <c r="P1397" s="356"/>
    </row>
    <row r="1398" spans="1:16">
      <c r="A1398" s="356"/>
      <c r="B1398" s="357"/>
      <c r="C1398" s="356"/>
      <c r="D1398" s="356"/>
      <c r="E1398" s="356"/>
      <c r="F1398" s="356"/>
      <c r="G1398" s="356"/>
      <c r="H1398" s="358"/>
      <c r="I1398" s="359"/>
      <c r="J1398" s="360"/>
      <c r="K1398" s="360"/>
      <c r="L1398" s="22"/>
      <c r="M1398" s="356"/>
      <c r="N1398"/>
      <c r="O1398" s="361"/>
      <c r="P1398" s="356"/>
    </row>
    <row r="1399" spans="1:16">
      <c r="A1399" s="356"/>
      <c r="B1399" s="357"/>
      <c r="C1399" s="356"/>
      <c r="D1399" s="356"/>
      <c r="E1399" s="356"/>
      <c r="F1399" s="356"/>
      <c r="G1399" s="356"/>
      <c r="H1399" s="358"/>
      <c r="I1399" s="359"/>
      <c r="J1399" s="360"/>
      <c r="K1399" s="360"/>
      <c r="L1399" s="22"/>
      <c r="M1399" s="356"/>
      <c r="N1399"/>
      <c r="O1399" s="361"/>
      <c r="P1399" s="356"/>
    </row>
    <row r="1400" spans="1:16">
      <c r="A1400" s="356"/>
      <c r="B1400" s="357"/>
      <c r="C1400" s="356"/>
      <c r="D1400" s="356"/>
      <c r="E1400" s="356"/>
      <c r="F1400" s="356"/>
      <c r="G1400" s="356"/>
      <c r="H1400" s="358"/>
      <c r="I1400" s="359"/>
      <c r="J1400" s="360"/>
      <c r="K1400" s="360"/>
      <c r="L1400" s="22"/>
      <c r="M1400" s="356"/>
      <c r="N1400"/>
      <c r="O1400" s="361"/>
      <c r="P1400" s="356"/>
    </row>
    <row r="1401" spans="1:16">
      <c r="A1401" s="356"/>
      <c r="B1401" s="357"/>
      <c r="C1401" s="356"/>
      <c r="D1401" s="356"/>
      <c r="E1401" s="356"/>
      <c r="F1401" s="356"/>
      <c r="G1401" s="356"/>
      <c r="H1401" s="358"/>
      <c r="I1401" s="359"/>
      <c r="J1401" s="360"/>
      <c r="K1401" s="360"/>
      <c r="L1401" s="22"/>
      <c r="M1401" s="356"/>
      <c r="N1401"/>
      <c r="O1401" s="361"/>
      <c r="P1401" s="356"/>
    </row>
    <row r="1402" spans="1:16">
      <c r="A1402" s="356"/>
      <c r="B1402" s="357"/>
      <c r="C1402" s="356"/>
      <c r="D1402" s="356"/>
      <c r="E1402" s="356"/>
      <c r="F1402" s="356"/>
      <c r="G1402" s="356"/>
      <c r="H1402" s="358"/>
      <c r="I1402" s="359"/>
      <c r="J1402" s="360"/>
      <c r="K1402" s="360"/>
      <c r="L1402" s="22"/>
      <c r="M1402" s="356"/>
      <c r="N1402"/>
      <c r="O1402" s="361"/>
      <c r="P1402" s="356"/>
    </row>
    <row r="1403" spans="1:16">
      <c r="A1403" s="356"/>
      <c r="B1403" s="357"/>
      <c r="C1403" s="356"/>
      <c r="D1403" s="356"/>
      <c r="E1403" s="356"/>
      <c r="F1403" s="356"/>
      <c r="G1403" s="356"/>
      <c r="H1403" s="358"/>
      <c r="I1403" s="359"/>
      <c r="J1403" s="360"/>
      <c r="K1403" s="360"/>
      <c r="L1403" s="22"/>
      <c r="M1403" s="356"/>
      <c r="N1403"/>
      <c r="O1403" s="361"/>
      <c r="P1403" s="356"/>
    </row>
    <row r="1404" spans="1:16">
      <c r="A1404" s="356"/>
      <c r="B1404" s="357"/>
      <c r="C1404" s="356"/>
      <c r="D1404" s="356"/>
      <c r="E1404" s="356"/>
      <c r="F1404" s="356"/>
      <c r="G1404" s="356"/>
      <c r="H1404" s="358"/>
      <c r="I1404" s="359"/>
      <c r="J1404" s="360"/>
      <c r="K1404" s="360"/>
      <c r="L1404" s="22"/>
      <c r="M1404" s="356"/>
      <c r="N1404"/>
      <c r="O1404" s="361"/>
      <c r="P1404" s="356"/>
    </row>
    <row r="1405" spans="1:16">
      <c r="A1405" s="356"/>
      <c r="B1405" s="357"/>
      <c r="C1405" s="356"/>
      <c r="D1405" s="356"/>
      <c r="E1405" s="356"/>
      <c r="F1405" s="356"/>
      <c r="G1405" s="356"/>
      <c r="H1405" s="358"/>
      <c r="I1405" s="359"/>
      <c r="J1405" s="360"/>
      <c r="K1405" s="360"/>
      <c r="L1405" s="22"/>
      <c r="M1405" s="356"/>
      <c r="N1405"/>
      <c r="O1405" s="361"/>
      <c r="P1405" s="356"/>
    </row>
    <row r="1406" spans="1:16">
      <c r="A1406" s="356"/>
      <c r="B1406" s="357"/>
      <c r="C1406" s="356"/>
      <c r="D1406" s="356"/>
      <c r="E1406" s="356"/>
      <c r="F1406" s="356"/>
      <c r="G1406" s="356"/>
      <c r="H1406" s="358"/>
      <c r="I1406" s="359"/>
      <c r="J1406" s="360"/>
      <c r="K1406" s="360"/>
      <c r="L1406" s="22"/>
      <c r="M1406" s="356"/>
      <c r="N1406"/>
      <c r="O1406" s="361"/>
      <c r="P1406" s="356"/>
    </row>
    <row r="1407" spans="1:16">
      <c r="A1407" s="356"/>
      <c r="B1407" s="357"/>
      <c r="C1407" s="356"/>
      <c r="D1407" s="356"/>
      <c r="E1407" s="356"/>
      <c r="F1407" s="356"/>
      <c r="G1407" s="356"/>
      <c r="H1407" s="358"/>
      <c r="I1407" s="359"/>
      <c r="J1407" s="360"/>
      <c r="K1407" s="360"/>
      <c r="L1407" s="22"/>
      <c r="M1407" s="356"/>
      <c r="N1407"/>
      <c r="O1407" s="361"/>
      <c r="P1407" s="356"/>
    </row>
    <row r="1408" spans="1:16">
      <c r="A1408" s="356"/>
      <c r="B1408" s="357"/>
      <c r="C1408" s="356"/>
      <c r="D1408" s="356"/>
      <c r="E1408" s="356"/>
      <c r="F1408" s="356"/>
      <c r="G1408" s="356"/>
      <c r="H1408" s="358"/>
      <c r="I1408" s="359"/>
      <c r="J1408" s="360"/>
      <c r="K1408" s="360"/>
      <c r="L1408" s="22"/>
      <c r="M1408" s="356"/>
      <c r="N1408"/>
      <c r="O1408" s="361"/>
      <c r="P1408" s="356"/>
    </row>
    <row r="1409" spans="1:16">
      <c r="A1409" s="356"/>
      <c r="B1409" s="357"/>
      <c r="C1409" s="356"/>
      <c r="D1409" s="356"/>
      <c r="E1409" s="356"/>
      <c r="F1409" s="356"/>
      <c r="G1409" s="356"/>
      <c r="H1409" s="358"/>
      <c r="I1409" s="359"/>
      <c r="J1409" s="360"/>
      <c r="K1409" s="360"/>
      <c r="L1409" s="22"/>
      <c r="M1409" s="356"/>
      <c r="N1409"/>
      <c r="O1409" s="361"/>
      <c r="P1409" s="356"/>
    </row>
    <row r="1410" spans="1:16">
      <c r="A1410" s="356"/>
      <c r="B1410" s="357"/>
      <c r="C1410" s="356"/>
      <c r="D1410" s="356"/>
      <c r="E1410" s="356"/>
      <c r="F1410" s="356"/>
      <c r="G1410" s="356"/>
      <c r="H1410" s="358"/>
      <c r="I1410" s="359"/>
      <c r="J1410" s="360"/>
      <c r="K1410" s="360"/>
      <c r="L1410" s="22"/>
      <c r="M1410" s="356"/>
      <c r="N1410"/>
      <c r="O1410" s="361"/>
      <c r="P1410" s="356"/>
    </row>
    <row r="1411" spans="1:16">
      <c r="A1411" s="356"/>
      <c r="B1411" s="357"/>
      <c r="C1411" s="356"/>
      <c r="D1411" s="356"/>
      <c r="E1411" s="356"/>
      <c r="F1411" s="356"/>
      <c r="G1411" s="356"/>
      <c r="H1411" s="358"/>
      <c r="I1411" s="359"/>
      <c r="J1411" s="360"/>
      <c r="K1411" s="360"/>
      <c r="L1411" s="22"/>
      <c r="M1411" s="356"/>
      <c r="N1411"/>
      <c r="O1411" s="361"/>
      <c r="P1411" s="356"/>
    </row>
    <row r="1412" spans="1:16">
      <c r="A1412" s="356"/>
      <c r="B1412" s="357"/>
      <c r="C1412" s="356"/>
      <c r="D1412" s="356"/>
      <c r="E1412" s="356"/>
      <c r="F1412" s="356"/>
      <c r="G1412" s="356"/>
      <c r="H1412" s="358"/>
      <c r="I1412" s="359"/>
      <c r="J1412" s="360"/>
      <c r="K1412" s="360"/>
      <c r="L1412" s="22"/>
      <c r="M1412" s="356"/>
      <c r="N1412"/>
      <c r="O1412" s="361"/>
      <c r="P1412" s="356"/>
    </row>
    <row r="1413" spans="1:16">
      <c r="A1413" s="356"/>
      <c r="B1413" s="357"/>
      <c r="C1413" s="356"/>
      <c r="D1413" s="356"/>
      <c r="E1413" s="356"/>
      <c r="F1413" s="356"/>
      <c r="G1413" s="356"/>
      <c r="H1413" s="358"/>
      <c r="I1413" s="359"/>
      <c r="J1413" s="360"/>
      <c r="K1413" s="360"/>
      <c r="L1413" s="22"/>
      <c r="M1413" s="356"/>
      <c r="N1413"/>
      <c r="O1413" s="361"/>
      <c r="P1413" s="356"/>
    </row>
    <row r="1414" spans="1:16">
      <c r="A1414" s="356"/>
      <c r="B1414" s="357"/>
      <c r="C1414" s="356"/>
      <c r="D1414" s="356"/>
      <c r="E1414" s="356"/>
      <c r="F1414" s="356"/>
      <c r="G1414" s="356"/>
      <c r="H1414" s="358"/>
      <c r="I1414" s="359"/>
      <c r="J1414" s="360"/>
      <c r="K1414" s="360"/>
      <c r="L1414" s="22"/>
      <c r="M1414" s="356"/>
      <c r="N1414"/>
      <c r="O1414" s="361"/>
      <c r="P1414" s="356"/>
    </row>
    <row r="1415" spans="1:16">
      <c r="A1415" s="356"/>
      <c r="B1415" s="357"/>
      <c r="C1415" s="356"/>
      <c r="D1415" s="356"/>
      <c r="E1415" s="356"/>
      <c r="F1415" s="356"/>
      <c r="G1415" s="356"/>
      <c r="H1415" s="358"/>
      <c r="I1415" s="359"/>
      <c r="J1415" s="360"/>
      <c r="K1415" s="360"/>
      <c r="L1415" s="22"/>
      <c r="M1415" s="356"/>
      <c r="N1415"/>
      <c r="O1415" s="361"/>
      <c r="P1415" s="356"/>
    </row>
    <row r="1416" spans="1:16">
      <c r="A1416" s="356"/>
      <c r="B1416" s="357"/>
      <c r="C1416" s="356"/>
      <c r="D1416" s="356"/>
      <c r="E1416" s="356"/>
      <c r="F1416" s="356"/>
      <c r="G1416" s="356"/>
      <c r="H1416" s="358"/>
      <c r="I1416" s="359"/>
      <c r="J1416" s="360"/>
      <c r="K1416" s="360"/>
      <c r="L1416" s="22"/>
      <c r="M1416" s="356"/>
      <c r="N1416"/>
      <c r="O1416" s="361"/>
      <c r="P1416" s="356"/>
    </row>
    <row r="1417" spans="1:16">
      <c r="A1417" s="356"/>
      <c r="B1417" s="357"/>
      <c r="C1417" s="356"/>
      <c r="D1417" s="356"/>
      <c r="E1417" s="356"/>
      <c r="F1417" s="356"/>
      <c r="G1417" s="356"/>
      <c r="H1417" s="358"/>
      <c r="I1417" s="359"/>
      <c r="J1417" s="360"/>
      <c r="K1417" s="360"/>
      <c r="L1417" s="22"/>
      <c r="M1417" s="356"/>
      <c r="N1417"/>
      <c r="O1417" s="361"/>
      <c r="P1417" s="356"/>
    </row>
    <row r="1418" spans="1:16">
      <c r="A1418" s="356"/>
      <c r="B1418" s="357"/>
      <c r="C1418" s="356"/>
      <c r="D1418" s="356"/>
      <c r="E1418" s="356"/>
      <c r="F1418" s="356"/>
      <c r="G1418" s="356"/>
      <c r="H1418" s="358"/>
      <c r="I1418" s="359"/>
      <c r="J1418" s="360"/>
      <c r="K1418" s="360"/>
      <c r="L1418" s="22"/>
      <c r="M1418" s="356"/>
      <c r="N1418"/>
      <c r="O1418" s="361"/>
      <c r="P1418" s="356"/>
    </row>
    <row r="1419" spans="1:16">
      <c r="A1419" s="356"/>
      <c r="B1419" s="357"/>
      <c r="C1419" s="356"/>
      <c r="D1419" s="356"/>
      <c r="E1419" s="356"/>
      <c r="F1419" s="356"/>
      <c r="G1419" s="356"/>
      <c r="H1419" s="358"/>
      <c r="I1419" s="359"/>
      <c r="J1419" s="360"/>
      <c r="K1419" s="360"/>
      <c r="L1419" s="22"/>
      <c r="M1419" s="356"/>
      <c r="N1419"/>
      <c r="O1419" s="361"/>
      <c r="P1419" s="356"/>
    </row>
    <row r="1420" spans="1:16">
      <c r="A1420" s="356"/>
      <c r="B1420" s="357"/>
      <c r="C1420" s="356"/>
      <c r="D1420" s="356"/>
      <c r="E1420" s="356"/>
      <c r="F1420" s="356"/>
      <c r="G1420" s="356"/>
      <c r="H1420" s="358"/>
      <c r="I1420" s="359"/>
      <c r="J1420" s="360"/>
      <c r="K1420" s="360"/>
      <c r="L1420" s="22"/>
      <c r="M1420" s="356"/>
      <c r="N1420"/>
      <c r="O1420" s="361"/>
      <c r="P1420" s="356"/>
    </row>
    <row r="1421" spans="1:16">
      <c r="A1421" s="356"/>
      <c r="B1421" s="357"/>
      <c r="C1421" s="356"/>
      <c r="D1421" s="356"/>
      <c r="E1421" s="356"/>
      <c r="F1421" s="356"/>
      <c r="G1421" s="356"/>
      <c r="H1421" s="358"/>
      <c r="I1421" s="359"/>
      <c r="J1421" s="360"/>
      <c r="K1421" s="360"/>
      <c r="L1421" s="22"/>
      <c r="M1421" s="356"/>
      <c r="N1421"/>
      <c r="O1421" s="361"/>
      <c r="P1421" s="356"/>
    </row>
    <row r="1422" spans="1:16">
      <c r="A1422" s="356"/>
      <c r="B1422" s="357"/>
      <c r="C1422" s="356"/>
      <c r="D1422" s="356"/>
      <c r="E1422" s="356"/>
      <c r="F1422" s="356"/>
      <c r="G1422" s="356"/>
      <c r="H1422" s="358"/>
      <c r="I1422" s="359"/>
      <c r="J1422" s="360"/>
      <c r="K1422" s="360"/>
      <c r="L1422" s="22"/>
      <c r="M1422" s="356"/>
      <c r="N1422"/>
      <c r="O1422" s="361"/>
      <c r="P1422" s="356"/>
    </row>
    <row r="1423" spans="1:16">
      <c r="A1423" s="356"/>
      <c r="B1423" s="357"/>
      <c r="C1423" s="356"/>
      <c r="D1423" s="356"/>
      <c r="E1423" s="356"/>
      <c r="F1423" s="356"/>
      <c r="G1423" s="356"/>
      <c r="H1423" s="358"/>
      <c r="I1423" s="359"/>
      <c r="J1423" s="360"/>
      <c r="K1423" s="360"/>
      <c r="L1423" s="22"/>
      <c r="M1423" s="356"/>
      <c r="N1423"/>
      <c r="O1423" s="361"/>
      <c r="P1423" s="356"/>
    </row>
    <row r="1424" spans="1:16">
      <c r="A1424" s="356"/>
      <c r="B1424" s="357"/>
      <c r="C1424" s="356"/>
      <c r="D1424" s="356"/>
      <c r="E1424" s="356"/>
      <c r="F1424" s="356"/>
      <c r="G1424" s="356"/>
      <c r="H1424" s="358"/>
      <c r="I1424" s="359"/>
      <c r="J1424" s="360"/>
      <c r="K1424" s="360"/>
      <c r="L1424" s="22"/>
      <c r="M1424" s="356"/>
      <c r="N1424"/>
      <c r="O1424" s="361"/>
      <c r="P1424" s="356"/>
    </row>
    <row r="1425" spans="1:16">
      <c r="A1425" s="356"/>
      <c r="B1425" s="357"/>
      <c r="C1425" s="356"/>
      <c r="D1425" s="356"/>
      <c r="E1425" s="356"/>
      <c r="F1425" s="356"/>
      <c r="G1425" s="356"/>
      <c r="H1425" s="358"/>
      <c r="I1425" s="359"/>
      <c r="J1425" s="360"/>
      <c r="K1425" s="360"/>
      <c r="L1425" s="22"/>
      <c r="M1425" s="356"/>
      <c r="N1425"/>
      <c r="O1425" s="361"/>
      <c r="P1425" s="356"/>
    </row>
    <row r="1426" spans="1:16">
      <c r="A1426" s="356"/>
      <c r="B1426" s="357"/>
      <c r="C1426" s="356"/>
      <c r="D1426" s="356"/>
      <c r="E1426" s="356"/>
      <c r="F1426" s="356"/>
      <c r="G1426" s="356"/>
      <c r="H1426" s="358"/>
      <c r="I1426" s="359"/>
      <c r="J1426" s="360"/>
      <c r="K1426" s="360"/>
      <c r="L1426" s="22"/>
      <c r="M1426" s="356"/>
      <c r="N1426"/>
      <c r="O1426" s="361"/>
      <c r="P1426" s="356"/>
    </row>
    <row r="1427" spans="1:16">
      <c r="A1427" s="356"/>
      <c r="B1427" s="357"/>
      <c r="C1427" s="356"/>
      <c r="D1427" s="356"/>
      <c r="E1427" s="356"/>
      <c r="F1427" s="356"/>
      <c r="G1427" s="356"/>
      <c r="H1427" s="358"/>
      <c r="I1427" s="359"/>
      <c r="J1427" s="360"/>
      <c r="K1427" s="360"/>
      <c r="L1427" s="22"/>
      <c r="M1427" s="356"/>
      <c r="N1427"/>
      <c r="O1427" s="361"/>
      <c r="P1427" s="356"/>
    </row>
    <row r="1428" spans="1:16">
      <c r="A1428" s="356"/>
      <c r="B1428" s="357"/>
      <c r="C1428" s="356"/>
      <c r="D1428" s="356"/>
      <c r="E1428" s="356"/>
      <c r="F1428" s="356"/>
      <c r="G1428" s="356"/>
      <c r="H1428" s="358"/>
      <c r="I1428" s="359"/>
      <c r="J1428" s="360"/>
      <c r="K1428" s="360"/>
      <c r="L1428" s="22"/>
      <c r="M1428" s="356"/>
      <c r="N1428"/>
      <c r="O1428" s="361"/>
      <c r="P1428" s="356"/>
    </row>
    <row r="1429" spans="1:16">
      <c r="A1429" s="356"/>
      <c r="B1429" s="357"/>
      <c r="C1429" s="356"/>
      <c r="D1429" s="356"/>
      <c r="E1429" s="356"/>
      <c r="F1429" s="356"/>
      <c r="G1429" s="356"/>
      <c r="H1429" s="358"/>
      <c r="I1429" s="359"/>
      <c r="J1429" s="360"/>
      <c r="K1429" s="360"/>
      <c r="L1429" s="22"/>
      <c r="M1429" s="356"/>
      <c r="N1429"/>
      <c r="O1429" s="361"/>
      <c r="P1429" s="356"/>
    </row>
    <row r="1430" spans="1:16">
      <c r="A1430" s="356"/>
      <c r="B1430" s="357"/>
      <c r="C1430" s="356"/>
      <c r="D1430" s="356"/>
      <c r="E1430" s="356"/>
      <c r="F1430" s="356"/>
      <c r="G1430" s="356"/>
      <c r="H1430" s="358"/>
      <c r="I1430" s="359"/>
      <c r="J1430" s="360"/>
      <c r="K1430" s="360"/>
      <c r="L1430" s="22"/>
      <c r="M1430" s="356"/>
      <c r="N1430"/>
      <c r="O1430" s="361"/>
      <c r="P1430" s="356"/>
    </row>
    <row r="1431" spans="1:16">
      <c r="A1431" s="356"/>
      <c r="B1431" s="357"/>
      <c r="C1431" s="356"/>
      <c r="D1431" s="356"/>
      <c r="E1431" s="356"/>
      <c r="F1431" s="356"/>
      <c r="G1431" s="356"/>
      <c r="H1431" s="358"/>
      <c r="I1431" s="359"/>
      <c r="J1431" s="360"/>
      <c r="K1431" s="360"/>
      <c r="L1431" s="22"/>
      <c r="M1431" s="356"/>
      <c r="N1431"/>
      <c r="O1431" s="361"/>
      <c r="P1431" s="356"/>
    </row>
    <row r="1432" spans="1:16">
      <c r="A1432" s="356"/>
      <c r="B1432" s="357"/>
      <c r="C1432" s="356"/>
      <c r="D1432" s="356"/>
      <c r="E1432" s="356"/>
      <c r="F1432" s="356"/>
      <c r="G1432" s="356"/>
      <c r="H1432" s="358"/>
      <c r="I1432" s="359"/>
      <c r="J1432" s="360"/>
      <c r="K1432" s="360"/>
      <c r="L1432" s="22"/>
      <c r="M1432" s="356"/>
      <c r="N1432"/>
      <c r="O1432" s="361"/>
      <c r="P1432" s="356"/>
    </row>
    <row r="1433" spans="1:16">
      <c r="A1433" s="356"/>
      <c r="B1433" s="357"/>
      <c r="C1433" s="356"/>
      <c r="D1433" s="356"/>
      <c r="E1433" s="356"/>
      <c r="F1433" s="356"/>
      <c r="G1433" s="356"/>
      <c r="H1433" s="358"/>
      <c r="I1433" s="359"/>
      <c r="J1433" s="360"/>
      <c r="K1433" s="360"/>
      <c r="L1433" s="22"/>
      <c r="M1433" s="356"/>
      <c r="N1433"/>
      <c r="O1433" s="361"/>
      <c r="P1433" s="356"/>
    </row>
    <row r="1434" spans="1:16">
      <c r="A1434" s="356"/>
      <c r="B1434" s="357"/>
      <c r="C1434" s="356"/>
      <c r="D1434" s="356"/>
      <c r="E1434" s="356"/>
      <c r="F1434" s="356"/>
      <c r="G1434" s="356"/>
      <c r="H1434" s="358"/>
      <c r="I1434" s="359"/>
      <c r="J1434" s="360"/>
      <c r="K1434" s="360"/>
      <c r="L1434" s="22"/>
      <c r="M1434" s="356"/>
      <c r="N1434"/>
      <c r="O1434" s="361"/>
      <c r="P1434" s="356"/>
    </row>
    <row r="1435" spans="1:16">
      <c r="A1435" s="356"/>
      <c r="B1435" s="357"/>
      <c r="C1435" s="356"/>
      <c r="D1435" s="356"/>
      <c r="E1435" s="356"/>
      <c r="F1435" s="356"/>
      <c r="G1435" s="356"/>
      <c r="H1435" s="358"/>
      <c r="I1435" s="359"/>
      <c r="J1435" s="360"/>
      <c r="K1435" s="360"/>
      <c r="L1435" s="22"/>
      <c r="M1435" s="356"/>
      <c r="N1435"/>
      <c r="O1435" s="361"/>
      <c r="P1435" s="356"/>
    </row>
    <row r="1436" spans="1:16">
      <c r="A1436" s="356"/>
      <c r="B1436" s="357"/>
      <c r="C1436" s="356"/>
      <c r="D1436" s="356"/>
      <c r="E1436" s="356"/>
      <c r="F1436" s="356"/>
      <c r="G1436" s="356"/>
      <c r="H1436" s="358"/>
      <c r="I1436" s="359"/>
      <c r="J1436" s="360"/>
      <c r="K1436" s="360"/>
      <c r="L1436" s="22"/>
      <c r="M1436" s="356"/>
      <c r="N1436"/>
      <c r="O1436" s="361"/>
      <c r="P1436" s="356"/>
    </row>
    <row r="1437" spans="1:16">
      <c r="A1437" s="356"/>
      <c r="B1437" s="357"/>
      <c r="C1437" s="356"/>
      <c r="D1437" s="356"/>
      <c r="E1437" s="356"/>
      <c r="F1437" s="356"/>
      <c r="G1437" s="356"/>
      <c r="H1437" s="358"/>
      <c r="I1437" s="359"/>
      <c r="J1437" s="360"/>
      <c r="K1437" s="360"/>
      <c r="L1437" s="22"/>
      <c r="M1437" s="356"/>
      <c r="N1437"/>
      <c r="O1437" s="361"/>
      <c r="P1437" s="356"/>
    </row>
    <row r="1438" spans="1:16">
      <c r="A1438" s="356"/>
      <c r="B1438" s="357"/>
      <c r="C1438" s="356"/>
      <c r="D1438" s="356"/>
      <c r="E1438" s="356"/>
      <c r="F1438" s="356"/>
      <c r="G1438" s="356"/>
      <c r="H1438" s="358"/>
      <c r="I1438" s="359"/>
      <c r="J1438" s="360"/>
      <c r="K1438" s="360"/>
      <c r="L1438" s="22"/>
      <c r="M1438" s="356"/>
      <c r="N1438"/>
      <c r="O1438" s="361"/>
      <c r="P1438" s="356"/>
    </row>
    <row r="1439" spans="1:16">
      <c r="A1439" s="356"/>
      <c r="B1439" s="357"/>
      <c r="C1439" s="356"/>
      <c r="D1439" s="356"/>
      <c r="E1439" s="356"/>
      <c r="F1439" s="356"/>
      <c r="G1439" s="356"/>
      <c r="H1439" s="358"/>
      <c r="I1439" s="359"/>
      <c r="J1439" s="360"/>
      <c r="K1439" s="360"/>
      <c r="L1439" s="22"/>
      <c r="M1439" s="356"/>
      <c r="N1439"/>
      <c r="O1439" s="361"/>
      <c r="P1439" s="356"/>
    </row>
    <row r="1440" spans="1:16">
      <c r="A1440" s="356"/>
      <c r="B1440" s="357"/>
      <c r="C1440" s="356"/>
      <c r="D1440" s="356"/>
      <c r="E1440" s="356"/>
      <c r="F1440" s="356"/>
      <c r="G1440" s="356"/>
      <c r="H1440" s="358"/>
      <c r="I1440" s="359"/>
      <c r="J1440" s="360"/>
      <c r="K1440" s="360"/>
      <c r="L1440" s="22"/>
      <c r="M1440" s="356"/>
      <c r="N1440"/>
      <c r="O1440" s="361"/>
      <c r="P1440" s="356"/>
    </row>
    <row r="1441" spans="1:16">
      <c r="A1441" s="356"/>
      <c r="B1441" s="357"/>
      <c r="C1441" s="356"/>
      <c r="D1441" s="356"/>
      <c r="E1441" s="356"/>
      <c r="F1441" s="356"/>
      <c r="G1441" s="356"/>
      <c r="H1441" s="358"/>
      <c r="I1441" s="359"/>
      <c r="J1441" s="360"/>
      <c r="K1441" s="360"/>
      <c r="L1441" s="22"/>
      <c r="M1441" s="356"/>
      <c r="N1441"/>
      <c r="O1441" s="361"/>
      <c r="P1441" s="356"/>
    </row>
    <row r="1442" spans="1:16">
      <c r="A1442" s="356"/>
      <c r="B1442" s="357"/>
      <c r="C1442" s="356"/>
      <c r="D1442" s="356"/>
      <c r="E1442" s="356"/>
      <c r="F1442" s="356"/>
      <c r="G1442" s="356"/>
      <c r="H1442" s="358"/>
      <c r="I1442" s="359"/>
      <c r="J1442" s="360"/>
      <c r="K1442" s="360"/>
      <c r="L1442" s="22"/>
      <c r="M1442" s="356"/>
      <c r="N1442"/>
      <c r="O1442" s="361"/>
      <c r="P1442" s="356"/>
    </row>
    <row r="1443" spans="1:16">
      <c r="A1443" s="356"/>
      <c r="B1443" s="357"/>
      <c r="C1443" s="356"/>
      <c r="D1443" s="356"/>
      <c r="E1443" s="356"/>
      <c r="F1443" s="356"/>
      <c r="G1443" s="356"/>
      <c r="H1443" s="358"/>
      <c r="I1443" s="359"/>
      <c r="J1443" s="360"/>
      <c r="K1443" s="360"/>
      <c r="L1443" s="22"/>
      <c r="M1443" s="356"/>
      <c r="N1443"/>
      <c r="O1443" s="361"/>
      <c r="P1443" s="356"/>
    </row>
    <row r="1444" spans="1:16">
      <c r="A1444" s="356"/>
      <c r="B1444" s="357"/>
      <c r="C1444" s="356"/>
      <c r="D1444" s="356"/>
      <c r="E1444" s="356"/>
      <c r="F1444" s="356"/>
      <c r="G1444" s="356"/>
      <c r="H1444" s="358"/>
      <c r="I1444" s="359"/>
      <c r="J1444" s="360"/>
      <c r="K1444" s="360"/>
      <c r="L1444" s="22"/>
      <c r="M1444" s="356"/>
      <c r="N1444"/>
      <c r="O1444" s="361"/>
      <c r="P1444" s="356"/>
    </row>
    <row r="1445" spans="1:16">
      <c r="A1445" s="356"/>
      <c r="B1445" s="357"/>
      <c r="C1445" s="356"/>
      <c r="D1445" s="356"/>
      <c r="E1445" s="356"/>
      <c r="F1445" s="356"/>
      <c r="G1445" s="356"/>
      <c r="H1445" s="358"/>
      <c r="I1445" s="359"/>
      <c r="J1445" s="360"/>
      <c r="K1445" s="360"/>
      <c r="L1445" s="22"/>
      <c r="M1445" s="356"/>
      <c r="N1445"/>
      <c r="O1445" s="361"/>
      <c r="P1445" s="356"/>
    </row>
    <row r="1446" spans="1:16">
      <c r="A1446" s="356"/>
      <c r="B1446" s="357"/>
      <c r="C1446" s="356"/>
      <c r="D1446" s="356"/>
      <c r="E1446" s="356"/>
      <c r="F1446" s="356"/>
      <c r="G1446" s="356"/>
      <c r="H1446" s="358"/>
      <c r="I1446" s="359"/>
      <c r="J1446" s="360"/>
      <c r="K1446" s="360"/>
      <c r="L1446" s="22"/>
      <c r="M1446" s="356"/>
      <c r="N1446"/>
      <c r="O1446" s="361"/>
      <c r="P1446" s="356"/>
    </row>
    <row r="1447" spans="1:16">
      <c r="A1447" s="356"/>
      <c r="B1447" s="357"/>
      <c r="C1447" s="356"/>
      <c r="D1447" s="356"/>
      <c r="E1447" s="356"/>
      <c r="F1447" s="356"/>
      <c r="G1447" s="356"/>
      <c r="H1447" s="358"/>
      <c r="I1447" s="359"/>
      <c r="J1447" s="360"/>
      <c r="K1447" s="360"/>
      <c r="L1447" s="22"/>
      <c r="M1447" s="356"/>
      <c r="N1447"/>
      <c r="O1447" s="361"/>
      <c r="P1447" s="356"/>
    </row>
    <row r="1448" spans="1:16">
      <c r="A1448" s="356"/>
      <c r="B1448" s="357"/>
      <c r="C1448" s="356"/>
      <c r="D1448" s="356"/>
      <c r="E1448" s="356"/>
      <c r="F1448" s="356"/>
      <c r="G1448" s="356"/>
      <c r="H1448" s="358"/>
      <c r="I1448" s="359"/>
      <c r="J1448" s="360"/>
      <c r="K1448" s="360"/>
      <c r="L1448" s="22"/>
      <c r="M1448" s="356"/>
      <c r="N1448"/>
      <c r="O1448" s="361"/>
      <c r="P1448" s="356"/>
    </row>
    <row r="1449" spans="1:16">
      <c r="A1449" s="356"/>
      <c r="B1449" s="357"/>
      <c r="C1449" s="356"/>
      <c r="D1449" s="356"/>
      <c r="E1449" s="356"/>
      <c r="F1449" s="356"/>
      <c r="G1449" s="356"/>
      <c r="H1449" s="358"/>
      <c r="I1449" s="359"/>
      <c r="J1449" s="360"/>
      <c r="K1449" s="360"/>
      <c r="L1449" s="22"/>
      <c r="M1449" s="356"/>
      <c r="N1449"/>
      <c r="O1449" s="361"/>
      <c r="P1449" s="356"/>
    </row>
    <row r="1450" spans="1:16">
      <c r="A1450" s="356"/>
      <c r="B1450" s="357"/>
      <c r="C1450" s="356"/>
      <c r="D1450" s="356"/>
      <c r="E1450" s="356"/>
      <c r="F1450" s="356"/>
      <c r="G1450" s="356"/>
      <c r="H1450" s="358"/>
      <c r="I1450" s="359"/>
      <c r="J1450" s="360"/>
      <c r="K1450" s="360"/>
      <c r="L1450" s="22"/>
      <c r="M1450" s="356"/>
      <c r="N1450"/>
      <c r="O1450" s="361"/>
      <c r="P1450" s="356"/>
    </row>
    <row r="1451" spans="1:16">
      <c r="A1451" s="356"/>
      <c r="B1451" s="357"/>
      <c r="C1451" s="356"/>
      <c r="D1451" s="356"/>
      <c r="E1451" s="356"/>
      <c r="F1451" s="356"/>
      <c r="G1451" s="356"/>
      <c r="H1451" s="358"/>
      <c r="I1451" s="359"/>
      <c r="J1451" s="360"/>
      <c r="K1451" s="360"/>
      <c r="L1451" s="22"/>
      <c r="M1451" s="356"/>
      <c r="N1451"/>
      <c r="O1451" s="361"/>
      <c r="P1451" s="356"/>
    </row>
    <row r="1452" spans="1:16">
      <c r="A1452" s="356"/>
      <c r="B1452" s="357"/>
      <c r="C1452" s="356"/>
      <c r="D1452" s="356"/>
      <c r="E1452" s="356"/>
      <c r="F1452" s="356"/>
      <c r="G1452" s="356"/>
      <c r="H1452" s="358"/>
      <c r="I1452" s="359"/>
      <c r="J1452" s="360"/>
      <c r="K1452" s="360"/>
      <c r="L1452" s="22"/>
      <c r="M1452" s="356"/>
      <c r="N1452"/>
      <c r="O1452" s="361"/>
      <c r="P1452" s="356"/>
    </row>
    <row r="1453" spans="1:16">
      <c r="A1453" s="356"/>
      <c r="B1453" s="357"/>
      <c r="C1453" s="356"/>
      <c r="D1453" s="356"/>
      <c r="E1453" s="356"/>
      <c r="F1453" s="356"/>
      <c r="G1453" s="356"/>
      <c r="H1453" s="358"/>
      <c r="I1453" s="359"/>
      <c r="J1453" s="360"/>
      <c r="K1453" s="360"/>
      <c r="L1453" s="22"/>
      <c r="M1453" s="356"/>
      <c r="N1453"/>
      <c r="O1453" s="361"/>
      <c r="P1453" s="356"/>
    </row>
    <row r="1454" spans="1:16">
      <c r="A1454" s="356"/>
      <c r="B1454" s="357"/>
      <c r="C1454" s="356"/>
      <c r="D1454" s="356"/>
      <c r="E1454" s="356"/>
      <c r="F1454" s="356"/>
      <c r="G1454" s="356"/>
      <c r="H1454" s="358"/>
      <c r="I1454" s="359"/>
      <c r="J1454" s="360"/>
      <c r="K1454" s="360"/>
      <c r="L1454" s="22"/>
      <c r="M1454" s="356"/>
      <c r="N1454"/>
      <c r="O1454" s="361"/>
      <c r="P1454" s="356"/>
    </row>
    <row r="1455" spans="1:16">
      <c r="A1455" s="356"/>
      <c r="B1455" s="357"/>
      <c r="C1455" s="356"/>
      <c r="D1455" s="356"/>
      <c r="E1455" s="356"/>
      <c r="F1455" s="356"/>
      <c r="G1455" s="356"/>
      <c r="H1455" s="358"/>
      <c r="I1455" s="359"/>
      <c r="J1455" s="360"/>
      <c r="K1455" s="360"/>
      <c r="L1455" s="22"/>
      <c r="M1455" s="356"/>
      <c r="N1455"/>
      <c r="O1455" s="361"/>
      <c r="P1455" s="356"/>
    </row>
    <row r="1456" spans="1:16">
      <c r="A1456" s="356"/>
      <c r="B1456" s="357"/>
      <c r="C1456" s="356"/>
      <c r="D1456" s="356"/>
      <c r="E1456" s="356"/>
      <c r="F1456" s="356"/>
      <c r="G1456" s="356"/>
      <c r="H1456" s="358"/>
      <c r="I1456" s="359"/>
      <c r="J1456" s="360"/>
      <c r="K1456" s="360"/>
      <c r="L1456" s="22"/>
      <c r="M1456" s="356"/>
      <c r="N1456"/>
      <c r="O1456" s="361"/>
      <c r="P1456" s="356"/>
    </row>
    <row r="1457" spans="1:16">
      <c r="A1457" s="356"/>
      <c r="B1457" s="357"/>
      <c r="C1457" s="356"/>
      <c r="D1457" s="356"/>
      <c r="E1457" s="356"/>
      <c r="F1457" s="356"/>
      <c r="G1457" s="356"/>
      <c r="H1457" s="358"/>
      <c r="I1457" s="359"/>
      <c r="J1457" s="360"/>
      <c r="K1457" s="360"/>
      <c r="L1457" s="22"/>
      <c r="M1457" s="356"/>
      <c r="N1457"/>
      <c r="O1457" s="361"/>
      <c r="P1457" s="356"/>
    </row>
    <row r="1458" spans="1:16">
      <c r="A1458" s="356"/>
      <c r="B1458" s="357"/>
      <c r="C1458" s="356"/>
      <c r="D1458" s="356"/>
      <c r="E1458" s="356"/>
      <c r="F1458" s="356"/>
      <c r="G1458" s="356"/>
      <c r="H1458" s="358"/>
      <c r="I1458" s="359"/>
      <c r="J1458" s="360"/>
      <c r="K1458" s="360"/>
      <c r="L1458" s="22"/>
      <c r="M1458" s="356"/>
      <c r="N1458"/>
      <c r="O1458" s="361"/>
      <c r="P1458" s="356"/>
    </row>
    <row r="1459" spans="1:16">
      <c r="A1459" s="356"/>
      <c r="B1459" s="357"/>
      <c r="C1459" s="356"/>
      <c r="D1459" s="356"/>
      <c r="E1459" s="356"/>
      <c r="F1459" s="356"/>
      <c r="G1459" s="356"/>
      <c r="H1459" s="358"/>
      <c r="I1459" s="359"/>
      <c r="J1459" s="360"/>
      <c r="K1459" s="360"/>
      <c r="L1459" s="22"/>
      <c r="M1459" s="356"/>
      <c r="N1459"/>
      <c r="O1459" s="361"/>
      <c r="P1459" s="356"/>
    </row>
    <row r="1460" spans="1:16">
      <c r="A1460" s="356"/>
      <c r="B1460" s="357"/>
      <c r="C1460" s="356"/>
      <c r="D1460" s="356"/>
      <c r="E1460" s="356"/>
      <c r="F1460" s="356"/>
      <c r="G1460" s="356"/>
      <c r="H1460" s="358"/>
      <c r="I1460" s="359"/>
      <c r="J1460" s="360"/>
      <c r="K1460" s="360"/>
      <c r="L1460" s="22"/>
      <c r="M1460" s="356"/>
      <c r="N1460"/>
      <c r="O1460" s="361"/>
      <c r="P1460" s="356"/>
    </row>
    <row r="1461" spans="1:16">
      <c r="A1461" s="356"/>
      <c r="B1461" s="357"/>
      <c r="C1461" s="356"/>
      <c r="D1461" s="356"/>
      <c r="E1461" s="356"/>
      <c r="F1461" s="356"/>
      <c r="G1461" s="356"/>
      <c r="H1461" s="358"/>
      <c r="I1461" s="359"/>
      <c r="J1461" s="360"/>
      <c r="K1461" s="360"/>
      <c r="L1461" s="22"/>
      <c r="M1461" s="356"/>
      <c r="N1461"/>
      <c r="O1461" s="361"/>
      <c r="P1461" s="356"/>
    </row>
    <row r="1462" spans="1:16">
      <c r="A1462" s="356"/>
      <c r="B1462" s="357"/>
      <c r="C1462" s="356"/>
      <c r="D1462" s="356"/>
      <c r="E1462" s="356"/>
      <c r="F1462" s="356"/>
      <c r="G1462" s="356"/>
      <c r="H1462" s="358"/>
      <c r="I1462" s="359"/>
      <c r="J1462" s="360"/>
      <c r="K1462" s="360"/>
      <c r="L1462" s="22"/>
      <c r="M1462" s="356"/>
      <c r="N1462"/>
      <c r="O1462" s="361"/>
      <c r="P1462" s="356"/>
    </row>
    <row r="1463" spans="1:16">
      <c r="A1463" s="356"/>
      <c r="B1463" s="357"/>
      <c r="C1463" s="356"/>
      <c r="D1463" s="356"/>
      <c r="E1463" s="356"/>
      <c r="F1463" s="356"/>
      <c r="G1463" s="356"/>
      <c r="H1463" s="358"/>
      <c r="I1463" s="359"/>
      <c r="J1463" s="360"/>
      <c r="K1463" s="360"/>
      <c r="L1463" s="22"/>
      <c r="M1463" s="356"/>
      <c r="N1463"/>
      <c r="O1463" s="361"/>
      <c r="P1463" s="356"/>
    </row>
    <row r="1464" spans="1:16">
      <c r="A1464" s="356"/>
      <c r="B1464" s="357"/>
      <c r="C1464" s="356"/>
      <c r="D1464" s="356"/>
      <c r="E1464" s="356"/>
      <c r="F1464" s="356"/>
      <c r="G1464" s="356"/>
      <c r="H1464" s="358"/>
      <c r="I1464" s="359"/>
      <c r="J1464" s="360"/>
      <c r="K1464" s="360"/>
      <c r="L1464" s="22"/>
      <c r="M1464" s="356"/>
      <c r="N1464"/>
      <c r="O1464" s="361"/>
      <c r="P1464" s="356"/>
    </row>
    <row r="1465" spans="1:16">
      <c r="A1465" s="356"/>
      <c r="B1465" s="357"/>
      <c r="C1465" s="356"/>
      <c r="D1465" s="356"/>
      <c r="E1465" s="356"/>
      <c r="F1465" s="356"/>
      <c r="G1465" s="356"/>
      <c r="H1465" s="358"/>
      <c r="I1465" s="359"/>
      <c r="J1465" s="360"/>
      <c r="K1465" s="360"/>
      <c r="L1465" s="22"/>
      <c r="M1465" s="356"/>
      <c r="N1465"/>
      <c r="O1465" s="361"/>
      <c r="P1465" s="356"/>
    </row>
    <row r="1466" spans="1:16">
      <c r="A1466" s="356"/>
      <c r="B1466" s="357"/>
      <c r="C1466" s="356"/>
      <c r="D1466" s="356"/>
      <c r="E1466" s="356"/>
      <c r="F1466" s="356"/>
      <c r="G1466" s="356"/>
      <c r="H1466" s="358"/>
      <c r="I1466" s="359"/>
      <c r="J1466" s="360"/>
      <c r="K1466" s="360"/>
      <c r="L1466" s="22"/>
      <c r="M1466" s="356"/>
      <c r="N1466"/>
      <c r="O1466" s="361"/>
      <c r="P1466" s="356"/>
    </row>
    <row r="1467" spans="1:16">
      <c r="A1467" s="356"/>
      <c r="B1467" s="357"/>
      <c r="C1467" s="356"/>
      <c r="D1467" s="356"/>
      <c r="E1467" s="356"/>
      <c r="F1467" s="356"/>
      <c r="G1467" s="356"/>
      <c r="H1467" s="358"/>
      <c r="I1467" s="359"/>
      <c r="J1467" s="360"/>
      <c r="K1467" s="360"/>
      <c r="L1467" s="22"/>
      <c r="M1467" s="356"/>
      <c r="N1467"/>
      <c r="O1467" s="361"/>
      <c r="P1467" s="356"/>
    </row>
    <row r="1468" spans="1:16">
      <c r="A1468" s="356"/>
      <c r="B1468" s="357"/>
      <c r="C1468" s="356"/>
      <c r="D1468" s="356"/>
      <c r="E1468" s="356"/>
      <c r="F1468" s="356"/>
      <c r="G1468" s="356"/>
      <c r="H1468" s="358"/>
      <c r="I1468" s="359"/>
      <c r="J1468" s="360"/>
      <c r="K1468" s="360"/>
      <c r="L1468" s="22"/>
      <c r="M1468" s="356"/>
      <c r="N1468"/>
      <c r="O1468" s="361"/>
      <c r="P1468" s="356"/>
    </row>
    <row r="1469" spans="1:16">
      <c r="A1469" s="356"/>
      <c r="B1469" s="357"/>
      <c r="C1469" s="356"/>
      <c r="D1469" s="356"/>
      <c r="E1469" s="356"/>
      <c r="F1469" s="356"/>
      <c r="G1469" s="356"/>
      <c r="H1469" s="358"/>
      <c r="I1469" s="359"/>
      <c r="J1469" s="360"/>
      <c r="K1469" s="360"/>
      <c r="L1469" s="22"/>
      <c r="M1469" s="356"/>
      <c r="N1469"/>
      <c r="O1469" s="361"/>
      <c r="P1469" s="356"/>
    </row>
    <row r="1470" spans="1:16">
      <c r="A1470" s="356"/>
      <c r="B1470" s="357"/>
      <c r="C1470" s="356"/>
      <c r="D1470" s="356"/>
      <c r="E1470" s="356"/>
      <c r="F1470" s="356"/>
      <c r="G1470" s="356"/>
      <c r="H1470" s="358"/>
      <c r="I1470" s="359"/>
      <c r="J1470" s="360"/>
      <c r="K1470" s="360"/>
      <c r="L1470" s="22"/>
      <c r="M1470" s="356"/>
      <c r="N1470"/>
      <c r="O1470" s="361"/>
      <c r="P1470" s="356"/>
    </row>
    <row r="1471" spans="1:16">
      <c r="A1471" s="356"/>
      <c r="B1471" s="357"/>
      <c r="C1471" s="356"/>
      <c r="D1471" s="356"/>
      <c r="E1471" s="356"/>
      <c r="F1471" s="356"/>
      <c r="G1471" s="356"/>
      <c r="H1471" s="358"/>
      <c r="I1471" s="359"/>
      <c r="J1471" s="360"/>
      <c r="K1471" s="360"/>
      <c r="L1471" s="22"/>
      <c r="M1471" s="356"/>
      <c r="N1471"/>
      <c r="O1471" s="361"/>
      <c r="P1471" s="356"/>
    </row>
    <row r="1472" spans="1:16">
      <c r="A1472" s="356"/>
      <c r="B1472" s="357"/>
      <c r="C1472" s="356"/>
      <c r="D1472" s="356"/>
      <c r="E1472" s="356"/>
      <c r="F1472" s="356"/>
      <c r="G1472" s="356"/>
      <c r="H1472" s="358"/>
      <c r="I1472" s="359"/>
      <c r="J1472" s="360"/>
      <c r="K1472" s="360"/>
      <c r="L1472" s="22"/>
      <c r="M1472" s="356"/>
      <c r="N1472"/>
      <c r="O1472" s="361"/>
      <c r="P1472" s="356"/>
    </row>
    <row r="1473" spans="1:16">
      <c r="A1473" s="356"/>
      <c r="B1473" s="357"/>
      <c r="C1473" s="356"/>
      <c r="D1473" s="356"/>
      <c r="E1473" s="356"/>
      <c r="F1473" s="356"/>
      <c r="G1473" s="356"/>
      <c r="H1473" s="358"/>
      <c r="I1473" s="359"/>
      <c r="J1473" s="360"/>
      <c r="K1473" s="360"/>
      <c r="L1473" s="22"/>
      <c r="M1473" s="356"/>
      <c r="N1473"/>
      <c r="O1473" s="361"/>
      <c r="P1473" s="356"/>
    </row>
    <row r="1474" spans="1:16">
      <c r="A1474" s="356"/>
      <c r="B1474" s="357"/>
      <c r="C1474" s="356"/>
      <c r="D1474" s="356"/>
      <c r="E1474" s="356"/>
      <c r="F1474" s="356"/>
      <c r="G1474" s="356"/>
      <c r="H1474" s="358"/>
      <c r="I1474" s="359"/>
      <c r="J1474" s="360"/>
      <c r="K1474" s="360"/>
      <c r="L1474" s="22"/>
      <c r="M1474" s="356"/>
      <c r="N1474"/>
      <c r="O1474" s="361"/>
      <c r="P1474" s="356"/>
    </row>
    <row r="1475" spans="1:16">
      <c r="A1475" s="356"/>
      <c r="B1475" s="357"/>
      <c r="C1475" s="356"/>
      <c r="D1475" s="356"/>
      <c r="E1475" s="356"/>
      <c r="F1475" s="356"/>
      <c r="G1475" s="356"/>
      <c r="H1475" s="358"/>
      <c r="I1475" s="359"/>
      <c r="J1475" s="360"/>
      <c r="K1475" s="360"/>
      <c r="L1475" s="22"/>
      <c r="M1475" s="356"/>
      <c r="N1475"/>
      <c r="O1475" s="361"/>
      <c r="P1475" s="356"/>
    </row>
    <row r="1476" spans="1:16">
      <c r="A1476" s="356"/>
      <c r="B1476" s="357"/>
      <c r="C1476" s="356"/>
      <c r="D1476" s="356"/>
      <c r="E1476" s="356"/>
      <c r="F1476" s="356"/>
      <c r="G1476" s="356"/>
      <c r="H1476" s="358"/>
      <c r="I1476" s="359"/>
      <c r="J1476" s="360"/>
      <c r="K1476" s="360"/>
      <c r="L1476" s="22"/>
      <c r="M1476" s="356"/>
      <c r="N1476"/>
      <c r="O1476" s="361"/>
      <c r="P1476" s="356"/>
    </row>
    <row r="1477" spans="1:16">
      <c r="A1477" s="356"/>
      <c r="B1477" s="357"/>
      <c r="C1477" s="356"/>
      <c r="D1477" s="356"/>
      <c r="E1477" s="356"/>
      <c r="F1477" s="356"/>
      <c r="G1477" s="356"/>
      <c r="H1477" s="358"/>
      <c r="I1477" s="359"/>
      <c r="J1477" s="360"/>
      <c r="K1477" s="360"/>
      <c r="L1477" s="22"/>
      <c r="M1477" s="356"/>
      <c r="N1477"/>
      <c r="O1477" s="361"/>
      <c r="P1477" s="356"/>
    </row>
    <row r="1478" spans="1:16">
      <c r="A1478" s="356"/>
      <c r="B1478" s="357"/>
      <c r="C1478" s="356"/>
      <c r="D1478" s="356"/>
      <c r="E1478" s="356"/>
      <c r="F1478" s="356"/>
      <c r="G1478" s="356"/>
      <c r="H1478" s="358"/>
      <c r="I1478" s="359"/>
      <c r="J1478" s="360"/>
      <c r="K1478" s="360"/>
      <c r="L1478" s="22"/>
      <c r="M1478" s="356"/>
      <c r="N1478"/>
      <c r="O1478" s="361"/>
      <c r="P1478" s="356"/>
    </row>
    <row r="1479" spans="1:16">
      <c r="A1479" s="356"/>
      <c r="B1479" s="357"/>
      <c r="C1479" s="356"/>
      <c r="D1479" s="356"/>
      <c r="E1479" s="356"/>
      <c r="F1479" s="356"/>
      <c r="G1479" s="356"/>
      <c r="H1479" s="358"/>
      <c r="I1479" s="359"/>
      <c r="J1479" s="360"/>
      <c r="K1479" s="360"/>
      <c r="L1479" s="22"/>
      <c r="M1479" s="356"/>
      <c r="N1479"/>
      <c r="O1479" s="361"/>
      <c r="P1479" s="356"/>
    </row>
    <row r="1480" spans="1:16">
      <c r="A1480" s="356"/>
      <c r="B1480" s="357"/>
      <c r="C1480" s="356"/>
      <c r="D1480" s="356"/>
      <c r="E1480" s="356"/>
      <c r="F1480" s="356"/>
      <c r="G1480" s="356"/>
      <c r="H1480" s="358"/>
      <c r="I1480" s="359"/>
      <c r="J1480" s="360"/>
      <c r="K1480" s="360"/>
      <c r="L1480" s="22"/>
      <c r="M1480" s="356"/>
      <c r="N1480"/>
      <c r="O1480" s="361"/>
      <c r="P1480" s="356"/>
    </row>
    <row r="1481" spans="1:16">
      <c r="A1481" s="356"/>
      <c r="B1481" s="357"/>
      <c r="C1481" s="356"/>
      <c r="D1481" s="356"/>
      <c r="E1481" s="356"/>
      <c r="F1481" s="356"/>
      <c r="G1481" s="356"/>
      <c r="H1481" s="358"/>
      <c r="I1481" s="359"/>
      <c r="J1481" s="360"/>
      <c r="K1481" s="360"/>
      <c r="L1481" s="22"/>
      <c r="M1481" s="356"/>
      <c r="N1481"/>
      <c r="O1481" s="361"/>
      <c r="P1481" s="356"/>
    </row>
    <row r="1482" spans="1:16">
      <c r="A1482" s="356"/>
      <c r="B1482" s="357"/>
      <c r="C1482" s="356"/>
      <c r="D1482" s="356"/>
      <c r="E1482" s="356"/>
      <c r="F1482" s="356"/>
      <c r="G1482" s="356"/>
      <c r="H1482" s="358"/>
      <c r="I1482" s="359"/>
      <c r="J1482" s="360"/>
      <c r="K1482" s="360"/>
      <c r="L1482" s="22"/>
      <c r="M1482" s="356"/>
      <c r="N1482"/>
      <c r="O1482" s="361"/>
      <c r="P1482" s="356"/>
    </row>
    <row r="1483" spans="1:16">
      <c r="A1483" s="356"/>
      <c r="B1483" s="357"/>
      <c r="C1483" s="356"/>
      <c r="D1483" s="356"/>
      <c r="E1483" s="356"/>
      <c r="F1483" s="356"/>
      <c r="G1483" s="356"/>
      <c r="H1483" s="358"/>
      <c r="I1483" s="359"/>
      <c r="J1483" s="360"/>
      <c r="K1483" s="360"/>
      <c r="L1483" s="22"/>
      <c r="M1483" s="356"/>
      <c r="N1483"/>
      <c r="O1483" s="361"/>
      <c r="P1483" s="356"/>
    </row>
    <row r="1484" spans="1:16">
      <c r="A1484" s="356"/>
      <c r="B1484" s="357"/>
      <c r="C1484" s="356"/>
      <c r="D1484" s="356"/>
      <c r="E1484" s="356"/>
      <c r="F1484" s="356"/>
      <c r="G1484" s="356"/>
      <c r="H1484" s="358"/>
      <c r="I1484" s="359"/>
      <c r="J1484" s="360"/>
      <c r="K1484" s="360"/>
      <c r="L1484" s="22"/>
      <c r="M1484" s="356"/>
      <c r="N1484"/>
      <c r="O1484" s="361"/>
      <c r="P1484" s="356"/>
    </row>
    <row r="1485" spans="1:16">
      <c r="A1485" s="356"/>
      <c r="B1485" s="357"/>
      <c r="C1485" s="356"/>
      <c r="D1485" s="356"/>
      <c r="E1485" s="356"/>
      <c r="F1485" s="356"/>
      <c r="G1485" s="356"/>
      <c r="H1485" s="358"/>
      <c r="I1485" s="359"/>
      <c r="J1485" s="360"/>
      <c r="K1485" s="360"/>
      <c r="L1485" s="22"/>
      <c r="M1485" s="356"/>
      <c r="N1485"/>
      <c r="O1485" s="361"/>
      <c r="P1485" s="356"/>
    </row>
    <row r="1486" spans="1:16">
      <c r="A1486" s="356"/>
      <c r="B1486" s="357"/>
      <c r="C1486" s="356"/>
      <c r="D1486" s="356"/>
      <c r="E1486" s="356"/>
      <c r="F1486" s="356"/>
      <c r="G1486" s="356"/>
      <c r="H1486" s="358"/>
      <c r="I1486" s="359"/>
      <c r="J1486" s="360"/>
      <c r="K1486" s="360"/>
      <c r="L1486" s="22"/>
      <c r="M1486" s="356"/>
      <c r="N1486"/>
      <c r="O1486" s="361"/>
      <c r="P1486" s="356"/>
    </row>
    <row r="1487" spans="1:16">
      <c r="A1487" s="356"/>
      <c r="B1487" s="357"/>
      <c r="C1487" s="356"/>
      <c r="D1487" s="356"/>
      <c r="E1487" s="356"/>
      <c r="F1487" s="356"/>
      <c r="G1487" s="356"/>
      <c r="H1487" s="358"/>
      <c r="I1487" s="359"/>
      <c r="J1487" s="360"/>
      <c r="K1487" s="360"/>
      <c r="L1487" s="22"/>
      <c r="M1487" s="356"/>
      <c r="N1487"/>
      <c r="O1487" s="361"/>
      <c r="P1487" s="356"/>
    </row>
    <row r="1488" spans="1:16">
      <c r="A1488" s="356"/>
      <c r="B1488" s="357"/>
      <c r="C1488" s="356"/>
      <c r="D1488" s="356"/>
      <c r="E1488" s="356"/>
      <c r="F1488" s="356"/>
      <c r="G1488" s="356"/>
      <c r="H1488" s="358"/>
      <c r="I1488" s="359"/>
      <c r="J1488" s="360"/>
      <c r="K1488" s="360"/>
      <c r="L1488" s="22"/>
      <c r="M1488" s="356"/>
      <c r="N1488"/>
      <c r="O1488" s="361"/>
      <c r="P1488" s="356"/>
    </row>
    <row r="1489" spans="1:16">
      <c r="A1489" s="356"/>
      <c r="B1489" s="357"/>
      <c r="C1489" s="356"/>
      <c r="D1489" s="356"/>
      <c r="E1489" s="356"/>
      <c r="F1489" s="356"/>
      <c r="G1489" s="356"/>
      <c r="H1489" s="358"/>
      <c r="I1489" s="359"/>
      <c r="J1489" s="360"/>
      <c r="K1489" s="360"/>
      <c r="L1489" s="22"/>
      <c r="M1489" s="356"/>
      <c r="N1489"/>
      <c r="O1489" s="361"/>
      <c r="P1489" s="356"/>
    </row>
    <row r="1490" spans="1:16">
      <c r="A1490" s="356"/>
      <c r="B1490" s="357"/>
      <c r="C1490" s="356"/>
      <c r="D1490" s="356"/>
      <c r="E1490" s="356"/>
      <c r="F1490" s="356"/>
      <c r="G1490" s="356"/>
      <c r="H1490" s="358"/>
      <c r="I1490" s="359"/>
      <c r="J1490" s="360"/>
      <c r="K1490" s="360"/>
      <c r="L1490" s="22"/>
      <c r="M1490" s="356"/>
      <c r="N1490"/>
      <c r="O1490" s="361"/>
      <c r="P1490" s="356"/>
    </row>
    <row r="1491" spans="1:16">
      <c r="A1491" s="356"/>
      <c r="B1491" s="357"/>
      <c r="C1491" s="356"/>
      <c r="D1491" s="356"/>
      <c r="E1491" s="356"/>
      <c r="F1491" s="356"/>
      <c r="G1491" s="356"/>
      <c r="H1491" s="358"/>
      <c r="I1491" s="359"/>
      <c r="J1491" s="360"/>
      <c r="K1491" s="360"/>
      <c r="L1491" s="22"/>
      <c r="M1491" s="356"/>
      <c r="N1491"/>
      <c r="O1491" s="361"/>
      <c r="P1491" s="356"/>
    </row>
    <row r="1492" spans="1:16">
      <c r="A1492" s="356"/>
      <c r="B1492" s="357"/>
      <c r="C1492" s="356"/>
      <c r="D1492" s="356"/>
      <c r="E1492" s="356"/>
      <c r="F1492" s="356"/>
      <c r="G1492" s="356"/>
      <c r="H1492" s="358"/>
      <c r="I1492" s="359"/>
      <c r="J1492" s="360"/>
      <c r="K1492" s="360"/>
      <c r="L1492" s="22"/>
      <c r="M1492" s="356"/>
      <c r="N1492"/>
      <c r="O1492" s="361"/>
      <c r="P1492" s="356"/>
    </row>
    <row r="1493" spans="1:16">
      <c r="A1493" s="356"/>
      <c r="B1493" s="357"/>
      <c r="C1493" s="356"/>
      <c r="D1493" s="356"/>
      <c r="E1493" s="356"/>
      <c r="F1493" s="356"/>
      <c r="G1493" s="356"/>
      <c r="H1493" s="358"/>
      <c r="I1493" s="359"/>
      <c r="J1493" s="360"/>
      <c r="K1493" s="360"/>
      <c r="L1493" s="22"/>
      <c r="M1493" s="356"/>
      <c r="N1493"/>
      <c r="O1493" s="361"/>
      <c r="P1493" s="356"/>
    </row>
    <row r="1494" spans="1:16">
      <c r="A1494" s="356"/>
      <c r="B1494" s="357"/>
      <c r="C1494" s="356"/>
      <c r="D1494" s="356"/>
      <c r="E1494" s="356"/>
      <c r="F1494" s="356"/>
      <c r="G1494" s="356"/>
      <c r="H1494" s="358"/>
      <c r="I1494" s="359"/>
      <c r="J1494" s="360"/>
      <c r="K1494" s="360"/>
      <c r="L1494" s="22"/>
      <c r="M1494" s="356"/>
      <c r="N1494"/>
      <c r="O1494" s="361"/>
      <c r="P1494" s="356"/>
    </row>
    <row r="1495" spans="1:16">
      <c r="A1495" s="356"/>
      <c r="B1495" s="357"/>
      <c r="C1495" s="356"/>
      <c r="D1495" s="356"/>
      <c r="E1495" s="356"/>
      <c r="F1495" s="356"/>
      <c r="G1495" s="356"/>
      <c r="H1495" s="358"/>
      <c r="I1495" s="359"/>
      <c r="J1495" s="360"/>
      <c r="K1495" s="360"/>
      <c r="L1495" s="22"/>
      <c r="M1495" s="356"/>
      <c r="N1495"/>
      <c r="O1495" s="361"/>
      <c r="P1495" s="356"/>
    </row>
    <row r="1496" spans="1:16">
      <c r="A1496" s="356"/>
      <c r="B1496" s="357"/>
      <c r="C1496" s="356"/>
      <c r="D1496" s="356"/>
      <c r="E1496" s="356"/>
      <c r="F1496" s="356"/>
      <c r="G1496" s="356"/>
      <c r="H1496" s="358"/>
      <c r="I1496" s="359"/>
      <c r="J1496" s="360"/>
      <c r="K1496" s="360"/>
      <c r="L1496" s="22"/>
      <c r="M1496" s="356"/>
      <c r="N1496"/>
      <c r="O1496" s="361"/>
      <c r="P1496" s="356"/>
    </row>
    <row r="1497" spans="1:16">
      <c r="A1497" s="356"/>
      <c r="B1497" s="357"/>
      <c r="C1497" s="356"/>
      <c r="D1497" s="356"/>
      <c r="E1497" s="356"/>
      <c r="F1497" s="356"/>
      <c r="G1497" s="356"/>
      <c r="H1497" s="358"/>
      <c r="I1497" s="359"/>
      <c r="J1497" s="360"/>
      <c r="K1497" s="360"/>
      <c r="L1497" s="22"/>
      <c r="M1497" s="356"/>
      <c r="N1497"/>
      <c r="O1497" s="361"/>
      <c r="P1497" s="356"/>
    </row>
    <row r="1498" spans="1:16">
      <c r="A1498" s="356"/>
      <c r="B1498" s="357"/>
      <c r="C1498" s="356"/>
      <c r="D1498" s="356"/>
      <c r="E1498" s="356"/>
      <c r="F1498" s="356"/>
      <c r="G1498" s="356"/>
      <c r="H1498" s="358"/>
      <c r="I1498" s="359"/>
      <c r="J1498" s="360"/>
      <c r="K1498" s="360"/>
      <c r="L1498" s="22"/>
      <c r="M1498" s="356"/>
      <c r="N1498"/>
      <c r="O1498" s="361"/>
      <c r="P1498" s="356"/>
    </row>
    <row r="1499" spans="1:16">
      <c r="A1499" s="356"/>
      <c r="B1499" s="357"/>
      <c r="C1499" s="356"/>
      <c r="D1499" s="356"/>
      <c r="E1499" s="356"/>
      <c r="F1499" s="356"/>
      <c r="G1499" s="356"/>
      <c r="H1499" s="358"/>
      <c r="I1499" s="359"/>
      <c r="J1499" s="360"/>
      <c r="K1499" s="360"/>
      <c r="L1499" s="22"/>
      <c r="M1499" s="356"/>
      <c r="N1499"/>
      <c r="O1499" s="361"/>
      <c r="P1499" s="356"/>
    </row>
    <row r="1500" spans="1:16">
      <c r="A1500" s="356"/>
      <c r="B1500" s="357"/>
      <c r="C1500" s="356"/>
      <c r="D1500" s="356"/>
      <c r="E1500" s="356"/>
      <c r="F1500" s="356"/>
      <c r="G1500" s="356"/>
      <c r="H1500" s="358"/>
      <c r="I1500" s="359"/>
      <c r="J1500" s="360"/>
      <c r="K1500" s="360"/>
      <c r="L1500" s="22"/>
      <c r="M1500" s="356"/>
      <c r="N1500"/>
      <c r="O1500" s="361"/>
      <c r="P1500" s="356"/>
    </row>
    <row r="1501" spans="1:16">
      <c r="A1501" s="356"/>
      <c r="B1501" s="357"/>
      <c r="C1501" s="356"/>
      <c r="D1501" s="356"/>
      <c r="E1501" s="356"/>
      <c r="F1501" s="356"/>
      <c r="G1501" s="356"/>
      <c r="H1501" s="358"/>
      <c r="I1501" s="359"/>
      <c r="J1501" s="360"/>
      <c r="K1501" s="360"/>
      <c r="L1501" s="22"/>
      <c r="M1501" s="356"/>
      <c r="N1501"/>
      <c r="O1501" s="361"/>
      <c r="P1501" s="356"/>
    </row>
    <row r="1502" spans="1:16">
      <c r="A1502" s="356"/>
      <c r="B1502" s="357"/>
      <c r="C1502" s="356"/>
      <c r="D1502" s="356"/>
      <c r="E1502" s="356"/>
      <c r="F1502" s="356"/>
      <c r="G1502" s="356"/>
      <c r="H1502" s="358"/>
      <c r="I1502" s="359"/>
      <c r="J1502" s="360"/>
      <c r="K1502" s="360"/>
      <c r="L1502" s="22"/>
      <c r="M1502" s="356"/>
      <c r="N1502"/>
      <c r="O1502" s="361"/>
      <c r="P1502" s="356"/>
    </row>
    <row r="1503" spans="1:16">
      <c r="A1503" s="356"/>
      <c r="B1503" s="357"/>
      <c r="C1503" s="356"/>
      <c r="D1503" s="356"/>
      <c r="E1503" s="356"/>
      <c r="F1503" s="356"/>
      <c r="G1503" s="356"/>
      <c r="H1503" s="358"/>
      <c r="I1503" s="359"/>
      <c r="J1503" s="360"/>
      <c r="K1503" s="360"/>
      <c r="L1503" s="22"/>
      <c r="M1503" s="356"/>
      <c r="N1503"/>
      <c r="O1503" s="361"/>
      <c r="P1503" s="356"/>
    </row>
    <row r="1504" spans="1:16">
      <c r="A1504" s="356"/>
      <c r="B1504" s="357"/>
      <c r="C1504" s="356"/>
      <c r="D1504" s="356"/>
      <c r="E1504" s="356"/>
      <c r="F1504" s="356"/>
      <c r="G1504" s="356"/>
      <c r="H1504" s="358"/>
      <c r="I1504" s="359"/>
      <c r="J1504" s="360"/>
      <c r="K1504" s="360"/>
      <c r="L1504" s="22"/>
      <c r="M1504" s="356"/>
      <c r="N1504"/>
      <c r="O1504" s="361"/>
      <c r="P1504" s="356"/>
    </row>
    <row r="1505" spans="1:16">
      <c r="A1505" s="356"/>
      <c r="B1505" s="357"/>
      <c r="C1505" s="356"/>
      <c r="D1505" s="356"/>
      <c r="E1505" s="356"/>
      <c r="F1505" s="356"/>
      <c r="G1505" s="356"/>
      <c r="H1505" s="358"/>
      <c r="I1505" s="359"/>
      <c r="J1505" s="360"/>
      <c r="K1505" s="360"/>
      <c r="L1505" s="22"/>
      <c r="M1505" s="356"/>
      <c r="N1505"/>
      <c r="O1505" s="361"/>
      <c r="P1505" s="356"/>
    </row>
    <row r="1506" spans="1:16">
      <c r="A1506" s="356"/>
      <c r="B1506" s="357"/>
      <c r="C1506" s="356"/>
      <c r="D1506" s="356"/>
      <c r="E1506" s="356"/>
      <c r="F1506" s="356"/>
      <c r="G1506" s="356"/>
      <c r="H1506" s="358"/>
      <c r="I1506" s="359"/>
      <c r="J1506" s="360"/>
      <c r="K1506" s="360"/>
      <c r="L1506" s="22"/>
      <c r="M1506" s="356"/>
      <c r="N1506"/>
      <c r="O1506" s="361"/>
      <c r="P1506" s="356"/>
    </row>
    <row r="1507" spans="1:16">
      <c r="A1507" s="356"/>
      <c r="B1507" s="357"/>
      <c r="C1507" s="356"/>
      <c r="D1507" s="356"/>
      <c r="E1507" s="356"/>
      <c r="F1507" s="356"/>
      <c r="G1507" s="356"/>
      <c r="H1507" s="358"/>
      <c r="I1507" s="359"/>
      <c r="J1507" s="360"/>
      <c r="K1507" s="360"/>
      <c r="L1507" s="22"/>
      <c r="M1507" s="356"/>
      <c r="N1507"/>
      <c r="O1507" s="361"/>
      <c r="P1507" s="356"/>
    </row>
    <row r="1508" spans="1:16">
      <c r="A1508" s="356"/>
      <c r="B1508" s="357"/>
      <c r="C1508" s="356"/>
      <c r="D1508" s="356"/>
      <c r="E1508" s="356"/>
      <c r="F1508" s="356"/>
      <c r="G1508" s="356"/>
      <c r="H1508" s="358"/>
      <c r="I1508" s="359"/>
      <c r="J1508" s="360"/>
      <c r="K1508" s="360"/>
      <c r="L1508" s="22"/>
      <c r="M1508" s="356"/>
      <c r="N1508"/>
      <c r="O1508" s="361"/>
      <c r="P1508" s="356"/>
    </row>
    <row r="1509" spans="1:16">
      <c r="A1509" s="356"/>
      <c r="B1509" s="357"/>
      <c r="C1509" s="356"/>
      <c r="D1509" s="356"/>
      <c r="E1509" s="356"/>
      <c r="F1509" s="356"/>
      <c r="G1509" s="356"/>
      <c r="H1509" s="358"/>
      <c r="I1509" s="359"/>
      <c r="J1509" s="360"/>
      <c r="K1509" s="360"/>
      <c r="L1509" s="22"/>
      <c r="M1509" s="356"/>
      <c r="N1509"/>
      <c r="O1509" s="361"/>
      <c r="P1509" s="356"/>
    </row>
    <row r="1510" spans="1:16">
      <c r="A1510" s="356"/>
      <c r="B1510" s="357"/>
      <c r="C1510" s="356"/>
      <c r="D1510" s="356"/>
      <c r="E1510" s="356"/>
      <c r="F1510" s="356"/>
      <c r="G1510" s="356"/>
      <c r="H1510" s="358"/>
      <c r="I1510" s="359"/>
      <c r="J1510" s="360"/>
      <c r="K1510" s="360"/>
      <c r="L1510" s="22"/>
      <c r="M1510" s="356"/>
      <c r="N1510"/>
      <c r="O1510" s="361"/>
      <c r="P1510" s="356"/>
    </row>
    <row r="1511" spans="1:16">
      <c r="A1511" s="356"/>
      <c r="B1511" s="357"/>
      <c r="C1511" s="356"/>
      <c r="D1511" s="356"/>
      <c r="E1511" s="356"/>
      <c r="F1511" s="356"/>
      <c r="G1511" s="356"/>
      <c r="H1511" s="358"/>
      <c r="I1511" s="359"/>
      <c r="J1511" s="360"/>
      <c r="K1511" s="360"/>
      <c r="L1511" s="22"/>
      <c r="M1511" s="356"/>
      <c r="N1511"/>
      <c r="O1511" s="361"/>
      <c r="P1511" s="356"/>
    </row>
    <row r="1512" spans="1:16">
      <c r="A1512" s="356"/>
      <c r="B1512" s="357"/>
      <c r="C1512" s="356"/>
      <c r="D1512" s="356"/>
      <c r="E1512" s="356"/>
      <c r="F1512" s="356"/>
      <c r="G1512" s="356"/>
      <c r="H1512" s="358"/>
      <c r="I1512" s="359"/>
      <c r="J1512" s="360"/>
      <c r="K1512" s="360"/>
      <c r="L1512" s="22"/>
      <c r="M1512" s="356"/>
      <c r="N1512"/>
      <c r="O1512" s="361"/>
      <c r="P1512" s="356"/>
    </row>
    <row r="1513" spans="1:16">
      <c r="A1513" s="356"/>
      <c r="B1513" s="357"/>
      <c r="C1513" s="356"/>
      <c r="D1513" s="356"/>
      <c r="E1513" s="356"/>
      <c r="F1513" s="356"/>
      <c r="G1513" s="356"/>
      <c r="H1513" s="358"/>
      <c r="I1513" s="359"/>
      <c r="J1513" s="360"/>
      <c r="K1513" s="360"/>
      <c r="L1513" s="22"/>
      <c r="M1513" s="356"/>
      <c r="N1513"/>
      <c r="O1513" s="361"/>
      <c r="P1513" s="356"/>
    </row>
    <row r="1514" spans="1:16">
      <c r="A1514" s="356"/>
      <c r="B1514" s="357"/>
      <c r="C1514" s="356"/>
      <c r="D1514" s="356"/>
      <c r="E1514" s="356"/>
      <c r="F1514" s="356"/>
      <c r="G1514" s="356"/>
      <c r="H1514" s="358"/>
      <c r="I1514" s="359"/>
      <c r="J1514" s="360"/>
      <c r="K1514" s="360"/>
      <c r="L1514" s="22"/>
      <c r="M1514" s="356"/>
      <c r="N1514"/>
      <c r="O1514" s="361"/>
      <c r="P1514" s="356"/>
    </row>
    <row r="1515" spans="1:16">
      <c r="A1515" s="356"/>
      <c r="B1515" s="357"/>
      <c r="C1515" s="356"/>
      <c r="D1515" s="356"/>
      <c r="E1515" s="356"/>
      <c r="F1515" s="356"/>
      <c r="G1515" s="356"/>
      <c r="H1515" s="358"/>
      <c r="I1515" s="359"/>
      <c r="J1515" s="360"/>
      <c r="K1515" s="360"/>
      <c r="L1515" s="22"/>
      <c r="M1515" s="356"/>
      <c r="N1515"/>
      <c r="O1515" s="361"/>
      <c r="P1515" s="356"/>
    </row>
    <row r="1516" spans="1:16">
      <c r="A1516" s="356"/>
      <c r="B1516" s="357"/>
      <c r="C1516" s="356"/>
      <c r="D1516" s="356"/>
      <c r="E1516" s="356"/>
      <c r="F1516" s="356"/>
      <c r="G1516" s="356"/>
      <c r="H1516" s="358"/>
      <c r="I1516" s="359"/>
      <c r="J1516" s="360"/>
      <c r="K1516" s="360"/>
      <c r="L1516" s="22"/>
      <c r="M1516" s="356"/>
      <c r="N1516"/>
      <c r="O1516" s="361"/>
      <c r="P1516" s="356"/>
    </row>
    <row r="1517" spans="1:16">
      <c r="A1517" s="356"/>
      <c r="B1517" s="357"/>
      <c r="C1517" s="356"/>
      <c r="D1517" s="356"/>
      <c r="E1517" s="356"/>
      <c r="F1517" s="356"/>
      <c r="G1517" s="356"/>
      <c r="H1517" s="358"/>
      <c r="I1517" s="359"/>
      <c r="J1517" s="360"/>
      <c r="K1517" s="360"/>
      <c r="L1517" s="22"/>
      <c r="M1517" s="356"/>
      <c r="N1517"/>
      <c r="O1517" s="361"/>
      <c r="P1517" s="356"/>
    </row>
    <row r="1518" spans="1:16">
      <c r="A1518" s="356"/>
      <c r="B1518" s="357"/>
      <c r="C1518" s="356"/>
      <c r="D1518" s="356"/>
      <c r="E1518" s="356"/>
      <c r="F1518" s="356"/>
      <c r="G1518" s="356"/>
      <c r="H1518" s="358"/>
      <c r="I1518" s="359"/>
      <c r="J1518" s="360"/>
      <c r="K1518" s="360"/>
      <c r="L1518" s="22"/>
      <c r="M1518" s="356"/>
      <c r="N1518"/>
      <c r="O1518" s="361"/>
      <c r="P1518" s="356"/>
    </row>
    <row r="1519" spans="1:16">
      <c r="A1519" s="356"/>
      <c r="B1519" s="357"/>
      <c r="C1519" s="356"/>
      <c r="D1519" s="356"/>
      <c r="E1519" s="356"/>
      <c r="F1519" s="356"/>
      <c r="G1519" s="356"/>
      <c r="H1519" s="358"/>
      <c r="I1519" s="359"/>
      <c r="J1519" s="360"/>
      <c r="K1519" s="360"/>
      <c r="L1519" s="22"/>
      <c r="M1519" s="356"/>
      <c r="N1519"/>
      <c r="O1519" s="361"/>
      <c r="P1519" s="356"/>
    </row>
    <row r="1520" spans="1:16">
      <c r="A1520" s="356"/>
      <c r="B1520" s="357"/>
      <c r="C1520" s="356"/>
      <c r="D1520" s="356"/>
      <c r="E1520" s="356"/>
      <c r="F1520" s="356"/>
      <c r="G1520" s="356"/>
      <c r="H1520" s="358"/>
      <c r="I1520" s="359"/>
      <c r="J1520" s="360"/>
      <c r="K1520" s="360"/>
      <c r="L1520" s="22"/>
      <c r="M1520" s="356"/>
      <c r="N1520"/>
      <c r="O1520" s="361"/>
      <c r="P1520" s="356"/>
    </row>
    <row r="1521" spans="1:16">
      <c r="A1521" s="356"/>
      <c r="B1521" s="357"/>
      <c r="C1521" s="356"/>
      <c r="D1521" s="356"/>
      <c r="E1521" s="356"/>
      <c r="F1521" s="356"/>
      <c r="G1521" s="356"/>
      <c r="H1521" s="358"/>
      <c r="I1521" s="359"/>
      <c r="J1521" s="360"/>
      <c r="K1521" s="360"/>
      <c r="L1521" s="22"/>
      <c r="M1521" s="356"/>
      <c r="N1521"/>
      <c r="O1521" s="361"/>
      <c r="P1521" s="356"/>
    </row>
    <row r="1522" spans="1:16">
      <c r="A1522" s="356"/>
      <c r="B1522" s="357"/>
      <c r="C1522" s="356"/>
      <c r="D1522" s="356"/>
      <c r="E1522" s="356"/>
      <c r="F1522" s="356"/>
      <c r="G1522" s="356"/>
      <c r="H1522" s="358"/>
      <c r="I1522" s="359"/>
      <c r="J1522" s="360"/>
      <c r="K1522" s="360"/>
      <c r="L1522" s="22"/>
      <c r="M1522" s="356"/>
      <c r="N1522"/>
      <c r="O1522" s="361"/>
      <c r="P1522" s="356"/>
    </row>
    <row r="1523" spans="1:16">
      <c r="A1523" s="356"/>
      <c r="B1523" s="357"/>
      <c r="C1523" s="356"/>
      <c r="D1523" s="356"/>
      <c r="E1523" s="356"/>
      <c r="F1523" s="356"/>
      <c r="G1523" s="356"/>
      <c r="H1523" s="358"/>
      <c r="I1523" s="359"/>
      <c r="J1523" s="360"/>
      <c r="K1523" s="360"/>
      <c r="L1523" s="22"/>
      <c r="M1523" s="356"/>
      <c r="N1523"/>
      <c r="O1523" s="361"/>
      <c r="P1523" s="356"/>
    </row>
    <row r="1524" spans="1:16">
      <c r="A1524" s="356"/>
      <c r="B1524" s="357"/>
      <c r="C1524" s="356"/>
      <c r="D1524" s="356"/>
      <c r="E1524" s="356"/>
      <c r="F1524" s="356"/>
      <c r="G1524" s="356"/>
      <c r="H1524" s="358"/>
      <c r="I1524" s="359"/>
      <c r="J1524" s="360"/>
      <c r="K1524" s="360"/>
      <c r="L1524" s="22"/>
      <c r="M1524" s="356"/>
      <c r="N1524"/>
      <c r="O1524" s="361"/>
      <c r="P1524" s="356"/>
    </row>
    <row r="1525" spans="1:16">
      <c r="A1525" s="356"/>
      <c r="B1525" s="357"/>
      <c r="C1525" s="356"/>
      <c r="D1525" s="356"/>
      <c r="E1525" s="356"/>
      <c r="F1525" s="356"/>
      <c r="G1525" s="356"/>
      <c r="H1525" s="358"/>
      <c r="I1525" s="359"/>
      <c r="J1525" s="360"/>
      <c r="K1525" s="360"/>
      <c r="L1525" s="22"/>
      <c r="M1525" s="356"/>
      <c r="N1525"/>
      <c r="O1525" s="361"/>
      <c r="P1525" s="356"/>
    </row>
    <row r="1526" spans="1:16">
      <c r="A1526" s="356"/>
      <c r="B1526" s="357"/>
      <c r="C1526" s="356"/>
      <c r="D1526" s="356"/>
      <c r="E1526" s="356"/>
      <c r="F1526" s="356"/>
      <c r="G1526" s="356"/>
      <c r="H1526" s="358"/>
      <c r="I1526" s="359"/>
      <c r="J1526" s="360"/>
      <c r="K1526" s="360"/>
      <c r="L1526" s="22"/>
      <c r="M1526" s="356"/>
      <c r="N1526"/>
      <c r="O1526" s="361"/>
      <c r="P1526" s="356"/>
    </row>
    <row r="1527" spans="1:16">
      <c r="A1527" s="356"/>
      <c r="B1527" s="357"/>
      <c r="C1527" s="356"/>
      <c r="D1527" s="356"/>
      <c r="E1527" s="356"/>
      <c r="F1527" s="356"/>
      <c r="G1527" s="356"/>
      <c r="H1527" s="358"/>
      <c r="I1527" s="359"/>
      <c r="J1527" s="360"/>
      <c r="K1527" s="360"/>
      <c r="L1527" s="22"/>
      <c r="M1527" s="356"/>
      <c r="N1527"/>
      <c r="O1527" s="361"/>
      <c r="P1527" s="356"/>
    </row>
    <row r="1528" spans="1:16">
      <c r="A1528" s="356"/>
      <c r="B1528" s="357"/>
      <c r="C1528" s="356"/>
      <c r="D1528" s="356"/>
      <c r="E1528" s="356"/>
      <c r="F1528" s="356"/>
      <c r="G1528" s="356"/>
      <c r="H1528" s="358"/>
      <c r="I1528" s="359"/>
      <c r="J1528" s="360"/>
      <c r="K1528" s="360"/>
      <c r="L1528" s="22"/>
      <c r="M1528" s="356"/>
      <c r="N1528"/>
      <c r="O1528" s="361"/>
      <c r="P1528" s="356"/>
    </row>
    <row r="1529" spans="1:16">
      <c r="A1529" s="356"/>
      <c r="B1529" s="357"/>
      <c r="C1529" s="356"/>
      <c r="D1529" s="356"/>
      <c r="E1529" s="356"/>
      <c r="F1529" s="356"/>
      <c r="G1529" s="356"/>
      <c r="H1529" s="358"/>
      <c r="I1529" s="359"/>
      <c r="J1529" s="360"/>
      <c r="K1529" s="360"/>
      <c r="L1529" s="22"/>
      <c r="M1529" s="356"/>
      <c r="N1529"/>
      <c r="O1529" s="361"/>
      <c r="P1529" s="356"/>
    </row>
    <row r="1530" spans="1:16">
      <c r="A1530" s="356"/>
      <c r="B1530" s="357"/>
      <c r="C1530" s="356"/>
      <c r="D1530" s="356"/>
      <c r="E1530" s="356"/>
      <c r="F1530" s="356"/>
      <c r="G1530" s="356"/>
      <c r="H1530" s="358"/>
      <c r="I1530" s="359"/>
      <c r="J1530" s="360"/>
      <c r="K1530" s="360"/>
      <c r="L1530" s="22"/>
      <c r="M1530" s="356"/>
      <c r="N1530"/>
      <c r="O1530" s="361"/>
      <c r="P1530" s="356"/>
    </row>
    <row r="1531" spans="1:16">
      <c r="A1531" s="356"/>
      <c r="B1531" s="357"/>
      <c r="C1531" s="356"/>
      <c r="D1531" s="356"/>
      <c r="E1531" s="356"/>
      <c r="F1531" s="356"/>
      <c r="G1531" s="356"/>
      <c r="H1531" s="358"/>
      <c r="I1531" s="359"/>
      <c r="J1531" s="360"/>
      <c r="K1531" s="360"/>
      <c r="L1531" s="22"/>
      <c r="M1531" s="356"/>
      <c r="N1531"/>
      <c r="O1531" s="361"/>
      <c r="P1531" s="356"/>
    </row>
    <row r="1532" spans="1:16">
      <c r="A1532" s="356"/>
      <c r="B1532" s="357"/>
      <c r="C1532" s="356"/>
      <c r="D1532" s="356"/>
      <c r="E1532" s="356"/>
      <c r="F1532" s="356"/>
      <c r="G1532" s="356"/>
      <c r="H1532" s="358"/>
      <c r="I1532" s="359"/>
      <c r="J1532" s="360"/>
      <c r="K1532" s="360"/>
      <c r="L1532" s="22"/>
      <c r="M1532" s="356"/>
      <c r="N1532"/>
      <c r="O1532" s="361"/>
      <c r="P1532" s="356"/>
    </row>
    <row r="1533" spans="1:16">
      <c r="A1533" s="356"/>
      <c r="B1533" s="357"/>
      <c r="C1533" s="356"/>
      <c r="D1533" s="356"/>
      <c r="E1533" s="356"/>
      <c r="F1533" s="356"/>
      <c r="G1533" s="356"/>
      <c r="H1533" s="358"/>
      <c r="I1533" s="359"/>
      <c r="J1533" s="360"/>
      <c r="K1533" s="360"/>
      <c r="L1533" s="22"/>
      <c r="M1533" s="356"/>
      <c r="N1533"/>
      <c r="O1533" s="361"/>
      <c r="P1533" s="356"/>
    </row>
    <row r="1534" spans="1:16">
      <c r="A1534" s="356"/>
      <c r="B1534" s="357"/>
      <c r="C1534" s="356"/>
      <c r="D1534" s="356"/>
      <c r="E1534" s="356"/>
      <c r="F1534" s="356"/>
      <c r="G1534" s="356"/>
      <c r="H1534" s="358"/>
      <c r="I1534" s="359"/>
      <c r="J1534" s="360"/>
      <c r="K1534" s="360"/>
      <c r="L1534" s="22"/>
      <c r="M1534" s="356"/>
      <c r="N1534"/>
      <c r="O1534" s="361"/>
      <c r="P1534" s="356"/>
    </row>
    <row r="1535" spans="1:16">
      <c r="A1535" s="356"/>
      <c r="B1535" s="357"/>
      <c r="C1535" s="356"/>
      <c r="D1535" s="356"/>
      <c r="E1535" s="356"/>
      <c r="F1535" s="356"/>
      <c r="G1535" s="356"/>
      <c r="H1535" s="358"/>
      <c r="I1535" s="359"/>
      <c r="J1535" s="360"/>
      <c r="K1535" s="360"/>
      <c r="L1535" s="22"/>
      <c r="M1535" s="356"/>
      <c r="N1535"/>
      <c r="O1535" s="361"/>
      <c r="P1535" s="356"/>
    </row>
    <row r="1536" spans="1:16">
      <c r="A1536" s="356"/>
      <c r="B1536" s="357"/>
      <c r="C1536" s="356"/>
      <c r="D1536" s="356"/>
      <c r="E1536" s="356"/>
      <c r="F1536" s="356"/>
      <c r="G1536" s="356"/>
      <c r="H1536" s="358"/>
      <c r="I1536" s="359"/>
      <c r="J1536" s="360"/>
      <c r="K1536" s="360"/>
      <c r="L1536" s="22"/>
      <c r="M1536" s="356"/>
      <c r="N1536"/>
      <c r="O1536" s="361"/>
      <c r="P1536" s="356"/>
    </row>
    <row r="1537" spans="1:16">
      <c r="A1537" s="356"/>
      <c r="B1537" s="357"/>
      <c r="C1537" s="356"/>
      <c r="D1537" s="356"/>
      <c r="E1537" s="356"/>
      <c r="F1537" s="356"/>
      <c r="G1537" s="356"/>
      <c r="H1537" s="358"/>
      <c r="I1537" s="359"/>
      <c r="J1537" s="360"/>
      <c r="K1537" s="360"/>
      <c r="L1537" s="22"/>
      <c r="M1537" s="356"/>
      <c r="N1537"/>
      <c r="O1537" s="361"/>
      <c r="P1537" s="356"/>
    </row>
    <row r="1538" spans="1:16">
      <c r="A1538" s="356"/>
      <c r="B1538" s="357"/>
      <c r="C1538" s="356"/>
      <c r="D1538" s="356"/>
      <c r="E1538" s="356"/>
      <c r="F1538" s="356"/>
      <c r="G1538" s="356"/>
      <c r="H1538" s="358"/>
      <c r="I1538" s="359"/>
      <c r="J1538" s="360"/>
      <c r="K1538" s="360"/>
      <c r="L1538" s="22"/>
      <c r="M1538" s="356"/>
      <c r="N1538"/>
      <c r="O1538" s="361"/>
      <c r="P1538" s="356"/>
    </row>
    <row r="1539" spans="1:16">
      <c r="A1539" s="356"/>
      <c r="B1539" s="357"/>
      <c r="C1539" s="356"/>
      <c r="D1539" s="356"/>
      <c r="E1539" s="356"/>
      <c r="F1539" s="356"/>
      <c r="G1539" s="356"/>
      <c r="H1539" s="358"/>
      <c r="I1539" s="359"/>
      <c r="J1539" s="360"/>
      <c r="K1539" s="360"/>
      <c r="L1539" s="22"/>
      <c r="M1539" s="356"/>
      <c r="N1539"/>
      <c r="O1539" s="361"/>
      <c r="P1539" s="356"/>
    </row>
    <row r="1540" spans="1:16">
      <c r="A1540" s="356"/>
      <c r="B1540" s="357"/>
      <c r="C1540" s="356"/>
      <c r="D1540" s="356"/>
      <c r="E1540" s="356"/>
      <c r="F1540" s="356"/>
      <c r="G1540" s="356"/>
      <c r="H1540" s="358"/>
      <c r="I1540" s="359"/>
      <c r="J1540" s="360"/>
      <c r="K1540" s="360"/>
      <c r="L1540" s="22"/>
      <c r="M1540" s="356"/>
      <c r="N1540"/>
      <c r="O1540" s="361"/>
      <c r="P1540" s="356"/>
    </row>
    <row r="1541" spans="1:16">
      <c r="A1541" s="356"/>
      <c r="B1541" s="357"/>
      <c r="C1541" s="356"/>
      <c r="D1541" s="356"/>
      <c r="E1541" s="356"/>
      <c r="F1541" s="356"/>
      <c r="G1541" s="356"/>
      <c r="H1541" s="358"/>
      <c r="I1541" s="359"/>
      <c r="J1541" s="360"/>
      <c r="K1541" s="360"/>
      <c r="L1541" s="22"/>
      <c r="M1541" s="356"/>
      <c r="N1541"/>
      <c r="O1541" s="361"/>
      <c r="P1541" s="356"/>
    </row>
    <row r="1542" spans="1:16">
      <c r="A1542" s="356"/>
      <c r="B1542" s="357"/>
      <c r="C1542" s="356"/>
      <c r="D1542" s="356"/>
      <c r="E1542" s="356"/>
      <c r="F1542" s="356"/>
      <c r="G1542" s="356"/>
      <c r="H1542" s="358"/>
      <c r="I1542" s="359"/>
      <c r="J1542" s="360"/>
      <c r="K1542" s="360"/>
      <c r="L1542" s="22"/>
      <c r="M1542" s="356"/>
      <c r="N1542"/>
      <c r="O1542" s="361"/>
      <c r="P1542" s="356"/>
    </row>
    <row r="1543" spans="1:16">
      <c r="A1543" s="356"/>
      <c r="B1543" s="357"/>
      <c r="C1543" s="356"/>
      <c r="D1543" s="356"/>
      <c r="E1543" s="356"/>
      <c r="F1543" s="356"/>
      <c r="G1543" s="356"/>
      <c r="H1543" s="358"/>
      <c r="I1543" s="359"/>
      <c r="J1543" s="360"/>
      <c r="K1543" s="360"/>
      <c r="L1543" s="22"/>
      <c r="M1543" s="356"/>
      <c r="N1543"/>
      <c r="O1543" s="361"/>
      <c r="P1543" s="356"/>
    </row>
    <row r="1544" spans="1:16">
      <c r="A1544" s="356"/>
      <c r="B1544" s="357"/>
      <c r="C1544" s="356"/>
      <c r="D1544" s="356"/>
      <c r="E1544" s="356"/>
      <c r="F1544" s="356"/>
      <c r="G1544" s="356"/>
      <c r="H1544" s="358"/>
      <c r="I1544" s="359"/>
      <c r="J1544" s="360"/>
      <c r="K1544" s="360"/>
      <c r="L1544" s="22"/>
      <c r="M1544" s="356"/>
      <c r="N1544"/>
      <c r="O1544" s="361"/>
      <c r="P1544" s="356"/>
    </row>
    <row r="1545" spans="1:16">
      <c r="A1545" s="356"/>
      <c r="B1545" s="357"/>
      <c r="C1545" s="356"/>
      <c r="D1545" s="356"/>
      <c r="E1545" s="356"/>
      <c r="F1545" s="356"/>
      <c r="G1545" s="356"/>
      <c r="H1545" s="358"/>
      <c r="I1545" s="359"/>
      <c r="J1545" s="360"/>
      <c r="K1545" s="360"/>
      <c r="L1545" s="22"/>
      <c r="M1545" s="356"/>
      <c r="N1545"/>
      <c r="O1545" s="361"/>
      <c r="P1545" s="356"/>
    </row>
    <row r="1546" spans="1:16">
      <c r="A1546" s="356"/>
      <c r="B1546" s="357"/>
      <c r="C1546" s="356"/>
      <c r="D1546" s="356"/>
      <c r="E1546" s="356"/>
      <c r="F1546" s="356"/>
      <c r="G1546" s="356"/>
      <c r="H1546" s="358"/>
      <c r="I1546" s="359"/>
      <c r="J1546" s="360"/>
      <c r="K1546" s="360"/>
      <c r="L1546" s="22"/>
      <c r="M1546" s="356"/>
      <c r="N1546"/>
      <c r="O1546" s="361"/>
      <c r="P1546" s="356"/>
    </row>
    <row r="1547" spans="1:16">
      <c r="A1547" s="356"/>
      <c r="B1547" s="357"/>
      <c r="C1547" s="356"/>
      <c r="D1547" s="356"/>
      <c r="E1547" s="356"/>
      <c r="F1547" s="356"/>
      <c r="G1547" s="356"/>
      <c r="H1547" s="358"/>
      <c r="I1547" s="359"/>
      <c r="J1547" s="360"/>
      <c r="K1547" s="360"/>
      <c r="L1547" s="22"/>
      <c r="M1547" s="356"/>
      <c r="N1547"/>
      <c r="O1547" s="361"/>
      <c r="P1547" s="356"/>
    </row>
    <row r="1548" spans="1:16">
      <c r="A1548" s="356"/>
      <c r="B1548" s="357"/>
      <c r="C1548" s="356"/>
      <c r="D1548" s="356"/>
      <c r="E1548" s="356"/>
      <c r="F1548" s="356"/>
      <c r="G1548" s="356"/>
      <c r="H1548" s="358"/>
      <c r="I1548" s="359"/>
      <c r="J1548" s="360"/>
      <c r="K1548" s="360"/>
      <c r="L1548" s="22"/>
      <c r="M1548" s="356"/>
      <c r="N1548"/>
      <c r="O1548" s="361"/>
      <c r="P1548" s="356"/>
    </row>
    <row r="1549" spans="1:16">
      <c r="A1549" s="356"/>
      <c r="B1549" s="357"/>
      <c r="C1549" s="356"/>
      <c r="D1549" s="356"/>
      <c r="E1549" s="356"/>
      <c r="F1549" s="356"/>
      <c r="G1549" s="356"/>
      <c r="H1549" s="358"/>
      <c r="I1549" s="359"/>
      <c r="J1549" s="360"/>
      <c r="K1549" s="360"/>
      <c r="L1549" s="22"/>
      <c r="M1549" s="356"/>
      <c r="N1549"/>
      <c r="O1549" s="361"/>
      <c r="P1549" s="356"/>
    </row>
    <row r="1550" spans="1:16">
      <c r="A1550" s="356"/>
      <c r="B1550" s="357"/>
      <c r="C1550" s="356"/>
      <c r="D1550" s="356"/>
      <c r="E1550" s="356"/>
      <c r="F1550" s="356"/>
      <c r="G1550" s="356"/>
      <c r="H1550" s="358"/>
      <c r="I1550" s="359"/>
      <c r="J1550" s="360"/>
      <c r="K1550" s="360"/>
      <c r="L1550" s="22"/>
      <c r="M1550" s="356"/>
      <c r="N1550"/>
      <c r="O1550" s="361"/>
      <c r="P1550" s="356"/>
    </row>
    <row r="1551" spans="1:16">
      <c r="A1551" s="356"/>
      <c r="B1551" s="357"/>
      <c r="C1551" s="356"/>
      <c r="D1551" s="356"/>
      <c r="E1551" s="356"/>
      <c r="F1551" s="356"/>
      <c r="G1551" s="356"/>
      <c r="H1551" s="358"/>
      <c r="I1551" s="359"/>
      <c r="J1551" s="360"/>
      <c r="K1551" s="360"/>
      <c r="L1551" s="22"/>
      <c r="M1551" s="356"/>
      <c r="N1551"/>
      <c r="O1551" s="361"/>
      <c r="P1551" s="356"/>
    </row>
    <row r="1552" spans="1:16">
      <c r="A1552" s="356"/>
      <c r="B1552" s="357"/>
      <c r="C1552" s="356"/>
      <c r="D1552" s="356"/>
      <c r="E1552" s="356"/>
      <c r="F1552" s="356"/>
      <c r="G1552" s="356"/>
      <c r="H1552" s="358"/>
      <c r="I1552" s="359"/>
      <c r="J1552" s="360"/>
      <c r="K1552" s="360"/>
      <c r="L1552" s="22"/>
      <c r="M1552" s="356"/>
      <c r="N1552"/>
      <c r="O1552" s="361"/>
      <c r="P1552" s="356"/>
    </row>
    <row r="1553" spans="1:16">
      <c r="A1553" s="356"/>
      <c r="B1553" s="357"/>
      <c r="C1553" s="356"/>
      <c r="D1553" s="356"/>
      <c r="E1553" s="356"/>
      <c r="F1553" s="356"/>
      <c r="G1553" s="356"/>
      <c r="H1553" s="358"/>
      <c r="I1553" s="359"/>
      <c r="J1553" s="360"/>
      <c r="K1553" s="360"/>
      <c r="L1553" s="22"/>
      <c r="M1553" s="356"/>
      <c r="N1553"/>
      <c r="O1553" s="361"/>
      <c r="P1553" s="356"/>
    </row>
    <row r="1554" spans="1:16">
      <c r="A1554" s="356"/>
      <c r="B1554" s="357"/>
      <c r="C1554" s="356"/>
      <c r="D1554" s="356"/>
      <c r="E1554" s="356"/>
      <c r="F1554" s="356"/>
      <c r="G1554" s="356"/>
      <c r="H1554" s="358"/>
      <c r="I1554" s="359"/>
      <c r="J1554" s="360"/>
      <c r="K1554" s="360"/>
      <c r="L1554" s="22"/>
      <c r="M1554" s="356"/>
      <c r="N1554"/>
      <c r="O1554" s="361"/>
      <c r="P1554" s="356"/>
    </row>
    <row r="1555" spans="1:16">
      <c r="A1555" s="356"/>
      <c r="B1555" s="357"/>
      <c r="C1555" s="356"/>
      <c r="D1555" s="356"/>
      <c r="E1555" s="356"/>
      <c r="F1555" s="356"/>
      <c r="G1555" s="356"/>
      <c r="H1555" s="358"/>
      <c r="I1555" s="359"/>
      <c r="J1555" s="360"/>
      <c r="K1555" s="360"/>
      <c r="L1555" s="22"/>
      <c r="M1555" s="356"/>
      <c r="N1555"/>
      <c r="O1555" s="361"/>
      <c r="P1555" s="356"/>
    </row>
    <row r="1556" spans="1:16">
      <c r="A1556" s="356"/>
      <c r="B1556" s="357"/>
      <c r="C1556" s="356"/>
      <c r="D1556" s="356"/>
      <c r="E1556" s="356"/>
      <c r="F1556" s="356"/>
      <c r="G1556" s="356"/>
      <c r="H1556" s="358"/>
      <c r="I1556" s="359"/>
      <c r="J1556" s="360"/>
      <c r="K1556" s="360"/>
      <c r="L1556" s="22"/>
      <c r="M1556" s="356"/>
      <c r="N1556"/>
      <c r="O1556" s="361"/>
      <c r="P1556" s="356"/>
    </row>
    <row r="1557" spans="1:16">
      <c r="A1557" s="356"/>
      <c r="B1557" s="357"/>
      <c r="C1557" s="356"/>
      <c r="D1557" s="356"/>
      <c r="E1557" s="356"/>
      <c r="F1557" s="356"/>
      <c r="G1557" s="356"/>
      <c r="H1557" s="358"/>
      <c r="I1557" s="359"/>
      <c r="J1557" s="360"/>
      <c r="K1557" s="360"/>
      <c r="L1557" s="22"/>
      <c r="M1557" s="356"/>
      <c r="N1557"/>
      <c r="O1557" s="361"/>
      <c r="P1557" s="356"/>
    </row>
    <row r="1558" spans="1:16">
      <c r="A1558" s="356"/>
      <c r="B1558" s="357"/>
      <c r="C1558" s="356"/>
      <c r="D1558" s="356"/>
      <c r="E1558" s="356"/>
      <c r="F1558" s="356"/>
      <c r="G1558" s="356"/>
      <c r="H1558" s="358"/>
      <c r="I1558" s="359"/>
      <c r="J1558" s="360"/>
      <c r="K1558" s="360"/>
      <c r="L1558" s="22"/>
      <c r="M1558" s="356"/>
      <c r="N1558"/>
      <c r="O1558" s="361"/>
      <c r="P1558" s="356"/>
    </row>
    <row r="1559" spans="1:16">
      <c r="A1559" s="356"/>
      <c r="B1559" s="357"/>
      <c r="C1559" s="356"/>
      <c r="D1559" s="356"/>
      <c r="E1559" s="356"/>
      <c r="F1559" s="356"/>
      <c r="G1559" s="356"/>
      <c r="H1559" s="358"/>
      <c r="I1559" s="359"/>
      <c r="J1559" s="360"/>
      <c r="K1559" s="360"/>
      <c r="L1559" s="22"/>
      <c r="M1559" s="356"/>
      <c r="N1559"/>
      <c r="O1559" s="361"/>
      <c r="P1559" s="356"/>
    </row>
    <row r="1560" spans="1:16">
      <c r="A1560" s="356"/>
      <c r="B1560" s="357"/>
      <c r="C1560" s="356"/>
      <c r="D1560" s="356"/>
      <c r="E1560" s="356"/>
      <c r="F1560" s="356"/>
      <c r="G1560" s="356"/>
      <c r="H1560" s="358"/>
      <c r="I1560" s="359"/>
      <c r="J1560" s="360"/>
      <c r="K1560" s="360"/>
      <c r="L1560" s="22"/>
      <c r="M1560" s="356"/>
      <c r="N1560"/>
      <c r="O1560" s="361"/>
      <c r="P1560" s="356"/>
    </row>
    <row r="1561" spans="1:16">
      <c r="A1561" s="356"/>
      <c r="B1561" s="357"/>
      <c r="C1561" s="356"/>
      <c r="D1561" s="356"/>
      <c r="E1561" s="356"/>
      <c r="F1561" s="356"/>
      <c r="G1561" s="356"/>
      <c r="H1561" s="358"/>
      <c r="I1561" s="359"/>
      <c r="J1561" s="360"/>
      <c r="K1561" s="360"/>
      <c r="L1561" s="22"/>
      <c r="M1561" s="356"/>
      <c r="N1561"/>
      <c r="O1561" s="361"/>
      <c r="P1561" s="356"/>
    </row>
    <row r="1562" spans="1:16">
      <c r="A1562" s="356"/>
      <c r="B1562" s="357"/>
      <c r="C1562" s="356"/>
      <c r="D1562" s="356"/>
      <c r="E1562" s="356"/>
      <c r="F1562" s="356"/>
      <c r="G1562" s="356"/>
      <c r="H1562" s="358"/>
      <c r="I1562" s="359"/>
      <c r="J1562" s="360"/>
      <c r="K1562" s="360"/>
      <c r="L1562" s="22"/>
      <c r="M1562" s="356"/>
      <c r="N1562"/>
      <c r="O1562" s="361"/>
      <c r="P1562" s="356"/>
    </row>
    <row r="1563" spans="1:16">
      <c r="A1563" s="356"/>
      <c r="B1563" s="357"/>
      <c r="C1563" s="356"/>
      <c r="D1563" s="356"/>
      <c r="E1563" s="356"/>
      <c r="F1563" s="356"/>
      <c r="G1563" s="356"/>
      <c r="H1563" s="358"/>
      <c r="I1563" s="359"/>
      <c r="J1563" s="360"/>
      <c r="K1563" s="360"/>
      <c r="L1563" s="22"/>
      <c r="M1563" s="356"/>
      <c r="N1563"/>
      <c r="O1563" s="361"/>
      <c r="P1563" s="356"/>
    </row>
    <row r="1564" spans="1:16">
      <c r="A1564" s="356"/>
      <c r="B1564" s="357"/>
      <c r="C1564" s="356"/>
      <c r="D1564" s="356"/>
      <c r="E1564" s="356"/>
      <c r="F1564" s="356"/>
      <c r="G1564" s="356"/>
      <c r="H1564" s="358"/>
      <c r="I1564" s="359"/>
      <c r="J1564" s="360"/>
      <c r="K1564" s="360"/>
      <c r="L1564" s="22"/>
      <c r="M1564" s="356"/>
      <c r="N1564"/>
      <c r="O1564" s="361"/>
      <c r="P1564" s="356"/>
    </row>
    <row r="1565" spans="1:16">
      <c r="A1565" s="356"/>
      <c r="B1565" s="357"/>
      <c r="C1565" s="356"/>
      <c r="D1565" s="356"/>
      <c r="E1565" s="356"/>
      <c r="F1565" s="356"/>
      <c r="G1565" s="356"/>
      <c r="H1565" s="358"/>
      <c r="I1565" s="359"/>
      <c r="J1565" s="360"/>
      <c r="K1565" s="360"/>
      <c r="L1565" s="22"/>
      <c r="M1565" s="356"/>
      <c r="N1565"/>
      <c r="O1565" s="361"/>
      <c r="P1565" s="356"/>
    </row>
    <row r="1566" spans="1:16">
      <c r="A1566" s="356"/>
      <c r="B1566" s="357"/>
      <c r="C1566" s="356"/>
      <c r="D1566" s="356"/>
      <c r="E1566" s="356"/>
      <c r="F1566" s="356"/>
      <c r="G1566" s="356"/>
      <c r="H1566" s="358"/>
      <c r="I1566" s="359"/>
      <c r="J1566" s="360"/>
      <c r="K1566" s="360"/>
      <c r="L1566" s="22"/>
      <c r="M1566" s="356"/>
      <c r="N1566"/>
      <c r="O1566" s="361"/>
      <c r="P1566" s="356"/>
    </row>
    <row r="1567" spans="1:16">
      <c r="A1567" s="356"/>
      <c r="B1567" s="357"/>
      <c r="C1567" s="356"/>
      <c r="D1567" s="356"/>
      <c r="E1567" s="356"/>
      <c r="F1567" s="356"/>
      <c r="G1567" s="356"/>
      <c r="H1567" s="358"/>
      <c r="I1567" s="359"/>
      <c r="J1567" s="360"/>
      <c r="K1567" s="360"/>
      <c r="L1567" s="22"/>
      <c r="M1567" s="356"/>
      <c r="N1567"/>
      <c r="O1567" s="361"/>
      <c r="P1567" s="356"/>
    </row>
    <row r="1568" spans="1:16">
      <c r="A1568" s="356"/>
      <c r="B1568" s="357"/>
      <c r="C1568" s="356"/>
      <c r="D1568" s="356"/>
      <c r="E1568" s="356"/>
      <c r="F1568" s="356"/>
      <c r="G1568" s="356"/>
      <c r="H1568" s="358"/>
      <c r="I1568" s="359"/>
      <c r="J1568" s="360"/>
      <c r="K1568" s="360"/>
      <c r="L1568" s="22"/>
      <c r="M1568" s="356"/>
      <c r="N1568"/>
      <c r="O1568" s="361"/>
      <c r="P1568" s="356"/>
    </row>
    <row r="1569" spans="1:16">
      <c r="A1569" s="356"/>
      <c r="B1569" s="357"/>
      <c r="C1569" s="356"/>
      <c r="D1569" s="356"/>
      <c r="E1569" s="356"/>
      <c r="F1569" s="356"/>
      <c r="G1569" s="356"/>
      <c r="H1569" s="358"/>
      <c r="I1569" s="359"/>
      <c r="J1569" s="360"/>
      <c r="K1569" s="360"/>
      <c r="L1569" s="22"/>
      <c r="M1569" s="356"/>
      <c r="N1569"/>
      <c r="O1569" s="361"/>
      <c r="P1569" s="356"/>
    </row>
    <row r="1570" spans="1:16">
      <c r="A1570" s="356"/>
      <c r="B1570" s="357"/>
      <c r="C1570" s="356"/>
      <c r="D1570" s="356"/>
      <c r="E1570" s="356"/>
      <c r="F1570" s="356"/>
      <c r="G1570" s="356"/>
      <c r="H1570" s="358"/>
      <c r="I1570" s="359"/>
      <c r="J1570" s="360"/>
      <c r="K1570" s="360"/>
      <c r="L1570" s="22"/>
      <c r="M1570" s="356"/>
      <c r="N1570"/>
      <c r="O1570" s="361"/>
      <c r="P1570" s="356"/>
    </row>
    <row r="1571" spans="1:16">
      <c r="A1571" s="356"/>
      <c r="B1571" s="357"/>
      <c r="C1571" s="356"/>
      <c r="D1571" s="356"/>
      <c r="E1571" s="356"/>
      <c r="F1571" s="356"/>
      <c r="G1571" s="356"/>
      <c r="H1571" s="358"/>
      <c r="I1571" s="359"/>
      <c r="J1571" s="360"/>
      <c r="K1571" s="360"/>
      <c r="L1571" s="22"/>
      <c r="M1571" s="356"/>
      <c r="N1571"/>
      <c r="O1571" s="361"/>
      <c r="P1571" s="356"/>
    </row>
    <row r="1572" spans="1:16">
      <c r="A1572" s="356"/>
      <c r="B1572" s="357"/>
      <c r="C1572" s="356"/>
      <c r="D1572" s="356"/>
      <c r="E1572" s="356"/>
      <c r="F1572" s="356"/>
      <c r="G1572" s="356"/>
      <c r="H1572" s="358"/>
      <c r="I1572" s="359"/>
      <c r="J1572" s="360"/>
      <c r="K1572" s="360"/>
      <c r="L1572" s="22"/>
      <c r="M1572" s="356"/>
      <c r="N1572"/>
      <c r="O1572" s="361"/>
      <c r="P1572" s="356"/>
    </row>
    <row r="1573" spans="1:16">
      <c r="A1573" s="356"/>
      <c r="B1573" s="357"/>
      <c r="C1573" s="356"/>
      <c r="D1573" s="356"/>
      <c r="E1573" s="356"/>
      <c r="F1573" s="356"/>
      <c r="G1573" s="356"/>
      <c r="H1573" s="358"/>
      <c r="I1573" s="359"/>
      <c r="J1573" s="360"/>
      <c r="K1573" s="360"/>
      <c r="L1573" s="22"/>
      <c r="M1573" s="356"/>
      <c r="N1573"/>
      <c r="O1573" s="361"/>
      <c r="P1573" s="356"/>
    </row>
    <row r="1574" spans="1:16">
      <c r="A1574" s="356"/>
      <c r="B1574" s="357"/>
      <c r="C1574" s="356"/>
      <c r="D1574" s="356"/>
      <c r="E1574" s="356"/>
      <c r="F1574" s="356"/>
      <c r="G1574" s="356"/>
      <c r="H1574" s="358"/>
      <c r="I1574" s="359"/>
      <c r="J1574" s="360"/>
      <c r="K1574" s="360"/>
      <c r="L1574" s="22"/>
      <c r="M1574" s="356"/>
      <c r="N1574"/>
      <c r="O1574" s="361"/>
      <c r="P1574" s="356"/>
    </row>
    <row r="1575" spans="1:16">
      <c r="A1575" s="356"/>
      <c r="B1575" s="357"/>
      <c r="C1575" s="356"/>
      <c r="D1575" s="356"/>
      <c r="E1575" s="356"/>
      <c r="F1575" s="356"/>
      <c r="G1575" s="356"/>
      <c r="H1575" s="358"/>
      <c r="I1575" s="359"/>
      <c r="J1575" s="360"/>
      <c r="K1575" s="360"/>
      <c r="L1575" s="22"/>
      <c r="M1575" s="356"/>
      <c r="N1575"/>
      <c r="O1575" s="361"/>
      <c r="P1575" s="356"/>
    </row>
    <row r="1576" spans="1:16">
      <c r="A1576" s="356"/>
      <c r="B1576" s="357"/>
      <c r="C1576" s="356"/>
      <c r="D1576" s="356"/>
      <c r="E1576" s="356"/>
      <c r="F1576" s="356"/>
      <c r="G1576" s="356"/>
      <c r="H1576" s="358"/>
      <c r="I1576" s="359"/>
      <c r="J1576" s="360"/>
      <c r="K1576" s="360"/>
      <c r="L1576" s="22"/>
      <c r="M1576" s="356"/>
      <c r="N1576"/>
      <c r="O1576" s="361"/>
      <c r="P1576" s="356"/>
    </row>
    <row r="1577" spans="1:16">
      <c r="A1577" s="356"/>
      <c r="B1577" s="357"/>
      <c r="C1577" s="356"/>
      <c r="D1577" s="356"/>
      <c r="E1577" s="356"/>
      <c r="F1577" s="356"/>
      <c r="G1577" s="356"/>
      <c r="H1577" s="358"/>
      <c r="I1577" s="359"/>
      <c r="J1577" s="360"/>
      <c r="K1577" s="360"/>
      <c r="L1577" s="22"/>
      <c r="M1577" s="356"/>
      <c r="N1577"/>
      <c r="O1577" s="361"/>
      <c r="P1577" s="356"/>
    </row>
    <row r="1578" spans="1:16">
      <c r="A1578" s="356"/>
      <c r="B1578" s="357"/>
      <c r="C1578" s="356"/>
      <c r="D1578" s="356"/>
      <c r="E1578" s="356"/>
      <c r="F1578" s="356"/>
      <c r="G1578" s="356"/>
      <c r="H1578" s="358"/>
      <c r="I1578" s="359"/>
      <c r="J1578" s="360"/>
      <c r="K1578" s="360"/>
      <c r="L1578" s="22"/>
      <c r="M1578" s="356"/>
      <c r="N1578"/>
      <c r="O1578" s="361"/>
      <c r="P1578" s="356"/>
    </row>
    <row r="1579" spans="1:16">
      <c r="A1579" s="356"/>
      <c r="B1579" s="357"/>
      <c r="C1579" s="356"/>
      <c r="D1579" s="356"/>
      <c r="E1579" s="356"/>
      <c r="F1579" s="356"/>
      <c r="G1579" s="356"/>
      <c r="H1579" s="358"/>
      <c r="I1579" s="359"/>
      <c r="J1579" s="360"/>
      <c r="K1579" s="360"/>
      <c r="L1579" s="22"/>
      <c r="M1579" s="356"/>
      <c r="N1579"/>
      <c r="O1579" s="361"/>
      <c r="P1579" s="356"/>
    </row>
    <row r="1580" spans="1:16">
      <c r="A1580" s="356"/>
      <c r="B1580" s="357"/>
      <c r="C1580" s="356"/>
      <c r="D1580" s="356"/>
      <c r="E1580" s="356"/>
      <c r="F1580" s="356"/>
      <c r="G1580" s="356"/>
      <c r="H1580" s="358"/>
      <c r="I1580" s="359"/>
      <c r="J1580" s="360"/>
      <c r="K1580" s="360"/>
      <c r="L1580" s="22"/>
      <c r="M1580" s="356"/>
      <c r="N1580"/>
      <c r="O1580" s="361"/>
      <c r="P1580" s="356"/>
    </row>
    <row r="1581" spans="1:16">
      <c r="A1581" s="356"/>
      <c r="B1581" s="357"/>
      <c r="C1581" s="356"/>
      <c r="D1581" s="356"/>
      <c r="E1581" s="356"/>
      <c r="F1581" s="356"/>
      <c r="G1581" s="356"/>
      <c r="H1581" s="358"/>
      <c r="I1581" s="359"/>
      <c r="J1581" s="360"/>
      <c r="K1581" s="360"/>
      <c r="L1581" s="22"/>
      <c r="M1581" s="356"/>
      <c r="N1581"/>
      <c r="O1581" s="361"/>
      <c r="P1581" s="356"/>
    </row>
    <row r="1582" spans="1:16">
      <c r="A1582" s="356"/>
      <c r="B1582" s="357"/>
      <c r="C1582" s="356"/>
      <c r="D1582" s="356"/>
      <c r="E1582" s="356"/>
      <c r="F1582" s="356"/>
      <c r="G1582" s="356"/>
      <c r="H1582" s="358"/>
      <c r="I1582" s="359"/>
      <c r="J1582" s="360"/>
      <c r="K1582" s="360"/>
      <c r="L1582" s="22"/>
      <c r="M1582" s="356"/>
      <c r="N1582"/>
      <c r="O1582" s="361"/>
      <c r="P1582" s="356"/>
    </row>
    <row r="1583" spans="1:16">
      <c r="A1583" s="356"/>
      <c r="B1583" s="357"/>
      <c r="C1583" s="356"/>
      <c r="D1583" s="356"/>
      <c r="E1583" s="356"/>
      <c r="F1583" s="356"/>
      <c r="G1583" s="356"/>
      <c r="H1583" s="358"/>
      <c r="I1583" s="359"/>
      <c r="J1583" s="360"/>
      <c r="K1583" s="360"/>
      <c r="L1583" s="22"/>
      <c r="M1583" s="356"/>
      <c r="N1583"/>
      <c r="O1583" s="361"/>
      <c r="P1583" s="356"/>
    </row>
    <row r="1584" spans="1:16">
      <c r="A1584" s="356"/>
      <c r="B1584" s="357"/>
      <c r="C1584" s="356"/>
      <c r="D1584" s="356"/>
      <c r="E1584" s="356"/>
      <c r="F1584" s="356"/>
      <c r="G1584" s="356"/>
      <c r="H1584" s="358"/>
      <c r="I1584" s="359"/>
      <c r="J1584" s="360"/>
      <c r="K1584" s="360"/>
      <c r="L1584" s="22"/>
      <c r="M1584" s="356"/>
      <c r="N1584"/>
      <c r="O1584" s="361"/>
      <c r="P1584" s="356"/>
    </row>
    <row r="1585" spans="1:16">
      <c r="A1585" s="356"/>
      <c r="B1585" s="357"/>
      <c r="C1585" s="356"/>
      <c r="D1585" s="356"/>
      <c r="E1585" s="356"/>
      <c r="F1585" s="356"/>
      <c r="G1585" s="356"/>
      <c r="H1585" s="358"/>
      <c r="I1585" s="359"/>
      <c r="J1585" s="360"/>
      <c r="K1585" s="360"/>
      <c r="L1585" s="22"/>
      <c r="M1585" s="356"/>
      <c r="N1585"/>
      <c r="O1585" s="361"/>
      <c r="P1585" s="356"/>
    </row>
    <row r="1586" spans="1:16">
      <c r="A1586" s="356"/>
      <c r="B1586" s="357"/>
      <c r="C1586" s="356"/>
      <c r="D1586" s="356"/>
      <c r="E1586" s="356"/>
      <c r="F1586" s="356"/>
      <c r="G1586" s="356"/>
      <c r="H1586" s="358"/>
      <c r="I1586" s="359"/>
      <c r="J1586" s="360"/>
      <c r="K1586" s="360"/>
      <c r="L1586" s="22"/>
      <c r="M1586" s="356"/>
      <c r="N1586"/>
      <c r="O1586" s="361"/>
      <c r="P1586" s="356"/>
    </row>
    <row r="1587" spans="1:16">
      <c r="A1587" s="356"/>
      <c r="B1587" s="357"/>
      <c r="C1587" s="356"/>
      <c r="D1587" s="356"/>
      <c r="E1587" s="356"/>
      <c r="F1587" s="356"/>
      <c r="G1587" s="356"/>
      <c r="H1587" s="358"/>
      <c r="I1587" s="359"/>
      <c r="J1587" s="360"/>
      <c r="K1587" s="360"/>
      <c r="L1587" s="22"/>
      <c r="M1587" s="356"/>
      <c r="N1587"/>
      <c r="O1587" s="361"/>
      <c r="P1587" s="356"/>
    </row>
    <row r="1588" spans="1:16">
      <c r="A1588" s="356"/>
      <c r="B1588" s="357"/>
      <c r="C1588" s="356"/>
      <c r="D1588" s="356"/>
      <c r="E1588" s="356"/>
      <c r="F1588" s="356"/>
      <c r="G1588" s="356"/>
      <c r="H1588" s="358"/>
      <c r="I1588" s="359"/>
      <c r="J1588" s="360"/>
      <c r="K1588" s="360"/>
      <c r="L1588" s="22"/>
      <c r="M1588" s="356"/>
      <c r="N1588"/>
      <c r="O1588" s="361"/>
      <c r="P1588" s="356"/>
    </row>
    <row r="1589" spans="1:16">
      <c r="A1589" s="356"/>
      <c r="B1589" s="357"/>
      <c r="C1589" s="356"/>
      <c r="D1589" s="356"/>
      <c r="E1589" s="356"/>
      <c r="F1589" s="356"/>
      <c r="G1589" s="356"/>
      <c r="H1589" s="358"/>
      <c r="I1589" s="359"/>
      <c r="J1589" s="360"/>
      <c r="K1589" s="360"/>
      <c r="L1589" s="22"/>
      <c r="M1589" s="356"/>
      <c r="N1589"/>
      <c r="O1589" s="361"/>
      <c r="P1589" s="356"/>
    </row>
    <row r="1590" spans="1:16">
      <c r="A1590" s="356"/>
      <c r="B1590" s="357"/>
      <c r="C1590" s="356"/>
      <c r="D1590" s="356"/>
      <c r="E1590" s="356"/>
      <c r="F1590" s="356"/>
      <c r="G1590" s="356"/>
      <c r="H1590" s="358"/>
      <c r="I1590" s="359"/>
      <c r="J1590" s="360"/>
      <c r="K1590" s="360"/>
      <c r="L1590" s="22"/>
      <c r="M1590" s="356"/>
      <c r="N1590"/>
      <c r="O1590" s="361"/>
      <c r="P1590" s="356"/>
    </row>
    <row r="1591" spans="1:16">
      <c r="A1591" s="356"/>
      <c r="B1591" s="357"/>
      <c r="C1591" s="356"/>
      <c r="D1591" s="356"/>
      <c r="E1591" s="356"/>
      <c r="F1591" s="356"/>
      <c r="G1591" s="356"/>
      <c r="H1591" s="358"/>
      <c r="I1591" s="359"/>
      <c r="J1591" s="360"/>
      <c r="K1591" s="360"/>
      <c r="L1591" s="22"/>
      <c r="M1591" s="356"/>
      <c r="N1591"/>
      <c r="O1591" s="361"/>
      <c r="P1591" s="356"/>
    </row>
    <row r="1592" spans="1:16">
      <c r="A1592" s="356"/>
      <c r="B1592" s="357"/>
      <c r="C1592" s="356"/>
      <c r="D1592" s="356"/>
      <c r="E1592" s="356"/>
      <c r="F1592" s="356"/>
      <c r="G1592" s="356"/>
      <c r="H1592" s="358"/>
      <c r="I1592" s="359"/>
      <c r="J1592" s="360"/>
      <c r="K1592" s="360"/>
      <c r="L1592" s="22"/>
      <c r="M1592" s="356"/>
      <c r="N1592"/>
      <c r="O1592" s="361"/>
      <c r="P1592" s="356"/>
    </row>
    <row r="1593" spans="1:16">
      <c r="A1593" s="356"/>
      <c r="B1593" s="357"/>
      <c r="C1593" s="356"/>
      <c r="D1593" s="356"/>
      <c r="E1593" s="356"/>
      <c r="F1593" s="356"/>
      <c r="G1593" s="356"/>
      <c r="H1593" s="358"/>
      <c r="I1593" s="359"/>
      <c r="J1593" s="360"/>
      <c r="K1593" s="360"/>
      <c r="L1593" s="22"/>
      <c r="M1593" s="356"/>
      <c r="N1593"/>
      <c r="O1593" s="361"/>
      <c r="P1593" s="356"/>
    </row>
    <row r="1594" spans="1:16">
      <c r="A1594" s="356"/>
      <c r="B1594" s="357"/>
      <c r="C1594" s="356"/>
      <c r="D1594" s="356"/>
      <c r="E1594" s="356"/>
      <c r="F1594" s="356"/>
      <c r="G1594" s="356"/>
      <c r="H1594" s="358"/>
      <c r="I1594" s="359"/>
      <c r="J1594" s="360"/>
      <c r="K1594" s="360"/>
      <c r="L1594" s="22"/>
      <c r="M1594" s="356"/>
      <c r="N1594"/>
      <c r="O1594" s="361"/>
      <c r="P1594" s="356"/>
    </row>
    <row r="1595" spans="1:16">
      <c r="A1595" s="356"/>
      <c r="B1595" s="357"/>
      <c r="C1595" s="356"/>
      <c r="D1595" s="356"/>
      <c r="E1595" s="356"/>
      <c r="F1595" s="356"/>
      <c r="G1595" s="356"/>
      <c r="H1595" s="358"/>
      <c r="I1595" s="359"/>
      <c r="J1595" s="360"/>
      <c r="K1595" s="360"/>
      <c r="L1595" s="22"/>
      <c r="M1595" s="356"/>
      <c r="N1595"/>
      <c r="O1595" s="361"/>
      <c r="P1595" s="356"/>
    </row>
    <row r="1596" spans="1:16">
      <c r="A1596" s="356"/>
      <c r="B1596" s="357"/>
      <c r="C1596" s="356"/>
      <c r="D1596" s="356"/>
      <c r="E1596" s="356"/>
      <c r="F1596" s="356"/>
      <c r="G1596" s="356"/>
      <c r="H1596" s="358"/>
      <c r="I1596" s="359"/>
      <c r="J1596" s="360"/>
      <c r="K1596" s="360"/>
      <c r="L1596" s="22"/>
      <c r="M1596" s="356"/>
      <c r="N1596"/>
      <c r="O1596" s="361"/>
      <c r="P1596" s="356"/>
    </row>
    <row r="1597" spans="1:16">
      <c r="A1597" s="356"/>
      <c r="B1597" s="357"/>
      <c r="C1597" s="356"/>
      <c r="D1597" s="356"/>
      <c r="E1597" s="356"/>
      <c r="F1597" s="356"/>
      <c r="G1597" s="356"/>
      <c r="H1597" s="358"/>
      <c r="I1597" s="359"/>
      <c r="J1597" s="360"/>
      <c r="K1597" s="360"/>
      <c r="L1597" s="22"/>
      <c r="M1597" s="356"/>
      <c r="N1597"/>
      <c r="O1597" s="361"/>
      <c r="P1597" s="356"/>
    </row>
    <row r="1598" spans="1:16">
      <c r="A1598" s="356"/>
      <c r="B1598" s="357"/>
      <c r="C1598" s="356"/>
      <c r="D1598" s="356"/>
      <c r="E1598" s="356"/>
      <c r="F1598" s="356"/>
      <c r="G1598" s="356"/>
      <c r="H1598" s="358"/>
      <c r="I1598" s="359"/>
      <c r="J1598" s="360"/>
      <c r="K1598" s="360"/>
      <c r="L1598" s="22"/>
      <c r="M1598" s="356"/>
      <c r="N1598"/>
      <c r="O1598" s="361"/>
      <c r="P1598" s="356"/>
    </row>
    <row r="1599" spans="1:16">
      <c r="A1599" s="356"/>
      <c r="B1599" s="357"/>
      <c r="C1599" s="356"/>
      <c r="D1599" s="356"/>
      <c r="E1599" s="356"/>
      <c r="F1599" s="356"/>
      <c r="G1599" s="356"/>
      <c r="H1599" s="358"/>
      <c r="I1599" s="359"/>
      <c r="J1599" s="360"/>
      <c r="K1599" s="360"/>
      <c r="L1599" s="22"/>
      <c r="M1599" s="356"/>
      <c r="N1599"/>
      <c r="O1599" s="361"/>
      <c r="P1599" s="356"/>
    </row>
    <row r="1600" spans="1:16">
      <c r="A1600" s="356"/>
      <c r="B1600" s="357"/>
      <c r="C1600" s="356"/>
      <c r="D1600" s="356"/>
      <c r="E1600" s="356"/>
      <c r="F1600" s="356"/>
      <c r="G1600" s="356"/>
      <c r="H1600" s="358"/>
      <c r="I1600" s="359"/>
      <c r="J1600" s="360"/>
      <c r="K1600" s="360"/>
      <c r="L1600" s="22"/>
      <c r="M1600" s="356"/>
      <c r="N1600"/>
      <c r="O1600" s="361"/>
      <c r="P1600" s="356"/>
    </row>
    <row r="1601" spans="1:16">
      <c r="A1601" s="356"/>
      <c r="B1601" s="357"/>
      <c r="C1601" s="356"/>
      <c r="D1601" s="356"/>
      <c r="E1601" s="356"/>
      <c r="F1601" s="356"/>
      <c r="G1601" s="356"/>
      <c r="H1601" s="358"/>
      <c r="I1601" s="359"/>
      <c r="J1601" s="360"/>
      <c r="K1601" s="360"/>
      <c r="L1601" s="22"/>
      <c r="M1601" s="356"/>
      <c r="N1601"/>
      <c r="O1601" s="361"/>
      <c r="P1601" s="356"/>
    </row>
    <row r="1602" spans="1:16">
      <c r="A1602" s="356"/>
      <c r="B1602" s="357"/>
      <c r="C1602" s="356"/>
      <c r="D1602" s="356"/>
      <c r="E1602" s="356"/>
      <c r="F1602" s="356"/>
      <c r="G1602" s="356"/>
      <c r="H1602" s="358"/>
      <c r="I1602" s="359"/>
      <c r="J1602" s="360"/>
      <c r="K1602" s="360"/>
      <c r="L1602" s="22"/>
      <c r="M1602" s="356"/>
      <c r="N1602"/>
      <c r="O1602" s="361"/>
      <c r="P1602" s="356"/>
    </row>
    <row r="1603" spans="1:16">
      <c r="A1603" s="356"/>
      <c r="B1603" s="357"/>
      <c r="C1603" s="356"/>
      <c r="D1603" s="356"/>
      <c r="E1603" s="356"/>
      <c r="F1603" s="356"/>
      <c r="G1603" s="356"/>
      <c r="H1603" s="358"/>
      <c r="I1603" s="359"/>
      <c r="J1603" s="360"/>
      <c r="K1603" s="360"/>
      <c r="L1603" s="22"/>
      <c r="M1603" s="356"/>
      <c r="N1603"/>
      <c r="O1603" s="361"/>
      <c r="P1603" s="356"/>
    </row>
    <row r="1604" spans="1:16">
      <c r="A1604" s="356"/>
      <c r="B1604" s="357"/>
      <c r="C1604" s="356"/>
      <c r="D1604" s="356"/>
      <c r="E1604" s="356"/>
      <c r="F1604" s="356"/>
      <c r="G1604" s="356"/>
      <c r="H1604" s="358"/>
      <c r="I1604" s="359"/>
      <c r="J1604" s="360"/>
      <c r="K1604" s="360"/>
      <c r="L1604" s="22"/>
      <c r="M1604" s="356"/>
      <c r="N1604"/>
      <c r="O1604" s="361"/>
      <c r="P1604" s="356"/>
    </row>
    <row r="1605" spans="1:16">
      <c r="A1605" s="356"/>
      <c r="B1605" s="357"/>
      <c r="C1605" s="356"/>
      <c r="D1605" s="356"/>
      <c r="E1605" s="356"/>
      <c r="F1605" s="356"/>
      <c r="G1605" s="356"/>
      <c r="H1605" s="358"/>
      <c r="I1605" s="359"/>
      <c r="J1605" s="360"/>
      <c r="K1605" s="360"/>
      <c r="L1605" s="22"/>
      <c r="M1605" s="356"/>
      <c r="N1605"/>
      <c r="O1605" s="361"/>
      <c r="P1605" s="356"/>
    </row>
    <row r="1606" spans="1:16">
      <c r="A1606" s="356"/>
      <c r="B1606" s="357"/>
      <c r="C1606" s="356"/>
      <c r="D1606" s="356"/>
      <c r="E1606" s="356"/>
      <c r="F1606" s="356"/>
      <c r="G1606" s="356"/>
      <c r="H1606" s="358"/>
      <c r="I1606" s="359"/>
      <c r="J1606" s="360"/>
      <c r="K1606" s="360"/>
      <c r="L1606" s="22"/>
      <c r="M1606" s="356"/>
      <c r="N1606"/>
      <c r="O1606" s="361"/>
      <c r="P1606" s="356"/>
    </row>
    <row r="1607" spans="1:16">
      <c r="A1607" s="356"/>
      <c r="B1607" s="357"/>
      <c r="C1607" s="356"/>
      <c r="D1607" s="356"/>
      <c r="E1607" s="356"/>
      <c r="F1607" s="356"/>
      <c r="G1607" s="356"/>
      <c r="H1607" s="358"/>
      <c r="I1607" s="359"/>
      <c r="J1607" s="360"/>
      <c r="K1607" s="360"/>
      <c r="L1607" s="22"/>
      <c r="M1607" s="356"/>
      <c r="N1607"/>
      <c r="O1607" s="361"/>
      <c r="P1607" s="356"/>
    </row>
    <row r="1608" spans="1:16">
      <c r="A1608" s="356"/>
      <c r="B1608" s="357"/>
      <c r="C1608" s="356"/>
      <c r="D1608" s="356"/>
      <c r="E1608" s="356"/>
      <c r="F1608" s="356"/>
      <c r="G1608" s="356"/>
      <c r="H1608" s="358"/>
      <c r="I1608" s="359"/>
      <c r="J1608" s="360"/>
      <c r="K1608" s="360"/>
      <c r="L1608" s="22"/>
      <c r="M1608" s="356"/>
      <c r="N1608"/>
      <c r="O1608" s="361"/>
      <c r="P1608" s="356"/>
    </row>
    <row r="1609" spans="1:16">
      <c r="A1609" s="356"/>
      <c r="B1609" s="357"/>
      <c r="C1609" s="356"/>
      <c r="D1609" s="356"/>
      <c r="E1609" s="356"/>
      <c r="F1609" s="356"/>
      <c r="G1609" s="356"/>
      <c r="H1609" s="358"/>
      <c r="I1609" s="359"/>
      <c r="J1609" s="360"/>
      <c r="K1609" s="360"/>
      <c r="L1609" s="22"/>
      <c r="M1609" s="356"/>
      <c r="N1609"/>
      <c r="O1609" s="361"/>
      <c r="P1609" s="356"/>
    </row>
    <row r="1610" spans="1:16">
      <c r="A1610" s="356"/>
      <c r="B1610" s="357"/>
      <c r="C1610" s="356"/>
      <c r="D1610" s="356"/>
      <c r="E1610" s="356"/>
      <c r="F1610" s="356"/>
      <c r="G1610" s="356"/>
      <c r="H1610" s="358"/>
      <c r="I1610" s="359"/>
      <c r="J1610" s="360"/>
      <c r="K1610" s="360"/>
      <c r="L1610" s="22"/>
      <c r="M1610" s="356"/>
      <c r="N1610"/>
      <c r="O1610" s="361"/>
      <c r="P1610" s="356"/>
    </row>
    <row r="1611" spans="1:16">
      <c r="A1611" s="356"/>
      <c r="B1611" s="357"/>
      <c r="C1611" s="356"/>
      <c r="D1611" s="356"/>
      <c r="E1611" s="356"/>
      <c r="F1611" s="356"/>
      <c r="G1611" s="356"/>
      <c r="H1611" s="358"/>
      <c r="I1611" s="359"/>
      <c r="J1611" s="360"/>
      <c r="K1611" s="360"/>
      <c r="L1611" s="22"/>
      <c r="M1611" s="356"/>
      <c r="N1611"/>
      <c r="O1611" s="361"/>
      <c r="P1611" s="356"/>
    </row>
    <row r="1612" spans="1:16">
      <c r="A1612" s="356"/>
      <c r="B1612" s="357"/>
      <c r="C1612" s="356"/>
      <c r="D1612" s="356"/>
      <c r="E1612" s="356"/>
      <c r="F1612" s="356"/>
      <c r="G1612" s="356"/>
      <c r="H1612" s="358"/>
      <c r="I1612" s="359"/>
      <c r="J1612" s="360"/>
      <c r="K1612" s="360"/>
      <c r="L1612" s="22"/>
      <c r="M1612" s="356"/>
      <c r="N1612"/>
      <c r="O1612" s="361"/>
      <c r="P1612" s="356"/>
    </row>
    <row r="1613" spans="1:16">
      <c r="A1613" s="356"/>
      <c r="B1613" s="357"/>
      <c r="C1613" s="356"/>
      <c r="D1613" s="356"/>
      <c r="E1613" s="356"/>
      <c r="F1613" s="356"/>
      <c r="G1613" s="356"/>
      <c r="H1613" s="358"/>
      <c r="I1613" s="359"/>
      <c r="J1613" s="360"/>
      <c r="K1613" s="360"/>
      <c r="L1613" s="22"/>
      <c r="M1613" s="356"/>
      <c r="N1613"/>
      <c r="O1613" s="361"/>
      <c r="P1613" s="356"/>
    </row>
    <row r="1614" spans="1:16">
      <c r="A1614" s="356"/>
      <c r="B1614" s="357"/>
      <c r="C1614" s="356"/>
      <c r="D1614" s="356"/>
      <c r="E1614" s="356"/>
      <c r="F1614" s="356"/>
      <c r="G1614" s="356"/>
      <c r="H1614" s="358"/>
      <c r="I1614" s="359"/>
      <c r="J1614" s="360"/>
      <c r="K1614" s="360"/>
      <c r="L1614" s="22"/>
      <c r="M1614" s="356"/>
      <c r="N1614"/>
      <c r="O1614" s="361"/>
      <c r="P1614" s="356"/>
    </row>
    <row r="1615" spans="1:16">
      <c r="A1615" s="356"/>
      <c r="B1615" s="357"/>
      <c r="C1615" s="356"/>
      <c r="D1615" s="356"/>
      <c r="E1615" s="356"/>
      <c r="F1615" s="356"/>
      <c r="G1615" s="356"/>
      <c r="H1615" s="358"/>
      <c r="I1615" s="359"/>
      <c r="J1615" s="360"/>
      <c r="K1615" s="360"/>
      <c r="L1615" s="22"/>
      <c r="M1615" s="356"/>
      <c r="N1615"/>
      <c r="O1615" s="361"/>
      <c r="P1615" s="356"/>
    </row>
    <row r="1616" spans="1:16">
      <c r="A1616" s="356"/>
      <c r="B1616" s="357"/>
      <c r="C1616" s="356"/>
      <c r="D1616" s="356"/>
      <c r="E1616" s="356"/>
      <c r="F1616" s="356"/>
      <c r="G1616" s="356"/>
      <c r="H1616" s="358"/>
      <c r="I1616" s="359"/>
      <c r="J1616" s="360"/>
      <c r="K1616" s="360"/>
      <c r="L1616" s="22"/>
      <c r="M1616" s="356"/>
      <c r="N1616"/>
      <c r="O1616" s="361"/>
      <c r="P1616" s="356"/>
    </row>
    <row r="1617" spans="1:16">
      <c r="A1617" s="356"/>
      <c r="B1617" s="357"/>
      <c r="C1617" s="356"/>
      <c r="D1617" s="356"/>
      <c r="E1617" s="356"/>
      <c r="F1617" s="356"/>
      <c r="G1617" s="356"/>
      <c r="H1617" s="358"/>
      <c r="I1617" s="359"/>
      <c r="J1617" s="360"/>
      <c r="K1617" s="360"/>
      <c r="L1617" s="22"/>
      <c r="M1617" s="356"/>
      <c r="N1617"/>
      <c r="O1617" s="361"/>
      <c r="P1617" s="356"/>
    </row>
    <row r="1618" spans="1:16">
      <c r="A1618" s="356"/>
      <c r="B1618" s="357"/>
      <c r="C1618" s="356"/>
      <c r="D1618" s="356"/>
      <c r="E1618" s="356"/>
      <c r="F1618" s="356"/>
      <c r="G1618" s="356"/>
      <c r="H1618" s="358"/>
      <c r="I1618" s="359"/>
      <c r="J1618" s="360"/>
      <c r="K1618" s="360"/>
      <c r="L1618" s="22"/>
      <c r="M1618" s="356"/>
      <c r="N1618"/>
      <c r="O1618" s="361"/>
      <c r="P1618" s="356"/>
    </row>
    <row r="1619" spans="1:16">
      <c r="A1619" s="356"/>
      <c r="B1619" s="357"/>
      <c r="C1619" s="356"/>
      <c r="D1619" s="356"/>
      <c r="E1619" s="356"/>
      <c r="F1619" s="356"/>
      <c r="G1619" s="356"/>
      <c r="H1619" s="358"/>
      <c r="I1619" s="359"/>
      <c r="J1619" s="360"/>
      <c r="K1619" s="360"/>
      <c r="L1619" s="22"/>
      <c r="M1619" s="356"/>
      <c r="N1619"/>
      <c r="O1619" s="361"/>
      <c r="P1619" s="356"/>
    </row>
    <row r="1620" spans="1:16">
      <c r="A1620" s="356"/>
      <c r="B1620" s="357"/>
      <c r="C1620" s="356"/>
      <c r="D1620" s="356"/>
      <c r="E1620" s="356"/>
      <c r="F1620" s="356"/>
      <c r="G1620" s="356"/>
      <c r="H1620" s="358"/>
      <c r="I1620" s="359"/>
      <c r="J1620" s="360"/>
      <c r="K1620" s="360"/>
      <c r="L1620" s="22"/>
      <c r="M1620" s="356"/>
      <c r="N1620"/>
      <c r="O1620" s="361"/>
      <c r="P1620" s="356"/>
    </row>
    <row r="1621" spans="1:16">
      <c r="A1621" s="356"/>
      <c r="B1621" s="357"/>
      <c r="C1621" s="356"/>
      <c r="D1621" s="356"/>
      <c r="E1621" s="356"/>
      <c r="F1621" s="356"/>
      <c r="G1621" s="356"/>
      <c r="H1621" s="358"/>
      <c r="I1621" s="359"/>
      <c r="J1621" s="360"/>
      <c r="K1621" s="360"/>
      <c r="L1621" s="22"/>
      <c r="M1621" s="356"/>
      <c r="N1621"/>
      <c r="O1621" s="361"/>
      <c r="P1621" s="356"/>
    </row>
    <row r="1622" spans="1:16">
      <c r="A1622" s="356"/>
      <c r="B1622" s="357"/>
      <c r="C1622" s="356"/>
      <c r="D1622" s="356"/>
      <c r="E1622" s="356"/>
      <c r="F1622" s="356"/>
      <c r="G1622" s="356"/>
      <c r="H1622" s="358"/>
      <c r="I1622" s="359"/>
      <c r="J1622" s="360"/>
      <c r="K1622" s="360"/>
      <c r="L1622" s="22"/>
      <c r="M1622" s="356"/>
      <c r="N1622"/>
      <c r="O1622" s="361"/>
      <c r="P1622" s="356"/>
    </row>
    <row r="1623" spans="1:16">
      <c r="A1623" s="356"/>
      <c r="B1623" s="357"/>
      <c r="C1623" s="356"/>
      <c r="D1623" s="356"/>
      <c r="E1623" s="356"/>
      <c r="F1623" s="356"/>
      <c r="G1623" s="356"/>
      <c r="H1623" s="358"/>
      <c r="I1623" s="359"/>
      <c r="J1623" s="360"/>
      <c r="K1623" s="360"/>
      <c r="L1623" s="22"/>
      <c r="M1623" s="356"/>
      <c r="N1623"/>
      <c r="O1623" s="361"/>
      <c r="P1623" s="356"/>
    </row>
    <row r="1624" spans="1:16">
      <c r="A1624" s="356"/>
      <c r="B1624" s="357"/>
      <c r="C1624" s="356"/>
      <c r="D1624" s="356"/>
      <c r="E1624" s="356"/>
      <c r="F1624" s="356"/>
      <c r="G1624" s="356"/>
      <c r="H1624" s="358"/>
      <c r="I1624" s="359"/>
      <c r="J1624" s="360"/>
      <c r="K1624" s="360"/>
      <c r="L1624" s="22"/>
      <c r="M1624" s="356"/>
      <c r="N1624"/>
      <c r="O1624" s="361"/>
      <c r="P1624" s="356"/>
    </row>
    <row r="1625" spans="1:16">
      <c r="A1625" s="356"/>
      <c r="B1625" s="357"/>
      <c r="C1625" s="356"/>
      <c r="D1625" s="356"/>
      <c r="E1625" s="356"/>
      <c r="F1625" s="356"/>
      <c r="G1625" s="356"/>
      <c r="H1625" s="358"/>
      <c r="I1625" s="359"/>
      <c r="J1625" s="360"/>
      <c r="K1625" s="360"/>
      <c r="L1625" s="22"/>
      <c r="M1625" s="356"/>
      <c r="N1625"/>
      <c r="O1625" s="361"/>
      <c r="P1625" s="356"/>
    </row>
    <row r="1626" spans="1:16">
      <c r="A1626" s="356"/>
      <c r="B1626" s="357"/>
      <c r="C1626" s="356"/>
      <c r="D1626" s="356"/>
      <c r="E1626" s="356"/>
      <c r="F1626" s="356"/>
      <c r="G1626" s="356"/>
      <c r="H1626" s="358"/>
      <c r="I1626" s="359"/>
      <c r="J1626" s="360"/>
      <c r="K1626" s="360"/>
      <c r="L1626" s="22"/>
      <c r="M1626" s="356"/>
      <c r="N1626"/>
      <c r="O1626" s="361"/>
      <c r="P1626" s="356"/>
    </row>
    <row r="1627" spans="1:16">
      <c r="A1627" s="356"/>
      <c r="B1627" s="357"/>
      <c r="C1627" s="356"/>
      <c r="D1627" s="356"/>
      <c r="E1627" s="356"/>
      <c r="F1627" s="356"/>
      <c r="G1627" s="356"/>
      <c r="H1627" s="358"/>
      <c r="I1627" s="359"/>
      <c r="J1627" s="360"/>
      <c r="K1627" s="360"/>
      <c r="L1627" s="22"/>
      <c r="M1627" s="356"/>
      <c r="N1627"/>
      <c r="O1627" s="361"/>
      <c r="P1627" s="356"/>
    </row>
    <row r="1628" spans="1:16">
      <c r="A1628" s="356"/>
      <c r="B1628" s="357"/>
      <c r="C1628" s="356"/>
      <c r="D1628" s="356"/>
      <c r="E1628" s="356"/>
      <c r="F1628" s="356"/>
      <c r="G1628" s="356"/>
      <c r="H1628" s="358"/>
      <c r="I1628" s="359"/>
      <c r="J1628" s="360"/>
      <c r="K1628" s="360"/>
      <c r="L1628" s="22"/>
      <c r="M1628" s="356"/>
      <c r="N1628"/>
      <c r="O1628" s="361"/>
      <c r="P1628" s="356"/>
    </row>
    <row r="1629" spans="1:16">
      <c r="A1629" s="356"/>
      <c r="B1629" s="357"/>
      <c r="C1629" s="356"/>
      <c r="D1629" s="356"/>
      <c r="E1629" s="356"/>
      <c r="F1629" s="356"/>
      <c r="G1629" s="356"/>
      <c r="H1629" s="358"/>
      <c r="I1629" s="359"/>
      <c r="J1629" s="360"/>
      <c r="K1629" s="360"/>
      <c r="L1629" s="22"/>
      <c r="M1629" s="356"/>
      <c r="N1629"/>
      <c r="O1629" s="361"/>
      <c r="P1629" s="356"/>
    </row>
    <row r="1630" spans="1:16">
      <c r="A1630" s="356"/>
      <c r="B1630" s="357"/>
      <c r="C1630" s="356"/>
      <c r="D1630" s="356"/>
      <c r="E1630" s="356"/>
      <c r="F1630" s="356"/>
      <c r="G1630" s="356"/>
      <c r="H1630" s="358"/>
      <c r="I1630" s="359"/>
      <c r="J1630" s="360"/>
      <c r="K1630" s="360"/>
      <c r="L1630" s="22"/>
      <c r="M1630" s="356"/>
      <c r="N1630"/>
      <c r="O1630" s="361"/>
      <c r="P1630" s="356"/>
    </row>
    <row r="1631" spans="1:16">
      <c r="A1631" s="356"/>
      <c r="B1631" s="357"/>
      <c r="C1631" s="356"/>
      <c r="D1631" s="356"/>
      <c r="E1631" s="356"/>
      <c r="F1631" s="356"/>
      <c r="G1631" s="356"/>
      <c r="H1631" s="358"/>
      <c r="I1631" s="359"/>
      <c r="J1631" s="360"/>
      <c r="K1631" s="360"/>
      <c r="L1631" s="22"/>
      <c r="M1631" s="356"/>
      <c r="N1631"/>
      <c r="O1631" s="361"/>
      <c r="P1631" s="356"/>
    </row>
    <row r="1632" spans="1:16">
      <c r="A1632" s="356"/>
      <c r="B1632" s="357"/>
      <c r="C1632" s="356"/>
      <c r="D1632" s="356"/>
      <c r="E1632" s="356"/>
      <c r="F1632" s="356"/>
      <c r="G1632" s="356"/>
      <c r="H1632" s="358"/>
      <c r="I1632" s="359"/>
      <c r="J1632" s="360"/>
      <c r="K1632" s="360"/>
      <c r="L1632" s="22"/>
      <c r="M1632" s="356"/>
      <c r="N1632"/>
      <c r="O1632" s="361"/>
      <c r="P1632" s="356"/>
    </row>
    <row r="1633" spans="1:16">
      <c r="A1633" s="356"/>
      <c r="B1633" s="357"/>
      <c r="C1633" s="356"/>
      <c r="D1633" s="356"/>
      <c r="E1633" s="356"/>
      <c r="F1633" s="356"/>
      <c r="G1633" s="356"/>
      <c r="H1633" s="358"/>
      <c r="I1633" s="359"/>
      <c r="J1633" s="360"/>
      <c r="K1633" s="360"/>
      <c r="L1633" s="22"/>
      <c r="M1633" s="356"/>
      <c r="N1633"/>
      <c r="O1633" s="361"/>
      <c r="P1633" s="356"/>
    </row>
    <row r="1634" spans="1:16">
      <c r="A1634" s="356"/>
      <c r="B1634" s="357"/>
      <c r="C1634" s="356"/>
      <c r="D1634" s="356"/>
      <c r="E1634" s="356"/>
      <c r="F1634" s="356"/>
      <c r="G1634" s="356"/>
      <c r="H1634" s="358"/>
      <c r="I1634" s="359"/>
      <c r="J1634" s="360"/>
      <c r="K1634" s="360"/>
      <c r="L1634" s="22"/>
      <c r="M1634" s="356"/>
      <c r="N1634"/>
      <c r="O1634" s="361"/>
      <c r="P1634" s="356"/>
    </row>
    <row r="1635" spans="1:16">
      <c r="A1635" s="356"/>
      <c r="B1635" s="357"/>
      <c r="C1635" s="356"/>
      <c r="D1635" s="356"/>
      <c r="E1635" s="356"/>
      <c r="F1635" s="356"/>
      <c r="G1635" s="356"/>
      <c r="H1635" s="358"/>
      <c r="I1635" s="359"/>
      <c r="J1635" s="360"/>
      <c r="K1635" s="360"/>
      <c r="L1635" s="22"/>
      <c r="M1635" s="356"/>
      <c r="N1635"/>
      <c r="O1635" s="361"/>
      <c r="P1635" s="356"/>
    </row>
    <row r="1636" spans="1:16">
      <c r="A1636" s="356"/>
      <c r="B1636" s="357"/>
      <c r="C1636" s="356"/>
      <c r="D1636" s="356"/>
      <c r="E1636" s="356"/>
      <c r="F1636" s="356"/>
      <c r="G1636" s="356"/>
      <c r="H1636" s="358"/>
      <c r="I1636" s="359"/>
      <c r="J1636" s="360"/>
      <c r="K1636" s="360"/>
      <c r="L1636" s="22"/>
      <c r="M1636" s="356"/>
      <c r="N1636"/>
      <c r="O1636" s="361"/>
      <c r="P1636" s="356"/>
    </row>
    <row r="1637" spans="1:16">
      <c r="A1637" s="356"/>
      <c r="B1637" s="357"/>
      <c r="C1637" s="356"/>
      <c r="D1637" s="356"/>
      <c r="E1637" s="356"/>
      <c r="F1637" s="356"/>
      <c r="G1637" s="356"/>
      <c r="H1637" s="358"/>
      <c r="I1637" s="359"/>
      <c r="J1637" s="360"/>
      <c r="K1637" s="360"/>
      <c r="L1637" s="22"/>
      <c r="M1637" s="356"/>
      <c r="N1637"/>
      <c r="O1637" s="361"/>
      <c r="P1637" s="356"/>
    </row>
    <row r="1638" spans="1:16">
      <c r="A1638" s="356"/>
      <c r="B1638" s="357"/>
      <c r="C1638" s="356"/>
      <c r="D1638" s="356"/>
      <c r="E1638" s="356"/>
      <c r="F1638" s="356"/>
      <c r="G1638" s="356"/>
      <c r="H1638" s="358"/>
      <c r="I1638" s="359"/>
      <c r="J1638" s="360"/>
      <c r="K1638" s="360"/>
      <c r="L1638" s="22"/>
      <c r="M1638" s="356"/>
      <c r="N1638"/>
      <c r="O1638" s="361"/>
      <c r="P1638" s="356"/>
    </row>
    <row r="1639" spans="1:16">
      <c r="A1639" s="356"/>
      <c r="B1639" s="357"/>
      <c r="C1639" s="356"/>
      <c r="D1639" s="356"/>
      <c r="E1639" s="356"/>
      <c r="F1639" s="356"/>
      <c r="G1639" s="356"/>
      <c r="H1639" s="358"/>
      <c r="I1639" s="359"/>
      <c r="J1639" s="360"/>
      <c r="K1639" s="360"/>
      <c r="L1639" s="22"/>
      <c r="M1639" s="356"/>
      <c r="N1639"/>
      <c r="O1639" s="361"/>
      <c r="P1639" s="356"/>
    </row>
    <row r="1640" spans="1:16">
      <c r="A1640" s="356"/>
      <c r="B1640" s="357"/>
      <c r="C1640" s="356"/>
      <c r="D1640" s="356"/>
      <c r="E1640" s="356"/>
      <c r="F1640" s="356"/>
      <c r="G1640" s="356"/>
      <c r="H1640" s="358"/>
      <c r="I1640" s="359"/>
      <c r="J1640" s="360"/>
      <c r="K1640" s="360"/>
      <c r="L1640" s="22"/>
      <c r="M1640" s="356"/>
      <c r="N1640"/>
      <c r="O1640" s="361"/>
      <c r="P1640" s="356"/>
    </row>
    <row r="1641" spans="1:16">
      <c r="A1641" s="356"/>
      <c r="B1641" s="357"/>
      <c r="C1641" s="356"/>
      <c r="D1641" s="356"/>
      <c r="E1641" s="356"/>
      <c r="F1641" s="356"/>
      <c r="G1641" s="356"/>
      <c r="H1641" s="358"/>
      <c r="I1641" s="359"/>
      <c r="J1641" s="360"/>
      <c r="K1641" s="360"/>
      <c r="L1641" s="22"/>
      <c r="M1641" s="356"/>
      <c r="N1641"/>
      <c r="O1641" s="361"/>
      <c r="P1641" s="356"/>
    </row>
    <row r="1642" spans="1:16">
      <c r="A1642" s="356"/>
      <c r="B1642" s="357"/>
      <c r="C1642" s="356"/>
      <c r="D1642" s="356"/>
      <c r="E1642" s="356"/>
      <c r="F1642" s="356"/>
      <c r="G1642" s="356"/>
      <c r="H1642" s="358"/>
      <c r="I1642" s="359"/>
      <c r="J1642" s="360"/>
      <c r="K1642" s="360"/>
      <c r="L1642" s="22"/>
      <c r="M1642" s="356"/>
      <c r="N1642"/>
      <c r="O1642" s="361"/>
      <c r="P1642" s="356"/>
    </row>
    <row r="1643" spans="1:16">
      <c r="A1643" s="356"/>
      <c r="B1643" s="357"/>
      <c r="C1643" s="356"/>
      <c r="D1643" s="356"/>
      <c r="E1643" s="356"/>
      <c r="F1643" s="356"/>
      <c r="G1643" s="356"/>
      <c r="H1643" s="358"/>
      <c r="I1643" s="359"/>
      <c r="J1643" s="360"/>
      <c r="K1643" s="360"/>
      <c r="L1643" s="22"/>
      <c r="M1643" s="356"/>
      <c r="N1643"/>
      <c r="O1643" s="361"/>
      <c r="P1643" s="356"/>
    </row>
    <row r="1644" spans="1:16">
      <c r="A1644" s="356"/>
      <c r="B1644" s="357"/>
      <c r="C1644" s="356"/>
      <c r="D1644" s="356"/>
      <c r="E1644" s="356"/>
      <c r="F1644" s="356"/>
      <c r="G1644" s="356"/>
      <c r="H1644" s="358"/>
      <c r="I1644" s="359"/>
      <c r="J1644" s="360"/>
      <c r="K1644" s="360"/>
      <c r="L1644" s="22"/>
      <c r="M1644" s="356"/>
      <c r="N1644"/>
      <c r="O1644" s="361"/>
      <c r="P1644" s="356"/>
    </row>
    <row r="1645" spans="1:16">
      <c r="A1645" s="356"/>
      <c r="B1645" s="357"/>
      <c r="C1645" s="356"/>
      <c r="D1645" s="356"/>
      <c r="E1645" s="356"/>
      <c r="F1645" s="356"/>
      <c r="G1645" s="356"/>
      <c r="H1645" s="358"/>
      <c r="I1645" s="359"/>
      <c r="J1645" s="360"/>
      <c r="K1645" s="360"/>
      <c r="L1645" s="22"/>
      <c r="M1645" s="356"/>
      <c r="N1645"/>
      <c r="O1645" s="361"/>
      <c r="P1645" s="356"/>
    </row>
    <row r="1646" spans="1:16">
      <c r="A1646" s="356"/>
      <c r="B1646" s="357"/>
      <c r="C1646" s="356"/>
      <c r="D1646" s="356"/>
      <c r="E1646" s="356"/>
      <c r="F1646" s="356"/>
      <c r="G1646" s="356"/>
      <c r="H1646" s="358"/>
      <c r="I1646" s="359"/>
      <c r="J1646" s="360"/>
      <c r="K1646" s="360"/>
      <c r="L1646" s="22"/>
      <c r="M1646" s="356"/>
      <c r="N1646"/>
      <c r="O1646" s="361"/>
      <c r="P1646" s="356"/>
    </row>
    <row r="1647" spans="1:16">
      <c r="A1647" s="356"/>
      <c r="B1647" s="357"/>
      <c r="C1647" s="356"/>
      <c r="D1647" s="356"/>
      <c r="E1647" s="356"/>
      <c r="F1647" s="356"/>
      <c r="G1647" s="356"/>
      <c r="H1647" s="358"/>
      <c r="I1647" s="359"/>
      <c r="J1647" s="360"/>
      <c r="K1647" s="360"/>
      <c r="L1647" s="22"/>
      <c r="M1647" s="356"/>
      <c r="N1647"/>
      <c r="O1647" s="361"/>
      <c r="P1647" s="356"/>
    </row>
    <row r="1648" spans="1:16">
      <c r="A1648" s="356"/>
      <c r="B1648" s="357"/>
      <c r="C1648" s="356"/>
      <c r="D1648" s="356"/>
      <c r="E1648" s="356"/>
      <c r="F1648" s="356"/>
      <c r="G1648" s="356"/>
      <c r="H1648" s="358"/>
      <c r="I1648" s="359"/>
      <c r="J1648" s="360"/>
      <c r="K1648" s="360"/>
      <c r="L1648" s="22"/>
      <c r="M1648" s="356"/>
      <c r="N1648"/>
      <c r="O1648" s="361"/>
      <c r="P1648" s="356"/>
    </row>
    <row r="1649" spans="1:16">
      <c r="A1649" s="356"/>
      <c r="B1649" s="357"/>
      <c r="C1649" s="356"/>
      <c r="D1649" s="356"/>
      <c r="E1649" s="356"/>
      <c r="F1649" s="356"/>
      <c r="G1649" s="356"/>
      <c r="H1649" s="358"/>
      <c r="I1649" s="359"/>
      <c r="J1649" s="360"/>
      <c r="K1649" s="360"/>
      <c r="L1649" s="22"/>
      <c r="M1649" s="356"/>
      <c r="N1649"/>
      <c r="O1649" s="361"/>
      <c r="P1649" s="356"/>
    </row>
    <row r="1650" spans="1:16">
      <c r="A1650" s="356"/>
      <c r="B1650" s="357"/>
      <c r="C1650" s="356"/>
      <c r="D1650" s="356"/>
      <c r="E1650" s="356"/>
      <c r="F1650" s="356"/>
      <c r="G1650" s="356"/>
      <c r="H1650" s="358"/>
      <c r="I1650" s="359"/>
      <c r="J1650" s="360"/>
      <c r="K1650" s="360"/>
      <c r="L1650" s="22"/>
      <c r="M1650" s="356"/>
      <c r="N1650"/>
      <c r="O1650" s="361"/>
      <c r="P1650" s="356"/>
    </row>
    <row r="1651" spans="1:16">
      <c r="A1651" s="356"/>
      <c r="B1651" s="357"/>
      <c r="C1651" s="356"/>
      <c r="D1651" s="356"/>
      <c r="E1651" s="356"/>
      <c r="F1651" s="356"/>
      <c r="G1651" s="356"/>
      <c r="H1651" s="358"/>
      <c r="I1651" s="359"/>
      <c r="J1651" s="360"/>
      <c r="K1651" s="360"/>
      <c r="L1651" s="22"/>
      <c r="M1651" s="356"/>
      <c r="N1651"/>
      <c r="O1651" s="361"/>
      <c r="P1651" s="356"/>
    </row>
    <row r="1652" spans="1:16">
      <c r="A1652" s="356"/>
      <c r="B1652" s="357"/>
      <c r="C1652" s="356"/>
      <c r="D1652" s="356"/>
      <c r="E1652" s="356"/>
      <c r="F1652" s="356"/>
      <c r="G1652" s="356"/>
      <c r="H1652" s="358"/>
      <c r="I1652" s="359"/>
      <c r="J1652" s="360"/>
      <c r="K1652" s="360"/>
      <c r="L1652" s="22"/>
      <c r="M1652" s="356"/>
      <c r="N1652"/>
      <c r="O1652" s="361"/>
      <c r="P1652" s="356"/>
    </row>
    <row r="1653" spans="1:16">
      <c r="A1653" s="356"/>
      <c r="B1653" s="357"/>
      <c r="C1653" s="356"/>
      <c r="D1653" s="356"/>
      <c r="E1653" s="356"/>
      <c r="F1653" s="356"/>
      <c r="G1653" s="356"/>
      <c r="H1653" s="358"/>
      <c r="I1653" s="359"/>
      <c r="J1653" s="360"/>
      <c r="K1653" s="360"/>
      <c r="L1653" s="22"/>
      <c r="M1653" s="356"/>
      <c r="N1653"/>
      <c r="O1653" s="361"/>
      <c r="P1653" s="356"/>
    </row>
    <row r="1654" spans="1:16">
      <c r="A1654" s="356"/>
      <c r="B1654" s="357"/>
      <c r="C1654" s="356"/>
      <c r="D1654" s="356"/>
      <c r="E1654" s="356"/>
      <c r="F1654" s="356"/>
      <c r="G1654" s="356"/>
      <c r="H1654" s="358"/>
      <c r="I1654" s="359"/>
      <c r="J1654" s="360"/>
      <c r="K1654" s="360"/>
      <c r="L1654" s="22"/>
      <c r="M1654" s="356"/>
      <c r="N1654"/>
      <c r="O1654" s="361"/>
      <c r="P1654" s="356"/>
    </row>
    <row r="1655" spans="1:16">
      <c r="A1655" s="356"/>
      <c r="B1655" s="357"/>
      <c r="C1655" s="356"/>
      <c r="D1655" s="356"/>
      <c r="E1655" s="356"/>
      <c r="F1655" s="356"/>
      <c r="G1655" s="356"/>
      <c r="H1655" s="358"/>
      <c r="I1655" s="359"/>
      <c r="J1655" s="360"/>
      <c r="K1655" s="360"/>
      <c r="L1655" s="22"/>
      <c r="M1655" s="356"/>
      <c r="N1655"/>
      <c r="O1655" s="361"/>
      <c r="P1655" s="356"/>
    </row>
    <row r="1656" spans="1:16">
      <c r="A1656" s="356"/>
      <c r="B1656" s="357"/>
      <c r="C1656" s="356"/>
      <c r="D1656" s="356"/>
      <c r="E1656" s="356"/>
      <c r="F1656" s="356"/>
      <c r="G1656" s="356"/>
      <c r="H1656" s="358"/>
      <c r="I1656" s="359"/>
      <c r="J1656" s="360"/>
      <c r="K1656" s="360"/>
      <c r="L1656" s="22"/>
      <c r="M1656" s="356"/>
      <c r="N1656"/>
      <c r="O1656" s="361"/>
      <c r="P1656" s="356"/>
    </row>
    <row r="1657" spans="1:16">
      <c r="A1657" s="356"/>
      <c r="B1657" s="357"/>
      <c r="C1657" s="356"/>
      <c r="D1657" s="356"/>
      <c r="E1657" s="356"/>
      <c r="F1657" s="356"/>
      <c r="G1657" s="356"/>
      <c r="H1657" s="358"/>
      <c r="I1657" s="359"/>
      <c r="J1657" s="360"/>
      <c r="K1657" s="360"/>
      <c r="L1657" s="22"/>
      <c r="M1657" s="356"/>
      <c r="N1657"/>
      <c r="O1657" s="361"/>
      <c r="P1657" s="356"/>
    </row>
    <row r="1658" spans="1:16">
      <c r="A1658" s="356"/>
      <c r="B1658" s="357"/>
      <c r="C1658" s="356"/>
      <c r="D1658" s="356"/>
      <c r="E1658" s="356"/>
      <c r="F1658" s="356"/>
      <c r="G1658" s="356"/>
      <c r="H1658" s="358"/>
      <c r="I1658" s="359"/>
      <c r="J1658" s="360"/>
      <c r="K1658" s="360"/>
      <c r="L1658" s="22"/>
      <c r="M1658" s="356"/>
      <c r="N1658"/>
      <c r="O1658" s="361"/>
      <c r="P1658" s="356"/>
    </row>
    <row r="1659" spans="1:16">
      <c r="A1659" s="356"/>
      <c r="B1659" s="357"/>
      <c r="C1659" s="356"/>
      <c r="D1659" s="356"/>
      <c r="E1659" s="356"/>
      <c r="F1659" s="356"/>
      <c r="G1659" s="356"/>
      <c r="H1659" s="358"/>
      <c r="I1659" s="359"/>
      <c r="J1659" s="360"/>
      <c r="K1659" s="360"/>
      <c r="L1659" s="22"/>
      <c r="M1659" s="356"/>
      <c r="N1659"/>
      <c r="O1659" s="361"/>
      <c r="P1659" s="356"/>
    </row>
    <row r="1660" spans="1:16">
      <c r="A1660" s="356"/>
      <c r="B1660" s="357"/>
      <c r="C1660" s="356"/>
      <c r="D1660" s="356"/>
      <c r="E1660" s="356"/>
      <c r="F1660" s="356"/>
      <c r="G1660" s="356"/>
      <c r="H1660" s="358"/>
      <c r="I1660" s="359"/>
      <c r="J1660" s="360"/>
      <c r="K1660" s="360"/>
      <c r="L1660" s="22"/>
      <c r="M1660" s="356"/>
      <c r="N1660"/>
      <c r="O1660" s="361"/>
      <c r="P1660" s="356"/>
    </row>
    <row r="1661" spans="1:16">
      <c r="A1661" s="356"/>
      <c r="B1661" s="357"/>
      <c r="C1661" s="356"/>
      <c r="D1661" s="356"/>
      <c r="E1661" s="356"/>
      <c r="F1661" s="356"/>
      <c r="G1661" s="356"/>
      <c r="H1661" s="358"/>
      <c r="I1661" s="359"/>
      <c r="J1661" s="360"/>
      <c r="K1661" s="360"/>
      <c r="L1661" s="22"/>
      <c r="M1661" s="356"/>
      <c r="N1661"/>
      <c r="O1661" s="361"/>
      <c r="P1661" s="356"/>
    </row>
    <row r="1662" spans="1:16">
      <c r="A1662" s="356"/>
      <c r="B1662" s="357"/>
      <c r="C1662" s="356"/>
      <c r="D1662" s="356"/>
      <c r="E1662" s="356"/>
      <c r="F1662" s="356"/>
      <c r="G1662" s="356"/>
      <c r="H1662" s="358"/>
      <c r="I1662" s="359"/>
      <c r="J1662" s="360"/>
      <c r="K1662" s="360"/>
      <c r="L1662" s="22"/>
      <c r="M1662" s="356"/>
      <c r="N1662"/>
      <c r="O1662" s="361"/>
      <c r="P1662" s="356"/>
    </row>
    <row r="1663" spans="1:16">
      <c r="A1663" s="356"/>
      <c r="B1663" s="357"/>
      <c r="C1663" s="356"/>
      <c r="D1663" s="356"/>
      <c r="E1663" s="356"/>
      <c r="F1663" s="356"/>
      <c r="G1663" s="356"/>
      <c r="H1663" s="358"/>
      <c r="I1663" s="359"/>
      <c r="J1663" s="360"/>
      <c r="K1663" s="360"/>
      <c r="L1663" s="22"/>
      <c r="M1663" s="356"/>
      <c r="N1663"/>
      <c r="O1663" s="361"/>
      <c r="P1663" s="356"/>
    </row>
    <row r="1664" spans="1:16">
      <c r="A1664" s="356"/>
      <c r="B1664" s="357"/>
      <c r="C1664" s="356"/>
      <c r="D1664" s="356"/>
      <c r="E1664" s="356"/>
      <c r="F1664" s="356"/>
      <c r="G1664" s="356"/>
      <c r="H1664" s="358"/>
      <c r="I1664" s="359"/>
      <c r="J1664" s="360"/>
      <c r="K1664" s="360"/>
      <c r="L1664" s="22"/>
      <c r="M1664" s="356"/>
      <c r="N1664"/>
      <c r="O1664" s="361"/>
      <c r="P1664" s="356"/>
    </row>
    <row r="1665" spans="1:16">
      <c r="A1665" s="356"/>
      <c r="B1665" s="357"/>
      <c r="C1665" s="356"/>
      <c r="D1665" s="356"/>
      <c r="E1665" s="356"/>
      <c r="F1665" s="356"/>
      <c r="G1665" s="356"/>
      <c r="H1665" s="358"/>
      <c r="I1665" s="359"/>
      <c r="J1665" s="360"/>
      <c r="K1665" s="360"/>
      <c r="L1665" s="22"/>
      <c r="M1665" s="356"/>
      <c r="N1665"/>
      <c r="O1665" s="361"/>
      <c r="P1665" s="356"/>
    </row>
    <row r="1666" spans="1:16">
      <c r="A1666" s="356"/>
      <c r="B1666" s="357"/>
      <c r="C1666" s="356"/>
      <c r="D1666" s="356"/>
      <c r="E1666" s="356"/>
      <c r="F1666" s="356"/>
      <c r="G1666" s="356"/>
      <c r="H1666" s="358"/>
      <c r="I1666" s="359"/>
      <c r="J1666" s="360"/>
      <c r="K1666" s="360"/>
      <c r="L1666" s="22"/>
      <c r="M1666" s="356"/>
      <c r="N1666"/>
      <c r="O1666" s="361"/>
      <c r="P1666" s="356"/>
    </row>
    <row r="1667" spans="1:16">
      <c r="A1667" s="356"/>
      <c r="B1667" s="357"/>
      <c r="C1667" s="356"/>
      <c r="D1667" s="356"/>
      <c r="E1667" s="356"/>
      <c r="F1667" s="356"/>
      <c r="G1667" s="356"/>
      <c r="H1667" s="358"/>
      <c r="I1667" s="359"/>
      <c r="J1667" s="360"/>
      <c r="K1667" s="360"/>
      <c r="L1667" s="22"/>
      <c r="M1667" s="356"/>
      <c r="N1667"/>
      <c r="O1667" s="361"/>
      <c r="P1667" s="356"/>
    </row>
    <row r="1668" spans="1:16">
      <c r="A1668" s="356"/>
      <c r="B1668" s="357"/>
      <c r="C1668" s="356"/>
      <c r="D1668" s="356"/>
      <c r="E1668" s="356"/>
      <c r="F1668" s="356"/>
      <c r="G1668" s="356"/>
      <c r="H1668" s="358"/>
      <c r="I1668" s="359"/>
      <c r="J1668" s="360"/>
      <c r="K1668" s="360"/>
      <c r="L1668" s="22"/>
      <c r="M1668" s="356"/>
      <c r="N1668"/>
      <c r="O1668" s="361"/>
      <c r="P1668" s="356"/>
    </row>
    <row r="1669" spans="1:16">
      <c r="A1669" s="356"/>
      <c r="B1669" s="357"/>
      <c r="C1669" s="356"/>
      <c r="D1669" s="356"/>
      <c r="E1669" s="356"/>
      <c r="F1669" s="356"/>
      <c r="G1669" s="356"/>
      <c r="H1669" s="358"/>
      <c r="I1669" s="359"/>
      <c r="J1669" s="360"/>
      <c r="K1669" s="360"/>
      <c r="L1669" s="22"/>
      <c r="M1669" s="356"/>
      <c r="N1669"/>
      <c r="O1669" s="361"/>
      <c r="P1669" s="356"/>
    </row>
    <row r="1670" spans="1:16">
      <c r="A1670" s="356"/>
      <c r="B1670" s="357"/>
      <c r="C1670" s="356"/>
      <c r="D1670" s="356"/>
      <c r="E1670" s="356"/>
      <c r="F1670" s="356"/>
      <c r="G1670" s="356"/>
      <c r="H1670" s="358"/>
      <c r="I1670" s="359"/>
      <c r="J1670" s="360"/>
      <c r="K1670" s="360"/>
      <c r="L1670" s="22"/>
      <c r="M1670" s="356"/>
      <c r="N1670"/>
      <c r="O1670" s="361"/>
      <c r="P1670" s="356"/>
    </row>
    <row r="1671" spans="1:16">
      <c r="A1671" s="356"/>
      <c r="B1671" s="357"/>
      <c r="C1671" s="356"/>
      <c r="D1671" s="356"/>
      <c r="E1671" s="356"/>
      <c r="F1671" s="356"/>
      <c r="G1671" s="356"/>
      <c r="H1671" s="358"/>
      <c r="I1671" s="359"/>
      <c r="J1671" s="360"/>
      <c r="K1671" s="360"/>
      <c r="L1671" s="22"/>
      <c r="M1671" s="356"/>
      <c r="N1671"/>
      <c r="O1671" s="361"/>
      <c r="P1671" s="356"/>
    </row>
    <row r="1672" spans="1:16">
      <c r="A1672" s="356"/>
      <c r="B1672" s="357"/>
      <c r="C1672" s="356"/>
      <c r="D1672" s="356"/>
      <c r="E1672" s="356"/>
      <c r="F1672" s="356"/>
      <c r="G1672" s="356"/>
      <c r="H1672" s="358"/>
      <c r="I1672" s="359"/>
      <c r="J1672" s="360"/>
      <c r="K1672" s="360"/>
      <c r="L1672" s="22"/>
      <c r="M1672" s="356"/>
      <c r="N1672"/>
      <c r="O1672" s="361"/>
      <c r="P1672" s="356"/>
    </row>
    <row r="1673" spans="1:16">
      <c r="A1673" s="356"/>
      <c r="B1673" s="357"/>
      <c r="C1673" s="356"/>
      <c r="D1673" s="356"/>
      <c r="E1673" s="356"/>
      <c r="F1673" s="356"/>
      <c r="G1673" s="356"/>
      <c r="H1673" s="358"/>
      <c r="I1673" s="359"/>
      <c r="J1673" s="360"/>
      <c r="K1673" s="360"/>
      <c r="L1673" s="22"/>
      <c r="M1673" s="356"/>
      <c r="N1673"/>
      <c r="O1673" s="361"/>
      <c r="P1673" s="356"/>
    </row>
    <row r="1674" spans="1:16">
      <c r="A1674" s="356"/>
      <c r="B1674" s="357"/>
      <c r="C1674" s="356"/>
      <c r="D1674" s="356"/>
      <c r="E1674" s="356"/>
      <c r="F1674" s="356"/>
      <c r="G1674" s="356"/>
      <c r="H1674" s="358"/>
      <c r="I1674" s="359"/>
      <c r="J1674" s="360"/>
      <c r="K1674" s="360"/>
      <c r="L1674" s="22"/>
      <c r="M1674" s="356"/>
      <c r="N1674"/>
      <c r="O1674" s="361"/>
      <c r="P1674" s="356"/>
    </row>
    <row r="1675" spans="1:16">
      <c r="A1675" s="356"/>
      <c r="B1675" s="357"/>
      <c r="C1675" s="356"/>
      <c r="D1675" s="356"/>
      <c r="E1675" s="356"/>
      <c r="F1675" s="356"/>
      <c r="G1675" s="356"/>
      <c r="H1675" s="358"/>
      <c r="I1675" s="359"/>
      <c r="J1675" s="360"/>
      <c r="K1675" s="360"/>
      <c r="L1675" s="22"/>
      <c r="M1675" s="356"/>
      <c r="N1675"/>
      <c r="O1675" s="361"/>
      <c r="P1675" s="356"/>
    </row>
    <row r="1676" spans="1:16">
      <c r="A1676" s="356"/>
      <c r="B1676" s="357"/>
      <c r="C1676" s="356"/>
      <c r="D1676" s="356"/>
      <c r="E1676" s="356"/>
      <c r="F1676" s="356"/>
      <c r="G1676" s="356"/>
      <c r="H1676" s="358"/>
      <c r="I1676" s="359"/>
      <c r="J1676" s="360"/>
      <c r="K1676" s="360"/>
      <c r="L1676" s="22"/>
      <c r="M1676" s="356"/>
      <c r="N1676"/>
      <c r="O1676" s="361"/>
      <c r="P1676" s="356"/>
    </row>
    <row r="1677" spans="1:16">
      <c r="A1677" s="356"/>
      <c r="B1677" s="357"/>
      <c r="C1677" s="356"/>
      <c r="D1677" s="356"/>
      <c r="E1677" s="356"/>
      <c r="F1677" s="356"/>
      <c r="G1677" s="356"/>
      <c r="H1677" s="358"/>
      <c r="I1677" s="359"/>
      <c r="J1677" s="360"/>
      <c r="K1677" s="360"/>
      <c r="L1677" s="22"/>
      <c r="M1677" s="356"/>
      <c r="N1677"/>
      <c r="O1677" s="361"/>
      <c r="P1677" s="356"/>
    </row>
    <row r="1678" spans="1:16">
      <c r="A1678" s="356"/>
      <c r="B1678" s="357"/>
      <c r="C1678" s="356"/>
      <c r="D1678" s="356"/>
      <c r="E1678" s="356"/>
      <c r="F1678" s="356"/>
      <c r="G1678" s="356"/>
      <c r="H1678" s="358"/>
      <c r="I1678" s="359"/>
      <c r="J1678" s="360"/>
      <c r="K1678" s="360"/>
      <c r="L1678" s="22"/>
      <c r="M1678" s="356"/>
      <c r="N1678"/>
      <c r="O1678" s="361"/>
      <c r="P1678" s="356"/>
    </row>
    <row r="1679" spans="1:16">
      <c r="A1679" s="356"/>
      <c r="B1679" s="357"/>
      <c r="C1679" s="356"/>
      <c r="D1679" s="356"/>
      <c r="E1679" s="356"/>
      <c r="F1679" s="356"/>
      <c r="G1679" s="356"/>
      <c r="H1679" s="358"/>
      <c r="I1679" s="359"/>
      <c r="J1679" s="360"/>
      <c r="K1679" s="360"/>
      <c r="L1679" s="22"/>
      <c r="M1679" s="356"/>
      <c r="N1679"/>
      <c r="O1679" s="361"/>
      <c r="P1679" s="356"/>
    </row>
    <row r="1680" spans="1:16">
      <c r="A1680" s="356"/>
      <c r="B1680" s="357"/>
      <c r="C1680" s="356"/>
      <c r="D1680" s="356"/>
      <c r="E1680" s="356"/>
      <c r="F1680" s="356"/>
      <c r="G1680" s="356"/>
      <c r="H1680" s="358"/>
      <c r="I1680" s="359"/>
      <c r="J1680" s="360"/>
      <c r="K1680" s="360"/>
      <c r="L1680" s="22"/>
      <c r="M1680" s="356"/>
      <c r="N1680"/>
      <c r="O1680" s="361"/>
      <c r="P1680" s="356"/>
    </row>
    <row r="1681" spans="1:16">
      <c r="A1681" s="356"/>
      <c r="B1681" s="357"/>
      <c r="C1681" s="356"/>
      <c r="D1681" s="356"/>
      <c r="E1681" s="356"/>
      <c r="F1681" s="356"/>
      <c r="G1681" s="356"/>
      <c r="H1681" s="358"/>
      <c r="I1681" s="359"/>
      <c r="J1681" s="360"/>
      <c r="K1681" s="360"/>
      <c r="L1681" s="22"/>
      <c r="M1681" s="356"/>
      <c r="N1681"/>
      <c r="O1681" s="361"/>
      <c r="P1681" s="356"/>
    </row>
    <row r="1682" spans="1:16">
      <c r="A1682" s="356"/>
      <c r="B1682" s="357"/>
      <c r="C1682" s="356"/>
      <c r="D1682" s="356"/>
      <c r="E1682" s="356"/>
      <c r="F1682" s="356"/>
      <c r="G1682" s="356"/>
      <c r="H1682" s="358"/>
      <c r="I1682" s="359"/>
      <c r="J1682" s="360"/>
      <c r="K1682" s="360"/>
      <c r="L1682" s="22"/>
      <c r="M1682" s="356"/>
      <c r="N1682"/>
      <c r="O1682" s="361"/>
      <c r="P1682" s="356"/>
    </row>
    <row r="1683" spans="1:16">
      <c r="A1683" s="356"/>
      <c r="B1683" s="357"/>
      <c r="C1683" s="356"/>
      <c r="D1683" s="356"/>
      <c r="E1683" s="356"/>
      <c r="F1683" s="356"/>
      <c r="G1683" s="356"/>
      <c r="H1683" s="358"/>
      <c r="I1683" s="359"/>
      <c r="J1683" s="360"/>
      <c r="K1683" s="360"/>
      <c r="L1683" s="22"/>
      <c r="M1683" s="356"/>
      <c r="N1683"/>
      <c r="O1683" s="361"/>
      <c r="P1683" s="356"/>
    </row>
    <row r="1684" spans="1:16">
      <c r="A1684" s="356"/>
      <c r="B1684" s="357"/>
      <c r="C1684" s="356"/>
      <c r="D1684" s="356"/>
      <c r="E1684" s="356"/>
      <c r="F1684" s="356"/>
      <c r="G1684" s="356"/>
      <c r="H1684" s="358"/>
      <c r="I1684" s="359"/>
      <c r="J1684" s="360"/>
      <c r="K1684" s="360"/>
      <c r="L1684" s="22"/>
      <c r="M1684" s="356"/>
      <c r="N1684"/>
      <c r="O1684" s="361"/>
      <c r="P1684" s="356"/>
    </row>
    <row r="1685" spans="1:16">
      <c r="A1685" s="356"/>
      <c r="B1685" s="357"/>
      <c r="C1685" s="356"/>
      <c r="D1685" s="356"/>
      <c r="E1685" s="356"/>
      <c r="F1685" s="356"/>
      <c r="G1685" s="356"/>
      <c r="H1685" s="358"/>
      <c r="I1685" s="359"/>
      <c r="J1685" s="360"/>
      <c r="K1685" s="360"/>
      <c r="L1685" s="22"/>
      <c r="M1685" s="356"/>
      <c r="N1685"/>
      <c r="O1685" s="361"/>
      <c r="P1685" s="356"/>
    </row>
    <row r="1686" spans="1:16">
      <c r="A1686" s="356"/>
      <c r="B1686" s="357"/>
      <c r="C1686" s="356"/>
      <c r="D1686" s="356"/>
      <c r="E1686" s="356"/>
      <c r="F1686" s="356"/>
      <c r="G1686" s="356"/>
      <c r="H1686" s="358"/>
      <c r="I1686" s="359"/>
      <c r="J1686" s="360"/>
      <c r="K1686" s="360"/>
      <c r="L1686" s="22"/>
      <c r="M1686" s="356"/>
      <c r="N1686"/>
      <c r="O1686" s="361"/>
      <c r="P1686" s="356"/>
    </row>
    <row r="1687" spans="1:16">
      <c r="A1687" s="356"/>
      <c r="B1687" s="357"/>
      <c r="C1687" s="356"/>
      <c r="D1687" s="356"/>
      <c r="E1687" s="356"/>
      <c r="F1687" s="356"/>
      <c r="G1687" s="356"/>
      <c r="H1687" s="358"/>
      <c r="I1687" s="359"/>
      <c r="J1687" s="360"/>
      <c r="K1687" s="360"/>
      <c r="L1687" s="22"/>
      <c r="M1687" s="356"/>
      <c r="N1687"/>
      <c r="O1687" s="361"/>
      <c r="P1687" s="356"/>
    </row>
    <row r="1688" spans="1:16">
      <c r="A1688" s="356"/>
      <c r="B1688" s="357"/>
      <c r="C1688" s="356"/>
      <c r="D1688" s="356"/>
      <c r="E1688" s="356"/>
      <c r="F1688" s="356"/>
      <c r="G1688" s="356"/>
      <c r="H1688" s="358"/>
      <c r="I1688" s="359"/>
      <c r="J1688" s="360"/>
      <c r="K1688" s="360"/>
      <c r="L1688" s="22"/>
      <c r="M1688" s="356"/>
      <c r="N1688"/>
      <c r="O1688" s="361"/>
      <c r="P1688" s="356"/>
    </row>
    <row r="1689" spans="1:16">
      <c r="A1689" s="356"/>
      <c r="B1689" s="357"/>
      <c r="C1689" s="356"/>
      <c r="D1689" s="356"/>
      <c r="E1689" s="356"/>
      <c r="F1689" s="356"/>
      <c r="G1689" s="356"/>
      <c r="H1689" s="358"/>
      <c r="I1689" s="359"/>
      <c r="J1689" s="360"/>
      <c r="K1689" s="360"/>
      <c r="L1689" s="22"/>
      <c r="M1689" s="356"/>
      <c r="N1689"/>
      <c r="O1689" s="361"/>
      <c r="P1689" s="356"/>
    </row>
    <row r="1690" spans="1:16">
      <c r="A1690" s="356"/>
      <c r="B1690" s="357"/>
      <c r="C1690" s="356"/>
      <c r="D1690" s="356"/>
      <c r="E1690" s="356"/>
      <c r="F1690" s="356"/>
      <c r="G1690" s="356"/>
      <c r="H1690" s="358"/>
      <c r="I1690" s="359"/>
      <c r="J1690" s="360"/>
      <c r="K1690" s="360"/>
      <c r="L1690" s="22"/>
      <c r="M1690" s="356"/>
      <c r="N1690"/>
      <c r="O1690" s="361"/>
      <c r="P1690" s="356"/>
    </row>
    <row r="1691" spans="1:16">
      <c r="A1691" s="356"/>
      <c r="B1691" s="357"/>
      <c r="C1691" s="356"/>
      <c r="D1691" s="356"/>
      <c r="E1691" s="356"/>
      <c r="F1691" s="356"/>
      <c r="G1691" s="356"/>
      <c r="H1691" s="358"/>
      <c r="I1691" s="359"/>
      <c r="J1691" s="360"/>
      <c r="K1691" s="360"/>
      <c r="L1691" s="22"/>
      <c r="M1691" s="356"/>
      <c r="N1691"/>
      <c r="O1691" s="361"/>
      <c r="P1691" s="356"/>
    </row>
    <row r="1692" spans="1:16">
      <c r="A1692" s="356"/>
      <c r="B1692" s="357"/>
      <c r="C1692" s="356"/>
      <c r="D1692" s="356"/>
      <c r="E1692" s="356"/>
      <c r="F1692" s="356"/>
      <c r="G1692" s="356"/>
      <c r="H1692" s="358"/>
      <c r="I1692" s="359"/>
      <c r="J1692" s="360"/>
      <c r="K1692" s="360"/>
      <c r="L1692" s="22"/>
      <c r="M1692" s="356"/>
      <c r="N1692"/>
      <c r="O1692" s="361"/>
      <c r="P1692" s="356"/>
    </row>
    <row r="1693" spans="1:16">
      <c r="A1693" s="356"/>
      <c r="B1693" s="357"/>
      <c r="C1693" s="356"/>
      <c r="D1693" s="356"/>
      <c r="E1693" s="356"/>
      <c r="F1693" s="356"/>
      <c r="G1693" s="356"/>
      <c r="H1693" s="358"/>
      <c r="I1693" s="359"/>
      <c r="J1693" s="360"/>
      <c r="K1693" s="360"/>
      <c r="L1693" s="22"/>
      <c r="M1693" s="356"/>
      <c r="N1693"/>
      <c r="O1693" s="361"/>
      <c r="P1693" s="356"/>
    </row>
    <row r="1694" spans="1:16">
      <c r="A1694" s="356"/>
      <c r="B1694" s="357"/>
      <c r="C1694" s="356"/>
      <c r="D1694" s="356"/>
      <c r="E1694" s="356"/>
      <c r="F1694" s="356"/>
      <c r="G1694" s="356"/>
      <c r="H1694" s="358"/>
      <c r="I1694" s="359"/>
      <c r="J1694" s="360"/>
      <c r="K1694" s="360"/>
      <c r="L1694" s="22"/>
      <c r="M1694" s="356"/>
      <c r="N1694"/>
      <c r="O1694" s="361"/>
      <c r="P1694" s="356"/>
    </row>
    <row r="1695" spans="1:16">
      <c r="A1695" s="356"/>
      <c r="B1695" s="357"/>
      <c r="C1695" s="356"/>
      <c r="D1695" s="356"/>
      <c r="E1695" s="356"/>
      <c r="F1695" s="356"/>
      <c r="G1695" s="356"/>
      <c r="H1695" s="358"/>
      <c r="I1695" s="359"/>
      <c r="J1695" s="360"/>
      <c r="K1695" s="360"/>
      <c r="L1695" s="22"/>
      <c r="M1695" s="356"/>
      <c r="N1695"/>
      <c r="O1695" s="361"/>
      <c r="P1695" s="356"/>
    </row>
    <row r="1696" spans="1:16">
      <c r="A1696" s="356"/>
      <c r="B1696" s="357"/>
      <c r="C1696" s="356"/>
      <c r="D1696" s="356"/>
      <c r="E1696" s="356"/>
      <c r="F1696" s="356"/>
      <c r="G1696" s="356"/>
      <c r="H1696" s="358"/>
      <c r="I1696" s="359"/>
      <c r="J1696" s="360"/>
      <c r="K1696" s="360"/>
      <c r="L1696" s="22"/>
      <c r="M1696" s="356"/>
      <c r="N1696"/>
      <c r="O1696" s="361"/>
      <c r="P1696" s="356"/>
    </row>
    <row r="1697" spans="1:16">
      <c r="A1697" s="356"/>
      <c r="B1697" s="357"/>
      <c r="C1697" s="356"/>
      <c r="D1697" s="356"/>
      <c r="E1697" s="356"/>
      <c r="F1697" s="356"/>
      <c r="G1697" s="356"/>
      <c r="H1697" s="358"/>
      <c r="I1697" s="359"/>
      <c r="J1697" s="360"/>
      <c r="K1697" s="360"/>
      <c r="L1697" s="22"/>
      <c r="M1697" s="356"/>
      <c r="N1697"/>
      <c r="O1697" s="361"/>
      <c r="P1697" s="356"/>
    </row>
    <row r="1698" spans="1:16">
      <c r="A1698" s="356"/>
      <c r="B1698" s="357"/>
      <c r="C1698" s="356"/>
      <c r="D1698" s="356"/>
      <c r="E1698" s="356"/>
      <c r="F1698" s="356"/>
      <c r="G1698" s="356"/>
      <c r="H1698" s="358"/>
      <c r="I1698" s="359"/>
      <c r="J1698" s="360"/>
      <c r="K1698" s="360"/>
      <c r="L1698" s="22"/>
      <c r="M1698" s="356"/>
      <c r="N1698"/>
      <c r="O1698" s="361"/>
      <c r="P1698" s="356"/>
    </row>
    <row r="1699" spans="1:16">
      <c r="A1699" s="356"/>
      <c r="B1699" s="357"/>
      <c r="C1699" s="356"/>
      <c r="D1699" s="356"/>
      <c r="E1699" s="356"/>
      <c r="F1699" s="356"/>
      <c r="G1699" s="356"/>
      <c r="H1699" s="358"/>
      <c r="I1699" s="359"/>
      <c r="J1699" s="360"/>
      <c r="K1699" s="360"/>
      <c r="L1699" s="22"/>
      <c r="M1699" s="356"/>
      <c r="N1699"/>
      <c r="O1699" s="361"/>
      <c r="P1699" s="356"/>
    </row>
    <row r="1700" spans="1:16">
      <c r="A1700" s="356"/>
      <c r="B1700" s="357"/>
      <c r="C1700" s="356"/>
      <c r="D1700" s="356"/>
      <c r="E1700" s="356"/>
      <c r="F1700" s="356"/>
      <c r="G1700" s="356"/>
      <c r="H1700" s="358"/>
      <c r="I1700" s="359"/>
      <c r="J1700" s="360"/>
      <c r="K1700" s="360"/>
      <c r="L1700" s="22"/>
      <c r="M1700" s="356"/>
      <c r="N1700"/>
      <c r="O1700" s="361"/>
      <c r="P1700" s="356"/>
    </row>
    <row r="1701" spans="1:16">
      <c r="A1701" s="356"/>
      <c r="B1701" s="357"/>
      <c r="C1701" s="356"/>
      <c r="D1701" s="356"/>
      <c r="E1701" s="356"/>
      <c r="F1701" s="356"/>
      <c r="G1701" s="356"/>
      <c r="H1701" s="358"/>
      <c r="I1701" s="359"/>
      <c r="J1701" s="360"/>
      <c r="K1701" s="360"/>
      <c r="L1701" s="22"/>
      <c r="M1701" s="356"/>
      <c r="N1701"/>
      <c r="O1701" s="361"/>
      <c r="P1701" s="356"/>
    </row>
    <row r="1702" spans="1:16">
      <c r="A1702" s="356"/>
      <c r="B1702" s="357"/>
      <c r="C1702" s="356"/>
      <c r="D1702" s="356"/>
      <c r="E1702" s="356"/>
      <c r="F1702" s="356"/>
      <c r="G1702" s="356"/>
      <c r="H1702" s="358"/>
      <c r="I1702" s="359"/>
      <c r="J1702" s="360"/>
      <c r="K1702" s="360"/>
      <c r="L1702" s="22"/>
      <c r="M1702" s="356"/>
      <c r="N1702"/>
      <c r="O1702" s="361"/>
      <c r="P1702" s="356"/>
    </row>
    <row r="1703" spans="1:16">
      <c r="A1703" s="356"/>
      <c r="B1703" s="357"/>
      <c r="C1703" s="356"/>
      <c r="D1703" s="356"/>
      <c r="E1703" s="356"/>
      <c r="F1703" s="356"/>
      <c r="G1703" s="356"/>
      <c r="H1703" s="358"/>
      <c r="I1703" s="359"/>
      <c r="J1703" s="360"/>
      <c r="K1703" s="360"/>
      <c r="L1703" s="22"/>
      <c r="M1703" s="356"/>
      <c r="N1703"/>
      <c r="O1703" s="361"/>
      <c r="P1703" s="356"/>
    </row>
    <row r="1704" spans="1:16">
      <c r="A1704" s="356"/>
      <c r="B1704" s="357"/>
      <c r="C1704" s="356"/>
      <c r="D1704" s="356"/>
      <c r="E1704" s="356"/>
      <c r="F1704" s="356"/>
      <c r="G1704" s="356"/>
      <c r="H1704" s="358"/>
      <c r="I1704" s="359"/>
      <c r="J1704" s="360"/>
      <c r="K1704" s="360"/>
      <c r="L1704" s="22"/>
      <c r="M1704" s="356"/>
      <c r="N1704"/>
      <c r="O1704" s="361"/>
      <c r="P1704" s="356"/>
    </row>
    <row r="1705" spans="1:16">
      <c r="A1705" s="356"/>
      <c r="B1705" s="357"/>
      <c r="C1705" s="356"/>
      <c r="D1705" s="356"/>
      <c r="E1705" s="356"/>
      <c r="F1705" s="356"/>
      <c r="G1705" s="356"/>
      <c r="H1705" s="358"/>
      <c r="I1705" s="359"/>
      <c r="J1705" s="360"/>
      <c r="K1705" s="360"/>
      <c r="L1705" s="22"/>
      <c r="M1705" s="356"/>
      <c r="N1705"/>
      <c r="O1705" s="361"/>
      <c r="P1705" s="356"/>
    </row>
    <row r="1706" spans="1:16">
      <c r="A1706" s="356"/>
      <c r="B1706" s="357"/>
      <c r="C1706" s="356"/>
      <c r="D1706" s="356"/>
      <c r="E1706" s="356"/>
      <c r="F1706" s="356"/>
      <c r="G1706" s="356"/>
      <c r="H1706" s="358"/>
      <c r="I1706" s="359"/>
      <c r="J1706" s="360"/>
      <c r="K1706" s="360"/>
      <c r="L1706" s="22"/>
      <c r="M1706" s="356"/>
      <c r="N1706"/>
      <c r="O1706" s="361"/>
      <c r="P1706" s="356"/>
    </row>
    <row r="1707" spans="1:16">
      <c r="A1707" s="356"/>
      <c r="B1707" s="357"/>
      <c r="C1707" s="356"/>
      <c r="D1707" s="356"/>
      <c r="E1707" s="356"/>
      <c r="F1707" s="356"/>
      <c r="G1707" s="356"/>
      <c r="H1707" s="358"/>
      <c r="I1707" s="359"/>
      <c r="J1707" s="360"/>
      <c r="K1707" s="360"/>
      <c r="L1707" s="22"/>
      <c r="M1707" s="356"/>
      <c r="N1707"/>
      <c r="O1707" s="361"/>
      <c r="P1707" s="356"/>
    </row>
    <row r="1708" spans="1:16">
      <c r="A1708" s="356"/>
      <c r="B1708" s="357"/>
      <c r="C1708" s="356"/>
      <c r="D1708" s="356"/>
      <c r="E1708" s="356"/>
      <c r="F1708" s="356"/>
      <c r="G1708" s="356"/>
      <c r="H1708" s="358"/>
      <c r="I1708" s="359"/>
      <c r="J1708" s="360"/>
      <c r="K1708" s="360"/>
      <c r="L1708" s="22"/>
      <c r="M1708" s="356"/>
      <c r="N1708"/>
      <c r="O1708" s="361"/>
      <c r="P1708" s="356"/>
    </row>
    <row r="1709" spans="1:16">
      <c r="A1709" s="356"/>
      <c r="B1709" s="357"/>
      <c r="C1709" s="356"/>
      <c r="D1709" s="356"/>
      <c r="E1709" s="356"/>
      <c r="F1709" s="356"/>
      <c r="G1709" s="356"/>
      <c r="H1709" s="358"/>
      <c r="I1709" s="359"/>
      <c r="J1709" s="360"/>
      <c r="K1709" s="360"/>
      <c r="L1709" s="22"/>
      <c r="M1709" s="356"/>
      <c r="N1709"/>
      <c r="O1709" s="361"/>
      <c r="P1709" s="356"/>
    </row>
    <row r="1710" spans="1:16">
      <c r="A1710" s="356"/>
      <c r="B1710" s="357"/>
      <c r="C1710" s="356"/>
      <c r="D1710" s="356"/>
      <c r="E1710" s="356"/>
      <c r="F1710" s="356"/>
      <c r="G1710" s="356"/>
      <c r="H1710" s="358"/>
      <c r="I1710" s="359"/>
      <c r="J1710" s="360"/>
      <c r="K1710" s="360"/>
      <c r="L1710" s="22"/>
      <c r="M1710" s="356"/>
      <c r="N1710"/>
      <c r="O1710" s="361"/>
      <c r="P1710" s="356"/>
    </row>
    <row r="1711" spans="1:16">
      <c r="A1711" s="356"/>
      <c r="B1711" s="357"/>
      <c r="C1711" s="356"/>
      <c r="D1711" s="356"/>
      <c r="E1711" s="356"/>
      <c r="F1711" s="356"/>
      <c r="G1711" s="356"/>
      <c r="H1711" s="358"/>
      <c r="I1711" s="359"/>
      <c r="J1711" s="360"/>
      <c r="K1711" s="360"/>
      <c r="L1711" s="22"/>
      <c r="M1711" s="356"/>
      <c r="N1711"/>
      <c r="O1711" s="361"/>
      <c r="P1711" s="356"/>
    </row>
    <row r="1712" spans="1:16">
      <c r="A1712" s="356"/>
      <c r="B1712" s="357"/>
      <c r="C1712" s="356"/>
      <c r="D1712" s="356"/>
      <c r="E1712" s="356"/>
      <c r="F1712" s="356"/>
      <c r="G1712" s="356"/>
      <c r="H1712" s="358"/>
      <c r="I1712" s="359"/>
      <c r="J1712" s="360"/>
      <c r="K1712" s="360"/>
      <c r="L1712" s="22"/>
      <c r="M1712" s="356"/>
      <c r="N1712"/>
      <c r="O1712" s="361"/>
      <c r="P1712" s="356"/>
    </row>
    <row r="1713" spans="1:16">
      <c r="A1713" s="356"/>
      <c r="B1713" s="357"/>
      <c r="C1713" s="356"/>
      <c r="D1713" s="356"/>
      <c r="E1713" s="356"/>
      <c r="F1713" s="356"/>
      <c r="G1713" s="356"/>
      <c r="H1713" s="358"/>
      <c r="I1713" s="359"/>
      <c r="J1713" s="360"/>
      <c r="K1713" s="360"/>
      <c r="L1713" s="22"/>
      <c r="M1713" s="356"/>
      <c r="N1713"/>
      <c r="O1713" s="361"/>
      <c r="P1713" s="356"/>
    </row>
    <row r="1714" spans="1:16">
      <c r="A1714" s="356"/>
      <c r="B1714" s="357"/>
      <c r="C1714" s="356"/>
      <c r="D1714" s="356"/>
      <c r="E1714" s="356"/>
      <c r="F1714" s="356"/>
      <c r="G1714" s="356"/>
      <c r="H1714" s="358"/>
      <c r="I1714" s="359"/>
      <c r="J1714" s="360"/>
      <c r="K1714" s="360"/>
      <c r="L1714" s="22"/>
      <c r="M1714" s="356"/>
      <c r="N1714"/>
      <c r="O1714" s="361"/>
      <c r="P1714" s="356"/>
    </row>
    <row r="1715" spans="1:16">
      <c r="A1715" s="356"/>
      <c r="B1715" s="357"/>
      <c r="C1715" s="356"/>
      <c r="D1715" s="356"/>
      <c r="E1715" s="356"/>
      <c r="F1715" s="356"/>
      <c r="G1715" s="356"/>
      <c r="H1715" s="358"/>
      <c r="I1715" s="359"/>
      <c r="J1715" s="360"/>
      <c r="K1715" s="360"/>
      <c r="L1715" s="22"/>
      <c r="M1715" s="356"/>
      <c r="N1715"/>
      <c r="O1715" s="361"/>
      <c r="P1715" s="356"/>
    </row>
    <row r="1716" spans="1:16">
      <c r="A1716" s="356"/>
      <c r="B1716" s="357"/>
      <c r="C1716" s="356"/>
      <c r="D1716" s="356"/>
      <c r="E1716" s="356"/>
      <c r="F1716" s="356"/>
      <c r="G1716" s="356"/>
      <c r="H1716" s="358"/>
      <c r="I1716" s="359"/>
      <c r="J1716" s="360"/>
      <c r="K1716" s="360"/>
      <c r="L1716" s="22"/>
      <c r="M1716" s="356"/>
      <c r="N1716"/>
      <c r="O1716" s="361"/>
      <c r="P1716" s="356"/>
    </row>
    <row r="1717" spans="1:16">
      <c r="A1717" s="356"/>
      <c r="B1717" s="357"/>
      <c r="C1717" s="356"/>
      <c r="D1717" s="356"/>
      <c r="E1717" s="356"/>
      <c r="F1717" s="356"/>
      <c r="G1717" s="356"/>
      <c r="H1717" s="358"/>
      <c r="I1717" s="359"/>
      <c r="J1717" s="360"/>
      <c r="K1717" s="360"/>
      <c r="L1717" s="22"/>
      <c r="M1717" s="356"/>
      <c r="N1717"/>
      <c r="O1717" s="361"/>
      <c r="P1717" s="356"/>
    </row>
    <row r="1718" spans="1:16">
      <c r="A1718" s="356"/>
      <c r="B1718" s="357"/>
      <c r="C1718" s="356"/>
      <c r="D1718" s="356"/>
      <c r="E1718" s="356"/>
      <c r="F1718" s="356"/>
      <c r="G1718" s="356"/>
      <c r="H1718" s="358"/>
      <c r="I1718" s="359"/>
      <c r="J1718" s="360"/>
      <c r="K1718" s="360"/>
      <c r="L1718" s="22"/>
      <c r="M1718" s="356"/>
      <c r="N1718"/>
      <c r="O1718" s="361"/>
      <c r="P1718" s="356"/>
    </row>
    <row r="1719" spans="1:16">
      <c r="A1719" s="356"/>
      <c r="B1719" s="357"/>
      <c r="C1719" s="356"/>
      <c r="D1719" s="356"/>
      <c r="E1719" s="356"/>
      <c r="F1719" s="356"/>
      <c r="G1719" s="356"/>
      <c r="H1719" s="358"/>
      <c r="I1719" s="359"/>
      <c r="J1719" s="360"/>
      <c r="K1719" s="360"/>
      <c r="L1719" s="22"/>
      <c r="M1719" s="356"/>
      <c r="N1719"/>
      <c r="O1719" s="361"/>
      <c r="P1719" s="356"/>
    </row>
    <row r="1720" spans="1:16">
      <c r="A1720" s="356"/>
      <c r="B1720" s="357"/>
      <c r="C1720" s="356"/>
      <c r="D1720" s="356"/>
      <c r="E1720" s="356"/>
      <c r="F1720" s="356"/>
      <c r="G1720" s="356"/>
      <c r="H1720" s="358"/>
      <c r="I1720" s="359"/>
      <c r="J1720" s="360"/>
      <c r="K1720" s="360"/>
      <c r="L1720" s="22"/>
      <c r="M1720" s="356"/>
      <c r="N1720"/>
      <c r="O1720" s="361"/>
      <c r="P1720" s="356"/>
    </row>
    <row r="1721" spans="1:16">
      <c r="A1721" s="356"/>
      <c r="B1721" s="357"/>
      <c r="C1721" s="356"/>
      <c r="D1721" s="356"/>
      <c r="E1721" s="356"/>
      <c r="F1721" s="356"/>
      <c r="G1721" s="356"/>
      <c r="H1721" s="358"/>
      <c r="I1721" s="359"/>
      <c r="J1721" s="360"/>
      <c r="K1721" s="360"/>
      <c r="L1721" s="22"/>
      <c r="M1721" s="356"/>
      <c r="N1721"/>
      <c r="O1721" s="361"/>
      <c r="P1721" s="356"/>
    </row>
    <row r="1722" spans="1:16">
      <c r="A1722" s="356"/>
      <c r="B1722" s="357"/>
      <c r="C1722" s="356"/>
      <c r="D1722" s="356"/>
      <c r="E1722" s="356"/>
      <c r="F1722" s="356"/>
      <c r="G1722" s="356"/>
      <c r="H1722" s="358"/>
      <c r="I1722" s="359"/>
      <c r="J1722" s="360"/>
      <c r="K1722" s="360"/>
      <c r="L1722" s="22"/>
      <c r="M1722" s="356"/>
      <c r="N1722"/>
      <c r="O1722" s="361"/>
      <c r="P1722" s="356"/>
    </row>
    <row r="1723" spans="1:16">
      <c r="A1723" s="356"/>
      <c r="B1723" s="357"/>
      <c r="C1723" s="356"/>
      <c r="D1723" s="356"/>
      <c r="E1723" s="356"/>
      <c r="F1723" s="356"/>
      <c r="G1723" s="356"/>
      <c r="H1723" s="358"/>
      <c r="I1723" s="359"/>
      <c r="J1723" s="360"/>
      <c r="K1723" s="360"/>
      <c r="L1723" s="22"/>
      <c r="M1723" s="356"/>
      <c r="N1723"/>
      <c r="O1723" s="361"/>
      <c r="P1723" s="356"/>
    </row>
    <row r="1724" spans="1:16">
      <c r="A1724" s="356"/>
      <c r="B1724" s="357"/>
      <c r="C1724" s="356"/>
      <c r="D1724" s="356"/>
      <c r="E1724" s="356"/>
      <c r="F1724" s="356"/>
      <c r="G1724" s="356"/>
      <c r="H1724" s="358"/>
      <c r="I1724" s="359"/>
      <c r="J1724" s="360"/>
      <c r="K1724" s="360"/>
      <c r="L1724" s="22"/>
      <c r="M1724" s="356"/>
      <c r="N1724"/>
      <c r="O1724" s="361"/>
      <c r="P1724" s="356"/>
    </row>
    <row r="1725" spans="1:16">
      <c r="A1725" s="356"/>
      <c r="B1725" s="357"/>
      <c r="C1725" s="356"/>
      <c r="D1725" s="356"/>
      <c r="E1725" s="356"/>
      <c r="F1725" s="356"/>
      <c r="G1725" s="356"/>
      <c r="H1725" s="358"/>
      <c r="I1725" s="359"/>
      <c r="J1725" s="360"/>
      <c r="K1725" s="360"/>
      <c r="L1725" s="22"/>
      <c r="M1725" s="356"/>
      <c r="N1725"/>
      <c r="O1725" s="361"/>
      <c r="P1725" s="356"/>
    </row>
    <row r="1726" spans="1:16">
      <c r="A1726" s="356"/>
      <c r="B1726" s="357"/>
      <c r="C1726" s="356"/>
      <c r="D1726" s="356"/>
      <c r="E1726" s="356"/>
      <c r="F1726" s="356"/>
      <c r="G1726" s="356"/>
      <c r="H1726" s="358"/>
      <c r="I1726" s="359"/>
      <c r="J1726" s="360"/>
      <c r="K1726" s="360"/>
      <c r="L1726" s="22"/>
      <c r="M1726" s="356"/>
      <c r="N1726"/>
      <c r="O1726" s="361"/>
      <c r="P1726" s="356"/>
    </row>
    <row r="1727" spans="1:16">
      <c r="A1727" s="356"/>
      <c r="B1727" s="357"/>
      <c r="C1727" s="356"/>
      <c r="D1727" s="356"/>
      <c r="E1727" s="356"/>
      <c r="F1727" s="356"/>
      <c r="G1727" s="356"/>
      <c r="H1727" s="358"/>
      <c r="I1727" s="359"/>
      <c r="J1727" s="360"/>
      <c r="K1727" s="360"/>
      <c r="L1727" s="22"/>
      <c r="M1727" s="356"/>
      <c r="N1727"/>
      <c r="O1727" s="361"/>
      <c r="P1727" s="356"/>
    </row>
    <row r="1728" spans="1:16">
      <c r="A1728" s="356"/>
      <c r="B1728" s="357"/>
      <c r="C1728" s="356"/>
      <c r="D1728" s="356"/>
      <c r="E1728" s="356"/>
      <c r="F1728" s="356"/>
      <c r="G1728" s="356"/>
      <c r="H1728" s="358"/>
      <c r="I1728" s="359"/>
      <c r="J1728" s="360"/>
      <c r="K1728" s="360"/>
      <c r="L1728" s="22"/>
      <c r="M1728" s="356"/>
      <c r="N1728"/>
      <c r="O1728" s="361"/>
      <c r="P1728" s="356"/>
    </row>
    <row r="1729" spans="1:16">
      <c r="A1729" s="356"/>
      <c r="B1729" s="357"/>
      <c r="C1729" s="356"/>
      <c r="D1729" s="356"/>
      <c r="E1729" s="356"/>
      <c r="F1729" s="356"/>
      <c r="G1729" s="356"/>
      <c r="H1729" s="358"/>
      <c r="I1729" s="359"/>
      <c r="J1729" s="360"/>
      <c r="K1729" s="360"/>
      <c r="L1729" s="22"/>
      <c r="M1729" s="356"/>
      <c r="N1729"/>
      <c r="O1729" s="361"/>
      <c r="P1729" s="356"/>
    </row>
    <row r="1730" spans="1:16">
      <c r="A1730" s="356"/>
      <c r="B1730" s="357"/>
      <c r="C1730" s="356"/>
      <c r="D1730" s="356"/>
      <c r="E1730" s="356"/>
      <c r="F1730" s="356"/>
      <c r="G1730" s="356"/>
      <c r="H1730" s="358"/>
      <c r="I1730" s="359"/>
      <c r="J1730" s="360"/>
      <c r="K1730" s="360"/>
      <c r="L1730" s="22"/>
      <c r="M1730" s="356"/>
      <c r="N1730"/>
      <c r="O1730" s="361"/>
      <c r="P1730" s="356"/>
    </row>
    <row r="1731" spans="1:16">
      <c r="A1731" s="356"/>
      <c r="B1731" s="357"/>
      <c r="C1731" s="356"/>
      <c r="D1731" s="356"/>
      <c r="E1731" s="356"/>
      <c r="F1731" s="356"/>
      <c r="G1731" s="356"/>
      <c r="H1731" s="358"/>
      <c r="I1731" s="359"/>
      <c r="J1731" s="360"/>
      <c r="K1731" s="360"/>
      <c r="L1731" s="22"/>
      <c r="M1731" s="356"/>
      <c r="N1731"/>
      <c r="O1731" s="361"/>
      <c r="P1731" s="356"/>
    </row>
    <row r="1732" spans="1:16">
      <c r="A1732" s="356"/>
      <c r="B1732" s="357"/>
      <c r="C1732" s="356"/>
      <c r="D1732" s="356"/>
      <c r="E1732" s="356"/>
      <c r="F1732" s="356"/>
      <c r="G1732" s="356"/>
      <c r="H1732" s="358"/>
      <c r="I1732" s="359"/>
      <c r="J1732" s="360"/>
      <c r="K1732" s="360"/>
      <c r="L1732" s="22"/>
      <c r="M1732" s="356"/>
      <c r="N1732"/>
      <c r="O1732" s="361"/>
      <c r="P1732" s="356"/>
    </row>
    <row r="1733" spans="1:16">
      <c r="A1733" s="356"/>
      <c r="B1733" s="357"/>
      <c r="C1733" s="356"/>
      <c r="D1733" s="356"/>
      <c r="E1733" s="356"/>
      <c r="F1733" s="356"/>
      <c r="G1733" s="356"/>
      <c r="H1733" s="358"/>
      <c r="I1733" s="359"/>
      <c r="J1733" s="360"/>
      <c r="K1733" s="360"/>
      <c r="L1733" s="22"/>
      <c r="M1733" s="356"/>
      <c r="N1733"/>
      <c r="O1733" s="361"/>
      <c r="P1733" s="356"/>
    </row>
    <row r="1734" spans="1:16">
      <c r="A1734" s="356"/>
      <c r="B1734" s="357"/>
      <c r="C1734" s="356"/>
      <c r="D1734" s="356"/>
      <c r="E1734" s="356"/>
      <c r="F1734" s="356"/>
      <c r="G1734" s="356"/>
      <c r="H1734" s="358"/>
      <c r="I1734" s="359"/>
      <c r="J1734" s="360"/>
      <c r="K1734" s="360"/>
      <c r="L1734" s="22"/>
      <c r="M1734" s="356"/>
      <c r="N1734"/>
      <c r="O1734" s="361"/>
      <c r="P1734" s="356"/>
    </row>
    <row r="1735" spans="1:16">
      <c r="A1735" s="356"/>
      <c r="B1735" s="357"/>
      <c r="C1735" s="356"/>
      <c r="D1735" s="356"/>
      <c r="E1735" s="356"/>
      <c r="F1735" s="356"/>
      <c r="G1735" s="356"/>
      <c r="H1735" s="358"/>
      <c r="I1735" s="359"/>
      <c r="J1735" s="360"/>
      <c r="K1735" s="360"/>
      <c r="L1735" s="22"/>
      <c r="M1735" s="356"/>
      <c r="N1735"/>
      <c r="O1735" s="361"/>
      <c r="P1735" s="356"/>
    </row>
    <row r="1736" spans="1:16">
      <c r="A1736" s="356"/>
      <c r="B1736" s="357"/>
      <c r="C1736" s="356"/>
      <c r="D1736" s="356"/>
      <c r="E1736" s="356"/>
      <c r="F1736" s="356"/>
      <c r="G1736" s="356"/>
      <c r="H1736" s="358"/>
      <c r="I1736" s="359"/>
      <c r="J1736" s="360"/>
      <c r="K1736" s="360"/>
      <c r="L1736" s="22"/>
      <c r="M1736" s="356"/>
      <c r="N1736"/>
      <c r="O1736" s="361"/>
      <c r="P1736" s="356"/>
    </row>
    <row r="1737" spans="1:16">
      <c r="A1737" s="356"/>
      <c r="B1737" s="357"/>
      <c r="C1737" s="356"/>
      <c r="D1737" s="356"/>
      <c r="E1737" s="356"/>
      <c r="F1737" s="356"/>
      <c r="G1737" s="356"/>
      <c r="H1737" s="358"/>
      <c r="I1737" s="359"/>
      <c r="J1737" s="360"/>
      <c r="K1737" s="360"/>
      <c r="L1737" s="22"/>
      <c r="M1737" s="356"/>
      <c r="N1737"/>
      <c r="O1737" s="361"/>
      <c r="P1737" s="356"/>
    </row>
    <row r="1738" spans="1:16">
      <c r="A1738" s="356"/>
      <c r="B1738" s="357"/>
      <c r="C1738" s="356"/>
      <c r="D1738" s="356"/>
      <c r="E1738" s="356"/>
      <c r="F1738" s="356"/>
      <c r="G1738" s="356"/>
      <c r="H1738" s="358"/>
      <c r="I1738" s="359"/>
      <c r="J1738" s="360"/>
      <c r="K1738" s="360"/>
      <c r="L1738" s="22"/>
      <c r="M1738" s="356"/>
      <c r="N1738"/>
      <c r="O1738" s="361"/>
      <c r="P1738" s="356"/>
    </row>
    <row r="1739" spans="1:16">
      <c r="A1739" s="356"/>
      <c r="B1739" s="357"/>
      <c r="C1739" s="356"/>
      <c r="D1739" s="356"/>
      <c r="E1739" s="356"/>
      <c r="F1739" s="356"/>
      <c r="G1739" s="356"/>
      <c r="H1739" s="358"/>
      <c r="I1739" s="359"/>
      <c r="J1739" s="360"/>
      <c r="K1739" s="360"/>
      <c r="L1739" s="22"/>
      <c r="M1739" s="356"/>
      <c r="N1739"/>
      <c r="O1739" s="361"/>
      <c r="P1739" s="356"/>
    </row>
    <row r="1740" spans="1:16">
      <c r="A1740" s="356"/>
      <c r="B1740" s="357"/>
      <c r="C1740" s="356"/>
      <c r="D1740" s="356"/>
      <c r="E1740" s="356"/>
      <c r="F1740" s="356"/>
      <c r="G1740" s="356"/>
      <c r="H1740" s="358"/>
      <c r="I1740" s="359"/>
      <c r="J1740" s="360"/>
      <c r="K1740" s="360"/>
      <c r="L1740" s="22"/>
      <c r="M1740" s="356"/>
      <c r="N1740"/>
      <c r="O1740" s="361"/>
      <c r="P1740" s="356"/>
    </row>
    <row r="1741" spans="1:16">
      <c r="A1741" s="356"/>
      <c r="B1741" s="357"/>
      <c r="C1741" s="356"/>
      <c r="D1741" s="356"/>
      <c r="E1741" s="356"/>
      <c r="F1741" s="356"/>
      <c r="G1741" s="356"/>
      <c r="H1741" s="358"/>
      <c r="I1741" s="359"/>
      <c r="J1741" s="360"/>
      <c r="K1741" s="360"/>
      <c r="L1741" s="22"/>
      <c r="M1741" s="356"/>
      <c r="N1741"/>
      <c r="O1741" s="361"/>
      <c r="P1741" s="356"/>
    </row>
    <row r="1742" spans="1:16">
      <c r="A1742" s="356"/>
      <c r="B1742" s="357"/>
      <c r="C1742" s="356"/>
      <c r="D1742" s="356"/>
      <c r="E1742" s="356"/>
      <c r="F1742" s="356"/>
      <c r="G1742" s="356"/>
      <c r="H1742" s="358"/>
      <c r="I1742" s="359"/>
      <c r="J1742" s="360"/>
      <c r="K1742" s="360"/>
      <c r="L1742" s="22"/>
      <c r="M1742" s="356"/>
      <c r="N1742"/>
      <c r="O1742" s="361"/>
      <c r="P1742" s="356"/>
    </row>
    <row r="1743" spans="1:16">
      <c r="A1743" s="356"/>
      <c r="B1743" s="357"/>
      <c r="C1743" s="356"/>
      <c r="D1743" s="356"/>
      <c r="E1743" s="356"/>
      <c r="F1743" s="356"/>
      <c r="G1743" s="356"/>
      <c r="H1743" s="358"/>
      <c r="I1743" s="359"/>
      <c r="J1743" s="360"/>
      <c r="K1743" s="360"/>
      <c r="L1743" s="22"/>
      <c r="M1743" s="356"/>
      <c r="N1743"/>
      <c r="O1743" s="361"/>
      <c r="P1743" s="356"/>
    </row>
    <row r="1744" spans="1:16">
      <c r="A1744" s="356"/>
      <c r="B1744" s="357"/>
      <c r="C1744" s="356"/>
      <c r="D1744" s="356"/>
      <c r="E1744" s="356"/>
      <c r="F1744" s="356"/>
      <c r="G1744" s="356"/>
      <c r="H1744" s="358"/>
      <c r="I1744" s="359"/>
      <c r="J1744" s="360"/>
      <c r="K1744" s="360"/>
      <c r="L1744" s="22"/>
      <c r="M1744" s="356"/>
      <c r="N1744"/>
      <c r="O1744" s="361"/>
      <c r="P1744" s="356"/>
    </row>
    <row r="1745" spans="1:16">
      <c r="A1745" s="356"/>
      <c r="B1745" s="357"/>
      <c r="C1745" s="356"/>
      <c r="D1745" s="356"/>
      <c r="E1745" s="356"/>
      <c r="F1745" s="356"/>
      <c r="G1745" s="356"/>
      <c r="H1745" s="358"/>
      <c r="I1745" s="359"/>
      <c r="J1745" s="360"/>
      <c r="K1745" s="360"/>
      <c r="L1745" s="22"/>
      <c r="M1745" s="356"/>
      <c r="N1745"/>
      <c r="O1745" s="361"/>
      <c r="P1745" s="356"/>
    </row>
    <row r="1746" spans="1:16">
      <c r="A1746" s="356"/>
      <c r="B1746" s="357"/>
      <c r="C1746" s="356"/>
      <c r="D1746" s="356"/>
      <c r="E1746" s="356"/>
      <c r="F1746" s="356"/>
      <c r="G1746" s="356"/>
      <c r="H1746" s="358"/>
      <c r="I1746" s="359"/>
      <c r="J1746" s="360"/>
      <c r="K1746" s="360"/>
      <c r="L1746" s="22"/>
      <c r="M1746" s="356"/>
      <c r="N1746"/>
      <c r="O1746" s="361"/>
      <c r="P1746" s="356"/>
    </row>
    <row r="1747" spans="1:16">
      <c r="A1747" s="356"/>
      <c r="B1747" s="357"/>
      <c r="C1747" s="356"/>
      <c r="D1747" s="356"/>
      <c r="E1747" s="356"/>
      <c r="F1747" s="356"/>
      <c r="G1747" s="356"/>
      <c r="H1747" s="358"/>
      <c r="I1747" s="359"/>
      <c r="J1747" s="360"/>
      <c r="K1747" s="360"/>
      <c r="L1747" s="22"/>
      <c r="M1747" s="356"/>
      <c r="N1747"/>
      <c r="O1747" s="361"/>
      <c r="P1747" s="356"/>
    </row>
    <row r="1748" spans="1:16">
      <c r="A1748" s="356"/>
      <c r="B1748" s="357"/>
      <c r="C1748" s="356"/>
      <c r="D1748" s="356"/>
      <c r="E1748" s="356"/>
      <c r="F1748" s="356"/>
      <c r="G1748" s="356"/>
      <c r="H1748" s="358"/>
      <c r="I1748" s="359"/>
      <c r="J1748" s="360"/>
      <c r="K1748" s="360"/>
      <c r="L1748" s="22"/>
      <c r="M1748" s="356"/>
      <c r="N1748"/>
      <c r="O1748" s="361"/>
      <c r="P1748" s="356"/>
    </row>
    <row r="1749" spans="1:16">
      <c r="A1749" s="356"/>
      <c r="B1749" s="357"/>
      <c r="C1749" s="356"/>
      <c r="D1749" s="356"/>
      <c r="E1749" s="356"/>
      <c r="F1749" s="356"/>
      <c r="G1749" s="356"/>
      <c r="H1749" s="358"/>
      <c r="I1749" s="359"/>
      <c r="J1749" s="360"/>
      <c r="K1749" s="360"/>
      <c r="L1749" s="22"/>
      <c r="M1749" s="356"/>
      <c r="N1749"/>
      <c r="O1749" s="361"/>
      <c r="P1749" s="356"/>
    </row>
    <row r="1750" spans="1:16">
      <c r="A1750" s="356"/>
      <c r="B1750" s="357"/>
      <c r="C1750" s="356"/>
      <c r="D1750" s="356"/>
      <c r="E1750" s="356"/>
      <c r="F1750" s="356"/>
      <c r="G1750" s="356"/>
      <c r="H1750" s="358"/>
      <c r="I1750" s="359"/>
      <c r="J1750" s="360"/>
      <c r="K1750" s="360"/>
      <c r="L1750" s="22"/>
      <c r="M1750" s="356"/>
      <c r="N1750"/>
      <c r="O1750" s="361"/>
      <c r="P1750" s="356"/>
    </row>
    <row r="1751" spans="1:16">
      <c r="A1751" s="356"/>
      <c r="B1751" s="357"/>
      <c r="C1751" s="356"/>
      <c r="D1751" s="356"/>
      <c r="E1751" s="356"/>
      <c r="F1751" s="356"/>
      <c r="G1751" s="356"/>
      <c r="H1751" s="358"/>
      <c r="I1751" s="359"/>
      <c r="J1751" s="360"/>
      <c r="K1751" s="360"/>
      <c r="L1751" s="22"/>
      <c r="M1751" s="356"/>
      <c r="N1751"/>
      <c r="O1751" s="361"/>
      <c r="P1751" s="356"/>
    </row>
    <row r="1752" spans="1:16">
      <c r="A1752" s="356"/>
      <c r="B1752" s="357"/>
      <c r="C1752" s="356"/>
      <c r="D1752" s="356"/>
      <c r="E1752" s="356"/>
      <c r="F1752" s="356"/>
      <c r="G1752" s="356"/>
      <c r="H1752" s="358"/>
      <c r="I1752" s="359"/>
      <c r="J1752" s="360"/>
      <c r="K1752" s="360"/>
      <c r="L1752" s="22"/>
      <c r="M1752" s="356"/>
      <c r="N1752"/>
      <c r="O1752" s="361"/>
      <c r="P1752" s="356"/>
    </row>
    <row r="1753" spans="1:16">
      <c r="A1753" s="356"/>
      <c r="B1753" s="357"/>
      <c r="C1753" s="356"/>
      <c r="D1753" s="356"/>
      <c r="E1753" s="356"/>
      <c r="F1753" s="356"/>
      <c r="G1753" s="356"/>
      <c r="H1753" s="358"/>
      <c r="I1753" s="359"/>
      <c r="J1753" s="360"/>
      <c r="K1753" s="360"/>
      <c r="L1753" s="22"/>
      <c r="M1753" s="356"/>
      <c r="N1753"/>
      <c r="O1753" s="361"/>
      <c r="P1753" s="356"/>
    </row>
    <row r="1754" spans="1:16">
      <c r="A1754" s="356"/>
      <c r="B1754" s="357"/>
      <c r="C1754" s="356"/>
      <c r="D1754" s="356"/>
      <c r="E1754" s="356"/>
      <c r="F1754" s="356"/>
      <c r="G1754" s="356"/>
      <c r="H1754" s="358"/>
      <c r="I1754" s="359"/>
      <c r="J1754" s="360"/>
      <c r="K1754" s="360"/>
      <c r="L1754" s="22"/>
      <c r="M1754" s="356"/>
      <c r="N1754"/>
      <c r="O1754" s="361"/>
      <c r="P1754" s="356"/>
    </row>
    <row r="1755" spans="1:16">
      <c r="A1755" s="356"/>
      <c r="B1755" s="357"/>
      <c r="C1755" s="356"/>
      <c r="D1755" s="356"/>
      <c r="E1755" s="356"/>
      <c r="F1755" s="356"/>
      <c r="G1755" s="356"/>
      <c r="H1755" s="358"/>
      <c r="I1755" s="359"/>
      <c r="J1755" s="360"/>
      <c r="K1755" s="360"/>
      <c r="L1755" s="22"/>
      <c r="M1755" s="356"/>
      <c r="N1755"/>
      <c r="O1755" s="361"/>
      <c r="P1755" s="356"/>
    </row>
    <row r="1756" spans="1:16">
      <c r="A1756" s="356"/>
      <c r="B1756" s="357"/>
      <c r="C1756" s="356"/>
      <c r="D1756" s="356"/>
      <c r="E1756" s="356"/>
      <c r="F1756" s="356"/>
      <c r="G1756" s="356"/>
      <c r="H1756" s="358"/>
      <c r="I1756" s="359"/>
      <c r="J1756" s="360"/>
      <c r="K1756" s="360"/>
      <c r="L1756" s="22"/>
      <c r="M1756" s="356"/>
      <c r="N1756"/>
      <c r="O1756" s="361"/>
      <c r="P1756" s="356"/>
    </row>
    <row r="1757" spans="1:16">
      <c r="A1757" s="356"/>
      <c r="B1757" s="357"/>
      <c r="C1757" s="356"/>
      <c r="D1757" s="356"/>
      <c r="E1757" s="356"/>
      <c r="F1757" s="356"/>
      <c r="G1757" s="356"/>
      <c r="H1757" s="358"/>
      <c r="I1757" s="359"/>
      <c r="J1757" s="360"/>
      <c r="K1757" s="360"/>
      <c r="L1757" s="22"/>
      <c r="M1757" s="356"/>
      <c r="N1757"/>
      <c r="O1757" s="361"/>
      <c r="P1757" s="356"/>
    </row>
    <row r="1758" spans="1:16">
      <c r="A1758" s="356"/>
      <c r="B1758" s="357"/>
      <c r="C1758" s="356"/>
      <c r="D1758" s="356"/>
      <c r="E1758" s="356"/>
      <c r="F1758" s="356"/>
      <c r="G1758" s="356"/>
      <c r="H1758" s="358"/>
      <c r="I1758" s="359"/>
      <c r="J1758" s="360"/>
      <c r="K1758" s="360"/>
      <c r="L1758" s="22"/>
      <c r="M1758" s="356"/>
      <c r="N1758"/>
      <c r="O1758" s="361"/>
      <c r="P1758" s="356"/>
    </row>
    <row r="1759" spans="1:16">
      <c r="A1759" s="356"/>
      <c r="B1759" s="357"/>
      <c r="C1759" s="356"/>
      <c r="D1759" s="356"/>
      <c r="E1759" s="356"/>
      <c r="F1759" s="356"/>
      <c r="G1759" s="356"/>
      <c r="H1759" s="358"/>
      <c r="I1759" s="359"/>
      <c r="J1759" s="360"/>
      <c r="K1759" s="360"/>
      <c r="L1759" s="22"/>
      <c r="M1759" s="356"/>
      <c r="N1759"/>
      <c r="O1759" s="361"/>
      <c r="P1759" s="356"/>
    </row>
    <row r="1760" spans="1:16">
      <c r="A1760" s="356"/>
      <c r="B1760" s="357"/>
      <c r="C1760" s="356"/>
      <c r="D1760" s="356"/>
      <c r="E1760" s="356"/>
      <c r="F1760" s="356"/>
      <c r="G1760" s="356"/>
      <c r="H1760" s="358"/>
      <c r="I1760" s="359"/>
      <c r="J1760" s="360"/>
      <c r="K1760" s="360"/>
      <c r="L1760" s="22"/>
      <c r="M1760" s="356"/>
      <c r="N1760"/>
      <c r="O1760" s="361"/>
      <c r="P1760" s="356"/>
    </row>
    <row r="1761" spans="1:16">
      <c r="A1761" s="356"/>
      <c r="B1761" s="357"/>
      <c r="C1761" s="356"/>
      <c r="D1761" s="356"/>
      <c r="E1761" s="356"/>
      <c r="F1761" s="356"/>
      <c r="G1761" s="356"/>
      <c r="H1761" s="358"/>
      <c r="I1761" s="359"/>
      <c r="J1761" s="360"/>
      <c r="K1761" s="360"/>
      <c r="L1761" s="22"/>
      <c r="M1761" s="356"/>
      <c r="N1761"/>
      <c r="O1761" s="361"/>
      <c r="P1761" s="356"/>
    </row>
    <row r="1762" spans="1:16">
      <c r="A1762" s="356"/>
      <c r="B1762" s="357"/>
      <c r="C1762" s="356"/>
      <c r="D1762" s="356"/>
      <c r="E1762" s="356"/>
      <c r="F1762" s="356"/>
      <c r="G1762" s="356"/>
      <c r="H1762" s="358"/>
      <c r="I1762" s="359"/>
      <c r="J1762" s="360"/>
      <c r="K1762" s="360"/>
      <c r="L1762" s="22"/>
      <c r="M1762" s="356"/>
      <c r="N1762"/>
      <c r="O1762" s="361"/>
      <c r="P1762" s="356"/>
    </row>
    <row r="1763" spans="1:16">
      <c r="A1763" s="356"/>
      <c r="B1763" s="357"/>
      <c r="C1763" s="356"/>
      <c r="D1763" s="356"/>
      <c r="E1763" s="356"/>
      <c r="F1763" s="356"/>
      <c r="G1763" s="356"/>
      <c r="H1763" s="358"/>
      <c r="I1763" s="359"/>
      <c r="J1763" s="360"/>
      <c r="K1763" s="360"/>
      <c r="L1763" s="22"/>
      <c r="M1763" s="356"/>
      <c r="N1763"/>
      <c r="O1763" s="361"/>
      <c r="P1763" s="356"/>
    </row>
    <row r="1764" spans="1:16">
      <c r="A1764" s="356"/>
      <c r="B1764" s="357"/>
      <c r="C1764" s="356"/>
      <c r="D1764" s="356"/>
      <c r="E1764" s="356"/>
      <c r="F1764" s="356"/>
      <c r="G1764" s="356"/>
      <c r="H1764" s="358"/>
      <c r="I1764" s="359"/>
      <c r="J1764" s="360"/>
      <c r="K1764" s="360"/>
      <c r="L1764" s="22"/>
      <c r="M1764" s="356"/>
      <c r="N1764"/>
      <c r="O1764" s="361"/>
      <c r="P1764" s="356"/>
    </row>
    <row r="1765" spans="1:16">
      <c r="A1765" s="356"/>
      <c r="B1765" s="357"/>
      <c r="C1765" s="356"/>
      <c r="D1765" s="356"/>
      <c r="E1765" s="356"/>
      <c r="F1765" s="356"/>
      <c r="G1765" s="356"/>
      <c r="H1765" s="358"/>
      <c r="I1765" s="359"/>
      <c r="J1765" s="360"/>
      <c r="K1765" s="360"/>
      <c r="L1765" s="22"/>
      <c r="M1765" s="356"/>
      <c r="N1765"/>
      <c r="O1765" s="361"/>
      <c r="P1765" s="356"/>
    </row>
    <row r="1766" spans="1:16">
      <c r="A1766" s="356"/>
      <c r="B1766" s="357"/>
      <c r="C1766" s="356"/>
      <c r="D1766" s="356"/>
      <c r="E1766" s="356"/>
      <c r="F1766" s="356"/>
      <c r="G1766" s="356"/>
      <c r="H1766" s="358"/>
      <c r="I1766" s="359"/>
      <c r="J1766" s="360"/>
      <c r="K1766" s="360"/>
      <c r="L1766" s="22"/>
      <c r="M1766" s="356"/>
      <c r="N1766"/>
      <c r="O1766" s="361"/>
      <c r="P1766" s="356"/>
    </row>
    <row r="1767" spans="1:16">
      <c r="A1767" s="356"/>
      <c r="B1767" s="357"/>
      <c r="C1767" s="356"/>
      <c r="D1767" s="356"/>
      <c r="E1767" s="356"/>
      <c r="F1767" s="356"/>
      <c r="G1767" s="356"/>
      <c r="H1767" s="358"/>
      <c r="I1767" s="359"/>
      <c r="J1767" s="360"/>
      <c r="K1767" s="360"/>
      <c r="L1767" s="22"/>
      <c r="M1767" s="356"/>
      <c r="N1767"/>
      <c r="O1767" s="361"/>
      <c r="P1767" s="356"/>
    </row>
    <row r="1768" spans="1:16">
      <c r="A1768" s="356"/>
      <c r="B1768" s="357"/>
      <c r="C1768" s="356"/>
      <c r="D1768" s="356"/>
      <c r="E1768" s="356"/>
      <c r="F1768" s="356"/>
      <c r="G1768" s="356"/>
      <c r="H1768" s="358"/>
      <c r="I1768" s="359"/>
      <c r="J1768" s="360"/>
      <c r="K1768" s="360"/>
      <c r="L1768" s="22"/>
      <c r="M1768" s="356"/>
      <c r="N1768"/>
      <c r="O1768" s="361"/>
      <c r="P1768" s="356"/>
    </row>
    <row r="1769" spans="1:16">
      <c r="A1769" s="356"/>
      <c r="B1769" s="357"/>
      <c r="C1769" s="356"/>
      <c r="D1769" s="356"/>
      <c r="E1769" s="356"/>
      <c r="F1769" s="356"/>
      <c r="G1769" s="356"/>
      <c r="H1769" s="358"/>
      <c r="I1769" s="359"/>
      <c r="J1769" s="360"/>
      <c r="K1769" s="360"/>
      <c r="L1769" s="22"/>
      <c r="M1769" s="356"/>
      <c r="N1769"/>
      <c r="O1769" s="361"/>
      <c r="P1769" s="356"/>
    </row>
    <row r="1770" spans="1:16">
      <c r="A1770" s="356"/>
      <c r="B1770" s="357"/>
      <c r="C1770" s="356"/>
      <c r="D1770" s="356"/>
      <c r="E1770" s="356"/>
      <c r="F1770" s="356"/>
      <c r="G1770" s="356"/>
      <c r="H1770" s="358"/>
      <c r="I1770" s="359"/>
      <c r="J1770" s="360"/>
      <c r="K1770" s="360"/>
      <c r="L1770" s="22"/>
      <c r="M1770" s="356"/>
      <c r="N1770"/>
      <c r="O1770" s="361"/>
      <c r="P1770" s="356"/>
    </row>
    <row r="1771" spans="1:16">
      <c r="A1771" s="356"/>
      <c r="B1771" s="357"/>
      <c r="C1771" s="356"/>
      <c r="D1771" s="356"/>
      <c r="E1771" s="356"/>
      <c r="F1771" s="356"/>
      <c r="G1771" s="356"/>
      <c r="H1771" s="358"/>
      <c r="I1771" s="359"/>
      <c r="J1771" s="360"/>
      <c r="K1771" s="360"/>
      <c r="L1771" s="22"/>
      <c r="M1771" s="356"/>
      <c r="N1771"/>
      <c r="O1771" s="361"/>
      <c r="P1771" s="356"/>
    </row>
    <row r="1772" spans="1:16">
      <c r="A1772" s="356"/>
      <c r="B1772" s="357"/>
      <c r="C1772" s="356"/>
      <c r="D1772" s="356"/>
      <c r="E1772" s="356"/>
      <c r="F1772" s="356"/>
      <c r="G1772" s="356"/>
      <c r="H1772" s="358"/>
      <c r="I1772" s="359"/>
      <c r="J1772" s="360"/>
      <c r="K1772" s="360"/>
      <c r="L1772" s="22"/>
      <c r="M1772" s="356"/>
      <c r="N1772"/>
      <c r="O1772" s="361"/>
      <c r="P1772" s="356"/>
    </row>
    <row r="1773" spans="1:16">
      <c r="A1773" s="356"/>
      <c r="B1773" s="357"/>
      <c r="C1773" s="356"/>
      <c r="D1773" s="356"/>
      <c r="E1773" s="356"/>
      <c r="F1773" s="356"/>
      <c r="G1773" s="356"/>
      <c r="H1773" s="358"/>
      <c r="I1773" s="359"/>
      <c r="J1773" s="360"/>
      <c r="K1773" s="360"/>
      <c r="L1773" s="22"/>
      <c r="M1773" s="356"/>
      <c r="N1773"/>
      <c r="O1773" s="361"/>
      <c r="P1773" s="356"/>
    </row>
    <row r="1774" spans="1:16">
      <c r="A1774" s="356"/>
      <c r="B1774" s="357"/>
      <c r="C1774" s="356"/>
      <c r="D1774" s="356"/>
      <c r="E1774" s="356"/>
      <c r="F1774" s="356"/>
      <c r="G1774" s="356"/>
      <c r="H1774" s="358"/>
      <c r="I1774" s="359"/>
      <c r="J1774" s="360"/>
      <c r="K1774" s="360"/>
      <c r="L1774" s="22"/>
      <c r="M1774" s="356"/>
      <c r="N1774"/>
      <c r="O1774" s="361"/>
      <c r="P1774" s="356"/>
    </row>
    <row r="1775" spans="1:16">
      <c r="A1775" s="356"/>
      <c r="B1775" s="357"/>
      <c r="C1775" s="356"/>
      <c r="D1775" s="356"/>
      <c r="E1775" s="356"/>
      <c r="F1775" s="356"/>
      <c r="G1775" s="356"/>
      <c r="H1775" s="358"/>
      <c r="I1775" s="359"/>
      <c r="J1775" s="360"/>
      <c r="K1775" s="360"/>
      <c r="L1775" s="22"/>
      <c r="M1775" s="356"/>
      <c r="N1775"/>
      <c r="O1775" s="361"/>
      <c r="P1775" s="356"/>
    </row>
    <row r="1776" spans="1:16">
      <c r="A1776" s="356"/>
      <c r="B1776" s="357"/>
      <c r="C1776" s="356"/>
      <c r="D1776" s="356"/>
      <c r="E1776" s="356"/>
      <c r="F1776" s="356"/>
      <c r="G1776" s="356"/>
      <c r="H1776" s="358"/>
      <c r="I1776" s="359"/>
      <c r="J1776" s="360"/>
      <c r="K1776" s="360"/>
      <c r="L1776" s="22"/>
      <c r="M1776" s="356"/>
      <c r="N1776"/>
      <c r="O1776" s="361"/>
      <c r="P1776" s="356"/>
    </row>
    <row r="1777" spans="1:16">
      <c r="A1777" s="356"/>
      <c r="B1777" s="357"/>
      <c r="C1777" s="356"/>
      <c r="D1777" s="356"/>
      <c r="E1777" s="356"/>
      <c r="F1777" s="356"/>
      <c r="G1777" s="356"/>
      <c r="H1777" s="358"/>
      <c r="I1777" s="359"/>
      <c r="J1777" s="360"/>
      <c r="K1777" s="360"/>
      <c r="L1777" s="22"/>
      <c r="M1777" s="356"/>
      <c r="N1777"/>
      <c r="O1777" s="361"/>
      <c r="P1777" s="356"/>
    </row>
    <row r="1778" spans="1:16">
      <c r="A1778" s="356"/>
      <c r="B1778" s="357"/>
      <c r="C1778" s="356"/>
      <c r="D1778" s="356"/>
      <c r="E1778" s="356"/>
      <c r="F1778" s="356"/>
      <c r="G1778" s="356"/>
      <c r="H1778" s="358"/>
      <c r="I1778" s="359"/>
      <c r="J1778" s="360"/>
      <c r="K1778" s="360"/>
      <c r="L1778" s="22"/>
      <c r="M1778" s="356"/>
      <c r="N1778"/>
      <c r="O1778" s="361"/>
      <c r="P1778" s="356"/>
    </row>
    <row r="1779" spans="1:16">
      <c r="A1779" s="356"/>
      <c r="B1779" s="357"/>
      <c r="C1779" s="356"/>
      <c r="D1779" s="356"/>
      <c r="E1779" s="356"/>
      <c r="F1779" s="356"/>
      <c r="G1779" s="356"/>
      <c r="H1779" s="358"/>
      <c r="I1779" s="359"/>
      <c r="J1779" s="360"/>
      <c r="K1779" s="360"/>
      <c r="L1779" s="22"/>
      <c r="M1779" s="356"/>
      <c r="N1779"/>
      <c r="O1779" s="361"/>
      <c r="P1779" s="356"/>
    </row>
    <row r="1780" spans="1:16">
      <c r="A1780" s="356"/>
      <c r="B1780" s="357"/>
      <c r="C1780" s="356"/>
      <c r="D1780" s="356"/>
      <c r="E1780" s="356"/>
      <c r="F1780" s="356"/>
      <c r="G1780" s="356"/>
      <c r="H1780" s="358"/>
      <c r="I1780" s="359"/>
      <c r="J1780" s="360"/>
      <c r="K1780" s="360"/>
      <c r="L1780" s="22"/>
      <c r="M1780" s="356"/>
      <c r="N1780"/>
      <c r="O1780" s="361"/>
      <c r="P1780" s="356"/>
    </row>
    <row r="1781" spans="1:16">
      <c r="A1781" s="356"/>
      <c r="B1781" s="357"/>
      <c r="C1781" s="356"/>
      <c r="D1781" s="356"/>
      <c r="E1781" s="356"/>
      <c r="F1781" s="356"/>
      <c r="G1781" s="356"/>
      <c r="H1781" s="358"/>
      <c r="I1781" s="359"/>
      <c r="J1781" s="360"/>
      <c r="K1781" s="360"/>
      <c r="L1781" s="22"/>
      <c r="M1781" s="356"/>
      <c r="N1781"/>
      <c r="O1781" s="361"/>
      <c r="P1781" s="356"/>
    </row>
    <row r="1782" spans="1:16">
      <c r="A1782" s="356"/>
      <c r="B1782" s="357"/>
      <c r="C1782" s="356"/>
      <c r="D1782" s="356"/>
      <c r="E1782" s="356"/>
      <c r="F1782" s="356"/>
      <c r="G1782" s="356"/>
      <c r="H1782" s="358"/>
      <c r="I1782" s="359"/>
      <c r="J1782" s="360"/>
      <c r="K1782" s="360"/>
      <c r="L1782" s="22"/>
      <c r="M1782" s="356"/>
      <c r="N1782"/>
      <c r="O1782" s="361"/>
      <c r="P1782" s="356"/>
    </row>
    <row r="1783" spans="1:16">
      <c r="A1783" s="356"/>
      <c r="B1783" s="357"/>
      <c r="C1783" s="356"/>
      <c r="D1783" s="356"/>
      <c r="E1783" s="356"/>
      <c r="F1783" s="356"/>
      <c r="G1783" s="356"/>
      <c r="H1783" s="358"/>
      <c r="I1783" s="359"/>
      <c r="J1783" s="360"/>
      <c r="K1783" s="360"/>
      <c r="L1783" s="22"/>
      <c r="M1783" s="356"/>
      <c r="N1783"/>
      <c r="O1783" s="361"/>
      <c r="P1783" s="356"/>
    </row>
    <row r="1784" spans="1:16">
      <c r="A1784" s="356"/>
      <c r="B1784" s="357"/>
      <c r="C1784" s="356"/>
      <c r="D1784" s="356"/>
      <c r="E1784" s="356"/>
      <c r="F1784" s="356"/>
      <c r="G1784" s="356"/>
      <c r="H1784" s="358"/>
      <c r="I1784" s="359"/>
      <c r="J1784" s="360"/>
      <c r="K1784" s="360"/>
      <c r="L1784" s="22"/>
      <c r="M1784" s="356"/>
      <c r="N1784"/>
      <c r="O1784" s="361"/>
      <c r="P1784" s="356"/>
    </row>
    <row r="1785" spans="1:16">
      <c r="A1785" s="356"/>
      <c r="B1785" s="357"/>
      <c r="C1785" s="356"/>
      <c r="D1785" s="356"/>
      <c r="E1785" s="356"/>
      <c r="F1785" s="356"/>
      <c r="G1785" s="356"/>
      <c r="H1785" s="358"/>
      <c r="I1785" s="359"/>
      <c r="J1785" s="360"/>
      <c r="K1785" s="360"/>
      <c r="L1785" s="22"/>
      <c r="M1785" s="356"/>
      <c r="N1785"/>
      <c r="O1785" s="361"/>
      <c r="P1785" s="356"/>
    </row>
    <row r="1786" spans="1:16">
      <c r="A1786" s="356"/>
      <c r="B1786" s="357"/>
      <c r="C1786" s="356"/>
      <c r="D1786" s="356"/>
      <c r="E1786" s="356"/>
      <c r="F1786" s="356"/>
      <c r="G1786" s="356"/>
      <c r="H1786" s="358"/>
      <c r="I1786" s="359"/>
      <c r="J1786" s="360"/>
      <c r="K1786" s="360"/>
      <c r="L1786" s="22"/>
      <c r="M1786" s="356"/>
      <c r="N1786"/>
      <c r="O1786" s="361"/>
      <c r="P1786" s="356"/>
    </row>
    <row r="1787" spans="1:16">
      <c r="A1787" s="356"/>
      <c r="B1787" s="357"/>
      <c r="C1787" s="356"/>
      <c r="D1787" s="356"/>
      <c r="E1787" s="356"/>
      <c r="F1787" s="356"/>
      <c r="G1787" s="356"/>
      <c r="H1787" s="358"/>
      <c r="I1787" s="359"/>
      <c r="J1787" s="360"/>
      <c r="K1787" s="360"/>
      <c r="L1787" s="22"/>
      <c r="M1787" s="356"/>
      <c r="N1787"/>
      <c r="O1787" s="361"/>
      <c r="P1787" s="356"/>
    </row>
    <row r="1788" spans="1:16">
      <c r="A1788" s="356"/>
      <c r="B1788" s="357"/>
      <c r="C1788" s="356"/>
      <c r="D1788" s="356"/>
      <c r="E1788" s="356"/>
      <c r="F1788" s="356"/>
      <c r="G1788" s="356"/>
      <c r="H1788" s="358"/>
      <c r="I1788" s="359"/>
      <c r="J1788" s="360"/>
      <c r="K1788" s="360"/>
      <c r="L1788" s="22"/>
      <c r="M1788" s="356"/>
      <c r="N1788"/>
      <c r="O1788" s="361"/>
      <c r="P1788" s="356"/>
    </row>
    <row r="1789" spans="1:16">
      <c r="A1789" s="356"/>
      <c r="B1789" s="357"/>
      <c r="C1789" s="356"/>
      <c r="D1789" s="356"/>
      <c r="E1789" s="356"/>
      <c r="F1789" s="356"/>
      <c r="G1789" s="356"/>
      <c r="H1789" s="358"/>
      <c r="I1789" s="359"/>
      <c r="J1789" s="360"/>
      <c r="K1789" s="360"/>
      <c r="L1789" s="22"/>
      <c r="M1789" s="356"/>
      <c r="N1789"/>
      <c r="O1789" s="361"/>
      <c r="P1789" s="356"/>
    </row>
    <row r="1790" spans="1:16">
      <c r="A1790" s="356"/>
      <c r="B1790" s="357"/>
      <c r="C1790" s="356"/>
      <c r="D1790" s="356"/>
      <c r="E1790" s="356"/>
      <c r="F1790" s="356"/>
      <c r="G1790" s="356"/>
      <c r="H1790" s="358"/>
      <c r="I1790" s="359"/>
      <c r="J1790" s="360"/>
      <c r="K1790" s="360"/>
      <c r="L1790" s="22"/>
      <c r="M1790" s="356"/>
      <c r="N1790"/>
      <c r="O1790" s="361"/>
      <c r="P1790" s="356"/>
    </row>
    <row r="1791" spans="1:16">
      <c r="A1791" s="356"/>
      <c r="B1791" s="357"/>
      <c r="C1791" s="356"/>
      <c r="D1791" s="356"/>
      <c r="E1791" s="356"/>
      <c r="F1791" s="356"/>
      <c r="G1791" s="356"/>
      <c r="H1791" s="358"/>
      <c r="I1791" s="359"/>
      <c r="J1791" s="360"/>
      <c r="K1791" s="360"/>
      <c r="L1791" s="22"/>
      <c r="M1791" s="356"/>
      <c r="N1791"/>
      <c r="O1791" s="361"/>
      <c r="P1791" s="356"/>
    </row>
    <row r="1792" spans="1:16">
      <c r="A1792" s="356"/>
      <c r="B1792" s="357"/>
      <c r="C1792" s="356"/>
      <c r="D1792" s="356"/>
      <c r="E1792" s="356"/>
      <c r="F1792" s="356"/>
      <c r="G1792" s="356"/>
      <c r="H1792" s="358"/>
      <c r="I1792" s="359"/>
      <c r="J1792" s="360"/>
      <c r="K1792" s="360"/>
      <c r="L1792" s="22"/>
      <c r="M1792" s="356"/>
      <c r="N1792"/>
      <c r="O1792" s="361"/>
      <c r="P1792" s="356"/>
    </row>
    <row r="1793" spans="1:16">
      <c r="A1793" s="356"/>
      <c r="B1793" s="357"/>
      <c r="C1793" s="356"/>
      <c r="D1793" s="356"/>
      <c r="E1793" s="356"/>
      <c r="F1793" s="356"/>
      <c r="G1793" s="356"/>
      <c r="H1793" s="358"/>
      <c r="I1793" s="359"/>
      <c r="J1793" s="360"/>
      <c r="K1793" s="360"/>
      <c r="L1793" s="22"/>
      <c r="M1793" s="356"/>
      <c r="N1793"/>
      <c r="O1793" s="361"/>
      <c r="P1793" s="356"/>
    </row>
    <row r="1794" spans="1:16">
      <c r="A1794" s="356"/>
      <c r="B1794" s="357"/>
      <c r="C1794" s="356"/>
      <c r="D1794" s="356"/>
      <c r="E1794" s="356"/>
      <c r="F1794" s="356"/>
      <c r="G1794" s="356"/>
      <c r="H1794" s="358"/>
      <c r="I1794" s="359"/>
      <c r="J1794" s="360"/>
      <c r="K1794" s="360"/>
      <c r="L1794" s="22"/>
      <c r="M1794" s="356"/>
      <c r="N1794"/>
      <c r="O1794" s="361"/>
      <c r="P1794" s="356"/>
    </row>
    <row r="1795" spans="1:16">
      <c r="A1795" s="356"/>
      <c r="B1795" s="357"/>
      <c r="C1795" s="356"/>
      <c r="D1795" s="356"/>
      <c r="E1795" s="356"/>
      <c r="F1795" s="356"/>
      <c r="G1795" s="356"/>
      <c r="H1795" s="358"/>
      <c r="I1795" s="359"/>
      <c r="J1795" s="360"/>
      <c r="K1795" s="360"/>
      <c r="L1795" s="22"/>
      <c r="M1795" s="356"/>
      <c r="N1795"/>
      <c r="O1795" s="361"/>
      <c r="P1795" s="356"/>
    </row>
    <row r="1796" spans="1:16">
      <c r="A1796" s="356"/>
      <c r="B1796" s="357"/>
      <c r="C1796" s="356"/>
      <c r="D1796" s="356"/>
      <c r="E1796" s="356"/>
      <c r="F1796" s="356"/>
      <c r="G1796" s="356"/>
      <c r="H1796" s="358"/>
      <c r="I1796" s="359"/>
      <c r="J1796" s="360"/>
      <c r="K1796" s="360"/>
      <c r="L1796" s="22"/>
      <c r="M1796" s="356"/>
      <c r="N1796"/>
      <c r="O1796" s="361"/>
      <c r="P1796" s="356"/>
    </row>
    <row r="1797" spans="1:16">
      <c r="A1797" s="356"/>
      <c r="B1797" s="357"/>
      <c r="C1797" s="356"/>
      <c r="D1797" s="356"/>
      <c r="E1797" s="356"/>
      <c r="F1797" s="356"/>
      <c r="G1797" s="356"/>
      <c r="H1797" s="358"/>
      <c r="I1797" s="359"/>
      <c r="J1797" s="360"/>
      <c r="K1797" s="360"/>
      <c r="L1797" s="22"/>
      <c r="M1797" s="356"/>
      <c r="N1797"/>
      <c r="O1797" s="361"/>
      <c r="P1797" s="356"/>
    </row>
    <row r="1798" spans="1:16">
      <c r="A1798" s="356"/>
      <c r="B1798" s="357"/>
      <c r="C1798" s="356"/>
      <c r="D1798" s="356"/>
      <c r="E1798" s="356"/>
      <c r="F1798" s="356"/>
      <c r="G1798" s="356"/>
      <c r="H1798" s="358"/>
      <c r="I1798" s="359"/>
      <c r="J1798" s="360"/>
      <c r="K1798" s="360"/>
      <c r="L1798" s="22"/>
      <c r="M1798" s="356"/>
      <c r="N1798"/>
      <c r="O1798" s="361"/>
      <c r="P1798" s="356"/>
    </row>
    <row r="1799" spans="1:16">
      <c r="A1799" s="356"/>
      <c r="B1799" s="357"/>
      <c r="C1799" s="356"/>
      <c r="D1799" s="356"/>
      <c r="E1799" s="356"/>
      <c r="F1799" s="356"/>
      <c r="G1799" s="356"/>
      <c r="H1799" s="358"/>
      <c r="I1799" s="359"/>
      <c r="J1799" s="360"/>
      <c r="K1799" s="360"/>
      <c r="L1799" s="22"/>
      <c r="M1799" s="356"/>
      <c r="N1799"/>
      <c r="O1799" s="361"/>
      <c r="P1799" s="356"/>
    </row>
    <row r="1800" spans="1:16">
      <c r="A1800" s="356"/>
      <c r="B1800" s="357"/>
      <c r="C1800" s="356"/>
      <c r="D1800" s="356"/>
      <c r="E1800" s="356"/>
      <c r="F1800" s="356"/>
      <c r="G1800" s="356"/>
      <c r="H1800" s="358"/>
      <c r="I1800" s="359"/>
      <c r="J1800" s="360"/>
      <c r="K1800" s="360"/>
      <c r="L1800" s="22"/>
      <c r="M1800" s="356"/>
      <c r="N1800"/>
      <c r="O1800" s="361"/>
      <c r="P1800" s="356"/>
    </row>
    <row r="1801" spans="1:16">
      <c r="A1801" s="356"/>
      <c r="B1801" s="357"/>
      <c r="C1801" s="356"/>
      <c r="D1801" s="356"/>
      <c r="E1801" s="356"/>
      <c r="F1801" s="356"/>
      <c r="G1801" s="356"/>
      <c r="H1801" s="358"/>
      <c r="I1801" s="359"/>
      <c r="J1801" s="360"/>
      <c r="K1801" s="360"/>
      <c r="L1801" s="22"/>
      <c r="M1801" s="356"/>
      <c r="N1801"/>
      <c r="O1801" s="361"/>
      <c r="P1801" s="356"/>
    </row>
    <row r="1802" spans="1:16">
      <c r="A1802" s="356"/>
      <c r="B1802" s="357"/>
      <c r="C1802" s="356"/>
      <c r="D1802" s="356"/>
      <c r="E1802" s="356"/>
      <c r="F1802" s="356"/>
      <c r="G1802" s="356"/>
      <c r="H1802" s="358"/>
      <c r="I1802" s="359"/>
      <c r="J1802" s="360"/>
      <c r="K1802" s="360"/>
      <c r="L1802" s="22"/>
      <c r="M1802" s="356"/>
      <c r="N1802"/>
      <c r="O1802" s="361"/>
      <c r="P1802" s="356"/>
    </row>
    <row r="1803" spans="1:16">
      <c r="A1803" s="356"/>
      <c r="B1803" s="357"/>
      <c r="C1803" s="356"/>
      <c r="D1803" s="356"/>
      <c r="E1803" s="356"/>
      <c r="F1803" s="356"/>
      <c r="G1803" s="356"/>
      <c r="H1803" s="358"/>
      <c r="I1803" s="359"/>
      <c r="J1803" s="360"/>
      <c r="K1803" s="360"/>
      <c r="L1803" s="22"/>
      <c r="M1803" s="356"/>
      <c r="N1803"/>
      <c r="O1803" s="361"/>
      <c r="P1803" s="356"/>
    </row>
    <row r="1804" spans="1:16">
      <c r="A1804" s="356"/>
      <c r="B1804" s="357"/>
      <c r="C1804" s="356"/>
      <c r="D1804" s="356"/>
      <c r="E1804" s="356"/>
      <c r="F1804" s="356"/>
      <c r="G1804" s="356"/>
      <c r="H1804" s="358"/>
      <c r="I1804" s="359"/>
      <c r="J1804" s="360"/>
      <c r="K1804" s="360"/>
      <c r="L1804" s="22"/>
      <c r="M1804" s="356"/>
      <c r="N1804"/>
      <c r="O1804" s="361"/>
      <c r="P1804" s="356"/>
    </row>
    <row r="1805" spans="1:16">
      <c r="A1805" s="356"/>
      <c r="B1805" s="357"/>
      <c r="C1805" s="356"/>
      <c r="D1805" s="356"/>
      <c r="E1805" s="356"/>
      <c r="F1805" s="356"/>
      <c r="G1805" s="356"/>
      <c r="H1805" s="358"/>
      <c r="I1805" s="359"/>
      <c r="J1805" s="360"/>
      <c r="K1805" s="360"/>
      <c r="L1805" s="22"/>
      <c r="M1805" s="356"/>
      <c r="N1805"/>
      <c r="O1805" s="361"/>
      <c r="P1805" s="356"/>
    </row>
    <row r="1806" spans="1:16">
      <c r="A1806" s="356"/>
      <c r="B1806" s="357"/>
      <c r="C1806" s="356"/>
      <c r="D1806" s="356"/>
      <c r="E1806" s="356"/>
      <c r="F1806" s="356"/>
      <c r="G1806" s="356"/>
      <c r="H1806" s="358"/>
      <c r="I1806" s="359"/>
      <c r="J1806" s="360"/>
      <c r="K1806" s="360"/>
      <c r="L1806" s="22"/>
      <c r="M1806" s="356"/>
      <c r="N1806"/>
      <c r="O1806" s="361"/>
      <c r="P1806" s="356"/>
    </row>
    <row r="1807" spans="1:16">
      <c r="A1807" s="356"/>
      <c r="B1807" s="357"/>
      <c r="C1807" s="356"/>
      <c r="D1807" s="356"/>
      <c r="E1807" s="356"/>
      <c r="F1807" s="356"/>
      <c r="G1807" s="356"/>
      <c r="H1807" s="358"/>
      <c r="I1807" s="359"/>
      <c r="J1807" s="360"/>
      <c r="K1807" s="360"/>
      <c r="L1807" s="22"/>
      <c r="M1807" s="356"/>
      <c r="N1807"/>
      <c r="O1807" s="361"/>
      <c r="P1807" s="356"/>
    </row>
    <row r="1808" spans="1:16">
      <c r="A1808" s="356"/>
      <c r="B1808" s="357"/>
      <c r="C1808" s="356"/>
      <c r="D1808" s="356"/>
      <c r="E1808" s="356"/>
      <c r="F1808" s="356"/>
      <c r="G1808" s="356"/>
      <c r="H1808" s="358"/>
      <c r="I1808" s="359"/>
      <c r="J1808" s="360"/>
      <c r="K1808" s="360"/>
      <c r="L1808" s="22"/>
      <c r="M1808" s="356"/>
      <c r="N1808"/>
      <c r="O1808" s="361"/>
      <c r="P1808" s="356"/>
    </row>
    <row r="1809" spans="1:16">
      <c r="A1809" s="356"/>
      <c r="B1809" s="357"/>
      <c r="C1809" s="356"/>
      <c r="D1809" s="356"/>
      <c r="E1809" s="356"/>
      <c r="F1809" s="356"/>
      <c r="G1809" s="356"/>
      <c r="H1809" s="358"/>
      <c r="I1809" s="359"/>
      <c r="J1809" s="360"/>
      <c r="K1809" s="360"/>
      <c r="L1809" s="22"/>
      <c r="M1809" s="356"/>
      <c r="N1809"/>
      <c r="O1809" s="361"/>
      <c r="P1809" s="356"/>
    </row>
    <row r="1810" spans="1:16">
      <c r="A1810" s="356"/>
      <c r="B1810" s="357"/>
      <c r="C1810" s="356"/>
      <c r="D1810" s="356"/>
      <c r="E1810" s="356"/>
      <c r="F1810" s="356"/>
      <c r="G1810" s="356"/>
      <c r="H1810" s="358"/>
      <c r="I1810" s="359"/>
      <c r="J1810" s="360"/>
      <c r="K1810" s="360"/>
      <c r="L1810" s="22"/>
      <c r="M1810" s="356"/>
      <c r="N1810"/>
      <c r="O1810" s="361"/>
      <c r="P1810" s="356"/>
    </row>
    <row r="1811" spans="1:16">
      <c r="A1811" s="356"/>
      <c r="B1811" s="357"/>
      <c r="C1811" s="356"/>
      <c r="D1811" s="356"/>
      <c r="E1811" s="356"/>
      <c r="F1811" s="356"/>
      <c r="G1811" s="356"/>
      <c r="H1811" s="358"/>
      <c r="I1811" s="359"/>
      <c r="J1811" s="360"/>
      <c r="K1811" s="360"/>
      <c r="L1811" s="22"/>
      <c r="M1811" s="356"/>
      <c r="N1811"/>
      <c r="O1811" s="361"/>
      <c r="P1811" s="356"/>
    </row>
    <row r="1812" spans="1:16">
      <c r="A1812" s="356"/>
      <c r="B1812" s="357"/>
      <c r="C1812" s="356"/>
      <c r="D1812" s="356"/>
      <c r="E1812" s="356"/>
      <c r="F1812" s="356"/>
      <c r="G1812" s="356"/>
      <c r="H1812" s="358"/>
      <c r="I1812" s="359"/>
      <c r="J1812" s="360"/>
      <c r="K1812" s="360"/>
      <c r="L1812" s="22"/>
      <c r="M1812" s="356"/>
      <c r="N1812"/>
      <c r="O1812" s="361"/>
      <c r="P1812" s="356"/>
    </row>
    <row r="1813" spans="1:16">
      <c r="A1813" s="356"/>
      <c r="B1813" s="357"/>
      <c r="C1813" s="356"/>
      <c r="D1813" s="356"/>
      <c r="E1813" s="356"/>
      <c r="F1813" s="356"/>
      <c r="G1813" s="356"/>
      <c r="H1813" s="358"/>
      <c r="I1813" s="359"/>
      <c r="J1813" s="360"/>
      <c r="K1813" s="360"/>
      <c r="L1813" s="22"/>
      <c r="M1813" s="356"/>
      <c r="N1813"/>
      <c r="O1813" s="361"/>
      <c r="P1813" s="356"/>
    </row>
    <row r="1814" spans="1:16">
      <c r="A1814" s="356"/>
      <c r="B1814" s="357"/>
      <c r="C1814" s="356"/>
      <c r="D1814" s="356"/>
      <c r="E1814" s="356"/>
      <c r="F1814" s="356"/>
      <c r="G1814" s="356"/>
      <c r="H1814" s="358"/>
      <c r="I1814" s="359"/>
      <c r="J1814" s="360"/>
      <c r="K1814" s="360"/>
      <c r="L1814" s="22"/>
      <c r="M1814" s="356"/>
      <c r="N1814"/>
      <c r="O1814" s="361"/>
      <c r="P1814" s="356"/>
    </row>
    <row r="1815" spans="1:16">
      <c r="A1815" s="356"/>
      <c r="B1815" s="357"/>
      <c r="C1815" s="356"/>
      <c r="D1815" s="356"/>
      <c r="E1815" s="356"/>
      <c r="F1815" s="356"/>
      <c r="G1815" s="356"/>
      <c r="H1815" s="358"/>
      <c r="I1815" s="359"/>
      <c r="J1815" s="360"/>
      <c r="K1815" s="360"/>
      <c r="L1815" s="22"/>
      <c r="M1815" s="356"/>
      <c r="N1815"/>
      <c r="O1815" s="361"/>
      <c r="P1815" s="356"/>
    </row>
    <row r="1816" spans="1:16">
      <c r="A1816" s="356"/>
      <c r="B1816" s="357"/>
      <c r="C1816" s="356"/>
      <c r="D1816" s="356"/>
      <c r="E1816" s="356"/>
      <c r="F1816" s="356"/>
      <c r="G1816" s="356"/>
      <c r="H1816" s="358"/>
      <c r="I1816" s="359"/>
      <c r="J1816" s="360"/>
      <c r="K1816" s="360"/>
      <c r="L1816" s="22"/>
      <c r="M1816" s="356"/>
      <c r="N1816"/>
      <c r="O1816" s="361"/>
      <c r="P1816" s="356"/>
    </row>
    <row r="1817" spans="1:16">
      <c r="A1817" s="356"/>
      <c r="B1817" s="357"/>
      <c r="C1817" s="356"/>
      <c r="D1817" s="356"/>
      <c r="E1817" s="356"/>
      <c r="F1817" s="356"/>
      <c r="G1817" s="356"/>
      <c r="H1817" s="358"/>
      <c r="I1817" s="359"/>
      <c r="J1817" s="360"/>
      <c r="K1817" s="360"/>
      <c r="L1817" s="22"/>
      <c r="M1817" s="356"/>
      <c r="N1817"/>
      <c r="O1817" s="361"/>
      <c r="P1817" s="356"/>
    </row>
    <row r="1818" spans="1:16">
      <c r="A1818" s="356"/>
      <c r="B1818" s="357"/>
      <c r="C1818" s="356"/>
      <c r="D1818" s="356"/>
      <c r="E1818" s="356"/>
      <c r="F1818" s="356"/>
      <c r="G1818" s="356"/>
      <c r="H1818" s="358"/>
      <c r="I1818" s="359"/>
      <c r="J1818" s="360"/>
      <c r="K1818" s="360"/>
      <c r="L1818" s="22"/>
      <c r="M1818" s="356"/>
      <c r="N1818"/>
      <c r="O1818" s="361"/>
      <c r="P1818" s="356"/>
    </row>
    <row r="1819" spans="1:16">
      <c r="A1819" s="356"/>
      <c r="B1819" s="357"/>
      <c r="C1819" s="356"/>
      <c r="D1819" s="356"/>
      <c r="E1819" s="356"/>
      <c r="F1819" s="356"/>
      <c r="G1819" s="356"/>
      <c r="H1819" s="358"/>
      <c r="I1819" s="359"/>
      <c r="J1819" s="360"/>
      <c r="K1819" s="360"/>
      <c r="L1819" s="22"/>
      <c r="M1819" s="356"/>
      <c r="N1819"/>
      <c r="O1819" s="361"/>
      <c r="P1819" s="356"/>
    </row>
    <row r="1820" spans="1:16">
      <c r="A1820" s="356"/>
      <c r="B1820" s="357"/>
      <c r="C1820" s="356"/>
      <c r="D1820" s="356"/>
      <c r="E1820" s="356"/>
      <c r="F1820" s="356"/>
      <c r="G1820" s="356"/>
      <c r="H1820" s="358"/>
      <c r="I1820" s="359"/>
      <c r="J1820" s="360"/>
      <c r="K1820" s="360"/>
      <c r="L1820" s="22"/>
      <c r="M1820" s="356"/>
      <c r="N1820"/>
      <c r="O1820" s="361"/>
      <c r="P1820" s="356"/>
    </row>
    <row r="1821" spans="1:16">
      <c r="A1821" s="356"/>
      <c r="B1821" s="357"/>
      <c r="C1821" s="356"/>
      <c r="D1821" s="356"/>
      <c r="E1821" s="356"/>
      <c r="F1821" s="356"/>
      <c r="G1821" s="356"/>
      <c r="H1821" s="358"/>
      <c r="I1821" s="359"/>
      <c r="J1821" s="360"/>
      <c r="K1821" s="360"/>
      <c r="L1821" s="22"/>
      <c r="M1821" s="356"/>
      <c r="N1821"/>
      <c r="O1821" s="361"/>
      <c r="P1821" s="356"/>
    </row>
    <row r="1822" spans="1:16">
      <c r="A1822" s="356"/>
      <c r="B1822" s="357"/>
      <c r="C1822" s="356"/>
      <c r="D1822" s="356"/>
      <c r="E1822" s="356"/>
      <c r="F1822" s="356"/>
      <c r="G1822" s="356"/>
      <c r="H1822" s="358"/>
      <c r="I1822" s="359"/>
      <c r="J1822" s="360"/>
      <c r="K1822" s="360"/>
      <c r="L1822" s="22"/>
      <c r="M1822" s="356"/>
      <c r="N1822"/>
      <c r="O1822" s="361"/>
      <c r="P1822" s="356"/>
    </row>
    <row r="1823" spans="1:16">
      <c r="A1823" s="356"/>
      <c r="B1823" s="357"/>
      <c r="C1823" s="356"/>
      <c r="D1823" s="356"/>
      <c r="E1823" s="356"/>
      <c r="F1823" s="356"/>
      <c r="G1823" s="356"/>
      <c r="H1823" s="358"/>
      <c r="I1823" s="359"/>
      <c r="J1823" s="360"/>
      <c r="K1823" s="360"/>
      <c r="L1823" s="22"/>
      <c r="M1823" s="356"/>
      <c r="N1823"/>
      <c r="O1823" s="361"/>
      <c r="P1823" s="356"/>
    </row>
    <row r="1824" spans="1:16">
      <c r="A1824" s="356"/>
      <c r="B1824" s="357"/>
      <c r="C1824" s="356"/>
      <c r="D1824" s="356"/>
      <c r="E1824" s="356"/>
      <c r="F1824" s="356"/>
      <c r="G1824" s="356"/>
      <c r="H1824" s="358"/>
      <c r="I1824" s="359"/>
      <c r="J1824" s="360"/>
      <c r="K1824" s="360"/>
      <c r="L1824" s="22"/>
      <c r="M1824" s="356"/>
      <c r="N1824"/>
      <c r="O1824" s="361"/>
      <c r="P1824" s="356"/>
    </row>
    <row r="1825" spans="1:16">
      <c r="A1825" s="356"/>
      <c r="B1825" s="357"/>
      <c r="C1825" s="356"/>
      <c r="D1825" s="356"/>
      <c r="E1825" s="356"/>
      <c r="F1825" s="356"/>
      <c r="G1825" s="356"/>
      <c r="H1825" s="358"/>
      <c r="I1825" s="359"/>
      <c r="J1825" s="360"/>
      <c r="K1825" s="360"/>
      <c r="L1825" s="22"/>
      <c r="M1825" s="356"/>
      <c r="N1825"/>
      <c r="O1825" s="361"/>
      <c r="P1825" s="356"/>
    </row>
    <row r="1826" spans="1:16">
      <c r="A1826" s="356"/>
      <c r="B1826" s="357"/>
      <c r="C1826" s="356"/>
      <c r="D1826" s="356"/>
      <c r="E1826" s="356"/>
      <c r="F1826" s="356"/>
      <c r="G1826" s="356"/>
      <c r="H1826" s="358"/>
      <c r="I1826" s="359"/>
      <c r="J1826" s="360"/>
      <c r="K1826" s="360"/>
      <c r="L1826" s="22"/>
      <c r="M1826" s="356"/>
      <c r="N1826"/>
      <c r="O1826" s="361"/>
      <c r="P1826" s="356"/>
    </row>
    <row r="1827" spans="1:16">
      <c r="A1827" s="356"/>
      <c r="B1827" s="357"/>
      <c r="C1827" s="356"/>
      <c r="D1827" s="356"/>
      <c r="E1827" s="356"/>
      <c r="F1827" s="356"/>
      <c r="G1827" s="356"/>
      <c r="H1827" s="358"/>
      <c r="I1827" s="359"/>
      <c r="J1827" s="360"/>
      <c r="K1827" s="360"/>
      <c r="L1827" s="22"/>
      <c r="M1827" s="356"/>
      <c r="N1827"/>
      <c r="O1827" s="361"/>
      <c r="P1827" s="356"/>
    </row>
    <row r="1828" spans="1:16">
      <c r="A1828" s="356"/>
      <c r="B1828" s="357"/>
      <c r="C1828" s="356"/>
      <c r="D1828" s="356"/>
      <c r="E1828" s="356"/>
      <c r="F1828" s="356"/>
      <c r="G1828" s="356"/>
      <c r="H1828" s="358"/>
      <c r="I1828" s="359"/>
      <c r="J1828" s="360"/>
      <c r="K1828" s="360"/>
      <c r="L1828" s="22"/>
      <c r="M1828" s="356"/>
      <c r="N1828"/>
      <c r="O1828" s="361"/>
      <c r="P1828" s="356"/>
    </row>
    <row r="1829" spans="1:16">
      <c r="A1829" s="356"/>
      <c r="B1829" s="357"/>
      <c r="C1829" s="356"/>
      <c r="D1829" s="356"/>
      <c r="E1829" s="356"/>
      <c r="F1829" s="356"/>
      <c r="G1829" s="356"/>
      <c r="H1829" s="358"/>
      <c r="I1829" s="359"/>
      <c r="J1829" s="360"/>
      <c r="K1829" s="360"/>
      <c r="L1829" s="22"/>
      <c r="M1829" s="356"/>
      <c r="N1829"/>
      <c r="O1829" s="361"/>
      <c r="P1829" s="356"/>
    </row>
    <row r="1830" spans="1:16">
      <c r="A1830" s="356"/>
      <c r="B1830" s="357"/>
      <c r="C1830" s="356"/>
      <c r="D1830" s="356"/>
      <c r="E1830" s="356"/>
      <c r="F1830" s="356"/>
      <c r="G1830" s="356"/>
      <c r="H1830" s="358"/>
      <c r="I1830" s="359"/>
      <c r="J1830" s="360"/>
      <c r="K1830" s="360"/>
      <c r="L1830" s="22"/>
      <c r="M1830" s="356"/>
      <c r="N1830"/>
      <c r="O1830" s="361"/>
      <c r="P1830" s="356"/>
    </row>
    <row r="1831" spans="1:16">
      <c r="A1831" s="356"/>
      <c r="B1831" s="357"/>
      <c r="C1831" s="356"/>
      <c r="D1831" s="356"/>
      <c r="E1831" s="356"/>
      <c r="F1831" s="356"/>
      <c r="G1831" s="356"/>
      <c r="H1831" s="358"/>
      <c r="I1831" s="359"/>
      <c r="J1831" s="360"/>
      <c r="K1831" s="360"/>
      <c r="L1831" s="22"/>
      <c r="M1831" s="356"/>
      <c r="N1831"/>
      <c r="O1831" s="361"/>
      <c r="P1831" s="356"/>
    </row>
    <row r="1832" spans="1:16">
      <c r="A1832" s="356"/>
      <c r="B1832" s="357"/>
      <c r="C1832" s="356"/>
      <c r="D1832" s="356"/>
      <c r="E1832" s="356"/>
      <c r="F1832" s="356"/>
      <c r="G1832" s="356"/>
      <c r="H1832" s="358"/>
      <c r="I1832" s="359"/>
      <c r="J1832" s="360"/>
      <c r="K1832" s="360"/>
      <c r="L1832" s="22"/>
      <c r="M1832" s="356"/>
      <c r="N1832"/>
      <c r="O1832" s="361"/>
      <c r="P1832" s="356"/>
    </row>
    <row r="1833" spans="1:16">
      <c r="A1833" s="356"/>
      <c r="B1833" s="357"/>
      <c r="C1833" s="356"/>
      <c r="D1833" s="356"/>
      <c r="E1833" s="356"/>
      <c r="F1833" s="356"/>
      <c r="G1833" s="356"/>
      <c r="H1833" s="358"/>
      <c r="I1833" s="359"/>
      <c r="J1833" s="360"/>
      <c r="K1833" s="360"/>
      <c r="L1833" s="22"/>
      <c r="M1833" s="356"/>
      <c r="N1833"/>
      <c r="O1833" s="361"/>
      <c r="P1833" s="356"/>
    </row>
    <row r="1834" spans="1:16">
      <c r="A1834" s="356"/>
      <c r="B1834" s="357"/>
      <c r="C1834" s="356"/>
      <c r="D1834" s="356"/>
      <c r="E1834" s="356"/>
      <c r="F1834" s="356"/>
      <c r="G1834" s="356"/>
      <c r="H1834" s="358"/>
      <c r="I1834" s="359"/>
      <c r="J1834" s="360"/>
      <c r="K1834" s="360"/>
      <c r="L1834" s="22"/>
      <c r="M1834" s="356"/>
      <c r="N1834"/>
      <c r="O1834" s="361"/>
      <c r="P1834" s="356"/>
    </row>
    <row r="1835" spans="1:16">
      <c r="A1835" s="356"/>
      <c r="B1835" s="357"/>
      <c r="C1835" s="356"/>
      <c r="D1835" s="356"/>
      <c r="E1835" s="356"/>
      <c r="F1835" s="356"/>
      <c r="G1835" s="356"/>
      <c r="H1835" s="358"/>
      <c r="I1835" s="359"/>
      <c r="J1835" s="360"/>
      <c r="K1835" s="360"/>
      <c r="L1835" s="22"/>
      <c r="M1835" s="356"/>
      <c r="N1835"/>
      <c r="O1835" s="361"/>
      <c r="P1835" s="356"/>
    </row>
    <row r="1836" spans="1:16">
      <c r="A1836" s="356"/>
      <c r="B1836" s="357"/>
      <c r="C1836" s="356"/>
      <c r="D1836" s="356"/>
      <c r="E1836" s="356"/>
      <c r="F1836" s="356"/>
      <c r="G1836" s="356"/>
      <c r="H1836" s="358"/>
      <c r="I1836" s="359"/>
      <c r="J1836" s="360"/>
      <c r="K1836" s="360"/>
      <c r="L1836" s="22"/>
      <c r="M1836" s="356"/>
      <c r="N1836"/>
      <c r="O1836" s="361"/>
      <c r="P1836" s="356"/>
    </row>
    <row r="1837" spans="1:16">
      <c r="A1837" s="356"/>
      <c r="B1837" s="357"/>
      <c r="C1837" s="356"/>
      <c r="D1837" s="356"/>
      <c r="E1837" s="356"/>
      <c r="F1837" s="356"/>
      <c r="G1837" s="356"/>
      <c r="H1837" s="358"/>
      <c r="I1837" s="359"/>
      <c r="J1837" s="360"/>
      <c r="K1837" s="360"/>
      <c r="L1837" s="22"/>
      <c r="M1837" s="356"/>
      <c r="N1837"/>
      <c r="O1837" s="361"/>
      <c r="P1837" s="356"/>
    </row>
    <row r="1838" spans="1:16">
      <c r="A1838" s="356"/>
      <c r="B1838" s="357"/>
      <c r="C1838" s="356"/>
      <c r="D1838" s="356"/>
      <c r="E1838" s="356"/>
      <c r="F1838" s="356"/>
      <c r="G1838" s="356"/>
      <c r="H1838" s="358"/>
      <c r="I1838" s="359"/>
      <c r="J1838" s="360"/>
      <c r="K1838" s="360"/>
      <c r="L1838" s="22"/>
      <c r="M1838" s="356"/>
      <c r="N1838"/>
      <c r="O1838" s="361"/>
      <c r="P1838" s="356"/>
    </row>
    <row r="1839" spans="1:16">
      <c r="A1839" s="356"/>
      <c r="B1839" s="357"/>
      <c r="C1839" s="356"/>
      <c r="D1839" s="356"/>
      <c r="E1839" s="356"/>
      <c r="F1839" s="356"/>
      <c r="G1839" s="356"/>
      <c r="H1839" s="358"/>
      <c r="I1839" s="359"/>
      <c r="J1839" s="360"/>
      <c r="K1839" s="360"/>
      <c r="L1839" s="22"/>
      <c r="M1839" s="356"/>
      <c r="N1839"/>
      <c r="O1839" s="361"/>
      <c r="P1839" s="356"/>
    </row>
    <row r="1840" spans="1:16">
      <c r="A1840" s="356"/>
      <c r="B1840" s="357"/>
      <c r="C1840" s="356"/>
      <c r="D1840" s="356"/>
      <c r="E1840" s="356"/>
      <c r="F1840" s="356"/>
      <c r="G1840" s="356"/>
      <c r="H1840" s="358"/>
      <c r="I1840" s="359"/>
      <c r="J1840" s="360"/>
      <c r="K1840" s="360"/>
      <c r="L1840" s="22"/>
      <c r="M1840" s="356"/>
      <c r="N1840"/>
      <c r="O1840" s="361"/>
      <c r="P1840" s="356"/>
    </row>
    <row r="1841" spans="1:16">
      <c r="A1841" s="356"/>
      <c r="B1841" s="357"/>
      <c r="C1841" s="356"/>
      <c r="D1841" s="356"/>
      <c r="E1841" s="356"/>
      <c r="F1841" s="356"/>
      <c r="G1841" s="356"/>
      <c r="H1841" s="358"/>
      <c r="I1841" s="359"/>
      <c r="J1841" s="360"/>
      <c r="K1841" s="360"/>
      <c r="L1841" s="22"/>
      <c r="M1841" s="356"/>
      <c r="N1841"/>
      <c r="O1841" s="361"/>
      <c r="P1841" s="356"/>
    </row>
    <row r="1842" spans="1:16">
      <c r="A1842" s="356"/>
      <c r="B1842" s="357"/>
      <c r="C1842" s="356"/>
      <c r="D1842" s="356"/>
      <c r="E1842" s="356"/>
      <c r="F1842" s="356"/>
      <c r="G1842" s="356"/>
      <c r="H1842" s="358"/>
      <c r="I1842" s="359"/>
      <c r="J1842" s="360"/>
      <c r="K1842" s="360"/>
      <c r="L1842" s="22"/>
      <c r="M1842" s="356"/>
      <c r="N1842"/>
      <c r="O1842" s="361"/>
      <c r="P1842" s="356"/>
    </row>
    <row r="1843" spans="1:16">
      <c r="A1843" s="356"/>
      <c r="B1843" s="357"/>
      <c r="C1843" s="356"/>
      <c r="D1843" s="356"/>
      <c r="E1843" s="356"/>
      <c r="F1843" s="356"/>
      <c r="G1843" s="356"/>
      <c r="H1843" s="358"/>
      <c r="I1843" s="359"/>
      <c r="J1843" s="360"/>
      <c r="K1843" s="360"/>
      <c r="L1843" s="22"/>
      <c r="M1843" s="356"/>
      <c r="N1843"/>
      <c r="O1843" s="361"/>
      <c r="P1843" s="356"/>
    </row>
    <row r="1844" spans="1:16">
      <c r="A1844" s="356"/>
      <c r="B1844" s="357"/>
      <c r="C1844" s="356"/>
      <c r="D1844" s="356"/>
      <c r="E1844" s="356"/>
      <c r="F1844" s="356"/>
      <c r="G1844" s="356"/>
      <c r="H1844" s="358"/>
      <c r="I1844" s="359"/>
      <c r="J1844" s="360"/>
      <c r="K1844" s="360"/>
      <c r="L1844" s="22"/>
      <c r="M1844" s="356"/>
      <c r="N1844"/>
      <c r="O1844" s="361"/>
      <c r="P1844" s="356"/>
    </row>
    <row r="1845" spans="1:16">
      <c r="A1845" s="356"/>
      <c r="B1845" s="357"/>
      <c r="C1845" s="356"/>
      <c r="D1845" s="356"/>
      <c r="E1845" s="356"/>
      <c r="F1845" s="356"/>
      <c r="G1845" s="356"/>
      <c r="H1845" s="358"/>
      <c r="I1845" s="359"/>
      <c r="J1845" s="360"/>
      <c r="K1845" s="360"/>
      <c r="L1845" s="22"/>
      <c r="M1845" s="356"/>
      <c r="N1845"/>
      <c r="O1845" s="361"/>
      <c r="P1845" s="356"/>
    </row>
    <row r="1846" spans="1:16">
      <c r="A1846" s="356"/>
      <c r="B1846" s="357"/>
      <c r="C1846" s="356"/>
      <c r="D1846" s="356"/>
      <c r="E1846" s="356"/>
      <c r="F1846" s="356"/>
      <c r="G1846" s="356"/>
      <c r="H1846" s="358"/>
      <c r="I1846" s="359"/>
      <c r="J1846" s="360"/>
      <c r="K1846" s="360"/>
      <c r="L1846" s="22"/>
      <c r="M1846" s="356"/>
      <c r="N1846"/>
      <c r="O1846" s="361"/>
      <c r="P1846" s="356"/>
    </row>
    <row r="1847" spans="1:16">
      <c r="A1847" s="356"/>
      <c r="B1847" s="357"/>
      <c r="C1847" s="356"/>
      <c r="D1847" s="356"/>
      <c r="E1847" s="356"/>
      <c r="F1847" s="356"/>
      <c r="G1847" s="356"/>
      <c r="H1847" s="358"/>
      <c r="I1847" s="359"/>
      <c r="J1847" s="360"/>
      <c r="K1847" s="360"/>
      <c r="L1847" s="22"/>
      <c r="M1847" s="356"/>
      <c r="N1847"/>
      <c r="O1847" s="361"/>
      <c r="P1847" s="356"/>
    </row>
    <row r="1848" spans="1:16">
      <c r="A1848" s="356"/>
      <c r="B1848" s="357"/>
      <c r="C1848" s="356"/>
      <c r="D1848" s="356"/>
      <c r="E1848" s="356"/>
      <c r="F1848" s="356"/>
      <c r="G1848" s="356"/>
      <c r="H1848" s="358"/>
      <c r="I1848" s="359"/>
      <c r="J1848" s="360"/>
      <c r="K1848" s="360"/>
      <c r="L1848" s="22"/>
      <c r="M1848" s="356"/>
      <c r="N1848"/>
      <c r="O1848" s="361"/>
      <c r="P1848" s="356"/>
    </row>
    <row r="1849" spans="1:16">
      <c r="A1849" s="356"/>
      <c r="B1849" s="357"/>
      <c r="C1849" s="356"/>
      <c r="D1849" s="356"/>
      <c r="E1849" s="356"/>
      <c r="F1849" s="356"/>
      <c r="G1849" s="356"/>
      <c r="H1849" s="358"/>
      <c r="I1849" s="359"/>
      <c r="J1849" s="360"/>
      <c r="K1849" s="360"/>
      <c r="L1849" s="22"/>
      <c r="M1849" s="356"/>
      <c r="N1849"/>
      <c r="O1849" s="361"/>
      <c r="P1849" s="356"/>
    </row>
    <row r="1850" spans="1:16">
      <c r="A1850" s="356"/>
      <c r="B1850" s="357"/>
      <c r="C1850" s="356"/>
      <c r="D1850" s="356"/>
      <c r="E1850" s="356"/>
      <c r="F1850" s="356"/>
      <c r="G1850" s="356"/>
      <c r="H1850" s="358"/>
      <c r="I1850" s="359"/>
      <c r="J1850" s="360"/>
      <c r="K1850" s="360"/>
      <c r="L1850" s="22"/>
      <c r="M1850" s="356"/>
      <c r="N1850"/>
      <c r="O1850" s="361"/>
      <c r="P1850" s="356"/>
    </row>
    <row r="1851" spans="1:16">
      <c r="A1851" s="356"/>
      <c r="B1851" s="357"/>
      <c r="C1851" s="356"/>
      <c r="D1851" s="356"/>
      <c r="E1851" s="356"/>
      <c r="F1851" s="356"/>
      <c r="G1851" s="356"/>
      <c r="H1851" s="358"/>
      <c r="I1851" s="359"/>
      <c r="J1851" s="360"/>
      <c r="K1851" s="360"/>
      <c r="L1851" s="22"/>
      <c r="M1851" s="356"/>
      <c r="N1851"/>
      <c r="O1851" s="361"/>
      <c r="P1851" s="356"/>
    </row>
    <row r="1852" spans="1:16">
      <c r="A1852" s="356"/>
      <c r="B1852" s="357"/>
      <c r="C1852" s="356"/>
      <c r="D1852" s="356"/>
      <c r="E1852" s="356"/>
      <c r="F1852" s="356"/>
      <c r="G1852" s="356"/>
      <c r="H1852" s="358"/>
      <c r="I1852" s="359"/>
      <c r="J1852" s="360"/>
      <c r="K1852" s="360"/>
      <c r="L1852" s="22"/>
      <c r="M1852" s="356"/>
      <c r="N1852"/>
      <c r="O1852" s="361"/>
      <c r="P1852" s="356"/>
    </row>
    <row r="1853" spans="1:16">
      <c r="A1853" s="356"/>
      <c r="B1853" s="357"/>
      <c r="C1853" s="356"/>
      <c r="D1853" s="356"/>
      <c r="E1853" s="356"/>
      <c r="F1853" s="356"/>
      <c r="G1853" s="356"/>
      <c r="H1853" s="358"/>
      <c r="I1853" s="359"/>
      <c r="J1853" s="360"/>
      <c r="K1853" s="360"/>
      <c r="L1853" s="22"/>
      <c r="M1853" s="356"/>
      <c r="N1853"/>
      <c r="O1853" s="361"/>
      <c r="P1853" s="356"/>
    </row>
    <row r="1854" spans="1:16">
      <c r="A1854" s="356"/>
      <c r="B1854" s="357"/>
      <c r="C1854" s="356"/>
      <c r="D1854" s="356"/>
      <c r="E1854" s="356"/>
      <c r="F1854" s="356"/>
      <c r="G1854" s="356"/>
      <c r="H1854" s="358"/>
      <c r="I1854" s="359"/>
      <c r="J1854" s="360"/>
      <c r="K1854" s="360"/>
      <c r="L1854" s="22"/>
      <c r="M1854" s="356"/>
      <c r="N1854"/>
      <c r="O1854" s="361"/>
      <c r="P1854" s="356"/>
    </row>
    <row r="1855" spans="1:16">
      <c r="A1855" s="356"/>
      <c r="B1855" s="357"/>
      <c r="C1855" s="356"/>
      <c r="D1855" s="356"/>
      <c r="E1855" s="356"/>
      <c r="F1855" s="356"/>
      <c r="G1855" s="356"/>
      <c r="H1855" s="358"/>
      <c r="I1855" s="359"/>
      <c r="J1855" s="360"/>
      <c r="K1855" s="360"/>
      <c r="L1855" s="22"/>
      <c r="M1855" s="356"/>
      <c r="N1855"/>
      <c r="O1855" s="361"/>
      <c r="P1855" s="356"/>
    </row>
    <row r="1856" spans="1:16">
      <c r="A1856" s="356"/>
      <c r="B1856" s="357"/>
      <c r="C1856" s="356"/>
      <c r="D1856" s="356"/>
      <c r="E1856" s="356"/>
      <c r="F1856" s="356"/>
      <c r="G1856" s="356"/>
      <c r="H1856" s="358"/>
      <c r="I1856" s="359"/>
      <c r="J1856" s="360"/>
      <c r="K1856" s="360"/>
      <c r="L1856" s="22"/>
      <c r="M1856" s="356"/>
      <c r="N1856"/>
      <c r="O1856" s="361"/>
      <c r="P1856" s="356"/>
    </row>
    <row r="1857" spans="1:16">
      <c r="A1857" s="356"/>
      <c r="B1857" s="357"/>
      <c r="C1857" s="356"/>
      <c r="D1857" s="356"/>
      <c r="E1857" s="356"/>
      <c r="F1857" s="356"/>
      <c r="G1857" s="356"/>
      <c r="H1857" s="358"/>
      <c r="I1857" s="359"/>
      <c r="J1857" s="360"/>
      <c r="K1857" s="360"/>
      <c r="L1857" s="22"/>
      <c r="M1857" s="356"/>
      <c r="N1857"/>
      <c r="O1857" s="361"/>
      <c r="P1857" s="356"/>
    </row>
    <row r="1858" spans="1:16">
      <c r="A1858" s="356"/>
      <c r="B1858" s="357"/>
      <c r="C1858" s="356"/>
      <c r="D1858" s="356"/>
      <c r="E1858" s="356"/>
      <c r="F1858" s="356"/>
      <c r="G1858" s="356"/>
      <c r="H1858" s="358"/>
      <c r="I1858" s="359"/>
      <c r="J1858" s="360"/>
      <c r="K1858" s="360"/>
      <c r="L1858" s="22"/>
      <c r="M1858" s="356"/>
      <c r="N1858"/>
      <c r="O1858" s="361"/>
      <c r="P1858" s="356"/>
    </row>
    <row r="1859" spans="1:16">
      <c r="A1859" s="356"/>
      <c r="B1859" s="357"/>
      <c r="C1859" s="356"/>
      <c r="D1859" s="356"/>
      <c r="E1859" s="356"/>
      <c r="F1859" s="356"/>
      <c r="G1859" s="356"/>
      <c r="H1859" s="358"/>
      <c r="I1859" s="359"/>
      <c r="J1859" s="360"/>
      <c r="K1859" s="360"/>
      <c r="L1859" s="22"/>
      <c r="M1859" s="356"/>
      <c r="N1859"/>
      <c r="O1859" s="361"/>
      <c r="P1859" s="356"/>
    </row>
    <row r="1860" spans="1:16">
      <c r="A1860" s="356"/>
      <c r="B1860" s="357"/>
      <c r="C1860" s="356"/>
      <c r="D1860" s="356"/>
      <c r="E1860" s="356"/>
      <c r="F1860" s="356"/>
      <c r="G1860" s="356"/>
      <c r="H1860" s="358"/>
      <c r="I1860" s="359"/>
      <c r="J1860" s="360"/>
      <c r="K1860" s="360"/>
      <c r="L1860" s="22"/>
      <c r="M1860" s="356"/>
      <c r="N1860"/>
      <c r="O1860" s="361"/>
      <c r="P1860" s="356"/>
    </row>
    <row r="1861" spans="1:16">
      <c r="A1861" s="356"/>
      <c r="B1861" s="357"/>
      <c r="C1861" s="356"/>
      <c r="D1861" s="356"/>
      <c r="E1861" s="356"/>
      <c r="F1861" s="356"/>
      <c r="G1861" s="356"/>
      <c r="H1861" s="358"/>
      <c r="I1861" s="359"/>
      <c r="J1861" s="360"/>
      <c r="K1861" s="360"/>
      <c r="L1861" s="22"/>
      <c r="M1861" s="356"/>
      <c r="N1861"/>
      <c r="O1861" s="361"/>
      <c r="P1861" s="356"/>
    </row>
    <row r="1862" spans="1:16">
      <c r="A1862" s="356"/>
      <c r="B1862" s="357"/>
      <c r="C1862" s="356"/>
      <c r="D1862" s="356"/>
      <c r="E1862" s="356"/>
      <c r="F1862" s="356"/>
      <c r="G1862" s="356"/>
      <c r="H1862" s="358"/>
      <c r="I1862" s="359"/>
      <c r="J1862" s="360"/>
      <c r="K1862" s="360"/>
      <c r="L1862" s="22"/>
      <c r="M1862" s="356"/>
      <c r="N1862"/>
      <c r="O1862" s="361"/>
      <c r="P1862" s="356"/>
    </row>
    <row r="1863" spans="1:16">
      <c r="A1863" s="356"/>
      <c r="B1863" s="357"/>
      <c r="C1863" s="356"/>
      <c r="D1863" s="356"/>
      <c r="E1863" s="356"/>
      <c r="F1863" s="356"/>
      <c r="G1863" s="356"/>
      <c r="H1863" s="358"/>
      <c r="I1863" s="359"/>
      <c r="J1863" s="360"/>
      <c r="K1863" s="360"/>
      <c r="L1863" s="22"/>
      <c r="M1863" s="356"/>
      <c r="N1863"/>
      <c r="O1863" s="361"/>
      <c r="P1863" s="356"/>
    </row>
    <row r="1864" spans="1:16">
      <c r="A1864" s="356"/>
      <c r="B1864" s="357"/>
      <c r="C1864" s="356"/>
      <c r="D1864" s="356"/>
      <c r="E1864" s="356"/>
      <c r="F1864" s="356"/>
      <c r="G1864" s="356"/>
      <c r="H1864" s="358"/>
      <c r="I1864" s="359"/>
      <c r="J1864" s="360"/>
      <c r="K1864" s="360"/>
      <c r="L1864" s="22"/>
      <c r="M1864" s="356"/>
      <c r="N1864"/>
      <c r="O1864" s="361"/>
      <c r="P1864" s="356"/>
    </row>
    <row r="1865" spans="1:16">
      <c r="A1865" s="356"/>
      <c r="B1865" s="357"/>
      <c r="C1865" s="356"/>
      <c r="D1865" s="356"/>
      <c r="E1865" s="356"/>
      <c r="F1865" s="356"/>
      <c r="G1865" s="356"/>
      <c r="H1865" s="358"/>
      <c r="I1865" s="359"/>
      <c r="J1865" s="360"/>
      <c r="K1865" s="360"/>
      <c r="L1865" s="22"/>
      <c r="M1865" s="356"/>
      <c r="N1865"/>
      <c r="O1865" s="361"/>
      <c r="P1865" s="356"/>
    </row>
    <row r="1866" spans="1:16">
      <c r="A1866" s="356"/>
      <c r="B1866" s="357"/>
      <c r="C1866" s="356"/>
      <c r="D1866" s="356"/>
      <c r="E1866" s="356"/>
      <c r="F1866" s="356"/>
      <c r="G1866" s="356"/>
      <c r="H1866" s="358"/>
      <c r="I1866" s="359"/>
      <c r="J1866" s="360"/>
      <c r="K1866" s="360"/>
      <c r="L1866" s="22"/>
      <c r="M1866" s="356"/>
      <c r="N1866"/>
      <c r="O1866" s="361"/>
      <c r="P1866" s="356"/>
    </row>
    <row r="1867" spans="1:16">
      <c r="A1867" s="356"/>
      <c r="B1867" s="357"/>
      <c r="C1867" s="356"/>
      <c r="D1867" s="356"/>
      <c r="E1867" s="356"/>
      <c r="F1867" s="356"/>
      <c r="G1867" s="356"/>
      <c r="H1867" s="358"/>
      <c r="I1867" s="359"/>
      <c r="J1867" s="360"/>
      <c r="K1867" s="360"/>
      <c r="L1867" s="22"/>
      <c r="M1867" s="356"/>
      <c r="N1867"/>
      <c r="O1867" s="361"/>
      <c r="P1867" s="356"/>
    </row>
    <row r="1868" spans="1:16">
      <c r="A1868" s="356"/>
      <c r="B1868" s="357"/>
      <c r="C1868" s="356"/>
      <c r="D1868" s="356"/>
      <c r="E1868" s="356"/>
      <c r="F1868" s="356"/>
      <c r="G1868" s="356"/>
      <c r="H1868" s="358"/>
      <c r="I1868" s="359"/>
      <c r="J1868" s="360"/>
      <c r="K1868" s="360"/>
      <c r="L1868" s="22"/>
      <c r="M1868" s="356"/>
      <c r="N1868"/>
      <c r="O1868" s="361"/>
      <c r="P1868" s="356"/>
    </row>
    <row r="1869" spans="1:16">
      <c r="A1869" s="356"/>
      <c r="B1869" s="357"/>
      <c r="C1869" s="356"/>
      <c r="D1869" s="356"/>
      <c r="E1869" s="356"/>
      <c r="F1869" s="356"/>
      <c r="G1869" s="356"/>
      <c r="H1869" s="358"/>
      <c r="I1869" s="359"/>
      <c r="J1869" s="360"/>
      <c r="K1869" s="360"/>
      <c r="L1869" s="22"/>
      <c r="M1869" s="356"/>
      <c r="N1869"/>
      <c r="O1869" s="361"/>
      <c r="P1869" s="356"/>
    </row>
    <row r="1870" spans="1:16">
      <c r="A1870" s="356"/>
      <c r="B1870" s="357"/>
      <c r="C1870" s="356"/>
      <c r="D1870" s="356"/>
      <c r="E1870" s="356"/>
      <c r="F1870" s="356"/>
      <c r="G1870" s="356"/>
      <c r="H1870" s="358"/>
      <c r="I1870" s="359"/>
      <c r="J1870" s="360"/>
      <c r="K1870" s="360"/>
      <c r="L1870" s="22"/>
      <c r="M1870" s="356"/>
      <c r="N1870"/>
      <c r="O1870" s="361"/>
      <c r="P1870" s="356"/>
    </row>
    <row r="1871" spans="1:16">
      <c r="A1871" s="356"/>
      <c r="B1871" s="357"/>
      <c r="C1871" s="356"/>
      <c r="D1871" s="356"/>
      <c r="E1871" s="356"/>
      <c r="F1871" s="356"/>
      <c r="G1871" s="356"/>
      <c r="H1871" s="358"/>
      <c r="I1871" s="359"/>
      <c r="J1871" s="360"/>
      <c r="K1871" s="360"/>
      <c r="L1871" s="22"/>
      <c r="M1871" s="356"/>
      <c r="N1871"/>
      <c r="O1871" s="361"/>
      <c r="P1871" s="356"/>
    </row>
    <row r="1872" spans="1:16">
      <c r="A1872" s="356"/>
      <c r="B1872" s="357"/>
      <c r="C1872" s="356"/>
      <c r="D1872" s="356"/>
      <c r="E1872" s="356"/>
      <c r="F1872" s="356"/>
      <c r="G1872" s="356"/>
      <c r="H1872" s="358"/>
      <c r="I1872" s="359"/>
      <c r="J1872" s="360"/>
      <c r="K1872" s="360"/>
      <c r="L1872" s="22"/>
      <c r="M1872" s="356"/>
      <c r="N1872"/>
      <c r="O1872" s="361"/>
      <c r="P1872" s="356"/>
    </row>
    <row r="1873" spans="1:16">
      <c r="A1873" s="356"/>
      <c r="B1873" s="357"/>
      <c r="C1873" s="356"/>
      <c r="D1873" s="356"/>
      <c r="E1873" s="356"/>
      <c r="F1873" s="356"/>
      <c r="G1873" s="356"/>
      <c r="H1873" s="358"/>
      <c r="I1873" s="359"/>
      <c r="J1873" s="360"/>
      <c r="K1873" s="360"/>
      <c r="L1873" s="22"/>
      <c r="M1873" s="356"/>
      <c r="N1873"/>
      <c r="O1873" s="361"/>
      <c r="P1873" s="356"/>
    </row>
    <row r="1874" spans="1:16">
      <c r="A1874" s="356"/>
      <c r="B1874" s="357"/>
      <c r="C1874" s="356"/>
      <c r="D1874" s="356"/>
      <c r="E1874" s="356"/>
      <c r="F1874" s="356"/>
      <c r="G1874" s="356"/>
      <c r="H1874" s="358"/>
      <c r="I1874" s="359"/>
      <c r="J1874" s="360"/>
      <c r="K1874" s="360"/>
      <c r="L1874" s="22"/>
      <c r="M1874" s="356"/>
      <c r="N1874"/>
      <c r="O1874" s="361"/>
      <c r="P1874" s="356"/>
    </row>
    <row r="1875" spans="1:16">
      <c r="A1875" s="356"/>
      <c r="B1875" s="357"/>
      <c r="C1875" s="356"/>
      <c r="D1875" s="356"/>
      <c r="E1875" s="356"/>
      <c r="F1875" s="356"/>
      <c r="G1875" s="356"/>
      <c r="H1875" s="358"/>
      <c r="I1875" s="359"/>
      <c r="J1875" s="360"/>
      <c r="K1875" s="360"/>
      <c r="L1875" s="22"/>
      <c r="M1875" s="356"/>
      <c r="N1875"/>
      <c r="O1875" s="361"/>
      <c r="P1875" s="356"/>
    </row>
    <row r="1876" spans="1:16">
      <c r="A1876" s="356"/>
      <c r="B1876" s="357"/>
      <c r="C1876" s="356"/>
      <c r="D1876" s="356"/>
      <c r="E1876" s="356"/>
      <c r="F1876" s="356"/>
      <c r="G1876" s="356"/>
      <c r="H1876" s="358"/>
      <c r="I1876" s="359"/>
      <c r="J1876" s="360"/>
      <c r="K1876" s="360"/>
      <c r="L1876" s="22"/>
      <c r="M1876" s="356"/>
      <c r="N1876"/>
      <c r="O1876" s="361"/>
      <c r="P1876" s="356"/>
    </row>
    <row r="1877" spans="1:16">
      <c r="A1877" s="356"/>
      <c r="B1877" s="357"/>
      <c r="C1877" s="356"/>
      <c r="D1877" s="356"/>
      <c r="E1877" s="356"/>
      <c r="F1877" s="356"/>
      <c r="G1877" s="356"/>
      <c r="H1877" s="358"/>
      <c r="I1877" s="359"/>
      <c r="J1877" s="360"/>
      <c r="K1877" s="360"/>
      <c r="L1877" s="22"/>
      <c r="M1877" s="356"/>
      <c r="N1877"/>
      <c r="O1877" s="361"/>
      <c r="P1877" s="356"/>
    </row>
    <row r="1878" spans="1:16">
      <c r="A1878" s="356"/>
      <c r="B1878" s="357"/>
      <c r="C1878" s="356"/>
      <c r="D1878" s="356"/>
      <c r="E1878" s="356"/>
      <c r="F1878" s="356"/>
      <c r="G1878" s="356"/>
      <c r="H1878" s="358"/>
      <c r="I1878" s="359"/>
      <c r="J1878" s="360"/>
      <c r="K1878" s="360"/>
      <c r="L1878" s="22"/>
      <c r="M1878" s="356"/>
      <c r="N1878"/>
      <c r="O1878" s="361"/>
      <c r="P1878" s="356"/>
    </row>
    <row r="1879" spans="1:16">
      <c r="A1879" s="356"/>
      <c r="B1879" s="357"/>
      <c r="C1879" s="356"/>
      <c r="D1879" s="356"/>
      <c r="E1879" s="356"/>
      <c r="F1879" s="356"/>
      <c r="G1879" s="356"/>
      <c r="H1879" s="358"/>
      <c r="I1879" s="359"/>
      <c r="J1879" s="360"/>
      <c r="K1879" s="360"/>
      <c r="L1879" s="22"/>
      <c r="M1879" s="356"/>
      <c r="N1879"/>
      <c r="O1879" s="361"/>
      <c r="P1879" s="356"/>
    </row>
    <row r="1880" spans="1:16">
      <c r="A1880" s="356"/>
      <c r="B1880" s="357"/>
      <c r="C1880" s="356"/>
      <c r="D1880" s="356"/>
      <c r="E1880" s="356"/>
      <c r="F1880" s="356"/>
      <c r="G1880" s="356"/>
      <c r="H1880" s="358"/>
      <c r="I1880" s="359"/>
      <c r="J1880" s="360"/>
      <c r="K1880" s="360"/>
      <c r="L1880" s="22"/>
      <c r="M1880" s="356"/>
      <c r="N1880"/>
      <c r="O1880" s="361"/>
      <c r="P1880" s="356"/>
    </row>
    <row r="1881" spans="1:16">
      <c r="A1881" s="356"/>
      <c r="B1881" s="357"/>
      <c r="C1881" s="356"/>
      <c r="D1881" s="356"/>
      <c r="E1881" s="356"/>
      <c r="F1881" s="356"/>
      <c r="G1881" s="356"/>
      <c r="H1881" s="358"/>
      <c r="I1881" s="359"/>
      <c r="J1881" s="360"/>
      <c r="K1881" s="360"/>
      <c r="L1881" s="22"/>
      <c r="M1881" s="356"/>
      <c r="N1881"/>
      <c r="O1881" s="361"/>
      <c r="P1881" s="356"/>
    </row>
    <row r="1882" spans="1:16">
      <c r="A1882" s="356"/>
      <c r="B1882" s="357"/>
      <c r="C1882" s="356"/>
      <c r="D1882" s="356"/>
      <c r="E1882" s="356"/>
      <c r="F1882" s="356"/>
      <c r="G1882" s="356"/>
      <c r="H1882" s="358"/>
      <c r="I1882" s="359"/>
      <c r="J1882" s="360"/>
      <c r="K1882" s="360"/>
      <c r="L1882" s="22"/>
      <c r="M1882" s="356"/>
      <c r="N1882"/>
      <c r="O1882" s="361"/>
      <c r="P1882" s="356"/>
    </row>
    <row r="1883" spans="1:16">
      <c r="A1883" s="356"/>
      <c r="B1883" s="357"/>
      <c r="C1883" s="356"/>
      <c r="D1883" s="356"/>
      <c r="E1883" s="356"/>
      <c r="F1883" s="356"/>
      <c r="G1883" s="356"/>
      <c r="H1883" s="358"/>
      <c r="I1883" s="359"/>
      <c r="J1883" s="360"/>
      <c r="K1883" s="360"/>
      <c r="L1883" s="22"/>
      <c r="M1883" s="356"/>
      <c r="N1883"/>
      <c r="O1883" s="361"/>
      <c r="P1883" s="356"/>
    </row>
    <row r="1884" spans="1:16">
      <c r="A1884" s="356"/>
      <c r="B1884" s="357"/>
      <c r="C1884" s="356"/>
      <c r="D1884" s="356"/>
      <c r="E1884" s="356"/>
      <c r="F1884" s="356"/>
      <c r="G1884" s="356"/>
      <c r="H1884" s="358"/>
      <c r="I1884" s="359"/>
      <c r="J1884" s="360"/>
      <c r="K1884" s="360"/>
      <c r="L1884" s="22"/>
      <c r="M1884" s="356"/>
      <c r="N1884"/>
      <c r="O1884" s="361"/>
      <c r="P1884" s="356"/>
    </row>
    <row r="1885" spans="1:16">
      <c r="A1885" s="356"/>
      <c r="B1885" s="357"/>
      <c r="C1885" s="356"/>
      <c r="D1885" s="356"/>
      <c r="E1885" s="356"/>
      <c r="F1885" s="356"/>
      <c r="G1885" s="356"/>
      <c r="H1885" s="358"/>
      <c r="I1885" s="359"/>
      <c r="J1885" s="360"/>
      <c r="K1885" s="360"/>
      <c r="L1885" s="22"/>
      <c r="M1885" s="356"/>
      <c r="N1885"/>
      <c r="O1885" s="361"/>
      <c r="P1885" s="356"/>
    </row>
    <row r="1886" spans="1:16">
      <c r="A1886" s="356"/>
      <c r="B1886" s="357"/>
      <c r="C1886" s="356"/>
      <c r="D1886" s="356"/>
      <c r="E1886" s="356"/>
      <c r="F1886" s="356"/>
      <c r="G1886" s="356"/>
      <c r="H1886" s="358"/>
      <c r="I1886" s="359"/>
      <c r="J1886" s="360"/>
      <c r="K1886" s="360"/>
      <c r="L1886" s="22"/>
      <c r="M1886" s="356"/>
      <c r="N1886"/>
      <c r="O1886" s="361"/>
      <c r="P1886" s="356"/>
    </row>
    <row r="1887" spans="1:16">
      <c r="A1887" s="356"/>
      <c r="B1887" s="357"/>
      <c r="C1887" s="356"/>
      <c r="D1887" s="356"/>
      <c r="E1887" s="356"/>
      <c r="F1887" s="356"/>
      <c r="G1887" s="356"/>
      <c r="H1887" s="358"/>
      <c r="I1887" s="359"/>
      <c r="J1887" s="360"/>
      <c r="K1887" s="360"/>
      <c r="L1887" s="22"/>
      <c r="M1887" s="356"/>
      <c r="N1887"/>
      <c r="O1887" s="361"/>
      <c r="P1887" s="356"/>
    </row>
    <row r="1888" spans="1:16">
      <c r="A1888" s="356"/>
      <c r="B1888" s="357"/>
      <c r="C1888" s="356"/>
      <c r="D1888" s="356"/>
      <c r="E1888" s="356"/>
      <c r="F1888" s="356"/>
      <c r="G1888" s="356"/>
      <c r="H1888" s="358"/>
      <c r="I1888" s="359"/>
      <c r="J1888" s="360"/>
      <c r="K1888" s="360"/>
      <c r="L1888" s="22"/>
      <c r="M1888" s="356"/>
      <c r="N1888"/>
      <c r="O1888" s="361"/>
      <c r="P1888" s="356"/>
    </row>
    <row r="1889" spans="1:16">
      <c r="A1889" s="356"/>
      <c r="B1889" s="357"/>
      <c r="C1889" s="356"/>
      <c r="D1889" s="356"/>
      <c r="E1889" s="356"/>
      <c r="F1889" s="356"/>
      <c r="G1889" s="356"/>
      <c r="H1889" s="358"/>
      <c r="I1889" s="359"/>
      <c r="J1889" s="360"/>
      <c r="K1889" s="360"/>
      <c r="L1889" s="22"/>
      <c r="M1889" s="356"/>
      <c r="N1889"/>
      <c r="O1889" s="361"/>
      <c r="P1889" s="356"/>
    </row>
    <row r="1890" spans="1:16">
      <c r="A1890" s="356"/>
      <c r="B1890" s="357"/>
      <c r="C1890" s="356"/>
      <c r="D1890" s="356"/>
      <c r="E1890" s="356"/>
      <c r="F1890" s="356"/>
      <c r="G1890" s="356"/>
      <c r="H1890" s="358"/>
      <c r="I1890" s="359"/>
      <c r="J1890" s="360"/>
      <c r="K1890" s="360"/>
      <c r="L1890" s="22"/>
      <c r="M1890" s="356"/>
      <c r="N1890"/>
      <c r="O1890" s="361"/>
      <c r="P1890" s="356"/>
    </row>
    <row r="1891" spans="1:16">
      <c r="A1891" s="356"/>
      <c r="B1891" s="357"/>
      <c r="C1891" s="356"/>
      <c r="D1891" s="356"/>
      <c r="E1891" s="356"/>
      <c r="F1891" s="356"/>
      <c r="G1891" s="356"/>
      <c r="H1891" s="358"/>
      <c r="I1891" s="359"/>
      <c r="J1891" s="360"/>
      <c r="K1891" s="360"/>
      <c r="L1891" s="22"/>
      <c r="M1891" s="356"/>
      <c r="N1891"/>
      <c r="O1891" s="361"/>
      <c r="P1891" s="356"/>
    </row>
    <row r="1892" spans="1:16">
      <c r="A1892" s="356"/>
      <c r="B1892" s="357"/>
      <c r="C1892" s="356"/>
      <c r="D1892" s="356"/>
      <c r="E1892" s="356"/>
      <c r="F1892" s="356"/>
      <c r="G1892" s="356"/>
      <c r="H1892" s="358"/>
      <c r="I1892" s="359"/>
      <c r="J1892" s="360"/>
      <c r="K1892" s="360"/>
      <c r="L1892" s="22"/>
      <c r="M1892" s="356"/>
      <c r="N1892"/>
      <c r="O1892" s="361"/>
      <c r="P1892" s="356"/>
    </row>
    <row r="1893" spans="1:16">
      <c r="A1893" s="356"/>
      <c r="B1893" s="357"/>
      <c r="C1893" s="356"/>
      <c r="D1893" s="356"/>
      <c r="E1893" s="356"/>
      <c r="F1893" s="356"/>
      <c r="G1893" s="356"/>
      <c r="H1893" s="358"/>
      <c r="I1893" s="359"/>
      <c r="J1893" s="360"/>
      <c r="K1893" s="360"/>
      <c r="L1893" s="22"/>
      <c r="M1893" s="356"/>
      <c r="N1893"/>
      <c r="O1893" s="361"/>
      <c r="P1893" s="356"/>
    </row>
    <row r="1894" spans="1:16">
      <c r="A1894" s="356"/>
      <c r="B1894" s="357"/>
      <c r="C1894" s="356"/>
      <c r="D1894" s="356"/>
      <c r="E1894" s="356"/>
      <c r="F1894" s="356"/>
      <c r="G1894" s="356"/>
      <c r="H1894" s="358"/>
      <c r="I1894" s="359"/>
      <c r="J1894" s="360"/>
      <c r="K1894" s="360"/>
      <c r="L1894" s="22"/>
      <c r="M1894" s="356"/>
      <c r="N1894"/>
      <c r="O1894" s="361"/>
      <c r="P1894" s="356"/>
    </row>
    <row r="1895" spans="1:16">
      <c r="A1895" s="356"/>
      <c r="B1895" s="357"/>
      <c r="C1895" s="356"/>
      <c r="D1895" s="356"/>
      <c r="E1895" s="356"/>
      <c r="F1895" s="356"/>
      <c r="G1895" s="356"/>
      <c r="H1895" s="358"/>
      <c r="I1895" s="359"/>
      <c r="J1895" s="360"/>
      <c r="K1895" s="360"/>
      <c r="L1895" s="22"/>
      <c r="M1895" s="356"/>
      <c r="N1895"/>
      <c r="O1895" s="361"/>
      <c r="P1895" s="356"/>
    </row>
    <row r="1896" spans="1:16">
      <c r="A1896" s="356"/>
      <c r="B1896" s="357"/>
      <c r="C1896" s="356"/>
      <c r="D1896" s="356"/>
      <c r="E1896" s="356"/>
      <c r="F1896" s="356"/>
      <c r="G1896" s="356"/>
      <c r="H1896" s="358"/>
      <c r="I1896" s="359"/>
      <c r="J1896" s="360"/>
      <c r="K1896" s="360"/>
      <c r="L1896" s="22"/>
      <c r="M1896" s="356"/>
      <c r="N1896"/>
      <c r="O1896" s="361"/>
      <c r="P1896" s="356"/>
    </row>
    <row r="1897" spans="1:16">
      <c r="A1897" s="356"/>
      <c r="B1897" s="357"/>
      <c r="C1897" s="356"/>
      <c r="D1897" s="356"/>
      <c r="E1897" s="356"/>
      <c r="F1897" s="356"/>
      <c r="G1897" s="356"/>
      <c r="H1897" s="358"/>
      <c r="I1897" s="359"/>
      <c r="J1897" s="360"/>
      <c r="K1897" s="360"/>
      <c r="L1897" s="22"/>
      <c r="M1897" s="356"/>
      <c r="N1897"/>
      <c r="O1897" s="361"/>
      <c r="P1897" s="356"/>
    </row>
    <row r="1898" spans="1:16">
      <c r="A1898" s="356"/>
      <c r="B1898" s="357"/>
      <c r="C1898" s="356"/>
      <c r="D1898" s="356"/>
      <c r="E1898" s="356"/>
      <c r="F1898" s="356"/>
      <c r="G1898" s="356"/>
      <c r="H1898" s="358"/>
      <c r="I1898" s="359"/>
      <c r="J1898" s="360"/>
      <c r="K1898" s="360"/>
      <c r="L1898" s="22"/>
      <c r="M1898" s="356"/>
      <c r="N1898"/>
      <c r="O1898" s="361"/>
      <c r="P1898" s="356"/>
    </row>
    <row r="1899" spans="1:16">
      <c r="A1899" s="356"/>
      <c r="B1899" s="357"/>
      <c r="C1899" s="356"/>
      <c r="D1899" s="356"/>
      <c r="E1899" s="356"/>
      <c r="F1899" s="356"/>
      <c r="G1899" s="356"/>
      <c r="H1899" s="358"/>
      <c r="I1899" s="359"/>
      <c r="J1899" s="360"/>
      <c r="K1899" s="360"/>
      <c r="L1899" s="22"/>
      <c r="M1899" s="356"/>
      <c r="N1899"/>
      <c r="O1899" s="361"/>
      <c r="P1899" s="356"/>
    </row>
    <row r="1900" spans="1:16">
      <c r="A1900" s="356"/>
      <c r="B1900" s="357"/>
      <c r="C1900" s="356"/>
      <c r="D1900" s="356"/>
      <c r="E1900" s="356"/>
      <c r="F1900" s="356"/>
      <c r="G1900" s="356"/>
      <c r="H1900" s="358"/>
      <c r="I1900" s="359"/>
      <c r="J1900" s="360"/>
      <c r="K1900" s="360"/>
      <c r="L1900" s="22"/>
      <c r="M1900" s="356"/>
      <c r="N1900"/>
      <c r="O1900" s="361"/>
      <c r="P1900" s="356"/>
    </row>
    <row r="1901" spans="1:16">
      <c r="A1901" s="356"/>
      <c r="B1901" s="357"/>
      <c r="C1901" s="356"/>
      <c r="D1901" s="356"/>
      <c r="E1901" s="356"/>
      <c r="F1901" s="356"/>
      <c r="G1901" s="356"/>
      <c r="H1901" s="358"/>
      <c r="I1901" s="359"/>
      <c r="J1901" s="360"/>
      <c r="K1901" s="360"/>
      <c r="L1901" s="22"/>
      <c r="M1901" s="356"/>
      <c r="N1901"/>
      <c r="O1901" s="361"/>
      <c r="P1901" s="356"/>
    </row>
    <row r="1902" spans="1:16">
      <c r="A1902" s="356"/>
      <c r="B1902" s="357"/>
      <c r="C1902" s="356"/>
      <c r="D1902" s="356"/>
      <c r="E1902" s="356"/>
      <c r="F1902" s="356"/>
      <c r="G1902" s="356"/>
      <c r="H1902" s="358"/>
      <c r="I1902" s="359"/>
      <c r="J1902" s="360"/>
      <c r="K1902" s="360"/>
      <c r="L1902" s="22"/>
      <c r="M1902" s="356"/>
      <c r="N1902"/>
      <c r="O1902" s="361"/>
      <c r="P1902" s="356"/>
    </row>
    <row r="1903" spans="1:16">
      <c r="A1903" s="356"/>
      <c r="B1903" s="357"/>
      <c r="C1903" s="356"/>
      <c r="D1903" s="356"/>
      <c r="E1903" s="356"/>
      <c r="F1903" s="356"/>
      <c r="G1903" s="356"/>
      <c r="H1903" s="358"/>
      <c r="I1903" s="359"/>
      <c r="J1903" s="360"/>
      <c r="K1903" s="360"/>
      <c r="L1903" s="22"/>
      <c r="M1903" s="356"/>
      <c r="N1903"/>
      <c r="O1903" s="361"/>
      <c r="P1903" s="356"/>
    </row>
    <row r="1904" spans="1:16">
      <c r="A1904" s="356"/>
      <c r="B1904" s="357"/>
      <c r="C1904" s="356"/>
      <c r="D1904" s="356"/>
      <c r="E1904" s="356"/>
      <c r="F1904" s="356"/>
      <c r="G1904" s="356"/>
      <c r="H1904" s="358"/>
      <c r="I1904" s="359"/>
      <c r="J1904" s="360"/>
      <c r="K1904" s="360"/>
      <c r="L1904" s="22"/>
      <c r="M1904" s="356"/>
      <c r="N1904"/>
      <c r="O1904" s="361"/>
      <c r="P1904" s="356"/>
    </row>
    <row r="1905" spans="1:16">
      <c r="A1905" s="356"/>
      <c r="B1905" s="357"/>
      <c r="C1905" s="356"/>
      <c r="D1905" s="356"/>
      <c r="E1905" s="356"/>
      <c r="F1905" s="356"/>
      <c r="G1905" s="356"/>
      <c r="H1905" s="358"/>
      <c r="I1905" s="359"/>
      <c r="J1905" s="360"/>
      <c r="K1905" s="360"/>
      <c r="L1905" s="22"/>
      <c r="M1905" s="356"/>
      <c r="N1905"/>
      <c r="O1905" s="361"/>
      <c r="P1905" s="356"/>
    </row>
    <row r="1906" spans="1:16">
      <c r="A1906" s="356"/>
      <c r="B1906" s="357"/>
      <c r="C1906" s="356"/>
      <c r="D1906" s="356"/>
      <c r="E1906" s="356"/>
      <c r="F1906" s="356"/>
      <c r="G1906" s="356"/>
      <c r="H1906" s="358"/>
      <c r="I1906" s="359"/>
      <c r="J1906" s="360"/>
      <c r="K1906" s="360"/>
      <c r="L1906" s="22"/>
      <c r="M1906" s="356"/>
      <c r="N1906"/>
      <c r="O1906" s="361"/>
      <c r="P1906" s="356"/>
    </row>
    <row r="1907" spans="1:16">
      <c r="A1907" s="356"/>
      <c r="B1907" s="357"/>
      <c r="C1907" s="356"/>
      <c r="D1907" s="356"/>
      <c r="E1907" s="356"/>
      <c r="F1907" s="356"/>
      <c r="G1907" s="356"/>
      <c r="H1907" s="358"/>
      <c r="I1907" s="359"/>
      <c r="J1907" s="360"/>
      <c r="K1907" s="360"/>
      <c r="L1907" s="22"/>
      <c r="M1907" s="356"/>
      <c r="N1907"/>
      <c r="O1907" s="361"/>
      <c r="P1907" s="356"/>
    </row>
    <row r="1908" spans="1:16">
      <c r="A1908" s="356"/>
      <c r="B1908" s="357"/>
      <c r="C1908" s="356"/>
      <c r="D1908" s="356"/>
      <c r="E1908" s="356"/>
      <c r="F1908" s="356"/>
      <c r="G1908" s="356"/>
      <c r="H1908" s="358"/>
      <c r="I1908" s="359"/>
      <c r="J1908" s="360"/>
      <c r="K1908" s="360"/>
      <c r="L1908" s="22"/>
      <c r="M1908" s="356"/>
      <c r="N1908"/>
      <c r="O1908" s="361"/>
      <c r="P1908" s="356"/>
    </row>
    <row r="1909" spans="1:16">
      <c r="A1909" s="356"/>
      <c r="B1909" s="357"/>
      <c r="C1909" s="356"/>
      <c r="D1909" s="356"/>
      <c r="E1909" s="356"/>
      <c r="F1909" s="356"/>
      <c r="G1909" s="356"/>
      <c r="H1909" s="358"/>
      <c r="I1909" s="359"/>
      <c r="J1909" s="360"/>
      <c r="K1909" s="360"/>
      <c r="L1909" s="22"/>
      <c r="M1909" s="356"/>
      <c r="N1909"/>
      <c r="O1909" s="361"/>
      <c r="P1909" s="356"/>
    </row>
    <row r="1910" spans="1:16">
      <c r="A1910" s="356"/>
      <c r="B1910" s="357"/>
      <c r="C1910" s="356"/>
      <c r="D1910" s="356"/>
      <c r="E1910" s="356"/>
      <c r="F1910" s="356"/>
      <c r="G1910" s="356"/>
      <c r="H1910" s="358"/>
      <c r="I1910" s="359"/>
      <c r="J1910" s="360"/>
      <c r="K1910" s="360"/>
      <c r="L1910" s="22"/>
      <c r="M1910" s="356"/>
      <c r="N1910"/>
      <c r="O1910" s="361"/>
      <c r="P1910" s="356"/>
    </row>
    <row r="1911" spans="1:16">
      <c r="A1911" s="356"/>
      <c r="B1911" s="357"/>
      <c r="C1911" s="356"/>
      <c r="D1911" s="356"/>
      <c r="E1911" s="356"/>
      <c r="F1911" s="356"/>
      <c r="G1911" s="356"/>
      <c r="H1911" s="358"/>
      <c r="I1911" s="359"/>
      <c r="J1911" s="360"/>
      <c r="K1911" s="360"/>
      <c r="L1911" s="22"/>
      <c r="M1911" s="356"/>
      <c r="N1911"/>
      <c r="O1911" s="361"/>
      <c r="P1911" s="356"/>
    </row>
    <row r="1912" spans="1:16">
      <c r="A1912" s="356"/>
      <c r="B1912" s="357"/>
      <c r="C1912" s="356"/>
      <c r="D1912" s="356"/>
      <c r="E1912" s="356"/>
      <c r="F1912" s="356"/>
      <c r="G1912" s="356"/>
      <c r="H1912" s="358"/>
      <c r="I1912" s="359"/>
      <c r="J1912" s="360"/>
      <c r="K1912" s="360"/>
      <c r="L1912" s="22"/>
      <c r="M1912" s="356"/>
      <c r="N1912"/>
      <c r="O1912" s="361"/>
      <c r="P1912" s="356"/>
    </row>
    <row r="1913" spans="1:16">
      <c r="A1913" s="356"/>
      <c r="B1913" s="357"/>
      <c r="C1913" s="356"/>
      <c r="D1913" s="356"/>
      <c r="E1913" s="356"/>
      <c r="F1913" s="356"/>
      <c r="G1913" s="356"/>
      <c r="H1913" s="358"/>
      <c r="I1913" s="359"/>
      <c r="J1913" s="360"/>
      <c r="K1913" s="360"/>
      <c r="L1913" s="22"/>
      <c r="M1913" s="356"/>
      <c r="N1913"/>
      <c r="O1913" s="361"/>
      <c r="P1913" s="356"/>
    </row>
    <row r="1914" spans="1:16">
      <c r="A1914" s="356"/>
      <c r="B1914" s="357"/>
      <c r="C1914" s="356"/>
      <c r="D1914" s="356"/>
      <c r="E1914" s="356"/>
      <c r="F1914" s="356"/>
      <c r="G1914" s="356"/>
      <c r="H1914" s="358"/>
      <c r="I1914" s="359"/>
      <c r="J1914" s="360"/>
      <c r="K1914" s="360"/>
      <c r="L1914" s="22"/>
      <c r="M1914" s="356"/>
      <c r="N1914"/>
      <c r="O1914" s="361"/>
      <c r="P1914" s="356"/>
    </row>
    <row r="1915" spans="1:16">
      <c r="A1915" s="356"/>
      <c r="B1915" s="357"/>
      <c r="C1915" s="356"/>
      <c r="D1915" s="356"/>
      <c r="E1915" s="356"/>
      <c r="F1915" s="356"/>
      <c r="G1915" s="356"/>
      <c r="H1915" s="358"/>
      <c r="I1915" s="359"/>
      <c r="J1915" s="360"/>
      <c r="K1915" s="360"/>
      <c r="L1915" s="22"/>
      <c r="M1915" s="356"/>
      <c r="N1915"/>
      <c r="O1915" s="361"/>
      <c r="P1915" s="356"/>
    </row>
    <row r="1916" spans="1:16">
      <c r="A1916" s="356"/>
      <c r="B1916" s="357"/>
      <c r="C1916" s="356"/>
      <c r="D1916" s="356"/>
      <c r="E1916" s="356"/>
      <c r="F1916" s="356"/>
      <c r="G1916" s="356"/>
      <c r="H1916" s="358"/>
      <c r="I1916" s="359"/>
      <c r="J1916" s="360"/>
      <c r="K1916" s="360"/>
      <c r="L1916" s="22"/>
      <c r="M1916" s="356"/>
      <c r="N1916"/>
      <c r="O1916" s="361"/>
      <c r="P1916" s="356"/>
    </row>
    <row r="1917" spans="1:16">
      <c r="A1917" s="356"/>
      <c r="B1917" s="357"/>
      <c r="C1917" s="356"/>
      <c r="D1917" s="356"/>
      <c r="E1917" s="356"/>
      <c r="F1917" s="356"/>
      <c r="G1917" s="356"/>
      <c r="H1917" s="358"/>
      <c r="I1917" s="359"/>
      <c r="J1917" s="360"/>
      <c r="K1917" s="360"/>
      <c r="L1917" s="22"/>
      <c r="M1917" s="356"/>
      <c r="N1917"/>
      <c r="O1917" s="361"/>
      <c r="P1917" s="356"/>
    </row>
    <row r="1918" spans="1:16">
      <c r="A1918" s="356"/>
      <c r="B1918" s="357"/>
      <c r="C1918" s="356"/>
      <c r="D1918" s="356"/>
      <c r="E1918" s="356"/>
      <c r="F1918" s="356"/>
      <c r="G1918" s="356"/>
      <c r="H1918" s="358"/>
      <c r="I1918" s="359"/>
      <c r="J1918" s="360"/>
      <c r="K1918" s="360"/>
      <c r="L1918" s="22"/>
      <c r="M1918" s="356"/>
      <c r="N1918"/>
      <c r="O1918" s="361"/>
      <c r="P1918" s="356"/>
    </row>
    <row r="1919" spans="1:16">
      <c r="A1919" s="356"/>
      <c r="B1919" s="357"/>
      <c r="C1919" s="356"/>
      <c r="D1919" s="356"/>
      <c r="E1919" s="356"/>
      <c r="F1919" s="356"/>
      <c r="G1919" s="356"/>
      <c r="H1919" s="358"/>
      <c r="I1919" s="359"/>
      <c r="J1919" s="360"/>
      <c r="K1919" s="360"/>
      <c r="L1919" s="22"/>
      <c r="M1919" s="356"/>
      <c r="N1919"/>
      <c r="O1919" s="361"/>
      <c r="P1919" s="356"/>
    </row>
    <row r="1920" spans="1:16">
      <c r="A1920" s="356"/>
      <c r="B1920" s="357"/>
      <c r="C1920" s="356"/>
      <c r="D1920" s="356"/>
      <c r="E1920" s="356"/>
      <c r="F1920" s="356"/>
      <c r="G1920" s="356"/>
      <c r="H1920" s="358"/>
      <c r="I1920" s="359"/>
      <c r="J1920" s="360"/>
      <c r="K1920" s="360"/>
      <c r="L1920" s="22"/>
      <c r="M1920" s="356"/>
      <c r="N1920"/>
      <c r="O1920" s="361"/>
      <c r="P1920" s="356"/>
    </row>
    <row r="1921" spans="1:16">
      <c r="A1921" s="356"/>
      <c r="B1921" s="357"/>
      <c r="C1921" s="356"/>
      <c r="D1921" s="356"/>
      <c r="E1921" s="356"/>
      <c r="F1921" s="356"/>
      <c r="G1921" s="356"/>
      <c r="H1921" s="358"/>
      <c r="I1921" s="359"/>
      <c r="J1921" s="360"/>
      <c r="K1921" s="360"/>
      <c r="L1921" s="22"/>
      <c r="M1921" s="356"/>
      <c r="N1921"/>
      <c r="O1921" s="361"/>
      <c r="P1921" s="356"/>
    </row>
    <row r="1922" spans="1:16">
      <c r="A1922" s="356"/>
      <c r="B1922" s="357"/>
      <c r="C1922" s="356"/>
      <c r="D1922" s="356"/>
      <c r="E1922" s="356"/>
      <c r="F1922" s="356"/>
      <c r="G1922" s="356"/>
      <c r="H1922" s="358"/>
      <c r="I1922" s="359"/>
      <c r="J1922" s="360"/>
      <c r="K1922" s="360"/>
      <c r="L1922" s="22"/>
      <c r="M1922" s="356"/>
      <c r="N1922"/>
      <c r="O1922" s="361"/>
      <c r="P1922" s="356"/>
    </row>
    <row r="1923" spans="1:16">
      <c r="A1923" s="356"/>
      <c r="B1923" s="357"/>
      <c r="C1923" s="356"/>
      <c r="D1923" s="356"/>
      <c r="E1923" s="356"/>
      <c r="F1923" s="356"/>
      <c r="G1923" s="356"/>
      <c r="H1923" s="358"/>
      <c r="I1923" s="359"/>
      <c r="J1923" s="360"/>
      <c r="K1923" s="360"/>
      <c r="L1923" s="22"/>
      <c r="M1923" s="356"/>
      <c r="N1923"/>
      <c r="O1923" s="361"/>
      <c r="P1923" s="356"/>
    </row>
    <row r="1924" spans="1:16">
      <c r="A1924" s="356"/>
      <c r="B1924" s="357"/>
      <c r="C1924" s="356"/>
      <c r="D1924" s="356"/>
      <c r="E1924" s="356"/>
      <c r="F1924" s="356"/>
      <c r="G1924" s="356"/>
      <c r="H1924" s="358"/>
      <c r="I1924" s="359"/>
      <c r="J1924" s="360"/>
      <c r="K1924" s="360"/>
      <c r="L1924" s="22"/>
      <c r="M1924" s="356"/>
      <c r="N1924"/>
      <c r="O1924" s="361"/>
      <c r="P1924" s="356"/>
    </row>
    <row r="1925" spans="1:16">
      <c r="A1925" s="356"/>
      <c r="B1925" s="357"/>
      <c r="C1925" s="356"/>
      <c r="D1925" s="356"/>
      <c r="E1925" s="356"/>
      <c r="F1925" s="356"/>
      <c r="G1925" s="356"/>
      <c r="H1925" s="358"/>
      <c r="I1925" s="359"/>
      <c r="J1925" s="360"/>
      <c r="K1925" s="360"/>
      <c r="L1925" s="22"/>
      <c r="M1925" s="356"/>
      <c r="N1925"/>
      <c r="O1925" s="361"/>
      <c r="P1925" s="356"/>
    </row>
    <row r="1926" spans="1:16">
      <c r="A1926" s="356"/>
      <c r="B1926" s="357"/>
      <c r="C1926" s="356"/>
      <c r="D1926" s="356"/>
      <c r="E1926" s="356"/>
      <c r="F1926" s="356"/>
      <c r="G1926" s="356"/>
      <c r="H1926" s="358"/>
      <c r="I1926" s="359"/>
      <c r="J1926" s="360"/>
      <c r="K1926" s="360"/>
      <c r="L1926" s="22"/>
      <c r="M1926" s="356"/>
      <c r="N1926"/>
      <c r="O1926" s="361"/>
      <c r="P1926" s="356"/>
    </row>
    <row r="1927" spans="1:16">
      <c r="A1927" s="356"/>
      <c r="B1927" s="357"/>
      <c r="C1927" s="356"/>
      <c r="D1927" s="356"/>
      <c r="E1927" s="356"/>
      <c r="F1927" s="356"/>
      <c r="G1927" s="356"/>
      <c r="H1927" s="358"/>
      <c r="I1927" s="359"/>
      <c r="J1927" s="360"/>
      <c r="K1927" s="360"/>
      <c r="L1927" s="22"/>
      <c r="M1927" s="356"/>
      <c r="N1927"/>
      <c r="O1927" s="361"/>
      <c r="P1927" s="356"/>
    </row>
    <row r="1928" spans="1:16">
      <c r="A1928" s="356"/>
      <c r="B1928" s="357"/>
      <c r="C1928" s="356"/>
      <c r="D1928" s="356"/>
      <c r="E1928" s="356"/>
      <c r="F1928" s="356"/>
      <c r="G1928" s="356"/>
      <c r="H1928" s="358"/>
      <c r="I1928" s="359"/>
      <c r="J1928" s="360"/>
      <c r="K1928" s="360"/>
      <c r="L1928" s="22"/>
      <c r="M1928" s="356"/>
      <c r="N1928"/>
      <c r="O1928" s="361"/>
      <c r="P1928" s="356"/>
    </row>
    <row r="1929" spans="1:16">
      <c r="A1929" s="356"/>
      <c r="B1929" s="357"/>
      <c r="C1929" s="356"/>
      <c r="D1929" s="356"/>
      <c r="E1929" s="356"/>
      <c r="F1929" s="356"/>
      <c r="G1929" s="356"/>
      <c r="H1929" s="358"/>
      <c r="I1929" s="359"/>
      <c r="J1929" s="360"/>
      <c r="K1929" s="360"/>
      <c r="L1929" s="22"/>
      <c r="M1929" s="356"/>
      <c r="N1929"/>
      <c r="O1929" s="361"/>
      <c r="P1929" s="356"/>
    </row>
    <row r="1930" spans="1:16">
      <c r="A1930" s="356"/>
      <c r="B1930" s="357"/>
      <c r="C1930" s="356"/>
      <c r="D1930" s="356"/>
      <c r="E1930" s="356"/>
      <c r="F1930" s="356"/>
      <c r="G1930" s="356"/>
      <c r="H1930" s="358"/>
      <c r="I1930" s="359"/>
      <c r="J1930" s="360"/>
      <c r="K1930" s="360"/>
      <c r="L1930" s="22"/>
      <c r="M1930" s="356"/>
      <c r="N1930"/>
      <c r="O1930" s="361"/>
      <c r="P1930" s="356"/>
    </row>
    <row r="1931" spans="1:16">
      <c r="A1931" s="356"/>
      <c r="B1931" s="357"/>
      <c r="C1931" s="356"/>
      <c r="D1931" s="356"/>
      <c r="E1931" s="356"/>
      <c r="F1931" s="356"/>
      <c r="G1931" s="356"/>
      <c r="H1931" s="358"/>
      <c r="I1931" s="359"/>
      <c r="J1931" s="360"/>
      <c r="K1931" s="360"/>
      <c r="L1931" s="22"/>
      <c r="M1931" s="356"/>
      <c r="N1931"/>
      <c r="O1931" s="361"/>
      <c r="P1931" s="356"/>
    </row>
    <row r="1932" spans="1:16">
      <c r="A1932" s="356"/>
      <c r="B1932" s="357"/>
      <c r="C1932" s="356"/>
      <c r="D1932" s="356"/>
      <c r="E1932" s="356"/>
      <c r="F1932" s="356"/>
      <c r="G1932" s="356"/>
      <c r="H1932" s="358"/>
      <c r="I1932" s="359"/>
      <c r="J1932" s="360"/>
      <c r="K1932" s="360"/>
      <c r="L1932" s="22"/>
      <c r="M1932" s="356"/>
      <c r="N1932"/>
      <c r="O1932" s="361"/>
      <c r="P1932" s="356"/>
    </row>
    <row r="1933" spans="1:16">
      <c r="A1933" s="356"/>
      <c r="B1933" s="357"/>
      <c r="C1933" s="356"/>
      <c r="D1933" s="356"/>
      <c r="E1933" s="356"/>
      <c r="F1933" s="356"/>
      <c r="G1933" s="356"/>
      <c r="H1933" s="358"/>
      <c r="I1933" s="359"/>
      <c r="J1933" s="360"/>
      <c r="K1933" s="360"/>
      <c r="L1933" s="22"/>
      <c r="M1933" s="356"/>
      <c r="N1933"/>
      <c r="O1933" s="361"/>
      <c r="P1933" s="356"/>
    </row>
    <row r="1934" spans="1:16">
      <c r="A1934" s="356"/>
      <c r="B1934" s="357"/>
      <c r="C1934" s="356"/>
      <c r="D1934" s="356"/>
      <c r="E1934" s="356"/>
      <c r="F1934" s="356"/>
      <c r="G1934" s="356"/>
      <c r="H1934" s="358"/>
      <c r="I1934" s="359"/>
      <c r="J1934" s="360"/>
      <c r="K1934" s="360"/>
      <c r="L1934" s="22"/>
      <c r="M1934" s="356"/>
      <c r="N1934"/>
      <c r="O1934" s="361"/>
      <c r="P1934" s="356"/>
    </row>
    <row r="1935" spans="1:16">
      <c r="A1935" s="356"/>
      <c r="B1935" s="357"/>
      <c r="C1935" s="356"/>
      <c r="D1935" s="356"/>
      <c r="E1935" s="356"/>
      <c r="F1935" s="356"/>
      <c r="G1935" s="356"/>
      <c r="H1935" s="358"/>
      <c r="I1935" s="359"/>
      <c r="J1935" s="360"/>
      <c r="K1935" s="360"/>
      <c r="L1935" s="22"/>
      <c r="M1935" s="356"/>
      <c r="N1935"/>
      <c r="O1935" s="361"/>
      <c r="P1935" s="356"/>
    </row>
    <row r="1936" spans="1:16">
      <c r="A1936" s="356"/>
      <c r="B1936" s="357"/>
      <c r="C1936" s="356"/>
      <c r="D1936" s="356"/>
      <c r="E1936" s="356"/>
      <c r="F1936" s="356"/>
      <c r="G1936" s="356"/>
      <c r="H1936" s="358"/>
      <c r="I1936" s="359"/>
      <c r="J1936" s="360"/>
      <c r="K1936" s="360"/>
      <c r="L1936" s="22"/>
      <c r="M1936" s="356"/>
      <c r="N1936"/>
      <c r="O1936" s="361"/>
      <c r="P1936" s="356"/>
    </row>
    <row r="1937" spans="1:16">
      <c r="A1937" s="356"/>
      <c r="B1937" s="357"/>
      <c r="C1937" s="356"/>
      <c r="D1937" s="356"/>
      <c r="E1937" s="356"/>
      <c r="F1937" s="356"/>
      <c r="G1937" s="356"/>
      <c r="H1937" s="358"/>
      <c r="I1937" s="359"/>
      <c r="J1937" s="360"/>
      <c r="K1937" s="360"/>
      <c r="L1937" s="22"/>
      <c r="M1937" s="356"/>
      <c r="N1937"/>
      <c r="O1937" s="361"/>
      <c r="P1937" s="356"/>
    </row>
    <row r="1938" spans="1:16">
      <c r="A1938" s="356"/>
      <c r="B1938" s="357"/>
      <c r="C1938" s="356"/>
      <c r="D1938" s="356"/>
      <c r="E1938" s="356"/>
      <c r="F1938" s="356"/>
      <c r="G1938" s="356"/>
      <c r="H1938" s="358"/>
      <c r="I1938" s="359"/>
      <c r="J1938" s="360"/>
      <c r="K1938" s="360"/>
      <c r="L1938" s="22"/>
      <c r="M1938" s="356"/>
      <c r="N1938"/>
      <c r="O1938" s="361"/>
      <c r="P1938" s="356"/>
    </row>
    <row r="1939" spans="1:16">
      <c r="A1939" s="356"/>
      <c r="B1939" s="357"/>
      <c r="C1939" s="356"/>
      <c r="D1939" s="356"/>
      <c r="E1939" s="356"/>
      <c r="F1939" s="356"/>
      <c r="G1939" s="356"/>
      <c r="H1939" s="358"/>
      <c r="I1939" s="359"/>
      <c r="J1939" s="360"/>
      <c r="K1939" s="360"/>
      <c r="L1939" s="22"/>
      <c r="M1939" s="356"/>
      <c r="N1939"/>
      <c r="O1939" s="361"/>
      <c r="P1939" s="356"/>
    </row>
    <row r="1940" spans="1:16">
      <c r="A1940" s="356"/>
      <c r="B1940" s="357"/>
      <c r="C1940" s="356"/>
      <c r="D1940" s="356"/>
      <c r="E1940" s="356"/>
      <c r="F1940" s="356"/>
      <c r="G1940" s="356"/>
      <c r="H1940" s="358"/>
      <c r="I1940" s="359"/>
      <c r="J1940" s="360"/>
      <c r="K1940" s="360"/>
      <c r="L1940" s="22"/>
      <c r="M1940" s="356"/>
      <c r="N1940"/>
      <c r="O1940" s="361"/>
      <c r="P1940" s="356"/>
    </row>
    <row r="1941" spans="1:16">
      <c r="A1941" s="356"/>
      <c r="B1941" s="357"/>
      <c r="C1941" s="356"/>
      <c r="D1941" s="356"/>
      <c r="E1941" s="356"/>
      <c r="F1941" s="356"/>
      <c r="G1941" s="356"/>
      <c r="H1941" s="358"/>
      <c r="I1941" s="359"/>
      <c r="J1941" s="360"/>
      <c r="K1941" s="360"/>
      <c r="L1941" s="22"/>
      <c r="M1941" s="356"/>
      <c r="N1941"/>
      <c r="O1941" s="361"/>
      <c r="P1941" s="356"/>
    </row>
    <row r="1942" spans="1:16">
      <c r="A1942" s="356"/>
      <c r="B1942" s="357"/>
      <c r="C1942" s="356"/>
      <c r="D1942" s="356"/>
      <c r="E1942" s="356"/>
      <c r="F1942" s="356"/>
      <c r="G1942" s="356"/>
      <c r="H1942" s="358"/>
      <c r="I1942" s="359"/>
      <c r="J1942" s="360"/>
      <c r="K1942" s="360"/>
      <c r="L1942" s="22"/>
      <c r="M1942" s="356"/>
      <c r="N1942"/>
      <c r="O1942" s="361"/>
      <c r="P1942" s="356"/>
    </row>
    <row r="1943" spans="1:16">
      <c r="A1943" s="356"/>
      <c r="B1943" s="357"/>
      <c r="C1943" s="356"/>
      <c r="D1943" s="356"/>
      <c r="E1943" s="356"/>
      <c r="F1943" s="356"/>
      <c r="G1943" s="356"/>
      <c r="H1943" s="358"/>
      <c r="I1943" s="359"/>
      <c r="J1943" s="360"/>
      <c r="K1943" s="360"/>
      <c r="L1943" s="22"/>
      <c r="M1943" s="356"/>
      <c r="N1943"/>
      <c r="O1943" s="361"/>
      <c r="P1943" s="356"/>
    </row>
    <row r="1944" spans="1:16">
      <c r="A1944" s="356"/>
      <c r="B1944" s="357"/>
      <c r="C1944" s="356"/>
      <c r="D1944" s="356"/>
      <c r="E1944" s="356"/>
      <c r="F1944" s="356"/>
      <c r="G1944" s="356"/>
      <c r="H1944" s="358"/>
      <c r="I1944" s="359"/>
      <c r="J1944" s="360"/>
      <c r="K1944" s="360"/>
      <c r="L1944" s="22"/>
      <c r="M1944" s="356"/>
      <c r="N1944"/>
      <c r="O1944" s="361"/>
      <c r="P1944" s="356"/>
    </row>
    <row r="1945" spans="1:16">
      <c r="A1945" s="356"/>
      <c r="B1945" s="357"/>
      <c r="C1945" s="356"/>
      <c r="D1945" s="356"/>
      <c r="E1945" s="356"/>
      <c r="F1945" s="356"/>
      <c r="G1945" s="356"/>
      <c r="H1945" s="358"/>
      <c r="I1945" s="359"/>
      <c r="J1945" s="360"/>
      <c r="K1945" s="360"/>
      <c r="L1945" s="22"/>
      <c r="M1945" s="356"/>
      <c r="N1945"/>
      <c r="O1945" s="361"/>
      <c r="P1945" s="356"/>
    </row>
    <row r="1946" spans="1:16">
      <c r="A1946" s="356"/>
      <c r="B1946" s="357"/>
      <c r="C1946" s="356"/>
      <c r="D1946" s="356"/>
      <c r="E1946" s="356"/>
      <c r="F1946" s="356"/>
      <c r="G1946" s="356"/>
      <c r="H1946" s="358"/>
      <c r="I1946" s="359"/>
      <c r="J1946" s="360"/>
      <c r="K1946" s="360"/>
      <c r="L1946" s="22"/>
      <c r="M1946" s="356"/>
      <c r="N1946"/>
      <c r="O1946" s="361"/>
      <c r="P1946" s="356"/>
    </row>
    <row r="1947" spans="1:16">
      <c r="A1947" s="356"/>
      <c r="B1947" s="357"/>
      <c r="C1947" s="356"/>
      <c r="D1947" s="356"/>
      <c r="E1947" s="356"/>
      <c r="F1947" s="356"/>
      <c r="G1947" s="356"/>
      <c r="H1947" s="358"/>
      <c r="I1947" s="359"/>
      <c r="J1947" s="360"/>
      <c r="K1947" s="360"/>
      <c r="L1947" s="22"/>
      <c r="M1947" s="356"/>
      <c r="N1947"/>
      <c r="O1947" s="361"/>
      <c r="P1947" s="356"/>
    </row>
    <row r="1948" spans="1:16">
      <c r="A1948" s="356"/>
      <c r="B1948" s="357"/>
      <c r="C1948" s="356"/>
      <c r="D1948" s="356"/>
      <c r="E1948" s="356"/>
      <c r="F1948" s="356"/>
      <c r="G1948" s="356"/>
      <c r="H1948" s="358"/>
      <c r="I1948" s="359"/>
      <c r="J1948" s="360"/>
      <c r="K1948" s="360"/>
      <c r="L1948" s="22"/>
      <c r="M1948" s="356"/>
      <c r="N1948"/>
      <c r="O1948" s="361"/>
      <c r="P1948" s="356"/>
    </row>
    <row r="1949" spans="1:16">
      <c r="A1949" s="356"/>
      <c r="B1949" s="357"/>
      <c r="C1949" s="356"/>
      <c r="D1949" s="356"/>
      <c r="E1949" s="356"/>
      <c r="F1949" s="356"/>
      <c r="G1949" s="356"/>
      <c r="H1949" s="358"/>
      <c r="I1949" s="359"/>
      <c r="J1949" s="360"/>
      <c r="K1949" s="360"/>
      <c r="L1949" s="22"/>
      <c r="M1949" s="356"/>
      <c r="N1949"/>
      <c r="O1949" s="361"/>
      <c r="P1949" s="356"/>
    </row>
    <row r="1950" spans="1:16">
      <c r="A1950" s="356"/>
      <c r="B1950" s="357"/>
      <c r="C1950" s="356"/>
      <c r="D1950" s="356"/>
      <c r="E1950" s="356"/>
      <c r="F1950" s="356"/>
      <c r="G1950" s="356"/>
      <c r="H1950" s="358"/>
      <c r="I1950" s="359"/>
      <c r="J1950" s="360"/>
      <c r="K1950" s="360"/>
      <c r="L1950" s="22"/>
      <c r="M1950" s="356"/>
      <c r="N1950"/>
      <c r="O1950" s="361"/>
      <c r="P1950" s="356"/>
    </row>
    <row r="1951" spans="1:16">
      <c r="A1951" s="356"/>
      <c r="B1951" s="357"/>
      <c r="C1951" s="356"/>
      <c r="D1951" s="356"/>
      <c r="E1951" s="356"/>
      <c r="F1951" s="356"/>
      <c r="G1951" s="356"/>
      <c r="H1951" s="358"/>
      <c r="I1951" s="359"/>
      <c r="J1951" s="360"/>
      <c r="K1951" s="360"/>
      <c r="L1951" s="22"/>
      <c r="M1951" s="356"/>
      <c r="N1951"/>
      <c r="O1951" s="361"/>
      <c r="P1951" s="356"/>
    </row>
    <row r="1952" spans="1:16">
      <c r="A1952" s="356"/>
      <c r="B1952" s="357"/>
      <c r="C1952" s="356"/>
      <c r="D1952" s="356"/>
      <c r="E1952" s="356"/>
      <c r="F1952" s="356"/>
      <c r="G1952" s="356"/>
      <c r="H1952" s="358"/>
      <c r="I1952" s="359"/>
      <c r="J1952" s="360"/>
      <c r="K1952" s="360"/>
      <c r="L1952" s="22"/>
      <c r="M1952" s="356"/>
      <c r="N1952"/>
      <c r="O1952" s="361"/>
      <c r="P1952" s="356"/>
    </row>
    <row r="1953" spans="1:16">
      <c r="A1953" s="356"/>
      <c r="B1953" s="357"/>
      <c r="C1953" s="356"/>
      <c r="D1953" s="356"/>
      <c r="E1953" s="356"/>
      <c r="F1953" s="356"/>
      <c r="G1953" s="356"/>
      <c r="H1953" s="358"/>
      <c r="I1953" s="359"/>
      <c r="J1953" s="360"/>
      <c r="K1953" s="360"/>
      <c r="L1953" s="22"/>
      <c r="M1953" s="356"/>
      <c r="N1953"/>
      <c r="O1953" s="361"/>
      <c r="P1953" s="356"/>
    </row>
    <row r="1954" spans="1:16">
      <c r="A1954" s="356"/>
      <c r="B1954" s="357"/>
      <c r="C1954" s="356"/>
      <c r="D1954" s="356"/>
      <c r="E1954" s="356"/>
      <c r="F1954" s="356"/>
      <c r="G1954" s="356"/>
      <c r="H1954" s="358"/>
      <c r="I1954" s="359"/>
      <c r="J1954" s="360"/>
      <c r="K1954" s="360"/>
      <c r="L1954" s="22"/>
      <c r="M1954" s="356"/>
      <c r="N1954"/>
      <c r="O1954" s="361"/>
      <c r="P1954" s="356"/>
    </row>
    <row r="1955" spans="1:16">
      <c r="A1955" s="356"/>
      <c r="B1955" s="357"/>
      <c r="C1955" s="356"/>
      <c r="D1955" s="356"/>
      <c r="E1955" s="356"/>
      <c r="F1955" s="356"/>
      <c r="G1955" s="356"/>
      <c r="H1955" s="358"/>
      <c r="I1955" s="359"/>
      <c r="J1955" s="360"/>
      <c r="K1955" s="360"/>
      <c r="L1955" s="22"/>
      <c r="M1955" s="356"/>
      <c r="N1955"/>
      <c r="O1955" s="361"/>
      <c r="P1955" s="356"/>
    </row>
    <row r="1956" spans="1:16">
      <c r="A1956" s="356"/>
      <c r="B1956" s="357"/>
      <c r="C1956" s="356"/>
      <c r="D1956" s="356"/>
      <c r="E1956" s="356"/>
      <c r="F1956" s="356"/>
      <c r="G1956" s="356"/>
      <c r="H1956" s="358"/>
      <c r="I1956" s="359"/>
      <c r="J1956" s="360"/>
      <c r="K1956" s="360"/>
      <c r="L1956" s="22"/>
      <c r="M1956" s="356"/>
      <c r="N1956"/>
      <c r="O1956" s="361"/>
      <c r="P1956" s="356"/>
    </row>
    <row r="1957" spans="1:16">
      <c r="A1957" s="356"/>
      <c r="B1957" s="357"/>
      <c r="C1957" s="356"/>
      <c r="D1957" s="356"/>
      <c r="E1957" s="356"/>
      <c r="F1957" s="356"/>
      <c r="G1957" s="356"/>
      <c r="H1957" s="358"/>
      <c r="I1957" s="359"/>
      <c r="J1957" s="360"/>
      <c r="K1957" s="360"/>
      <c r="L1957" s="22"/>
      <c r="M1957" s="356"/>
      <c r="N1957"/>
      <c r="O1957" s="361"/>
      <c r="P1957" s="356"/>
    </row>
    <row r="1958" spans="1:16">
      <c r="A1958" s="356"/>
      <c r="B1958" s="357"/>
      <c r="C1958" s="356"/>
      <c r="D1958" s="356"/>
      <c r="E1958" s="356"/>
      <c r="F1958" s="356"/>
      <c r="G1958" s="356"/>
      <c r="H1958" s="358"/>
      <c r="I1958" s="359"/>
      <c r="J1958" s="360"/>
      <c r="K1958" s="360"/>
      <c r="L1958" s="22"/>
      <c r="M1958" s="356"/>
      <c r="N1958"/>
      <c r="O1958" s="361"/>
      <c r="P1958" s="356"/>
    </row>
    <row r="1959" spans="1:16">
      <c r="A1959" s="356"/>
      <c r="B1959" s="357"/>
      <c r="C1959" s="356"/>
      <c r="D1959" s="356"/>
      <c r="E1959" s="356"/>
      <c r="F1959" s="356"/>
      <c r="G1959" s="356"/>
      <c r="H1959" s="358"/>
      <c r="I1959" s="359"/>
      <c r="J1959" s="360"/>
      <c r="K1959" s="360"/>
      <c r="L1959" s="22"/>
      <c r="M1959" s="356"/>
      <c r="N1959"/>
      <c r="O1959" s="361"/>
      <c r="P1959" s="356"/>
    </row>
    <row r="1960" spans="1:16">
      <c r="A1960" s="356"/>
      <c r="B1960" s="357"/>
      <c r="C1960" s="356"/>
      <c r="D1960" s="356"/>
      <c r="E1960" s="356"/>
      <c r="F1960" s="356"/>
      <c r="G1960" s="356"/>
      <c r="H1960" s="358"/>
      <c r="I1960" s="359"/>
      <c r="J1960" s="360"/>
      <c r="K1960" s="360"/>
      <c r="L1960" s="22"/>
      <c r="M1960" s="356"/>
      <c r="N1960"/>
      <c r="O1960" s="361"/>
      <c r="P1960" s="356"/>
    </row>
    <row r="1961" spans="1:16">
      <c r="A1961" s="356"/>
      <c r="B1961" s="357"/>
      <c r="C1961" s="356"/>
      <c r="D1961" s="356"/>
      <c r="E1961" s="356"/>
      <c r="F1961" s="356"/>
      <c r="G1961" s="356"/>
      <c r="H1961" s="358"/>
      <c r="I1961" s="359"/>
      <c r="J1961" s="360"/>
      <c r="K1961" s="360"/>
      <c r="L1961" s="22"/>
      <c r="M1961" s="356"/>
      <c r="N1961"/>
      <c r="O1961" s="361"/>
      <c r="P1961" s="356"/>
    </row>
    <row r="1962" spans="1:16">
      <c r="A1962" s="356"/>
      <c r="B1962" s="357"/>
      <c r="C1962" s="356"/>
      <c r="D1962" s="356"/>
      <c r="E1962" s="356"/>
      <c r="F1962" s="356"/>
      <c r="G1962" s="356"/>
      <c r="H1962" s="358"/>
      <c r="I1962" s="359"/>
      <c r="J1962" s="360"/>
      <c r="K1962" s="360"/>
      <c r="L1962" s="22"/>
      <c r="M1962" s="356"/>
      <c r="N1962"/>
      <c r="O1962" s="361"/>
      <c r="P1962" s="356"/>
    </row>
    <row r="1963" spans="1:16">
      <c r="A1963" s="356"/>
      <c r="B1963" s="357"/>
      <c r="C1963" s="356"/>
      <c r="D1963" s="356"/>
      <c r="E1963" s="356"/>
      <c r="F1963" s="356"/>
      <c r="G1963" s="356"/>
      <c r="H1963" s="358"/>
      <c r="I1963" s="359"/>
      <c r="J1963" s="360"/>
      <c r="K1963" s="360"/>
      <c r="L1963" s="22"/>
      <c r="M1963" s="356"/>
      <c r="N1963"/>
      <c r="O1963" s="361"/>
      <c r="P1963" s="356"/>
    </row>
    <row r="1964" spans="1:16">
      <c r="A1964" s="356"/>
      <c r="B1964" s="357"/>
      <c r="C1964" s="356"/>
      <c r="D1964" s="356"/>
      <c r="E1964" s="356"/>
      <c r="F1964" s="356"/>
      <c r="G1964" s="356"/>
      <c r="H1964" s="358"/>
      <c r="I1964" s="359"/>
      <c r="J1964" s="360"/>
      <c r="K1964" s="360"/>
      <c r="L1964" s="22"/>
      <c r="M1964" s="356"/>
      <c r="N1964"/>
      <c r="O1964" s="361"/>
      <c r="P1964" s="356"/>
    </row>
    <row r="1965" spans="1:16">
      <c r="A1965" s="356"/>
      <c r="B1965" s="357"/>
      <c r="C1965" s="356"/>
      <c r="D1965" s="356"/>
      <c r="E1965" s="356"/>
      <c r="F1965" s="356"/>
      <c r="G1965" s="356"/>
      <c r="H1965" s="358"/>
      <c r="I1965" s="359"/>
      <c r="J1965" s="360"/>
      <c r="K1965" s="360"/>
      <c r="L1965" s="22"/>
      <c r="M1965" s="356"/>
      <c r="N1965"/>
      <c r="O1965" s="361"/>
      <c r="P1965" s="356"/>
    </row>
    <row r="1966" spans="1:16">
      <c r="A1966" s="356"/>
      <c r="B1966" s="357"/>
      <c r="C1966" s="356"/>
      <c r="D1966" s="356"/>
      <c r="E1966" s="356"/>
      <c r="F1966" s="356"/>
      <c r="G1966" s="356"/>
      <c r="H1966" s="358"/>
      <c r="I1966" s="359"/>
      <c r="J1966" s="360"/>
      <c r="K1966" s="360"/>
      <c r="L1966" s="22"/>
      <c r="M1966" s="356"/>
      <c r="N1966"/>
      <c r="O1966" s="361"/>
      <c r="P1966" s="356"/>
    </row>
    <row r="1967" spans="1:16">
      <c r="A1967" s="356"/>
      <c r="B1967" s="357"/>
      <c r="C1967" s="356"/>
      <c r="D1967" s="356"/>
      <c r="E1967" s="356"/>
      <c r="F1967" s="356"/>
      <c r="G1967" s="356"/>
      <c r="H1967" s="358"/>
      <c r="I1967" s="359"/>
      <c r="J1967" s="360"/>
      <c r="K1967" s="360"/>
      <c r="L1967" s="22"/>
      <c r="M1967" s="356"/>
      <c r="N1967"/>
      <c r="O1967" s="361"/>
      <c r="P1967" s="356"/>
    </row>
    <row r="1968" spans="1:16">
      <c r="A1968" s="356"/>
      <c r="B1968" s="357"/>
      <c r="C1968" s="356"/>
      <c r="D1968" s="356"/>
      <c r="E1968" s="356"/>
      <c r="F1968" s="356"/>
      <c r="G1968" s="356"/>
      <c r="H1968" s="358"/>
      <c r="I1968" s="359"/>
      <c r="J1968" s="360"/>
      <c r="K1968" s="360"/>
      <c r="L1968" s="22"/>
      <c r="M1968" s="356"/>
      <c r="N1968"/>
      <c r="O1968" s="361"/>
      <c r="P1968" s="356"/>
    </row>
    <row r="1969" spans="1:16">
      <c r="A1969" s="356"/>
      <c r="B1969" s="357"/>
      <c r="C1969" s="356"/>
      <c r="D1969" s="356"/>
      <c r="E1969" s="356"/>
      <c r="F1969" s="356"/>
      <c r="G1969" s="356"/>
      <c r="H1969" s="358"/>
      <c r="I1969" s="359"/>
      <c r="J1969" s="360"/>
      <c r="K1969" s="360"/>
      <c r="L1969" s="22"/>
      <c r="M1969" s="356"/>
      <c r="N1969"/>
      <c r="O1969" s="361"/>
      <c r="P1969" s="356"/>
    </row>
    <row r="1970" spans="1:16">
      <c r="A1970" s="356"/>
      <c r="B1970" s="357"/>
      <c r="C1970" s="356"/>
      <c r="D1970" s="356"/>
      <c r="E1970" s="356"/>
      <c r="F1970" s="356"/>
      <c r="G1970" s="356"/>
      <c r="H1970" s="358"/>
      <c r="I1970" s="359"/>
      <c r="J1970" s="360"/>
      <c r="K1970" s="360"/>
      <c r="L1970" s="22"/>
      <c r="M1970" s="356"/>
      <c r="N1970"/>
      <c r="O1970" s="361"/>
      <c r="P1970" s="356"/>
    </row>
    <row r="1971" spans="1:16">
      <c r="A1971" s="356"/>
      <c r="B1971" s="357"/>
      <c r="C1971" s="356"/>
      <c r="D1971" s="356"/>
      <c r="E1971" s="356"/>
      <c r="F1971" s="356"/>
      <c r="G1971" s="356"/>
      <c r="H1971" s="358"/>
      <c r="I1971" s="359"/>
      <c r="J1971" s="360"/>
      <c r="K1971" s="360"/>
      <c r="L1971" s="22"/>
      <c r="M1971" s="356"/>
      <c r="N1971"/>
      <c r="O1971" s="361"/>
      <c r="P1971" s="356"/>
    </row>
    <row r="1972" spans="1:16">
      <c r="A1972" s="356"/>
      <c r="B1972" s="357"/>
      <c r="C1972" s="356"/>
      <c r="D1972" s="356"/>
      <c r="E1972" s="356"/>
      <c r="F1972" s="356"/>
      <c r="G1972" s="356"/>
      <c r="H1972" s="358"/>
      <c r="I1972" s="359"/>
      <c r="J1972" s="360"/>
      <c r="K1972" s="360"/>
      <c r="L1972" s="22"/>
      <c r="M1972" s="356"/>
      <c r="N1972"/>
      <c r="O1972" s="361"/>
      <c r="P1972" s="356"/>
    </row>
    <row r="1973" spans="1:16">
      <c r="A1973" s="356"/>
      <c r="B1973" s="357"/>
      <c r="C1973" s="356"/>
      <c r="D1973" s="356"/>
      <c r="E1973" s="356"/>
      <c r="F1973" s="356"/>
      <c r="G1973" s="356"/>
      <c r="H1973" s="358"/>
      <c r="I1973" s="359"/>
      <c r="J1973" s="360"/>
      <c r="K1973" s="360"/>
      <c r="L1973" s="22"/>
      <c r="M1973" s="356"/>
      <c r="N1973"/>
      <c r="O1973" s="361"/>
      <c r="P1973" s="356"/>
    </row>
    <row r="1974" spans="1:16">
      <c r="A1974" s="356"/>
      <c r="B1974" s="357"/>
      <c r="C1974" s="356"/>
      <c r="D1974" s="356"/>
      <c r="E1974" s="356"/>
      <c r="F1974" s="356"/>
      <c r="G1974" s="356"/>
      <c r="H1974" s="358"/>
      <c r="I1974" s="359"/>
      <c r="J1974" s="360"/>
      <c r="K1974" s="360"/>
      <c r="L1974" s="22"/>
      <c r="M1974" s="356"/>
      <c r="N1974"/>
      <c r="O1974" s="361"/>
      <c r="P1974" s="356"/>
    </row>
    <row r="1975" spans="1:16">
      <c r="A1975" s="356"/>
      <c r="B1975" s="357"/>
      <c r="C1975" s="356"/>
      <c r="D1975" s="356"/>
      <c r="E1975" s="356"/>
      <c r="F1975" s="356"/>
      <c r="G1975" s="356"/>
      <c r="H1975" s="358"/>
      <c r="I1975" s="359"/>
      <c r="J1975" s="360"/>
      <c r="K1975" s="360"/>
      <c r="L1975" s="22"/>
      <c r="M1975" s="356"/>
      <c r="N1975"/>
      <c r="O1975" s="361"/>
      <c r="P1975" s="356"/>
    </row>
    <row r="1976" spans="1:16">
      <c r="A1976" s="356"/>
      <c r="B1976" s="357"/>
      <c r="C1976" s="356"/>
      <c r="D1976" s="356"/>
      <c r="E1976" s="356"/>
      <c r="F1976" s="356"/>
      <c r="G1976" s="356"/>
      <c r="H1976" s="358"/>
      <c r="I1976" s="359"/>
      <c r="J1976" s="360"/>
      <c r="K1976" s="360"/>
      <c r="L1976" s="22"/>
      <c r="M1976" s="356"/>
      <c r="N1976"/>
      <c r="O1976" s="361"/>
      <c r="P1976" s="356"/>
    </row>
    <row r="1977" spans="1:16">
      <c r="A1977" s="356"/>
      <c r="B1977" s="357"/>
      <c r="C1977" s="356"/>
      <c r="D1977" s="356"/>
      <c r="E1977" s="356"/>
      <c r="F1977" s="356"/>
      <c r="G1977" s="356"/>
      <c r="H1977" s="358"/>
      <c r="I1977" s="359"/>
      <c r="J1977" s="360"/>
      <c r="K1977" s="360"/>
      <c r="L1977" s="22"/>
      <c r="M1977" s="356"/>
      <c r="N1977"/>
      <c r="O1977" s="361"/>
      <c r="P1977" s="356"/>
    </row>
    <row r="1978" spans="1:16">
      <c r="A1978" s="356"/>
      <c r="B1978" s="357"/>
      <c r="C1978" s="356"/>
      <c r="D1978" s="356"/>
      <c r="E1978" s="356"/>
      <c r="F1978" s="356"/>
      <c r="G1978" s="356"/>
      <c r="H1978" s="358"/>
      <c r="I1978" s="359"/>
      <c r="J1978" s="360"/>
      <c r="K1978" s="360"/>
      <c r="L1978" s="22"/>
      <c r="M1978" s="356"/>
      <c r="N1978"/>
      <c r="O1978" s="361"/>
      <c r="P1978" s="356"/>
    </row>
    <row r="1979" spans="1:16">
      <c r="A1979" s="356"/>
      <c r="B1979" s="357"/>
      <c r="C1979" s="356"/>
      <c r="D1979" s="356"/>
      <c r="E1979" s="356"/>
      <c r="F1979" s="356"/>
      <c r="G1979" s="356"/>
      <c r="H1979" s="358"/>
      <c r="I1979" s="359"/>
      <c r="J1979" s="360"/>
      <c r="K1979" s="360"/>
      <c r="L1979" s="22"/>
      <c r="M1979" s="356"/>
      <c r="N1979"/>
      <c r="O1979" s="361"/>
      <c r="P1979" s="356"/>
    </row>
    <row r="1980" spans="1:16">
      <c r="A1980" s="356"/>
      <c r="B1980" s="357"/>
      <c r="C1980" s="356"/>
      <c r="D1980" s="356"/>
      <c r="E1980" s="356"/>
      <c r="F1980" s="356"/>
      <c r="G1980" s="356"/>
      <c r="H1980" s="358"/>
      <c r="I1980" s="359"/>
      <c r="J1980" s="360"/>
      <c r="K1980" s="360"/>
      <c r="L1980" s="22"/>
      <c r="M1980" s="356"/>
      <c r="N1980"/>
      <c r="O1980" s="361"/>
      <c r="P1980" s="356"/>
    </row>
    <row r="1981" spans="1:16">
      <c r="A1981" s="356"/>
      <c r="B1981" s="357"/>
      <c r="C1981" s="356"/>
      <c r="D1981" s="356"/>
      <c r="E1981" s="356"/>
      <c r="F1981" s="356"/>
      <c r="G1981" s="356"/>
      <c r="H1981" s="358"/>
      <c r="I1981" s="359"/>
      <c r="J1981" s="360"/>
      <c r="K1981" s="360"/>
      <c r="L1981" s="22"/>
      <c r="M1981" s="356"/>
      <c r="N1981"/>
      <c r="O1981" s="361"/>
      <c r="P1981" s="356"/>
    </row>
    <row r="1982" spans="1:16">
      <c r="A1982" s="356"/>
      <c r="B1982" s="357"/>
      <c r="C1982" s="356"/>
      <c r="D1982" s="356"/>
      <c r="E1982" s="356"/>
      <c r="F1982" s="356"/>
      <c r="G1982" s="356"/>
      <c r="H1982" s="358"/>
      <c r="I1982" s="359"/>
      <c r="J1982" s="360"/>
      <c r="K1982" s="360"/>
      <c r="L1982" s="22"/>
      <c r="M1982" s="356"/>
      <c r="N1982"/>
      <c r="O1982" s="361"/>
      <c r="P1982" s="356"/>
    </row>
    <row r="1983" spans="1:16">
      <c r="A1983" s="356"/>
      <c r="B1983" s="357"/>
      <c r="C1983" s="356"/>
      <c r="D1983" s="356"/>
      <c r="E1983" s="356"/>
      <c r="F1983" s="356"/>
      <c r="G1983" s="356"/>
      <c r="H1983" s="358"/>
      <c r="I1983" s="359"/>
      <c r="J1983" s="360"/>
      <c r="K1983" s="360"/>
      <c r="L1983" s="22"/>
      <c r="M1983" s="356"/>
      <c r="N1983"/>
      <c r="O1983" s="361"/>
      <c r="P1983" s="356"/>
    </row>
    <row r="1984" spans="1:16">
      <c r="A1984" s="356"/>
      <c r="B1984" s="357"/>
      <c r="C1984" s="356"/>
      <c r="D1984" s="356"/>
      <c r="E1984" s="356"/>
      <c r="F1984" s="356"/>
      <c r="G1984" s="356"/>
      <c r="H1984" s="358"/>
      <c r="I1984" s="359"/>
      <c r="J1984" s="360"/>
      <c r="K1984" s="360"/>
      <c r="L1984" s="22"/>
      <c r="M1984" s="356"/>
      <c r="N1984"/>
      <c r="O1984" s="361"/>
      <c r="P1984" s="356"/>
    </row>
    <row r="1985" spans="1:16">
      <c r="A1985" s="356"/>
      <c r="B1985" s="357"/>
      <c r="C1985" s="356"/>
      <c r="D1985" s="356"/>
      <c r="E1985" s="356"/>
      <c r="F1985" s="356"/>
      <c r="G1985" s="356"/>
      <c r="H1985" s="358"/>
      <c r="I1985" s="359"/>
      <c r="J1985" s="360"/>
      <c r="K1985" s="360"/>
      <c r="L1985" s="22"/>
      <c r="M1985" s="356"/>
      <c r="N1985"/>
      <c r="O1985" s="361"/>
      <c r="P1985" s="356"/>
    </row>
    <row r="1986" spans="1:16">
      <c r="A1986" s="356"/>
      <c r="B1986" s="357"/>
      <c r="C1986" s="356"/>
      <c r="D1986" s="356"/>
      <c r="E1986" s="356"/>
      <c r="F1986" s="356"/>
      <c r="G1986" s="356"/>
      <c r="H1986" s="358"/>
      <c r="I1986" s="359"/>
      <c r="J1986" s="360"/>
      <c r="K1986" s="360"/>
      <c r="L1986" s="22"/>
      <c r="M1986" s="356"/>
      <c r="N1986"/>
      <c r="O1986" s="361"/>
      <c r="P1986" s="356"/>
    </row>
    <row r="1987" spans="1:16">
      <c r="A1987" s="356"/>
      <c r="B1987" s="357"/>
      <c r="C1987" s="356"/>
      <c r="D1987" s="356"/>
      <c r="E1987" s="356"/>
      <c r="F1987" s="356"/>
      <c r="G1987" s="356"/>
      <c r="H1987" s="358"/>
      <c r="I1987" s="359"/>
      <c r="J1987" s="360"/>
      <c r="K1987" s="360"/>
      <c r="L1987" s="22"/>
      <c r="M1987" s="356"/>
      <c r="N1987"/>
      <c r="O1987" s="361"/>
      <c r="P1987" s="356"/>
    </row>
    <row r="1988" spans="1:16">
      <c r="A1988" s="356"/>
      <c r="B1988" s="357"/>
      <c r="C1988" s="356"/>
      <c r="D1988" s="356"/>
      <c r="E1988" s="356"/>
      <c r="F1988" s="356"/>
      <c r="G1988" s="356"/>
      <c r="H1988" s="358"/>
      <c r="I1988" s="359"/>
      <c r="J1988" s="360"/>
      <c r="K1988" s="360"/>
      <c r="L1988" s="22"/>
      <c r="M1988" s="356"/>
      <c r="N1988"/>
      <c r="O1988" s="361"/>
      <c r="P1988" s="356"/>
    </row>
    <row r="1989" spans="1:16">
      <c r="A1989" s="356"/>
      <c r="B1989" s="357"/>
      <c r="C1989" s="356"/>
      <c r="D1989" s="356"/>
      <c r="E1989" s="356"/>
      <c r="F1989" s="356"/>
      <c r="G1989" s="356"/>
      <c r="H1989" s="358"/>
      <c r="I1989" s="359"/>
      <c r="J1989" s="360"/>
      <c r="K1989" s="360"/>
      <c r="L1989" s="22"/>
      <c r="M1989" s="356"/>
      <c r="N1989"/>
      <c r="O1989" s="361"/>
      <c r="P1989" s="356"/>
    </row>
    <row r="1990" spans="1:16">
      <c r="A1990" s="356"/>
      <c r="B1990" s="357"/>
      <c r="C1990" s="356"/>
      <c r="D1990" s="356"/>
      <c r="E1990" s="356"/>
      <c r="F1990" s="356"/>
      <c r="G1990" s="356"/>
      <c r="H1990" s="358"/>
      <c r="I1990" s="359"/>
      <c r="J1990" s="360"/>
      <c r="K1990" s="360"/>
      <c r="L1990" s="22"/>
      <c r="M1990" s="356"/>
      <c r="N1990"/>
      <c r="O1990" s="361"/>
      <c r="P1990" s="356"/>
    </row>
    <row r="1991" spans="1:16">
      <c r="A1991" s="356"/>
      <c r="B1991" s="357"/>
      <c r="C1991" s="356"/>
      <c r="D1991" s="356"/>
      <c r="E1991" s="356"/>
      <c r="F1991" s="356"/>
      <c r="G1991" s="356"/>
      <c r="H1991" s="358"/>
      <c r="I1991" s="359"/>
      <c r="J1991" s="360"/>
      <c r="K1991" s="360"/>
      <c r="L1991" s="22"/>
      <c r="M1991" s="356"/>
      <c r="N1991"/>
      <c r="O1991" s="361"/>
      <c r="P1991" s="356"/>
    </row>
    <row r="1992" spans="1:16">
      <c r="A1992" s="356"/>
      <c r="B1992" s="357"/>
      <c r="C1992" s="356"/>
      <c r="D1992" s="356"/>
      <c r="E1992" s="356"/>
      <c r="F1992" s="356"/>
      <c r="G1992" s="356"/>
      <c r="H1992" s="358"/>
      <c r="I1992" s="359"/>
      <c r="J1992" s="360"/>
      <c r="K1992" s="360"/>
      <c r="L1992" s="22"/>
      <c r="M1992" s="356"/>
      <c r="N1992"/>
      <c r="O1992" s="361"/>
      <c r="P1992" s="356"/>
    </row>
    <row r="1993" spans="1:16">
      <c r="A1993" s="356"/>
      <c r="B1993" s="357"/>
      <c r="C1993" s="356"/>
      <c r="D1993" s="356"/>
      <c r="E1993" s="356"/>
      <c r="F1993" s="356"/>
      <c r="G1993" s="356"/>
      <c r="H1993" s="358"/>
      <c r="I1993" s="359"/>
      <c r="J1993" s="360"/>
      <c r="K1993" s="360"/>
      <c r="L1993" s="22"/>
      <c r="M1993" s="356"/>
      <c r="N1993"/>
      <c r="O1993" s="361"/>
      <c r="P1993" s="356"/>
    </row>
    <row r="1994" spans="1:16">
      <c r="A1994" s="356"/>
      <c r="B1994" s="357"/>
      <c r="C1994" s="356"/>
      <c r="D1994" s="356"/>
      <c r="E1994" s="356"/>
      <c r="F1994" s="356"/>
      <c r="G1994" s="356"/>
      <c r="H1994" s="358"/>
      <c r="I1994" s="359"/>
      <c r="J1994" s="360"/>
      <c r="K1994" s="360"/>
      <c r="L1994" s="22"/>
      <c r="M1994" s="356"/>
      <c r="N1994"/>
      <c r="O1994" s="361"/>
      <c r="P1994" s="356"/>
    </row>
    <row r="1995" spans="1:16">
      <c r="A1995" s="356"/>
      <c r="B1995" s="357"/>
      <c r="C1995" s="356"/>
      <c r="D1995" s="356"/>
      <c r="E1995" s="356"/>
      <c r="F1995" s="356"/>
      <c r="G1995" s="356"/>
      <c r="H1995" s="358"/>
      <c r="I1995" s="359"/>
      <c r="J1995" s="360"/>
      <c r="K1995" s="360"/>
      <c r="L1995" s="22"/>
      <c r="M1995" s="356"/>
      <c r="N1995"/>
      <c r="O1995" s="361"/>
      <c r="P1995" s="356"/>
    </row>
    <row r="1996" spans="1:16">
      <c r="A1996" s="356"/>
      <c r="B1996" s="357"/>
      <c r="C1996" s="356"/>
      <c r="D1996" s="356"/>
      <c r="E1996" s="356"/>
      <c r="F1996" s="356"/>
      <c r="G1996" s="356"/>
      <c r="H1996" s="358"/>
      <c r="I1996" s="359"/>
      <c r="J1996" s="360"/>
      <c r="K1996" s="360"/>
      <c r="L1996" s="22"/>
      <c r="M1996" s="356"/>
      <c r="N1996"/>
      <c r="O1996" s="361"/>
      <c r="P1996" s="356"/>
    </row>
    <row r="1997" spans="1:16">
      <c r="A1997" s="356"/>
      <c r="B1997" s="357"/>
      <c r="C1997" s="356"/>
      <c r="D1997" s="356"/>
      <c r="E1997" s="356"/>
      <c r="F1997" s="356"/>
      <c r="G1997" s="356"/>
      <c r="H1997" s="358"/>
      <c r="I1997" s="359"/>
      <c r="J1997" s="360"/>
      <c r="K1997" s="360"/>
      <c r="L1997" s="22"/>
      <c r="M1997" s="356"/>
      <c r="N1997"/>
      <c r="O1997" s="361"/>
      <c r="P1997" s="356"/>
    </row>
    <row r="1998" spans="1:16">
      <c r="A1998" s="356"/>
      <c r="B1998" s="357"/>
      <c r="C1998" s="356"/>
      <c r="D1998" s="356"/>
      <c r="E1998" s="356"/>
      <c r="F1998" s="356"/>
      <c r="G1998" s="356"/>
      <c r="H1998" s="358"/>
      <c r="I1998" s="359"/>
      <c r="J1998" s="360"/>
      <c r="K1998" s="360"/>
      <c r="L1998" s="22"/>
      <c r="M1998" s="356"/>
      <c r="N1998"/>
      <c r="O1998" s="361"/>
      <c r="P1998" s="356"/>
    </row>
    <row r="1999" spans="1:16">
      <c r="A1999" s="356"/>
      <c r="B1999" s="357"/>
      <c r="C1999" s="356"/>
      <c r="D1999" s="356"/>
      <c r="E1999" s="356"/>
      <c r="F1999" s="356"/>
      <c r="G1999" s="356"/>
      <c r="H1999" s="358"/>
      <c r="I1999" s="359"/>
      <c r="J1999" s="360"/>
      <c r="K1999" s="360"/>
      <c r="L1999" s="22"/>
      <c r="M1999" s="356"/>
      <c r="N1999"/>
      <c r="O1999" s="361"/>
      <c r="P1999" s="356"/>
    </row>
    <row r="2000" spans="1:16">
      <c r="A2000" s="356"/>
      <c r="B2000" s="357"/>
      <c r="C2000" s="356"/>
      <c r="D2000" s="356"/>
      <c r="E2000" s="356"/>
      <c r="F2000" s="356"/>
      <c r="G2000" s="356"/>
      <c r="H2000" s="358"/>
      <c r="I2000" s="359"/>
      <c r="J2000" s="360"/>
      <c r="K2000" s="360"/>
      <c r="L2000" s="22"/>
      <c r="M2000" s="356"/>
      <c r="N2000"/>
      <c r="O2000" s="361"/>
      <c r="P2000" s="356"/>
    </row>
    <row r="2001" spans="1:16">
      <c r="A2001" s="356"/>
      <c r="B2001" s="357"/>
      <c r="C2001" s="356"/>
      <c r="D2001" s="356"/>
      <c r="E2001" s="356"/>
      <c r="F2001" s="356"/>
      <c r="G2001" s="356"/>
      <c r="H2001" s="358"/>
      <c r="I2001" s="359"/>
      <c r="J2001" s="360"/>
      <c r="K2001" s="360"/>
      <c r="L2001" s="22"/>
      <c r="M2001" s="356"/>
      <c r="N2001"/>
      <c r="O2001" s="361"/>
      <c r="P2001" s="356"/>
    </row>
    <row r="2002" spans="1:16">
      <c r="A2002" s="356"/>
      <c r="B2002" s="357"/>
      <c r="C2002" s="356"/>
      <c r="D2002" s="356"/>
      <c r="E2002" s="356"/>
      <c r="F2002" s="356"/>
      <c r="G2002" s="356"/>
      <c r="H2002" s="358"/>
      <c r="I2002" s="359"/>
      <c r="J2002" s="360"/>
      <c r="K2002" s="360"/>
      <c r="L2002" s="22"/>
      <c r="M2002" s="356"/>
      <c r="N2002"/>
      <c r="O2002" s="361"/>
      <c r="P2002" s="356"/>
    </row>
    <row r="2003" spans="1:16">
      <c r="A2003" s="356"/>
      <c r="B2003" s="357"/>
      <c r="C2003" s="356"/>
      <c r="D2003" s="356"/>
      <c r="E2003" s="356"/>
      <c r="F2003" s="356"/>
      <c r="G2003" s="356"/>
      <c r="H2003" s="358"/>
      <c r="I2003" s="359"/>
      <c r="J2003" s="360"/>
      <c r="K2003" s="360"/>
      <c r="L2003" s="22"/>
      <c r="M2003" s="356"/>
      <c r="N2003"/>
      <c r="O2003" s="361"/>
      <c r="P2003" s="356"/>
    </row>
    <row r="2004" spans="1:16">
      <c r="A2004" s="356"/>
      <c r="B2004" s="357"/>
      <c r="C2004" s="356"/>
      <c r="D2004" s="356"/>
      <c r="E2004" s="356"/>
      <c r="F2004" s="356"/>
      <c r="G2004" s="356"/>
      <c r="H2004" s="358"/>
      <c r="I2004" s="359"/>
      <c r="J2004" s="360"/>
      <c r="K2004" s="360"/>
      <c r="L2004" s="22"/>
      <c r="M2004" s="356"/>
      <c r="N2004"/>
      <c r="O2004" s="361"/>
      <c r="P2004" s="356"/>
    </row>
    <row r="2005" spans="1:16">
      <c r="A2005" s="356"/>
      <c r="B2005" s="357"/>
      <c r="C2005" s="356"/>
      <c r="D2005" s="356"/>
      <c r="E2005" s="356"/>
      <c r="F2005" s="356"/>
      <c r="G2005" s="356"/>
      <c r="H2005" s="358"/>
      <c r="I2005" s="359"/>
      <c r="J2005" s="360"/>
      <c r="K2005" s="360"/>
      <c r="L2005" s="22"/>
      <c r="M2005" s="356"/>
      <c r="N2005"/>
      <c r="O2005" s="361"/>
      <c r="P2005" s="356"/>
    </row>
    <row r="2006" spans="1:16">
      <c r="A2006" s="356"/>
      <c r="B2006" s="357"/>
      <c r="C2006" s="356"/>
      <c r="D2006" s="356"/>
      <c r="E2006" s="356"/>
      <c r="F2006" s="356"/>
      <c r="G2006" s="356"/>
      <c r="H2006" s="358"/>
      <c r="I2006" s="359"/>
      <c r="J2006" s="360"/>
      <c r="K2006" s="360"/>
      <c r="L2006" s="22"/>
      <c r="M2006" s="356"/>
      <c r="N2006"/>
      <c r="O2006" s="361"/>
      <c r="P2006" s="356"/>
    </row>
    <row r="2007" spans="1:16">
      <c r="A2007" s="356"/>
      <c r="B2007" s="357"/>
      <c r="C2007" s="356"/>
      <c r="D2007" s="356"/>
      <c r="E2007" s="356"/>
      <c r="F2007" s="356"/>
      <c r="G2007" s="356"/>
      <c r="H2007" s="358"/>
      <c r="I2007" s="359"/>
      <c r="J2007" s="360"/>
      <c r="K2007" s="360"/>
      <c r="L2007" s="22"/>
      <c r="M2007" s="356"/>
      <c r="N2007"/>
      <c r="O2007" s="361"/>
      <c r="P2007" s="356"/>
    </row>
    <row r="2008" spans="1:16">
      <c r="A2008" s="356"/>
      <c r="B2008" s="357"/>
      <c r="C2008" s="356"/>
      <c r="D2008" s="356"/>
      <c r="E2008" s="356"/>
      <c r="F2008" s="356"/>
      <c r="G2008" s="356"/>
      <c r="H2008" s="358"/>
      <c r="I2008" s="359"/>
      <c r="J2008" s="360"/>
      <c r="K2008" s="360"/>
      <c r="L2008" s="22"/>
      <c r="M2008" s="356"/>
      <c r="N2008"/>
      <c r="O2008" s="361"/>
      <c r="P2008" s="356"/>
    </row>
    <row r="2009" spans="1:16">
      <c r="A2009" s="356"/>
      <c r="B2009" s="357"/>
      <c r="C2009" s="356"/>
      <c r="D2009" s="356"/>
      <c r="E2009" s="356"/>
      <c r="F2009" s="356"/>
      <c r="G2009" s="356"/>
      <c r="H2009" s="358"/>
      <c r="I2009" s="359"/>
      <c r="J2009" s="360"/>
      <c r="K2009" s="360"/>
      <c r="L2009" s="22"/>
      <c r="M2009" s="356"/>
      <c r="N2009"/>
      <c r="O2009" s="361"/>
      <c r="P2009" s="356"/>
    </row>
    <row r="2010" spans="1:16">
      <c r="A2010" s="356"/>
      <c r="B2010" s="357"/>
      <c r="C2010" s="356"/>
      <c r="D2010" s="356"/>
      <c r="E2010" s="356"/>
      <c r="F2010" s="356"/>
      <c r="G2010" s="356"/>
      <c r="H2010" s="358"/>
      <c r="I2010" s="359"/>
      <c r="J2010" s="360"/>
      <c r="K2010" s="360"/>
      <c r="L2010" s="22"/>
      <c r="M2010" s="356"/>
      <c r="N2010"/>
      <c r="O2010" s="361"/>
      <c r="P2010" s="356"/>
    </row>
    <row r="2011" spans="1:16">
      <c r="A2011" s="356"/>
      <c r="B2011" s="357"/>
      <c r="C2011" s="356"/>
      <c r="D2011" s="356"/>
      <c r="E2011" s="356"/>
      <c r="F2011" s="356"/>
      <c r="G2011" s="356"/>
      <c r="H2011" s="358"/>
      <c r="I2011" s="359"/>
      <c r="J2011" s="360"/>
      <c r="K2011" s="360"/>
      <c r="L2011" s="22"/>
      <c r="M2011" s="356"/>
      <c r="N2011"/>
      <c r="O2011" s="361"/>
      <c r="P2011" s="356"/>
    </row>
    <row r="2012" spans="1:16">
      <c r="A2012" s="356"/>
      <c r="B2012" s="357"/>
      <c r="C2012" s="356"/>
      <c r="D2012" s="356"/>
      <c r="E2012" s="356"/>
      <c r="F2012" s="356"/>
      <c r="G2012" s="356"/>
      <c r="H2012" s="358"/>
      <c r="I2012" s="359"/>
      <c r="J2012" s="360"/>
      <c r="K2012" s="360"/>
      <c r="L2012" s="22"/>
      <c r="M2012" s="356"/>
      <c r="N2012"/>
      <c r="O2012" s="361"/>
      <c r="P2012" s="356"/>
    </row>
    <row r="2013" spans="1:16">
      <c r="A2013" s="356"/>
      <c r="B2013" s="357"/>
      <c r="C2013" s="356"/>
      <c r="D2013" s="356"/>
      <c r="E2013" s="356"/>
      <c r="F2013" s="356"/>
      <c r="G2013" s="356"/>
      <c r="H2013" s="358"/>
      <c r="I2013" s="359"/>
      <c r="J2013" s="360"/>
      <c r="K2013" s="360"/>
      <c r="L2013" s="22"/>
      <c r="M2013" s="356"/>
      <c r="N2013"/>
      <c r="O2013" s="361"/>
      <c r="P2013" s="356"/>
    </row>
    <row r="2014" spans="1:16">
      <c r="A2014" s="356"/>
      <c r="B2014" s="357"/>
      <c r="C2014" s="356"/>
      <c r="D2014" s="356"/>
      <c r="E2014" s="356"/>
      <c r="F2014" s="356"/>
      <c r="G2014" s="356"/>
      <c r="H2014" s="358"/>
      <c r="I2014" s="359"/>
      <c r="J2014" s="360"/>
      <c r="K2014" s="360"/>
      <c r="L2014" s="22"/>
      <c r="M2014" s="356"/>
      <c r="N2014"/>
      <c r="O2014" s="361"/>
      <c r="P2014" s="356"/>
    </row>
    <row r="2015" spans="1:16">
      <c r="A2015" s="356"/>
      <c r="B2015" s="357"/>
      <c r="C2015" s="356"/>
      <c r="D2015" s="356"/>
      <c r="E2015" s="356"/>
      <c r="F2015" s="356"/>
      <c r="G2015" s="356"/>
      <c r="H2015" s="358"/>
      <c r="I2015" s="359"/>
      <c r="J2015" s="360"/>
      <c r="K2015" s="360"/>
      <c r="L2015" s="22"/>
      <c r="M2015" s="356"/>
      <c r="N2015"/>
      <c r="O2015" s="361"/>
      <c r="P2015" s="356"/>
    </row>
    <row r="2016" spans="1:16">
      <c r="A2016" s="356"/>
      <c r="B2016" s="357"/>
      <c r="C2016" s="356"/>
      <c r="D2016" s="356"/>
      <c r="E2016" s="356"/>
      <c r="F2016" s="356"/>
      <c r="G2016" s="356"/>
      <c r="H2016" s="358"/>
      <c r="I2016" s="359"/>
      <c r="J2016" s="360"/>
      <c r="K2016" s="360"/>
      <c r="L2016" s="22"/>
      <c r="M2016" s="356"/>
      <c r="N2016"/>
      <c r="O2016" s="361"/>
      <c r="P2016" s="356"/>
    </row>
    <row r="2017" spans="1:16">
      <c r="A2017" s="356"/>
      <c r="B2017" s="357"/>
      <c r="C2017" s="356"/>
      <c r="D2017" s="356"/>
      <c r="E2017" s="356"/>
      <c r="F2017" s="356"/>
      <c r="G2017" s="356"/>
      <c r="H2017" s="358"/>
      <c r="I2017" s="359"/>
      <c r="J2017" s="360"/>
      <c r="K2017" s="360"/>
      <c r="L2017" s="22"/>
      <c r="M2017" s="356"/>
      <c r="N2017"/>
      <c r="O2017" s="361"/>
      <c r="P2017" s="356"/>
    </row>
    <row r="2018" spans="1:16">
      <c r="A2018" s="356"/>
      <c r="B2018" s="357"/>
      <c r="C2018" s="356"/>
      <c r="D2018" s="356"/>
      <c r="E2018" s="356"/>
      <c r="F2018" s="356"/>
      <c r="G2018" s="356"/>
      <c r="H2018" s="358"/>
      <c r="I2018" s="359"/>
      <c r="J2018" s="360"/>
      <c r="K2018" s="360"/>
      <c r="L2018" s="22"/>
      <c r="M2018" s="356"/>
      <c r="N2018"/>
      <c r="O2018" s="361"/>
      <c r="P2018" s="356"/>
    </row>
    <row r="2019" spans="1:16">
      <c r="A2019" s="356"/>
      <c r="B2019" s="357"/>
      <c r="C2019" s="356"/>
      <c r="D2019" s="356"/>
      <c r="E2019" s="356"/>
      <c r="F2019" s="356"/>
      <c r="G2019" s="356"/>
      <c r="H2019" s="358"/>
      <c r="I2019" s="359"/>
      <c r="J2019" s="360"/>
      <c r="K2019" s="360"/>
      <c r="L2019" s="22"/>
      <c r="M2019" s="356"/>
      <c r="N2019"/>
      <c r="O2019" s="361"/>
      <c r="P2019" s="356"/>
    </row>
    <row r="2020" spans="1:16">
      <c r="A2020" s="356"/>
      <c r="B2020" s="357"/>
      <c r="C2020" s="356"/>
      <c r="D2020" s="356"/>
      <c r="E2020" s="356"/>
      <c r="F2020" s="356"/>
      <c r="G2020" s="356"/>
      <c r="H2020" s="358"/>
      <c r="I2020" s="359"/>
      <c r="J2020" s="360"/>
      <c r="K2020" s="360"/>
      <c r="L2020" s="22"/>
      <c r="M2020" s="356"/>
      <c r="N2020"/>
      <c r="O2020" s="361"/>
      <c r="P2020" s="356"/>
    </row>
    <row r="2021" spans="1:16">
      <c r="A2021" s="356"/>
      <c r="B2021" s="357"/>
      <c r="C2021" s="356"/>
      <c r="D2021" s="356"/>
      <c r="E2021" s="356"/>
      <c r="F2021" s="356"/>
      <c r="G2021" s="356"/>
      <c r="H2021" s="358"/>
      <c r="I2021" s="359"/>
      <c r="J2021" s="360"/>
      <c r="K2021" s="360"/>
      <c r="L2021" s="22"/>
      <c r="M2021" s="356"/>
      <c r="N2021"/>
      <c r="O2021" s="361"/>
      <c r="P2021" s="356"/>
    </row>
    <row r="2022" spans="1:16">
      <c r="A2022" s="356"/>
      <c r="B2022" s="357"/>
      <c r="C2022" s="356"/>
      <c r="D2022" s="356"/>
      <c r="E2022" s="356"/>
      <c r="F2022" s="356"/>
      <c r="G2022" s="356"/>
      <c r="H2022" s="358"/>
      <c r="I2022" s="359"/>
      <c r="J2022" s="360"/>
      <c r="K2022" s="360"/>
      <c r="L2022" s="22"/>
      <c r="M2022" s="356"/>
      <c r="N2022"/>
      <c r="O2022" s="361"/>
      <c r="P2022" s="356"/>
    </row>
    <row r="2023" spans="1:16">
      <c r="A2023" s="356"/>
      <c r="B2023" s="357"/>
      <c r="C2023" s="356"/>
      <c r="D2023" s="356"/>
      <c r="E2023" s="356"/>
      <c r="F2023" s="356"/>
      <c r="G2023" s="356"/>
      <c r="H2023" s="358"/>
      <c r="I2023" s="359"/>
      <c r="J2023" s="360"/>
      <c r="K2023" s="360"/>
      <c r="L2023" s="22"/>
      <c r="M2023" s="356"/>
      <c r="N2023"/>
      <c r="O2023" s="361"/>
      <c r="P2023" s="356"/>
    </row>
    <row r="2024" spans="1:16">
      <c r="A2024" s="356"/>
      <c r="B2024" s="357"/>
      <c r="C2024" s="356"/>
      <c r="D2024" s="356"/>
      <c r="E2024" s="356"/>
      <c r="F2024" s="356"/>
      <c r="G2024" s="356"/>
      <c r="H2024" s="358"/>
      <c r="I2024" s="359"/>
      <c r="J2024" s="360"/>
      <c r="K2024" s="360"/>
      <c r="L2024" s="22"/>
      <c r="M2024" s="356"/>
      <c r="N2024"/>
      <c r="O2024" s="361"/>
      <c r="P2024" s="356"/>
    </row>
    <row r="2025" spans="1:16">
      <c r="A2025" s="356"/>
      <c r="B2025" s="357"/>
      <c r="C2025" s="356"/>
      <c r="D2025" s="356"/>
      <c r="E2025" s="356"/>
      <c r="F2025" s="356"/>
      <c r="G2025" s="356"/>
      <c r="H2025" s="358"/>
      <c r="I2025" s="359"/>
      <c r="J2025" s="360"/>
      <c r="K2025" s="360"/>
      <c r="L2025" s="22"/>
      <c r="M2025" s="356"/>
      <c r="N2025"/>
      <c r="O2025" s="361"/>
      <c r="P2025" s="356"/>
    </row>
    <row r="2026" spans="1:16">
      <c r="A2026" s="356"/>
      <c r="B2026" s="357"/>
      <c r="C2026" s="356"/>
      <c r="D2026" s="356"/>
      <c r="E2026" s="356"/>
      <c r="F2026" s="356"/>
      <c r="G2026" s="356"/>
      <c r="H2026" s="358"/>
      <c r="I2026" s="359"/>
      <c r="J2026" s="360"/>
      <c r="K2026" s="360"/>
      <c r="L2026" s="22"/>
      <c r="M2026" s="356"/>
      <c r="N2026"/>
      <c r="O2026" s="361"/>
      <c r="P2026" s="356"/>
    </row>
    <row r="2027" spans="1:16">
      <c r="A2027" s="356"/>
      <c r="B2027" s="357"/>
      <c r="C2027" s="356"/>
      <c r="D2027" s="356"/>
      <c r="E2027" s="356"/>
      <c r="F2027" s="356"/>
      <c r="G2027" s="356"/>
      <c r="H2027" s="358"/>
      <c r="I2027" s="359"/>
      <c r="J2027" s="360"/>
      <c r="K2027" s="360"/>
      <c r="L2027" s="22"/>
      <c r="M2027" s="356"/>
      <c r="N2027"/>
      <c r="O2027" s="361"/>
      <c r="P2027" s="356"/>
    </row>
    <row r="2028" spans="1:16">
      <c r="A2028" s="356"/>
      <c r="B2028" s="357"/>
      <c r="C2028" s="356"/>
      <c r="D2028" s="356"/>
      <c r="E2028" s="356"/>
      <c r="F2028" s="356"/>
      <c r="G2028" s="356"/>
      <c r="H2028" s="358"/>
      <c r="I2028" s="359"/>
      <c r="J2028" s="360"/>
      <c r="K2028" s="360"/>
      <c r="L2028" s="22"/>
      <c r="M2028" s="356"/>
      <c r="N2028"/>
      <c r="O2028" s="361"/>
      <c r="P2028" s="356"/>
    </row>
    <row r="2029" spans="1:16">
      <c r="A2029" s="356"/>
      <c r="B2029" s="357"/>
      <c r="C2029" s="356"/>
      <c r="D2029" s="356"/>
      <c r="E2029" s="356"/>
      <c r="F2029" s="356"/>
      <c r="G2029" s="356"/>
      <c r="H2029" s="358"/>
      <c r="I2029" s="359"/>
      <c r="J2029" s="360"/>
      <c r="K2029" s="360"/>
      <c r="L2029" s="22"/>
      <c r="M2029" s="356"/>
      <c r="N2029"/>
      <c r="O2029" s="361"/>
      <c r="P2029" s="356"/>
    </row>
    <row r="2030" spans="1:16">
      <c r="A2030" s="356"/>
      <c r="B2030" s="357"/>
      <c r="C2030" s="356"/>
      <c r="D2030" s="356"/>
      <c r="E2030" s="356"/>
      <c r="F2030" s="356"/>
      <c r="G2030" s="356"/>
      <c r="H2030" s="358"/>
      <c r="I2030" s="359"/>
      <c r="J2030" s="360"/>
      <c r="K2030" s="360"/>
      <c r="L2030" s="22"/>
      <c r="M2030" s="356"/>
      <c r="N2030"/>
      <c r="O2030" s="361"/>
      <c r="P2030" s="356"/>
    </row>
    <row r="2031" spans="1:16">
      <c r="A2031" s="356"/>
      <c r="B2031" s="357"/>
      <c r="C2031" s="356"/>
      <c r="D2031" s="356"/>
      <c r="E2031" s="356"/>
      <c r="F2031" s="356"/>
      <c r="G2031" s="356"/>
      <c r="H2031" s="358"/>
      <c r="I2031" s="359"/>
      <c r="J2031" s="360"/>
      <c r="K2031" s="360"/>
      <c r="L2031" s="22"/>
      <c r="M2031" s="356"/>
      <c r="N2031"/>
      <c r="O2031" s="361"/>
      <c r="P2031" s="356"/>
    </row>
    <row r="2032" spans="1:16">
      <c r="A2032" s="356"/>
      <c r="B2032" s="357"/>
      <c r="C2032" s="356"/>
      <c r="D2032" s="356"/>
      <c r="E2032" s="356"/>
      <c r="F2032" s="356"/>
      <c r="G2032" s="356"/>
      <c r="H2032" s="358"/>
      <c r="I2032" s="359"/>
      <c r="J2032" s="360"/>
      <c r="K2032" s="360"/>
      <c r="L2032" s="22"/>
      <c r="M2032" s="356"/>
      <c r="N2032"/>
      <c r="O2032" s="361"/>
      <c r="P2032" s="356"/>
    </row>
    <row r="2033" spans="1:16">
      <c r="A2033" s="356"/>
      <c r="B2033" s="357"/>
      <c r="C2033" s="356"/>
      <c r="D2033" s="356"/>
      <c r="E2033" s="356"/>
      <c r="F2033" s="356"/>
      <c r="G2033" s="356"/>
      <c r="H2033" s="358"/>
      <c r="I2033" s="359"/>
      <c r="J2033" s="360"/>
      <c r="K2033" s="360"/>
      <c r="L2033" s="22"/>
      <c r="M2033" s="356"/>
      <c r="N2033"/>
      <c r="O2033" s="361"/>
      <c r="P2033" s="356"/>
    </row>
    <row r="2034" spans="1:16">
      <c r="A2034" s="356"/>
      <c r="B2034" s="357"/>
      <c r="C2034" s="356"/>
      <c r="D2034" s="356"/>
      <c r="E2034" s="356"/>
      <c r="F2034" s="356"/>
      <c r="G2034" s="356"/>
      <c r="H2034" s="358"/>
      <c r="I2034" s="359"/>
      <c r="J2034" s="360"/>
      <c r="K2034" s="360"/>
      <c r="L2034" s="22"/>
      <c r="M2034" s="356"/>
      <c r="N2034"/>
      <c r="O2034" s="361"/>
      <c r="P2034" s="356"/>
    </row>
    <row r="2035" spans="1:16">
      <c r="A2035" s="356"/>
      <c r="B2035" s="357"/>
      <c r="C2035" s="356"/>
      <c r="D2035" s="356"/>
      <c r="E2035" s="356"/>
      <c r="F2035" s="356"/>
      <c r="G2035" s="356"/>
      <c r="H2035" s="358"/>
      <c r="I2035" s="359"/>
      <c r="J2035" s="360"/>
      <c r="K2035" s="360"/>
      <c r="L2035" s="22"/>
      <c r="M2035" s="356"/>
      <c r="N2035"/>
      <c r="O2035" s="361"/>
      <c r="P2035" s="356"/>
    </row>
    <row r="2036" spans="1:16">
      <c r="A2036" s="356"/>
      <c r="B2036" s="357"/>
      <c r="C2036" s="356"/>
      <c r="D2036" s="356"/>
      <c r="E2036" s="356"/>
      <c r="F2036" s="356"/>
      <c r="G2036" s="356"/>
      <c r="H2036" s="358"/>
      <c r="I2036" s="359"/>
      <c r="J2036" s="360"/>
      <c r="K2036" s="360"/>
      <c r="L2036" s="22"/>
      <c r="M2036" s="356"/>
      <c r="N2036"/>
      <c r="O2036" s="361"/>
      <c r="P2036" s="356"/>
    </row>
    <row r="2037" spans="1:16">
      <c r="A2037" s="356"/>
      <c r="B2037" s="357"/>
      <c r="C2037" s="356"/>
      <c r="D2037" s="356"/>
      <c r="E2037" s="356"/>
      <c r="F2037" s="356"/>
      <c r="G2037" s="356"/>
      <c r="H2037" s="358"/>
      <c r="I2037" s="359"/>
      <c r="J2037" s="360"/>
      <c r="K2037" s="360"/>
      <c r="L2037" s="22"/>
      <c r="M2037" s="356"/>
      <c r="N2037"/>
      <c r="O2037" s="361"/>
      <c r="P2037" s="356"/>
    </row>
    <row r="2038" spans="1:16">
      <c r="A2038" s="356"/>
      <c r="B2038" s="357"/>
      <c r="C2038" s="356"/>
      <c r="D2038" s="356"/>
      <c r="E2038" s="356"/>
      <c r="F2038" s="356"/>
      <c r="G2038" s="356"/>
      <c r="H2038" s="358"/>
      <c r="I2038" s="359"/>
      <c r="J2038" s="360"/>
      <c r="K2038" s="360"/>
      <c r="L2038" s="22"/>
      <c r="M2038" s="356"/>
      <c r="N2038"/>
      <c r="O2038" s="361"/>
      <c r="P2038" s="356"/>
    </row>
    <row r="2039" spans="1:16">
      <c r="A2039" s="356"/>
      <c r="B2039" s="357"/>
      <c r="C2039" s="356"/>
      <c r="D2039" s="356"/>
      <c r="E2039" s="356"/>
      <c r="F2039" s="356"/>
      <c r="G2039" s="356"/>
      <c r="H2039" s="358"/>
      <c r="I2039" s="359"/>
      <c r="J2039" s="360"/>
      <c r="K2039" s="360"/>
      <c r="L2039" s="22"/>
      <c r="M2039" s="356"/>
      <c r="N2039"/>
      <c r="O2039" s="361"/>
      <c r="P2039" s="356"/>
    </row>
    <row r="2040" spans="1:16">
      <c r="A2040" s="356"/>
      <c r="B2040" s="357"/>
      <c r="C2040" s="356"/>
      <c r="D2040" s="356"/>
      <c r="E2040" s="356"/>
      <c r="F2040" s="356"/>
      <c r="G2040" s="356"/>
      <c r="H2040" s="358"/>
      <c r="I2040" s="359"/>
      <c r="J2040" s="360"/>
      <c r="K2040" s="360"/>
      <c r="L2040" s="22"/>
      <c r="M2040" s="356"/>
      <c r="N2040"/>
      <c r="O2040" s="361"/>
      <c r="P2040" s="356"/>
    </row>
    <row r="2041" spans="1:16">
      <c r="A2041" s="356"/>
      <c r="B2041" s="357"/>
      <c r="C2041" s="356"/>
      <c r="D2041" s="356"/>
      <c r="E2041" s="356"/>
      <c r="F2041" s="356"/>
      <c r="G2041" s="356"/>
      <c r="H2041" s="358"/>
      <c r="I2041" s="359"/>
      <c r="J2041" s="360"/>
      <c r="K2041" s="360"/>
      <c r="L2041" s="22"/>
      <c r="M2041" s="356"/>
      <c r="N2041"/>
      <c r="O2041" s="361"/>
      <c r="P2041" s="356"/>
    </row>
    <row r="2042" spans="1:16">
      <c r="A2042" s="356"/>
      <c r="B2042" s="357"/>
      <c r="C2042" s="356"/>
      <c r="D2042" s="356"/>
      <c r="E2042" s="356"/>
      <c r="F2042" s="356"/>
      <c r="G2042" s="356"/>
      <c r="H2042" s="358"/>
      <c r="I2042" s="359"/>
      <c r="J2042" s="360"/>
      <c r="K2042" s="360"/>
      <c r="L2042" s="22"/>
      <c r="M2042" s="356"/>
      <c r="N2042"/>
      <c r="O2042" s="361"/>
      <c r="P2042" s="356"/>
    </row>
    <row r="2043" spans="1:16">
      <c r="A2043" s="356"/>
      <c r="B2043" s="357"/>
      <c r="C2043" s="356"/>
      <c r="D2043" s="356"/>
      <c r="E2043" s="356"/>
      <c r="F2043" s="356"/>
      <c r="G2043" s="356"/>
      <c r="H2043" s="358"/>
      <c r="I2043" s="359"/>
      <c r="J2043" s="360"/>
      <c r="K2043" s="360"/>
      <c r="L2043" s="22"/>
      <c r="M2043" s="356"/>
      <c r="N2043"/>
      <c r="O2043" s="361"/>
      <c r="P2043" s="356"/>
    </row>
    <row r="2044" spans="1:16">
      <c r="A2044" s="356"/>
      <c r="B2044" s="357"/>
      <c r="C2044" s="356"/>
      <c r="D2044" s="356"/>
      <c r="E2044" s="356"/>
      <c r="F2044" s="356"/>
      <c r="G2044" s="356"/>
      <c r="H2044" s="358"/>
      <c r="I2044" s="359"/>
      <c r="J2044" s="360"/>
      <c r="K2044" s="360"/>
      <c r="L2044" s="22"/>
      <c r="M2044" s="356"/>
      <c r="N2044"/>
      <c r="O2044" s="361"/>
      <c r="P2044" s="356"/>
    </row>
    <row r="2045" spans="1:16">
      <c r="A2045" s="356"/>
      <c r="B2045" s="357"/>
      <c r="C2045" s="356"/>
      <c r="D2045" s="356"/>
      <c r="E2045" s="356"/>
      <c r="F2045" s="356"/>
      <c r="G2045" s="356"/>
      <c r="H2045" s="358"/>
      <c r="I2045" s="359"/>
      <c r="J2045" s="360"/>
      <c r="K2045" s="360"/>
      <c r="L2045" s="22"/>
      <c r="M2045" s="356"/>
      <c r="N2045"/>
      <c r="O2045" s="361"/>
      <c r="P2045" s="356"/>
    </row>
    <row r="2046" spans="1:16">
      <c r="A2046" s="356"/>
      <c r="B2046" s="357"/>
      <c r="C2046" s="356"/>
      <c r="D2046" s="356"/>
      <c r="E2046" s="356"/>
      <c r="F2046" s="356"/>
      <c r="G2046" s="356"/>
      <c r="H2046" s="358"/>
      <c r="I2046" s="359"/>
      <c r="J2046" s="360"/>
      <c r="K2046" s="360"/>
      <c r="L2046" s="22"/>
      <c r="M2046" s="356"/>
      <c r="N2046"/>
      <c r="O2046" s="361"/>
      <c r="P2046" s="356"/>
    </row>
    <row r="2047" spans="1:16">
      <c r="A2047" s="356"/>
      <c r="B2047" s="357"/>
      <c r="C2047" s="356"/>
      <c r="D2047" s="356"/>
      <c r="E2047" s="356"/>
      <c r="F2047" s="356"/>
      <c r="G2047" s="356"/>
      <c r="H2047" s="358"/>
      <c r="I2047" s="359"/>
      <c r="J2047" s="360"/>
      <c r="K2047" s="360"/>
      <c r="L2047" s="22"/>
      <c r="M2047" s="356"/>
      <c r="N2047"/>
      <c r="O2047" s="361"/>
      <c r="P2047" s="356"/>
    </row>
    <row r="2048" spans="1:16">
      <c r="A2048" s="356"/>
      <c r="B2048" s="357"/>
      <c r="C2048" s="356"/>
      <c r="D2048" s="356"/>
      <c r="E2048" s="356"/>
      <c r="F2048" s="356"/>
      <c r="G2048" s="356"/>
      <c r="H2048" s="358"/>
      <c r="I2048" s="359"/>
      <c r="J2048" s="360"/>
      <c r="K2048" s="360"/>
      <c r="L2048" s="22"/>
      <c r="M2048" s="356"/>
      <c r="N2048"/>
      <c r="O2048" s="361"/>
      <c r="P2048" s="356"/>
    </row>
    <row r="2049" spans="1:16">
      <c r="A2049" s="356"/>
      <c r="B2049" s="357"/>
      <c r="C2049" s="356"/>
      <c r="D2049" s="356"/>
      <c r="E2049" s="356"/>
      <c r="F2049" s="356"/>
      <c r="G2049" s="356"/>
      <c r="H2049" s="358"/>
      <c r="I2049" s="359"/>
      <c r="J2049" s="360"/>
      <c r="K2049" s="360"/>
      <c r="L2049" s="22"/>
      <c r="M2049" s="356"/>
      <c r="N2049"/>
      <c r="O2049" s="361"/>
      <c r="P2049" s="356"/>
    </row>
    <row r="2050" spans="1:16">
      <c r="A2050" s="356"/>
      <c r="B2050" s="357"/>
      <c r="C2050" s="356"/>
      <c r="D2050" s="356"/>
      <c r="E2050" s="356"/>
      <c r="F2050" s="356"/>
      <c r="G2050" s="356"/>
      <c r="H2050" s="358"/>
      <c r="I2050" s="359"/>
      <c r="J2050" s="360"/>
      <c r="K2050" s="360"/>
      <c r="L2050" s="22"/>
      <c r="M2050" s="356"/>
      <c r="N2050"/>
      <c r="O2050" s="361"/>
      <c r="P2050" s="356"/>
    </row>
    <row r="2051" spans="1:16">
      <c r="A2051" s="356"/>
      <c r="B2051" s="357"/>
      <c r="C2051" s="356"/>
      <c r="D2051" s="356"/>
      <c r="E2051" s="356"/>
      <c r="F2051" s="356"/>
      <c r="G2051" s="356"/>
      <c r="H2051" s="358"/>
      <c r="I2051" s="359"/>
      <c r="J2051" s="360"/>
      <c r="K2051" s="360"/>
      <c r="L2051" s="22"/>
      <c r="M2051" s="356"/>
      <c r="N2051"/>
      <c r="O2051" s="361"/>
      <c r="P2051" s="356"/>
    </row>
    <row r="2052" spans="1:16">
      <c r="A2052" s="356"/>
      <c r="B2052" s="357"/>
      <c r="C2052" s="356"/>
      <c r="D2052" s="356"/>
      <c r="E2052" s="356"/>
      <c r="F2052" s="356"/>
      <c r="G2052" s="356"/>
      <c r="H2052" s="358"/>
      <c r="I2052" s="359"/>
      <c r="J2052" s="360"/>
      <c r="K2052" s="360"/>
      <c r="L2052" s="22"/>
      <c r="M2052" s="356"/>
      <c r="N2052"/>
      <c r="O2052" s="361"/>
      <c r="P2052" s="356"/>
    </row>
    <row r="2053" spans="1:16">
      <c r="A2053" s="356"/>
      <c r="B2053" s="357"/>
      <c r="C2053" s="356"/>
      <c r="D2053" s="356"/>
      <c r="E2053" s="356"/>
      <c r="F2053" s="356"/>
      <c r="G2053" s="356"/>
      <c r="H2053" s="358"/>
      <c r="I2053" s="359"/>
      <c r="J2053" s="360"/>
      <c r="K2053" s="360"/>
      <c r="L2053" s="22"/>
      <c r="M2053" s="356"/>
      <c r="N2053"/>
      <c r="O2053" s="361"/>
      <c r="P2053" s="356"/>
    </row>
    <row r="2054" spans="1:16">
      <c r="A2054" s="356"/>
      <c r="B2054" s="357"/>
      <c r="C2054" s="356"/>
      <c r="D2054" s="356"/>
      <c r="E2054" s="356"/>
      <c r="F2054" s="356"/>
      <c r="G2054" s="356"/>
      <c r="H2054" s="358"/>
      <c r="I2054" s="359"/>
      <c r="J2054" s="360"/>
      <c r="K2054" s="360"/>
      <c r="L2054" s="22"/>
      <c r="M2054" s="356"/>
      <c r="N2054"/>
      <c r="O2054" s="361"/>
      <c r="P2054" s="356"/>
    </row>
    <row r="2055" spans="1:16">
      <c r="A2055" s="356"/>
      <c r="B2055" s="357"/>
      <c r="C2055" s="356"/>
      <c r="D2055" s="356"/>
      <c r="E2055" s="356"/>
      <c r="F2055" s="356"/>
      <c r="G2055" s="356"/>
      <c r="H2055" s="358"/>
      <c r="I2055" s="359"/>
      <c r="J2055" s="360"/>
      <c r="K2055" s="360"/>
      <c r="L2055" s="22"/>
      <c r="M2055" s="356"/>
      <c r="N2055"/>
      <c r="O2055" s="361"/>
      <c r="P2055" s="356"/>
    </row>
    <row r="2056" spans="1:16">
      <c r="A2056" s="356"/>
      <c r="B2056" s="357"/>
      <c r="C2056" s="356"/>
      <c r="D2056" s="356"/>
      <c r="E2056" s="356"/>
      <c r="F2056" s="356"/>
      <c r="G2056" s="356"/>
      <c r="H2056" s="358"/>
      <c r="I2056" s="359"/>
      <c r="J2056" s="360"/>
      <c r="K2056" s="360"/>
      <c r="L2056" s="22"/>
      <c r="M2056" s="356"/>
      <c r="N2056"/>
      <c r="O2056" s="361"/>
      <c r="P2056" s="356"/>
    </row>
    <row r="2057" spans="1:16">
      <c r="A2057" s="356"/>
      <c r="B2057" s="357"/>
      <c r="C2057" s="356"/>
      <c r="D2057" s="356"/>
      <c r="E2057" s="356"/>
      <c r="F2057" s="356"/>
      <c r="G2057" s="356"/>
      <c r="H2057" s="358"/>
      <c r="I2057" s="359"/>
      <c r="J2057" s="360"/>
      <c r="K2057" s="360"/>
      <c r="L2057" s="22"/>
      <c r="M2057" s="356"/>
      <c r="N2057"/>
      <c r="O2057" s="361"/>
      <c r="P2057" s="356"/>
    </row>
    <row r="2058" spans="1:16">
      <c r="A2058" s="356"/>
      <c r="B2058" s="357"/>
      <c r="C2058" s="356"/>
      <c r="D2058" s="356"/>
      <c r="E2058" s="356"/>
      <c r="F2058" s="356"/>
      <c r="G2058" s="356"/>
      <c r="H2058" s="358"/>
      <c r="I2058" s="359"/>
      <c r="J2058" s="360"/>
      <c r="K2058" s="360"/>
      <c r="L2058" s="22"/>
      <c r="M2058" s="356"/>
      <c r="N2058"/>
      <c r="O2058" s="361"/>
      <c r="P2058" s="356"/>
    </row>
    <row r="2059" spans="1:16">
      <c r="A2059" s="356"/>
      <c r="B2059" s="357"/>
      <c r="C2059" s="356"/>
      <c r="D2059" s="356"/>
      <c r="E2059" s="356"/>
      <c r="F2059" s="356"/>
      <c r="G2059" s="356"/>
      <c r="H2059" s="358"/>
      <c r="I2059" s="359"/>
      <c r="J2059" s="360"/>
      <c r="K2059" s="360"/>
      <c r="L2059" s="22"/>
      <c r="M2059" s="356"/>
      <c r="N2059"/>
      <c r="O2059" s="361"/>
      <c r="P2059" s="356"/>
    </row>
    <row r="2060" spans="1:16">
      <c r="A2060" s="356"/>
      <c r="B2060" s="357"/>
      <c r="C2060" s="356"/>
      <c r="D2060" s="356"/>
      <c r="E2060" s="356"/>
      <c r="F2060" s="356"/>
      <c r="G2060" s="356"/>
      <c r="H2060" s="358"/>
      <c r="I2060" s="359"/>
      <c r="J2060" s="360"/>
      <c r="K2060" s="360"/>
      <c r="L2060" s="22"/>
      <c r="M2060" s="356"/>
      <c r="N2060"/>
      <c r="O2060" s="361"/>
      <c r="P2060" s="356"/>
    </row>
    <row r="2061" spans="1:16">
      <c r="A2061" s="356"/>
      <c r="B2061" s="357"/>
      <c r="C2061" s="356"/>
      <c r="D2061" s="356"/>
      <c r="E2061" s="356"/>
      <c r="F2061" s="356"/>
      <c r="G2061" s="356"/>
      <c r="H2061" s="358"/>
      <c r="I2061" s="359"/>
      <c r="J2061" s="360"/>
      <c r="K2061" s="360"/>
      <c r="L2061" s="22"/>
      <c r="M2061" s="356"/>
      <c r="N2061"/>
      <c r="O2061" s="361"/>
      <c r="P2061" s="356"/>
    </row>
    <row r="2062" spans="1:16">
      <c r="A2062" s="356"/>
      <c r="B2062" s="357"/>
      <c r="C2062" s="356"/>
      <c r="D2062" s="356"/>
      <c r="E2062" s="356"/>
      <c r="F2062" s="356"/>
      <c r="G2062" s="356"/>
      <c r="H2062" s="358"/>
      <c r="I2062" s="359"/>
      <c r="J2062" s="360"/>
      <c r="K2062" s="360"/>
      <c r="L2062" s="22"/>
      <c r="M2062" s="356"/>
      <c r="N2062"/>
      <c r="O2062" s="361"/>
      <c r="P2062" s="356"/>
    </row>
    <row r="2063" spans="1:16">
      <c r="A2063" s="356"/>
      <c r="B2063" s="357"/>
      <c r="C2063" s="356"/>
      <c r="D2063" s="356"/>
      <c r="E2063" s="356"/>
      <c r="F2063" s="356"/>
      <c r="G2063" s="356"/>
      <c r="H2063" s="358"/>
      <c r="I2063" s="359"/>
      <c r="J2063" s="360"/>
      <c r="K2063" s="360"/>
      <c r="L2063" s="22"/>
      <c r="M2063" s="356"/>
      <c r="N2063"/>
      <c r="O2063" s="361"/>
      <c r="P2063" s="356"/>
    </row>
    <row r="2064" spans="1:16">
      <c r="A2064" s="356"/>
      <c r="B2064" s="357"/>
      <c r="C2064" s="356"/>
      <c r="D2064" s="356"/>
      <c r="E2064" s="356"/>
      <c r="F2064" s="356"/>
      <c r="G2064" s="356"/>
      <c r="H2064" s="358"/>
      <c r="I2064" s="359"/>
      <c r="J2064" s="360"/>
      <c r="K2064" s="360"/>
      <c r="L2064" s="22"/>
      <c r="M2064" s="356"/>
      <c r="N2064"/>
      <c r="O2064" s="361"/>
      <c r="P2064" s="356"/>
    </row>
    <row r="2065" spans="1:16">
      <c r="A2065" s="356"/>
      <c r="B2065" s="357"/>
      <c r="C2065" s="356"/>
      <c r="D2065" s="356"/>
      <c r="E2065" s="356"/>
      <c r="F2065" s="356"/>
      <c r="G2065" s="356"/>
      <c r="H2065" s="358"/>
      <c r="I2065" s="359"/>
      <c r="J2065" s="360"/>
      <c r="K2065" s="360"/>
      <c r="L2065" s="22"/>
      <c r="M2065" s="356"/>
      <c r="N2065"/>
      <c r="O2065" s="361"/>
      <c r="P2065" s="356"/>
    </row>
    <row r="2066" spans="1:16">
      <c r="A2066" s="356"/>
      <c r="B2066" s="357"/>
      <c r="C2066" s="356"/>
      <c r="D2066" s="356"/>
      <c r="E2066" s="356"/>
      <c r="F2066" s="356"/>
      <c r="G2066" s="356"/>
      <c r="H2066" s="358"/>
      <c r="I2066" s="359"/>
      <c r="J2066" s="360"/>
      <c r="K2066" s="360"/>
      <c r="L2066" s="22"/>
      <c r="M2066" s="356"/>
      <c r="N2066"/>
      <c r="O2066" s="361"/>
      <c r="P2066" s="356"/>
    </row>
    <row r="2067" spans="1:16">
      <c r="A2067" s="356"/>
      <c r="B2067" s="357"/>
      <c r="C2067" s="356"/>
      <c r="D2067" s="356"/>
      <c r="E2067" s="356"/>
      <c r="F2067" s="356"/>
      <c r="G2067" s="356"/>
      <c r="H2067" s="358"/>
      <c r="I2067" s="359"/>
      <c r="J2067" s="360"/>
      <c r="K2067" s="360"/>
      <c r="L2067" s="22"/>
      <c r="M2067" s="356"/>
      <c r="N2067"/>
      <c r="O2067" s="361"/>
      <c r="P2067" s="356"/>
    </row>
    <row r="2068" spans="1:16">
      <c r="A2068" s="356"/>
      <c r="B2068" s="357"/>
      <c r="C2068" s="356"/>
      <c r="D2068" s="356"/>
      <c r="E2068" s="356"/>
      <c r="F2068" s="356"/>
      <c r="G2068" s="356"/>
      <c r="H2068" s="358"/>
      <c r="I2068" s="359"/>
      <c r="J2068" s="360"/>
      <c r="K2068" s="360"/>
      <c r="L2068" s="22"/>
      <c r="M2068" s="356"/>
      <c r="N2068"/>
      <c r="O2068" s="361"/>
      <c r="P2068" s="356"/>
    </row>
    <row r="2069" spans="1:16">
      <c r="A2069" s="356"/>
      <c r="B2069" s="357"/>
      <c r="C2069" s="356"/>
      <c r="D2069" s="356"/>
      <c r="E2069" s="356"/>
      <c r="F2069" s="356"/>
      <c r="G2069" s="356"/>
      <c r="H2069" s="358"/>
      <c r="I2069" s="359"/>
      <c r="J2069" s="360"/>
      <c r="K2069" s="360"/>
      <c r="L2069" s="22"/>
      <c r="M2069" s="356"/>
      <c r="N2069"/>
      <c r="O2069" s="361"/>
      <c r="P2069" s="356"/>
    </row>
    <row r="2070" spans="1:16">
      <c r="A2070" s="356"/>
      <c r="B2070" s="357"/>
      <c r="C2070" s="356"/>
      <c r="D2070" s="356"/>
      <c r="E2070" s="356"/>
      <c r="F2070" s="356"/>
      <c r="G2070" s="356"/>
      <c r="H2070" s="358"/>
      <c r="I2070" s="359"/>
      <c r="J2070" s="360"/>
      <c r="K2070" s="360"/>
      <c r="L2070" s="22"/>
      <c r="M2070" s="356"/>
      <c r="N2070"/>
      <c r="O2070" s="361"/>
      <c r="P2070" s="356"/>
    </row>
    <row r="2071" spans="1:16">
      <c r="A2071" s="356"/>
      <c r="B2071" s="357"/>
      <c r="C2071" s="356"/>
      <c r="D2071" s="356"/>
      <c r="E2071" s="356"/>
      <c r="F2071" s="356"/>
      <c r="G2071" s="356"/>
      <c r="H2071" s="358"/>
      <c r="I2071" s="359"/>
      <c r="J2071" s="360"/>
      <c r="K2071" s="360"/>
      <c r="L2071" s="22"/>
      <c r="M2071" s="356"/>
      <c r="N2071"/>
      <c r="O2071" s="361"/>
      <c r="P2071" s="356"/>
    </row>
    <row r="2072" spans="1:16">
      <c r="A2072" s="356"/>
      <c r="B2072" s="357"/>
      <c r="C2072" s="356"/>
      <c r="D2072" s="356"/>
      <c r="E2072" s="356"/>
      <c r="F2072" s="356"/>
      <c r="G2072" s="356"/>
      <c r="H2072" s="358"/>
      <c r="I2072" s="359"/>
      <c r="J2072" s="360"/>
      <c r="K2072" s="360"/>
      <c r="L2072" s="22"/>
      <c r="M2072" s="356"/>
      <c r="N2072"/>
      <c r="O2072" s="361"/>
      <c r="P2072" s="356"/>
    </row>
    <row r="2073" spans="1:16">
      <c r="A2073" s="356"/>
      <c r="B2073" s="357"/>
      <c r="C2073" s="356"/>
      <c r="D2073" s="356"/>
      <c r="E2073" s="356"/>
      <c r="F2073" s="356"/>
      <c r="G2073" s="356"/>
      <c r="H2073" s="358"/>
      <c r="I2073" s="359"/>
      <c r="J2073" s="360"/>
      <c r="K2073" s="360"/>
      <c r="L2073" s="22"/>
      <c r="M2073" s="356"/>
      <c r="N2073"/>
      <c r="O2073" s="361"/>
      <c r="P2073" s="356"/>
    </row>
    <row r="2074" spans="1:16">
      <c r="A2074" s="356"/>
      <c r="B2074" s="357"/>
      <c r="C2074" s="356"/>
      <c r="D2074" s="356"/>
      <c r="E2074" s="356"/>
      <c r="F2074" s="356"/>
      <c r="G2074" s="356"/>
      <c r="H2074" s="358"/>
      <c r="I2074" s="359"/>
      <c r="J2074" s="360"/>
      <c r="K2074" s="360"/>
      <c r="L2074" s="22"/>
      <c r="M2074" s="356"/>
      <c r="N2074"/>
      <c r="O2074" s="361"/>
      <c r="P2074" s="356"/>
    </row>
    <row r="2075" spans="1:16">
      <c r="A2075" s="356"/>
      <c r="B2075" s="357"/>
      <c r="C2075" s="356"/>
      <c r="D2075" s="356"/>
      <c r="E2075" s="356"/>
      <c r="F2075" s="356"/>
      <c r="G2075" s="356"/>
      <c r="H2075" s="358"/>
      <c r="I2075" s="359"/>
      <c r="J2075" s="360"/>
      <c r="K2075" s="360"/>
      <c r="L2075" s="22"/>
      <c r="M2075" s="356"/>
      <c r="N2075"/>
      <c r="O2075" s="361"/>
      <c r="P2075" s="356"/>
    </row>
    <row r="2076" spans="1:16">
      <c r="A2076" s="356"/>
      <c r="B2076" s="357"/>
      <c r="C2076" s="356"/>
      <c r="D2076" s="356"/>
      <c r="E2076" s="356"/>
      <c r="F2076" s="356"/>
      <c r="G2076" s="356"/>
      <c r="H2076" s="358"/>
      <c r="I2076" s="359"/>
      <c r="J2076" s="360"/>
      <c r="K2076" s="360"/>
      <c r="L2076" s="22"/>
      <c r="M2076" s="356"/>
      <c r="N2076"/>
      <c r="O2076" s="361"/>
      <c r="P2076" s="356"/>
    </row>
    <row r="2077" spans="1:16">
      <c r="A2077" s="356"/>
      <c r="B2077" s="357"/>
      <c r="C2077" s="356"/>
      <c r="D2077" s="356"/>
      <c r="E2077" s="356"/>
      <c r="F2077" s="356"/>
      <c r="G2077" s="356"/>
      <c r="H2077" s="358"/>
      <c r="I2077" s="359"/>
      <c r="J2077" s="360"/>
      <c r="K2077" s="360"/>
      <c r="L2077" s="22"/>
      <c r="M2077" s="356"/>
      <c r="N2077"/>
      <c r="O2077" s="361"/>
      <c r="P2077" s="356"/>
    </row>
    <row r="2078" spans="1:16">
      <c r="A2078" s="356"/>
      <c r="B2078" s="357"/>
      <c r="C2078" s="356"/>
      <c r="D2078" s="356"/>
      <c r="E2078" s="356"/>
      <c r="F2078" s="356"/>
      <c r="G2078" s="356"/>
      <c r="H2078" s="358"/>
      <c r="I2078" s="359"/>
      <c r="J2078" s="360"/>
      <c r="K2078" s="360"/>
      <c r="L2078" s="22"/>
      <c r="M2078" s="356"/>
      <c r="N2078"/>
      <c r="O2078" s="361"/>
      <c r="P2078" s="356"/>
    </row>
    <row r="2079" spans="1:16">
      <c r="A2079" s="356"/>
      <c r="B2079" s="357"/>
      <c r="C2079" s="356"/>
      <c r="D2079" s="356"/>
      <c r="E2079" s="356"/>
      <c r="F2079" s="356"/>
      <c r="G2079" s="356"/>
      <c r="H2079" s="358"/>
      <c r="I2079" s="359"/>
      <c r="J2079" s="360"/>
      <c r="K2079" s="360"/>
      <c r="L2079" s="22"/>
      <c r="M2079" s="356"/>
      <c r="N2079"/>
      <c r="O2079" s="361"/>
      <c r="P2079" s="356"/>
    </row>
    <row r="2080" spans="1:16">
      <c r="A2080" s="356"/>
      <c r="B2080" s="357"/>
      <c r="C2080" s="356"/>
      <c r="D2080" s="356"/>
      <c r="E2080" s="356"/>
      <c r="F2080" s="356"/>
      <c r="G2080" s="356"/>
      <c r="H2080" s="358"/>
      <c r="I2080" s="359"/>
      <c r="J2080" s="360"/>
      <c r="K2080" s="360"/>
      <c r="L2080" s="22"/>
      <c r="M2080" s="356"/>
      <c r="N2080"/>
      <c r="O2080" s="361"/>
      <c r="P2080" s="356"/>
    </row>
    <row r="2081" spans="1:16">
      <c r="A2081" s="356"/>
      <c r="B2081" s="357"/>
      <c r="C2081" s="356"/>
      <c r="D2081" s="356"/>
      <c r="E2081" s="356"/>
      <c r="F2081" s="356"/>
      <c r="G2081" s="356"/>
      <c r="H2081" s="358"/>
      <c r="I2081" s="359"/>
      <c r="J2081" s="360"/>
      <c r="K2081" s="360"/>
      <c r="L2081" s="22"/>
      <c r="M2081" s="356"/>
      <c r="N2081"/>
      <c r="O2081" s="361"/>
      <c r="P2081" s="356"/>
    </row>
    <row r="2082" spans="1:16">
      <c r="A2082" s="356"/>
      <c r="B2082" s="357"/>
      <c r="C2082" s="356"/>
      <c r="D2082" s="356"/>
      <c r="E2082" s="356"/>
      <c r="F2082" s="356"/>
      <c r="G2082" s="356"/>
      <c r="H2082" s="358"/>
      <c r="I2082" s="359"/>
      <c r="J2082" s="360"/>
      <c r="K2082" s="360"/>
      <c r="L2082" s="22"/>
      <c r="M2082" s="356"/>
      <c r="N2082"/>
      <c r="O2082" s="361"/>
      <c r="P2082" s="356"/>
    </row>
    <row r="2083" spans="1:16">
      <c r="A2083" s="356"/>
      <c r="B2083" s="357"/>
      <c r="C2083" s="356"/>
      <c r="D2083" s="356"/>
      <c r="E2083" s="356"/>
      <c r="F2083" s="356"/>
      <c r="G2083" s="356"/>
      <c r="H2083" s="358"/>
      <c r="I2083" s="359"/>
      <c r="J2083" s="360"/>
      <c r="K2083" s="360"/>
      <c r="L2083" s="22"/>
      <c r="M2083" s="356"/>
      <c r="N2083"/>
      <c r="O2083" s="361"/>
      <c r="P2083" s="356"/>
    </row>
    <row r="2084" spans="1:16">
      <c r="A2084" s="356"/>
      <c r="B2084" s="357"/>
      <c r="C2084" s="356"/>
      <c r="D2084" s="356"/>
      <c r="E2084" s="356"/>
      <c r="F2084" s="356"/>
      <c r="G2084" s="356"/>
      <c r="H2084" s="358"/>
      <c r="I2084" s="359"/>
      <c r="J2084" s="360"/>
      <c r="K2084" s="360"/>
      <c r="L2084" s="22"/>
      <c r="M2084" s="356"/>
      <c r="N2084"/>
      <c r="O2084" s="361"/>
      <c r="P2084" s="356"/>
    </row>
    <row r="2085" spans="1:16">
      <c r="A2085" s="356"/>
      <c r="B2085" s="357"/>
      <c r="C2085" s="356"/>
      <c r="D2085" s="356"/>
      <c r="E2085" s="356"/>
      <c r="F2085" s="356"/>
      <c r="G2085" s="356"/>
      <c r="H2085" s="358"/>
      <c r="I2085" s="359"/>
      <c r="J2085" s="360"/>
      <c r="K2085" s="360"/>
      <c r="L2085" s="22"/>
      <c r="M2085" s="356"/>
      <c r="N2085"/>
      <c r="O2085" s="361"/>
      <c r="P2085" s="356"/>
    </row>
    <row r="2086" spans="1:16">
      <c r="A2086" s="356"/>
      <c r="B2086" s="357"/>
      <c r="C2086" s="356"/>
      <c r="D2086" s="356"/>
      <c r="E2086" s="356"/>
      <c r="F2086" s="356"/>
      <c r="G2086" s="356"/>
      <c r="H2086" s="358"/>
      <c r="I2086" s="359"/>
      <c r="J2086" s="360"/>
      <c r="K2086" s="360"/>
      <c r="L2086" s="22"/>
      <c r="M2086" s="356"/>
      <c r="N2086"/>
      <c r="O2086" s="361"/>
      <c r="P2086" s="356"/>
    </row>
    <row r="2087" spans="1:16">
      <c r="A2087" s="356"/>
      <c r="B2087" s="357"/>
      <c r="C2087" s="356"/>
      <c r="D2087" s="356"/>
      <c r="E2087" s="356"/>
      <c r="F2087" s="356"/>
      <c r="G2087" s="356"/>
      <c r="H2087" s="358"/>
      <c r="I2087" s="359"/>
      <c r="J2087" s="360"/>
      <c r="K2087" s="360"/>
      <c r="L2087" s="22"/>
      <c r="M2087" s="356"/>
      <c r="N2087"/>
      <c r="O2087" s="361"/>
      <c r="P2087" s="356"/>
    </row>
    <row r="2088" spans="1:16">
      <c r="A2088" s="356"/>
      <c r="B2088" s="357"/>
      <c r="C2088" s="356"/>
      <c r="D2088" s="356"/>
      <c r="E2088" s="356"/>
      <c r="F2088" s="356"/>
      <c r="G2088" s="356"/>
      <c r="H2088" s="358"/>
      <c r="I2088" s="359"/>
      <c r="J2088" s="360"/>
      <c r="K2088" s="360"/>
      <c r="L2088" s="22"/>
      <c r="M2088" s="356"/>
      <c r="N2088"/>
      <c r="O2088" s="361"/>
      <c r="P2088" s="356"/>
    </row>
    <row r="2089" spans="1:16">
      <c r="A2089" s="356"/>
      <c r="B2089" s="357"/>
      <c r="C2089" s="356"/>
      <c r="D2089" s="356"/>
      <c r="E2089" s="356"/>
      <c r="F2089" s="356"/>
      <c r="G2089" s="356"/>
      <c r="H2089" s="358"/>
      <c r="I2089" s="359"/>
      <c r="J2089" s="360"/>
      <c r="K2089" s="360"/>
      <c r="L2089" s="22"/>
      <c r="M2089" s="356"/>
      <c r="N2089"/>
      <c r="O2089" s="361"/>
      <c r="P2089" s="356"/>
    </row>
    <row r="2090" spans="1:16">
      <c r="A2090" s="356"/>
      <c r="B2090" s="357"/>
      <c r="C2090" s="356"/>
      <c r="D2090" s="356"/>
      <c r="E2090" s="356"/>
      <c r="F2090" s="356"/>
      <c r="G2090" s="356"/>
      <c r="H2090" s="358"/>
      <c r="I2090" s="359"/>
      <c r="J2090" s="360"/>
      <c r="K2090" s="360"/>
      <c r="L2090" s="22"/>
      <c r="M2090" s="356"/>
      <c r="N2090"/>
      <c r="O2090" s="361"/>
      <c r="P2090" s="356"/>
    </row>
    <row r="2091" spans="1:16">
      <c r="A2091" s="356"/>
      <c r="B2091" s="357"/>
      <c r="C2091" s="356"/>
      <c r="D2091" s="356"/>
      <c r="E2091" s="356"/>
      <c r="F2091" s="356"/>
      <c r="G2091" s="356"/>
      <c r="H2091" s="358"/>
      <c r="I2091" s="359"/>
      <c r="J2091" s="360"/>
      <c r="K2091" s="360"/>
      <c r="L2091" s="22"/>
      <c r="M2091" s="356"/>
      <c r="N2091"/>
      <c r="O2091" s="361"/>
      <c r="P2091" s="356"/>
    </row>
    <row r="2092" spans="1:16">
      <c r="A2092" s="356"/>
      <c r="B2092" s="357"/>
      <c r="C2092" s="356"/>
      <c r="D2092" s="356"/>
      <c r="E2092" s="356"/>
      <c r="F2092" s="356"/>
      <c r="G2092" s="356"/>
      <c r="H2092" s="358"/>
      <c r="I2092" s="359"/>
      <c r="J2092" s="360"/>
      <c r="K2092" s="360"/>
      <c r="L2092" s="22"/>
      <c r="M2092" s="356"/>
      <c r="N2092"/>
      <c r="O2092" s="361"/>
      <c r="P2092" s="356"/>
    </row>
    <row r="2093" spans="1:16">
      <c r="A2093" s="356"/>
      <c r="B2093" s="357"/>
      <c r="C2093" s="356"/>
      <c r="D2093" s="356"/>
      <c r="E2093" s="356"/>
      <c r="F2093" s="356"/>
      <c r="G2093" s="356"/>
      <c r="H2093" s="358"/>
      <c r="I2093" s="359"/>
      <c r="J2093" s="360"/>
      <c r="K2093" s="360"/>
      <c r="L2093" s="22"/>
      <c r="M2093" s="356"/>
      <c r="N2093"/>
      <c r="O2093" s="361"/>
      <c r="P2093" s="356"/>
    </row>
    <row r="2094" spans="1:16">
      <c r="A2094" s="356"/>
      <c r="B2094" s="357"/>
      <c r="C2094" s="356"/>
      <c r="D2094" s="356"/>
      <c r="E2094" s="356"/>
      <c r="F2094" s="356"/>
      <c r="G2094" s="356"/>
      <c r="H2094" s="358"/>
      <c r="I2094" s="359"/>
      <c r="J2094" s="360"/>
      <c r="K2094" s="360"/>
      <c r="L2094" s="22"/>
      <c r="M2094" s="356"/>
      <c r="N2094"/>
      <c r="O2094" s="361"/>
      <c r="P2094" s="356"/>
    </row>
    <row r="2095" spans="1:16">
      <c r="A2095" s="356"/>
      <c r="B2095" s="357"/>
      <c r="C2095" s="356"/>
      <c r="D2095" s="356"/>
      <c r="E2095" s="356"/>
      <c r="F2095" s="356"/>
      <c r="G2095" s="356"/>
      <c r="H2095" s="358"/>
      <c r="I2095" s="359"/>
      <c r="J2095" s="360"/>
      <c r="K2095" s="360"/>
      <c r="L2095" s="22"/>
      <c r="M2095" s="356"/>
      <c r="N2095"/>
      <c r="O2095" s="361"/>
      <c r="P2095" s="356"/>
    </row>
    <row r="2096" spans="1:16">
      <c r="A2096" s="356"/>
      <c r="B2096" s="357"/>
      <c r="C2096" s="356"/>
      <c r="D2096" s="356"/>
      <c r="E2096" s="356"/>
      <c r="F2096" s="356"/>
      <c r="G2096" s="356"/>
      <c r="H2096" s="358"/>
      <c r="I2096" s="359"/>
      <c r="J2096" s="360"/>
      <c r="K2096" s="360"/>
      <c r="L2096" s="22"/>
      <c r="M2096" s="356"/>
      <c r="N2096"/>
      <c r="O2096" s="361"/>
      <c r="P2096" s="356"/>
    </row>
    <row r="2097" spans="1:16">
      <c r="A2097" s="356"/>
      <c r="B2097" s="357"/>
      <c r="C2097" s="356"/>
      <c r="D2097" s="356"/>
      <c r="E2097" s="356"/>
      <c r="F2097" s="356"/>
      <c r="G2097" s="356"/>
      <c r="H2097" s="358"/>
      <c r="I2097" s="359"/>
      <c r="J2097" s="360"/>
      <c r="K2097" s="360"/>
      <c r="L2097" s="22"/>
      <c r="M2097" s="356"/>
      <c r="N2097"/>
      <c r="O2097" s="361"/>
      <c r="P2097" s="356"/>
    </row>
    <row r="2098" spans="1:16">
      <c r="A2098" s="356"/>
      <c r="B2098" s="357"/>
      <c r="C2098" s="356"/>
      <c r="D2098" s="356"/>
      <c r="E2098" s="356"/>
      <c r="F2098" s="356"/>
      <c r="G2098" s="356"/>
      <c r="H2098" s="358"/>
      <c r="I2098" s="359"/>
      <c r="J2098" s="360"/>
      <c r="K2098" s="360"/>
      <c r="L2098" s="22"/>
      <c r="M2098" s="356"/>
      <c r="N2098"/>
      <c r="O2098" s="361"/>
      <c r="P2098" s="356"/>
    </row>
    <row r="2099" spans="1:16">
      <c r="A2099" s="356"/>
      <c r="B2099" s="357"/>
      <c r="C2099" s="356"/>
      <c r="D2099" s="356"/>
      <c r="E2099" s="356"/>
      <c r="F2099" s="356"/>
      <c r="G2099" s="356"/>
      <c r="H2099" s="358"/>
      <c r="I2099" s="359"/>
      <c r="J2099" s="360"/>
      <c r="K2099" s="360"/>
      <c r="L2099" s="22"/>
      <c r="M2099" s="356"/>
      <c r="N2099"/>
      <c r="O2099" s="361"/>
      <c r="P2099" s="356"/>
    </row>
    <row r="2100" spans="1:16">
      <c r="A2100" s="356"/>
      <c r="B2100" s="357"/>
      <c r="C2100" s="356"/>
      <c r="D2100" s="356"/>
      <c r="E2100" s="356"/>
      <c r="F2100" s="356"/>
      <c r="G2100" s="356"/>
      <c r="H2100" s="358"/>
      <c r="I2100" s="359"/>
      <c r="J2100" s="360"/>
      <c r="K2100" s="360"/>
      <c r="L2100" s="22"/>
      <c r="M2100" s="356"/>
      <c r="N2100"/>
      <c r="O2100" s="361"/>
      <c r="P2100" s="356"/>
    </row>
    <row r="2101" spans="1:16">
      <c r="A2101" s="356"/>
      <c r="B2101" s="357"/>
      <c r="C2101" s="356"/>
      <c r="D2101" s="356"/>
      <c r="E2101" s="356"/>
      <c r="F2101" s="356"/>
      <c r="G2101" s="356"/>
      <c r="H2101" s="358"/>
      <c r="I2101" s="359"/>
      <c r="J2101" s="360"/>
      <c r="K2101" s="360"/>
      <c r="L2101" s="22"/>
      <c r="M2101" s="356"/>
      <c r="N2101"/>
      <c r="O2101" s="361"/>
      <c r="P2101" s="356"/>
    </row>
    <row r="2102" spans="1:16">
      <c r="A2102" s="356"/>
      <c r="B2102" s="357"/>
      <c r="C2102" s="356"/>
      <c r="D2102" s="356"/>
      <c r="E2102" s="356"/>
      <c r="F2102" s="356"/>
      <c r="G2102" s="356"/>
      <c r="H2102" s="358"/>
      <c r="I2102" s="359"/>
      <c r="J2102" s="360"/>
      <c r="K2102" s="360"/>
      <c r="L2102" s="22"/>
      <c r="M2102" s="356"/>
      <c r="N2102"/>
      <c r="O2102" s="361"/>
      <c r="P2102" s="356"/>
    </row>
    <row r="2103" spans="1:16">
      <c r="A2103" s="356"/>
      <c r="B2103" s="357"/>
      <c r="C2103" s="356"/>
      <c r="D2103" s="356"/>
      <c r="E2103" s="356"/>
      <c r="F2103" s="356"/>
      <c r="G2103" s="356"/>
      <c r="H2103" s="358"/>
      <c r="I2103" s="359"/>
      <c r="J2103" s="360"/>
      <c r="K2103" s="360"/>
      <c r="L2103" s="22"/>
      <c r="M2103" s="356"/>
      <c r="N2103"/>
      <c r="O2103" s="361"/>
      <c r="P2103" s="356"/>
    </row>
    <row r="2104" spans="1:16">
      <c r="A2104" s="356"/>
      <c r="B2104" s="357"/>
      <c r="C2104" s="356"/>
      <c r="D2104" s="356"/>
      <c r="E2104" s="356"/>
      <c r="F2104" s="356"/>
      <c r="G2104" s="356"/>
      <c r="H2104" s="358"/>
      <c r="I2104" s="359"/>
      <c r="J2104" s="360"/>
      <c r="K2104" s="360"/>
      <c r="L2104" s="22"/>
      <c r="M2104" s="356"/>
      <c r="N2104"/>
      <c r="O2104" s="361"/>
      <c r="P2104" s="356"/>
    </row>
    <row r="2105" spans="1:16">
      <c r="A2105" s="356"/>
      <c r="B2105" s="357"/>
      <c r="C2105" s="356"/>
      <c r="D2105" s="356"/>
      <c r="E2105" s="356"/>
      <c r="F2105" s="356"/>
      <c r="G2105" s="356"/>
      <c r="H2105" s="358"/>
      <c r="I2105" s="359"/>
      <c r="J2105" s="360"/>
      <c r="K2105" s="360"/>
      <c r="L2105" s="22"/>
      <c r="M2105" s="356"/>
      <c r="N2105"/>
      <c r="O2105" s="361"/>
      <c r="P2105" s="356"/>
    </row>
    <row r="2106" spans="1:16">
      <c r="A2106" s="356"/>
      <c r="B2106" s="357"/>
      <c r="C2106" s="356"/>
      <c r="D2106" s="356"/>
      <c r="E2106" s="356"/>
      <c r="F2106" s="356"/>
      <c r="G2106" s="356"/>
      <c r="H2106" s="358"/>
      <c r="I2106" s="359"/>
      <c r="J2106" s="360"/>
      <c r="K2106" s="360"/>
      <c r="L2106" s="22"/>
      <c r="M2106" s="356"/>
      <c r="N2106"/>
      <c r="O2106" s="361"/>
      <c r="P2106" s="356"/>
    </row>
    <row r="2107" spans="1:16">
      <c r="A2107" s="356"/>
      <c r="B2107" s="357"/>
      <c r="C2107" s="356"/>
      <c r="D2107" s="356"/>
      <c r="E2107" s="356"/>
      <c r="F2107" s="356"/>
      <c r="G2107" s="356"/>
      <c r="H2107" s="358"/>
      <c r="I2107" s="359"/>
      <c r="J2107" s="360"/>
      <c r="K2107" s="360"/>
      <c r="L2107" s="22"/>
      <c r="M2107" s="356"/>
      <c r="N2107"/>
      <c r="O2107" s="361"/>
      <c r="P2107" s="356"/>
    </row>
    <row r="2108" spans="1:16">
      <c r="A2108" s="356"/>
      <c r="B2108" s="357"/>
      <c r="C2108" s="356"/>
      <c r="D2108" s="356"/>
      <c r="E2108" s="356"/>
      <c r="F2108" s="356"/>
      <c r="G2108" s="356"/>
      <c r="H2108" s="358"/>
      <c r="I2108" s="359"/>
      <c r="J2108" s="360"/>
      <c r="K2108" s="360"/>
      <c r="L2108" s="22"/>
      <c r="M2108" s="356"/>
      <c r="N2108"/>
      <c r="O2108" s="361"/>
      <c r="P2108" s="356"/>
    </row>
    <row r="2109" spans="1:16">
      <c r="A2109" s="356"/>
      <c r="B2109" s="357"/>
      <c r="C2109" s="356"/>
      <c r="D2109" s="356"/>
      <c r="E2109" s="356"/>
      <c r="F2109" s="356"/>
      <c r="G2109" s="356"/>
      <c r="H2109" s="358"/>
      <c r="I2109" s="359"/>
      <c r="J2109" s="360"/>
      <c r="K2109" s="360"/>
      <c r="L2109" s="22"/>
      <c r="M2109" s="356"/>
      <c r="N2109"/>
      <c r="O2109" s="361"/>
      <c r="P2109" s="356"/>
    </row>
    <row r="2110" spans="1:16">
      <c r="A2110" s="356"/>
      <c r="B2110" s="357"/>
      <c r="C2110" s="356"/>
      <c r="D2110" s="356"/>
      <c r="E2110" s="356"/>
      <c r="F2110" s="356"/>
      <c r="G2110" s="356"/>
      <c r="H2110" s="358"/>
      <c r="I2110" s="359"/>
      <c r="J2110" s="360"/>
      <c r="K2110" s="360"/>
      <c r="L2110" s="22"/>
      <c r="M2110" s="356"/>
      <c r="N2110"/>
      <c r="O2110" s="361"/>
      <c r="P2110" s="356"/>
    </row>
    <row r="2111" spans="1:16">
      <c r="A2111" s="356"/>
      <c r="B2111" s="357"/>
      <c r="C2111" s="356"/>
      <c r="D2111" s="356"/>
      <c r="E2111" s="356"/>
      <c r="F2111" s="356"/>
      <c r="G2111" s="356"/>
      <c r="H2111" s="358"/>
      <c r="I2111" s="359"/>
      <c r="J2111" s="360"/>
      <c r="K2111" s="360"/>
      <c r="L2111" s="22"/>
      <c r="M2111" s="356"/>
      <c r="N2111"/>
      <c r="O2111" s="361"/>
      <c r="P2111" s="356"/>
    </row>
    <row r="2112" spans="1:16">
      <c r="A2112" s="356"/>
      <c r="B2112" s="357"/>
      <c r="C2112" s="356"/>
      <c r="D2112" s="356"/>
      <c r="E2112" s="356"/>
      <c r="F2112" s="356"/>
      <c r="G2112" s="356"/>
      <c r="H2112" s="358"/>
      <c r="I2112" s="359"/>
      <c r="J2112" s="360"/>
      <c r="K2112" s="360"/>
      <c r="L2112" s="22"/>
      <c r="M2112" s="356"/>
      <c r="N2112"/>
      <c r="O2112" s="361"/>
      <c r="P2112" s="356"/>
    </row>
    <row r="2113" spans="1:16">
      <c r="A2113" s="356"/>
      <c r="B2113" s="357"/>
      <c r="C2113" s="356"/>
      <c r="D2113" s="356"/>
      <c r="E2113" s="356"/>
      <c r="F2113" s="356"/>
      <c r="G2113" s="356"/>
      <c r="H2113" s="358"/>
      <c r="I2113" s="359"/>
      <c r="J2113" s="360"/>
      <c r="K2113" s="360"/>
      <c r="L2113" s="22"/>
      <c r="M2113" s="356"/>
      <c r="N2113"/>
      <c r="O2113" s="361"/>
      <c r="P2113" s="356"/>
    </row>
    <row r="2114" spans="1:16">
      <c r="A2114" s="356"/>
      <c r="B2114" s="357"/>
      <c r="C2114" s="356"/>
      <c r="D2114" s="356"/>
      <c r="E2114" s="356"/>
      <c r="F2114" s="356"/>
      <c r="G2114" s="356"/>
      <c r="H2114" s="358"/>
      <c r="I2114" s="359"/>
      <c r="J2114" s="360"/>
      <c r="K2114" s="360"/>
      <c r="L2114" s="22"/>
      <c r="M2114"/>
      <c r="N2114"/>
      <c r="O2114" s="361"/>
      <c r="P2114" s="356"/>
    </row>
    <row r="2115" spans="1:16">
      <c r="A2115" s="356"/>
      <c r="B2115" s="357"/>
      <c r="C2115" s="356"/>
      <c r="D2115" s="356"/>
      <c r="E2115" s="356"/>
      <c r="F2115" s="356"/>
      <c r="G2115" s="356"/>
      <c r="H2115" s="358"/>
      <c r="I2115" s="359"/>
      <c r="J2115" s="360"/>
      <c r="K2115" s="360"/>
      <c r="L2115" s="22"/>
      <c r="M2115" s="356"/>
      <c r="N2115"/>
      <c r="O2115" s="361"/>
      <c r="P2115" s="356"/>
    </row>
    <row r="2116" spans="1:16">
      <c r="A2116" s="356"/>
      <c r="B2116" s="357"/>
      <c r="C2116" s="356"/>
      <c r="D2116" s="356"/>
      <c r="E2116" s="356"/>
      <c r="F2116" s="356"/>
      <c r="G2116" s="356"/>
      <c r="H2116" s="358"/>
      <c r="I2116" s="359"/>
      <c r="J2116" s="360"/>
      <c r="K2116" s="360"/>
      <c r="L2116" s="22"/>
      <c r="M2116" s="356"/>
      <c r="N2116"/>
      <c r="O2116" s="361"/>
      <c r="P2116" s="356"/>
    </row>
    <row r="2117" spans="1:16">
      <c r="A2117" s="356"/>
      <c r="B2117" s="357"/>
      <c r="C2117" s="356"/>
      <c r="D2117" s="356"/>
      <c r="E2117" s="356"/>
      <c r="F2117" s="356"/>
      <c r="G2117" s="356"/>
      <c r="H2117" s="358"/>
      <c r="I2117" s="359"/>
      <c r="J2117" s="360"/>
      <c r="K2117" s="360"/>
      <c r="L2117" s="22"/>
      <c r="M2117" s="356"/>
      <c r="N2117"/>
      <c r="O2117" s="361"/>
      <c r="P2117" s="356"/>
    </row>
    <row r="2118" spans="1:16">
      <c r="A2118" s="356"/>
      <c r="B2118" s="357"/>
      <c r="C2118" s="356"/>
      <c r="D2118" s="356"/>
      <c r="E2118" s="356"/>
      <c r="F2118" s="356"/>
      <c r="G2118" s="356"/>
      <c r="H2118" s="358"/>
      <c r="I2118" s="359"/>
      <c r="J2118" s="360"/>
      <c r="K2118" s="360"/>
      <c r="L2118" s="22"/>
      <c r="M2118" s="356"/>
      <c r="N2118"/>
      <c r="O2118" s="361"/>
      <c r="P2118" s="356"/>
    </row>
    <row r="2119" spans="1:16">
      <c r="A2119" s="356"/>
      <c r="B2119" s="357"/>
      <c r="C2119" s="356"/>
      <c r="D2119" s="356"/>
      <c r="E2119" s="356"/>
      <c r="F2119" s="356"/>
      <c r="G2119" s="356"/>
      <c r="H2119" s="358"/>
      <c r="I2119" s="359"/>
      <c r="J2119" s="360"/>
      <c r="K2119" s="360"/>
      <c r="L2119" s="22"/>
      <c r="M2119" s="356"/>
      <c r="N2119"/>
      <c r="O2119" s="361"/>
      <c r="P2119" s="356"/>
    </row>
    <row r="2120" spans="1:16">
      <c r="A2120" s="356"/>
      <c r="B2120" s="357"/>
      <c r="C2120" s="356"/>
      <c r="D2120" s="356"/>
      <c r="E2120" s="356"/>
      <c r="F2120" s="356"/>
      <c r="G2120" s="356"/>
      <c r="H2120" s="358"/>
      <c r="I2120" s="359"/>
      <c r="J2120" s="360"/>
      <c r="K2120" s="360"/>
      <c r="L2120" s="22"/>
      <c r="M2120" s="356"/>
      <c r="N2120"/>
      <c r="O2120" s="361"/>
      <c r="P2120" s="356"/>
    </row>
    <row r="2121" spans="1:16">
      <c r="A2121" s="356"/>
      <c r="B2121" s="357"/>
      <c r="C2121" s="356"/>
      <c r="D2121" s="356"/>
      <c r="E2121" s="356"/>
      <c r="F2121" s="356"/>
      <c r="G2121" s="356"/>
      <c r="H2121" s="358"/>
      <c r="I2121" s="359"/>
      <c r="J2121" s="360"/>
      <c r="K2121" s="360"/>
      <c r="L2121" s="22"/>
      <c r="M2121" s="356"/>
      <c r="N2121"/>
      <c r="O2121" s="361"/>
      <c r="P2121" s="356"/>
    </row>
    <row r="2122" spans="1:16">
      <c r="A2122" s="356"/>
      <c r="B2122" s="357"/>
      <c r="C2122" s="356"/>
      <c r="D2122" s="356"/>
      <c r="E2122" s="356"/>
      <c r="F2122" s="356"/>
      <c r="G2122" s="356"/>
      <c r="H2122" s="358"/>
      <c r="I2122" s="359"/>
      <c r="J2122" s="360"/>
      <c r="K2122" s="360"/>
      <c r="L2122" s="22"/>
      <c r="M2122" s="356"/>
      <c r="N2122"/>
      <c r="O2122" s="361"/>
      <c r="P2122" s="356"/>
    </row>
    <row r="2123" spans="1:16">
      <c r="A2123" s="356"/>
      <c r="B2123" s="357"/>
      <c r="C2123" s="356"/>
      <c r="D2123" s="356"/>
      <c r="E2123" s="356"/>
      <c r="F2123" s="356"/>
      <c r="G2123" s="356"/>
      <c r="H2123" s="358"/>
      <c r="I2123" s="359"/>
      <c r="J2123" s="360"/>
      <c r="K2123" s="360"/>
      <c r="L2123" s="22"/>
      <c r="M2123" s="356"/>
      <c r="N2123"/>
      <c r="O2123" s="361"/>
      <c r="P2123" s="356"/>
    </row>
    <row r="2124" spans="1:16">
      <c r="A2124" s="356"/>
      <c r="B2124" s="357"/>
      <c r="C2124" s="356"/>
      <c r="D2124" s="356"/>
      <c r="E2124" s="356"/>
      <c r="F2124" s="356"/>
      <c r="G2124" s="356"/>
      <c r="H2124" s="358"/>
      <c r="I2124" s="359"/>
      <c r="J2124" s="360"/>
      <c r="K2124" s="360"/>
      <c r="L2124" s="22"/>
      <c r="M2124" s="356"/>
      <c r="N2124"/>
      <c r="O2124" s="361"/>
      <c r="P2124" s="356"/>
    </row>
    <row r="2125" spans="1:16">
      <c r="A2125" s="356"/>
      <c r="B2125" s="357"/>
      <c r="C2125" s="356"/>
      <c r="D2125" s="356"/>
      <c r="E2125" s="356"/>
      <c r="F2125" s="356"/>
      <c r="G2125" s="356"/>
      <c r="H2125" s="358"/>
      <c r="I2125" s="359"/>
      <c r="J2125" s="360"/>
      <c r="K2125" s="360"/>
      <c r="L2125" s="22"/>
      <c r="M2125" s="356"/>
      <c r="N2125"/>
      <c r="O2125" s="361"/>
      <c r="P2125" s="356"/>
    </row>
    <row r="2126" spans="1:16">
      <c r="A2126" s="356"/>
      <c r="B2126" s="357"/>
      <c r="C2126" s="356"/>
      <c r="D2126" s="356"/>
      <c r="E2126" s="356"/>
      <c r="F2126" s="356"/>
      <c r="G2126" s="356"/>
      <c r="H2126" s="358"/>
      <c r="I2126" s="359"/>
      <c r="J2126" s="360"/>
      <c r="K2126" s="360"/>
      <c r="L2126" s="22"/>
      <c r="M2126" s="356"/>
      <c r="N2126"/>
      <c r="O2126" s="361"/>
      <c r="P2126" s="356"/>
    </row>
    <row r="2127" spans="1:16">
      <c r="A2127" s="356"/>
      <c r="B2127" s="357"/>
      <c r="C2127" s="356"/>
      <c r="D2127" s="356"/>
      <c r="E2127" s="356"/>
      <c r="F2127" s="356"/>
      <c r="G2127" s="356"/>
      <c r="H2127" s="358"/>
      <c r="I2127" s="359"/>
      <c r="J2127" s="360"/>
      <c r="K2127" s="360"/>
      <c r="L2127" s="22"/>
      <c r="M2127" s="356"/>
      <c r="N2127"/>
      <c r="O2127" s="361"/>
      <c r="P2127" s="356"/>
    </row>
    <row r="2128" spans="1:16">
      <c r="A2128" s="356"/>
      <c r="B2128" s="357"/>
      <c r="C2128" s="356"/>
      <c r="D2128" s="356"/>
      <c r="E2128" s="356"/>
      <c r="F2128" s="356"/>
      <c r="G2128" s="356"/>
      <c r="H2128" s="358"/>
      <c r="I2128" s="359"/>
      <c r="J2128" s="360"/>
      <c r="K2128" s="360"/>
      <c r="L2128" s="22"/>
      <c r="M2128" s="356"/>
      <c r="N2128"/>
      <c r="O2128" s="361"/>
      <c r="P2128" s="356"/>
    </row>
    <row r="2129" spans="1:16">
      <c r="A2129" s="356"/>
      <c r="B2129" s="357"/>
      <c r="C2129" s="356"/>
      <c r="D2129" s="356"/>
      <c r="E2129" s="356"/>
      <c r="F2129" s="356"/>
      <c r="G2129" s="356"/>
      <c r="H2129" s="358"/>
      <c r="I2129" s="359"/>
      <c r="J2129" s="360"/>
      <c r="K2129" s="360"/>
      <c r="L2129" s="22"/>
      <c r="M2129" s="356"/>
      <c r="N2129"/>
      <c r="O2129" s="361"/>
      <c r="P2129" s="356"/>
    </row>
    <row r="2130" spans="1:16">
      <c r="A2130" s="356"/>
      <c r="B2130" s="357"/>
      <c r="C2130" s="356"/>
      <c r="D2130" s="356"/>
      <c r="E2130" s="356"/>
      <c r="F2130" s="356"/>
      <c r="G2130" s="356"/>
      <c r="H2130" s="358"/>
      <c r="I2130" s="359"/>
      <c r="J2130" s="360"/>
      <c r="K2130" s="360"/>
      <c r="L2130" s="22"/>
      <c r="M2130" s="356"/>
      <c r="N2130"/>
      <c r="O2130" s="361"/>
      <c r="P2130" s="356"/>
    </row>
    <row r="2131" spans="1:16">
      <c r="A2131" s="356"/>
      <c r="B2131" s="357"/>
      <c r="C2131" s="356"/>
      <c r="D2131" s="356"/>
      <c r="E2131" s="356"/>
      <c r="F2131" s="356"/>
      <c r="G2131" s="356"/>
      <c r="H2131" s="358"/>
      <c r="I2131" s="359"/>
      <c r="J2131" s="360"/>
      <c r="K2131" s="360"/>
      <c r="L2131" s="22"/>
      <c r="M2131" s="356"/>
      <c r="N2131"/>
      <c r="O2131" s="361"/>
      <c r="P2131" s="356"/>
    </row>
    <row r="2132" spans="1:16">
      <c r="A2132" s="356"/>
      <c r="B2132" s="357"/>
      <c r="C2132" s="356"/>
      <c r="D2132" s="356"/>
      <c r="E2132" s="356"/>
      <c r="F2132" s="356"/>
      <c r="G2132" s="356"/>
      <c r="H2132" s="358"/>
      <c r="I2132" s="359"/>
      <c r="J2132" s="360"/>
      <c r="K2132" s="360"/>
      <c r="L2132" s="22"/>
      <c r="M2132" s="356"/>
      <c r="N2132"/>
      <c r="O2132" s="361"/>
      <c r="P2132" s="356"/>
    </row>
    <row r="2133" spans="1:16">
      <c r="A2133" s="356"/>
      <c r="B2133" s="357"/>
      <c r="C2133" s="356"/>
      <c r="D2133" s="356"/>
      <c r="E2133" s="356"/>
      <c r="F2133" s="356"/>
      <c r="G2133" s="356"/>
      <c r="H2133" s="358"/>
      <c r="I2133" s="359"/>
      <c r="J2133" s="360"/>
      <c r="K2133" s="360"/>
      <c r="L2133" s="22"/>
      <c r="M2133" s="356"/>
      <c r="N2133"/>
      <c r="O2133" s="361"/>
      <c r="P2133" s="356"/>
    </row>
    <row r="2134" spans="1:16">
      <c r="A2134" s="356"/>
      <c r="B2134" s="357"/>
      <c r="C2134" s="356"/>
      <c r="D2134" s="356"/>
      <c r="E2134" s="356"/>
      <c r="F2134" s="356"/>
      <c r="G2134" s="356"/>
      <c r="H2134" s="358"/>
      <c r="I2134" s="359"/>
      <c r="J2134" s="360"/>
      <c r="K2134" s="360"/>
      <c r="L2134" s="22"/>
      <c r="M2134" s="356"/>
      <c r="N2134"/>
      <c r="O2134" s="361"/>
      <c r="P2134" s="356"/>
    </row>
    <row r="2135" spans="1:16">
      <c r="A2135" s="356"/>
      <c r="B2135" s="357"/>
      <c r="C2135" s="356"/>
      <c r="D2135" s="356"/>
      <c r="E2135" s="356"/>
      <c r="F2135" s="356"/>
      <c r="G2135" s="356"/>
      <c r="H2135" s="358"/>
      <c r="I2135" s="359"/>
      <c r="J2135" s="360"/>
      <c r="K2135" s="360"/>
      <c r="L2135" s="22"/>
      <c r="M2135" s="356"/>
      <c r="N2135"/>
      <c r="O2135" s="361"/>
      <c r="P2135" s="356"/>
    </row>
    <row r="2136" spans="1:16">
      <c r="A2136" s="356"/>
      <c r="B2136" s="357"/>
      <c r="C2136" s="356"/>
      <c r="D2136" s="356"/>
      <c r="E2136" s="356"/>
      <c r="F2136" s="356"/>
      <c r="G2136" s="356"/>
      <c r="H2136" s="358"/>
      <c r="I2136" s="359"/>
      <c r="J2136" s="360"/>
      <c r="K2136" s="360"/>
      <c r="L2136" s="22"/>
      <c r="M2136" s="356"/>
      <c r="N2136"/>
      <c r="O2136" s="361"/>
      <c r="P2136" s="356"/>
    </row>
    <row r="2137" spans="1:16">
      <c r="A2137" s="356"/>
      <c r="B2137" s="357"/>
      <c r="C2137" s="356"/>
      <c r="D2137" s="356"/>
      <c r="E2137" s="356"/>
      <c r="F2137" s="356"/>
      <c r="G2137" s="356"/>
      <c r="H2137" s="358"/>
      <c r="I2137" s="359"/>
      <c r="J2137" s="360"/>
      <c r="K2137" s="360"/>
      <c r="L2137" s="22"/>
      <c r="M2137" s="356"/>
      <c r="N2137"/>
      <c r="O2137" s="361"/>
      <c r="P2137" s="356"/>
    </row>
    <row r="2138" spans="1:16">
      <c r="A2138" s="356"/>
      <c r="B2138" s="357"/>
      <c r="C2138" s="356"/>
      <c r="D2138" s="356"/>
      <c r="E2138" s="356"/>
      <c r="F2138" s="356"/>
      <c r="G2138" s="356"/>
      <c r="H2138" s="358"/>
      <c r="I2138" s="359"/>
      <c r="J2138" s="360"/>
      <c r="K2138" s="360"/>
      <c r="L2138" s="22"/>
      <c r="M2138" s="356"/>
      <c r="N2138"/>
      <c r="O2138" s="361"/>
      <c r="P2138" s="356"/>
    </row>
    <row r="2139" spans="1:16">
      <c r="A2139" s="356"/>
      <c r="B2139" s="357"/>
      <c r="C2139" s="356"/>
      <c r="D2139" s="356"/>
      <c r="E2139" s="356"/>
      <c r="F2139" s="356"/>
      <c r="G2139" s="356"/>
      <c r="H2139" s="358"/>
      <c r="I2139" s="359"/>
      <c r="J2139" s="360"/>
      <c r="K2139" s="360"/>
      <c r="L2139" s="22"/>
      <c r="M2139" s="356"/>
      <c r="N2139"/>
      <c r="O2139" s="361"/>
      <c r="P2139" s="356"/>
    </row>
    <row r="2140" spans="1:16">
      <c r="A2140" s="356"/>
      <c r="B2140" s="357"/>
      <c r="C2140" s="356"/>
      <c r="D2140" s="356"/>
      <c r="E2140" s="356"/>
      <c r="F2140" s="356"/>
      <c r="G2140" s="356"/>
      <c r="H2140" s="358"/>
      <c r="I2140" s="359"/>
      <c r="J2140" s="360"/>
      <c r="K2140" s="360"/>
      <c r="L2140" s="22"/>
      <c r="M2140" s="356"/>
      <c r="N2140"/>
      <c r="O2140" s="361"/>
      <c r="P2140" s="356"/>
    </row>
    <row r="2141" spans="1:16">
      <c r="A2141" s="356"/>
      <c r="B2141" s="357"/>
      <c r="C2141" s="356"/>
      <c r="D2141" s="356"/>
      <c r="E2141" s="356"/>
      <c r="F2141" s="356"/>
      <c r="G2141" s="356"/>
      <c r="H2141" s="358"/>
      <c r="I2141" s="359"/>
      <c r="J2141" s="360"/>
      <c r="K2141" s="360"/>
      <c r="L2141" s="22"/>
      <c r="M2141" s="356"/>
      <c r="N2141"/>
      <c r="O2141" s="361"/>
      <c r="P2141" s="356"/>
    </row>
    <row r="2142" spans="1:16">
      <c r="A2142" s="356"/>
      <c r="B2142" s="357"/>
      <c r="C2142" s="356"/>
      <c r="D2142" s="356"/>
      <c r="E2142" s="356"/>
      <c r="F2142" s="356"/>
      <c r="G2142" s="356"/>
      <c r="H2142" s="358"/>
      <c r="I2142" s="359"/>
      <c r="J2142" s="360"/>
      <c r="K2142" s="360"/>
      <c r="L2142" s="22"/>
      <c r="M2142" s="356"/>
      <c r="N2142"/>
      <c r="O2142" s="361"/>
      <c r="P2142" s="356"/>
    </row>
    <row r="2143" spans="1:16">
      <c r="A2143" s="356"/>
      <c r="B2143" s="357"/>
      <c r="C2143" s="356"/>
      <c r="D2143" s="356"/>
      <c r="E2143" s="356"/>
      <c r="F2143" s="356"/>
      <c r="G2143" s="356"/>
      <c r="H2143" s="358"/>
      <c r="I2143" s="359"/>
      <c r="J2143" s="360"/>
      <c r="K2143" s="360"/>
      <c r="L2143" s="22"/>
      <c r="M2143" s="356"/>
      <c r="N2143"/>
      <c r="O2143" s="361"/>
      <c r="P2143" s="356"/>
    </row>
    <row r="2144" spans="1:16">
      <c r="A2144" s="356"/>
      <c r="B2144" s="357"/>
      <c r="C2144" s="356"/>
      <c r="D2144" s="356"/>
      <c r="E2144" s="356"/>
      <c r="F2144" s="356"/>
      <c r="G2144" s="356"/>
      <c r="H2144" s="358"/>
      <c r="I2144" s="359"/>
      <c r="J2144" s="360"/>
      <c r="K2144" s="360"/>
      <c r="L2144" s="22"/>
      <c r="M2144" s="356"/>
      <c r="N2144"/>
      <c r="O2144" s="361"/>
      <c r="P2144" s="356"/>
    </row>
    <row r="2145" spans="1:16">
      <c r="A2145" s="356"/>
      <c r="B2145" s="357"/>
      <c r="C2145" s="356"/>
      <c r="D2145" s="356"/>
      <c r="E2145" s="356"/>
      <c r="F2145" s="356"/>
      <c r="G2145" s="356"/>
      <c r="H2145" s="358"/>
      <c r="I2145" s="359"/>
      <c r="J2145" s="360"/>
      <c r="K2145" s="360"/>
      <c r="L2145" s="22"/>
      <c r="M2145" s="356"/>
      <c r="N2145"/>
      <c r="O2145" s="361"/>
      <c r="P2145" s="356"/>
    </row>
    <row r="2146" spans="1:16">
      <c r="A2146" s="356"/>
      <c r="B2146" s="357"/>
      <c r="C2146" s="356"/>
      <c r="D2146" s="356"/>
      <c r="E2146" s="356"/>
      <c r="F2146" s="356"/>
      <c r="G2146" s="356"/>
      <c r="H2146" s="358"/>
      <c r="I2146" s="359"/>
      <c r="J2146" s="360"/>
      <c r="K2146" s="360"/>
      <c r="L2146" s="22"/>
      <c r="M2146" s="356"/>
      <c r="N2146"/>
      <c r="O2146" s="361"/>
      <c r="P2146" s="356"/>
    </row>
    <row r="2147" spans="1:16">
      <c r="A2147" s="356"/>
      <c r="B2147" s="357"/>
      <c r="C2147" s="356"/>
      <c r="D2147" s="356"/>
      <c r="E2147" s="356"/>
      <c r="F2147" s="356"/>
      <c r="G2147" s="356"/>
      <c r="H2147" s="358"/>
      <c r="I2147" s="359"/>
      <c r="J2147" s="360"/>
      <c r="K2147" s="360"/>
      <c r="L2147" s="22"/>
      <c r="M2147" s="356"/>
      <c r="N2147"/>
      <c r="O2147" s="361"/>
      <c r="P2147" s="356"/>
    </row>
    <row r="2148" spans="1:16">
      <c r="A2148" s="356"/>
      <c r="B2148" s="357"/>
      <c r="C2148" s="356"/>
      <c r="D2148" s="356"/>
      <c r="E2148" s="356"/>
      <c r="F2148" s="356"/>
      <c r="G2148" s="356"/>
      <c r="H2148" s="358"/>
      <c r="I2148" s="359"/>
      <c r="J2148" s="360"/>
      <c r="K2148" s="360"/>
      <c r="L2148" s="22"/>
      <c r="M2148" s="356"/>
      <c r="N2148"/>
      <c r="O2148" s="361"/>
      <c r="P2148" s="356"/>
    </row>
    <row r="2149" spans="1:16">
      <c r="A2149" s="356"/>
      <c r="B2149" s="357"/>
      <c r="C2149" s="356"/>
      <c r="D2149" s="356"/>
      <c r="E2149" s="356"/>
      <c r="F2149" s="356"/>
      <c r="G2149" s="356"/>
      <c r="H2149" s="358"/>
      <c r="I2149" s="359"/>
      <c r="J2149" s="360"/>
      <c r="K2149" s="360"/>
      <c r="L2149" s="22"/>
      <c r="M2149" s="356"/>
      <c r="N2149"/>
      <c r="O2149" s="361"/>
      <c r="P2149" s="356"/>
    </row>
    <row r="2150" spans="1:16">
      <c r="A2150" s="356"/>
      <c r="B2150" s="357"/>
      <c r="C2150" s="356"/>
      <c r="D2150" s="356"/>
      <c r="E2150" s="356"/>
      <c r="F2150" s="356"/>
      <c r="G2150" s="356"/>
      <c r="H2150" s="358"/>
      <c r="I2150" s="359"/>
      <c r="J2150" s="360"/>
      <c r="K2150" s="360"/>
      <c r="L2150" s="22"/>
      <c r="M2150" s="356"/>
      <c r="N2150"/>
      <c r="O2150" s="361"/>
      <c r="P2150" s="356"/>
    </row>
    <row r="2151" spans="1:16">
      <c r="A2151" s="356"/>
      <c r="B2151" s="357"/>
      <c r="C2151" s="356"/>
      <c r="D2151" s="356"/>
      <c r="E2151" s="356"/>
      <c r="F2151" s="356"/>
      <c r="G2151" s="356"/>
      <c r="H2151" s="358"/>
      <c r="I2151" s="359"/>
      <c r="J2151" s="360"/>
      <c r="K2151" s="360"/>
      <c r="L2151" s="22"/>
      <c r="M2151" s="356"/>
      <c r="N2151"/>
      <c r="O2151" s="361"/>
      <c r="P2151" s="356"/>
    </row>
    <row r="2152" spans="1:16">
      <c r="A2152" s="356"/>
      <c r="B2152" s="357"/>
      <c r="C2152" s="356"/>
      <c r="D2152" s="356"/>
      <c r="E2152" s="356"/>
      <c r="F2152" s="356"/>
      <c r="G2152" s="356"/>
      <c r="H2152" s="358"/>
      <c r="I2152" s="359"/>
      <c r="J2152" s="360"/>
      <c r="K2152" s="360"/>
      <c r="L2152" s="22"/>
      <c r="M2152" s="356"/>
      <c r="N2152"/>
      <c r="O2152" s="361"/>
      <c r="P2152" s="356"/>
    </row>
    <row r="2153" spans="1:16">
      <c r="A2153" s="356"/>
      <c r="B2153" s="357"/>
      <c r="C2153" s="356"/>
      <c r="D2153" s="356"/>
      <c r="E2153" s="356"/>
      <c r="F2153" s="356"/>
      <c r="G2153" s="356"/>
      <c r="H2153" s="358"/>
      <c r="I2153" s="359"/>
      <c r="J2153" s="360"/>
      <c r="K2153" s="360"/>
      <c r="L2153" s="22"/>
      <c r="M2153" s="356"/>
      <c r="N2153"/>
      <c r="O2153" s="361"/>
      <c r="P2153" s="356"/>
    </row>
    <row r="2154" spans="1:16">
      <c r="A2154" s="356"/>
      <c r="B2154" s="357"/>
      <c r="C2154" s="356"/>
      <c r="D2154" s="356"/>
      <c r="E2154" s="356"/>
      <c r="F2154" s="356"/>
      <c r="G2154" s="356"/>
      <c r="H2154" s="358"/>
      <c r="I2154" s="359"/>
      <c r="J2154" s="360"/>
      <c r="K2154" s="360"/>
      <c r="L2154" s="22"/>
      <c r="M2154" s="356"/>
      <c r="N2154"/>
      <c r="O2154" s="361"/>
      <c r="P2154" s="356"/>
    </row>
    <row r="2155" spans="1:16">
      <c r="A2155" s="356"/>
      <c r="B2155" s="357"/>
      <c r="C2155" s="356"/>
      <c r="D2155" s="356"/>
      <c r="E2155" s="356"/>
      <c r="F2155" s="356"/>
      <c r="G2155" s="356"/>
      <c r="H2155" s="358"/>
      <c r="I2155" s="359"/>
      <c r="J2155" s="360"/>
      <c r="K2155" s="360"/>
      <c r="L2155" s="22"/>
      <c r="M2155" s="356"/>
      <c r="N2155"/>
      <c r="O2155" s="361"/>
      <c r="P2155" s="356"/>
    </row>
    <row r="2156" spans="1:16">
      <c r="A2156" s="356"/>
      <c r="B2156" s="357"/>
      <c r="C2156" s="356"/>
      <c r="D2156" s="356"/>
      <c r="E2156" s="356"/>
      <c r="F2156" s="356"/>
      <c r="G2156" s="356"/>
      <c r="H2156" s="358"/>
      <c r="I2156" s="359"/>
      <c r="J2156" s="360"/>
      <c r="K2156" s="360"/>
      <c r="L2156" s="22"/>
      <c r="M2156" s="356"/>
      <c r="N2156"/>
      <c r="O2156" s="361"/>
      <c r="P2156" s="356"/>
    </row>
    <row r="2157" spans="1:16">
      <c r="A2157" s="356"/>
      <c r="B2157" s="357"/>
      <c r="C2157" s="356"/>
      <c r="D2157" s="356"/>
      <c r="E2157" s="356"/>
      <c r="F2157" s="356"/>
      <c r="G2157" s="356"/>
      <c r="H2157" s="358"/>
      <c r="I2157" s="359"/>
      <c r="J2157" s="360"/>
      <c r="K2157" s="360"/>
      <c r="L2157" s="22"/>
      <c r="M2157" s="356"/>
      <c r="N2157"/>
      <c r="O2157" s="361"/>
      <c r="P2157" s="356"/>
    </row>
    <row r="2158" spans="1:16">
      <c r="A2158" s="356"/>
      <c r="B2158" s="357"/>
      <c r="C2158" s="356"/>
      <c r="D2158" s="356"/>
      <c r="E2158" s="356"/>
      <c r="F2158" s="356"/>
      <c r="G2158" s="356"/>
      <c r="H2158" s="358"/>
      <c r="I2158" s="359"/>
      <c r="J2158" s="360"/>
      <c r="K2158" s="360"/>
      <c r="L2158" s="22"/>
      <c r="M2158" s="356"/>
      <c r="N2158"/>
      <c r="O2158" s="361"/>
      <c r="P2158" s="356"/>
    </row>
    <row r="2159" spans="1:16">
      <c r="A2159" s="356"/>
      <c r="B2159" s="357"/>
      <c r="C2159" s="356"/>
      <c r="D2159" s="356"/>
      <c r="E2159" s="356"/>
      <c r="F2159" s="356"/>
      <c r="G2159" s="356"/>
      <c r="H2159" s="358"/>
      <c r="I2159" s="359"/>
      <c r="J2159" s="360"/>
      <c r="K2159" s="360"/>
      <c r="L2159" s="22"/>
      <c r="M2159" s="356"/>
      <c r="N2159"/>
      <c r="O2159" s="361"/>
      <c r="P2159" s="356"/>
    </row>
    <row r="2160" spans="1:16">
      <c r="A2160" s="356"/>
      <c r="B2160" s="357"/>
      <c r="C2160" s="356"/>
      <c r="D2160" s="356"/>
      <c r="E2160" s="356"/>
      <c r="F2160" s="356"/>
      <c r="G2160" s="356"/>
      <c r="H2160" s="358"/>
      <c r="I2160" s="359"/>
      <c r="J2160" s="360"/>
      <c r="K2160" s="360"/>
      <c r="L2160" s="22"/>
      <c r="M2160" s="356"/>
      <c r="N2160"/>
      <c r="O2160" s="361"/>
      <c r="P2160" s="356"/>
    </row>
    <row r="2161" spans="1:16">
      <c r="A2161" s="356"/>
      <c r="B2161" s="357"/>
      <c r="C2161" s="356"/>
      <c r="D2161" s="356"/>
      <c r="E2161" s="356"/>
      <c r="F2161" s="356"/>
      <c r="G2161" s="356"/>
      <c r="H2161" s="358"/>
      <c r="I2161" s="359"/>
      <c r="J2161" s="360"/>
      <c r="K2161" s="360"/>
      <c r="L2161" s="22"/>
      <c r="M2161" s="356"/>
      <c r="N2161"/>
      <c r="O2161" s="361"/>
      <c r="P2161" s="356"/>
    </row>
    <row r="2162" spans="1:16">
      <c r="A2162" s="356"/>
      <c r="B2162" s="357"/>
      <c r="C2162" s="356"/>
      <c r="D2162" s="356"/>
      <c r="E2162" s="356"/>
      <c r="F2162" s="356"/>
      <c r="G2162" s="356"/>
      <c r="H2162" s="358"/>
      <c r="I2162" s="359"/>
      <c r="J2162" s="360"/>
      <c r="K2162" s="360"/>
      <c r="L2162" s="22"/>
      <c r="M2162" s="356"/>
      <c r="N2162"/>
      <c r="O2162" s="361"/>
      <c r="P2162" s="356"/>
    </row>
    <row r="2163" spans="1:16">
      <c r="A2163" s="356"/>
      <c r="B2163" s="357"/>
      <c r="C2163" s="356"/>
      <c r="D2163" s="356"/>
      <c r="E2163" s="356"/>
      <c r="F2163" s="356"/>
      <c r="G2163" s="356"/>
      <c r="H2163" s="358"/>
      <c r="I2163" s="359"/>
      <c r="J2163" s="360"/>
      <c r="K2163" s="360"/>
      <c r="L2163" s="22"/>
      <c r="M2163" s="356"/>
      <c r="N2163"/>
      <c r="O2163" s="361"/>
      <c r="P2163" s="356"/>
    </row>
    <row r="2164" spans="1:16">
      <c r="A2164" s="356"/>
      <c r="B2164" s="357"/>
      <c r="C2164" s="356"/>
      <c r="D2164" s="356"/>
      <c r="E2164" s="356"/>
      <c r="F2164" s="356"/>
      <c r="G2164" s="356"/>
      <c r="H2164" s="358"/>
      <c r="I2164" s="359"/>
      <c r="J2164" s="360"/>
      <c r="K2164" s="360"/>
      <c r="L2164" s="22"/>
      <c r="M2164" s="356"/>
      <c r="N2164"/>
      <c r="O2164" s="361"/>
      <c r="P2164" s="356"/>
    </row>
    <row r="2165" spans="1:16">
      <c r="A2165" s="356"/>
      <c r="B2165" s="357"/>
      <c r="C2165" s="356"/>
      <c r="D2165" s="356"/>
      <c r="E2165" s="356"/>
      <c r="F2165" s="356"/>
      <c r="G2165" s="356"/>
      <c r="H2165" s="358"/>
      <c r="I2165" s="359"/>
      <c r="J2165" s="360"/>
      <c r="K2165" s="360"/>
      <c r="L2165" s="22"/>
      <c r="M2165" s="356"/>
      <c r="N2165"/>
      <c r="O2165" s="361"/>
      <c r="P2165" s="356"/>
    </row>
    <row r="2166" spans="1:16">
      <c r="A2166" s="356"/>
      <c r="B2166" s="357"/>
      <c r="C2166" s="356"/>
      <c r="D2166" s="356"/>
      <c r="E2166" s="356"/>
      <c r="F2166" s="356"/>
      <c r="G2166" s="356"/>
      <c r="H2166" s="358"/>
      <c r="I2166" s="359"/>
      <c r="J2166" s="360"/>
      <c r="K2166" s="360"/>
      <c r="L2166" s="22"/>
      <c r="M2166" s="356"/>
      <c r="N2166"/>
      <c r="O2166" s="361"/>
      <c r="P2166" s="356"/>
    </row>
    <row r="2167" spans="1:16">
      <c r="A2167" s="356"/>
      <c r="B2167" s="357"/>
      <c r="C2167" s="356"/>
      <c r="D2167" s="356"/>
      <c r="E2167" s="356"/>
      <c r="F2167" s="356"/>
      <c r="G2167" s="356"/>
      <c r="H2167" s="358"/>
      <c r="I2167" s="359"/>
      <c r="J2167" s="360"/>
      <c r="K2167" s="360"/>
      <c r="L2167" s="22"/>
      <c r="M2167" s="356"/>
      <c r="N2167"/>
      <c r="O2167" s="361"/>
      <c r="P2167" s="356"/>
    </row>
    <row r="2168" spans="1:16">
      <c r="A2168" s="356"/>
      <c r="B2168" s="357"/>
      <c r="C2168" s="356"/>
      <c r="D2168" s="356"/>
      <c r="E2168" s="356"/>
      <c r="F2168" s="356"/>
      <c r="G2168" s="356"/>
      <c r="H2168" s="358"/>
      <c r="I2168" s="359"/>
      <c r="J2168" s="360"/>
      <c r="K2168" s="360"/>
      <c r="L2168" s="22"/>
      <c r="M2168" s="356"/>
      <c r="N2168"/>
      <c r="O2168" s="361"/>
      <c r="P2168" s="356"/>
    </row>
    <row r="2169" spans="1:16">
      <c r="A2169" s="356"/>
      <c r="B2169" s="357"/>
      <c r="C2169" s="356"/>
      <c r="D2169" s="356"/>
      <c r="E2169" s="356"/>
      <c r="F2169" s="356"/>
      <c r="G2169" s="356"/>
      <c r="H2169" s="358"/>
      <c r="I2169" s="359"/>
      <c r="J2169" s="360"/>
      <c r="K2169" s="360"/>
      <c r="L2169" s="22"/>
      <c r="M2169" s="356"/>
      <c r="N2169"/>
      <c r="O2169" s="361"/>
      <c r="P2169" s="356"/>
    </row>
    <row r="2170" spans="1:16">
      <c r="A2170" s="356"/>
      <c r="B2170" s="357"/>
      <c r="C2170" s="356"/>
      <c r="D2170" s="356"/>
      <c r="E2170" s="356"/>
      <c r="F2170" s="356"/>
      <c r="G2170" s="356"/>
      <c r="H2170" s="358"/>
      <c r="I2170" s="359"/>
      <c r="J2170" s="360"/>
      <c r="K2170" s="360"/>
      <c r="L2170" s="22"/>
      <c r="M2170" s="356"/>
      <c r="N2170"/>
      <c r="O2170" s="361"/>
      <c r="P2170" s="356"/>
    </row>
    <row r="2171" spans="1:16">
      <c r="A2171" s="356"/>
      <c r="B2171" s="357"/>
      <c r="C2171" s="356"/>
      <c r="D2171" s="356"/>
      <c r="E2171" s="356"/>
      <c r="F2171" s="356"/>
      <c r="G2171" s="356"/>
      <c r="H2171" s="358"/>
      <c r="I2171" s="359"/>
      <c r="J2171" s="360"/>
      <c r="K2171" s="360"/>
      <c r="L2171" s="22"/>
      <c r="M2171" s="356"/>
      <c r="N2171"/>
      <c r="O2171" s="361"/>
      <c r="P2171" s="356"/>
    </row>
    <row r="2172" spans="1:16">
      <c r="A2172" s="356"/>
      <c r="B2172" s="357"/>
      <c r="C2172" s="356"/>
      <c r="D2172" s="356"/>
      <c r="E2172" s="356"/>
      <c r="F2172" s="356"/>
      <c r="G2172" s="356"/>
      <c r="H2172" s="358"/>
      <c r="I2172" s="359"/>
      <c r="J2172" s="360"/>
      <c r="K2172" s="360"/>
      <c r="L2172" s="22"/>
      <c r="M2172" s="356"/>
      <c r="N2172"/>
      <c r="O2172" s="361"/>
      <c r="P2172" s="356"/>
    </row>
    <row r="2173" spans="1:16">
      <c r="A2173" s="356"/>
      <c r="B2173" s="357"/>
      <c r="C2173" s="356"/>
      <c r="D2173" s="356"/>
      <c r="E2173" s="356"/>
      <c r="F2173" s="356"/>
      <c r="G2173" s="356"/>
      <c r="H2173" s="358"/>
      <c r="I2173" s="359"/>
      <c r="J2173" s="360"/>
      <c r="K2173" s="360"/>
      <c r="L2173" s="22"/>
      <c r="M2173" s="356"/>
      <c r="N2173"/>
      <c r="O2173" s="361"/>
      <c r="P2173" s="356"/>
    </row>
    <row r="2174" spans="1:16">
      <c r="A2174" s="356"/>
      <c r="B2174" s="357"/>
      <c r="C2174" s="356"/>
      <c r="D2174" s="356"/>
      <c r="E2174" s="356"/>
      <c r="F2174" s="356"/>
      <c r="G2174" s="356"/>
      <c r="H2174" s="358"/>
      <c r="I2174" s="359"/>
      <c r="J2174" s="360"/>
      <c r="K2174" s="360"/>
      <c r="L2174" s="22"/>
      <c r="M2174" s="356"/>
      <c r="N2174"/>
      <c r="O2174" s="361"/>
      <c r="P2174" s="356"/>
    </row>
    <row r="2175" spans="1:16">
      <c r="A2175" s="356"/>
      <c r="B2175" s="357"/>
      <c r="C2175" s="356"/>
      <c r="D2175" s="356"/>
      <c r="E2175" s="356"/>
      <c r="F2175" s="356"/>
      <c r="G2175" s="356"/>
      <c r="H2175" s="358"/>
      <c r="I2175" s="359"/>
      <c r="J2175" s="360"/>
      <c r="K2175" s="360"/>
      <c r="L2175" s="22"/>
      <c r="M2175" s="356"/>
      <c r="N2175"/>
      <c r="O2175" s="361"/>
      <c r="P2175" s="356"/>
    </row>
    <row r="2176" spans="1:16">
      <c r="A2176" s="356"/>
      <c r="B2176" s="357"/>
      <c r="C2176" s="356"/>
      <c r="D2176" s="356"/>
      <c r="E2176" s="356"/>
      <c r="F2176" s="356"/>
      <c r="G2176" s="356"/>
      <c r="H2176" s="358"/>
      <c r="I2176" s="359"/>
      <c r="J2176" s="360"/>
      <c r="K2176" s="360"/>
      <c r="L2176" s="22"/>
      <c r="M2176" s="356"/>
      <c r="N2176"/>
      <c r="O2176" s="361"/>
      <c r="P2176" s="356"/>
    </row>
    <row r="2177" spans="1:16">
      <c r="A2177" s="356"/>
      <c r="B2177" s="357"/>
      <c r="C2177" s="356"/>
      <c r="D2177" s="356"/>
      <c r="E2177" s="356"/>
      <c r="F2177" s="356"/>
      <c r="G2177" s="356"/>
      <c r="H2177" s="358"/>
      <c r="I2177" s="359"/>
      <c r="J2177" s="360"/>
      <c r="K2177" s="360"/>
      <c r="L2177" s="22"/>
      <c r="M2177" s="356"/>
      <c r="N2177"/>
      <c r="O2177" s="361"/>
      <c r="P2177" s="356"/>
    </row>
    <row r="2178" spans="1:16">
      <c r="A2178" s="356"/>
      <c r="B2178" s="357"/>
      <c r="C2178" s="356"/>
      <c r="D2178" s="356"/>
      <c r="E2178" s="356"/>
      <c r="F2178" s="356"/>
      <c r="G2178" s="356"/>
      <c r="H2178" s="358"/>
      <c r="I2178" s="359"/>
      <c r="J2178" s="360"/>
      <c r="K2178" s="360"/>
      <c r="L2178" s="22"/>
      <c r="M2178" s="356"/>
      <c r="N2178"/>
      <c r="O2178" s="361"/>
      <c r="P2178" s="356"/>
    </row>
    <row r="2179" spans="1:16">
      <c r="A2179" s="356"/>
      <c r="B2179" s="357"/>
      <c r="C2179" s="356"/>
      <c r="D2179" s="356"/>
      <c r="E2179" s="356"/>
      <c r="F2179" s="356"/>
      <c r="G2179" s="356"/>
      <c r="H2179" s="358"/>
      <c r="I2179" s="359"/>
      <c r="J2179" s="360"/>
      <c r="K2179" s="360"/>
      <c r="L2179" s="22"/>
      <c r="M2179" s="356"/>
      <c r="N2179"/>
      <c r="O2179" s="361"/>
      <c r="P2179" s="356"/>
    </row>
    <row r="2180" spans="1:16">
      <c r="A2180" s="356"/>
      <c r="B2180" s="357"/>
      <c r="C2180" s="356"/>
      <c r="D2180" s="356"/>
      <c r="E2180" s="356"/>
      <c r="F2180" s="356"/>
      <c r="G2180" s="356"/>
      <c r="H2180" s="358"/>
      <c r="I2180" s="359"/>
      <c r="J2180" s="360"/>
      <c r="K2180" s="360"/>
      <c r="L2180" s="22"/>
      <c r="M2180" s="356"/>
      <c r="N2180"/>
      <c r="O2180" s="361"/>
      <c r="P2180" s="356"/>
    </row>
    <row r="2181" spans="1:16">
      <c r="A2181" s="356"/>
      <c r="B2181" s="357"/>
      <c r="C2181" s="356"/>
      <c r="D2181" s="356"/>
      <c r="E2181" s="356"/>
      <c r="F2181" s="356"/>
      <c r="G2181" s="356"/>
      <c r="H2181" s="358"/>
      <c r="I2181" s="359"/>
      <c r="J2181" s="360"/>
      <c r="K2181" s="360"/>
      <c r="L2181" s="22"/>
      <c r="M2181" s="356"/>
      <c r="N2181"/>
      <c r="O2181" s="361"/>
      <c r="P2181" s="356"/>
    </row>
    <row r="2182" spans="1:16">
      <c r="A2182" s="356"/>
      <c r="B2182" s="357"/>
      <c r="C2182" s="356"/>
      <c r="D2182" s="356"/>
      <c r="E2182" s="356"/>
      <c r="F2182" s="356"/>
      <c r="G2182" s="356"/>
      <c r="H2182" s="358"/>
      <c r="I2182" s="359"/>
      <c r="J2182" s="360"/>
      <c r="K2182" s="360"/>
      <c r="L2182" s="22"/>
      <c r="M2182" s="356"/>
      <c r="N2182"/>
      <c r="O2182" s="361"/>
      <c r="P2182" s="356"/>
    </row>
    <row r="2183" spans="1:16">
      <c r="A2183" s="356"/>
      <c r="B2183" s="357"/>
      <c r="C2183" s="356"/>
      <c r="D2183" s="356"/>
      <c r="E2183" s="356"/>
      <c r="F2183" s="356"/>
      <c r="G2183" s="356"/>
      <c r="H2183" s="358"/>
      <c r="I2183" s="359"/>
      <c r="J2183" s="360"/>
      <c r="K2183" s="360"/>
      <c r="L2183" s="22"/>
      <c r="M2183" s="356"/>
      <c r="N2183"/>
      <c r="O2183" s="361"/>
      <c r="P2183" s="356"/>
    </row>
    <row r="2184" spans="1:16">
      <c r="A2184" s="356"/>
      <c r="B2184" s="357"/>
      <c r="C2184" s="356"/>
      <c r="D2184" s="356"/>
      <c r="E2184" s="356"/>
      <c r="F2184" s="356"/>
      <c r="G2184" s="356"/>
      <c r="H2184" s="358"/>
      <c r="I2184" s="359"/>
      <c r="J2184" s="360"/>
      <c r="K2184" s="360"/>
      <c r="L2184" s="22"/>
      <c r="M2184" s="356"/>
      <c r="N2184"/>
      <c r="O2184" s="361"/>
      <c r="P2184" s="356"/>
    </row>
    <row r="2185" spans="1:16">
      <c r="A2185" s="356"/>
      <c r="B2185" s="357"/>
      <c r="C2185" s="356"/>
      <c r="D2185" s="356"/>
      <c r="E2185" s="356"/>
      <c r="F2185" s="356"/>
      <c r="G2185" s="356"/>
      <c r="H2185" s="358"/>
      <c r="I2185" s="359"/>
      <c r="J2185" s="360"/>
      <c r="K2185" s="360"/>
      <c r="L2185" s="22"/>
      <c r="M2185" s="356"/>
      <c r="N2185"/>
      <c r="O2185" s="361"/>
      <c r="P2185" s="356"/>
    </row>
    <row r="2186" spans="1:16">
      <c r="A2186" s="356"/>
      <c r="B2186" s="357"/>
      <c r="C2186" s="356"/>
      <c r="D2186" s="356"/>
      <c r="E2186" s="356"/>
      <c r="F2186" s="356"/>
      <c r="G2186" s="356"/>
      <c r="H2186" s="358"/>
      <c r="I2186" s="359"/>
      <c r="J2186" s="360"/>
      <c r="K2186" s="360"/>
      <c r="L2186" s="22"/>
      <c r="M2186" s="356"/>
      <c r="N2186"/>
      <c r="O2186" s="361"/>
      <c r="P2186" s="356"/>
    </row>
    <row r="2187" spans="1:16">
      <c r="A2187" s="356"/>
      <c r="B2187" s="357"/>
      <c r="C2187" s="356"/>
      <c r="D2187" s="356"/>
      <c r="E2187" s="356"/>
      <c r="F2187" s="356"/>
      <c r="G2187" s="356"/>
      <c r="H2187" s="358"/>
      <c r="I2187" s="359"/>
      <c r="J2187" s="360"/>
      <c r="K2187" s="360"/>
      <c r="L2187" s="22"/>
      <c r="M2187" s="356"/>
      <c r="N2187"/>
      <c r="O2187" s="361"/>
      <c r="P2187" s="356"/>
    </row>
    <row r="2188" spans="1:16">
      <c r="A2188" s="356"/>
      <c r="B2188" s="357"/>
      <c r="C2188" s="356"/>
      <c r="D2188" s="356"/>
      <c r="E2188" s="356"/>
      <c r="F2188" s="356"/>
      <c r="G2188" s="356"/>
      <c r="H2188" s="358"/>
      <c r="I2188" s="359"/>
      <c r="J2188" s="360"/>
      <c r="K2188" s="360"/>
      <c r="L2188" s="22"/>
      <c r="M2188" s="356"/>
      <c r="N2188"/>
      <c r="O2188" s="361"/>
      <c r="P2188" s="356"/>
    </row>
    <row r="2189" spans="1:16">
      <c r="A2189" s="356"/>
      <c r="B2189" s="357"/>
      <c r="C2189" s="356"/>
      <c r="D2189" s="356"/>
      <c r="E2189" s="356"/>
      <c r="F2189" s="356"/>
      <c r="G2189" s="356"/>
      <c r="H2189" s="358"/>
      <c r="I2189" s="359"/>
      <c r="J2189" s="360"/>
      <c r="K2189" s="360"/>
      <c r="L2189" s="22"/>
      <c r="M2189" s="356"/>
      <c r="N2189"/>
      <c r="O2189" s="361"/>
      <c r="P2189" s="356"/>
    </row>
    <row r="2190" spans="1:16">
      <c r="A2190" s="356"/>
      <c r="B2190" s="357"/>
      <c r="C2190" s="356"/>
      <c r="D2190" s="356"/>
      <c r="E2190" s="356"/>
      <c r="F2190" s="356"/>
      <c r="G2190" s="356"/>
      <c r="H2190" s="358"/>
      <c r="I2190" s="359"/>
      <c r="J2190" s="360"/>
      <c r="K2190" s="360"/>
      <c r="L2190" s="22"/>
      <c r="M2190" s="356"/>
      <c r="N2190"/>
      <c r="O2190" s="361"/>
      <c r="P2190" s="356"/>
    </row>
    <row r="2191" spans="1:16">
      <c r="A2191" s="356"/>
      <c r="B2191" s="357"/>
      <c r="C2191" s="356"/>
      <c r="D2191" s="356"/>
      <c r="E2191" s="356"/>
      <c r="F2191" s="356"/>
      <c r="G2191" s="356"/>
      <c r="H2191" s="358"/>
      <c r="I2191" s="359"/>
      <c r="J2191" s="360"/>
      <c r="K2191" s="360"/>
      <c r="L2191" s="22"/>
      <c r="M2191" s="356"/>
      <c r="N2191"/>
      <c r="O2191" s="361"/>
      <c r="P2191" s="356"/>
    </row>
    <row r="2192" spans="1:16">
      <c r="A2192" s="356"/>
      <c r="B2192" s="357"/>
      <c r="C2192" s="356"/>
      <c r="D2192" s="356"/>
      <c r="E2192" s="356"/>
      <c r="F2192" s="356"/>
      <c r="G2192" s="356"/>
      <c r="H2192" s="358"/>
      <c r="I2192" s="359"/>
      <c r="J2192" s="360"/>
      <c r="K2192" s="360"/>
      <c r="L2192" s="22"/>
      <c r="M2192" s="356"/>
      <c r="N2192"/>
      <c r="O2192" s="361"/>
      <c r="P2192" s="356"/>
    </row>
    <row r="2193" spans="1:16">
      <c r="A2193" s="356"/>
      <c r="B2193" s="357"/>
      <c r="C2193" s="356"/>
      <c r="D2193" s="356"/>
      <c r="E2193" s="356"/>
      <c r="F2193" s="356"/>
      <c r="G2193" s="356"/>
      <c r="H2193" s="358"/>
      <c r="I2193" s="359"/>
      <c r="J2193" s="360"/>
      <c r="K2193" s="360"/>
      <c r="L2193" s="22"/>
      <c r="M2193" s="356"/>
      <c r="N2193"/>
      <c r="O2193" s="361"/>
      <c r="P2193" s="356"/>
    </row>
    <row r="2194" spans="1:16">
      <c r="A2194" s="356"/>
      <c r="B2194" s="357"/>
      <c r="C2194" s="356"/>
      <c r="D2194" s="356"/>
      <c r="E2194" s="356"/>
      <c r="F2194" s="356"/>
      <c r="G2194" s="356"/>
      <c r="H2194" s="358"/>
      <c r="I2194" s="359"/>
      <c r="J2194" s="360"/>
      <c r="K2194" s="360"/>
      <c r="L2194" s="22"/>
      <c r="M2194" s="356"/>
      <c r="N2194"/>
      <c r="O2194" s="361"/>
      <c r="P2194" s="356"/>
    </row>
    <row r="2195" spans="1:16">
      <c r="A2195" s="356"/>
      <c r="B2195" s="357"/>
      <c r="C2195" s="356"/>
      <c r="D2195" s="356"/>
      <c r="E2195" s="356"/>
      <c r="F2195" s="356"/>
      <c r="G2195" s="356"/>
      <c r="H2195" s="358"/>
      <c r="I2195" s="359"/>
      <c r="J2195" s="360"/>
      <c r="K2195" s="360"/>
      <c r="L2195" s="22"/>
      <c r="M2195" s="356"/>
      <c r="N2195"/>
      <c r="O2195" s="361"/>
      <c r="P2195" s="356"/>
    </row>
    <row r="2196" spans="1:16">
      <c r="A2196" s="356"/>
      <c r="B2196" s="357"/>
      <c r="C2196" s="356"/>
      <c r="D2196" s="356"/>
      <c r="E2196" s="356"/>
      <c r="F2196" s="356"/>
      <c r="G2196" s="356"/>
      <c r="H2196" s="358"/>
      <c r="I2196" s="359"/>
      <c r="J2196" s="360"/>
      <c r="K2196" s="360"/>
      <c r="L2196" s="22"/>
      <c r="M2196" s="356"/>
      <c r="N2196"/>
      <c r="O2196" s="361"/>
      <c r="P2196" s="356"/>
    </row>
    <row r="2197" spans="1:16">
      <c r="A2197" s="356"/>
      <c r="B2197" s="357"/>
      <c r="C2197" s="356"/>
      <c r="D2197" s="356"/>
      <c r="E2197" s="356"/>
      <c r="F2197" s="356"/>
      <c r="G2197" s="356"/>
      <c r="H2197" s="358"/>
      <c r="I2197" s="359"/>
      <c r="J2197" s="360"/>
      <c r="K2197" s="360"/>
      <c r="L2197" s="22"/>
      <c r="M2197" s="356"/>
      <c r="N2197"/>
      <c r="O2197" s="361"/>
      <c r="P2197" s="356"/>
    </row>
    <row r="2198" spans="1:16">
      <c r="A2198" s="356"/>
      <c r="B2198" s="357"/>
      <c r="C2198" s="356"/>
      <c r="D2198" s="356"/>
      <c r="E2198" s="356"/>
      <c r="F2198" s="356"/>
      <c r="G2198" s="356"/>
      <c r="H2198" s="358"/>
      <c r="I2198" s="359"/>
      <c r="J2198" s="360"/>
      <c r="K2198" s="360"/>
      <c r="L2198" s="22"/>
      <c r="M2198" s="356"/>
      <c r="N2198"/>
      <c r="O2198" s="361"/>
      <c r="P2198" s="356"/>
    </row>
    <row r="2199" spans="1:16">
      <c r="A2199" s="356"/>
      <c r="B2199" s="357"/>
      <c r="C2199" s="356"/>
      <c r="D2199" s="356"/>
      <c r="E2199" s="356"/>
      <c r="F2199" s="356"/>
      <c r="G2199" s="356"/>
      <c r="H2199" s="358"/>
      <c r="I2199" s="359"/>
      <c r="J2199" s="360"/>
      <c r="K2199" s="360"/>
      <c r="L2199" s="22"/>
      <c r="M2199" s="356"/>
      <c r="N2199"/>
      <c r="O2199" s="361"/>
      <c r="P2199" s="356"/>
    </row>
    <row r="2200" spans="1:16">
      <c r="A2200" s="356"/>
      <c r="B2200" s="357"/>
      <c r="C2200" s="356"/>
      <c r="D2200" s="356"/>
      <c r="E2200" s="356"/>
      <c r="F2200" s="356"/>
      <c r="G2200" s="356"/>
      <c r="H2200" s="358"/>
      <c r="I2200" s="359"/>
      <c r="J2200" s="360"/>
      <c r="K2200" s="360"/>
      <c r="L2200" s="22"/>
      <c r="M2200" s="356"/>
      <c r="N2200"/>
      <c r="O2200" s="361"/>
      <c r="P2200" s="356"/>
    </row>
    <row r="2201" spans="1:16">
      <c r="A2201" s="356"/>
      <c r="B2201" s="357"/>
      <c r="C2201" s="356"/>
      <c r="D2201" s="356"/>
      <c r="E2201" s="356"/>
      <c r="F2201" s="356"/>
      <c r="G2201" s="356"/>
      <c r="H2201" s="358"/>
      <c r="I2201" s="359"/>
      <c r="J2201" s="360"/>
      <c r="K2201" s="360"/>
      <c r="L2201" s="22"/>
      <c r="M2201" s="356"/>
      <c r="N2201"/>
      <c r="O2201" s="361"/>
      <c r="P2201" s="356"/>
    </row>
    <row r="2202" spans="1:16">
      <c r="A2202" s="356"/>
      <c r="B2202" s="357"/>
      <c r="C2202" s="356"/>
      <c r="D2202" s="356"/>
      <c r="E2202" s="356"/>
      <c r="F2202" s="356"/>
      <c r="G2202" s="356"/>
      <c r="H2202" s="358"/>
      <c r="I2202" s="359"/>
      <c r="J2202" s="360"/>
      <c r="K2202" s="360"/>
      <c r="L2202" s="22"/>
      <c r="M2202" s="356"/>
      <c r="N2202"/>
      <c r="O2202" s="361"/>
      <c r="P2202" s="356"/>
    </row>
    <row r="2203" spans="1:16">
      <c r="A2203" s="356"/>
      <c r="B2203" s="357"/>
      <c r="C2203" s="356"/>
      <c r="D2203" s="356"/>
      <c r="E2203" s="356"/>
      <c r="F2203" s="356"/>
      <c r="G2203" s="356"/>
      <c r="H2203" s="358"/>
      <c r="I2203" s="359"/>
      <c r="J2203" s="360"/>
      <c r="K2203" s="360"/>
      <c r="L2203" s="22"/>
      <c r="M2203" s="356"/>
      <c r="N2203"/>
      <c r="O2203" s="361"/>
      <c r="P2203" s="356"/>
    </row>
    <row r="2204" spans="1:16">
      <c r="A2204" s="356"/>
      <c r="B2204" s="357"/>
      <c r="C2204" s="356"/>
      <c r="D2204" s="356"/>
      <c r="E2204" s="356"/>
      <c r="F2204" s="356"/>
      <c r="G2204" s="356"/>
      <c r="H2204" s="358"/>
      <c r="I2204" s="359"/>
      <c r="J2204" s="360"/>
      <c r="K2204" s="360"/>
      <c r="L2204" s="22"/>
      <c r="M2204" s="356"/>
      <c r="N2204"/>
      <c r="O2204" s="361"/>
      <c r="P2204" s="356"/>
    </row>
    <row r="2205" spans="1:16">
      <c r="A2205" s="356"/>
      <c r="B2205" s="357"/>
      <c r="C2205" s="356"/>
      <c r="D2205" s="356"/>
      <c r="E2205" s="356"/>
      <c r="F2205" s="356"/>
      <c r="G2205" s="356"/>
      <c r="H2205" s="358"/>
      <c r="I2205" s="359"/>
      <c r="J2205" s="360"/>
      <c r="K2205" s="360"/>
      <c r="L2205" s="22"/>
      <c r="M2205" s="356"/>
      <c r="N2205"/>
      <c r="O2205" s="361"/>
      <c r="P2205" s="356"/>
    </row>
    <row r="2206" spans="1:16">
      <c r="A2206" s="356"/>
      <c r="B2206" s="357"/>
      <c r="C2206" s="356"/>
      <c r="D2206" s="356"/>
      <c r="E2206" s="356"/>
      <c r="F2206" s="356"/>
      <c r="G2206" s="356"/>
      <c r="H2206" s="358"/>
      <c r="I2206" s="359"/>
      <c r="J2206" s="360"/>
      <c r="K2206" s="360"/>
      <c r="L2206" s="22"/>
      <c r="M2206" s="356"/>
      <c r="N2206"/>
      <c r="O2206" s="361"/>
      <c r="P2206" s="356"/>
    </row>
    <row r="2207" spans="1:16">
      <c r="A2207" s="356"/>
      <c r="B2207" s="357"/>
      <c r="C2207" s="356"/>
      <c r="D2207" s="356"/>
      <c r="E2207" s="356"/>
      <c r="F2207" s="356"/>
      <c r="G2207" s="356"/>
      <c r="H2207" s="358"/>
      <c r="I2207" s="359"/>
      <c r="J2207" s="360"/>
      <c r="K2207" s="360"/>
      <c r="L2207" s="22"/>
      <c r="M2207" s="356"/>
      <c r="N2207"/>
      <c r="O2207" s="361"/>
      <c r="P2207" s="356"/>
    </row>
    <row r="2208" spans="1:16">
      <c r="A2208" s="356"/>
      <c r="B2208" s="357"/>
      <c r="C2208" s="356"/>
      <c r="D2208" s="356"/>
      <c r="E2208" s="356"/>
      <c r="F2208" s="356"/>
      <c r="G2208" s="356"/>
      <c r="H2208" s="358"/>
      <c r="I2208" s="359"/>
      <c r="J2208" s="360"/>
      <c r="K2208" s="360"/>
      <c r="L2208" s="22"/>
      <c r="M2208" s="356"/>
      <c r="N2208"/>
      <c r="O2208" s="361"/>
      <c r="P2208" s="356"/>
    </row>
    <row r="2209" spans="1:16">
      <c r="A2209" s="356"/>
      <c r="B2209" s="357"/>
      <c r="C2209" s="356"/>
      <c r="D2209" s="356"/>
      <c r="E2209" s="356"/>
      <c r="F2209" s="356"/>
      <c r="G2209" s="356"/>
      <c r="H2209" s="358"/>
      <c r="I2209" s="359"/>
      <c r="J2209" s="360"/>
      <c r="K2209" s="360"/>
      <c r="L2209" s="22"/>
      <c r="M2209" s="356"/>
      <c r="N2209"/>
      <c r="O2209" s="361"/>
      <c r="P2209" s="356"/>
    </row>
    <row r="2210" spans="1:16">
      <c r="A2210" s="356"/>
      <c r="B2210" s="357"/>
      <c r="C2210" s="356"/>
      <c r="D2210" s="356"/>
      <c r="E2210" s="356"/>
      <c r="F2210" s="356"/>
      <c r="G2210" s="356"/>
      <c r="H2210" s="358"/>
      <c r="I2210" s="359"/>
      <c r="J2210" s="360"/>
      <c r="K2210" s="360"/>
      <c r="L2210" s="22"/>
      <c r="M2210" s="356"/>
      <c r="N2210"/>
      <c r="O2210" s="361"/>
      <c r="P2210" s="356"/>
    </row>
    <row r="2211" spans="1:16">
      <c r="A2211" s="356"/>
      <c r="B2211" s="357"/>
      <c r="C2211" s="356"/>
      <c r="D2211" s="356"/>
      <c r="E2211" s="356"/>
      <c r="F2211" s="356"/>
      <c r="G2211" s="356"/>
      <c r="H2211" s="358"/>
      <c r="I2211" s="359"/>
      <c r="J2211" s="360"/>
      <c r="K2211" s="360"/>
      <c r="L2211" s="22"/>
      <c r="M2211" s="356"/>
      <c r="N2211"/>
      <c r="O2211" s="361"/>
      <c r="P2211" s="356"/>
    </row>
    <row r="2212" spans="1:16">
      <c r="A2212" s="356"/>
      <c r="B2212" s="357"/>
      <c r="C2212" s="356"/>
      <c r="D2212" s="356"/>
      <c r="E2212" s="356"/>
      <c r="F2212" s="356"/>
      <c r="G2212" s="356"/>
      <c r="H2212" s="358"/>
      <c r="I2212" s="359"/>
      <c r="J2212" s="360"/>
      <c r="K2212" s="360"/>
      <c r="L2212" s="22"/>
      <c r="M2212" s="356"/>
      <c r="N2212"/>
      <c r="O2212" s="361"/>
      <c r="P2212" s="356"/>
    </row>
    <row r="2213" spans="1:16">
      <c r="A2213" s="356"/>
      <c r="B2213" s="357"/>
      <c r="C2213" s="356"/>
      <c r="D2213" s="356"/>
      <c r="E2213" s="356"/>
      <c r="F2213" s="356"/>
      <c r="G2213" s="356"/>
      <c r="H2213" s="358"/>
      <c r="I2213" s="359"/>
      <c r="J2213" s="360"/>
      <c r="K2213" s="360"/>
      <c r="L2213" s="22"/>
      <c r="M2213" s="356"/>
      <c r="N2213"/>
      <c r="O2213" s="361"/>
      <c r="P2213" s="356"/>
    </row>
    <row r="2214" spans="1:16">
      <c r="A2214" s="356"/>
      <c r="B2214" s="357"/>
      <c r="C2214" s="356"/>
      <c r="D2214" s="356"/>
      <c r="E2214" s="356"/>
      <c r="F2214" s="356"/>
      <c r="G2214" s="356"/>
      <c r="H2214" s="358"/>
      <c r="I2214" s="359"/>
      <c r="J2214" s="360"/>
      <c r="K2214" s="360"/>
      <c r="L2214" s="22"/>
      <c r="M2214" s="356"/>
      <c r="N2214"/>
      <c r="O2214" s="361"/>
      <c r="P2214" s="356"/>
    </row>
    <row r="2215" spans="1:16">
      <c r="A2215" s="356"/>
      <c r="B2215" s="357"/>
      <c r="C2215" s="356"/>
      <c r="D2215" s="356"/>
      <c r="E2215" s="356"/>
      <c r="F2215" s="356"/>
      <c r="G2215" s="356"/>
      <c r="H2215" s="358"/>
      <c r="I2215" s="359"/>
      <c r="J2215" s="360"/>
      <c r="K2215" s="360"/>
      <c r="L2215" s="22"/>
      <c r="M2215" s="356"/>
      <c r="N2215"/>
      <c r="O2215" s="361"/>
      <c r="P2215" s="356"/>
    </row>
    <row r="2216" spans="1:16">
      <c r="A2216" s="356"/>
      <c r="B2216" s="357"/>
      <c r="C2216" s="356"/>
      <c r="D2216" s="356"/>
      <c r="E2216" s="356"/>
      <c r="F2216" s="356"/>
      <c r="G2216" s="356"/>
      <c r="H2216" s="358"/>
      <c r="I2216" s="359"/>
      <c r="J2216" s="360"/>
      <c r="K2216" s="360"/>
      <c r="L2216" s="22"/>
      <c r="M2216" s="356"/>
      <c r="N2216"/>
      <c r="O2216" s="361"/>
      <c r="P2216" s="356"/>
    </row>
    <row r="2217" spans="1:16">
      <c r="A2217" s="356"/>
      <c r="B2217" s="357"/>
      <c r="C2217" s="356"/>
      <c r="D2217" s="356"/>
      <c r="E2217" s="356"/>
      <c r="F2217" s="356"/>
      <c r="G2217" s="356"/>
      <c r="H2217" s="358"/>
      <c r="I2217" s="359"/>
      <c r="J2217" s="360"/>
      <c r="K2217" s="360"/>
      <c r="L2217" s="22"/>
      <c r="M2217" s="356"/>
      <c r="N2217"/>
      <c r="O2217" s="361"/>
      <c r="P2217" s="356"/>
    </row>
    <row r="2218" spans="1:16">
      <c r="A2218" s="356"/>
      <c r="B2218" s="357"/>
      <c r="C2218" s="356"/>
      <c r="D2218" s="356"/>
      <c r="E2218" s="356"/>
      <c r="F2218" s="356"/>
      <c r="G2218" s="356"/>
      <c r="H2218" s="358"/>
      <c r="I2218" s="359"/>
      <c r="J2218" s="360"/>
      <c r="K2218" s="360"/>
      <c r="L2218" s="22"/>
      <c r="M2218" s="356"/>
      <c r="N2218"/>
      <c r="O2218" s="361"/>
      <c r="P2218" s="356"/>
    </row>
    <row r="2219" spans="1:16">
      <c r="A2219" s="356"/>
      <c r="B2219" s="357"/>
      <c r="C2219" s="356"/>
      <c r="D2219" s="356"/>
      <c r="E2219" s="356"/>
      <c r="F2219" s="356"/>
      <c r="G2219" s="356"/>
      <c r="H2219" s="358"/>
      <c r="I2219" s="359"/>
      <c r="J2219" s="360"/>
      <c r="K2219" s="360"/>
      <c r="L2219" s="22"/>
      <c r="M2219" s="356"/>
      <c r="N2219"/>
      <c r="O2219" s="361"/>
      <c r="P2219" s="356"/>
    </row>
    <row r="2220" spans="1:16">
      <c r="A2220" s="356"/>
      <c r="B2220" s="357"/>
      <c r="C2220" s="356"/>
      <c r="D2220" s="356"/>
      <c r="E2220" s="356"/>
      <c r="F2220" s="356"/>
      <c r="G2220" s="356"/>
      <c r="H2220" s="358"/>
      <c r="I2220" s="359"/>
      <c r="J2220" s="360"/>
      <c r="K2220" s="360"/>
      <c r="L2220" s="22"/>
      <c r="M2220" s="356"/>
      <c r="N2220"/>
      <c r="O2220" s="361"/>
      <c r="P2220" s="356"/>
    </row>
    <row r="2221" spans="1:16">
      <c r="A2221" s="356"/>
      <c r="B2221" s="357"/>
      <c r="C2221" s="356"/>
      <c r="D2221" s="356"/>
      <c r="E2221" s="356"/>
      <c r="F2221" s="356"/>
      <c r="G2221" s="356"/>
      <c r="H2221" s="358"/>
      <c r="I2221" s="359"/>
      <c r="J2221" s="360"/>
      <c r="K2221" s="360"/>
      <c r="L2221" s="22"/>
      <c r="M2221" s="356"/>
      <c r="N2221"/>
      <c r="O2221" s="361"/>
      <c r="P2221" s="356"/>
    </row>
    <row r="2222" spans="1:16">
      <c r="A2222" s="356"/>
      <c r="B2222" s="357"/>
      <c r="C2222" s="356"/>
      <c r="D2222" s="356"/>
      <c r="E2222" s="356"/>
      <c r="F2222" s="356"/>
      <c r="G2222"/>
      <c r="H2222" s="358"/>
      <c r="I2222" s="359"/>
      <c r="J2222" s="360"/>
      <c r="K2222" s="360"/>
      <c r="L2222" s="22"/>
      <c r="M2222" s="356"/>
      <c r="N2222"/>
      <c r="O2222" s="361"/>
      <c r="P2222" s="356"/>
    </row>
    <row r="2223" spans="1:16">
      <c r="A2223" s="356"/>
      <c r="B2223" s="357"/>
      <c r="C2223" s="356"/>
      <c r="D2223" s="356"/>
      <c r="E2223" s="356"/>
      <c r="F2223" s="356"/>
      <c r="G2223" s="356"/>
      <c r="H2223" s="358"/>
      <c r="I2223" s="359"/>
      <c r="J2223" s="360"/>
      <c r="K2223" s="360"/>
      <c r="L2223" s="22"/>
      <c r="M2223" s="356"/>
      <c r="N2223"/>
      <c r="O2223" s="361"/>
      <c r="P2223" s="356"/>
    </row>
    <row r="2224" spans="1:16">
      <c r="A2224" s="356"/>
      <c r="B2224" s="357"/>
      <c r="C2224" s="356"/>
      <c r="D2224" s="356"/>
      <c r="E2224" s="356"/>
      <c r="F2224" s="356"/>
      <c r="G2224" s="356"/>
      <c r="H2224" s="358"/>
      <c r="I2224" s="359"/>
      <c r="J2224" s="360"/>
      <c r="K2224" s="360"/>
      <c r="L2224" s="22"/>
      <c r="M2224" s="356"/>
      <c r="N2224"/>
      <c r="O2224" s="361"/>
      <c r="P2224" s="356"/>
    </row>
    <row r="2225" spans="1:16">
      <c r="A2225" s="356"/>
      <c r="B2225" s="357"/>
      <c r="C2225" s="356"/>
      <c r="D2225" s="356"/>
      <c r="E2225" s="356"/>
      <c r="F2225" s="356"/>
      <c r="G2225" s="356"/>
      <c r="H2225" s="358"/>
      <c r="I2225" s="359"/>
      <c r="J2225" s="360"/>
      <c r="K2225" s="360"/>
      <c r="L2225" s="22"/>
      <c r="M2225" s="356"/>
      <c r="N2225"/>
      <c r="O2225" s="361"/>
      <c r="P2225" s="356"/>
    </row>
    <row r="2226" spans="1:16">
      <c r="A2226" s="356"/>
      <c r="B2226" s="357"/>
      <c r="C2226" s="356"/>
      <c r="D2226" s="356"/>
      <c r="E2226" s="356"/>
      <c r="F2226" s="356"/>
      <c r="G2226" s="356"/>
      <c r="H2226" s="358"/>
      <c r="I2226" s="359"/>
      <c r="J2226" s="360"/>
      <c r="K2226" s="360"/>
      <c r="L2226" s="22"/>
      <c r="M2226" s="356"/>
      <c r="N2226"/>
      <c r="O2226" s="361"/>
      <c r="P2226" s="356"/>
    </row>
    <row r="2227" spans="1:16">
      <c r="A2227" s="356"/>
      <c r="B2227" s="357"/>
      <c r="C2227" s="356"/>
      <c r="D2227" s="356"/>
      <c r="E2227" s="356"/>
      <c r="F2227" s="356"/>
      <c r="G2227"/>
      <c r="H2227" s="358"/>
      <c r="I2227" s="359"/>
      <c r="J2227" s="360"/>
      <c r="K2227" s="360"/>
      <c r="L2227" s="22"/>
      <c r="M2227" s="356"/>
      <c r="N2227"/>
      <c r="O2227" s="361"/>
      <c r="P2227" s="356"/>
    </row>
    <row r="2228" spans="1:16">
      <c r="A2228" s="356"/>
      <c r="B2228" s="357"/>
      <c r="C2228" s="356"/>
      <c r="D2228" s="356"/>
      <c r="E2228" s="356"/>
      <c r="F2228" s="356"/>
      <c r="G2228"/>
      <c r="H2228" s="358"/>
      <c r="I2228" s="359"/>
      <c r="J2228" s="360"/>
      <c r="K2228" s="360"/>
      <c r="L2228" s="22"/>
      <c r="M2228" s="356"/>
      <c r="N2228"/>
      <c r="O2228" s="361"/>
      <c r="P2228" s="356"/>
    </row>
    <row r="2229" spans="1:16">
      <c r="A2229" s="356"/>
      <c r="B2229" s="357"/>
      <c r="C2229" s="356"/>
      <c r="D2229" s="356"/>
      <c r="E2229" s="356"/>
      <c r="F2229" s="356"/>
      <c r="G2229" s="356"/>
      <c r="H2229" s="358"/>
      <c r="I2229" s="359"/>
      <c r="J2229" s="360"/>
      <c r="K2229" s="360"/>
      <c r="L2229" s="22"/>
      <c r="M2229" s="356"/>
      <c r="N2229"/>
      <c r="O2229" s="361"/>
      <c r="P2229" s="356"/>
    </row>
    <row r="2230" spans="1:16">
      <c r="A2230" s="356"/>
      <c r="B2230" s="357"/>
      <c r="C2230" s="356"/>
      <c r="D2230" s="356"/>
      <c r="E2230" s="356"/>
      <c r="F2230" s="356"/>
      <c r="G2230" s="356"/>
      <c r="H2230" s="358"/>
      <c r="I2230" s="359"/>
      <c r="J2230" s="360"/>
      <c r="K2230" s="360"/>
      <c r="L2230" s="22"/>
      <c r="M2230" s="356"/>
      <c r="N2230"/>
      <c r="O2230" s="361"/>
      <c r="P2230" s="356"/>
    </row>
    <row r="2231" spans="1:16">
      <c r="A2231" s="356"/>
      <c r="B2231" s="357"/>
      <c r="C2231" s="356"/>
      <c r="D2231" s="356"/>
      <c r="E2231" s="356"/>
      <c r="F2231" s="356"/>
      <c r="G2231"/>
      <c r="H2231" s="358"/>
      <c r="I2231" s="359"/>
      <c r="J2231" s="360"/>
      <c r="K2231" s="360"/>
      <c r="L2231" s="22"/>
      <c r="M2231" s="356"/>
      <c r="N2231"/>
      <c r="O2231" s="361"/>
      <c r="P2231" s="356"/>
    </row>
    <row r="2232" spans="1:16">
      <c r="A2232" s="356"/>
      <c r="B2232" s="357"/>
      <c r="C2232" s="356"/>
      <c r="D2232" s="356"/>
      <c r="E2232" s="356"/>
      <c r="F2232" s="356"/>
      <c r="G2232" s="356"/>
      <c r="H2232" s="358"/>
      <c r="I2232" s="359"/>
      <c r="J2232" s="360"/>
      <c r="K2232" s="360"/>
      <c r="L2232" s="22"/>
      <c r="M2232" s="356"/>
      <c r="N2232"/>
      <c r="O2232" s="361"/>
      <c r="P2232" s="356"/>
    </row>
    <row r="2233" spans="1:16">
      <c r="A2233" s="356"/>
      <c r="B2233" s="357"/>
      <c r="C2233" s="356"/>
      <c r="D2233" s="356"/>
      <c r="E2233" s="356"/>
      <c r="F2233" s="356"/>
      <c r="G2233" s="356"/>
      <c r="H2233" s="358"/>
      <c r="I2233" s="359"/>
      <c r="J2233" s="360"/>
      <c r="K2233" s="360"/>
      <c r="L2233" s="22"/>
      <c r="M2233" s="356"/>
      <c r="N2233"/>
      <c r="O2233" s="361"/>
      <c r="P2233" s="356"/>
    </row>
    <row r="2234" spans="1:16">
      <c r="A2234" s="356"/>
      <c r="B2234" s="357"/>
      <c r="C2234" s="356"/>
      <c r="D2234" s="356"/>
      <c r="E2234" s="356"/>
      <c r="F2234" s="356"/>
      <c r="G2234" s="356"/>
      <c r="H2234" s="358"/>
      <c r="I2234" s="359"/>
      <c r="J2234" s="360"/>
      <c r="K2234" s="360"/>
      <c r="L2234" s="22"/>
      <c r="M2234" s="356"/>
      <c r="N2234"/>
      <c r="O2234" s="361"/>
      <c r="P2234" s="356"/>
    </row>
    <row r="2235" spans="1:16">
      <c r="A2235" s="356"/>
      <c r="B2235" s="357"/>
      <c r="C2235" s="356"/>
      <c r="D2235" s="356"/>
      <c r="E2235" s="356"/>
      <c r="F2235" s="356"/>
      <c r="G2235"/>
      <c r="H2235" s="358"/>
      <c r="I2235" s="359"/>
      <c r="J2235" s="360"/>
      <c r="K2235" s="360"/>
      <c r="L2235" s="22"/>
      <c r="M2235" s="356"/>
      <c r="N2235"/>
      <c r="O2235" s="361"/>
      <c r="P2235" s="356"/>
    </row>
    <row r="2236" spans="1:16">
      <c r="A2236" s="356"/>
      <c r="B2236" s="357"/>
      <c r="C2236" s="356"/>
      <c r="D2236" s="356"/>
      <c r="E2236" s="356"/>
      <c r="F2236" s="356"/>
      <c r="G2236" s="356"/>
      <c r="H2236" s="358"/>
      <c r="I2236" s="359"/>
      <c r="J2236" s="360"/>
      <c r="K2236" s="360"/>
      <c r="L2236" s="22"/>
      <c r="M2236" s="356"/>
      <c r="N2236"/>
      <c r="O2236" s="361"/>
      <c r="P2236" s="356"/>
    </row>
    <row r="2237" spans="1:16">
      <c r="A2237" s="356"/>
      <c r="B2237" s="357"/>
      <c r="C2237" s="356"/>
      <c r="D2237" s="356"/>
      <c r="E2237" s="356"/>
      <c r="F2237" s="356"/>
      <c r="G2237" s="356"/>
      <c r="H2237" s="358"/>
      <c r="I2237" s="359"/>
      <c r="J2237" s="360"/>
      <c r="K2237" s="360"/>
      <c r="L2237" s="22"/>
      <c r="M2237" s="356"/>
      <c r="N2237"/>
      <c r="O2237" s="361"/>
      <c r="P2237" s="356"/>
    </row>
    <row r="2238" spans="1:16">
      <c r="A2238" s="356"/>
      <c r="B2238" s="357"/>
      <c r="C2238" s="356"/>
      <c r="D2238" s="356"/>
      <c r="E2238" s="356"/>
      <c r="F2238" s="356"/>
      <c r="G2238" s="356"/>
      <c r="H2238" s="358"/>
      <c r="I2238" s="359"/>
      <c r="J2238" s="360"/>
      <c r="K2238" s="360"/>
      <c r="L2238" s="22"/>
      <c r="M2238" s="356"/>
      <c r="N2238"/>
      <c r="O2238" s="361"/>
      <c r="P2238" s="356"/>
    </row>
    <row r="2239" spans="1:16">
      <c r="A2239" s="356"/>
      <c r="B2239" s="357"/>
      <c r="C2239" s="356"/>
      <c r="D2239" s="356"/>
      <c r="E2239" s="356"/>
      <c r="F2239" s="356"/>
      <c r="G2239" s="356"/>
      <c r="H2239" s="358"/>
      <c r="I2239" s="359"/>
      <c r="J2239" s="360"/>
      <c r="K2239" s="360"/>
      <c r="L2239" s="22"/>
      <c r="M2239" s="356"/>
      <c r="N2239"/>
      <c r="O2239" s="361"/>
      <c r="P2239" s="356"/>
    </row>
    <row r="2240" spans="1:16">
      <c r="A2240" s="356"/>
      <c r="B2240" s="357"/>
      <c r="C2240" s="356"/>
      <c r="D2240" s="356"/>
      <c r="E2240" s="356"/>
      <c r="F2240" s="356"/>
      <c r="G2240"/>
      <c r="H2240" s="358"/>
      <c r="I2240" s="359"/>
      <c r="J2240" s="360"/>
      <c r="K2240" s="360"/>
      <c r="L2240" s="22"/>
      <c r="M2240" s="356"/>
      <c r="N2240"/>
      <c r="O2240" s="361"/>
      <c r="P2240" s="356"/>
    </row>
    <row r="2241" spans="1:16">
      <c r="A2241" s="356"/>
      <c r="B2241" s="357"/>
      <c r="C2241" s="356"/>
      <c r="D2241" s="356"/>
      <c r="E2241" s="356"/>
      <c r="F2241" s="356"/>
      <c r="G2241" s="356"/>
      <c r="H2241" s="358"/>
      <c r="I2241" s="359"/>
      <c r="J2241" s="360"/>
      <c r="K2241" s="360"/>
      <c r="L2241" s="22"/>
      <c r="M2241" s="356"/>
      <c r="N2241"/>
      <c r="O2241" s="361"/>
      <c r="P2241" s="356"/>
    </row>
    <row r="2242" spans="1:16">
      <c r="A2242" s="356"/>
      <c r="B2242" s="357"/>
      <c r="C2242" s="356"/>
      <c r="D2242" s="356"/>
      <c r="E2242" s="356"/>
      <c r="F2242" s="356"/>
      <c r="G2242" s="356"/>
      <c r="H2242" s="358"/>
      <c r="I2242" s="359"/>
      <c r="J2242" s="360"/>
      <c r="K2242" s="360"/>
      <c r="L2242" s="22"/>
      <c r="M2242" s="356"/>
      <c r="N2242"/>
      <c r="O2242" s="361"/>
      <c r="P2242" s="356"/>
    </row>
    <row r="2243" spans="1:16">
      <c r="A2243" s="356"/>
      <c r="B2243" s="357"/>
      <c r="C2243" s="356"/>
      <c r="D2243" s="356"/>
      <c r="E2243" s="356"/>
      <c r="F2243" s="356"/>
      <c r="G2243" s="356"/>
      <c r="H2243" s="358"/>
      <c r="I2243" s="359"/>
      <c r="J2243" s="360"/>
      <c r="K2243" s="360"/>
      <c r="L2243" s="22"/>
      <c r="M2243" s="356"/>
      <c r="N2243"/>
      <c r="O2243" s="361"/>
      <c r="P2243" s="356"/>
    </row>
    <row r="2244" spans="1:16">
      <c r="A2244" s="356"/>
      <c r="B2244" s="357"/>
      <c r="C2244" s="356"/>
      <c r="D2244" s="356"/>
      <c r="E2244" s="356"/>
      <c r="F2244" s="356"/>
      <c r="G2244" s="356"/>
      <c r="H2244" s="358"/>
      <c r="I2244" s="359"/>
      <c r="J2244" s="360"/>
      <c r="K2244" s="360"/>
      <c r="L2244" s="22"/>
      <c r="M2244" s="356"/>
      <c r="N2244"/>
      <c r="O2244" s="361"/>
      <c r="P2244" s="356"/>
    </row>
    <row r="2245" spans="1:16">
      <c r="A2245" s="356"/>
      <c r="B2245" s="357"/>
      <c r="C2245" s="356"/>
      <c r="D2245" s="356"/>
      <c r="E2245" s="356"/>
      <c r="F2245" s="356"/>
      <c r="G2245" s="356"/>
      <c r="H2245" s="358"/>
      <c r="I2245" s="359"/>
      <c r="J2245" s="360"/>
      <c r="K2245" s="360"/>
      <c r="L2245" s="22"/>
      <c r="M2245" s="356"/>
      <c r="N2245"/>
      <c r="O2245" s="361"/>
      <c r="P2245" s="356"/>
    </row>
    <row r="2246" spans="1:16">
      <c r="A2246" s="356"/>
      <c r="B2246" s="357"/>
      <c r="C2246" s="356"/>
      <c r="D2246" s="356"/>
      <c r="E2246" s="356"/>
      <c r="F2246" s="356"/>
      <c r="G2246" s="356"/>
      <c r="H2246" s="358"/>
      <c r="I2246" s="359"/>
      <c r="J2246" s="360"/>
      <c r="K2246" s="360"/>
      <c r="L2246" s="22"/>
      <c r="M2246" s="356"/>
      <c r="N2246"/>
      <c r="O2246" s="361"/>
      <c r="P2246" s="356"/>
    </row>
    <row r="2247" spans="1:16">
      <c r="A2247" s="356"/>
      <c r="B2247" s="357"/>
      <c r="C2247" s="356"/>
      <c r="D2247" s="356"/>
      <c r="E2247" s="356"/>
      <c r="F2247" s="356"/>
      <c r="G2247" s="356"/>
      <c r="H2247" s="358"/>
      <c r="I2247" s="359"/>
      <c r="J2247" s="360"/>
      <c r="K2247" s="360"/>
      <c r="L2247" s="22"/>
      <c r="M2247" s="356"/>
      <c r="N2247"/>
      <c r="O2247" s="361"/>
      <c r="P2247" s="356"/>
    </row>
    <row r="2248" spans="1:16">
      <c r="A2248" s="356"/>
      <c r="B2248" s="357"/>
      <c r="C2248" s="356"/>
      <c r="D2248" s="356"/>
      <c r="E2248" s="356"/>
      <c r="F2248" s="356"/>
      <c r="G2248" s="356"/>
      <c r="H2248" s="358"/>
      <c r="I2248" s="359"/>
      <c r="J2248" s="360"/>
      <c r="K2248" s="360"/>
      <c r="L2248" s="22"/>
      <c r="M2248" s="356"/>
      <c r="N2248"/>
      <c r="O2248" s="361"/>
      <c r="P2248" s="356"/>
    </row>
    <row r="2249" spans="1:16">
      <c r="A2249" s="356"/>
      <c r="B2249" s="357"/>
      <c r="C2249" s="356"/>
      <c r="D2249" s="356"/>
      <c r="E2249" s="356"/>
      <c r="F2249" s="356"/>
      <c r="G2249" s="356"/>
      <c r="H2249" s="358"/>
      <c r="I2249" s="359"/>
      <c r="J2249" s="360"/>
      <c r="K2249" s="360"/>
      <c r="L2249" s="22"/>
      <c r="M2249" s="356"/>
      <c r="N2249"/>
      <c r="O2249" s="361"/>
      <c r="P2249" s="356"/>
    </row>
    <row r="2250" spans="1:16">
      <c r="A2250" s="356"/>
      <c r="B2250" s="357"/>
      <c r="C2250" s="356"/>
      <c r="D2250" s="356"/>
      <c r="E2250" s="356"/>
      <c r="F2250" s="356"/>
      <c r="G2250" s="356"/>
      <c r="H2250" s="358"/>
      <c r="I2250" s="359"/>
      <c r="J2250" s="360"/>
      <c r="K2250" s="360"/>
      <c r="L2250" s="22"/>
      <c r="M2250" s="356"/>
      <c r="N2250"/>
      <c r="O2250" s="361"/>
      <c r="P2250" s="356"/>
    </row>
    <row r="2251" spans="1:16">
      <c r="A2251" s="356"/>
      <c r="B2251" s="357"/>
      <c r="C2251" s="356"/>
      <c r="D2251" s="356"/>
      <c r="E2251" s="356"/>
      <c r="F2251" s="356"/>
      <c r="G2251" s="356"/>
      <c r="H2251" s="358"/>
      <c r="I2251" s="359"/>
      <c r="J2251" s="360"/>
      <c r="K2251" s="360"/>
      <c r="L2251" s="22"/>
      <c r="M2251" s="356"/>
      <c r="N2251"/>
      <c r="O2251" s="361"/>
      <c r="P2251" s="356"/>
    </row>
    <row r="2252" spans="1:16">
      <c r="A2252" s="356"/>
      <c r="B2252" s="357"/>
      <c r="C2252" s="356"/>
      <c r="D2252" s="356"/>
      <c r="E2252" s="356"/>
      <c r="F2252" s="356"/>
      <c r="G2252" s="356"/>
      <c r="H2252" s="358"/>
      <c r="I2252" s="359"/>
      <c r="J2252" s="360"/>
      <c r="K2252" s="360"/>
      <c r="L2252" s="22"/>
      <c r="M2252" s="356"/>
      <c r="N2252"/>
      <c r="O2252" s="361"/>
      <c r="P2252" s="356"/>
    </row>
    <row r="2253" spans="1:16">
      <c r="A2253" s="356"/>
      <c r="B2253" s="357"/>
      <c r="C2253" s="356"/>
      <c r="D2253" s="356"/>
      <c r="E2253" s="356"/>
      <c r="F2253" s="356"/>
      <c r="G2253" s="356"/>
      <c r="H2253" s="358"/>
      <c r="I2253" s="359"/>
      <c r="J2253" s="360"/>
      <c r="K2253" s="360"/>
      <c r="L2253" s="22"/>
      <c r="M2253" s="356"/>
      <c r="N2253"/>
      <c r="O2253" s="361"/>
      <c r="P2253" s="356"/>
    </row>
    <row r="2254" spans="1:16">
      <c r="A2254" s="356"/>
      <c r="B2254" s="357"/>
      <c r="C2254" s="356"/>
      <c r="D2254" s="356"/>
      <c r="E2254" s="356"/>
      <c r="F2254" s="356"/>
      <c r="G2254" s="356"/>
      <c r="H2254" s="358"/>
      <c r="I2254" s="359"/>
      <c r="J2254" s="360"/>
      <c r="K2254" s="360"/>
      <c r="L2254" s="22"/>
      <c r="M2254" s="356"/>
      <c r="N2254"/>
      <c r="O2254" s="361"/>
      <c r="P2254" s="356"/>
    </row>
    <row r="2255" spans="1:16">
      <c r="A2255" s="356"/>
      <c r="B2255" s="357"/>
      <c r="C2255" s="356"/>
      <c r="D2255" s="356"/>
      <c r="E2255" s="356"/>
      <c r="F2255" s="356"/>
      <c r="G2255" s="356"/>
      <c r="H2255" s="358"/>
      <c r="I2255" s="359"/>
      <c r="J2255" s="360"/>
      <c r="K2255" s="360"/>
      <c r="L2255" s="22"/>
      <c r="M2255" s="356"/>
      <c r="N2255"/>
      <c r="O2255" s="361"/>
      <c r="P2255" s="356"/>
    </row>
    <row r="2256" spans="1:16">
      <c r="A2256" s="356"/>
      <c r="B2256" s="357"/>
      <c r="C2256" s="356"/>
      <c r="D2256" s="356"/>
      <c r="E2256" s="356"/>
      <c r="F2256" s="356"/>
      <c r="G2256" s="356"/>
      <c r="H2256" s="358"/>
      <c r="I2256" s="359"/>
      <c r="J2256" s="360"/>
      <c r="K2256" s="360"/>
      <c r="L2256" s="22"/>
      <c r="M2256" s="356"/>
      <c r="N2256"/>
      <c r="O2256" s="361"/>
      <c r="P2256" s="356"/>
    </row>
    <row r="2257" spans="1:16">
      <c r="A2257" s="356"/>
      <c r="B2257" s="357"/>
      <c r="C2257" s="356"/>
      <c r="D2257" s="356"/>
      <c r="E2257" s="356"/>
      <c r="F2257" s="356"/>
      <c r="G2257" s="356"/>
      <c r="H2257" s="358"/>
      <c r="I2257" s="359"/>
      <c r="J2257" s="360"/>
      <c r="K2257" s="360"/>
      <c r="L2257" s="22"/>
      <c r="M2257" s="356"/>
      <c r="N2257"/>
      <c r="O2257" s="361"/>
      <c r="P2257" s="356"/>
    </row>
    <row r="2258" spans="1:16">
      <c r="A2258" s="356"/>
      <c r="B2258" s="357"/>
      <c r="C2258" s="356"/>
      <c r="D2258" s="356"/>
      <c r="E2258" s="356"/>
      <c r="F2258" s="356"/>
      <c r="G2258" s="356"/>
      <c r="H2258" s="358"/>
      <c r="I2258" s="359"/>
      <c r="J2258" s="360"/>
      <c r="K2258" s="360"/>
      <c r="L2258" s="22"/>
      <c r="M2258" s="356"/>
      <c r="N2258"/>
      <c r="O2258" s="361"/>
      <c r="P2258" s="356"/>
    </row>
    <row r="2259" spans="1:16">
      <c r="A2259" s="356"/>
      <c r="B2259" s="357"/>
      <c r="C2259" s="356"/>
      <c r="D2259" s="356"/>
      <c r="E2259" s="356"/>
      <c r="F2259" s="356"/>
      <c r="G2259" s="356"/>
      <c r="H2259" s="358"/>
      <c r="I2259" s="359"/>
      <c r="J2259" s="360"/>
      <c r="K2259" s="360"/>
      <c r="L2259" s="22"/>
      <c r="M2259" s="356"/>
      <c r="N2259"/>
      <c r="O2259" s="361"/>
      <c r="P2259" s="356"/>
    </row>
    <row r="2260" spans="1:16">
      <c r="A2260" s="356"/>
      <c r="B2260" s="357"/>
      <c r="C2260" s="356"/>
      <c r="D2260" s="356"/>
      <c r="E2260" s="356"/>
      <c r="F2260" s="356"/>
      <c r="G2260" s="356"/>
      <c r="H2260" s="358"/>
      <c r="I2260" s="359"/>
      <c r="J2260" s="360"/>
      <c r="K2260" s="360"/>
      <c r="L2260" s="22"/>
      <c r="M2260" s="356"/>
      <c r="N2260"/>
      <c r="O2260" s="361"/>
      <c r="P2260" s="356"/>
    </row>
    <row r="2261" spans="1:16">
      <c r="A2261" s="356"/>
      <c r="B2261" s="357"/>
      <c r="C2261" s="356"/>
      <c r="D2261" s="356"/>
      <c r="E2261" s="356"/>
      <c r="F2261" s="356"/>
      <c r="G2261" s="356"/>
      <c r="H2261" s="358"/>
      <c r="I2261" s="359"/>
      <c r="J2261" s="360"/>
      <c r="K2261" s="360"/>
      <c r="L2261" s="22"/>
      <c r="M2261" s="356"/>
      <c r="N2261"/>
      <c r="O2261" s="361"/>
      <c r="P2261" s="356"/>
    </row>
    <row r="2262" spans="1:16">
      <c r="A2262" s="356"/>
      <c r="B2262" s="357"/>
      <c r="C2262" s="356"/>
      <c r="D2262" s="356"/>
      <c r="E2262" s="356"/>
      <c r="F2262" s="356"/>
      <c r="G2262" s="356"/>
      <c r="H2262" s="358"/>
      <c r="I2262" s="359"/>
      <c r="J2262" s="360"/>
      <c r="K2262" s="360"/>
      <c r="L2262" s="22"/>
      <c r="M2262" s="356"/>
      <c r="N2262"/>
      <c r="O2262" s="361"/>
      <c r="P2262" s="356"/>
    </row>
    <row r="2263" spans="1:16">
      <c r="A2263" s="356"/>
      <c r="B2263" s="357"/>
      <c r="C2263" s="356"/>
      <c r="D2263" s="356"/>
      <c r="E2263" s="356"/>
      <c r="F2263" s="356"/>
      <c r="G2263" s="356"/>
      <c r="H2263" s="358"/>
      <c r="I2263" s="359"/>
      <c r="J2263" s="360"/>
      <c r="K2263" s="360"/>
      <c r="L2263" s="22"/>
      <c r="M2263" s="356"/>
      <c r="N2263"/>
      <c r="O2263" s="361"/>
      <c r="P2263" s="356"/>
    </row>
    <row r="2264" spans="1:16">
      <c r="A2264" s="356"/>
      <c r="B2264" s="357"/>
      <c r="C2264" s="356"/>
      <c r="D2264" s="356"/>
      <c r="E2264" s="356"/>
      <c r="F2264" s="356"/>
      <c r="G2264" s="356"/>
      <c r="H2264" s="358"/>
      <c r="I2264" s="359"/>
      <c r="J2264" s="360"/>
      <c r="K2264" s="360"/>
      <c r="L2264" s="22"/>
      <c r="M2264" s="356"/>
      <c r="N2264"/>
      <c r="O2264" s="361"/>
      <c r="P2264" s="356"/>
    </row>
    <row r="2265" spans="1:16">
      <c r="A2265" s="356"/>
      <c r="B2265" s="357"/>
      <c r="C2265" s="356"/>
      <c r="D2265" s="356"/>
      <c r="E2265" s="356"/>
      <c r="F2265" s="356"/>
      <c r="G2265" s="356"/>
      <c r="H2265" s="358"/>
      <c r="I2265" s="359"/>
      <c r="J2265" s="360"/>
      <c r="K2265" s="360"/>
      <c r="L2265" s="22"/>
      <c r="M2265" s="356"/>
      <c r="N2265"/>
      <c r="O2265" s="361"/>
      <c r="P2265" s="356"/>
    </row>
    <row r="2266" spans="1:16">
      <c r="A2266" s="356"/>
      <c r="B2266" s="357"/>
      <c r="C2266" s="356"/>
      <c r="D2266" s="356"/>
      <c r="E2266" s="356"/>
      <c r="F2266" s="356"/>
      <c r="G2266" s="356"/>
      <c r="H2266" s="358"/>
      <c r="I2266" s="359"/>
      <c r="J2266" s="360"/>
      <c r="K2266" s="360"/>
      <c r="L2266" s="22"/>
      <c r="M2266" s="356"/>
      <c r="N2266"/>
      <c r="O2266" s="361"/>
      <c r="P2266" s="356"/>
    </row>
    <row r="2267" spans="1:16">
      <c r="A2267" s="356"/>
      <c r="B2267" s="357"/>
      <c r="C2267" s="356"/>
      <c r="D2267" s="356"/>
      <c r="E2267" s="356"/>
      <c r="F2267" s="356"/>
      <c r="G2267" s="356"/>
      <c r="H2267" s="358"/>
      <c r="I2267" s="359"/>
      <c r="J2267" s="360"/>
      <c r="K2267" s="360"/>
      <c r="L2267" s="22"/>
      <c r="M2267" s="356"/>
      <c r="N2267"/>
      <c r="O2267" s="361"/>
      <c r="P2267" s="356"/>
    </row>
    <row r="2268" spans="1:16">
      <c r="A2268" s="356"/>
      <c r="B2268" s="357"/>
      <c r="C2268" s="356"/>
      <c r="D2268" s="356"/>
      <c r="E2268" s="356"/>
      <c r="F2268" s="356"/>
      <c r="G2268" s="356"/>
      <c r="H2268" s="358"/>
      <c r="I2268" s="359"/>
      <c r="J2268" s="360"/>
      <c r="K2268" s="360"/>
      <c r="L2268" s="22"/>
      <c r="M2268" s="356"/>
      <c r="N2268"/>
      <c r="O2268" s="361"/>
      <c r="P2268" s="356"/>
    </row>
    <row r="2269" spans="1:16">
      <c r="A2269" s="356"/>
      <c r="B2269" s="357"/>
      <c r="C2269" s="356"/>
      <c r="D2269" s="356"/>
      <c r="E2269" s="356"/>
      <c r="F2269" s="356"/>
      <c r="G2269" s="356"/>
      <c r="H2269" s="358"/>
      <c r="I2269" s="359"/>
      <c r="J2269" s="360"/>
      <c r="K2269" s="360"/>
      <c r="L2269" s="22"/>
      <c r="M2269" s="356"/>
      <c r="N2269"/>
      <c r="O2269" s="361"/>
      <c r="P2269" s="356"/>
    </row>
    <row r="2270" spans="1:16">
      <c r="A2270" s="356"/>
      <c r="B2270" s="357"/>
      <c r="C2270" s="356"/>
      <c r="D2270" s="356"/>
      <c r="E2270" s="356"/>
      <c r="F2270" s="356"/>
      <c r="G2270" s="356"/>
      <c r="H2270" s="358"/>
      <c r="I2270" s="359"/>
      <c r="J2270" s="360"/>
      <c r="K2270" s="360"/>
      <c r="L2270" s="22"/>
      <c r="M2270" s="356"/>
      <c r="N2270"/>
      <c r="O2270" s="361"/>
      <c r="P2270" s="356"/>
    </row>
    <row r="2271" spans="1:16">
      <c r="A2271" s="356"/>
      <c r="B2271" s="357"/>
      <c r="C2271" s="356"/>
      <c r="D2271" s="356"/>
      <c r="E2271" s="356"/>
      <c r="F2271" s="356"/>
      <c r="G2271" s="356"/>
      <c r="H2271" s="358"/>
      <c r="I2271" s="359"/>
      <c r="J2271" s="360"/>
      <c r="K2271" s="360"/>
      <c r="L2271" s="22"/>
      <c r="M2271" s="356"/>
      <c r="N2271"/>
      <c r="O2271" s="361"/>
      <c r="P2271" s="356"/>
    </row>
    <row r="2272" spans="1:16">
      <c r="A2272" s="356"/>
      <c r="B2272" s="357"/>
      <c r="C2272" s="356"/>
      <c r="D2272" s="356"/>
      <c r="E2272" s="356"/>
      <c r="F2272" s="356"/>
      <c r="G2272" s="356"/>
      <c r="H2272" s="358"/>
      <c r="I2272" s="359"/>
      <c r="J2272" s="360"/>
      <c r="K2272" s="360"/>
      <c r="L2272" s="22"/>
      <c r="M2272" s="356"/>
      <c r="N2272"/>
      <c r="O2272" s="361"/>
      <c r="P2272" s="356"/>
    </row>
    <row r="2273" spans="1:16">
      <c r="A2273" s="356"/>
      <c r="B2273" s="357"/>
      <c r="C2273" s="356"/>
      <c r="D2273" s="356"/>
      <c r="E2273" s="356"/>
      <c r="F2273" s="356"/>
      <c r="G2273" s="356"/>
      <c r="H2273" s="358"/>
      <c r="I2273" s="359"/>
      <c r="J2273" s="360"/>
      <c r="K2273" s="360"/>
      <c r="L2273" s="22"/>
      <c r="M2273" s="356"/>
      <c r="N2273"/>
      <c r="O2273" s="361"/>
      <c r="P2273" s="356"/>
    </row>
    <row r="2274" spans="1:16">
      <c r="A2274" s="356"/>
      <c r="B2274" s="357"/>
      <c r="C2274" s="356"/>
      <c r="D2274" s="356"/>
      <c r="E2274" s="356"/>
      <c r="F2274" s="356"/>
      <c r="G2274" s="356"/>
      <c r="H2274" s="358"/>
      <c r="I2274" s="359"/>
      <c r="J2274" s="360"/>
      <c r="K2274" s="360"/>
      <c r="L2274" s="22"/>
      <c r="M2274" s="356"/>
      <c r="N2274"/>
      <c r="O2274" s="361"/>
      <c r="P2274" s="356"/>
    </row>
    <row r="2275" spans="1:16">
      <c r="A2275" s="356"/>
      <c r="B2275" s="357"/>
      <c r="C2275" s="356"/>
      <c r="D2275" s="356"/>
      <c r="E2275" s="356"/>
      <c r="F2275" s="356"/>
      <c r="G2275" s="356"/>
      <c r="H2275" s="358"/>
      <c r="I2275" s="359"/>
      <c r="J2275" s="360"/>
      <c r="K2275" s="360"/>
      <c r="L2275" s="22"/>
      <c r="M2275" s="356"/>
      <c r="N2275"/>
      <c r="O2275" s="361"/>
      <c r="P2275" s="356"/>
    </row>
    <row r="2276" spans="1:16">
      <c r="A2276" s="356"/>
      <c r="B2276" s="357"/>
      <c r="C2276" s="356"/>
      <c r="D2276" s="356"/>
      <c r="E2276" s="356"/>
      <c r="F2276" s="356"/>
      <c r="G2276" s="356"/>
      <c r="H2276" s="358"/>
      <c r="I2276" s="359"/>
      <c r="J2276" s="360"/>
      <c r="K2276" s="360"/>
      <c r="L2276" s="22"/>
      <c r="M2276" s="356"/>
      <c r="N2276"/>
      <c r="O2276" s="361"/>
      <c r="P2276" s="356"/>
    </row>
    <row r="2277" spans="1:16">
      <c r="A2277" s="356"/>
      <c r="B2277" s="357"/>
      <c r="C2277" s="356"/>
      <c r="D2277" s="356"/>
      <c r="E2277" s="356"/>
      <c r="F2277" s="356"/>
      <c r="G2277" s="356"/>
      <c r="H2277" s="358"/>
      <c r="I2277" s="359"/>
      <c r="J2277" s="360"/>
      <c r="K2277" s="360"/>
      <c r="L2277" s="22"/>
      <c r="M2277" s="356"/>
      <c r="N2277"/>
      <c r="O2277" s="361"/>
      <c r="P2277" s="356"/>
    </row>
    <row r="2278" spans="1:16">
      <c r="A2278" s="356"/>
      <c r="B2278" s="357"/>
      <c r="C2278" s="356"/>
      <c r="D2278" s="356"/>
      <c r="E2278" s="356"/>
      <c r="F2278" s="356"/>
      <c r="G2278" s="356"/>
      <c r="H2278" s="358"/>
      <c r="I2278" s="359"/>
      <c r="J2278" s="360"/>
      <c r="K2278" s="360"/>
      <c r="L2278" s="22"/>
      <c r="M2278" s="356"/>
      <c r="N2278"/>
      <c r="O2278" s="361"/>
      <c r="P2278" s="356"/>
    </row>
    <row r="2279" spans="1:16">
      <c r="A2279" s="356"/>
      <c r="B2279" s="357"/>
      <c r="C2279" s="356"/>
      <c r="D2279" s="356"/>
      <c r="E2279" s="356"/>
      <c r="F2279" s="356"/>
      <c r="G2279" s="356"/>
      <c r="H2279" s="358"/>
      <c r="I2279" s="359"/>
      <c r="J2279" s="360"/>
      <c r="K2279" s="360"/>
      <c r="L2279" s="22"/>
      <c r="M2279" s="356"/>
      <c r="N2279"/>
      <c r="O2279" s="361"/>
      <c r="P2279" s="356"/>
    </row>
    <row r="2280" spans="1:16">
      <c r="A2280" s="356"/>
      <c r="B2280" s="357"/>
      <c r="C2280" s="356"/>
      <c r="D2280" s="356"/>
      <c r="E2280" s="356"/>
      <c r="F2280" s="356"/>
      <c r="G2280" s="356"/>
      <c r="H2280" s="358"/>
      <c r="I2280" s="359"/>
      <c r="J2280" s="360"/>
      <c r="K2280" s="360"/>
      <c r="L2280" s="22"/>
      <c r="M2280" s="356"/>
      <c r="N2280"/>
      <c r="O2280" s="361"/>
      <c r="P2280" s="356"/>
    </row>
    <row r="2281" spans="1:16">
      <c r="A2281" s="356"/>
      <c r="B2281" s="357"/>
      <c r="C2281" s="356"/>
      <c r="D2281" s="356"/>
      <c r="E2281" s="356"/>
      <c r="F2281" s="356"/>
      <c r="G2281" s="356"/>
      <c r="H2281" s="358"/>
      <c r="I2281" s="359"/>
      <c r="J2281" s="360"/>
      <c r="K2281" s="360"/>
      <c r="L2281" s="22"/>
      <c r="M2281" s="356"/>
      <c r="N2281"/>
      <c r="O2281" s="361"/>
      <c r="P2281" s="356"/>
    </row>
    <row r="2282" spans="1:16">
      <c r="A2282" s="356"/>
      <c r="B2282" s="357"/>
      <c r="C2282" s="356"/>
      <c r="D2282" s="356"/>
      <c r="E2282" s="356"/>
      <c r="F2282" s="356"/>
      <c r="G2282" s="356"/>
      <c r="H2282" s="358"/>
      <c r="I2282" s="359"/>
      <c r="J2282" s="360"/>
      <c r="K2282" s="360"/>
      <c r="L2282" s="22"/>
      <c r="M2282" s="356"/>
      <c r="N2282"/>
      <c r="O2282" s="361"/>
      <c r="P2282" s="356"/>
    </row>
    <row r="2283" spans="1:16">
      <c r="A2283" s="356"/>
      <c r="B2283" s="357"/>
      <c r="C2283" s="356"/>
      <c r="D2283" s="356"/>
      <c r="E2283" s="356"/>
      <c r="F2283" s="356"/>
      <c r="G2283" s="356"/>
      <c r="H2283" s="358"/>
      <c r="I2283" s="359"/>
      <c r="J2283" s="360"/>
      <c r="K2283" s="360"/>
      <c r="L2283" s="22"/>
      <c r="M2283" s="356"/>
      <c r="N2283"/>
      <c r="O2283" s="361"/>
      <c r="P2283" s="356"/>
    </row>
    <row r="2284" spans="1:16">
      <c r="A2284" s="356"/>
      <c r="B2284" s="357"/>
      <c r="C2284" s="356"/>
      <c r="D2284" s="356"/>
      <c r="E2284" s="356"/>
      <c r="F2284" s="356"/>
      <c r="G2284" s="356"/>
      <c r="H2284" s="358"/>
      <c r="I2284" s="359"/>
      <c r="J2284" s="360"/>
      <c r="K2284" s="360"/>
      <c r="L2284" s="22"/>
      <c r="M2284" s="356"/>
      <c r="N2284"/>
      <c r="O2284" s="361"/>
      <c r="P2284" s="356"/>
    </row>
    <row r="2285" spans="1:16">
      <c r="A2285" s="356"/>
      <c r="B2285" s="357"/>
      <c r="C2285" s="356"/>
      <c r="D2285" s="356"/>
      <c r="E2285" s="356"/>
      <c r="F2285" s="356"/>
      <c r="G2285" s="356"/>
      <c r="H2285" s="358"/>
      <c r="I2285" s="359"/>
      <c r="J2285" s="360"/>
      <c r="K2285" s="360"/>
      <c r="L2285" s="22"/>
      <c r="M2285" s="356"/>
      <c r="N2285"/>
      <c r="O2285" s="361"/>
      <c r="P2285" s="356"/>
    </row>
    <row r="2286" spans="1:16">
      <c r="A2286" s="356"/>
      <c r="B2286" s="357"/>
      <c r="C2286" s="356"/>
      <c r="D2286" s="356"/>
      <c r="E2286" s="356"/>
      <c r="F2286" s="356"/>
      <c r="G2286" s="356"/>
      <c r="H2286" s="358"/>
      <c r="I2286" s="359"/>
      <c r="J2286" s="360"/>
      <c r="K2286" s="360"/>
      <c r="L2286" s="22"/>
      <c r="M2286" s="356"/>
      <c r="N2286"/>
      <c r="O2286" s="361"/>
      <c r="P2286" s="356"/>
    </row>
    <row r="2287" spans="1:16">
      <c r="A2287" s="356"/>
      <c r="B2287" s="357"/>
      <c r="C2287" s="356"/>
      <c r="D2287" s="356"/>
      <c r="E2287" s="356"/>
      <c r="F2287" s="356"/>
      <c r="G2287" s="356"/>
      <c r="H2287" s="358"/>
      <c r="I2287" s="359"/>
      <c r="J2287" s="360"/>
      <c r="K2287" s="360"/>
      <c r="L2287" s="22"/>
      <c r="M2287" s="356"/>
      <c r="N2287"/>
      <c r="O2287" s="361"/>
      <c r="P2287" s="356"/>
    </row>
    <row r="2288" spans="1:16">
      <c r="A2288" s="356"/>
      <c r="B2288" s="357"/>
      <c r="C2288" s="356"/>
      <c r="D2288" s="356"/>
      <c r="E2288" s="356"/>
      <c r="F2288" s="356"/>
      <c r="G2288" s="356"/>
      <c r="H2288" s="358"/>
      <c r="I2288" s="359"/>
      <c r="J2288" s="360"/>
      <c r="K2288" s="360"/>
      <c r="L2288" s="22"/>
      <c r="M2288" s="356"/>
      <c r="N2288"/>
      <c r="O2288" s="361"/>
      <c r="P2288" s="356"/>
    </row>
    <row r="2289" spans="1:16">
      <c r="A2289" s="356"/>
      <c r="B2289" s="357"/>
      <c r="C2289" s="356"/>
      <c r="D2289" s="356"/>
      <c r="E2289" s="356"/>
      <c r="F2289" s="356"/>
      <c r="G2289" s="356"/>
      <c r="H2289" s="358"/>
      <c r="I2289" s="359"/>
      <c r="J2289" s="360"/>
      <c r="K2289" s="360"/>
      <c r="L2289" s="22"/>
      <c r="M2289" s="356"/>
      <c r="N2289"/>
      <c r="O2289" s="361"/>
      <c r="P2289" s="356"/>
    </row>
    <row r="2290" spans="1:16">
      <c r="A2290" s="356"/>
      <c r="B2290" s="357"/>
      <c r="C2290" s="356"/>
      <c r="D2290" s="356"/>
      <c r="E2290" s="356"/>
      <c r="F2290" s="356"/>
      <c r="G2290" s="356"/>
      <c r="H2290" s="358"/>
      <c r="I2290" s="359"/>
      <c r="J2290" s="360"/>
      <c r="K2290" s="360"/>
      <c r="L2290" s="22"/>
      <c r="M2290" s="356"/>
      <c r="N2290"/>
      <c r="O2290" s="361"/>
      <c r="P2290" s="356"/>
    </row>
    <row r="2291" spans="1:16">
      <c r="A2291" s="356"/>
      <c r="B2291" s="357"/>
      <c r="C2291" s="356"/>
      <c r="D2291" s="356"/>
      <c r="E2291" s="356"/>
      <c r="F2291" s="356"/>
      <c r="G2291" s="356"/>
      <c r="H2291" s="358"/>
      <c r="I2291" s="359"/>
      <c r="J2291" s="360"/>
      <c r="K2291" s="360"/>
      <c r="L2291" s="22"/>
      <c r="M2291" s="356"/>
      <c r="N2291"/>
      <c r="O2291" s="361"/>
      <c r="P2291" s="356"/>
    </row>
    <row r="2292" spans="1:16">
      <c r="A2292" s="356"/>
      <c r="B2292" s="357"/>
      <c r="C2292" s="356"/>
      <c r="D2292" s="356"/>
      <c r="E2292" s="356"/>
      <c r="F2292" s="356"/>
      <c r="G2292" s="356"/>
      <c r="H2292" s="358"/>
      <c r="I2292" s="359"/>
      <c r="J2292" s="360"/>
      <c r="K2292" s="360"/>
      <c r="L2292" s="22"/>
      <c r="M2292" s="356"/>
      <c r="N2292"/>
      <c r="O2292" s="361"/>
      <c r="P2292" s="356"/>
    </row>
    <row r="2293" spans="1:16">
      <c r="A2293" s="356"/>
      <c r="B2293" s="357"/>
      <c r="C2293" s="356"/>
      <c r="D2293" s="356"/>
      <c r="E2293" s="356"/>
      <c r="F2293" s="356"/>
      <c r="G2293" s="356"/>
      <c r="H2293" s="358"/>
      <c r="I2293" s="359"/>
      <c r="J2293" s="360"/>
      <c r="K2293" s="360"/>
      <c r="L2293" s="22"/>
      <c r="M2293" s="356"/>
      <c r="N2293"/>
      <c r="O2293" s="361"/>
      <c r="P2293" s="356"/>
    </row>
    <row r="2294" spans="1:16">
      <c r="A2294" s="356"/>
      <c r="B2294" s="357"/>
      <c r="C2294" s="356"/>
      <c r="D2294" s="356"/>
      <c r="E2294" s="356"/>
      <c r="F2294" s="356"/>
      <c r="G2294" s="356"/>
      <c r="H2294" s="358"/>
      <c r="I2294" s="359"/>
      <c r="J2294" s="360"/>
      <c r="K2294" s="360"/>
      <c r="L2294" s="22"/>
      <c r="M2294" s="356"/>
      <c r="N2294"/>
      <c r="O2294" s="361"/>
      <c r="P2294" s="356"/>
    </row>
    <row r="2295" spans="1:16">
      <c r="A2295" s="356"/>
      <c r="B2295" s="357"/>
      <c r="C2295" s="356"/>
      <c r="D2295" s="356"/>
      <c r="E2295" s="356"/>
      <c r="F2295" s="356"/>
      <c r="G2295" s="356"/>
      <c r="H2295" s="358"/>
      <c r="I2295" s="359"/>
      <c r="J2295" s="360"/>
      <c r="K2295" s="360"/>
      <c r="L2295" s="22"/>
      <c r="M2295" s="356"/>
      <c r="N2295"/>
      <c r="O2295" s="361"/>
      <c r="P2295" s="356"/>
    </row>
    <row r="2296" spans="1:16">
      <c r="A2296" s="356"/>
      <c r="B2296" s="357"/>
      <c r="C2296" s="356"/>
      <c r="D2296" s="356"/>
      <c r="E2296" s="356"/>
      <c r="F2296" s="356"/>
      <c r="G2296" s="356"/>
      <c r="H2296" s="358"/>
      <c r="I2296" s="359"/>
      <c r="J2296" s="360"/>
      <c r="K2296" s="360"/>
      <c r="L2296" s="22"/>
      <c r="M2296" s="356"/>
      <c r="N2296"/>
      <c r="O2296" s="361"/>
      <c r="P2296" s="356"/>
    </row>
    <row r="2297" spans="1:16">
      <c r="A2297" s="356"/>
      <c r="B2297" s="357"/>
      <c r="C2297" s="356"/>
      <c r="D2297" s="356"/>
      <c r="E2297" s="356"/>
      <c r="F2297" s="356"/>
      <c r="G2297" s="356"/>
      <c r="H2297" s="358"/>
      <c r="I2297" s="359"/>
      <c r="J2297" s="360"/>
      <c r="K2297" s="360"/>
      <c r="L2297" s="22"/>
      <c r="M2297" s="356"/>
      <c r="N2297"/>
      <c r="O2297" s="361"/>
      <c r="P2297" s="356"/>
    </row>
    <row r="2298" spans="1:16">
      <c r="A2298" s="356"/>
      <c r="B2298" s="357"/>
      <c r="C2298" s="356"/>
      <c r="D2298" s="356"/>
      <c r="E2298" s="356"/>
      <c r="F2298" s="356"/>
      <c r="G2298" s="356"/>
      <c r="H2298" s="358"/>
      <c r="I2298" s="359"/>
      <c r="J2298" s="360"/>
      <c r="K2298" s="360"/>
      <c r="L2298" s="22"/>
      <c r="M2298" s="356"/>
      <c r="N2298"/>
      <c r="O2298" s="361"/>
      <c r="P2298" s="356"/>
    </row>
    <row r="2299" spans="1:16">
      <c r="A2299" s="356"/>
      <c r="B2299" s="357"/>
      <c r="C2299" s="356"/>
      <c r="D2299" s="356"/>
      <c r="E2299" s="356"/>
      <c r="F2299" s="356"/>
      <c r="G2299" s="356"/>
      <c r="H2299" s="358"/>
      <c r="I2299" s="359"/>
      <c r="J2299" s="360"/>
      <c r="K2299" s="360"/>
      <c r="L2299" s="22"/>
      <c r="M2299" s="356"/>
      <c r="N2299"/>
      <c r="O2299" s="361"/>
      <c r="P2299" s="356"/>
    </row>
    <row r="2300" spans="1:16">
      <c r="A2300" s="356"/>
      <c r="B2300" s="357"/>
      <c r="C2300" s="356"/>
      <c r="D2300" s="356"/>
      <c r="E2300" s="356"/>
      <c r="F2300" s="356"/>
      <c r="G2300" s="356"/>
      <c r="H2300" s="358"/>
      <c r="I2300" s="359"/>
      <c r="J2300" s="360"/>
      <c r="K2300" s="360"/>
      <c r="L2300" s="22"/>
      <c r="M2300" s="356"/>
      <c r="N2300"/>
      <c r="O2300" s="361"/>
      <c r="P2300" s="356"/>
    </row>
    <row r="2301" spans="1:16">
      <c r="A2301" s="356"/>
      <c r="B2301" s="357"/>
      <c r="C2301" s="356"/>
      <c r="D2301" s="356"/>
      <c r="E2301" s="356"/>
      <c r="F2301" s="356"/>
      <c r="G2301" s="356"/>
      <c r="H2301" s="358"/>
      <c r="I2301" s="359"/>
      <c r="J2301" s="360"/>
      <c r="K2301" s="360"/>
      <c r="L2301" s="22"/>
      <c r="M2301" s="356"/>
      <c r="N2301"/>
      <c r="O2301" s="361"/>
      <c r="P2301" s="356"/>
    </row>
    <row r="2302" spans="1:16">
      <c r="A2302" s="356"/>
      <c r="B2302" s="357"/>
      <c r="C2302" s="356"/>
      <c r="D2302" s="356"/>
      <c r="E2302" s="356"/>
      <c r="F2302" s="356"/>
      <c r="G2302" s="356"/>
      <c r="H2302" s="358"/>
      <c r="I2302" s="359"/>
      <c r="J2302" s="360"/>
      <c r="K2302" s="360"/>
      <c r="L2302" s="22"/>
      <c r="M2302" s="356"/>
      <c r="N2302"/>
      <c r="O2302" s="361"/>
      <c r="P2302" s="356"/>
    </row>
    <row r="2303" spans="1:16">
      <c r="A2303" s="356"/>
      <c r="B2303" s="357"/>
      <c r="C2303" s="356"/>
      <c r="D2303" s="356"/>
      <c r="E2303" s="356"/>
      <c r="F2303" s="356"/>
      <c r="G2303" s="356"/>
      <c r="H2303" s="358"/>
      <c r="I2303" s="359"/>
      <c r="J2303" s="360"/>
      <c r="K2303" s="360"/>
      <c r="L2303" s="22"/>
      <c r="M2303" s="356"/>
      <c r="N2303"/>
      <c r="O2303" s="361"/>
      <c r="P2303" s="356"/>
    </row>
    <row r="2304" spans="1:16">
      <c r="A2304" s="356"/>
      <c r="B2304" s="357"/>
      <c r="C2304" s="356"/>
      <c r="D2304" s="356"/>
      <c r="E2304" s="356"/>
      <c r="F2304" s="356"/>
      <c r="G2304" s="356"/>
      <c r="H2304" s="358"/>
      <c r="I2304" s="359"/>
      <c r="J2304" s="360"/>
      <c r="K2304" s="360"/>
      <c r="L2304" s="22"/>
      <c r="M2304" s="356"/>
      <c r="N2304"/>
      <c r="O2304" s="361"/>
      <c r="P2304" s="356"/>
    </row>
    <row r="2305" spans="1:16">
      <c r="A2305" s="356"/>
      <c r="B2305" s="357"/>
      <c r="C2305" s="356"/>
      <c r="D2305" s="356"/>
      <c r="E2305" s="356"/>
      <c r="F2305" s="356"/>
      <c r="G2305" s="356"/>
      <c r="H2305" s="358"/>
      <c r="I2305" s="359"/>
      <c r="J2305" s="360"/>
      <c r="K2305" s="360"/>
      <c r="L2305" s="22"/>
      <c r="M2305" s="356"/>
      <c r="N2305"/>
      <c r="O2305" s="361"/>
      <c r="P2305" s="356"/>
    </row>
    <row r="2306" spans="1:16">
      <c r="A2306" s="356"/>
      <c r="B2306" s="357"/>
      <c r="C2306" s="356"/>
      <c r="D2306" s="356"/>
      <c r="E2306" s="356"/>
      <c r="F2306" s="356"/>
      <c r="G2306" s="356"/>
      <c r="H2306" s="358"/>
      <c r="I2306" s="359"/>
      <c r="J2306" s="360"/>
      <c r="K2306" s="360"/>
      <c r="L2306" s="22"/>
      <c r="M2306" s="356"/>
      <c r="N2306"/>
      <c r="O2306" s="361"/>
      <c r="P2306" s="356"/>
    </row>
    <row r="2307" spans="1:16">
      <c r="A2307" s="356"/>
      <c r="B2307" s="357"/>
      <c r="C2307" s="356"/>
      <c r="D2307" s="356"/>
      <c r="E2307" s="356"/>
      <c r="F2307" s="356"/>
      <c r="G2307" s="356"/>
      <c r="H2307" s="358"/>
      <c r="I2307" s="359"/>
      <c r="J2307" s="360"/>
      <c r="K2307" s="360"/>
      <c r="L2307" s="22"/>
      <c r="M2307" s="356"/>
      <c r="N2307"/>
      <c r="O2307" s="361"/>
      <c r="P2307" s="356"/>
    </row>
    <row r="2308" spans="1:16">
      <c r="A2308" s="356"/>
      <c r="B2308" s="357"/>
      <c r="C2308" s="356"/>
      <c r="D2308" s="356"/>
      <c r="E2308" s="356"/>
      <c r="F2308" s="356"/>
      <c r="G2308" s="356"/>
      <c r="H2308" s="358"/>
      <c r="I2308" s="359"/>
      <c r="J2308" s="360"/>
      <c r="K2308" s="360"/>
      <c r="L2308" s="22"/>
      <c r="M2308" s="356"/>
      <c r="N2308"/>
      <c r="O2308" s="361"/>
      <c r="P2308" s="356"/>
    </row>
    <row r="2309" spans="1:16">
      <c r="A2309" s="356"/>
      <c r="B2309" s="357"/>
      <c r="C2309" s="356"/>
      <c r="D2309" s="356"/>
      <c r="E2309" s="356"/>
      <c r="F2309" s="356"/>
      <c r="G2309" s="356"/>
      <c r="H2309" s="358"/>
      <c r="I2309" s="359"/>
      <c r="J2309" s="360"/>
      <c r="K2309" s="360"/>
      <c r="L2309" s="22"/>
      <c r="M2309" s="356"/>
      <c r="N2309"/>
      <c r="O2309" s="361"/>
      <c r="P2309" s="356"/>
    </row>
    <row r="2310" spans="1:16">
      <c r="A2310" s="356"/>
      <c r="B2310" s="357"/>
      <c r="C2310" s="356"/>
      <c r="D2310" s="356"/>
      <c r="E2310" s="356"/>
      <c r="F2310" s="356"/>
      <c r="G2310" s="356"/>
      <c r="H2310" s="358"/>
      <c r="I2310" s="359"/>
      <c r="J2310" s="360"/>
      <c r="K2310" s="360"/>
      <c r="L2310" s="22"/>
      <c r="M2310" s="356"/>
      <c r="N2310"/>
      <c r="O2310" s="361"/>
      <c r="P2310" s="356"/>
    </row>
    <row r="2311" spans="1:16">
      <c r="A2311" s="356"/>
      <c r="B2311" s="357"/>
      <c r="C2311" s="356"/>
      <c r="D2311" s="356"/>
      <c r="E2311" s="356"/>
      <c r="F2311" s="356"/>
      <c r="G2311" s="356"/>
      <c r="H2311" s="358"/>
      <c r="I2311" s="359"/>
      <c r="J2311" s="360"/>
      <c r="K2311" s="360"/>
      <c r="L2311" s="22"/>
      <c r="M2311" s="356"/>
      <c r="N2311"/>
      <c r="O2311" s="361"/>
      <c r="P2311" s="356"/>
    </row>
    <row r="2312" spans="1:16">
      <c r="A2312" s="356"/>
      <c r="B2312" s="357"/>
      <c r="C2312" s="356"/>
      <c r="D2312" s="356"/>
      <c r="E2312" s="356"/>
      <c r="F2312" s="356"/>
      <c r="G2312" s="356"/>
      <c r="H2312" s="358"/>
      <c r="I2312" s="359"/>
      <c r="J2312" s="360"/>
      <c r="K2312" s="360"/>
      <c r="L2312" s="22"/>
      <c r="M2312" s="356"/>
      <c r="N2312"/>
      <c r="O2312" s="361"/>
      <c r="P2312" s="356"/>
    </row>
    <row r="2313" spans="1:16">
      <c r="A2313" s="356"/>
      <c r="B2313" s="357"/>
      <c r="C2313" s="356"/>
      <c r="D2313" s="356"/>
      <c r="E2313" s="356"/>
      <c r="F2313" s="356"/>
      <c r="G2313" s="356"/>
      <c r="H2313" s="358"/>
      <c r="I2313" s="359"/>
      <c r="J2313" s="360"/>
      <c r="K2313" s="360"/>
      <c r="L2313" s="22"/>
      <c r="M2313" s="356"/>
      <c r="N2313"/>
      <c r="O2313" s="361"/>
      <c r="P2313" s="356"/>
    </row>
    <row r="2314" spans="1:16">
      <c r="A2314" s="356"/>
      <c r="B2314" s="357"/>
      <c r="C2314" s="356"/>
      <c r="D2314" s="356"/>
      <c r="E2314" s="356"/>
      <c r="F2314" s="356"/>
      <c r="G2314" s="356"/>
      <c r="H2314" s="358"/>
      <c r="I2314" s="359"/>
      <c r="J2314" s="360"/>
      <c r="K2314" s="360"/>
      <c r="L2314" s="22"/>
      <c r="M2314" s="356"/>
      <c r="N2314"/>
      <c r="O2314" s="361"/>
      <c r="P2314" s="356"/>
    </row>
    <row r="2315" spans="1:16">
      <c r="A2315" s="356"/>
      <c r="B2315" s="357"/>
      <c r="C2315" s="356"/>
      <c r="D2315" s="356"/>
      <c r="E2315" s="356"/>
      <c r="F2315" s="356"/>
      <c r="G2315" s="356"/>
      <c r="H2315" s="358"/>
      <c r="I2315" s="359"/>
      <c r="J2315" s="360"/>
      <c r="K2315" s="360"/>
      <c r="L2315" s="22"/>
      <c r="M2315" s="356"/>
      <c r="N2315"/>
      <c r="O2315" s="361"/>
      <c r="P2315" s="356"/>
    </row>
    <row r="2316" spans="1:16">
      <c r="A2316" s="356"/>
      <c r="B2316" s="357"/>
      <c r="C2316" s="356"/>
      <c r="D2316" s="356"/>
      <c r="E2316" s="356"/>
      <c r="F2316" s="356"/>
      <c r="G2316" s="356"/>
      <c r="H2316" s="358"/>
      <c r="I2316" s="359"/>
      <c r="J2316" s="360"/>
      <c r="K2316" s="360"/>
      <c r="L2316" s="22"/>
      <c r="M2316" s="356"/>
      <c r="N2316"/>
      <c r="O2316" s="361"/>
      <c r="P2316" s="356"/>
    </row>
    <row r="2317" spans="1:16">
      <c r="A2317" s="356"/>
      <c r="B2317" s="357"/>
      <c r="C2317" s="356"/>
      <c r="D2317" s="356"/>
      <c r="E2317" s="356"/>
      <c r="F2317" s="356"/>
      <c r="G2317" s="356"/>
      <c r="H2317" s="358"/>
      <c r="I2317" s="359"/>
      <c r="J2317" s="360"/>
      <c r="K2317" s="360"/>
      <c r="L2317" s="22"/>
      <c r="M2317" s="356"/>
      <c r="N2317"/>
      <c r="O2317" s="361"/>
      <c r="P2317" s="356"/>
    </row>
    <row r="2318" spans="1:16">
      <c r="A2318" s="356"/>
      <c r="B2318" s="357"/>
      <c r="C2318" s="356"/>
      <c r="D2318" s="356"/>
      <c r="E2318" s="356"/>
      <c r="F2318" s="356"/>
      <c r="G2318" s="356"/>
      <c r="H2318" s="358"/>
      <c r="I2318" s="359"/>
      <c r="J2318" s="360"/>
      <c r="K2318" s="360"/>
      <c r="L2318" s="22"/>
      <c r="M2318" s="356"/>
      <c r="N2318"/>
      <c r="O2318" s="361"/>
      <c r="P2318" s="356"/>
    </row>
    <row r="2319" spans="1:16">
      <c r="A2319" s="356"/>
      <c r="B2319" s="357"/>
      <c r="C2319" s="356"/>
      <c r="D2319" s="356"/>
      <c r="E2319" s="356"/>
      <c r="F2319" s="356"/>
      <c r="G2319" s="356"/>
      <c r="H2319" s="358"/>
      <c r="I2319" s="359"/>
      <c r="J2319" s="360"/>
      <c r="K2319" s="360"/>
      <c r="L2319" s="22"/>
      <c r="M2319" s="356"/>
      <c r="N2319"/>
      <c r="O2319" s="361"/>
      <c r="P2319" s="356"/>
    </row>
    <row r="2320" spans="1:16">
      <c r="A2320" s="356"/>
      <c r="B2320" s="357"/>
      <c r="C2320" s="356"/>
      <c r="D2320" s="356"/>
      <c r="E2320" s="356"/>
      <c r="F2320" s="356"/>
      <c r="G2320" s="356"/>
      <c r="H2320" s="358"/>
      <c r="I2320" s="359"/>
      <c r="J2320" s="360"/>
      <c r="K2320" s="360"/>
      <c r="L2320" s="22"/>
      <c r="M2320" s="356"/>
      <c r="N2320"/>
      <c r="O2320" s="361"/>
      <c r="P2320" s="356"/>
    </row>
    <row r="2321" spans="1:16">
      <c r="A2321" s="356"/>
      <c r="B2321" s="357"/>
      <c r="C2321" s="356"/>
      <c r="D2321" s="356"/>
      <c r="E2321" s="356"/>
      <c r="F2321" s="356"/>
      <c r="G2321" s="356"/>
      <c r="H2321" s="358"/>
      <c r="I2321" s="359"/>
      <c r="J2321" s="360"/>
      <c r="K2321" s="360"/>
      <c r="L2321" s="22"/>
      <c r="M2321" s="356"/>
      <c r="N2321"/>
      <c r="O2321" s="361"/>
      <c r="P2321" s="356"/>
    </row>
    <row r="2322" spans="1:16">
      <c r="A2322" s="356"/>
      <c r="B2322" s="357"/>
      <c r="C2322" s="356"/>
      <c r="D2322" s="356"/>
      <c r="E2322" s="356"/>
      <c r="F2322" s="356"/>
      <c r="G2322" s="356"/>
      <c r="H2322" s="358"/>
      <c r="I2322" s="359"/>
      <c r="J2322" s="360"/>
      <c r="K2322" s="360"/>
      <c r="L2322" s="22"/>
      <c r="M2322" s="356"/>
      <c r="N2322"/>
      <c r="O2322" s="361"/>
      <c r="P2322" s="356"/>
    </row>
    <row r="2323" spans="1:16">
      <c r="A2323" s="356"/>
      <c r="B2323" s="357"/>
      <c r="C2323" s="356"/>
      <c r="D2323" s="356"/>
      <c r="E2323" s="356"/>
      <c r="F2323" s="356"/>
      <c r="G2323" s="356"/>
      <c r="H2323" s="358"/>
      <c r="I2323" s="359"/>
      <c r="J2323" s="360"/>
      <c r="K2323" s="360"/>
      <c r="L2323" s="22"/>
      <c r="M2323" s="356"/>
      <c r="N2323"/>
      <c r="O2323" s="361"/>
      <c r="P2323" s="356"/>
    </row>
    <row r="2324" spans="1:16">
      <c r="A2324" s="356"/>
      <c r="B2324" s="357"/>
      <c r="C2324" s="356"/>
      <c r="D2324" s="356"/>
      <c r="E2324" s="356"/>
      <c r="F2324" s="356"/>
      <c r="G2324" s="356"/>
      <c r="H2324" s="358"/>
      <c r="I2324" s="359"/>
      <c r="J2324" s="360"/>
      <c r="K2324" s="360"/>
      <c r="L2324" s="22"/>
      <c r="M2324" s="356"/>
      <c r="N2324"/>
      <c r="O2324" s="361"/>
      <c r="P2324" s="356"/>
    </row>
    <row r="2325" spans="1:16">
      <c r="A2325" s="356"/>
      <c r="B2325" s="357"/>
      <c r="C2325" s="356"/>
      <c r="D2325" s="356"/>
      <c r="E2325" s="356"/>
      <c r="F2325" s="356"/>
      <c r="G2325" s="356"/>
      <c r="H2325" s="358"/>
      <c r="I2325" s="359"/>
      <c r="J2325" s="360"/>
      <c r="K2325" s="360"/>
      <c r="L2325" s="22"/>
      <c r="M2325" s="356"/>
      <c r="N2325"/>
      <c r="O2325" s="361"/>
      <c r="P2325" s="356"/>
    </row>
    <row r="2326" spans="1:16">
      <c r="A2326" s="356"/>
      <c r="B2326" s="357"/>
      <c r="C2326" s="356"/>
      <c r="D2326" s="356"/>
      <c r="E2326" s="356"/>
      <c r="F2326" s="356"/>
      <c r="G2326" s="356"/>
      <c r="H2326" s="358"/>
      <c r="I2326" s="359"/>
      <c r="J2326" s="360"/>
      <c r="K2326" s="360"/>
      <c r="L2326" s="22"/>
      <c r="M2326" s="356"/>
      <c r="N2326"/>
      <c r="O2326" s="361"/>
      <c r="P2326" s="356"/>
    </row>
    <row r="2327" spans="1:16">
      <c r="A2327" s="356"/>
      <c r="B2327" s="357"/>
      <c r="C2327" s="356"/>
      <c r="D2327" s="356"/>
      <c r="E2327" s="356"/>
      <c r="F2327" s="356"/>
      <c r="G2327" s="356"/>
      <c r="H2327" s="358"/>
      <c r="I2327" s="359"/>
      <c r="J2327" s="360"/>
      <c r="K2327" s="360"/>
      <c r="L2327" s="22"/>
      <c r="M2327" s="356"/>
      <c r="N2327"/>
      <c r="O2327" s="361"/>
      <c r="P2327" s="356"/>
    </row>
    <row r="2328" spans="1:16">
      <c r="A2328" s="356"/>
      <c r="B2328" s="357"/>
      <c r="C2328" s="356"/>
      <c r="D2328" s="356"/>
      <c r="E2328" s="356"/>
      <c r="F2328" s="356"/>
      <c r="G2328" s="356"/>
      <c r="H2328" s="358"/>
      <c r="I2328" s="359"/>
      <c r="J2328" s="360"/>
      <c r="K2328" s="360"/>
      <c r="L2328" s="22"/>
      <c r="M2328" s="356"/>
      <c r="N2328"/>
      <c r="O2328" s="361"/>
      <c r="P2328" s="356"/>
    </row>
    <row r="2329" spans="1:16">
      <c r="A2329" s="356"/>
      <c r="B2329" s="357"/>
      <c r="C2329" s="356"/>
      <c r="D2329" s="356"/>
      <c r="E2329" s="356"/>
      <c r="F2329" s="356"/>
      <c r="G2329" s="356"/>
      <c r="H2329" s="358"/>
      <c r="I2329" s="359"/>
      <c r="J2329" s="360"/>
      <c r="K2329" s="360"/>
      <c r="L2329" s="22"/>
      <c r="M2329" s="356"/>
      <c r="N2329"/>
      <c r="O2329" s="361"/>
      <c r="P2329" s="356"/>
    </row>
    <row r="2330" spans="1:16">
      <c r="A2330" s="356"/>
      <c r="B2330" s="357"/>
      <c r="C2330" s="356"/>
      <c r="D2330" s="356"/>
      <c r="E2330" s="356"/>
      <c r="F2330" s="356"/>
      <c r="G2330" s="356"/>
      <c r="H2330" s="358"/>
      <c r="I2330" s="359"/>
      <c r="J2330" s="360"/>
      <c r="K2330" s="360"/>
      <c r="L2330" s="22"/>
      <c r="M2330" s="356"/>
      <c r="N2330"/>
      <c r="O2330" s="361"/>
      <c r="P2330" s="356"/>
    </row>
    <row r="2331" spans="1:16">
      <c r="A2331" s="356"/>
      <c r="B2331" s="357"/>
      <c r="C2331" s="356"/>
      <c r="D2331" s="356"/>
      <c r="E2331" s="356"/>
      <c r="F2331" s="356"/>
      <c r="G2331" s="356"/>
      <c r="H2331" s="358"/>
      <c r="I2331" s="359"/>
      <c r="J2331" s="360"/>
      <c r="K2331" s="360"/>
      <c r="L2331" s="22"/>
      <c r="M2331" s="356"/>
      <c r="N2331"/>
      <c r="O2331" s="361"/>
      <c r="P2331" s="356"/>
    </row>
    <row r="2332" spans="1:16">
      <c r="A2332" s="356"/>
      <c r="B2332" s="357"/>
      <c r="C2332" s="356"/>
      <c r="D2332" s="356"/>
      <c r="E2332" s="356"/>
      <c r="F2332" s="356"/>
      <c r="G2332" s="356"/>
      <c r="H2332" s="358"/>
      <c r="I2332" s="359"/>
      <c r="J2332" s="360"/>
      <c r="K2332" s="360"/>
      <c r="L2332" s="22"/>
      <c r="M2332" s="356"/>
      <c r="N2332"/>
      <c r="O2332" s="361"/>
      <c r="P2332" s="356"/>
    </row>
    <row r="2333" spans="1:16">
      <c r="A2333" s="356"/>
      <c r="B2333" s="357"/>
      <c r="C2333" s="356"/>
      <c r="D2333" s="356"/>
      <c r="E2333" s="356"/>
      <c r="F2333" s="356"/>
      <c r="G2333" s="356"/>
      <c r="H2333" s="358"/>
      <c r="I2333" s="359"/>
      <c r="J2333" s="360"/>
      <c r="K2333" s="360"/>
      <c r="L2333" s="22"/>
      <c r="M2333" s="356"/>
      <c r="N2333"/>
      <c r="O2333" s="361"/>
      <c r="P2333" s="356"/>
    </row>
    <row r="2334" spans="1:16">
      <c r="A2334" s="356"/>
      <c r="B2334" s="357"/>
      <c r="C2334" s="356"/>
      <c r="D2334" s="356"/>
      <c r="E2334" s="356"/>
      <c r="F2334" s="356"/>
      <c r="G2334" s="356"/>
      <c r="H2334" s="358"/>
      <c r="I2334" s="359"/>
      <c r="J2334" s="360"/>
      <c r="K2334" s="360"/>
      <c r="L2334" s="22"/>
      <c r="M2334" s="356"/>
      <c r="N2334"/>
      <c r="O2334" s="361"/>
      <c r="P2334" s="356"/>
    </row>
    <row r="2335" spans="1:16">
      <c r="A2335" s="356"/>
      <c r="B2335" s="357"/>
      <c r="C2335" s="356"/>
      <c r="D2335" s="356"/>
      <c r="E2335" s="356"/>
      <c r="F2335" s="356"/>
      <c r="G2335" s="356"/>
      <c r="H2335" s="358"/>
      <c r="I2335" s="359"/>
      <c r="J2335" s="360"/>
      <c r="K2335" s="360"/>
      <c r="L2335" s="22"/>
      <c r="M2335" s="356"/>
      <c r="N2335"/>
      <c r="O2335" s="361"/>
      <c r="P2335" s="356"/>
    </row>
    <row r="2336" spans="1:16">
      <c r="A2336" s="356"/>
      <c r="B2336" s="357"/>
      <c r="C2336" s="356"/>
      <c r="D2336" s="356"/>
      <c r="E2336" s="356"/>
      <c r="F2336" s="356"/>
      <c r="G2336" s="356"/>
      <c r="H2336" s="358"/>
      <c r="I2336" s="359"/>
      <c r="J2336" s="360"/>
      <c r="K2336" s="360"/>
      <c r="L2336" s="22"/>
      <c r="M2336" s="356"/>
      <c r="N2336"/>
      <c r="O2336" s="361"/>
      <c r="P2336" s="356"/>
    </row>
    <row r="2337" spans="1:16">
      <c r="A2337" s="356"/>
      <c r="B2337" s="357"/>
      <c r="C2337" s="356"/>
      <c r="D2337" s="356"/>
      <c r="E2337" s="356"/>
      <c r="F2337" s="356"/>
      <c r="G2337" s="356"/>
      <c r="H2337" s="358"/>
      <c r="I2337" s="359"/>
      <c r="J2337" s="360"/>
      <c r="K2337" s="360"/>
      <c r="L2337" s="22"/>
      <c r="M2337" s="356"/>
      <c r="N2337"/>
      <c r="O2337" s="361"/>
      <c r="P2337" s="356"/>
    </row>
    <row r="2338" spans="1:16">
      <c r="A2338" s="356"/>
      <c r="B2338" s="357"/>
      <c r="C2338" s="356"/>
      <c r="D2338" s="356"/>
      <c r="E2338" s="356"/>
      <c r="F2338" s="356"/>
      <c r="G2338" s="356"/>
      <c r="H2338" s="358"/>
      <c r="I2338" s="359"/>
      <c r="J2338" s="360"/>
      <c r="K2338" s="360"/>
      <c r="L2338" s="22"/>
      <c r="M2338" s="356"/>
      <c r="N2338"/>
      <c r="O2338" s="361"/>
      <c r="P2338" s="356"/>
    </row>
    <row r="2339" spans="1:16">
      <c r="A2339" s="356"/>
      <c r="B2339" s="357"/>
      <c r="C2339" s="356"/>
      <c r="D2339" s="356"/>
      <c r="E2339" s="356"/>
      <c r="F2339" s="356"/>
      <c r="G2339" s="356"/>
      <c r="H2339" s="358"/>
      <c r="I2339" s="359"/>
      <c r="J2339" s="360"/>
      <c r="K2339" s="360"/>
      <c r="L2339" s="22"/>
      <c r="M2339" s="356"/>
      <c r="N2339"/>
      <c r="O2339" s="361"/>
      <c r="P2339" s="356"/>
    </row>
    <row r="2340" spans="1:16">
      <c r="A2340" s="356"/>
      <c r="B2340" s="357"/>
      <c r="C2340" s="356"/>
      <c r="D2340" s="356"/>
      <c r="E2340" s="356"/>
      <c r="F2340" s="356"/>
      <c r="G2340" s="356"/>
      <c r="H2340" s="358"/>
      <c r="I2340" s="359"/>
      <c r="J2340" s="360"/>
      <c r="K2340" s="360"/>
      <c r="L2340" s="22"/>
      <c r="M2340" s="356"/>
      <c r="N2340"/>
      <c r="O2340" s="361"/>
      <c r="P2340" s="356"/>
    </row>
    <row r="2341" spans="1:16">
      <c r="A2341" s="356"/>
      <c r="B2341" s="357"/>
      <c r="C2341" s="356"/>
      <c r="D2341" s="356"/>
      <c r="E2341" s="356"/>
      <c r="F2341" s="356"/>
      <c r="G2341" s="356"/>
      <c r="H2341" s="358"/>
      <c r="I2341" s="359"/>
      <c r="J2341" s="360"/>
      <c r="K2341" s="360"/>
      <c r="L2341" s="22"/>
      <c r="M2341" s="356"/>
      <c r="N2341"/>
      <c r="O2341" s="361"/>
      <c r="P2341" s="356"/>
    </row>
    <row r="2342" spans="1:16">
      <c r="A2342" s="356"/>
      <c r="B2342" s="357"/>
      <c r="C2342" s="356"/>
      <c r="D2342" s="356"/>
      <c r="E2342" s="356"/>
      <c r="F2342" s="356"/>
      <c r="G2342" s="356"/>
      <c r="H2342" s="358"/>
      <c r="I2342" s="359"/>
      <c r="J2342" s="360"/>
      <c r="K2342" s="360"/>
      <c r="L2342" s="22"/>
      <c r="M2342" s="356"/>
      <c r="N2342"/>
      <c r="O2342" s="361"/>
      <c r="P2342" s="356"/>
    </row>
    <row r="2343" spans="1:16">
      <c r="A2343" s="356"/>
      <c r="B2343" s="357"/>
      <c r="C2343" s="356"/>
      <c r="D2343" s="356"/>
      <c r="E2343" s="356"/>
      <c r="F2343" s="356"/>
      <c r="G2343" s="356"/>
      <c r="H2343" s="358"/>
      <c r="I2343" s="359"/>
      <c r="J2343" s="360"/>
      <c r="K2343" s="360"/>
      <c r="L2343" s="22"/>
      <c r="M2343" s="356"/>
      <c r="N2343"/>
      <c r="O2343" s="361"/>
      <c r="P2343" s="356"/>
    </row>
    <row r="2344" spans="1:16">
      <c r="A2344" s="356"/>
      <c r="B2344" s="357"/>
      <c r="C2344" s="356"/>
      <c r="D2344" s="356"/>
      <c r="E2344" s="356"/>
      <c r="F2344" s="356"/>
      <c r="G2344" s="356"/>
      <c r="H2344" s="358"/>
      <c r="I2344" s="359"/>
      <c r="J2344" s="360"/>
      <c r="K2344" s="360"/>
      <c r="L2344" s="22"/>
      <c r="M2344" s="356"/>
      <c r="N2344"/>
      <c r="O2344" s="361"/>
      <c r="P2344" s="356"/>
    </row>
    <row r="2345" spans="1:16">
      <c r="A2345" s="356"/>
      <c r="B2345" s="357"/>
      <c r="C2345" s="356"/>
      <c r="D2345" s="356"/>
      <c r="E2345" s="356"/>
      <c r="F2345" s="356"/>
      <c r="G2345" s="356"/>
      <c r="H2345" s="358"/>
      <c r="I2345" s="359"/>
      <c r="J2345" s="360"/>
      <c r="K2345" s="360"/>
      <c r="L2345" s="22"/>
      <c r="M2345" s="356"/>
      <c r="N2345"/>
      <c r="O2345" s="361"/>
      <c r="P2345" s="356"/>
    </row>
    <row r="2346" spans="1:16">
      <c r="A2346" s="356"/>
      <c r="B2346" s="357"/>
      <c r="C2346" s="356"/>
      <c r="D2346" s="356"/>
      <c r="E2346" s="356"/>
      <c r="F2346" s="356"/>
      <c r="G2346" s="356"/>
      <c r="H2346" s="358"/>
      <c r="I2346" s="359"/>
      <c r="J2346" s="360"/>
      <c r="K2346" s="360"/>
      <c r="L2346" s="22"/>
      <c r="M2346" s="356"/>
      <c r="N2346"/>
      <c r="O2346" s="361"/>
      <c r="P2346" s="356"/>
    </row>
    <row r="2347" spans="1:16">
      <c r="A2347" s="356"/>
      <c r="B2347" s="357"/>
      <c r="C2347" s="356"/>
      <c r="D2347" s="356"/>
      <c r="E2347" s="356"/>
      <c r="F2347" s="356"/>
      <c r="G2347" s="356"/>
      <c r="H2347" s="358"/>
      <c r="I2347" s="359"/>
      <c r="J2347" s="360"/>
      <c r="K2347" s="360"/>
      <c r="L2347" s="22"/>
      <c r="M2347" s="356"/>
      <c r="N2347"/>
      <c r="O2347" s="361"/>
      <c r="P2347" s="356"/>
    </row>
    <row r="2348" spans="1:16">
      <c r="A2348" s="356"/>
      <c r="B2348" s="357"/>
      <c r="C2348" s="356"/>
      <c r="D2348" s="356"/>
      <c r="E2348" s="356"/>
      <c r="F2348" s="356"/>
      <c r="G2348" s="356"/>
      <c r="H2348" s="358"/>
      <c r="I2348" s="359"/>
      <c r="J2348" s="360"/>
      <c r="K2348" s="360"/>
      <c r="L2348" s="22"/>
      <c r="M2348" s="356"/>
      <c r="N2348"/>
      <c r="O2348" s="361"/>
      <c r="P2348" s="356"/>
    </row>
    <row r="2349" spans="1:16">
      <c r="A2349" s="356"/>
      <c r="B2349" s="357"/>
      <c r="C2349" s="356"/>
      <c r="D2349" s="356"/>
      <c r="E2349" s="356"/>
      <c r="F2349" s="356"/>
      <c r="G2349" s="356"/>
      <c r="H2349" s="358"/>
      <c r="I2349" s="359"/>
      <c r="J2349" s="360"/>
      <c r="K2349" s="360"/>
      <c r="L2349" s="22"/>
      <c r="M2349" s="356"/>
      <c r="N2349"/>
      <c r="O2349" s="361"/>
      <c r="P2349" s="356"/>
    </row>
    <row r="2350" spans="1:16">
      <c r="A2350" s="356"/>
      <c r="B2350" s="357"/>
      <c r="C2350" s="356"/>
      <c r="D2350" s="356"/>
      <c r="E2350" s="356"/>
      <c r="F2350" s="356"/>
      <c r="G2350" s="356"/>
      <c r="H2350" s="358"/>
      <c r="I2350" s="359"/>
      <c r="J2350" s="360"/>
      <c r="K2350" s="360"/>
      <c r="L2350" s="22"/>
      <c r="M2350" s="356"/>
      <c r="N2350"/>
      <c r="O2350" s="361"/>
      <c r="P2350" s="356"/>
    </row>
    <row r="2351" spans="1:16">
      <c r="A2351" s="356"/>
      <c r="B2351" s="357"/>
      <c r="C2351" s="356"/>
      <c r="D2351" s="356"/>
      <c r="E2351" s="356"/>
      <c r="F2351" s="356"/>
      <c r="G2351" s="356"/>
      <c r="H2351" s="358"/>
      <c r="I2351" s="359"/>
      <c r="J2351" s="360"/>
      <c r="K2351" s="360"/>
      <c r="L2351" s="22"/>
      <c r="M2351" s="356"/>
      <c r="N2351"/>
      <c r="O2351" s="361"/>
      <c r="P2351" s="356"/>
    </row>
    <row r="2352" spans="1:16">
      <c r="A2352" s="356"/>
      <c r="B2352" s="357"/>
      <c r="C2352" s="356"/>
      <c r="D2352" s="356"/>
      <c r="E2352" s="356"/>
      <c r="F2352" s="356"/>
      <c r="G2352" s="356"/>
      <c r="H2352" s="358"/>
      <c r="I2352" s="359"/>
      <c r="J2352" s="360"/>
      <c r="K2352" s="360"/>
      <c r="L2352" s="22"/>
      <c r="M2352" s="356"/>
      <c r="N2352"/>
      <c r="O2352" s="361"/>
      <c r="P2352" s="356"/>
    </row>
    <row r="2353" spans="1:16">
      <c r="A2353" s="356"/>
      <c r="B2353" s="357"/>
      <c r="C2353" s="356"/>
      <c r="D2353" s="356"/>
      <c r="E2353" s="356"/>
      <c r="F2353" s="356"/>
      <c r="G2353" s="356"/>
      <c r="H2353" s="358"/>
      <c r="I2353" s="359"/>
      <c r="J2353" s="360"/>
      <c r="K2353" s="360"/>
      <c r="L2353" s="22"/>
      <c r="M2353" s="356"/>
      <c r="N2353"/>
      <c r="O2353" s="361"/>
      <c r="P2353" s="356"/>
    </row>
    <row r="2354" spans="1:16">
      <c r="A2354" s="356"/>
      <c r="B2354" s="357"/>
      <c r="C2354" s="356"/>
      <c r="D2354" s="356"/>
      <c r="E2354" s="356"/>
      <c r="F2354" s="356"/>
      <c r="G2354" s="356"/>
      <c r="H2354" s="358"/>
      <c r="I2354" s="359"/>
      <c r="J2354" s="360"/>
      <c r="K2354" s="360"/>
      <c r="L2354" s="22"/>
      <c r="M2354" s="356"/>
      <c r="N2354"/>
      <c r="O2354" s="361"/>
      <c r="P2354" s="356"/>
    </row>
    <row r="2355" spans="1:16">
      <c r="A2355" s="356"/>
      <c r="B2355" s="357"/>
      <c r="C2355" s="356"/>
      <c r="D2355" s="356"/>
      <c r="E2355" s="356"/>
      <c r="F2355" s="356"/>
      <c r="G2355" s="356"/>
      <c r="H2355" s="358"/>
      <c r="I2355" s="359"/>
      <c r="J2355" s="360"/>
      <c r="K2355" s="360"/>
      <c r="L2355" s="22"/>
      <c r="M2355" s="356"/>
      <c r="N2355"/>
      <c r="O2355" s="361"/>
      <c r="P2355" s="356"/>
    </row>
    <row r="2356" spans="1:16">
      <c r="A2356" s="356"/>
      <c r="B2356" s="357"/>
      <c r="C2356" s="356"/>
      <c r="D2356" s="356"/>
      <c r="E2356" s="356"/>
      <c r="F2356" s="356"/>
      <c r="G2356" s="356"/>
      <c r="H2356" s="358"/>
      <c r="I2356" s="359"/>
      <c r="J2356" s="360"/>
      <c r="K2356" s="360"/>
      <c r="L2356" s="22"/>
      <c r="M2356" s="356"/>
      <c r="N2356"/>
      <c r="O2356" s="361"/>
      <c r="P2356" s="356"/>
    </row>
    <row r="2357" spans="1:16">
      <c r="A2357" s="356"/>
      <c r="B2357" s="357"/>
      <c r="C2357" s="356"/>
      <c r="D2357" s="356"/>
      <c r="E2357" s="356"/>
      <c r="F2357" s="356"/>
      <c r="G2357" s="356"/>
      <c r="H2357" s="358"/>
      <c r="I2357" s="359"/>
      <c r="J2357" s="360"/>
      <c r="K2357" s="360"/>
      <c r="L2357" s="22"/>
      <c r="M2357" s="356"/>
      <c r="N2357"/>
      <c r="O2357" s="361"/>
      <c r="P2357" s="356"/>
    </row>
    <row r="2358" spans="1:16">
      <c r="A2358" s="356"/>
      <c r="B2358" s="357"/>
      <c r="C2358" s="356"/>
      <c r="D2358" s="356"/>
      <c r="E2358" s="356"/>
      <c r="F2358" s="356"/>
      <c r="G2358" s="356"/>
      <c r="H2358" s="358"/>
      <c r="I2358" s="359"/>
      <c r="J2358" s="360"/>
      <c r="K2358" s="360"/>
      <c r="L2358" s="22"/>
      <c r="M2358" s="356"/>
      <c r="N2358"/>
      <c r="O2358" s="361"/>
      <c r="P2358" s="356"/>
    </row>
    <row r="2359" spans="1:16">
      <c r="A2359" s="356"/>
      <c r="B2359" s="357"/>
      <c r="C2359" s="356"/>
      <c r="D2359" s="356"/>
      <c r="E2359" s="356"/>
      <c r="F2359" s="356"/>
      <c r="G2359" s="356"/>
      <c r="H2359" s="358"/>
      <c r="I2359" s="359"/>
      <c r="J2359" s="360"/>
      <c r="K2359" s="360"/>
      <c r="L2359" s="22"/>
      <c r="M2359" s="356"/>
      <c r="N2359"/>
      <c r="O2359" s="361"/>
      <c r="P2359" s="356"/>
    </row>
    <row r="2360" spans="1:16">
      <c r="A2360" s="356"/>
      <c r="B2360" s="357"/>
      <c r="C2360" s="356"/>
      <c r="D2360" s="356"/>
      <c r="E2360" s="356"/>
      <c r="F2360" s="356"/>
      <c r="G2360" s="356"/>
      <c r="H2360" s="358"/>
      <c r="I2360" s="359"/>
      <c r="J2360" s="360"/>
      <c r="K2360" s="360"/>
      <c r="L2360" s="22"/>
      <c r="M2360" s="356"/>
      <c r="N2360"/>
      <c r="O2360" s="361"/>
      <c r="P2360" s="356"/>
    </row>
    <row r="2361" spans="1:16">
      <c r="A2361" s="356"/>
      <c r="B2361" s="357"/>
      <c r="C2361" s="356"/>
      <c r="D2361" s="356"/>
      <c r="E2361" s="356"/>
      <c r="F2361" s="356"/>
      <c r="G2361" s="356"/>
      <c r="H2361" s="358"/>
      <c r="I2361" s="359"/>
      <c r="J2361" s="360"/>
      <c r="K2361" s="360"/>
      <c r="L2361" s="22"/>
      <c r="M2361" s="356"/>
      <c r="N2361"/>
      <c r="O2361" s="361"/>
      <c r="P2361" s="356"/>
    </row>
    <row r="2362" spans="1:16">
      <c r="A2362" s="356"/>
      <c r="B2362" s="357"/>
      <c r="C2362" s="356"/>
      <c r="D2362" s="356"/>
      <c r="E2362" s="356"/>
      <c r="F2362" s="356"/>
      <c r="G2362" s="356"/>
      <c r="H2362" s="358"/>
      <c r="I2362" s="359"/>
      <c r="J2362" s="360"/>
      <c r="K2362" s="360"/>
      <c r="L2362" s="22"/>
      <c r="M2362" s="356"/>
      <c r="N2362"/>
      <c r="O2362" s="361"/>
      <c r="P2362" s="356"/>
    </row>
    <row r="2363" spans="1:16">
      <c r="A2363" s="356"/>
      <c r="B2363" s="357"/>
      <c r="C2363" s="356"/>
      <c r="D2363" s="356"/>
      <c r="E2363" s="356"/>
      <c r="F2363" s="356"/>
      <c r="G2363" s="356"/>
      <c r="H2363" s="358"/>
      <c r="I2363" s="359"/>
      <c r="J2363" s="360"/>
      <c r="K2363" s="360"/>
      <c r="L2363" s="22"/>
      <c r="M2363" s="356"/>
      <c r="N2363"/>
      <c r="O2363" s="361"/>
      <c r="P2363" s="356"/>
    </row>
    <row r="2364" spans="1:16">
      <c r="A2364" s="356"/>
      <c r="B2364" s="357"/>
      <c r="C2364" s="356"/>
      <c r="D2364" s="356"/>
      <c r="E2364" s="356"/>
      <c r="F2364" s="356"/>
      <c r="G2364" s="356"/>
      <c r="H2364" s="358"/>
      <c r="I2364" s="359"/>
      <c r="J2364" s="360"/>
      <c r="K2364" s="360"/>
      <c r="L2364" s="22"/>
      <c r="M2364" s="356"/>
      <c r="N2364"/>
      <c r="O2364" s="361"/>
      <c r="P2364" s="356"/>
    </row>
    <row r="2365" spans="1:16">
      <c r="A2365" s="356"/>
      <c r="B2365" s="357"/>
      <c r="C2365" s="356"/>
      <c r="D2365" s="356"/>
      <c r="E2365" s="356"/>
      <c r="F2365" s="356"/>
      <c r="G2365" s="356"/>
      <c r="H2365" s="358"/>
      <c r="I2365" s="359"/>
      <c r="J2365" s="360"/>
      <c r="K2365" s="360"/>
      <c r="L2365" s="22"/>
      <c r="M2365" s="356"/>
      <c r="N2365"/>
      <c r="O2365" s="361"/>
      <c r="P2365" s="356"/>
    </row>
    <row r="2366" spans="1:16">
      <c r="A2366" s="356"/>
      <c r="B2366" s="357"/>
      <c r="C2366" s="356"/>
      <c r="D2366" s="356"/>
      <c r="E2366" s="356"/>
      <c r="F2366" s="356"/>
      <c r="G2366" s="356"/>
      <c r="H2366" s="358"/>
      <c r="I2366" s="359"/>
      <c r="J2366" s="360"/>
      <c r="K2366" s="360"/>
      <c r="L2366" s="22"/>
      <c r="M2366" s="356"/>
      <c r="N2366"/>
      <c r="O2366" s="361"/>
      <c r="P2366" s="356"/>
    </row>
    <row r="2367" spans="1:16">
      <c r="A2367" s="356"/>
      <c r="B2367" s="357"/>
      <c r="C2367" s="356"/>
      <c r="D2367" s="356"/>
      <c r="E2367" s="356"/>
      <c r="F2367" s="356"/>
      <c r="G2367" s="356"/>
      <c r="H2367" s="358"/>
      <c r="I2367" s="359"/>
      <c r="J2367" s="360"/>
      <c r="K2367" s="360"/>
      <c r="L2367" s="22"/>
      <c r="M2367" s="356"/>
      <c r="N2367"/>
      <c r="O2367" s="361"/>
      <c r="P2367" s="356"/>
    </row>
    <row r="2368" spans="1:16">
      <c r="A2368" s="356"/>
      <c r="B2368" s="357"/>
      <c r="C2368" s="356"/>
      <c r="D2368" s="356"/>
      <c r="E2368" s="356"/>
      <c r="F2368" s="356"/>
      <c r="G2368" s="356"/>
      <c r="H2368" s="358"/>
      <c r="I2368" s="359"/>
      <c r="J2368" s="360"/>
      <c r="K2368" s="360"/>
      <c r="L2368" s="22"/>
      <c r="M2368" s="356"/>
      <c r="N2368"/>
      <c r="O2368" s="361"/>
      <c r="P2368" s="356"/>
    </row>
    <row r="2369" spans="1:16">
      <c r="A2369" s="356"/>
      <c r="B2369" s="357"/>
      <c r="C2369" s="356"/>
      <c r="D2369" s="356"/>
      <c r="E2369" s="356"/>
      <c r="F2369" s="356"/>
      <c r="G2369" s="356"/>
      <c r="H2369" s="358"/>
      <c r="I2369" s="359"/>
      <c r="J2369" s="360"/>
      <c r="K2369" s="360"/>
      <c r="L2369" s="22"/>
      <c r="M2369" s="356"/>
      <c r="N2369"/>
      <c r="O2369" s="361"/>
      <c r="P2369" s="356"/>
    </row>
    <row r="2370" spans="1:16">
      <c r="A2370" s="356"/>
      <c r="B2370" s="357"/>
      <c r="C2370" s="356"/>
      <c r="D2370" s="356"/>
      <c r="E2370" s="356"/>
      <c r="F2370" s="356"/>
      <c r="G2370" s="356"/>
      <c r="H2370" s="358"/>
      <c r="I2370" s="359"/>
      <c r="J2370" s="360"/>
      <c r="K2370" s="360"/>
      <c r="L2370" s="22"/>
      <c r="M2370" s="356"/>
      <c r="N2370"/>
      <c r="O2370" s="361"/>
      <c r="P2370" s="356"/>
    </row>
    <row r="2371" spans="1:16">
      <c r="A2371" s="356"/>
      <c r="B2371" s="357"/>
      <c r="C2371" s="356"/>
      <c r="D2371" s="356"/>
      <c r="E2371" s="356"/>
      <c r="F2371" s="356"/>
      <c r="G2371" s="356"/>
      <c r="H2371" s="358"/>
      <c r="I2371" s="359"/>
      <c r="J2371" s="360"/>
      <c r="K2371" s="360"/>
      <c r="L2371" s="22"/>
      <c r="M2371" s="356"/>
      <c r="N2371"/>
      <c r="O2371" s="361"/>
      <c r="P2371" s="356"/>
    </row>
    <row r="2372" spans="1:16">
      <c r="A2372" s="356"/>
      <c r="B2372" s="357"/>
      <c r="C2372" s="356"/>
      <c r="D2372" s="356"/>
      <c r="E2372" s="356"/>
      <c r="F2372" s="356"/>
      <c r="G2372" s="356"/>
      <c r="H2372" s="358"/>
      <c r="I2372" s="359"/>
      <c r="J2372" s="360"/>
      <c r="K2372" s="360"/>
      <c r="L2372" s="22"/>
      <c r="M2372" s="356"/>
      <c r="N2372"/>
      <c r="O2372" s="361"/>
      <c r="P2372" s="356"/>
    </row>
    <row r="2373" spans="1:16">
      <c r="A2373" s="356"/>
      <c r="B2373" s="357"/>
      <c r="C2373" s="356"/>
      <c r="D2373" s="356"/>
      <c r="E2373" s="356"/>
      <c r="F2373" s="356"/>
      <c r="G2373" s="356"/>
      <c r="H2373" s="358"/>
      <c r="I2373" s="359"/>
      <c r="J2373" s="360"/>
      <c r="K2373" s="360"/>
      <c r="L2373" s="22"/>
      <c r="M2373" s="356"/>
      <c r="N2373"/>
      <c r="O2373" s="361"/>
      <c r="P2373" s="356"/>
    </row>
    <row r="2374" spans="1:16">
      <c r="A2374" s="356"/>
      <c r="B2374" s="357"/>
      <c r="C2374" s="356"/>
      <c r="D2374" s="356"/>
      <c r="E2374" s="356"/>
      <c r="F2374" s="356"/>
      <c r="G2374" s="356"/>
      <c r="H2374" s="358"/>
      <c r="I2374" s="359"/>
      <c r="J2374" s="360"/>
      <c r="K2374" s="360"/>
      <c r="L2374" s="22"/>
      <c r="M2374" s="356"/>
      <c r="N2374"/>
      <c r="O2374" s="361"/>
      <c r="P2374" s="356"/>
    </row>
    <row r="2375" spans="1:16">
      <c r="A2375" s="356"/>
      <c r="B2375" s="357"/>
      <c r="C2375" s="356"/>
      <c r="D2375" s="356"/>
      <c r="E2375" s="356"/>
      <c r="F2375" s="356"/>
      <c r="G2375" s="356"/>
      <c r="H2375" s="358"/>
      <c r="I2375" s="359"/>
      <c r="J2375" s="360"/>
      <c r="K2375" s="360"/>
      <c r="L2375" s="22"/>
      <c r="M2375" s="356"/>
      <c r="N2375"/>
      <c r="O2375" s="361"/>
      <c r="P2375" s="356"/>
    </row>
    <row r="2376" spans="1:16">
      <c r="A2376" s="356"/>
      <c r="B2376" s="357"/>
      <c r="C2376" s="356"/>
      <c r="D2376" s="356"/>
      <c r="E2376" s="356"/>
      <c r="F2376" s="356"/>
      <c r="G2376" s="356"/>
      <c r="H2376" s="358"/>
      <c r="I2376" s="359"/>
      <c r="J2376" s="360"/>
      <c r="K2376" s="360"/>
      <c r="L2376" s="22"/>
      <c r="M2376" s="356"/>
      <c r="N2376"/>
      <c r="O2376" s="361"/>
      <c r="P2376" s="356"/>
    </row>
    <row r="2377" spans="1:16">
      <c r="A2377" s="356"/>
      <c r="B2377" s="357"/>
      <c r="C2377" s="356"/>
      <c r="D2377" s="356"/>
      <c r="E2377" s="356"/>
      <c r="F2377" s="356"/>
      <c r="G2377" s="356"/>
      <c r="H2377" s="358"/>
      <c r="I2377" s="359"/>
      <c r="J2377" s="360"/>
      <c r="K2377" s="360"/>
      <c r="L2377" s="22"/>
      <c r="M2377" s="356"/>
      <c r="N2377"/>
      <c r="O2377" s="361"/>
      <c r="P2377" s="356"/>
    </row>
    <row r="2378" spans="1:16">
      <c r="A2378" s="356"/>
      <c r="B2378" s="357"/>
      <c r="C2378" s="356"/>
      <c r="D2378" s="356"/>
      <c r="E2378" s="356"/>
      <c r="F2378" s="356"/>
      <c r="G2378" s="356"/>
      <c r="H2378" s="358"/>
      <c r="I2378" s="359"/>
      <c r="J2378" s="360"/>
      <c r="K2378" s="360"/>
      <c r="L2378" s="22"/>
      <c r="M2378" s="356"/>
      <c r="N2378"/>
      <c r="O2378" s="361"/>
      <c r="P2378" s="356"/>
    </row>
    <row r="2379" spans="1:16">
      <c r="A2379" s="356"/>
      <c r="B2379" s="357"/>
      <c r="C2379" s="356"/>
      <c r="D2379" s="356"/>
      <c r="E2379" s="356"/>
      <c r="F2379" s="356"/>
      <c r="G2379" s="356"/>
      <c r="H2379" s="358"/>
      <c r="I2379" s="359"/>
      <c r="J2379" s="360"/>
      <c r="K2379" s="360"/>
      <c r="L2379" s="22"/>
      <c r="M2379" s="356"/>
      <c r="N2379"/>
      <c r="O2379" s="361"/>
      <c r="P2379" s="356"/>
    </row>
    <row r="2380" spans="1:16">
      <c r="A2380" s="356"/>
      <c r="B2380" s="357"/>
      <c r="C2380" s="356"/>
      <c r="D2380" s="356"/>
      <c r="E2380" s="356"/>
      <c r="F2380" s="356"/>
      <c r="G2380" s="356"/>
      <c r="H2380" s="358"/>
      <c r="I2380" s="359"/>
      <c r="J2380" s="360"/>
      <c r="K2380" s="360"/>
      <c r="L2380" s="22"/>
      <c r="M2380" s="356"/>
      <c r="N2380"/>
      <c r="O2380" s="361"/>
      <c r="P2380" s="356"/>
    </row>
    <row r="2381" spans="1:16">
      <c r="A2381" s="356"/>
      <c r="B2381" s="357"/>
      <c r="C2381" s="356"/>
      <c r="D2381" s="356"/>
      <c r="E2381" s="356"/>
      <c r="F2381" s="356"/>
      <c r="G2381" s="356"/>
      <c r="H2381" s="358"/>
      <c r="I2381" s="359"/>
      <c r="J2381" s="360"/>
      <c r="K2381" s="360"/>
      <c r="L2381" s="22"/>
      <c r="M2381" s="356"/>
      <c r="N2381"/>
      <c r="O2381" s="361"/>
      <c r="P2381" s="356"/>
    </row>
    <row r="2382" spans="1:16">
      <c r="A2382" s="356"/>
      <c r="B2382" s="357"/>
      <c r="C2382" s="356"/>
      <c r="D2382" s="356"/>
      <c r="E2382" s="356"/>
      <c r="F2382" s="356"/>
      <c r="G2382" s="356"/>
      <c r="H2382" s="358"/>
      <c r="I2382" s="359"/>
      <c r="J2382" s="360"/>
      <c r="K2382" s="360"/>
      <c r="L2382" s="22"/>
      <c r="M2382" s="356"/>
      <c r="N2382"/>
      <c r="O2382" s="361"/>
      <c r="P2382" s="356"/>
    </row>
    <row r="2383" spans="1:16">
      <c r="A2383" s="356"/>
      <c r="B2383" s="357"/>
      <c r="C2383" s="356"/>
      <c r="D2383" s="356"/>
      <c r="E2383" s="356"/>
      <c r="F2383" s="356"/>
      <c r="G2383" s="356"/>
      <c r="H2383" s="358"/>
      <c r="I2383" s="359"/>
      <c r="J2383" s="360"/>
      <c r="K2383" s="360"/>
      <c r="L2383" s="22"/>
      <c r="M2383" s="356"/>
      <c r="N2383"/>
      <c r="O2383" s="361"/>
      <c r="P2383" s="356"/>
    </row>
    <row r="2384" spans="1:16">
      <c r="A2384" s="356"/>
      <c r="B2384" s="357"/>
      <c r="C2384" s="356"/>
      <c r="D2384" s="356"/>
      <c r="E2384" s="356"/>
      <c r="F2384" s="356"/>
      <c r="G2384" s="356"/>
      <c r="H2384" s="358"/>
      <c r="I2384" s="359"/>
      <c r="J2384" s="360"/>
      <c r="K2384" s="360"/>
      <c r="L2384" s="22"/>
      <c r="M2384" s="356"/>
      <c r="N2384"/>
      <c r="O2384" s="361"/>
      <c r="P2384" s="356"/>
    </row>
    <row r="2385" spans="1:16">
      <c r="A2385" s="356"/>
      <c r="B2385" s="357"/>
      <c r="C2385" s="356"/>
      <c r="D2385" s="356"/>
      <c r="E2385" s="356"/>
      <c r="F2385" s="356"/>
      <c r="G2385" s="356"/>
      <c r="H2385" s="358"/>
      <c r="I2385" s="359"/>
      <c r="J2385" s="360"/>
      <c r="K2385" s="360"/>
      <c r="L2385" s="22"/>
      <c r="M2385" s="356"/>
      <c r="N2385"/>
      <c r="O2385" s="361"/>
      <c r="P2385" s="356"/>
    </row>
    <row r="2386" spans="1:16">
      <c r="A2386" s="356"/>
      <c r="B2386" s="357"/>
      <c r="C2386" s="356"/>
      <c r="D2386" s="356"/>
      <c r="E2386" s="356"/>
      <c r="F2386" s="356"/>
      <c r="G2386" s="356"/>
      <c r="H2386" s="358"/>
      <c r="I2386" s="359"/>
      <c r="J2386" s="360"/>
      <c r="K2386" s="360"/>
      <c r="L2386" s="22"/>
      <c r="M2386" s="356"/>
      <c r="N2386"/>
      <c r="O2386" s="361"/>
      <c r="P2386" s="356"/>
    </row>
    <row r="2387" spans="1:16">
      <c r="A2387" s="356"/>
      <c r="B2387" s="357"/>
      <c r="C2387" s="356"/>
      <c r="D2387" s="356"/>
      <c r="E2387" s="356"/>
      <c r="F2387" s="356"/>
      <c r="G2387" s="356"/>
      <c r="H2387" s="358"/>
      <c r="I2387" s="359"/>
      <c r="J2387" s="360"/>
      <c r="K2387" s="360"/>
      <c r="L2387" s="22"/>
      <c r="M2387" s="356"/>
      <c r="N2387"/>
      <c r="O2387" s="361"/>
      <c r="P2387" s="356"/>
    </row>
    <row r="2388" spans="1:16">
      <c r="A2388" s="356"/>
      <c r="B2388" s="357"/>
      <c r="C2388" s="356"/>
      <c r="D2388" s="356"/>
      <c r="E2388" s="356"/>
      <c r="F2388" s="356"/>
      <c r="G2388" s="356"/>
      <c r="H2388" s="358"/>
      <c r="I2388" s="359"/>
      <c r="J2388" s="360"/>
      <c r="K2388" s="360"/>
      <c r="L2388" s="22"/>
      <c r="M2388" s="356"/>
      <c r="N2388"/>
      <c r="O2388" s="361"/>
      <c r="P2388" s="356"/>
    </row>
    <row r="2389" spans="1:16">
      <c r="A2389" s="356"/>
      <c r="B2389" s="357"/>
      <c r="C2389" s="356"/>
      <c r="D2389" s="356"/>
      <c r="E2389" s="356"/>
      <c r="F2389" s="356"/>
      <c r="G2389" s="356"/>
      <c r="H2389" s="358"/>
      <c r="I2389" s="359"/>
      <c r="J2389" s="360"/>
      <c r="K2389" s="360"/>
      <c r="L2389" s="22"/>
      <c r="M2389" s="356"/>
      <c r="N2389"/>
      <c r="O2389" s="361"/>
      <c r="P2389" s="356"/>
    </row>
    <row r="2390" spans="1:16">
      <c r="A2390" s="356"/>
      <c r="B2390" s="357"/>
      <c r="C2390" s="356"/>
      <c r="D2390" s="356"/>
      <c r="E2390" s="356"/>
      <c r="F2390" s="356"/>
      <c r="G2390" s="356"/>
      <c r="H2390" s="358"/>
      <c r="I2390" s="359"/>
      <c r="J2390" s="360"/>
      <c r="K2390" s="360"/>
      <c r="L2390" s="22"/>
      <c r="M2390" s="356"/>
      <c r="N2390"/>
      <c r="O2390" s="361"/>
      <c r="P2390" s="356"/>
    </row>
    <row r="2391" spans="1:16">
      <c r="A2391" s="356"/>
      <c r="B2391" s="357"/>
      <c r="C2391" s="356"/>
      <c r="D2391" s="356"/>
      <c r="E2391" s="356"/>
      <c r="F2391" s="356"/>
      <c r="G2391" s="356"/>
      <c r="H2391" s="358"/>
      <c r="I2391" s="359"/>
      <c r="J2391" s="360"/>
      <c r="K2391" s="360"/>
      <c r="L2391" s="22"/>
      <c r="M2391" s="356"/>
      <c r="N2391"/>
      <c r="O2391" s="361"/>
      <c r="P2391" s="356"/>
    </row>
    <row r="2392" spans="1:16">
      <c r="A2392" s="356"/>
      <c r="B2392" s="357"/>
      <c r="C2392" s="356"/>
      <c r="D2392" s="356"/>
      <c r="E2392" s="356"/>
      <c r="F2392" s="356"/>
      <c r="G2392" s="356"/>
      <c r="H2392" s="358"/>
      <c r="I2392" s="359"/>
      <c r="J2392" s="360"/>
      <c r="K2392" s="360"/>
      <c r="L2392" s="22"/>
      <c r="M2392" s="356"/>
      <c r="N2392"/>
      <c r="O2392" s="361"/>
      <c r="P2392" s="356"/>
    </row>
    <row r="2393" spans="1:16">
      <c r="A2393" s="356"/>
      <c r="B2393" s="357"/>
      <c r="C2393" s="356"/>
      <c r="D2393" s="356"/>
      <c r="E2393" s="356"/>
      <c r="F2393" s="356"/>
      <c r="G2393" s="356"/>
      <c r="H2393" s="358"/>
      <c r="I2393" s="359"/>
      <c r="J2393" s="360"/>
      <c r="K2393" s="360"/>
      <c r="L2393" s="22"/>
      <c r="M2393" s="356"/>
      <c r="N2393"/>
      <c r="O2393" s="361"/>
      <c r="P2393" s="356"/>
    </row>
    <row r="2394" spans="1:16">
      <c r="A2394" s="356"/>
      <c r="B2394" s="357"/>
      <c r="C2394" s="356"/>
      <c r="D2394" s="356"/>
      <c r="E2394" s="356"/>
      <c r="F2394" s="356"/>
      <c r="G2394" s="356"/>
      <c r="H2394" s="358"/>
      <c r="I2394" s="359"/>
      <c r="J2394" s="360"/>
      <c r="K2394" s="360"/>
      <c r="L2394" s="22"/>
      <c r="M2394" s="356"/>
      <c r="N2394"/>
      <c r="O2394" s="361"/>
      <c r="P2394" s="356"/>
    </row>
    <row r="2395" spans="1:16">
      <c r="A2395" s="356"/>
      <c r="B2395" s="357"/>
      <c r="C2395" s="356"/>
      <c r="D2395" s="356"/>
      <c r="E2395" s="356"/>
      <c r="F2395" s="356"/>
      <c r="G2395" s="356"/>
      <c r="H2395" s="358"/>
      <c r="I2395" s="359"/>
      <c r="J2395" s="360"/>
      <c r="K2395" s="360"/>
      <c r="L2395" s="22"/>
      <c r="M2395" s="356"/>
      <c r="N2395"/>
      <c r="O2395" s="361"/>
      <c r="P2395" s="356"/>
    </row>
    <row r="2396" spans="1:16">
      <c r="A2396" s="356"/>
      <c r="B2396" s="357"/>
      <c r="C2396" s="356"/>
      <c r="D2396" s="356"/>
      <c r="E2396" s="356"/>
      <c r="F2396" s="356"/>
      <c r="G2396" s="356"/>
      <c r="H2396" s="358"/>
      <c r="I2396" s="359"/>
      <c r="J2396" s="360"/>
      <c r="K2396" s="360"/>
      <c r="L2396" s="22"/>
      <c r="M2396" s="356"/>
      <c r="N2396"/>
      <c r="O2396" s="361"/>
      <c r="P2396" s="356"/>
    </row>
    <row r="2397" spans="1:16">
      <c r="A2397" s="356"/>
      <c r="B2397" s="357"/>
      <c r="C2397" s="356"/>
      <c r="D2397" s="356"/>
      <c r="E2397" s="356"/>
      <c r="F2397" s="356"/>
      <c r="G2397" s="356"/>
      <c r="H2397" s="358"/>
      <c r="I2397" s="359"/>
      <c r="J2397" s="360"/>
      <c r="K2397" s="360"/>
      <c r="L2397" s="22"/>
      <c r="M2397" s="356"/>
      <c r="N2397"/>
      <c r="O2397" s="361"/>
      <c r="P2397" s="356"/>
    </row>
    <row r="2398" spans="1:16">
      <c r="A2398" s="356"/>
      <c r="B2398" s="357"/>
      <c r="C2398" s="356"/>
      <c r="D2398" s="356"/>
      <c r="E2398" s="356"/>
      <c r="F2398" s="356"/>
      <c r="G2398" s="356"/>
      <c r="H2398" s="358"/>
      <c r="I2398" s="359"/>
      <c r="J2398" s="360"/>
      <c r="K2398" s="360"/>
      <c r="L2398" s="22"/>
      <c r="M2398" s="356"/>
      <c r="N2398"/>
      <c r="O2398" s="361"/>
      <c r="P2398" s="356"/>
    </row>
    <row r="2399" spans="1:16">
      <c r="A2399" s="356"/>
      <c r="B2399" s="357"/>
      <c r="C2399" s="356"/>
      <c r="D2399" s="356"/>
      <c r="E2399" s="356"/>
      <c r="F2399" s="356"/>
      <c r="G2399" s="356"/>
      <c r="H2399" s="358"/>
      <c r="I2399" s="359"/>
      <c r="J2399" s="360"/>
      <c r="K2399" s="360"/>
      <c r="L2399" s="22"/>
      <c r="M2399" s="356"/>
      <c r="N2399"/>
      <c r="O2399" s="361"/>
      <c r="P2399" s="356"/>
    </row>
    <row r="2400" spans="1:16">
      <c r="A2400" s="356"/>
      <c r="B2400" s="357"/>
      <c r="C2400" s="356"/>
      <c r="D2400" s="356"/>
      <c r="E2400" s="356"/>
      <c r="F2400" s="356"/>
      <c r="G2400" s="356"/>
      <c r="H2400" s="358"/>
      <c r="I2400" s="359"/>
      <c r="J2400" s="360"/>
      <c r="K2400" s="360"/>
      <c r="L2400" s="22"/>
      <c r="M2400" s="356"/>
      <c r="N2400"/>
      <c r="O2400" s="361"/>
      <c r="P2400" s="356"/>
    </row>
    <row r="2401" spans="1:16">
      <c r="A2401" s="356"/>
      <c r="B2401" s="357"/>
      <c r="C2401" s="356"/>
      <c r="D2401" s="356"/>
      <c r="E2401" s="356"/>
      <c r="F2401" s="356"/>
      <c r="G2401" s="356"/>
      <c r="H2401" s="358"/>
      <c r="I2401" s="359"/>
      <c r="J2401" s="360"/>
      <c r="K2401" s="360"/>
      <c r="L2401" s="22"/>
      <c r="M2401" s="356"/>
      <c r="N2401"/>
      <c r="O2401" s="361"/>
      <c r="P2401" s="356"/>
    </row>
    <row r="2402" spans="1:16">
      <c r="A2402" s="356"/>
      <c r="B2402" s="357"/>
      <c r="C2402" s="356"/>
      <c r="D2402" s="356"/>
      <c r="E2402" s="356"/>
      <c r="F2402" s="356"/>
      <c r="G2402" s="356"/>
      <c r="H2402" s="358"/>
      <c r="I2402" s="359"/>
      <c r="J2402" s="360"/>
      <c r="K2402" s="360"/>
      <c r="L2402" s="22"/>
      <c r="M2402" s="356"/>
      <c r="N2402"/>
      <c r="O2402" s="361"/>
      <c r="P2402" s="356"/>
    </row>
    <row r="2403" spans="1:16">
      <c r="A2403" s="356"/>
      <c r="B2403" s="357"/>
      <c r="C2403" s="356"/>
      <c r="D2403" s="356"/>
      <c r="E2403" s="356"/>
      <c r="F2403" s="356"/>
      <c r="G2403" s="356"/>
      <c r="H2403" s="358"/>
      <c r="I2403" s="359"/>
      <c r="J2403" s="360"/>
      <c r="K2403" s="360"/>
      <c r="L2403" s="22"/>
      <c r="M2403" s="356"/>
      <c r="N2403"/>
      <c r="O2403" s="361"/>
      <c r="P2403" s="356"/>
    </row>
    <row r="2404" spans="1:16">
      <c r="A2404" s="356"/>
      <c r="B2404" s="357"/>
      <c r="C2404" s="356"/>
      <c r="D2404" s="356"/>
      <c r="E2404" s="356"/>
      <c r="F2404" s="356"/>
      <c r="G2404" s="356"/>
      <c r="H2404" s="358"/>
      <c r="I2404" s="359"/>
      <c r="J2404" s="360"/>
      <c r="K2404" s="360"/>
      <c r="L2404" s="22"/>
      <c r="M2404" s="356"/>
      <c r="N2404"/>
      <c r="O2404" s="361"/>
      <c r="P2404" s="356"/>
    </row>
    <row r="2405" spans="1:16">
      <c r="A2405" s="356"/>
      <c r="B2405" s="357"/>
      <c r="C2405" s="356"/>
      <c r="D2405" s="356"/>
      <c r="E2405" s="356"/>
      <c r="F2405" s="356"/>
      <c r="G2405" s="356"/>
      <c r="H2405" s="358"/>
      <c r="I2405" s="359"/>
      <c r="J2405" s="360"/>
      <c r="K2405" s="360"/>
      <c r="L2405" s="22"/>
      <c r="M2405" s="356"/>
      <c r="N2405"/>
      <c r="O2405" s="361"/>
      <c r="P2405" s="356"/>
    </row>
    <row r="2406" spans="1:16">
      <c r="A2406" s="356"/>
      <c r="B2406" s="357"/>
      <c r="C2406" s="356"/>
      <c r="D2406" s="356"/>
      <c r="E2406" s="356"/>
      <c r="F2406" s="356"/>
      <c r="G2406" s="356"/>
      <c r="H2406" s="358"/>
      <c r="I2406" s="359"/>
      <c r="J2406" s="360"/>
      <c r="K2406" s="360"/>
      <c r="L2406" s="22"/>
      <c r="M2406" s="356"/>
      <c r="N2406"/>
      <c r="O2406" s="361"/>
      <c r="P2406" s="356"/>
    </row>
    <row r="2407" spans="1:16">
      <c r="A2407" s="356"/>
      <c r="B2407" s="357"/>
      <c r="C2407" s="356"/>
      <c r="D2407" s="356"/>
      <c r="E2407" s="356"/>
      <c r="F2407" s="356"/>
      <c r="G2407" s="356"/>
      <c r="H2407" s="358"/>
      <c r="I2407" s="359"/>
      <c r="J2407" s="360"/>
      <c r="K2407" s="360"/>
      <c r="L2407" s="22"/>
      <c r="M2407" s="356"/>
      <c r="N2407"/>
      <c r="O2407" s="361"/>
      <c r="P2407" s="356"/>
    </row>
    <row r="2408" spans="1:16">
      <c r="A2408" s="356"/>
      <c r="B2408" s="357"/>
      <c r="C2408" s="356"/>
      <c r="D2408" s="356"/>
      <c r="E2408" s="356"/>
      <c r="F2408" s="356"/>
      <c r="G2408" s="356"/>
      <c r="H2408" s="358"/>
      <c r="I2408" s="359"/>
      <c r="J2408" s="360"/>
      <c r="K2408" s="360"/>
      <c r="L2408" s="22"/>
      <c r="M2408" s="356"/>
      <c r="N2408"/>
      <c r="O2408" s="361"/>
      <c r="P2408" s="356"/>
    </row>
    <row r="2409" spans="1:16">
      <c r="A2409" s="356"/>
      <c r="B2409" s="357"/>
      <c r="C2409" s="356"/>
      <c r="D2409" s="356"/>
      <c r="E2409" s="356"/>
      <c r="F2409" s="356"/>
      <c r="G2409" s="356"/>
      <c r="H2409" s="358"/>
      <c r="I2409" s="359"/>
      <c r="J2409" s="360"/>
      <c r="K2409" s="360"/>
      <c r="L2409" s="22"/>
      <c r="M2409" s="356"/>
      <c r="N2409"/>
      <c r="O2409" s="361"/>
      <c r="P2409" s="356"/>
    </row>
    <row r="2410" spans="1:16">
      <c r="A2410" s="356"/>
      <c r="B2410" s="357"/>
      <c r="C2410" s="356"/>
      <c r="D2410" s="356"/>
      <c r="E2410" s="356"/>
      <c r="F2410" s="356"/>
      <c r="G2410" s="356"/>
      <c r="H2410" s="358"/>
      <c r="I2410" s="359"/>
      <c r="J2410" s="360"/>
      <c r="K2410" s="360"/>
      <c r="L2410" s="22"/>
      <c r="M2410" s="356"/>
      <c r="N2410"/>
      <c r="O2410" s="361"/>
      <c r="P2410" s="356"/>
    </row>
    <row r="2411" spans="1:16">
      <c r="A2411" s="356"/>
      <c r="B2411" s="357"/>
      <c r="C2411" s="356"/>
      <c r="D2411" s="356"/>
      <c r="E2411" s="356"/>
      <c r="F2411" s="356"/>
      <c r="G2411" s="356"/>
      <c r="H2411" s="358"/>
      <c r="I2411" s="359"/>
      <c r="J2411" s="360"/>
      <c r="K2411" s="360"/>
      <c r="L2411" s="22"/>
      <c r="M2411" s="356"/>
      <c r="N2411"/>
      <c r="O2411" s="361"/>
      <c r="P2411" s="356"/>
    </row>
    <row r="2412" spans="1:16">
      <c r="A2412" s="356"/>
      <c r="B2412" s="357"/>
      <c r="C2412" s="356"/>
      <c r="D2412" s="356"/>
      <c r="E2412" s="356"/>
      <c r="F2412" s="356"/>
      <c r="G2412" s="356"/>
      <c r="H2412" s="358"/>
      <c r="I2412" s="359"/>
      <c r="J2412" s="360"/>
      <c r="K2412" s="360"/>
      <c r="L2412" s="22"/>
      <c r="M2412" s="356"/>
      <c r="N2412"/>
      <c r="O2412" s="361"/>
      <c r="P2412" s="356"/>
    </row>
    <row r="2413" spans="1:16">
      <c r="A2413" s="356"/>
      <c r="B2413" s="357"/>
      <c r="C2413" s="356"/>
      <c r="D2413" s="356"/>
      <c r="E2413" s="356"/>
      <c r="F2413" s="356"/>
      <c r="G2413" s="356"/>
      <c r="H2413" s="358"/>
      <c r="I2413" s="359"/>
      <c r="J2413" s="360"/>
      <c r="K2413" s="360"/>
      <c r="L2413" s="22"/>
      <c r="M2413" s="356"/>
      <c r="N2413"/>
      <c r="O2413" s="361"/>
      <c r="P2413" s="356"/>
    </row>
    <row r="2414" spans="1:16">
      <c r="A2414" s="356"/>
      <c r="B2414" s="357"/>
      <c r="C2414" s="356"/>
      <c r="D2414" s="356"/>
      <c r="E2414" s="356"/>
      <c r="F2414" s="356"/>
      <c r="G2414" s="356"/>
      <c r="H2414" s="358"/>
      <c r="I2414" s="359"/>
      <c r="J2414" s="360"/>
      <c r="K2414" s="360"/>
      <c r="L2414" s="22"/>
      <c r="M2414" s="356"/>
      <c r="N2414"/>
      <c r="O2414" s="361"/>
      <c r="P2414" s="356"/>
    </row>
    <row r="2415" spans="1:16">
      <c r="A2415" s="356"/>
      <c r="B2415" s="357"/>
      <c r="C2415" s="356"/>
      <c r="D2415" s="356"/>
      <c r="E2415" s="356"/>
      <c r="F2415" s="356"/>
      <c r="G2415" s="356"/>
      <c r="H2415" s="358"/>
      <c r="I2415" s="359"/>
      <c r="J2415" s="360"/>
      <c r="K2415" s="360"/>
      <c r="L2415" s="22"/>
      <c r="M2415" s="356"/>
      <c r="N2415"/>
      <c r="O2415" s="361"/>
      <c r="P2415" s="356"/>
    </row>
    <row r="2416" spans="1:16">
      <c r="A2416" s="356"/>
      <c r="B2416" s="357"/>
      <c r="C2416" s="356"/>
      <c r="D2416" s="356"/>
      <c r="E2416" s="356"/>
      <c r="F2416" s="356"/>
      <c r="G2416" s="356"/>
      <c r="H2416" s="358"/>
      <c r="I2416" s="359"/>
      <c r="J2416" s="360"/>
      <c r="K2416" s="360"/>
      <c r="L2416" s="22"/>
      <c r="M2416" s="356"/>
      <c r="N2416"/>
      <c r="O2416" s="361"/>
      <c r="P2416" s="356"/>
    </row>
    <row r="2417" spans="1:16">
      <c r="A2417" s="356"/>
      <c r="B2417" s="357"/>
      <c r="C2417" s="356"/>
      <c r="D2417" s="356"/>
      <c r="E2417" s="356"/>
      <c r="F2417" s="356"/>
      <c r="G2417" s="356"/>
      <c r="H2417" s="358"/>
      <c r="I2417" s="359"/>
      <c r="J2417" s="360"/>
      <c r="K2417" s="360"/>
      <c r="L2417" s="22"/>
      <c r="M2417" s="356"/>
      <c r="N2417"/>
      <c r="O2417" s="361"/>
      <c r="P2417" s="356"/>
    </row>
    <row r="2418" spans="1:16">
      <c r="A2418" s="356"/>
      <c r="B2418" s="357"/>
      <c r="C2418" s="356"/>
      <c r="D2418" s="356"/>
      <c r="E2418" s="356"/>
      <c r="F2418" s="356"/>
      <c r="G2418" s="356"/>
      <c r="H2418" s="358"/>
      <c r="I2418" s="359"/>
      <c r="J2418" s="360"/>
      <c r="K2418" s="360"/>
      <c r="L2418" s="22"/>
      <c r="M2418" s="356"/>
      <c r="N2418"/>
      <c r="O2418" s="361"/>
      <c r="P2418" s="356"/>
    </row>
    <row r="2419" spans="1:16">
      <c r="A2419" s="356"/>
      <c r="B2419" s="357"/>
      <c r="C2419" s="356"/>
      <c r="D2419" s="356"/>
      <c r="E2419" s="356"/>
      <c r="F2419" s="356"/>
      <c r="G2419" s="356"/>
      <c r="H2419" s="358"/>
      <c r="I2419" s="359"/>
      <c r="J2419" s="360"/>
      <c r="K2419" s="360"/>
      <c r="L2419" s="22"/>
      <c r="M2419" s="356"/>
      <c r="N2419"/>
      <c r="O2419" s="361"/>
      <c r="P2419" s="356"/>
    </row>
    <row r="2420" spans="1:16">
      <c r="A2420" s="356"/>
      <c r="B2420" s="357"/>
      <c r="C2420" s="356"/>
      <c r="D2420" s="356"/>
      <c r="E2420" s="356"/>
      <c r="F2420" s="356"/>
      <c r="G2420" s="356"/>
      <c r="H2420" s="358"/>
      <c r="I2420" s="359"/>
      <c r="J2420" s="360"/>
      <c r="K2420" s="360"/>
      <c r="L2420" s="22"/>
      <c r="M2420" s="356"/>
      <c r="N2420"/>
      <c r="O2420" s="361"/>
      <c r="P2420" s="356"/>
    </row>
    <row r="2421" spans="1:16">
      <c r="A2421" s="356"/>
      <c r="B2421" s="357"/>
      <c r="C2421" s="356"/>
      <c r="D2421" s="356"/>
      <c r="E2421" s="356"/>
      <c r="F2421" s="356"/>
      <c r="G2421" s="356"/>
      <c r="H2421" s="358"/>
      <c r="I2421" s="359"/>
      <c r="J2421" s="360"/>
      <c r="K2421" s="360"/>
      <c r="L2421" s="22"/>
      <c r="M2421" s="356"/>
      <c r="N2421"/>
      <c r="O2421" s="361"/>
      <c r="P2421" s="356"/>
    </row>
    <row r="2422" spans="1:16">
      <c r="A2422" s="356"/>
      <c r="B2422" s="357"/>
      <c r="C2422" s="356"/>
      <c r="D2422" s="356"/>
      <c r="E2422" s="356"/>
      <c r="F2422" s="356"/>
      <c r="G2422" s="356"/>
      <c r="H2422" s="358"/>
      <c r="I2422" s="359"/>
      <c r="J2422" s="360"/>
      <c r="K2422" s="360"/>
      <c r="L2422" s="22"/>
      <c r="M2422" s="356"/>
      <c r="N2422"/>
      <c r="O2422" s="361"/>
      <c r="P2422" s="356"/>
    </row>
    <row r="2423" spans="1:16">
      <c r="A2423" s="356"/>
      <c r="B2423" s="357"/>
      <c r="C2423" s="356"/>
      <c r="D2423" s="356"/>
      <c r="E2423" s="356"/>
      <c r="F2423" s="356"/>
      <c r="G2423" s="356"/>
      <c r="H2423" s="358"/>
      <c r="I2423" s="359"/>
      <c r="J2423" s="360"/>
      <c r="K2423" s="360"/>
      <c r="L2423" s="22"/>
      <c r="M2423" s="356"/>
      <c r="N2423"/>
      <c r="O2423" s="361"/>
      <c r="P2423" s="356"/>
    </row>
    <row r="2424" spans="1:16">
      <c r="A2424" s="356"/>
      <c r="B2424" s="357"/>
      <c r="C2424" s="356"/>
      <c r="D2424" s="356"/>
      <c r="E2424" s="356"/>
      <c r="F2424" s="356"/>
      <c r="G2424" s="356"/>
      <c r="H2424" s="358"/>
      <c r="I2424" s="359"/>
      <c r="J2424" s="360"/>
      <c r="K2424" s="360"/>
      <c r="L2424" s="22"/>
      <c r="M2424" s="356"/>
      <c r="N2424"/>
      <c r="O2424" s="361"/>
      <c r="P2424" s="356"/>
    </row>
    <row r="2425" spans="1:16">
      <c r="A2425" s="356"/>
      <c r="B2425" s="357"/>
      <c r="C2425" s="356"/>
      <c r="D2425" s="356"/>
      <c r="E2425" s="356"/>
      <c r="F2425" s="356"/>
      <c r="G2425" s="356"/>
      <c r="H2425" s="358"/>
      <c r="I2425" s="359"/>
      <c r="J2425" s="360"/>
      <c r="K2425" s="360"/>
      <c r="L2425" s="22"/>
      <c r="M2425" s="356"/>
      <c r="N2425"/>
      <c r="O2425" s="361"/>
      <c r="P2425" s="356"/>
    </row>
    <row r="2426" spans="1:16">
      <c r="A2426" s="356"/>
      <c r="B2426" s="357"/>
      <c r="C2426" s="356"/>
      <c r="D2426" s="356"/>
      <c r="E2426" s="356"/>
      <c r="F2426" s="356"/>
      <c r="G2426" s="356"/>
      <c r="H2426" s="358"/>
      <c r="I2426" s="359"/>
      <c r="J2426" s="360"/>
      <c r="K2426" s="360"/>
      <c r="L2426" s="22"/>
      <c r="M2426" s="356"/>
      <c r="N2426"/>
      <c r="O2426" s="361"/>
      <c r="P2426" s="356"/>
    </row>
    <row r="2427" spans="1:16">
      <c r="A2427" s="356"/>
      <c r="B2427" s="357"/>
      <c r="C2427" s="356"/>
      <c r="D2427" s="356"/>
      <c r="E2427" s="356"/>
      <c r="F2427" s="356"/>
      <c r="G2427" s="356"/>
      <c r="H2427" s="358"/>
      <c r="I2427" s="359"/>
      <c r="J2427" s="360"/>
      <c r="K2427" s="360"/>
      <c r="L2427" s="22"/>
      <c r="M2427" s="356"/>
      <c r="N2427"/>
      <c r="O2427" s="361"/>
      <c r="P2427" s="356"/>
    </row>
    <row r="2428" spans="1:16">
      <c r="A2428" s="356"/>
      <c r="B2428" s="357"/>
      <c r="C2428" s="356"/>
      <c r="D2428" s="356"/>
      <c r="E2428" s="356"/>
      <c r="F2428" s="356"/>
      <c r="G2428" s="356"/>
      <c r="H2428" s="358"/>
      <c r="I2428" s="359"/>
      <c r="J2428" s="360"/>
      <c r="K2428" s="360"/>
      <c r="L2428" s="22"/>
      <c r="M2428" s="356"/>
      <c r="N2428"/>
      <c r="O2428" s="361"/>
      <c r="P2428" s="356"/>
    </row>
    <row r="2429" spans="1:16">
      <c r="A2429" s="356"/>
      <c r="B2429" s="357"/>
      <c r="C2429" s="356"/>
      <c r="D2429" s="356"/>
      <c r="E2429" s="356"/>
      <c r="F2429" s="356"/>
      <c r="G2429" s="356"/>
      <c r="H2429" s="358"/>
      <c r="I2429" s="359"/>
      <c r="J2429" s="360"/>
      <c r="K2429" s="360"/>
      <c r="L2429" s="22"/>
      <c r="M2429" s="356"/>
      <c r="N2429"/>
      <c r="O2429" s="361"/>
      <c r="P2429" s="356"/>
    </row>
    <row r="2430" spans="1:16">
      <c r="A2430" s="356"/>
      <c r="B2430" s="357"/>
      <c r="C2430" s="356"/>
      <c r="D2430" s="356"/>
      <c r="E2430" s="356"/>
      <c r="F2430" s="356"/>
      <c r="G2430" s="356"/>
      <c r="H2430" s="358"/>
      <c r="I2430" s="359"/>
      <c r="J2430" s="360"/>
      <c r="K2430" s="360"/>
      <c r="L2430" s="22"/>
      <c r="M2430" s="356"/>
      <c r="N2430"/>
      <c r="O2430" s="361"/>
      <c r="P2430" s="356"/>
    </row>
    <row r="2431" spans="1:16">
      <c r="A2431" s="356"/>
      <c r="B2431" s="357"/>
      <c r="C2431" s="356"/>
      <c r="D2431" s="356"/>
      <c r="E2431" s="356"/>
      <c r="F2431" s="356"/>
      <c r="G2431" s="356"/>
      <c r="H2431" s="358"/>
      <c r="I2431" s="359"/>
      <c r="J2431" s="360"/>
      <c r="K2431" s="360"/>
      <c r="L2431" s="22"/>
      <c r="M2431" s="356"/>
      <c r="N2431"/>
      <c r="O2431" s="361"/>
      <c r="P2431" s="356"/>
    </row>
    <row r="2432" spans="1:16">
      <c r="A2432" s="356"/>
      <c r="B2432" s="357"/>
      <c r="C2432" s="356"/>
      <c r="D2432" s="356"/>
      <c r="E2432" s="356"/>
      <c r="F2432" s="356"/>
      <c r="G2432" s="356"/>
      <c r="H2432" s="358"/>
      <c r="I2432" s="359"/>
      <c r="J2432" s="360"/>
      <c r="K2432" s="360"/>
      <c r="L2432" s="22"/>
      <c r="M2432" s="356"/>
      <c r="N2432"/>
      <c r="O2432" s="361"/>
      <c r="P2432" s="356"/>
    </row>
    <row r="2433" spans="1:16">
      <c r="A2433" s="356"/>
      <c r="B2433" s="357"/>
      <c r="C2433" s="356"/>
      <c r="D2433" s="356"/>
      <c r="E2433" s="356"/>
      <c r="F2433" s="356"/>
      <c r="G2433" s="356"/>
      <c r="H2433" s="358"/>
      <c r="I2433" s="359"/>
      <c r="J2433" s="360"/>
      <c r="K2433" s="360"/>
      <c r="L2433" s="22"/>
      <c r="M2433" s="356"/>
      <c r="N2433"/>
      <c r="O2433" s="361"/>
      <c r="P2433" s="356"/>
    </row>
    <row r="2434" spans="1:16">
      <c r="A2434" s="356"/>
      <c r="B2434" s="357"/>
      <c r="C2434" s="356"/>
      <c r="D2434" s="356"/>
      <c r="E2434" s="356"/>
      <c r="F2434" s="356"/>
      <c r="G2434" s="356"/>
      <c r="H2434" s="358"/>
      <c r="I2434" s="359"/>
      <c r="J2434" s="360"/>
      <c r="K2434" s="360"/>
      <c r="L2434" s="22"/>
      <c r="M2434" s="356"/>
      <c r="N2434"/>
      <c r="O2434" s="361"/>
      <c r="P2434" s="356"/>
    </row>
    <row r="2435" spans="1:16">
      <c r="A2435" s="356"/>
      <c r="B2435" s="357"/>
      <c r="C2435" s="356"/>
      <c r="D2435" s="356"/>
      <c r="E2435" s="356"/>
      <c r="F2435" s="356"/>
      <c r="G2435" s="356"/>
      <c r="H2435" s="358"/>
      <c r="I2435" s="359"/>
      <c r="J2435" s="360"/>
      <c r="K2435" s="360"/>
      <c r="L2435" s="22"/>
      <c r="M2435" s="356"/>
      <c r="N2435"/>
      <c r="O2435" s="361"/>
      <c r="P2435" s="356"/>
    </row>
    <row r="2436" spans="1:16">
      <c r="A2436" s="356"/>
      <c r="B2436" s="357"/>
      <c r="C2436" s="356"/>
      <c r="D2436" s="356"/>
      <c r="E2436" s="356"/>
      <c r="F2436" s="356"/>
      <c r="G2436" s="356"/>
      <c r="H2436" s="358"/>
      <c r="I2436" s="359"/>
      <c r="J2436" s="360"/>
      <c r="K2436" s="360"/>
      <c r="L2436" s="22"/>
      <c r="M2436" s="356"/>
      <c r="N2436"/>
      <c r="O2436" s="361"/>
      <c r="P2436" s="356"/>
    </row>
    <row r="2437" spans="1:16">
      <c r="A2437" s="356"/>
      <c r="B2437" s="357"/>
      <c r="C2437" s="356"/>
      <c r="D2437" s="356"/>
      <c r="E2437" s="356"/>
      <c r="F2437" s="356"/>
      <c r="G2437" s="356"/>
      <c r="H2437" s="358"/>
      <c r="I2437" s="359"/>
      <c r="J2437" s="360"/>
      <c r="K2437" s="360"/>
      <c r="L2437" s="22"/>
      <c r="M2437" s="356"/>
      <c r="N2437"/>
      <c r="O2437" s="361"/>
      <c r="P2437" s="356"/>
    </row>
    <row r="2438" spans="1:16">
      <c r="A2438" s="356"/>
      <c r="B2438" s="357"/>
      <c r="C2438" s="356"/>
      <c r="D2438" s="356"/>
      <c r="E2438" s="356"/>
      <c r="F2438" s="356"/>
      <c r="G2438" s="356"/>
      <c r="H2438" s="358"/>
      <c r="I2438" s="359"/>
      <c r="J2438" s="360"/>
      <c r="K2438" s="360"/>
      <c r="L2438" s="22"/>
      <c r="M2438" s="356"/>
      <c r="N2438"/>
      <c r="O2438" s="361"/>
      <c r="P2438" s="356"/>
    </row>
    <row r="2439" spans="1:16">
      <c r="A2439" s="356"/>
      <c r="B2439" s="357"/>
      <c r="C2439" s="356"/>
      <c r="D2439" s="356"/>
      <c r="E2439" s="356"/>
      <c r="F2439" s="356"/>
      <c r="G2439" s="356"/>
      <c r="H2439" s="358"/>
      <c r="I2439" s="359"/>
      <c r="J2439" s="360"/>
      <c r="K2439" s="360"/>
      <c r="L2439" s="22"/>
      <c r="M2439" s="356"/>
      <c r="N2439"/>
      <c r="O2439" s="361"/>
      <c r="P2439" s="356"/>
    </row>
    <row r="2440" spans="1:16">
      <c r="A2440" s="356"/>
      <c r="B2440" s="357"/>
      <c r="C2440" s="356"/>
      <c r="D2440" s="356"/>
      <c r="E2440" s="356"/>
      <c r="F2440" s="356"/>
      <c r="G2440" s="356"/>
      <c r="H2440" s="358"/>
      <c r="I2440" s="359"/>
      <c r="J2440" s="360"/>
      <c r="K2440" s="360"/>
      <c r="L2440" s="22"/>
      <c r="M2440" s="356"/>
      <c r="N2440"/>
      <c r="O2440" s="361"/>
      <c r="P2440" s="356"/>
    </row>
    <row r="2441" spans="1:16">
      <c r="A2441" s="356"/>
      <c r="B2441" s="357"/>
      <c r="C2441" s="356"/>
      <c r="D2441" s="356"/>
      <c r="E2441" s="356"/>
      <c r="F2441" s="356"/>
      <c r="G2441" s="356"/>
      <c r="H2441" s="358"/>
      <c r="I2441" s="359"/>
      <c r="J2441" s="360"/>
      <c r="K2441" s="360"/>
      <c r="L2441" s="22"/>
      <c r="M2441" s="356"/>
      <c r="N2441"/>
      <c r="O2441" s="361"/>
      <c r="P2441" s="356"/>
    </row>
    <row r="2442" spans="1:16">
      <c r="A2442" s="356"/>
      <c r="B2442" s="357"/>
      <c r="C2442" s="356"/>
      <c r="D2442" s="356"/>
      <c r="E2442" s="356"/>
      <c r="F2442" s="356"/>
      <c r="G2442" s="356"/>
      <c r="H2442" s="358"/>
      <c r="I2442" s="359"/>
      <c r="J2442" s="360"/>
      <c r="K2442" s="360"/>
      <c r="L2442" s="22"/>
      <c r="M2442" s="356"/>
      <c r="N2442"/>
      <c r="O2442" s="361"/>
      <c r="P2442" s="356"/>
    </row>
    <row r="2443" spans="1:16">
      <c r="A2443" s="356"/>
      <c r="B2443" s="357"/>
      <c r="C2443" s="356"/>
      <c r="D2443" s="356"/>
      <c r="E2443" s="356"/>
      <c r="F2443" s="356"/>
      <c r="G2443" s="356"/>
      <c r="H2443" s="358"/>
      <c r="I2443" s="359"/>
      <c r="J2443" s="360"/>
      <c r="K2443" s="360"/>
      <c r="L2443" s="22"/>
      <c r="M2443" s="356"/>
      <c r="N2443"/>
      <c r="O2443" s="361"/>
      <c r="P2443" s="356"/>
    </row>
    <row r="2444" spans="1:16">
      <c r="A2444" s="356"/>
      <c r="B2444" s="357"/>
      <c r="C2444" s="356"/>
      <c r="D2444" s="356"/>
      <c r="E2444" s="356"/>
      <c r="F2444" s="356"/>
      <c r="G2444" s="356"/>
      <c r="H2444" s="358"/>
      <c r="I2444" s="359"/>
      <c r="J2444" s="360"/>
      <c r="K2444" s="360"/>
      <c r="L2444" s="22"/>
      <c r="M2444" s="356"/>
      <c r="N2444"/>
      <c r="O2444" s="361"/>
      <c r="P2444" s="356"/>
    </row>
    <row r="2445" spans="1:16">
      <c r="A2445" s="356"/>
      <c r="B2445" s="357"/>
      <c r="C2445" s="356"/>
      <c r="D2445" s="356"/>
      <c r="E2445" s="356"/>
      <c r="F2445" s="356"/>
      <c r="G2445" s="356"/>
      <c r="H2445" s="358"/>
      <c r="I2445" s="359"/>
      <c r="J2445" s="360"/>
      <c r="K2445" s="360"/>
      <c r="L2445" s="22"/>
      <c r="M2445" s="356"/>
      <c r="N2445"/>
      <c r="O2445" s="361"/>
      <c r="P2445" s="356"/>
    </row>
    <row r="2446" spans="1:16">
      <c r="A2446" s="356"/>
      <c r="B2446" s="357"/>
      <c r="C2446" s="356"/>
      <c r="D2446" s="356"/>
      <c r="E2446" s="356"/>
      <c r="F2446" s="356"/>
      <c r="G2446" s="356"/>
      <c r="H2446" s="358"/>
      <c r="I2446" s="359"/>
      <c r="J2446" s="360"/>
      <c r="K2446" s="360"/>
      <c r="L2446" s="22"/>
      <c r="M2446" s="356"/>
      <c r="N2446"/>
      <c r="O2446" s="361"/>
      <c r="P2446" s="356"/>
    </row>
    <row r="2447" spans="1:16">
      <c r="A2447" s="356"/>
      <c r="B2447" s="357"/>
      <c r="C2447" s="356"/>
      <c r="D2447" s="356"/>
      <c r="E2447" s="356"/>
      <c r="F2447" s="356"/>
      <c r="G2447" s="356"/>
      <c r="H2447" s="358"/>
      <c r="I2447" s="359"/>
      <c r="J2447" s="360"/>
      <c r="K2447" s="360"/>
      <c r="L2447" s="22"/>
      <c r="M2447" s="356"/>
      <c r="N2447"/>
      <c r="O2447" s="361"/>
      <c r="P2447" s="356"/>
    </row>
    <row r="2448" spans="1:16">
      <c r="A2448" s="356"/>
      <c r="B2448" s="357"/>
      <c r="C2448" s="356"/>
      <c r="D2448" s="356"/>
      <c r="E2448" s="356"/>
      <c r="F2448" s="356"/>
      <c r="G2448" s="356"/>
      <c r="H2448" s="358"/>
      <c r="I2448" s="359"/>
      <c r="J2448" s="360"/>
      <c r="K2448" s="360"/>
      <c r="L2448" s="22"/>
      <c r="M2448" s="356"/>
      <c r="N2448"/>
      <c r="O2448" s="361"/>
      <c r="P2448" s="356"/>
    </row>
    <row r="2449" spans="1:16">
      <c r="A2449" s="356"/>
      <c r="B2449" s="357"/>
      <c r="C2449" s="356"/>
      <c r="D2449" s="356"/>
      <c r="E2449" s="356"/>
      <c r="F2449" s="356"/>
      <c r="G2449" s="356"/>
      <c r="H2449" s="358"/>
      <c r="I2449" s="359"/>
      <c r="J2449" s="360"/>
      <c r="K2449" s="360"/>
      <c r="L2449" s="22"/>
      <c r="M2449" s="356"/>
      <c r="N2449"/>
      <c r="O2449" s="361"/>
      <c r="P2449" s="356"/>
    </row>
    <row r="2450" spans="1:16">
      <c r="A2450" s="356"/>
      <c r="B2450" s="357"/>
      <c r="C2450" s="356"/>
      <c r="D2450" s="356"/>
      <c r="E2450" s="356"/>
      <c r="F2450" s="356"/>
      <c r="G2450" s="356"/>
      <c r="H2450" s="358"/>
      <c r="I2450" s="359"/>
      <c r="J2450" s="360"/>
      <c r="K2450" s="360"/>
      <c r="L2450" s="22"/>
      <c r="M2450" s="356"/>
      <c r="N2450"/>
      <c r="O2450" s="361"/>
      <c r="P2450" s="356"/>
    </row>
    <row r="2451" spans="1:16">
      <c r="A2451" s="356"/>
      <c r="B2451" s="357"/>
      <c r="C2451" s="356"/>
      <c r="D2451" s="356"/>
      <c r="E2451" s="356"/>
      <c r="F2451" s="356"/>
      <c r="G2451" s="356"/>
      <c r="H2451" s="358"/>
      <c r="I2451" s="359"/>
      <c r="J2451" s="360"/>
      <c r="K2451" s="360"/>
      <c r="L2451" s="22"/>
      <c r="M2451" s="356"/>
      <c r="N2451"/>
      <c r="O2451" s="361"/>
      <c r="P2451" s="356"/>
    </row>
    <row r="2452" spans="1:16">
      <c r="A2452" s="356"/>
      <c r="B2452" s="357"/>
      <c r="C2452" s="356"/>
      <c r="D2452" s="356"/>
      <c r="E2452" s="356"/>
      <c r="F2452" s="356"/>
      <c r="G2452" s="356"/>
      <c r="H2452" s="358"/>
      <c r="I2452" s="359"/>
      <c r="J2452" s="360"/>
      <c r="K2452" s="360"/>
      <c r="L2452" s="22"/>
      <c r="M2452" s="356"/>
      <c r="N2452"/>
      <c r="O2452" s="361"/>
      <c r="P2452" s="356"/>
    </row>
    <row r="2453" spans="1:16">
      <c r="A2453" s="356"/>
      <c r="B2453" s="357"/>
      <c r="C2453" s="356"/>
      <c r="D2453" s="356"/>
      <c r="E2453" s="356"/>
      <c r="F2453" s="356"/>
      <c r="G2453" s="356"/>
      <c r="H2453" s="358"/>
      <c r="I2453" s="359"/>
      <c r="J2453" s="360"/>
      <c r="K2453" s="360"/>
      <c r="L2453" s="22"/>
      <c r="M2453" s="356"/>
      <c r="N2453"/>
      <c r="O2453" s="361"/>
      <c r="P2453" s="356"/>
    </row>
    <row r="2454" spans="1:16">
      <c r="A2454" s="356"/>
      <c r="B2454" s="357"/>
      <c r="C2454" s="356"/>
      <c r="D2454" s="356"/>
      <c r="E2454" s="356"/>
      <c r="F2454" s="356"/>
      <c r="G2454" s="356"/>
      <c r="H2454" s="358"/>
      <c r="I2454" s="359"/>
      <c r="J2454" s="360"/>
      <c r="K2454" s="360"/>
      <c r="L2454" s="22"/>
      <c r="M2454" s="356"/>
      <c r="N2454"/>
      <c r="O2454" s="361"/>
      <c r="P2454" s="356"/>
    </row>
    <row r="2455" spans="1:16">
      <c r="A2455" s="356"/>
      <c r="B2455" s="357"/>
      <c r="C2455" s="356"/>
      <c r="D2455" s="356"/>
      <c r="E2455" s="356"/>
      <c r="F2455" s="356"/>
      <c r="G2455" s="356"/>
      <c r="H2455" s="358"/>
      <c r="I2455" s="359"/>
      <c r="J2455" s="360"/>
      <c r="K2455" s="360"/>
      <c r="L2455" s="22"/>
      <c r="M2455" s="356"/>
      <c r="N2455"/>
      <c r="O2455" s="361"/>
      <c r="P2455" s="356"/>
    </row>
    <row r="2456" spans="1:16">
      <c r="A2456" s="356"/>
      <c r="B2456" s="357"/>
      <c r="C2456" s="356"/>
      <c r="D2456" s="356"/>
      <c r="E2456" s="356"/>
      <c r="F2456" s="356"/>
      <c r="G2456" s="356"/>
      <c r="H2456" s="358"/>
      <c r="I2456" s="359"/>
      <c r="J2456" s="360"/>
      <c r="K2456" s="360"/>
      <c r="L2456" s="22"/>
      <c r="M2456" s="356"/>
      <c r="N2456"/>
      <c r="O2456" s="361"/>
      <c r="P2456" s="356"/>
    </row>
    <row r="2457" spans="1:16">
      <c r="A2457" s="356"/>
      <c r="B2457" s="357"/>
      <c r="C2457" s="356"/>
      <c r="D2457" s="356"/>
      <c r="E2457" s="356"/>
      <c r="F2457" s="356"/>
      <c r="G2457" s="356"/>
      <c r="H2457" s="358"/>
      <c r="I2457" s="359"/>
      <c r="J2457" s="360"/>
      <c r="K2457" s="360"/>
      <c r="L2457" s="22"/>
      <c r="M2457" s="356"/>
      <c r="N2457"/>
      <c r="O2457" s="361"/>
      <c r="P2457" s="356"/>
    </row>
    <row r="2458" spans="1:16">
      <c r="A2458" s="356"/>
      <c r="B2458" s="357"/>
      <c r="C2458" s="356"/>
      <c r="D2458" s="356"/>
      <c r="E2458" s="356"/>
      <c r="F2458" s="356"/>
      <c r="G2458" s="356"/>
      <c r="H2458" s="358"/>
      <c r="I2458" s="359"/>
      <c r="J2458" s="360"/>
      <c r="K2458" s="360"/>
      <c r="L2458" s="22"/>
      <c r="M2458" s="356"/>
      <c r="N2458"/>
      <c r="O2458" s="361"/>
      <c r="P2458" s="356"/>
    </row>
    <row r="2459" spans="1:16">
      <c r="A2459" s="356"/>
      <c r="B2459" s="357"/>
      <c r="C2459" s="356"/>
      <c r="D2459" s="356"/>
      <c r="E2459" s="356"/>
      <c r="F2459" s="356"/>
      <c r="G2459" s="356"/>
      <c r="H2459" s="358"/>
      <c r="I2459" s="359"/>
      <c r="J2459" s="360"/>
      <c r="K2459" s="360"/>
      <c r="L2459" s="22"/>
      <c r="M2459" s="356"/>
      <c r="N2459"/>
      <c r="O2459" s="361"/>
      <c r="P2459" s="356"/>
    </row>
    <row r="2460" spans="1:16">
      <c r="A2460" s="356"/>
      <c r="B2460" s="357"/>
      <c r="C2460" s="356"/>
      <c r="D2460" s="356"/>
      <c r="E2460" s="356"/>
      <c r="F2460" s="356"/>
      <c r="G2460" s="356"/>
      <c r="H2460" s="358"/>
      <c r="I2460" s="359"/>
      <c r="J2460" s="360"/>
      <c r="K2460" s="360"/>
      <c r="L2460" s="22"/>
      <c r="M2460" s="356"/>
      <c r="N2460"/>
      <c r="O2460" s="361"/>
      <c r="P2460" s="356"/>
    </row>
    <row r="2461" spans="1:16">
      <c r="A2461" s="356"/>
      <c r="B2461" s="357"/>
      <c r="C2461" s="356"/>
      <c r="D2461" s="356"/>
      <c r="E2461" s="356"/>
      <c r="F2461" s="356"/>
      <c r="G2461" s="356"/>
      <c r="H2461" s="358"/>
      <c r="I2461" s="359"/>
      <c r="J2461" s="360"/>
      <c r="K2461" s="360"/>
      <c r="L2461" s="22"/>
      <c r="M2461" s="356"/>
      <c r="N2461"/>
      <c r="O2461" s="361"/>
      <c r="P2461" s="356"/>
    </row>
    <row r="2462" spans="1:16">
      <c r="A2462" s="356"/>
      <c r="B2462" s="357"/>
      <c r="C2462" s="356"/>
      <c r="D2462" s="356"/>
      <c r="E2462" s="356"/>
      <c r="F2462" s="356"/>
      <c r="G2462" s="356"/>
      <c r="H2462" s="358"/>
      <c r="I2462" s="359"/>
      <c r="J2462" s="360"/>
      <c r="K2462" s="360"/>
      <c r="L2462" s="22"/>
      <c r="M2462" s="356"/>
      <c r="N2462"/>
      <c r="O2462" s="361"/>
      <c r="P2462" s="356"/>
    </row>
    <row r="2463" spans="1:16">
      <c r="A2463" s="356"/>
      <c r="B2463" s="357"/>
      <c r="C2463" s="356"/>
      <c r="D2463" s="356"/>
      <c r="E2463" s="356"/>
      <c r="F2463" s="356"/>
      <c r="G2463" s="356"/>
      <c r="H2463" s="358"/>
      <c r="I2463" s="359"/>
      <c r="J2463" s="360"/>
      <c r="K2463" s="360"/>
      <c r="L2463" s="22"/>
      <c r="M2463" s="356"/>
      <c r="N2463"/>
      <c r="O2463" s="361"/>
      <c r="P2463" s="356"/>
    </row>
    <row r="2464" spans="1:16">
      <c r="A2464" s="356"/>
      <c r="B2464" s="357"/>
      <c r="C2464" s="356"/>
      <c r="D2464" s="356"/>
      <c r="E2464" s="356"/>
      <c r="F2464" s="356"/>
      <c r="G2464" s="356"/>
      <c r="H2464" s="358"/>
      <c r="I2464" s="359"/>
      <c r="J2464" s="360"/>
      <c r="K2464" s="360"/>
      <c r="L2464" s="22"/>
      <c r="M2464" s="356"/>
      <c r="N2464"/>
      <c r="O2464" s="361"/>
      <c r="P2464" s="356"/>
    </row>
    <row r="2465" spans="1:16">
      <c r="A2465" s="356"/>
      <c r="B2465" s="357"/>
      <c r="C2465" s="356"/>
      <c r="D2465" s="356"/>
      <c r="E2465" s="356"/>
      <c r="F2465" s="356"/>
      <c r="G2465" s="356"/>
      <c r="H2465" s="358"/>
      <c r="I2465" s="359"/>
      <c r="J2465" s="360"/>
      <c r="K2465" s="360"/>
      <c r="L2465" s="22"/>
      <c r="M2465" s="356"/>
      <c r="N2465"/>
      <c r="O2465" s="361"/>
      <c r="P2465" s="356"/>
    </row>
    <row r="2466" spans="1:16">
      <c r="A2466" s="356"/>
      <c r="B2466" s="357"/>
      <c r="C2466" s="356"/>
      <c r="D2466" s="356"/>
      <c r="E2466" s="356"/>
      <c r="F2466" s="356"/>
      <c r="G2466" s="356"/>
      <c r="H2466" s="358"/>
      <c r="I2466" s="359"/>
      <c r="J2466" s="360"/>
      <c r="K2466" s="360"/>
      <c r="L2466" s="22"/>
      <c r="M2466" s="356"/>
      <c r="N2466"/>
      <c r="O2466" s="361"/>
      <c r="P2466" s="356"/>
    </row>
    <row r="2467" spans="1:16">
      <c r="A2467" s="356"/>
      <c r="B2467" s="357"/>
      <c r="C2467" s="356"/>
      <c r="D2467" s="356"/>
      <c r="E2467" s="356"/>
      <c r="F2467" s="356"/>
      <c r="G2467" s="356"/>
      <c r="H2467" s="358"/>
      <c r="I2467" s="359"/>
      <c r="J2467" s="360"/>
      <c r="K2467" s="360"/>
      <c r="L2467" s="22"/>
      <c r="M2467" s="356"/>
      <c r="N2467"/>
      <c r="O2467" s="361"/>
      <c r="P2467" s="356"/>
    </row>
    <row r="2468" spans="1:16">
      <c r="A2468" s="356"/>
      <c r="B2468" s="357"/>
      <c r="C2468" s="356"/>
      <c r="D2468" s="356"/>
      <c r="E2468" s="356"/>
      <c r="F2468" s="356"/>
      <c r="G2468" s="356"/>
      <c r="H2468" s="358"/>
      <c r="I2468" s="359"/>
      <c r="J2468" s="360"/>
      <c r="K2468" s="360"/>
      <c r="L2468" s="22"/>
      <c r="M2468" s="356"/>
      <c r="N2468"/>
      <c r="O2468" s="361"/>
      <c r="P2468" s="356"/>
    </row>
    <row r="2469" spans="1:16">
      <c r="A2469" s="356"/>
      <c r="B2469" s="357"/>
      <c r="C2469" s="356"/>
      <c r="D2469" s="356"/>
      <c r="E2469" s="356"/>
      <c r="F2469" s="356"/>
      <c r="G2469" s="356"/>
      <c r="H2469" s="358"/>
      <c r="I2469" s="359"/>
      <c r="J2469" s="360"/>
      <c r="K2469" s="360"/>
      <c r="L2469" s="22"/>
      <c r="M2469" s="356"/>
      <c r="N2469"/>
      <c r="O2469" s="361"/>
      <c r="P2469" s="356"/>
    </row>
    <row r="2470" spans="1:16">
      <c r="A2470" s="356"/>
      <c r="B2470" s="357"/>
      <c r="C2470" s="356"/>
      <c r="D2470" s="356"/>
      <c r="E2470" s="356"/>
      <c r="F2470" s="356"/>
      <c r="G2470" s="356"/>
      <c r="H2470" s="358"/>
      <c r="I2470" s="359"/>
      <c r="J2470" s="360"/>
      <c r="K2470" s="360"/>
      <c r="L2470" s="22"/>
      <c r="M2470" s="356"/>
      <c r="N2470"/>
      <c r="O2470" s="361"/>
      <c r="P2470" s="356"/>
    </row>
    <row r="2471" spans="1:16">
      <c r="A2471" s="356"/>
      <c r="B2471" s="357"/>
      <c r="C2471" s="356"/>
      <c r="D2471" s="356"/>
      <c r="E2471" s="356"/>
      <c r="F2471" s="356"/>
      <c r="G2471" s="356"/>
      <c r="H2471" s="358"/>
      <c r="I2471" s="359"/>
      <c r="J2471" s="360"/>
      <c r="K2471" s="360"/>
      <c r="L2471" s="22"/>
      <c r="M2471" s="356"/>
      <c r="N2471"/>
      <c r="O2471" s="361"/>
      <c r="P2471" s="356"/>
    </row>
    <row r="2472" spans="1:16">
      <c r="A2472" s="356"/>
      <c r="B2472" s="357"/>
      <c r="C2472" s="356"/>
      <c r="D2472" s="356"/>
      <c r="E2472" s="356"/>
      <c r="F2472" s="356"/>
      <c r="G2472" s="356"/>
      <c r="H2472" s="358"/>
      <c r="I2472" s="359"/>
      <c r="J2472" s="360"/>
      <c r="K2472" s="360"/>
      <c r="L2472" s="22"/>
      <c r="M2472" s="356"/>
      <c r="N2472"/>
      <c r="O2472" s="361"/>
      <c r="P2472" s="356"/>
    </row>
    <row r="2473" spans="1:16">
      <c r="A2473" s="356"/>
      <c r="B2473" s="357"/>
      <c r="C2473" s="356"/>
      <c r="D2473" s="356"/>
      <c r="E2473" s="356"/>
      <c r="F2473" s="356"/>
      <c r="G2473" s="356"/>
      <c r="H2473" s="358"/>
      <c r="I2473" s="359"/>
      <c r="J2473" s="360"/>
      <c r="K2473" s="360"/>
      <c r="L2473" s="22"/>
      <c r="M2473" s="356"/>
      <c r="N2473"/>
      <c r="O2473" s="361"/>
      <c r="P2473" s="356"/>
    </row>
    <row r="2474" spans="1:16">
      <c r="A2474" s="356"/>
      <c r="B2474" s="357"/>
      <c r="C2474" s="356"/>
      <c r="D2474" s="356"/>
      <c r="E2474" s="356"/>
      <c r="F2474" s="356"/>
      <c r="G2474" s="356"/>
      <c r="H2474" s="358"/>
      <c r="I2474" s="359"/>
      <c r="J2474" s="360"/>
      <c r="K2474" s="360"/>
      <c r="L2474" s="22"/>
      <c r="M2474" s="356"/>
      <c r="N2474"/>
      <c r="O2474" s="361"/>
      <c r="P2474" s="356"/>
    </row>
    <row r="2475" spans="1:16">
      <c r="A2475" s="356"/>
      <c r="B2475" s="357"/>
      <c r="C2475" s="356"/>
      <c r="D2475" s="356"/>
      <c r="E2475" s="356"/>
      <c r="F2475" s="356"/>
      <c r="G2475" s="356"/>
      <c r="H2475" s="358"/>
      <c r="I2475" s="359"/>
      <c r="J2475" s="360"/>
      <c r="K2475" s="360"/>
      <c r="L2475" s="22"/>
      <c r="M2475" s="356"/>
      <c r="N2475"/>
      <c r="O2475" s="361"/>
      <c r="P2475" s="356"/>
    </row>
    <row r="2476" spans="1:16">
      <c r="A2476" s="356"/>
      <c r="B2476" s="357"/>
      <c r="C2476" s="356"/>
      <c r="D2476" s="356"/>
      <c r="E2476" s="356"/>
      <c r="F2476" s="356"/>
      <c r="G2476" s="356"/>
      <c r="H2476" s="358"/>
      <c r="I2476" s="359"/>
      <c r="J2476" s="360"/>
      <c r="K2476" s="360"/>
      <c r="L2476" s="22"/>
      <c r="M2476" s="356"/>
      <c r="N2476"/>
      <c r="O2476" s="361"/>
      <c r="P2476" s="356"/>
    </row>
    <row r="2477" spans="1:16">
      <c r="A2477" s="356"/>
      <c r="B2477" s="357"/>
      <c r="C2477" s="356"/>
      <c r="D2477" s="356"/>
      <c r="E2477" s="356"/>
      <c r="F2477" s="356"/>
      <c r="G2477" s="356"/>
      <c r="H2477" s="358"/>
      <c r="I2477" s="359"/>
      <c r="J2477" s="360"/>
      <c r="K2477" s="360"/>
      <c r="L2477" s="22"/>
      <c r="M2477" s="356"/>
      <c r="N2477"/>
      <c r="O2477" s="361"/>
      <c r="P2477" s="356"/>
    </row>
    <row r="2478" spans="1:16">
      <c r="A2478" s="356"/>
      <c r="B2478" s="357"/>
      <c r="C2478" s="356"/>
      <c r="D2478" s="356"/>
      <c r="E2478" s="356"/>
      <c r="F2478" s="356"/>
      <c r="G2478" s="356"/>
      <c r="H2478" s="358"/>
      <c r="I2478" s="359"/>
      <c r="J2478" s="360"/>
      <c r="K2478" s="360"/>
      <c r="L2478" s="22"/>
      <c r="M2478" s="356"/>
      <c r="N2478"/>
      <c r="O2478" s="361"/>
      <c r="P2478" s="356"/>
    </row>
    <row r="2479" spans="1:16">
      <c r="A2479" s="356"/>
      <c r="B2479" s="357"/>
      <c r="C2479" s="356"/>
      <c r="D2479" s="356"/>
      <c r="E2479" s="356"/>
      <c r="F2479" s="356"/>
      <c r="G2479" s="356"/>
      <c r="H2479" s="358"/>
      <c r="I2479" s="359"/>
      <c r="J2479" s="360"/>
      <c r="K2479" s="360"/>
      <c r="L2479" s="22"/>
      <c r="M2479" s="356"/>
      <c r="N2479"/>
      <c r="O2479" s="361"/>
      <c r="P2479" s="356"/>
    </row>
    <row r="2480" spans="1:16">
      <c r="A2480" s="356"/>
      <c r="B2480" s="357"/>
      <c r="C2480" s="356"/>
      <c r="D2480" s="356"/>
      <c r="E2480" s="356"/>
      <c r="F2480" s="356"/>
      <c r="G2480" s="356"/>
      <c r="H2480" s="358"/>
      <c r="I2480" s="359"/>
      <c r="J2480" s="360"/>
      <c r="K2480" s="360"/>
      <c r="L2480" s="22"/>
      <c r="M2480" s="356"/>
      <c r="N2480"/>
      <c r="O2480" s="361"/>
      <c r="P2480" s="356"/>
    </row>
    <row r="2481" spans="1:16">
      <c r="A2481" s="356"/>
      <c r="B2481" s="357"/>
      <c r="C2481" s="356"/>
      <c r="D2481" s="356"/>
      <c r="E2481" s="356"/>
      <c r="F2481" s="356"/>
      <c r="G2481" s="356"/>
      <c r="H2481" s="358"/>
      <c r="I2481" s="359"/>
      <c r="J2481" s="360"/>
      <c r="K2481" s="360"/>
      <c r="L2481" s="22"/>
      <c r="M2481" s="356"/>
      <c r="N2481"/>
      <c r="O2481" s="361"/>
      <c r="P2481" s="356"/>
    </row>
    <row r="2482" spans="1:16">
      <c r="A2482" s="356"/>
      <c r="B2482" s="357"/>
      <c r="C2482" s="356"/>
      <c r="D2482" s="356"/>
      <c r="E2482" s="356"/>
      <c r="F2482" s="356"/>
      <c r="G2482" s="356"/>
      <c r="H2482" s="358"/>
      <c r="I2482" s="359"/>
      <c r="J2482" s="360"/>
      <c r="K2482" s="360"/>
      <c r="L2482" s="22"/>
      <c r="M2482" s="356"/>
      <c r="N2482"/>
      <c r="O2482" s="361"/>
      <c r="P2482" s="356"/>
    </row>
    <row r="2483" spans="1:16">
      <c r="A2483" s="356"/>
      <c r="B2483" s="357"/>
      <c r="C2483" s="356"/>
      <c r="D2483" s="356"/>
      <c r="E2483" s="356"/>
      <c r="F2483" s="356"/>
      <c r="G2483" s="356"/>
      <c r="H2483" s="358"/>
      <c r="I2483" s="359"/>
      <c r="J2483" s="360"/>
      <c r="K2483" s="360"/>
      <c r="L2483" s="22"/>
      <c r="M2483" s="356"/>
      <c r="N2483"/>
      <c r="O2483" s="361"/>
      <c r="P2483" s="356"/>
    </row>
    <row r="2484" spans="1:16">
      <c r="A2484" s="356"/>
      <c r="B2484" s="357"/>
      <c r="C2484" s="356"/>
      <c r="D2484" s="356"/>
      <c r="E2484" s="356"/>
      <c r="F2484" s="356"/>
      <c r="G2484" s="356"/>
      <c r="H2484" s="358"/>
      <c r="I2484" s="359"/>
      <c r="J2484" s="360"/>
      <c r="K2484" s="360"/>
      <c r="L2484" s="22"/>
      <c r="M2484" s="356"/>
      <c r="N2484"/>
      <c r="O2484" s="361"/>
      <c r="P2484" s="356"/>
    </row>
    <row r="2485" spans="1:16">
      <c r="A2485" s="356"/>
      <c r="B2485" s="357"/>
      <c r="C2485" s="356"/>
      <c r="D2485" s="356"/>
      <c r="E2485" s="356"/>
      <c r="F2485" s="356"/>
      <c r="G2485" s="356"/>
      <c r="H2485" s="358"/>
      <c r="I2485" s="359"/>
      <c r="J2485" s="360"/>
      <c r="K2485" s="360"/>
      <c r="L2485" s="22"/>
      <c r="M2485" s="356"/>
      <c r="N2485"/>
      <c r="O2485" s="361"/>
      <c r="P2485" s="356"/>
    </row>
    <row r="2486" spans="1:16">
      <c r="A2486" s="356"/>
      <c r="B2486" s="357"/>
      <c r="C2486" s="356"/>
      <c r="D2486" s="356"/>
      <c r="E2486" s="356"/>
      <c r="F2486" s="356"/>
      <c r="G2486" s="356"/>
      <c r="H2486" s="358"/>
      <c r="I2486" s="359"/>
      <c r="J2486" s="360"/>
      <c r="K2486" s="360"/>
      <c r="L2486" s="22"/>
      <c r="M2486" s="356"/>
      <c r="N2486"/>
      <c r="O2486" s="361"/>
      <c r="P2486" s="356"/>
    </row>
    <row r="2487" spans="1:16">
      <c r="A2487" s="356"/>
      <c r="B2487" s="357"/>
      <c r="C2487" s="356"/>
      <c r="D2487" s="356"/>
      <c r="E2487" s="356"/>
      <c r="F2487" s="356"/>
      <c r="G2487" s="356"/>
      <c r="H2487" s="358"/>
      <c r="I2487" s="359"/>
      <c r="J2487" s="360"/>
      <c r="K2487" s="360"/>
      <c r="L2487" s="22"/>
      <c r="M2487" s="356"/>
      <c r="N2487"/>
      <c r="O2487" s="361"/>
      <c r="P2487" s="356"/>
    </row>
    <row r="2488" spans="1:16">
      <c r="A2488" s="356"/>
      <c r="B2488" s="357"/>
      <c r="C2488" s="356"/>
      <c r="D2488" s="356"/>
      <c r="E2488" s="356"/>
      <c r="F2488" s="356"/>
      <c r="G2488" s="356"/>
      <c r="H2488" s="358"/>
      <c r="I2488" s="359"/>
      <c r="J2488" s="360"/>
      <c r="K2488" s="360"/>
      <c r="L2488" s="22"/>
      <c r="M2488" s="356"/>
      <c r="N2488"/>
      <c r="O2488" s="361"/>
      <c r="P2488" s="356"/>
    </row>
    <row r="2489" spans="1:16">
      <c r="A2489" s="356"/>
      <c r="B2489" s="357"/>
      <c r="C2489" s="356"/>
      <c r="D2489" s="356"/>
      <c r="E2489" s="356"/>
      <c r="F2489" s="356"/>
      <c r="G2489" s="356"/>
      <c r="H2489" s="358"/>
      <c r="I2489" s="359"/>
      <c r="J2489" s="360"/>
      <c r="K2489" s="360"/>
      <c r="L2489" s="22"/>
      <c r="M2489" s="356"/>
      <c r="N2489"/>
      <c r="O2489" s="361"/>
      <c r="P2489" s="356"/>
    </row>
    <row r="2490" spans="1:16">
      <c r="A2490" s="356"/>
      <c r="B2490" s="357"/>
      <c r="C2490" s="356"/>
      <c r="D2490" s="356"/>
      <c r="E2490" s="356"/>
      <c r="F2490" s="356"/>
      <c r="G2490" s="356"/>
      <c r="H2490" s="358"/>
      <c r="I2490" s="359"/>
      <c r="J2490" s="360"/>
      <c r="K2490" s="360"/>
      <c r="L2490" s="22"/>
      <c r="M2490" s="356"/>
      <c r="N2490"/>
      <c r="O2490" s="361"/>
      <c r="P2490" s="356"/>
    </row>
    <row r="2491" spans="1:16">
      <c r="A2491" s="356"/>
      <c r="B2491" s="357"/>
      <c r="C2491" s="356"/>
      <c r="D2491" s="356"/>
      <c r="E2491" s="356"/>
      <c r="F2491" s="356"/>
      <c r="G2491" s="356"/>
      <c r="H2491" s="358"/>
      <c r="I2491" s="359"/>
      <c r="J2491" s="360"/>
      <c r="K2491" s="360"/>
      <c r="L2491" s="22"/>
      <c r="M2491" s="356"/>
      <c r="N2491"/>
      <c r="O2491" s="361"/>
      <c r="P2491" s="356"/>
    </row>
    <row r="2492" spans="1:16">
      <c r="A2492" s="356"/>
      <c r="B2492" s="357"/>
      <c r="C2492" s="356"/>
      <c r="D2492" s="356"/>
      <c r="E2492" s="356"/>
      <c r="F2492" s="356"/>
      <c r="G2492" s="356"/>
      <c r="H2492" s="358"/>
      <c r="I2492" s="359"/>
      <c r="J2492" s="360"/>
      <c r="K2492" s="360"/>
      <c r="L2492" s="22"/>
      <c r="M2492" s="356"/>
      <c r="N2492"/>
      <c r="O2492" s="361"/>
      <c r="P2492" s="356"/>
    </row>
    <row r="2493" spans="1:16">
      <c r="A2493" s="356"/>
      <c r="B2493" s="357"/>
      <c r="C2493" s="356"/>
      <c r="D2493" s="356"/>
      <c r="E2493" s="356"/>
      <c r="F2493" s="356"/>
      <c r="G2493" s="356"/>
      <c r="H2493" s="358"/>
      <c r="I2493" s="359"/>
      <c r="J2493" s="360"/>
      <c r="K2493" s="360"/>
      <c r="L2493" s="22"/>
      <c r="M2493" s="356"/>
      <c r="N2493"/>
      <c r="O2493" s="361"/>
      <c r="P2493" s="356"/>
    </row>
    <row r="2494" spans="1:16">
      <c r="A2494" s="356"/>
      <c r="B2494" s="357"/>
      <c r="C2494" s="356"/>
      <c r="D2494" s="356"/>
      <c r="E2494" s="356"/>
      <c r="F2494" s="356"/>
      <c r="G2494" s="356"/>
      <c r="H2494" s="358"/>
      <c r="I2494" s="359"/>
      <c r="J2494" s="360"/>
      <c r="K2494" s="360"/>
      <c r="L2494" s="22"/>
      <c r="M2494" s="356"/>
      <c r="N2494"/>
      <c r="O2494" s="361"/>
      <c r="P2494" s="356"/>
    </row>
    <row r="2495" spans="1:16">
      <c r="A2495" s="356"/>
      <c r="B2495" s="357"/>
      <c r="C2495" s="356"/>
      <c r="D2495" s="356"/>
      <c r="E2495" s="356"/>
      <c r="F2495" s="356"/>
      <c r="G2495" s="356"/>
      <c r="H2495" s="358"/>
      <c r="I2495" s="359"/>
      <c r="J2495" s="360"/>
      <c r="K2495" s="360"/>
      <c r="L2495" s="22"/>
      <c r="M2495" s="356"/>
      <c r="N2495"/>
      <c r="O2495" s="361"/>
      <c r="P2495" s="356"/>
    </row>
    <row r="2496" spans="1:16">
      <c r="A2496" s="356"/>
      <c r="B2496" s="357"/>
      <c r="C2496" s="356"/>
      <c r="D2496" s="356"/>
      <c r="E2496" s="356"/>
      <c r="F2496" s="356"/>
      <c r="G2496" s="356"/>
      <c r="H2496" s="358"/>
      <c r="I2496" s="359"/>
      <c r="J2496" s="360"/>
      <c r="K2496" s="360"/>
      <c r="L2496" s="22"/>
      <c r="M2496" s="356"/>
      <c r="N2496"/>
      <c r="O2496" s="361"/>
      <c r="P2496" s="356"/>
    </row>
    <row r="2497" spans="1:16">
      <c r="A2497" s="356"/>
      <c r="B2497" s="357"/>
      <c r="C2497" s="356"/>
      <c r="D2497" s="356"/>
      <c r="E2497" s="356"/>
      <c r="F2497" s="356"/>
      <c r="G2497" s="356"/>
      <c r="H2497" s="358"/>
      <c r="I2497" s="359"/>
      <c r="J2497" s="360"/>
      <c r="K2497" s="360"/>
      <c r="L2497" s="22"/>
      <c r="M2497" s="356"/>
      <c r="N2497"/>
      <c r="O2497" s="361"/>
      <c r="P2497" s="356"/>
    </row>
    <row r="2498" spans="1:16">
      <c r="A2498" s="356"/>
      <c r="B2498" s="357"/>
      <c r="C2498" s="356"/>
      <c r="D2498" s="356"/>
      <c r="E2498" s="356"/>
      <c r="F2498" s="356"/>
      <c r="G2498" s="356"/>
      <c r="H2498" s="358"/>
      <c r="I2498" s="359"/>
      <c r="J2498" s="360"/>
      <c r="K2498" s="360"/>
      <c r="L2498" s="22"/>
      <c r="M2498" s="356"/>
      <c r="N2498"/>
      <c r="O2498" s="361"/>
      <c r="P2498" s="356"/>
    </row>
    <row r="2499" spans="1:16">
      <c r="A2499" s="356"/>
      <c r="B2499" s="357"/>
      <c r="C2499" s="356"/>
      <c r="D2499" s="356"/>
      <c r="E2499" s="356"/>
      <c r="F2499" s="356"/>
      <c r="G2499" s="356"/>
      <c r="H2499" s="358"/>
      <c r="I2499" s="359"/>
      <c r="J2499" s="360"/>
      <c r="K2499" s="360"/>
      <c r="L2499" s="22"/>
      <c r="M2499" s="356"/>
      <c r="N2499"/>
      <c r="O2499" s="361"/>
      <c r="P2499" s="356"/>
    </row>
    <row r="2500" spans="1:16">
      <c r="A2500" s="356"/>
      <c r="B2500" s="357"/>
      <c r="C2500" s="356"/>
      <c r="D2500" s="356"/>
      <c r="E2500" s="356"/>
      <c r="F2500" s="356"/>
      <c r="G2500" s="356"/>
      <c r="H2500" s="358"/>
      <c r="I2500" s="359"/>
      <c r="J2500" s="360"/>
      <c r="K2500" s="360"/>
      <c r="L2500" s="22"/>
      <c r="M2500" s="356"/>
      <c r="N2500"/>
      <c r="O2500" s="361"/>
      <c r="P2500" s="356"/>
    </row>
    <row r="2501" spans="1:16">
      <c r="A2501" s="356"/>
      <c r="B2501" s="357"/>
      <c r="C2501" s="356"/>
      <c r="D2501" s="356"/>
      <c r="E2501" s="356"/>
      <c r="F2501" s="356"/>
      <c r="G2501" s="356"/>
      <c r="H2501" s="358"/>
      <c r="I2501" s="359"/>
      <c r="J2501" s="360"/>
      <c r="K2501" s="360"/>
      <c r="L2501" s="22"/>
      <c r="M2501" s="356"/>
      <c r="N2501"/>
      <c r="O2501" s="361"/>
      <c r="P2501" s="356"/>
    </row>
    <row r="2502" spans="1:16">
      <c r="A2502" s="356"/>
      <c r="B2502" s="357"/>
      <c r="C2502" s="356"/>
      <c r="D2502" s="356"/>
      <c r="E2502" s="356"/>
      <c r="F2502" s="356"/>
      <c r="G2502" s="356"/>
      <c r="H2502" s="358"/>
      <c r="I2502" s="359"/>
      <c r="J2502" s="360"/>
      <c r="K2502" s="360"/>
      <c r="L2502" s="22"/>
      <c r="M2502" s="356"/>
      <c r="N2502"/>
      <c r="O2502" s="361"/>
      <c r="P2502" s="356"/>
    </row>
    <row r="2503" spans="1:16">
      <c r="A2503" s="356"/>
      <c r="B2503" s="357"/>
      <c r="C2503" s="356"/>
      <c r="D2503" s="356"/>
      <c r="E2503" s="356"/>
      <c r="F2503" s="356"/>
      <c r="G2503" s="356"/>
      <c r="H2503" s="358"/>
      <c r="I2503" s="359"/>
      <c r="J2503" s="360"/>
      <c r="K2503" s="360"/>
      <c r="L2503" s="22"/>
      <c r="M2503" s="356"/>
      <c r="N2503"/>
      <c r="O2503" s="361"/>
      <c r="P2503" s="356"/>
    </row>
    <row r="2504" spans="1:16">
      <c r="A2504" s="356"/>
      <c r="B2504" s="357"/>
      <c r="C2504" s="356"/>
      <c r="D2504" s="356"/>
      <c r="E2504" s="356"/>
      <c r="F2504" s="356"/>
      <c r="G2504" s="356"/>
      <c r="H2504" s="358"/>
      <c r="I2504" s="359"/>
      <c r="J2504" s="360"/>
      <c r="K2504" s="360"/>
      <c r="L2504" s="22"/>
      <c r="M2504" s="356"/>
      <c r="N2504"/>
      <c r="O2504" s="361"/>
      <c r="P2504" s="356"/>
    </row>
    <row r="2505" spans="1:16">
      <c r="A2505" s="356"/>
      <c r="B2505" s="357"/>
      <c r="C2505" s="356"/>
      <c r="D2505" s="356"/>
      <c r="E2505" s="356"/>
      <c r="F2505" s="356"/>
      <c r="G2505" s="356"/>
      <c r="H2505" s="358"/>
      <c r="I2505" s="359"/>
      <c r="J2505" s="360"/>
      <c r="K2505" s="360"/>
      <c r="L2505" s="22"/>
      <c r="M2505" s="356"/>
      <c r="N2505"/>
      <c r="O2505" s="361"/>
      <c r="P2505" s="356"/>
    </row>
    <row r="2506" spans="1:16">
      <c r="A2506" s="356"/>
      <c r="B2506" s="357"/>
      <c r="C2506" s="356"/>
      <c r="D2506" s="356"/>
      <c r="E2506" s="356"/>
      <c r="F2506" s="356"/>
      <c r="G2506" s="356"/>
      <c r="H2506" s="358"/>
      <c r="I2506" s="359"/>
      <c r="J2506" s="360"/>
      <c r="K2506" s="360"/>
      <c r="L2506" s="22"/>
      <c r="M2506" s="356"/>
      <c r="N2506"/>
      <c r="O2506" s="361"/>
      <c r="P2506" s="356"/>
    </row>
    <row r="2507" spans="1:16">
      <c r="A2507" s="356"/>
      <c r="B2507" s="357"/>
      <c r="C2507" s="356"/>
      <c r="D2507" s="356"/>
      <c r="E2507" s="356"/>
      <c r="F2507" s="356"/>
      <c r="G2507" s="356"/>
      <c r="H2507" s="358"/>
      <c r="I2507" s="359"/>
      <c r="J2507" s="360"/>
      <c r="K2507" s="360"/>
      <c r="L2507" s="22"/>
      <c r="M2507" s="356"/>
      <c r="N2507"/>
      <c r="O2507" s="361"/>
      <c r="P2507" s="356"/>
    </row>
    <row r="2508" spans="1:16">
      <c r="A2508" s="356"/>
      <c r="B2508" s="357"/>
      <c r="C2508" s="356"/>
      <c r="D2508" s="356"/>
      <c r="E2508" s="356"/>
      <c r="F2508" s="356"/>
      <c r="G2508" s="356"/>
      <c r="H2508" s="358"/>
      <c r="I2508" s="359"/>
      <c r="J2508" s="360"/>
      <c r="K2508" s="360"/>
      <c r="L2508" s="22"/>
      <c r="M2508" s="356"/>
      <c r="N2508"/>
      <c r="O2508" s="361"/>
      <c r="P2508" s="356"/>
    </row>
    <row r="2509" spans="1:16">
      <c r="A2509" s="356"/>
      <c r="B2509" s="357"/>
      <c r="C2509" s="356"/>
      <c r="D2509" s="356"/>
      <c r="E2509" s="356"/>
      <c r="F2509" s="356"/>
      <c r="G2509" s="356"/>
      <c r="H2509" s="358"/>
      <c r="I2509" s="359"/>
      <c r="J2509" s="360"/>
      <c r="K2509" s="360"/>
      <c r="L2509" s="22"/>
      <c r="M2509" s="356"/>
      <c r="N2509"/>
      <c r="O2509" s="361"/>
      <c r="P2509" s="356"/>
    </row>
    <row r="2510" spans="1:16">
      <c r="A2510" s="356"/>
      <c r="B2510" s="357"/>
      <c r="C2510" s="356"/>
      <c r="D2510" s="356"/>
      <c r="E2510" s="356"/>
      <c r="F2510" s="356"/>
      <c r="G2510" s="356"/>
      <c r="H2510" s="358"/>
      <c r="I2510" s="359"/>
      <c r="J2510" s="360"/>
      <c r="K2510" s="360"/>
      <c r="L2510" s="22"/>
      <c r="M2510" s="356"/>
      <c r="N2510"/>
      <c r="O2510" s="361"/>
      <c r="P2510" s="356"/>
    </row>
    <row r="2511" spans="1:16">
      <c r="A2511" s="356"/>
      <c r="B2511" s="357"/>
      <c r="C2511" s="356"/>
      <c r="D2511" s="356"/>
      <c r="E2511" s="356"/>
      <c r="F2511" s="356"/>
      <c r="G2511" s="356"/>
      <c r="H2511" s="358"/>
      <c r="I2511" s="359"/>
      <c r="J2511" s="360"/>
      <c r="K2511" s="360"/>
      <c r="L2511" s="22"/>
      <c r="M2511" s="356"/>
      <c r="N2511"/>
      <c r="O2511" s="361"/>
      <c r="P2511" s="356"/>
    </row>
    <row r="2512" spans="1:16">
      <c r="A2512" s="356"/>
      <c r="B2512" s="357"/>
      <c r="C2512" s="356"/>
      <c r="D2512" s="356"/>
      <c r="E2512" s="356"/>
      <c r="F2512" s="356"/>
      <c r="G2512" s="356"/>
      <c r="H2512" s="358"/>
      <c r="I2512" s="359"/>
      <c r="J2512" s="360"/>
      <c r="K2512" s="360"/>
      <c r="L2512" s="22"/>
      <c r="M2512" s="356"/>
      <c r="N2512"/>
      <c r="O2512" s="361"/>
      <c r="P2512" s="356"/>
    </row>
    <row r="2513" spans="1:16">
      <c r="A2513" s="356"/>
      <c r="B2513" s="357"/>
      <c r="C2513" s="356"/>
      <c r="D2513" s="356"/>
      <c r="E2513" s="356"/>
      <c r="F2513" s="356"/>
      <c r="G2513" s="356"/>
      <c r="H2513" s="358"/>
      <c r="I2513" s="359"/>
      <c r="J2513" s="360"/>
      <c r="K2513" s="360"/>
      <c r="L2513" s="22"/>
      <c r="M2513" s="356"/>
      <c r="N2513"/>
      <c r="O2513" s="361"/>
      <c r="P2513" s="356"/>
    </row>
    <row r="2514" spans="1:16">
      <c r="A2514" s="356"/>
      <c r="B2514" s="357"/>
      <c r="C2514" s="356"/>
      <c r="D2514" s="356"/>
      <c r="E2514" s="356"/>
      <c r="F2514" s="356"/>
      <c r="G2514" s="356"/>
      <c r="H2514" s="358"/>
      <c r="I2514" s="359"/>
      <c r="J2514" s="360"/>
      <c r="K2514" s="360"/>
      <c r="L2514" s="22"/>
      <c r="M2514" s="356"/>
      <c r="N2514"/>
      <c r="O2514" s="361"/>
      <c r="P2514" s="356"/>
    </row>
    <row r="2515" spans="1:16">
      <c r="A2515" s="356"/>
      <c r="B2515" s="357"/>
      <c r="C2515" s="356"/>
      <c r="D2515" s="356"/>
      <c r="E2515" s="356"/>
      <c r="F2515" s="356"/>
      <c r="G2515" s="356"/>
      <c r="H2515" s="358"/>
      <c r="I2515" s="359"/>
      <c r="J2515" s="360"/>
      <c r="K2515" s="360"/>
      <c r="L2515" s="22"/>
      <c r="M2515" s="356"/>
      <c r="N2515"/>
      <c r="O2515" s="361"/>
      <c r="P2515" s="356"/>
    </row>
    <row r="2516" spans="1:16">
      <c r="A2516" s="356"/>
      <c r="B2516" s="357"/>
      <c r="C2516" s="356"/>
      <c r="D2516" s="356"/>
      <c r="E2516" s="356"/>
      <c r="F2516" s="356"/>
      <c r="G2516" s="356"/>
      <c r="H2516" s="358"/>
      <c r="I2516" s="359"/>
      <c r="J2516" s="360"/>
      <c r="K2516" s="360"/>
      <c r="L2516" s="22"/>
      <c r="M2516" s="356"/>
      <c r="N2516"/>
      <c r="O2516" s="361"/>
      <c r="P2516" s="356"/>
    </row>
    <row r="2517" spans="1:16">
      <c r="A2517" s="356"/>
      <c r="B2517" s="357"/>
      <c r="C2517" s="356"/>
      <c r="D2517" s="356"/>
      <c r="E2517" s="356"/>
      <c r="F2517" s="356"/>
      <c r="G2517" s="356"/>
      <c r="H2517" s="358"/>
      <c r="I2517" s="359"/>
      <c r="J2517" s="360"/>
      <c r="K2517" s="360"/>
      <c r="L2517" s="22"/>
      <c r="M2517" s="356"/>
      <c r="N2517"/>
      <c r="O2517" s="361"/>
      <c r="P2517" s="356"/>
    </row>
    <row r="2518" spans="1:16">
      <c r="A2518" s="356"/>
      <c r="B2518" s="357"/>
      <c r="C2518" s="356"/>
      <c r="D2518" s="356"/>
      <c r="E2518" s="356"/>
      <c r="F2518" s="356"/>
      <c r="G2518" s="356"/>
      <c r="H2518" s="358"/>
      <c r="I2518" s="359"/>
      <c r="J2518" s="360"/>
      <c r="K2518" s="360"/>
      <c r="L2518" s="22"/>
      <c r="M2518" s="356"/>
      <c r="N2518"/>
      <c r="O2518" s="361"/>
      <c r="P2518" s="356"/>
    </row>
    <row r="2519" spans="1:16">
      <c r="A2519" s="356"/>
      <c r="B2519" s="357"/>
      <c r="C2519" s="356"/>
      <c r="D2519" s="356"/>
      <c r="E2519" s="356"/>
      <c r="F2519" s="356"/>
      <c r="G2519" s="356"/>
      <c r="H2519" s="358"/>
      <c r="I2519" s="359"/>
      <c r="J2519" s="360"/>
      <c r="K2519" s="360"/>
      <c r="L2519" s="22"/>
      <c r="M2519" s="356"/>
      <c r="N2519"/>
      <c r="O2519" s="361"/>
      <c r="P2519" s="356"/>
    </row>
    <row r="2520" spans="1:16">
      <c r="A2520" s="356"/>
      <c r="B2520" s="357"/>
      <c r="C2520" s="356"/>
      <c r="D2520" s="356"/>
      <c r="E2520" s="356"/>
      <c r="F2520" s="356"/>
      <c r="G2520" s="356"/>
      <c r="H2520" s="358"/>
      <c r="I2520" s="359"/>
      <c r="J2520" s="360"/>
      <c r="K2520" s="360"/>
      <c r="L2520" s="22"/>
      <c r="M2520" s="356"/>
      <c r="N2520"/>
      <c r="O2520" s="361"/>
      <c r="P2520" s="356"/>
    </row>
    <row r="2521" spans="1:16">
      <c r="A2521" s="356"/>
      <c r="B2521" s="357"/>
      <c r="C2521" s="356"/>
      <c r="D2521" s="356"/>
      <c r="E2521" s="356"/>
      <c r="F2521" s="356"/>
      <c r="G2521" s="356"/>
      <c r="H2521" s="358"/>
      <c r="I2521" s="359"/>
      <c r="J2521" s="360"/>
      <c r="K2521" s="360"/>
      <c r="L2521" s="22"/>
      <c r="M2521" s="356"/>
      <c r="N2521"/>
      <c r="O2521" s="361"/>
      <c r="P2521" s="356"/>
    </row>
    <row r="2522" spans="1:16">
      <c r="A2522" s="356"/>
      <c r="B2522" s="357"/>
      <c r="C2522" s="356"/>
      <c r="D2522" s="356"/>
      <c r="E2522" s="356"/>
      <c r="F2522" s="356"/>
      <c r="G2522" s="356"/>
      <c r="H2522" s="358"/>
      <c r="I2522" s="359"/>
      <c r="J2522" s="360"/>
      <c r="K2522" s="360"/>
      <c r="L2522" s="22"/>
      <c r="M2522" s="356"/>
      <c r="N2522"/>
      <c r="O2522" s="361"/>
      <c r="P2522" s="356"/>
    </row>
    <row r="2523" spans="1:16">
      <c r="A2523" s="356"/>
      <c r="B2523" s="357"/>
      <c r="C2523" s="356"/>
      <c r="D2523" s="356"/>
      <c r="E2523" s="356"/>
      <c r="F2523" s="356"/>
      <c r="G2523" s="356"/>
      <c r="H2523" s="358"/>
      <c r="I2523" s="359"/>
      <c r="J2523" s="360"/>
      <c r="K2523" s="360"/>
      <c r="L2523" s="22"/>
      <c r="M2523" s="356"/>
      <c r="N2523"/>
      <c r="O2523" s="361"/>
      <c r="P2523" s="356"/>
    </row>
    <row r="2524" spans="1:16">
      <c r="A2524" s="356"/>
      <c r="B2524" s="357"/>
      <c r="C2524" s="356"/>
      <c r="D2524" s="356"/>
      <c r="E2524" s="356"/>
      <c r="F2524" s="356"/>
      <c r="G2524" s="356"/>
      <c r="H2524" s="358"/>
      <c r="I2524" s="359"/>
      <c r="J2524" s="360"/>
      <c r="K2524" s="360"/>
      <c r="L2524" s="22"/>
      <c r="M2524" s="356"/>
      <c r="N2524"/>
      <c r="O2524" s="361"/>
      <c r="P2524" s="356"/>
    </row>
    <row r="2525" spans="1:16">
      <c r="A2525" s="356"/>
      <c r="B2525" s="357"/>
      <c r="C2525" s="356"/>
      <c r="D2525" s="356"/>
      <c r="E2525" s="356"/>
      <c r="F2525" s="356"/>
      <c r="G2525" s="356"/>
      <c r="H2525" s="358"/>
      <c r="I2525" s="359"/>
      <c r="J2525" s="360"/>
      <c r="K2525" s="360"/>
      <c r="L2525" s="22"/>
      <c r="M2525" s="356"/>
      <c r="N2525"/>
      <c r="O2525" s="361"/>
      <c r="P2525" s="356"/>
    </row>
    <row r="2526" spans="1:16">
      <c r="A2526" s="356"/>
      <c r="B2526" s="357"/>
      <c r="C2526" s="356"/>
      <c r="D2526" s="356"/>
      <c r="E2526" s="356"/>
      <c r="F2526" s="356"/>
      <c r="G2526" s="356"/>
      <c r="H2526" s="358"/>
      <c r="I2526" s="359"/>
      <c r="J2526" s="360"/>
      <c r="K2526" s="360"/>
      <c r="L2526" s="22"/>
      <c r="M2526" s="356"/>
      <c r="N2526"/>
      <c r="O2526" s="361"/>
      <c r="P2526" s="356"/>
    </row>
    <row r="2527" spans="1:16">
      <c r="A2527" s="356"/>
      <c r="B2527" s="357"/>
      <c r="C2527" s="356"/>
      <c r="D2527" s="356"/>
      <c r="E2527" s="356"/>
      <c r="F2527" s="356"/>
      <c r="G2527" s="356"/>
      <c r="H2527" s="358"/>
      <c r="I2527" s="359"/>
      <c r="J2527" s="360"/>
      <c r="K2527" s="360"/>
      <c r="L2527" s="22"/>
      <c r="M2527" s="356"/>
      <c r="N2527"/>
      <c r="O2527" s="361"/>
      <c r="P2527" s="356"/>
    </row>
    <row r="2528" spans="1:16">
      <c r="A2528" s="356"/>
      <c r="B2528" s="357"/>
      <c r="C2528" s="356"/>
      <c r="D2528" s="356"/>
      <c r="E2528" s="356"/>
      <c r="F2528" s="356"/>
      <c r="G2528" s="356"/>
      <c r="H2528" s="358"/>
      <c r="I2528" s="359"/>
      <c r="J2528" s="360"/>
      <c r="K2528" s="360"/>
      <c r="L2528" s="22"/>
      <c r="M2528" s="356"/>
      <c r="N2528"/>
      <c r="O2528" s="361"/>
      <c r="P2528" s="356"/>
    </row>
    <row r="2529" spans="1:16">
      <c r="A2529" s="356"/>
      <c r="B2529" s="357"/>
      <c r="C2529" s="356"/>
      <c r="D2529" s="356"/>
      <c r="E2529" s="356"/>
      <c r="F2529" s="356"/>
      <c r="G2529" s="356"/>
      <c r="H2529" s="358"/>
      <c r="I2529" s="359"/>
      <c r="J2529" s="360"/>
      <c r="K2529" s="360"/>
      <c r="L2529" s="22"/>
      <c r="M2529" s="356"/>
      <c r="N2529"/>
      <c r="O2529" s="361"/>
      <c r="P2529" s="356"/>
    </row>
    <row r="2530" spans="1:16">
      <c r="A2530" s="356"/>
      <c r="B2530" s="357"/>
      <c r="C2530" s="356"/>
      <c r="D2530" s="356"/>
      <c r="E2530" s="356"/>
      <c r="F2530" s="356"/>
      <c r="G2530" s="356"/>
      <c r="H2530" s="358"/>
      <c r="I2530" s="359"/>
      <c r="J2530" s="360"/>
      <c r="K2530" s="360"/>
      <c r="L2530" s="22"/>
      <c r="M2530" s="356"/>
      <c r="N2530"/>
      <c r="O2530" s="361"/>
      <c r="P2530" s="356"/>
    </row>
    <row r="2531" spans="1:16">
      <c r="A2531" s="356"/>
      <c r="B2531" s="357"/>
      <c r="C2531" s="356"/>
      <c r="D2531" s="356"/>
      <c r="E2531" s="356"/>
      <c r="F2531" s="356"/>
      <c r="G2531" s="356"/>
      <c r="H2531" s="358"/>
      <c r="I2531" s="359"/>
      <c r="J2531" s="360"/>
      <c r="K2531" s="360"/>
      <c r="L2531" s="22"/>
      <c r="M2531" s="356"/>
      <c r="N2531"/>
      <c r="O2531" s="361"/>
      <c r="P2531" s="356"/>
    </row>
    <row r="2532" spans="1:16">
      <c r="A2532" s="356"/>
      <c r="B2532" s="357"/>
      <c r="C2532" s="356"/>
      <c r="D2532" s="356"/>
      <c r="E2532" s="356"/>
      <c r="F2532" s="356"/>
      <c r="G2532" s="356"/>
      <c r="H2532" s="358"/>
      <c r="I2532" s="359"/>
      <c r="J2532" s="360"/>
      <c r="K2532" s="360"/>
      <c r="L2532" s="22"/>
      <c r="M2532" s="356"/>
      <c r="N2532"/>
      <c r="O2532" s="361"/>
      <c r="P2532" s="356"/>
    </row>
    <row r="2533" spans="1:16">
      <c r="A2533" s="356"/>
      <c r="B2533" s="357"/>
      <c r="C2533" s="356"/>
      <c r="D2533" s="356"/>
      <c r="E2533" s="356"/>
      <c r="F2533" s="356"/>
      <c r="G2533" s="356"/>
      <c r="H2533" s="358"/>
      <c r="I2533" s="359"/>
      <c r="J2533" s="360"/>
      <c r="K2533" s="360"/>
      <c r="L2533" s="22"/>
      <c r="M2533" s="356"/>
      <c r="N2533"/>
      <c r="O2533" s="361"/>
      <c r="P2533" s="356"/>
    </row>
    <row r="2534" spans="1:16">
      <c r="A2534" s="356"/>
      <c r="B2534" s="357"/>
      <c r="C2534" s="356"/>
      <c r="D2534" s="356"/>
      <c r="E2534" s="356"/>
      <c r="F2534" s="356"/>
      <c r="G2534" s="356"/>
      <c r="H2534" s="358"/>
      <c r="I2534" s="359"/>
      <c r="J2534" s="360"/>
      <c r="K2534" s="360"/>
      <c r="L2534" s="22"/>
      <c r="M2534" s="356"/>
      <c r="N2534"/>
      <c r="O2534" s="361"/>
      <c r="P2534" s="356"/>
    </row>
    <row r="2535" spans="1:16">
      <c r="A2535" s="356"/>
      <c r="B2535" s="357"/>
      <c r="C2535" s="356"/>
      <c r="D2535" s="356"/>
      <c r="E2535" s="356"/>
      <c r="F2535" s="356"/>
      <c r="G2535" s="356"/>
      <c r="H2535" s="358"/>
      <c r="I2535" s="359"/>
      <c r="J2535" s="360"/>
      <c r="K2535" s="360"/>
      <c r="L2535" s="22"/>
      <c r="M2535" s="356"/>
      <c r="N2535"/>
      <c r="O2535" s="361"/>
      <c r="P2535" s="356"/>
    </row>
    <row r="2536" spans="1:16">
      <c r="A2536" s="356"/>
      <c r="B2536" s="357"/>
      <c r="C2536" s="356"/>
      <c r="D2536" s="356"/>
      <c r="E2536" s="356"/>
      <c r="F2536" s="356"/>
      <c r="G2536" s="356"/>
      <c r="H2536" s="358"/>
      <c r="I2536" s="359"/>
      <c r="J2536" s="360"/>
      <c r="K2536" s="360"/>
      <c r="L2536" s="22"/>
      <c r="M2536" s="356"/>
      <c r="N2536"/>
      <c r="O2536" s="361"/>
      <c r="P2536" s="356"/>
    </row>
    <row r="2537" spans="1:16">
      <c r="A2537" s="356"/>
      <c r="B2537" s="357"/>
      <c r="C2537" s="356"/>
      <c r="D2537" s="356"/>
      <c r="E2537" s="356"/>
      <c r="F2537" s="356"/>
      <c r="G2537" s="356"/>
      <c r="H2537" s="358"/>
      <c r="I2537" s="359"/>
      <c r="J2537" s="360"/>
      <c r="K2537" s="360"/>
      <c r="L2537" s="22"/>
      <c r="M2537" s="356"/>
      <c r="N2537"/>
      <c r="O2537" s="361"/>
      <c r="P2537" s="356"/>
    </row>
    <row r="2538" spans="1:16">
      <c r="A2538" s="356"/>
      <c r="B2538" s="357"/>
      <c r="C2538" s="356"/>
      <c r="D2538" s="356"/>
      <c r="E2538" s="356"/>
      <c r="F2538" s="356"/>
      <c r="G2538" s="356"/>
      <c r="H2538" s="358"/>
      <c r="I2538" s="359"/>
      <c r="J2538" s="360"/>
      <c r="K2538" s="360"/>
      <c r="L2538" s="22"/>
      <c r="M2538" s="356"/>
      <c r="N2538"/>
      <c r="O2538" s="361"/>
      <c r="P2538" s="356"/>
    </row>
    <row r="2539" spans="1:16">
      <c r="A2539" s="356"/>
      <c r="B2539" s="357"/>
      <c r="C2539" s="356"/>
      <c r="D2539" s="356"/>
      <c r="E2539" s="356"/>
      <c r="F2539" s="356"/>
      <c r="G2539" s="356"/>
      <c r="H2539" s="358"/>
      <c r="I2539" s="359"/>
      <c r="J2539" s="360"/>
      <c r="K2539" s="360"/>
      <c r="L2539" s="22"/>
      <c r="M2539" s="356"/>
      <c r="N2539"/>
      <c r="O2539" s="361"/>
      <c r="P2539" s="356"/>
    </row>
    <row r="2540" spans="1:16">
      <c r="A2540" s="356"/>
      <c r="B2540" s="357"/>
      <c r="C2540" s="356"/>
      <c r="D2540" s="356"/>
      <c r="E2540" s="356"/>
      <c r="F2540" s="356"/>
      <c r="G2540" s="356"/>
      <c r="H2540" s="358"/>
      <c r="I2540" s="359"/>
      <c r="J2540" s="360"/>
      <c r="K2540" s="360"/>
      <c r="L2540" s="22"/>
      <c r="M2540" s="356"/>
      <c r="N2540"/>
      <c r="O2540" s="361"/>
      <c r="P2540" s="356"/>
    </row>
    <row r="2541" spans="1:16">
      <c r="A2541" s="356"/>
      <c r="B2541" s="357"/>
      <c r="C2541" s="356"/>
      <c r="D2541" s="356"/>
      <c r="E2541" s="356"/>
      <c r="F2541" s="356"/>
      <c r="G2541" s="356"/>
      <c r="H2541" s="358"/>
      <c r="I2541" s="359"/>
      <c r="J2541" s="360"/>
      <c r="K2541" s="360"/>
      <c r="L2541" s="22"/>
      <c r="M2541" s="356"/>
      <c r="N2541"/>
      <c r="O2541" s="361"/>
      <c r="P2541" s="356"/>
    </row>
    <row r="2542" spans="1:16">
      <c r="A2542" s="356"/>
      <c r="B2542" s="357"/>
      <c r="C2542" s="356"/>
      <c r="D2542" s="356"/>
      <c r="E2542" s="356"/>
      <c r="F2542" s="356"/>
      <c r="G2542" s="356"/>
      <c r="H2542" s="358"/>
      <c r="I2542" s="359"/>
      <c r="J2542" s="360"/>
      <c r="K2542" s="360"/>
      <c r="L2542" s="22"/>
      <c r="M2542" s="356"/>
      <c r="N2542"/>
      <c r="O2542" s="361"/>
      <c r="P2542" s="356"/>
    </row>
    <row r="2543" spans="1:16">
      <c r="A2543" s="356"/>
      <c r="B2543" s="357"/>
      <c r="C2543" s="356"/>
      <c r="D2543" s="356"/>
      <c r="E2543" s="356"/>
      <c r="F2543" s="356"/>
      <c r="G2543" s="356"/>
      <c r="H2543" s="358"/>
      <c r="I2543" s="359"/>
      <c r="J2543" s="360"/>
      <c r="K2543" s="360"/>
      <c r="L2543" s="22"/>
      <c r="M2543" s="356"/>
      <c r="N2543"/>
      <c r="O2543" s="361"/>
      <c r="P2543" s="356"/>
    </row>
    <row r="2544" spans="1:16">
      <c r="A2544" s="356"/>
      <c r="B2544" s="357"/>
      <c r="C2544" s="356"/>
      <c r="D2544" s="356"/>
      <c r="E2544" s="356"/>
      <c r="F2544" s="356"/>
      <c r="G2544" s="356"/>
      <c r="H2544" s="358"/>
      <c r="I2544" s="359"/>
      <c r="J2544" s="360"/>
      <c r="K2544" s="360"/>
      <c r="L2544" s="22"/>
      <c r="M2544" s="356"/>
      <c r="N2544"/>
      <c r="O2544" s="361"/>
      <c r="P2544" s="356"/>
    </row>
    <row r="2545" spans="1:16">
      <c r="A2545" s="356"/>
      <c r="B2545" s="357"/>
      <c r="C2545" s="356"/>
      <c r="D2545" s="356"/>
      <c r="E2545" s="356"/>
      <c r="F2545" s="356"/>
      <c r="G2545" s="356"/>
      <c r="H2545" s="358"/>
      <c r="I2545" s="359"/>
      <c r="J2545" s="360"/>
      <c r="K2545" s="360"/>
      <c r="L2545" s="22"/>
      <c r="M2545" s="356"/>
      <c r="N2545"/>
      <c r="O2545" s="361"/>
      <c r="P2545" s="356"/>
    </row>
    <row r="2546" spans="1:16">
      <c r="A2546" s="356"/>
      <c r="B2546" s="357"/>
      <c r="C2546" s="356"/>
      <c r="D2546" s="356"/>
      <c r="E2546" s="356"/>
      <c r="F2546" s="356"/>
      <c r="G2546" s="356"/>
      <c r="H2546" s="358"/>
      <c r="I2546" s="359"/>
      <c r="J2546" s="360"/>
      <c r="K2546" s="360"/>
      <c r="L2546" s="22"/>
      <c r="M2546" s="356"/>
      <c r="N2546"/>
      <c r="O2546" s="361"/>
      <c r="P2546" s="356"/>
    </row>
    <row r="2547" spans="1:16">
      <c r="A2547" s="356"/>
      <c r="B2547" s="357"/>
      <c r="C2547" s="356"/>
      <c r="D2547" s="356"/>
      <c r="E2547" s="356"/>
      <c r="F2547" s="356"/>
      <c r="G2547" s="356"/>
      <c r="H2547" s="358"/>
      <c r="I2547" s="359"/>
      <c r="J2547" s="360"/>
      <c r="K2547" s="360"/>
      <c r="L2547" s="22"/>
      <c r="M2547" s="356"/>
      <c r="N2547"/>
      <c r="O2547" s="361"/>
      <c r="P2547" s="356"/>
    </row>
    <row r="2548" spans="1:16">
      <c r="A2548" s="356"/>
      <c r="B2548" s="357"/>
      <c r="C2548" s="356"/>
      <c r="D2548" s="356"/>
      <c r="E2548" s="356"/>
      <c r="F2548" s="356"/>
      <c r="G2548" s="356"/>
      <c r="H2548" s="358"/>
      <c r="I2548" s="359"/>
      <c r="J2548" s="360"/>
      <c r="K2548" s="360"/>
      <c r="L2548" s="22"/>
      <c r="M2548" s="356"/>
      <c r="N2548"/>
      <c r="O2548" s="361"/>
      <c r="P2548" s="356"/>
    </row>
    <row r="2549" spans="1:16">
      <c r="A2549" s="356"/>
      <c r="B2549" s="357"/>
      <c r="C2549" s="356"/>
      <c r="D2549" s="356"/>
      <c r="E2549" s="356"/>
      <c r="F2549" s="356"/>
      <c r="G2549" s="356"/>
      <c r="H2549" s="358"/>
      <c r="I2549" s="359"/>
      <c r="J2549" s="360"/>
      <c r="K2549" s="360"/>
      <c r="L2549" s="22"/>
      <c r="M2549" s="356"/>
      <c r="N2549"/>
      <c r="O2549" s="361"/>
      <c r="P2549" s="356"/>
    </row>
    <row r="2550" spans="1:16">
      <c r="A2550" s="356"/>
      <c r="B2550" s="357"/>
      <c r="C2550" s="356"/>
      <c r="D2550" s="356"/>
      <c r="E2550" s="356"/>
      <c r="F2550" s="356"/>
      <c r="G2550" s="356"/>
      <c r="H2550" s="358"/>
      <c r="I2550" s="359"/>
      <c r="J2550" s="360"/>
      <c r="K2550" s="360"/>
      <c r="L2550" s="22"/>
      <c r="M2550" s="356"/>
      <c r="N2550"/>
      <c r="O2550" s="361"/>
      <c r="P2550" s="356"/>
    </row>
    <row r="2551" spans="1:16">
      <c r="A2551" s="356"/>
      <c r="B2551" s="357"/>
      <c r="C2551" s="356"/>
      <c r="D2551" s="356"/>
      <c r="E2551" s="356"/>
      <c r="F2551" s="356"/>
      <c r="G2551" s="356"/>
      <c r="H2551" s="358"/>
      <c r="I2551" s="359"/>
      <c r="J2551" s="360"/>
      <c r="K2551" s="360"/>
      <c r="L2551" s="22"/>
      <c r="M2551" s="356"/>
      <c r="N2551"/>
      <c r="O2551" s="361"/>
      <c r="P2551" s="356"/>
    </row>
    <row r="2552" spans="1:16">
      <c r="A2552" s="356"/>
      <c r="B2552" s="357"/>
      <c r="C2552" s="356"/>
      <c r="D2552" s="356"/>
      <c r="E2552" s="356"/>
      <c r="F2552" s="356"/>
      <c r="G2552" s="356"/>
      <c r="H2552" s="358"/>
      <c r="I2552" s="359"/>
      <c r="J2552" s="360"/>
      <c r="K2552" s="360"/>
      <c r="L2552" s="22"/>
      <c r="M2552" s="356"/>
      <c r="N2552"/>
      <c r="O2552" s="361"/>
      <c r="P2552" s="356"/>
    </row>
    <row r="2553" spans="1:16">
      <c r="A2553" s="356"/>
      <c r="B2553" s="357"/>
      <c r="C2553" s="356"/>
      <c r="D2553" s="356"/>
      <c r="E2553" s="356"/>
      <c r="F2553" s="356"/>
      <c r="G2553" s="356"/>
      <c r="H2553" s="358"/>
      <c r="I2553" s="359"/>
      <c r="J2553" s="360"/>
      <c r="K2553" s="360"/>
      <c r="L2553" s="22"/>
      <c r="M2553" s="356"/>
      <c r="N2553"/>
      <c r="O2553" s="361"/>
      <c r="P2553" s="356"/>
    </row>
    <row r="2554" spans="1:16">
      <c r="A2554" s="356"/>
      <c r="B2554" s="357"/>
      <c r="C2554" s="356"/>
      <c r="D2554" s="356"/>
      <c r="E2554" s="356"/>
      <c r="F2554" s="356"/>
      <c r="G2554" s="356"/>
      <c r="H2554" s="358"/>
      <c r="I2554" s="359"/>
      <c r="J2554" s="360"/>
      <c r="K2554" s="360"/>
      <c r="L2554" s="22"/>
      <c r="M2554" s="356"/>
      <c r="N2554"/>
      <c r="O2554" s="361"/>
      <c r="P2554" s="356"/>
    </row>
    <row r="2555" spans="1:16">
      <c r="A2555" s="356"/>
      <c r="B2555" s="357"/>
      <c r="C2555" s="356"/>
      <c r="D2555" s="356"/>
      <c r="E2555" s="356"/>
      <c r="F2555" s="356"/>
      <c r="G2555" s="356"/>
      <c r="H2555" s="358"/>
      <c r="I2555" s="359"/>
      <c r="J2555" s="360"/>
      <c r="K2555" s="360"/>
      <c r="L2555" s="22"/>
      <c r="M2555" s="356"/>
      <c r="N2555"/>
      <c r="O2555" s="361"/>
      <c r="P2555" s="356"/>
    </row>
    <row r="2556" spans="1:16">
      <c r="A2556" s="356"/>
      <c r="B2556" s="357"/>
      <c r="C2556" s="356"/>
      <c r="D2556" s="356"/>
      <c r="E2556" s="356"/>
      <c r="F2556" s="356"/>
      <c r="G2556" s="356"/>
      <c r="H2556" s="358"/>
      <c r="I2556" s="359"/>
      <c r="J2556" s="360"/>
      <c r="K2556" s="360"/>
      <c r="L2556" s="22"/>
      <c r="M2556" s="356"/>
      <c r="N2556"/>
      <c r="O2556" s="361"/>
      <c r="P2556" s="356"/>
    </row>
    <row r="2557" spans="1:16">
      <c r="A2557" s="356"/>
      <c r="B2557" s="357"/>
      <c r="C2557" s="356"/>
      <c r="D2557" s="356"/>
      <c r="E2557" s="356"/>
      <c r="F2557" s="356"/>
      <c r="G2557" s="356"/>
      <c r="H2557" s="358"/>
      <c r="I2557" s="359"/>
      <c r="J2557" s="360"/>
      <c r="K2557" s="360"/>
      <c r="L2557" s="22"/>
      <c r="M2557" s="356"/>
      <c r="N2557"/>
      <c r="O2557" s="361"/>
      <c r="P2557" s="356"/>
    </row>
    <row r="2558" spans="1:16">
      <c r="A2558" s="356"/>
      <c r="B2558" s="357"/>
      <c r="C2558" s="356"/>
      <c r="D2558" s="356"/>
      <c r="E2558" s="356"/>
      <c r="F2558" s="356"/>
      <c r="G2558" s="356"/>
      <c r="H2558" s="358"/>
      <c r="I2558" s="359"/>
      <c r="J2558" s="360"/>
      <c r="K2558" s="360"/>
      <c r="L2558" s="22"/>
      <c r="M2558" s="356"/>
      <c r="N2558"/>
      <c r="O2558" s="361"/>
      <c r="P2558" s="356"/>
    </row>
    <row r="2559" spans="1:16">
      <c r="A2559" s="356"/>
      <c r="B2559" s="357"/>
      <c r="C2559" s="356"/>
      <c r="D2559" s="356"/>
      <c r="E2559" s="356"/>
      <c r="F2559" s="356"/>
      <c r="G2559" s="356"/>
      <c r="H2559" s="358"/>
      <c r="I2559" s="359"/>
      <c r="J2559" s="360"/>
      <c r="K2559" s="360"/>
      <c r="L2559" s="22"/>
      <c r="M2559" s="356"/>
      <c r="N2559"/>
      <c r="O2559" s="361"/>
      <c r="P2559" s="356"/>
    </row>
    <row r="2560" spans="1:16">
      <c r="A2560" s="356"/>
      <c r="B2560" s="357"/>
      <c r="C2560" s="356"/>
      <c r="D2560" s="356"/>
      <c r="E2560" s="356"/>
      <c r="F2560" s="356"/>
      <c r="G2560" s="356"/>
      <c r="H2560" s="358"/>
      <c r="I2560" s="359"/>
      <c r="J2560" s="360"/>
      <c r="K2560" s="360"/>
      <c r="L2560" s="22"/>
      <c r="M2560" s="356"/>
      <c r="N2560"/>
      <c r="O2560" s="361"/>
      <c r="P2560" s="356"/>
    </row>
    <row r="2561" spans="1:16">
      <c r="A2561" s="356"/>
      <c r="B2561" s="357"/>
      <c r="C2561" s="356"/>
      <c r="D2561" s="356"/>
      <c r="E2561" s="356"/>
      <c r="F2561" s="356"/>
      <c r="G2561" s="356"/>
      <c r="H2561" s="358"/>
      <c r="I2561" s="359"/>
      <c r="J2561" s="360"/>
      <c r="K2561" s="360"/>
      <c r="L2561" s="22"/>
      <c r="M2561" s="356"/>
      <c r="N2561"/>
      <c r="O2561" s="361"/>
      <c r="P2561" s="356"/>
    </row>
    <row r="2562" spans="1:16">
      <c r="A2562" s="356"/>
      <c r="B2562" s="357"/>
      <c r="C2562" s="356"/>
      <c r="D2562" s="356"/>
      <c r="E2562" s="356"/>
      <c r="F2562" s="356"/>
      <c r="G2562" s="356"/>
      <c r="H2562" s="358"/>
      <c r="I2562" s="359"/>
      <c r="J2562" s="360"/>
      <c r="K2562" s="360"/>
      <c r="L2562" s="22"/>
      <c r="M2562" s="356"/>
      <c r="N2562"/>
      <c r="O2562" s="361"/>
      <c r="P2562" s="356"/>
    </row>
    <row r="2563" spans="1:16">
      <c r="A2563" s="356"/>
      <c r="B2563" s="357"/>
      <c r="C2563" s="356"/>
      <c r="D2563" s="356"/>
      <c r="E2563" s="356"/>
      <c r="F2563" s="356"/>
      <c r="G2563" s="356"/>
      <c r="H2563" s="358"/>
      <c r="I2563" s="359"/>
      <c r="J2563" s="360"/>
      <c r="K2563" s="360"/>
      <c r="L2563" s="22"/>
      <c r="M2563" s="356"/>
      <c r="N2563"/>
      <c r="O2563" s="361"/>
      <c r="P2563" s="356"/>
    </row>
    <row r="2564" spans="1:16">
      <c r="A2564" s="356"/>
      <c r="B2564" s="357"/>
      <c r="C2564" s="356"/>
      <c r="D2564" s="356"/>
      <c r="E2564" s="356"/>
      <c r="F2564" s="356"/>
      <c r="G2564" s="356"/>
      <c r="H2564" s="358"/>
      <c r="I2564" s="359"/>
      <c r="J2564" s="360"/>
      <c r="K2564" s="360"/>
      <c r="L2564" s="22"/>
      <c r="M2564" s="356"/>
      <c r="N2564"/>
      <c r="O2564" s="361"/>
      <c r="P2564" s="356"/>
    </row>
    <row r="2565" spans="1:16">
      <c r="A2565" s="356"/>
      <c r="B2565" s="357"/>
      <c r="C2565" s="356"/>
      <c r="D2565" s="356"/>
      <c r="E2565" s="356"/>
      <c r="F2565" s="356"/>
      <c r="G2565" s="356"/>
      <c r="H2565" s="358"/>
      <c r="I2565" s="359"/>
      <c r="J2565" s="360"/>
      <c r="K2565" s="360"/>
      <c r="L2565" s="22"/>
      <c r="M2565" s="356"/>
      <c r="N2565"/>
      <c r="O2565" s="361"/>
      <c r="P2565" s="356"/>
    </row>
    <row r="2566" spans="1:16">
      <c r="A2566" s="356"/>
      <c r="B2566" s="357"/>
      <c r="C2566" s="356"/>
      <c r="D2566" s="356"/>
      <c r="E2566" s="356"/>
      <c r="F2566" s="356"/>
      <c r="G2566" s="356"/>
      <c r="H2566" s="358"/>
      <c r="I2566" s="359"/>
      <c r="J2566" s="360"/>
      <c r="K2566" s="360"/>
      <c r="L2566" s="22"/>
      <c r="M2566" s="356"/>
      <c r="N2566"/>
      <c r="O2566" s="361"/>
      <c r="P2566" s="356"/>
    </row>
    <row r="2567" spans="1:16">
      <c r="A2567" s="356"/>
      <c r="B2567" s="357"/>
      <c r="C2567" s="356"/>
      <c r="D2567" s="356"/>
      <c r="E2567" s="356"/>
      <c r="F2567" s="356"/>
      <c r="G2567" s="356"/>
      <c r="H2567" s="358"/>
      <c r="I2567" s="359"/>
      <c r="J2567" s="360"/>
      <c r="K2567" s="360"/>
      <c r="L2567" s="22"/>
      <c r="M2567" s="356"/>
      <c r="N2567"/>
      <c r="O2567" s="361"/>
      <c r="P2567" s="356"/>
    </row>
    <row r="2568" spans="1:16">
      <c r="A2568" s="356"/>
      <c r="B2568" s="357"/>
      <c r="C2568" s="356"/>
      <c r="D2568" s="356"/>
      <c r="E2568" s="356"/>
      <c r="F2568" s="356"/>
      <c r="G2568" s="356"/>
      <c r="H2568" s="358"/>
      <c r="I2568" s="359"/>
      <c r="J2568" s="360"/>
      <c r="K2568" s="360"/>
      <c r="L2568" s="22"/>
      <c r="M2568" s="356"/>
      <c r="N2568"/>
      <c r="O2568" s="361"/>
      <c r="P2568" s="356"/>
    </row>
    <row r="2569" spans="1:16">
      <c r="A2569" s="356"/>
      <c r="B2569" s="357"/>
      <c r="C2569" s="356"/>
      <c r="D2569" s="356"/>
      <c r="E2569" s="356"/>
      <c r="F2569" s="356"/>
      <c r="G2569" s="356"/>
      <c r="H2569" s="358"/>
      <c r="I2569" s="359"/>
      <c r="J2569" s="360"/>
      <c r="K2569" s="360"/>
      <c r="L2569" s="22"/>
      <c r="M2569" s="356"/>
      <c r="N2569"/>
      <c r="O2569" s="361"/>
      <c r="P2569" s="356"/>
    </row>
    <row r="2570" spans="1:16">
      <c r="A2570" s="356"/>
      <c r="B2570" s="357"/>
      <c r="C2570" s="356"/>
      <c r="D2570" s="356"/>
      <c r="E2570" s="356"/>
      <c r="F2570" s="356"/>
      <c r="G2570" s="356"/>
      <c r="H2570" s="358"/>
      <c r="I2570" s="359"/>
      <c r="J2570" s="360"/>
      <c r="K2570" s="360"/>
      <c r="L2570" s="22"/>
      <c r="M2570" s="356"/>
      <c r="N2570"/>
      <c r="O2570" s="361"/>
      <c r="P2570" s="356"/>
    </row>
    <row r="2571" spans="1:16">
      <c r="A2571" s="356"/>
      <c r="B2571" s="357"/>
      <c r="C2571" s="356"/>
      <c r="D2571" s="356"/>
      <c r="E2571" s="356"/>
      <c r="F2571" s="356"/>
      <c r="G2571" s="356"/>
      <c r="H2571" s="358"/>
      <c r="I2571" s="359"/>
      <c r="J2571" s="360"/>
      <c r="K2571" s="360"/>
      <c r="L2571" s="22"/>
      <c r="M2571" s="356"/>
      <c r="N2571"/>
      <c r="O2571" s="361"/>
      <c r="P2571" s="356"/>
    </row>
    <row r="2572" spans="1:16">
      <c r="A2572" s="356"/>
      <c r="B2572" s="357"/>
      <c r="C2572" s="356"/>
      <c r="D2572" s="356"/>
      <c r="E2572" s="356"/>
      <c r="F2572" s="356"/>
      <c r="G2572" s="356"/>
      <c r="H2572" s="358"/>
      <c r="I2572" s="359"/>
      <c r="J2572" s="360"/>
      <c r="K2572" s="360"/>
      <c r="L2572" s="22"/>
      <c r="M2572" s="356"/>
      <c r="N2572"/>
      <c r="O2572" s="361"/>
      <c r="P2572" s="356"/>
    </row>
    <row r="2573" spans="1:16">
      <c r="A2573" s="356"/>
      <c r="B2573" s="357"/>
      <c r="C2573" s="356"/>
      <c r="D2573" s="356"/>
      <c r="E2573" s="356"/>
      <c r="F2573" s="356"/>
      <c r="G2573" s="356"/>
      <c r="H2573" s="358"/>
      <c r="I2573" s="359"/>
      <c r="J2573" s="360"/>
      <c r="K2573" s="360"/>
      <c r="L2573" s="22"/>
      <c r="M2573" s="356"/>
      <c r="N2573"/>
      <c r="O2573" s="361"/>
      <c r="P2573" s="356"/>
    </row>
    <row r="2574" spans="1:16">
      <c r="A2574" s="356"/>
      <c r="B2574" s="357"/>
      <c r="C2574" s="356"/>
      <c r="D2574" s="356"/>
      <c r="E2574" s="356"/>
      <c r="F2574" s="356"/>
      <c r="G2574" s="356"/>
      <c r="H2574" s="358"/>
      <c r="I2574" s="359"/>
      <c r="J2574" s="360"/>
      <c r="K2574" s="360"/>
      <c r="L2574" s="22"/>
      <c r="M2574" s="356"/>
      <c r="N2574"/>
      <c r="O2574" s="361"/>
      <c r="P2574" s="356"/>
    </row>
    <row r="2575" spans="1:16">
      <c r="A2575" s="356"/>
      <c r="B2575" s="357"/>
      <c r="C2575" s="356"/>
      <c r="D2575" s="356"/>
      <c r="E2575" s="356"/>
      <c r="F2575" s="356"/>
      <c r="G2575" s="356"/>
      <c r="H2575" s="358"/>
      <c r="I2575" s="359"/>
      <c r="J2575" s="360"/>
      <c r="K2575" s="360"/>
      <c r="L2575" s="22"/>
      <c r="M2575" s="356"/>
      <c r="N2575"/>
      <c r="O2575" s="361"/>
      <c r="P2575" s="356"/>
    </row>
    <row r="2576" spans="1:16">
      <c r="A2576" s="356"/>
      <c r="B2576" s="357"/>
      <c r="C2576" s="356"/>
      <c r="D2576" s="356"/>
      <c r="E2576" s="356"/>
      <c r="F2576" s="356"/>
      <c r="G2576" s="356"/>
      <c r="H2576" s="358"/>
      <c r="I2576" s="359"/>
      <c r="J2576" s="360"/>
      <c r="K2576" s="360"/>
      <c r="L2576" s="22"/>
      <c r="M2576" s="356"/>
      <c r="N2576"/>
      <c r="O2576" s="361"/>
      <c r="P2576" s="356"/>
    </row>
    <row r="2577" spans="1:16">
      <c r="A2577" s="356"/>
      <c r="B2577" s="357"/>
      <c r="C2577" s="356"/>
      <c r="D2577" s="356"/>
      <c r="E2577" s="356"/>
      <c r="F2577" s="356"/>
      <c r="G2577" s="356"/>
      <c r="H2577" s="358"/>
      <c r="I2577" s="359"/>
      <c r="J2577" s="360"/>
      <c r="K2577" s="360"/>
      <c r="L2577" s="22"/>
      <c r="M2577" s="356"/>
      <c r="N2577"/>
      <c r="O2577" s="361"/>
      <c r="P2577" s="356"/>
    </row>
    <row r="2578" spans="1:16">
      <c r="A2578" s="356"/>
      <c r="B2578" s="357"/>
      <c r="C2578" s="356"/>
      <c r="D2578" s="356"/>
      <c r="E2578" s="356"/>
      <c r="F2578" s="356"/>
      <c r="G2578" s="356"/>
      <c r="H2578" s="358"/>
      <c r="I2578" s="359"/>
      <c r="J2578" s="360"/>
      <c r="K2578" s="360"/>
      <c r="L2578" s="22"/>
      <c r="M2578" s="356"/>
      <c r="N2578"/>
      <c r="O2578" s="361"/>
      <c r="P2578" s="356"/>
    </row>
    <row r="2579" spans="1:16">
      <c r="A2579" s="356"/>
      <c r="B2579" s="357"/>
      <c r="C2579" s="356"/>
      <c r="D2579" s="356"/>
      <c r="E2579" s="356"/>
      <c r="F2579" s="356"/>
      <c r="G2579" s="356"/>
      <c r="H2579" s="358"/>
      <c r="I2579" s="359"/>
      <c r="J2579" s="360"/>
      <c r="K2579" s="360"/>
      <c r="L2579" s="22"/>
      <c r="M2579" s="356"/>
      <c r="N2579"/>
      <c r="O2579" s="361"/>
      <c r="P2579" s="356"/>
    </row>
    <row r="2580" spans="1:16">
      <c r="A2580" s="356"/>
      <c r="B2580" s="357"/>
      <c r="C2580" s="356"/>
      <c r="D2580" s="356"/>
      <c r="E2580" s="356"/>
      <c r="F2580" s="356"/>
      <c r="G2580" s="356"/>
      <c r="H2580" s="358"/>
      <c r="I2580" s="359"/>
      <c r="J2580" s="360"/>
      <c r="K2580" s="360"/>
      <c r="L2580" s="22"/>
      <c r="M2580" s="356"/>
      <c r="N2580"/>
      <c r="O2580" s="361"/>
      <c r="P2580" s="356"/>
    </row>
    <row r="2581" spans="1:16">
      <c r="A2581" s="356"/>
      <c r="B2581" s="357"/>
      <c r="C2581" s="356"/>
      <c r="D2581" s="356"/>
      <c r="E2581" s="356"/>
      <c r="F2581" s="356"/>
      <c r="G2581" s="356"/>
      <c r="H2581" s="358"/>
      <c r="I2581" s="359"/>
      <c r="J2581" s="360"/>
      <c r="K2581" s="360"/>
      <c r="L2581" s="22"/>
      <c r="M2581" s="356"/>
      <c r="N2581"/>
      <c r="O2581" s="361"/>
      <c r="P2581" s="356"/>
    </row>
    <row r="2582" spans="1:16">
      <c r="A2582" s="356"/>
      <c r="B2582" s="357"/>
      <c r="C2582" s="356"/>
      <c r="D2582" s="356"/>
      <c r="E2582" s="356"/>
      <c r="F2582" s="356"/>
      <c r="G2582" s="356"/>
      <c r="H2582" s="358"/>
      <c r="I2582" s="359"/>
      <c r="J2582" s="360"/>
      <c r="K2582" s="360"/>
      <c r="L2582" s="22"/>
      <c r="M2582" s="356"/>
      <c r="N2582"/>
      <c r="O2582" s="361"/>
      <c r="P2582" s="356"/>
    </row>
    <row r="2583" spans="1:16">
      <c r="A2583" s="356"/>
      <c r="B2583" s="357"/>
      <c r="C2583" s="356"/>
      <c r="D2583" s="356"/>
      <c r="E2583" s="356"/>
      <c r="F2583" s="356"/>
      <c r="G2583" s="356"/>
      <c r="H2583" s="358"/>
      <c r="I2583" s="359"/>
      <c r="J2583" s="360"/>
      <c r="K2583" s="360"/>
      <c r="L2583" s="22"/>
      <c r="M2583" s="356"/>
      <c r="N2583"/>
      <c r="O2583" s="361"/>
      <c r="P2583" s="356"/>
    </row>
    <row r="2584" spans="1:16">
      <c r="A2584" s="356"/>
      <c r="B2584" s="357"/>
      <c r="C2584" s="356"/>
      <c r="D2584" s="356"/>
      <c r="E2584" s="356"/>
      <c r="F2584" s="356"/>
      <c r="G2584" s="356"/>
      <c r="H2584" s="358"/>
      <c r="I2584" s="359"/>
      <c r="J2584" s="360"/>
      <c r="K2584" s="360"/>
      <c r="L2584" s="22"/>
      <c r="M2584" s="356"/>
      <c r="N2584"/>
      <c r="O2584" s="361"/>
      <c r="P2584" s="356"/>
    </row>
    <row r="2585" spans="1:16">
      <c r="A2585" s="356"/>
      <c r="B2585" s="357"/>
      <c r="C2585" s="356"/>
      <c r="D2585" s="356"/>
      <c r="E2585" s="356"/>
      <c r="F2585" s="356"/>
      <c r="G2585" s="356"/>
      <c r="H2585" s="358"/>
      <c r="I2585" s="359"/>
      <c r="J2585" s="360"/>
      <c r="K2585" s="360"/>
      <c r="L2585" s="22"/>
      <c r="M2585" s="356"/>
      <c r="N2585"/>
      <c r="O2585" s="361"/>
      <c r="P2585" s="356"/>
    </row>
    <row r="2586" spans="1:16">
      <c r="A2586" s="356"/>
      <c r="B2586" s="357"/>
      <c r="C2586" s="356"/>
      <c r="D2586" s="356"/>
      <c r="E2586" s="356"/>
      <c r="F2586" s="356"/>
      <c r="G2586" s="356"/>
      <c r="H2586" s="358"/>
      <c r="I2586" s="359"/>
      <c r="J2586" s="360"/>
      <c r="K2586" s="360"/>
      <c r="L2586" s="22"/>
      <c r="M2586" s="356"/>
      <c r="N2586"/>
      <c r="O2586" s="361"/>
      <c r="P2586" s="356"/>
    </row>
    <row r="2587" spans="1:16">
      <c r="A2587" s="356"/>
      <c r="B2587" s="357"/>
      <c r="C2587" s="356"/>
      <c r="D2587" s="356"/>
      <c r="E2587" s="356"/>
      <c r="F2587" s="356"/>
      <c r="G2587" s="356"/>
      <c r="H2587" s="358"/>
      <c r="I2587" s="359"/>
      <c r="J2587" s="360"/>
      <c r="K2587" s="360"/>
      <c r="L2587" s="22"/>
      <c r="M2587" s="356"/>
      <c r="N2587"/>
      <c r="O2587" s="361"/>
      <c r="P2587" s="356"/>
    </row>
    <row r="2588" spans="1:16">
      <c r="A2588" s="356"/>
      <c r="B2588" s="357"/>
      <c r="C2588" s="356"/>
      <c r="D2588" s="356"/>
      <c r="E2588" s="356"/>
      <c r="F2588" s="356"/>
      <c r="G2588" s="356"/>
      <c r="H2588" s="358"/>
      <c r="I2588" s="359"/>
      <c r="J2588" s="360"/>
      <c r="K2588" s="360"/>
      <c r="L2588" s="22"/>
      <c r="M2588" s="356"/>
      <c r="N2588"/>
      <c r="O2588" s="361"/>
      <c r="P2588" s="356"/>
    </row>
    <row r="2589" spans="1:16">
      <c r="A2589" s="356"/>
      <c r="B2589" s="357"/>
      <c r="C2589" s="356"/>
      <c r="D2589" s="356"/>
      <c r="E2589" s="356"/>
      <c r="F2589" s="356"/>
      <c r="G2589" s="356"/>
      <c r="H2589" s="358"/>
      <c r="I2589" s="359"/>
      <c r="J2589" s="360"/>
      <c r="K2589" s="360"/>
      <c r="L2589" s="22"/>
      <c r="M2589" s="356"/>
      <c r="N2589"/>
      <c r="O2589" s="361"/>
      <c r="P2589" s="356"/>
    </row>
    <row r="2590" spans="1:16">
      <c r="A2590" s="356"/>
      <c r="B2590" s="357"/>
      <c r="C2590" s="356"/>
      <c r="D2590" s="356"/>
      <c r="E2590" s="356"/>
      <c r="F2590" s="356"/>
      <c r="G2590" s="356"/>
      <c r="H2590" s="358"/>
      <c r="I2590" s="359"/>
      <c r="J2590" s="360"/>
      <c r="K2590" s="360"/>
      <c r="L2590" s="22"/>
      <c r="M2590" s="356"/>
      <c r="N2590"/>
      <c r="O2590" s="361"/>
      <c r="P2590" s="356"/>
    </row>
    <row r="2591" spans="1:16">
      <c r="A2591" s="356"/>
      <c r="B2591" s="357"/>
      <c r="C2591" s="356"/>
      <c r="D2591" s="356"/>
      <c r="E2591" s="356"/>
      <c r="F2591" s="356"/>
      <c r="G2591" s="356"/>
      <c r="H2591" s="358"/>
      <c r="I2591" s="359"/>
      <c r="J2591" s="360"/>
      <c r="K2591" s="360"/>
      <c r="L2591" s="22"/>
      <c r="M2591" s="356"/>
      <c r="N2591"/>
      <c r="O2591" s="361"/>
      <c r="P2591" s="356"/>
    </row>
    <row r="2592" spans="1:16">
      <c r="A2592" s="356"/>
      <c r="B2592" s="357"/>
      <c r="C2592" s="356"/>
      <c r="D2592" s="356"/>
      <c r="E2592" s="356"/>
      <c r="F2592" s="356"/>
      <c r="G2592" s="356"/>
      <c r="H2592" s="358"/>
      <c r="I2592" s="359"/>
      <c r="J2592" s="360"/>
      <c r="K2592" s="360"/>
      <c r="L2592" s="22"/>
      <c r="M2592" s="356"/>
      <c r="N2592"/>
      <c r="O2592" s="361"/>
      <c r="P2592" s="356"/>
    </row>
    <row r="2593" spans="1:16">
      <c r="A2593" s="356"/>
      <c r="B2593" s="357"/>
      <c r="C2593" s="356"/>
      <c r="D2593" s="356"/>
      <c r="E2593" s="356"/>
      <c r="F2593" s="356"/>
      <c r="G2593" s="356"/>
      <c r="H2593" s="358"/>
      <c r="I2593" s="359"/>
      <c r="J2593" s="360"/>
      <c r="K2593" s="360"/>
      <c r="L2593" s="22"/>
      <c r="M2593" s="356"/>
      <c r="N2593"/>
      <c r="O2593" s="361"/>
      <c r="P2593" s="356"/>
    </row>
    <row r="2594" spans="1:16">
      <c r="A2594" s="356"/>
      <c r="B2594" s="357"/>
      <c r="C2594" s="356"/>
      <c r="D2594" s="356"/>
      <c r="E2594" s="356"/>
      <c r="F2594" s="356"/>
      <c r="G2594" s="356"/>
      <c r="H2594" s="358"/>
      <c r="I2594" s="359"/>
      <c r="J2594" s="360"/>
      <c r="K2594" s="360"/>
      <c r="L2594" s="22"/>
      <c r="M2594" s="356"/>
      <c r="N2594"/>
      <c r="O2594" s="361"/>
      <c r="P2594" s="356"/>
    </row>
    <row r="2595" spans="1:16">
      <c r="A2595" s="356"/>
      <c r="B2595" s="357"/>
      <c r="C2595" s="356"/>
      <c r="D2595" s="356"/>
      <c r="E2595" s="356"/>
      <c r="F2595" s="356"/>
      <c r="G2595" s="356"/>
      <c r="H2595" s="358"/>
      <c r="I2595" s="359"/>
      <c r="J2595" s="360"/>
      <c r="K2595" s="360"/>
      <c r="L2595" s="22"/>
      <c r="M2595" s="356"/>
      <c r="N2595"/>
      <c r="O2595" s="361"/>
      <c r="P2595" s="356"/>
    </row>
    <row r="2596" spans="1:16">
      <c r="A2596" s="356"/>
      <c r="B2596" s="357"/>
      <c r="C2596" s="356"/>
      <c r="D2596" s="356"/>
      <c r="E2596" s="356"/>
      <c r="F2596" s="356"/>
      <c r="G2596" s="356"/>
      <c r="H2596" s="358"/>
      <c r="I2596" s="359"/>
      <c r="J2596" s="360"/>
      <c r="K2596" s="360"/>
      <c r="L2596" s="22"/>
      <c r="M2596" s="356"/>
      <c r="N2596"/>
      <c r="O2596" s="361"/>
      <c r="P2596" s="356"/>
    </row>
    <row r="2597" spans="1:16">
      <c r="A2597" s="356"/>
      <c r="B2597" s="357"/>
      <c r="C2597" s="356"/>
      <c r="D2597" s="356"/>
      <c r="E2597" s="356"/>
      <c r="F2597" s="356"/>
      <c r="G2597" s="356"/>
      <c r="H2597" s="358"/>
      <c r="I2597" s="359"/>
      <c r="J2597" s="360"/>
      <c r="K2597" s="360"/>
      <c r="L2597" s="22"/>
      <c r="M2597" s="356"/>
      <c r="N2597"/>
      <c r="O2597" s="361"/>
      <c r="P2597" s="356"/>
    </row>
    <row r="2598" spans="1:16">
      <c r="A2598" s="356"/>
      <c r="B2598" s="357"/>
      <c r="C2598" s="356"/>
      <c r="D2598" s="356"/>
      <c r="E2598" s="356"/>
      <c r="F2598" s="356"/>
      <c r="G2598" s="356"/>
      <c r="H2598" s="358"/>
      <c r="I2598" s="359"/>
      <c r="J2598" s="360"/>
      <c r="K2598" s="360"/>
      <c r="L2598" s="22"/>
      <c r="M2598" s="356"/>
      <c r="N2598"/>
      <c r="O2598" s="361"/>
      <c r="P2598" s="356"/>
    </row>
    <row r="2599" spans="1:16">
      <c r="A2599" s="356"/>
      <c r="B2599" s="357"/>
      <c r="C2599" s="356"/>
      <c r="D2599" s="356"/>
      <c r="E2599" s="356"/>
      <c r="F2599" s="356"/>
      <c r="G2599" s="356"/>
      <c r="H2599" s="358"/>
      <c r="I2599" s="359"/>
      <c r="J2599" s="360"/>
      <c r="K2599" s="360"/>
      <c r="L2599" s="22"/>
      <c r="M2599" s="356"/>
      <c r="N2599"/>
      <c r="O2599" s="361"/>
      <c r="P2599" s="356"/>
    </row>
    <row r="2600" spans="1:16">
      <c r="A2600" s="356"/>
      <c r="B2600" s="357"/>
      <c r="C2600" s="356"/>
      <c r="D2600" s="356"/>
      <c r="E2600" s="356"/>
      <c r="F2600" s="356"/>
      <c r="G2600" s="356"/>
      <c r="H2600" s="358"/>
      <c r="I2600" s="359"/>
      <c r="J2600" s="360"/>
      <c r="K2600" s="360"/>
      <c r="L2600" s="22"/>
      <c r="M2600" s="356"/>
      <c r="N2600"/>
      <c r="O2600" s="361"/>
      <c r="P2600" s="356"/>
    </row>
    <row r="2601" spans="1:16">
      <c r="A2601" s="356"/>
      <c r="B2601" s="357"/>
      <c r="C2601" s="356"/>
      <c r="D2601" s="356"/>
      <c r="E2601" s="356"/>
      <c r="F2601" s="356"/>
      <c r="G2601" s="356"/>
      <c r="H2601" s="358"/>
      <c r="I2601" s="359"/>
      <c r="J2601" s="360"/>
      <c r="K2601" s="360"/>
      <c r="L2601" s="22"/>
      <c r="M2601" s="356"/>
      <c r="N2601"/>
      <c r="O2601" s="361"/>
      <c r="P2601" s="356"/>
    </row>
    <row r="2602" spans="1:16">
      <c r="A2602" s="356"/>
      <c r="B2602" s="357"/>
      <c r="C2602" s="356"/>
      <c r="D2602" s="356"/>
      <c r="E2602" s="356"/>
      <c r="F2602" s="356"/>
      <c r="G2602" s="356"/>
      <c r="H2602" s="358"/>
      <c r="I2602" s="359"/>
      <c r="J2602" s="360"/>
      <c r="K2602" s="360"/>
      <c r="L2602" s="22"/>
      <c r="M2602" s="356"/>
      <c r="N2602"/>
      <c r="O2602" s="361"/>
      <c r="P2602" s="356"/>
    </row>
    <row r="2603" spans="1:16">
      <c r="A2603" s="356"/>
      <c r="B2603" s="357"/>
      <c r="C2603" s="356"/>
      <c r="D2603" s="356"/>
      <c r="E2603" s="356"/>
      <c r="F2603" s="356"/>
      <c r="G2603" s="356"/>
      <c r="H2603" s="358"/>
      <c r="I2603" s="359"/>
      <c r="J2603" s="360"/>
      <c r="K2603" s="360"/>
      <c r="L2603" s="22"/>
      <c r="M2603" s="356"/>
      <c r="N2603"/>
      <c r="O2603" s="361"/>
      <c r="P2603" s="356"/>
    </row>
    <row r="2604" spans="1:16">
      <c r="A2604" s="356"/>
      <c r="B2604" s="357"/>
      <c r="C2604" s="356"/>
      <c r="D2604" s="356"/>
      <c r="E2604" s="356"/>
      <c r="F2604" s="356"/>
      <c r="G2604" s="356"/>
      <c r="H2604" s="358"/>
      <c r="I2604" s="359"/>
      <c r="J2604" s="360"/>
      <c r="K2604" s="360"/>
      <c r="L2604" s="22"/>
      <c r="M2604" s="356"/>
      <c r="N2604"/>
      <c r="O2604" s="361"/>
      <c r="P2604" s="356"/>
    </row>
    <row r="2605" spans="1:16">
      <c r="A2605" s="356"/>
      <c r="B2605" s="357"/>
      <c r="C2605" s="356"/>
      <c r="D2605" s="356"/>
      <c r="E2605" s="356"/>
      <c r="F2605" s="356"/>
      <c r="G2605" s="356"/>
      <c r="H2605" s="358"/>
      <c r="I2605" s="359"/>
      <c r="J2605" s="360"/>
      <c r="K2605" s="360"/>
      <c r="L2605" s="22"/>
      <c r="M2605" s="356"/>
      <c r="N2605"/>
      <c r="O2605" s="361"/>
      <c r="P2605" s="356"/>
    </row>
    <row r="2606" spans="1:16">
      <c r="A2606" s="356"/>
      <c r="B2606" s="357"/>
      <c r="C2606" s="356"/>
      <c r="D2606" s="356"/>
      <c r="E2606" s="356"/>
      <c r="F2606" s="356"/>
      <c r="G2606" s="356"/>
      <c r="H2606" s="358"/>
      <c r="I2606" s="359"/>
      <c r="J2606" s="360"/>
      <c r="K2606" s="360"/>
      <c r="L2606" s="22"/>
      <c r="M2606" s="356"/>
      <c r="N2606"/>
      <c r="O2606" s="361"/>
      <c r="P2606" s="356"/>
    </row>
    <row r="2607" spans="1:16">
      <c r="A2607" s="356"/>
      <c r="B2607" s="357"/>
      <c r="C2607" s="356"/>
      <c r="D2607" s="356"/>
      <c r="E2607" s="356"/>
      <c r="F2607" s="356"/>
      <c r="G2607" s="356"/>
      <c r="H2607" s="358"/>
      <c r="I2607" s="359"/>
      <c r="J2607" s="360"/>
      <c r="K2607" s="360"/>
      <c r="L2607" s="22"/>
      <c r="M2607" s="356"/>
      <c r="N2607"/>
      <c r="O2607" s="361"/>
      <c r="P2607" s="356"/>
    </row>
    <row r="2608" spans="1:16">
      <c r="A2608" s="356"/>
      <c r="B2608" s="357"/>
      <c r="C2608" s="356"/>
      <c r="D2608" s="356"/>
      <c r="E2608" s="356"/>
      <c r="F2608" s="356"/>
      <c r="G2608" s="356"/>
      <c r="H2608" s="358"/>
      <c r="I2608" s="359"/>
      <c r="J2608" s="360"/>
      <c r="K2608" s="360"/>
      <c r="L2608" s="22"/>
      <c r="M2608" s="356"/>
      <c r="N2608"/>
      <c r="O2608" s="361"/>
      <c r="P2608" s="356"/>
    </row>
    <row r="2609" spans="1:16">
      <c r="A2609" s="356"/>
      <c r="B2609" s="357"/>
      <c r="C2609" s="356"/>
      <c r="D2609" s="356"/>
      <c r="E2609" s="356"/>
      <c r="F2609" s="356"/>
      <c r="G2609" s="356"/>
      <c r="H2609" s="358"/>
      <c r="I2609" s="359"/>
      <c r="J2609" s="360"/>
      <c r="K2609" s="360"/>
      <c r="L2609" s="22"/>
      <c r="M2609" s="356"/>
      <c r="N2609"/>
      <c r="O2609" s="361"/>
      <c r="P2609" s="356"/>
    </row>
    <row r="2610" spans="1:16">
      <c r="A2610" s="356"/>
      <c r="B2610" s="357"/>
      <c r="C2610" s="356"/>
      <c r="D2610" s="356"/>
      <c r="E2610" s="356"/>
      <c r="F2610" s="356"/>
      <c r="G2610" s="356"/>
      <c r="H2610" s="358"/>
      <c r="I2610" s="359"/>
      <c r="J2610" s="360"/>
      <c r="K2610" s="360"/>
      <c r="L2610" s="22"/>
      <c r="M2610" s="356"/>
      <c r="N2610"/>
      <c r="O2610" s="361"/>
      <c r="P2610" s="356"/>
    </row>
    <row r="2611" spans="1:16">
      <c r="A2611" s="356"/>
      <c r="B2611" s="357"/>
      <c r="C2611" s="356"/>
      <c r="D2611" s="356"/>
      <c r="E2611" s="356"/>
      <c r="F2611" s="356"/>
      <c r="G2611" s="356"/>
      <c r="H2611" s="358"/>
      <c r="I2611" s="359"/>
      <c r="J2611" s="360"/>
      <c r="K2611" s="360"/>
      <c r="L2611" s="22"/>
      <c r="M2611" s="356"/>
      <c r="N2611"/>
      <c r="O2611" s="361"/>
      <c r="P2611" s="356"/>
    </row>
    <row r="2612" spans="1:16">
      <c r="A2612" s="356"/>
      <c r="B2612" s="357"/>
      <c r="C2612" s="356"/>
      <c r="D2612" s="356"/>
      <c r="E2612" s="356"/>
      <c r="F2612" s="356"/>
      <c r="G2612" s="356"/>
      <c r="H2612" s="358"/>
      <c r="I2612" s="359"/>
      <c r="J2612" s="360"/>
      <c r="K2612" s="360"/>
      <c r="L2612" s="22"/>
      <c r="M2612" s="356"/>
      <c r="N2612"/>
      <c r="O2612" s="361"/>
      <c r="P2612" s="356"/>
    </row>
    <row r="2613" spans="1:16">
      <c r="A2613" s="356"/>
      <c r="B2613" s="357"/>
      <c r="C2613" s="356"/>
      <c r="D2613" s="356"/>
      <c r="E2613" s="356"/>
      <c r="F2613" s="356"/>
      <c r="G2613" s="356"/>
      <c r="H2613" s="358"/>
      <c r="I2613" s="359"/>
      <c r="J2613" s="360"/>
      <c r="K2613" s="360"/>
      <c r="L2613" s="22"/>
      <c r="M2613" s="356"/>
      <c r="N2613"/>
      <c r="O2613" s="361"/>
      <c r="P2613" s="356"/>
    </row>
    <row r="2614" spans="1:16">
      <c r="A2614" s="356"/>
      <c r="B2614" s="357"/>
      <c r="C2614" s="356"/>
      <c r="D2614" s="356"/>
      <c r="E2614" s="356"/>
      <c r="F2614" s="356"/>
      <c r="G2614" s="356"/>
      <c r="H2614" s="358"/>
      <c r="I2614" s="359"/>
      <c r="J2614" s="360"/>
      <c r="K2614" s="360"/>
      <c r="L2614" s="22"/>
      <c r="M2614" s="356"/>
      <c r="N2614"/>
      <c r="O2614" s="361"/>
      <c r="P2614" s="356"/>
    </row>
    <row r="2615" spans="1:16">
      <c r="A2615" s="356"/>
      <c r="B2615" s="357"/>
      <c r="C2615" s="356"/>
      <c r="D2615" s="356"/>
      <c r="E2615" s="356"/>
      <c r="F2615" s="356"/>
      <c r="G2615" s="356"/>
      <c r="H2615" s="358"/>
      <c r="I2615" s="359"/>
      <c r="J2615" s="360"/>
      <c r="K2615" s="360"/>
      <c r="L2615" s="22"/>
      <c r="M2615" s="356"/>
      <c r="N2615"/>
      <c r="O2615" s="361"/>
      <c r="P2615" s="356"/>
    </row>
    <row r="2616" spans="1:16">
      <c r="A2616" s="356"/>
      <c r="B2616" s="357"/>
      <c r="C2616" s="356"/>
      <c r="D2616" s="356"/>
      <c r="E2616" s="356"/>
      <c r="F2616" s="356"/>
      <c r="G2616" s="356"/>
      <c r="H2616" s="358"/>
      <c r="I2616" s="359"/>
      <c r="J2616" s="360"/>
      <c r="K2616" s="360"/>
      <c r="L2616" s="22"/>
      <c r="M2616" s="356"/>
      <c r="N2616"/>
      <c r="O2616" s="361"/>
      <c r="P2616" s="356"/>
    </row>
    <row r="2617" spans="1:16">
      <c r="A2617" s="356"/>
      <c r="B2617" s="357"/>
      <c r="C2617" s="356"/>
      <c r="D2617" s="356"/>
      <c r="E2617" s="356"/>
      <c r="F2617" s="356"/>
      <c r="G2617" s="356"/>
      <c r="H2617" s="358"/>
      <c r="I2617" s="359"/>
      <c r="J2617" s="360"/>
      <c r="K2617" s="360"/>
      <c r="L2617" s="22"/>
      <c r="M2617" s="356"/>
      <c r="N2617"/>
      <c r="O2617" s="361"/>
      <c r="P2617" s="356"/>
    </row>
    <row r="2618" spans="1:16">
      <c r="A2618" s="356"/>
      <c r="B2618" s="357"/>
      <c r="C2618" s="356"/>
      <c r="D2618" s="356"/>
      <c r="E2618" s="356"/>
      <c r="F2618" s="356"/>
      <c r="G2618" s="356"/>
      <c r="H2618" s="358"/>
      <c r="I2618" s="359"/>
      <c r="J2618" s="360"/>
      <c r="K2618" s="360"/>
      <c r="L2618" s="22"/>
      <c r="M2618" s="356"/>
      <c r="N2618"/>
      <c r="O2618" s="361"/>
      <c r="P2618" s="356"/>
    </row>
    <row r="2619" spans="1:16">
      <c r="A2619" s="356"/>
      <c r="B2619" s="357"/>
      <c r="C2619" s="356"/>
      <c r="D2619" s="356"/>
      <c r="E2619" s="356"/>
      <c r="F2619" s="356"/>
      <c r="G2619" s="356"/>
      <c r="H2619" s="358"/>
      <c r="I2619" s="359"/>
      <c r="J2619" s="360"/>
      <c r="K2619" s="360"/>
      <c r="L2619" s="22"/>
      <c r="M2619" s="356"/>
      <c r="N2619"/>
      <c r="O2619" s="361"/>
      <c r="P2619" s="356"/>
    </row>
    <row r="2620" spans="1:16">
      <c r="A2620" s="356"/>
      <c r="B2620" s="357"/>
      <c r="C2620" s="356"/>
      <c r="D2620" s="356"/>
      <c r="E2620" s="356"/>
      <c r="F2620" s="356"/>
      <c r="G2620" s="356"/>
      <c r="H2620" s="358"/>
      <c r="I2620" s="359"/>
      <c r="J2620" s="360"/>
      <c r="K2620" s="360"/>
      <c r="L2620" s="22"/>
      <c r="M2620" s="356"/>
      <c r="N2620"/>
      <c r="O2620" s="361"/>
      <c r="P2620" s="356"/>
    </row>
    <row r="2621" spans="1:16">
      <c r="A2621" s="356"/>
      <c r="B2621" s="357"/>
      <c r="C2621" s="356"/>
      <c r="D2621" s="356"/>
      <c r="E2621" s="356"/>
      <c r="F2621" s="356"/>
      <c r="G2621" s="356"/>
      <c r="H2621" s="358"/>
      <c r="I2621" s="359"/>
      <c r="J2621" s="360"/>
      <c r="K2621" s="360"/>
      <c r="L2621" s="22"/>
      <c r="M2621" s="356"/>
      <c r="N2621"/>
      <c r="O2621" s="361"/>
      <c r="P2621" s="356"/>
    </row>
    <row r="2622" spans="1:16">
      <c r="A2622" s="356"/>
      <c r="B2622" s="357"/>
      <c r="C2622" s="356"/>
      <c r="D2622" s="356"/>
      <c r="E2622" s="356"/>
      <c r="F2622" s="356"/>
      <c r="G2622" s="356"/>
      <c r="H2622" s="358"/>
      <c r="I2622" s="359"/>
      <c r="J2622" s="360"/>
      <c r="K2622" s="360"/>
      <c r="L2622" s="22"/>
      <c r="M2622" s="356"/>
      <c r="N2622"/>
      <c r="O2622" s="361"/>
      <c r="P2622" s="356"/>
    </row>
    <row r="2623" spans="1:16">
      <c r="A2623" s="356"/>
      <c r="B2623" s="357"/>
      <c r="C2623" s="356"/>
      <c r="D2623" s="356"/>
      <c r="E2623" s="356"/>
      <c r="F2623" s="356"/>
      <c r="G2623" s="356"/>
      <c r="H2623" s="358"/>
      <c r="I2623" s="359"/>
      <c r="J2623" s="360"/>
      <c r="K2623" s="360"/>
      <c r="L2623" s="22"/>
      <c r="M2623" s="356"/>
      <c r="N2623"/>
      <c r="O2623" s="361"/>
      <c r="P2623" s="356"/>
    </row>
    <row r="2624" spans="1:16">
      <c r="A2624" s="356"/>
      <c r="B2624" s="357"/>
      <c r="C2624" s="356"/>
      <c r="D2624" s="356"/>
      <c r="E2624" s="356"/>
      <c r="F2624" s="356"/>
      <c r="G2624" s="356"/>
      <c r="H2624" s="358"/>
      <c r="I2624" s="359"/>
      <c r="J2624" s="360"/>
      <c r="K2624" s="360"/>
      <c r="L2624" s="22"/>
      <c r="M2624" s="356"/>
      <c r="N2624"/>
      <c r="O2624" s="361"/>
      <c r="P2624" s="356"/>
    </row>
    <row r="2625" spans="1:16">
      <c r="A2625" s="356"/>
      <c r="B2625" s="357"/>
      <c r="C2625" s="356"/>
      <c r="D2625" s="356"/>
      <c r="E2625" s="356"/>
      <c r="F2625" s="356"/>
      <c r="G2625" s="356"/>
      <c r="H2625" s="358"/>
      <c r="I2625" s="359"/>
      <c r="J2625" s="360"/>
      <c r="K2625" s="360"/>
      <c r="L2625" s="22"/>
      <c r="M2625" s="356"/>
      <c r="N2625"/>
      <c r="O2625" s="361"/>
      <c r="P2625" s="356"/>
    </row>
    <row r="2626" spans="1:16">
      <c r="A2626" s="356"/>
      <c r="B2626" s="357"/>
      <c r="C2626" s="356"/>
      <c r="D2626" s="356"/>
      <c r="E2626" s="356"/>
      <c r="F2626" s="356"/>
      <c r="G2626" s="356"/>
      <c r="H2626" s="358"/>
      <c r="I2626" s="359"/>
      <c r="J2626" s="360"/>
      <c r="K2626" s="360"/>
      <c r="L2626" s="22"/>
      <c r="M2626" s="356"/>
      <c r="N2626"/>
      <c r="O2626" s="361"/>
      <c r="P2626" s="356"/>
    </row>
    <row r="2627" spans="1:16">
      <c r="A2627" s="356"/>
      <c r="B2627" s="357"/>
      <c r="C2627" s="356"/>
      <c r="D2627" s="356"/>
      <c r="E2627" s="356"/>
      <c r="F2627" s="356"/>
      <c r="G2627" s="356"/>
      <c r="H2627" s="358"/>
      <c r="I2627" s="359"/>
      <c r="J2627" s="360"/>
      <c r="K2627" s="360"/>
      <c r="L2627" s="22"/>
      <c r="M2627" s="356"/>
      <c r="N2627"/>
      <c r="O2627" s="361"/>
      <c r="P2627" s="356"/>
    </row>
    <row r="2628" spans="1:16">
      <c r="A2628" s="356"/>
      <c r="B2628" s="357"/>
      <c r="C2628" s="356"/>
      <c r="D2628" s="356"/>
      <c r="E2628" s="356"/>
      <c r="F2628" s="356"/>
      <c r="G2628" s="356"/>
      <c r="H2628" s="358"/>
      <c r="I2628" s="359"/>
      <c r="J2628" s="360"/>
      <c r="K2628" s="360"/>
      <c r="L2628" s="22"/>
      <c r="M2628" s="356"/>
      <c r="N2628"/>
      <c r="O2628" s="361"/>
      <c r="P2628" s="356"/>
    </row>
    <row r="2629" spans="1:16">
      <c r="A2629" s="356"/>
      <c r="B2629" s="357"/>
      <c r="C2629" s="356"/>
      <c r="D2629" s="356"/>
      <c r="E2629" s="356"/>
      <c r="F2629" s="356"/>
      <c r="G2629" s="356"/>
      <c r="H2629" s="358"/>
      <c r="I2629" s="359"/>
      <c r="J2629" s="360"/>
      <c r="K2629" s="360"/>
      <c r="L2629" s="22"/>
      <c r="M2629" s="356"/>
      <c r="N2629"/>
      <c r="O2629" s="361"/>
      <c r="P2629" s="356"/>
    </row>
    <row r="2630" spans="1:16">
      <c r="A2630" s="356"/>
      <c r="B2630" s="357"/>
      <c r="C2630" s="356"/>
      <c r="D2630" s="356"/>
      <c r="E2630" s="356"/>
      <c r="F2630" s="356"/>
      <c r="G2630" s="356"/>
      <c r="H2630" s="358"/>
      <c r="I2630" s="359"/>
      <c r="J2630" s="360"/>
      <c r="K2630" s="360"/>
      <c r="L2630" s="22"/>
      <c r="M2630" s="356"/>
      <c r="N2630"/>
      <c r="O2630" s="361"/>
      <c r="P2630" s="356"/>
    </row>
    <row r="2631" spans="1:16">
      <c r="A2631" s="356"/>
      <c r="B2631" s="357"/>
      <c r="C2631" s="356"/>
      <c r="D2631" s="356"/>
      <c r="E2631" s="356"/>
      <c r="F2631" s="356"/>
      <c r="G2631" s="356"/>
      <c r="H2631" s="358"/>
      <c r="I2631" s="359"/>
      <c r="J2631" s="360"/>
      <c r="K2631" s="360"/>
      <c r="L2631" s="22"/>
      <c r="M2631" s="356"/>
      <c r="N2631"/>
      <c r="O2631" s="361"/>
      <c r="P2631" s="356"/>
    </row>
    <row r="2632" spans="1:16">
      <c r="A2632" s="356"/>
      <c r="B2632" s="357"/>
      <c r="C2632" s="356"/>
      <c r="D2632" s="356"/>
      <c r="E2632" s="356"/>
      <c r="F2632" s="356"/>
      <c r="G2632" s="356"/>
      <c r="H2632" s="358"/>
      <c r="I2632" s="359"/>
      <c r="J2632" s="360"/>
      <c r="K2632" s="360"/>
      <c r="L2632" s="22"/>
      <c r="M2632" s="356"/>
      <c r="N2632"/>
      <c r="O2632" s="361"/>
      <c r="P2632" s="356"/>
    </row>
    <row r="2633" spans="1:16">
      <c r="A2633" s="356"/>
      <c r="B2633" s="357"/>
      <c r="C2633" s="356"/>
      <c r="D2633" s="356"/>
      <c r="E2633" s="356"/>
      <c r="F2633" s="356"/>
      <c r="G2633" s="356"/>
      <c r="H2633" s="358"/>
      <c r="I2633" s="359"/>
      <c r="J2633" s="360"/>
      <c r="K2633" s="360"/>
      <c r="L2633" s="22"/>
      <c r="M2633" s="356"/>
      <c r="N2633"/>
      <c r="O2633" s="361"/>
      <c r="P2633" s="356"/>
    </row>
    <row r="2634" spans="1:16">
      <c r="A2634" s="356"/>
      <c r="B2634" s="357"/>
      <c r="C2634" s="356"/>
      <c r="D2634" s="356"/>
      <c r="E2634" s="356"/>
      <c r="F2634" s="356"/>
      <c r="G2634" s="356"/>
      <c r="H2634" s="358"/>
      <c r="I2634" s="359"/>
      <c r="J2634" s="360"/>
      <c r="K2634" s="360"/>
      <c r="L2634" s="22"/>
      <c r="M2634" s="356"/>
      <c r="N2634"/>
      <c r="O2634" s="361"/>
      <c r="P2634" s="356"/>
    </row>
    <row r="2635" spans="1:16">
      <c r="A2635" s="356"/>
      <c r="B2635" s="357"/>
      <c r="C2635" s="356"/>
      <c r="D2635" s="356"/>
      <c r="E2635" s="356"/>
      <c r="F2635" s="356"/>
      <c r="G2635" s="356"/>
      <c r="H2635" s="358"/>
      <c r="I2635" s="359"/>
      <c r="J2635" s="360"/>
      <c r="K2635" s="360"/>
      <c r="L2635" s="22"/>
      <c r="M2635" s="356"/>
      <c r="N2635"/>
      <c r="O2635" s="361"/>
      <c r="P2635" s="356"/>
    </row>
    <row r="2636" spans="1:16">
      <c r="A2636" s="356"/>
      <c r="B2636" s="357"/>
      <c r="C2636" s="356"/>
      <c r="D2636" s="356"/>
      <c r="E2636" s="356"/>
      <c r="F2636" s="356"/>
      <c r="G2636" s="356"/>
      <c r="H2636" s="358"/>
      <c r="I2636" s="359"/>
      <c r="J2636" s="360"/>
      <c r="K2636" s="360"/>
      <c r="L2636" s="22"/>
      <c r="M2636" s="356"/>
      <c r="N2636"/>
      <c r="O2636" s="361"/>
      <c r="P2636" s="356"/>
    </row>
    <row r="2637" spans="1:16">
      <c r="A2637" s="356"/>
      <c r="B2637" s="357"/>
      <c r="C2637" s="356"/>
      <c r="D2637" s="356"/>
      <c r="E2637" s="356"/>
      <c r="F2637" s="356"/>
      <c r="G2637" s="356"/>
      <c r="H2637" s="358"/>
      <c r="I2637" s="359"/>
      <c r="J2637" s="360"/>
      <c r="K2637" s="360"/>
      <c r="L2637" s="22"/>
      <c r="M2637" s="356"/>
      <c r="N2637"/>
      <c r="O2637" s="361"/>
      <c r="P2637" s="356"/>
    </row>
    <row r="2638" spans="1:16">
      <c r="A2638" s="356"/>
      <c r="B2638" s="357"/>
      <c r="C2638" s="356"/>
      <c r="D2638" s="356"/>
      <c r="E2638" s="356"/>
      <c r="F2638" s="356"/>
      <c r="G2638" s="356"/>
      <c r="H2638" s="358"/>
      <c r="I2638" s="359"/>
      <c r="J2638" s="360"/>
      <c r="K2638" s="360"/>
      <c r="L2638" s="22"/>
      <c r="M2638" s="356"/>
      <c r="N2638"/>
      <c r="O2638" s="361"/>
      <c r="P2638" s="356"/>
    </row>
    <row r="2639" spans="1:16">
      <c r="A2639" s="356"/>
      <c r="B2639" s="357"/>
      <c r="C2639" s="356"/>
      <c r="D2639" s="356"/>
      <c r="E2639" s="356"/>
      <c r="F2639" s="356"/>
      <c r="G2639" s="356"/>
      <c r="H2639" s="358"/>
      <c r="I2639" s="359"/>
      <c r="J2639" s="360"/>
      <c r="K2639" s="360"/>
      <c r="L2639" s="22"/>
      <c r="M2639" s="356"/>
      <c r="N2639"/>
      <c r="O2639" s="361"/>
      <c r="P2639" s="356"/>
    </row>
    <row r="2640" spans="1:16">
      <c r="A2640" s="356"/>
      <c r="B2640" s="357"/>
      <c r="C2640" s="356"/>
      <c r="D2640" s="356"/>
      <c r="E2640" s="356"/>
      <c r="F2640" s="356"/>
      <c r="G2640" s="356"/>
      <c r="H2640" s="358"/>
      <c r="I2640" s="359"/>
      <c r="J2640" s="360"/>
      <c r="K2640" s="360"/>
      <c r="L2640" s="22"/>
      <c r="M2640" s="356"/>
      <c r="N2640"/>
      <c r="O2640" s="361"/>
      <c r="P2640" s="356"/>
    </row>
    <row r="2641" spans="1:16">
      <c r="A2641" s="356"/>
      <c r="B2641" s="357"/>
      <c r="C2641" s="356"/>
      <c r="D2641" s="356"/>
      <c r="E2641" s="356"/>
      <c r="F2641" s="356"/>
      <c r="G2641" s="356"/>
      <c r="H2641" s="358"/>
      <c r="I2641" s="359"/>
      <c r="J2641" s="360"/>
      <c r="K2641" s="360"/>
      <c r="L2641" s="22"/>
      <c r="M2641" s="356"/>
      <c r="N2641"/>
      <c r="O2641" s="361"/>
      <c r="P2641" s="356"/>
    </row>
    <row r="2642" spans="1:16">
      <c r="A2642" s="356"/>
      <c r="B2642" s="357"/>
      <c r="C2642" s="356"/>
      <c r="D2642" s="356"/>
      <c r="E2642" s="356"/>
      <c r="F2642" s="356"/>
      <c r="G2642" s="356"/>
      <c r="H2642" s="358"/>
      <c r="I2642" s="359"/>
      <c r="J2642" s="360"/>
      <c r="K2642" s="360"/>
      <c r="L2642" s="22"/>
      <c r="M2642" s="356"/>
      <c r="N2642"/>
      <c r="O2642" s="361"/>
      <c r="P2642" s="356"/>
    </row>
    <row r="2643" spans="1:16">
      <c r="A2643" s="356"/>
      <c r="B2643" s="357"/>
      <c r="C2643" s="356"/>
      <c r="D2643" s="356"/>
      <c r="E2643" s="356"/>
      <c r="F2643" s="356"/>
      <c r="G2643" s="356"/>
      <c r="H2643" s="358"/>
      <c r="I2643" s="359"/>
      <c r="J2643" s="360"/>
      <c r="K2643" s="360"/>
      <c r="L2643" s="22"/>
      <c r="M2643" s="356"/>
      <c r="N2643"/>
      <c r="O2643" s="361"/>
      <c r="P2643" s="356"/>
    </row>
    <row r="2644" spans="1:16">
      <c r="A2644" s="356"/>
      <c r="B2644" s="357"/>
      <c r="C2644" s="356"/>
      <c r="D2644" s="356"/>
      <c r="E2644" s="356"/>
      <c r="F2644" s="356"/>
      <c r="G2644" s="356"/>
      <c r="H2644" s="358"/>
      <c r="I2644" s="359"/>
      <c r="J2644" s="360"/>
      <c r="K2644" s="360"/>
      <c r="L2644" s="22"/>
      <c r="M2644" s="356"/>
      <c r="N2644"/>
      <c r="O2644" s="361"/>
      <c r="P2644" s="356"/>
    </row>
    <row r="2645" spans="1:16">
      <c r="A2645" s="356"/>
      <c r="B2645" s="357"/>
      <c r="C2645" s="356"/>
      <c r="D2645" s="356"/>
      <c r="E2645" s="356"/>
      <c r="F2645" s="356"/>
      <c r="G2645" s="356"/>
      <c r="H2645" s="358"/>
      <c r="I2645" s="359"/>
      <c r="J2645" s="360"/>
      <c r="K2645" s="360"/>
      <c r="L2645" s="22"/>
      <c r="M2645" s="356"/>
      <c r="N2645"/>
      <c r="O2645" s="361"/>
      <c r="P2645" s="356"/>
    </row>
    <row r="2646" spans="1:16">
      <c r="A2646" s="356"/>
      <c r="B2646" s="357"/>
      <c r="C2646" s="356"/>
      <c r="D2646" s="356"/>
      <c r="E2646" s="356"/>
      <c r="F2646" s="356"/>
      <c r="G2646" s="356"/>
      <c r="H2646" s="358"/>
      <c r="I2646" s="359"/>
      <c r="J2646" s="360"/>
      <c r="K2646" s="360"/>
      <c r="L2646" s="22"/>
      <c r="M2646" s="356"/>
      <c r="N2646"/>
      <c r="O2646" s="361"/>
      <c r="P2646" s="356"/>
    </row>
    <row r="2647" spans="1:16">
      <c r="A2647" s="356"/>
      <c r="B2647" s="357"/>
      <c r="C2647" s="356"/>
      <c r="D2647" s="356"/>
      <c r="E2647" s="356"/>
      <c r="F2647" s="356"/>
      <c r="G2647" s="356"/>
      <c r="H2647" s="358"/>
      <c r="I2647" s="359"/>
      <c r="J2647" s="360"/>
      <c r="K2647" s="360"/>
      <c r="L2647" s="22"/>
      <c r="M2647" s="356"/>
      <c r="N2647"/>
      <c r="O2647" s="361"/>
      <c r="P2647" s="356"/>
    </row>
    <row r="2648" spans="1:16">
      <c r="A2648" s="356"/>
      <c r="B2648" s="357"/>
      <c r="C2648" s="356"/>
      <c r="D2648" s="356"/>
      <c r="E2648" s="356"/>
      <c r="F2648" s="356"/>
      <c r="G2648" s="356"/>
      <c r="H2648" s="358"/>
      <c r="I2648" s="359"/>
      <c r="J2648" s="360"/>
      <c r="K2648" s="360"/>
      <c r="L2648" s="22"/>
      <c r="M2648" s="356"/>
      <c r="N2648"/>
      <c r="O2648" s="361"/>
      <c r="P2648" s="356"/>
    </row>
    <row r="2649" spans="1:16">
      <c r="A2649" s="356"/>
      <c r="B2649" s="357"/>
      <c r="C2649" s="356"/>
      <c r="D2649" s="356"/>
      <c r="E2649" s="356"/>
      <c r="F2649" s="356"/>
      <c r="G2649" s="356"/>
      <c r="H2649" s="358"/>
      <c r="I2649" s="359"/>
      <c r="J2649" s="360"/>
      <c r="K2649" s="360"/>
      <c r="L2649" s="22"/>
      <c r="M2649" s="356"/>
      <c r="N2649"/>
      <c r="O2649" s="361"/>
      <c r="P2649" s="356"/>
    </row>
    <row r="2650" spans="1:16">
      <c r="A2650" s="356"/>
      <c r="B2650" s="357"/>
      <c r="C2650" s="356"/>
      <c r="D2650" s="356"/>
      <c r="E2650" s="356"/>
      <c r="F2650" s="356"/>
      <c r="G2650" s="356"/>
      <c r="H2650" s="358"/>
      <c r="I2650" s="359"/>
      <c r="J2650" s="360"/>
      <c r="K2650" s="360"/>
      <c r="L2650" s="22"/>
      <c r="M2650" s="356"/>
      <c r="N2650"/>
      <c r="O2650" s="361"/>
      <c r="P2650" s="356"/>
    </row>
    <row r="2651" spans="1:16">
      <c r="A2651" s="356"/>
      <c r="B2651" s="357"/>
      <c r="C2651" s="356"/>
      <c r="D2651" s="356"/>
      <c r="E2651" s="356"/>
      <c r="F2651" s="356"/>
      <c r="G2651" s="356"/>
      <c r="H2651" s="358"/>
      <c r="I2651" s="359"/>
      <c r="J2651" s="360"/>
      <c r="K2651" s="360"/>
      <c r="L2651" s="22"/>
      <c r="M2651" s="356"/>
      <c r="N2651"/>
      <c r="O2651" s="361"/>
      <c r="P2651" s="356"/>
    </row>
    <row r="2652" spans="1:16">
      <c r="A2652" s="356"/>
      <c r="B2652" s="357"/>
      <c r="C2652" s="356"/>
      <c r="D2652" s="356"/>
      <c r="E2652" s="356"/>
      <c r="F2652" s="356"/>
      <c r="G2652" s="356"/>
      <c r="H2652" s="358"/>
      <c r="I2652" s="359"/>
      <c r="J2652" s="360"/>
      <c r="K2652" s="360"/>
      <c r="L2652" s="22"/>
      <c r="M2652" s="356"/>
      <c r="N2652"/>
      <c r="O2652" s="361"/>
      <c r="P2652" s="356"/>
    </row>
    <row r="2653" spans="1:16">
      <c r="A2653" s="356"/>
      <c r="B2653" s="357"/>
      <c r="C2653" s="356"/>
      <c r="D2653" s="356"/>
      <c r="E2653" s="356"/>
      <c r="F2653" s="356"/>
      <c r="G2653" s="356"/>
      <c r="H2653" s="358"/>
      <c r="I2653" s="359"/>
      <c r="J2653" s="360"/>
      <c r="K2653" s="360"/>
      <c r="L2653" s="22"/>
      <c r="M2653" s="356"/>
      <c r="N2653"/>
      <c r="O2653" s="361"/>
      <c r="P2653" s="356"/>
    </row>
    <row r="2654" spans="1:16">
      <c r="A2654" s="356"/>
      <c r="B2654" s="357"/>
      <c r="C2654" s="356"/>
      <c r="D2654" s="356"/>
      <c r="E2654" s="356"/>
      <c r="F2654" s="356"/>
      <c r="G2654" s="356"/>
      <c r="H2654" s="358"/>
      <c r="I2654" s="359"/>
      <c r="J2654" s="360"/>
      <c r="K2654" s="360"/>
      <c r="L2654" s="22"/>
      <c r="M2654" s="356"/>
      <c r="N2654"/>
      <c r="O2654" s="361"/>
      <c r="P2654" s="356"/>
    </row>
    <row r="2655" spans="1:16">
      <c r="A2655" s="356"/>
      <c r="B2655" s="357"/>
      <c r="C2655" s="356"/>
      <c r="D2655" s="356"/>
      <c r="E2655" s="356"/>
      <c r="F2655" s="356"/>
      <c r="G2655" s="356"/>
      <c r="H2655" s="358"/>
      <c r="I2655" s="359"/>
      <c r="J2655" s="360"/>
      <c r="K2655" s="360"/>
      <c r="L2655" s="22"/>
      <c r="M2655" s="356"/>
      <c r="N2655"/>
      <c r="O2655" s="361"/>
      <c r="P2655" s="356"/>
    </row>
    <row r="2656" spans="1:16">
      <c r="A2656" s="356"/>
      <c r="B2656" s="357"/>
      <c r="C2656" s="356"/>
      <c r="D2656" s="356"/>
      <c r="E2656" s="356"/>
      <c r="F2656" s="356"/>
      <c r="G2656" s="356"/>
      <c r="H2656" s="358"/>
      <c r="I2656" s="359"/>
      <c r="J2656" s="360"/>
      <c r="K2656" s="360"/>
      <c r="L2656" s="22"/>
      <c r="M2656" s="356"/>
      <c r="N2656"/>
      <c r="O2656" s="361"/>
      <c r="P2656" s="356"/>
    </row>
    <row r="2657" spans="1:16">
      <c r="A2657" s="356"/>
      <c r="B2657" s="357"/>
      <c r="C2657" s="356"/>
      <c r="D2657" s="356"/>
      <c r="E2657" s="356"/>
      <c r="F2657" s="356"/>
      <c r="G2657" s="356"/>
      <c r="H2657" s="358"/>
      <c r="I2657" s="359"/>
      <c r="J2657" s="360"/>
      <c r="K2657" s="360"/>
      <c r="L2657" s="22"/>
      <c r="M2657" s="356"/>
      <c r="N2657"/>
      <c r="O2657" s="361"/>
      <c r="P2657" s="356"/>
    </row>
    <row r="2658" spans="1:16">
      <c r="A2658" s="356"/>
      <c r="B2658" s="357"/>
      <c r="C2658" s="356"/>
      <c r="D2658" s="356"/>
      <c r="E2658" s="356"/>
      <c r="F2658" s="356"/>
      <c r="G2658" s="356"/>
      <c r="H2658" s="358"/>
      <c r="I2658" s="359"/>
      <c r="J2658" s="360"/>
      <c r="K2658" s="360"/>
      <c r="L2658" s="22"/>
      <c r="M2658" s="356"/>
      <c r="N2658"/>
      <c r="O2658" s="361"/>
      <c r="P2658" s="356"/>
    </row>
    <row r="2659" spans="1:16">
      <c r="A2659" s="356"/>
      <c r="B2659" s="357"/>
      <c r="C2659" s="356"/>
      <c r="D2659" s="356"/>
      <c r="E2659" s="356"/>
      <c r="F2659" s="356"/>
      <c r="G2659" s="356"/>
      <c r="H2659" s="358"/>
      <c r="I2659" s="359"/>
      <c r="J2659" s="360"/>
      <c r="K2659" s="360"/>
      <c r="L2659" s="22"/>
      <c r="M2659" s="356"/>
      <c r="N2659"/>
      <c r="O2659" s="361"/>
      <c r="P2659" s="356"/>
    </row>
    <row r="2660" spans="1:16">
      <c r="A2660" s="356"/>
      <c r="B2660" s="357"/>
      <c r="C2660" s="356"/>
      <c r="D2660" s="356"/>
      <c r="E2660" s="356"/>
      <c r="F2660" s="356"/>
      <c r="G2660" s="356"/>
      <c r="H2660" s="358"/>
      <c r="I2660" s="359"/>
      <c r="J2660" s="360"/>
      <c r="K2660" s="360"/>
      <c r="L2660" s="22"/>
      <c r="M2660" s="356"/>
      <c r="N2660"/>
      <c r="O2660" s="361"/>
      <c r="P2660" s="356"/>
    </row>
    <row r="2661" spans="1:16">
      <c r="A2661" s="356"/>
      <c r="B2661" s="357"/>
      <c r="C2661" s="356"/>
      <c r="D2661" s="356"/>
      <c r="E2661" s="356"/>
      <c r="F2661" s="356"/>
      <c r="G2661" s="356"/>
      <c r="H2661" s="358"/>
      <c r="I2661" s="359"/>
      <c r="J2661" s="360"/>
      <c r="K2661" s="360"/>
      <c r="L2661" s="22"/>
      <c r="M2661" s="356"/>
      <c r="N2661"/>
      <c r="O2661" s="361"/>
      <c r="P2661" s="356"/>
    </row>
    <row r="2662" spans="1:16">
      <c r="A2662" s="356"/>
      <c r="B2662" s="357"/>
      <c r="C2662" s="356"/>
      <c r="D2662" s="356"/>
      <c r="E2662" s="356"/>
      <c r="F2662" s="356"/>
      <c r="G2662" s="356"/>
      <c r="H2662" s="358"/>
      <c r="I2662" s="359"/>
      <c r="J2662" s="360"/>
      <c r="K2662" s="360"/>
      <c r="L2662" s="22"/>
      <c r="M2662" s="356"/>
      <c r="N2662"/>
      <c r="O2662" s="361"/>
      <c r="P2662" s="356"/>
    </row>
    <row r="2663" spans="1:16">
      <c r="A2663" s="356"/>
      <c r="B2663" s="357"/>
      <c r="C2663" s="356"/>
      <c r="D2663" s="356"/>
      <c r="E2663" s="356"/>
      <c r="F2663" s="356"/>
      <c r="G2663" s="356"/>
      <c r="H2663" s="358"/>
      <c r="I2663" s="359"/>
      <c r="J2663" s="360"/>
      <c r="K2663" s="360"/>
      <c r="L2663" s="22"/>
      <c r="M2663" s="356"/>
      <c r="N2663"/>
      <c r="O2663" s="361"/>
      <c r="P2663" s="356"/>
    </row>
    <row r="2664" spans="1:16">
      <c r="A2664" s="356"/>
      <c r="B2664" s="357"/>
      <c r="C2664" s="356"/>
      <c r="D2664" s="356"/>
      <c r="E2664" s="356"/>
      <c r="F2664" s="356"/>
      <c r="G2664" s="356"/>
      <c r="H2664" s="358"/>
      <c r="I2664" s="359"/>
      <c r="J2664" s="360"/>
      <c r="K2664" s="360"/>
      <c r="L2664" s="22"/>
      <c r="M2664" s="356"/>
      <c r="N2664"/>
      <c r="O2664" s="361"/>
      <c r="P2664" s="356"/>
    </row>
    <row r="2665" spans="1:16">
      <c r="A2665" s="356"/>
      <c r="B2665" s="357"/>
      <c r="C2665" s="356"/>
      <c r="D2665" s="356"/>
      <c r="E2665" s="356"/>
      <c r="F2665" s="356"/>
      <c r="G2665" s="356"/>
      <c r="H2665" s="358"/>
      <c r="I2665" s="359"/>
      <c r="J2665" s="360"/>
      <c r="K2665" s="360"/>
      <c r="L2665" s="22"/>
      <c r="M2665" s="356"/>
      <c r="N2665"/>
      <c r="O2665" s="361"/>
      <c r="P2665" s="356"/>
    </row>
    <row r="2666" spans="1:16">
      <c r="A2666" s="356"/>
      <c r="B2666" s="357"/>
      <c r="C2666" s="356"/>
      <c r="D2666" s="356"/>
      <c r="E2666" s="356"/>
      <c r="F2666" s="356"/>
      <c r="G2666" s="356"/>
      <c r="H2666" s="358"/>
      <c r="I2666" s="359"/>
      <c r="J2666" s="360"/>
      <c r="K2666" s="360"/>
      <c r="L2666" s="22"/>
      <c r="M2666" s="356"/>
      <c r="N2666"/>
      <c r="O2666" s="361"/>
      <c r="P2666" s="356"/>
    </row>
    <row r="2667" spans="1:16">
      <c r="A2667" s="356"/>
      <c r="B2667" s="357"/>
      <c r="C2667" s="356"/>
      <c r="D2667" s="356"/>
      <c r="E2667" s="356"/>
      <c r="F2667" s="356"/>
      <c r="G2667" s="356"/>
      <c r="H2667" s="358"/>
      <c r="I2667" s="359"/>
      <c r="J2667" s="360"/>
      <c r="K2667" s="360"/>
      <c r="L2667" s="22"/>
      <c r="M2667" s="356"/>
      <c r="N2667"/>
      <c r="O2667" s="361"/>
      <c r="P2667" s="356"/>
    </row>
    <row r="2668" spans="1:16">
      <c r="A2668" s="356"/>
      <c r="B2668" s="357"/>
      <c r="C2668" s="356"/>
      <c r="D2668" s="356"/>
      <c r="E2668" s="356"/>
      <c r="F2668" s="356"/>
      <c r="G2668" s="356"/>
      <c r="H2668" s="358"/>
      <c r="I2668" s="359"/>
      <c r="J2668" s="360"/>
      <c r="K2668" s="360"/>
      <c r="L2668" s="22"/>
      <c r="M2668" s="356"/>
      <c r="N2668"/>
      <c r="O2668" s="361"/>
      <c r="P2668" s="356"/>
    </row>
    <row r="2669" spans="1:16">
      <c r="A2669" s="356"/>
      <c r="B2669" s="357"/>
      <c r="C2669" s="356"/>
      <c r="D2669" s="356"/>
      <c r="E2669" s="356"/>
      <c r="F2669" s="356"/>
      <c r="G2669" s="356"/>
      <c r="H2669" s="358"/>
      <c r="I2669" s="359"/>
      <c r="J2669" s="360"/>
      <c r="K2669" s="360"/>
      <c r="L2669" s="22"/>
      <c r="M2669" s="356"/>
      <c r="N2669"/>
      <c r="O2669" s="361"/>
      <c r="P2669" s="356"/>
    </row>
    <row r="2670" spans="1:16">
      <c r="A2670" s="356"/>
      <c r="B2670" s="357"/>
      <c r="C2670" s="356"/>
      <c r="D2670" s="356"/>
      <c r="E2670" s="356"/>
      <c r="F2670" s="356"/>
      <c r="G2670" s="356"/>
      <c r="H2670" s="358"/>
      <c r="I2670" s="359"/>
      <c r="J2670" s="360"/>
      <c r="K2670" s="360"/>
      <c r="L2670" s="22"/>
      <c r="M2670" s="356"/>
      <c r="N2670"/>
      <c r="O2670" s="361"/>
      <c r="P2670" s="356"/>
    </row>
    <row r="2671" spans="1:16">
      <c r="A2671" s="356"/>
      <c r="B2671" s="357"/>
      <c r="C2671" s="356"/>
      <c r="D2671" s="356"/>
      <c r="E2671" s="356"/>
      <c r="F2671" s="356"/>
      <c r="G2671" s="356"/>
      <c r="H2671" s="358"/>
      <c r="I2671" s="359"/>
      <c r="J2671" s="360"/>
      <c r="K2671" s="360"/>
      <c r="L2671" s="22"/>
      <c r="M2671" s="356"/>
      <c r="N2671"/>
      <c r="O2671" s="361"/>
      <c r="P2671" s="356"/>
    </row>
    <row r="2672" spans="1:16">
      <c r="A2672" s="356"/>
      <c r="B2672" s="357"/>
      <c r="C2672" s="356"/>
      <c r="D2672" s="356"/>
      <c r="E2672" s="356"/>
      <c r="F2672" s="356"/>
      <c r="G2672" s="356"/>
      <c r="H2672" s="358"/>
      <c r="I2672" s="359"/>
      <c r="J2672" s="360"/>
      <c r="K2672" s="360"/>
      <c r="L2672" s="22"/>
      <c r="M2672" s="356"/>
      <c r="N2672"/>
      <c r="O2672" s="361"/>
      <c r="P2672" s="356"/>
    </row>
    <row r="2673" spans="1:16">
      <c r="A2673" s="356"/>
      <c r="B2673" s="357"/>
      <c r="C2673" s="356"/>
      <c r="D2673" s="356"/>
      <c r="E2673" s="356"/>
      <c r="F2673" s="356"/>
      <c r="G2673" s="356"/>
      <c r="H2673" s="358"/>
      <c r="I2673" s="359"/>
      <c r="J2673" s="360"/>
      <c r="K2673" s="360"/>
      <c r="L2673" s="22"/>
      <c r="M2673" s="356"/>
      <c r="N2673"/>
      <c r="O2673" s="361"/>
      <c r="P2673" s="356"/>
    </row>
    <row r="2674" spans="1:16">
      <c r="A2674" s="356"/>
      <c r="B2674" s="357"/>
      <c r="C2674" s="356"/>
      <c r="D2674" s="356"/>
      <c r="E2674" s="356"/>
      <c r="F2674" s="356"/>
      <c r="G2674" s="356"/>
      <c r="H2674" s="358"/>
      <c r="I2674" s="359"/>
      <c r="J2674" s="360"/>
      <c r="K2674" s="360"/>
      <c r="L2674" s="22"/>
      <c r="M2674" s="356"/>
      <c r="N2674"/>
      <c r="O2674" s="361"/>
      <c r="P2674" s="356"/>
    </row>
    <row r="2675" spans="1:16">
      <c r="A2675" s="356"/>
      <c r="B2675" s="357"/>
      <c r="C2675" s="356"/>
      <c r="D2675" s="356"/>
      <c r="E2675" s="356"/>
      <c r="F2675" s="356"/>
      <c r="G2675" s="356"/>
      <c r="H2675" s="358"/>
      <c r="I2675" s="359"/>
      <c r="J2675" s="360"/>
      <c r="K2675" s="360"/>
      <c r="L2675" s="22"/>
      <c r="M2675" s="356"/>
      <c r="N2675"/>
      <c r="O2675" s="361"/>
      <c r="P2675" s="356"/>
    </row>
    <row r="2676" spans="1:16">
      <c r="A2676" s="356"/>
      <c r="B2676" s="357"/>
      <c r="C2676" s="356"/>
      <c r="D2676" s="356"/>
      <c r="E2676" s="356"/>
      <c r="F2676" s="356"/>
      <c r="G2676" s="356"/>
      <c r="H2676" s="358"/>
      <c r="I2676" s="359"/>
      <c r="J2676" s="360"/>
      <c r="K2676" s="360"/>
      <c r="L2676" s="22"/>
      <c r="M2676" s="356"/>
      <c r="N2676"/>
      <c r="O2676" s="361"/>
      <c r="P2676" s="356"/>
    </row>
    <row r="2677" spans="1:16">
      <c r="A2677" s="356"/>
      <c r="B2677" s="357"/>
      <c r="C2677" s="356"/>
      <c r="D2677" s="356"/>
      <c r="E2677" s="356"/>
      <c r="F2677" s="356"/>
      <c r="G2677" s="356"/>
      <c r="H2677" s="358"/>
      <c r="I2677" s="359"/>
      <c r="J2677" s="360"/>
      <c r="K2677" s="360"/>
      <c r="L2677" s="22"/>
      <c r="M2677" s="356"/>
      <c r="N2677"/>
      <c r="O2677" s="361"/>
      <c r="P2677" s="356"/>
    </row>
    <row r="2678" spans="1:16">
      <c r="A2678" s="356"/>
      <c r="B2678" s="357"/>
      <c r="C2678" s="356"/>
      <c r="D2678" s="356"/>
      <c r="E2678" s="356"/>
      <c r="F2678" s="356"/>
      <c r="G2678" s="356"/>
      <c r="H2678" s="358"/>
      <c r="I2678" s="359"/>
      <c r="J2678" s="360"/>
      <c r="K2678" s="360"/>
      <c r="L2678" s="22"/>
      <c r="M2678" s="356"/>
      <c r="N2678"/>
      <c r="O2678" s="361"/>
      <c r="P2678" s="356"/>
    </row>
    <row r="2679" spans="1:16">
      <c r="A2679" s="356"/>
      <c r="B2679" s="357"/>
      <c r="C2679" s="356"/>
      <c r="D2679" s="356"/>
      <c r="E2679" s="356"/>
      <c r="F2679" s="356"/>
      <c r="G2679" s="356"/>
      <c r="H2679" s="358"/>
      <c r="I2679" s="359"/>
      <c r="J2679" s="360"/>
      <c r="K2679" s="360"/>
      <c r="L2679" s="22"/>
      <c r="M2679" s="356"/>
      <c r="N2679"/>
      <c r="O2679" s="361"/>
      <c r="P2679" s="356"/>
    </row>
    <row r="2680" spans="1:16">
      <c r="A2680" s="356"/>
      <c r="B2680" s="357"/>
      <c r="C2680" s="356"/>
      <c r="D2680" s="356"/>
      <c r="E2680" s="356"/>
      <c r="F2680" s="356"/>
      <c r="G2680" s="356"/>
      <c r="H2680" s="358"/>
      <c r="I2680" s="359"/>
      <c r="J2680" s="360"/>
      <c r="K2680" s="360"/>
      <c r="L2680" s="22"/>
      <c r="M2680" s="356"/>
      <c r="N2680"/>
      <c r="O2680" s="361"/>
      <c r="P2680" s="356"/>
    </row>
    <row r="2681" spans="1:16">
      <c r="A2681" s="356"/>
      <c r="B2681" s="357"/>
      <c r="C2681" s="356"/>
      <c r="D2681" s="356"/>
      <c r="E2681" s="356"/>
      <c r="F2681" s="356"/>
      <c r="G2681" s="356"/>
      <c r="H2681" s="358"/>
      <c r="I2681" s="359"/>
      <c r="J2681" s="360"/>
      <c r="K2681" s="360"/>
      <c r="L2681" s="22"/>
      <c r="M2681" s="356"/>
      <c r="N2681"/>
      <c r="O2681" s="361"/>
      <c r="P2681" s="356"/>
    </row>
    <row r="2682" spans="1:16">
      <c r="A2682" s="356"/>
      <c r="B2682" s="357"/>
      <c r="C2682" s="356"/>
      <c r="D2682" s="356"/>
      <c r="E2682" s="356"/>
      <c r="F2682" s="356"/>
      <c r="G2682" s="356"/>
      <c r="H2682" s="358"/>
      <c r="I2682" s="359"/>
      <c r="J2682" s="360"/>
      <c r="K2682" s="360"/>
      <c r="L2682" s="22"/>
      <c r="M2682" s="356"/>
      <c r="N2682"/>
      <c r="O2682" s="361"/>
      <c r="P2682" s="356"/>
    </row>
    <row r="2683" spans="1:16">
      <c r="A2683" s="356"/>
      <c r="B2683" s="357"/>
      <c r="C2683" s="356"/>
      <c r="D2683" s="356"/>
      <c r="E2683" s="356"/>
      <c r="F2683" s="356"/>
      <c r="G2683" s="356"/>
      <c r="H2683" s="358"/>
      <c r="I2683" s="359"/>
      <c r="J2683" s="360"/>
      <c r="K2683" s="360"/>
      <c r="L2683" s="22"/>
      <c r="M2683" s="356"/>
      <c r="N2683"/>
      <c r="O2683" s="361"/>
      <c r="P2683" s="356"/>
    </row>
    <row r="2684" spans="1:16">
      <c r="A2684" s="356"/>
      <c r="B2684" s="357"/>
      <c r="C2684" s="356"/>
      <c r="D2684" s="356"/>
      <c r="E2684" s="356"/>
      <c r="F2684" s="356"/>
      <c r="G2684" s="356"/>
      <c r="H2684" s="358"/>
      <c r="I2684" s="359"/>
      <c r="J2684" s="360"/>
      <c r="K2684" s="360"/>
      <c r="L2684" s="22"/>
      <c r="M2684" s="356"/>
      <c r="N2684"/>
      <c r="O2684" s="361"/>
      <c r="P2684" s="356"/>
    </row>
    <row r="2685" spans="1:16">
      <c r="A2685" s="356"/>
      <c r="B2685" s="357"/>
      <c r="C2685" s="356"/>
      <c r="D2685" s="356"/>
      <c r="E2685" s="356"/>
      <c r="F2685" s="356"/>
      <c r="G2685" s="356"/>
      <c r="H2685" s="358"/>
      <c r="I2685" s="359"/>
      <c r="J2685" s="360"/>
      <c r="K2685" s="360"/>
      <c r="L2685" s="22"/>
      <c r="M2685" s="356"/>
      <c r="N2685"/>
      <c r="O2685" s="361"/>
      <c r="P2685" s="356"/>
    </row>
    <row r="2686" spans="1:16">
      <c r="A2686" s="356"/>
      <c r="B2686" s="357"/>
      <c r="C2686" s="356"/>
      <c r="D2686" s="356"/>
      <c r="E2686" s="356"/>
      <c r="F2686" s="356"/>
      <c r="G2686" s="356"/>
      <c r="H2686" s="358"/>
      <c r="I2686" s="359"/>
      <c r="J2686" s="360"/>
      <c r="K2686" s="360"/>
      <c r="L2686" s="22"/>
      <c r="M2686" s="356"/>
      <c r="N2686"/>
      <c r="O2686" s="361"/>
      <c r="P2686" s="356"/>
    </row>
    <row r="2687" spans="1:16">
      <c r="A2687" s="356"/>
      <c r="B2687" s="357"/>
      <c r="C2687" s="356"/>
      <c r="D2687" s="356"/>
      <c r="E2687" s="356"/>
      <c r="F2687" s="356"/>
      <c r="G2687" s="356"/>
      <c r="H2687" s="358"/>
      <c r="I2687" s="359"/>
      <c r="J2687" s="360"/>
      <c r="K2687" s="360"/>
      <c r="L2687" s="22"/>
      <c r="M2687" s="356"/>
      <c r="N2687"/>
      <c r="O2687" s="361"/>
      <c r="P2687" s="356"/>
    </row>
    <row r="2688" spans="1:16">
      <c r="A2688" s="356"/>
      <c r="B2688" s="357"/>
      <c r="C2688" s="356"/>
      <c r="D2688" s="356"/>
      <c r="E2688" s="356"/>
      <c r="F2688" s="356"/>
      <c r="G2688" s="356"/>
      <c r="H2688" s="358"/>
      <c r="I2688" s="359"/>
      <c r="J2688" s="360"/>
      <c r="K2688" s="360"/>
      <c r="L2688" s="22"/>
      <c r="M2688" s="356"/>
      <c r="N2688"/>
      <c r="O2688" s="361"/>
      <c r="P2688" s="356"/>
    </row>
    <row r="2689" spans="1:16">
      <c r="A2689" s="356"/>
      <c r="B2689" s="357"/>
      <c r="C2689" s="356"/>
      <c r="D2689" s="356"/>
      <c r="E2689" s="356"/>
      <c r="F2689" s="356"/>
      <c r="G2689" s="356"/>
      <c r="H2689" s="358"/>
      <c r="I2689" s="359"/>
      <c r="J2689" s="360"/>
      <c r="K2689" s="360"/>
      <c r="L2689" s="22"/>
      <c r="M2689" s="356"/>
      <c r="N2689"/>
      <c r="O2689" s="361"/>
      <c r="P2689" s="356"/>
    </row>
    <row r="2690" spans="1:16">
      <c r="A2690" s="356"/>
      <c r="B2690" s="357"/>
      <c r="C2690" s="356"/>
      <c r="D2690" s="356"/>
      <c r="E2690" s="356"/>
      <c r="F2690" s="356"/>
      <c r="G2690" s="356"/>
      <c r="H2690" s="358"/>
      <c r="I2690" s="359"/>
      <c r="J2690" s="360"/>
      <c r="K2690" s="360"/>
      <c r="L2690" s="22"/>
      <c r="M2690" s="356"/>
      <c r="N2690"/>
      <c r="O2690" s="361"/>
      <c r="P2690" s="356"/>
    </row>
    <row r="2691" spans="1:16">
      <c r="A2691" s="356"/>
      <c r="B2691" s="357"/>
      <c r="C2691" s="356"/>
      <c r="D2691" s="356"/>
      <c r="E2691" s="356"/>
      <c r="F2691" s="356"/>
      <c r="G2691" s="356"/>
      <c r="H2691" s="358"/>
      <c r="I2691" s="359"/>
      <c r="J2691" s="360"/>
      <c r="K2691" s="360"/>
      <c r="L2691" s="22"/>
      <c r="M2691" s="356"/>
      <c r="N2691"/>
      <c r="O2691" s="361"/>
      <c r="P2691" s="356"/>
    </row>
    <row r="2692" spans="1:16">
      <c r="A2692" s="356"/>
      <c r="B2692" s="357"/>
      <c r="C2692" s="356"/>
      <c r="D2692" s="356"/>
      <c r="E2692" s="356"/>
      <c r="F2692" s="356"/>
      <c r="G2692" s="356"/>
      <c r="H2692" s="358"/>
      <c r="I2692" s="359"/>
      <c r="J2692" s="360"/>
      <c r="K2692" s="360"/>
      <c r="L2692" s="22"/>
      <c r="M2692" s="356"/>
      <c r="N2692"/>
      <c r="O2692" s="361"/>
      <c r="P2692" s="356"/>
    </row>
    <row r="2693" spans="1:16">
      <c r="A2693" s="356"/>
      <c r="B2693" s="357"/>
      <c r="C2693" s="356"/>
      <c r="D2693" s="356"/>
      <c r="E2693" s="356"/>
      <c r="F2693" s="356"/>
      <c r="G2693" s="356"/>
      <c r="H2693" s="358"/>
      <c r="I2693" s="359"/>
      <c r="J2693" s="360"/>
      <c r="K2693" s="360"/>
      <c r="L2693" s="22"/>
      <c r="M2693" s="356"/>
      <c r="N2693"/>
      <c r="O2693" s="361"/>
      <c r="P2693" s="356"/>
    </row>
    <row r="2694" spans="1:16">
      <c r="A2694" s="356"/>
      <c r="B2694" s="357"/>
      <c r="C2694" s="356"/>
      <c r="D2694" s="356"/>
      <c r="E2694" s="356"/>
      <c r="F2694" s="356"/>
      <c r="G2694" s="356"/>
      <c r="H2694" s="358"/>
      <c r="I2694" s="359"/>
      <c r="J2694" s="360"/>
      <c r="K2694" s="360"/>
      <c r="L2694" s="22"/>
      <c r="M2694" s="356"/>
      <c r="N2694"/>
      <c r="O2694" s="361"/>
      <c r="P2694" s="356"/>
    </row>
    <row r="2695" spans="1:16">
      <c r="A2695" s="356"/>
      <c r="B2695" s="357"/>
      <c r="C2695" s="356"/>
      <c r="D2695" s="356"/>
      <c r="E2695" s="356"/>
      <c r="F2695" s="356"/>
      <c r="G2695" s="356"/>
      <c r="H2695" s="358"/>
      <c r="I2695" s="359"/>
      <c r="J2695" s="360"/>
      <c r="K2695" s="360"/>
      <c r="L2695" s="22"/>
      <c r="M2695" s="356"/>
      <c r="N2695"/>
      <c r="O2695" s="361"/>
      <c r="P2695" s="356"/>
    </row>
    <row r="2696" spans="1:16">
      <c r="A2696" s="356"/>
      <c r="B2696" s="357"/>
      <c r="C2696" s="356"/>
      <c r="D2696" s="356"/>
      <c r="E2696" s="356"/>
      <c r="F2696" s="356"/>
      <c r="G2696" s="356"/>
      <c r="H2696" s="358"/>
      <c r="I2696" s="359"/>
      <c r="J2696" s="360"/>
      <c r="K2696" s="360"/>
      <c r="L2696" s="22"/>
      <c r="M2696" s="356"/>
      <c r="N2696"/>
      <c r="O2696" s="361"/>
      <c r="P2696" s="356"/>
    </row>
    <row r="2697" spans="1:16">
      <c r="A2697" s="356"/>
      <c r="B2697" s="357"/>
      <c r="C2697" s="356"/>
      <c r="D2697" s="356"/>
      <c r="E2697" s="356"/>
      <c r="F2697" s="356"/>
      <c r="G2697" s="356"/>
      <c r="H2697" s="358"/>
      <c r="I2697" s="359"/>
      <c r="J2697" s="360"/>
      <c r="K2697" s="360"/>
      <c r="L2697" s="22"/>
      <c r="M2697" s="356"/>
      <c r="N2697"/>
      <c r="O2697" s="361"/>
      <c r="P2697" s="356"/>
    </row>
    <row r="2698" spans="1:16">
      <c r="A2698" s="356"/>
      <c r="B2698" s="357"/>
      <c r="C2698" s="356"/>
      <c r="D2698" s="356"/>
      <c r="E2698" s="356"/>
      <c r="F2698" s="356"/>
      <c r="G2698" s="356"/>
      <c r="H2698" s="358"/>
      <c r="I2698" s="359"/>
      <c r="J2698" s="360"/>
      <c r="K2698" s="360"/>
      <c r="L2698" s="22"/>
      <c r="M2698" s="356"/>
      <c r="N2698"/>
      <c r="O2698" s="361"/>
      <c r="P2698" s="356"/>
    </row>
    <row r="2699" spans="1:16">
      <c r="A2699" s="356"/>
      <c r="B2699" s="357"/>
      <c r="C2699" s="356"/>
      <c r="D2699" s="356"/>
      <c r="E2699" s="356"/>
      <c r="F2699" s="356"/>
      <c r="G2699" s="356"/>
      <c r="H2699" s="358"/>
      <c r="I2699" s="359"/>
      <c r="J2699" s="360"/>
      <c r="K2699" s="360"/>
      <c r="L2699" s="22"/>
      <c r="M2699" s="356"/>
      <c r="N2699"/>
      <c r="O2699" s="361"/>
      <c r="P2699" s="356"/>
    </row>
    <row r="2700" spans="1:16">
      <c r="A2700" s="356"/>
      <c r="B2700" s="357"/>
      <c r="C2700" s="356"/>
      <c r="D2700" s="356"/>
      <c r="E2700" s="356"/>
      <c r="F2700" s="356"/>
      <c r="G2700" s="356"/>
      <c r="H2700" s="358"/>
      <c r="I2700" s="359"/>
      <c r="J2700" s="360"/>
      <c r="K2700" s="360"/>
      <c r="L2700" s="22"/>
      <c r="M2700" s="356"/>
      <c r="N2700"/>
      <c r="O2700" s="361"/>
      <c r="P2700" s="356"/>
    </row>
    <row r="2701" spans="1:16">
      <c r="A2701" s="356"/>
      <c r="B2701" s="357"/>
      <c r="C2701" s="356"/>
      <c r="D2701" s="356"/>
      <c r="E2701" s="356"/>
      <c r="F2701" s="356"/>
      <c r="G2701" s="356"/>
      <c r="H2701" s="358"/>
      <c r="I2701" s="359"/>
      <c r="J2701" s="360"/>
      <c r="K2701" s="360"/>
      <c r="L2701" s="22"/>
      <c r="M2701" s="356"/>
      <c r="N2701"/>
      <c r="O2701" s="361"/>
      <c r="P2701" s="356"/>
    </row>
    <row r="2702" spans="1:16">
      <c r="A2702" s="356"/>
      <c r="B2702" s="357"/>
      <c r="C2702" s="356"/>
      <c r="D2702" s="356"/>
      <c r="E2702" s="356"/>
      <c r="F2702" s="356"/>
      <c r="G2702" s="356"/>
      <c r="H2702" s="358"/>
      <c r="I2702" s="359"/>
      <c r="J2702" s="360"/>
      <c r="K2702" s="360"/>
      <c r="L2702" s="22"/>
      <c r="M2702" s="356"/>
      <c r="N2702"/>
      <c r="O2702" s="361"/>
      <c r="P2702" s="356"/>
    </row>
    <row r="2703" spans="1:16">
      <c r="A2703" s="356"/>
      <c r="B2703" s="357"/>
      <c r="C2703" s="356"/>
      <c r="D2703" s="356"/>
      <c r="E2703" s="356"/>
      <c r="F2703" s="356"/>
      <c r="G2703" s="356"/>
      <c r="H2703" s="358"/>
      <c r="I2703" s="359"/>
      <c r="J2703" s="360"/>
      <c r="K2703" s="360"/>
      <c r="L2703" s="22"/>
      <c r="M2703" s="356"/>
      <c r="N2703"/>
      <c r="O2703" s="361"/>
      <c r="P2703" s="356"/>
    </row>
    <row r="2704" spans="1:16">
      <c r="A2704" s="356"/>
      <c r="B2704" s="357"/>
      <c r="C2704" s="356"/>
      <c r="D2704" s="356"/>
      <c r="E2704" s="356"/>
      <c r="F2704" s="356"/>
      <c r="G2704" s="356"/>
      <c r="H2704" s="358"/>
      <c r="I2704" s="359"/>
      <c r="J2704" s="360"/>
      <c r="K2704" s="360"/>
      <c r="L2704" s="22"/>
      <c r="M2704" s="356"/>
      <c r="N2704"/>
      <c r="O2704" s="361"/>
      <c r="P2704" s="356"/>
    </row>
    <row r="2705" spans="1:16">
      <c r="A2705" s="356"/>
      <c r="B2705" s="357"/>
      <c r="C2705" s="356"/>
      <c r="D2705" s="356"/>
      <c r="E2705" s="356"/>
      <c r="F2705" s="356"/>
      <c r="G2705" s="356"/>
      <c r="H2705" s="358"/>
      <c r="I2705" s="359"/>
      <c r="J2705" s="360"/>
      <c r="K2705" s="360"/>
      <c r="L2705" s="22"/>
      <c r="M2705" s="356"/>
      <c r="N2705"/>
      <c r="O2705" s="361"/>
      <c r="P2705" s="356"/>
    </row>
    <row r="2706" spans="1:16">
      <c r="A2706" s="356"/>
      <c r="B2706" s="357"/>
      <c r="C2706" s="356"/>
      <c r="D2706" s="356"/>
      <c r="E2706" s="356"/>
      <c r="F2706" s="356"/>
      <c r="G2706" s="356"/>
      <c r="H2706" s="358"/>
      <c r="I2706" s="359"/>
      <c r="J2706" s="360"/>
      <c r="K2706" s="360"/>
      <c r="L2706" s="22"/>
      <c r="M2706" s="356"/>
      <c r="N2706"/>
      <c r="O2706" s="361"/>
      <c r="P2706" s="356"/>
    </row>
    <row r="2707" spans="1:16">
      <c r="A2707" s="356"/>
      <c r="B2707" s="357"/>
      <c r="C2707" s="356"/>
      <c r="D2707" s="356"/>
      <c r="E2707" s="356"/>
      <c r="F2707" s="356"/>
      <c r="G2707" s="356"/>
      <c r="H2707" s="358"/>
      <c r="I2707" s="359"/>
      <c r="J2707" s="360"/>
      <c r="K2707" s="360"/>
      <c r="L2707" s="22"/>
      <c r="M2707" s="356"/>
      <c r="N2707"/>
      <c r="O2707" s="361"/>
      <c r="P2707" s="356"/>
    </row>
    <row r="2708" spans="1:16">
      <c r="A2708" s="356"/>
      <c r="B2708" s="357"/>
      <c r="C2708" s="356"/>
      <c r="D2708" s="356"/>
      <c r="E2708" s="356"/>
      <c r="F2708" s="356"/>
      <c r="G2708" s="356"/>
      <c r="H2708" s="358"/>
      <c r="I2708" s="359"/>
      <c r="J2708" s="360"/>
      <c r="K2708" s="360"/>
      <c r="L2708" s="22"/>
      <c r="M2708" s="356"/>
      <c r="N2708"/>
      <c r="O2708" s="361"/>
      <c r="P2708" s="356"/>
    </row>
    <row r="2709" spans="1:16">
      <c r="A2709" s="356"/>
      <c r="B2709" s="357"/>
      <c r="C2709" s="356"/>
      <c r="D2709" s="356"/>
      <c r="E2709" s="356"/>
      <c r="F2709" s="356"/>
      <c r="G2709" s="356"/>
      <c r="H2709" s="358"/>
      <c r="I2709" s="359"/>
      <c r="J2709" s="360"/>
      <c r="K2709" s="360"/>
      <c r="L2709" s="22"/>
      <c r="M2709" s="356"/>
      <c r="N2709"/>
      <c r="O2709" s="361"/>
      <c r="P2709" s="356"/>
    </row>
    <row r="2710" spans="1:16">
      <c r="A2710" s="356"/>
      <c r="B2710" s="357"/>
      <c r="C2710" s="356"/>
      <c r="D2710" s="356"/>
      <c r="E2710" s="356"/>
      <c r="F2710" s="356"/>
      <c r="G2710" s="356"/>
      <c r="H2710" s="358"/>
      <c r="I2710" s="359"/>
      <c r="J2710" s="360"/>
      <c r="K2710" s="360"/>
      <c r="L2710" s="22"/>
      <c r="M2710" s="356"/>
      <c r="N2710"/>
      <c r="O2710" s="361"/>
      <c r="P2710" s="356"/>
    </row>
    <row r="2711" spans="1:16">
      <c r="A2711" s="356"/>
      <c r="B2711" s="357"/>
      <c r="C2711" s="356"/>
      <c r="D2711" s="356"/>
      <c r="E2711" s="356"/>
      <c r="F2711" s="356"/>
      <c r="G2711" s="356"/>
      <c r="H2711" s="358"/>
      <c r="I2711" s="359"/>
      <c r="J2711" s="360"/>
      <c r="K2711" s="360"/>
      <c r="L2711" s="22"/>
      <c r="M2711" s="356"/>
      <c r="N2711"/>
      <c r="O2711" s="361"/>
      <c r="P2711" s="356"/>
    </row>
    <row r="2712" spans="1:16">
      <c r="A2712" s="356"/>
      <c r="B2712" s="357"/>
      <c r="C2712" s="356"/>
      <c r="D2712" s="356"/>
      <c r="E2712" s="356"/>
      <c r="F2712" s="356"/>
      <c r="G2712" s="356"/>
      <c r="H2712" s="358"/>
      <c r="I2712" s="359"/>
      <c r="J2712" s="360"/>
      <c r="K2712" s="360"/>
      <c r="L2712" s="22"/>
      <c r="M2712" s="356"/>
      <c r="N2712"/>
      <c r="O2712" s="361"/>
      <c r="P2712" s="356"/>
    </row>
    <row r="2713" spans="1:16">
      <c r="A2713" s="356"/>
      <c r="B2713" s="357"/>
      <c r="C2713" s="356"/>
      <c r="D2713" s="356"/>
      <c r="E2713" s="356"/>
      <c r="F2713" s="356"/>
      <c r="G2713" s="356"/>
      <c r="H2713" s="358"/>
      <c r="I2713" s="359"/>
      <c r="J2713" s="360"/>
      <c r="K2713" s="360"/>
      <c r="L2713" s="22"/>
      <c r="M2713" s="356"/>
      <c r="N2713"/>
      <c r="O2713" s="361"/>
      <c r="P2713" s="356"/>
    </row>
    <row r="2714" spans="1:16">
      <c r="A2714" s="356"/>
      <c r="B2714" s="357"/>
      <c r="C2714" s="356"/>
      <c r="D2714" s="356"/>
      <c r="E2714" s="356"/>
      <c r="F2714" s="356"/>
      <c r="G2714" s="356"/>
      <c r="H2714" s="358"/>
      <c r="I2714" s="359"/>
      <c r="J2714" s="360"/>
      <c r="K2714" s="360"/>
      <c r="L2714" s="22"/>
      <c r="M2714" s="356"/>
      <c r="N2714"/>
      <c r="O2714" s="361"/>
      <c r="P2714" s="356"/>
    </row>
    <row r="2715" spans="1:16">
      <c r="A2715" s="356"/>
      <c r="B2715" s="357"/>
      <c r="C2715" s="356"/>
      <c r="D2715" s="356"/>
      <c r="E2715" s="356"/>
      <c r="F2715" s="356"/>
      <c r="G2715" s="356"/>
      <c r="H2715" s="358"/>
      <c r="I2715" s="359"/>
      <c r="J2715" s="360"/>
      <c r="K2715" s="360"/>
      <c r="L2715" s="22"/>
      <c r="M2715" s="356"/>
      <c r="N2715"/>
      <c r="O2715" s="361"/>
      <c r="P2715" s="356"/>
    </row>
    <row r="2716" spans="1:16">
      <c r="A2716" s="356"/>
      <c r="B2716" s="357"/>
      <c r="C2716" s="356"/>
      <c r="D2716" s="356"/>
      <c r="E2716" s="356"/>
      <c r="F2716" s="356"/>
      <c r="G2716" s="356"/>
      <c r="H2716" s="358"/>
      <c r="I2716" s="359"/>
      <c r="J2716" s="360"/>
      <c r="K2716" s="360"/>
      <c r="L2716" s="22"/>
      <c r="M2716" s="356"/>
      <c r="N2716"/>
      <c r="O2716" s="361"/>
      <c r="P2716" s="356"/>
    </row>
    <row r="2717" spans="1:16">
      <c r="A2717" s="356"/>
      <c r="B2717" s="357"/>
      <c r="C2717" s="356"/>
      <c r="D2717" s="356"/>
      <c r="E2717" s="356"/>
      <c r="F2717" s="356"/>
      <c r="G2717" s="356"/>
      <c r="H2717" s="358"/>
      <c r="I2717" s="359"/>
      <c r="J2717" s="360"/>
      <c r="K2717" s="360"/>
      <c r="L2717" s="22"/>
      <c r="M2717" s="356"/>
      <c r="N2717"/>
      <c r="O2717" s="361"/>
      <c r="P2717" s="356"/>
    </row>
    <row r="2718" spans="1:16">
      <c r="A2718" s="356"/>
      <c r="B2718" s="357"/>
      <c r="C2718" s="356"/>
      <c r="D2718" s="356"/>
      <c r="E2718" s="356"/>
      <c r="F2718" s="356"/>
      <c r="G2718" s="356"/>
      <c r="H2718" s="358"/>
      <c r="I2718" s="359"/>
      <c r="J2718" s="360"/>
      <c r="K2718" s="360"/>
      <c r="L2718" s="22"/>
      <c r="M2718" s="356"/>
      <c r="N2718"/>
      <c r="O2718" s="361"/>
      <c r="P2718" s="356"/>
    </row>
    <row r="2719" spans="1:16">
      <c r="A2719" s="356"/>
      <c r="B2719" s="357"/>
      <c r="C2719" s="356"/>
      <c r="D2719" s="356"/>
      <c r="E2719" s="356"/>
      <c r="F2719" s="356"/>
      <c r="G2719" s="356"/>
      <c r="H2719" s="358"/>
      <c r="I2719" s="359"/>
      <c r="J2719" s="360"/>
      <c r="K2719" s="360"/>
      <c r="L2719" s="22"/>
      <c r="M2719" s="356"/>
      <c r="N2719"/>
      <c r="O2719" s="361"/>
      <c r="P2719" s="356"/>
    </row>
    <row r="2720" spans="1:16">
      <c r="A2720" s="356"/>
      <c r="B2720" s="357"/>
      <c r="C2720" s="356"/>
      <c r="D2720" s="356"/>
      <c r="E2720" s="356"/>
      <c r="F2720" s="356"/>
      <c r="G2720" s="356"/>
      <c r="H2720" s="358"/>
      <c r="I2720" s="359"/>
      <c r="J2720" s="360"/>
      <c r="K2720" s="360"/>
      <c r="L2720" s="22"/>
      <c r="M2720" s="356"/>
      <c r="N2720"/>
      <c r="O2720" s="361"/>
      <c r="P2720" s="356"/>
    </row>
    <row r="2721" spans="1:16">
      <c r="A2721" s="356"/>
      <c r="B2721" s="357"/>
      <c r="C2721" s="356"/>
      <c r="D2721" s="356"/>
      <c r="E2721" s="356"/>
      <c r="F2721" s="356"/>
      <c r="G2721" s="356"/>
      <c r="H2721" s="358"/>
      <c r="I2721" s="359"/>
      <c r="J2721" s="360"/>
      <c r="K2721" s="360"/>
      <c r="L2721" s="22"/>
      <c r="M2721" s="356"/>
      <c r="N2721"/>
      <c r="O2721" s="361"/>
      <c r="P2721" s="356"/>
    </row>
    <row r="2722" spans="1:16">
      <c r="A2722" s="356"/>
      <c r="B2722" s="357"/>
      <c r="C2722" s="356"/>
      <c r="D2722" s="356"/>
      <c r="E2722" s="356"/>
      <c r="F2722" s="356"/>
      <c r="G2722" s="356"/>
      <c r="H2722" s="358"/>
      <c r="I2722" s="359"/>
      <c r="J2722" s="360"/>
      <c r="K2722" s="360"/>
      <c r="L2722" s="22"/>
      <c r="M2722" s="356"/>
      <c r="N2722"/>
      <c r="O2722" s="361"/>
      <c r="P2722" s="356"/>
    </row>
    <row r="2723" spans="1:16">
      <c r="A2723" s="356"/>
      <c r="B2723" s="357"/>
      <c r="C2723" s="356"/>
      <c r="D2723" s="356"/>
      <c r="E2723" s="356"/>
      <c r="F2723" s="356"/>
      <c r="G2723" s="356"/>
      <c r="H2723" s="358"/>
      <c r="I2723" s="359"/>
      <c r="J2723" s="360"/>
      <c r="K2723" s="360"/>
      <c r="L2723" s="22"/>
      <c r="M2723" s="356"/>
      <c r="N2723"/>
      <c r="O2723" s="361"/>
      <c r="P2723" s="356"/>
    </row>
    <row r="2724" spans="1:16">
      <c r="A2724" s="356"/>
      <c r="B2724" s="357"/>
      <c r="C2724" s="356"/>
      <c r="D2724" s="356"/>
      <c r="E2724" s="356"/>
      <c r="F2724" s="356"/>
      <c r="G2724" s="356"/>
      <c r="H2724" s="358"/>
      <c r="I2724" s="359"/>
      <c r="J2724" s="360"/>
      <c r="K2724" s="360"/>
      <c r="L2724" s="22"/>
      <c r="M2724" s="356"/>
      <c r="N2724"/>
      <c r="O2724" s="361"/>
      <c r="P2724" s="356"/>
    </row>
    <row r="2725" spans="1:16">
      <c r="A2725" s="356"/>
      <c r="B2725" s="357"/>
      <c r="C2725" s="356"/>
      <c r="D2725" s="356"/>
      <c r="E2725" s="356"/>
      <c r="F2725" s="356"/>
      <c r="G2725" s="356"/>
      <c r="H2725" s="358"/>
      <c r="I2725" s="359"/>
      <c r="J2725" s="360"/>
      <c r="K2725" s="360"/>
      <c r="L2725" s="22"/>
      <c r="M2725" s="356"/>
      <c r="N2725"/>
      <c r="O2725" s="361"/>
      <c r="P2725" s="356"/>
    </row>
    <row r="2726" spans="1:16">
      <c r="A2726" s="356"/>
      <c r="B2726" s="357"/>
      <c r="C2726" s="356"/>
      <c r="D2726" s="356"/>
      <c r="E2726" s="356"/>
      <c r="F2726" s="356"/>
      <c r="G2726" s="356"/>
      <c r="H2726" s="358"/>
      <c r="I2726" s="359"/>
      <c r="J2726" s="360"/>
      <c r="K2726" s="360"/>
      <c r="L2726" s="22"/>
      <c r="M2726" s="356"/>
      <c r="N2726"/>
      <c r="O2726" s="361"/>
      <c r="P2726" s="356"/>
    </row>
    <row r="2727" spans="1:16">
      <c r="A2727" s="356"/>
      <c r="B2727" s="357"/>
      <c r="C2727" s="356"/>
      <c r="D2727" s="356"/>
      <c r="E2727" s="356"/>
      <c r="F2727" s="356"/>
      <c r="G2727" s="356"/>
      <c r="H2727" s="358"/>
      <c r="I2727" s="359"/>
      <c r="J2727" s="360"/>
      <c r="K2727" s="360"/>
      <c r="L2727" s="22"/>
      <c r="M2727" s="356"/>
      <c r="N2727"/>
      <c r="O2727" s="361"/>
      <c r="P2727" s="356"/>
    </row>
    <row r="2728" spans="1:16">
      <c r="A2728" s="356"/>
      <c r="B2728" s="357"/>
      <c r="C2728" s="356"/>
      <c r="D2728" s="356"/>
      <c r="E2728" s="356"/>
      <c r="F2728" s="356"/>
      <c r="G2728" s="356"/>
      <c r="H2728" s="358"/>
      <c r="I2728" s="359"/>
      <c r="J2728" s="360"/>
      <c r="K2728" s="360"/>
      <c r="L2728" s="22"/>
      <c r="M2728" s="356"/>
      <c r="N2728"/>
      <c r="O2728" s="361"/>
      <c r="P2728" s="356"/>
    </row>
    <row r="2729" spans="1:16">
      <c r="A2729" s="356"/>
      <c r="B2729" s="357"/>
      <c r="C2729" s="356"/>
      <c r="D2729" s="356"/>
      <c r="E2729" s="356"/>
      <c r="F2729" s="356"/>
      <c r="G2729" s="356"/>
      <c r="H2729" s="358"/>
      <c r="I2729" s="359"/>
      <c r="J2729" s="360"/>
      <c r="K2729" s="360"/>
      <c r="L2729" s="22"/>
      <c r="M2729" s="356"/>
      <c r="N2729"/>
      <c r="O2729" s="361"/>
      <c r="P2729" s="356"/>
    </row>
    <row r="2730" spans="1:16">
      <c r="A2730" s="356"/>
      <c r="B2730" s="357"/>
      <c r="C2730" s="356"/>
      <c r="D2730" s="356"/>
      <c r="E2730" s="356"/>
      <c r="F2730" s="356"/>
      <c r="G2730" s="356"/>
      <c r="H2730" s="358"/>
      <c r="I2730" s="359"/>
      <c r="J2730" s="360"/>
      <c r="K2730" s="360"/>
      <c r="L2730" s="22"/>
      <c r="M2730" s="356"/>
      <c r="N2730"/>
      <c r="O2730" s="361"/>
      <c r="P2730" s="356"/>
    </row>
    <row r="2731" spans="1:16">
      <c r="A2731" s="356"/>
      <c r="B2731" s="357"/>
      <c r="C2731" s="356"/>
      <c r="D2731" s="356"/>
      <c r="E2731" s="356"/>
      <c r="F2731" s="356"/>
      <c r="G2731" s="356"/>
      <c r="H2731" s="358"/>
      <c r="I2731" s="359"/>
      <c r="J2731" s="360"/>
      <c r="K2731" s="360"/>
      <c r="L2731" s="22"/>
      <c r="M2731" s="356"/>
      <c r="N2731"/>
      <c r="O2731" s="361"/>
      <c r="P2731" s="356"/>
    </row>
    <row r="2732" spans="1:16">
      <c r="A2732" s="356"/>
      <c r="B2732" s="357"/>
      <c r="C2732" s="356"/>
      <c r="D2732" s="356"/>
      <c r="E2732" s="356"/>
      <c r="F2732" s="356"/>
      <c r="G2732" s="356"/>
      <c r="H2732" s="358"/>
      <c r="I2732" s="359"/>
      <c r="J2732" s="360"/>
      <c r="K2732" s="360"/>
      <c r="L2732" s="22"/>
      <c r="M2732" s="356"/>
      <c r="N2732"/>
      <c r="O2732" s="361"/>
      <c r="P2732" s="356"/>
    </row>
    <row r="2733" spans="1:16">
      <c r="A2733" s="356"/>
      <c r="B2733" s="357"/>
      <c r="C2733" s="356"/>
      <c r="D2733" s="356"/>
      <c r="E2733" s="356"/>
      <c r="F2733" s="356"/>
      <c r="G2733" s="356"/>
      <c r="H2733" s="358"/>
      <c r="I2733" s="359"/>
      <c r="J2733" s="360"/>
      <c r="K2733" s="360"/>
      <c r="L2733" s="22"/>
      <c r="M2733" s="356"/>
      <c r="N2733"/>
      <c r="O2733" s="361"/>
      <c r="P2733" s="356"/>
    </row>
    <row r="2734" spans="1:16">
      <c r="A2734" s="356"/>
      <c r="B2734" s="357"/>
      <c r="C2734" s="356"/>
      <c r="D2734" s="356"/>
      <c r="E2734" s="356"/>
      <c r="F2734" s="356"/>
      <c r="G2734" s="356"/>
      <c r="H2734" s="358"/>
      <c r="I2734" s="359"/>
      <c r="J2734" s="360"/>
      <c r="K2734" s="360"/>
      <c r="L2734" s="22"/>
      <c r="M2734" s="356"/>
      <c r="N2734"/>
      <c r="O2734" s="361"/>
      <c r="P2734" s="356"/>
    </row>
    <row r="2735" spans="1:16">
      <c r="A2735" s="356"/>
      <c r="B2735" s="357"/>
      <c r="C2735" s="356"/>
      <c r="D2735" s="356"/>
      <c r="E2735" s="356"/>
      <c r="F2735" s="356"/>
      <c r="G2735" s="356"/>
      <c r="H2735" s="358"/>
      <c r="I2735" s="359"/>
      <c r="J2735" s="360"/>
      <c r="K2735" s="360"/>
      <c r="L2735" s="22"/>
      <c r="M2735" s="356"/>
      <c r="N2735"/>
      <c r="O2735" s="361"/>
      <c r="P2735" s="356"/>
    </row>
    <row r="2736" spans="1:16">
      <c r="A2736" s="356"/>
      <c r="B2736" s="357"/>
      <c r="C2736" s="356"/>
      <c r="D2736" s="356"/>
      <c r="E2736" s="356"/>
      <c r="F2736" s="356"/>
      <c r="G2736" s="356"/>
      <c r="H2736" s="358"/>
      <c r="I2736" s="359"/>
      <c r="J2736" s="360"/>
      <c r="K2736" s="360"/>
      <c r="L2736" s="22"/>
      <c r="M2736" s="356"/>
      <c r="N2736"/>
      <c r="O2736" s="361"/>
      <c r="P2736" s="356"/>
    </row>
    <row r="2737" spans="1:16">
      <c r="A2737" s="356"/>
      <c r="B2737" s="357"/>
      <c r="C2737" s="356"/>
      <c r="D2737" s="356"/>
      <c r="E2737" s="356"/>
      <c r="F2737" s="356"/>
      <c r="G2737" s="356"/>
      <c r="H2737" s="358"/>
      <c r="I2737" s="359"/>
      <c r="J2737" s="360"/>
      <c r="K2737" s="360"/>
      <c r="L2737" s="22"/>
      <c r="M2737" s="356"/>
      <c r="N2737"/>
      <c r="O2737" s="361"/>
      <c r="P2737" s="356"/>
    </row>
    <row r="2738" spans="1:16">
      <c r="A2738" s="356"/>
      <c r="B2738" s="357"/>
      <c r="C2738" s="356"/>
      <c r="D2738" s="356"/>
      <c r="E2738" s="356"/>
      <c r="F2738" s="356"/>
      <c r="G2738" s="356"/>
      <c r="H2738" s="358"/>
      <c r="I2738" s="359"/>
      <c r="J2738" s="360"/>
      <c r="K2738" s="360"/>
      <c r="L2738" s="22"/>
      <c r="M2738" s="356"/>
      <c r="N2738"/>
      <c r="O2738" s="361"/>
      <c r="P2738" s="356"/>
    </row>
    <row r="2739" spans="1:16">
      <c r="A2739" s="356"/>
      <c r="B2739" s="357"/>
      <c r="C2739" s="356"/>
      <c r="D2739" s="356"/>
      <c r="E2739" s="356"/>
      <c r="F2739" s="356"/>
      <c r="G2739" s="356"/>
      <c r="H2739" s="358"/>
      <c r="I2739" s="359"/>
      <c r="J2739" s="360"/>
      <c r="K2739" s="360"/>
      <c r="L2739" s="22"/>
      <c r="M2739" s="356"/>
      <c r="N2739"/>
      <c r="O2739" s="361"/>
      <c r="P2739" s="356"/>
    </row>
    <row r="2740" spans="1:16">
      <c r="A2740" s="356"/>
      <c r="B2740" s="357"/>
      <c r="C2740" s="356"/>
      <c r="D2740" s="356"/>
      <c r="E2740" s="356"/>
      <c r="F2740" s="356"/>
      <c r="G2740" s="356"/>
      <c r="H2740" s="358"/>
      <c r="I2740" s="359"/>
      <c r="J2740" s="360"/>
      <c r="K2740" s="360"/>
      <c r="L2740" s="22"/>
      <c r="M2740" s="356"/>
      <c r="N2740"/>
      <c r="O2740" s="361"/>
      <c r="P2740" s="356"/>
    </row>
    <row r="2741" spans="1:16">
      <c r="A2741" s="356"/>
      <c r="B2741" s="357"/>
      <c r="C2741" s="356"/>
      <c r="D2741" s="356"/>
      <c r="E2741" s="356"/>
      <c r="F2741" s="356"/>
      <c r="G2741" s="356"/>
      <c r="H2741" s="358"/>
      <c r="I2741" s="359"/>
      <c r="J2741" s="360"/>
      <c r="K2741" s="360"/>
      <c r="L2741" s="22"/>
      <c r="M2741" s="356"/>
      <c r="N2741"/>
      <c r="O2741" s="361"/>
      <c r="P2741" s="356"/>
    </row>
    <row r="2742" spans="1:16">
      <c r="A2742" s="356"/>
      <c r="B2742" s="357"/>
      <c r="C2742" s="356"/>
      <c r="D2742" s="356"/>
      <c r="E2742" s="356"/>
      <c r="F2742" s="356"/>
      <c r="G2742" s="356"/>
      <c r="H2742" s="358"/>
      <c r="I2742" s="359"/>
      <c r="J2742" s="360"/>
      <c r="K2742" s="360"/>
      <c r="L2742" s="22"/>
      <c r="M2742" s="356"/>
      <c r="N2742"/>
      <c r="O2742" s="361"/>
      <c r="P2742" s="356"/>
    </row>
    <row r="2743" spans="1:16">
      <c r="A2743" s="356"/>
      <c r="B2743" s="357"/>
      <c r="C2743" s="356"/>
      <c r="D2743" s="356"/>
      <c r="E2743" s="356"/>
      <c r="F2743" s="356"/>
      <c r="G2743" s="356"/>
      <c r="H2743" s="358"/>
      <c r="I2743" s="359"/>
      <c r="J2743" s="360"/>
      <c r="K2743" s="360"/>
      <c r="L2743" s="22"/>
      <c r="M2743" s="356"/>
      <c r="N2743"/>
      <c r="O2743" s="361"/>
      <c r="P2743" s="356"/>
    </row>
    <row r="2744" spans="1:16">
      <c r="A2744" s="356"/>
      <c r="B2744" s="357"/>
      <c r="C2744" s="356"/>
      <c r="D2744" s="356"/>
      <c r="E2744" s="356"/>
      <c r="F2744" s="356"/>
      <c r="G2744" s="356"/>
      <c r="H2744" s="358"/>
      <c r="I2744" s="359"/>
      <c r="J2744" s="360"/>
      <c r="K2744" s="360"/>
      <c r="L2744" s="22"/>
      <c r="M2744" s="356"/>
      <c r="N2744"/>
      <c r="O2744" s="361"/>
      <c r="P2744" s="356"/>
    </row>
    <row r="2745" spans="1:16">
      <c r="A2745" s="356"/>
      <c r="B2745" s="357"/>
      <c r="C2745" s="356"/>
      <c r="D2745" s="356"/>
      <c r="E2745" s="356"/>
      <c r="F2745" s="356"/>
      <c r="G2745" s="356"/>
      <c r="H2745" s="358"/>
      <c r="I2745" s="359"/>
      <c r="J2745" s="360"/>
      <c r="K2745" s="360"/>
      <c r="L2745" s="22"/>
      <c r="M2745" s="356"/>
      <c r="N2745"/>
      <c r="O2745" s="361"/>
      <c r="P2745" s="356"/>
    </row>
    <row r="2746" spans="1:16">
      <c r="A2746" s="356"/>
      <c r="B2746" s="357"/>
      <c r="C2746" s="356"/>
      <c r="D2746" s="356"/>
      <c r="E2746" s="356"/>
      <c r="F2746" s="356"/>
      <c r="G2746" s="356"/>
      <c r="H2746" s="358"/>
      <c r="I2746" s="359"/>
      <c r="J2746" s="360"/>
      <c r="K2746" s="360"/>
      <c r="L2746" s="22"/>
      <c r="M2746" s="356"/>
      <c r="N2746"/>
      <c r="O2746" s="361"/>
      <c r="P2746" s="356"/>
    </row>
    <row r="2747" spans="1:16">
      <c r="A2747" s="356"/>
      <c r="B2747" s="357"/>
      <c r="C2747" s="356"/>
      <c r="D2747" s="356"/>
      <c r="E2747" s="356"/>
      <c r="F2747" s="356"/>
      <c r="G2747" s="356"/>
      <c r="H2747" s="358"/>
      <c r="I2747" s="359"/>
      <c r="J2747" s="360"/>
      <c r="K2747" s="360"/>
      <c r="L2747" s="22"/>
      <c r="M2747" s="356"/>
      <c r="N2747"/>
      <c r="O2747" s="361"/>
      <c r="P2747" s="356"/>
    </row>
    <row r="2748" spans="1:16">
      <c r="A2748" s="356"/>
      <c r="B2748" s="357"/>
      <c r="C2748" s="356"/>
      <c r="D2748" s="356"/>
      <c r="E2748" s="356"/>
      <c r="F2748" s="356"/>
      <c r="G2748" s="356"/>
      <c r="H2748" s="358"/>
      <c r="I2748" s="359"/>
      <c r="J2748" s="360"/>
      <c r="K2748" s="360"/>
      <c r="L2748" s="22"/>
      <c r="M2748" s="356"/>
      <c r="N2748"/>
      <c r="O2748" s="361"/>
      <c r="P2748" s="356"/>
    </row>
    <row r="2749" spans="1:16">
      <c r="A2749" s="356"/>
      <c r="B2749" s="357"/>
      <c r="C2749" s="356"/>
      <c r="D2749" s="356"/>
      <c r="E2749" s="356"/>
      <c r="F2749" s="356"/>
      <c r="G2749" s="356"/>
      <c r="H2749" s="358"/>
      <c r="I2749" s="359"/>
      <c r="J2749" s="360"/>
      <c r="K2749" s="360"/>
      <c r="L2749" s="22"/>
      <c r="M2749" s="356"/>
      <c r="N2749"/>
      <c r="O2749" s="361"/>
      <c r="P2749" s="356"/>
    </row>
    <row r="2750" spans="1:16">
      <c r="A2750" s="356"/>
      <c r="B2750" s="357"/>
      <c r="C2750" s="356"/>
      <c r="D2750" s="356"/>
      <c r="E2750" s="356"/>
      <c r="F2750" s="356"/>
      <c r="G2750" s="356"/>
      <c r="H2750" s="358"/>
      <c r="I2750" s="359"/>
      <c r="J2750" s="360"/>
      <c r="K2750" s="360"/>
      <c r="L2750" s="22"/>
      <c r="M2750" s="356"/>
      <c r="N2750"/>
      <c r="O2750" s="361"/>
      <c r="P2750" s="356"/>
    </row>
    <row r="2751" spans="1:16">
      <c r="A2751" s="356"/>
      <c r="B2751" s="357"/>
      <c r="C2751" s="356"/>
      <c r="D2751" s="356"/>
      <c r="E2751" s="356"/>
      <c r="F2751" s="356"/>
      <c r="G2751" s="356"/>
      <c r="H2751" s="358"/>
      <c r="I2751" s="359"/>
      <c r="J2751" s="360"/>
      <c r="K2751" s="360"/>
      <c r="L2751" s="22"/>
      <c r="M2751" s="356"/>
      <c r="N2751"/>
      <c r="O2751" s="361"/>
      <c r="P2751" s="356"/>
    </row>
    <row r="2752" spans="1:16">
      <c r="A2752" s="356"/>
      <c r="B2752" s="357"/>
      <c r="C2752" s="356"/>
      <c r="D2752" s="356"/>
      <c r="E2752" s="356"/>
      <c r="F2752" s="356"/>
      <c r="G2752" s="356"/>
      <c r="H2752" s="358"/>
      <c r="I2752" s="359"/>
      <c r="J2752" s="360"/>
      <c r="K2752" s="360"/>
      <c r="L2752" s="22"/>
      <c r="M2752" s="356"/>
      <c r="N2752"/>
      <c r="O2752" s="361"/>
      <c r="P2752" s="356"/>
    </row>
    <row r="2753" spans="1:16">
      <c r="A2753" s="356"/>
      <c r="B2753" s="357"/>
      <c r="C2753" s="356"/>
      <c r="D2753" s="356"/>
      <c r="E2753" s="356"/>
      <c r="F2753" s="356"/>
      <c r="G2753" s="356"/>
      <c r="H2753" s="358"/>
      <c r="I2753" s="359"/>
      <c r="J2753" s="360"/>
      <c r="K2753" s="360"/>
      <c r="L2753" s="22"/>
      <c r="M2753" s="356"/>
      <c r="N2753"/>
      <c r="O2753" s="361"/>
      <c r="P2753" s="356"/>
    </row>
    <row r="2754" spans="1:16">
      <c r="A2754" s="356"/>
      <c r="B2754" s="357"/>
      <c r="C2754" s="356"/>
      <c r="D2754" s="356"/>
      <c r="E2754" s="356"/>
      <c r="F2754" s="356"/>
      <c r="G2754" s="356"/>
      <c r="H2754" s="358"/>
      <c r="I2754" s="359"/>
      <c r="J2754" s="360"/>
      <c r="K2754" s="360"/>
      <c r="L2754" s="22"/>
      <c r="M2754" s="356"/>
      <c r="N2754"/>
      <c r="O2754" s="361"/>
      <c r="P2754" s="356"/>
    </row>
    <row r="2755" spans="1:16">
      <c r="A2755" s="356"/>
      <c r="B2755" s="357"/>
      <c r="C2755" s="356"/>
      <c r="D2755" s="356"/>
      <c r="E2755" s="356"/>
      <c r="F2755" s="356"/>
      <c r="G2755" s="356"/>
      <c r="H2755" s="358"/>
      <c r="I2755" s="359"/>
      <c r="J2755" s="360"/>
      <c r="K2755" s="360"/>
      <c r="L2755" s="22"/>
      <c r="M2755" s="356"/>
      <c r="N2755"/>
      <c r="O2755" s="361"/>
      <c r="P2755" s="356"/>
    </row>
    <row r="2756" spans="1:16">
      <c r="A2756" s="356"/>
      <c r="B2756" s="357"/>
      <c r="C2756" s="356"/>
      <c r="D2756" s="356"/>
      <c r="E2756" s="356"/>
      <c r="F2756" s="356"/>
      <c r="G2756" s="356"/>
      <c r="H2756" s="358"/>
      <c r="I2756" s="359"/>
      <c r="J2756" s="360"/>
      <c r="K2756" s="360"/>
      <c r="L2756" s="22"/>
      <c r="M2756" s="356"/>
      <c r="N2756"/>
      <c r="O2756" s="361"/>
      <c r="P2756" s="356"/>
    </row>
    <row r="2757" spans="1:16">
      <c r="A2757" s="356"/>
      <c r="B2757" s="357"/>
      <c r="C2757" s="356"/>
      <c r="D2757" s="356"/>
      <c r="E2757" s="356"/>
      <c r="F2757" s="356"/>
      <c r="G2757" s="356"/>
      <c r="H2757" s="358"/>
      <c r="I2757" s="359"/>
      <c r="J2757" s="360"/>
      <c r="K2757" s="360"/>
      <c r="L2757" s="22"/>
      <c r="M2757" s="356"/>
      <c r="N2757"/>
      <c r="O2757" s="361"/>
      <c r="P2757" s="356"/>
    </row>
    <row r="2758" spans="1:16">
      <c r="A2758" s="356"/>
      <c r="B2758" s="357"/>
      <c r="C2758" s="356"/>
      <c r="D2758" s="356"/>
      <c r="E2758" s="356"/>
      <c r="F2758" s="356"/>
      <c r="G2758" s="356"/>
      <c r="H2758" s="358"/>
      <c r="I2758" s="359"/>
      <c r="J2758" s="360"/>
      <c r="K2758" s="360"/>
      <c r="L2758" s="22"/>
      <c r="M2758" s="356"/>
      <c r="N2758"/>
      <c r="O2758" s="361"/>
      <c r="P2758" s="356"/>
    </row>
    <row r="2759" spans="1:16">
      <c r="A2759" s="356"/>
      <c r="B2759" s="357"/>
      <c r="C2759" s="356"/>
      <c r="D2759" s="356"/>
      <c r="E2759" s="356"/>
      <c r="F2759" s="356"/>
      <c r="G2759" s="356"/>
      <c r="H2759" s="358"/>
      <c r="I2759" s="359"/>
      <c r="J2759" s="360"/>
      <c r="K2759" s="360"/>
      <c r="L2759" s="22"/>
      <c r="M2759" s="356"/>
      <c r="N2759"/>
      <c r="O2759" s="361"/>
      <c r="P2759" s="356"/>
    </row>
    <row r="2760" spans="1:16">
      <c r="A2760" s="356"/>
      <c r="B2760" s="357"/>
      <c r="C2760" s="356"/>
      <c r="D2760" s="356"/>
      <c r="E2760" s="356"/>
      <c r="F2760" s="356"/>
      <c r="G2760" s="356"/>
      <c r="H2760" s="358"/>
      <c r="I2760" s="359"/>
      <c r="J2760" s="360"/>
      <c r="K2760" s="360"/>
      <c r="L2760" s="22"/>
      <c r="M2760" s="356"/>
      <c r="N2760"/>
      <c r="O2760" s="361"/>
      <c r="P2760" s="356"/>
    </row>
    <row r="2761" spans="1:16">
      <c r="A2761" s="356"/>
      <c r="B2761" s="357"/>
      <c r="C2761" s="356"/>
      <c r="D2761" s="356"/>
      <c r="E2761" s="356"/>
      <c r="F2761" s="356"/>
      <c r="G2761" s="356"/>
      <c r="H2761" s="358"/>
      <c r="I2761" s="359"/>
      <c r="J2761" s="360"/>
      <c r="K2761" s="360"/>
      <c r="L2761" s="22"/>
      <c r="M2761" s="356"/>
      <c r="N2761"/>
      <c r="O2761" s="361"/>
      <c r="P2761" s="356"/>
    </row>
    <row r="2762" spans="1:16">
      <c r="A2762" s="356"/>
      <c r="B2762" s="357"/>
      <c r="C2762" s="356"/>
      <c r="D2762" s="356"/>
      <c r="E2762" s="356"/>
      <c r="F2762" s="356"/>
      <c r="G2762" s="356"/>
      <c r="H2762" s="358"/>
      <c r="I2762" s="359"/>
      <c r="J2762" s="360"/>
      <c r="K2762" s="360"/>
      <c r="L2762" s="22"/>
      <c r="M2762" s="356"/>
      <c r="N2762"/>
      <c r="O2762" s="361"/>
      <c r="P2762" s="356"/>
    </row>
    <row r="2763" spans="1:16">
      <c r="A2763" s="356"/>
      <c r="B2763" s="357"/>
      <c r="C2763" s="356"/>
      <c r="D2763" s="356"/>
      <c r="E2763" s="356"/>
      <c r="F2763" s="356"/>
      <c r="G2763" s="356"/>
      <c r="H2763" s="358"/>
      <c r="I2763" s="359"/>
      <c r="J2763" s="360"/>
      <c r="K2763" s="360"/>
      <c r="L2763" s="22"/>
      <c r="M2763" s="356"/>
      <c r="N2763"/>
      <c r="O2763" s="361"/>
      <c r="P2763" s="356"/>
    </row>
    <row r="2764" spans="1:16">
      <c r="A2764" s="356"/>
      <c r="B2764" s="357"/>
      <c r="C2764" s="356"/>
      <c r="D2764" s="356"/>
      <c r="E2764" s="356"/>
      <c r="F2764" s="356"/>
      <c r="G2764" s="356"/>
      <c r="H2764" s="358"/>
      <c r="I2764" s="359"/>
      <c r="J2764" s="360"/>
      <c r="K2764" s="360"/>
      <c r="L2764" s="22"/>
      <c r="M2764" s="356"/>
      <c r="N2764"/>
      <c r="O2764" s="361"/>
      <c r="P2764" s="356"/>
    </row>
    <row r="2765" spans="1:16">
      <c r="A2765" s="356"/>
      <c r="B2765" s="357"/>
      <c r="C2765" s="356"/>
      <c r="D2765" s="356"/>
      <c r="E2765" s="356"/>
      <c r="F2765" s="356"/>
      <c r="G2765" s="356"/>
      <c r="H2765" s="358"/>
      <c r="I2765" s="359"/>
      <c r="J2765" s="360"/>
      <c r="K2765" s="360"/>
      <c r="L2765" s="22"/>
      <c r="M2765" s="356"/>
      <c r="N2765"/>
      <c r="O2765" s="361"/>
      <c r="P2765" s="356"/>
    </row>
    <row r="2766" spans="1:16">
      <c r="A2766" s="356"/>
      <c r="B2766" s="357"/>
      <c r="C2766" s="356"/>
      <c r="D2766" s="356"/>
      <c r="E2766" s="356"/>
      <c r="F2766" s="356"/>
      <c r="G2766" s="356"/>
      <c r="H2766" s="358"/>
      <c r="I2766" s="359"/>
      <c r="J2766" s="360"/>
      <c r="K2766" s="360"/>
      <c r="L2766" s="22"/>
      <c r="M2766" s="356"/>
      <c r="N2766"/>
      <c r="O2766" s="361"/>
      <c r="P2766" s="356"/>
    </row>
    <row r="2767" spans="1:16">
      <c r="A2767" s="356"/>
      <c r="B2767" s="357"/>
      <c r="C2767" s="356"/>
      <c r="D2767" s="356"/>
      <c r="E2767" s="356"/>
      <c r="F2767" s="356"/>
      <c r="G2767" s="356"/>
      <c r="H2767" s="358"/>
      <c r="I2767" s="359"/>
      <c r="J2767" s="360"/>
      <c r="K2767" s="360"/>
      <c r="L2767" s="22"/>
      <c r="M2767" s="356"/>
      <c r="N2767"/>
      <c r="O2767" s="361"/>
      <c r="P2767" s="356"/>
    </row>
    <row r="2768" spans="1:16">
      <c r="A2768" s="356"/>
      <c r="B2768" s="357"/>
      <c r="C2768" s="356"/>
      <c r="D2768" s="356"/>
      <c r="E2768" s="356"/>
      <c r="F2768" s="356"/>
      <c r="G2768" s="356"/>
      <c r="H2768" s="358"/>
      <c r="I2768" s="359"/>
      <c r="J2768" s="360"/>
      <c r="K2768" s="360"/>
      <c r="L2768" s="22"/>
      <c r="M2768" s="356"/>
      <c r="N2768"/>
      <c r="O2768" s="361"/>
      <c r="P2768" s="356"/>
    </row>
    <row r="2769" spans="1:16">
      <c r="A2769" s="356"/>
      <c r="B2769" s="357"/>
      <c r="C2769" s="356"/>
      <c r="D2769" s="356"/>
      <c r="E2769" s="356"/>
      <c r="F2769" s="356"/>
      <c r="G2769" s="356"/>
      <c r="H2769" s="358"/>
      <c r="I2769" s="359"/>
      <c r="J2769" s="360"/>
      <c r="K2769" s="360"/>
      <c r="L2769" s="22"/>
      <c r="M2769" s="356"/>
      <c r="N2769"/>
      <c r="O2769" s="361"/>
      <c r="P2769" s="356"/>
    </row>
    <row r="2770" spans="1:16">
      <c r="A2770" s="356"/>
      <c r="B2770" s="357"/>
      <c r="C2770" s="356"/>
      <c r="D2770" s="356"/>
      <c r="E2770" s="356"/>
      <c r="F2770" s="356"/>
      <c r="G2770" s="356"/>
      <c r="H2770" s="358"/>
      <c r="I2770" s="359"/>
      <c r="J2770" s="360"/>
      <c r="K2770" s="360"/>
      <c r="L2770" s="22"/>
      <c r="M2770" s="356"/>
      <c r="N2770"/>
      <c r="O2770" s="361"/>
      <c r="P2770" s="356"/>
    </row>
    <row r="2771" spans="1:16">
      <c r="A2771" s="356"/>
      <c r="B2771" s="357"/>
      <c r="C2771" s="356"/>
      <c r="D2771" s="356"/>
      <c r="E2771" s="356"/>
      <c r="F2771" s="356"/>
      <c r="G2771" s="356"/>
      <c r="H2771" s="358"/>
      <c r="I2771" s="359"/>
      <c r="J2771" s="360"/>
      <c r="K2771" s="360"/>
      <c r="L2771" s="22"/>
      <c r="M2771" s="356"/>
      <c r="N2771"/>
      <c r="O2771" s="361"/>
      <c r="P2771" s="356"/>
    </row>
    <row r="2772" spans="1:16">
      <c r="A2772" s="356"/>
      <c r="B2772" s="357"/>
      <c r="C2772" s="356"/>
      <c r="D2772" s="356"/>
      <c r="E2772" s="356"/>
      <c r="F2772" s="356"/>
      <c r="G2772" s="356"/>
      <c r="H2772" s="358"/>
      <c r="I2772" s="359"/>
      <c r="J2772" s="360"/>
      <c r="K2772" s="360"/>
      <c r="L2772" s="22"/>
      <c r="M2772" s="356"/>
      <c r="N2772"/>
      <c r="O2772" s="361"/>
      <c r="P2772" s="356"/>
    </row>
    <row r="2773" spans="1:16">
      <c r="A2773" s="356"/>
      <c r="B2773" s="357"/>
      <c r="C2773" s="356"/>
      <c r="D2773" s="356"/>
      <c r="E2773" s="356"/>
      <c r="F2773" s="356"/>
      <c r="G2773" s="356"/>
      <c r="H2773" s="358"/>
      <c r="I2773" s="359"/>
      <c r="J2773" s="360"/>
      <c r="K2773" s="360"/>
      <c r="L2773" s="22"/>
      <c r="M2773" s="356"/>
      <c r="N2773"/>
      <c r="O2773" s="361"/>
      <c r="P2773" s="356"/>
    </row>
    <row r="2774" spans="1:16">
      <c r="A2774" s="356"/>
      <c r="B2774" s="357"/>
      <c r="C2774" s="356"/>
      <c r="D2774" s="356"/>
      <c r="E2774" s="356"/>
      <c r="F2774" s="356"/>
      <c r="G2774" s="356"/>
      <c r="H2774" s="358"/>
      <c r="I2774" s="359"/>
      <c r="J2774" s="360"/>
      <c r="K2774" s="360"/>
      <c r="L2774" s="22"/>
      <c r="M2774" s="356"/>
      <c r="N2774"/>
      <c r="O2774" s="361"/>
      <c r="P2774" s="356"/>
    </row>
    <row r="2775" spans="1:16">
      <c r="A2775" s="356"/>
      <c r="B2775" s="357"/>
      <c r="C2775" s="356"/>
      <c r="D2775" s="356"/>
      <c r="E2775" s="356"/>
      <c r="F2775" s="356"/>
      <c r="G2775" s="356"/>
      <c r="H2775" s="358"/>
      <c r="I2775" s="359"/>
      <c r="J2775" s="360"/>
      <c r="K2775" s="360"/>
      <c r="L2775" s="22"/>
      <c r="M2775" s="356"/>
      <c r="N2775"/>
      <c r="O2775" s="361"/>
      <c r="P2775" s="356"/>
    </row>
    <row r="2776" spans="1:16">
      <c r="A2776" s="356"/>
      <c r="B2776" s="357"/>
      <c r="C2776" s="356"/>
      <c r="D2776" s="356"/>
      <c r="E2776" s="356"/>
      <c r="F2776" s="356"/>
      <c r="G2776" s="356"/>
      <c r="H2776" s="358"/>
      <c r="I2776" s="359"/>
      <c r="J2776" s="360"/>
      <c r="K2776" s="360"/>
      <c r="L2776" s="22"/>
      <c r="M2776" s="356"/>
      <c r="N2776"/>
      <c r="O2776" s="361"/>
      <c r="P2776" s="356"/>
    </row>
    <row r="2777" spans="1:16">
      <c r="A2777" s="356"/>
      <c r="B2777" s="357"/>
      <c r="C2777" s="356"/>
      <c r="D2777" s="356"/>
      <c r="E2777" s="356"/>
      <c r="F2777" s="356"/>
      <c r="G2777" s="356"/>
      <c r="H2777" s="358"/>
      <c r="I2777" s="359"/>
      <c r="J2777" s="360"/>
      <c r="K2777" s="360"/>
      <c r="L2777" s="22"/>
      <c r="M2777" s="356"/>
      <c r="N2777"/>
      <c r="O2777" s="361"/>
      <c r="P2777" s="356"/>
    </row>
    <row r="2778" spans="1:16">
      <c r="A2778" s="356"/>
      <c r="B2778" s="357"/>
      <c r="C2778" s="356"/>
      <c r="D2778" s="356"/>
      <c r="E2778" s="356"/>
      <c r="F2778" s="356"/>
      <c r="G2778" s="356"/>
      <c r="H2778" s="358"/>
      <c r="I2778" s="359"/>
      <c r="J2778" s="360"/>
      <c r="K2778" s="360"/>
      <c r="L2778" s="22"/>
      <c r="M2778" s="356"/>
      <c r="N2778"/>
      <c r="O2778" s="361"/>
      <c r="P2778" s="356"/>
    </row>
    <row r="2779" spans="1:16">
      <c r="A2779" s="356"/>
      <c r="B2779" s="357"/>
      <c r="C2779" s="356"/>
      <c r="D2779" s="356"/>
      <c r="E2779" s="356"/>
      <c r="F2779" s="356"/>
      <c r="G2779" s="356"/>
      <c r="H2779" s="358"/>
      <c r="I2779" s="359"/>
      <c r="J2779" s="360"/>
      <c r="K2779" s="360"/>
      <c r="L2779" s="22"/>
      <c r="M2779" s="356"/>
      <c r="N2779"/>
      <c r="O2779" s="361"/>
      <c r="P2779" s="356"/>
    </row>
    <row r="2780" spans="1:16">
      <c r="A2780" s="356"/>
      <c r="B2780" s="357"/>
      <c r="C2780" s="356"/>
      <c r="D2780" s="356"/>
      <c r="E2780" s="356"/>
      <c r="F2780" s="356"/>
      <c r="G2780" s="356"/>
      <c r="H2780" s="358"/>
      <c r="I2780" s="359"/>
      <c r="J2780" s="360"/>
      <c r="K2780" s="360"/>
      <c r="L2780" s="22"/>
      <c r="M2780" s="356"/>
      <c r="N2780"/>
      <c r="O2780" s="361"/>
      <c r="P2780" s="356"/>
    </row>
    <row r="2781" spans="1:16">
      <c r="A2781" s="356"/>
      <c r="B2781" s="357"/>
      <c r="C2781" s="356"/>
      <c r="D2781" s="356"/>
      <c r="E2781" s="356"/>
      <c r="F2781" s="356"/>
      <c r="G2781" s="356"/>
      <c r="H2781" s="358"/>
      <c r="I2781" s="359"/>
      <c r="J2781" s="360"/>
      <c r="K2781" s="360"/>
      <c r="L2781" s="22"/>
      <c r="M2781" s="356"/>
      <c r="N2781"/>
      <c r="O2781" s="361"/>
      <c r="P2781" s="356"/>
    </row>
    <row r="2782" spans="1:16">
      <c r="A2782" s="356"/>
      <c r="B2782" s="357"/>
      <c r="C2782" s="356"/>
      <c r="D2782" s="356"/>
      <c r="E2782" s="356"/>
      <c r="F2782" s="356"/>
      <c r="G2782" s="356"/>
      <c r="H2782" s="358"/>
      <c r="I2782" s="359"/>
      <c r="J2782" s="360"/>
      <c r="K2782" s="360"/>
      <c r="L2782" s="22"/>
      <c r="M2782" s="356"/>
      <c r="N2782"/>
      <c r="O2782" s="361"/>
      <c r="P2782" s="356"/>
    </row>
    <row r="2783" spans="1:16">
      <c r="A2783" s="356"/>
      <c r="B2783" s="357"/>
      <c r="C2783" s="356"/>
      <c r="D2783" s="356"/>
      <c r="E2783" s="356"/>
      <c r="F2783" s="356"/>
      <c r="G2783" s="356"/>
      <c r="H2783" s="358"/>
      <c r="I2783" s="359"/>
      <c r="J2783" s="360"/>
      <c r="K2783" s="360"/>
      <c r="L2783" s="22"/>
      <c r="M2783" s="356"/>
      <c r="N2783"/>
      <c r="O2783" s="361"/>
      <c r="P2783" s="356"/>
    </row>
    <row r="2784" spans="1:16">
      <c r="A2784" s="356"/>
      <c r="B2784" s="357"/>
      <c r="C2784" s="356"/>
      <c r="D2784" s="356"/>
      <c r="E2784" s="356"/>
      <c r="F2784" s="356"/>
      <c r="G2784" s="356"/>
      <c r="H2784" s="358"/>
      <c r="I2784" s="359"/>
      <c r="J2784" s="360"/>
      <c r="K2784" s="360"/>
      <c r="L2784" s="22"/>
      <c r="M2784" s="356"/>
      <c r="N2784"/>
      <c r="O2784" s="361"/>
      <c r="P2784" s="356"/>
    </row>
    <row r="2785" spans="1:16">
      <c r="A2785" s="356"/>
      <c r="B2785" s="357"/>
      <c r="C2785" s="356"/>
      <c r="D2785" s="356"/>
      <c r="E2785" s="356"/>
      <c r="F2785" s="356"/>
      <c r="G2785" s="356"/>
      <c r="H2785" s="358"/>
      <c r="I2785" s="359"/>
      <c r="J2785" s="360"/>
      <c r="K2785" s="360"/>
      <c r="L2785" s="22"/>
      <c r="M2785" s="356"/>
      <c r="N2785"/>
      <c r="O2785" s="361"/>
      <c r="P2785" s="356"/>
    </row>
    <row r="2786" spans="1:16">
      <c r="A2786" s="356"/>
      <c r="B2786" s="357"/>
      <c r="C2786" s="356"/>
      <c r="D2786" s="356"/>
      <c r="E2786" s="356"/>
      <c r="F2786" s="356"/>
      <c r="G2786" s="356"/>
      <c r="H2786" s="358"/>
      <c r="I2786" s="359"/>
      <c r="J2786" s="360"/>
      <c r="K2786" s="360"/>
      <c r="L2786" s="22"/>
      <c r="M2786" s="356"/>
      <c r="N2786"/>
      <c r="O2786" s="361"/>
      <c r="P2786" s="356"/>
    </row>
    <row r="2787" spans="1:16">
      <c r="A2787" s="356"/>
      <c r="B2787" s="357"/>
      <c r="C2787" s="356"/>
      <c r="D2787" s="356"/>
      <c r="E2787" s="356"/>
      <c r="F2787" s="356"/>
      <c r="G2787" s="356"/>
      <c r="H2787" s="358"/>
      <c r="I2787" s="359"/>
      <c r="J2787" s="360"/>
      <c r="K2787" s="360"/>
      <c r="L2787" s="22"/>
      <c r="M2787" s="356"/>
      <c r="N2787"/>
      <c r="O2787" s="361"/>
      <c r="P2787" s="356"/>
    </row>
    <row r="2788" spans="1:16">
      <c r="A2788" s="356"/>
      <c r="B2788" s="357"/>
      <c r="C2788" s="356"/>
      <c r="D2788" s="356"/>
      <c r="E2788" s="356"/>
      <c r="F2788" s="356"/>
      <c r="G2788" s="356"/>
      <c r="H2788" s="358"/>
      <c r="I2788" s="359"/>
      <c r="J2788" s="360"/>
      <c r="K2788" s="360"/>
      <c r="L2788" s="22"/>
      <c r="M2788" s="356"/>
      <c r="N2788"/>
      <c r="O2788" s="361"/>
      <c r="P2788" s="356"/>
    </row>
    <row r="2789" spans="1:16">
      <c r="A2789" s="356"/>
      <c r="B2789" s="357"/>
      <c r="C2789" s="356"/>
      <c r="D2789" s="356"/>
      <c r="E2789" s="356"/>
      <c r="F2789" s="356"/>
      <c r="G2789" s="356"/>
      <c r="H2789" s="358"/>
      <c r="I2789" s="359"/>
      <c r="J2789" s="360"/>
      <c r="K2789" s="360"/>
      <c r="L2789" s="22"/>
      <c r="M2789" s="356"/>
      <c r="N2789"/>
      <c r="O2789" s="361"/>
      <c r="P2789" s="356"/>
    </row>
    <row r="2790" spans="1:16">
      <c r="A2790" s="356"/>
      <c r="B2790" s="357"/>
      <c r="C2790" s="356"/>
      <c r="D2790" s="356"/>
      <c r="E2790" s="356"/>
      <c r="F2790" s="356"/>
      <c r="G2790" s="356"/>
      <c r="H2790" s="358"/>
      <c r="I2790" s="359"/>
      <c r="J2790" s="360"/>
      <c r="K2790" s="360"/>
      <c r="L2790" s="22"/>
      <c r="M2790" s="356"/>
      <c r="N2790"/>
      <c r="O2790" s="361"/>
      <c r="P2790" s="356"/>
    </row>
    <row r="2791" spans="1:16">
      <c r="A2791" s="356"/>
      <c r="B2791" s="357"/>
      <c r="C2791" s="356"/>
      <c r="D2791" s="356"/>
      <c r="E2791" s="356"/>
      <c r="F2791" s="356"/>
      <c r="G2791" s="356"/>
      <c r="H2791" s="358"/>
      <c r="I2791" s="359"/>
      <c r="J2791" s="360"/>
      <c r="K2791" s="360"/>
      <c r="L2791" s="22"/>
      <c r="M2791" s="356"/>
      <c r="N2791"/>
      <c r="O2791" s="361"/>
      <c r="P2791" s="356"/>
    </row>
    <row r="2792" spans="1:16">
      <c r="A2792" s="356"/>
      <c r="B2792" s="357"/>
      <c r="C2792" s="356"/>
      <c r="D2792" s="356"/>
      <c r="E2792" s="356"/>
      <c r="F2792" s="356"/>
      <c r="G2792" s="356"/>
      <c r="H2792" s="358"/>
      <c r="I2792" s="359"/>
      <c r="J2792" s="360"/>
      <c r="K2792" s="360"/>
      <c r="L2792" s="22"/>
      <c r="M2792" s="356"/>
      <c r="N2792"/>
      <c r="O2792" s="361"/>
      <c r="P2792" s="356"/>
    </row>
    <row r="2793" spans="1:16">
      <c r="A2793" s="356"/>
      <c r="B2793" s="357"/>
      <c r="C2793" s="356"/>
      <c r="D2793" s="356"/>
      <c r="E2793" s="356"/>
      <c r="F2793" s="356"/>
      <c r="G2793" s="356"/>
      <c r="H2793" s="358"/>
      <c r="I2793" s="359"/>
      <c r="J2793" s="360"/>
      <c r="K2793" s="360"/>
      <c r="L2793" s="22"/>
      <c r="M2793" s="356"/>
      <c r="N2793"/>
      <c r="O2793" s="361"/>
      <c r="P2793" s="356"/>
    </row>
    <row r="2794" spans="1:16">
      <c r="A2794" s="356"/>
      <c r="B2794" s="357"/>
      <c r="C2794" s="356"/>
      <c r="D2794" s="356"/>
      <c r="E2794" s="356"/>
      <c r="F2794" s="356"/>
      <c r="G2794" s="356"/>
      <c r="H2794" s="358"/>
      <c r="I2794" s="359"/>
      <c r="J2794" s="360"/>
      <c r="K2794" s="360"/>
      <c r="L2794" s="22"/>
      <c r="M2794" s="356"/>
      <c r="N2794"/>
      <c r="O2794" s="361"/>
      <c r="P2794" s="356"/>
    </row>
    <row r="2795" spans="1:16">
      <c r="A2795" s="356"/>
      <c r="B2795" s="357"/>
      <c r="C2795" s="356"/>
      <c r="D2795" s="356"/>
      <c r="E2795" s="356"/>
      <c r="F2795" s="356"/>
      <c r="G2795" s="356"/>
      <c r="H2795" s="358"/>
      <c r="I2795" s="359"/>
      <c r="J2795" s="360"/>
      <c r="K2795" s="360"/>
      <c r="L2795" s="22"/>
      <c r="M2795" s="356"/>
      <c r="N2795"/>
      <c r="O2795" s="361"/>
      <c r="P2795" s="356"/>
    </row>
    <row r="2796" spans="1:16">
      <c r="A2796" s="356"/>
      <c r="B2796" s="357"/>
      <c r="C2796" s="356"/>
      <c r="D2796" s="356"/>
      <c r="E2796" s="356"/>
      <c r="F2796" s="356"/>
      <c r="G2796" s="356"/>
      <c r="H2796" s="358"/>
      <c r="I2796" s="359"/>
      <c r="J2796" s="360"/>
      <c r="K2796" s="360"/>
      <c r="L2796" s="22"/>
      <c r="M2796" s="356"/>
      <c r="N2796"/>
      <c r="O2796" s="361"/>
      <c r="P2796" s="356"/>
    </row>
    <row r="2797" spans="1:16">
      <c r="A2797" s="356"/>
      <c r="B2797" s="357"/>
      <c r="C2797" s="356"/>
      <c r="D2797" s="356"/>
      <c r="E2797" s="356"/>
      <c r="F2797" s="356"/>
      <c r="G2797" s="356"/>
      <c r="H2797" s="358"/>
      <c r="I2797" s="359"/>
      <c r="J2797" s="360"/>
      <c r="K2797" s="360"/>
      <c r="L2797" s="22"/>
      <c r="M2797" s="356"/>
      <c r="N2797"/>
      <c r="O2797" s="361"/>
      <c r="P2797" s="356"/>
    </row>
    <row r="2798" spans="1:16">
      <c r="A2798" s="356"/>
      <c r="B2798" s="357"/>
      <c r="C2798" s="356"/>
      <c r="D2798" s="356"/>
      <c r="E2798" s="356"/>
      <c r="F2798" s="356"/>
      <c r="G2798" s="356"/>
      <c r="H2798" s="358"/>
      <c r="I2798" s="359"/>
      <c r="J2798" s="360"/>
      <c r="K2798" s="360"/>
      <c r="L2798" s="22"/>
      <c r="M2798" s="356"/>
      <c r="N2798"/>
      <c r="O2798" s="361"/>
      <c r="P2798" s="356"/>
    </row>
    <row r="2799" spans="1:16">
      <c r="A2799" s="356"/>
      <c r="B2799" s="357"/>
      <c r="C2799" s="356"/>
      <c r="D2799" s="356"/>
      <c r="E2799" s="356"/>
      <c r="F2799" s="356"/>
      <c r="G2799" s="356"/>
      <c r="H2799" s="358"/>
      <c r="I2799" s="359"/>
      <c r="J2799" s="360"/>
      <c r="K2799" s="360"/>
      <c r="L2799" s="22"/>
      <c r="M2799" s="356"/>
      <c r="N2799"/>
      <c r="O2799" s="361"/>
      <c r="P2799" s="356"/>
    </row>
    <row r="2800" spans="1:16">
      <c r="A2800" s="356"/>
      <c r="B2800" s="357"/>
      <c r="C2800" s="356"/>
      <c r="D2800" s="356"/>
      <c r="E2800" s="356"/>
      <c r="F2800" s="356"/>
      <c r="G2800" s="356"/>
      <c r="H2800" s="358"/>
      <c r="I2800" s="359"/>
      <c r="J2800" s="360"/>
      <c r="K2800" s="360"/>
      <c r="L2800" s="22"/>
      <c r="M2800" s="356"/>
      <c r="N2800"/>
      <c r="O2800" s="361"/>
      <c r="P2800" s="356"/>
    </row>
    <row r="2801" spans="1:16">
      <c r="A2801" s="356"/>
      <c r="B2801" s="357"/>
      <c r="C2801" s="356"/>
      <c r="D2801" s="356"/>
      <c r="E2801" s="356"/>
      <c r="F2801" s="356"/>
      <c r="G2801" s="356"/>
      <c r="H2801" s="358"/>
      <c r="I2801" s="359"/>
      <c r="J2801" s="360"/>
      <c r="K2801" s="360"/>
      <c r="L2801" s="22"/>
      <c r="M2801" s="356"/>
      <c r="N2801"/>
      <c r="O2801" s="361"/>
      <c r="P2801" s="356"/>
    </row>
    <row r="2802" spans="1:16">
      <c r="A2802" s="356"/>
      <c r="B2802" s="357"/>
      <c r="C2802" s="356"/>
      <c r="D2802" s="356"/>
      <c r="E2802" s="356"/>
      <c r="F2802" s="356"/>
      <c r="G2802" s="356"/>
      <c r="H2802" s="358"/>
      <c r="I2802" s="359"/>
      <c r="J2802" s="360"/>
      <c r="K2802" s="360"/>
      <c r="L2802" s="22"/>
      <c r="M2802" s="356"/>
      <c r="N2802"/>
      <c r="O2802" s="361"/>
      <c r="P2802" s="356"/>
    </row>
    <row r="2803" spans="1:16">
      <c r="A2803" s="356"/>
      <c r="B2803" s="357"/>
      <c r="C2803" s="356"/>
      <c r="D2803" s="356"/>
      <c r="E2803" s="356"/>
      <c r="F2803" s="356"/>
      <c r="G2803" s="356"/>
      <c r="H2803" s="358"/>
      <c r="I2803" s="359"/>
      <c r="J2803" s="360"/>
      <c r="K2803" s="360"/>
      <c r="L2803" s="22"/>
      <c r="M2803" s="356"/>
      <c r="N2803"/>
      <c r="O2803" s="361"/>
      <c r="P2803" s="356"/>
    </row>
    <row r="2804" spans="1:16">
      <c r="A2804" s="356"/>
      <c r="B2804" s="357"/>
      <c r="C2804" s="356"/>
      <c r="D2804" s="356"/>
      <c r="E2804" s="356"/>
      <c r="F2804" s="356"/>
      <c r="G2804" s="356"/>
      <c r="H2804" s="358"/>
      <c r="I2804" s="359"/>
      <c r="J2804" s="360"/>
      <c r="K2804" s="360"/>
      <c r="L2804" s="22"/>
      <c r="M2804" s="356"/>
      <c r="N2804"/>
      <c r="O2804" s="361"/>
      <c r="P2804" s="356"/>
    </row>
    <row r="2805" spans="1:16">
      <c r="A2805" s="356"/>
      <c r="B2805" s="357"/>
      <c r="C2805" s="356"/>
      <c r="D2805" s="356"/>
      <c r="E2805" s="356"/>
      <c r="F2805" s="356"/>
      <c r="G2805" s="356"/>
      <c r="H2805" s="358"/>
      <c r="I2805" s="359"/>
      <c r="J2805" s="360"/>
      <c r="K2805" s="360"/>
      <c r="L2805" s="22"/>
      <c r="M2805" s="356"/>
      <c r="N2805"/>
      <c r="O2805" s="361"/>
      <c r="P2805" s="356"/>
    </row>
    <row r="2806" spans="1:16">
      <c r="A2806" s="356"/>
      <c r="B2806" s="357"/>
      <c r="C2806" s="356"/>
      <c r="D2806" s="356"/>
      <c r="E2806" s="356"/>
      <c r="F2806" s="356"/>
      <c r="G2806" s="356"/>
      <c r="H2806" s="358"/>
      <c r="I2806" s="359"/>
      <c r="J2806" s="360"/>
      <c r="K2806" s="360"/>
      <c r="L2806" s="22"/>
      <c r="M2806" s="356"/>
      <c r="N2806"/>
      <c r="O2806" s="361"/>
      <c r="P2806" s="356"/>
    </row>
    <row r="2807" spans="1:16">
      <c r="A2807" s="356"/>
      <c r="B2807" s="357"/>
      <c r="C2807" s="356"/>
      <c r="D2807" s="356"/>
      <c r="E2807" s="356"/>
      <c r="F2807" s="356"/>
      <c r="G2807" s="356"/>
      <c r="H2807" s="358"/>
      <c r="I2807" s="359"/>
      <c r="J2807" s="360"/>
      <c r="K2807" s="360"/>
      <c r="L2807" s="22"/>
      <c r="M2807" s="356"/>
      <c r="N2807"/>
      <c r="O2807" s="361"/>
      <c r="P2807" s="356"/>
    </row>
    <row r="2808" spans="1:16">
      <c r="A2808" s="356"/>
      <c r="B2808" s="357"/>
      <c r="C2808" s="356"/>
      <c r="D2808" s="356"/>
      <c r="E2808" s="356"/>
      <c r="F2808" s="356"/>
      <c r="G2808" s="356"/>
      <c r="H2808" s="358"/>
      <c r="I2808" s="359"/>
      <c r="J2808" s="360"/>
      <c r="K2808" s="360"/>
      <c r="L2808" s="22"/>
      <c r="M2808" s="356"/>
      <c r="N2808"/>
      <c r="O2808" s="361"/>
      <c r="P2808" s="356"/>
    </row>
    <row r="2809" spans="1:16">
      <c r="A2809" s="356"/>
      <c r="B2809" s="357"/>
      <c r="C2809" s="356"/>
      <c r="D2809" s="356"/>
      <c r="E2809" s="356"/>
      <c r="F2809" s="356"/>
      <c r="G2809" s="356"/>
      <c r="H2809" s="358"/>
      <c r="I2809" s="359"/>
      <c r="J2809" s="360"/>
      <c r="K2809" s="360"/>
      <c r="L2809" s="22"/>
      <c r="M2809" s="356"/>
      <c r="N2809"/>
      <c r="O2809" s="361"/>
      <c r="P2809" s="356"/>
    </row>
    <row r="2810" spans="1:16">
      <c r="A2810" s="356"/>
      <c r="B2810" s="357"/>
      <c r="C2810" s="356"/>
      <c r="D2810" s="356"/>
      <c r="E2810" s="356"/>
      <c r="F2810" s="356"/>
      <c r="G2810" s="356"/>
      <c r="H2810" s="358"/>
      <c r="I2810" s="359"/>
      <c r="J2810" s="360"/>
      <c r="K2810" s="360"/>
      <c r="L2810" s="22"/>
      <c r="M2810" s="356"/>
      <c r="N2810"/>
      <c r="O2810" s="361"/>
      <c r="P2810" s="356"/>
    </row>
    <row r="2811" spans="1:16">
      <c r="A2811" s="356"/>
      <c r="B2811" s="357"/>
      <c r="C2811" s="356"/>
      <c r="D2811" s="356"/>
      <c r="E2811" s="356"/>
      <c r="F2811" s="356"/>
      <c r="G2811" s="356"/>
      <c r="H2811" s="358"/>
      <c r="I2811" s="359"/>
      <c r="J2811" s="360"/>
      <c r="K2811" s="360"/>
      <c r="L2811" s="22"/>
      <c r="M2811" s="356"/>
      <c r="N2811"/>
      <c r="O2811" s="361"/>
      <c r="P2811" s="356"/>
    </row>
    <row r="2812" spans="1:16">
      <c r="A2812" s="356"/>
      <c r="B2812" s="357"/>
      <c r="C2812" s="356"/>
      <c r="D2812" s="356"/>
      <c r="E2812" s="356"/>
      <c r="F2812" s="356"/>
      <c r="G2812" s="356"/>
      <c r="H2812" s="358"/>
      <c r="I2812" s="359"/>
      <c r="J2812" s="360"/>
      <c r="K2812" s="360"/>
      <c r="L2812" s="22"/>
      <c r="M2812" s="356"/>
      <c r="N2812"/>
      <c r="O2812" s="361"/>
      <c r="P2812" s="356"/>
    </row>
    <row r="2813" spans="1:16">
      <c r="A2813" s="356"/>
      <c r="B2813" s="357"/>
      <c r="C2813" s="356"/>
      <c r="D2813" s="356"/>
      <c r="E2813" s="356"/>
      <c r="F2813" s="356"/>
      <c r="G2813" s="356"/>
      <c r="H2813" s="358"/>
      <c r="I2813" s="359"/>
      <c r="J2813" s="360"/>
      <c r="K2813" s="360"/>
      <c r="L2813" s="22"/>
      <c r="M2813" s="356"/>
      <c r="N2813"/>
      <c r="O2813" s="361"/>
      <c r="P2813" s="356"/>
    </row>
    <row r="2814" spans="1:16">
      <c r="A2814" s="356"/>
      <c r="B2814" s="357"/>
      <c r="C2814" s="356"/>
      <c r="D2814" s="356"/>
      <c r="E2814" s="356"/>
      <c r="F2814" s="356"/>
      <c r="G2814" s="356"/>
      <c r="H2814" s="358"/>
      <c r="I2814" s="359"/>
      <c r="J2814" s="360"/>
      <c r="K2814" s="360"/>
      <c r="L2814" s="22"/>
      <c r="M2814" s="356"/>
      <c r="N2814"/>
      <c r="O2814" s="361"/>
      <c r="P2814" s="356"/>
    </row>
    <row r="2815" spans="1:16">
      <c r="A2815" s="356"/>
      <c r="B2815" s="357"/>
      <c r="C2815" s="356"/>
      <c r="D2815" s="356"/>
      <c r="E2815" s="356"/>
      <c r="F2815" s="356"/>
      <c r="G2815" s="356"/>
      <c r="H2815" s="358"/>
      <c r="I2815" s="359"/>
      <c r="J2815" s="360"/>
      <c r="K2815" s="360"/>
      <c r="L2815" s="22"/>
      <c r="M2815" s="356"/>
      <c r="N2815"/>
      <c r="O2815" s="361"/>
      <c r="P2815" s="356"/>
    </row>
    <row r="2816" spans="1:16">
      <c r="A2816" s="356"/>
      <c r="B2816" s="357"/>
      <c r="C2816" s="356"/>
      <c r="D2816" s="356"/>
      <c r="E2816" s="356"/>
      <c r="F2816" s="356"/>
      <c r="G2816" s="356"/>
      <c r="H2816" s="358"/>
      <c r="I2816" s="359"/>
      <c r="J2816" s="360"/>
      <c r="K2816" s="360"/>
      <c r="L2816" s="22"/>
      <c r="M2816" s="356"/>
      <c r="N2816"/>
      <c r="O2816" s="361"/>
      <c r="P2816" s="356"/>
    </row>
    <row r="2817" spans="1:16">
      <c r="A2817" s="356"/>
      <c r="B2817" s="357"/>
      <c r="C2817" s="356"/>
      <c r="D2817" s="356"/>
      <c r="E2817" s="356"/>
      <c r="F2817" s="356"/>
      <c r="G2817" s="356"/>
      <c r="H2817" s="358"/>
      <c r="I2817" s="359"/>
      <c r="J2817" s="360"/>
      <c r="K2817" s="360"/>
      <c r="L2817" s="22"/>
      <c r="M2817" s="356"/>
      <c r="N2817"/>
      <c r="O2817" s="361"/>
      <c r="P2817" s="356"/>
    </row>
    <row r="2818" spans="1:16">
      <c r="A2818" s="356"/>
      <c r="B2818" s="357"/>
      <c r="C2818" s="356"/>
      <c r="D2818" s="356"/>
      <c r="E2818" s="356"/>
      <c r="F2818" s="356"/>
      <c r="G2818" s="356"/>
      <c r="H2818" s="358"/>
      <c r="I2818" s="359"/>
      <c r="J2818" s="360"/>
      <c r="K2818" s="360"/>
      <c r="L2818" s="22"/>
      <c r="M2818" s="356"/>
      <c r="N2818"/>
      <c r="O2818" s="361"/>
      <c r="P2818" s="356"/>
    </row>
    <row r="2819" spans="1:16">
      <c r="A2819" s="356"/>
      <c r="B2819" s="357"/>
      <c r="C2819" s="356"/>
      <c r="D2819" s="356"/>
      <c r="E2819" s="356"/>
      <c r="F2819" s="356"/>
      <c r="G2819" s="356"/>
      <c r="H2819" s="358"/>
      <c r="I2819" s="359"/>
      <c r="J2819" s="360"/>
      <c r="K2819" s="360"/>
      <c r="L2819" s="22"/>
      <c r="M2819" s="356"/>
      <c r="N2819"/>
      <c r="O2819" s="361"/>
      <c r="P2819" s="356"/>
    </row>
    <row r="2820" spans="1:16">
      <c r="A2820" s="356"/>
      <c r="B2820" s="357"/>
      <c r="C2820" s="356"/>
      <c r="D2820" s="356"/>
      <c r="E2820" s="356"/>
      <c r="F2820" s="356"/>
      <c r="G2820" s="356"/>
      <c r="H2820" s="358"/>
      <c r="I2820" s="359"/>
      <c r="J2820" s="360"/>
      <c r="K2820" s="360"/>
      <c r="L2820" s="22"/>
      <c r="M2820" s="356"/>
      <c r="N2820"/>
      <c r="O2820" s="361"/>
      <c r="P2820" s="356"/>
    </row>
    <row r="2821" spans="1:16">
      <c r="A2821" s="356"/>
      <c r="B2821" s="357"/>
      <c r="C2821" s="356"/>
      <c r="D2821" s="356"/>
      <c r="E2821" s="356"/>
      <c r="F2821" s="356"/>
      <c r="G2821" s="356"/>
      <c r="H2821" s="358"/>
      <c r="I2821" s="359"/>
      <c r="J2821" s="360"/>
      <c r="K2821" s="360"/>
      <c r="L2821" s="22"/>
      <c r="M2821" s="356"/>
      <c r="N2821"/>
      <c r="O2821" s="361"/>
      <c r="P2821" s="356"/>
    </row>
    <row r="2822" spans="1:16">
      <c r="A2822" s="356"/>
      <c r="B2822" s="357"/>
      <c r="C2822" s="356"/>
      <c r="D2822" s="356"/>
      <c r="E2822" s="356"/>
      <c r="F2822" s="356"/>
      <c r="G2822" s="356"/>
      <c r="H2822" s="358"/>
      <c r="I2822" s="359"/>
      <c r="J2822" s="360"/>
      <c r="K2822" s="360"/>
      <c r="L2822" s="22"/>
      <c r="M2822" s="356"/>
      <c r="N2822"/>
      <c r="O2822" s="361"/>
      <c r="P2822" s="356"/>
    </row>
    <row r="2823" spans="1:16">
      <c r="A2823" s="356"/>
      <c r="B2823" s="357"/>
      <c r="C2823" s="356"/>
      <c r="D2823" s="356"/>
      <c r="E2823" s="356"/>
      <c r="F2823" s="356"/>
      <c r="G2823" s="356"/>
      <c r="H2823" s="358"/>
      <c r="I2823" s="359"/>
      <c r="J2823" s="360"/>
      <c r="K2823" s="360"/>
      <c r="L2823" s="22"/>
      <c r="M2823" s="356"/>
      <c r="N2823"/>
      <c r="O2823" s="361"/>
      <c r="P2823" s="356"/>
    </row>
    <row r="2824" spans="1:16">
      <c r="A2824" s="356"/>
      <c r="B2824" s="357"/>
      <c r="C2824" s="356"/>
      <c r="D2824" s="356"/>
      <c r="E2824" s="356"/>
      <c r="F2824" s="356"/>
      <c r="G2824" s="356"/>
      <c r="H2824" s="358"/>
      <c r="I2824" s="359"/>
      <c r="J2824" s="360"/>
      <c r="K2824" s="360"/>
      <c r="L2824" s="22"/>
      <c r="M2824" s="356"/>
      <c r="N2824"/>
      <c r="O2824" s="361"/>
      <c r="P2824" s="356"/>
    </row>
    <row r="2825" spans="1:16">
      <c r="A2825" s="356"/>
      <c r="B2825" s="357"/>
      <c r="C2825" s="356"/>
      <c r="D2825" s="356"/>
      <c r="E2825" s="356"/>
      <c r="F2825" s="356"/>
      <c r="G2825" s="356"/>
      <c r="H2825" s="358"/>
      <c r="I2825" s="359"/>
      <c r="J2825" s="360"/>
      <c r="K2825" s="360"/>
      <c r="L2825" s="22"/>
      <c r="M2825" s="356"/>
      <c r="N2825"/>
      <c r="O2825" s="361"/>
      <c r="P2825" s="356"/>
    </row>
    <row r="2826" spans="1:16">
      <c r="A2826" s="356"/>
      <c r="B2826" s="357"/>
      <c r="C2826" s="356"/>
      <c r="D2826" s="356"/>
      <c r="E2826" s="356"/>
      <c r="F2826" s="356"/>
      <c r="G2826" s="356"/>
      <c r="H2826" s="358"/>
      <c r="I2826" s="359"/>
      <c r="J2826" s="360"/>
      <c r="K2826" s="360"/>
      <c r="L2826" s="22"/>
      <c r="M2826" s="356"/>
      <c r="N2826"/>
      <c r="O2826" s="361"/>
      <c r="P2826" s="356"/>
    </row>
    <row r="2827" spans="1:16">
      <c r="A2827" s="356"/>
      <c r="B2827" s="357"/>
      <c r="C2827" s="356"/>
      <c r="D2827" s="356"/>
      <c r="E2827" s="356"/>
      <c r="F2827" s="356"/>
      <c r="G2827" s="356"/>
      <c r="H2827" s="358"/>
      <c r="I2827" s="359"/>
      <c r="J2827" s="360"/>
      <c r="K2827" s="360"/>
      <c r="L2827" s="22"/>
      <c r="M2827" s="356"/>
      <c r="N2827"/>
      <c r="O2827" s="361"/>
      <c r="P2827" s="356"/>
    </row>
    <row r="2828" spans="1:16">
      <c r="A2828" s="356"/>
      <c r="B2828" s="357"/>
      <c r="C2828" s="356"/>
      <c r="D2828" s="356"/>
      <c r="E2828" s="356"/>
      <c r="F2828" s="356"/>
      <c r="G2828" s="356"/>
      <c r="H2828" s="358"/>
      <c r="I2828" s="359"/>
      <c r="J2828" s="360"/>
      <c r="K2828" s="360"/>
      <c r="L2828" s="22"/>
      <c r="M2828" s="356"/>
      <c r="N2828"/>
      <c r="O2828" s="361"/>
      <c r="P2828" s="356"/>
    </row>
    <row r="2829" spans="1:16">
      <c r="A2829" s="356"/>
      <c r="B2829" s="357"/>
      <c r="C2829" s="356"/>
      <c r="D2829" s="356"/>
      <c r="E2829" s="356"/>
      <c r="F2829" s="356"/>
      <c r="G2829" s="356"/>
      <c r="H2829" s="358"/>
      <c r="I2829" s="359"/>
      <c r="J2829" s="360"/>
      <c r="K2829" s="360"/>
      <c r="L2829" s="22"/>
      <c r="M2829" s="356"/>
      <c r="N2829"/>
      <c r="O2829" s="361"/>
      <c r="P2829" s="356"/>
    </row>
    <row r="2830" spans="1:16">
      <c r="A2830" s="356"/>
      <c r="B2830" s="357"/>
      <c r="C2830" s="356"/>
      <c r="D2830" s="356"/>
      <c r="E2830" s="356"/>
      <c r="F2830" s="356"/>
      <c r="G2830" s="356"/>
      <c r="H2830" s="358"/>
      <c r="I2830" s="359"/>
      <c r="J2830" s="360"/>
      <c r="K2830" s="360"/>
      <c r="L2830" s="22"/>
      <c r="M2830" s="356"/>
      <c r="N2830"/>
      <c r="O2830" s="361"/>
      <c r="P2830" s="356"/>
    </row>
    <row r="2831" spans="1:16">
      <c r="A2831" s="356"/>
      <c r="B2831" s="357"/>
      <c r="C2831" s="356"/>
      <c r="D2831" s="356"/>
      <c r="E2831" s="356"/>
      <c r="F2831" s="356"/>
      <c r="G2831" s="356"/>
      <c r="H2831" s="358"/>
      <c r="I2831" s="359"/>
      <c r="J2831" s="360"/>
      <c r="K2831" s="360"/>
      <c r="L2831" s="22"/>
      <c r="M2831" s="356"/>
      <c r="N2831"/>
      <c r="O2831" s="361"/>
      <c r="P2831" s="356"/>
    </row>
    <row r="2832" spans="1:16">
      <c r="A2832" s="356"/>
      <c r="B2832" s="357"/>
      <c r="C2832" s="356"/>
      <c r="D2832" s="356"/>
      <c r="E2832" s="356"/>
      <c r="F2832" s="356"/>
      <c r="G2832" s="356"/>
      <c r="H2832" s="358"/>
      <c r="I2832" s="359"/>
      <c r="J2832" s="360"/>
      <c r="K2832" s="360"/>
      <c r="L2832" s="22"/>
      <c r="M2832" s="356"/>
      <c r="N2832"/>
      <c r="O2832" s="361"/>
      <c r="P2832" s="356"/>
    </row>
    <row r="2833" spans="1:16">
      <c r="A2833" s="356"/>
      <c r="B2833" s="357"/>
      <c r="C2833" s="356"/>
      <c r="D2833" s="356"/>
      <c r="E2833" s="356"/>
      <c r="F2833" s="356"/>
      <c r="G2833" s="356"/>
      <c r="H2833" s="358"/>
      <c r="I2833" s="359"/>
      <c r="J2833" s="360"/>
      <c r="K2833" s="360"/>
      <c r="L2833" s="22"/>
      <c r="M2833" s="356"/>
      <c r="N2833"/>
      <c r="O2833" s="361"/>
      <c r="P2833" s="356"/>
    </row>
    <row r="2834" spans="1:16">
      <c r="A2834" s="356"/>
      <c r="B2834" s="357"/>
      <c r="C2834" s="356"/>
      <c r="D2834" s="356"/>
      <c r="E2834" s="356"/>
      <c r="F2834" s="356"/>
      <c r="G2834" s="356"/>
      <c r="H2834" s="358"/>
      <c r="I2834" s="359"/>
      <c r="J2834" s="360"/>
      <c r="K2834" s="360"/>
      <c r="L2834" s="22"/>
      <c r="M2834" s="356"/>
      <c r="N2834"/>
      <c r="O2834" s="361"/>
      <c r="P2834" s="356"/>
    </row>
    <row r="2835" spans="1:16">
      <c r="A2835" s="356"/>
      <c r="B2835" s="357"/>
      <c r="C2835" s="356"/>
      <c r="D2835" s="356"/>
      <c r="E2835" s="356"/>
      <c r="F2835" s="356"/>
      <c r="G2835" s="356"/>
      <c r="H2835" s="358"/>
      <c r="I2835" s="359"/>
      <c r="J2835" s="360"/>
      <c r="K2835" s="360"/>
      <c r="L2835" s="22"/>
      <c r="M2835" s="356"/>
      <c r="N2835"/>
      <c r="O2835" s="361"/>
      <c r="P2835" s="356"/>
    </row>
    <row r="2836" spans="1:16">
      <c r="A2836" s="356"/>
      <c r="B2836" s="357"/>
      <c r="C2836" s="356"/>
      <c r="D2836" s="356"/>
      <c r="E2836" s="356"/>
      <c r="F2836" s="356"/>
      <c r="G2836" s="356"/>
      <c r="H2836" s="358"/>
      <c r="I2836" s="359"/>
      <c r="J2836" s="360"/>
      <c r="K2836" s="360"/>
      <c r="L2836" s="22"/>
      <c r="M2836" s="356"/>
      <c r="N2836"/>
      <c r="O2836" s="361"/>
      <c r="P2836" s="356"/>
    </row>
    <row r="2837" spans="1:16">
      <c r="A2837" s="356"/>
      <c r="B2837" s="357"/>
      <c r="C2837" s="356"/>
      <c r="D2837" s="356"/>
      <c r="E2837" s="356"/>
      <c r="F2837" s="356"/>
      <c r="G2837" s="356"/>
      <c r="H2837" s="358"/>
      <c r="I2837" s="359"/>
      <c r="J2837" s="360"/>
      <c r="K2837" s="360"/>
      <c r="L2837" s="22"/>
      <c r="M2837" s="356"/>
      <c r="N2837"/>
      <c r="O2837" s="361"/>
      <c r="P2837" s="356"/>
    </row>
    <row r="2838" spans="1:16">
      <c r="A2838" s="356"/>
      <c r="B2838" s="357"/>
      <c r="C2838" s="356"/>
      <c r="D2838" s="356"/>
      <c r="E2838" s="356"/>
      <c r="F2838" s="356"/>
      <c r="G2838" s="356"/>
      <c r="H2838" s="358"/>
      <c r="I2838" s="359"/>
      <c r="J2838" s="360"/>
      <c r="K2838" s="360"/>
      <c r="L2838" s="22"/>
      <c r="M2838" s="356"/>
      <c r="N2838"/>
      <c r="O2838" s="361"/>
      <c r="P2838" s="356"/>
    </row>
    <row r="2839" spans="1:16">
      <c r="A2839" s="356"/>
      <c r="B2839" s="357"/>
      <c r="C2839" s="356"/>
      <c r="D2839" s="356"/>
      <c r="E2839" s="356"/>
      <c r="F2839" s="356"/>
      <c r="G2839" s="356"/>
      <c r="H2839" s="358"/>
      <c r="I2839" s="359"/>
      <c r="J2839" s="360"/>
      <c r="K2839" s="360"/>
      <c r="L2839" s="22"/>
      <c r="M2839" s="356"/>
      <c r="N2839"/>
      <c r="O2839" s="361"/>
      <c r="P2839" s="356"/>
    </row>
    <row r="2840" spans="1:16">
      <c r="A2840" s="356"/>
      <c r="B2840" s="357"/>
      <c r="C2840" s="356"/>
      <c r="D2840" s="356"/>
      <c r="E2840" s="356"/>
      <c r="F2840" s="356"/>
      <c r="G2840" s="356"/>
      <c r="H2840" s="358"/>
      <c r="I2840" s="359"/>
      <c r="J2840" s="360"/>
      <c r="K2840" s="360"/>
      <c r="L2840" s="22"/>
      <c r="M2840" s="356"/>
      <c r="N2840"/>
      <c r="O2840" s="361"/>
      <c r="P2840" s="356"/>
    </row>
    <row r="2841" spans="1:16">
      <c r="A2841" s="356"/>
      <c r="B2841" s="357"/>
      <c r="C2841" s="356"/>
      <c r="D2841" s="356"/>
      <c r="E2841" s="356"/>
      <c r="F2841" s="356"/>
      <c r="G2841" s="356"/>
      <c r="H2841" s="358"/>
      <c r="I2841" s="359"/>
      <c r="J2841" s="360"/>
      <c r="K2841" s="360"/>
      <c r="L2841" s="22"/>
      <c r="M2841" s="356"/>
      <c r="N2841"/>
      <c r="O2841" s="361"/>
      <c r="P2841" s="356"/>
    </row>
    <row r="2842" spans="1:16">
      <c r="A2842" s="356"/>
      <c r="B2842" s="357"/>
      <c r="C2842" s="356"/>
      <c r="D2842" s="356"/>
      <c r="E2842" s="356"/>
      <c r="F2842" s="356"/>
      <c r="G2842" s="356"/>
      <c r="H2842" s="358"/>
      <c r="I2842" s="359"/>
      <c r="J2842" s="360"/>
      <c r="K2842" s="360"/>
      <c r="L2842" s="22"/>
      <c r="M2842" s="356"/>
      <c r="N2842"/>
      <c r="O2842" s="361"/>
      <c r="P2842" s="356"/>
    </row>
    <row r="2843" spans="1:16">
      <c r="A2843" s="356"/>
      <c r="B2843" s="357"/>
      <c r="C2843" s="356"/>
      <c r="D2843" s="356"/>
      <c r="E2843" s="356"/>
      <c r="F2843" s="356"/>
      <c r="G2843" s="356"/>
      <c r="H2843" s="358"/>
      <c r="I2843" s="359"/>
      <c r="J2843" s="360"/>
      <c r="K2843" s="360"/>
      <c r="L2843" s="22"/>
      <c r="M2843" s="356"/>
      <c r="N2843"/>
      <c r="O2843" s="361"/>
      <c r="P2843" s="356"/>
    </row>
    <row r="2844" spans="1:16">
      <c r="A2844" s="356"/>
      <c r="B2844" s="357"/>
      <c r="C2844" s="356"/>
      <c r="D2844" s="356"/>
      <c r="E2844" s="356"/>
      <c r="F2844" s="356"/>
      <c r="G2844" s="356"/>
      <c r="H2844" s="358"/>
      <c r="I2844" s="359"/>
      <c r="J2844" s="360"/>
      <c r="K2844" s="360"/>
      <c r="L2844" s="22"/>
      <c r="M2844" s="356"/>
      <c r="N2844"/>
      <c r="O2844" s="361"/>
      <c r="P2844" s="356"/>
    </row>
    <row r="2845" spans="1:16">
      <c r="A2845" s="356"/>
      <c r="B2845" s="357"/>
      <c r="C2845" s="356"/>
      <c r="D2845" s="356"/>
      <c r="E2845" s="356"/>
      <c r="F2845" s="356"/>
      <c r="G2845" s="356"/>
      <c r="H2845" s="358"/>
      <c r="I2845" s="359"/>
      <c r="J2845" s="360"/>
      <c r="K2845" s="360"/>
      <c r="L2845" s="22"/>
      <c r="M2845" s="356"/>
      <c r="N2845"/>
      <c r="O2845" s="361"/>
      <c r="P2845" s="356"/>
    </row>
    <row r="2846" spans="1:16">
      <c r="A2846" s="356"/>
      <c r="B2846" s="357"/>
      <c r="C2846" s="356"/>
      <c r="D2846" s="356"/>
      <c r="E2846" s="356"/>
      <c r="F2846" s="356"/>
      <c r="G2846" s="356"/>
      <c r="H2846" s="358"/>
      <c r="I2846" s="359"/>
      <c r="J2846" s="360"/>
      <c r="K2846" s="360"/>
      <c r="L2846" s="22"/>
      <c r="M2846" s="356"/>
      <c r="N2846"/>
      <c r="O2846" s="361"/>
      <c r="P2846" s="356"/>
    </row>
    <row r="2847" spans="1:16">
      <c r="A2847" s="356"/>
      <c r="B2847" s="357"/>
      <c r="C2847" s="356"/>
      <c r="D2847" s="356"/>
      <c r="E2847" s="356"/>
      <c r="F2847" s="356"/>
      <c r="G2847" s="356"/>
      <c r="H2847" s="358"/>
      <c r="I2847" s="359"/>
      <c r="J2847" s="360"/>
      <c r="K2847" s="360"/>
      <c r="L2847" s="22"/>
      <c r="M2847" s="356"/>
      <c r="N2847"/>
      <c r="O2847" s="361"/>
      <c r="P2847" s="356"/>
    </row>
    <row r="2848" spans="1:16">
      <c r="A2848" s="356"/>
      <c r="B2848" s="357"/>
      <c r="C2848" s="356"/>
      <c r="D2848" s="356"/>
      <c r="E2848" s="356"/>
      <c r="F2848" s="356"/>
      <c r="G2848" s="356"/>
      <c r="H2848" s="358"/>
      <c r="I2848" s="359"/>
      <c r="J2848" s="360"/>
      <c r="K2848" s="360"/>
      <c r="L2848" s="22"/>
      <c r="M2848" s="356"/>
      <c r="N2848"/>
      <c r="O2848" s="361"/>
      <c r="P2848" s="356"/>
    </row>
    <row r="2849" spans="1:16">
      <c r="A2849" s="356"/>
      <c r="B2849" s="357"/>
      <c r="C2849" s="356"/>
      <c r="D2849" s="356"/>
      <c r="E2849" s="356"/>
      <c r="F2849" s="356"/>
      <c r="G2849" s="356"/>
      <c r="H2849" s="358"/>
      <c r="I2849" s="359"/>
      <c r="J2849" s="360"/>
      <c r="K2849" s="360"/>
      <c r="L2849" s="22"/>
      <c r="M2849" s="356"/>
      <c r="N2849"/>
      <c r="O2849" s="361"/>
      <c r="P2849" s="356"/>
    </row>
    <row r="2850" spans="1:16">
      <c r="A2850" s="356"/>
      <c r="B2850" s="357"/>
      <c r="C2850" s="356"/>
      <c r="D2850" s="356"/>
      <c r="E2850" s="356"/>
      <c r="F2850" s="356"/>
      <c r="G2850" s="356"/>
      <c r="H2850" s="358"/>
      <c r="I2850" s="359"/>
      <c r="J2850" s="360"/>
      <c r="K2850" s="360"/>
      <c r="L2850" s="22"/>
      <c r="M2850" s="356"/>
      <c r="N2850"/>
      <c r="O2850" s="361"/>
      <c r="P2850" s="356"/>
    </row>
    <row r="2851" spans="1:16">
      <c r="A2851" s="356"/>
      <c r="B2851" s="357"/>
      <c r="C2851" s="356"/>
      <c r="D2851" s="356"/>
      <c r="E2851" s="356"/>
      <c r="F2851" s="356"/>
      <c r="G2851" s="356"/>
      <c r="H2851" s="358"/>
      <c r="I2851" s="359"/>
      <c r="J2851" s="360"/>
      <c r="K2851" s="360"/>
      <c r="L2851" s="22"/>
      <c r="M2851" s="356"/>
      <c r="N2851"/>
      <c r="O2851" s="361"/>
      <c r="P2851" s="356"/>
    </row>
    <row r="2852" spans="1:16">
      <c r="A2852" s="356"/>
      <c r="B2852" s="357"/>
      <c r="C2852" s="356"/>
      <c r="D2852" s="356"/>
      <c r="E2852" s="356"/>
      <c r="F2852" s="356"/>
      <c r="G2852" s="356"/>
      <c r="H2852" s="358"/>
      <c r="I2852" s="359"/>
      <c r="J2852" s="360"/>
      <c r="K2852" s="360"/>
      <c r="L2852" s="22"/>
      <c r="M2852" s="356"/>
      <c r="N2852"/>
      <c r="O2852" s="361"/>
      <c r="P2852" s="356"/>
    </row>
    <row r="2853" spans="1:16">
      <c r="A2853" s="356"/>
      <c r="B2853" s="357"/>
      <c r="C2853" s="356"/>
      <c r="D2853" s="356"/>
      <c r="E2853" s="356"/>
      <c r="F2853" s="356"/>
      <c r="G2853" s="356"/>
      <c r="H2853" s="358"/>
      <c r="I2853" s="359"/>
      <c r="J2853" s="360"/>
      <c r="K2853" s="360"/>
      <c r="L2853" s="22"/>
      <c r="M2853" s="356"/>
      <c r="N2853"/>
      <c r="O2853" s="361"/>
      <c r="P2853" s="356"/>
    </row>
    <row r="2854" spans="1:16">
      <c r="A2854" s="356"/>
      <c r="B2854" s="357"/>
      <c r="C2854" s="356"/>
      <c r="D2854" s="356"/>
      <c r="E2854" s="356"/>
      <c r="F2854" s="356"/>
      <c r="G2854" s="356"/>
      <c r="H2854" s="358"/>
      <c r="I2854" s="359"/>
      <c r="J2854" s="360"/>
      <c r="K2854" s="360"/>
      <c r="L2854" s="22"/>
      <c r="M2854" s="356"/>
      <c r="N2854"/>
      <c r="O2854" s="361"/>
      <c r="P2854" s="356"/>
    </row>
    <row r="2855" spans="1:16">
      <c r="A2855" s="356"/>
      <c r="B2855" s="357"/>
      <c r="C2855" s="356"/>
      <c r="D2855" s="356"/>
      <c r="E2855" s="356"/>
      <c r="F2855" s="356"/>
      <c r="G2855" s="356"/>
      <c r="H2855" s="358"/>
      <c r="I2855" s="359"/>
      <c r="J2855" s="360"/>
      <c r="K2855" s="360"/>
      <c r="L2855" s="22"/>
      <c r="M2855" s="356"/>
      <c r="N2855"/>
      <c r="O2855" s="361"/>
      <c r="P2855" s="356"/>
    </row>
    <row r="2856" spans="1:16">
      <c r="A2856" s="356"/>
      <c r="B2856" s="357"/>
      <c r="C2856" s="356"/>
      <c r="D2856" s="356"/>
      <c r="E2856" s="356"/>
      <c r="F2856" s="356"/>
      <c r="G2856" s="356"/>
      <c r="H2856" s="358"/>
      <c r="I2856" s="359"/>
      <c r="J2856" s="360"/>
      <c r="K2856" s="360"/>
      <c r="L2856" s="22"/>
      <c r="M2856" s="356"/>
      <c r="N2856"/>
      <c r="O2856" s="361"/>
      <c r="P2856" s="356"/>
    </row>
    <row r="2857" spans="1:16">
      <c r="A2857" s="356"/>
      <c r="B2857" s="357"/>
      <c r="C2857" s="356"/>
      <c r="D2857" s="356"/>
      <c r="E2857" s="356"/>
      <c r="F2857" s="356"/>
      <c r="G2857" s="356"/>
      <c r="H2857" s="358"/>
      <c r="I2857" s="359"/>
      <c r="J2857" s="360"/>
      <c r="K2857" s="360"/>
      <c r="L2857" s="22"/>
      <c r="M2857" s="356"/>
      <c r="N2857"/>
      <c r="O2857" s="361"/>
      <c r="P2857" s="356"/>
    </row>
    <row r="2858" spans="1:16">
      <c r="A2858" s="356"/>
      <c r="B2858" s="357"/>
      <c r="C2858" s="356"/>
      <c r="D2858" s="356"/>
      <c r="E2858" s="356"/>
      <c r="F2858" s="356"/>
      <c r="G2858" s="356"/>
      <c r="H2858" s="358"/>
      <c r="I2858" s="359"/>
      <c r="J2858" s="360"/>
      <c r="K2858" s="360"/>
      <c r="L2858" s="22"/>
      <c r="M2858" s="356"/>
      <c r="N2858"/>
      <c r="O2858" s="361"/>
      <c r="P2858" s="356"/>
    </row>
    <row r="2859" spans="1:16">
      <c r="A2859" s="356"/>
      <c r="B2859" s="357"/>
      <c r="C2859" s="356"/>
      <c r="D2859" s="356"/>
      <c r="E2859" s="356"/>
      <c r="F2859" s="356"/>
      <c r="G2859" s="356"/>
      <c r="H2859" s="358"/>
      <c r="I2859" s="359"/>
      <c r="J2859" s="360"/>
      <c r="K2859" s="360"/>
      <c r="L2859" s="22"/>
      <c r="M2859" s="356"/>
      <c r="N2859"/>
      <c r="O2859" s="361"/>
      <c r="P2859" s="356"/>
    </row>
    <row r="2860" spans="1:16">
      <c r="A2860" s="356"/>
      <c r="B2860" s="357"/>
      <c r="C2860" s="356"/>
      <c r="D2860" s="356"/>
      <c r="E2860" s="356"/>
      <c r="F2860" s="356"/>
      <c r="G2860" s="356"/>
      <c r="H2860" s="358"/>
      <c r="I2860" s="359"/>
      <c r="J2860" s="360"/>
      <c r="K2860" s="360"/>
      <c r="L2860" s="22"/>
      <c r="M2860" s="356"/>
      <c r="N2860"/>
      <c r="O2860" s="361"/>
      <c r="P2860" s="356"/>
    </row>
    <row r="2861" spans="1:16">
      <c r="A2861" s="356"/>
      <c r="B2861" s="357"/>
      <c r="C2861" s="356"/>
      <c r="D2861" s="356"/>
      <c r="E2861" s="356"/>
      <c r="F2861" s="356"/>
      <c r="G2861" s="356"/>
      <c r="H2861" s="358"/>
      <c r="I2861" s="359"/>
      <c r="J2861" s="360"/>
      <c r="K2861" s="360"/>
      <c r="L2861" s="22"/>
      <c r="M2861" s="356"/>
      <c r="N2861"/>
      <c r="O2861" s="361"/>
      <c r="P2861" s="356"/>
    </row>
    <row r="2862" spans="1:16">
      <c r="A2862" s="356"/>
      <c r="B2862" s="357"/>
      <c r="C2862" s="356"/>
      <c r="D2862" s="356"/>
      <c r="E2862" s="356"/>
      <c r="F2862" s="356"/>
      <c r="G2862" s="356"/>
      <c r="H2862" s="358"/>
      <c r="I2862" s="359"/>
      <c r="J2862" s="360"/>
      <c r="K2862" s="360"/>
      <c r="L2862" s="22"/>
      <c r="M2862" s="356"/>
      <c r="N2862"/>
      <c r="O2862" s="361"/>
      <c r="P2862" s="356"/>
    </row>
    <row r="2863" spans="1:16">
      <c r="A2863" s="356"/>
      <c r="B2863" s="357"/>
      <c r="C2863" s="356"/>
      <c r="D2863" s="356"/>
      <c r="E2863" s="356"/>
      <c r="F2863" s="356"/>
      <c r="G2863" s="356"/>
      <c r="H2863" s="358"/>
      <c r="I2863" s="359"/>
      <c r="J2863" s="360"/>
      <c r="K2863" s="360"/>
      <c r="L2863" s="22"/>
      <c r="M2863" s="356"/>
      <c r="N2863"/>
      <c r="O2863" s="361"/>
      <c r="P2863" s="356"/>
    </row>
    <row r="2864" spans="1:16">
      <c r="A2864" s="356"/>
      <c r="B2864" s="357"/>
      <c r="C2864" s="356"/>
      <c r="D2864" s="356"/>
      <c r="E2864" s="356"/>
      <c r="F2864" s="356"/>
      <c r="G2864" s="356"/>
      <c r="H2864" s="358"/>
      <c r="I2864" s="359"/>
      <c r="J2864" s="360"/>
      <c r="K2864" s="360"/>
      <c r="L2864" s="22"/>
      <c r="M2864" s="356"/>
      <c r="N2864"/>
      <c r="O2864" s="361"/>
      <c r="P2864" s="356"/>
    </row>
    <row r="2865" spans="1:16">
      <c r="A2865" s="356"/>
      <c r="B2865" s="357"/>
      <c r="C2865" s="356"/>
      <c r="D2865" s="356"/>
      <c r="E2865" s="356"/>
      <c r="F2865" s="356"/>
      <c r="G2865" s="356"/>
      <c r="H2865" s="358"/>
      <c r="I2865" s="359"/>
      <c r="J2865" s="360"/>
      <c r="K2865" s="360"/>
      <c r="L2865" s="22"/>
      <c r="M2865" s="356"/>
      <c r="N2865"/>
      <c r="O2865" s="361"/>
      <c r="P2865" s="356"/>
    </row>
    <row r="2866" spans="1:16">
      <c r="A2866" s="356"/>
      <c r="B2866" s="357"/>
      <c r="C2866" s="356"/>
      <c r="D2866" s="356"/>
      <c r="E2866" s="356"/>
      <c r="F2866" s="356"/>
      <c r="G2866" s="356"/>
      <c r="H2866" s="358"/>
      <c r="I2866" s="359"/>
      <c r="J2866" s="360"/>
      <c r="K2866" s="360"/>
      <c r="L2866" s="22"/>
      <c r="M2866" s="356"/>
      <c r="N2866"/>
      <c r="O2866" s="361"/>
      <c r="P2866" s="356"/>
    </row>
    <row r="2867" spans="1:16">
      <c r="A2867" s="356"/>
      <c r="B2867" s="357"/>
      <c r="C2867" s="356"/>
      <c r="D2867" s="356"/>
      <c r="E2867" s="356"/>
      <c r="F2867" s="356"/>
      <c r="G2867" s="356"/>
      <c r="H2867" s="358"/>
      <c r="I2867" s="359"/>
      <c r="J2867" s="360"/>
      <c r="K2867" s="360"/>
      <c r="L2867" s="22"/>
      <c r="M2867" s="356"/>
      <c r="N2867"/>
      <c r="O2867" s="361"/>
      <c r="P2867" s="356"/>
    </row>
    <row r="2868" spans="1:16">
      <c r="A2868" s="356"/>
      <c r="B2868" s="357"/>
      <c r="C2868" s="356"/>
      <c r="D2868" s="356"/>
      <c r="E2868" s="356"/>
      <c r="F2868" s="356"/>
      <c r="G2868" s="356"/>
      <c r="H2868" s="358"/>
      <c r="I2868" s="359"/>
      <c r="J2868" s="360"/>
      <c r="K2868" s="360"/>
      <c r="L2868" s="22"/>
      <c r="M2868" s="356"/>
      <c r="N2868"/>
      <c r="O2868" s="361"/>
      <c r="P2868" s="356"/>
    </row>
    <row r="2869" spans="1:16">
      <c r="A2869" s="356"/>
      <c r="B2869" s="357"/>
      <c r="C2869" s="356"/>
      <c r="D2869" s="356"/>
      <c r="E2869" s="356"/>
      <c r="F2869" s="356"/>
      <c r="G2869" s="356"/>
      <c r="H2869" s="358"/>
      <c r="I2869" s="359"/>
      <c r="J2869" s="360"/>
      <c r="K2869" s="360"/>
      <c r="L2869" s="22"/>
      <c r="M2869" s="356"/>
      <c r="N2869"/>
      <c r="O2869" s="361"/>
      <c r="P2869" s="356"/>
    </row>
    <row r="2870" spans="1:16">
      <c r="A2870" s="356"/>
      <c r="B2870" s="357"/>
      <c r="C2870" s="356"/>
      <c r="D2870" s="356"/>
      <c r="E2870" s="356"/>
      <c r="F2870" s="356"/>
      <c r="G2870" s="356"/>
      <c r="H2870" s="358"/>
      <c r="I2870" s="359"/>
      <c r="J2870" s="360"/>
      <c r="K2870" s="360"/>
      <c r="L2870" s="22"/>
      <c r="M2870" s="356"/>
      <c r="N2870"/>
      <c r="O2870" s="361"/>
      <c r="P2870" s="356"/>
    </row>
    <row r="2871" spans="1:16">
      <c r="A2871" s="356"/>
      <c r="B2871" s="357"/>
      <c r="C2871" s="356"/>
      <c r="D2871" s="356"/>
      <c r="E2871" s="356"/>
      <c r="F2871" s="356"/>
      <c r="G2871" s="356"/>
      <c r="H2871" s="358"/>
      <c r="I2871" s="359"/>
      <c r="J2871" s="360"/>
      <c r="K2871" s="360"/>
      <c r="L2871" s="22"/>
      <c r="M2871" s="356"/>
      <c r="N2871"/>
      <c r="O2871" s="361"/>
      <c r="P2871" s="356"/>
    </row>
    <row r="2872" spans="1:16">
      <c r="A2872" s="356"/>
      <c r="B2872" s="357"/>
      <c r="C2872" s="356"/>
      <c r="D2872" s="356"/>
      <c r="E2872" s="356"/>
      <c r="F2872" s="356"/>
      <c r="G2872" s="356"/>
      <c r="H2872" s="358"/>
      <c r="I2872" s="359"/>
      <c r="J2872" s="360"/>
      <c r="K2872" s="360"/>
      <c r="L2872" s="22"/>
      <c r="M2872" s="356"/>
      <c r="N2872"/>
      <c r="O2872" s="361"/>
      <c r="P2872" s="356"/>
    </row>
    <row r="2873" spans="1:16">
      <c r="A2873" s="356"/>
      <c r="B2873" s="357"/>
      <c r="C2873" s="356"/>
      <c r="D2873" s="356"/>
      <c r="E2873" s="356"/>
      <c r="F2873" s="356"/>
      <c r="G2873" s="356"/>
      <c r="H2873" s="358"/>
      <c r="I2873" s="359"/>
      <c r="J2873" s="360"/>
      <c r="K2873" s="360"/>
      <c r="L2873" s="22"/>
      <c r="M2873" s="356"/>
      <c r="N2873"/>
      <c r="O2873" s="361"/>
      <c r="P2873" s="356"/>
    </row>
    <row r="2874" spans="1:16">
      <c r="A2874" s="356"/>
      <c r="B2874" s="357"/>
      <c r="C2874" s="356"/>
      <c r="D2874" s="356"/>
      <c r="E2874" s="356"/>
      <c r="F2874" s="356"/>
      <c r="G2874" s="356"/>
      <c r="H2874" s="358"/>
      <c r="I2874" s="359"/>
      <c r="J2874" s="360"/>
      <c r="K2874" s="360"/>
      <c r="L2874" s="22"/>
      <c r="M2874" s="356"/>
      <c r="N2874"/>
      <c r="O2874" s="361"/>
      <c r="P2874" s="356"/>
    </row>
    <row r="2875" spans="1:16">
      <c r="A2875" s="356"/>
      <c r="B2875" s="357"/>
      <c r="C2875" s="356"/>
      <c r="D2875" s="356"/>
      <c r="E2875" s="356"/>
      <c r="F2875" s="356"/>
      <c r="G2875" s="356"/>
      <c r="H2875" s="358"/>
      <c r="I2875" s="359"/>
      <c r="J2875" s="360"/>
      <c r="K2875" s="360"/>
      <c r="L2875" s="22"/>
      <c r="M2875" s="356"/>
      <c r="N2875"/>
      <c r="O2875" s="361"/>
      <c r="P2875" s="356"/>
    </row>
    <row r="2876" spans="1:16">
      <c r="A2876" s="356"/>
      <c r="B2876" s="357"/>
      <c r="C2876" s="356"/>
      <c r="D2876" s="356"/>
      <c r="E2876" s="356"/>
      <c r="F2876" s="356"/>
      <c r="G2876" s="356"/>
      <c r="H2876" s="358"/>
      <c r="I2876" s="359"/>
      <c r="J2876" s="360"/>
      <c r="K2876" s="360"/>
      <c r="L2876" s="22"/>
      <c r="M2876" s="356"/>
      <c r="N2876"/>
      <c r="O2876" s="361"/>
      <c r="P2876" s="356"/>
    </row>
    <row r="2877" spans="1:16">
      <c r="A2877" s="356"/>
      <c r="B2877" s="357"/>
      <c r="C2877" s="356"/>
      <c r="D2877" s="356"/>
      <c r="E2877" s="356"/>
      <c r="F2877" s="356"/>
      <c r="G2877" s="356"/>
      <c r="H2877" s="358"/>
      <c r="I2877" s="359"/>
      <c r="J2877" s="360"/>
      <c r="K2877" s="360"/>
      <c r="L2877" s="22"/>
      <c r="M2877" s="356"/>
      <c r="N2877"/>
      <c r="O2877" s="361"/>
      <c r="P2877" s="356"/>
    </row>
    <row r="2878" spans="1:16">
      <c r="A2878" s="356"/>
      <c r="B2878" s="357"/>
      <c r="C2878" s="356"/>
      <c r="D2878" s="356"/>
      <c r="E2878" s="356"/>
      <c r="F2878" s="356"/>
      <c r="G2878" s="356"/>
      <c r="H2878" s="358"/>
      <c r="I2878" s="359"/>
      <c r="J2878" s="360"/>
      <c r="K2878" s="360"/>
      <c r="L2878" s="22"/>
      <c r="M2878" s="356"/>
      <c r="N2878"/>
      <c r="O2878" s="361"/>
      <c r="P2878" s="356"/>
    </row>
    <row r="2879" spans="1:16">
      <c r="A2879" s="356"/>
      <c r="B2879" s="357"/>
      <c r="C2879" s="356"/>
      <c r="D2879" s="356"/>
      <c r="E2879" s="356"/>
      <c r="F2879" s="356"/>
      <c r="G2879" s="356"/>
      <c r="H2879" s="358"/>
      <c r="I2879" s="359"/>
      <c r="J2879" s="360"/>
      <c r="K2879" s="360"/>
      <c r="L2879" s="22"/>
      <c r="M2879" s="356"/>
      <c r="N2879"/>
      <c r="O2879" s="361"/>
      <c r="P2879" s="356"/>
    </row>
    <row r="2880" spans="1:16">
      <c r="A2880" s="356"/>
      <c r="B2880" s="357"/>
      <c r="C2880" s="356"/>
      <c r="D2880" s="356"/>
      <c r="E2880" s="356"/>
      <c r="F2880" s="356"/>
      <c r="G2880" s="356"/>
      <c r="H2880" s="358"/>
      <c r="I2880" s="359"/>
      <c r="J2880" s="360"/>
      <c r="K2880" s="360"/>
      <c r="L2880" s="22"/>
      <c r="M2880" s="356"/>
      <c r="N2880"/>
      <c r="O2880" s="361"/>
      <c r="P2880" s="356"/>
    </row>
    <row r="2881" spans="1:16">
      <c r="A2881" s="356"/>
      <c r="B2881" s="357"/>
      <c r="C2881" s="356"/>
      <c r="D2881" s="356"/>
      <c r="E2881" s="356"/>
      <c r="F2881" s="356"/>
      <c r="G2881" s="356"/>
      <c r="H2881" s="358"/>
      <c r="I2881" s="359"/>
      <c r="J2881" s="360"/>
      <c r="K2881" s="360"/>
      <c r="L2881" s="22"/>
      <c r="M2881" s="356"/>
      <c r="N2881"/>
      <c r="O2881" s="361"/>
      <c r="P2881" s="356"/>
    </row>
    <row r="2882" spans="1:16">
      <c r="A2882" s="356"/>
      <c r="B2882" s="357"/>
      <c r="C2882" s="356"/>
      <c r="D2882" s="356"/>
      <c r="E2882" s="356"/>
      <c r="F2882" s="356"/>
      <c r="G2882" s="356"/>
      <c r="H2882" s="358"/>
      <c r="I2882" s="359"/>
      <c r="J2882" s="360"/>
      <c r="K2882" s="360"/>
      <c r="L2882" s="22"/>
      <c r="M2882" s="356"/>
      <c r="N2882"/>
      <c r="O2882" s="361"/>
      <c r="P2882" s="356"/>
    </row>
    <row r="2883" spans="1:16">
      <c r="A2883" s="356"/>
      <c r="B2883" s="357"/>
      <c r="C2883" s="356"/>
      <c r="D2883" s="356"/>
      <c r="E2883" s="356"/>
      <c r="F2883" s="356"/>
      <c r="G2883" s="356"/>
      <c r="H2883" s="358"/>
      <c r="I2883" s="359"/>
      <c r="J2883" s="360"/>
      <c r="K2883" s="360"/>
      <c r="L2883" s="22"/>
      <c r="M2883" s="356"/>
      <c r="N2883"/>
      <c r="O2883" s="361"/>
      <c r="P2883" s="356"/>
    </row>
    <row r="2884" spans="1:16">
      <c r="A2884" s="356"/>
      <c r="B2884" s="357"/>
      <c r="C2884" s="356"/>
      <c r="D2884" s="356"/>
      <c r="E2884" s="356"/>
      <c r="F2884" s="356"/>
      <c r="G2884" s="356"/>
      <c r="H2884" s="358"/>
      <c r="I2884" s="359"/>
      <c r="J2884" s="360"/>
      <c r="K2884" s="360"/>
      <c r="L2884" s="22"/>
      <c r="M2884" s="356"/>
      <c r="N2884"/>
      <c r="O2884" s="361"/>
      <c r="P2884" s="356"/>
    </row>
    <row r="2885" spans="1:16">
      <c r="A2885" s="356"/>
      <c r="B2885" s="357"/>
      <c r="C2885" s="356"/>
      <c r="D2885" s="356"/>
      <c r="E2885" s="356"/>
      <c r="F2885" s="356"/>
      <c r="G2885" s="356"/>
      <c r="H2885" s="358"/>
      <c r="I2885" s="359"/>
      <c r="J2885" s="360"/>
      <c r="K2885" s="360"/>
      <c r="L2885" s="22"/>
      <c r="M2885" s="356"/>
      <c r="N2885"/>
      <c r="O2885" s="361"/>
      <c r="P2885" s="356"/>
    </row>
    <row r="2886" spans="1:16">
      <c r="A2886" s="356"/>
      <c r="B2886" s="357"/>
      <c r="C2886" s="356"/>
      <c r="D2886" s="356"/>
      <c r="E2886" s="356"/>
      <c r="F2886" s="356"/>
      <c r="G2886" s="356"/>
      <c r="H2886" s="358"/>
      <c r="I2886" s="359"/>
      <c r="J2886" s="360"/>
      <c r="K2886" s="360"/>
      <c r="L2886" s="22"/>
      <c r="M2886" s="356"/>
      <c r="N2886"/>
      <c r="O2886" s="361"/>
      <c r="P2886" s="356"/>
    </row>
    <row r="2887" spans="1:16">
      <c r="A2887" s="356"/>
      <c r="B2887" s="357"/>
      <c r="C2887" s="356"/>
      <c r="D2887" s="356"/>
      <c r="E2887" s="356"/>
      <c r="F2887" s="356"/>
      <c r="G2887" s="356"/>
      <c r="H2887" s="358"/>
      <c r="I2887" s="359"/>
      <c r="J2887" s="360"/>
      <c r="K2887" s="360"/>
      <c r="L2887" s="22"/>
      <c r="M2887" s="356"/>
      <c r="N2887"/>
      <c r="O2887" s="361"/>
      <c r="P2887" s="356"/>
    </row>
    <row r="2888" spans="1:16">
      <c r="A2888" s="356"/>
      <c r="B2888" s="357"/>
      <c r="C2888" s="356"/>
      <c r="D2888" s="356"/>
      <c r="E2888" s="356"/>
      <c r="F2888" s="356"/>
      <c r="G2888" s="356"/>
      <c r="H2888" s="358"/>
      <c r="I2888" s="359"/>
      <c r="J2888" s="360"/>
      <c r="K2888" s="360"/>
      <c r="L2888" s="22"/>
      <c r="M2888" s="356"/>
      <c r="N2888"/>
      <c r="O2888" s="361"/>
      <c r="P2888" s="356"/>
    </row>
    <row r="2889" spans="1:16">
      <c r="A2889" s="356"/>
      <c r="B2889" s="357"/>
      <c r="C2889" s="356"/>
      <c r="D2889" s="356"/>
      <c r="E2889" s="356"/>
      <c r="F2889" s="356"/>
      <c r="G2889" s="356"/>
      <c r="H2889" s="358"/>
      <c r="I2889" s="359"/>
      <c r="J2889" s="360"/>
      <c r="K2889" s="360"/>
      <c r="L2889" s="22"/>
      <c r="M2889" s="356"/>
      <c r="N2889"/>
      <c r="O2889" s="361"/>
      <c r="P2889" s="356"/>
    </row>
    <row r="2890" spans="1:16">
      <c r="A2890" s="356"/>
      <c r="B2890" s="357"/>
      <c r="C2890" s="356"/>
      <c r="D2890" s="356"/>
      <c r="E2890" s="356"/>
      <c r="F2890" s="356"/>
      <c r="G2890" s="356"/>
      <c r="H2890" s="358"/>
      <c r="I2890" s="359"/>
      <c r="J2890" s="360"/>
      <c r="K2890" s="360"/>
      <c r="L2890" s="22"/>
      <c r="M2890" s="356"/>
      <c r="N2890"/>
      <c r="O2890" s="361"/>
      <c r="P2890" s="356"/>
    </row>
    <row r="2891" spans="1:16">
      <c r="A2891" s="356"/>
      <c r="B2891" s="357"/>
      <c r="C2891" s="356"/>
      <c r="D2891" s="356"/>
      <c r="E2891" s="356"/>
      <c r="F2891" s="356"/>
      <c r="G2891" s="356"/>
      <c r="H2891" s="358"/>
      <c r="I2891" s="359"/>
      <c r="J2891" s="360"/>
      <c r="K2891" s="360"/>
      <c r="L2891" s="22"/>
      <c r="M2891" s="356"/>
      <c r="N2891"/>
      <c r="O2891" s="361"/>
      <c r="P2891" s="356"/>
    </row>
    <row r="2892" spans="1:16">
      <c r="A2892" s="356"/>
      <c r="B2892" s="357"/>
      <c r="C2892" s="356"/>
      <c r="D2892" s="356"/>
      <c r="E2892" s="356"/>
      <c r="F2892" s="356"/>
      <c r="G2892" s="356"/>
      <c r="H2892" s="358"/>
      <c r="I2892" s="359"/>
      <c r="J2892" s="360"/>
      <c r="K2892" s="360"/>
      <c r="L2892" s="22"/>
      <c r="M2892" s="356"/>
      <c r="N2892"/>
      <c r="O2892" s="361"/>
      <c r="P2892" s="356"/>
    </row>
    <row r="2893" spans="1:16">
      <c r="A2893" s="356"/>
      <c r="B2893" s="357"/>
      <c r="C2893" s="356"/>
      <c r="D2893" s="356"/>
      <c r="E2893" s="356"/>
      <c r="F2893" s="356"/>
      <c r="G2893" s="356"/>
      <c r="H2893" s="358"/>
      <c r="I2893" s="359"/>
      <c r="J2893" s="360"/>
      <c r="K2893" s="360"/>
      <c r="L2893" s="22"/>
      <c r="M2893" s="356"/>
      <c r="N2893"/>
      <c r="O2893" s="361"/>
      <c r="P2893" s="356"/>
    </row>
    <row r="2894" spans="1:16">
      <c r="A2894" s="356"/>
      <c r="B2894" s="357"/>
      <c r="C2894" s="356"/>
      <c r="D2894" s="356"/>
      <c r="E2894" s="356"/>
      <c r="F2894" s="356"/>
      <c r="G2894" s="356"/>
      <c r="H2894" s="358"/>
      <c r="I2894" s="359"/>
      <c r="J2894" s="360"/>
      <c r="K2894" s="360"/>
      <c r="L2894" s="22"/>
      <c r="M2894" s="356"/>
      <c r="N2894"/>
      <c r="O2894" s="361"/>
      <c r="P2894" s="356"/>
    </row>
    <row r="2895" spans="1:16">
      <c r="A2895" s="356"/>
      <c r="B2895" s="357"/>
      <c r="C2895" s="356"/>
      <c r="D2895" s="356"/>
      <c r="E2895" s="356"/>
      <c r="F2895" s="356"/>
      <c r="G2895" s="356"/>
      <c r="H2895" s="358"/>
      <c r="I2895" s="359"/>
      <c r="J2895" s="360"/>
      <c r="K2895" s="360"/>
      <c r="L2895" s="22"/>
      <c r="M2895" s="356"/>
      <c r="N2895"/>
      <c r="O2895" s="361"/>
      <c r="P2895" s="356"/>
    </row>
    <row r="2896" spans="1:16">
      <c r="A2896" s="356"/>
      <c r="B2896" s="357"/>
      <c r="C2896" s="356"/>
      <c r="D2896" s="356"/>
      <c r="E2896" s="356"/>
      <c r="F2896" s="356"/>
      <c r="G2896" s="356"/>
      <c r="H2896" s="358"/>
      <c r="I2896" s="359"/>
      <c r="J2896" s="360"/>
      <c r="K2896" s="360"/>
      <c r="L2896" s="22"/>
      <c r="M2896" s="356"/>
      <c r="N2896"/>
      <c r="O2896" s="361"/>
      <c r="P2896" s="356"/>
    </row>
    <row r="2897" spans="1:16">
      <c r="A2897" s="356"/>
      <c r="B2897" s="357"/>
      <c r="C2897" s="356"/>
      <c r="D2897" s="356"/>
      <c r="E2897" s="356"/>
      <c r="F2897" s="356"/>
      <c r="G2897" s="356"/>
      <c r="H2897" s="358"/>
      <c r="I2897" s="359"/>
      <c r="J2897" s="360"/>
      <c r="K2897" s="360"/>
      <c r="L2897" s="22"/>
      <c r="M2897" s="356"/>
      <c r="N2897"/>
      <c r="O2897" s="361"/>
      <c r="P2897" s="356"/>
    </row>
    <row r="2898" spans="1:16">
      <c r="A2898" s="356"/>
      <c r="B2898" s="357"/>
      <c r="C2898" s="356"/>
      <c r="D2898" s="356"/>
      <c r="E2898" s="356"/>
      <c r="F2898" s="356"/>
      <c r="G2898" s="356"/>
      <c r="H2898" s="358"/>
      <c r="I2898" s="359"/>
      <c r="J2898" s="360"/>
      <c r="K2898" s="360"/>
      <c r="L2898" s="22"/>
      <c r="M2898" s="356"/>
      <c r="N2898"/>
      <c r="O2898" s="361"/>
      <c r="P2898" s="356"/>
    </row>
    <row r="2899" spans="1:16">
      <c r="A2899" s="356"/>
      <c r="B2899" s="357"/>
      <c r="C2899" s="356"/>
      <c r="D2899" s="356"/>
      <c r="E2899" s="356"/>
      <c r="F2899" s="356"/>
      <c r="G2899" s="356"/>
      <c r="H2899" s="358"/>
      <c r="I2899" s="359"/>
      <c r="J2899" s="360"/>
      <c r="K2899" s="360"/>
      <c r="L2899" s="22"/>
      <c r="M2899" s="356"/>
      <c r="N2899"/>
      <c r="O2899" s="361"/>
      <c r="P2899" s="356"/>
    </row>
    <row r="2900" spans="1:16">
      <c r="A2900" s="356"/>
      <c r="B2900" s="357"/>
      <c r="C2900" s="356"/>
      <c r="D2900" s="356"/>
      <c r="E2900" s="356"/>
      <c r="F2900" s="356"/>
      <c r="G2900" s="356"/>
      <c r="H2900" s="358"/>
      <c r="I2900" s="359"/>
      <c r="J2900" s="360"/>
      <c r="K2900" s="360"/>
      <c r="L2900" s="22"/>
      <c r="M2900" s="356"/>
      <c r="N2900"/>
      <c r="O2900" s="361"/>
      <c r="P2900" s="356"/>
    </row>
    <row r="2901" spans="1:16">
      <c r="A2901" s="356"/>
      <c r="B2901" s="357"/>
      <c r="C2901" s="356"/>
      <c r="D2901" s="356"/>
      <c r="E2901" s="356"/>
      <c r="F2901" s="356"/>
      <c r="G2901" s="356"/>
      <c r="H2901" s="358"/>
      <c r="I2901" s="359"/>
      <c r="J2901" s="360"/>
      <c r="K2901" s="360"/>
      <c r="L2901" s="22"/>
      <c r="M2901" s="356"/>
      <c r="N2901"/>
      <c r="O2901" s="361"/>
      <c r="P2901" s="356"/>
    </row>
    <row r="2902" spans="1:16">
      <c r="A2902" s="356"/>
      <c r="B2902" s="357"/>
      <c r="C2902" s="356"/>
      <c r="D2902" s="356"/>
      <c r="E2902" s="356"/>
      <c r="F2902" s="356"/>
      <c r="G2902" s="356"/>
      <c r="H2902" s="358"/>
      <c r="I2902" s="359"/>
      <c r="J2902" s="360"/>
      <c r="K2902" s="360"/>
      <c r="L2902" s="22"/>
      <c r="M2902" s="356"/>
      <c r="N2902"/>
      <c r="O2902" s="361"/>
      <c r="P2902" s="356"/>
    </row>
    <row r="2903" spans="1:16">
      <c r="A2903" s="356"/>
      <c r="B2903" s="357"/>
      <c r="C2903" s="356"/>
      <c r="D2903" s="356"/>
      <c r="E2903" s="356"/>
      <c r="F2903" s="356"/>
      <c r="G2903" s="356"/>
      <c r="H2903" s="358"/>
      <c r="I2903" s="359"/>
      <c r="J2903" s="360"/>
      <c r="K2903" s="360"/>
      <c r="L2903" s="22"/>
      <c r="M2903" s="356"/>
      <c r="N2903"/>
      <c r="O2903" s="361"/>
      <c r="P2903" s="356"/>
    </row>
    <row r="2904" spans="1:16">
      <c r="A2904" s="356"/>
      <c r="B2904" s="357"/>
      <c r="C2904" s="356"/>
      <c r="D2904" s="356"/>
      <c r="E2904" s="356"/>
      <c r="F2904" s="356"/>
      <c r="G2904" s="356"/>
      <c r="H2904" s="358"/>
      <c r="I2904" s="359"/>
      <c r="J2904" s="360"/>
      <c r="K2904" s="360"/>
      <c r="L2904" s="22"/>
      <c r="M2904" s="356"/>
      <c r="N2904"/>
      <c r="O2904" s="361"/>
      <c r="P2904" s="356"/>
    </row>
    <row r="2905" spans="1:16">
      <c r="A2905" s="356"/>
      <c r="B2905" s="357"/>
      <c r="C2905" s="356"/>
      <c r="D2905" s="356"/>
      <c r="E2905" s="356"/>
      <c r="F2905" s="356"/>
      <c r="G2905" s="356"/>
      <c r="H2905" s="358"/>
      <c r="I2905" s="359"/>
      <c r="J2905" s="360"/>
      <c r="K2905" s="360"/>
      <c r="L2905" s="22"/>
      <c r="M2905" s="356"/>
      <c r="N2905"/>
      <c r="O2905" s="361"/>
      <c r="P2905" s="356"/>
    </row>
    <row r="2906" spans="1:16">
      <c r="A2906" s="356"/>
      <c r="B2906" s="357"/>
      <c r="C2906" s="356"/>
      <c r="D2906" s="356"/>
      <c r="E2906" s="356"/>
      <c r="F2906" s="356"/>
      <c r="G2906" s="356"/>
      <c r="H2906" s="358"/>
      <c r="I2906" s="359"/>
      <c r="J2906" s="360"/>
      <c r="K2906" s="360"/>
      <c r="L2906" s="22"/>
      <c r="M2906" s="356"/>
      <c r="N2906"/>
      <c r="O2906" s="361"/>
      <c r="P2906" s="356"/>
    </row>
    <row r="2907" spans="1:16">
      <c r="A2907" s="356"/>
      <c r="B2907" s="357"/>
      <c r="C2907" s="356"/>
      <c r="D2907" s="356"/>
      <c r="E2907" s="356"/>
      <c r="F2907" s="356"/>
      <c r="G2907" s="356"/>
      <c r="H2907" s="358"/>
      <c r="I2907" s="359"/>
      <c r="J2907" s="360"/>
      <c r="K2907" s="360"/>
      <c r="L2907" s="22"/>
      <c r="M2907" s="356"/>
      <c r="N2907"/>
      <c r="O2907" s="361"/>
      <c r="P2907" s="356"/>
    </row>
    <row r="2908" spans="1:16">
      <c r="A2908" s="356"/>
      <c r="B2908" s="357"/>
      <c r="C2908" s="356"/>
      <c r="D2908" s="356"/>
      <c r="E2908" s="356"/>
      <c r="F2908" s="356"/>
      <c r="G2908" s="356"/>
      <c r="H2908" s="358"/>
      <c r="I2908" s="359"/>
      <c r="J2908" s="360"/>
      <c r="K2908" s="360"/>
      <c r="L2908" s="22"/>
      <c r="M2908" s="356"/>
      <c r="N2908"/>
      <c r="O2908" s="361"/>
      <c r="P2908" s="356"/>
    </row>
    <row r="2909" spans="1:16">
      <c r="A2909" s="356"/>
      <c r="B2909" s="357"/>
      <c r="C2909" s="356"/>
      <c r="D2909" s="356"/>
      <c r="E2909" s="356"/>
      <c r="F2909" s="356"/>
      <c r="G2909" s="356"/>
      <c r="H2909" s="358"/>
      <c r="I2909" s="359"/>
      <c r="J2909" s="360"/>
      <c r="K2909" s="360"/>
      <c r="L2909" s="22"/>
      <c r="M2909" s="356"/>
      <c r="N2909"/>
      <c r="O2909" s="361"/>
      <c r="P2909" s="356"/>
    </row>
    <row r="2910" spans="1:16">
      <c r="A2910" s="356"/>
      <c r="B2910" s="357"/>
      <c r="C2910" s="356"/>
      <c r="D2910" s="356"/>
      <c r="E2910" s="356"/>
      <c r="F2910" s="356"/>
      <c r="G2910" s="356"/>
      <c r="H2910" s="358"/>
      <c r="I2910" s="359"/>
      <c r="J2910" s="360"/>
      <c r="K2910" s="360"/>
      <c r="L2910" s="22"/>
      <c r="M2910" s="356"/>
      <c r="N2910"/>
      <c r="O2910" s="361"/>
      <c r="P2910" s="356"/>
    </row>
    <row r="2911" spans="1:16">
      <c r="A2911" s="356"/>
      <c r="B2911" s="357"/>
      <c r="C2911" s="356"/>
      <c r="D2911" s="356"/>
      <c r="E2911" s="356"/>
      <c r="F2911" s="356"/>
      <c r="G2911" s="356"/>
      <c r="H2911" s="358"/>
      <c r="I2911" s="359"/>
      <c r="J2911" s="360"/>
      <c r="K2911" s="360"/>
      <c r="L2911" s="22"/>
      <c r="M2911" s="356"/>
      <c r="N2911"/>
      <c r="O2911" s="361"/>
      <c r="P2911" s="356"/>
    </row>
    <row r="2912" spans="1:16">
      <c r="A2912" s="356"/>
      <c r="B2912" s="357"/>
      <c r="C2912" s="356"/>
      <c r="D2912" s="356"/>
      <c r="E2912" s="356"/>
      <c r="F2912" s="356"/>
      <c r="G2912" s="356"/>
      <c r="H2912" s="358"/>
      <c r="I2912" s="359"/>
      <c r="J2912" s="360"/>
      <c r="K2912" s="360"/>
      <c r="L2912" s="22"/>
      <c r="M2912" s="356"/>
      <c r="N2912"/>
      <c r="O2912" s="361"/>
      <c r="P2912" s="356"/>
    </row>
    <row r="2913" spans="1:16">
      <c r="A2913" s="356"/>
      <c r="B2913" s="357"/>
      <c r="C2913" s="356"/>
      <c r="D2913" s="356"/>
      <c r="E2913" s="356"/>
      <c r="F2913" s="356"/>
      <c r="G2913" s="356"/>
      <c r="H2913" s="358"/>
      <c r="I2913" s="359"/>
      <c r="J2913" s="360"/>
      <c r="K2913" s="360"/>
      <c r="L2913" s="22"/>
      <c r="M2913" s="356"/>
      <c r="N2913"/>
      <c r="O2913" s="361"/>
      <c r="P2913" s="356"/>
    </row>
    <row r="2914" spans="1:16">
      <c r="A2914" s="356"/>
      <c r="B2914" s="357"/>
      <c r="C2914" s="356"/>
      <c r="D2914" s="356"/>
      <c r="E2914" s="356"/>
      <c r="F2914" s="356"/>
      <c r="G2914" s="356"/>
      <c r="H2914" s="358"/>
      <c r="I2914" s="359"/>
      <c r="J2914" s="360"/>
      <c r="K2914" s="360"/>
      <c r="L2914" s="22"/>
      <c r="M2914" s="356"/>
      <c r="N2914"/>
      <c r="O2914" s="361"/>
      <c r="P2914" s="356"/>
    </row>
    <row r="2915" spans="1:16">
      <c r="A2915" s="356"/>
      <c r="B2915" s="357"/>
      <c r="C2915" s="356"/>
      <c r="D2915" s="356"/>
      <c r="E2915" s="356"/>
      <c r="F2915" s="356"/>
      <c r="G2915" s="356"/>
      <c r="H2915" s="358"/>
      <c r="I2915" s="359"/>
      <c r="J2915" s="360"/>
      <c r="K2915" s="360"/>
      <c r="L2915" s="22"/>
      <c r="M2915" s="356"/>
      <c r="N2915"/>
      <c r="O2915" s="361"/>
      <c r="P2915" s="356"/>
    </row>
    <row r="2916" spans="1:16">
      <c r="A2916" s="356"/>
      <c r="B2916" s="357"/>
      <c r="C2916" s="356"/>
      <c r="D2916" s="356"/>
      <c r="E2916" s="356"/>
      <c r="F2916" s="356"/>
      <c r="G2916" s="356"/>
      <c r="H2916" s="358"/>
      <c r="I2916" s="359"/>
      <c r="J2916" s="360"/>
      <c r="K2916" s="360"/>
      <c r="L2916" s="22"/>
      <c r="M2916" s="356"/>
      <c r="N2916"/>
      <c r="O2916" s="361"/>
      <c r="P2916" s="356"/>
    </row>
    <row r="2917" spans="1:16">
      <c r="A2917" s="356"/>
      <c r="B2917" s="357"/>
      <c r="C2917" s="356"/>
      <c r="D2917" s="356"/>
      <c r="E2917" s="356"/>
      <c r="F2917" s="356"/>
      <c r="G2917" s="356"/>
      <c r="H2917" s="358"/>
      <c r="I2917" s="359"/>
      <c r="J2917" s="360"/>
      <c r="K2917" s="360"/>
      <c r="L2917" s="22"/>
      <c r="M2917" s="356"/>
      <c r="N2917"/>
      <c r="O2917" s="361"/>
      <c r="P2917" s="356"/>
    </row>
    <row r="2918" spans="1:16">
      <c r="A2918" s="356"/>
      <c r="B2918" s="357"/>
      <c r="C2918" s="356"/>
      <c r="D2918" s="356"/>
      <c r="E2918" s="356"/>
      <c r="F2918" s="356"/>
      <c r="G2918" s="356"/>
      <c r="H2918" s="358"/>
      <c r="I2918" s="359"/>
      <c r="J2918" s="360"/>
      <c r="K2918" s="360"/>
      <c r="L2918" s="22"/>
      <c r="M2918" s="356"/>
      <c r="N2918"/>
      <c r="O2918" s="361"/>
      <c r="P2918" s="356"/>
    </row>
    <row r="2919" spans="1:16">
      <c r="A2919" s="356"/>
      <c r="B2919" s="357"/>
      <c r="C2919" s="356"/>
      <c r="D2919" s="356"/>
      <c r="E2919" s="356"/>
      <c r="F2919" s="356"/>
      <c r="G2919" s="356"/>
      <c r="H2919" s="358"/>
      <c r="I2919" s="359"/>
      <c r="J2919" s="360"/>
      <c r="K2919" s="360"/>
      <c r="L2919" s="22"/>
      <c r="M2919" s="356"/>
      <c r="N2919"/>
      <c r="O2919" s="361"/>
      <c r="P2919" s="356"/>
    </row>
    <row r="2920" spans="1:16">
      <c r="A2920" s="356"/>
      <c r="B2920" s="357"/>
      <c r="C2920" s="356"/>
      <c r="D2920" s="356"/>
      <c r="E2920" s="356"/>
      <c r="F2920" s="356"/>
      <c r="G2920" s="356"/>
      <c r="H2920" s="358"/>
      <c r="I2920" s="359"/>
      <c r="J2920" s="360"/>
      <c r="K2920" s="360"/>
      <c r="L2920" s="22"/>
      <c r="M2920" s="356"/>
      <c r="N2920"/>
      <c r="O2920" s="361"/>
      <c r="P2920" s="356"/>
    </row>
    <row r="2921" spans="1:16">
      <c r="A2921" s="356"/>
      <c r="B2921" s="357"/>
      <c r="C2921" s="356"/>
      <c r="D2921" s="356"/>
      <c r="E2921" s="356"/>
      <c r="F2921" s="356"/>
      <c r="G2921" s="356"/>
      <c r="H2921" s="358"/>
      <c r="I2921" s="359"/>
      <c r="J2921" s="360"/>
      <c r="K2921" s="360"/>
      <c r="L2921" s="22"/>
      <c r="M2921" s="356"/>
      <c r="N2921"/>
      <c r="O2921" s="361"/>
      <c r="P2921" s="356"/>
    </row>
    <row r="2922" spans="1:16">
      <c r="A2922" s="356"/>
      <c r="B2922" s="357"/>
      <c r="C2922" s="356"/>
      <c r="D2922" s="356"/>
      <c r="E2922" s="356"/>
      <c r="F2922" s="356"/>
      <c r="G2922" s="356"/>
      <c r="H2922" s="358"/>
      <c r="I2922" s="359"/>
      <c r="J2922" s="360"/>
      <c r="K2922" s="360"/>
      <c r="L2922" s="22"/>
      <c r="M2922" s="356"/>
      <c r="N2922"/>
      <c r="O2922" s="361"/>
      <c r="P2922" s="356"/>
    </row>
    <row r="2923" spans="1:16">
      <c r="A2923" s="356"/>
      <c r="B2923" s="357"/>
      <c r="C2923" s="356"/>
      <c r="D2923" s="356"/>
      <c r="E2923" s="356"/>
      <c r="F2923" s="356"/>
      <c r="G2923" s="356"/>
      <c r="H2923" s="358"/>
      <c r="I2923" s="359"/>
      <c r="J2923" s="360"/>
      <c r="K2923" s="360"/>
      <c r="L2923" s="22"/>
      <c r="M2923" s="356"/>
      <c r="N2923"/>
      <c r="O2923" s="361"/>
      <c r="P2923" s="356"/>
    </row>
    <row r="2924" spans="1:16">
      <c r="A2924" s="356"/>
      <c r="B2924" s="357"/>
      <c r="C2924" s="356"/>
      <c r="D2924" s="356"/>
      <c r="E2924" s="356"/>
      <c r="F2924" s="356"/>
      <c r="G2924" s="356"/>
      <c r="H2924" s="358"/>
      <c r="I2924" s="359"/>
      <c r="J2924" s="360"/>
      <c r="K2924" s="360"/>
      <c r="L2924" s="22"/>
      <c r="M2924" s="356"/>
      <c r="N2924"/>
      <c r="O2924" s="361"/>
      <c r="P2924" s="356"/>
    </row>
    <row r="2925" spans="1:16">
      <c r="A2925" s="356"/>
      <c r="B2925" s="357"/>
      <c r="C2925" s="356"/>
      <c r="D2925" s="356"/>
      <c r="E2925" s="356"/>
      <c r="F2925" s="356"/>
      <c r="G2925" s="356"/>
      <c r="H2925" s="358"/>
      <c r="I2925" s="359"/>
      <c r="J2925" s="360"/>
      <c r="K2925" s="360"/>
      <c r="L2925" s="22"/>
      <c r="M2925" s="356"/>
      <c r="N2925"/>
      <c r="O2925" s="361"/>
      <c r="P2925" s="356"/>
    </row>
    <row r="2926" spans="1:16">
      <c r="A2926" s="356"/>
      <c r="B2926" s="357"/>
      <c r="C2926" s="356"/>
      <c r="D2926" s="356"/>
      <c r="E2926" s="356"/>
      <c r="F2926" s="356"/>
      <c r="G2926" s="356"/>
      <c r="H2926" s="358"/>
      <c r="I2926" s="359"/>
      <c r="J2926" s="360"/>
      <c r="K2926" s="360"/>
      <c r="L2926" s="22"/>
      <c r="M2926" s="356"/>
      <c r="N2926"/>
      <c r="O2926" s="361"/>
      <c r="P2926" s="356"/>
    </row>
    <row r="2927" spans="1:16">
      <c r="A2927" s="356"/>
      <c r="B2927" s="357"/>
      <c r="C2927" s="356"/>
      <c r="D2927" s="356"/>
      <c r="E2927" s="356"/>
      <c r="F2927" s="356"/>
      <c r="G2927" s="356"/>
      <c r="H2927" s="358"/>
      <c r="I2927" s="359"/>
      <c r="J2927" s="360"/>
      <c r="K2927" s="360"/>
      <c r="L2927" s="22"/>
      <c r="M2927" s="356"/>
      <c r="N2927"/>
      <c r="O2927" s="361"/>
      <c r="P2927" s="356"/>
    </row>
    <row r="2928" spans="1:16">
      <c r="A2928" s="356"/>
      <c r="B2928" s="357"/>
      <c r="C2928" s="356"/>
      <c r="D2928" s="356"/>
      <c r="E2928" s="356"/>
      <c r="F2928" s="356"/>
      <c r="G2928" s="356"/>
      <c r="H2928" s="358"/>
      <c r="I2928" s="359"/>
      <c r="J2928" s="360"/>
      <c r="K2928" s="360"/>
      <c r="L2928" s="22"/>
      <c r="M2928" s="356"/>
      <c r="N2928"/>
      <c r="O2928" s="361"/>
      <c r="P2928" s="356"/>
    </row>
    <row r="2929" spans="1:16">
      <c r="A2929" s="356"/>
      <c r="B2929" s="357"/>
      <c r="C2929" s="356"/>
      <c r="D2929" s="356"/>
      <c r="E2929" s="356"/>
      <c r="F2929" s="356"/>
      <c r="G2929" s="356"/>
      <c r="H2929" s="358"/>
      <c r="I2929" s="359"/>
      <c r="J2929" s="360"/>
      <c r="K2929" s="360"/>
      <c r="L2929" s="22"/>
      <c r="M2929" s="356"/>
      <c r="N2929"/>
      <c r="O2929" s="361"/>
      <c r="P2929" s="356"/>
    </row>
    <row r="2930" spans="1:16">
      <c r="A2930" s="356"/>
      <c r="B2930" s="357"/>
      <c r="C2930" s="356"/>
      <c r="D2930" s="356"/>
      <c r="E2930" s="356"/>
      <c r="F2930" s="356"/>
      <c r="G2930" s="356"/>
      <c r="H2930" s="358"/>
      <c r="I2930" s="359"/>
      <c r="J2930" s="360"/>
      <c r="K2930" s="360"/>
      <c r="L2930" s="22"/>
      <c r="M2930" s="356"/>
      <c r="N2930"/>
      <c r="O2930" s="361"/>
      <c r="P2930" s="356"/>
    </row>
    <row r="2931" spans="1:16">
      <c r="A2931" s="356"/>
      <c r="B2931" s="357"/>
      <c r="C2931" s="356"/>
      <c r="D2931" s="356"/>
      <c r="E2931" s="356"/>
      <c r="F2931" s="356"/>
      <c r="G2931" s="356"/>
      <c r="H2931" s="358"/>
      <c r="I2931" s="359"/>
      <c r="J2931" s="360"/>
      <c r="K2931" s="360"/>
      <c r="L2931" s="22"/>
      <c r="M2931" s="356"/>
      <c r="N2931"/>
      <c r="O2931" s="361"/>
      <c r="P2931" s="356"/>
    </row>
    <row r="2932" spans="1:16">
      <c r="A2932" s="356"/>
      <c r="B2932" s="357"/>
      <c r="C2932" s="356"/>
      <c r="D2932" s="356"/>
      <c r="E2932" s="356"/>
      <c r="F2932" s="356"/>
      <c r="G2932" s="356"/>
      <c r="H2932" s="358"/>
      <c r="I2932" s="359"/>
      <c r="J2932" s="360"/>
      <c r="K2932" s="360"/>
      <c r="L2932" s="22"/>
      <c r="M2932" s="356"/>
      <c r="N2932"/>
      <c r="O2932" s="361"/>
      <c r="P2932" s="356"/>
    </row>
    <row r="2933" spans="1:16">
      <c r="A2933" s="356"/>
      <c r="B2933" s="357"/>
      <c r="C2933" s="356"/>
      <c r="D2933" s="356"/>
      <c r="E2933" s="356"/>
      <c r="F2933" s="356"/>
      <c r="G2933" s="356"/>
      <c r="H2933" s="358"/>
      <c r="I2933" s="359"/>
      <c r="J2933" s="360"/>
      <c r="K2933" s="360"/>
      <c r="L2933" s="22"/>
      <c r="M2933" s="356"/>
      <c r="N2933"/>
      <c r="O2933" s="361"/>
      <c r="P2933" s="356"/>
    </row>
    <row r="2934" spans="1:16">
      <c r="A2934" s="356"/>
      <c r="B2934" s="357"/>
      <c r="C2934" s="356"/>
      <c r="D2934" s="356"/>
      <c r="E2934" s="356"/>
      <c r="F2934" s="356"/>
      <c r="G2934" s="356"/>
      <c r="H2934" s="358"/>
      <c r="I2934" s="359"/>
      <c r="J2934" s="360"/>
      <c r="K2934" s="360"/>
      <c r="L2934" s="22"/>
      <c r="M2934" s="356"/>
      <c r="N2934"/>
      <c r="O2934" s="361"/>
      <c r="P2934" s="356"/>
    </row>
    <row r="2935" spans="1:16">
      <c r="A2935" s="356"/>
      <c r="B2935" s="357"/>
      <c r="C2935" s="356"/>
      <c r="D2935" s="356"/>
      <c r="E2935" s="356"/>
      <c r="F2935" s="356"/>
      <c r="G2935" s="356"/>
      <c r="H2935" s="358"/>
      <c r="I2935" s="359"/>
      <c r="J2935" s="360"/>
      <c r="K2935" s="360"/>
      <c r="L2935" s="22"/>
      <c r="M2935" s="356"/>
      <c r="N2935"/>
      <c r="O2935" s="361"/>
      <c r="P2935" s="356"/>
    </row>
    <row r="2936" spans="1:16">
      <c r="A2936" s="356"/>
      <c r="B2936" s="357"/>
      <c r="C2936" s="356"/>
      <c r="D2936" s="356"/>
      <c r="E2936" s="356"/>
      <c r="F2936" s="356"/>
      <c r="G2936" s="356"/>
      <c r="H2936" s="358"/>
      <c r="I2936" s="359"/>
      <c r="J2936" s="360"/>
      <c r="K2936" s="360"/>
      <c r="L2936" s="22"/>
      <c r="M2936" s="356"/>
      <c r="N2936"/>
      <c r="O2936" s="361"/>
      <c r="P2936" s="356"/>
    </row>
    <row r="2937" spans="1:16">
      <c r="A2937" s="356"/>
      <c r="B2937" s="357"/>
      <c r="C2937" s="356"/>
      <c r="D2937" s="356"/>
      <c r="E2937" s="356"/>
      <c r="F2937" s="356"/>
      <c r="G2937" s="356"/>
      <c r="H2937" s="358"/>
      <c r="I2937" s="359"/>
      <c r="J2937" s="360"/>
      <c r="K2937" s="360"/>
      <c r="L2937" s="22"/>
      <c r="M2937" s="356"/>
      <c r="N2937"/>
      <c r="O2937" s="361"/>
      <c r="P2937" s="356"/>
    </row>
    <row r="2938" spans="1:16">
      <c r="A2938" s="356"/>
      <c r="B2938" s="357"/>
      <c r="C2938" s="356"/>
      <c r="D2938" s="356"/>
      <c r="E2938" s="356"/>
      <c r="F2938" s="356"/>
      <c r="G2938" s="356"/>
      <c r="H2938" s="358"/>
      <c r="I2938" s="359"/>
      <c r="J2938" s="360"/>
      <c r="K2938" s="360"/>
      <c r="L2938" s="22"/>
      <c r="M2938" s="356"/>
      <c r="N2938"/>
      <c r="O2938" s="361"/>
      <c r="P2938" s="356"/>
    </row>
    <row r="2939" spans="1:16">
      <c r="A2939" s="356"/>
      <c r="B2939" s="357"/>
      <c r="C2939" s="356"/>
      <c r="D2939" s="356"/>
      <c r="E2939" s="356"/>
      <c r="F2939" s="356"/>
      <c r="G2939" s="356"/>
      <c r="H2939" s="358"/>
      <c r="I2939" s="359"/>
      <c r="J2939" s="360"/>
      <c r="K2939" s="360"/>
      <c r="L2939" s="22"/>
      <c r="M2939" s="356"/>
      <c r="N2939"/>
      <c r="O2939" s="361"/>
      <c r="P2939" s="356"/>
    </row>
    <row r="2940" spans="1:16">
      <c r="A2940" s="356"/>
      <c r="B2940" s="357"/>
      <c r="C2940" s="356"/>
      <c r="D2940" s="356"/>
      <c r="E2940" s="356"/>
      <c r="F2940" s="356"/>
      <c r="G2940" s="356"/>
      <c r="H2940" s="358"/>
      <c r="I2940" s="359"/>
      <c r="J2940" s="360"/>
      <c r="K2940" s="360"/>
      <c r="L2940" s="22"/>
      <c r="M2940" s="356"/>
      <c r="N2940"/>
      <c r="O2940" s="361"/>
      <c r="P2940" s="356"/>
    </row>
    <row r="2941" spans="1:16">
      <c r="A2941" s="356"/>
      <c r="B2941" s="357"/>
      <c r="C2941" s="356"/>
      <c r="D2941" s="356"/>
      <c r="E2941" s="356"/>
      <c r="F2941" s="356"/>
      <c r="G2941" s="356"/>
      <c r="H2941" s="358"/>
      <c r="I2941" s="359"/>
      <c r="J2941" s="360"/>
      <c r="K2941" s="360"/>
      <c r="L2941" s="22"/>
      <c r="M2941" s="356"/>
      <c r="N2941"/>
      <c r="O2941" s="361"/>
      <c r="P2941" s="356"/>
    </row>
    <row r="2942" spans="1:16">
      <c r="A2942" s="356"/>
      <c r="B2942" s="357"/>
      <c r="C2942" s="356"/>
      <c r="D2942" s="356"/>
      <c r="E2942" s="356"/>
      <c r="F2942" s="356"/>
      <c r="G2942" s="356"/>
      <c r="H2942" s="358"/>
      <c r="I2942" s="359"/>
      <c r="J2942" s="360"/>
      <c r="K2942" s="360"/>
      <c r="L2942" s="22"/>
      <c r="M2942" s="356"/>
      <c r="N2942"/>
      <c r="O2942" s="361"/>
      <c r="P2942" s="356"/>
    </row>
    <row r="2943" spans="1:16">
      <c r="A2943" s="356"/>
      <c r="B2943" s="357"/>
      <c r="C2943" s="356"/>
      <c r="D2943" s="356"/>
      <c r="E2943" s="356"/>
      <c r="F2943" s="356"/>
      <c r="G2943" s="356"/>
      <c r="H2943" s="358"/>
      <c r="I2943" s="359"/>
      <c r="J2943" s="360"/>
      <c r="K2943" s="360"/>
      <c r="L2943" s="22"/>
      <c r="M2943" s="356"/>
      <c r="N2943"/>
      <c r="O2943" s="361"/>
      <c r="P2943" s="356"/>
    </row>
    <row r="2944" spans="1:16">
      <c r="A2944" s="356"/>
      <c r="B2944" s="357"/>
      <c r="C2944" s="356"/>
      <c r="D2944" s="356"/>
      <c r="E2944" s="356"/>
      <c r="F2944" s="356"/>
      <c r="G2944" s="356"/>
      <c r="H2944" s="358"/>
      <c r="I2944" s="359"/>
      <c r="J2944" s="360"/>
      <c r="K2944" s="360"/>
      <c r="L2944" s="22"/>
      <c r="M2944" s="356"/>
      <c r="N2944"/>
      <c r="O2944" s="361"/>
      <c r="P2944" s="356"/>
    </row>
    <row r="2945" spans="1:16">
      <c r="A2945" s="356"/>
      <c r="B2945" s="357"/>
      <c r="C2945" s="356"/>
      <c r="D2945" s="356"/>
      <c r="E2945" s="356"/>
      <c r="F2945" s="356"/>
      <c r="G2945" s="356"/>
      <c r="H2945" s="358"/>
      <c r="I2945" s="359"/>
      <c r="J2945" s="360"/>
      <c r="K2945" s="360"/>
      <c r="L2945" s="22"/>
      <c r="M2945" s="356"/>
      <c r="N2945"/>
      <c r="O2945" s="361"/>
      <c r="P2945" s="356"/>
    </row>
    <row r="2946" spans="1:16">
      <c r="A2946" s="356"/>
      <c r="B2946" s="357"/>
      <c r="C2946" s="356"/>
      <c r="D2946" s="356"/>
      <c r="E2946" s="356"/>
      <c r="F2946" s="356"/>
      <c r="G2946" s="356"/>
      <c r="H2946" s="358"/>
      <c r="I2946" s="359"/>
      <c r="J2946" s="360"/>
      <c r="K2946" s="360"/>
      <c r="L2946" s="22"/>
      <c r="M2946" s="356"/>
      <c r="N2946"/>
      <c r="O2946" s="361"/>
      <c r="P2946" s="356"/>
    </row>
    <row r="2947" spans="1:16">
      <c r="A2947" s="356"/>
      <c r="B2947" s="357"/>
      <c r="C2947" s="356"/>
      <c r="D2947" s="356"/>
      <c r="E2947" s="356"/>
      <c r="F2947" s="356"/>
      <c r="G2947" s="356"/>
      <c r="H2947" s="358"/>
      <c r="I2947" s="359"/>
      <c r="J2947" s="360"/>
      <c r="K2947" s="360"/>
      <c r="L2947" s="22"/>
      <c r="M2947" s="356"/>
      <c r="N2947"/>
      <c r="O2947" s="361"/>
      <c r="P2947" s="356"/>
    </row>
    <row r="2948" spans="1:16">
      <c r="A2948" s="356"/>
      <c r="B2948" s="357"/>
      <c r="C2948" s="356"/>
      <c r="D2948" s="356"/>
      <c r="E2948" s="356"/>
      <c r="F2948" s="356"/>
      <c r="G2948" s="356"/>
      <c r="H2948" s="358"/>
      <c r="I2948" s="359"/>
      <c r="J2948" s="360"/>
      <c r="K2948" s="360"/>
      <c r="L2948" s="22"/>
      <c r="M2948" s="356"/>
      <c r="N2948"/>
      <c r="O2948" s="361"/>
      <c r="P2948" s="356"/>
    </row>
    <row r="2949" spans="1:16">
      <c r="A2949" s="356"/>
      <c r="B2949" s="357"/>
      <c r="C2949" s="356"/>
      <c r="D2949" s="356"/>
      <c r="E2949" s="356"/>
      <c r="F2949" s="356"/>
      <c r="G2949" s="356"/>
      <c r="H2949" s="358"/>
      <c r="I2949" s="359"/>
      <c r="J2949" s="360"/>
      <c r="K2949" s="360"/>
      <c r="L2949" s="22"/>
      <c r="M2949" s="356"/>
      <c r="N2949"/>
      <c r="O2949" s="361"/>
      <c r="P2949" s="356"/>
    </row>
    <row r="2950" spans="1:16">
      <c r="A2950" s="356"/>
      <c r="B2950" s="357"/>
      <c r="C2950" s="356"/>
      <c r="D2950" s="356"/>
      <c r="E2950" s="356"/>
      <c r="F2950" s="356"/>
      <c r="G2950" s="356"/>
      <c r="H2950" s="358"/>
      <c r="I2950" s="359"/>
      <c r="J2950" s="360"/>
      <c r="K2950" s="360"/>
      <c r="L2950" s="22"/>
      <c r="M2950" s="356"/>
      <c r="N2950"/>
      <c r="O2950" s="361"/>
      <c r="P2950" s="356"/>
    </row>
    <row r="2951" spans="1:16">
      <c r="A2951" s="356"/>
      <c r="B2951" s="357"/>
      <c r="C2951" s="356"/>
      <c r="D2951" s="356"/>
      <c r="E2951" s="356"/>
      <c r="F2951" s="356"/>
      <c r="G2951" s="356"/>
      <c r="H2951" s="358"/>
      <c r="I2951" s="359"/>
      <c r="J2951" s="360"/>
      <c r="K2951" s="360"/>
      <c r="L2951" s="22"/>
      <c r="M2951" s="356"/>
      <c r="N2951"/>
      <c r="O2951" s="361"/>
      <c r="P2951" s="356"/>
    </row>
    <row r="2952" spans="1:16">
      <c r="A2952" s="356"/>
      <c r="B2952" s="357"/>
      <c r="C2952" s="356"/>
      <c r="D2952" s="356"/>
      <c r="E2952" s="356"/>
      <c r="F2952" s="356"/>
      <c r="G2952" s="356"/>
      <c r="H2952" s="358"/>
      <c r="I2952" s="359"/>
      <c r="J2952" s="360"/>
      <c r="K2952" s="360"/>
      <c r="L2952" s="22"/>
      <c r="M2952" s="356"/>
      <c r="N2952"/>
      <c r="O2952" s="361"/>
      <c r="P2952" s="356"/>
    </row>
    <row r="2953" spans="1:16">
      <c r="A2953" s="356"/>
      <c r="B2953" s="357"/>
      <c r="C2953" s="356"/>
      <c r="D2953" s="356"/>
      <c r="E2953" s="356"/>
      <c r="F2953" s="356"/>
      <c r="G2953" s="356"/>
      <c r="H2953" s="358"/>
      <c r="I2953" s="359"/>
      <c r="J2953" s="360"/>
      <c r="K2953" s="360"/>
      <c r="L2953" s="22"/>
      <c r="M2953" s="356"/>
      <c r="N2953"/>
      <c r="O2953" s="361"/>
      <c r="P2953" s="356"/>
    </row>
    <row r="2954" spans="1:16">
      <c r="A2954" s="356"/>
      <c r="B2954" s="357"/>
      <c r="C2954" s="356"/>
      <c r="D2954" s="356"/>
      <c r="E2954" s="356"/>
      <c r="F2954" s="356"/>
      <c r="G2954" s="356"/>
      <c r="H2954" s="358"/>
      <c r="I2954" s="359"/>
      <c r="J2954" s="360"/>
      <c r="K2954" s="360"/>
      <c r="L2954" s="22"/>
      <c r="M2954" s="356"/>
      <c r="N2954"/>
      <c r="O2954" s="361"/>
      <c r="P2954" s="356"/>
    </row>
    <row r="2955" spans="1:16">
      <c r="A2955" s="356"/>
      <c r="B2955" s="357"/>
      <c r="C2955" s="356"/>
      <c r="D2955" s="356"/>
      <c r="E2955" s="356"/>
      <c r="F2955" s="356"/>
      <c r="G2955" s="356"/>
      <c r="H2955" s="358"/>
      <c r="I2955" s="359"/>
      <c r="J2955" s="360"/>
      <c r="K2955" s="360"/>
      <c r="L2955" s="22"/>
      <c r="M2955" s="356"/>
      <c r="N2955"/>
      <c r="O2955" s="361"/>
      <c r="P2955" s="356"/>
    </row>
    <row r="2956" spans="1:16">
      <c r="A2956" s="356"/>
      <c r="B2956" s="357"/>
      <c r="C2956" s="356"/>
      <c r="D2956" s="356"/>
      <c r="E2956" s="356"/>
      <c r="F2956" s="356"/>
      <c r="G2956" s="356"/>
      <c r="H2956" s="358"/>
      <c r="I2956" s="359"/>
      <c r="J2956" s="360"/>
      <c r="K2956" s="360"/>
      <c r="L2956" s="22"/>
      <c r="M2956" s="356"/>
      <c r="N2956"/>
      <c r="O2956" s="361"/>
      <c r="P2956" s="356"/>
    </row>
    <row r="2957" spans="1:16">
      <c r="A2957" s="356"/>
      <c r="B2957" s="357"/>
      <c r="C2957" s="356"/>
      <c r="D2957" s="356"/>
      <c r="E2957" s="356"/>
      <c r="F2957" s="356"/>
      <c r="G2957" s="356"/>
      <c r="H2957" s="358"/>
      <c r="I2957" s="359"/>
      <c r="J2957" s="360"/>
      <c r="K2957" s="360"/>
      <c r="L2957" s="22"/>
      <c r="M2957" s="356"/>
      <c r="N2957"/>
      <c r="O2957" s="361"/>
      <c r="P2957" s="356"/>
    </row>
    <row r="2958" spans="1:16">
      <c r="A2958" s="356"/>
      <c r="B2958" s="357"/>
      <c r="C2958" s="356"/>
      <c r="D2958" s="356"/>
      <c r="E2958" s="356"/>
      <c r="F2958" s="356"/>
      <c r="G2958" s="356"/>
      <c r="H2958" s="358"/>
      <c r="I2958" s="359"/>
      <c r="J2958" s="360"/>
      <c r="K2958" s="360"/>
      <c r="L2958" s="22"/>
      <c r="M2958" s="356"/>
      <c r="N2958"/>
      <c r="O2958" s="361"/>
      <c r="P2958" s="356"/>
    </row>
    <row r="2959" spans="1:16">
      <c r="A2959" s="356"/>
      <c r="B2959" s="357"/>
      <c r="C2959" s="356"/>
      <c r="D2959" s="356"/>
      <c r="E2959" s="356"/>
      <c r="F2959" s="356"/>
      <c r="G2959" s="356"/>
      <c r="H2959" s="358"/>
      <c r="I2959" s="359"/>
      <c r="J2959" s="360"/>
      <c r="K2959" s="360"/>
      <c r="L2959" s="22"/>
      <c r="M2959" s="356"/>
      <c r="N2959"/>
      <c r="O2959" s="361"/>
      <c r="P2959" s="356"/>
    </row>
    <row r="2960" spans="1:16">
      <c r="A2960" s="356"/>
      <c r="B2960" s="357"/>
      <c r="C2960" s="356"/>
      <c r="D2960" s="356"/>
      <c r="E2960" s="356"/>
      <c r="F2960" s="356"/>
      <c r="G2960" s="356"/>
      <c r="H2960" s="358"/>
      <c r="I2960" s="359"/>
      <c r="J2960" s="360"/>
      <c r="K2960" s="360"/>
      <c r="L2960" s="22"/>
      <c r="M2960" s="356"/>
      <c r="N2960"/>
      <c r="O2960" s="361"/>
      <c r="P2960" s="356"/>
    </row>
    <row r="2961" spans="1:16">
      <c r="A2961" s="356"/>
      <c r="B2961" s="357"/>
      <c r="C2961" s="356"/>
      <c r="D2961" s="356"/>
      <c r="E2961" s="356"/>
      <c r="F2961" s="356"/>
      <c r="G2961" s="356"/>
      <c r="H2961" s="358"/>
      <c r="I2961" s="359"/>
      <c r="J2961" s="360"/>
      <c r="K2961" s="360"/>
      <c r="L2961" s="22"/>
      <c r="M2961" s="356"/>
      <c r="N2961"/>
      <c r="O2961" s="361"/>
      <c r="P2961" s="356"/>
    </row>
    <row r="2962" spans="1:16">
      <c r="A2962" s="356"/>
      <c r="B2962" s="357"/>
      <c r="C2962" s="356"/>
      <c r="D2962" s="356"/>
      <c r="E2962" s="356"/>
      <c r="F2962" s="356"/>
      <c r="G2962" s="356"/>
      <c r="H2962" s="358"/>
      <c r="I2962" s="359"/>
      <c r="J2962" s="360"/>
      <c r="K2962" s="360"/>
      <c r="L2962" s="22"/>
      <c r="M2962" s="356"/>
      <c r="N2962"/>
      <c r="O2962" s="361"/>
      <c r="P2962" s="356"/>
    </row>
    <row r="2963" spans="1:16">
      <c r="A2963" s="356"/>
      <c r="B2963" s="357"/>
      <c r="C2963" s="356"/>
      <c r="D2963" s="356"/>
      <c r="E2963" s="356"/>
      <c r="F2963" s="356"/>
      <c r="G2963" s="356"/>
      <c r="H2963" s="358"/>
      <c r="I2963" s="359"/>
      <c r="J2963" s="360"/>
      <c r="K2963" s="360"/>
      <c r="L2963" s="22"/>
      <c r="M2963" s="356"/>
      <c r="N2963"/>
      <c r="O2963" s="361"/>
      <c r="P2963" s="356"/>
    </row>
    <row r="2964" spans="1:16">
      <c r="A2964" s="356"/>
      <c r="B2964" s="357"/>
      <c r="C2964" s="356"/>
      <c r="D2964" s="356"/>
      <c r="E2964" s="356"/>
      <c r="F2964" s="356"/>
      <c r="G2964" s="356"/>
      <c r="H2964" s="358"/>
      <c r="I2964" s="359"/>
      <c r="J2964" s="360"/>
      <c r="K2964" s="360"/>
      <c r="L2964" s="22"/>
      <c r="M2964" s="356"/>
      <c r="N2964"/>
      <c r="O2964" s="361"/>
      <c r="P2964" s="356"/>
    </row>
    <row r="2965" spans="1:16">
      <c r="A2965" s="356"/>
      <c r="B2965" s="357"/>
      <c r="C2965" s="356"/>
      <c r="D2965" s="356"/>
      <c r="E2965" s="356"/>
      <c r="F2965" s="356"/>
      <c r="G2965" s="356"/>
      <c r="H2965" s="358"/>
      <c r="I2965" s="359"/>
      <c r="J2965" s="360"/>
      <c r="K2965" s="360"/>
      <c r="L2965" s="22"/>
      <c r="M2965" s="356"/>
      <c r="N2965"/>
      <c r="O2965" s="361"/>
      <c r="P2965" s="356"/>
    </row>
    <row r="2966" spans="1:16">
      <c r="A2966" s="356"/>
      <c r="B2966" s="357"/>
      <c r="C2966" s="356"/>
      <c r="D2966" s="356"/>
      <c r="E2966" s="356"/>
      <c r="F2966" s="356"/>
      <c r="G2966" s="356"/>
      <c r="H2966" s="358"/>
      <c r="I2966" s="359"/>
      <c r="J2966" s="360"/>
      <c r="K2966" s="360"/>
      <c r="L2966" s="22"/>
      <c r="M2966" s="356"/>
      <c r="N2966"/>
      <c r="O2966" s="361"/>
      <c r="P2966" s="356"/>
    </row>
    <row r="2967" spans="1:16">
      <c r="A2967" s="356"/>
      <c r="B2967" s="357"/>
      <c r="C2967" s="356"/>
      <c r="D2967" s="356"/>
      <c r="E2967" s="356"/>
      <c r="F2967" s="356"/>
      <c r="G2967" s="356"/>
      <c r="H2967" s="358"/>
      <c r="I2967" s="359"/>
      <c r="J2967" s="360"/>
      <c r="K2967" s="360"/>
      <c r="L2967" s="22"/>
      <c r="M2967" s="356"/>
      <c r="N2967"/>
      <c r="O2967" s="361"/>
      <c r="P2967" s="356"/>
    </row>
    <row r="2968" spans="1:16">
      <c r="A2968" s="356"/>
      <c r="B2968" s="357"/>
      <c r="C2968" s="356"/>
      <c r="D2968" s="356"/>
      <c r="E2968" s="356"/>
      <c r="F2968" s="356"/>
      <c r="G2968" s="356"/>
      <c r="H2968" s="358"/>
      <c r="I2968" s="359"/>
      <c r="J2968" s="360"/>
      <c r="K2968" s="360"/>
      <c r="L2968" s="22"/>
      <c r="M2968" s="356"/>
      <c r="N2968"/>
      <c r="O2968" s="361"/>
      <c r="P2968" s="356"/>
    </row>
    <row r="2969" spans="1:16">
      <c r="A2969" s="356"/>
      <c r="B2969" s="357"/>
      <c r="C2969" s="356"/>
      <c r="D2969" s="356"/>
      <c r="E2969" s="356"/>
      <c r="F2969" s="356"/>
      <c r="G2969" s="356"/>
      <c r="H2969" s="358"/>
      <c r="I2969" s="359"/>
      <c r="J2969" s="360"/>
      <c r="K2969" s="360"/>
      <c r="L2969" s="22"/>
      <c r="M2969" s="356"/>
      <c r="N2969"/>
      <c r="O2969" s="361"/>
      <c r="P2969" s="356"/>
    </row>
    <row r="2970" spans="1:16">
      <c r="A2970" s="356"/>
      <c r="B2970" s="357"/>
      <c r="C2970" s="356"/>
      <c r="D2970" s="356"/>
      <c r="E2970" s="356"/>
      <c r="F2970" s="356"/>
      <c r="G2970" s="356"/>
      <c r="H2970" s="358"/>
      <c r="I2970" s="359"/>
      <c r="J2970" s="360"/>
      <c r="K2970" s="360"/>
      <c r="L2970" s="22"/>
      <c r="M2970" s="356"/>
      <c r="N2970"/>
      <c r="O2970" s="361"/>
      <c r="P2970" s="356"/>
    </row>
    <row r="2971" spans="1:16">
      <c r="A2971" s="356"/>
      <c r="B2971" s="357"/>
      <c r="C2971" s="356"/>
      <c r="D2971" s="356"/>
      <c r="E2971" s="356"/>
      <c r="F2971" s="356"/>
      <c r="G2971" s="356"/>
      <c r="H2971" s="358"/>
      <c r="I2971" s="359"/>
      <c r="J2971" s="360"/>
      <c r="K2971" s="360"/>
      <c r="L2971" s="22"/>
      <c r="M2971" s="356"/>
      <c r="N2971"/>
      <c r="O2971" s="361"/>
      <c r="P2971" s="356"/>
    </row>
    <row r="2972" spans="1:16">
      <c r="A2972" s="356"/>
      <c r="B2972" s="357"/>
      <c r="C2972" s="356"/>
      <c r="D2972" s="356"/>
      <c r="E2972" s="356"/>
      <c r="F2972" s="356"/>
      <c r="G2972" s="356"/>
      <c r="H2972" s="358"/>
      <c r="I2972" s="359"/>
      <c r="J2972" s="360"/>
      <c r="K2972" s="360"/>
      <c r="L2972" s="22"/>
      <c r="M2972" s="356"/>
      <c r="N2972"/>
      <c r="O2972" s="361"/>
      <c r="P2972" s="356"/>
    </row>
    <row r="2973" spans="1:16">
      <c r="A2973" s="356"/>
      <c r="B2973" s="357"/>
      <c r="C2973" s="356"/>
      <c r="D2973" s="356"/>
      <c r="E2973" s="356"/>
      <c r="F2973" s="356"/>
      <c r="G2973" s="356"/>
      <c r="H2973" s="358"/>
      <c r="I2973" s="359"/>
      <c r="J2973" s="360"/>
      <c r="K2973" s="360"/>
      <c r="L2973" s="22"/>
      <c r="M2973" s="356"/>
      <c r="N2973"/>
      <c r="O2973" s="361"/>
      <c r="P2973" s="356"/>
    </row>
    <row r="2974" spans="1:16">
      <c r="A2974" s="356"/>
      <c r="B2974" s="357"/>
      <c r="C2974" s="356"/>
      <c r="D2974" s="356"/>
      <c r="E2974" s="356"/>
      <c r="F2974" s="356"/>
      <c r="G2974" s="356"/>
      <c r="H2974" s="358"/>
      <c r="I2974" s="359"/>
      <c r="J2974" s="360"/>
      <c r="K2974" s="360"/>
      <c r="L2974" s="22"/>
      <c r="M2974" s="356"/>
      <c r="N2974"/>
      <c r="O2974" s="361"/>
      <c r="P2974" s="356"/>
    </row>
    <row r="2975" spans="1:16">
      <c r="A2975" s="356"/>
      <c r="B2975" s="357"/>
      <c r="C2975" s="356"/>
      <c r="D2975" s="356"/>
      <c r="E2975" s="356"/>
      <c r="F2975" s="356"/>
      <c r="G2975" s="356"/>
      <c r="H2975" s="358"/>
      <c r="I2975" s="359"/>
      <c r="J2975" s="360"/>
      <c r="K2975" s="360"/>
      <c r="L2975" s="22"/>
      <c r="M2975" s="356"/>
      <c r="N2975"/>
      <c r="O2975" s="361"/>
      <c r="P2975" s="356"/>
    </row>
    <row r="2976" spans="1:16">
      <c r="A2976" s="356"/>
      <c r="B2976" s="357"/>
      <c r="C2976" s="356"/>
      <c r="D2976" s="356"/>
      <c r="E2976" s="356"/>
      <c r="F2976" s="356"/>
      <c r="G2976" s="356"/>
      <c r="H2976" s="358"/>
      <c r="I2976" s="359"/>
      <c r="J2976" s="360"/>
      <c r="K2976" s="360"/>
      <c r="L2976" s="22"/>
      <c r="M2976" s="356"/>
      <c r="N2976"/>
      <c r="O2976" s="361"/>
      <c r="P2976" s="356"/>
    </row>
    <row r="2977" spans="1:16">
      <c r="A2977" s="356"/>
      <c r="B2977" s="357"/>
      <c r="C2977" s="356"/>
      <c r="D2977" s="356"/>
      <c r="E2977" s="356"/>
      <c r="F2977" s="356"/>
      <c r="G2977" s="356"/>
      <c r="H2977" s="358"/>
      <c r="I2977" s="359"/>
      <c r="J2977" s="360"/>
      <c r="K2977" s="360"/>
      <c r="L2977" s="22"/>
      <c r="M2977" s="356"/>
      <c r="N2977"/>
      <c r="O2977" s="361"/>
      <c r="P2977" s="356"/>
    </row>
    <row r="2978" spans="1:16">
      <c r="A2978" s="356"/>
      <c r="B2978" s="357"/>
      <c r="C2978" s="356"/>
      <c r="D2978" s="356"/>
      <c r="E2978" s="356"/>
      <c r="F2978" s="356"/>
      <c r="G2978" s="356"/>
      <c r="H2978" s="358"/>
      <c r="I2978" s="359"/>
      <c r="J2978" s="360"/>
      <c r="K2978" s="360"/>
      <c r="L2978" s="22"/>
      <c r="M2978" s="356"/>
      <c r="N2978"/>
      <c r="O2978" s="361"/>
      <c r="P2978" s="356"/>
    </row>
    <row r="2979" spans="1:16">
      <c r="A2979" s="356"/>
      <c r="B2979" s="357"/>
      <c r="C2979" s="356"/>
      <c r="D2979" s="356"/>
      <c r="E2979" s="356"/>
      <c r="F2979" s="356"/>
      <c r="G2979" s="356"/>
      <c r="H2979" s="358"/>
      <c r="I2979" s="359"/>
      <c r="J2979" s="360"/>
      <c r="K2979" s="360"/>
      <c r="L2979" s="22"/>
      <c r="M2979" s="356"/>
      <c r="N2979"/>
      <c r="O2979" s="361"/>
      <c r="P2979" s="356"/>
    </row>
    <row r="2980" spans="1:16">
      <c r="A2980" s="356"/>
      <c r="B2980" s="357"/>
      <c r="C2980" s="356"/>
      <c r="D2980" s="356"/>
      <c r="E2980" s="356"/>
      <c r="F2980" s="356"/>
      <c r="G2980" s="356"/>
      <c r="H2980" s="358"/>
      <c r="I2980" s="359"/>
      <c r="J2980" s="360"/>
      <c r="K2980" s="360"/>
      <c r="L2980" s="22"/>
      <c r="M2980" s="356"/>
      <c r="N2980"/>
      <c r="O2980" s="361"/>
      <c r="P2980" s="356"/>
    </row>
    <row r="2981" spans="1:16">
      <c r="A2981" s="356"/>
      <c r="B2981" s="357"/>
      <c r="C2981" s="356"/>
      <c r="D2981" s="356"/>
      <c r="E2981" s="356"/>
      <c r="F2981" s="356"/>
      <c r="G2981" s="356"/>
      <c r="H2981" s="358"/>
      <c r="I2981" s="359"/>
      <c r="J2981" s="360"/>
      <c r="K2981" s="360"/>
      <c r="L2981" s="22"/>
      <c r="M2981" s="356"/>
      <c r="N2981"/>
      <c r="O2981" s="361"/>
      <c r="P2981" s="356"/>
    </row>
    <row r="2982" spans="1:16">
      <c r="A2982" s="356"/>
      <c r="B2982" s="357"/>
      <c r="C2982" s="356"/>
      <c r="D2982" s="356"/>
      <c r="E2982" s="356"/>
      <c r="F2982" s="356"/>
      <c r="G2982" s="356"/>
      <c r="H2982" s="358"/>
      <c r="I2982" s="359"/>
      <c r="J2982" s="360"/>
      <c r="K2982" s="360"/>
      <c r="L2982" s="22"/>
      <c r="M2982" s="356"/>
      <c r="N2982"/>
      <c r="O2982" s="361"/>
      <c r="P2982" s="356"/>
    </row>
    <row r="2983" spans="1:16">
      <c r="A2983" s="356"/>
      <c r="B2983" s="357"/>
      <c r="C2983" s="356"/>
      <c r="D2983" s="356"/>
      <c r="E2983" s="356"/>
      <c r="F2983" s="356"/>
      <c r="G2983" s="356"/>
      <c r="H2983" s="358"/>
      <c r="I2983" s="359"/>
      <c r="J2983" s="360"/>
      <c r="K2983" s="360"/>
      <c r="L2983" s="22"/>
      <c r="M2983" s="356"/>
      <c r="N2983"/>
      <c r="O2983" s="361"/>
      <c r="P2983" s="356"/>
    </row>
    <row r="2984" spans="1:16">
      <c r="A2984" s="356"/>
      <c r="B2984" s="357"/>
      <c r="C2984" s="356"/>
      <c r="D2984" s="356"/>
      <c r="E2984" s="356"/>
      <c r="F2984" s="356"/>
      <c r="G2984" s="356"/>
      <c r="H2984" s="358"/>
      <c r="I2984" s="359"/>
      <c r="J2984" s="360"/>
      <c r="K2984" s="360"/>
      <c r="L2984" s="22"/>
      <c r="M2984" s="356"/>
      <c r="N2984"/>
      <c r="O2984" s="361"/>
      <c r="P2984" s="356"/>
    </row>
    <row r="2985" spans="1:16">
      <c r="A2985" s="356"/>
      <c r="B2985" s="357"/>
      <c r="C2985" s="356"/>
      <c r="D2985" s="356"/>
      <c r="E2985" s="356"/>
      <c r="F2985" s="356"/>
      <c r="G2985" s="356"/>
      <c r="H2985" s="358"/>
      <c r="I2985" s="359"/>
      <c r="J2985" s="360"/>
      <c r="K2985" s="360"/>
      <c r="L2985" s="22"/>
      <c r="M2985" s="356"/>
      <c r="N2985"/>
      <c r="O2985" s="361"/>
      <c r="P2985" s="356"/>
    </row>
    <row r="2986" spans="1:16">
      <c r="A2986" s="356"/>
      <c r="B2986" s="357"/>
      <c r="C2986" s="356"/>
      <c r="D2986" s="356"/>
      <c r="E2986" s="356"/>
      <c r="F2986" s="356"/>
      <c r="G2986" s="356"/>
      <c r="H2986" s="358"/>
      <c r="I2986" s="359"/>
      <c r="J2986" s="360"/>
      <c r="K2986" s="360"/>
      <c r="L2986" s="22"/>
      <c r="M2986" s="356"/>
      <c r="N2986"/>
      <c r="O2986" s="361"/>
      <c r="P2986" s="356"/>
    </row>
    <row r="2987" spans="1:16">
      <c r="A2987" s="356"/>
      <c r="B2987" s="357"/>
      <c r="C2987" s="356"/>
      <c r="D2987" s="356"/>
      <c r="E2987" s="356"/>
      <c r="F2987" s="356"/>
      <c r="G2987" s="356"/>
      <c r="H2987" s="358"/>
      <c r="I2987" s="359"/>
      <c r="J2987" s="360"/>
      <c r="K2987" s="360"/>
      <c r="L2987" s="22"/>
      <c r="M2987" s="356"/>
      <c r="N2987"/>
      <c r="O2987" s="361"/>
      <c r="P2987" s="356"/>
    </row>
    <row r="2988" spans="1:16">
      <c r="A2988" s="356"/>
      <c r="B2988" s="357"/>
      <c r="C2988" s="356"/>
      <c r="D2988" s="356"/>
      <c r="E2988" s="356"/>
      <c r="F2988" s="356"/>
      <c r="G2988" s="356"/>
      <c r="H2988" s="358"/>
      <c r="I2988" s="359"/>
      <c r="J2988" s="360"/>
      <c r="K2988" s="360"/>
      <c r="L2988" s="22"/>
      <c r="M2988" s="356"/>
      <c r="N2988"/>
      <c r="O2988" s="361"/>
      <c r="P2988" s="356"/>
    </row>
    <row r="2989" spans="1:16">
      <c r="A2989" s="356"/>
      <c r="B2989" s="357"/>
      <c r="C2989" s="356"/>
      <c r="D2989" s="356"/>
      <c r="E2989" s="356"/>
      <c r="F2989" s="356"/>
      <c r="G2989" s="356"/>
      <c r="H2989" s="358"/>
      <c r="I2989" s="359"/>
      <c r="J2989" s="360"/>
      <c r="K2989" s="360"/>
      <c r="L2989" s="22"/>
      <c r="M2989" s="356"/>
      <c r="N2989"/>
      <c r="O2989" s="361"/>
      <c r="P2989" s="356"/>
    </row>
    <row r="2990" spans="1:16">
      <c r="A2990" s="356"/>
      <c r="B2990" s="357"/>
      <c r="C2990" s="356"/>
      <c r="D2990" s="356"/>
      <c r="E2990" s="356"/>
      <c r="F2990" s="356"/>
      <c r="G2990" s="356"/>
      <c r="H2990" s="358"/>
      <c r="I2990" s="359"/>
      <c r="J2990" s="360"/>
      <c r="K2990" s="360"/>
      <c r="L2990" s="22"/>
      <c r="M2990" s="356"/>
      <c r="N2990"/>
      <c r="O2990" s="361"/>
      <c r="P2990" s="356"/>
    </row>
    <row r="2991" spans="1:16">
      <c r="A2991" s="356"/>
      <c r="B2991" s="357"/>
      <c r="C2991" s="356"/>
      <c r="D2991" s="356"/>
      <c r="E2991" s="356"/>
      <c r="F2991" s="356"/>
      <c r="G2991" s="356"/>
      <c r="H2991" s="358"/>
      <c r="I2991" s="359"/>
      <c r="J2991" s="360"/>
      <c r="K2991" s="360"/>
      <c r="L2991" s="22"/>
      <c r="M2991" s="356"/>
      <c r="N2991"/>
      <c r="O2991" s="361"/>
      <c r="P2991" s="356"/>
    </row>
    <row r="2992" spans="1:16">
      <c r="A2992" s="356"/>
      <c r="B2992" s="357"/>
      <c r="C2992" s="356"/>
      <c r="D2992" s="356"/>
      <c r="E2992" s="356"/>
      <c r="F2992" s="356"/>
      <c r="G2992" s="356"/>
      <c r="H2992" s="358"/>
      <c r="I2992" s="359"/>
      <c r="J2992" s="360"/>
      <c r="K2992" s="360"/>
      <c r="L2992" s="22"/>
      <c r="M2992" s="356"/>
      <c r="N2992"/>
      <c r="O2992" s="361"/>
      <c r="P2992" s="356"/>
    </row>
    <row r="2993" spans="1:16">
      <c r="A2993" s="356"/>
      <c r="B2993" s="357"/>
      <c r="C2993" s="356"/>
      <c r="D2993" s="356"/>
      <c r="E2993" s="356"/>
      <c r="F2993" s="356"/>
      <c r="G2993" s="356"/>
      <c r="H2993" s="358"/>
      <c r="I2993" s="359"/>
      <c r="J2993" s="360"/>
      <c r="K2993" s="360"/>
      <c r="L2993" s="22"/>
      <c r="M2993" s="356"/>
      <c r="N2993"/>
      <c r="O2993" s="361"/>
      <c r="P2993" s="356"/>
    </row>
    <row r="2994" spans="1:16">
      <c r="A2994" s="356"/>
      <c r="B2994" s="357"/>
      <c r="C2994" s="356"/>
      <c r="D2994" s="356"/>
      <c r="E2994" s="356"/>
      <c r="F2994" s="356"/>
      <c r="G2994" s="356"/>
      <c r="H2994" s="358"/>
      <c r="I2994" s="359"/>
      <c r="J2994" s="360"/>
      <c r="K2994" s="360"/>
      <c r="L2994" s="22"/>
      <c r="M2994" s="356"/>
      <c r="N2994"/>
      <c r="O2994" s="361"/>
      <c r="P2994" s="356"/>
    </row>
    <row r="2995" spans="1:16">
      <c r="A2995" s="356"/>
      <c r="B2995" s="357"/>
      <c r="C2995" s="356"/>
      <c r="D2995" s="356"/>
      <c r="E2995" s="356"/>
      <c r="F2995" s="356"/>
      <c r="G2995" s="356"/>
      <c r="H2995" s="358"/>
      <c r="I2995" s="359"/>
      <c r="J2995" s="360"/>
      <c r="K2995" s="360"/>
      <c r="L2995" s="22"/>
      <c r="M2995" s="356"/>
      <c r="N2995"/>
      <c r="O2995" s="361"/>
      <c r="P2995" s="356"/>
    </row>
    <row r="2996" spans="1:16">
      <c r="A2996" s="356"/>
      <c r="B2996" s="357"/>
      <c r="C2996" s="356"/>
      <c r="D2996" s="356"/>
      <c r="E2996" s="356"/>
      <c r="F2996" s="356"/>
      <c r="G2996" s="356"/>
      <c r="H2996" s="358"/>
      <c r="I2996" s="359"/>
      <c r="J2996" s="360"/>
      <c r="K2996" s="360"/>
      <c r="L2996" s="22"/>
      <c r="M2996" s="356"/>
      <c r="N2996"/>
      <c r="O2996" s="361"/>
      <c r="P2996" s="356"/>
    </row>
    <row r="2997" spans="1:16">
      <c r="A2997" s="356"/>
      <c r="B2997" s="357"/>
      <c r="C2997" s="356"/>
      <c r="D2997" s="356"/>
      <c r="E2997" s="356"/>
      <c r="F2997" s="356"/>
      <c r="G2997" s="356"/>
      <c r="H2997" s="358"/>
      <c r="I2997" s="359"/>
      <c r="J2997" s="360"/>
      <c r="K2997" s="360"/>
      <c r="L2997" s="22"/>
      <c r="M2997" s="356"/>
      <c r="N2997"/>
      <c r="O2997" s="361"/>
      <c r="P2997" s="356"/>
    </row>
    <row r="2998" spans="1:16">
      <c r="A2998" s="356"/>
      <c r="B2998" s="357"/>
      <c r="C2998" s="356"/>
      <c r="D2998" s="356"/>
      <c r="E2998" s="356"/>
      <c r="F2998" s="356"/>
      <c r="G2998" s="356"/>
      <c r="H2998" s="358"/>
      <c r="I2998" s="359"/>
      <c r="J2998" s="360"/>
      <c r="K2998" s="360"/>
      <c r="L2998" s="22"/>
      <c r="M2998" s="356"/>
      <c r="N2998"/>
      <c r="O2998" s="361"/>
      <c r="P2998" s="356"/>
    </row>
    <row r="2999" spans="1:16">
      <c r="A2999" s="356"/>
      <c r="B2999" s="357"/>
      <c r="C2999" s="356"/>
      <c r="D2999" s="356"/>
      <c r="E2999" s="356"/>
      <c r="F2999" s="356"/>
      <c r="G2999" s="356"/>
      <c r="H2999" s="358"/>
      <c r="I2999" s="359"/>
      <c r="J2999" s="360"/>
      <c r="K2999" s="360"/>
      <c r="L2999" s="22"/>
      <c r="M2999" s="356"/>
      <c r="N2999"/>
      <c r="O2999" s="361"/>
      <c r="P2999" s="356"/>
    </row>
    <row r="3000" spans="1:16">
      <c r="A3000" s="356"/>
      <c r="B3000" s="357"/>
      <c r="C3000" s="356"/>
      <c r="D3000" s="356"/>
      <c r="E3000" s="356"/>
      <c r="F3000" s="356"/>
      <c r="G3000" s="356"/>
      <c r="H3000" s="358"/>
      <c r="I3000" s="359"/>
      <c r="J3000" s="360"/>
      <c r="K3000" s="360"/>
      <c r="L3000" s="22"/>
      <c r="M3000" s="356"/>
      <c r="N3000"/>
      <c r="O3000" s="361"/>
      <c r="P3000" s="356"/>
    </row>
    <row r="3001" spans="1:16">
      <c r="A3001" s="356"/>
      <c r="B3001" s="357"/>
      <c r="C3001" s="356"/>
      <c r="D3001" s="356"/>
      <c r="E3001" s="356"/>
      <c r="F3001" s="356"/>
      <c r="G3001" s="356"/>
      <c r="H3001" s="358"/>
      <c r="I3001" s="359"/>
      <c r="J3001" s="360"/>
      <c r="K3001" s="360"/>
      <c r="L3001" s="22"/>
      <c r="M3001" s="356"/>
      <c r="N3001"/>
      <c r="O3001" s="361"/>
      <c r="P3001" s="356"/>
    </row>
    <row r="3002" spans="1:16">
      <c r="A3002" s="356"/>
      <c r="B3002" s="357"/>
      <c r="C3002" s="356"/>
      <c r="D3002" s="356"/>
      <c r="E3002" s="356"/>
      <c r="F3002" s="356"/>
      <c r="G3002" s="356"/>
      <c r="H3002" s="358"/>
      <c r="I3002" s="359"/>
      <c r="J3002" s="360"/>
      <c r="K3002" s="360"/>
      <c r="L3002" s="22"/>
      <c r="M3002" s="356"/>
      <c r="N3002"/>
      <c r="O3002" s="361"/>
      <c r="P3002" s="356"/>
    </row>
    <row r="3003" spans="1:16">
      <c r="A3003" s="356"/>
      <c r="B3003" s="357"/>
      <c r="C3003" s="356"/>
      <c r="D3003" s="356"/>
      <c r="E3003" s="356"/>
      <c r="F3003" s="356"/>
      <c r="G3003" s="356"/>
      <c r="H3003" s="358"/>
      <c r="I3003" s="359"/>
      <c r="J3003" s="360"/>
      <c r="K3003" s="360"/>
      <c r="L3003" s="22"/>
      <c r="M3003" s="356"/>
      <c r="N3003"/>
      <c r="O3003" s="361"/>
      <c r="P3003" s="356"/>
    </row>
    <row r="3004" spans="1:16">
      <c r="A3004" s="356"/>
      <c r="B3004" s="357"/>
      <c r="C3004" s="356"/>
      <c r="D3004" s="356"/>
      <c r="E3004" s="356"/>
      <c r="F3004" s="356"/>
      <c r="G3004" s="356"/>
      <c r="H3004" s="358"/>
      <c r="I3004" s="359"/>
      <c r="J3004" s="360"/>
      <c r="K3004" s="360"/>
      <c r="L3004" s="22"/>
      <c r="M3004" s="356"/>
      <c r="N3004"/>
      <c r="O3004" s="361"/>
      <c r="P3004" s="356"/>
    </row>
    <row r="3005" spans="1:16">
      <c r="A3005" s="356"/>
      <c r="B3005" s="357"/>
      <c r="C3005" s="356"/>
      <c r="D3005" s="356"/>
      <c r="E3005" s="356"/>
      <c r="F3005" s="356"/>
      <c r="G3005" s="356"/>
      <c r="H3005" s="358"/>
      <c r="I3005" s="359"/>
      <c r="J3005" s="360"/>
      <c r="K3005" s="360"/>
      <c r="L3005" s="22"/>
      <c r="M3005" s="356"/>
      <c r="N3005"/>
      <c r="O3005" s="361"/>
      <c r="P3005" s="356"/>
    </row>
    <row r="3006" spans="1:16">
      <c r="A3006" s="356"/>
      <c r="B3006" s="357"/>
      <c r="C3006" s="356"/>
      <c r="D3006" s="356"/>
      <c r="E3006" s="356"/>
      <c r="F3006" s="356"/>
      <c r="G3006" s="356"/>
      <c r="H3006" s="358"/>
      <c r="I3006" s="359"/>
      <c r="J3006" s="360"/>
      <c r="K3006" s="360"/>
      <c r="L3006" s="22"/>
      <c r="M3006" s="356"/>
      <c r="N3006"/>
      <c r="O3006" s="361"/>
      <c r="P3006" s="356"/>
    </row>
    <row r="3007" spans="1:16">
      <c r="A3007" s="356"/>
      <c r="B3007" s="357"/>
      <c r="C3007" s="356"/>
      <c r="D3007" s="356"/>
      <c r="E3007" s="356"/>
      <c r="F3007" s="356"/>
      <c r="G3007" s="356"/>
      <c r="H3007" s="358"/>
      <c r="I3007" s="359"/>
      <c r="J3007" s="360"/>
      <c r="K3007" s="360"/>
      <c r="L3007" s="22"/>
      <c r="M3007" s="356"/>
      <c r="N3007"/>
      <c r="O3007" s="361"/>
      <c r="P3007" s="356"/>
    </row>
    <row r="3008" spans="1:16">
      <c r="A3008" s="356"/>
      <c r="B3008" s="357"/>
      <c r="C3008" s="356"/>
      <c r="D3008" s="356"/>
      <c r="E3008" s="356"/>
      <c r="F3008" s="356"/>
      <c r="G3008" s="356"/>
      <c r="H3008" s="358"/>
      <c r="I3008" s="359"/>
      <c r="J3008" s="360"/>
      <c r="K3008" s="360"/>
      <c r="L3008" s="22"/>
      <c r="M3008" s="356"/>
      <c r="N3008"/>
      <c r="O3008" s="361"/>
      <c r="P3008" s="356"/>
    </row>
    <row r="3009" spans="1:16">
      <c r="A3009" s="356"/>
      <c r="B3009" s="357"/>
      <c r="C3009" s="356"/>
      <c r="D3009" s="356"/>
      <c r="E3009" s="356"/>
      <c r="F3009" s="356"/>
      <c r="G3009" s="356"/>
      <c r="H3009" s="358"/>
      <c r="I3009" s="359"/>
      <c r="J3009" s="360"/>
      <c r="K3009" s="360"/>
      <c r="L3009" s="22"/>
      <c r="M3009" s="356"/>
      <c r="N3009"/>
      <c r="O3009" s="361"/>
      <c r="P3009" s="356"/>
    </row>
    <row r="3010" spans="1:16">
      <c r="A3010" s="356"/>
      <c r="B3010" s="357"/>
      <c r="C3010" s="356"/>
      <c r="D3010" s="356"/>
      <c r="E3010" s="356"/>
      <c r="F3010" s="356"/>
      <c r="G3010" s="356"/>
      <c r="H3010" s="358"/>
      <c r="I3010" s="359"/>
      <c r="J3010" s="360"/>
      <c r="K3010" s="360"/>
      <c r="L3010" s="22"/>
      <c r="M3010" s="356"/>
      <c r="N3010"/>
      <c r="O3010" s="361"/>
      <c r="P3010" s="356"/>
    </row>
    <row r="3011" spans="1:16">
      <c r="A3011" s="356"/>
      <c r="B3011" s="357"/>
      <c r="C3011" s="356"/>
      <c r="D3011" s="356"/>
      <c r="E3011" s="356"/>
      <c r="F3011" s="356"/>
      <c r="G3011" s="356"/>
      <c r="H3011" s="358"/>
      <c r="I3011" s="359"/>
      <c r="J3011" s="360"/>
      <c r="K3011" s="360"/>
      <c r="L3011" s="22"/>
      <c r="M3011" s="356"/>
      <c r="N3011"/>
      <c r="O3011" s="361"/>
      <c r="P3011" s="356"/>
    </row>
    <row r="3012" spans="1:16">
      <c r="A3012" s="356"/>
      <c r="B3012" s="357"/>
      <c r="C3012" s="356"/>
      <c r="D3012" s="356"/>
      <c r="E3012" s="356"/>
      <c r="F3012" s="356"/>
      <c r="G3012" s="356"/>
      <c r="H3012" s="358"/>
      <c r="I3012" s="359"/>
      <c r="J3012" s="360"/>
      <c r="K3012" s="360"/>
      <c r="L3012" s="22"/>
      <c r="M3012" s="356"/>
      <c r="N3012"/>
      <c r="O3012" s="361"/>
      <c r="P3012" s="356"/>
    </row>
    <row r="3013" spans="1:16">
      <c r="A3013" s="356"/>
      <c r="B3013" s="357"/>
      <c r="C3013" s="356"/>
      <c r="D3013" s="356"/>
      <c r="E3013" s="356"/>
      <c r="F3013" s="356"/>
      <c r="G3013" s="356"/>
      <c r="H3013" s="358"/>
      <c r="I3013" s="359"/>
      <c r="J3013" s="360"/>
      <c r="K3013" s="360"/>
      <c r="L3013" s="22"/>
      <c r="M3013" s="356"/>
      <c r="N3013"/>
      <c r="O3013" s="361"/>
      <c r="P3013" s="356"/>
    </row>
    <row r="3014" spans="1:16">
      <c r="A3014" s="356"/>
      <c r="B3014" s="357"/>
      <c r="C3014" s="356"/>
      <c r="D3014" s="356"/>
      <c r="E3014" s="356"/>
      <c r="F3014" s="356"/>
      <c r="G3014" s="356"/>
      <c r="H3014" s="358"/>
      <c r="I3014" s="359"/>
      <c r="J3014" s="360"/>
      <c r="K3014" s="360"/>
      <c r="L3014" s="22"/>
      <c r="M3014" s="356"/>
      <c r="N3014"/>
      <c r="O3014" s="361"/>
      <c r="P3014" s="356"/>
    </row>
    <row r="3015" spans="1:16">
      <c r="A3015" s="356"/>
      <c r="B3015" s="357"/>
      <c r="C3015" s="356"/>
      <c r="D3015" s="356"/>
      <c r="E3015" s="356"/>
      <c r="F3015" s="356"/>
      <c r="G3015" s="356"/>
      <c r="H3015" s="358"/>
      <c r="I3015" s="359"/>
      <c r="J3015" s="360"/>
      <c r="K3015" s="360"/>
      <c r="L3015" s="22"/>
      <c r="M3015" s="356"/>
      <c r="N3015"/>
      <c r="O3015" s="361"/>
      <c r="P3015" s="356"/>
    </row>
    <row r="3016" spans="1:16">
      <c r="A3016" s="356"/>
      <c r="B3016" s="357"/>
      <c r="C3016" s="356"/>
      <c r="D3016" s="356"/>
      <c r="E3016" s="356"/>
      <c r="F3016" s="356"/>
      <c r="G3016" s="356"/>
      <c r="H3016" s="358"/>
      <c r="I3016" s="359"/>
      <c r="J3016" s="360"/>
      <c r="K3016" s="360"/>
      <c r="L3016" s="22"/>
      <c r="M3016" s="356"/>
      <c r="N3016"/>
      <c r="O3016" s="361"/>
      <c r="P3016" s="356"/>
    </row>
    <row r="3017" spans="1:16">
      <c r="A3017" s="356"/>
      <c r="B3017" s="357"/>
      <c r="C3017" s="356"/>
      <c r="D3017" s="356"/>
      <c r="E3017" s="356"/>
      <c r="F3017" s="356"/>
      <c r="G3017" s="356"/>
      <c r="H3017" s="358"/>
      <c r="I3017" s="359"/>
      <c r="J3017" s="360"/>
      <c r="K3017" s="360"/>
      <c r="L3017" s="22"/>
      <c r="M3017" s="356"/>
      <c r="N3017"/>
      <c r="O3017" s="361"/>
      <c r="P3017" s="356"/>
    </row>
    <row r="3018" spans="1:16">
      <c r="A3018" s="356"/>
      <c r="B3018" s="357"/>
      <c r="C3018" s="356"/>
      <c r="D3018" s="356"/>
      <c r="E3018" s="356"/>
      <c r="F3018" s="356"/>
      <c r="G3018" s="356"/>
      <c r="H3018" s="358"/>
      <c r="I3018" s="359"/>
      <c r="J3018" s="360"/>
      <c r="K3018" s="360"/>
      <c r="L3018" s="22"/>
      <c r="M3018" s="356"/>
      <c r="N3018"/>
      <c r="O3018" s="361"/>
      <c r="P3018" s="356"/>
    </row>
    <row r="3019" spans="1:16">
      <c r="A3019" s="356"/>
      <c r="B3019" s="357"/>
      <c r="C3019" s="356"/>
      <c r="D3019" s="356"/>
      <c r="E3019" s="356"/>
      <c r="F3019" s="356"/>
      <c r="G3019" s="356"/>
      <c r="H3019" s="358"/>
      <c r="I3019" s="359"/>
      <c r="J3019" s="360"/>
      <c r="K3019" s="360"/>
      <c r="L3019" s="22"/>
      <c r="M3019" s="356"/>
      <c r="N3019"/>
      <c r="O3019" s="361"/>
      <c r="P3019" s="356"/>
    </row>
    <row r="3020" spans="1:16">
      <c r="A3020" s="356"/>
      <c r="B3020" s="357"/>
      <c r="C3020" s="356"/>
      <c r="D3020" s="356"/>
      <c r="E3020" s="356"/>
      <c r="F3020" s="356"/>
      <c r="G3020" s="356"/>
      <c r="H3020" s="358"/>
      <c r="I3020" s="359"/>
      <c r="J3020" s="360"/>
      <c r="K3020" s="360"/>
      <c r="L3020" s="22"/>
      <c r="M3020" s="356"/>
      <c r="N3020"/>
      <c r="O3020" s="361"/>
      <c r="P3020" s="356"/>
    </row>
    <row r="3021" spans="1:16">
      <c r="A3021" s="356"/>
      <c r="B3021" s="357"/>
      <c r="C3021" s="356"/>
      <c r="D3021" s="356"/>
      <c r="E3021" s="356"/>
      <c r="F3021" s="356"/>
      <c r="G3021" s="356"/>
      <c r="H3021" s="358"/>
      <c r="I3021" s="359"/>
      <c r="J3021" s="360"/>
      <c r="K3021" s="360"/>
      <c r="L3021" s="22"/>
      <c r="M3021" s="356"/>
      <c r="N3021"/>
      <c r="O3021" s="361"/>
      <c r="P3021" s="356"/>
    </row>
    <row r="3022" spans="1:16">
      <c r="A3022" s="356"/>
      <c r="B3022" s="357"/>
      <c r="C3022" s="356"/>
      <c r="D3022" s="356"/>
      <c r="E3022" s="356"/>
      <c r="F3022" s="356"/>
      <c r="G3022" s="356"/>
      <c r="H3022" s="358"/>
      <c r="I3022" s="359"/>
      <c r="J3022" s="360"/>
      <c r="K3022" s="360"/>
      <c r="L3022" s="22"/>
      <c r="M3022" s="356"/>
      <c r="N3022"/>
      <c r="O3022" s="361"/>
      <c r="P3022" s="356"/>
    </row>
    <row r="3023" spans="1:16">
      <c r="A3023" s="356"/>
      <c r="B3023" s="357"/>
      <c r="C3023" s="356"/>
      <c r="D3023" s="356"/>
      <c r="E3023" s="356"/>
      <c r="F3023" s="356"/>
      <c r="G3023" s="356"/>
      <c r="H3023" s="358"/>
      <c r="I3023" s="359"/>
      <c r="J3023" s="360"/>
      <c r="K3023" s="360"/>
      <c r="L3023" s="22"/>
      <c r="M3023" s="356"/>
      <c r="N3023"/>
      <c r="O3023" s="361"/>
      <c r="P3023" s="356"/>
    </row>
    <row r="3024" spans="1:16">
      <c r="A3024" s="356"/>
      <c r="B3024" s="357"/>
      <c r="C3024" s="356"/>
      <c r="D3024" s="356"/>
      <c r="E3024" s="356"/>
      <c r="F3024" s="356"/>
      <c r="G3024" s="356"/>
      <c r="H3024" s="358"/>
      <c r="I3024" s="359"/>
      <c r="J3024" s="360"/>
      <c r="K3024" s="360"/>
      <c r="L3024" s="22"/>
      <c r="M3024" s="356"/>
      <c r="N3024"/>
      <c r="O3024" s="361"/>
      <c r="P3024" s="356"/>
    </row>
    <row r="3025" spans="1:16">
      <c r="A3025" s="356"/>
      <c r="B3025" s="357"/>
      <c r="C3025" s="356"/>
      <c r="D3025" s="356"/>
      <c r="E3025" s="356"/>
      <c r="F3025" s="356"/>
      <c r="G3025" s="356"/>
      <c r="H3025" s="358"/>
      <c r="I3025" s="359"/>
      <c r="J3025" s="360"/>
      <c r="K3025" s="360"/>
      <c r="L3025" s="22"/>
      <c r="M3025" s="356"/>
      <c r="N3025"/>
      <c r="O3025" s="361"/>
      <c r="P3025" s="356"/>
    </row>
    <row r="3026" spans="1:16">
      <c r="A3026" s="356"/>
      <c r="B3026" s="357"/>
      <c r="C3026" s="356"/>
      <c r="D3026" s="356"/>
      <c r="E3026" s="356"/>
      <c r="F3026" s="356"/>
      <c r="G3026" s="356"/>
      <c r="H3026" s="358"/>
      <c r="I3026" s="359"/>
      <c r="J3026" s="360"/>
      <c r="K3026" s="360"/>
      <c r="L3026" s="22"/>
      <c r="M3026" s="356"/>
      <c r="N3026"/>
      <c r="O3026" s="361"/>
      <c r="P3026" s="356"/>
    </row>
    <row r="3027" spans="1:16">
      <c r="A3027" s="356"/>
      <c r="B3027" s="357"/>
      <c r="C3027" s="356"/>
      <c r="D3027" s="356"/>
      <c r="E3027" s="356"/>
      <c r="F3027" s="356"/>
      <c r="G3027" s="356"/>
      <c r="H3027" s="358"/>
      <c r="I3027" s="359"/>
      <c r="J3027" s="360"/>
      <c r="K3027" s="360"/>
      <c r="L3027" s="22"/>
      <c r="M3027" s="356"/>
      <c r="N3027"/>
      <c r="O3027" s="361"/>
      <c r="P3027" s="356"/>
    </row>
    <row r="3028" spans="1:16">
      <c r="A3028" s="356"/>
      <c r="B3028" s="357"/>
      <c r="C3028" s="356"/>
      <c r="D3028" s="356"/>
      <c r="E3028" s="356"/>
      <c r="F3028" s="356"/>
      <c r="G3028" s="356"/>
      <c r="H3028" s="358"/>
      <c r="I3028" s="359"/>
      <c r="J3028" s="360"/>
      <c r="K3028" s="360"/>
      <c r="L3028" s="22"/>
      <c r="M3028" s="356"/>
      <c r="N3028"/>
      <c r="O3028" s="361"/>
      <c r="P3028" s="356"/>
    </row>
    <row r="3029" spans="1:16">
      <c r="A3029" s="356"/>
      <c r="B3029" s="357"/>
      <c r="C3029" s="356"/>
      <c r="D3029" s="356"/>
      <c r="E3029" s="356"/>
      <c r="F3029" s="356"/>
      <c r="G3029" s="356"/>
      <c r="H3029" s="358"/>
      <c r="I3029" s="359"/>
      <c r="J3029" s="360"/>
      <c r="K3029" s="360"/>
      <c r="L3029" s="22"/>
      <c r="M3029" s="356"/>
      <c r="N3029"/>
      <c r="O3029" s="361"/>
      <c r="P3029" s="356"/>
    </row>
    <row r="3030" spans="1:16">
      <c r="A3030" s="356"/>
      <c r="B3030" s="357"/>
      <c r="C3030" s="356"/>
      <c r="D3030" s="356"/>
      <c r="E3030" s="356"/>
      <c r="F3030" s="356"/>
      <c r="G3030" s="356"/>
      <c r="H3030" s="358"/>
      <c r="I3030" s="359"/>
      <c r="J3030" s="360"/>
      <c r="K3030" s="360"/>
      <c r="L3030" s="22"/>
      <c r="M3030" s="356"/>
      <c r="N3030"/>
      <c r="O3030" s="361"/>
      <c r="P3030" s="356"/>
    </row>
    <row r="3031" spans="1:16">
      <c r="A3031" s="356"/>
      <c r="B3031" s="357"/>
      <c r="C3031" s="356"/>
      <c r="D3031" s="356"/>
      <c r="E3031" s="356"/>
      <c r="F3031" s="356"/>
      <c r="G3031" s="356"/>
      <c r="H3031" s="358"/>
      <c r="I3031" s="359"/>
      <c r="J3031" s="360"/>
      <c r="K3031" s="360"/>
      <c r="L3031" s="22"/>
      <c r="M3031" s="356"/>
      <c r="N3031"/>
      <c r="O3031" s="361"/>
      <c r="P3031" s="356"/>
    </row>
    <row r="3032" spans="1:16">
      <c r="A3032" s="356"/>
      <c r="B3032" s="357"/>
      <c r="C3032" s="356"/>
      <c r="D3032" s="356"/>
      <c r="E3032" s="356"/>
      <c r="F3032" s="356"/>
      <c r="G3032" s="356"/>
      <c r="H3032" s="358"/>
      <c r="I3032" s="359"/>
      <c r="J3032" s="360"/>
      <c r="K3032" s="360"/>
      <c r="L3032" s="22"/>
      <c r="M3032" s="356"/>
      <c r="N3032"/>
      <c r="O3032" s="361"/>
      <c r="P3032" s="356"/>
    </row>
    <row r="3033" spans="1:16">
      <c r="A3033" s="356"/>
      <c r="B3033" s="357"/>
      <c r="C3033" s="356"/>
      <c r="D3033" s="356"/>
      <c r="E3033" s="356"/>
      <c r="F3033" s="356"/>
      <c r="G3033" s="356"/>
      <c r="H3033" s="358"/>
      <c r="I3033" s="359"/>
      <c r="J3033" s="360"/>
      <c r="K3033" s="360"/>
      <c r="L3033" s="22"/>
      <c r="M3033" s="356"/>
      <c r="N3033"/>
      <c r="O3033" s="361"/>
      <c r="P3033" s="356"/>
    </row>
    <row r="3034" spans="1:16">
      <c r="A3034" s="356"/>
      <c r="B3034" s="357"/>
      <c r="C3034" s="356"/>
      <c r="D3034" s="356"/>
      <c r="E3034" s="356"/>
      <c r="F3034" s="356"/>
      <c r="G3034" s="356"/>
      <c r="H3034" s="358"/>
      <c r="I3034" s="359"/>
      <c r="J3034" s="360"/>
      <c r="K3034" s="360"/>
      <c r="L3034" s="22"/>
      <c r="M3034" s="356"/>
      <c r="N3034"/>
      <c r="O3034" s="361"/>
      <c r="P3034" s="356"/>
    </row>
    <row r="3035" spans="1:16">
      <c r="A3035" s="356"/>
      <c r="B3035" s="357"/>
      <c r="C3035" s="356"/>
      <c r="D3035" s="356"/>
      <c r="E3035" s="356"/>
      <c r="F3035" s="356"/>
      <c r="G3035" s="356"/>
      <c r="H3035" s="358"/>
      <c r="I3035" s="359"/>
      <c r="J3035" s="360"/>
      <c r="K3035" s="360"/>
      <c r="L3035" s="22"/>
      <c r="M3035" s="356"/>
      <c r="N3035"/>
      <c r="O3035" s="361"/>
      <c r="P3035" s="356"/>
    </row>
    <row r="3036" spans="1:16">
      <c r="A3036" s="356"/>
      <c r="B3036" s="357"/>
      <c r="C3036" s="356"/>
      <c r="D3036" s="356"/>
      <c r="E3036" s="356"/>
      <c r="F3036" s="356"/>
      <c r="G3036" s="356"/>
      <c r="H3036" s="358"/>
      <c r="I3036" s="359"/>
      <c r="J3036" s="360"/>
      <c r="K3036" s="360"/>
      <c r="L3036" s="22"/>
      <c r="M3036" s="356"/>
      <c r="N3036"/>
      <c r="O3036" s="361"/>
      <c r="P3036" s="356"/>
    </row>
    <row r="3037" spans="1:16">
      <c r="A3037" s="356"/>
      <c r="B3037" s="357"/>
      <c r="C3037" s="356"/>
      <c r="D3037" s="356"/>
      <c r="E3037" s="356"/>
      <c r="F3037" s="356"/>
      <c r="G3037" s="356"/>
      <c r="H3037" s="358"/>
      <c r="I3037" s="359"/>
      <c r="J3037" s="360"/>
      <c r="K3037" s="360"/>
      <c r="L3037" s="22"/>
      <c r="M3037" s="356"/>
      <c r="N3037"/>
      <c r="O3037" s="361"/>
      <c r="P3037" s="356"/>
    </row>
    <row r="3038" spans="1:16">
      <c r="A3038" s="356"/>
      <c r="B3038" s="357"/>
      <c r="C3038" s="356"/>
      <c r="D3038" s="356"/>
      <c r="E3038" s="356"/>
      <c r="F3038" s="356"/>
      <c r="G3038" s="356"/>
      <c r="H3038" s="358"/>
      <c r="I3038" s="359"/>
      <c r="J3038" s="360"/>
      <c r="K3038" s="360"/>
      <c r="L3038" s="22"/>
      <c r="M3038" s="356"/>
      <c r="N3038"/>
      <c r="O3038" s="361"/>
      <c r="P3038" s="356"/>
    </row>
    <row r="3039" spans="1:16">
      <c r="A3039" s="356"/>
      <c r="B3039" s="357"/>
      <c r="C3039" s="356"/>
      <c r="D3039" s="356"/>
      <c r="E3039" s="356"/>
      <c r="F3039" s="356"/>
      <c r="G3039" s="356"/>
      <c r="H3039" s="358"/>
      <c r="I3039" s="359"/>
      <c r="J3039" s="360"/>
      <c r="K3039" s="360"/>
      <c r="L3039" s="22"/>
      <c r="M3039" s="356"/>
      <c r="N3039"/>
      <c r="O3039" s="361"/>
      <c r="P3039" s="356"/>
    </row>
    <row r="3040" spans="1:16">
      <c r="A3040" s="356"/>
      <c r="B3040" s="357"/>
      <c r="C3040" s="356"/>
      <c r="D3040" s="356"/>
      <c r="E3040" s="356"/>
      <c r="F3040" s="356"/>
      <c r="G3040" s="356"/>
      <c r="H3040" s="358"/>
      <c r="I3040" s="359"/>
      <c r="J3040" s="360"/>
      <c r="K3040" s="360"/>
      <c r="L3040" s="22"/>
      <c r="M3040" s="356"/>
      <c r="N3040"/>
      <c r="O3040" s="361"/>
      <c r="P3040" s="356"/>
    </row>
    <row r="3041" spans="1:16">
      <c r="A3041" s="356"/>
      <c r="B3041" s="357"/>
      <c r="C3041" s="356"/>
      <c r="D3041" s="356"/>
      <c r="E3041" s="356"/>
      <c r="F3041" s="356"/>
      <c r="G3041" s="356"/>
      <c r="H3041" s="358"/>
      <c r="I3041" s="359"/>
      <c r="J3041" s="360"/>
      <c r="K3041" s="360"/>
      <c r="L3041" s="22"/>
      <c r="M3041" s="356"/>
      <c r="N3041"/>
      <c r="O3041" s="361"/>
      <c r="P3041" s="356"/>
    </row>
    <row r="3042" spans="1:16">
      <c r="A3042" s="356"/>
      <c r="B3042" s="357"/>
      <c r="C3042" s="356"/>
      <c r="D3042" s="356"/>
      <c r="E3042" s="356"/>
      <c r="F3042" s="356"/>
      <c r="G3042" s="356"/>
      <c r="H3042" s="358"/>
      <c r="I3042" s="359"/>
      <c r="J3042" s="360"/>
      <c r="K3042" s="360"/>
      <c r="L3042" s="22"/>
      <c r="M3042" s="356"/>
      <c r="N3042"/>
      <c r="O3042" s="361"/>
      <c r="P3042" s="356"/>
    </row>
    <row r="3043" spans="1:16">
      <c r="A3043" s="356"/>
      <c r="B3043" s="357"/>
      <c r="C3043" s="356"/>
      <c r="D3043" s="356"/>
      <c r="E3043" s="356"/>
      <c r="F3043" s="356"/>
      <c r="G3043" s="356"/>
      <c r="H3043" s="358"/>
      <c r="I3043" s="359"/>
      <c r="J3043" s="360"/>
      <c r="K3043" s="360"/>
      <c r="L3043" s="22"/>
      <c r="M3043" s="356"/>
      <c r="N3043"/>
      <c r="O3043" s="361"/>
      <c r="P3043" s="356"/>
    </row>
    <row r="3044" spans="1:16">
      <c r="A3044" s="356"/>
      <c r="B3044" s="357"/>
      <c r="C3044" s="356"/>
      <c r="D3044" s="356"/>
      <c r="E3044" s="356"/>
      <c r="F3044" s="356"/>
      <c r="G3044" s="356"/>
      <c r="H3044" s="358"/>
      <c r="I3044" s="359"/>
      <c r="J3044" s="360"/>
      <c r="K3044" s="360"/>
      <c r="L3044" s="22"/>
      <c r="M3044" s="356"/>
      <c r="N3044"/>
      <c r="O3044" s="361"/>
      <c r="P3044" s="356"/>
    </row>
    <row r="3045" spans="1:16">
      <c r="A3045" s="356"/>
      <c r="B3045" s="357"/>
      <c r="C3045" s="356"/>
      <c r="D3045" s="356"/>
      <c r="E3045" s="356"/>
      <c r="F3045" s="356"/>
      <c r="G3045" s="356"/>
      <c r="H3045" s="358"/>
      <c r="I3045" s="359"/>
      <c r="J3045" s="360"/>
      <c r="K3045" s="360"/>
      <c r="L3045" s="22"/>
      <c r="M3045" s="356"/>
      <c r="N3045"/>
      <c r="O3045" s="361"/>
      <c r="P3045" s="356"/>
    </row>
    <row r="3046" spans="1:16">
      <c r="A3046" s="356"/>
      <c r="B3046" s="357"/>
      <c r="C3046" s="356"/>
      <c r="D3046" s="356"/>
      <c r="E3046" s="356"/>
      <c r="F3046" s="356"/>
      <c r="G3046" s="356"/>
      <c r="H3046" s="358"/>
      <c r="I3046" s="359"/>
      <c r="J3046" s="360"/>
      <c r="K3046" s="360"/>
      <c r="L3046" s="22"/>
      <c r="M3046" s="356"/>
      <c r="N3046"/>
      <c r="O3046" s="361"/>
      <c r="P3046" s="356"/>
    </row>
    <row r="3047" spans="1:16">
      <c r="A3047" s="356"/>
      <c r="B3047" s="357"/>
      <c r="C3047" s="356"/>
      <c r="D3047" s="356"/>
      <c r="E3047" s="356"/>
      <c r="F3047" s="356"/>
      <c r="G3047" s="356"/>
      <c r="H3047" s="358"/>
      <c r="I3047" s="359"/>
      <c r="J3047" s="360"/>
      <c r="K3047" s="360"/>
      <c r="L3047" s="22"/>
      <c r="M3047" s="356"/>
      <c r="N3047"/>
      <c r="O3047" s="361"/>
      <c r="P3047" s="356"/>
    </row>
    <row r="3048" spans="1:16">
      <c r="A3048" s="356"/>
      <c r="B3048" s="357"/>
      <c r="C3048" s="356"/>
      <c r="D3048" s="356"/>
      <c r="E3048" s="356"/>
      <c r="F3048" s="356"/>
      <c r="G3048" s="356"/>
      <c r="H3048" s="358"/>
      <c r="I3048" s="359"/>
      <c r="J3048" s="360"/>
      <c r="K3048" s="360"/>
      <c r="L3048" s="22"/>
      <c r="M3048" s="356"/>
      <c r="N3048"/>
      <c r="O3048" s="361"/>
      <c r="P3048" s="356"/>
    </row>
    <row r="3049" spans="1:16">
      <c r="A3049" s="356"/>
      <c r="B3049" s="357"/>
      <c r="C3049" s="356"/>
      <c r="D3049" s="356"/>
      <c r="E3049" s="356"/>
      <c r="F3049" s="356"/>
      <c r="G3049" s="356"/>
      <c r="H3049" s="358"/>
      <c r="I3049" s="359"/>
      <c r="J3049" s="360"/>
      <c r="K3049" s="360"/>
      <c r="L3049" s="22"/>
      <c r="M3049" s="356"/>
      <c r="N3049"/>
      <c r="O3049" s="361"/>
      <c r="P3049" s="356"/>
    </row>
    <row r="3050" spans="1:16">
      <c r="A3050" s="356"/>
      <c r="B3050" s="357"/>
      <c r="C3050" s="356"/>
      <c r="D3050" s="356"/>
      <c r="E3050" s="356"/>
      <c r="F3050" s="356"/>
      <c r="G3050" s="356"/>
      <c r="H3050" s="358"/>
      <c r="I3050" s="359"/>
      <c r="J3050" s="360"/>
      <c r="K3050" s="360"/>
      <c r="L3050" s="22"/>
      <c r="M3050" s="356"/>
      <c r="N3050"/>
      <c r="O3050" s="361"/>
      <c r="P3050" s="356"/>
    </row>
    <row r="3051" spans="1:16">
      <c r="A3051" s="356"/>
      <c r="B3051" s="357"/>
      <c r="C3051" s="356"/>
      <c r="D3051" s="356"/>
      <c r="E3051" s="356"/>
      <c r="F3051" s="356"/>
      <c r="G3051" s="356"/>
      <c r="H3051" s="358"/>
      <c r="I3051" s="359"/>
      <c r="J3051" s="360"/>
      <c r="K3051" s="360"/>
      <c r="L3051" s="22"/>
      <c r="M3051" s="356"/>
      <c r="N3051"/>
      <c r="O3051" s="361"/>
      <c r="P3051" s="356"/>
    </row>
    <row r="3052" spans="1:16">
      <c r="A3052" s="356"/>
      <c r="B3052" s="357"/>
      <c r="C3052" s="356"/>
      <c r="D3052" s="356"/>
      <c r="E3052" s="356"/>
      <c r="F3052" s="356"/>
      <c r="G3052" s="356"/>
      <c r="H3052" s="358"/>
      <c r="I3052" s="359"/>
      <c r="J3052" s="360"/>
      <c r="K3052" s="360"/>
      <c r="L3052" s="22"/>
      <c r="M3052" s="356"/>
      <c r="N3052"/>
      <c r="O3052" s="361"/>
      <c r="P3052" s="356"/>
    </row>
    <row r="3053" spans="1:16">
      <c r="A3053" s="356"/>
      <c r="B3053" s="357"/>
      <c r="C3053" s="356"/>
      <c r="D3053" s="356"/>
      <c r="E3053" s="356"/>
      <c r="F3053" s="356"/>
      <c r="G3053" s="356"/>
      <c r="H3053" s="358"/>
      <c r="I3053" s="359"/>
      <c r="J3053" s="360"/>
      <c r="K3053" s="360"/>
      <c r="L3053" s="22"/>
      <c r="M3053" s="356"/>
      <c r="N3053"/>
      <c r="O3053" s="361"/>
      <c r="P3053" s="356"/>
    </row>
    <row r="3054" spans="1:16">
      <c r="A3054" s="356"/>
      <c r="B3054" s="357"/>
      <c r="C3054" s="356"/>
      <c r="D3054" s="356"/>
      <c r="E3054" s="356"/>
      <c r="F3054" s="356"/>
      <c r="G3054" s="356"/>
      <c r="H3054" s="358"/>
      <c r="I3054" s="359"/>
      <c r="J3054" s="360"/>
      <c r="K3054" s="360"/>
      <c r="L3054" s="22"/>
      <c r="M3054" s="356"/>
      <c r="N3054"/>
      <c r="O3054" s="361"/>
      <c r="P3054" s="356"/>
    </row>
    <row r="3055" spans="1:16">
      <c r="A3055" s="356"/>
      <c r="B3055" s="357"/>
      <c r="C3055" s="356"/>
      <c r="D3055" s="356"/>
      <c r="E3055" s="356"/>
      <c r="F3055" s="356"/>
      <c r="G3055" s="356"/>
      <c r="H3055" s="358"/>
      <c r="I3055" s="359"/>
      <c r="J3055" s="360"/>
      <c r="K3055" s="360"/>
      <c r="L3055" s="22"/>
      <c r="M3055" s="356"/>
      <c r="N3055"/>
      <c r="O3055" s="361"/>
      <c r="P3055" s="356"/>
    </row>
    <row r="3056" spans="1:16">
      <c r="A3056" s="356"/>
      <c r="B3056" s="357"/>
      <c r="C3056" s="356"/>
      <c r="D3056" s="356"/>
      <c r="E3056" s="356"/>
      <c r="F3056" s="356"/>
      <c r="G3056" s="356"/>
      <c r="H3056" s="358"/>
      <c r="I3056" s="359"/>
      <c r="J3056" s="360"/>
      <c r="K3056" s="360"/>
      <c r="L3056" s="22"/>
      <c r="M3056" s="356"/>
      <c r="N3056"/>
      <c r="O3056" s="361"/>
      <c r="P3056" s="356"/>
    </row>
    <row r="3057" spans="1:16">
      <c r="A3057" s="356"/>
      <c r="B3057" s="357"/>
      <c r="C3057" s="356"/>
      <c r="D3057" s="356"/>
      <c r="E3057" s="356"/>
      <c r="F3057" s="356"/>
      <c r="G3057" s="356"/>
      <c r="H3057" s="358"/>
      <c r="I3057" s="359"/>
      <c r="J3057" s="360"/>
      <c r="K3057" s="360"/>
      <c r="L3057" s="22"/>
      <c r="M3057" s="356"/>
      <c r="N3057"/>
      <c r="O3057" s="361"/>
      <c r="P3057" s="356"/>
    </row>
    <row r="3058" spans="1:16">
      <c r="A3058" s="356"/>
      <c r="B3058" s="357"/>
      <c r="C3058" s="356"/>
      <c r="D3058" s="356"/>
      <c r="E3058" s="356"/>
      <c r="F3058" s="356"/>
      <c r="G3058" s="356"/>
      <c r="H3058" s="358"/>
      <c r="I3058" s="359"/>
      <c r="J3058" s="360"/>
      <c r="K3058" s="360"/>
      <c r="L3058" s="22"/>
      <c r="M3058" s="356"/>
      <c r="N3058"/>
      <c r="O3058" s="361"/>
      <c r="P3058" s="356"/>
    </row>
    <row r="3059" spans="1:16">
      <c r="A3059" s="356"/>
      <c r="B3059" s="357"/>
      <c r="C3059" s="356"/>
      <c r="D3059" s="356"/>
      <c r="E3059" s="356"/>
      <c r="F3059" s="356"/>
      <c r="G3059" s="356"/>
      <c r="H3059" s="358"/>
      <c r="I3059" s="359"/>
      <c r="J3059" s="360"/>
      <c r="K3059" s="360"/>
      <c r="L3059" s="22"/>
      <c r="M3059" s="356"/>
      <c r="N3059"/>
      <c r="O3059" s="361"/>
      <c r="P3059" s="356"/>
    </row>
    <row r="3060" spans="1:16">
      <c r="A3060" s="356"/>
      <c r="B3060" s="357"/>
      <c r="C3060" s="356"/>
      <c r="D3060" s="356"/>
      <c r="E3060" s="356"/>
      <c r="F3060" s="356"/>
      <c r="G3060" s="356"/>
      <c r="H3060" s="358"/>
      <c r="I3060" s="359"/>
      <c r="J3060" s="360"/>
      <c r="K3060" s="360"/>
      <c r="L3060" s="22"/>
      <c r="M3060" s="356"/>
      <c r="N3060"/>
      <c r="O3060" s="361"/>
      <c r="P3060" s="356"/>
    </row>
    <row r="3061" spans="1:16">
      <c r="A3061" s="356"/>
      <c r="B3061" s="357"/>
      <c r="C3061" s="356"/>
      <c r="D3061" s="356"/>
      <c r="E3061" s="356"/>
      <c r="F3061" s="356"/>
      <c r="G3061" s="356"/>
      <c r="H3061" s="358"/>
      <c r="I3061" s="359"/>
      <c r="J3061" s="360"/>
      <c r="K3061" s="360"/>
      <c r="L3061" s="22"/>
      <c r="M3061" s="356"/>
      <c r="N3061"/>
      <c r="O3061" s="361"/>
      <c r="P3061" s="356"/>
    </row>
    <row r="3062" spans="1:16">
      <c r="A3062" s="356"/>
      <c r="B3062" s="357"/>
      <c r="C3062" s="356"/>
      <c r="D3062" s="356"/>
      <c r="E3062" s="356"/>
      <c r="F3062" s="356"/>
      <c r="G3062" s="356"/>
      <c r="H3062" s="358"/>
      <c r="I3062" s="359"/>
      <c r="J3062" s="360"/>
      <c r="K3062" s="360"/>
      <c r="L3062" s="22"/>
      <c r="M3062" s="356"/>
      <c r="N3062"/>
      <c r="O3062" s="361"/>
      <c r="P3062" s="356"/>
    </row>
    <row r="3063" spans="1:16">
      <c r="A3063" s="356"/>
      <c r="B3063" s="357"/>
      <c r="C3063" s="356"/>
      <c r="D3063" s="356"/>
      <c r="E3063" s="356"/>
      <c r="F3063" s="356"/>
      <c r="G3063" s="356"/>
      <c r="H3063" s="358"/>
      <c r="I3063" s="359"/>
      <c r="J3063" s="360"/>
      <c r="K3063" s="360"/>
      <c r="L3063" s="22"/>
      <c r="M3063" s="356"/>
      <c r="N3063"/>
      <c r="O3063" s="361"/>
      <c r="P3063" s="356"/>
    </row>
    <row r="3064" spans="1:16">
      <c r="A3064" s="356"/>
      <c r="B3064" s="357"/>
      <c r="C3064" s="356"/>
      <c r="D3064" s="356"/>
      <c r="E3064" s="356"/>
      <c r="F3064" s="356"/>
      <c r="G3064" s="356"/>
      <c r="H3064" s="358"/>
      <c r="I3064" s="359"/>
      <c r="J3064" s="360"/>
      <c r="K3064" s="360"/>
      <c r="L3064" s="22"/>
      <c r="M3064" s="356"/>
      <c r="N3064"/>
      <c r="O3064" s="361"/>
      <c r="P3064" s="356"/>
    </row>
    <row r="3065" spans="1:16">
      <c r="A3065" s="356"/>
      <c r="B3065" s="357"/>
      <c r="C3065" s="356"/>
      <c r="D3065" s="356"/>
      <c r="E3065" s="356"/>
      <c r="F3065" s="356"/>
      <c r="G3065" s="356"/>
      <c r="H3065" s="358"/>
      <c r="I3065" s="359"/>
      <c r="J3065" s="360"/>
      <c r="K3065" s="360"/>
      <c r="L3065" s="22"/>
      <c r="M3065" s="356"/>
      <c r="N3065"/>
      <c r="O3065" s="361"/>
      <c r="P3065" s="356"/>
    </row>
    <row r="3066" spans="1:16">
      <c r="A3066" s="356"/>
      <c r="B3066" s="357"/>
      <c r="C3066" s="356"/>
      <c r="D3066" s="356"/>
      <c r="E3066" s="356"/>
      <c r="F3066" s="356"/>
      <c r="G3066" s="356"/>
      <c r="H3066" s="358"/>
      <c r="I3066" s="359"/>
      <c r="J3066" s="360"/>
      <c r="K3066" s="360"/>
      <c r="L3066" s="22"/>
      <c r="M3066" s="356"/>
      <c r="N3066"/>
      <c r="O3066" s="361"/>
      <c r="P3066" s="356"/>
    </row>
    <row r="3067" spans="1:16">
      <c r="A3067" s="356"/>
      <c r="B3067" s="357"/>
      <c r="C3067" s="356"/>
      <c r="D3067" s="356"/>
      <c r="E3067" s="356"/>
      <c r="F3067" s="356"/>
      <c r="G3067" s="356"/>
      <c r="H3067" s="358"/>
      <c r="I3067" s="359"/>
      <c r="J3067" s="360"/>
      <c r="K3067" s="360"/>
      <c r="L3067" s="22"/>
      <c r="M3067" s="356"/>
      <c r="N3067"/>
      <c r="O3067" s="361"/>
      <c r="P3067" s="356"/>
    </row>
    <row r="3068" spans="1:16">
      <c r="A3068" s="356"/>
      <c r="B3068" s="357"/>
      <c r="C3068" s="356"/>
      <c r="D3068" s="356"/>
      <c r="E3068" s="356"/>
      <c r="F3068" s="356"/>
      <c r="G3068" s="356"/>
      <c r="H3068" s="358"/>
      <c r="I3068" s="359"/>
      <c r="J3068" s="360"/>
      <c r="K3068" s="360"/>
      <c r="L3068" s="22"/>
      <c r="M3068" s="356"/>
      <c r="N3068"/>
      <c r="O3068" s="361"/>
      <c r="P3068" s="356"/>
    </row>
    <row r="3069" spans="1:16">
      <c r="A3069" s="356"/>
      <c r="B3069" s="357"/>
      <c r="C3069" s="356"/>
      <c r="D3069" s="356"/>
      <c r="E3069" s="356"/>
      <c r="F3069" s="356"/>
      <c r="G3069" s="356"/>
      <c r="H3069" s="358"/>
      <c r="I3069" s="359"/>
      <c r="J3069" s="360"/>
      <c r="K3069" s="360"/>
      <c r="L3069" s="22"/>
      <c r="M3069" s="356"/>
      <c r="N3069"/>
      <c r="O3069" s="361"/>
      <c r="P3069" s="356"/>
    </row>
    <row r="3070" spans="1:16">
      <c r="A3070" s="356"/>
      <c r="B3070" s="357"/>
      <c r="C3070" s="356"/>
      <c r="D3070" s="356"/>
      <c r="E3070" s="356"/>
      <c r="F3070" s="356"/>
      <c r="G3070" s="356"/>
      <c r="H3070" s="358"/>
      <c r="I3070" s="359"/>
      <c r="J3070" s="360"/>
      <c r="K3070" s="360"/>
      <c r="L3070" s="22"/>
      <c r="M3070" s="356"/>
      <c r="N3070"/>
      <c r="O3070" s="361"/>
      <c r="P3070" s="356"/>
    </row>
    <row r="3071" spans="1:16">
      <c r="A3071" s="356"/>
      <c r="B3071" s="357"/>
      <c r="C3071" s="356"/>
      <c r="D3071" s="356"/>
      <c r="E3071" s="356"/>
      <c r="F3071" s="356"/>
      <c r="G3071" s="356"/>
      <c r="H3071" s="358"/>
      <c r="I3071" s="359"/>
      <c r="J3071" s="360"/>
      <c r="K3071" s="360"/>
      <c r="L3071" s="22"/>
      <c r="M3071" s="356"/>
      <c r="N3071"/>
      <c r="O3071" s="361"/>
      <c r="P3071" s="356"/>
    </row>
    <row r="3072" spans="1:16">
      <c r="A3072" s="356"/>
      <c r="B3072" s="357"/>
      <c r="C3072" s="356"/>
      <c r="D3072" s="356"/>
      <c r="E3072" s="356"/>
      <c r="F3072" s="356"/>
      <c r="G3072" s="356"/>
      <c r="H3072" s="358"/>
      <c r="I3072" s="359"/>
      <c r="J3072" s="360"/>
      <c r="K3072" s="360"/>
      <c r="L3072" s="22"/>
      <c r="M3072" s="356"/>
      <c r="N3072"/>
      <c r="O3072" s="361"/>
      <c r="P3072" s="356"/>
    </row>
    <row r="3073" spans="1:16">
      <c r="A3073" s="356"/>
      <c r="B3073" s="357"/>
      <c r="C3073" s="356"/>
      <c r="D3073" s="356"/>
      <c r="E3073" s="356"/>
      <c r="F3073" s="356"/>
      <c r="G3073" s="356"/>
      <c r="H3073" s="358"/>
      <c r="I3073" s="359"/>
      <c r="J3073" s="360"/>
      <c r="K3073" s="360"/>
      <c r="L3073" s="22"/>
      <c r="M3073" s="356"/>
      <c r="N3073"/>
      <c r="O3073" s="361"/>
      <c r="P3073" s="356"/>
    </row>
    <row r="3074" spans="1:16">
      <c r="A3074" s="356"/>
      <c r="B3074" s="357"/>
      <c r="C3074" s="356"/>
      <c r="D3074" s="356"/>
      <c r="E3074" s="356"/>
      <c r="F3074" s="356"/>
      <c r="G3074" s="356"/>
      <c r="H3074" s="358"/>
      <c r="I3074" s="359"/>
      <c r="J3074" s="360"/>
      <c r="K3074" s="360"/>
      <c r="L3074" s="22"/>
      <c r="M3074" s="356"/>
      <c r="N3074"/>
      <c r="O3074" s="361"/>
      <c r="P3074" s="356"/>
    </row>
    <row r="3075" spans="1:16">
      <c r="A3075" s="356"/>
      <c r="B3075" s="357"/>
      <c r="C3075" s="356"/>
      <c r="D3075" s="356"/>
      <c r="E3075" s="356"/>
      <c r="F3075" s="356"/>
      <c r="G3075" s="356"/>
      <c r="H3075" s="358"/>
      <c r="I3075" s="359"/>
      <c r="J3075" s="360"/>
      <c r="K3075" s="360"/>
      <c r="L3075" s="22"/>
      <c r="M3075" s="356"/>
      <c r="N3075"/>
      <c r="O3075" s="361"/>
      <c r="P3075" s="356"/>
    </row>
    <row r="3076" spans="1:16">
      <c r="A3076" s="356"/>
      <c r="B3076" s="357"/>
      <c r="C3076" s="356"/>
      <c r="D3076" s="356"/>
      <c r="E3076" s="356"/>
      <c r="F3076" s="356"/>
      <c r="G3076" s="356"/>
      <c r="H3076" s="358"/>
      <c r="I3076" s="359"/>
      <c r="J3076" s="360"/>
      <c r="K3076" s="360"/>
      <c r="L3076" s="22"/>
      <c r="M3076" s="356"/>
      <c r="N3076"/>
      <c r="O3076" s="361"/>
      <c r="P3076" s="356"/>
    </row>
    <row r="3077" spans="1:16">
      <c r="A3077" s="356"/>
      <c r="B3077" s="357"/>
      <c r="C3077" s="356"/>
      <c r="D3077" s="356"/>
      <c r="E3077" s="356"/>
      <c r="F3077" s="356"/>
      <c r="G3077" s="356"/>
      <c r="H3077" s="358"/>
      <c r="I3077" s="359"/>
      <c r="J3077" s="360"/>
      <c r="K3077" s="360"/>
      <c r="L3077" s="22"/>
      <c r="M3077" s="356"/>
      <c r="N3077"/>
      <c r="O3077" s="361"/>
      <c r="P3077" s="356"/>
    </row>
    <row r="3078" spans="1:16">
      <c r="A3078" s="356"/>
      <c r="B3078" s="357"/>
      <c r="C3078" s="356"/>
      <c r="D3078" s="356"/>
      <c r="E3078" s="356"/>
      <c r="F3078" s="356"/>
      <c r="G3078" s="356"/>
      <c r="H3078" s="358"/>
      <c r="I3078" s="359"/>
      <c r="J3078" s="360"/>
      <c r="K3078" s="360"/>
      <c r="L3078" s="22"/>
      <c r="M3078" s="356"/>
      <c r="N3078"/>
      <c r="O3078" s="361"/>
      <c r="P3078" s="356"/>
    </row>
    <row r="3079" spans="1:16">
      <c r="A3079" s="356"/>
      <c r="B3079" s="357"/>
      <c r="C3079" s="356"/>
      <c r="D3079" s="356"/>
      <c r="E3079" s="356"/>
      <c r="F3079" s="356"/>
      <c r="G3079" s="356"/>
      <c r="H3079" s="358"/>
      <c r="I3079" s="359"/>
      <c r="J3079" s="360"/>
      <c r="K3079" s="360"/>
      <c r="L3079" s="22"/>
      <c r="M3079" s="356"/>
      <c r="N3079"/>
      <c r="O3079" s="361"/>
      <c r="P3079" s="356"/>
    </row>
    <row r="3080" spans="1:16">
      <c r="A3080" s="356"/>
      <c r="B3080" s="357"/>
      <c r="C3080" s="356"/>
      <c r="D3080" s="356"/>
      <c r="E3080" s="356"/>
      <c r="F3080" s="356"/>
      <c r="G3080" s="356"/>
      <c r="H3080" s="358"/>
      <c r="I3080" s="359"/>
      <c r="J3080" s="360"/>
      <c r="K3080" s="360"/>
      <c r="L3080" s="22"/>
      <c r="M3080" s="356"/>
      <c r="N3080"/>
      <c r="O3080" s="361"/>
      <c r="P3080" s="356"/>
    </row>
    <row r="3081" spans="1:16">
      <c r="A3081" s="356"/>
      <c r="B3081" s="357"/>
      <c r="C3081" s="356"/>
      <c r="D3081" s="356"/>
      <c r="E3081" s="356"/>
      <c r="F3081" s="356"/>
      <c r="G3081" s="356"/>
      <c r="H3081" s="358"/>
      <c r="I3081" s="359"/>
      <c r="J3081" s="360"/>
      <c r="K3081" s="360"/>
      <c r="L3081" s="22"/>
      <c r="M3081" s="356"/>
      <c r="N3081"/>
      <c r="O3081" s="361"/>
      <c r="P3081" s="356"/>
    </row>
    <row r="3082" spans="1:16">
      <c r="A3082" s="356"/>
      <c r="B3082" s="357"/>
      <c r="C3082" s="356"/>
      <c r="D3082" s="356"/>
      <c r="E3082" s="356"/>
      <c r="F3082" s="356"/>
      <c r="G3082" s="356"/>
      <c r="H3082" s="358"/>
      <c r="I3082" s="359"/>
      <c r="J3082" s="360"/>
      <c r="K3082" s="360"/>
      <c r="L3082" s="22"/>
      <c r="M3082" s="356"/>
      <c r="N3082"/>
      <c r="O3082" s="361"/>
      <c r="P3082" s="356"/>
    </row>
    <row r="3083" spans="1:16">
      <c r="A3083" s="356"/>
      <c r="B3083" s="357"/>
      <c r="C3083" s="356"/>
      <c r="D3083" s="356"/>
      <c r="E3083" s="356"/>
      <c r="F3083" s="356"/>
      <c r="G3083" s="356"/>
      <c r="H3083" s="358"/>
      <c r="I3083" s="359"/>
      <c r="J3083" s="360"/>
      <c r="K3083" s="360"/>
      <c r="L3083" s="22"/>
      <c r="M3083" s="356"/>
      <c r="N3083"/>
      <c r="O3083" s="361"/>
      <c r="P3083" s="356"/>
    </row>
    <row r="3084" spans="1:16">
      <c r="A3084" s="356"/>
      <c r="B3084" s="357"/>
      <c r="C3084" s="356"/>
      <c r="D3084" s="356"/>
      <c r="E3084" s="356"/>
      <c r="F3084" s="356"/>
      <c r="G3084" s="356"/>
      <c r="H3084" s="358"/>
      <c r="I3084" s="359"/>
      <c r="J3084" s="360"/>
      <c r="K3084" s="360"/>
      <c r="L3084" s="22"/>
      <c r="M3084" s="356"/>
      <c r="N3084"/>
      <c r="O3084" s="361"/>
      <c r="P3084" s="356"/>
    </row>
    <row r="3085" spans="1:16">
      <c r="A3085" s="356"/>
      <c r="B3085" s="357"/>
      <c r="C3085" s="356"/>
      <c r="D3085" s="356"/>
      <c r="E3085" s="356"/>
      <c r="F3085" s="356"/>
      <c r="G3085" s="356"/>
      <c r="H3085" s="358"/>
      <c r="I3085" s="359"/>
      <c r="J3085" s="360"/>
      <c r="K3085" s="360"/>
      <c r="L3085" s="22"/>
      <c r="M3085" s="356"/>
      <c r="N3085"/>
      <c r="O3085" s="361"/>
      <c r="P3085" s="356"/>
    </row>
    <row r="3086" spans="1:16">
      <c r="A3086" s="356"/>
      <c r="B3086" s="357"/>
      <c r="C3086" s="356"/>
      <c r="D3086" s="356"/>
      <c r="E3086" s="356"/>
      <c r="F3086" s="356"/>
      <c r="G3086" s="356"/>
      <c r="H3086" s="358"/>
      <c r="I3086" s="359"/>
      <c r="J3086" s="360"/>
      <c r="K3086" s="360"/>
      <c r="L3086" s="22"/>
      <c r="M3086" s="356"/>
      <c r="N3086"/>
      <c r="O3086" s="361"/>
      <c r="P3086" s="356"/>
    </row>
    <row r="3087" spans="1:16">
      <c r="A3087" s="356"/>
      <c r="B3087" s="357"/>
      <c r="C3087" s="356"/>
      <c r="D3087" s="356"/>
      <c r="E3087" s="356"/>
      <c r="F3087" s="356"/>
      <c r="G3087" s="356"/>
      <c r="H3087" s="358"/>
      <c r="I3087" s="359"/>
      <c r="J3087" s="360"/>
      <c r="K3087" s="360"/>
      <c r="L3087" s="22"/>
      <c r="M3087" s="356"/>
      <c r="N3087"/>
      <c r="O3087" s="361"/>
      <c r="P3087" s="356"/>
    </row>
    <row r="3088" spans="1:16">
      <c r="A3088" s="356"/>
      <c r="B3088" s="357"/>
      <c r="C3088" s="356"/>
      <c r="D3088" s="356"/>
      <c r="E3088" s="356"/>
      <c r="F3088" s="356"/>
      <c r="G3088" s="356"/>
      <c r="H3088" s="358"/>
      <c r="I3088" s="359"/>
      <c r="J3088" s="360"/>
      <c r="K3088" s="360"/>
      <c r="L3088" s="22"/>
      <c r="M3088" s="356"/>
      <c r="N3088"/>
      <c r="O3088" s="361"/>
      <c r="P3088" s="356"/>
    </row>
    <row r="3089" spans="1:16">
      <c r="A3089" s="356"/>
      <c r="B3089" s="357"/>
      <c r="C3089" s="356"/>
      <c r="D3089" s="356"/>
      <c r="E3089" s="356"/>
      <c r="F3089" s="356"/>
      <c r="G3089" s="356"/>
      <c r="H3089" s="358"/>
      <c r="I3089" s="359"/>
      <c r="J3089" s="360"/>
      <c r="K3089" s="360"/>
      <c r="L3089" s="22"/>
      <c r="M3089" s="356"/>
      <c r="N3089"/>
      <c r="O3089" s="361"/>
      <c r="P3089" s="356"/>
    </row>
    <row r="3090" spans="1:16">
      <c r="A3090" s="356"/>
      <c r="B3090" s="357"/>
      <c r="C3090" s="356"/>
      <c r="D3090" s="356"/>
      <c r="E3090" s="356"/>
      <c r="F3090" s="356"/>
      <c r="G3090" s="356"/>
      <c r="H3090" s="358"/>
      <c r="I3090" s="359"/>
      <c r="J3090" s="360"/>
      <c r="K3090" s="360"/>
      <c r="L3090" s="22"/>
      <c r="M3090" s="356"/>
      <c r="N3090"/>
      <c r="O3090" s="361"/>
      <c r="P3090" s="356"/>
    </row>
    <row r="3091" spans="1:16">
      <c r="A3091" s="356"/>
      <c r="B3091" s="357"/>
      <c r="C3091" s="356"/>
      <c r="D3091" s="356"/>
      <c r="E3091" s="356"/>
      <c r="F3091" s="356"/>
      <c r="G3091" s="356"/>
      <c r="H3091" s="358"/>
      <c r="I3091" s="359"/>
      <c r="J3091" s="360"/>
      <c r="K3091" s="360"/>
      <c r="L3091" s="22"/>
      <c r="M3091" s="356"/>
      <c r="N3091"/>
      <c r="O3091" s="361"/>
      <c r="P3091" s="356"/>
    </row>
    <row r="3092" spans="1:16">
      <c r="A3092" s="356"/>
      <c r="B3092" s="357"/>
      <c r="C3092" s="356"/>
      <c r="D3092" s="356"/>
      <c r="E3092" s="356"/>
      <c r="F3092" s="356"/>
      <c r="G3092" s="356"/>
      <c r="H3092" s="358"/>
      <c r="I3092" s="359"/>
      <c r="J3092" s="360"/>
      <c r="K3092" s="360"/>
      <c r="L3092" s="22"/>
      <c r="M3092" s="356"/>
      <c r="N3092"/>
      <c r="O3092" s="361"/>
      <c r="P3092" s="356"/>
    </row>
    <row r="3093" spans="1:16">
      <c r="A3093" s="356"/>
      <c r="B3093" s="357"/>
      <c r="C3093" s="356"/>
      <c r="D3093" s="356"/>
      <c r="E3093" s="356"/>
      <c r="F3093" s="356"/>
      <c r="G3093" s="356"/>
      <c r="H3093" s="358"/>
      <c r="I3093" s="359"/>
      <c r="J3093" s="360"/>
      <c r="K3093" s="360"/>
      <c r="L3093" s="22"/>
      <c r="M3093" s="356"/>
      <c r="N3093"/>
      <c r="O3093" s="361"/>
      <c r="P3093" s="356"/>
    </row>
    <row r="3094" spans="1:16">
      <c r="A3094" s="356"/>
      <c r="B3094" s="357"/>
      <c r="C3094" s="356"/>
      <c r="D3094" s="356"/>
      <c r="E3094" s="356"/>
      <c r="F3094" s="356"/>
      <c r="G3094" s="356"/>
      <c r="H3094" s="358"/>
      <c r="I3094" s="359"/>
      <c r="J3094" s="360"/>
      <c r="K3094" s="360"/>
      <c r="L3094" s="22"/>
      <c r="M3094" s="356"/>
      <c r="N3094"/>
      <c r="O3094" s="361"/>
      <c r="P3094" s="356"/>
    </row>
    <row r="3095" spans="1:16">
      <c r="A3095" s="356"/>
      <c r="B3095" s="357"/>
      <c r="C3095" s="356"/>
      <c r="D3095" s="356"/>
      <c r="E3095" s="356"/>
      <c r="F3095" s="356"/>
      <c r="G3095" s="356"/>
      <c r="H3095" s="358"/>
      <c r="I3095" s="359"/>
      <c r="J3095" s="360"/>
      <c r="K3095" s="360"/>
      <c r="L3095" s="22"/>
      <c r="M3095" s="356"/>
      <c r="N3095"/>
      <c r="O3095" s="361"/>
      <c r="P3095" s="356"/>
    </row>
    <row r="3096" spans="1:16">
      <c r="A3096" s="356"/>
      <c r="B3096" s="357"/>
      <c r="C3096" s="356"/>
      <c r="D3096" s="356"/>
      <c r="E3096" s="356"/>
      <c r="F3096" s="356"/>
      <c r="G3096" s="356"/>
      <c r="H3096" s="358"/>
      <c r="I3096" s="359"/>
      <c r="J3096" s="360"/>
      <c r="K3096" s="360"/>
      <c r="L3096" s="22"/>
      <c r="M3096" s="356"/>
      <c r="N3096"/>
      <c r="O3096" s="361"/>
      <c r="P3096" s="356"/>
    </row>
    <row r="3097" spans="1:16">
      <c r="A3097" s="356"/>
      <c r="B3097" s="357"/>
      <c r="C3097" s="356"/>
      <c r="D3097" s="356"/>
      <c r="E3097" s="356"/>
      <c r="F3097" s="356"/>
      <c r="G3097" s="356"/>
      <c r="H3097" s="358"/>
      <c r="I3097" s="359"/>
      <c r="J3097" s="360"/>
      <c r="K3097" s="360"/>
      <c r="L3097" s="22"/>
      <c r="M3097" s="356"/>
      <c r="N3097"/>
      <c r="O3097" s="361"/>
      <c r="P3097" s="356"/>
    </row>
    <row r="3098" spans="1:16">
      <c r="A3098" s="356"/>
      <c r="B3098" s="357"/>
      <c r="C3098" s="356"/>
      <c r="D3098" s="356"/>
      <c r="E3098" s="356"/>
      <c r="F3098" s="356"/>
      <c r="G3098" s="356"/>
      <c r="H3098" s="358"/>
      <c r="I3098" s="359"/>
      <c r="J3098" s="360"/>
      <c r="K3098" s="360"/>
      <c r="L3098" s="22"/>
      <c r="M3098" s="356"/>
      <c r="N3098"/>
      <c r="O3098" s="361"/>
      <c r="P3098" s="356"/>
    </row>
    <row r="3099" spans="1:16">
      <c r="A3099" s="356"/>
      <c r="B3099" s="357"/>
      <c r="C3099" s="356"/>
      <c r="D3099" s="356"/>
      <c r="E3099" s="356"/>
      <c r="F3099" s="356"/>
      <c r="G3099" s="356"/>
      <c r="H3099" s="358"/>
      <c r="I3099" s="359"/>
      <c r="J3099" s="360"/>
      <c r="K3099" s="360"/>
      <c r="L3099" s="22"/>
      <c r="M3099" s="356"/>
      <c r="N3099"/>
      <c r="O3099" s="361"/>
      <c r="P3099" s="356"/>
    </row>
    <row r="3100" spans="1:16">
      <c r="A3100" s="356"/>
      <c r="B3100" s="357"/>
      <c r="C3100" s="356"/>
      <c r="D3100" s="356"/>
      <c r="E3100" s="356"/>
      <c r="F3100" s="356"/>
      <c r="G3100" s="356"/>
      <c r="H3100" s="358"/>
      <c r="I3100" s="359"/>
      <c r="J3100" s="360"/>
      <c r="K3100" s="360"/>
      <c r="L3100" s="22"/>
      <c r="M3100" s="356"/>
      <c r="N3100"/>
      <c r="O3100" s="361"/>
      <c r="P3100" s="356"/>
    </row>
    <row r="3101" spans="1:16">
      <c r="A3101" s="356"/>
      <c r="B3101" s="357"/>
      <c r="C3101" s="356"/>
      <c r="D3101" s="356"/>
      <c r="E3101" s="356"/>
      <c r="F3101" s="356"/>
      <c r="G3101" s="356"/>
      <c r="H3101" s="358"/>
      <c r="I3101" s="359"/>
      <c r="J3101" s="360"/>
      <c r="K3101" s="360"/>
      <c r="L3101" s="22"/>
      <c r="M3101" s="356"/>
      <c r="N3101"/>
      <c r="O3101" s="361"/>
      <c r="P3101" s="356"/>
    </row>
    <row r="3102" spans="1:16">
      <c r="A3102" s="356"/>
      <c r="B3102" s="357"/>
      <c r="C3102" s="356"/>
      <c r="D3102" s="356"/>
      <c r="E3102" s="356"/>
      <c r="F3102" s="356"/>
      <c r="G3102" s="356"/>
      <c r="H3102" s="358"/>
      <c r="I3102" s="359"/>
      <c r="J3102" s="360"/>
      <c r="K3102" s="360"/>
      <c r="L3102" s="22"/>
      <c r="M3102" s="356"/>
      <c r="N3102"/>
      <c r="O3102" s="361"/>
      <c r="P3102" s="356"/>
    </row>
    <row r="3103" spans="1:16">
      <c r="A3103" s="356"/>
      <c r="B3103" s="357"/>
      <c r="C3103" s="356"/>
      <c r="D3103" s="356"/>
      <c r="E3103" s="356"/>
      <c r="F3103" s="356"/>
      <c r="G3103" s="356"/>
      <c r="H3103" s="358"/>
      <c r="I3103" s="359"/>
      <c r="J3103" s="360"/>
      <c r="K3103" s="360"/>
      <c r="L3103" s="22"/>
      <c r="M3103" s="356"/>
      <c r="N3103"/>
      <c r="O3103" s="361"/>
      <c r="P3103" s="356"/>
    </row>
    <row r="3104" spans="1:16">
      <c r="A3104" s="356"/>
      <c r="B3104" s="357"/>
      <c r="C3104" s="356"/>
      <c r="D3104" s="356"/>
      <c r="E3104" s="356"/>
      <c r="F3104" s="356"/>
      <c r="G3104" s="356"/>
      <c r="H3104" s="358"/>
      <c r="I3104" s="359"/>
      <c r="J3104" s="360"/>
      <c r="K3104" s="360"/>
      <c r="L3104" s="22"/>
      <c r="M3104" s="356"/>
      <c r="N3104"/>
      <c r="O3104" s="361"/>
      <c r="P3104" s="356"/>
    </row>
    <row r="3105" spans="1:16">
      <c r="A3105" s="356"/>
      <c r="B3105" s="357"/>
      <c r="C3105" s="356"/>
      <c r="D3105" s="356"/>
      <c r="E3105" s="356"/>
      <c r="F3105" s="356"/>
      <c r="G3105" s="356"/>
      <c r="H3105" s="358"/>
      <c r="I3105" s="359"/>
      <c r="J3105" s="360"/>
      <c r="K3105" s="360"/>
      <c r="L3105" s="22"/>
      <c r="M3105" s="356"/>
      <c r="N3105"/>
      <c r="O3105" s="361"/>
      <c r="P3105" s="356"/>
    </row>
    <row r="3106" spans="1:16">
      <c r="A3106" s="356"/>
      <c r="B3106" s="357"/>
      <c r="C3106" s="356"/>
      <c r="D3106" s="356"/>
      <c r="E3106" s="356"/>
      <c r="F3106" s="356"/>
      <c r="G3106" s="356"/>
      <c r="H3106" s="358"/>
      <c r="I3106" s="359"/>
      <c r="J3106" s="360"/>
      <c r="K3106" s="360"/>
      <c r="L3106" s="22"/>
      <c r="M3106" s="356"/>
      <c r="N3106"/>
      <c r="O3106" s="361"/>
      <c r="P3106" s="356"/>
    </row>
    <row r="3107" spans="1:16">
      <c r="A3107" s="356"/>
      <c r="B3107" s="357"/>
      <c r="C3107" s="356"/>
      <c r="D3107" s="356"/>
      <c r="E3107" s="356"/>
      <c r="F3107" s="356"/>
      <c r="G3107" s="356"/>
      <c r="H3107" s="358"/>
      <c r="I3107" s="359"/>
      <c r="J3107" s="360"/>
      <c r="K3107" s="360"/>
      <c r="L3107" s="22"/>
      <c r="M3107" s="356"/>
      <c r="N3107"/>
      <c r="O3107" s="361"/>
      <c r="P3107" s="356"/>
    </row>
    <row r="3108" spans="1:16">
      <c r="A3108" s="356"/>
      <c r="B3108" s="357"/>
      <c r="C3108" s="356"/>
      <c r="D3108" s="356"/>
      <c r="E3108" s="356"/>
      <c r="F3108" s="356"/>
      <c r="G3108" s="356"/>
      <c r="H3108" s="358"/>
      <c r="I3108" s="359"/>
      <c r="J3108" s="360"/>
      <c r="K3108" s="360"/>
      <c r="L3108" s="22"/>
      <c r="M3108" s="356"/>
      <c r="N3108"/>
      <c r="O3108" s="361"/>
      <c r="P3108" s="356"/>
    </row>
    <row r="3109" spans="1:16">
      <c r="A3109" s="356"/>
      <c r="B3109" s="357"/>
      <c r="C3109" s="356"/>
      <c r="D3109" s="356"/>
      <c r="E3109" s="356"/>
      <c r="F3109" s="356"/>
      <c r="G3109" s="356"/>
      <c r="H3109" s="358"/>
      <c r="I3109" s="359"/>
      <c r="J3109" s="360"/>
      <c r="K3109" s="360"/>
      <c r="L3109" s="22"/>
      <c r="M3109" s="356"/>
      <c r="N3109"/>
      <c r="O3109" s="361"/>
      <c r="P3109" s="356"/>
    </row>
    <row r="3110" spans="1:16">
      <c r="A3110" s="356"/>
      <c r="B3110" s="357"/>
      <c r="C3110" s="356"/>
      <c r="D3110" s="356"/>
      <c r="E3110" s="356"/>
      <c r="F3110" s="356"/>
      <c r="G3110" s="356"/>
      <c r="H3110" s="358"/>
      <c r="I3110" s="359"/>
      <c r="J3110" s="360"/>
      <c r="K3110" s="360"/>
      <c r="L3110" s="22"/>
      <c r="M3110" s="356"/>
      <c r="N3110"/>
      <c r="O3110" s="361"/>
      <c r="P3110" s="356"/>
    </row>
    <row r="3111" spans="1:16">
      <c r="A3111" s="356"/>
      <c r="B3111" s="357"/>
      <c r="C3111" s="356"/>
      <c r="D3111" s="356"/>
      <c r="E3111" s="356"/>
      <c r="F3111" s="356"/>
      <c r="G3111" s="356"/>
      <c r="H3111" s="358"/>
      <c r="I3111" s="359"/>
      <c r="J3111" s="360"/>
      <c r="K3111" s="360"/>
      <c r="L3111" s="22"/>
      <c r="M3111" s="356"/>
      <c r="N3111"/>
      <c r="O3111" s="361"/>
      <c r="P3111" s="356"/>
    </row>
    <row r="3112" spans="1:16">
      <c r="A3112" s="356"/>
      <c r="B3112" s="357"/>
      <c r="C3112" s="356"/>
      <c r="D3112" s="356"/>
      <c r="E3112" s="356"/>
      <c r="F3112" s="356"/>
      <c r="G3112" s="356"/>
      <c r="H3112" s="358"/>
      <c r="I3112" s="359"/>
      <c r="J3112" s="360"/>
      <c r="K3112" s="360"/>
      <c r="L3112" s="22"/>
      <c r="M3112" s="356"/>
      <c r="N3112"/>
      <c r="O3112" s="361"/>
      <c r="P3112" s="356"/>
    </row>
    <row r="3113" spans="1:16">
      <c r="A3113" s="356"/>
      <c r="B3113" s="357"/>
      <c r="C3113" s="356"/>
      <c r="D3113" s="356"/>
      <c r="E3113" s="356"/>
      <c r="F3113" s="356"/>
      <c r="G3113" s="356"/>
      <c r="H3113" s="358"/>
      <c r="I3113" s="359"/>
      <c r="J3113" s="360"/>
      <c r="K3113" s="360"/>
      <c r="L3113" s="22"/>
      <c r="M3113" s="356"/>
      <c r="N3113"/>
      <c r="O3113" s="361"/>
      <c r="P3113" s="356"/>
    </row>
    <row r="3114" spans="1:16">
      <c r="A3114" s="356"/>
      <c r="B3114" s="357"/>
      <c r="C3114" s="356"/>
      <c r="D3114" s="356"/>
      <c r="E3114" s="356"/>
      <c r="F3114" s="356"/>
      <c r="G3114" s="356"/>
      <c r="H3114" s="358"/>
      <c r="I3114" s="359"/>
      <c r="J3114" s="360"/>
      <c r="K3114" s="360"/>
      <c r="L3114" s="22"/>
      <c r="M3114" s="356"/>
      <c r="N3114"/>
      <c r="O3114" s="361"/>
      <c r="P3114" s="356"/>
    </row>
    <row r="3115" spans="1:16">
      <c r="A3115" s="356"/>
      <c r="B3115" s="357"/>
      <c r="C3115" s="356"/>
      <c r="D3115" s="356"/>
      <c r="E3115" s="356"/>
      <c r="F3115" s="356"/>
      <c r="G3115" s="356"/>
      <c r="H3115" s="358"/>
      <c r="I3115" s="359"/>
      <c r="J3115" s="360"/>
      <c r="K3115" s="360"/>
      <c r="L3115" s="22"/>
      <c r="M3115" s="356"/>
      <c r="N3115"/>
      <c r="O3115" s="361"/>
      <c r="P3115" s="356"/>
    </row>
    <row r="3116" spans="1:16">
      <c r="A3116" s="356"/>
      <c r="B3116" s="357"/>
      <c r="C3116" s="356"/>
      <c r="D3116" s="356"/>
      <c r="E3116" s="356"/>
      <c r="F3116" s="356"/>
      <c r="G3116" s="356"/>
      <c r="H3116" s="358"/>
      <c r="I3116" s="359"/>
      <c r="J3116" s="360"/>
      <c r="K3116" s="360"/>
      <c r="L3116" s="22"/>
      <c r="M3116" s="356"/>
      <c r="N3116"/>
      <c r="O3116" s="361"/>
      <c r="P3116" s="356"/>
    </row>
    <row r="3117" spans="1:16">
      <c r="A3117" s="356"/>
      <c r="B3117" s="357"/>
      <c r="C3117" s="356"/>
      <c r="D3117" s="356"/>
      <c r="E3117" s="356"/>
      <c r="F3117" s="356"/>
      <c r="G3117" s="356"/>
      <c r="H3117" s="358"/>
      <c r="I3117" s="359"/>
      <c r="J3117" s="360"/>
      <c r="K3117" s="360"/>
      <c r="L3117" s="22"/>
      <c r="M3117" s="356"/>
      <c r="N3117"/>
      <c r="O3117" s="361"/>
      <c r="P3117" s="356"/>
    </row>
    <row r="3118" spans="1:16">
      <c r="A3118" s="356"/>
      <c r="B3118" s="357"/>
      <c r="C3118" s="356"/>
      <c r="D3118" s="356"/>
      <c r="E3118" s="356"/>
      <c r="F3118" s="356"/>
      <c r="G3118" s="356"/>
      <c r="H3118" s="358"/>
      <c r="I3118" s="359"/>
      <c r="J3118" s="360"/>
      <c r="K3118" s="360"/>
      <c r="L3118" s="22"/>
      <c r="M3118" s="356"/>
      <c r="N3118"/>
      <c r="O3118" s="361"/>
      <c r="P3118" s="356"/>
    </row>
    <row r="3119" spans="1:16">
      <c r="A3119" s="356"/>
      <c r="B3119" s="357"/>
      <c r="C3119" s="356"/>
      <c r="D3119" s="356"/>
      <c r="E3119" s="356"/>
      <c r="F3119" s="356"/>
      <c r="G3119" s="356"/>
      <c r="H3119" s="358"/>
      <c r="I3119" s="359"/>
      <c r="J3119" s="360"/>
      <c r="K3119" s="360"/>
      <c r="L3119" s="22"/>
      <c r="M3119" s="356"/>
      <c r="N3119"/>
      <c r="O3119" s="361"/>
      <c r="P3119" s="356"/>
    </row>
    <row r="3120" spans="1:16">
      <c r="A3120" s="356"/>
      <c r="B3120" s="357"/>
      <c r="C3120" s="356"/>
      <c r="D3120" s="356"/>
      <c r="E3120" s="356"/>
      <c r="F3120" s="356"/>
      <c r="G3120" s="356"/>
      <c r="H3120" s="358"/>
      <c r="I3120" s="359"/>
      <c r="J3120" s="360"/>
      <c r="K3120" s="360"/>
      <c r="L3120" s="22"/>
      <c r="M3120" s="356"/>
      <c r="N3120"/>
      <c r="O3120" s="361"/>
      <c r="P3120" s="356"/>
    </row>
    <row r="3121" spans="1:16">
      <c r="A3121" s="356"/>
      <c r="B3121" s="357"/>
      <c r="C3121" s="356"/>
      <c r="D3121" s="356"/>
      <c r="E3121" s="356"/>
      <c r="F3121" s="356"/>
      <c r="G3121" s="356"/>
      <c r="H3121" s="358"/>
      <c r="I3121" s="359"/>
      <c r="J3121" s="360"/>
      <c r="K3121" s="360"/>
      <c r="L3121" s="22"/>
      <c r="M3121" s="356"/>
      <c r="N3121"/>
      <c r="O3121" s="361"/>
      <c r="P3121" s="356"/>
    </row>
    <row r="3122" spans="1:16">
      <c r="A3122" s="356"/>
      <c r="B3122" s="357"/>
      <c r="C3122" s="356"/>
      <c r="D3122" s="356"/>
      <c r="E3122" s="356"/>
      <c r="F3122" s="356"/>
      <c r="G3122" s="356"/>
      <c r="H3122" s="358"/>
      <c r="I3122" s="359"/>
      <c r="J3122" s="360"/>
      <c r="K3122" s="360"/>
      <c r="L3122" s="22"/>
      <c r="M3122" s="356"/>
      <c r="N3122"/>
      <c r="O3122" s="361"/>
      <c r="P3122" s="356"/>
    </row>
    <row r="3123" spans="1:16">
      <c r="A3123" s="356"/>
      <c r="B3123" s="357"/>
      <c r="C3123" s="356"/>
      <c r="D3123" s="356"/>
      <c r="E3123" s="356"/>
      <c r="F3123" s="356"/>
      <c r="G3123" s="356"/>
      <c r="H3123" s="358"/>
      <c r="I3123" s="359"/>
      <c r="J3123" s="360"/>
      <c r="K3123" s="360"/>
      <c r="L3123" s="22"/>
      <c r="M3123" s="356"/>
      <c r="N3123"/>
      <c r="O3123" s="361"/>
      <c r="P3123" s="356"/>
    </row>
    <row r="3124" spans="1:16">
      <c r="A3124" s="356"/>
      <c r="B3124" s="357"/>
      <c r="C3124" s="356"/>
      <c r="D3124" s="356"/>
      <c r="E3124" s="356"/>
      <c r="F3124" s="356"/>
      <c r="G3124" s="356"/>
      <c r="H3124" s="358"/>
      <c r="I3124" s="359"/>
      <c r="J3124" s="360"/>
      <c r="K3124" s="360"/>
      <c r="L3124" s="22"/>
      <c r="M3124" s="356"/>
      <c r="N3124"/>
      <c r="O3124" s="361"/>
      <c r="P3124" s="356"/>
    </row>
    <row r="3125" spans="1:16">
      <c r="A3125" s="356"/>
      <c r="B3125" s="357"/>
      <c r="C3125" s="356"/>
      <c r="D3125" s="356"/>
      <c r="E3125" s="356"/>
      <c r="F3125" s="356"/>
      <c r="G3125" s="356"/>
      <c r="H3125" s="358"/>
      <c r="I3125" s="359"/>
      <c r="J3125" s="360"/>
      <c r="K3125" s="360"/>
      <c r="L3125" s="22"/>
      <c r="M3125" s="356"/>
      <c r="N3125"/>
      <c r="O3125" s="361"/>
      <c r="P3125" s="356"/>
    </row>
    <row r="3126" spans="1:16">
      <c r="A3126" s="356"/>
      <c r="B3126" s="357"/>
      <c r="C3126" s="356"/>
      <c r="D3126" s="356"/>
      <c r="E3126" s="356"/>
      <c r="F3126" s="356"/>
      <c r="G3126" s="356"/>
      <c r="H3126" s="358"/>
      <c r="I3126" s="359"/>
      <c r="J3126" s="360"/>
      <c r="K3126" s="360"/>
      <c r="L3126" s="22"/>
      <c r="M3126" s="356"/>
      <c r="N3126"/>
      <c r="O3126" s="361"/>
      <c r="P3126" s="356"/>
    </row>
    <row r="3127" spans="1:16">
      <c r="A3127" s="356"/>
      <c r="B3127" s="357"/>
      <c r="C3127" s="356"/>
      <c r="D3127" s="356"/>
      <c r="E3127" s="356"/>
      <c r="F3127" s="356"/>
      <c r="G3127" s="356"/>
      <c r="H3127" s="358"/>
      <c r="I3127" s="359"/>
      <c r="J3127" s="360"/>
      <c r="K3127" s="360"/>
      <c r="L3127" s="22"/>
      <c r="M3127" s="356"/>
      <c r="N3127"/>
      <c r="O3127" s="361"/>
      <c r="P3127" s="356"/>
    </row>
    <row r="3128" spans="1:16">
      <c r="A3128" s="356"/>
      <c r="B3128" s="357"/>
      <c r="C3128" s="356"/>
      <c r="D3128" s="356"/>
      <c r="E3128" s="356"/>
      <c r="F3128" s="356"/>
      <c r="G3128" s="356"/>
      <c r="H3128" s="358"/>
      <c r="I3128" s="359"/>
      <c r="J3128" s="360"/>
      <c r="K3128" s="360"/>
      <c r="L3128" s="22"/>
      <c r="M3128" s="356"/>
      <c r="N3128"/>
      <c r="O3128" s="361"/>
      <c r="P3128" s="356"/>
    </row>
    <row r="3129" spans="1:16">
      <c r="A3129" s="356"/>
      <c r="B3129" s="357"/>
      <c r="C3129" s="356"/>
      <c r="D3129" s="356"/>
      <c r="E3129" s="356"/>
      <c r="F3129" s="356"/>
      <c r="G3129" s="356"/>
      <c r="H3129" s="358"/>
      <c r="I3129" s="359"/>
      <c r="J3129" s="360"/>
      <c r="K3129" s="360"/>
      <c r="L3129" s="22"/>
      <c r="M3129" s="356"/>
      <c r="N3129"/>
      <c r="O3129" s="361"/>
      <c r="P3129" s="356"/>
    </row>
    <row r="3130" spans="1:16">
      <c r="A3130" s="356"/>
      <c r="B3130" s="357"/>
      <c r="C3130" s="356"/>
      <c r="D3130" s="356"/>
      <c r="E3130" s="356"/>
      <c r="F3130" s="356"/>
      <c r="G3130" s="356"/>
      <c r="H3130" s="358"/>
      <c r="I3130" s="359"/>
      <c r="J3130" s="360"/>
      <c r="K3130" s="360"/>
      <c r="L3130" s="22"/>
      <c r="M3130" s="356"/>
      <c r="N3130"/>
      <c r="O3130" s="361"/>
      <c r="P3130" s="356"/>
    </row>
    <row r="3131" spans="1:16">
      <c r="A3131" s="356"/>
      <c r="B3131" s="357"/>
      <c r="C3131" s="356"/>
      <c r="D3131" s="356"/>
      <c r="E3131" s="356"/>
      <c r="F3131" s="356"/>
      <c r="G3131" s="356"/>
      <c r="H3131" s="358"/>
      <c r="I3131" s="359"/>
      <c r="J3131" s="360"/>
      <c r="K3131" s="360"/>
      <c r="L3131" s="22"/>
      <c r="M3131" s="356"/>
      <c r="N3131"/>
      <c r="O3131" s="361"/>
      <c r="P3131" s="356"/>
    </row>
    <row r="3132" spans="1:16">
      <c r="A3132" s="356"/>
      <c r="B3132" s="357"/>
      <c r="C3132" s="356"/>
      <c r="D3132" s="356"/>
      <c r="E3132" s="356"/>
      <c r="F3132" s="356"/>
      <c r="G3132" s="356"/>
      <c r="H3132" s="358"/>
      <c r="I3132" s="359"/>
      <c r="J3132" s="360"/>
      <c r="K3132" s="360"/>
      <c r="L3132" s="22"/>
      <c r="M3132" s="356"/>
      <c r="N3132"/>
      <c r="O3132" s="361"/>
      <c r="P3132" s="356"/>
    </row>
    <row r="3133" spans="1:16">
      <c r="A3133" s="356"/>
      <c r="B3133" s="357"/>
      <c r="C3133" s="356"/>
      <c r="D3133" s="356"/>
      <c r="E3133" s="356"/>
      <c r="F3133" s="356"/>
      <c r="G3133" s="356"/>
      <c r="H3133" s="358"/>
      <c r="I3133" s="359"/>
      <c r="J3133" s="360"/>
      <c r="K3133" s="360"/>
      <c r="L3133" s="22"/>
      <c r="M3133" s="356"/>
      <c r="N3133"/>
      <c r="O3133" s="361"/>
      <c r="P3133" s="356"/>
    </row>
    <row r="3134" spans="1:16">
      <c r="A3134" s="356"/>
      <c r="B3134" s="357"/>
      <c r="C3134" s="356"/>
      <c r="D3134" s="356"/>
      <c r="E3134" s="356"/>
      <c r="F3134" s="356"/>
      <c r="G3134" s="356"/>
      <c r="H3134" s="358"/>
      <c r="I3134" s="359"/>
      <c r="J3134" s="360"/>
      <c r="K3134" s="360"/>
      <c r="L3134" s="22"/>
      <c r="M3134" s="356"/>
      <c r="N3134"/>
      <c r="O3134" s="361"/>
      <c r="P3134" s="356"/>
    </row>
    <row r="3135" spans="1:16">
      <c r="A3135" s="356"/>
      <c r="B3135" s="357"/>
      <c r="C3135" s="356"/>
      <c r="D3135" s="356"/>
      <c r="E3135" s="356"/>
      <c r="F3135" s="356"/>
      <c r="G3135" s="356"/>
      <c r="H3135" s="358"/>
      <c r="I3135" s="359"/>
      <c r="J3135" s="360"/>
      <c r="K3135" s="360"/>
      <c r="L3135" s="22"/>
      <c r="M3135" s="356"/>
      <c r="N3135"/>
      <c r="O3135" s="361"/>
      <c r="P3135" s="356"/>
    </row>
    <row r="3136" spans="1:16">
      <c r="A3136" s="356"/>
      <c r="B3136" s="357"/>
      <c r="C3136" s="356"/>
      <c r="D3136" s="356"/>
      <c r="E3136" s="356"/>
      <c r="F3136" s="356"/>
      <c r="G3136" s="356"/>
      <c r="H3136" s="358"/>
      <c r="I3136" s="359"/>
      <c r="J3136" s="360"/>
      <c r="K3136" s="360"/>
      <c r="L3136" s="22"/>
      <c r="M3136" s="356"/>
      <c r="N3136"/>
      <c r="O3136" s="361"/>
      <c r="P3136" s="356"/>
    </row>
    <row r="3137" spans="1:16">
      <c r="A3137" s="356"/>
      <c r="B3137" s="357"/>
      <c r="C3137" s="356"/>
      <c r="D3137" s="356"/>
      <c r="E3137" s="356"/>
      <c r="F3137" s="356"/>
      <c r="G3137" s="356"/>
      <c r="H3137" s="358"/>
      <c r="I3137" s="359"/>
      <c r="J3137" s="360"/>
      <c r="K3137" s="360"/>
      <c r="L3137" s="22"/>
      <c r="M3137" s="356"/>
      <c r="N3137"/>
      <c r="O3137" s="361"/>
      <c r="P3137" s="356"/>
    </row>
    <row r="3138" spans="1:16">
      <c r="A3138" s="356"/>
      <c r="B3138" s="357"/>
      <c r="C3138" s="356"/>
      <c r="D3138" s="356"/>
      <c r="E3138" s="356"/>
      <c r="F3138" s="356"/>
      <c r="G3138" s="356"/>
      <c r="H3138" s="358"/>
      <c r="I3138" s="359"/>
      <c r="J3138" s="360"/>
      <c r="K3138" s="360"/>
      <c r="L3138" s="22"/>
      <c r="M3138" s="356"/>
      <c r="N3138"/>
      <c r="O3138" s="361"/>
      <c r="P3138" s="356"/>
    </row>
    <row r="3139" spans="1:16">
      <c r="A3139" s="356"/>
      <c r="B3139" s="357"/>
      <c r="C3139" s="356"/>
      <c r="D3139" s="356"/>
      <c r="E3139" s="356"/>
      <c r="F3139" s="356"/>
      <c r="G3139" s="356"/>
      <c r="H3139" s="358"/>
      <c r="I3139" s="359"/>
      <c r="J3139" s="360"/>
      <c r="K3139" s="360"/>
      <c r="L3139" s="22"/>
      <c r="M3139" s="356"/>
      <c r="N3139"/>
      <c r="O3139" s="361"/>
      <c r="P3139" s="356"/>
    </row>
    <row r="3140" spans="1:16">
      <c r="A3140" s="356"/>
      <c r="B3140" s="357"/>
      <c r="C3140" s="356"/>
      <c r="D3140" s="356"/>
      <c r="E3140" s="356"/>
      <c r="F3140" s="356"/>
      <c r="G3140" s="356"/>
      <c r="H3140" s="358"/>
      <c r="I3140" s="359"/>
      <c r="J3140" s="360"/>
      <c r="K3140" s="360"/>
      <c r="L3140" s="22"/>
      <c r="M3140" s="356"/>
      <c r="N3140"/>
      <c r="O3140" s="361"/>
      <c r="P3140" s="356"/>
    </row>
    <row r="3141" spans="1:16">
      <c r="A3141" s="356"/>
      <c r="B3141" s="357"/>
      <c r="C3141" s="356"/>
      <c r="D3141" s="356"/>
      <c r="E3141" s="356"/>
      <c r="F3141" s="356"/>
      <c r="G3141" s="356"/>
      <c r="H3141" s="358"/>
      <c r="I3141" s="359"/>
      <c r="J3141" s="360"/>
      <c r="K3141" s="360"/>
      <c r="L3141" s="22"/>
      <c r="M3141" s="356"/>
      <c r="N3141"/>
      <c r="O3141" s="361"/>
      <c r="P3141" s="356"/>
    </row>
    <row r="3142" spans="1:16">
      <c r="A3142" s="356"/>
      <c r="B3142" s="357"/>
      <c r="C3142" s="356"/>
      <c r="D3142" s="356"/>
      <c r="E3142" s="356"/>
      <c r="F3142" s="356"/>
      <c r="G3142" s="356"/>
      <c r="H3142" s="358"/>
      <c r="I3142" s="359"/>
      <c r="J3142" s="360"/>
      <c r="K3142" s="360"/>
      <c r="L3142" s="22"/>
      <c r="M3142" s="356"/>
      <c r="N3142"/>
      <c r="O3142" s="361"/>
      <c r="P3142" s="356"/>
    </row>
    <row r="3143" spans="1:16">
      <c r="A3143" s="356"/>
      <c r="B3143" s="357"/>
      <c r="C3143" s="356"/>
      <c r="D3143" s="356"/>
      <c r="E3143" s="356"/>
      <c r="F3143" s="356"/>
      <c r="G3143" s="356"/>
      <c r="H3143" s="358"/>
      <c r="I3143" s="359"/>
      <c r="J3143" s="360"/>
      <c r="K3143" s="360"/>
      <c r="L3143" s="22"/>
      <c r="M3143" s="356"/>
      <c r="N3143"/>
      <c r="O3143" s="361"/>
      <c r="P3143" s="356"/>
    </row>
    <row r="3144" spans="1:16">
      <c r="A3144" s="356"/>
      <c r="B3144" s="357"/>
      <c r="C3144" s="356"/>
      <c r="D3144" s="356"/>
      <c r="E3144" s="356"/>
      <c r="F3144" s="356"/>
      <c r="G3144" s="356"/>
      <c r="H3144" s="358"/>
      <c r="I3144" s="359"/>
      <c r="J3144" s="360"/>
      <c r="K3144" s="360"/>
      <c r="L3144" s="22"/>
      <c r="M3144" s="356"/>
      <c r="N3144"/>
      <c r="O3144" s="361"/>
      <c r="P3144" s="356"/>
    </row>
    <row r="3145" spans="1:16">
      <c r="A3145" s="356"/>
      <c r="B3145" s="357"/>
      <c r="C3145" s="356"/>
      <c r="D3145" s="356"/>
      <c r="E3145" s="356"/>
      <c r="F3145" s="356"/>
      <c r="G3145" s="356"/>
      <c r="H3145" s="358"/>
      <c r="I3145" s="359"/>
      <c r="J3145" s="360"/>
      <c r="K3145" s="360"/>
      <c r="L3145" s="22"/>
      <c r="M3145" s="356"/>
      <c r="N3145"/>
      <c r="O3145" s="361"/>
      <c r="P3145" s="356"/>
    </row>
    <row r="3146" spans="1:16">
      <c r="A3146" s="356"/>
      <c r="B3146" s="357"/>
      <c r="C3146" s="356"/>
      <c r="D3146" s="356"/>
      <c r="E3146" s="356"/>
      <c r="F3146" s="356"/>
      <c r="G3146" s="356"/>
      <c r="H3146" s="358"/>
      <c r="I3146" s="359"/>
      <c r="J3146" s="360"/>
      <c r="K3146" s="360"/>
      <c r="L3146" s="22"/>
      <c r="M3146" s="356"/>
      <c r="N3146"/>
      <c r="O3146" s="361"/>
      <c r="P3146" s="356"/>
    </row>
    <row r="3147" spans="1:16">
      <c r="A3147" s="356"/>
      <c r="B3147" s="357"/>
      <c r="C3147" s="356"/>
      <c r="D3147" s="356"/>
      <c r="E3147" s="356"/>
      <c r="F3147" s="356"/>
      <c r="G3147" s="356"/>
      <c r="H3147" s="358"/>
      <c r="I3147" s="359"/>
      <c r="J3147" s="360"/>
      <c r="K3147" s="360"/>
      <c r="L3147" s="22"/>
      <c r="M3147" s="356"/>
      <c r="N3147"/>
      <c r="O3147" s="361"/>
      <c r="P3147" s="356"/>
    </row>
    <row r="3148" spans="1:16">
      <c r="A3148" s="356"/>
      <c r="B3148" s="357"/>
      <c r="C3148" s="356"/>
      <c r="D3148" s="356"/>
      <c r="E3148" s="356"/>
      <c r="F3148" s="356"/>
      <c r="G3148" s="356"/>
      <c r="H3148" s="358"/>
      <c r="I3148" s="359"/>
      <c r="J3148" s="360"/>
      <c r="K3148" s="360"/>
      <c r="L3148" s="22"/>
      <c r="M3148" s="356"/>
      <c r="N3148"/>
      <c r="O3148" s="361"/>
      <c r="P3148" s="356"/>
    </row>
    <row r="3149" spans="1:16">
      <c r="A3149" s="356"/>
      <c r="B3149" s="357"/>
      <c r="C3149" s="356"/>
      <c r="D3149" s="356"/>
      <c r="E3149" s="356"/>
      <c r="F3149" s="356"/>
      <c r="G3149" s="356"/>
      <c r="H3149" s="358"/>
      <c r="I3149" s="359"/>
      <c r="J3149" s="360"/>
      <c r="K3149" s="360"/>
      <c r="L3149" s="22"/>
      <c r="M3149" s="356"/>
      <c r="N3149"/>
      <c r="O3149" s="361"/>
      <c r="P3149" s="356"/>
    </row>
    <row r="3150" spans="1:16">
      <c r="A3150" s="356"/>
      <c r="B3150" s="357"/>
      <c r="C3150" s="356"/>
      <c r="D3150" s="356"/>
      <c r="E3150" s="356"/>
      <c r="F3150" s="356"/>
      <c r="G3150" s="356"/>
      <c r="H3150" s="358"/>
      <c r="I3150" s="359"/>
      <c r="J3150" s="360"/>
      <c r="K3150" s="360"/>
      <c r="L3150" s="22"/>
      <c r="M3150" s="356"/>
      <c r="N3150"/>
      <c r="O3150" s="361"/>
      <c r="P3150" s="356"/>
    </row>
    <row r="3151" spans="1:16">
      <c r="A3151" s="356"/>
      <c r="B3151" s="357"/>
      <c r="C3151" s="356"/>
      <c r="D3151" s="356"/>
      <c r="E3151" s="356"/>
      <c r="F3151" s="356"/>
      <c r="G3151" s="356"/>
      <c r="H3151" s="358"/>
      <c r="I3151" s="359"/>
      <c r="J3151" s="360"/>
      <c r="K3151" s="360"/>
      <c r="L3151" s="22"/>
      <c r="M3151" s="356"/>
      <c r="N3151"/>
      <c r="O3151" s="361"/>
      <c r="P3151" s="356"/>
    </row>
    <row r="3152" spans="1:16">
      <c r="A3152" s="356"/>
      <c r="B3152" s="357"/>
      <c r="C3152" s="356"/>
      <c r="D3152" s="356"/>
      <c r="E3152" s="356"/>
      <c r="F3152" s="356"/>
      <c r="G3152" s="356"/>
      <c r="H3152" s="358"/>
      <c r="I3152" s="359"/>
      <c r="J3152" s="360"/>
      <c r="K3152" s="360"/>
      <c r="L3152" s="22"/>
      <c r="M3152" s="356"/>
      <c r="N3152"/>
      <c r="O3152" s="361"/>
      <c r="P3152" s="356"/>
    </row>
    <row r="3153" spans="1:16">
      <c r="A3153" s="356"/>
      <c r="B3153" s="357"/>
      <c r="C3153" s="356"/>
      <c r="D3153" s="356"/>
      <c r="E3153" s="356"/>
      <c r="F3153" s="356"/>
      <c r="G3153" s="356"/>
      <c r="H3153" s="358"/>
      <c r="I3153" s="359"/>
      <c r="J3153" s="360"/>
      <c r="K3153" s="360"/>
      <c r="L3153" s="22"/>
      <c r="M3153" s="356"/>
      <c r="N3153"/>
      <c r="O3153" s="361"/>
      <c r="P3153" s="356"/>
    </row>
    <row r="3154" spans="1:16">
      <c r="A3154" s="356"/>
      <c r="B3154" s="357"/>
      <c r="C3154" s="356"/>
      <c r="D3154" s="356"/>
      <c r="E3154" s="356"/>
      <c r="F3154" s="356"/>
      <c r="G3154" s="356"/>
      <c r="H3154" s="358"/>
      <c r="I3154" s="359"/>
      <c r="J3154" s="360"/>
      <c r="K3154" s="360"/>
      <c r="L3154" s="22"/>
      <c r="M3154" s="356"/>
      <c r="N3154"/>
      <c r="O3154" s="361"/>
      <c r="P3154" s="356"/>
    </row>
    <row r="3155" spans="1:16">
      <c r="A3155" s="356"/>
      <c r="B3155" s="357"/>
      <c r="C3155" s="356"/>
      <c r="D3155" s="356"/>
      <c r="E3155" s="356"/>
      <c r="F3155" s="356"/>
      <c r="G3155" s="356"/>
      <c r="H3155" s="358"/>
      <c r="I3155" s="359"/>
      <c r="J3155" s="360"/>
      <c r="K3155" s="360"/>
      <c r="L3155" s="22"/>
      <c r="M3155" s="356"/>
      <c r="N3155"/>
      <c r="O3155" s="361"/>
      <c r="P3155" s="356"/>
    </row>
    <row r="3156" spans="1:16">
      <c r="A3156" s="356"/>
      <c r="B3156" s="357"/>
      <c r="C3156" s="356"/>
      <c r="D3156" s="356"/>
      <c r="E3156" s="356"/>
      <c r="F3156" s="356"/>
      <c r="G3156" s="356"/>
      <c r="H3156" s="358"/>
      <c r="I3156" s="359"/>
      <c r="J3156" s="360"/>
      <c r="K3156" s="360"/>
      <c r="L3156" s="22"/>
      <c r="M3156" s="356"/>
      <c r="N3156"/>
      <c r="O3156" s="361"/>
      <c r="P3156" s="356"/>
    </row>
    <row r="3157" spans="1:16">
      <c r="A3157" s="356"/>
      <c r="B3157" s="357"/>
      <c r="C3157" s="356"/>
      <c r="D3157" s="356"/>
      <c r="E3157" s="356"/>
      <c r="F3157" s="356"/>
      <c r="G3157" s="356"/>
      <c r="H3157" s="358"/>
      <c r="I3157" s="359"/>
      <c r="J3157" s="360"/>
      <c r="K3157" s="360"/>
      <c r="L3157" s="22"/>
      <c r="M3157" s="356"/>
      <c r="N3157"/>
      <c r="O3157" s="361"/>
      <c r="P3157" s="356"/>
    </row>
    <row r="3158" spans="1:16">
      <c r="A3158" s="356"/>
      <c r="B3158" s="357"/>
      <c r="C3158" s="356"/>
      <c r="D3158" s="356"/>
      <c r="E3158" s="356"/>
      <c r="F3158" s="356"/>
      <c r="G3158" s="356"/>
      <c r="H3158" s="358"/>
      <c r="I3158" s="359"/>
      <c r="J3158" s="360"/>
      <c r="K3158" s="360"/>
      <c r="L3158" s="22"/>
      <c r="M3158" s="356"/>
      <c r="N3158"/>
      <c r="O3158" s="361"/>
      <c r="P3158" s="356"/>
    </row>
    <row r="3159" spans="1:16">
      <c r="A3159" s="356"/>
      <c r="B3159" s="357"/>
      <c r="C3159" s="356"/>
      <c r="D3159" s="356"/>
      <c r="E3159" s="356"/>
      <c r="F3159" s="356"/>
      <c r="G3159" s="356"/>
      <c r="H3159" s="358"/>
      <c r="I3159" s="359"/>
      <c r="J3159" s="360"/>
      <c r="K3159" s="360"/>
      <c r="L3159" s="22"/>
      <c r="M3159" s="356"/>
      <c r="N3159"/>
      <c r="O3159" s="361"/>
      <c r="P3159" s="356"/>
    </row>
    <row r="3160" spans="1:16">
      <c r="A3160" s="356"/>
      <c r="B3160" s="357"/>
      <c r="C3160" s="356"/>
      <c r="D3160" s="356"/>
      <c r="E3160" s="356"/>
      <c r="F3160" s="356"/>
      <c r="G3160" s="356"/>
      <c r="H3160" s="358"/>
      <c r="I3160" s="359"/>
      <c r="J3160" s="360"/>
      <c r="K3160" s="360"/>
      <c r="L3160" s="22"/>
      <c r="M3160" s="356"/>
      <c r="N3160"/>
      <c r="O3160" s="361"/>
      <c r="P3160" s="356"/>
    </row>
    <row r="3161" spans="1:16">
      <c r="A3161" s="356"/>
      <c r="B3161" s="357"/>
      <c r="C3161" s="356"/>
      <c r="D3161" s="356"/>
      <c r="E3161" s="356"/>
      <c r="F3161" s="356"/>
      <c r="G3161" s="356"/>
      <c r="H3161" s="358"/>
      <c r="I3161" s="359"/>
      <c r="J3161" s="360"/>
      <c r="K3161" s="360"/>
      <c r="L3161" s="22"/>
      <c r="M3161" s="356"/>
      <c r="N3161"/>
      <c r="O3161" s="361"/>
      <c r="P3161" s="356"/>
    </row>
    <row r="3162" spans="1:16">
      <c r="A3162" s="356"/>
      <c r="B3162" s="357"/>
      <c r="C3162" s="356"/>
      <c r="D3162" s="356"/>
      <c r="E3162" s="356"/>
      <c r="F3162" s="356"/>
      <c r="G3162" s="356"/>
      <c r="H3162" s="358"/>
      <c r="I3162" s="359"/>
      <c r="J3162" s="360"/>
      <c r="K3162" s="360"/>
      <c r="L3162" s="22"/>
      <c r="M3162" s="356"/>
      <c r="N3162"/>
      <c r="O3162" s="361"/>
      <c r="P3162" s="356"/>
    </row>
    <row r="3163" spans="1:16">
      <c r="A3163" s="356"/>
      <c r="B3163" s="357"/>
      <c r="C3163" s="356"/>
      <c r="D3163" s="356"/>
      <c r="E3163" s="356"/>
      <c r="F3163" s="356"/>
      <c r="G3163" s="356"/>
      <c r="H3163" s="358"/>
      <c r="I3163" s="359"/>
      <c r="J3163" s="360"/>
      <c r="K3163" s="360"/>
      <c r="L3163" s="22"/>
      <c r="M3163" s="356"/>
      <c r="N3163"/>
      <c r="O3163" s="361"/>
      <c r="P3163" s="356"/>
    </row>
    <row r="3164" spans="1:16">
      <c r="A3164" s="356"/>
      <c r="B3164" s="357"/>
      <c r="C3164" s="356"/>
      <c r="D3164" s="356"/>
      <c r="E3164" s="356"/>
      <c r="F3164" s="356"/>
      <c r="G3164" s="356"/>
      <c r="H3164" s="358"/>
      <c r="I3164" s="359"/>
      <c r="J3164" s="360"/>
      <c r="K3164" s="360"/>
      <c r="L3164" s="22"/>
      <c r="M3164" s="356"/>
      <c r="N3164"/>
      <c r="O3164" s="361"/>
      <c r="P3164" s="356"/>
    </row>
    <row r="3165" spans="1:16">
      <c r="A3165" s="356"/>
      <c r="B3165" s="357"/>
      <c r="C3165" s="356"/>
      <c r="D3165" s="356"/>
      <c r="E3165" s="356"/>
      <c r="F3165" s="356"/>
      <c r="G3165" s="356"/>
      <c r="H3165" s="358"/>
      <c r="I3165" s="359"/>
      <c r="J3165" s="360"/>
      <c r="K3165" s="360"/>
      <c r="L3165" s="22"/>
      <c r="M3165" s="356"/>
      <c r="N3165"/>
      <c r="O3165" s="361"/>
      <c r="P3165" s="356"/>
    </row>
    <row r="3166" spans="1:16">
      <c r="A3166" s="356"/>
      <c r="B3166" s="357"/>
      <c r="C3166" s="356"/>
      <c r="D3166" s="356"/>
      <c r="E3166" s="356"/>
      <c r="F3166" s="356"/>
      <c r="G3166" s="356"/>
      <c r="H3166" s="358"/>
      <c r="I3166" s="359"/>
      <c r="J3166" s="360"/>
      <c r="K3166" s="360"/>
      <c r="L3166" s="22"/>
      <c r="M3166" s="356"/>
      <c r="N3166"/>
      <c r="O3166" s="361"/>
      <c r="P3166" s="356"/>
    </row>
    <row r="3167" spans="1:16">
      <c r="A3167" s="356"/>
      <c r="B3167" s="357"/>
      <c r="C3167" s="356"/>
      <c r="D3167" s="356"/>
      <c r="E3167" s="356"/>
      <c r="F3167" s="356"/>
      <c r="G3167" s="356"/>
      <c r="H3167" s="358"/>
      <c r="I3167" s="359"/>
      <c r="J3167" s="360"/>
      <c r="K3167" s="360"/>
      <c r="L3167" s="22"/>
      <c r="M3167" s="356"/>
      <c r="N3167"/>
      <c r="O3167" s="361"/>
      <c r="P3167" s="356"/>
    </row>
    <row r="3168" spans="1:16">
      <c r="A3168" s="356"/>
      <c r="B3168" s="357"/>
      <c r="C3168" s="356"/>
      <c r="D3168" s="356"/>
      <c r="E3168" s="356"/>
      <c r="F3168" s="356"/>
      <c r="G3168" s="356"/>
      <c r="H3168" s="358"/>
      <c r="I3168" s="359"/>
      <c r="J3168" s="360"/>
      <c r="K3168" s="360"/>
      <c r="L3168" s="22"/>
      <c r="M3168" s="356"/>
      <c r="N3168"/>
      <c r="O3168" s="361"/>
      <c r="P3168" s="356"/>
    </row>
    <row r="3169" spans="1:16">
      <c r="A3169" s="356"/>
      <c r="B3169" s="357"/>
      <c r="C3169" s="356"/>
      <c r="D3169" s="356"/>
      <c r="E3169" s="356"/>
      <c r="F3169" s="356"/>
      <c r="G3169" s="356"/>
      <c r="H3169" s="358"/>
      <c r="I3169" s="359"/>
      <c r="J3169" s="360"/>
      <c r="K3169" s="360"/>
      <c r="L3169" s="22"/>
      <c r="M3169" s="356"/>
      <c r="N3169"/>
      <c r="O3169" s="361"/>
      <c r="P3169" s="356"/>
    </row>
    <row r="3170" spans="1:16">
      <c r="A3170" s="356"/>
      <c r="B3170" s="357"/>
      <c r="C3170" s="356"/>
      <c r="D3170" s="356"/>
      <c r="E3170" s="356"/>
      <c r="F3170" s="356"/>
      <c r="G3170" s="356"/>
      <c r="H3170" s="358"/>
      <c r="I3170" s="359"/>
      <c r="J3170" s="360"/>
      <c r="K3170" s="360"/>
      <c r="L3170" s="22"/>
      <c r="M3170" s="356"/>
      <c r="N3170"/>
      <c r="O3170" s="361"/>
      <c r="P3170" s="356"/>
    </row>
    <row r="3171" spans="1:16">
      <c r="A3171" s="356"/>
      <c r="B3171" s="357"/>
      <c r="C3171" s="356"/>
      <c r="D3171" s="356"/>
      <c r="E3171" s="356"/>
      <c r="F3171" s="356"/>
      <c r="G3171" s="356"/>
      <c r="H3171" s="358"/>
      <c r="I3171" s="359"/>
      <c r="J3171" s="360"/>
      <c r="K3171" s="360"/>
      <c r="L3171" s="22"/>
      <c r="M3171" s="356"/>
      <c r="N3171"/>
      <c r="O3171" s="361"/>
      <c r="P3171" s="356"/>
    </row>
    <row r="3172" spans="1:16">
      <c r="A3172" s="356"/>
      <c r="B3172" s="357"/>
      <c r="C3172" s="356"/>
      <c r="D3172" s="356"/>
      <c r="E3172" s="356"/>
      <c r="F3172" s="356"/>
      <c r="G3172" s="356"/>
      <c r="H3172" s="358"/>
      <c r="I3172" s="359"/>
      <c r="J3172" s="360"/>
      <c r="K3172" s="360"/>
      <c r="L3172" s="22"/>
      <c r="M3172" s="356"/>
      <c r="N3172"/>
      <c r="O3172" s="361"/>
      <c r="P3172" s="356"/>
    </row>
    <row r="3173" spans="1:16">
      <c r="A3173" s="356"/>
      <c r="B3173" s="357"/>
      <c r="C3173" s="356"/>
      <c r="D3173" s="356"/>
      <c r="E3173" s="356"/>
      <c r="F3173" s="356"/>
      <c r="G3173" s="356"/>
      <c r="H3173" s="358"/>
      <c r="I3173" s="359"/>
      <c r="J3173" s="360"/>
      <c r="K3173" s="360"/>
      <c r="L3173" s="22"/>
      <c r="M3173" s="356"/>
      <c r="N3173"/>
      <c r="O3173" s="361"/>
      <c r="P3173" s="356"/>
    </row>
    <row r="3174" spans="1:16">
      <c r="A3174" s="356"/>
      <c r="B3174" s="357"/>
      <c r="C3174" s="356"/>
      <c r="D3174" s="356"/>
      <c r="E3174" s="356"/>
      <c r="F3174" s="356"/>
      <c r="G3174" s="356"/>
      <c r="H3174" s="358"/>
      <c r="I3174" s="359"/>
      <c r="J3174" s="360"/>
      <c r="K3174" s="360"/>
      <c r="L3174" s="22"/>
      <c r="M3174" s="356"/>
      <c r="N3174"/>
      <c r="O3174" s="361"/>
      <c r="P3174" s="356"/>
    </row>
    <row r="3175" spans="1:16">
      <c r="A3175" s="356"/>
      <c r="B3175" s="357"/>
      <c r="C3175" s="356"/>
      <c r="D3175" s="356"/>
      <c r="E3175" s="356"/>
      <c r="F3175" s="356"/>
      <c r="G3175" s="356"/>
      <c r="H3175" s="358"/>
      <c r="I3175" s="359"/>
      <c r="J3175" s="360"/>
      <c r="K3175" s="360"/>
      <c r="L3175" s="22"/>
      <c r="M3175" s="356"/>
      <c r="N3175"/>
      <c r="O3175" s="361"/>
      <c r="P3175" s="356"/>
    </row>
    <row r="3176" spans="1:16">
      <c r="A3176" s="356"/>
      <c r="B3176" s="357"/>
      <c r="C3176" s="356"/>
      <c r="D3176" s="356"/>
      <c r="E3176" s="356"/>
      <c r="F3176" s="356"/>
      <c r="G3176" s="356"/>
      <c r="H3176" s="358"/>
      <c r="I3176" s="359"/>
      <c r="J3176" s="360"/>
      <c r="K3176" s="360"/>
      <c r="L3176" s="22"/>
      <c r="M3176" s="356"/>
      <c r="N3176"/>
      <c r="O3176" s="361"/>
      <c r="P3176" s="356"/>
    </row>
    <row r="3177" spans="1:16">
      <c r="A3177" s="356"/>
      <c r="B3177" s="357"/>
      <c r="C3177" s="356"/>
      <c r="D3177" s="356"/>
      <c r="E3177" s="356"/>
      <c r="F3177" s="356"/>
      <c r="G3177" s="356"/>
      <c r="H3177" s="358"/>
      <c r="I3177" s="359"/>
      <c r="J3177" s="360"/>
      <c r="K3177" s="360"/>
      <c r="L3177" s="22"/>
      <c r="M3177" s="356"/>
      <c r="N3177"/>
      <c r="O3177" s="361"/>
      <c r="P3177" s="356"/>
    </row>
    <row r="3178" spans="1:16">
      <c r="A3178" s="356"/>
      <c r="B3178" s="357"/>
      <c r="C3178" s="356"/>
      <c r="D3178" s="356"/>
      <c r="E3178" s="356"/>
      <c r="F3178" s="356"/>
      <c r="G3178" s="356"/>
      <c r="H3178" s="358"/>
      <c r="I3178" s="359"/>
      <c r="J3178" s="360"/>
      <c r="K3178" s="360"/>
      <c r="L3178" s="22"/>
      <c r="M3178" s="356"/>
      <c r="N3178"/>
      <c r="O3178" s="361"/>
      <c r="P3178" s="356"/>
    </row>
    <row r="3179" spans="1:16">
      <c r="A3179" s="356"/>
      <c r="B3179" s="357"/>
      <c r="C3179" s="356"/>
      <c r="D3179" s="356"/>
      <c r="E3179" s="356"/>
      <c r="F3179" s="356"/>
      <c r="G3179" s="356"/>
      <c r="H3179" s="358"/>
      <c r="I3179" s="359"/>
      <c r="J3179" s="360"/>
      <c r="K3179" s="360"/>
      <c r="L3179" s="22"/>
      <c r="M3179" s="356"/>
      <c r="N3179"/>
      <c r="O3179" s="361"/>
      <c r="P3179" s="356"/>
    </row>
    <row r="3180" spans="1:16">
      <c r="A3180" s="356"/>
      <c r="B3180" s="357"/>
      <c r="C3180" s="356"/>
      <c r="D3180" s="356"/>
      <c r="E3180" s="356"/>
      <c r="F3180" s="356"/>
      <c r="G3180" s="356"/>
      <c r="H3180" s="358"/>
      <c r="I3180" s="359"/>
      <c r="J3180" s="360"/>
      <c r="K3180" s="360"/>
      <c r="L3180" s="22"/>
      <c r="M3180" s="356"/>
      <c r="N3180"/>
      <c r="O3180" s="361"/>
      <c r="P3180" s="356"/>
    </row>
    <row r="3181" spans="1:16">
      <c r="A3181" s="356"/>
      <c r="B3181" s="357"/>
      <c r="C3181" s="356"/>
      <c r="D3181" s="356"/>
      <c r="E3181" s="356"/>
      <c r="F3181" s="356"/>
      <c r="G3181" s="356"/>
      <c r="H3181" s="358"/>
      <c r="I3181" s="359"/>
      <c r="J3181" s="360"/>
      <c r="K3181" s="360"/>
      <c r="L3181" s="22"/>
      <c r="M3181" s="356"/>
      <c r="N3181"/>
      <c r="O3181" s="361"/>
      <c r="P3181" s="356"/>
    </row>
    <row r="3182" spans="1:16">
      <c r="A3182" s="356"/>
      <c r="B3182" s="357"/>
      <c r="C3182" s="356"/>
      <c r="D3182" s="356"/>
      <c r="E3182" s="356"/>
      <c r="F3182" s="356"/>
      <c r="G3182" s="356"/>
      <c r="H3182" s="358"/>
      <c r="I3182" s="359"/>
      <c r="J3182" s="360"/>
      <c r="K3182" s="360"/>
      <c r="L3182" s="22"/>
      <c r="M3182" s="356"/>
      <c r="N3182"/>
      <c r="O3182" s="361"/>
      <c r="P3182" s="356"/>
    </row>
    <row r="3183" spans="1:16">
      <c r="A3183" s="356"/>
      <c r="B3183" s="357"/>
      <c r="C3183" s="356"/>
      <c r="D3183" s="356"/>
      <c r="E3183" s="356"/>
      <c r="F3183" s="356"/>
      <c r="G3183" s="356"/>
      <c r="H3183" s="358"/>
      <c r="I3183" s="359"/>
      <c r="J3183" s="360"/>
      <c r="K3183" s="360"/>
      <c r="L3183" s="22"/>
      <c r="M3183" s="356"/>
      <c r="N3183"/>
      <c r="O3183" s="361"/>
      <c r="P3183" s="356"/>
    </row>
    <row r="3184" spans="1:16">
      <c r="A3184" s="356"/>
      <c r="B3184" s="357"/>
      <c r="C3184" s="356"/>
      <c r="D3184" s="356"/>
      <c r="E3184" s="356"/>
      <c r="F3184" s="356"/>
      <c r="G3184" s="356"/>
      <c r="H3184" s="358"/>
      <c r="I3184" s="359"/>
      <c r="J3184" s="360"/>
      <c r="K3184" s="360"/>
      <c r="L3184" s="22"/>
      <c r="M3184" s="356"/>
      <c r="N3184"/>
      <c r="O3184" s="361"/>
      <c r="P3184" s="356"/>
    </row>
    <row r="3185" spans="1:16">
      <c r="A3185" s="356"/>
      <c r="B3185" s="357"/>
      <c r="C3185" s="356"/>
      <c r="D3185" s="356"/>
      <c r="E3185" s="356"/>
      <c r="F3185" s="356"/>
      <c r="G3185" s="356"/>
      <c r="H3185" s="358"/>
      <c r="I3185" s="359"/>
      <c r="J3185" s="360"/>
      <c r="K3185" s="360"/>
      <c r="L3185" s="22"/>
      <c r="M3185" s="356"/>
      <c r="N3185"/>
      <c r="O3185" s="361"/>
      <c r="P3185" s="356"/>
    </row>
    <row r="3186" spans="1:16">
      <c r="A3186" s="356"/>
      <c r="B3186" s="357"/>
      <c r="C3186" s="356"/>
      <c r="D3186" s="356"/>
      <c r="E3186" s="356"/>
      <c r="F3186" s="356"/>
      <c r="G3186" s="356"/>
      <c r="H3186" s="358"/>
      <c r="I3186" s="359"/>
      <c r="J3186" s="360"/>
      <c r="K3186" s="360"/>
      <c r="L3186" s="22"/>
      <c r="M3186" s="356"/>
      <c r="N3186"/>
      <c r="O3186" s="361"/>
      <c r="P3186" s="356"/>
    </row>
    <row r="3187" spans="1:16">
      <c r="A3187" s="356"/>
      <c r="B3187" s="357"/>
      <c r="C3187" s="356"/>
      <c r="D3187" s="356"/>
      <c r="E3187" s="356"/>
      <c r="F3187" s="356"/>
      <c r="G3187" s="356"/>
      <c r="H3187" s="358"/>
      <c r="I3187" s="359"/>
      <c r="J3187" s="360"/>
      <c r="K3187" s="360"/>
      <c r="L3187" s="22"/>
      <c r="M3187" s="356"/>
      <c r="N3187"/>
      <c r="O3187" s="361"/>
      <c r="P3187" s="356"/>
    </row>
    <row r="3188" spans="1:16">
      <c r="A3188" s="356"/>
      <c r="B3188" s="357"/>
      <c r="C3188" s="356"/>
      <c r="D3188" s="356"/>
      <c r="E3188" s="356"/>
      <c r="F3188" s="356"/>
      <c r="G3188" s="356"/>
      <c r="H3188" s="358"/>
      <c r="I3188" s="359"/>
      <c r="J3188" s="360"/>
      <c r="K3188" s="360"/>
      <c r="L3188" s="22"/>
      <c r="M3188" s="356"/>
      <c r="N3188"/>
      <c r="O3188" s="361"/>
      <c r="P3188" s="356"/>
    </row>
    <row r="3189" spans="1:16">
      <c r="A3189" s="356"/>
      <c r="B3189" s="357"/>
      <c r="C3189" s="356"/>
      <c r="D3189" s="356"/>
      <c r="E3189" s="356"/>
      <c r="F3189" s="356"/>
      <c r="G3189" s="356"/>
      <c r="H3189" s="358"/>
      <c r="I3189" s="359"/>
      <c r="J3189" s="360"/>
      <c r="K3189" s="360"/>
      <c r="L3189" s="22"/>
      <c r="M3189" s="356"/>
      <c r="N3189"/>
      <c r="O3189" s="361"/>
      <c r="P3189" s="356"/>
    </row>
    <row r="3190" spans="1:16">
      <c r="A3190" s="356"/>
      <c r="B3190" s="357"/>
      <c r="C3190" s="356"/>
      <c r="D3190" s="356"/>
      <c r="E3190" s="356"/>
      <c r="F3190" s="356"/>
      <c r="G3190" s="356"/>
      <c r="H3190" s="358"/>
      <c r="I3190" s="359"/>
      <c r="J3190" s="360"/>
      <c r="K3190" s="360"/>
      <c r="L3190" s="22"/>
      <c r="M3190" s="356"/>
      <c r="N3190"/>
      <c r="O3190" s="361"/>
      <c r="P3190" s="356"/>
    </row>
    <row r="3191" spans="1:16">
      <c r="A3191" s="356"/>
      <c r="B3191" s="357"/>
      <c r="C3191" s="356"/>
      <c r="D3191" s="356"/>
      <c r="E3191" s="356"/>
      <c r="F3191" s="356"/>
      <c r="G3191" s="356"/>
      <c r="H3191" s="358"/>
      <c r="I3191" s="359"/>
      <c r="J3191" s="360"/>
      <c r="K3191" s="360"/>
      <c r="L3191" s="22"/>
      <c r="M3191" s="356"/>
      <c r="N3191"/>
      <c r="O3191" s="361"/>
      <c r="P3191" s="356"/>
    </row>
    <row r="3192" spans="1:16">
      <c r="A3192" s="356"/>
      <c r="B3192" s="357"/>
      <c r="C3192" s="356"/>
      <c r="D3192" s="356"/>
      <c r="E3192" s="356"/>
      <c r="F3192" s="356"/>
      <c r="G3192" s="356"/>
      <c r="H3192" s="358"/>
      <c r="I3192" s="359"/>
      <c r="J3192" s="360"/>
      <c r="K3192" s="360"/>
      <c r="L3192" s="22"/>
      <c r="M3192" s="356"/>
      <c r="N3192"/>
      <c r="O3192" s="361"/>
      <c r="P3192" s="356"/>
    </row>
    <row r="3193" spans="1:16">
      <c r="A3193" s="356"/>
      <c r="B3193" s="357"/>
      <c r="C3193" s="356"/>
      <c r="D3193" s="356"/>
      <c r="E3193" s="356"/>
      <c r="F3193" s="356"/>
      <c r="G3193" s="356"/>
      <c r="H3193" s="358"/>
      <c r="I3193" s="359"/>
      <c r="J3193" s="360"/>
      <c r="K3193" s="360"/>
      <c r="L3193" s="22"/>
      <c r="M3193" s="356"/>
      <c r="N3193"/>
      <c r="O3193" s="361"/>
      <c r="P3193" s="356"/>
    </row>
    <row r="3194" spans="1:16">
      <c r="A3194" s="356"/>
      <c r="B3194" s="357"/>
      <c r="C3194" s="356"/>
      <c r="D3194" s="356"/>
      <c r="E3194" s="356"/>
      <c r="F3194" s="356"/>
      <c r="G3194" s="356"/>
      <c r="H3194" s="358"/>
      <c r="I3194" s="359"/>
      <c r="J3194" s="360"/>
      <c r="K3194" s="360"/>
      <c r="L3194" s="22"/>
      <c r="M3194" s="356"/>
      <c r="N3194"/>
      <c r="O3194" s="361"/>
      <c r="P3194" s="356"/>
    </row>
    <row r="3195" spans="1:16">
      <c r="A3195" s="356"/>
      <c r="B3195" s="357"/>
      <c r="C3195" s="356"/>
      <c r="D3195" s="356"/>
      <c r="E3195" s="356"/>
      <c r="F3195" s="356"/>
      <c r="G3195" s="356"/>
      <c r="H3195" s="358"/>
      <c r="I3195" s="359"/>
      <c r="J3195" s="360"/>
      <c r="K3195" s="360"/>
      <c r="L3195" s="22"/>
      <c r="M3195" s="356"/>
      <c r="N3195"/>
      <c r="O3195" s="361"/>
      <c r="P3195" s="356"/>
    </row>
    <row r="3196" spans="1:16">
      <c r="A3196" s="356"/>
      <c r="B3196" s="357"/>
      <c r="C3196" s="356"/>
      <c r="D3196" s="356"/>
      <c r="E3196" s="356"/>
      <c r="F3196" s="356"/>
      <c r="G3196" s="356"/>
      <c r="H3196" s="358"/>
      <c r="I3196" s="359"/>
      <c r="J3196" s="360"/>
      <c r="K3196" s="360"/>
      <c r="L3196" s="22"/>
      <c r="M3196" s="356"/>
      <c r="N3196"/>
      <c r="O3196" s="361"/>
      <c r="P3196" s="356"/>
    </row>
    <row r="3197" spans="1:16">
      <c r="A3197" s="356"/>
      <c r="B3197" s="357"/>
      <c r="C3197" s="356"/>
      <c r="D3197" s="356"/>
      <c r="E3197" s="356"/>
      <c r="F3197" s="356"/>
      <c r="G3197" s="356"/>
      <c r="H3197" s="358"/>
      <c r="I3197" s="359"/>
      <c r="J3197" s="360"/>
      <c r="K3197" s="360"/>
      <c r="L3197" s="22"/>
      <c r="M3197" s="356"/>
      <c r="N3197"/>
      <c r="O3197" s="361"/>
      <c r="P3197" s="356"/>
    </row>
    <row r="3198" spans="1:16">
      <c r="A3198" s="356"/>
      <c r="B3198" s="357"/>
      <c r="C3198" s="356"/>
      <c r="D3198" s="356"/>
      <c r="E3198" s="356"/>
      <c r="F3198" s="356"/>
      <c r="G3198" s="356"/>
      <c r="H3198" s="358"/>
      <c r="I3198" s="359"/>
      <c r="J3198" s="360"/>
      <c r="K3198" s="360"/>
      <c r="L3198" s="22"/>
      <c r="M3198" s="356"/>
      <c r="N3198"/>
      <c r="O3198" s="361"/>
      <c r="P3198" s="356"/>
    </row>
    <row r="3199" spans="1:16">
      <c r="A3199" s="356"/>
      <c r="B3199" s="357"/>
      <c r="C3199" s="356"/>
      <c r="D3199" s="356"/>
      <c r="E3199" s="356"/>
      <c r="F3199" s="356"/>
      <c r="G3199" s="356"/>
      <c r="H3199" s="358"/>
      <c r="I3199" s="359"/>
      <c r="J3199" s="360"/>
      <c r="K3199" s="360"/>
      <c r="L3199" s="22"/>
      <c r="M3199" s="356"/>
      <c r="N3199"/>
      <c r="O3199" s="361"/>
      <c r="P3199" s="356"/>
    </row>
    <row r="3200" spans="1:16">
      <c r="A3200" s="356"/>
      <c r="B3200" s="357"/>
      <c r="C3200" s="356"/>
      <c r="D3200" s="356"/>
      <c r="E3200" s="356"/>
      <c r="F3200" s="356"/>
      <c r="G3200" s="356"/>
      <c r="H3200" s="358"/>
      <c r="I3200" s="359"/>
      <c r="J3200" s="360"/>
      <c r="K3200" s="360"/>
      <c r="L3200" s="22"/>
      <c r="M3200" s="356"/>
      <c r="N3200"/>
      <c r="O3200" s="361"/>
      <c r="P3200" s="356"/>
    </row>
    <row r="3201" spans="1:16">
      <c r="A3201" s="356"/>
      <c r="B3201" s="357"/>
      <c r="C3201" s="356"/>
      <c r="D3201" s="356"/>
      <c r="E3201" s="356"/>
      <c r="F3201" s="356"/>
      <c r="G3201" s="356"/>
      <c r="H3201" s="358"/>
      <c r="I3201" s="359"/>
      <c r="J3201" s="360"/>
      <c r="K3201" s="360"/>
      <c r="L3201" s="22"/>
      <c r="M3201" s="356"/>
      <c r="N3201"/>
      <c r="O3201" s="361"/>
      <c r="P3201" s="356"/>
    </row>
    <row r="3202" spans="1:16">
      <c r="A3202" s="356"/>
      <c r="B3202" s="357"/>
      <c r="C3202" s="356"/>
      <c r="D3202" s="356"/>
      <c r="E3202" s="356"/>
      <c r="F3202" s="356"/>
      <c r="G3202" s="356"/>
      <c r="H3202" s="358"/>
      <c r="I3202" s="359"/>
      <c r="J3202" s="360"/>
      <c r="K3202" s="360"/>
      <c r="L3202" s="22"/>
      <c r="M3202" s="356"/>
      <c r="N3202"/>
      <c r="O3202" s="361"/>
      <c r="P3202" s="356"/>
    </row>
    <row r="3203" spans="1:16">
      <c r="A3203" s="356"/>
      <c r="B3203" s="357"/>
      <c r="C3203" s="356"/>
      <c r="D3203" s="356"/>
      <c r="E3203" s="356"/>
      <c r="F3203" s="356"/>
      <c r="G3203" s="356"/>
      <c r="H3203" s="358"/>
      <c r="I3203" s="359"/>
      <c r="J3203" s="360"/>
      <c r="K3203" s="360"/>
      <c r="L3203" s="22"/>
      <c r="M3203" s="356"/>
      <c r="N3203"/>
      <c r="O3203" s="361"/>
      <c r="P3203" s="356"/>
    </row>
    <row r="3204" spans="1:16">
      <c r="A3204" s="356"/>
      <c r="B3204" s="357"/>
      <c r="C3204" s="356"/>
      <c r="D3204" s="356"/>
      <c r="E3204" s="356"/>
      <c r="F3204" s="356"/>
      <c r="G3204" s="356"/>
      <c r="H3204" s="358"/>
      <c r="I3204" s="359"/>
      <c r="J3204" s="360"/>
      <c r="K3204" s="360"/>
      <c r="L3204" s="22"/>
      <c r="M3204" s="356"/>
      <c r="N3204"/>
      <c r="O3204" s="361"/>
      <c r="P3204" s="356"/>
    </row>
    <row r="3205" spans="1:16">
      <c r="A3205" s="356"/>
      <c r="B3205" s="357"/>
      <c r="C3205" s="356"/>
      <c r="D3205" s="356"/>
      <c r="E3205" s="356"/>
      <c r="F3205" s="356"/>
      <c r="G3205" s="356"/>
      <c r="H3205" s="358"/>
      <c r="I3205" s="359"/>
      <c r="J3205" s="360"/>
      <c r="K3205" s="360"/>
      <c r="L3205" s="22"/>
      <c r="M3205" s="356"/>
      <c r="N3205"/>
      <c r="O3205" s="361"/>
      <c r="P3205" s="356"/>
    </row>
    <row r="3206" spans="1:16">
      <c r="A3206" s="356"/>
      <c r="B3206" s="357"/>
      <c r="C3206" s="356"/>
      <c r="D3206" s="356"/>
      <c r="E3206" s="356"/>
      <c r="F3206" s="356"/>
      <c r="G3206" s="356"/>
      <c r="H3206" s="358"/>
      <c r="I3206" s="359"/>
      <c r="J3206" s="360"/>
      <c r="K3206" s="360"/>
      <c r="L3206" s="22"/>
      <c r="M3206" s="356"/>
      <c r="N3206"/>
      <c r="O3206" s="361"/>
      <c r="P3206" s="356"/>
    </row>
    <row r="3207" spans="1:16">
      <c r="A3207" s="356"/>
      <c r="B3207" s="357"/>
      <c r="C3207" s="356"/>
      <c r="D3207" s="356"/>
      <c r="E3207" s="356"/>
      <c r="F3207" s="356"/>
      <c r="G3207" s="356"/>
      <c r="H3207" s="358"/>
      <c r="I3207" s="359"/>
      <c r="J3207" s="360"/>
      <c r="K3207" s="360"/>
      <c r="L3207" s="22"/>
      <c r="M3207" s="356"/>
      <c r="N3207"/>
      <c r="O3207" s="361"/>
      <c r="P3207" s="356"/>
    </row>
    <row r="3208" spans="1:16">
      <c r="A3208" s="356"/>
      <c r="B3208" s="357"/>
      <c r="C3208" s="356"/>
      <c r="D3208" s="356"/>
      <c r="E3208" s="356"/>
      <c r="F3208" s="356"/>
      <c r="G3208" s="356"/>
      <c r="H3208" s="358"/>
      <c r="I3208" s="359"/>
      <c r="J3208" s="360"/>
      <c r="K3208" s="360"/>
      <c r="L3208" s="22"/>
      <c r="M3208" s="356"/>
      <c r="N3208"/>
      <c r="O3208" s="361"/>
      <c r="P3208" s="356"/>
    </row>
    <row r="3209" spans="1:16">
      <c r="A3209" s="356"/>
      <c r="B3209" s="357"/>
      <c r="C3209" s="356"/>
      <c r="D3209" s="356"/>
      <c r="E3209" s="356"/>
      <c r="F3209" s="356"/>
      <c r="G3209" s="356"/>
      <c r="H3209" s="358"/>
      <c r="I3209" s="359"/>
      <c r="J3209" s="360"/>
      <c r="K3209" s="360"/>
      <c r="L3209" s="22"/>
      <c r="M3209" s="356"/>
      <c r="N3209"/>
      <c r="O3209" s="361"/>
      <c r="P3209" s="356"/>
    </row>
    <row r="3210" spans="1:16">
      <c r="A3210" s="356"/>
      <c r="B3210" s="357"/>
      <c r="C3210" s="356"/>
      <c r="D3210" s="356"/>
      <c r="E3210" s="356"/>
      <c r="F3210" s="356"/>
      <c r="G3210" s="356"/>
      <c r="H3210" s="358"/>
      <c r="I3210" s="359"/>
      <c r="J3210" s="360"/>
      <c r="K3210" s="360"/>
      <c r="L3210" s="22"/>
      <c r="M3210" s="356"/>
      <c r="N3210"/>
      <c r="O3210" s="361"/>
      <c r="P3210" s="356"/>
    </row>
    <row r="3211" spans="1:16">
      <c r="A3211" s="356"/>
      <c r="B3211" s="357"/>
      <c r="C3211" s="356"/>
      <c r="D3211" s="356"/>
      <c r="E3211" s="356"/>
      <c r="F3211" s="356"/>
      <c r="G3211" s="356"/>
      <c r="H3211" s="358"/>
      <c r="I3211" s="359"/>
      <c r="J3211" s="360"/>
      <c r="K3211" s="360"/>
      <c r="L3211" s="22"/>
      <c r="M3211" s="356"/>
      <c r="N3211"/>
      <c r="O3211" s="361"/>
      <c r="P3211" s="356"/>
    </row>
    <row r="3212" spans="1:16">
      <c r="A3212" s="356"/>
      <c r="B3212" s="357"/>
      <c r="C3212" s="356"/>
      <c r="D3212" s="356"/>
      <c r="E3212" s="356"/>
      <c r="F3212" s="356"/>
      <c r="G3212" s="356"/>
      <c r="H3212" s="358"/>
      <c r="I3212" s="359"/>
      <c r="J3212" s="360"/>
      <c r="K3212" s="360"/>
      <c r="L3212" s="22"/>
      <c r="M3212" s="356"/>
      <c r="N3212"/>
      <c r="O3212" s="361"/>
      <c r="P3212" s="356"/>
    </row>
    <row r="3213" spans="1:16">
      <c r="A3213" s="356"/>
      <c r="B3213" s="357"/>
      <c r="C3213" s="356"/>
      <c r="D3213" s="356"/>
      <c r="E3213" s="356"/>
      <c r="F3213" s="356"/>
      <c r="G3213" s="356"/>
      <c r="H3213" s="358"/>
      <c r="I3213" s="359"/>
      <c r="J3213" s="360"/>
      <c r="K3213" s="360"/>
      <c r="L3213" s="22"/>
      <c r="M3213" s="356"/>
      <c r="N3213"/>
      <c r="O3213" s="361"/>
      <c r="P3213" s="356"/>
    </row>
    <row r="3214" spans="1:16">
      <c r="A3214" s="356"/>
      <c r="B3214" s="357"/>
      <c r="C3214" s="356"/>
      <c r="D3214" s="356"/>
      <c r="E3214" s="356"/>
      <c r="F3214" s="356"/>
      <c r="G3214" s="356"/>
      <c r="H3214" s="358"/>
      <c r="I3214" s="359"/>
      <c r="J3214" s="360"/>
      <c r="K3214" s="360"/>
      <c r="L3214" s="22"/>
      <c r="M3214" s="356"/>
      <c r="N3214"/>
      <c r="O3214" s="361"/>
      <c r="P3214" s="356"/>
    </row>
    <row r="3215" spans="1:16">
      <c r="A3215" s="356"/>
      <c r="B3215" s="357"/>
      <c r="C3215" s="356"/>
      <c r="D3215" s="356"/>
      <c r="E3215" s="356"/>
      <c r="F3215" s="356"/>
      <c r="G3215" s="356"/>
      <c r="H3215" s="358"/>
      <c r="I3215" s="359"/>
      <c r="J3215" s="360"/>
      <c r="K3215" s="360"/>
      <c r="L3215" s="22"/>
      <c r="M3215" s="356"/>
      <c r="N3215"/>
      <c r="O3215" s="361"/>
      <c r="P3215" s="356"/>
    </row>
    <row r="3216" spans="1:16">
      <c r="A3216" s="356"/>
      <c r="B3216" s="357"/>
      <c r="C3216" s="356"/>
      <c r="D3216" s="356"/>
      <c r="E3216" s="356"/>
      <c r="F3216" s="356"/>
      <c r="G3216" s="356"/>
      <c r="H3216" s="358"/>
      <c r="I3216" s="359"/>
      <c r="J3216" s="360"/>
      <c r="K3216" s="360"/>
      <c r="L3216" s="22"/>
      <c r="M3216" s="356"/>
      <c r="N3216"/>
      <c r="O3216" s="361"/>
      <c r="P3216" s="356"/>
    </row>
    <row r="3217" spans="1:16">
      <c r="A3217" s="356"/>
      <c r="B3217" s="357"/>
      <c r="C3217" s="356"/>
      <c r="D3217" s="356"/>
      <c r="E3217" s="356"/>
      <c r="F3217" s="356"/>
      <c r="G3217" s="356"/>
      <c r="H3217" s="358"/>
      <c r="I3217" s="359"/>
      <c r="J3217" s="360"/>
      <c r="K3217" s="360"/>
      <c r="L3217" s="22"/>
      <c r="M3217" s="356"/>
      <c r="N3217"/>
      <c r="O3217" s="361"/>
      <c r="P3217" s="356"/>
    </row>
    <row r="3218" spans="1:16">
      <c r="A3218" s="356"/>
      <c r="B3218" s="357"/>
      <c r="C3218" s="356"/>
      <c r="D3218" s="356"/>
      <c r="E3218" s="356"/>
      <c r="F3218" s="356"/>
      <c r="G3218" s="356"/>
      <c r="H3218" s="358"/>
      <c r="I3218" s="359"/>
      <c r="J3218" s="360"/>
      <c r="K3218" s="360"/>
      <c r="L3218" s="22"/>
      <c r="M3218" s="356"/>
      <c r="N3218"/>
      <c r="O3218" s="361"/>
      <c r="P3218" s="356"/>
    </row>
    <row r="3219" spans="1:16">
      <c r="A3219" s="356"/>
      <c r="B3219" s="357"/>
      <c r="C3219" s="356"/>
      <c r="D3219" s="356"/>
      <c r="E3219" s="356"/>
      <c r="F3219" s="356"/>
      <c r="G3219" s="356"/>
      <c r="H3219" s="358"/>
      <c r="I3219" s="359"/>
      <c r="J3219" s="360"/>
      <c r="K3219" s="360"/>
      <c r="L3219" s="22"/>
      <c r="M3219" s="356"/>
      <c r="N3219"/>
      <c r="O3219" s="361"/>
      <c r="P3219" s="356"/>
    </row>
    <row r="3220" spans="1:16">
      <c r="A3220" s="356"/>
      <c r="B3220" s="357"/>
      <c r="C3220" s="356"/>
      <c r="D3220" s="356"/>
      <c r="E3220" s="356"/>
      <c r="F3220" s="356"/>
      <c r="G3220" s="356"/>
      <c r="H3220" s="358"/>
      <c r="I3220" s="359"/>
      <c r="J3220" s="360"/>
      <c r="K3220" s="360"/>
      <c r="L3220" s="22"/>
      <c r="M3220" s="356"/>
      <c r="N3220"/>
      <c r="O3220" s="361"/>
      <c r="P3220" s="356"/>
    </row>
    <row r="3221" spans="1:16">
      <c r="A3221" s="356"/>
      <c r="B3221" s="357"/>
      <c r="C3221" s="356"/>
      <c r="D3221" s="356"/>
      <c r="E3221" s="356"/>
      <c r="F3221" s="356"/>
      <c r="G3221" s="356"/>
      <c r="H3221" s="358"/>
      <c r="I3221" s="359"/>
      <c r="J3221" s="360"/>
      <c r="K3221" s="360"/>
      <c r="L3221" s="22"/>
      <c r="M3221" s="356"/>
      <c r="N3221"/>
      <c r="O3221" s="361"/>
      <c r="P3221" s="356"/>
    </row>
    <row r="3222" spans="1:16">
      <c r="A3222" s="356"/>
      <c r="B3222" s="357"/>
      <c r="C3222" s="356"/>
      <c r="D3222" s="356"/>
      <c r="E3222" s="356"/>
      <c r="F3222" s="356"/>
      <c r="G3222" s="356"/>
      <c r="H3222" s="358"/>
      <c r="I3222" s="359"/>
      <c r="J3222" s="360"/>
      <c r="K3222" s="360"/>
      <c r="L3222" s="22"/>
      <c r="M3222" s="356"/>
      <c r="N3222"/>
      <c r="O3222" s="361"/>
      <c r="P3222" s="356"/>
    </row>
    <row r="3223" spans="1:16">
      <c r="A3223" s="356"/>
      <c r="B3223" s="357"/>
      <c r="C3223" s="356"/>
      <c r="D3223" s="356"/>
      <c r="E3223" s="356"/>
      <c r="F3223" s="356"/>
      <c r="G3223" s="356"/>
      <c r="H3223" s="358"/>
      <c r="I3223" s="359"/>
      <c r="J3223" s="360"/>
      <c r="K3223" s="360"/>
      <c r="L3223" s="22"/>
      <c r="M3223" s="356"/>
      <c r="N3223"/>
      <c r="O3223" s="361"/>
      <c r="P3223" s="356"/>
    </row>
    <row r="3224" spans="1:16">
      <c r="A3224" s="356"/>
      <c r="B3224" s="357"/>
      <c r="C3224" s="356"/>
      <c r="D3224" s="356"/>
      <c r="E3224" s="356"/>
      <c r="F3224" s="356"/>
      <c r="G3224" s="356"/>
      <c r="H3224" s="358"/>
      <c r="I3224" s="359"/>
      <c r="J3224" s="360"/>
      <c r="K3224" s="360"/>
      <c r="L3224" s="22"/>
      <c r="M3224" s="356"/>
      <c r="N3224"/>
      <c r="O3224" s="361"/>
      <c r="P3224" s="356"/>
    </row>
    <row r="3225" spans="1:16">
      <c r="A3225" s="356"/>
      <c r="B3225" s="357"/>
      <c r="C3225" s="356"/>
      <c r="D3225" s="356"/>
      <c r="E3225" s="356"/>
      <c r="F3225" s="356"/>
      <c r="G3225" s="356"/>
      <c r="H3225" s="358"/>
      <c r="I3225" s="359"/>
      <c r="J3225" s="360"/>
      <c r="K3225" s="360"/>
      <c r="L3225" s="22"/>
      <c r="M3225" s="356"/>
      <c r="N3225"/>
      <c r="O3225" s="361"/>
      <c r="P3225" s="356"/>
    </row>
    <row r="3226" spans="1:16">
      <c r="A3226" s="356"/>
      <c r="B3226" s="357"/>
      <c r="C3226" s="356"/>
      <c r="D3226" s="356"/>
      <c r="E3226" s="356"/>
      <c r="F3226" s="356"/>
      <c r="G3226" s="356"/>
      <c r="H3226" s="358"/>
      <c r="I3226" s="359"/>
      <c r="J3226" s="360"/>
      <c r="K3226" s="360"/>
      <c r="L3226" s="22"/>
      <c r="M3226" s="356"/>
      <c r="N3226"/>
      <c r="O3226" s="361"/>
      <c r="P3226" s="356"/>
    </row>
    <row r="3227" spans="1:16">
      <c r="A3227" s="356"/>
      <c r="B3227" s="357"/>
      <c r="C3227" s="356"/>
      <c r="D3227" s="356"/>
      <c r="E3227" s="356"/>
      <c r="F3227" s="356"/>
      <c r="G3227" s="356"/>
      <c r="H3227" s="358"/>
      <c r="I3227" s="359"/>
      <c r="J3227" s="360"/>
      <c r="K3227" s="360"/>
      <c r="L3227" s="22"/>
      <c r="M3227" s="356"/>
      <c r="N3227"/>
      <c r="O3227" s="361"/>
      <c r="P3227" s="356"/>
    </row>
    <row r="3228" spans="1:16">
      <c r="A3228" s="356"/>
      <c r="B3228" s="357"/>
      <c r="C3228" s="356"/>
      <c r="D3228" s="356"/>
      <c r="E3228" s="356"/>
      <c r="F3228" s="356"/>
      <c r="G3228" s="356"/>
      <c r="H3228" s="358"/>
      <c r="I3228" s="359"/>
      <c r="J3228" s="360"/>
      <c r="K3228" s="360"/>
      <c r="L3228" s="22"/>
      <c r="M3228" s="356"/>
      <c r="N3228"/>
      <c r="O3228" s="361"/>
      <c r="P3228" s="356"/>
    </row>
    <row r="3229" spans="1:16">
      <c r="A3229" s="356"/>
      <c r="B3229" s="357"/>
      <c r="C3229" s="356"/>
      <c r="D3229" s="356"/>
      <c r="E3229" s="356"/>
      <c r="F3229" s="356"/>
      <c r="G3229" s="356"/>
      <c r="H3229" s="358"/>
      <c r="I3229" s="359"/>
      <c r="J3229" s="360"/>
      <c r="K3229" s="360"/>
      <c r="L3229" s="22"/>
      <c r="M3229" s="356"/>
      <c r="N3229"/>
      <c r="O3229" s="361"/>
      <c r="P3229" s="356"/>
    </row>
    <row r="3230" spans="1:16">
      <c r="A3230" s="356"/>
      <c r="B3230" s="357"/>
      <c r="C3230" s="356"/>
      <c r="D3230" s="356"/>
      <c r="E3230" s="356"/>
      <c r="F3230" s="356"/>
      <c r="G3230" s="356"/>
      <c r="H3230" s="358"/>
      <c r="I3230" s="359"/>
      <c r="J3230" s="360"/>
      <c r="K3230" s="360"/>
      <c r="L3230" s="22"/>
      <c r="M3230" s="356"/>
      <c r="N3230"/>
      <c r="O3230" s="361"/>
      <c r="P3230" s="356"/>
    </row>
    <row r="3231" spans="1:16">
      <c r="A3231" s="356"/>
      <c r="B3231" s="357"/>
      <c r="C3231" s="356"/>
      <c r="D3231" s="356"/>
      <c r="E3231" s="356"/>
      <c r="F3231" s="356"/>
      <c r="G3231" s="356"/>
      <c r="H3231" s="358"/>
      <c r="I3231" s="359"/>
      <c r="J3231" s="360"/>
      <c r="K3231" s="360"/>
      <c r="L3231" s="22"/>
      <c r="M3231" s="356"/>
      <c r="N3231"/>
      <c r="O3231" s="361"/>
      <c r="P3231" s="356"/>
    </row>
    <row r="3232" spans="1:16">
      <c r="A3232" s="356"/>
      <c r="B3232" s="357"/>
      <c r="C3232" s="356"/>
      <c r="D3232" s="356"/>
      <c r="E3232" s="356"/>
      <c r="F3232" s="356"/>
      <c r="G3232" s="356"/>
      <c r="H3232" s="358"/>
      <c r="I3232" s="359"/>
      <c r="J3232" s="360"/>
      <c r="K3232" s="360"/>
      <c r="L3232" s="22"/>
      <c r="M3232" s="356"/>
      <c r="N3232"/>
      <c r="O3232" s="361"/>
      <c r="P3232" s="356"/>
    </row>
    <row r="3233" spans="1:16">
      <c r="A3233" s="356"/>
      <c r="B3233" s="357"/>
      <c r="C3233" s="356"/>
      <c r="D3233" s="356"/>
      <c r="E3233" s="356"/>
      <c r="F3233" s="356"/>
      <c r="G3233" s="356"/>
      <c r="H3233" s="358"/>
      <c r="I3233" s="359"/>
      <c r="J3233" s="360"/>
      <c r="K3233" s="360"/>
      <c r="L3233" s="22"/>
      <c r="M3233" s="356"/>
      <c r="N3233"/>
      <c r="O3233" s="361"/>
      <c r="P3233" s="356"/>
    </row>
    <row r="3234" spans="1:16">
      <c r="A3234" s="356"/>
      <c r="B3234" s="357"/>
      <c r="C3234" s="356"/>
      <c r="D3234" s="356"/>
      <c r="E3234" s="356"/>
      <c r="F3234" s="356"/>
      <c r="G3234" s="356"/>
      <c r="H3234" s="358"/>
      <c r="I3234" s="359"/>
      <c r="J3234" s="360"/>
      <c r="K3234" s="360"/>
      <c r="L3234" s="22"/>
      <c r="M3234" s="356"/>
      <c r="N3234"/>
      <c r="O3234" s="361"/>
      <c r="P3234" s="356"/>
    </row>
    <row r="3235" spans="1:16">
      <c r="A3235" s="356"/>
      <c r="B3235" s="357"/>
      <c r="C3235" s="356"/>
      <c r="D3235" s="356"/>
      <c r="E3235" s="356"/>
      <c r="F3235" s="356"/>
      <c r="G3235" s="356"/>
      <c r="H3235" s="358"/>
      <c r="I3235" s="359"/>
      <c r="J3235" s="360"/>
      <c r="K3235" s="360"/>
      <c r="L3235" s="22"/>
      <c r="M3235" s="356"/>
      <c r="N3235"/>
      <c r="O3235" s="361"/>
      <c r="P3235" s="356"/>
    </row>
    <row r="3236" spans="1:16">
      <c r="A3236" s="356"/>
      <c r="B3236" s="357"/>
      <c r="C3236" s="356"/>
      <c r="D3236" s="356"/>
      <c r="E3236" s="356"/>
      <c r="F3236" s="356"/>
      <c r="G3236" s="356"/>
      <c r="H3236" s="358"/>
      <c r="I3236" s="359"/>
      <c r="J3236" s="360"/>
      <c r="K3236" s="360"/>
      <c r="L3236" s="22"/>
      <c r="M3236" s="356"/>
      <c r="N3236"/>
      <c r="O3236" s="361"/>
      <c r="P3236" s="356"/>
    </row>
    <row r="3237" spans="1:16">
      <c r="A3237" s="356"/>
      <c r="B3237" s="357"/>
      <c r="C3237" s="356"/>
      <c r="D3237" s="356"/>
      <c r="E3237" s="356"/>
      <c r="F3237" s="356"/>
      <c r="G3237" s="356"/>
      <c r="H3237" s="358"/>
      <c r="I3237" s="359"/>
      <c r="J3237" s="360"/>
      <c r="K3237" s="360"/>
      <c r="L3237" s="22"/>
      <c r="M3237" s="356"/>
      <c r="N3237"/>
      <c r="O3237" s="361"/>
      <c r="P3237" s="356"/>
    </row>
    <row r="3238" spans="1:16">
      <c r="A3238" s="356"/>
      <c r="B3238" s="357"/>
      <c r="C3238" s="356"/>
      <c r="D3238" s="356"/>
      <c r="E3238" s="356"/>
      <c r="F3238" s="356"/>
      <c r="G3238" s="356"/>
      <c r="H3238" s="358"/>
      <c r="I3238" s="359"/>
      <c r="J3238" s="360"/>
      <c r="K3238" s="360"/>
      <c r="L3238" s="22"/>
      <c r="M3238" s="356"/>
      <c r="N3238"/>
      <c r="O3238" s="361"/>
      <c r="P3238" s="356"/>
    </row>
    <row r="3239" spans="1:16">
      <c r="A3239" s="356"/>
      <c r="B3239" s="357"/>
      <c r="C3239" s="356"/>
      <c r="D3239" s="356"/>
      <c r="E3239" s="356"/>
      <c r="F3239" s="356"/>
      <c r="G3239" s="356"/>
      <c r="H3239" s="358"/>
      <c r="I3239" s="359"/>
      <c r="J3239" s="360"/>
      <c r="K3239" s="360"/>
      <c r="L3239" s="22"/>
      <c r="M3239" s="356"/>
      <c r="N3239"/>
      <c r="O3239" s="361"/>
      <c r="P3239" s="356"/>
    </row>
    <row r="3240" spans="1:16">
      <c r="A3240" s="356"/>
      <c r="B3240" s="357"/>
      <c r="C3240" s="356"/>
      <c r="D3240" s="356"/>
      <c r="E3240" s="356"/>
      <c r="F3240" s="356"/>
      <c r="G3240" s="356"/>
      <c r="H3240" s="358"/>
      <c r="I3240" s="359"/>
      <c r="J3240" s="360"/>
      <c r="K3240" s="360"/>
      <c r="L3240" s="22"/>
      <c r="M3240" s="356"/>
      <c r="N3240"/>
      <c r="O3240" s="361"/>
      <c r="P3240" s="356"/>
    </row>
    <row r="3241" spans="1:16">
      <c r="A3241" s="356"/>
      <c r="B3241" s="357"/>
      <c r="C3241" s="356"/>
      <c r="D3241" s="356"/>
      <c r="E3241" s="356"/>
      <c r="F3241" s="356"/>
      <c r="G3241" s="356"/>
      <c r="H3241" s="358"/>
      <c r="I3241" s="359"/>
      <c r="J3241" s="360"/>
      <c r="K3241" s="360"/>
      <c r="L3241" s="22"/>
      <c r="M3241" s="356"/>
      <c r="N3241"/>
      <c r="O3241" s="361"/>
      <c r="P3241" s="356"/>
    </row>
    <row r="3242" spans="1:16">
      <c r="A3242" s="356"/>
      <c r="B3242" s="357"/>
      <c r="C3242" s="356"/>
      <c r="D3242" s="356"/>
      <c r="E3242" s="356"/>
      <c r="F3242" s="356"/>
      <c r="G3242" s="356"/>
      <c r="H3242" s="358"/>
      <c r="I3242" s="359"/>
      <c r="J3242" s="360"/>
      <c r="K3242" s="360"/>
      <c r="L3242" s="22"/>
      <c r="M3242" s="356"/>
      <c r="N3242"/>
      <c r="O3242" s="361"/>
      <c r="P3242" s="356"/>
    </row>
    <row r="3243" spans="1:16">
      <c r="A3243" s="356"/>
      <c r="B3243" s="357"/>
      <c r="C3243" s="356"/>
      <c r="D3243" s="356"/>
      <c r="E3243" s="356"/>
      <c r="F3243" s="356"/>
      <c r="G3243" s="356"/>
      <c r="H3243" s="358"/>
      <c r="I3243" s="359"/>
      <c r="J3243" s="360"/>
      <c r="K3243" s="360"/>
      <c r="L3243" s="22"/>
      <c r="M3243" s="356"/>
      <c r="N3243"/>
      <c r="O3243" s="361"/>
      <c r="P3243" s="356"/>
    </row>
    <row r="3244" spans="1:16">
      <c r="A3244" s="356"/>
      <c r="B3244" s="357"/>
      <c r="C3244" s="356"/>
      <c r="D3244" s="356"/>
      <c r="E3244" s="356"/>
      <c r="F3244" s="356"/>
      <c r="G3244" s="356"/>
      <c r="H3244" s="358"/>
      <c r="I3244" s="359"/>
      <c r="J3244" s="360"/>
      <c r="K3244" s="360"/>
      <c r="L3244" s="22"/>
      <c r="M3244" s="356"/>
      <c r="N3244"/>
      <c r="O3244" s="361"/>
      <c r="P3244" s="356"/>
    </row>
    <row r="3245" spans="1:16">
      <c r="A3245" s="356"/>
      <c r="B3245" s="357"/>
      <c r="C3245" s="356"/>
      <c r="D3245" s="356"/>
      <c r="E3245" s="356"/>
      <c r="F3245" s="356"/>
      <c r="G3245" s="356"/>
      <c r="H3245" s="358"/>
      <c r="I3245" s="359"/>
      <c r="J3245" s="360"/>
      <c r="K3245" s="360"/>
      <c r="L3245" s="22"/>
      <c r="M3245" s="356"/>
      <c r="N3245"/>
      <c r="O3245" s="361"/>
      <c r="P3245" s="356"/>
    </row>
    <row r="3246" spans="1:16">
      <c r="A3246" s="356"/>
      <c r="B3246" s="357"/>
      <c r="C3246" s="356"/>
      <c r="D3246" s="356"/>
      <c r="E3246" s="356"/>
      <c r="F3246" s="356"/>
      <c r="G3246" s="356"/>
      <c r="H3246" s="358"/>
      <c r="I3246" s="359"/>
      <c r="J3246" s="360"/>
      <c r="K3246" s="360"/>
      <c r="L3246" s="22"/>
      <c r="M3246" s="356"/>
      <c r="N3246"/>
      <c r="O3246" s="361"/>
      <c r="P3246" s="356"/>
    </row>
    <row r="3247" spans="1:16">
      <c r="A3247" s="356"/>
      <c r="B3247" s="357"/>
      <c r="C3247" s="356"/>
      <c r="D3247" s="356"/>
      <c r="E3247" s="356"/>
      <c r="F3247" s="356"/>
      <c r="G3247" s="356"/>
      <c r="H3247" s="358"/>
      <c r="I3247" s="359"/>
      <c r="J3247" s="360"/>
      <c r="K3247" s="360"/>
      <c r="L3247" s="22"/>
      <c r="M3247" s="356"/>
      <c r="N3247"/>
      <c r="O3247" s="361"/>
      <c r="P3247" s="356"/>
    </row>
    <row r="3248" spans="1:16">
      <c r="A3248" s="356"/>
      <c r="B3248" s="357"/>
      <c r="C3248" s="356"/>
      <c r="D3248" s="356"/>
      <c r="E3248" s="356"/>
      <c r="F3248" s="356"/>
      <c r="G3248" s="356"/>
      <c r="H3248" s="358"/>
      <c r="I3248" s="359"/>
      <c r="J3248" s="360"/>
      <c r="K3248" s="360"/>
      <c r="L3248" s="22"/>
      <c r="M3248" s="356"/>
      <c r="N3248"/>
      <c r="O3248" s="361"/>
      <c r="P3248" s="356"/>
    </row>
    <row r="3249" spans="1:16">
      <c r="A3249" s="356"/>
      <c r="B3249" s="357"/>
      <c r="C3249" s="356"/>
      <c r="D3249" s="356"/>
      <c r="E3249" s="356"/>
      <c r="F3249" s="356"/>
      <c r="G3249" s="356"/>
      <c r="H3249" s="358"/>
      <c r="I3249" s="359"/>
      <c r="J3249" s="360"/>
      <c r="K3249" s="360"/>
      <c r="L3249" s="22"/>
      <c r="M3249" s="356"/>
      <c r="N3249"/>
      <c r="O3249" s="361"/>
      <c r="P3249" s="356"/>
    </row>
    <row r="3250" spans="1:16">
      <c r="A3250" s="356"/>
      <c r="B3250" s="357"/>
      <c r="C3250" s="356"/>
      <c r="D3250" s="356"/>
      <c r="E3250" s="356"/>
      <c r="F3250" s="356"/>
      <c r="G3250" s="356"/>
      <c r="H3250" s="358"/>
      <c r="I3250" s="359"/>
      <c r="J3250" s="360"/>
      <c r="K3250" s="360"/>
      <c r="L3250" s="22"/>
      <c r="M3250" s="356"/>
      <c r="N3250"/>
      <c r="O3250" s="361"/>
      <c r="P3250" s="356"/>
    </row>
    <row r="3251" spans="1:16">
      <c r="A3251" s="356"/>
      <c r="B3251" s="357"/>
      <c r="C3251" s="356"/>
      <c r="D3251" s="356"/>
      <c r="E3251" s="356"/>
      <c r="F3251" s="356"/>
      <c r="G3251" s="356"/>
      <c r="H3251" s="358"/>
      <c r="I3251" s="359"/>
      <c r="J3251" s="360"/>
      <c r="K3251" s="360"/>
      <c r="L3251" s="22"/>
      <c r="M3251" s="356"/>
      <c r="N3251"/>
      <c r="O3251" s="361"/>
      <c r="P3251" s="356"/>
    </row>
    <row r="3252" spans="1:16">
      <c r="A3252" s="356"/>
      <c r="B3252" s="357"/>
      <c r="C3252" s="356"/>
      <c r="D3252" s="356"/>
      <c r="E3252" s="356"/>
      <c r="F3252" s="356"/>
      <c r="G3252" s="356"/>
      <c r="H3252" s="358"/>
      <c r="I3252" s="359"/>
      <c r="J3252" s="360"/>
      <c r="K3252" s="360"/>
      <c r="L3252" s="22"/>
      <c r="M3252" s="356"/>
      <c r="N3252"/>
      <c r="O3252" s="361"/>
      <c r="P3252" s="356"/>
    </row>
    <row r="3253" spans="1:16">
      <c r="A3253" s="356"/>
      <c r="B3253" s="357"/>
      <c r="C3253" s="356"/>
      <c r="D3253" s="356"/>
      <c r="E3253" s="356"/>
      <c r="F3253" s="356"/>
      <c r="G3253" s="356"/>
      <c r="H3253" s="358"/>
      <c r="I3253" s="359"/>
      <c r="J3253" s="360"/>
      <c r="K3253" s="360"/>
      <c r="L3253" s="22"/>
      <c r="M3253" s="356"/>
      <c r="N3253"/>
      <c r="O3253" s="361"/>
      <c r="P3253" s="356"/>
    </row>
    <row r="3254" spans="1:16">
      <c r="A3254" s="356"/>
      <c r="B3254" s="357"/>
      <c r="C3254" s="356"/>
      <c r="D3254" s="356"/>
      <c r="E3254" s="356"/>
      <c r="F3254" s="356"/>
      <c r="G3254" s="356"/>
      <c r="H3254" s="358"/>
      <c r="I3254" s="359"/>
      <c r="J3254" s="360"/>
      <c r="K3254" s="360"/>
      <c r="L3254" s="22"/>
      <c r="M3254" s="356"/>
      <c r="N3254"/>
      <c r="O3254" s="361"/>
      <c r="P3254" s="356"/>
    </row>
    <row r="3255" spans="1:16">
      <c r="A3255" s="356"/>
      <c r="B3255" s="357"/>
      <c r="C3255" s="356"/>
      <c r="D3255" s="356"/>
      <c r="E3255" s="356"/>
      <c r="F3255" s="356"/>
      <c r="G3255" s="356"/>
      <c r="H3255" s="358"/>
      <c r="I3255" s="359"/>
      <c r="J3255" s="360"/>
      <c r="K3255" s="360"/>
      <c r="L3255" s="22"/>
      <c r="M3255" s="356"/>
      <c r="N3255"/>
      <c r="O3255" s="361"/>
      <c r="P3255" s="356"/>
    </row>
    <row r="3256" spans="1:16">
      <c r="A3256" s="356"/>
      <c r="B3256" s="357"/>
      <c r="C3256" s="356"/>
      <c r="D3256" s="356"/>
      <c r="E3256" s="356"/>
      <c r="F3256" s="356"/>
      <c r="G3256" s="356"/>
      <c r="H3256" s="358"/>
      <c r="I3256" s="359"/>
      <c r="J3256" s="360"/>
      <c r="K3256" s="360"/>
      <c r="L3256" s="22"/>
      <c r="M3256" s="356"/>
      <c r="N3256"/>
      <c r="O3256" s="361"/>
      <c r="P3256" s="356"/>
    </row>
    <row r="3257" spans="1:16">
      <c r="A3257" s="356"/>
      <c r="B3257" s="357"/>
      <c r="C3257" s="356"/>
      <c r="D3257" s="356"/>
      <c r="E3257" s="356"/>
      <c r="F3257" s="356"/>
      <c r="G3257" s="356"/>
      <c r="H3257" s="358"/>
      <c r="I3257" s="359"/>
      <c r="J3257" s="360"/>
      <c r="K3257" s="360"/>
      <c r="L3257" s="22"/>
      <c r="M3257" s="356"/>
      <c r="N3257"/>
      <c r="O3257" s="361"/>
      <c r="P3257" s="356"/>
    </row>
    <row r="3258" spans="1:16">
      <c r="A3258" s="356"/>
      <c r="B3258" s="357"/>
      <c r="C3258" s="356"/>
      <c r="D3258" s="356"/>
      <c r="E3258" s="356"/>
      <c r="F3258" s="356"/>
      <c r="G3258" s="356"/>
      <c r="H3258" s="358"/>
      <c r="I3258" s="359"/>
      <c r="J3258" s="360"/>
      <c r="K3258" s="360"/>
      <c r="L3258" s="22"/>
      <c r="M3258" s="356"/>
      <c r="N3258"/>
      <c r="O3258" s="361"/>
      <c r="P3258" s="356"/>
    </row>
    <row r="3259" spans="1:16">
      <c r="A3259" s="356"/>
      <c r="B3259" s="357"/>
      <c r="C3259" s="356"/>
      <c r="D3259" s="356"/>
      <c r="E3259" s="356"/>
      <c r="F3259" s="356"/>
      <c r="G3259" s="356"/>
      <c r="H3259" s="358"/>
      <c r="I3259" s="359"/>
      <c r="J3259" s="360"/>
      <c r="K3259" s="360"/>
      <c r="L3259" s="22"/>
      <c r="M3259" s="356"/>
      <c r="N3259"/>
      <c r="O3259" s="361"/>
      <c r="P3259" s="356"/>
    </row>
    <row r="3260" spans="1:16">
      <c r="A3260" s="356"/>
      <c r="B3260" s="357"/>
      <c r="C3260" s="356"/>
      <c r="D3260" s="356"/>
      <c r="E3260" s="356"/>
      <c r="F3260" s="356"/>
      <c r="G3260" s="356"/>
      <c r="H3260" s="358"/>
      <c r="I3260" s="359"/>
      <c r="J3260" s="360"/>
      <c r="K3260" s="360"/>
      <c r="L3260" s="22"/>
      <c r="M3260" s="356"/>
      <c r="N3260"/>
      <c r="O3260" s="361"/>
      <c r="P3260" s="356"/>
    </row>
    <row r="3261" spans="1:16">
      <c r="A3261" s="356"/>
      <c r="B3261" s="357"/>
      <c r="C3261" s="356"/>
      <c r="D3261" s="356"/>
      <c r="E3261" s="356"/>
      <c r="F3261" s="356"/>
      <c r="G3261" s="356"/>
      <c r="H3261" s="358"/>
      <c r="I3261" s="359"/>
      <c r="J3261" s="360"/>
      <c r="K3261" s="360"/>
      <c r="L3261" s="22"/>
      <c r="M3261" s="356"/>
      <c r="N3261"/>
      <c r="O3261" s="361"/>
      <c r="P3261" s="356"/>
    </row>
    <row r="3262" spans="1:16">
      <c r="A3262" s="356"/>
      <c r="B3262" s="357"/>
      <c r="C3262" s="356"/>
      <c r="D3262" s="356"/>
      <c r="E3262" s="356"/>
      <c r="F3262" s="356"/>
      <c r="G3262" s="356"/>
      <c r="H3262" s="358"/>
      <c r="I3262" s="359"/>
      <c r="J3262" s="360"/>
      <c r="K3262" s="360"/>
      <c r="L3262" s="22"/>
      <c r="M3262" s="356"/>
      <c r="N3262"/>
      <c r="O3262" s="361"/>
      <c r="P3262" s="356"/>
    </row>
    <row r="3263" spans="1:16">
      <c r="A3263" s="356"/>
      <c r="B3263" s="357"/>
      <c r="C3263" s="356"/>
      <c r="D3263" s="356"/>
      <c r="E3263" s="356"/>
      <c r="F3263" s="356"/>
      <c r="G3263" s="356"/>
      <c r="H3263" s="358"/>
      <c r="I3263" s="359"/>
      <c r="J3263" s="360"/>
      <c r="K3263" s="360"/>
      <c r="L3263" s="22"/>
      <c r="M3263" s="356"/>
      <c r="N3263"/>
      <c r="O3263" s="361"/>
      <c r="P3263" s="356"/>
    </row>
    <row r="3264" spans="1:16">
      <c r="A3264" s="356"/>
      <c r="B3264" s="357"/>
      <c r="C3264" s="356"/>
      <c r="D3264" s="356"/>
      <c r="E3264" s="356"/>
      <c r="F3264" s="356"/>
      <c r="G3264" s="356"/>
      <c r="H3264" s="358"/>
      <c r="I3264" s="359"/>
      <c r="J3264" s="360"/>
      <c r="K3264" s="360"/>
      <c r="L3264" s="22"/>
      <c r="M3264" s="356"/>
      <c r="N3264"/>
      <c r="O3264" s="361"/>
      <c r="P3264" s="356"/>
    </row>
    <row r="3265" spans="1:16">
      <c r="A3265" s="356"/>
      <c r="B3265" s="357"/>
      <c r="C3265" s="356"/>
      <c r="D3265" s="356"/>
      <c r="E3265" s="356"/>
      <c r="F3265" s="356"/>
      <c r="G3265" s="356"/>
      <c r="H3265" s="358"/>
      <c r="I3265" s="359"/>
      <c r="J3265" s="360"/>
      <c r="K3265" s="360"/>
      <c r="L3265" s="22"/>
      <c r="M3265" s="356"/>
      <c r="N3265"/>
      <c r="O3265" s="361"/>
      <c r="P3265" s="356"/>
    </row>
    <row r="3266" spans="1:16">
      <c r="A3266" s="356"/>
      <c r="B3266" s="357"/>
      <c r="C3266" s="356"/>
      <c r="D3266" s="356"/>
      <c r="E3266" s="356"/>
      <c r="F3266" s="356"/>
      <c r="G3266" s="356"/>
      <c r="H3266" s="358"/>
      <c r="I3266" s="359"/>
      <c r="J3266" s="360"/>
      <c r="K3266" s="360"/>
      <c r="L3266" s="22"/>
      <c r="M3266" s="356"/>
      <c r="N3266"/>
      <c r="O3266" s="361"/>
      <c r="P3266" s="356"/>
    </row>
    <row r="3267" spans="1:16">
      <c r="A3267" s="356"/>
      <c r="B3267" s="357"/>
      <c r="C3267" s="356"/>
      <c r="D3267" s="356"/>
      <c r="E3267" s="356"/>
      <c r="F3267" s="356"/>
      <c r="G3267" s="356"/>
      <c r="H3267" s="358"/>
      <c r="I3267" s="359"/>
      <c r="J3267" s="360"/>
      <c r="K3267" s="360"/>
      <c r="L3267" s="22"/>
      <c r="M3267" s="356"/>
      <c r="N3267"/>
      <c r="O3267" s="361"/>
      <c r="P3267" s="356"/>
    </row>
    <row r="3268" spans="1:16">
      <c r="A3268" s="356"/>
      <c r="B3268" s="357"/>
      <c r="C3268" s="356"/>
      <c r="D3268" s="356"/>
      <c r="E3268" s="356"/>
      <c r="F3268" s="356"/>
      <c r="G3268" s="356"/>
      <c r="H3268" s="358"/>
      <c r="I3268" s="359"/>
      <c r="J3268" s="360"/>
      <c r="K3268" s="360"/>
      <c r="L3268" s="22"/>
      <c r="M3268" s="356"/>
      <c r="N3268"/>
      <c r="O3268" s="361"/>
      <c r="P3268" s="356"/>
    </row>
    <row r="3269" spans="1:16">
      <c r="A3269" s="356"/>
      <c r="B3269" s="357"/>
      <c r="C3269" s="356"/>
      <c r="D3269" s="356"/>
      <c r="E3269" s="356"/>
      <c r="F3269" s="356"/>
      <c r="G3269" s="356"/>
      <c r="H3269" s="358"/>
      <c r="I3269" s="359"/>
      <c r="J3269" s="360"/>
      <c r="K3269" s="360"/>
      <c r="L3269" s="22"/>
      <c r="M3269" s="356"/>
      <c r="N3269"/>
      <c r="O3269" s="361"/>
      <c r="P3269" s="356"/>
    </row>
    <row r="3270" spans="1:16">
      <c r="A3270" s="356"/>
      <c r="B3270" s="357"/>
      <c r="C3270" s="356"/>
      <c r="D3270" s="356"/>
      <c r="E3270" s="356"/>
      <c r="F3270" s="356"/>
      <c r="G3270" s="356"/>
      <c r="H3270" s="358"/>
      <c r="I3270" s="359"/>
      <c r="J3270" s="360"/>
      <c r="K3270" s="360"/>
      <c r="L3270" s="22"/>
      <c r="M3270" s="356"/>
      <c r="N3270"/>
      <c r="O3270" s="361"/>
      <c r="P3270" s="356"/>
    </row>
    <row r="3271" spans="1:16">
      <c r="A3271" s="356"/>
      <c r="B3271" s="357"/>
      <c r="C3271" s="356"/>
      <c r="D3271" s="356"/>
      <c r="E3271" s="356"/>
      <c r="F3271" s="356"/>
      <c r="G3271" s="356"/>
      <c r="H3271" s="358"/>
      <c r="I3271" s="359"/>
      <c r="J3271" s="360"/>
      <c r="K3271" s="360"/>
      <c r="L3271" s="22"/>
      <c r="M3271" s="356"/>
      <c r="N3271"/>
      <c r="O3271" s="361"/>
      <c r="P3271" s="356"/>
    </row>
    <row r="3272" spans="1:16">
      <c r="A3272" s="356"/>
      <c r="B3272" s="357"/>
      <c r="C3272" s="356"/>
      <c r="D3272" s="356"/>
      <c r="E3272" s="356"/>
      <c r="F3272" s="356"/>
      <c r="G3272" s="356"/>
      <c r="H3272" s="358"/>
      <c r="I3272" s="359"/>
      <c r="J3272" s="360"/>
      <c r="K3272" s="360"/>
      <c r="L3272" s="22"/>
      <c r="M3272" s="356"/>
      <c r="N3272"/>
      <c r="O3272" s="361"/>
      <c r="P3272" s="356"/>
    </row>
    <row r="3273" spans="1:16">
      <c r="A3273" s="356"/>
      <c r="B3273" s="357"/>
      <c r="C3273" s="356"/>
      <c r="D3273" s="356"/>
      <c r="E3273" s="356"/>
      <c r="F3273" s="356"/>
      <c r="G3273" s="356"/>
      <c r="H3273" s="358"/>
      <c r="I3273" s="359"/>
      <c r="J3273" s="360"/>
      <c r="K3273" s="360"/>
      <c r="L3273" s="22"/>
      <c r="M3273" s="356"/>
      <c r="N3273"/>
      <c r="O3273" s="361"/>
      <c r="P3273" s="356"/>
    </row>
    <row r="3274" spans="1:16">
      <c r="A3274" s="356"/>
      <c r="B3274" s="357"/>
      <c r="C3274" s="356"/>
      <c r="D3274" s="356"/>
      <c r="E3274" s="356"/>
      <c r="F3274" s="356"/>
      <c r="G3274" s="356"/>
      <c r="H3274" s="358"/>
      <c r="I3274" s="359"/>
      <c r="J3274" s="360"/>
      <c r="K3274" s="360"/>
      <c r="L3274" s="22"/>
      <c r="M3274" s="356"/>
      <c r="N3274"/>
      <c r="O3274" s="361"/>
      <c r="P3274" s="356"/>
    </row>
    <row r="3275" spans="1:16">
      <c r="A3275" s="356"/>
      <c r="B3275" s="357"/>
      <c r="C3275" s="356"/>
      <c r="D3275" s="356"/>
      <c r="E3275" s="356"/>
      <c r="F3275" s="356"/>
      <c r="G3275" s="356"/>
      <c r="H3275" s="358"/>
      <c r="I3275" s="359"/>
      <c r="J3275" s="360"/>
      <c r="K3275" s="360"/>
      <c r="L3275" s="22"/>
      <c r="M3275" s="356"/>
      <c r="N3275"/>
      <c r="O3275" s="361"/>
      <c r="P3275" s="356"/>
    </row>
    <row r="3276" spans="1:16">
      <c r="A3276" s="356"/>
      <c r="B3276" s="357"/>
      <c r="C3276" s="356"/>
      <c r="D3276" s="356"/>
      <c r="E3276" s="356"/>
      <c r="F3276" s="356"/>
      <c r="G3276" s="356"/>
      <c r="H3276" s="358"/>
      <c r="I3276" s="359"/>
      <c r="J3276" s="360"/>
      <c r="K3276" s="360"/>
      <c r="L3276" s="22"/>
      <c r="M3276" s="356"/>
      <c r="N3276"/>
      <c r="O3276" s="361"/>
      <c r="P3276" s="356"/>
    </row>
    <row r="3277" spans="1:16">
      <c r="A3277" s="356"/>
      <c r="B3277" s="357"/>
      <c r="C3277" s="356"/>
      <c r="D3277" s="356"/>
      <c r="E3277" s="356"/>
      <c r="F3277" s="356"/>
      <c r="G3277" s="356"/>
      <c r="H3277" s="358"/>
      <c r="I3277" s="359"/>
      <c r="J3277" s="360"/>
      <c r="K3277" s="360"/>
      <c r="L3277" s="22"/>
      <c r="M3277" s="356"/>
      <c r="N3277"/>
      <c r="O3277" s="361"/>
      <c r="P3277" s="356"/>
    </row>
    <row r="3278" spans="1:16">
      <c r="A3278" s="356"/>
      <c r="B3278" s="357"/>
      <c r="C3278" s="356"/>
      <c r="D3278" s="356"/>
      <c r="E3278" s="356"/>
      <c r="F3278" s="356"/>
      <c r="G3278" s="356"/>
      <c r="H3278" s="358"/>
      <c r="I3278" s="359"/>
      <c r="J3278" s="360"/>
      <c r="K3278" s="360"/>
      <c r="L3278" s="22"/>
      <c r="M3278" s="356"/>
      <c r="N3278"/>
      <c r="O3278" s="361"/>
      <c r="P3278" s="356"/>
    </row>
    <row r="3279" spans="1:16">
      <c r="A3279" s="356"/>
      <c r="B3279" s="357"/>
      <c r="C3279" s="356"/>
      <c r="D3279" s="356"/>
      <c r="E3279" s="356"/>
      <c r="F3279" s="356"/>
      <c r="G3279" s="356"/>
      <c r="H3279" s="358"/>
      <c r="I3279" s="359"/>
      <c r="J3279" s="360"/>
      <c r="K3279" s="360"/>
      <c r="L3279" s="22"/>
      <c r="M3279" s="356"/>
      <c r="N3279"/>
      <c r="O3279" s="361"/>
      <c r="P3279" s="356"/>
    </row>
    <row r="3280" spans="1:16">
      <c r="A3280" s="356"/>
      <c r="B3280" s="357"/>
      <c r="C3280" s="356"/>
      <c r="D3280" s="356"/>
      <c r="E3280" s="356"/>
      <c r="F3280" s="356"/>
      <c r="G3280" s="356"/>
      <c r="H3280" s="358"/>
      <c r="I3280" s="359"/>
      <c r="J3280" s="360"/>
      <c r="K3280" s="360"/>
      <c r="L3280" s="22"/>
      <c r="M3280" s="356"/>
      <c r="N3280"/>
      <c r="O3280" s="361"/>
      <c r="P3280" s="356"/>
    </row>
    <row r="3281" spans="1:16">
      <c r="A3281" s="356"/>
      <c r="B3281" s="357"/>
      <c r="C3281" s="356"/>
      <c r="D3281" s="356"/>
      <c r="E3281" s="356"/>
      <c r="F3281" s="356"/>
      <c r="G3281" s="356"/>
      <c r="H3281" s="358"/>
      <c r="I3281" s="359"/>
      <c r="J3281" s="360"/>
      <c r="K3281" s="360"/>
      <c r="L3281" s="22"/>
      <c r="M3281" s="356"/>
      <c r="N3281"/>
      <c r="O3281" s="361"/>
      <c r="P3281" s="356"/>
    </row>
    <row r="3282" spans="1:16">
      <c r="A3282" s="356"/>
      <c r="B3282" s="357"/>
      <c r="C3282" s="356"/>
      <c r="D3282" s="356"/>
      <c r="E3282" s="356"/>
      <c r="F3282" s="356"/>
      <c r="G3282" s="356"/>
      <c r="H3282" s="358"/>
      <c r="I3282" s="359"/>
      <c r="J3282" s="360"/>
      <c r="K3282" s="360"/>
      <c r="L3282" s="22"/>
      <c r="M3282" s="356"/>
      <c r="N3282"/>
      <c r="O3282" s="361"/>
      <c r="P3282" s="356"/>
    </row>
    <row r="3283" spans="1:16">
      <c r="A3283" s="356"/>
      <c r="B3283" s="357"/>
      <c r="C3283" s="356"/>
      <c r="D3283" s="356"/>
      <c r="E3283" s="356"/>
      <c r="F3283" s="356"/>
      <c r="G3283" s="356"/>
      <c r="H3283" s="358"/>
      <c r="I3283" s="359"/>
      <c r="J3283" s="360"/>
      <c r="K3283" s="360"/>
      <c r="L3283" s="22"/>
      <c r="M3283" s="356"/>
      <c r="N3283"/>
      <c r="O3283" s="361"/>
      <c r="P3283" s="356"/>
    </row>
    <row r="3284" spans="1:16">
      <c r="A3284" s="356"/>
      <c r="B3284" s="357"/>
      <c r="C3284" s="356"/>
      <c r="D3284" s="356"/>
      <c r="E3284" s="356"/>
      <c r="F3284" s="356"/>
      <c r="G3284" s="356"/>
      <c r="H3284" s="358"/>
      <c r="I3284" s="359"/>
      <c r="J3284" s="360"/>
      <c r="K3284" s="360"/>
      <c r="L3284" s="22"/>
      <c r="M3284" s="356"/>
      <c r="N3284"/>
      <c r="O3284" s="361"/>
      <c r="P3284" s="356"/>
    </row>
    <row r="3285" spans="1:16">
      <c r="A3285" s="356"/>
      <c r="B3285" s="357"/>
      <c r="C3285" s="356"/>
      <c r="D3285" s="356"/>
      <c r="E3285" s="356"/>
      <c r="F3285" s="356"/>
      <c r="G3285" s="356"/>
      <c r="H3285" s="358"/>
      <c r="I3285" s="359"/>
      <c r="J3285" s="360"/>
      <c r="K3285" s="360"/>
      <c r="L3285" s="22"/>
      <c r="M3285" s="356"/>
      <c r="N3285"/>
      <c r="O3285" s="361"/>
      <c r="P3285" s="356"/>
    </row>
    <row r="3286" spans="1:16">
      <c r="A3286" s="356"/>
      <c r="B3286" s="357"/>
      <c r="C3286" s="356"/>
      <c r="D3286" s="356"/>
      <c r="E3286" s="356"/>
      <c r="F3286" s="356"/>
      <c r="G3286" s="356"/>
      <c r="H3286" s="358"/>
      <c r="I3286" s="359"/>
      <c r="J3286" s="360"/>
      <c r="K3286" s="360"/>
      <c r="L3286" s="22"/>
      <c r="M3286" s="356"/>
      <c r="N3286"/>
      <c r="O3286" s="361"/>
      <c r="P3286" s="356"/>
    </row>
    <row r="3287" spans="1:16">
      <c r="A3287" s="356"/>
      <c r="B3287" s="357"/>
      <c r="C3287" s="356"/>
      <c r="D3287" s="356"/>
      <c r="E3287" s="356"/>
      <c r="F3287" s="356"/>
      <c r="G3287" s="356"/>
      <c r="H3287" s="358"/>
      <c r="I3287" s="359"/>
      <c r="J3287" s="360"/>
      <c r="K3287" s="360"/>
      <c r="L3287" s="22"/>
      <c r="M3287" s="356"/>
      <c r="N3287"/>
      <c r="O3287" s="361"/>
      <c r="P3287" s="356"/>
    </row>
    <row r="3288" spans="1:16">
      <c r="A3288" s="356"/>
      <c r="B3288" s="357"/>
      <c r="C3288" s="356"/>
      <c r="D3288" s="356"/>
      <c r="E3288" s="356"/>
      <c r="F3288" s="356"/>
      <c r="G3288" s="356"/>
      <c r="H3288" s="358"/>
      <c r="I3288" s="359"/>
      <c r="J3288" s="360"/>
      <c r="K3288" s="360"/>
      <c r="L3288" s="22"/>
      <c r="M3288" s="356"/>
      <c r="N3288"/>
      <c r="O3288" s="361"/>
      <c r="P3288" s="356"/>
    </row>
    <row r="3289" spans="1:16">
      <c r="A3289" s="356"/>
      <c r="B3289" s="357"/>
      <c r="C3289" s="356"/>
      <c r="D3289" s="356"/>
      <c r="E3289" s="356"/>
      <c r="F3289" s="356"/>
      <c r="G3289" s="356"/>
      <c r="H3289" s="358"/>
      <c r="I3289" s="359"/>
      <c r="J3289" s="360"/>
      <c r="K3289" s="360"/>
      <c r="L3289" s="22"/>
      <c r="M3289" s="356"/>
      <c r="N3289"/>
      <c r="O3289" s="361"/>
      <c r="P3289" s="356"/>
    </row>
    <row r="3290" spans="1:16">
      <c r="A3290" s="356"/>
      <c r="B3290" s="357"/>
      <c r="C3290" s="356"/>
      <c r="D3290" s="356"/>
      <c r="E3290" s="356"/>
      <c r="F3290" s="356"/>
      <c r="G3290" s="356"/>
      <c r="H3290" s="358"/>
      <c r="I3290" s="359"/>
      <c r="J3290" s="360"/>
      <c r="K3290" s="360"/>
      <c r="L3290" s="22"/>
      <c r="M3290" s="356"/>
      <c r="N3290"/>
      <c r="O3290" s="361"/>
      <c r="P3290" s="356"/>
    </row>
    <row r="3291" spans="1:16">
      <c r="A3291" s="356"/>
      <c r="B3291" s="357"/>
      <c r="C3291" s="356"/>
      <c r="D3291" s="356"/>
      <c r="E3291" s="356"/>
      <c r="F3291" s="356"/>
      <c r="G3291" s="356"/>
      <c r="H3291" s="358"/>
      <c r="I3291" s="359"/>
      <c r="J3291" s="360"/>
      <c r="K3291" s="360"/>
      <c r="L3291" s="22"/>
      <c r="M3291" s="356"/>
      <c r="N3291"/>
      <c r="O3291" s="361"/>
      <c r="P3291" s="356"/>
    </row>
    <row r="3292" spans="1:16">
      <c r="A3292" s="356"/>
      <c r="B3292" s="357"/>
      <c r="C3292" s="356"/>
      <c r="D3292" s="356"/>
      <c r="E3292" s="356"/>
      <c r="F3292" s="356"/>
      <c r="G3292" s="356"/>
      <c r="H3292" s="358"/>
      <c r="I3292" s="359"/>
      <c r="J3292" s="360"/>
      <c r="K3292" s="360"/>
      <c r="L3292" s="22"/>
      <c r="M3292" s="356"/>
      <c r="N3292"/>
      <c r="O3292" s="361"/>
      <c r="P3292" s="356"/>
    </row>
    <row r="3293" spans="1:16">
      <c r="A3293" s="356"/>
      <c r="B3293" s="357"/>
      <c r="C3293" s="356"/>
      <c r="D3293" s="356"/>
      <c r="E3293" s="356"/>
      <c r="F3293" s="356"/>
      <c r="G3293" s="356"/>
      <c r="H3293" s="358"/>
      <c r="I3293" s="359"/>
      <c r="J3293" s="360"/>
      <c r="K3293" s="360"/>
      <c r="L3293" s="22"/>
      <c r="M3293" s="356"/>
      <c r="N3293"/>
      <c r="O3293" s="361"/>
      <c r="P3293" s="356"/>
    </row>
    <row r="3294" spans="1:16">
      <c r="A3294" s="356"/>
      <c r="B3294" s="357"/>
      <c r="C3294" s="356"/>
      <c r="D3294" s="356"/>
      <c r="E3294" s="356"/>
      <c r="F3294" s="356"/>
      <c r="G3294" s="356"/>
      <c r="H3294" s="358"/>
      <c r="I3294" s="359"/>
      <c r="J3294" s="360"/>
      <c r="K3294" s="360"/>
      <c r="L3294" s="22"/>
      <c r="M3294" s="356"/>
      <c r="N3294"/>
      <c r="O3294" s="361"/>
      <c r="P3294" s="356"/>
    </row>
    <row r="3295" spans="1:16">
      <c r="A3295" s="356"/>
      <c r="B3295" s="357"/>
      <c r="C3295" s="356"/>
      <c r="D3295" s="356"/>
      <c r="E3295" s="356"/>
      <c r="F3295" s="356"/>
      <c r="G3295" s="356"/>
      <c r="H3295" s="358"/>
      <c r="I3295" s="359"/>
      <c r="J3295" s="360"/>
      <c r="K3295" s="360"/>
      <c r="L3295" s="22"/>
      <c r="M3295" s="356"/>
      <c r="N3295"/>
      <c r="O3295" s="361"/>
      <c r="P3295" s="356"/>
    </row>
    <row r="3296" spans="1:16">
      <c r="A3296" s="356"/>
      <c r="B3296" s="357"/>
      <c r="C3296" s="356"/>
      <c r="D3296" s="356"/>
      <c r="E3296" s="356"/>
      <c r="F3296" s="356"/>
      <c r="G3296" s="356"/>
      <c r="H3296" s="358"/>
      <c r="I3296" s="359"/>
      <c r="J3296" s="360"/>
      <c r="K3296" s="360"/>
      <c r="L3296" s="22"/>
      <c r="M3296" s="356"/>
      <c r="N3296"/>
      <c r="O3296" s="361"/>
      <c r="P3296" s="356"/>
    </row>
    <row r="3297" spans="1:16">
      <c r="A3297" s="356"/>
      <c r="B3297" s="357"/>
      <c r="C3297" s="356"/>
      <c r="D3297" s="356"/>
      <c r="E3297" s="356"/>
      <c r="F3297" s="356"/>
      <c r="G3297" s="356"/>
      <c r="H3297" s="358"/>
      <c r="I3297" s="359"/>
      <c r="J3297" s="360"/>
      <c r="K3297" s="360"/>
      <c r="L3297" s="22"/>
      <c r="M3297" s="356"/>
      <c r="N3297"/>
      <c r="O3297" s="361"/>
      <c r="P3297" s="356"/>
    </row>
    <row r="3298" spans="1:16">
      <c r="A3298" s="356"/>
      <c r="B3298" s="357"/>
      <c r="C3298" s="356"/>
      <c r="D3298" s="356"/>
      <c r="E3298" s="356"/>
      <c r="F3298" s="356"/>
      <c r="G3298" s="356"/>
      <c r="H3298" s="358"/>
      <c r="I3298" s="359"/>
      <c r="J3298" s="360"/>
      <c r="K3298" s="360"/>
      <c r="L3298" s="22"/>
      <c r="M3298" s="356"/>
      <c r="N3298"/>
      <c r="O3298" s="361"/>
      <c r="P3298" s="356"/>
    </row>
    <row r="3299" spans="1:16">
      <c r="A3299" s="356"/>
      <c r="B3299" s="357"/>
      <c r="C3299" s="356"/>
      <c r="D3299" s="356"/>
      <c r="E3299" s="356"/>
      <c r="F3299" s="356"/>
      <c r="G3299" s="356"/>
      <c r="H3299" s="358"/>
      <c r="I3299" s="359"/>
      <c r="J3299" s="360"/>
      <c r="K3299" s="360"/>
      <c r="L3299" s="22"/>
      <c r="M3299" s="356"/>
      <c r="N3299"/>
      <c r="O3299" s="361"/>
      <c r="P3299" s="356"/>
    </row>
    <row r="3300" spans="1:16">
      <c r="A3300" s="356"/>
      <c r="B3300" s="357"/>
      <c r="C3300" s="356"/>
      <c r="D3300" s="356"/>
      <c r="E3300" s="356"/>
      <c r="F3300" s="356"/>
      <c r="G3300" s="356"/>
      <c r="H3300" s="358"/>
      <c r="I3300" s="359"/>
      <c r="J3300" s="360"/>
      <c r="K3300" s="360"/>
      <c r="L3300" s="22"/>
      <c r="M3300" s="356"/>
      <c r="N3300"/>
      <c r="O3300" s="361"/>
      <c r="P3300" s="356"/>
    </row>
    <row r="3301" spans="1:16">
      <c r="A3301" s="356"/>
      <c r="B3301" s="357"/>
      <c r="C3301" s="356"/>
      <c r="D3301" s="356"/>
      <c r="E3301" s="356"/>
      <c r="F3301" s="356"/>
      <c r="G3301" s="356"/>
      <c r="H3301" s="358"/>
      <c r="I3301" s="359"/>
      <c r="J3301" s="360"/>
      <c r="K3301" s="360"/>
      <c r="L3301" s="22"/>
      <c r="M3301" s="356"/>
      <c r="N3301"/>
      <c r="O3301" s="361"/>
      <c r="P3301" s="356"/>
    </row>
    <row r="3302" spans="1:16">
      <c r="A3302" s="356"/>
      <c r="B3302" s="357"/>
      <c r="C3302" s="356"/>
      <c r="D3302" s="356"/>
      <c r="E3302" s="356"/>
      <c r="F3302" s="356"/>
      <c r="G3302" s="356"/>
      <c r="H3302" s="358"/>
      <c r="I3302" s="359"/>
      <c r="J3302" s="360"/>
      <c r="K3302" s="360"/>
      <c r="L3302" s="22"/>
      <c r="M3302" s="356"/>
      <c r="N3302"/>
      <c r="O3302" s="361"/>
      <c r="P3302" s="356"/>
    </row>
    <row r="3303" spans="1:16">
      <c r="A3303" s="356"/>
      <c r="B3303" s="357"/>
      <c r="C3303" s="356"/>
      <c r="D3303" s="356"/>
      <c r="E3303" s="356"/>
      <c r="F3303" s="356"/>
      <c r="G3303" s="356"/>
      <c r="H3303" s="358"/>
      <c r="I3303" s="359"/>
      <c r="J3303" s="360"/>
      <c r="K3303" s="360"/>
      <c r="L3303" s="22"/>
      <c r="M3303" s="356"/>
      <c r="N3303"/>
      <c r="O3303" s="361"/>
      <c r="P3303" s="356"/>
    </row>
    <row r="3304" spans="1:16">
      <c r="A3304" s="356"/>
      <c r="B3304" s="357"/>
      <c r="C3304" s="356"/>
      <c r="D3304" s="356"/>
      <c r="E3304" s="356"/>
      <c r="F3304" s="356"/>
      <c r="G3304" s="356"/>
      <c r="H3304" s="358"/>
      <c r="I3304" s="359"/>
      <c r="J3304" s="360"/>
      <c r="K3304" s="360"/>
      <c r="L3304" s="22"/>
      <c r="M3304" s="356"/>
      <c r="N3304"/>
      <c r="O3304" s="361"/>
      <c r="P3304" s="356"/>
    </row>
    <row r="3305" spans="1:16">
      <c r="A3305" s="356"/>
      <c r="B3305" s="357"/>
      <c r="C3305" s="356"/>
      <c r="D3305" s="356"/>
      <c r="E3305" s="356"/>
      <c r="F3305" s="356"/>
      <c r="G3305" s="356"/>
      <c r="H3305" s="358"/>
      <c r="I3305" s="359"/>
      <c r="J3305" s="360"/>
      <c r="K3305" s="360"/>
      <c r="L3305" s="22"/>
      <c r="M3305" s="356"/>
      <c r="N3305"/>
      <c r="O3305" s="361"/>
      <c r="P3305" s="356"/>
    </row>
    <row r="3306" spans="1:16">
      <c r="A3306" s="356"/>
      <c r="B3306" s="357"/>
      <c r="C3306" s="356"/>
      <c r="D3306" s="356"/>
      <c r="E3306" s="356"/>
      <c r="F3306" s="356"/>
      <c r="G3306" s="356"/>
      <c r="H3306" s="358"/>
      <c r="I3306" s="359"/>
      <c r="J3306" s="360"/>
      <c r="K3306" s="360"/>
      <c r="L3306" s="22"/>
      <c r="M3306" s="356"/>
      <c r="N3306"/>
      <c r="O3306" s="361"/>
      <c r="P3306" s="356"/>
    </row>
    <row r="3307" spans="1:16">
      <c r="A3307" s="356"/>
      <c r="B3307" s="357"/>
      <c r="C3307" s="356"/>
      <c r="D3307" s="356"/>
      <c r="E3307" s="356"/>
      <c r="F3307" s="356"/>
      <c r="G3307" s="356"/>
      <c r="H3307" s="358"/>
      <c r="I3307" s="359"/>
      <c r="J3307" s="360"/>
      <c r="K3307" s="360"/>
      <c r="L3307" s="22"/>
      <c r="M3307" s="356"/>
      <c r="N3307"/>
      <c r="O3307" s="361"/>
      <c r="P3307" s="356"/>
    </row>
    <row r="3308" spans="1:16">
      <c r="A3308" s="356"/>
      <c r="B3308" s="357"/>
      <c r="C3308" s="356"/>
      <c r="D3308" s="356"/>
      <c r="E3308" s="356"/>
      <c r="F3308" s="356"/>
      <c r="G3308" s="356"/>
      <c r="H3308" s="358"/>
      <c r="I3308" s="359"/>
      <c r="J3308" s="360"/>
      <c r="K3308" s="360"/>
      <c r="L3308" s="22"/>
      <c r="M3308" s="356"/>
      <c r="N3308"/>
      <c r="O3308" s="361"/>
      <c r="P3308" s="356"/>
    </row>
    <row r="3309" spans="1:16">
      <c r="A3309" s="356"/>
      <c r="B3309" s="357"/>
      <c r="C3309" s="356"/>
      <c r="D3309" s="356"/>
      <c r="E3309" s="356"/>
      <c r="F3309" s="356"/>
      <c r="G3309" s="356"/>
      <c r="H3309" s="358"/>
      <c r="I3309" s="359"/>
      <c r="J3309" s="360"/>
      <c r="K3309" s="360"/>
      <c r="L3309" s="22"/>
      <c r="M3309" s="356"/>
      <c r="N3309"/>
      <c r="O3309" s="361"/>
      <c r="P3309" s="356"/>
    </row>
    <row r="3310" spans="1:16">
      <c r="A3310" s="356"/>
      <c r="B3310" s="357"/>
      <c r="C3310" s="356"/>
      <c r="D3310" s="356"/>
      <c r="E3310" s="356"/>
      <c r="F3310" s="356"/>
      <c r="G3310" s="356"/>
      <c r="H3310" s="358"/>
      <c r="I3310" s="359"/>
      <c r="J3310" s="360"/>
      <c r="K3310" s="360"/>
      <c r="L3310" s="22"/>
      <c r="M3310" s="356"/>
      <c r="N3310"/>
      <c r="O3310" s="361"/>
      <c r="P3310" s="356"/>
    </row>
    <row r="3311" spans="1:16">
      <c r="A3311" s="356"/>
      <c r="B3311" s="357"/>
      <c r="C3311" s="356"/>
      <c r="D3311" s="356"/>
      <c r="E3311" s="356"/>
      <c r="F3311" s="356"/>
      <c r="G3311" s="356"/>
      <c r="H3311" s="358"/>
      <c r="I3311" s="359"/>
      <c r="J3311" s="360"/>
      <c r="K3311" s="360"/>
      <c r="L3311" s="22"/>
      <c r="M3311" s="356"/>
      <c r="N3311"/>
      <c r="O3311" s="361"/>
      <c r="P3311" s="356"/>
    </row>
    <row r="3312" spans="1:16">
      <c r="A3312" s="356"/>
      <c r="B3312" s="357"/>
      <c r="C3312" s="356"/>
      <c r="D3312" s="356"/>
      <c r="E3312" s="356"/>
      <c r="F3312" s="356"/>
      <c r="G3312" s="356"/>
      <c r="H3312" s="358"/>
      <c r="I3312" s="359"/>
      <c r="J3312" s="360"/>
      <c r="K3312" s="360"/>
      <c r="L3312" s="22"/>
      <c r="M3312" s="356"/>
      <c r="N3312"/>
      <c r="O3312" s="361"/>
      <c r="P3312" s="356"/>
    </row>
    <row r="3313" spans="1:16">
      <c r="A3313" s="356"/>
      <c r="B3313" s="357"/>
      <c r="C3313" s="356"/>
      <c r="D3313" s="356"/>
      <c r="E3313" s="356"/>
      <c r="F3313" s="356"/>
      <c r="G3313" s="356"/>
      <c r="H3313" s="358"/>
      <c r="I3313" s="359"/>
      <c r="J3313" s="360"/>
      <c r="K3313" s="360"/>
      <c r="L3313" s="22"/>
      <c r="M3313" s="356"/>
      <c r="N3313"/>
      <c r="O3313" s="361"/>
      <c r="P3313" s="356"/>
    </row>
    <row r="3314" spans="1:16">
      <c r="A3314" s="356"/>
      <c r="B3314" s="357"/>
      <c r="C3314" s="356"/>
      <c r="D3314" s="356"/>
      <c r="E3314" s="356"/>
      <c r="F3314" s="356"/>
      <c r="G3314" s="356"/>
      <c r="H3314" s="358"/>
      <c r="I3314" s="359"/>
      <c r="J3314" s="360"/>
      <c r="K3314" s="360"/>
      <c r="L3314" s="22"/>
      <c r="M3314" s="356"/>
      <c r="N3314"/>
      <c r="O3314" s="361"/>
      <c r="P3314" s="356"/>
    </row>
    <row r="3315" spans="1:16">
      <c r="A3315" s="356"/>
      <c r="B3315" s="357"/>
      <c r="C3315" s="356"/>
      <c r="D3315" s="356"/>
      <c r="E3315" s="356"/>
      <c r="F3315" s="356"/>
      <c r="G3315" s="356"/>
      <c r="H3315" s="358"/>
      <c r="I3315" s="359"/>
      <c r="J3315" s="360"/>
      <c r="K3315" s="360"/>
      <c r="L3315" s="22"/>
      <c r="M3315" s="356"/>
      <c r="N3315"/>
      <c r="O3315" s="361"/>
      <c r="P3315" s="356"/>
    </row>
    <row r="3316" spans="1:16">
      <c r="A3316" s="356"/>
      <c r="B3316" s="357"/>
      <c r="C3316" s="356"/>
      <c r="D3316" s="356"/>
      <c r="E3316" s="356"/>
      <c r="F3316" s="356"/>
      <c r="G3316" s="356"/>
      <c r="H3316" s="358"/>
      <c r="I3316" s="359"/>
      <c r="J3316" s="360"/>
      <c r="K3316" s="360"/>
      <c r="L3316" s="22"/>
      <c r="M3316" s="356"/>
      <c r="N3316"/>
      <c r="O3316" s="361"/>
      <c r="P3316" s="356"/>
    </row>
    <row r="3317" spans="1:16">
      <c r="A3317" s="356"/>
      <c r="B3317" s="357"/>
      <c r="C3317" s="356"/>
      <c r="D3317" s="356"/>
      <c r="E3317" s="356"/>
      <c r="F3317" s="356"/>
      <c r="G3317" s="356"/>
      <c r="H3317" s="358"/>
      <c r="I3317" s="359"/>
      <c r="J3317" s="360"/>
      <c r="K3317" s="360"/>
      <c r="L3317" s="22"/>
      <c r="M3317" s="356"/>
      <c r="N3317"/>
      <c r="O3317" s="361"/>
      <c r="P3317" s="356"/>
    </row>
    <row r="3318" spans="1:16">
      <c r="A3318" s="356"/>
      <c r="B3318" s="357"/>
      <c r="C3318" s="356"/>
      <c r="D3318" s="356"/>
      <c r="E3318" s="356"/>
      <c r="F3318" s="356"/>
      <c r="G3318" s="356"/>
      <c r="H3318" s="358"/>
      <c r="I3318" s="359"/>
      <c r="J3318" s="360"/>
      <c r="K3318" s="360"/>
      <c r="L3318" s="22"/>
      <c r="M3318" s="356"/>
      <c r="N3318"/>
      <c r="O3318" s="361"/>
      <c r="P3318" s="356"/>
    </row>
    <row r="3319" spans="1:16">
      <c r="A3319" s="356"/>
      <c r="B3319" s="357"/>
      <c r="C3319" s="356"/>
      <c r="D3319" s="356"/>
      <c r="E3319" s="356"/>
      <c r="F3319" s="356"/>
      <c r="G3319" s="356"/>
      <c r="H3319" s="358"/>
      <c r="I3319" s="359"/>
      <c r="J3319" s="360"/>
      <c r="K3319" s="360"/>
      <c r="L3319" s="22"/>
      <c r="M3319" s="356"/>
      <c r="N3319"/>
      <c r="O3319" s="361"/>
      <c r="P3319" s="356"/>
    </row>
    <row r="3320" spans="1:16">
      <c r="A3320" s="356"/>
      <c r="B3320" s="357"/>
      <c r="C3320" s="356"/>
      <c r="D3320" s="356"/>
      <c r="E3320" s="356"/>
      <c r="F3320" s="356"/>
      <c r="G3320" s="356"/>
      <c r="H3320" s="358"/>
      <c r="I3320" s="359"/>
      <c r="J3320" s="360"/>
      <c r="K3320" s="360"/>
      <c r="L3320" s="22"/>
      <c r="M3320" s="356"/>
      <c r="N3320"/>
      <c r="O3320" s="361"/>
      <c r="P3320" s="356"/>
    </row>
    <row r="3321" spans="1:16">
      <c r="A3321" s="356"/>
      <c r="B3321" s="357"/>
      <c r="C3321" s="356"/>
      <c r="D3321" s="356"/>
      <c r="E3321" s="356"/>
      <c r="F3321" s="356"/>
      <c r="G3321" s="356"/>
      <c r="H3321" s="358"/>
      <c r="I3321" s="359"/>
      <c r="J3321" s="360"/>
      <c r="K3321" s="360"/>
      <c r="L3321" s="22"/>
      <c r="M3321" s="356"/>
      <c r="N3321"/>
      <c r="O3321" s="361"/>
      <c r="P3321" s="356"/>
    </row>
    <row r="3322" spans="1:16">
      <c r="A3322" s="356"/>
      <c r="B3322" s="357"/>
      <c r="C3322" s="356"/>
      <c r="D3322" s="356"/>
      <c r="E3322" s="356"/>
      <c r="F3322" s="356"/>
      <c r="G3322" s="356"/>
      <c r="H3322" s="358"/>
      <c r="I3322" s="359"/>
      <c r="J3322" s="360"/>
      <c r="K3322" s="360"/>
      <c r="L3322" s="22"/>
      <c r="M3322" s="356"/>
      <c r="N3322"/>
      <c r="O3322" s="361"/>
      <c r="P3322" s="356"/>
    </row>
    <row r="3323" spans="1:16">
      <c r="A3323" s="356"/>
      <c r="B3323" s="357"/>
      <c r="C3323" s="356"/>
      <c r="D3323" s="356"/>
      <c r="E3323" s="356"/>
      <c r="F3323" s="356"/>
      <c r="G3323" s="356"/>
      <c r="H3323" s="358"/>
      <c r="I3323" s="359"/>
      <c r="J3323" s="360"/>
      <c r="K3323" s="360"/>
      <c r="L3323" s="22"/>
      <c r="M3323" s="356"/>
      <c r="N3323"/>
      <c r="O3323" s="361"/>
      <c r="P3323" s="356"/>
    </row>
    <row r="3324" spans="1:16">
      <c r="A3324" s="356"/>
      <c r="B3324" s="357"/>
      <c r="C3324" s="356"/>
      <c r="D3324" s="356"/>
      <c r="E3324" s="356"/>
      <c r="F3324" s="356"/>
      <c r="G3324" s="356"/>
      <c r="H3324" s="358"/>
      <c r="I3324" s="359"/>
      <c r="J3324" s="360"/>
      <c r="K3324" s="360"/>
      <c r="L3324" s="22"/>
      <c r="M3324" s="356"/>
      <c r="N3324"/>
      <c r="O3324" s="361"/>
      <c r="P3324" s="356"/>
    </row>
    <row r="3325" spans="1:16">
      <c r="A3325" s="356"/>
      <c r="B3325" s="357"/>
      <c r="C3325" s="356"/>
      <c r="D3325" s="356"/>
      <c r="E3325" s="356"/>
      <c r="F3325" s="356"/>
      <c r="G3325" s="356"/>
      <c r="H3325" s="358"/>
      <c r="I3325" s="359"/>
      <c r="J3325" s="360"/>
      <c r="K3325" s="360"/>
      <c r="L3325" s="22"/>
      <c r="M3325" s="356"/>
      <c r="N3325"/>
      <c r="O3325" s="361"/>
      <c r="P3325" s="356"/>
    </row>
    <row r="3326" spans="1:16">
      <c r="A3326" s="356"/>
      <c r="B3326" s="357"/>
      <c r="C3326" s="356"/>
      <c r="D3326" s="356"/>
      <c r="E3326" s="356"/>
      <c r="F3326" s="356"/>
      <c r="G3326" s="356"/>
      <c r="H3326" s="358"/>
      <c r="I3326" s="359"/>
      <c r="J3326" s="360"/>
      <c r="K3326" s="360"/>
      <c r="L3326" s="22"/>
      <c r="M3326" s="356"/>
      <c r="N3326"/>
      <c r="O3326" s="361"/>
      <c r="P3326" s="356"/>
    </row>
    <row r="3327" spans="1:16">
      <c r="A3327" s="356"/>
      <c r="B3327" s="357"/>
      <c r="C3327" s="356"/>
      <c r="D3327" s="356"/>
      <c r="E3327" s="356"/>
      <c r="F3327" s="356"/>
      <c r="G3327" s="356"/>
      <c r="H3327" s="358"/>
      <c r="I3327" s="359"/>
      <c r="J3327" s="360"/>
      <c r="K3327" s="360"/>
      <c r="L3327" s="22"/>
      <c r="M3327" s="356"/>
      <c r="N3327"/>
      <c r="O3327" s="361"/>
      <c r="P3327" s="356"/>
    </row>
    <row r="3328" spans="1:16">
      <c r="A3328" s="356"/>
      <c r="B3328" s="357"/>
      <c r="C3328" s="356"/>
      <c r="D3328" s="356"/>
      <c r="E3328" s="356"/>
      <c r="F3328" s="356"/>
      <c r="G3328" s="356"/>
      <c r="H3328" s="358"/>
      <c r="I3328" s="359"/>
      <c r="J3328" s="360"/>
      <c r="K3328" s="360"/>
      <c r="L3328" s="22"/>
      <c r="M3328" s="356"/>
      <c r="N3328"/>
      <c r="O3328" s="361"/>
      <c r="P3328" s="356"/>
    </row>
    <row r="3329" spans="1:16">
      <c r="A3329" s="356"/>
      <c r="B3329" s="357"/>
      <c r="C3329" s="356"/>
      <c r="D3329" s="356"/>
      <c r="E3329" s="356"/>
      <c r="F3329" s="356"/>
      <c r="G3329" s="356"/>
      <c r="H3329" s="358"/>
      <c r="I3329" s="359"/>
      <c r="J3329" s="360"/>
      <c r="K3329" s="360"/>
      <c r="L3329" s="22"/>
      <c r="M3329" s="356"/>
      <c r="N3329"/>
      <c r="O3329" s="361"/>
      <c r="P3329" s="356"/>
    </row>
    <row r="3330" spans="1:16">
      <c r="A3330" s="356"/>
      <c r="B3330" s="357"/>
      <c r="C3330" s="356"/>
      <c r="D3330" s="356"/>
      <c r="E3330" s="356"/>
      <c r="F3330" s="356"/>
      <c r="G3330" s="356"/>
      <c r="H3330" s="358"/>
      <c r="I3330" s="359"/>
      <c r="J3330" s="360"/>
      <c r="K3330" s="360"/>
      <c r="L3330" s="22"/>
      <c r="M3330" s="356"/>
      <c r="N3330"/>
      <c r="O3330" s="361"/>
      <c r="P3330" s="356"/>
    </row>
    <row r="3331" spans="1:16">
      <c r="A3331" s="356"/>
      <c r="B3331" s="357"/>
      <c r="C3331" s="356"/>
      <c r="D3331" s="356"/>
      <c r="E3331" s="356"/>
      <c r="F3331" s="356"/>
      <c r="G3331" s="356"/>
      <c r="H3331" s="358"/>
      <c r="I3331" s="359"/>
      <c r="J3331" s="360"/>
      <c r="K3331" s="360"/>
      <c r="L3331" s="22"/>
      <c r="M3331" s="356"/>
      <c r="N3331"/>
      <c r="O3331" s="361"/>
      <c r="P3331" s="356"/>
    </row>
    <row r="3332" spans="1:16">
      <c r="A3332" s="356"/>
      <c r="B3332" s="357"/>
      <c r="C3332" s="356"/>
      <c r="D3332" s="356"/>
      <c r="E3332" s="356"/>
      <c r="F3332" s="356"/>
      <c r="G3332" s="356"/>
      <c r="H3332" s="358"/>
      <c r="I3332" s="359"/>
      <c r="J3332" s="360"/>
      <c r="K3332" s="360"/>
      <c r="L3332" s="22"/>
      <c r="M3332" s="356"/>
      <c r="N3332"/>
      <c r="O3332" s="361"/>
      <c r="P3332" s="356"/>
    </row>
    <row r="3333" spans="1:16">
      <c r="A3333" s="356"/>
      <c r="B3333" s="357"/>
      <c r="C3333" s="356"/>
      <c r="D3333" s="356"/>
      <c r="E3333" s="356"/>
      <c r="F3333" s="356"/>
      <c r="G3333" s="356"/>
      <c r="H3333" s="358"/>
      <c r="I3333" s="359"/>
      <c r="J3333" s="360"/>
      <c r="K3333" s="360"/>
      <c r="L3333" s="22"/>
      <c r="M3333" s="356"/>
      <c r="N3333"/>
      <c r="O3333" s="361"/>
      <c r="P3333" s="356"/>
    </row>
    <row r="3334" spans="1:16">
      <c r="A3334" s="356"/>
      <c r="B3334" s="357"/>
      <c r="C3334" s="356"/>
      <c r="D3334" s="356"/>
      <c r="E3334" s="356"/>
      <c r="F3334" s="356"/>
      <c r="G3334" s="356"/>
      <c r="H3334" s="358"/>
      <c r="I3334" s="359"/>
      <c r="J3334" s="360"/>
      <c r="K3334" s="360"/>
      <c r="L3334" s="22"/>
      <c r="M3334" s="356"/>
      <c r="N3334"/>
      <c r="O3334" s="361"/>
      <c r="P3334" s="356"/>
    </row>
    <row r="3335" spans="1:16">
      <c r="A3335" s="356"/>
      <c r="B3335" s="357"/>
      <c r="C3335" s="356"/>
      <c r="D3335" s="356"/>
      <c r="E3335" s="356"/>
      <c r="F3335" s="356"/>
      <c r="G3335" s="356"/>
      <c r="H3335" s="358"/>
      <c r="I3335" s="359"/>
      <c r="J3335" s="360"/>
      <c r="K3335" s="360"/>
      <c r="L3335" s="22"/>
      <c r="M3335" s="356"/>
      <c r="N3335"/>
      <c r="O3335" s="361"/>
      <c r="P3335" s="356"/>
    </row>
    <row r="3336" spans="1:16">
      <c r="A3336" s="356"/>
      <c r="B3336" s="357"/>
      <c r="C3336" s="356"/>
      <c r="D3336" s="356"/>
      <c r="E3336" s="356"/>
      <c r="F3336" s="356"/>
      <c r="G3336" s="356"/>
      <c r="H3336" s="358"/>
      <c r="I3336" s="359"/>
      <c r="J3336" s="360"/>
      <c r="K3336" s="360"/>
      <c r="L3336" s="22"/>
      <c r="M3336" s="356"/>
      <c r="N3336"/>
      <c r="O3336" s="361"/>
      <c r="P3336" s="356"/>
    </row>
    <row r="3337" spans="1:16">
      <c r="A3337" s="356"/>
      <c r="B3337" s="357"/>
      <c r="C3337" s="356"/>
      <c r="D3337" s="356"/>
      <c r="E3337" s="356"/>
      <c r="F3337" s="356"/>
      <c r="G3337" s="356"/>
      <c r="H3337" s="358"/>
      <c r="I3337" s="359"/>
      <c r="J3337" s="360"/>
      <c r="K3337" s="360"/>
      <c r="L3337" s="22"/>
      <c r="M3337" s="356"/>
      <c r="N3337"/>
      <c r="O3337" s="361"/>
      <c r="P3337" s="356"/>
    </row>
    <row r="3338" spans="1:16">
      <c r="A3338" s="356"/>
      <c r="B3338" s="357"/>
      <c r="C3338" s="356"/>
      <c r="D3338" s="356"/>
      <c r="E3338" s="356"/>
      <c r="F3338" s="356"/>
      <c r="G3338" s="356"/>
      <c r="H3338" s="358"/>
      <c r="I3338" s="359"/>
      <c r="J3338" s="360"/>
      <c r="K3338" s="360"/>
      <c r="L3338" s="22"/>
      <c r="M3338" s="356"/>
      <c r="N3338"/>
      <c r="O3338" s="361"/>
      <c r="P3338" s="356"/>
    </row>
    <row r="3339" spans="1:16">
      <c r="A3339" s="356"/>
      <c r="B3339" s="357"/>
      <c r="C3339" s="356"/>
      <c r="D3339" s="356"/>
      <c r="E3339" s="356"/>
      <c r="F3339" s="356"/>
      <c r="G3339" s="356"/>
      <c r="H3339" s="358"/>
      <c r="I3339" s="359"/>
      <c r="J3339" s="360"/>
      <c r="K3339" s="360"/>
      <c r="L3339" s="22"/>
      <c r="M3339" s="356"/>
      <c r="N3339"/>
      <c r="O3339" s="361"/>
      <c r="P3339" s="356"/>
    </row>
    <row r="3340" spans="1:16">
      <c r="A3340" s="356"/>
      <c r="B3340" s="357"/>
      <c r="C3340" s="356"/>
      <c r="D3340" s="356"/>
      <c r="E3340" s="356"/>
      <c r="F3340" s="356"/>
      <c r="G3340" s="356"/>
      <c r="H3340" s="358"/>
      <c r="I3340" s="359"/>
      <c r="J3340" s="360"/>
      <c r="K3340" s="360"/>
      <c r="L3340" s="22"/>
      <c r="M3340" s="356"/>
      <c r="N3340"/>
      <c r="O3340" s="361"/>
      <c r="P3340" s="356"/>
    </row>
    <row r="3341" spans="1:16">
      <c r="A3341" s="356"/>
      <c r="B3341" s="357"/>
      <c r="C3341" s="356"/>
      <c r="D3341" s="356"/>
      <c r="E3341" s="356"/>
      <c r="F3341" s="356"/>
      <c r="G3341" s="356"/>
      <c r="H3341" s="358"/>
      <c r="I3341" s="359"/>
      <c r="J3341" s="360"/>
      <c r="K3341" s="360"/>
      <c r="L3341" s="22"/>
      <c r="M3341" s="356"/>
      <c r="N3341"/>
      <c r="O3341" s="361"/>
      <c r="P3341" s="356"/>
    </row>
    <row r="3342" spans="1:16">
      <c r="A3342" s="356"/>
      <c r="B3342" s="357"/>
      <c r="C3342" s="356"/>
      <c r="D3342" s="356"/>
      <c r="E3342" s="356"/>
      <c r="F3342" s="356"/>
      <c r="G3342" s="356"/>
      <c r="H3342" s="358"/>
      <c r="I3342" s="359"/>
      <c r="J3342" s="360"/>
      <c r="K3342" s="360"/>
      <c r="L3342" s="22"/>
      <c r="M3342" s="356"/>
      <c r="N3342"/>
      <c r="O3342" s="361"/>
      <c r="P3342" s="356"/>
    </row>
    <row r="3343" spans="1:16">
      <c r="A3343" s="356"/>
      <c r="B3343" s="357"/>
      <c r="C3343" s="356"/>
      <c r="D3343" s="356"/>
      <c r="E3343" s="356"/>
      <c r="F3343" s="356"/>
      <c r="G3343" s="356"/>
      <c r="H3343" s="358"/>
      <c r="I3343" s="359"/>
      <c r="J3343" s="360"/>
      <c r="K3343" s="360"/>
      <c r="L3343" s="22"/>
      <c r="M3343" s="356"/>
      <c r="N3343"/>
      <c r="O3343" s="361"/>
      <c r="P3343" s="356"/>
    </row>
    <row r="3344" spans="1:16">
      <c r="A3344" s="356"/>
      <c r="B3344" s="357"/>
      <c r="C3344" s="356"/>
      <c r="D3344" s="356"/>
      <c r="E3344" s="356"/>
      <c r="F3344" s="356"/>
      <c r="G3344" s="356"/>
      <c r="H3344" s="358"/>
      <c r="I3344" s="359"/>
      <c r="J3344" s="360"/>
      <c r="K3344" s="360"/>
      <c r="L3344" s="22"/>
      <c r="M3344" s="356"/>
      <c r="N3344"/>
      <c r="O3344" s="361"/>
      <c r="P3344" s="356"/>
    </row>
    <row r="3345" spans="1:16">
      <c r="A3345" s="356"/>
      <c r="B3345" s="357"/>
      <c r="C3345" s="356"/>
      <c r="D3345" s="356"/>
      <c r="E3345" s="356"/>
      <c r="F3345" s="356"/>
      <c r="G3345" s="356"/>
      <c r="H3345" s="358"/>
      <c r="I3345" s="359"/>
      <c r="J3345" s="360"/>
      <c r="K3345" s="360"/>
      <c r="L3345" s="22"/>
      <c r="M3345" s="356"/>
      <c r="N3345"/>
      <c r="O3345" s="361"/>
      <c r="P3345" s="356"/>
    </row>
    <row r="3346" spans="1:16">
      <c r="A3346" s="356"/>
      <c r="B3346" s="357"/>
      <c r="C3346" s="356"/>
      <c r="D3346" s="356"/>
      <c r="E3346" s="356"/>
      <c r="F3346" s="356"/>
      <c r="G3346" s="356"/>
      <c r="H3346" s="358"/>
      <c r="I3346" s="359"/>
      <c r="J3346" s="360"/>
      <c r="K3346" s="360"/>
      <c r="L3346" s="22"/>
      <c r="M3346" s="356"/>
      <c r="N3346"/>
      <c r="O3346" s="361"/>
      <c r="P3346" s="356"/>
    </row>
    <row r="3347" spans="1:16">
      <c r="A3347" s="356"/>
      <c r="B3347" s="357"/>
      <c r="C3347" s="356"/>
      <c r="D3347" s="356"/>
      <c r="E3347" s="356"/>
      <c r="F3347" s="356"/>
      <c r="G3347" s="356"/>
      <c r="H3347" s="358"/>
      <c r="I3347" s="359"/>
      <c r="J3347" s="360"/>
      <c r="K3347" s="360"/>
      <c r="L3347" s="22"/>
      <c r="M3347" s="356"/>
      <c r="N3347"/>
      <c r="O3347" s="361"/>
      <c r="P3347" s="356"/>
    </row>
    <row r="3348" spans="1:16">
      <c r="A3348" s="356"/>
      <c r="B3348" s="357"/>
      <c r="C3348" s="356"/>
      <c r="D3348" s="356"/>
      <c r="E3348" s="356"/>
      <c r="F3348" s="356"/>
      <c r="G3348" s="356"/>
      <c r="H3348" s="358"/>
      <c r="I3348" s="359"/>
      <c r="J3348" s="360"/>
      <c r="K3348" s="360"/>
      <c r="L3348" s="22"/>
      <c r="M3348" s="356"/>
      <c r="N3348"/>
      <c r="O3348" s="361"/>
      <c r="P3348" s="356"/>
    </row>
    <row r="3349" spans="1:16">
      <c r="A3349" s="356"/>
      <c r="B3349" s="357"/>
      <c r="C3349" s="356"/>
      <c r="D3349" s="356"/>
      <c r="E3349" s="356"/>
      <c r="F3349" s="356"/>
      <c r="G3349" s="356"/>
      <c r="H3349" s="358"/>
      <c r="I3349" s="359"/>
      <c r="J3349" s="360"/>
      <c r="K3349" s="360"/>
      <c r="L3349" s="22"/>
      <c r="M3349" s="356"/>
      <c r="N3349"/>
      <c r="O3349" s="361"/>
      <c r="P3349" s="356"/>
    </row>
    <row r="3350" spans="1:16">
      <c r="A3350" s="356"/>
      <c r="B3350" s="357"/>
      <c r="C3350" s="356"/>
      <c r="D3350" s="356"/>
      <c r="E3350" s="356"/>
      <c r="F3350" s="356"/>
      <c r="G3350" s="356"/>
      <c r="H3350" s="358"/>
      <c r="I3350" s="359"/>
      <c r="J3350" s="360"/>
      <c r="K3350" s="360"/>
      <c r="L3350" s="22"/>
      <c r="M3350" s="356"/>
      <c r="N3350"/>
      <c r="O3350" s="361"/>
      <c r="P3350" s="356"/>
    </row>
    <row r="3351" spans="1:16">
      <c r="A3351" s="356"/>
      <c r="B3351" s="357"/>
      <c r="C3351" s="356"/>
      <c r="D3351" s="356"/>
      <c r="E3351" s="356"/>
      <c r="F3351" s="356"/>
      <c r="G3351" s="356"/>
      <c r="H3351" s="358"/>
      <c r="I3351" s="359"/>
      <c r="J3351" s="360"/>
      <c r="K3351" s="360"/>
      <c r="L3351" s="22"/>
      <c r="M3351" s="356"/>
      <c r="N3351"/>
      <c r="O3351" s="361"/>
      <c r="P3351" s="356"/>
    </row>
    <row r="3352" spans="1:16">
      <c r="A3352" s="356"/>
      <c r="B3352" s="357"/>
      <c r="C3352" s="356"/>
      <c r="D3352" s="356"/>
      <c r="E3352" s="356"/>
      <c r="F3352" s="356"/>
      <c r="G3352" s="356"/>
      <c r="H3352" s="358"/>
      <c r="I3352" s="359"/>
      <c r="J3352" s="360"/>
      <c r="K3352" s="360"/>
      <c r="L3352" s="22"/>
      <c r="M3352" s="356"/>
      <c r="N3352"/>
      <c r="O3352" s="361"/>
      <c r="P3352" s="356"/>
    </row>
    <row r="3353" spans="1:16">
      <c r="A3353" s="356"/>
      <c r="B3353" s="357"/>
      <c r="C3353" s="356"/>
      <c r="D3353" s="356"/>
      <c r="E3353" s="356"/>
      <c r="F3353" s="356"/>
      <c r="G3353" s="356"/>
      <c r="H3353" s="358"/>
      <c r="I3353" s="359"/>
      <c r="J3353" s="360"/>
      <c r="K3353" s="360"/>
      <c r="L3353" s="22"/>
      <c r="M3353" s="356"/>
      <c r="N3353"/>
      <c r="O3353" s="361"/>
      <c r="P3353" s="356"/>
    </row>
    <row r="3354" spans="1:16">
      <c r="A3354" s="356"/>
      <c r="B3354" s="357"/>
      <c r="C3354" s="356"/>
      <c r="D3354" s="356"/>
      <c r="E3354" s="356"/>
      <c r="F3354" s="356"/>
      <c r="G3354" s="356"/>
      <c r="H3354" s="358"/>
      <c r="I3354" s="359"/>
      <c r="J3354" s="360"/>
      <c r="K3354" s="360"/>
      <c r="L3354" s="22"/>
      <c r="M3354" s="356"/>
      <c r="N3354"/>
      <c r="O3354" s="361"/>
      <c r="P3354" s="356"/>
    </row>
    <row r="3355" spans="1:16">
      <c r="A3355" s="356"/>
      <c r="B3355" s="357"/>
      <c r="C3355" s="356"/>
      <c r="D3355" s="356"/>
      <c r="E3355" s="356"/>
      <c r="F3355" s="356"/>
      <c r="G3355" s="356"/>
      <c r="H3355" s="358"/>
      <c r="I3355" s="359"/>
      <c r="J3355" s="360"/>
      <c r="K3355" s="360"/>
      <c r="L3355" s="22"/>
      <c r="M3355" s="356"/>
      <c r="N3355"/>
      <c r="O3355" s="361"/>
      <c r="P3355" s="356"/>
    </row>
    <row r="3356" spans="1:16">
      <c r="A3356" s="356"/>
      <c r="B3356" s="357"/>
      <c r="C3356" s="356"/>
      <c r="D3356" s="356"/>
      <c r="E3356" s="356"/>
      <c r="F3356" s="356"/>
      <c r="G3356" s="356"/>
      <c r="H3356" s="358"/>
      <c r="I3356" s="359"/>
      <c r="J3356" s="360"/>
      <c r="K3356" s="360"/>
      <c r="L3356" s="22"/>
      <c r="M3356" s="356"/>
      <c r="N3356"/>
      <c r="O3356" s="361"/>
      <c r="P3356" s="356"/>
    </row>
    <row r="3357" spans="1:16">
      <c r="A3357" s="356"/>
      <c r="B3357" s="357"/>
      <c r="C3357" s="356"/>
      <c r="D3357" s="356"/>
      <c r="E3357" s="356"/>
      <c r="F3357" s="356"/>
      <c r="G3357" s="356"/>
      <c r="H3357" s="358"/>
      <c r="I3357" s="359"/>
      <c r="J3357" s="360"/>
      <c r="K3357" s="360"/>
      <c r="L3357" s="22"/>
      <c r="M3357" s="356"/>
      <c r="N3357"/>
      <c r="O3357" s="361"/>
      <c r="P3357" s="356"/>
    </row>
    <row r="3358" spans="1:16">
      <c r="A3358" s="356"/>
      <c r="B3358" s="357"/>
      <c r="C3358" s="356"/>
      <c r="D3358" s="356"/>
      <c r="E3358" s="356"/>
      <c r="F3358" s="356"/>
      <c r="G3358" s="356"/>
      <c r="H3358" s="358"/>
      <c r="I3358" s="359"/>
      <c r="J3358" s="360"/>
      <c r="K3358" s="360"/>
      <c r="L3358" s="22"/>
      <c r="M3358" s="356"/>
      <c r="N3358"/>
      <c r="O3358" s="361"/>
      <c r="P3358" s="356"/>
    </row>
    <row r="3359" spans="1:16">
      <c r="A3359" s="356"/>
      <c r="B3359" s="357"/>
      <c r="C3359" s="356"/>
      <c r="D3359" s="356"/>
      <c r="E3359" s="356"/>
      <c r="F3359" s="356"/>
      <c r="G3359" s="356"/>
      <c r="H3359" s="358"/>
      <c r="I3359" s="359"/>
      <c r="J3359" s="360"/>
      <c r="K3359" s="360"/>
      <c r="L3359" s="22"/>
      <c r="M3359" s="356"/>
      <c r="N3359"/>
      <c r="O3359" s="361"/>
      <c r="P3359" s="356"/>
    </row>
    <row r="3360" spans="1:16">
      <c r="A3360" s="356"/>
      <c r="B3360" s="357"/>
      <c r="C3360" s="356"/>
      <c r="D3360" s="356"/>
      <c r="E3360" s="356"/>
      <c r="F3360" s="356"/>
      <c r="G3360" s="356"/>
      <c r="H3360" s="358"/>
      <c r="I3360" s="359"/>
      <c r="J3360" s="360"/>
      <c r="K3360" s="360"/>
      <c r="L3360" s="22"/>
      <c r="M3360" s="356"/>
      <c r="N3360"/>
      <c r="O3360" s="361"/>
      <c r="P3360" s="356"/>
    </row>
    <row r="3361" spans="1:16">
      <c r="A3361" s="356"/>
      <c r="B3361" s="357"/>
      <c r="C3361" s="356"/>
      <c r="D3361" s="356"/>
      <c r="E3361" s="356"/>
      <c r="F3361" s="356"/>
      <c r="G3361" s="356"/>
      <c r="H3361" s="358"/>
      <c r="I3361" s="359"/>
      <c r="J3361" s="360"/>
      <c r="K3361" s="360"/>
      <c r="L3361" s="22"/>
      <c r="M3361" s="356"/>
      <c r="N3361"/>
      <c r="O3361" s="361"/>
      <c r="P3361" s="356"/>
    </row>
    <row r="3362" spans="1:16">
      <c r="A3362" s="356"/>
      <c r="B3362" s="357"/>
      <c r="C3362" s="356"/>
      <c r="D3362" s="356"/>
      <c r="E3362" s="356"/>
      <c r="F3362" s="356"/>
      <c r="G3362" s="356"/>
      <c r="H3362" s="358"/>
      <c r="I3362" s="359"/>
      <c r="J3362" s="360"/>
      <c r="K3362" s="360"/>
      <c r="L3362" s="22"/>
      <c r="M3362" s="356"/>
      <c r="N3362"/>
      <c r="O3362" s="361"/>
      <c r="P3362" s="356"/>
    </row>
    <row r="3363" spans="1:16">
      <c r="A3363" s="356"/>
      <c r="B3363" s="357"/>
      <c r="C3363" s="356"/>
      <c r="D3363" s="356"/>
      <c r="E3363" s="356"/>
      <c r="F3363" s="356"/>
      <c r="G3363" s="356"/>
      <c r="H3363" s="358"/>
      <c r="I3363" s="359"/>
      <c r="J3363" s="360"/>
      <c r="K3363" s="360"/>
      <c r="L3363" s="22"/>
      <c r="M3363" s="356"/>
      <c r="N3363"/>
      <c r="O3363" s="361"/>
      <c r="P3363" s="356"/>
    </row>
    <row r="3364" spans="1:16">
      <c r="A3364" s="356"/>
      <c r="B3364" s="357"/>
      <c r="C3364" s="356"/>
      <c r="D3364" s="356"/>
      <c r="E3364" s="356"/>
      <c r="F3364" s="356"/>
      <c r="G3364" s="356"/>
      <c r="H3364" s="358"/>
      <c r="I3364" s="359"/>
      <c r="J3364" s="360"/>
      <c r="K3364" s="360"/>
      <c r="L3364" s="22"/>
      <c r="M3364" s="356"/>
      <c r="N3364"/>
      <c r="O3364" s="361"/>
      <c r="P3364" s="356"/>
    </row>
    <row r="3365" spans="1:16">
      <c r="A3365" s="356"/>
      <c r="B3365" s="357"/>
      <c r="C3365" s="356"/>
      <c r="D3365" s="356"/>
      <c r="E3365" s="356"/>
      <c r="F3365" s="356"/>
      <c r="G3365" s="356"/>
      <c r="H3365" s="358"/>
      <c r="I3365" s="359"/>
      <c r="J3365" s="360"/>
      <c r="K3365" s="360"/>
      <c r="L3365" s="22"/>
      <c r="M3365" s="356"/>
      <c r="N3365"/>
      <c r="O3365" s="361"/>
      <c r="P3365" s="356"/>
    </row>
    <row r="3366" spans="1:16">
      <c r="A3366" s="356"/>
      <c r="B3366" s="357"/>
      <c r="C3366" s="356"/>
      <c r="D3366" s="356"/>
      <c r="E3366" s="356"/>
      <c r="F3366" s="356"/>
      <c r="G3366" s="356"/>
      <c r="H3366" s="358"/>
      <c r="I3366" s="359"/>
      <c r="J3366" s="360"/>
      <c r="K3366" s="360"/>
      <c r="L3366" s="22"/>
      <c r="M3366" s="356"/>
      <c r="N3366"/>
      <c r="O3366" s="361"/>
      <c r="P3366" s="356"/>
    </row>
    <row r="3367" spans="1:16">
      <c r="A3367" s="356"/>
      <c r="B3367" s="357"/>
      <c r="C3367" s="356"/>
      <c r="D3367" s="356"/>
      <c r="E3367" s="356"/>
      <c r="F3367" s="356"/>
      <c r="G3367" s="356"/>
      <c r="H3367" s="358"/>
      <c r="I3367" s="359"/>
      <c r="J3367" s="360"/>
      <c r="K3367" s="360"/>
      <c r="L3367" s="22"/>
      <c r="M3367" s="356"/>
      <c r="N3367"/>
      <c r="O3367" s="361"/>
      <c r="P3367" s="356"/>
    </row>
    <row r="3368" spans="1:16">
      <c r="A3368" s="356"/>
      <c r="B3368" s="357"/>
      <c r="C3368" s="356"/>
      <c r="D3368" s="356"/>
      <c r="E3368" s="356"/>
      <c r="F3368" s="356"/>
      <c r="G3368" s="356"/>
      <c r="H3368" s="358"/>
      <c r="I3368" s="359"/>
      <c r="J3368" s="360"/>
      <c r="K3368" s="360"/>
      <c r="L3368" s="22"/>
      <c r="M3368" s="356"/>
      <c r="N3368"/>
      <c r="O3368" s="361"/>
      <c r="P3368" s="356"/>
    </row>
    <row r="3369" spans="1:16">
      <c r="A3369" s="356"/>
      <c r="B3369" s="357"/>
      <c r="C3369" s="356"/>
      <c r="D3369" s="356"/>
      <c r="E3369" s="356"/>
      <c r="F3369" s="356"/>
      <c r="G3369" s="356"/>
      <c r="H3369" s="358"/>
      <c r="I3369" s="359"/>
      <c r="J3369" s="360"/>
      <c r="K3369" s="360"/>
      <c r="L3369" s="22"/>
      <c r="M3369" s="356"/>
      <c r="N3369"/>
      <c r="O3369" s="361"/>
      <c r="P3369" s="356"/>
    </row>
    <row r="3370" spans="1:16">
      <c r="A3370" s="356"/>
      <c r="B3370" s="357"/>
      <c r="C3370" s="356"/>
      <c r="D3370" s="356"/>
      <c r="E3370" s="356"/>
      <c r="F3370" s="356"/>
      <c r="G3370" s="356"/>
      <c r="H3370" s="358"/>
      <c r="I3370" s="359"/>
      <c r="J3370" s="360"/>
      <c r="K3370" s="360"/>
      <c r="L3370" s="22"/>
      <c r="M3370" s="356"/>
      <c r="N3370"/>
      <c r="O3370" s="361"/>
      <c r="P3370" s="356"/>
    </row>
    <row r="3371" spans="1:16">
      <c r="A3371" s="356"/>
      <c r="B3371" s="357"/>
      <c r="C3371" s="356"/>
      <c r="D3371" s="356"/>
      <c r="E3371" s="356"/>
      <c r="F3371" s="356"/>
      <c r="G3371" s="356"/>
      <c r="H3371" s="358"/>
      <c r="I3371" s="359"/>
      <c r="J3371" s="360"/>
      <c r="K3371" s="360"/>
      <c r="L3371" s="22"/>
      <c r="M3371" s="356"/>
      <c r="N3371"/>
      <c r="O3371" s="361"/>
      <c r="P3371" s="356"/>
    </row>
    <row r="3372" spans="1:16">
      <c r="A3372" s="356"/>
      <c r="B3372" s="357"/>
      <c r="C3372" s="356"/>
      <c r="D3372" s="356"/>
      <c r="E3372" s="356"/>
      <c r="F3372" s="356"/>
      <c r="G3372" s="356"/>
      <c r="H3372" s="358"/>
      <c r="I3372" s="359"/>
      <c r="J3372" s="360"/>
      <c r="K3372" s="360"/>
      <c r="L3372" s="22"/>
      <c r="M3372" s="356"/>
      <c r="N3372"/>
      <c r="O3372" s="361"/>
      <c r="P3372" s="356"/>
    </row>
    <row r="3373" spans="1:16">
      <c r="A3373" s="356"/>
      <c r="B3373" s="357"/>
      <c r="C3373" s="356"/>
      <c r="D3373" s="356"/>
      <c r="E3373" s="356"/>
      <c r="F3373" s="356"/>
      <c r="G3373" s="356"/>
      <c r="H3373" s="358"/>
      <c r="I3373" s="359"/>
      <c r="J3373" s="360"/>
      <c r="K3373" s="360"/>
      <c r="L3373" s="22"/>
      <c r="M3373" s="356"/>
      <c r="N3373"/>
      <c r="O3373" s="361"/>
      <c r="P3373" s="356"/>
    </row>
    <row r="3374" spans="1:16">
      <c r="A3374" s="356"/>
      <c r="B3374" s="357"/>
      <c r="C3374" s="356"/>
      <c r="D3374" s="356"/>
      <c r="E3374" s="356"/>
      <c r="F3374" s="356"/>
      <c r="G3374" s="356"/>
      <c r="H3374" s="358"/>
      <c r="I3374" s="359"/>
      <c r="J3374" s="360"/>
      <c r="K3374" s="360"/>
      <c r="L3374" s="22"/>
      <c r="M3374" s="356"/>
      <c r="N3374"/>
      <c r="O3374" s="361"/>
      <c r="P3374" s="356"/>
    </row>
    <row r="3375" spans="1:16">
      <c r="A3375" s="356"/>
      <c r="B3375" s="357"/>
      <c r="C3375" s="356"/>
      <c r="D3375" s="356"/>
      <c r="E3375" s="356"/>
      <c r="F3375" s="356"/>
      <c r="G3375" s="356"/>
      <c r="H3375" s="358"/>
      <c r="I3375" s="359"/>
      <c r="J3375" s="360"/>
      <c r="K3375" s="360"/>
      <c r="L3375" s="22"/>
      <c r="M3375" s="356"/>
      <c r="N3375"/>
      <c r="O3375" s="361"/>
      <c r="P3375" s="356"/>
    </row>
    <row r="3376" spans="1:16">
      <c r="A3376" s="356"/>
      <c r="B3376" s="357"/>
      <c r="C3376" s="356"/>
      <c r="D3376" s="356"/>
      <c r="E3376" s="356"/>
      <c r="F3376" s="356"/>
      <c r="G3376" s="356"/>
      <c r="H3376" s="358"/>
      <c r="I3376" s="359"/>
      <c r="J3376" s="360"/>
      <c r="K3376" s="360"/>
      <c r="L3376" s="22"/>
      <c r="M3376" s="356"/>
      <c r="N3376"/>
      <c r="O3376" s="361"/>
      <c r="P3376" s="356"/>
    </row>
    <row r="3377" spans="1:16">
      <c r="A3377" s="356"/>
      <c r="B3377" s="357"/>
      <c r="C3377" s="356"/>
      <c r="D3377" s="356"/>
      <c r="E3377" s="356"/>
      <c r="F3377" s="356"/>
      <c r="G3377" s="356"/>
      <c r="H3377" s="358"/>
      <c r="I3377" s="359"/>
      <c r="J3377" s="360"/>
      <c r="K3377" s="360"/>
      <c r="L3377" s="22"/>
      <c r="M3377" s="356"/>
      <c r="N3377"/>
      <c r="O3377" s="361"/>
      <c r="P3377" s="356"/>
    </row>
    <row r="3378" spans="1:16">
      <c r="A3378" s="356"/>
      <c r="B3378" s="357"/>
      <c r="C3378" s="356"/>
      <c r="D3378" s="356"/>
      <c r="E3378" s="356"/>
      <c r="F3378" s="356"/>
      <c r="G3378" s="356"/>
      <c r="H3378" s="358"/>
      <c r="I3378" s="359"/>
      <c r="J3378" s="360"/>
      <c r="K3378" s="360"/>
      <c r="L3378" s="22"/>
      <c r="M3378" s="356"/>
      <c r="N3378"/>
      <c r="O3378" s="361"/>
      <c r="P3378" s="356"/>
    </row>
    <row r="3379" spans="1:16">
      <c r="A3379" s="356"/>
      <c r="B3379" s="357"/>
      <c r="C3379" s="356"/>
      <c r="D3379" s="356"/>
      <c r="E3379" s="356"/>
      <c r="F3379" s="356"/>
      <c r="G3379" s="356"/>
      <c r="H3379" s="358"/>
      <c r="I3379" s="359"/>
      <c r="J3379" s="360"/>
      <c r="K3379" s="360"/>
      <c r="L3379" s="22"/>
      <c r="M3379" s="356"/>
      <c r="N3379"/>
      <c r="O3379" s="361"/>
      <c r="P3379" s="356"/>
    </row>
    <row r="3380" spans="1:16">
      <c r="A3380" s="356"/>
      <c r="B3380" s="357"/>
      <c r="C3380" s="356"/>
      <c r="D3380" s="356"/>
      <c r="E3380" s="356"/>
      <c r="F3380" s="356"/>
      <c r="G3380" s="356"/>
      <c r="H3380" s="358"/>
      <c r="I3380" s="359"/>
      <c r="J3380" s="360"/>
      <c r="K3380" s="360"/>
      <c r="L3380" s="22"/>
      <c r="M3380" s="356"/>
      <c r="N3380"/>
      <c r="O3380" s="361"/>
      <c r="P3380" s="356"/>
    </row>
    <row r="3381" spans="1:16">
      <c r="A3381" s="356"/>
      <c r="B3381" s="357"/>
      <c r="C3381" s="356"/>
      <c r="D3381" s="356"/>
      <c r="E3381" s="356"/>
      <c r="F3381" s="356"/>
      <c r="G3381" s="356"/>
      <c r="H3381" s="358"/>
      <c r="I3381" s="359"/>
      <c r="J3381" s="360"/>
      <c r="K3381" s="360"/>
      <c r="L3381" s="22"/>
      <c r="M3381" s="356"/>
      <c r="N3381"/>
      <c r="O3381" s="361"/>
      <c r="P3381" s="356"/>
    </row>
    <row r="3382" spans="1:16">
      <c r="A3382" s="356"/>
      <c r="B3382" s="357"/>
      <c r="C3382" s="356"/>
      <c r="D3382" s="356"/>
      <c r="E3382" s="356"/>
      <c r="F3382" s="356"/>
      <c r="G3382" s="356"/>
      <c r="H3382" s="358"/>
      <c r="I3382" s="359"/>
      <c r="J3382" s="360"/>
      <c r="K3382" s="360"/>
      <c r="L3382" s="22"/>
      <c r="M3382" s="356"/>
      <c r="N3382"/>
      <c r="O3382" s="361"/>
      <c r="P3382" s="356"/>
    </row>
    <row r="3383" spans="1:16">
      <c r="A3383" s="356"/>
      <c r="B3383" s="357"/>
      <c r="C3383" s="356"/>
      <c r="D3383" s="356"/>
      <c r="E3383" s="356"/>
      <c r="F3383" s="356"/>
      <c r="G3383" s="356"/>
      <c r="H3383" s="358"/>
      <c r="I3383" s="359"/>
      <c r="J3383" s="360"/>
      <c r="K3383" s="360"/>
      <c r="L3383" s="22"/>
      <c r="M3383" s="356"/>
      <c r="N3383"/>
      <c r="O3383" s="361"/>
      <c r="P3383" s="356"/>
    </row>
    <row r="3384" spans="1:16">
      <c r="A3384" s="356"/>
      <c r="B3384" s="357"/>
      <c r="C3384" s="356"/>
      <c r="D3384" s="356"/>
      <c r="E3384" s="356"/>
      <c r="F3384" s="356"/>
      <c r="G3384" s="356"/>
      <c r="H3384" s="358"/>
      <c r="I3384" s="359"/>
      <c r="J3384" s="360"/>
      <c r="K3384" s="360"/>
      <c r="L3384" s="22"/>
      <c r="M3384" s="356"/>
      <c r="N3384"/>
      <c r="O3384" s="361"/>
      <c r="P3384" s="356"/>
    </row>
    <row r="3385" spans="1:16">
      <c r="A3385" s="356"/>
      <c r="B3385" s="357"/>
      <c r="C3385" s="356"/>
      <c r="D3385" s="356"/>
      <c r="E3385" s="356"/>
      <c r="F3385" s="356"/>
      <c r="G3385" s="356"/>
      <c r="H3385" s="358"/>
      <c r="I3385" s="359"/>
      <c r="J3385" s="360"/>
      <c r="K3385" s="360"/>
      <c r="L3385" s="22"/>
      <c r="M3385" s="356"/>
      <c r="N3385"/>
      <c r="O3385" s="361"/>
      <c r="P3385" s="356"/>
    </row>
    <row r="3386" spans="1:16">
      <c r="A3386" s="356"/>
      <c r="B3386" s="357"/>
      <c r="C3386" s="356"/>
      <c r="D3386" s="356"/>
      <c r="E3386" s="356"/>
      <c r="F3386" s="356"/>
      <c r="G3386" s="356"/>
      <c r="H3386" s="358"/>
      <c r="I3386" s="359"/>
      <c r="J3386" s="360"/>
      <c r="K3386" s="360"/>
      <c r="L3386" s="22"/>
      <c r="M3386" s="356"/>
      <c r="N3386"/>
      <c r="O3386" s="361"/>
      <c r="P3386" s="356"/>
    </row>
    <row r="3387" spans="1:16">
      <c r="A3387" s="356"/>
      <c r="B3387" s="357"/>
      <c r="C3387" s="356"/>
      <c r="D3387" s="356"/>
      <c r="E3387" s="356"/>
      <c r="F3387" s="356"/>
      <c r="G3387" s="356"/>
      <c r="H3387" s="358"/>
      <c r="I3387" s="359"/>
      <c r="J3387" s="360"/>
      <c r="K3387" s="360"/>
      <c r="L3387" s="22"/>
      <c r="M3387" s="356"/>
      <c r="N3387"/>
      <c r="O3387" s="361"/>
      <c r="P3387" s="356"/>
    </row>
    <row r="3388" spans="1:16">
      <c r="A3388" s="356"/>
      <c r="B3388" s="357"/>
      <c r="C3388" s="356"/>
      <c r="D3388" s="356"/>
      <c r="E3388" s="356"/>
      <c r="F3388" s="356"/>
      <c r="G3388" s="356"/>
      <c r="H3388" s="358"/>
      <c r="I3388" s="359"/>
      <c r="J3388" s="360"/>
      <c r="K3388" s="360"/>
      <c r="L3388" s="22"/>
      <c r="M3388" s="356"/>
      <c r="N3388"/>
      <c r="O3388" s="361"/>
      <c r="P3388" s="356"/>
    </row>
    <row r="3389" spans="1:16">
      <c r="A3389" s="356"/>
      <c r="B3389" s="357"/>
      <c r="C3389" s="356"/>
      <c r="D3389" s="356"/>
      <c r="E3389" s="356"/>
      <c r="F3389" s="356"/>
      <c r="G3389" s="356"/>
      <c r="H3389" s="358"/>
      <c r="I3389" s="359"/>
      <c r="J3389" s="360"/>
      <c r="K3389" s="360"/>
      <c r="L3389" s="22"/>
      <c r="M3389" s="356"/>
      <c r="N3389"/>
      <c r="O3389" s="361"/>
      <c r="P3389" s="356"/>
    </row>
    <row r="3390" spans="1:16">
      <c r="A3390" s="356"/>
      <c r="B3390" s="357"/>
      <c r="C3390" s="356"/>
      <c r="D3390" s="356"/>
      <c r="E3390" s="356"/>
      <c r="F3390" s="356"/>
      <c r="G3390" s="356"/>
      <c r="H3390" s="358"/>
      <c r="I3390" s="359"/>
      <c r="J3390" s="360"/>
      <c r="K3390" s="360"/>
      <c r="L3390" s="22"/>
      <c r="M3390" s="356"/>
      <c r="N3390"/>
      <c r="O3390" s="361"/>
      <c r="P3390" s="356"/>
    </row>
    <row r="3391" spans="1:16">
      <c r="A3391" s="356"/>
      <c r="B3391" s="357"/>
      <c r="C3391" s="356"/>
      <c r="D3391" s="356"/>
      <c r="E3391" s="356"/>
      <c r="F3391" s="356"/>
      <c r="G3391" s="356"/>
      <c r="H3391" s="358"/>
      <c r="I3391" s="359"/>
      <c r="J3391" s="360"/>
      <c r="K3391" s="360"/>
      <c r="L3391" s="22"/>
      <c r="M3391" s="356"/>
      <c r="N3391"/>
      <c r="O3391" s="361"/>
      <c r="P3391" s="356"/>
    </row>
    <row r="3392" spans="1:16">
      <c r="A3392" s="356"/>
      <c r="B3392" s="357"/>
      <c r="C3392" s="356"/>
      <c r="D3392" s="356"/>
      <c r="E3392" s="356"/>
      <c r="F3392" s="356"/>
      <c r="G3392" s="356"/>
      <c r="H3392" s="358"/>
      <c r="I3392" s="359"/>
      <c r="J3392" s="360"/>
      <c r="K3392" s="360"/>
      <c r="L3392" s="22"/>
      <c r="M3392" s="356"/>
      <c r="N3392"/>
      <c r="O3392" s="361"/>
      <c r="P3392" s="356"/>
    </row>
    <row r="3393" spans="1:16">
      <c r="A3393" s="356"/>
      <c r="B3393" s="357"/>
      <c r="C3393" s="356"/>
      <c r="D3393" s="356"/>
      <c r="E3393" s="356"/>
      <c r="F3393" s="356"/>
      <c r="G3393" s="356"/>
      <c r="H3393" s="358"/>
      <c r="I3393" s="359"/>
      <c r="J3393" s="360"/>
      <c r="K3393" s="360"/>
      <c r="L3393" s="22"/>
      <c r="M3393" s="356"/>
      <c r="N3393"/>
      <c r="O3393" s="361"/>
      <c r="P3393" s="356"/>
    </row>
    <row r="3394" spans="1:16">
      <c r="A3394" s="356"/>
      <c r="B3394" s="357"/>
      <c r="C3394" s="356"/>
      <c r="D3394" s="356"/>
      <c r="E3394" s="356"/>
      <c r="F3394" s="356"/>
      <c r="G3394" s="356"/>
      <c r="H3394" s="358"/>
      <c r="I3394" s="359"/>
      <c r="J3394" s="360"/>
      <c r="K3394" s="360"/>
      <c r="L3394" s="22"/>
      <c r="M3394" s="356"/>
      <c r="N3394"/>
      <c r="O3394" s="361"/>
      <c r="P3394" s="356"/>
    </row>
    <row r="3395" spans="1:16">
      <c r="A3395" s="356"/>
      <c r="B3395" s="357"/>
      <c r="C3395" s="356"/>
      <c r="D3395" s="356"/>
      <c r="E3395" s="356"/>
      <c r="F3395" s="356"/>
      <c r="G3395" s="356"/>
      <c r="H3395" s="358"/>
      <c r="I3395" s="359"/>
      <c r="J3395" s="360"/>
      <c r="K3395" s="360"/>
      <c r="L3395" s="22"/>
      <c r="M3395" s="356"/>
      <c r="N3395"/>
      <c r="O3395" s="361"/>
      <c r="P3395" s="356"/>
    </row>
    <row r="3396" spans="1:16">
      <c r="A3396" s="356"/>
      <c r="B3396" s="357"/>
      <c r="C3396" s="356"/>
      <c r="D3396" s="356"/>
      <c r="E3396" s="356"/>
      <c r="F3396" s="356"/>
      <c r="G3396" s="356"/>
      <c r="H3396" s="358"/>
      <c r="I3396" s="359"/>
      <c r="J3396" s="360"/>
      <c r="K3396" s="360"/>
      <c r="L3396" s="22"/>
      <c r="M3396" s="356"/>
      <c r="N3396"/>
      <c r="O3396" s="361"/>
      <c r="P3396" s="356"/>
    </row>
    <row r="3397" spans="1:16">
      <c r="A3397" s="356"/>
      <c r="B3397" s="357"/>
      <c r="C3397" s="356"/>
      <c r="D3397" s="356"/>
      <c r="E3397" s="356"/>
      <c r="F3397" s="356"/>
      <c r="G3397" s="356"/>
      <c r="H3397" s="358"/>
      <c r="I3397" s="359"/>
      <c r="J3397" s="360"/>
      <c r="K3397" s="360"/>
      <c r="L3397" s="22"/>
      <c r="M3397" s="356"/>
      <c r="N3397"/>
      <c r="O3397" s="361"/>
      <c r="P3397" s="356"/>
    </row>
    <row r="3398" spans="1:16">
      <c r="A3398" s="356"/>
      <c r="B3398" s="357"/>
      <c r="C3398" s="356"/>
      <c r="D3398" s="356"/>
      <c r="E3398" s="356"/>
      <c r="F3398" s="356"/>
      <c r="G3398" s="356"/>
      <c r="H3398" s="358"/>
      <c r="I3398" s="359"/>
      <c r="J3398" s="360"/>
      <c r="K3398" s="360"/>
      <c r="L3398" s="22"/>
      <c r="M3398" s="356"/>
      <c r="N3398"/>
      <c r="O3398" s="361"/>
      <c r="P3398" s="356"/>
    </row>
    <row r="3399" spans="1:16">
      <c r="A3399" s="356"/>
      <c r="B3399" s="357"/>
      <c r="C3399" s="356"/>
      <c r="D3399" s="356"/>
      <c r="E3399" s="356"/>
      <c r="F3399" s="356"/>
      <c r="G3399" s="356"/>
      <c r="H3399" s="358"/>
      <c r="I3399" s="359"/>
      <c r="J3399" s="360"/>
      <c r="K3399" s="360"/>
      <c r="L3399" s="22"/>
      <c r="M3399" s="356"/>
      <c r="N3399"/>
      <c r="O3399" s="361"/>
      <c r="P3399" s="356"/>
    </row>
    <row r="3400" spans="1:16">
      <c r="A3400" s="356"/>
      <c r="B3400" s="357"/>
      <c r="C3400" s="356"/>
      <c r="D3400" s="356"/>
      <c r="E3400" s="356"/>
      <c r="F3400" s="356"/>
      <c r="G3400" s="356"/>
      <c r="H3400" s="358"/>
      <c r="I3400" s="359"/>
      <c r="J3400" s="360"/>
      <c r="K3400" s="360"/>
      <c r="L3400" s="22"/>
      <c r="M3400" s="356"/>
      <c r="N3400"/>
      <c r="O3400" s="361"/>
      <c r="P3400" s="356"/>
    </row>
    <row r="3401" spans="1:16">
      <c r="A3401" s="356"/>
      <c r="B3401" s="357"/>
      <c r="C3401" s="356"/>
      <c r="D3401" s="356"/>
      <c r="E3401" s="356"/>
      <c r="F3401" s="356"/>
      <c r="G3401" s="356"/>
      <c r="H3401" s="358"/>
      <c r="I3401" s="359"/>
      <c r="J3401" s="360"/>
      <c r="K3401" s="360"/>
      <c r="L3401" s="22"/>
      <c r="M3401" s="356"/>
      <c r="N3401"/>
      <c r="O3401" s="361"/>
      <c r="P3401" s="356"/>
    </row>
    <row r="3402" spans="1:16">
      <c r="A3402" s="356"/>
      <c r="B3402" s="357"/>
      <c r="C3402" s="356"/>
      <c r="D3402" s="356"/>
      <c r="E3402" s="356"/>
      <c r="F3402" s="356"/>
      <c r="G3402" s="356"/>
      <c r="H3402" s="358"/>
      <c r="I3402" s="359"/>
      <c r="J3402" s="360"/>
      <c r="K3402" s="360"/>
      <c r="L3402" s="22"/>
      <c r="M3402" s="356"/>
      <c r="N3402"/>
      <c r="O3402" s="361"/>
      <c r="P3402" s="356"/>
    </row>
    <row r="3403" spans="1:16">
      <c r="A3403" s="356"/>
      <c r="B3403" s="357"/>
      <c r="C3403" s="356"/>
      <c r="D3403" s="356"/>
      <c r="E3403" s="356"/>
      <c r="F3403" s="356"/>
      <c r="G3403" s="356"/>
      <c r="H3403" s="358"/>
      <c r="I3403" s="359"/>
      <c r="J3403" s="360"/>
      <c r="K3403" s="360"/>
      <c r="L3403" s="22"/>
      <c r="M3403" s="356"/>
      <c r="N3403"/>
      <c r="O3403" s="361"/>
      <c r="P3403" s="356"/>
    </row>
    <row r="3404" spans="1:16">
      <c r="A3404" s="356"/>
      <c r="B3404" s="357"/>
      <c r="C3404" s="356"/>
      <c r="D3404" s="356"/>
      <c r="E3404" s="356"/>
      <c r="F3404" s="356"/>
      <c r="G3404" s="356"/>
      <c r="H3404" s="358"/>
      <c r="I3404" s="359"/>
      <c r="J3404" s="360"/>
      <c r="K3404" s="360"/>
      <c r="L3404" s="22"/>
      <c r="M3404" s="356"/>
      <c r="N3404"/>
      <c r="O3404" s="361"/>
      <c r="P3404" s="356"/>
    </row>
    <row r="3405" spans="1:16">
      <c r="A3405" s="356"/>
      <c r="B3405" s="357"/>
      <c r="C3405" s="356"/>
      <c r="D3405" s="356"/>
      <c r="E3405" s="356"/>
      <c r="F3405" s="356"/>
      <c r="G3405" s="356"/>
      <c r="H3405" s="358"/>
      <c r="I3405" s="359"/>
      <c r="J3405" s="360"/>
      <c r="K3405" s="360"/>
      <c r="L3405" s="22"/>
      <c r="M3405" s="356"/>
      <c r="N3405"/>
      <c r="O3405" s="361"/>
      <c r="P3405" s="356"/>
    </row>
    <row r="3406" spans="1:16">
      <c r="A3406" s="356"/>
      <c r="B3406" s="357"/>
      <c r="C3406" s="356"/>
      <c r="D3406" s="356"/>
      <c r="E3406" s="356"/>
      <c r="F3406" s="356"/>
      <c r="G3406" s="356"/>
      <c r="H3406" s="358"/>
      <c r="I3406" s="359"/>
      <c r="J3406" s="360"/>
      <c r="K3406" s="360"/>
      <c r="L3406" s="22"/>
      <c r="M3406" s="356"/>
      <c r="N3406"/>
      <c r="O3406" s="361"/>
      <c r="P3406" s="356"/>
    </row>
    <row r="3407" spans="1:16">
      <c r="A3407" s="356"/>
      <c r="B3407" s="357"/>
      <c r="C3407" s="356"/>
      <c r="D3407" s="356"/>
      <c r="E3407" s="356"/>
      <c r="F3407" s="356"/>
      <c r="G3407" s="356"/>
      <c r="H3407" s="358"/>
      <c r="I3407" s="359"/>
      <c r="J3407" s="360"/>
      <c r="K3407" s="360"/>
      <c r="L3407" s="22"/>
      <c r="M3407" s="356"/>
      <c r="N3407"/>
      <c r="O3407" s="361"/>
      <c r="P3407" s="356"/>
    </row>
    <row r="3408" spans="1:16">
      <c r="A3408" s="356"/>
      <c r="B3408" s="357"/>
      <c r="C3408" s="356"/>
      <c r="D3408" s="356"/>
      <c r="E3408" s="356"/>
      <c r="F3408" s="356"/>
      <c r="G3408" s="356"/>
      <c r="H3408" s="358"/>
      <c r="I3408" s="359"/>
      <c r="J3408" s="360"/>
      <c r="K3408" s="360"/>
      <c r="L3408" s="22"/>
      <c r="M3408" s="356"/>
      <c r="N3408"/>
      <c r="O3408" s="361"/>
      <c r="P3408" s="356"/>
    </row>
    <row r="3409" spans="1:16">
      <c r="A3409" s="356"/>
      <c r="B3409" s="357"/>
      <c r="C3409" s="356"/>
      <c r="D3409" s="356"/>
      <c r="E3409" s="356"/>
      <c r="F3409" s="356"/>
      <c r="G3409" s="356"/>
      <c r="H3409" s="358"/>
      <c r="I3409" s="359"/>
      <c r="J3409" s="360"/>
      <c r="K3409" s="360"/>
      <c r="L3409" s="22"/>
      <c r="M3409" s="356"/>
      <c r="N3409"/>
      <c r="O3409" s="361"/>
      <c r="P3409" s="356"/>
    </row>
    <row r="3410" spans="1:16">
      <c r="A3410" s="356"/>
      <c r="B3410" s="357"/>
      <c r="C3410" s="356"/>
      <c r="D3410" s="356"/>
      <c r="E3410" s="356"/>
      <c r="F3410" s="356"/>
      <c r="G3410" s="356"/>
      <c r="H3410" s="358"/>
      <c r="I3410" s="359"/>
      <c r="J3410" s="360"/>
      <c r="K3410" s="360"/>
      <c r="L3410" s="22"/>
      <c r="M3410" s="356"/>
      <c r="N3410"/>
      <c r="O3410" s="361"/>
      <c r="P3410" s="356"/>
    </row>
    <row r="3411" spans="1:16">
      <c r="A3411" s="356"/>
      <c r="B3411" s="357"/>
      <c r="C3411" s="356"/>
      <c r="D3411" s="356"/>
      <c r="E3411" s="356"/>
      <c r="F3411" s="356"/>
      <c r="G3411" s="356"/>
      <c r="H3411" s="358"/>
      <c r="I3411" s="359"/>
      <c r="J3411" s="360"/>
      <c r="K3411" s="360"/>
      <c r="L3411" s="22"/>
      <c r="M3411" s="356"/>
      <c r="N3411"/>
      <c r="O3411" s="361"/>
      <c r="P3411" s="356"/>
    </row>
    <row r="3412" spans="1:16">
      <c r="A3412" s="356"/>
      <c r="B3412" s="357"/>
      <c r="C3412" s="356"/>
      <c r="D3412" s="356"/>
      <c r="E3412" s="356"/>
      <c r="F3412" s="356"/>
      <c r="G3412" s="356"/>
      <c r="H3412" s="358"/>
      <c r="I3412" s="359"/>
      <c r="J3412" s="360"/>
      <c r="K3412" s="360"/>
      <c r="L3412" s="22"/>
      <c r="M3412" s="356"/>
      <c r="N3412"/>
      <c r="O3412" s="361"/>
      <c r="P3412" s="356"/>
    </row>
    <row r="3413" spans="1:16">
      <c r="A3413" s="356"/>
      <c r="B3413" s="357"/>
      <c r="C3413" s="356"/>
      <c r="D3413" s="356"/>
      <c r="E3413" s="356"/>
      <c r="F3413" s="356"/>
      <c r="G3413" s="356"/>
      <c r="H3413" s="358"/>
      <c r="I3413" s="359"/>
      <c r="J3413" s="360"/>
      <c r="K3413" s="360"/>
      <c r="L3413" s="22"/>
      <c r="M3413" s="356"/>
      <c r="N3413"/>
      <c r="O3413" s="361"/>
      <c r="P3413" s="356"/>
    </row>
    <row r="3414" spans="1:16">
      <c r="A3414" s="356"/>
      <c r="B3414" s="357"/>
      <c r="C3414" s="356"/>
      <c r="D3414" s="356"/>
      <c r="E3414" s="356"/>
      <c r="F3414" s="356"/>
      <c r="G3414" s="356"/>
      <c r="H3414" s="358"/>
      <c r="I3414" s="359"/>
      <c r="J3414" s="360"/>
      <c r="K3414" s="360"/>
      <c r="L3414" s="22"/>
      <c r="M3414" s="356"/>
      <c r="N3414"/>
      <c r="O3414" s="361"/>
      <c r="P3414" s="356"/>
    </row>
    <row r="3415" spans="1:16">
      <c r="A3415" s="356"/>
      <c r="B3415" s="357"/>
      <c r="C3415" s="356"/>
      <c r="D3415" s="356"/>
      <c r="E3415" s="356"/>
      <c r="F3415" s="356"/>
      <c r="G3415" s="356"/>
      <c r="H3415" s="358"/>
      <c r="I3415" s="359"/>
      <c r="J3415" s="360"/>
      <c r="K3415" s="360"/>
      <c r="L3415" s="22"/>
      <c r="M3415" s="356"/>
      <c r="N3415"/>
      <c r="O3415" s="361"/>
      <c r="P3415" s="356"/>
    </row>
    <row r="3416" spans="1:16">
      <c r="A3416" s="356"/>
      <c r="B3416" s="357"/>
      <c r="C3416" s="356"/>
      <c r="D3416" s="356"/>
      <c r="E3416" s="356"/>
      <c r="F3416" s="356"/>
      <c r="G3416" s="356"/>
      <c r="H3416" s="358"/>
      <c r="I3416" s="359"/>
      <c r="J3416" s="360"/>
      <c r="K3416" s="360"/>
      <c r="L3416" s="22"/>
      <c r="M3416" s="356"/>
      <c r="N3416"/>
      <c r="O3416" s="361"/>
      <c r="P3416" s="356"/>
    </row>
    <row r="3417" spans="1:16">
      <c r="A3417" s="356"/>
      <c r="B3417" s="357"/>
      <c r="C3417" s="356"/>
      <c r="D3417" s="356"/>
      <c r="E3417" s="356"/>
      <c r="F3417" s="356"/>
      <c r="G3417" s="356"/>
      <c r="H3417" s="358"/>
      <c r="I3417" s="359"/>
      <c r="J3417" s="360"/>
      <c r="K3417" s="360"/>
      <c r="L3417" s="22"/>
      <c r="M3417" s="356"/>
      <c r="N3417"/>
      <c r="O3417" s="361"/>
      <c r="P3417" s="356"/>
    </row>
    <row r="3418" spans="1:16">
      <c r="A3418" s="356"/>
      <c r="B3418" s="357"/>
      <c r="C3418" s="356"/>
      <c r="D3418" s="356"/>
      <c r="E3418" s="356"/>
      <c r="F3418" s="356"/>
      <c r="G3418" s="356"/>
      <c r="H3418" s="358"/>
      <c r="I3418" s="359"/>
      <c r="J3418" s="360"/>
      <c r="K3418" s="360"/>
      <c r="L3418" s="22"/>
      <c r="M3418" s="356"/>
      <c r="N3418"/>
      <c r="O3418" s="361"/>
      <c r="P3418" s="356"/>
    </row>
    <row r="3419" spans="1:16">
      <c r="A3419" s="356"/>
      <c r="B3419" s="357"/>
      <c r="C3419" s="356"/>
      <c r="D3419" s="356"/>
      <c r="E3419" s="356"/>
      <c r="F3419" s="356"/>
      <c r="G3419" s="356"/>
      <c r="H3419" s="358"/>
      <c r="I3419" s="359"/>
      <c r="J3419" s="360"/>
      <c r="K3419" s="360"/>
      <c r="L3419" s="22"/>
      <c r="M3419" s="356"/>
      <c r="N3419"/>
      <c r="O3419" s="361"/>
      <c r="P3419" s="356"/>
    </row>
    <row r="3420" spans="1:16">
      <c r="A3420" s="356"/>
      <c r="B3420" s="357"/>
      <c r="C3420" s="356"/>
      <c r="D3420" s="356"/>
      <c r="E3420" s="356"/>
      <c r="F3420" s="356"/>
      <c r="G3420" s="356"/>
      <c r="H3420" s="358"/>
      <c r="I3420" s="359"/>
      <c r="J3420" s="360"/>
      <c r="K3420" s="360"/>
      <c r="L3420" s="22"/>
      <c r="M3420" s="356"/>
      <c r="N3420"/>
      <c r="O3420" s="361"/>
      <c r="P3420" s="356"/>
    </row>
    <row r="3421" spans="1:16">
      <c r="A3421" s="356"/>
      <c r="B3421" s="357"/>
      <c r="C3421" s="356"/>
      <c r="D3421" s="356"/>
      <c r="E3421" s="356"/>
      <c r="F3421" s="356"/>
      <c r="G3421" s="356"/>
      <c r="H3421" s="358"/>
      <c r="I3421" s="359"/>
      <c r="J3421" s="360"/>
      <c r="K3421" s="360"/>
      <c r="L3421" s="22"/>
      <c r="M3421" s="356"/>
      <c r="N3421"/>
      <c r="O3421" s="361"/>
      <c r="P3421" s="356"/>
    </row>
    <row r="3422" spans="1:16">
      <c r="A3422" s="356"/>
      <c r="B3422" s="357"/>
      <c r="C3422" s="356"/>
      <c r="D3422" s="356"/>
      <c r="E3422" s="356"/>
      <c r="F3422" s="356"/>
      <c r="G3422" s="356"/>
      <c r="H3422" s="358"/>
      <c r="I3422" s="359"/>
      <c r="J3422" s="360"/>
      <c r="K3422" s="360"/>
      <c r="L3422" s="22"/>
      <c r="M3422" s="356"/>
      <c r="N3422"/>
      <c r="O3422" s="361"/>
      <c r="P3422" s="356"/>
    </row>
    <row r="3423" spans="1:16">
      <c r="A3423" s="356"/>
      <c r="B3423" s="357"/>
      <c r="C3423" s="356"/>
      <c r="D3423" s="356"/>
      <c r="E3423" s="356"/>
      <c r="F3423" s="356"/>
      <c r="G3423" s="356"/>
      <c r="H3423" s="358"/>
      <c r="I3423" s="359"/>
      <c r="J3423" s="360"/>
      <c r="K3423" s="360"/>
      <c r="L3423" s="22"/>
      <c r="M3423" s="356"/>
      <c r="N3423"/>
      <c r="O3423" s="361"/>
      <c r="P3423" s="356"/>
    </row>
    <row r="3424" spans="1:16">
      <c r="A3424" s="356"/>
      <c r="B3424" s="357"/>
      <c r="C3424" s="356"/>
      <c r="D3424" s="356"/>
      <c r="E3424" s="356"/>
      <c r="F3424" s="356"/>
      <c r="G3424" s="356"/>
      <c r="H3424" s="358"/>
      <c r="I3424" s="359"/>
      <c r="J3424" s="360"/>
      <c r="K3424" s="360"/>
      <c r="L3424" s="22"/>
      <c r="M3424" s="356"/>
      <c r="N3424"/>
      <c r="O3424" s="361"/>
      <c r="P3424" s="356"/>
    </row>
    <row r="3425" spans="1:16">
      <c r="A3425" s="356"/>
      <c r="B3425" s="357"/>
      <c r="C3425" s="356"/>
      <c r="D3425" s="356"/>
      <c r="E3425" s="356"/>
      <c r="F3425" s="356"/>
      <c r="G3425" s="356"/>
      <c r="H3425" s="358"/>
      <c r="I3425" s="359"/>
      <c r="J3425" s="360"/>
      <c r="K3425" s="360"/>
      <c r="L3425" s="22"/>
      <c r="M3425" s="356"/>
      <c r="N3425"/>
      <c r="O3425" s="361"/>
      <c r="P3425" s="356"/>
    </row>
    <row r="3426" spans="1:16">
      <c r="A3426" s="356"/>
      <c r="B3426" s="357"/>
      <c r="C3426" s="356"/>
      <c r="D3426" s="356"/>
      <c r="E3426" s="356"/>
      <c r="F3426" s="356"/>
      <c r="G3426" s="356"/>
      <c r="H3426" s="358"/>
      <c r="I3426" s="359"/>
      <c r="J3426" s="360"/>
      <c r="K3426" s="360"/>
      <c r="L3426" s="22"/>
      <c r="M3426" s="356"/>
      <c r="N3426"/>
      <c r="O3426" s="361"/>
      <c r="P3426" s="356"/>
    </row>
    <row r="3427" spans="1:16">
      <c r="A3427" s="356"/>
      <c r="B3427" s="357"/>
      <c r="C3427" s="356"/>
      <c r="D3427" s="356"/>
      <c r="E3427" s="356"/>
      <c r="F3427" s="356"/>
      <c r="G3427" s="356"/>
      <c r="H3427" s="358"/>
      <c r="I3427" s="359"/>
      <c r="J3427" s="360"/>
      <c r="K3427" s="360"/>
      <c r="L3427" s="22"/>
      <c r="M3427" s="356"/>
      <c r="N3427"/>
      <c r="O3427" s="361"/>
      <c r="P3427" s="356"/>
    </row>
    <row r="3428" spans="1:16">
      <c r="A3428" s="356"/>
      <c r="B3428" s="357"/>
      <c r="C3428" s="356"/>
      <c r="D3428" s="356"/>
      <c r="E3428" s="356"/>
      <c r="F3428" s="356"/>
      <c r="G3428" s="356"/>
      <c r="H3428" s="358"/>
      <c r="I3428" s="359"/>
      <c r="J3428" s="360"/>
      <c r="K3428" s="360"/>
      <c r="L3428" s="22"/>
      <c r="M3428" s="356"/>
      <c r="N3428"/>
      <c r="O3428" s="361"/>
      <c r="P3428" s="356"/>
    </row>
    <row r="3429" spans="1:16">
      <c r="A3429" s="356"/>
      <c r="B3429" s="357"/>
      <c r="C3429" s="356"/>
      <c r="D3429" s="356"/>
      <c r="E3429" s="356"/>
      <c r="F3429" s="356"/>
      <c r="G3429" s="356"/>
      <c r="H3429" s="358"/>
      <c r="I3429" s="359"/>
      <c r="J3429" s="360"/>
      <c r="K3429" s="360"/>
      <c r="L3429" s="22"/>
      <c r="M3429" s="356"/>
      <c r="N3429"/>
      <c r="O3429" s="361"/>
      <c r="P3429" s="356"/>
    </row>
    <row r="3430" spans="1:16">
      <c r="A3430" s="356"/>
      <c r="B3430" s="357"/>
      <c r="C3430" s="356"/>
      <c r="D3430" s="356"/>
      <c r="E3430" s="356"/>
      <c r="F3430" s="356"/>
      <c r="G3430" s="356"/>
      <c r="H3430" s="358"/>
      <c r="I3430" s="359"/>
      <c r="J3430" s="360"/>
      <c r="K3430" s="360"/>
      <c r="L3430" s="22"/>
      <c r="M3430" s="356"/>
      <c r="N3430"/>
      <c r="O3430" s="361"/>
      <c r="P3430" s="356"/>
    </row>
    <row r="3431" spans="1:16">
      <c r="A3431" s="356"/>
      <c r="B3431" s="357"/>
      <c r="C3431" s="356"/>
      <c r="D3431" s="356"/>
      <c r="E3431" s="356"/>
      <c r="F3431" s="356"/>
      <c r="G3431" s="356"/>
      <c r="H3431" s="358"/>
      <c r="I3431" s="359"/>
      <c r="J3431" s="360"/>
      <c r="K3431" s="360"/>
      <c r="L3431" s="22"/>
      <c r="M3431" s="356"/>
      <c r="N3431"/>
      <c r="O3431" s="361"/>
      <c r="P3431" s="356"/>
    </row>
    <row r="3432" spans="1:16">
      <c r="A3432" s="356"/>
      <c r="B3432" s="357"/>
      <c r="C3432" s="356"/>
      <c r="D3432" s="356"/>
      <c r="E3432" s="356"/>
      <c r="F3432" s="356"/>
      <c r="G3432" s="356"/>
      <c r="H3432" s="358"/>
      <c r="I3432" s="359"/>
      <c r="J3432" s="360"/>
      <c r="K3432" s="360"/>
      <c r="L3432" s="22"/>
      <c r="M3432" s="356"/>
      <c r="N3432"/>
      <c r="O3432" s="361"/>
      <c r="P3432" s="356"/>
    </row>
    <row r="3433" spans="1:16">
      <c r="A3433" s="356"/>
      <c r="B3433" s="357"/>
      <c r="C3433" s="356"/>
      <c r="D3433" s="356"/>
      <c r="E3433" s="356"/>
      <c r="F3433" s="356"/>
      <c r="G3433" s="356"/>
      <c r="H3433" s="358"/>
      <c r="I3433" s="359"/>
      <c r="J3433" s="360"/>
      <c r="K3433" s="360"/>
      <c r="L3433" s="22"/>
      <c r="M3433" s="356"/>
      <c r="N3433"/>
      <c r="O3433" s="361"/>
      <c r="P3433" s="356"/>
    </row>
    <row r="3434" spans="1:16">
      <c r="A3434" s="356"/>
      <c r="B3434" s="357"/>
      <c r="C3434" s="356"/>
      <c r="D3434" s="356"/>
      <c r="E3434" s="356"/>
      <c r="F3434" s="356"/>
      <c r="G3434" s="356"/>
      <c r="H3434" s="358"/>
      <c r="I3434" s="359"/>
      <c r="J3434" s="360"/>
      <c r="K3434" s="360"/>
      <c r="L3434" s="22"/>
      <c r="M3434" s="356"/>
      <c r="N3434"/>
      <c r="O3434" s="361"/>
      <c r="P3434" s="356"/>
    </row>
    <row r="3435" spans="1:16">
      <c r="A3435" s="356"/>
      <c r="B3435" s="357"/>
      <c r="C3435" s="356"/>
      <c r="D3435" s="356"/>
      <c r="E3435" s="356"/>
      <c r="F3435" s="356"/>
      <c r="G3435" s="356"/>
      <c r="H3435" s="358"/>
      <c r="I3435" s="359"/>
      <c r="J3435" s="360"/>
      <c r="K3435" s="360"/>
      <c r="L3435" s="22"/>
      <c r="M3435" s="356"/>
      <c r="N3435"/>
      <c r="O3435" s="361"/>
      <c r="P3435" s="356"/>
    </row>
    <row r="3436" spans="1:16">
      <c r="A3436" s="356"/>
      <c r="B3436" s="357"/>
      <c r="C3436" s="356"/>
      <c r="D3436" s="356"/>
      <c r="E3436" s="356"/>
      <c r="F3436" s="356"/>
      <c r="G3436" s="356"/>
      <c r="H3436" s="358"/>
      <c r="I3436" s="359"/>
      <c r="J3436" s="360"/>
      <c r="K3436" s="360"/>
      <c r="L3436" s="22"/>
      <c r="M3436" s="356"/>
      <c r="N3436"/>
      <c r="O3436" s="361"/>
      <c r="P3436" s="356"/>
    </row>
    <row r="3437" spans="1:16">
      <c r="A3437" s="356"/>
      <c r="B3437" s="357"/>
      <c r="C3437" s="356"/>
      <c r="D3437" s="356"/>
      <c r="E3437" s="356"/>
      <c r="F3437" s="356"/>
      <c r="G3437" s="356"/>
      <c r="H3437" s="358"/>
      <c r="I3437" s="359"/>
      <c r="J3437" s="360"/>
      <c r="K3437" s="360"/>
      <c r="L3437" s="22"/>
      <c r="M3437" s="356"/>
      <c r="N3437"/>
      <c r="O3437" s="361"/>
      <c r="P3437" s="356"/>
    </row>
    <row r="3438" spans="1:16">
      <c r="A3438" s="356"/>
      <c r="B3438" s="357"/>
      <c r="C3438" s="356"/>
      <c r="D3438" s="356"/>
      <c r="E3438" s="356"/>
      <c r="F3438" s="356"/>
      <c r="G3438" s="356"/>
      <c r="H3438" s="358"/>
      <c r="I3438" s="359"/>
      <c r="J3438" s="360"/>
      <c r="K3438" s="360"/>
      <c r="L3438" s="22"/>
      <c r="M3438" s="356"/>
      <c r="N3438"/>
      <c r="O3438" s="361"/>
      <c r="P3438" s="356"/>
    </row>
    <row r="3439" spans="1:16">
      <c r="A3439" s="356"/>
      <c r="B3439" s="357"/>
      <c r="C3439" s="356"/>
      <c r="D3439" s="356"/>
      <c r="E3439" s="356"/>
      <c r="F3439" s="356"/>
      <c r="G3439" s="356"/>
      <c r="H3439" s="358"/>
      <c r="I3439" s="359"/>
      <c r="J3439" s="360"/>
      <c r="K3439" s="360"/>
      <c r="L3439" s="22"/>
      <c r="M3439" s="356"/>
      <c r="N3439"/>
      <c r="O3439" s="361"/>
      <c r="P3439" s="356"/>
    </row>
    <row r="3440" spans="1:16">
      <c r="A3440" s="356"/>
      <c r="B3440" s="357"/>
      <c r="C3440" s="356"/>
      <c r="D3440" s="356"/>
      <c r="E3440" s="356"/>
      <c r="F3440" s="356"/>
      <c r="G3440" s="356"/>
      <c r="H3440" s="358"/>
      <c r="I3440" s="359"/>
      <c r="J3440" s="360"/>
      <c r="K3440" s="360"/>
      <c r="L3440" s="22"/>
      <c r="M3440" s="356"/>
      <c r="N3440"/>
      <c r="O3440" s="361"/>
      <c r="P3440" s="356"/>
    </row>
    <row r="3441" spans="1:16">
      <c r="A3441" s="356"/>
      <c r="B3441" s="357"/>
      <c r="C3441" s="356"/>
      <c r="D3441" s="356"/>
      <c r="E3441" s="356"/>
      <c r="F3441" s="356"/>
      <c r="G3441" s="356"/>
      <c r="H3441" s="358"/>
      <c r="I3441" s="359"/>
      <c r="J3441" s="360"/>
      <c r="K3441" s="360"/>
      <c r="L3441" s="22"/>
      <c r="M3441" s="356"/>
      <c r="N3441"/>
      <c r="O3441" s="361"/>
      <c r="P3441" s="356"/>
    </row>
    <row r="3442" spans="1:16">
      <c r="A3442" s="356"/>
      <c r="B3442" s="357"/>
      <c r="C3442" s="356"/>
      <c r="D3442" s="356"/>
      <c r="E3442" s="356"/>
      <c r="F3442" s="356"/>
      <c r="G3442" s="356"/>
      <c r="H3442" s="358"/>
      <c r="I3442" s="359"/>
      <c r="J3442" s="360"/>
      <c r="K3442" s="360"/>
      <c r="L3442" s="22"/>
      <c r="M3442" s="356"/>
      <c r="N3442"/>
      <c r="O3442" s="361"/>
      <c r="P3442" s="356"/>
    </row>
    <row r="3443" spans="1:16">
      <c r="A3443" s="356"/>
      <c r="B3443" s="357"/>
      <c r="C3443" s="356"/>
      <c r="D3443" s="356"/>
      <c r="E3443" s="356"/>
      <c r="F3443" s="356"/>
      <c r="G3443" s="356"/>
      <c r="H3443" s="358"/>
      <c r="I3443" s="359"/>
      <c r="J3443" s="360"/>
      <c r="K3443" s="360"/>
      <c r="L3443" s="22"/>
      <c r="M3443" s="356"/>
      <c r="N3443"/>
      <c r="O3443" s="361"/>
      <c r="P3443" s="356"/>
    </row>
    <row r="3444" spans="1:16">
      <c r="A3444" s="356"/>
      <c r="B3444" s="357"/>
      <c r="C3444" s="356"/>
      <c r="D3444" s="356"/>
      <c r="E3444" s="356"/>
      <c r="F3444" s="356"/>
      <c r="G3444" s="356"/>
      <c r="H3444" s="358"/>
      <c r="I3444" s="359"/>
      <c r="J3444" s="360"/>
      <c r="K3444" s="360"/>
      <c r="L3444" s="22"/>
      <c r="M3444" s="356"/>
      <c r="N3444"/>
      <c r="O3444" s="361"/>
      <c r="P3444" s="356"/>
    </row>
    <row r="3445" spans="1:16">
      <c r="A3445" s="356"/>
      <c r="B3445" s="357"/>
      <c r="C3445" s="356"/>
      <c r="D3445" s="356"/>
      <c r="E3445" s="356"/>
      <c r="F3445" s="356"/>
      <c r="G3445" s="356"/>
      <c r="H3445" s="358"/>
      <c r="I3445" s="359"/>
      <c r="J3445" s="360"/>
      <c r="K3445" s="360"/>
      <c r="L3445" s="22"/>
      <c r="M3445" s="356"/>
      <c r="N3445"/>
      <c r="O3445" s="361"/>
      <c r="P3445" s="356"/>
    </row>
    <row r="3446" spans="1:16">
      <c r="A3446" s="356"/>
      <c r="B3446" s="357"/>
      <c r="C3446" s="356"/>
      <c r="D3446" s="356"/>
      <c r="E3446" s="356"/>
      <c r="F3446" s="356"/>
      <c r="G3446" s="356"/>
      <c r="H3446" s="358"/>
      <c r="I3446" s="359"/>
      <c r="J3446" s="360"/>
      <c r="K3446" s="360"/>
      <c r="L3446" s="22"/>
      <c r="M3446" s="356"/>
      <c r="N3446"/>
      <c r="O3446" s="361"/>
      <c r="P3446" s="356"/>
    </row>
    <row r="3447" spans="1:16">
      <c r="A3447" s="356"/>
      <c r="B3447" s="357"/>
      <c r="C3447" s="356"/>
      <c r="D3447" s="356"/>
      <c r="E3447" s="356"/>
      <c r="F3447" s="356"/>
      <c r="G3447" s="356"/>
      <c r="H3447" s="358"/>
      <c r="I3447" s="359"/>
      <c r="J3447" s="360"/>
      <c r="K3447" s="360"/>
      <c r="L3447" s="22"/>
      <c r="M3447" s="356"/>
      <c r="N3447"/>
      <c r="O3447" s="361"/>
      <c r="P3447" s="356"/>
    </row>
    <row r="3448" spans="1:16">
      <c r="A3448" s="356"/>
      <c r="B3448" s="357"/>
      <c r="C3448" s="356"/>
      <c r="D3448" s="356"/>
      <c r="E3448" s="356"/>
      <c r="F3448" s="356"/>
      <c r="G3448" s="356"/>
      <c r="H3448" s="358"/>
      <c r="I3448" s="359"/>
      <c r="J3448" s="360"/>
      <c r="K3448" s="360"/>
      <c r="L3448" s="22"/>
      <c r="M3448" s="356"/>
      <c r="N3448"/>
      <c r="O3448" s="361"/>
      <c r="P3448" s="356"/>
    </row>
    <row r="3449" spans="1:16">
      <c r="A3449" s="356"/>
      <c r="B3449" s="357"/>
      <c r="C3449" s="356"/>
      <c r="D3449" s="356"/>
      <c r="E3449" s="356"/>
      <c r="F3449" s="356"/>
      <c r="G3449" s="356"/>
      <c r="H3449" s="358"/>
      <c r="I3449" s="359"/>
      <c r="J3449" s="360"/>
      <c r="K3449" s="360"/>
      <c r="L3449" s="22"/>
      <c r="M3449" s="356"/>
      <c r="N3449"/>
      <c r="O3449" s="361"/>
      <c r="P3449" s="356"/>
    </row>
    <row r="3450" spans="1:16">
      <c r="A3450" s="356"/>
      <c r="B3450" s="357"/>
      <c r="C3450" s="356"/>
      <c r="D3450" s="356"/>
      <c r="E3450" s="356"/>
      <c r="F3450" s="356"/>
      <c r="G3450" s="356"/>
      <c r="H3450" s="358"/>
      <c r="I3450" s="359"/>
      <c r="J3450" s="360"/>
      <c r="K3450" s="360"/>
      <c r="L3450" s="22"/>
      <c r="M3450" s="356"/>
      <c r="N3450"/>
      <c r="O3450" s="361"/>
      <c r="P3450" s="356"/>
    </row>
    <row r="3451" spans="1:16">
      <c r="A3451" s="356"/>
      <c r="B3451" s="357"/>
      <c r="C3451" s="356"/>
      <c r="D3451" s="356"/>
      <c r="E3451" s="356"/>
      <c r="F3451" s="356"/>
      <c r="G3451" s="356"/>
      <c r="H3451" s="358"/>
      <c r="I3451" s="359"/>
      <c r="J3451" s="360"/>
      <c r="K3451" s="360"/>
      <c r="L3451" s="22"/>
      <c r="M3451" s="356"/>
      <c r="N3451"/>
      <c r="O3451" s="361"/>
      <c r="P3451" s="356"/>
    </row>
    <row r="3452" spans="1:16">
      <c r="A3452" s="356"/>
      <c r="B3452" s="357"/>
      <c r="C3452" s="356"/>
      <c r="D3452" s="356"/>
      <c r="E3452" s="356"/>
      <c r="F3452" s="356"/>
      <c r="G3452" s="356"/>
      <c r="H3452" s="358"/>
      <c r="I3452" s="359"/>
      <c r="J3452" s="360"/>
      <c r="K3452" s="360"/>
      <c r="L3452" s="22"/>
      <c r="M3452" s="356"/>
      <c r="N3452"/>
      <c r="O3452" s="361"/>
      <c r="P3452" s="356"/>
    </row>
    <row r="3453" spans="1:16">
      <c r="A3453" s="356"/>
      <c r="B3453" s="357"/>
      <c r="C3453" s="356"/>
      <c r="D3453" s="356"/>
      <c r="E3453" s="356"/>
      <c r="F3453" s="356"/>
      <c r="G3453" s="356"/>
      <c r="H3453" s="358"/>
      <c r="I3453" s="359"/>
      <c r="J3453" s="360"/>
      <c r="K3453" s="360"/>
      <c r="L3453" s="22"/>
      <c r="M3453" s="356"/>
      <c r="N3453"/>
      <c r="O3453" s="361"/>
      <c r="P3453" s="356"/>
    </row>
    <row r="3454" spans="1:16">
      <c r="A3454" s="356"/>
      <c r="B3454" s="357"/>
      <c r="C3454" s="356"/>
      <c r="D3454" s="356"/>
      <c r="E3454" s="356"/>
      <c r="F3454" s="356"/>
      <c r="G3454" s="356"/>
      <c r="H3454" s="358"/>
      <c r="I3454" s="359"/>
      <c r="J3454" s="360"/>
      <c r="K3454" s="360"/>
      <c r="L3454" s="22"/>
      <c r="M3454" s="356"/>
      <c r="N3454"/>
      <c r="O3454" s="361"/>
      <c r="P3454" s="356"/>
    </row>
    <row r="3455" spans="1:16">
      <c r="A3455" s="356"/>
      <c r="B3455" s="357"/>
      <c r="C3455" s="356"/>
      <c r="D3455" s="356"/>
      <c r="E3455" s="356"/>
      <c r="F3455" s="356"/>
      <c r="G3455" s="356"/>
      <c r="H3455" s="358"/>
      <c r="I3455" s="359"/>
      <c r="J3455" s="360"/>
      <c r="K3455" s="360"/>
      <c r="L3455" s="22"/>
      <c r="M3455" s="356"/>
      <c r="N3455"/>
      <c r="O3455" s="361"/>
      <c r="P3455" s="356"/>
    </row>
    <row r="3456" spans="1:16">
      <c r="A3456" s="356"/>
      <c r="B3456" s="357"/>
      <c r="C3456" s="356"/>
      <c r="D3456" s="356"/>
      <c r="E3456" s="356"/>
      <c r="F3456" s="356"/>
      <c r="G3456" s="356"/>
      <c r="H3456" s="358"/>
      <c r="I3456" s="359"/>
      <c r="J3456" s="360"/>
      <c r="K3456" s="360"/>
      <c r="L3456" s="22"/>
      <c r="M3456" s="356"/>
      <c r="N3456"/>
      <c r="O3456" s="361"/>
      <c r="P3456" s="356"/>
    </row>
    <row r="3457" spans="1:16">
      <c r="A3457" s="356"/>
      <c r="B3457" s="357"/>
      <c r="C3457" s="356"/>
      <c r="D3457" s="356"/>
      <c r="E3457" s="356"/>
      <c r="F3457" s="356"/>
      <c r="G3457" s="356"/>
      <c r="H3457" s="358"/>
      <c r="I3457" s="359"/>
      <c r="J3457" s="360"/>
      <c r="K3457" s="360"/>
      <c r="L3457" s="22"/>
      <c r="M3457" s="356"/>
      <c r="N3457"/>
      <c r="O3457" s="361"/>
      <c r="P3457" s="356"/>
    </row>
    <row r="3458" spans="1:16">
      <c r="A3458" s="356"/>
      <c r="B3458" s="357"/>
      <c r="C3458" s="356"/>
      <c r="D3458" s="356"/>
      <c r="E3458" s="356"/>
      <c r="F3458" s="356"/>
      <c r="G3458" s="356"/>
      <c r="H3458" s="358"/>
      <c r="I3458" s="359"/>
      <c r="J3458" s="360"/>
      <c r="K3458" s="360"/>
      <c r="L3458" s="22"/>
      <c r="M3458" s="356"/>
      <c r="N3458"/>
      <c r="O3458" s="361"/>
      <c r="P3458" s="356"/>
    </row>
    <row r="3459" spans="1:16">
      <c r="A3459" s="356"/>
      <c r="B3459" s="357"/>
      <c r="C3459" s="356"/>
      <c r="D3459" s="356"/>
      <c r="E3459" s="356"/>
      <c r="F3459" s="356"/>
      <c r="G3459" s="356"/>
      <c r="H3459" s="358"/>
      <c r="I3459" s="359"/>
      <c r="J3459" s="360"/>
      <c r="K3459" s="360"/>
      <c r="L3459" s="22"/>
      <c r="M3459" s="356"/>
      <c r="N3459"/>
      <c r="O3459" s="361"/>
      <c r="P3459" s="356"/>
    </row>
    <row r="3460" spans="1:16">
      <c r="A3460" s="356"/>
      <c r="B3460" s="357"/>
      <c r="C3460" s="356"/>
      <c r="D3460" s="356"/>
      <c r="E3460" s="356"/>
      <c r="F3460" s="356"/>
      <c r="G3460" s="356"/>
      <c r="H3460" s="358"/>
      <c r="I3460" s="359"/>
      <c r="J3460" s="360"/>
      <c r="K3460" s="360"/>
      <c r="L3460" s="22"/>
      <c r="M3460" s="356"/>
      <c r="N3460"/>
      <c r="O3460" s="361"/>
      <c r="P3460" s="356"/>
    </row>
    <row r="3461" spans="1:16">
      <c r="A3461" s="356"/>
      <c r="B3461" s="357"/>
      <c r="C3461" s="356"/>
      <c r="D3461" s="356"/>
      <c r="E3461" s="356"/>
      <c r="F3461" s="356"/>
      <c r="G3461" s="356"/>
      <c r="H3461" s="358"/>
      <c r="I3461" s="359"/>
      <c r="J3461" s="360"/>
      <c r="K3461" s="360"/>
      <c r="L3461" s="22"/>
      <c r="M3461" s="356"/>
      <c r="N3461"/>
      <c r="O3461" s="361"/>
      <c r="P3461" s="356"/>
    </row>
    <row r="3462" spans="1:16">
      <c r="A3462" s="356"/>
      <c r="B3462" s="357"/>
      <c r="C3462" s="356"/>
      <c r="D3462" s="356"/>
      <c r="E3462" s="356"/>
      <c r="F3462" s="356"/>
      <c r="G3462" s="356"/>
      <c r="H3462" s="358"/>
      <c r="I3462" s="359"/>
      <c r="J3462" s="360"/>
      <c r="K3462" s="360"/>
      <c r="L3462" s="22"/>
      <c r="M3462" s="356"/>
      <c r="N3462"/>
      <c r="O3462" s="361"/>
      <c r="P3462" s="356"/>
    </row>
    <row r="3463" spans="1:16">
      <c r="A3463" s="356"/>
      <c r="B3463" s="357"/>
      <c r="C3463" s="356"/>
      <c r="D3463" s="356"/>
      <c r="E3463" s="356"/>
      <c r="F3463" s="356"/>
      <c r="G3463" s="356"/>
      <c r="H3463" s="358"/>
      <c r="I3463" s="359"/>
      <c r="J3463" s="360"/>
      <c r="K3463" s="360"/>
      <c r="L3463" s="22"/>
      <c r="M3463" s="356"/>
      <c r="N3463"/>
      <c r="O3463" s="361"/>
      <c r="P3463" s="356"/>
    </row>
    <row r="3464" spans="1:16">
      <c r="A3464" s="356"/>
      <c r="B3464" s="357"/>
      <c r="C3464" s="356"/>
      <c r="D3464" s="356"/>
      <c r="E3464" s="356"/>
      <c r="F3464" s="356"/>
      <c r="G3464" s="356"/>
      <c r="H3464" s="358"/>
      <c r="I3464" s="359"/>
      <c r="J3464" s="360"/>
      <c r="K3464" s="360"/>
      <c r="L3464" s="22"/>
      <c r="M3464" s="356"/>
      <c r="N3464"/>
      <c r="O3464" s="361"/>
      <c r="P3464" s="356"/>
    </row>
    <row r="3465" spans="1:16">
      <c r="A3465" s="356"/>
      <c r="B3465" s="357"/>
      <c r="C3465" s="356"/>
      <c r="D3465" s="356"/>
      <c r="E3465" s="356"/>
      <c r="F3465" s="356"/>
      <c r="G3465" s="356"/>
      <c r="H3465" s="358"/>
      <c r="I3465" s="359"/>
      <c r="J3465" s="360"/>
      <c r="K3465" s="360"/>
      <c r="L3465" s="22"/>
      <c r="M3465" s="356"/>
      <c r="N3465"/>
      <c r="O3465" s="361"/>
      <c r="P3465" s="356"/>
    </row>
    <row r="3466" spans="1:16">
      <c r="A3466" s="356"/>
      <c r="B3466" s="357"/>
      <c r="C3466" s="356"/>
      <c r="D3466" s="356"/>
      <c r="E3466" s="356"/>
      <c r="F3466" s="356"/>
      <c r="G3466" s="356"/>
      <c r="H3466" s="358"/>
      <c r="I3466" s="359"/>
      <c r="J3466" s="360"/>
      <c r="K3466" s="360"/>
      <c r="L3466" s="22"/>
      <c r="M3466" s="356"/>
      <c r="N3466"/>
      <c r="O3466" s="361"/>
      <c r="P3466" s="356"/>
    </row>
    <row r="3467" spans="1:16">
      <c r="A3467" s="356"/>
      <c r="B3467" s="357"/>
      <c r="C3467" s="356"/>
      <c r="D3467" s="356"/>
      <c r="E3467" s="356"/>
      <c r="F3467" s="356"/>
      <c r="G3467" s="356"/>
      <c r="H3467" s="358"/>
      <c r="I3467" s="359"/>
      <c r="J3467" s="360"/>
      <c r="K3467" s="360"/>
      <c r="L3467" s="22"/>
      <c r="M3467" s="356"/>
      <c r="N3467"/>
      <c r="O3467" s="361"/>
      <c r="P3467" s="356"/>
    </row>
    <row r="3468" spans="1:16">
      <c r="A3468" s="356"/>
      <c r="B3468" s="357"/>
      <c r="C3468" s="356"/>
      <c r="D3468" s="356"/>
      <c r="E3468" s="356"/>
      <c r="F3468" s="356"/>
      <c r="G3468" s="356"/>
      <c r="H3468" s="358"/>
      <c r="I3468" s="359"/>
      <c r="J3468" s="360"/>
      <c r="K3468" s="360"/>
      <c r="L3468" s="22"/>
      <c r="M3468" s="356"/>
      <c r="N3468"/>
      <c r="O3468" s="361"/>
      <c r="P3468" s="356"/>
    </row>
    <row r="3469" spans="1:16">
      <c r="A3469" s="356"/>
      <c r="B3469" s="357"/>
      <c r="C3469" s="356"/>
      <c r="D3469" s="356"/>
      <c r="E3469" s="356"/>
      <c r="F3469" s="356"/>
      <c r="G3469" s="356"/>
      <c r="H3469" s="358"/>
      <c r="I3469" s="359"/>
      <c r="J3469" s="360"/>
      <c r="K3469" s="360"/>
      <c r="L3469" s="22"/>
      <c r="M3469" s="356"/>
      <c r="N3469"/>
      <c r="O3469" s="361"/>
      <c r="P3469" s="356"/>
    </row>
    <row r="3470" spans="1:16">
      <c r="A3470" s="356"/>
      <c r="B3470" s="357"/>
      <c r="C3470" s="356"/>
      <c r="D3470" s="356"/>
      <c r="E3470" s="356"/>
      <c r="F3470" s="356"/>
      <c r="G3470" s="356"/>
      <c r="H3470" s="358"/>
      <c r="I3470" s="359"/>
      <c r="J3470" s="360"/>
      <c r="K3470" s="360"/>
      <c r="L3470" s="22"/>
      <c r="M3470" s="356"/>
      <c r="N3470"/>
      <c r="O3470" s="361"/>
      <c r="P3470" s="356"/>
    </row>
    <row r="3471" spans="1:16">
      <c r="A3471" s="356"/>
      <c r="B3471" s="357"/>
      <c r="C3471" s="356"/>
      <c r="D3471" s="356"/>
      <c r="E3471" s="356"/>
      <c r="F3471" s="356"/>
      <c r="G3471" s="356"/>
      <c r="H3471" s="358"/>
      <c r="I3471" s="359"/>
      <c r="J3471" s="360"/>
      <c r="K3471" s="360"/>
      <c r="L3471" s="22"/>
      <c r="M3471" s="356"/>
      <c r="N3471"/>
      <c r="O3471" s="361"/>
      <c r="P3471" s="356"/>
    </row>
    <row r="3472" spans="1:16">
      <c r="A3472" s="356"/>
      <c r="B3472" s="357"/>
      <c r="C3472" s="356"/>
      <c r="D3472" s="356"/>
      <c r="E3472" s="356"/>
      <c r="F3472" s="356"/>
      <c r="G3472" s="356"/>
      <c r="H3472" s="358"/>
      <c r="I3472" s="359"/>
      <c r="J3472" s="360"/>
      <c r="K3472" s="360"/>
      <c r="L3472" s="22"/>
      <c r="M3472" s="356"/>
      <c r="N3472"/>
      <c r="O3472" s="361"/>
      <c r="P3472" s="356"/>
    </row>
    <row r="3473" spans="1:16">
      <c r="A3473" s="356"/>
      <c r="B3473" s="357"/>
      <c r="C3473" s="356"/>
      <c r="D3473" s="356"/>
      <c r="E3473" s="356"/>
      <c r="F3473" s="356"/>
      <c r="G3473" s="356"/>
      <c r="H3473" s="358"/>
      <c r="I3473" s="359"/>
      <c r="J3473" s="360"/>
      <c r="K3473" s="360"/>
      <c r="L3473" s="22"/>
      <c r="M3473" s="356"/>
      <c r="N3473"/>
      <c r="O3473" s="361"/>
      <c r="P3473" s="356"/>
    </row>
    <row r="3474" spans="1:16">
      <c r="A3474" s="356"/>
      <c r="B3474" s="357"/>
      <c r="C3474" s="356"/>
      <c r="D3474" s="356"/>
      <c r="E3474" s="356"/>
      <c r="F3474" s="356"/>
      <c r="G3474" s="356"/>
      <c r="H3474" s="358"/>
      <c r="I3474" s="359"/>
      <c r="J3474" s="360"/>
      <c r="K3474" s="360"/>
      <c r="L3474" s="22"/>
      <c r="M3474" s="356"/>
      <c r="N3474"/>
      <c r="O3474" s="361"/>
      <c r="P3474" s="356"/>
    </row>
    <row r="3475" spans="1:16">
      <c r="A3475" s="356"/>
      <c r="B3475" s="357"/>
      <c r="C3475" s="356"/>
      <c r="D3475" s="356"/>
      <c r="E3475" s="356"/>
      <c r="F3475" s="356"/>
      <c r="G3475" s="356"/>
      <c r="H3475" s="358"/>
      <c r="I3475" s="359"/>
      <c r="J3475" s="360"/>
      <c r="K3475" s="360"/>
      <c r="L3475" s="22"/>
      <c r="M3475" s="356"/>
      <c r="N3475"/>
      <c r="O3475" s="361"/>
      <c r="P3475" s="356"/>
    </row>
    <row r="3476" spans="1:16">
      <c r="A3476" s="356"/>
      <c r="B3476" s="357"/>
      <c r="C3476" s="356"/>
      <c r="D3476" s="356"/>
      <c r="E3476" s="356"/>
      <c r="F3476" s="356"/>
      <c r="G3476" s="356"/>
      <c r="H3476" s="358"/>
      <c r="I3476" s="359"/>
      <c r="J3476" s="360"/>
      <c r="K3476" s="360"/>
      <c r="L3476" s="22"/>
      <c r="M3476" s="356"/>
      <c r="N3476"/>
      <c r="O3476" s="361"/>
      <c r="P3476" s="356"/>
    </row>
    <row r="3477" spans="1:16">
      <c r="A3477" s="356"/>
      <c r="B3477" s="357"/>
      <c r="C3477" s="356"/>
      <c r="D3477" s="356"/>
      <c r="E3477" s="356"/>
      <c r="F3477" s="356"/>
      <c r="G3477" s="356"/>
      <c r="H3477" s="358"/>
      <c r="I3477" s="359"/>
      <c r="J3477" s="360"/>
      <c r="K3477" s="360"/>
      <c r="L3477" s="22"/>
      <c r="M3477" s="356"/>
      <c r="N3477"/>
      <c r="O3477" s="361"/>
      <c r="P3477" s="356"/>
    </row>
    <row r="3478" spans="1:16">
      <c r="A3478" s="356"/>
      <c r="B3478" s="357"/>
      <c r="C3478" s="356"/>
      <c r="D3478" s="356"/>
      <c r="E3478" s="356"/>
      <c r="F3478" s="356"/>
      <c r="G3478" s="356"/>
      <c r="H3478" s="358"/>
      <c r="I3478" s="359"/>
      <c r="J3478" s="360"/>
      <c r="K3478" s="360"/>
      <c r="L3478" s="22"/>
      <c r="M3478" s="356"/>
      <c r="N3478"/>
      <c r="O3478" s="361"/>
      <c r="P3478" s="356"/>
    </row>
    <row r="3479" spans="1:16">
      <c r="A3479" s="356"/>
      <c r="B3479" s="357"/>
      <c r="C3479" s="356"/>
      <c r="D3479" s="356"/>
      <c r="E3479" s="356"/>
      <c r="F3479" s="356"/>
      <c r="G3479" s="356"/>
      <c r="H3479" s="358"/>
      <c r="I3479" s="359"/>
      <c r="J3479" s="360"/>
      <c r="K3479" s="360"/>
      <c r="L3479" s="22"/>
      <c r="M3479" s="356"/>
      <c r="N3479"/>
      <c r="O3479" s="361"/>
      <c r="P3479" s="356"/>
    </row>
    <row r="3480" spans="1:16">
      <c r="A3480" s="356"/>
      <c r="B3480" s="357"/>
      <c r="C3480" s="356"/>
      <c r="D3480" s="356"/>
      <c r="E3480" s="356"/>
      <c r="F3480" s="356"/>
      <c r="G3480" s="356"/>
      <c r="H3480" s="358"/>
      <c r="I3480" s="359"/>
      <c r="J3480" s="360"/>
      <c r="K3480" s="360"/>
      <c r="L3480" s="22"/>
      <c r="M3480" s="356"/>
      <c r="N3480"/>
      <c r="O3480" s="361"/>
      <c r="P3480" s="356"/>
    </row>
    <row r="3481" spans="1:16">
      <c r="A3481" s="356"/>
      <c r="B3481" s="357"/>
      <c r="C3481" s="356"/>
      <c r="D3481" s="356"/>
      <c r="E3481" s="356"/>
      <c r="F3481" s="356"/>
      <c r="G3481" s="356"/>
      <c r="H3481" s="358"/>
      <c r="I3481" s="359"/>
      <c r="J3481" s="360"/>
      <c r="K3481" s="360"/>
      <c r="L3481" s="22"/>
      <c r="M3481" s="356"/>
      <c r="N3481"/>
      <c r="O3481" s="361"/>
      <c r="P3481" s="356"/>
    </row>
    <row r="3482" spans="1:16">
      <c r="A3482" s="356"/>
      <c r="B3482" s="357"/>
      <c r="C3482" s="356"/>
      <c r="D3482" s="356"/>
      <c r="E3482" s="356"/>
      <c r="F3482" s="356"/>
      <c r="G3482" s="356"/>
      <c r="H3482" s="358"/>
      <c r="I3482" s="359"/>
      <c r="J3482" s="360"/>
      <c r="K3482" s="360"/>
      <c r="L3482" s="22"/>
      <c r="M3482" s="356"/>
      <c r="N3482"/>
      <c r="O3482" s="361"/>
      <c r="P3482" s="356"/>
    </row>
    <row r="3483" spans="1:16">
      <c r="A3483" s="356"/>
      <c r="B3483" s="357"/>
      <c r="C3483" s="356"/>
      <c r="D3483" s="356"/>
      <c r="E3483" s="356"/>
      <c r="F3483" s="356"/>
      <c r="G3483" s="356"/>
      <c r="H3483" s="358"/>
      <c r="I3483" s="359"/>
      <c r="J3483" s="360"/>
      <c r="K3483" s="360"/>
      <c r="L3483" s="22"/>
      <c r="M3483" s="356"/>
      <c r="N3483"/>
      <c r="O3483" s="361"/>
      <c r="P3483" s="356"/>
    </row>
    <row r="3484" spans="1:16">
      <c r="A3484" s="356"/>
      <c r="B3484" s="357"/>
      <c r="C3484" s="356"/>
      <c r="D3484" s="356"/>
      <c r="E3484" s="356"/>
      <c r="F3484" s="356"/>
      <c r="G3484" s="356"/>
      <c r="H3484" s="358"/>
      <c r="I3484" s="359"/>
      <c r="J3484" s="360"/>
      <c r="K3484" s="360"/>
      <c r="L3484" s="22"/>
      <c r="M3484" s="356"/>
      <c r="N3484"/>
      <c r="O3484" s="361"/>
      <c r="P3484" s="356"/>
    </row>
    <row r="3485" spans="1:16">
      <c r="A3485" s="356"/>
      <c r="B3485" s="357"/>
      <c r="C3485" s="356"/>
      <c r="D3485" s="356"/>
      <c r="E3485" s="356"/>
      <c r="F3485" s="356"/>
      <c r="G3485" s="356"/>
      <c r="H3485" s="358"/>
      <c r="I3485" s="359"/>
      <c r="J3485" s="360"/>
      <c r="K3485" s="360"/>
      <c r="L3485" s="22"/>
      <c r="M3485" s="356"/>
      <c r="N3485"/>
      <c r="O3485" s="361"/>
      <c r="P3485" s="356"/>
    </row>
    <row r="3486" spans="1:16">
      <c r="A3486" s="356"/>
      <c r="B3486" s="357"/>
      <c r="C3486" s="356"/>
      <c r="D3486" s="356"/>
      <c r="E3486" s="356"/>
      <c r="F3486" s="356"/>
      <c r="G3486" s="356"/>
      <c r="H3486" s="358"/>
      <c r="I3486" s="359"/>
      <c r="J3486" s="360"/>
      <c r="K3486" s="360"/>
      <c r="L3486" s="22"/>
      <c r="M3486" s="356"/>
      <c r="N3486"/>
      <c r="O3486" s="361"/>
      <c r="P3486" s="356"/>
    </row>
    <row r="3487" spans="1:16">
      <c r="A3487" s="356"/>
      <c r="B3487" s="357"/>
      <c r="C3487" s="356"/>
      <c r="D3487" s="356"/>
      <c r="E3487" s="356"/>
      <c r="F3487" s="356"/>
      <c r="G3487" s="356"/>
      <c r="H3487" s="358"/>
      <c r="I3487" s="359"/>
      <c r="J3487" s="360"/>
      <c r="K3487" s="360"/>
      <c r="L3487" s="22"/>
      <c r="M3487" s="356"/>
      <c r="N3487"/>
      <c r="O3487" s="361"/>
      <c r="P3487" s="356"/>
    </row>
    <row r="3488" spans="1:16">
      <c r="A3488" s="356"/>
      <c r="B3488" s="357"/>
      <c r="C3488" s="356"/>
      <c r="D3488" s="356"/>
      <c r="E3488" s="356"/>
      <c r="F3488" s="356"/>
      <c r="G3488" s="356"/>
      <c r="H3488" s="358"/>
      <c r="I3488" s="359"/>
      <c r="J3488" s="360"/>
      <c r="K3488" s="360"/>
      <c r="L3488" s="22"/>
      <c r="M3488" s="356"/>
      <c r="N3488"/>
      <c r="O3488" s="361"/>
      <c r="P3488" s="356"/>
    </row>
    <row r="3489" spans="1:16">
      <c r="A3489" s="356"/>
      <c r="B3489" s="357"/>
      <c r="C3489" s="356"/>
      <c r="D3489" s="356"/>
      <c r="E3489" s="356"/>
      <c r="F3489" s="356"/>
      <c r="G3489" s="356"/>
      <c r="H3489" s="358"/>
      <c r="I3489" s="359"/>
      <c r="J3489" s="360"/>
      <c r="K3489" s="360"/>
      <c r="L3489" s="22"/>
      <c r="M3489" s="356"/>
      <c r="N3489"/>
      <c r="O3489" s="361"/>
      <c r="P3489" s="356"/>
    </row>
    <row r="3490" spans="1:16">
      <c r="A3490" s="356"/>
      <c r="B3490" s="357"/>
      <c r="C3490" s="356"/>
      <c r="D3490" s="356"/>
      <c r="E3490" s="356"/>
      <c r="F3490" s="356"/>
      <c r="G3490" s="356"/>
      <c r="H3490" s="358"/>
      <c r="I3490" s="359"/>
      <c r="J3490" s="360"/>
      <c r="K3490" s="360"/>
      <c r="L3490" s="22"/>
      <c r="M3490" s="356"/>
      <c r="N3490"/>
      <c r="O3490" s="361"/>
      <c r="P3490" s="356"/>
    </row>
    <row r="3491" spans="1:16">
      <c r="A3491" s="356"/>
      <c r="B3491" s="357"/>
      <c r="C3491" s="356"/>
      <c r="D3491" s="356"/>
      <c r="E3491" s="356"/>
      <c r="F3491" s="356"/>
      <c r="G3491" s="356"/>
      <c r="H3491" s="358"/>
      <c r="I3491" s="359"/>
      <c r="J3491" s="360"/>
      <c r="K3491" s="360"/>
      <c r="L3491" s="22"/>
      <c r="M3491" s="356"/>
      <c r="N3491"/>
      <c r="O3491" s="361"/>
      <c r="P3491" s="356"/>
    </row>
    <row r="3492" spans="1:16">
      <c r="A3492" s="356"/>
      <c r="B3492" s="357"/>
      <c r="C3492" s="356"/>
      <c r="D3492" s="356"/>
      <c r="E3492" s="356"/>
      <c r="F3492" s="356"/>
      <c r="G3492" s="356"/>
      <c r="H3492" s="358"/>
      <c r="I3492" s="359"/>
      <c r="J3492" s="360"/>
      <c r="K3492" s="360"/>
      <c r="L3492" s="22"/>
      <c r="M3492" s="356"/>
      <c r="N3492"/>
      <c r="O3492" s="361"/>
      <c r="P3492" s="356"/>
    </row>
    <row r="3493" spans="1:16">
      <c r="A3493" s="356"/>
      <c r="B3493" s="357"/>
      <c r="C3493" s="356"/>
      <c r="D3493" s="356"/>
      <c r="E3493" s="356"/>
      <c r="F3493" s="356"/>
      <c r="G3493" s="356"/>
      <c r="H3493" s="358"/>
      <c r="I3493" s="359"/>
      <c r="J3493" s="360"/>
      <c r="K3493" s="360"/>
      <c r="L3493" s="22"/>
      <c r="M3493" s="356"/>
      <c r="N3493"/>
      <c r="O3493" s="361"/>
      <c r="P3493" s="356"/>
    </row>
    <row r="3494" spans="1:16">
      <c r="A3494" s="356"/>
      <c r="B3494" s="357"/>
      <c r="C3494" s="356"/>
      <c r="D3494" s="356"/>
      <c r="E3494" s="356"/>
      <c r="F3494" s="356"/>
      <c r="G3494" s="356"/>
      <c r="H3494" s="358"/>
      <c r="I3494" s="359"/>
      <c r="J3494" s="360"/>
      <c r="K3494" s="360"/>
      <c r="L3494" s="22"/>
      <c r="M3494" s="356"/>
      <c r="N3494"/>
      <c r="O3494" s="361"/>
      <c r="P3494" s="356"/>
    </row>
    <row r="3495" spans="1:16">
      <c r="A3495" s="356"/>
      <c r="B3495" s="357"/>
      <c r="C3495" s="356"/>
      <c r="D3495" s="356"/>
      <c r="E3495" s="356"/>
      <c r="F3495" s="356"/>
      <c r="G3495" s="356"/>
      <c r="H3495" s="358"/>
      <c r="I3495" s="359"/>
      <c r="J3495" s="360"/>
      <c r="K3495" s="360"/>
      <c r="L3495" s="22"/>
      <c r="M3495" s="356"/>
      <c r="N3495"/>
      <c r="O3495" s="361"/>
      <c r="P3495" s="356"/>
    </row>
    <row r="3496" spans="1:16">
      <c r="A3496" s="356"/>
      <c r="B3496" s="357"/>
      <c r="C3496" s="356"/>
      <c r="D3496" s="356"/>
      <c r="E3496" s="356"/>
      <c r="F3496" s="356"/>
      <c r="G3496" s="356"/>
      <c r="H3496" s="358"/>
      <c r="I3496" s="359"/>
      <c r="J3496" s="360"/>
      <c r="K3496" s="360"/>
      <c r="L3496" s="22"/>
      <c r="M3496" s="356"/>
      <c r="N3496"/>
      <c r="O3496" s="361"/>
      <c r="P3496" s="356"/>
    </row>
    <row r="3497" spans="1:16">
      <c r="A3497" s="356"/>
      <c r="B3497" s="357"/>
      <c r="C3497" s="356"/>
      <c r="D3497" s="356"/>
      <c r="E3497" s="356"/>
      <c r="F3497" s="356"/>
      <c r="G3497" s="356"/>
      <c r="H3497" s="358"/>
      <c r="I3497" s="359"/>
      <c r="J3497" s="360"/>
      <c r="K3497" s="360"/>
      <c r="L3497" s="22"/>
      <c r="M3497" s="356"/>
      <c r="N3497"/>
      <c r="O3497" s="361"/>
      <c r="P3497" s="356"/>
    </row>
    <row r="3498" spans="1:16">
      <c r="A3498" s="356"/>
      <c r="B3498" s="357"/>
      <c r="C3498" s="356"/>
      <c r="D3498" s="356"/>
      <c r="E3498" s="356"/>
      <c r="F3498" s="356"/>
      <c r="G3498" s="356"/>
      <c r="H3498" s="358"/>
      <c r="I3498" s="359"/>
      <c r="J3498" s="360"/>
      <c r="K3498" s="360"/>
      <c r="L3498" s="22"/>
      <c r="M3498" s="356"/>
      <c r="N3498"/>
      <c r="O3498" s="361"/>
      <c r="P3498" s="356"/>
    </row>
    <row r="3499" spans="1:16">
      <c r="A3499" s="356"/>
      <c r="B3499" s="357"/>
      <c r="C3499" s="356"/>
      <c r="D3499" s="356"/>
      <c r="E3499" s="356"/>
      <c r="F3499" s="356"/>
      <c r="G3499" s="356"/>
      <c r="H3499" s="358"/>
      <c r="I3499" s="359"/>
      <c r="J3499" s="360"/>
      <c r="K3499" s="360"/>
      <c r="L3499" s="22"/>
      <c r="M3499" s="356"/>
      <c r="N3499"/>
      <c r="O3499" s="361"/>
      <c r="P3499" s="356"/>
    </row>
    <row r="3500" spans="1:16">
      <c r="A3500" s="356"/>
      <c r="B3500" s="357"/>
      <c r="C3500" s="356"/>
      <c r="D3500" s="356"/>
      <c r="E3500" s="356"/>
      <c r="F3500" s="356"/>
      <c r="G3500" s="356"/>
      <c r="H3500" s="358"/>
      <c r="I3500" s="359"/>
      <c r="J3500" s="360"/>
      <c r="K3500" s="360"/>
      <c r="L3500" s="22"/>
      <c r="M3500" s="356"/>
      <c r="N3500"/>
      <c r="O3500" s="361"/>
      <c r="P3500" s="356"/>
    </row>
    <row r="3501" spans="1:16">
      <c r="A3501" s="356"/>
      <c r="B3501" s="357"/>
      <c r="C3501" s="356"/>
      <c r="D3501" s="356"/>
      <c r="E3501" s="356"/>
      <c r="F3501" s="356"/>
      <c r="G3501" s="356"/>
      <c r="H3501" s="358"/>
      <c r="I3501" s="359"/>
      <c r="J3501" s="360"/>
      <c r="K3501" s="360"/>
      <c r="L3501" s="22"/>
      <c r="M3501" s="356"/>
      <c r="N3501"/>
      <c r="O3501" s="361"/>
      <c r="P3501" s="356"/>
    </row>
    <row r="3502" spans="1:16">
      <c r="A3502" s="356"/>
      <c r="B3502" s="357"/>
      <c r="C3502" s="356"/>
      <c r="D3502" s="356"/>
      <c r="E3502" s="356"/>
      <c r="F3502" s="356"/>
      <c r="G3502" s="356"/>
      <c r="H3502" s="358"/>
      <c r="I3502" s="359"/>
      <c r="J3502" s="360"/>
      <c r="K3502" s="360"/>
      <c r="L3502" s="22"/>
      <c r="M3502" s="356"/>
      <c r="N3502"/>
      <c r="O3502" s="361"/>
      <c r="P3502" s="356"/>
    </row>
    <row r="3503" spans="1:16">
      <c r="A3503" s="356"/>
      <c r="B3503" s="357"/>
      <c r="C3503" s="356"/>
      <c r="D3503" s="356"/>
      <c r="E3503" s="356"/>
      <c r="F3503" s="356"/>
      <c r="G3503" s="356"/>
      <c r="H3503" s="358"/>
      <c r="I3503" s="359"/>
      <c r="J3503" s="360"/>
      <c r="K3503" s="360"/>
      <c r="L3503" s="22"/>
      <c r="M3503" s="356"/>
      <c r="N3503"/>
      <c r="O3503" s="361"/>
      <c r="P3503" s="356"/>
    </row>
    <row r="3504" spans="1:16">
      <c r="A3504" s="356"/>
      <c r="B3504" s="357"/>
      <c r="C3504" s="356"/>
      <c r="D3504" s="356"/>
      <c r="E3504" s="356"/>
      <c r="F3504" s="356"/>
      <c r="G3504" s="356"/>
      <c r="H3504" s="358"/>
      <c r="I3504" s="359"/>
      <c r="J3504" s="360"/>
      <c r="K3504" s="360"/>
      <c r="L3504" s="22"/>
      <c r="M3504" s="356"/>
      <c r="N3504"/>
      <c r="O3504" s="361"/>
      <c r="P3504" s="356"/>
    </row>
    <row r="3505" spans="1:16">
      <c r="A3505" s="356"/>
      <c r="B3505" s="357"/>
      <c r="C3505" s="356"/>
      <c r="D3505" s="356"/>
      <c r="E3505" s="356"/>
      <c r="F3505" s="356"/>
      <c r="G3505" s="356"/>
      <c r="H3505" s="358"/>
      <c r="I3505" s="359"/>
      <c r="J3505" s="360"/>
      <c r="K3505" s="360"/>
      <c r="L3505" s="22"/>
      <c r="M3505" s="356"/>
      <c r="N3505"/>
      <c r="O3505" s="361"/>
      <c r="P3505" s="356"/>
    </row>
    <row r="3506" spans="1:16">
      <c r="A3506" s="356"/>
      <c r="B3506" s="357"/>
      <c r="C3506" s="356"/>
      <c r="D3506" s="356"/>
      <c r="E3506" s="356"/>
      <c r="F3506" s="356"/>
      <c r="G3506" s="356"/>
      <c r="H3506" s="358"/>
      <c r="I3506" s="359"/>
      <c r="J3506" s="360"/>
      <c r="K3506" s="360"/>
      <c r="L3506" s="22"/>
      <c r="M3506" s="356"/>
      <c r="N3506"/>
      <c r="O3506" s="361"/>
      <c r="P3506" s="356"/>
    </row>
    <row r="3507" spans="1:16">
      <c r="A3507" s="356"/>
      <c r="B3507" s="357"/>
      <c r="C3507" s="356"/>
      <c r="D3507" s="356"/>
      <c r="E3507" s="356"/>
      <c r="F3507" s="356"/>
      <c r="G3507" s="356"/>
      <c r="H3507" s="358"/>
      <c r="I3507" s="359"/>
      <c r="J3507" s="360"/>
      <c r="K3507" s="360"/>
      <c r="L3507" s="22"/>
      <c r="M3507" s="356"/>
      <c r="N3507"/>
      <c r="O3507" s="361"/>
      <c r="P3507" s="356"/>
    </row>
    <row r="3508" spans="1:16">
      <c r="A3508" s="356"/>
      <c r="B3508" s="357"/>
      <c r="C3508" s="356"/>
      <c r="D3508" s="356"/>
      <c r="E3508" s="356"/>
      <c r="F3508" s="356"/>
      <c r="G3508" s="356"/>
      <c r="H3508" s="358"/>
      <c r="I3508" s="359"/>
      <c r="J3508" s="360"/>
      <c r="K3508" s="360"/>
      <c r="L3508" s="22"/>
      <c r="M3508" s="356"/>
      <c r="N3508"/>
      <c r="O3508" s="361"/>
      <c r="P3508" s="356"/>
    </row>
    <row r="3509" spans="1:16">
      <c r="A3509" s="356"/>
      <c r="B3509" s="357"/>
      <c r="C3509" s="356"/>
      <c r="D3509" s="356"/>
      <c r="E3509" s="356"/>
      <c r="F3509" s="356"/>
      <c r="G3509" s="356"/>
      <c r="H3509" s="358"/>
      <c r="I3509" s="359"/>
      <c r="J3509" s="360"/>
      <c r="K3509" s="360"/>
      <c r="L3509" s="22"/>
      <c r="M3509" s="356"/>
      <c r="N3509"/>
      <c r="O3509" s="361"/>
      <c r="P3509" s="356"/>
    </row>
    <row r="3510" spans="1:16">
      <c r="A3510" s="356"/>
      <c r="B3510" s="357"/>
      <c r="C3510" s="356"/>
      <c r="D3510" s="356"/>
      <c r="E3510" s="356"/>
      <c r="F3510" s="356"/>
      <c r="G3510" s="356"/>
      <c r="H3510" s="358"/>
      <c r="I3510" s="359"/>
      <c r="J3510" s="360"/>
      <c r="K3510" s="360"/>
      <c r="L3510" s="22"/>
      <c r="M3510" s="356"/>
      <c r="N3510"/>
      <c r="O3510" s="361"/>
      <c r="P3510" s="356"/>
    </row>
    <row r="3511" spans="1:16">
      <c r="A3511" s="356"/>
      <c r="B3511" s="357"/>
      <c r="C3511" s="356"/>
      <c r="D3511" s="356"/>
      <c r="E3511" s="356"/>
      <c r="F3511" s="356"/>
      <c r="G3511" s="356"/>
      <c r="H3511" s="358"/>
      <c r="I3511" s="359"/>
      <c r="J3511" s="360"/>
      <c r="K3511" s="360"/>
      <c r="L3511" s="22"/>
      <c r="M3511" s="356"/>
      <c r="N3511"/>
      <c r="O3511" s="361"/>
      <c r="P3511" s="356"/>
    </row>
    <row r="3512" spans="1:16">
      <c r="A3512" s="356"/>
      <c r="B3512" s="357"/>
      <c r="C3512" s="356"/>
      <c r="D3512" s="356"/>
      <c r="E3512" s="356"/>
      <c r="F3512" s="356"/>
      <c r="G3512" s="356"/>
      <c r="H3512" s="358"/>
      <c r="I3512" s="359"/>
      <c r="J3512" s="360"/>
      <c r="K3512" s="360"/>
      <c r="L3512" s="22"/>
      <c r="M3512" s="356"/>
      <c r="N3512"/>
      <c r="O3512" s="361"/>
      <c r="P3512" s="356"/>
    </row>
    <row r="3513" spans="1:16">
      <c r="A3513" s="356"/>
      <c r="B3513" s="357"/>
      <c r="C3513" s="356"/>
      <c r="D3513" s="356"/>
      <c r="E3513" s="356"/>
      <c r="F3513" s="356"/>
      <c r="G3513" s="356"/>
      <c r="H3513" s="358"/>
      <c r="I3513" s="359"/>
      <c r="J3513" s="360"/>
      <c r="K3513" s="360"/>
      <c r="L3513" s="22"/>
      <c r="M3513" s="356"/>
      <c r="N3513"/>
      <c r="O3513" s="361"/>
      <c r="P3513" s="356"/>
    </row>
    <row r="3514" spans="1:16">
      <c r="A3514" s="356"/>
      <c r="B3514" s="357"/>
      <c r="C3514" s="356"/>
      <c r="D3514" s="356"/>
      <c r="E3514" s="356"/>
      <c r="F3514" s="356"/>
      <c r="G3514" s="356"/>
      <c r="H3514" s="358"/>
      <c r="I3514" s="359"/>
      <c r="J3514" s="360"/>
      <c r="K3514" s="360"/>
      <c r="L3514" s="22"/>
      <c r="M3514" s="356"/>
      <c r="N3514"/>
      <c r="O3514" s="361"/>
      <c r="P3514" s="356"/>
    </row>
    <row r="3515" spans="1:16">
      <c r="A3515" s="356"/>
      <c r="B3515" s="357"/>
      <c r="C3515" s="356"/>
      <c r="D3515" s="356"/>
      <c r="E3515" s="356"/>
      <c r="F3515" s="356"/>
      <c r="G3515" s="356"/>
      <c r="H3515" s="358"/>
      <c r="I3515" s="359"/>
      <c r="J3515" s="360"/>
      <c r="K3515" s="360"/>
      <c r="L3515" s="22"/>
      <c r="M3515" s="356"/>
      <c r="N3515"/>
      <c r="O3515" s="361"/>
      <c r="P3515" s="356"/>
    </row>
    <row r="3516" spans="1:16">
      <c r="A3516" s="356"/>
      <c r="B3516" s="357"/>
      <c r="C3516" s="356"/>
      <c r="D3516" s="356"/>
      <c r="E3516" s="356"/>
      <c r="F3516" s="356"/>
      <c r="G3516" s="356"/>
      <c r="H3516" s="358"/>
      <c r="I3516" s="359"/>
      <c r="J3516" s="360"/>
      <c r="K3516" s="360"/>
      <c r="L3516" s="22"/>
      <c r="M3516" s="356"/>
      <c r="N3516"/>
      <c r="O3516" s="361"/>
      <c r="P3516" s="356"/>
    </row>
    <row r="3517" spans="1:16">
      <c r="A3517" s="356"/>
      <c r="B3517" s="357"/>
      <c r="C3517" s="356"/>
      <c r="D3517" s="356"/>
      <c r="E3517" s="356"/>
      <c r="F3517" s="356"/>
      <c r="G3517" s="356"/>
      <c r="H3517" s="358"/>
      <c r="I3517" s="359"/>
      <c r="J3517" s="360"/>
      <c r="K3517" s="360"/>
      <c r="L3517" s="22"/>
      <c r="M3517" s="356"/>
      <c r="N3517"/>
      <c r="O3517" s="361"/>
      <c r="P3517" s="356"/>
    </row>
    <row r="3518" spans="1:16">
      <c r="A3518" s="356"/>
      <c r="B3518" s="357"/>
      <c r="C3518" s="356"/>
      <c r="D3518" s="356"/>
      <c r="E3518" s="356"/>
      <c r="F3518" s="356"/>
      <c r="G3518" s="356"/>
      <c r="H3518" s="358"/>
      <c r="I3518" s="359"/>
      <c r="J3518" s="360"/>
      <c r="K3518" s="360"/>
      <c r="L3518" s="22"/>
      <c r="M3518" s="356"/>
      <c r="N3518"/>
      <c r="O3518" s="361"/>
      <c r="P3518" s="356"/>
    </row>
    <row r="3519" spans="1:16">
      <c r="A3519" s="356"/>
      <c r="B3519" s="357"/>
      <c r="C3519" s="356"/>
      <c r="D3519" s="356"/>
      <c r="E3519" s="356"/>
      <c r="F3519" s="356"/>
      <c r="G3519" s="356"/>
      <c r="H3519" s="358"/>
      <c r="I3519" s="359"/>
      <c r="J3519" s="360"/>
      <c r="K3519" s="360"/>
      <c r="L3519" s="22"/>
      <c r="M3519" s="356"/>
      <c r="N3519"/>
      <c r="O3519" s="361"/>
      <c r="P3519" s="356"/>
    </row>
    <row r="3520" spans="1:16">
      <c r="A3520" s="356"/>
      <c r="B3520" s="357"/>
      <c r="C3520" s="356"/>
      <c r="D3520" s="356"/>
      <c r="E3520" s="356"/>
      <c r="F3520" s="356"/>
      <c r="G3520" s="356"/>
      <c r="H3520" s="358"/>
      <c r="I3520" s="359"/>
      <c r="J3520" s="360"/>
      <c r="K3520" s="360"/>
      <c r="L3520" s="22"/>
      <c r="M3520" s="356"/>
      <c r="N3520"/>
      <c r="O3520" s="361"/>
      <c r="P3520" s="356"/>
    </row>
    <row r="3521" spans="1:16">
      <c r="A3521" s="356"/>
      <c r="B3521" s="357"/>
      <c r="C3521" s="356"/>
      <c r="D3521" s="356"/>
      <c r="E3521" s="356"/>
      <c r="F3521" s="356"/>
      <c r="G3521" s="356"/>
      <c r="H3521" s="358"/>
      <c r="I3521" s="359"/>
      <c r="J3521" s="360"/>
      <c r="K3521" s="360"/>
      <c r="L3521" s="22"/>
      <c r="M3521" s="356"/>
      <c r="N3521"/>
      <c r="O3521" s="361"/>
      <c r="P3521" s="356"/>
    </row>
    <row r="3522" spans="1:16">
      <c r="A3522" s="356"/>
      <c r="B3522" s="357"/>
      <c r="C3522" s="356"/>
      <c r="D3522" s="356"/>
      <c r="E3522" s="356"/>
      <c r="F3522" s="356"/>
      <c r="G3522" s="356"/>
      <c r="H3522" s="358"/>
      <c r="I3522" s="359"/>
      <c r="J3522" s="360"/>
      <c r="K3522" s="360"/>
      <c r="L3522" s="22"/>
      <c r="M3522" s="356"/>
      <c r="N3522"/>
      <c r="O3522" s="361"/>
      <c r="P3522" s="356"/>
    </row>
    <row r="3523" spans="1:16">
      <c r="A3523" s="356"/>
      <c r="B3523" s="357"/>
      <c r="C3523" s="356"/>
      <c r="D3523" s="356"/>
      <c r="E3523" s="356"/>
      <c r="F3523" s="356"/>
      <c r="G3523" s="356"/>
      <c r="H3523" s="358"/>
      <c r="I3523" s="359"/>
      <c r="J3523" s="360"/>
      <c r="K3523" s="360"/>
      <c r="L3523" s="22"/>
      <c r="M3523" s="356"/>
      <c r="N3523"/>
      <c r="O3523" s="361"/>
      <c r="P3523" s="356"/>
    </row>
    <row r="3524" spans="1:16">
      <c r="A3524" s="356"/>
      <c r="B3524" s="357"/>
      <c r="C3524" s="356"/>
      <c r="D3524" s="356"/>
      <c r="E3524" s="356"/>
      <c r="F3524" s="356"/>
      <c r="G3524" s="356"/>
      <c r="H3524" s="358"/>
      <c r="I3524" s="359"/>
      <c r="J3524" s="360"/>
      <c r="K3524" s="360"/>
      <c r="L3524" s="22"/>
      <c r="M3524" s="356"/>
      <c r="N3524"/>
      <c r="O3524" s="361"/>
      <c r="P3524" s="356"/>
    </row>
    <row r="3525" spans="1:16">
      <c r="A3525" s="356"/>
      <c r="B3525" s="357"/>
      <c r="C3525" s="356"/>
      <c r="D3525" s="356"/>
      <c r="E3525" s="356"/>
      <c r="F3525" s="356"/>
      <c r="G3525" s="356"/>
      <c r="H3525" s="358"/>
      <c r="I3525" s="359"/>
      <c r="J3525" s="360"/>
      <c r="K3525" s="360"/>
      <c r="L3525" s="22"/>
      <c r="M3525" s="356"/>
      <c r="N3525"/>
      <c r="O3525" s="361"/>
      <c r="P3525" s="356"/>
    </row>
    <row r="3526" spans="1:16">
      <c r="A3526" s="356"/>
      <c r="B3526" s="357"/>
      <c r="C3526" s="356"/>
      <c r="D3526" s="356"/>
      <c r="E3526" s="356"/>
      <c r="F3526" s="356"/>
      <c r="G3526" s="356"/>
      <c r="H3526" s="358"/>
      <c r="I3526" s="359"/>
      <c r="J3526" s="360"/>
      <c r="K3526" s="360"/>
      <c r="L3526" s="22"/>
      <c r="M3526" s="356"/>
      <c r="N3526"/>
      <c r="O3526" s="361"/>
      <c r="P3526" s="356"/>
    </row>
    <row r="3527" spans="1:16">
      <c r="A3527" s="356"/>
      <c r="B3527" s="357"/>
      <c r="C3527" s="356"/>
      <c r="D3527" s="356"/>
      <c r="E3527" s="356"/>
      <c r="F3527" s="356"/>
      <c r="G3527" s="356"/>
      <c r="H3527" s="358"/>
      <c r="I3527" s="359"/>
      <c r="J3527" s="360"/>
      <c r="K3527" s="360"/>
      <c r="L3527" s="22"/>
      <c r="M3527" s="356"/>
      <c r="N3527"/>
      <c r="O3527" s="361"/>
      <c r="P3527" s="356"/>
    </row>
    <row r="3528" spans="1:16">
      <c r="A3528" s="356"/>
      <c r="B3528" s="357"/>
      <c r="C3528" s="356"/>
      <c r="D3528" s="356"/>
      <c r="E3528" s="356"/>
      <c r="F3528" s="356"/>
      <c r="G3528" s="356"/>
      <c r="H3528" s="358"/>
      <c r="I3528" s="359"/>
      <c r="J3528" s="360"/>
      <c r="K3528" s="360"/>
      <c r="L3528" s="22"/>
      <c r="M3528" s="356"/>
      <c r="N3528"/>
      <c r="O3528" s="361"/>
      <c r="P3528" s="356"/>
    </row>
    <row r="3529" spans="1:16">
      <c r="A3529" s="356"/>
      <c r="B3529" s="357"/>
      <c r="C3529" s="356"/>
      <c r="D3529" s="356"/>
      <c r="E3529" s="356"/>
      <c r="F3529" s="356"/>
      <c r="G3529" s="356"/>
      <c r="H3529" s="358"/>
      <c r="I3529" s="359"/>
      <c r="J3529" s="360"/>
      <c r="K3529" s="360"/>
      <c r="L3529" s="22"/>
      <c r="M3529" s="356"/>
      <c r="N3529"/>
      <c r="O3529" s="361"/>
      <c r="P3529" s="356"/>
    </row>
    <row r="3530" spans="1:16">
      <c r="A3530" s="356"/>
      <c r="B3530" s="357"/>
      <c r="C3530" s="356"/>
      <c r="D3530" s="356"/>
      <c r="E3530" s="356"/>
      <c r="F3530" s="356"/>
      <c r="G3530" s="356"/>
      <c r="H3530" s="358"/>
      <c r="I3530" s="359"/>
      <c r="J3530" s="360"/>
      <c r="K3530" s="360"/>
      <c r="L3530" s="22"/>
      <c r="M3530" s="356"/>
      <c r="N3530"/>
      <c r="O3530" s="361"/>
      <c r="P3530" s="356"/>
    </row>
    <row r="3531" spans="1:16">
      <c r="A3531" s="356"/>
      <c r="B3531" s="357"/>
      <c r="C3531" s="356"/>
      <c r="D3531" s="356"/>
      <c r="E3531" s="356"/>
      <c r="F3531" s="356"/>
      <c r="G3531" s="356"/>
      <c r="H3531" s="358"/>
      <c r="I3531" s="359"/>
      <c r="J3531" s="360"/>
      <c r="K3531" s="360"/>
      <c r="L3531" s="22"/>
      <c r="M3531" s="356"/>
      <c r="N3531"/>
      <c r="O3531" s="361"/>
      <c r="P3531" s="356"/>
    </row>
    <row r="3532" spans="1:16">
      <c r="A3532" s="356"/>
      <c r="B3532" s="357"/>
      <c r="C3532" s="356"/>
      <c r="D3532" s="356"/>
      <c r="E3532" s="356"/>
      <c r="F3532" s="356"/>
      <c r="G3532" s="356"/>
      <c r="H3532" s="358"/>
      <c r="I3532" s="359"/>
      <c r="J3532" s="360"/>
      <c r="K3532" s="360"/>
      <c r="L3532" s="22"/>
      <c r="M3532" s="356"/>
      <c r="N3532"/>
      <c r="O3532" s="361"/>
      <c r="P3532" s="356"/>
    </row>
    <row r="3533" spans="1:16">
      <c r="A3533" s="356"/>
      <c r="B3533" s="357"/>
      <c r="C3533" s="356"/>
      <c r="D3533" s="356"/>
      <c r="E3533" s="356"/>
      <c r="F3533" s="356"/>
      <c r="G3533" s="356"/>
      <c r="H3533" s="358"/>
      <c r="I3533" s="359"/>
      <c r="J3533" s="360"/>
      <c r="K3533" s="360"/>
      <c r="L3533" s="22"/>
      <c r="M3533" s="356"/>
      <c r="N3533"/>
      <c r="O3533" s="361"/>
      <c r="P3533" s="356"/>
    </row>
    <row r="3534" spans="1:16">
      <c r="A3534" s="356"/>
      <c r="B3534" s="357"/>
      <c r="C3534" s="356"/>
      <c r="D3534" s="356"/>
      <c r="E3534" s="356"/>
      <c r="F3534" s="356"/>
      <c r="G3534" s="356"/>
      <c r="H3534" s="358"/>
      <c r="I3534" s="359"/>
      <c r="J3534" s="360"/>
      <c r="K3534" s="360"/>
      <c r="L3534" s="22"/>
      <c r="M3534" s="356"/>
      <c r="N3534"/>
      <c r="O3534" s="361"/>
      <c r="P3534" s="356"/>
    </row>
    <row r="3535" spans="1:16">
      <c r="A3535" s="356"/>
      <c r="B3535" s="357"/>
      <c r="C3535" s="356"/>
      <c r="D3535" s="356"/>
      <c r="E3535" s="356"/>
      <c r="F3535" s="356"/>
      <c r="G3535" s="356"/>
      <c r="H3535" s="358"/>
      <c r="I3535" s="359"/>
      <c r="J3535" s="360"/>
      <c r="K3535" s="360"/>
      <c r="L3535" s="22"/>
      <c r="M3535" s="356"/>
      <c r="N3535"/>
      <c r="O3535" s="361"/>
      <c r="P3535" s="356"/>
    </row>
    <row r="3536" spans="1:16">
      <c r="A3536" s="356"/>
      <c r="B3536" s="357"/>
      <c r="C3536" s="356"/>
      <c r="D3536" s="356"/>
      <c r="E3536" s="356"/>
      <c r="F3536" s="356"/>
      <c r="G3536" s="356"/>
      <c r="H3536" s="358"/>
      <c r="I3536" s="359"/>
      <c r="J3536" s="360"/>
      <c r="K3536" s="360"/>
      <c r="L3536" s="22"/>
      <c r="M3536" s="356"/>
      <c r="N3536"/>
      <c r="O3536" s="361"/>
      <c r="P3536" s="356"/>
    </row>
    <row r="3537" spans="1:16">
      <c r="A3537" s="356"/>
      <c r="B3537" s="357"/>
      <c r="C3537" s="356"/>
      <c r="D3537" s="356"/>
      <c r="E3537" s="356"/>
      <c r="F3537" s="356"/>
      <c r="G3537" s="356"/>
      <c r="H3537" s="358"/>
      <c r="I3537" s="359"/>
      <c r="J3537" s="360"/>
      <c r="K3537" s="360"/>
      <c r="L3537" s="22"/>
      <c r="M3537" s="356"/>
      <c r="N3537"/>
      <c r="O3537" s="361"/>
      <c r="P3537" s="356"/>
    </row>
    <row r="3538" spans="1:16">
      <c r="A3538" s="356"/>
      <c r="B3538" s="357"/>
      <c r="C3538" s="356"/>
      <c r="D3538" s="356"/>
      <c r="E3538" s="356"/>
      <c r="F3538" s="356"/>
      <c r="G3538" s="356"/>
      <c r="H3538" s="358"/>
      <c r="I3538" s="359"/>
      <c r="J3538" s="360"/>
      <c r="K3538" s="360"/>
      <c r="L3538" s="22"/>
      <c r="M3538" s="356"/>
      <c r="N3538"/>
      <c r="O3538" s="361"/>
      <c r="P3538" s="356"/>
    </row>
    <row r="3539" spans="1:16">
      <c r="A3539" s="356"/>
      <c r="B3539" s="357"/>
      <c r="C3539" s="356"/>
      <c r="D3539" s="356"/>
      <c r="E3539" s="356"/>
      <c r="F3539" s="356"/>
      <c r="G3539" s="356"/>
      <c r="H3539" s="358"/>
      <c r="I3539" s="359"/>
      <c r="J3539" s="360"/>
      <c r="K3539" s="360"/>
      <c r="L3539" s="22"/>
      <c r="M3539" s="356"/>
      <c r="N3539"/>
      <c r="O3539" s="361"/>
      <c r="P3539" s="356"/>
    </row>
    <row r="3540" spans="1:16">
      <c r="A3540" s="356"/>
      <c r="B3540" s="357"/>
      <c r="C3540" s="356"/>
      <c r="D3540" s="356"/>
      <c r="E3540" s="356"/>
      <c r="F3540" s="356"/>
      <c r="G3540" s="356"/>
      <c r="H3540" s="358"/>
      <c r="I3540" s="359"/>
      <c r="J3540" s="360"/>
      <c r="K3540" s="360"/>
      <c r="L3540" s="22"/>
      <c r="M3540" s="356"/>
      <c r="N3540"/>
      <c r="O3540" s="361"/>
      <c r="P3540" s="356"/>
    </row>
    <row r="3541" spans="1:16">
      <c r="A3541" s="356"/>
      <c r="B3541" s="357"/>
      <c r="C3541" s="356"/>
      <c r="D3541" s="356"/>
      <c r="E3541" s="356"/>
      <c r="F3541" s="356"/>
      <c r="G3541" s="356"/>
      <c r="H3541" s="358"/>
      <c r="I3541" s="359"/>
      <c r="J3541" s="360"/>
      <c r="K3541" s="360"/>
      <c r="L3541" s="22"/>
      <c r="M3541" s="356"/>
      <c r="N3541"/>
      <c r="O3541" s="361"/>
      <c r="P3541" s="356"/>
    </row>
    <row r="3542" spans="1:16">
      <c r="A3542" s="356"/>
      <c r="B3542" s="357"/>
      <c r="C3542" s="356"/>
      <c r="D3542" s="356"/>
      <c r="E3542" s="356"/>
      <c r="F3542" s="356"/>
      <c r="G3542" s="356"/>
      <c r="H3542" s="358"/>
      <c r="I3542" s="359"/>
      <c r="J3542" s="360"/>
      <c r="K3542" s="360"/>
      <c r="L3542" s="22"/>
      <c r="M3542" s="356"/>
      <c r="N3542"/>
      <c r="O3542" s="361"/>
      <c r="P3542" s="356"/>
    </row>
    <row r="3543" spans="1:16">
      <c r="A3543" s="356"/>
      <c r="B3543" s="357"/>
      <c r="C3543" s="356"/>
      <c r="D3543" s="356"/>
      <c r="E3543" s="356"/>
      <c r="F3543" s="356"/>
      <c r="G3543" s="356"/>
      <c r="H3543" s="358"/>
      <c r="I3543" s="359"/>
      <c r="J3543" s="360"/>
      <c r="K3543" s="360"/>
      <c r="L3543" s="22"/>
      <c r="M3543" s="356"/>
      <c r="N3543"/>
      <c r="O3543" s="361"/>
      <c r="P3543" s="356"/>
    </row>
    <row r="3544" spans="1:16">
      <c r="A3544" s="356"/>
      <c r="B3544" s="357"/>
      <c r="C3544" s="356"/>
      <c r="D3544" s="356"/>
      <c r="E3544" s="356"/>
      <c r="F3544" s="356"/>
      <c r="G3544" s="356"/>
      <c r="H3544" s="358"/>
      <c r="I3544" s="359"/>
      <c r="J3544" s="360"/>
      <c r="K3544" s="360"/>
      <c r="L3544" s="22"/>
      <c r="M3544" s="356"/>
      <c r="N3544"/>
      <c r="O3544" s="361"/>
      <c r="P3544" s="356"/>
    </row>
    <row r="3545" spans="1:16">
      <c r="A3545" s="356"/>
      <c r="B3545" s="357"/>
      <c r="C3545" s="356"/>
      <c r="D3545" s="356"/>
      <c r="E3545" s="356"/>
      <c r="F3545" s="356"/>
      <c r="G3545" s="356"/>
      <c r="H3545" s="358"/>
      <c r="I3545" s="359"/>
      <c r="J3545" s="360"/>
      <c r="K3545" s="360"/>
      <c r="L3545" s="22"/>
      <c r="M3545" s="356"/>
      <c r="N3545"/>
      <c r="O3545" s="361"/>
      <c r="P3545" s="356"/>
    </row>
    <row r="3546" spans="1:16">
      <c r="A3546" s="356"/>
      <c r="B3546" s="357"/>
      <c r="C3546" s="356"/>
      <c r="D3546" s="356"/>
      <c r="E3546" s="356"/>
      <c r="F3546" s="356"/>
      <c r="G3546" s="356"/>
      <c r="H3546" s="358"/>
      <c r="I3546" s="359"/>
      <c r="J3546" s="360"/>
      <c r="K3546" s="360"/>
      <c r="L3546" s="22"/>
      <c r="M3546" s="356"/>
      <c r="N3546"/>
      <c r="O3546" s="361"/>
      <c r="P3546" s="356"/>
    </row>
    <row r="3547" spans="1:16">
      <c r="A3547" s="356"/>
      <c r="B3547" s="357"/>
      <c r="C3547" s="356"/>
      <c r="D3547" s="356"/>
      <c r="E3547" s="356"/>
      <c r="F3547" s="356"/>
      <c r="G3547" s="356"/>
      <c r="H3547" s="358"/>
      <c r="I3547" s="359"/>
      <c r="J3547" s="360"/>
      <c r="K3547" s="360"/>
      <c r="L3547" s="22"/>
      <c r="M3547" s="356"/>
      <c r="N3547"/>
      <c r="O3547" s="361"/>
      <c r="P3547" s="356"/>
    </row>
    <row r="3548" spans="1:16">
      <c r="A3548" s="356"/>
      <c r="B3548" s="357"/>
      <c r="C3548" s="356"/>
      <c r="D3548" s="356"/>
      <c r="E3548" s="356"/>
      <c r="F3548" s="356"/>
      <c r="G3548" s="356"/>
      <c r="H3548" s="358"/>
      <c r="I3548" s="359"/>
      <c r="J3548" s="360"/>
      <c r="K3548" s="360"/>
      <c r="L3548" s="22"/>
      <c r="M3548" s="356"/>
      <c r="N3548"/>
      <c r="O3548" s="361"/>
      <c r="P3548" s="356"/>
    </row>
    <row r="3549" spans="1:16">
      <c r="A3549" s="356"/>
      <c r="B3549" s="357"/>
      <c r="C3549" s="356"/>
      <c r="D3549" s="356"/>
      <c r="E3549" s="356"/>
      <c r="F3549" s="356"/>
      <c r="G3549" s="356"/>
      <c r="H3549" s="358"/>
      <c r="I3549" s="359"/>
      <c r="J3549" s="360"/>
      <c r="K3549" s="360"/>
      <c r="L3549" s="22"/>
      <c r="M3549" s="356"/>
      <c r="N3549"/>
      <c r="O3549" s="361"/>
      <c r="P3549" s="356"/>
    </row>
    <row r="3550" spans="1:16">
      <c r="A3550" s="356"/>
      <c r="B3550" s="357"/>
      <c r="C3550" s="356"/>
      <c r="D3550" s="356"/>
      <c r="E3550" s="356"/>
      <c r="F3550" s="356"/>
      <c r="G3550" s="356"/>
      <c r="H3550" s="358"/>
      <c r="I3550" s="359"/>
      <c r="J3550" s="360"/>
      <c r="K3550" s="360"/>
      <c r="L3550" s="22"/>
      <c r="M3550" s="356"/>
      <c r="N3550"/>
      <c r="O3550" s="361"/>
      <c r="P3550" s="356"/>
    </row>
    <row r="3551" spans="1:16">
      <c r="A3551" s="356"/>
      <c r="B3551" s="357"/>
      <c r="C3551" s="356"/>
      <c r="D3551" s="356"/>
      <c r="E3551" s="356"/>
      <c r="F3551" s="356"/>
      <c r="G3551" s="356"/>
      <c r="H3551" s="358"/>
      <c r="I3551" s="359"/>
      <c r="J3551" s="360"/>
      <c r="K3551" s="360"/>
      <c r="L3551" s="22"/>
      <c r="M3551" s="356"/>
      <c r="N3551"/>
      <c r="O3551" s="361"/>
      <c r="P3551" s="356"/>
    </row>
    <row r="3552" spans="1:16">
      <c r="A3552" s="356"/>
      <c r="B3552" s="357"/>
      <c r="C3552" s="356"/>
      <c r="D3552" s="356"/>
      <c r="E3552" s="356"/>
      <c r="F3552" s="356"/>
      <c r="G3552" s="356"/>
      <c r="H3552" s="358"/>
      <c r="I3552" s="359"/>
      <c r="J3552" s="360"/>
      <c r="K3552" s="360"/>
      <c r="L3552" s="22"/>
      <c r="M3552" s="356"/>
      <c r="N3552"/>
      <c r="O3552" s="361"/>
      <c r="P3552" s="356"/>
    </row>
    <row r="3553" spans="1:16">
      <c r="A3553" s="356"/>
      <c r="B3553" s="357"/>
      <c r="C3553" s="356"/>
      <c r="D3553" s="356"/>
      <c r="E3553" s="356"/>
      <c r="F3553" s="356"/>
      <c r="G3553" s="356"/>
      <c r="H3553" s="358"/>
      <c r="I3553" s="359"/>
      <c r="J3553" s="360"/>
      <c r="K3553" s="360"/>
      <c r="L3553" s="22"/>
      <c r="M3553" s="356"/>
      <c r="N3553"/>
      <c r="O3553" s="361"/>
      <c r="P3553" s="356"/>
    </row>
    <row r="3554" spans="1:16">
      <c r="A3554" s="356"/>
      <c r="B3554" s="357"/>
      <c r="C3554" s="356"/>
      <c r="D3554" s="356"/>
      <c r="E3554" s="356"/>
      <c r="F3554" s="356"/>
      <c r="G3554" s="356"/>
      <c r="H3554" s="358"/>
      <c r="I3554" s="359"/>
      <c r="J3554" s="360"/>
      <c r="K3554" s="360"/>
      <c r="L3554" s="22"/>
      <c r="M3554" s="356"/>
      <c r="N3554"/>
      <c r="O3554" s="361"/>
      <c r="P3554" s="356"/>
    </row>
    <row r="3555" spans="1:16">
      <c r="A3555" s="356"/>
      <c r="B3555" s="357"/>
      <c r="C3555" s="356"/>
      <c r="D3555" s="356"/>
      <c r="E3555" s="356"/>
      <c r="F3555" s="356"/>
      <c r="G3555" s="356"/>
      <c r="H3555" s="358"/>
      <c r="I3555" s="359"/>
      <c r="J3555" s="360"/>
      <c r="K3555" s="360"/>
      <c r="L3555" s="22"/>
      <c r="M3555" s="356"/>
      <c r="N3555"/>
      <c r="O3555" s="361"/>
      <c r="P3555" s="356"/>
    </row>
    <row r="3556" spans="1:16">
      <c r="A3556" s="356"/>
      <c r="B3556" s="357"/>
      <c r="C3556" s="356"/>
      <c r="D3556" s="356"/>
      <c r="E3556" s="356"/>
      <c r="F3556" s="356"/>
      <c r="G3556" s="356"/>
      <c r="H3556" s="358"/>
      <c r="I3556" s="359"/>
      <c r="J3556" s="360"/>
      <c r="K3556" s="360"/>
      <c r="L3556" s="22"/>
      <c r="M3556" s="356"/>
      <c r="N3556"/>
      <c r="O3556" s="361"/>
      <c r="P3556" s="356"/>
    </row>
    <row r="3557" spans="1:16">
      <c r="A3557" s="356"/>
      <c r="B3557" s="357"/>
      <c r="C3557" s="356"/>
      <c r="D3557" s="356"/>
      <c r="E3557" s="356"/>
      <c r="F3557" s="356"/>
      <c r="G3557" s="356"/>
      <c r="H3557" s="358"/>
      <c r="I3557" s="359"/>
      <c r="J3557" s="360"/>
      <c r="K3557" s="360"/>
      <c r="L3557" s="22"/>
      <c r="M3557" s="356"/>
      <c r="N3557"/>
      <c r="O3557" s="361"/>
      <c r="P3557" s="356"/>
    </row>
    <row r="3558" spans="1:16">
      <c r="A3558" s="356"/>
      <c r="B3558" s="357"/>
      <c r="C3558" s="356"/>
      <c r="D3558" s="356"/>
      <c r="E3558" s="356"/>
      <c r="F3558" s="356"/>
      <c r="G3558" s="356"/>
      <c r="H3558" s="358"/>
      <c r="I3558" s="359"/>
      <c r="J3558" s="360"/>
      <c r="K3558" s="360"/>
      <c r="L3558" s="22"/>
      <c r="M3558" s="356"/>
      <c r="N3558"/>
      <c r="O3558" s="361"/>
      <c r="P3558" s="356"/>
    </row>
    <row r="3559" spans="1:16">
      <c r="A3559" s="356"/>
      <c r="B3559" s="357"/>
      <c r="C3559" s="356"/>
      <c r="D3559" s="356"/>
      <c r="E3559" s="356"/>
      <c r="F3559" s="356"/>
      <c r="G3559" s="356"/>
      <c r="H3559" s="358"/>
      <c r="I3559" s="359"/>
      <c r="J3559" s="360"/>
      <c r="K3559" s="360"/>
      <c r="L3559" s="22"/>
      <c r="M3559" s="356"/>
      <c r="N3559"/>
      <c r="O3559" s="361"/>
      <c r="P3559" s="356"/>
    </row>
    <row r="3560" spans="1:16">
      <c r="A3560" s="356"/>
      <c r="B3560" s="357"/>
      <c r="C3560" s="356"/>
      <c r="D3560" s="356"/>
      <c r="E3560" s="356"/>
      <c r="F3560" s="356"/>
      <c r="G3560" s="356"/>
      <c r="H3560" s="358"/>
      <c r="I3560" s="359"/>
      <c r="J3560" s="360"/>
      <c r="K3560" s="360"/>
      <c r="L3560" s="22"/>
      <c r="M3560" s="356"/>
      <c r="N3560"/>
      <c r="O3560" s="361"/>
      <c r="P3560" s="356"/>
    </row>
    <row r="3561" spans="1:16">
      <c r="A3561" s="356"/>
      <c r="B3561" s="357"/>
      <c r="C3561" s="356"/>
      <c r="D3561" s="356"/>
      <c r="E3561" s="356"/>
      <c r="F3561" s="356"/>
      <c r="G3561" s="356"/>
      <c r="H3561" s="358"/>
      <c r="I3561" s="359"/>
      <c r="J3561" s="360"/>
      <c r="K3561" s="360"/>
      <c r="L3561" s="22"/>
      <c r="M3561" s="356"/>
      <c r="N3561"/>
      <c r="O3561" s="361"/>
      <c r="P3561" s="356"/>
    </row>
    <row r="3562" spans="1:16">
      <c r="A3562" s="356"/>
      <c r="B3562" s="357"/>
      <c r="C3562" s="356"/>
      <c r="D3562" s="356"/>
      <c r="E3562" s="356"/>
      <c r="F3562" s="356"/>
      <c r="G3562" s="356"/>
      <c r="H3562" s="358"/>
      <c r="I3562" s="359"/>
      <c r="J3562" s="360"/>
      <c r="K3562" s="360"/>
      <c r="L3562" s="22"/>
      <c r="M3562" s="356"/>
      <c r="N3562"/>
      <c r="O3562" s="361"/>
      <c r="P3562" s="356"/>
    </row>
    <row r="3563" spans="1:16">
      <c r="A3563" s="356"/>
      <c r="B3563" s="357"/>
      <c r="C3563" s="356"/>
      <c r="D3563" s="356"/>
      <c r="E3563" s="356"/>
      <c r="F3563" s="356"/>
      <c r="G3563" s="356"/>
      <c r="H3563" s="358"/>
      <c r="I3563" s="359"/>
      <c r="J3563" s="360"/>
      <c r="K3563" s="360"/>
      <c r="L3563" s="22"/>
      <c r="M3563" s="356"/>
      <c r="N3563"/>
      <c r="O3563" s="361"/>
      <c r="P3563" s="356"/>
    </row>
    <row r="3564" spans="1:16">
      <c r="A3564" s="356"/>
      <c r="B3564" s="357"/>
      <c r="C3564" s="356"/>
      <c r="D3564" s="356"/>
      <c r="E3564" s="356"/>
      <c r="F3564" s="356"/>
      <c r="G3564" s="356"/>
      <c r="H3564" s="358"/>
      <c r="I3564" s="359"/>
      <c r="J3564" s="360"/>
      <c r="K3564" s="360"/>
      <c r="L3564" s="22"/>
      <c r="M3564" s="356"/>
      <c r="N3564"/>
      <c r="O3564" s="361"/>
      <c r="P3564" s="356"/>
    </row>
    <row r="3565" spans="1:16">
      <c r="A3565" s="356"/>
      <c r="B3565" s="357"/>
      <c r="C3565" s="356"/>
      <c r="D3565" s="356"/>
      <c r="E3565" s="356"/>
      <c r="F3565" s="356"/>
      <c r="G3565" s="356"/>
      <c r="H3565" s="358"/>
      <c r="I3565" s="359"/>
      <c r="J3565" s="360"/>
      <c r="K3565" s="360"/>
      <c r="L3565" s="22"/>
      <c r="M3565" s="356"/>
      <c r="N3565"/>
      <c r="O3565" s="361"/>
      <c r="P3565" s="356"/>
    </row>
    <row r="3566" spans="1:16">
      <c r="A3566" s="356"/>
      <c r="B3566" s="357"/>
      <c r="C3566" s="356"/>
      <c r="D3566" s="356"/>
      <c r="E3566" s="356"/>
      <c r="F3566" s="356"/>
      <c r="G3566" s="356"/>
      <c r="H3566" s="358"/>
      <c r="I3566" s="359"/>
      <c r="J3566" s="360"/>
      <c r="K3566" s="360"/>
      <c r="L3566" s="22"/>
      <c r="M3566" s="356"/>
      <c r="N3566"/>
      <c r="O3566" s="361"/>
      <c r="P3566" s="356"/>
    </row>
    <row r="3567" spans="1:16">
      <c r="A3567" s="356"/>
      <c r="B3567" s="357"/>
      <c r="C3567" s="356"/>
      <c r="D3567" s="356"/>
      <c r="E3567" s="356"/>
      <c r="F3567" s="356"/>
      <c r="G3567" s="356"/>
      <c r="H3567" s="358"/>
      <c r="I3567" s="359"/>
      <c r="J3567" s="360"/>
      <c r="K3567" s="360"/>
      <c r="L3567" s="22"/>
      <c r="M3567" s="356"/>
      <c r="N3567"/>
      <c r="O3567" s="361"/>
      <c r="P3567" s="356"/>
    </row>
    <row r="3568" spans="1:16">
      <c r="A3568" s="356"/>
      <c r="B3568" s="357"/>
      <c r="C3568" s="356"/>
      <c r="D3568" s="356"/>
      <c r="E3568" s="356"/>
      <c r="F3568" s="356"/>
      <c r="G3568" s="356"/>
      <c r="H3568" s="358"/>
      <c r="I3568" s="359"/>
      <c r="J3568" s="360"/>
      <c r="K3568" s="360"/>
      <c r="L3568" s="22"/>
      <c r="M3568" s="356"/>
      <c r="N3568"/>
      <c r="O3568" s="361"/>
      <c r="P3568" s="356"/>
    </row>
    <row r="3569" spans="1:16">
      <c r="A3569" s="356"/>
      <c r="B3569" s="357"/>
      <c r="C3569" s="356"/>
      <c r="D3569" s="356"/>
      <c r="E3569" s="356"/>
      <c r="F3569" s="356"/>
      <c r="G3569" s="356"/>
      <c r="H3569" s="358"/>
      <c r="I3569" s="359"/>
      <c r="J3569" s="360"/>
      <c r="K3569" s="360"/>
      <c r="L3569" s="22"/>
      <c r="M3569" s="356"/>
      <c r="N3569"/>
      <c r="O3569" s="361"/>
      <c r="P3569" s="356"/>
    </row>
    <row r="3570" spans="1:16">
      <c r="A3570" s="356"/>
      <c r="B3570" s="357"/>
      <c r="C3570" s="356"/>
      <c r="D3570" s="356"/>
      <c r="E3570" s="356"/>
      <c r="F3570" s="356"/>
      <c r="G3570" s="356"/>
      <c r="H3570" s="358"/>
      <c r="I3570" s="359"/>
      <c r="J3570" s="360"/>
      <c r="K3570" s="360"/>
      <c r="L3570" s="22"/>
      <c r="M3570" s="356"/>
      <c r="N3570"/>
      <c r="O3570" s="361"/>
      <c r="P3570" s="356"/>
    </row>
    <row r="3571" spans="1:16">
      <c r="A3571" s="356"/>
      <c r="B3571" s="357"/>
      <c r="C3571" s="356"/>
      <c r="D3571" s="356"/>
      <c r="E3571" s="356"/>
      <c r="F3571" s="356"/>
      <c r="G3571" s="356"/>
      <c r="H3571" s="358"/>
      <c r="I3571" s="359"/>
      <c r="J3571" s="360"/>
      <c r="K3571" s="360"/>
      <c r="L3571" s="22"/>
      <c r="M3571" s="356"/>
      <c r="N3571"/>
      <c r="O3571" s="361"/>
      <c r="P3571" s="356"/>
    </row>
    <row r="3572" spans="1:16">
      <c r="A3572" s="356"/>
      <c r="B3572" s="357"/>
      <c r="C3572" s="356"/>
      <c r="D3572" s="356"/>
      <c r="E3572" s="356"/>
      <c r="F3572" s="356"/>
      <c r="G3572" s="356"/>
      <c r="H3572" s="358"/>
      <c r="I3572" s="359"/>
      <c r="J3572" s="360"/>
      <c r="K3572" s="360"/>
      <c r="L3572" s="22"/>
      <c r="M3572" s="356"/>
      <c r="N3572"/>
      <c r="O3572" s="361"/>
      <c r="P3572" s="356"/>
    </row>
    <row r="3573" spans="1:16">
      <c r="A3573" s="356"/>
      <c r="B3573" s="357"/>
      <c r="C3573" s="356"/>
      <c r="D3573" s="356"/>
      <c r="E3573" s="356"/>
      <c r="F3573" s="356"/>
      <c r="G3573" s="356"/>
      <c r="H3573" s="358"/>
      <c r="I3573" s="359"/>
      <c r="J3573" s="360"/>
      <c r="K3573" s="360"/>
      <c r="L3573" s="22"/>
      <c r="M3573" s="356"/>
      <c r="N3573"/>
      <c r="O3573" s="361"/>
      <c r="P3573" s="356"/>
    </row>
    <row r="3574" spans="1:16">
      <c r="A3574" s="356"/>
      <c r="B3574" s="357"/>
      <c r="C3574" s="356"/>
      <c r="D3574" s="356"/>
      <c r="E3574" s="356"/>
      <c r="F3574" s="356"/>
      <c r="G3574" s="356"/>
      <c r="H3574" s="358"/>
      <c r="I3574" s="359"/>
      <c r="J3574" s="360"/>
      <c r="K3574" s="360"/>
      <c r="L3574" s="22"/>
      <c r="M3574" s="356"/>
      <c r="N3574"/>
      <c r="O3574" s="361"/>
      <c r="P3574" s="356"/>
    </row>
    <row r="3575" spans="1:16">
      <c r="A3575" s="356"/>
      <c r="B3575" s="357"/>
      <c r="C3575" s="356"/>
      <c r="D3575" s="356"/>
      <c r="E3575" s="356"/>
      <c r="F3575" s="356"/>
      <c r="G3575" s="356"/>
      <c r="H3575" s="358"/>
      <c r="I3575" s="359"/>
      <c r="J3575" s="360"/>
      <c r="K3575" s="360"/>
      <c r="L3575" s="22"/>
      <c r="M3575" s="356"/>
      <c r="N3575"/>
      <c r="O3575" s="361"/>
      <c r="P3575" s="356"/>
    </row>
    <row r="3576" spans="1:16">
      <c r="A3576" s="356"/>
      <c r="B3576" s="357"/>
      <c r="C3576" s="356"/>
      <c r="D3576" s="356"/>
      <c r="E3576" s="356"/>
      <c r="F3576" s="356"/>
      <c r="G3576" s="356"/>
      <c r="H3576" s="358"/>
      <c r="I3576" s="359"/>
      <c r="J3576" s="360"/>
      <c r="K3576" s="360"/>
      <c r="L3576" s="22"/>
      <c r="M3576" s="356"/>
      <c r="N3576"/>
      <c r="O3576" s="361"/>
      <c r="P3576" s="356"/>
    </row>
    <row r="3577" spans="1:16">
      <c r="A3577" s="356"/>
      <c r="B3577" s="357"/>
      <c r="C3577" s="356"/>
      <c r="D3577" s="356"/>
      <c r="E3577" s="356"/>
      <c r="F3577" s="356"/>
      <c r="G3577" s="356"/>
      <c r="H3577" s="358"/>
      <c r="I3577" s="359"/>
      <c r="J3577" s="360"/>
      <c r="K3577" s="360"/>
      <c r="L3577" s="22"/>
      <c r="M3577" s="356"/>
      <c r="N3577"/>
      <c r="O3577" s="361"/>
      <c r="P3577" s="356"/>
    </row>
    <row r="3578" spans="1:16">
      <c r="A3578" s="356"/>
      <c r="B3578" s="357"/>
      <c r="C3578" s="356"/>
      <c r="D3578" s="356"/>
      <c r="E3578" s="356"/>
      <c r="F3578" s="356"/>
      <c r="G3578" s="356"/>
      <c r="H3578" s="358"/>
      <c r="I3578" s="359"/>
      <c r="J3578" s="360"/>
      <c r="K3578" s="360"/>
      <c r="L3578" s="22"/>
      <c r="M3578" s="356"/>
      <c r="N3578"/>
      <c r="O3578" s="361"/>
      <c r="P3578" s="356"/>
    </row>
    <row r="3579" spans="1:16">
      <c r="A3579" s="356"/>
      <c r="B3579" s="357"/>
      <c r="C3579" s="356"/>
      <c r="D3579" s="356"/>
      <c r="E3579" s="356"/>
      <c r="F3579" s="356"/>
      <c r="G3579" s="356"/>
      <c r="H3579" s="358"/>
      <c r="I3579" s="359"/>
      <c r="J3579" s="360"/>
      <c r="K3579" s="360"/>
      <c r="L3579" s="22"/>
      <c r="M3579" s="356"/>
      <c r="N3579"/>
      <c r="O3579" s="361"/>
      <c r="P3579" s="356"/>
    </row>
    <row r="3580" spans="1:16">
      <c r="A3580" s="356"/>
      <c r="B3580" s="357"/>
      <c r="C3580" s="356"/>
      <c r="D3580" s="356"/>
      <c r="E3580" s="356"/>
      <c r="F3580" s="356"/>
      <c r="G3580" s="356"/>
      <c r="H3580" s="358"/>
      <c r="I3580" s="359"/>
      <c r="J3580" s="360"/>
      <c r="K3580" s="360"/>
      <c r="L3580" s="22"/>
      <c r="M3580" s="356"/>
      <c r="N3580"/>
      <c r="O3580" s="361"/>
      <c r="P3580" s="356"/>
    </row>
    <row r="3581" spans="1:16">
      <c r="A3581" s="356"/>
      <c r="B3581" s="357"/>
      <c r="C3581" s="356"/>
      <c r="D3581" s="356"/>
      <c r="E3581" s="356"/>
      <c r="F3581" s="356"/>
      <c r="G3581" s="356"/>
      <c r="H3581" s="358"/>
      <c r="I3581" s="359"/>
      <c r="J3581" s="360"/>
      <c r="K3581" s="360"/>
      <c r="L3581" s="22"/>
      <c r="M3581" s="356"/>
      <c r="N3581"/>
      <c r="O3581" s="361"/>
      <c r="P3581" s="356"/>
    </row>
    <row r="3582" spans="1:16">
      <c r="A3582" s="356"/>
      <c r="B3582" s="357"/>
      <c r="C3582" s="356"/>
      <c r="D3582" s="356"/>
      <c r="E3582" s="356"/>
      <c r="F3582" s="356"/>
      <c r="G3582" s="356"/>
      <c r="H3582" s="358"/>
      <c r="I3582" s="359"/>
      <c r="J3582" s="360"/>
      <c r="K3582" s="360"/>
      <c r="L3582" s="22"/>
      <c r="M3582" s="356"/>
      <c r="N3582"/>
      <c r="O3582" s="361"/>
      <c r="P3582" s="356"/>
    </row>
    <row r="3583" spans="1:16">
      <c r="A3583" s="356"/>
      <c r="B3583" s="357"/>
      <c r="C3583" s="356"/>
      <c r="D3583" s="356"/>
      <c r="E3583" s="356"/>
      <c r="F3583" s="356"/>
      <c r="G3583" s="356"/>
      <c r="H3583" s="358"/>
      <c r="I3583" s="359"/>
      <c r="J3583" s="360"/>
      <c r="K3583" s="360"/>
      <c r="L3583" s="22"/>
      <c r="M3583" s="356"/>
      <c r="N3583"/>
      <c r="O3583" s="361"/>
      <c r="P3583" s="356"/>
    </row>
    <row r="3584" spans="1:16">
      <c r="A3584" s="356"/>
      <c r="B3584" s="357"/>
      <c r="C3584" s="356"/>
      <c r="D3584" s="356"/>
      <c r="E3584" s="356"/>
      <c r="F3584" s="356"/>
      <c r="G3584" s="356"/>
      <c r="H3584" s="358"/>
      <c r="I3584" s="359"/>
      <c r="J3584" s="360"/>
      <c r="K3584" s="360"/>
      <c r="L3584" s="22"/>
      <c r="M3584" s="356"/>
      <c r="N3584"/>
      <c r="O3584" s="361"/>
      <c r="P3584" s="356"/>
    </row>
    <row r="3585" spans="1:16">
      <c r="A3585" s="356"/>
      <c r="B3585" s="357"/>
      <c r="C3585" s="356"/>
      <c r="D3585" s="356"/>
      <c r="E3585" s="356"/>
      <c r="F3585" s="356"/>
      <c r="G3585" s="356"/>
      <c r="H3585" s="358"/>
      <c r="I3585" s="359"/>
      <c r="J3585" s="360"/>
      <c r="K3585" s="360"/>
      <c r="L3585" s="22"/>
      <c r="M3585" s="356"/>
      <c r="N3585"/>
      <c r="O3585" s="361"/>
      <c r="P3585" s="356"/>
    </row>
    <row r="3586" spans="1:16">
      <c r="A3586" s="356"/>
      <c r="B3586" s="357"/>
      <c r="C3586" s="356"/>
      <c r="D3586" s="356"/>
      <c r="E3586" s="356"/>
      <c r="F3586" s="356"/>
      <c r="G3586" s="356"/>
      <c r="H3586" s="358"/>
      <c r="I3586" s="359"/>
      <c r="J3586" s="360"/>
      <c r="K3586" s="360"/>
      <c r="L3586" s="22"/>
      <c r="M3586" s="356"/>
      <c r="N3586"/>
      <c r="O3586" s="361"/>
      <c r="P3586" s="356"/>
    </row>
    <row r="3587" spans="1:16">
      <c r="A3587" s="356"/>
      <c r="B3587" s="357"/>
      <c r="C3587" s="356"/>
      <c r="D3587" s="356"/>
      <c r="E3587" s="356"/>
      <c r="F3587" s="356"/>
      <c r="G3587" s="356"/>
      <c r="H3587" s="358"/>
      <c r="I3587" s="359"/>
      <c r="J3587" s="360"/>
      <c r="K3587" s="360"/>
      <c r="L3587" s="22"/>
      <c r="M3587" s="356"/>
      <c r="N3587"/>
      <c r="O3587" s="361"/>
      <c r="P3587" s="356"/>
    </row>
    <row r="3588" spans="1:16">
      <c r="A3588" s="356"/>
      <c r="B3588" s="357"/>
      <c r="C3588" s="356"/>
      <c r="D3588" s="356"/>
      <c r="E3588" s="356"/>
      <c r="F3588" s="356"/>
      <c r="G3588" s="356"/>
      <c r="H3588" s="358"/>
      <c r="I3588" s="359"/>
      <c r="J3588" s="360"/>
      <c r="K3588" s="360"/>
      <c r="L3588" s="22"/>
      <c r="M3588" s="356"/>
      <c r="N3588"/>
      <c r="O3588" s="361"/>
      <c r="P3588" s="356"/>
    </row>
    <row r="3589" spans="1:16">
      <c r="A3589" s="356"/>
      <c r="B3589" s="357"/>
      <c r="C3589" s="356"/>
      <c r="D3589" s="356"/>
      <c r="E3589" s="356"/>
      <c r="F3589" s="356"/>
      <c r="G3589" s="356"/>
      <c r="H3589" s="358"/>
      <c r="I3589" s="359"/>
      <c r="J3589" s="360"/>
      <c r="K3589" s="360"/>
      <c r="L3589" s="22"/>
      <c r="M3589" s="356"/>
      <c r="N3589"/>
      <c r="O3589" s="361"/>
      <c r="P3589" s="356"/>
    </row>
    <row r="3590" spans="1:16">
      <c r="A3590" s="356"/>
      <c r="B3590" s="357"/>
      <c r="C3590" s="356"/>
      <c r="D3590" s="356"/>
      <c r="E3590" s="356"/>
      <c r="F3590" s="356"/>
      <c r="G3590" s="356"/>
      <c r="H3590" s="358"/>
      <c r="I3590" s="359"/>
      <c r="J3590" s="360"/>
      <c r="K3590" s="360"/>
      <c r="L3590" s="22"/>
      <c r="M3590" s="356"/>
      <c r="N3590"/>
      <c r="O3590" s="361"/>
      <c r="P3590" s="356"/>
    </row>
    <row r="3591" spans="1:16">
      <c r="A3591" s="356"/>
      <c r="B3591" s="357"/>
      <c r="C3591" s="356"/>
      <c r="D3591" s="356"/>
      <c r="E3591" s="356"/>
      <c r="F3591" s="356"/>
      <c r="G3591" s="356"/>
      <c r="H3591" s="358"/>
      <c r="I3591" s="359"/>
      <c r="J3591" s="360"/>
      <c r="K3591" s="360"/>
      <c r="L3591" s="22"/>
      <c r="M3591" s="356"/>
      <c r="N3591"/>
      <c r="O3591" s="361"/>
      <c r="P3591" s="356"/>
    </row>
    <row r="3592" spans="1:16">
      <c r="A3592" s="356"/>
      <c r="B3592" s="357"/>
      <c r="C3592" s="356"/>
      <c r="D3592" s="356"/>
      <c r="E3592" s="356"/>
      <c r="F3592" s="356"/>
      <c r="G3592" s="356"/>
      <c r="H3592" s="358"/>
      <c r="I3592" s="359"/>
      <c r="J3592" s="360"/>
      <c r="K3592" s="360"/>
      <c r="L3592" s="22"/>
      <c r="M3592" s="356"/>
      <c r="N3592"/>
      <c r="O3592" s="361"/>
      <c r="P3592" s="356"/>
    </row>
    <row r="3593" spans="1:16">
      <c r="A3593" s="356"/>
      <c r="B3593" s="357"/>
      <c r="C3593" s="356"/>
      <c r="D3593" s="356"/>
      <c r="E3593" s="356"/>
      <c r="F3593" s="356"/>
      <c r="G3593" s="356"/>
      <c r="H3593" s="358"/>
      <c r="I3593" s="359"/>
      <c r="J3593" s="360"/>
      <c r="K3593" s="360"/>
      <c r="L3593" s="22"/>
      <c r="M3593" s="356"/>
      <c r="N3593"/>
      <c r="O3593" s="361"/>
      <c r="P3593" s="356"/>
    </row>
    <row r="3594" spans="1:16">
      <c r="A3594" s="356"/>
      <c r="B3594" s="357"/>
      <c r="C3594" s="356"/>
      <c r="D3594" s="356"/>
      <c r="E3594" s="356"/>
      <c r="F3594" s="356"/>
      <c r="G3594" s="356"/>
      <c r="H3594" s="358"/>
      <c r="I3594" s="359"/>
      <c r="J3594" s="360"/>
      <c r="K3594" s="360"/>
      <c r="L3594" s="22"/>
      <c r="M3594" s="356"/>
      <c r="N3594"/>
      <c r="O3594" s="361"/>
      <c r="P3594" s="356"/>
    </row>
    <row r="3595" spans="1:16">
      <c r="A3595" s="356"/>
      <c r="B3595" s="357"/>
      <c r="C3595" s="356"/>
      <c r="D3595" s="356"/>
      <c r="E3595" s="356"/>
      <c r="F3595" s="356"/>
      <c r="G3595" s="356"/>
      <c r="H3595" s="358"/>
      <c r="I3595" s="359"/>
      <c r="J3595" s="360"/>
      <c r="K3595" s="360"/>
      <c r="L3595" s="22"/>
      <c r="M3595" s="356"/>
      <c r="N3595"/>
      <c r="O3595" s="361"/>
      <c r="P3595" s="356"/>
    </row>
    <row r="3596" spans="1:16">
      <c r="A3596" s="356"/>
      <c r="B3596" s="357"/>
      <c r="C3596" s="356"/>
      <c r="D3596" s="356"/>
      <c r="E3596" s="356"/>
      <c r="F3596" s="356"/>
      <c r="G3596" s="356"/>
      <c r="H3596" s="358"/>
      <c r="I3596" s="359"/>
      <c r="J3596" s="360"/>
      <c r="K3596" s="360"/>
      <c r="L3596" s="22"/>
      <c r="M3596" s="356"/>
      <c r="N3596"/>
      <c r="O3596" s="361"/>
      <c r="P3596" s="356"/>
    </row>
    <row r="3597" spans="1:16">
      <c r="A3597" s="356"/>
      <c r="B3597" s="357"/>
      <c r="C3597" s="356"/>
      <c r="D3597" s="356"/>
      <c r="E3597" s="356"/>
      <c r="F3597" s="356"/>
      <c r="G3597" s="356"/>
      <c r="H3597" s="358"/>
      <c r="I3597" s="359"/>
      <c r="J3597" s="360"/>
      <c r="K3597" s="360"/>
      <c r="L3597" s="22"/>
      <c r="M3597" s="356"/>
      <c r="N3597"/>
      <c r="O3597" s="361"/>
      <c r="P3597" s="356"/>
    </row>
    <row r="3598" spans="1:16">
      <c r="A3598" s="356"/>
      <c r="B3598" s="357"/>
      <c r="C3598" s="356"/>
      <c r="D3598" s="356"/>
      <c r="E3598" s="356"/>
      <c r="F3598" s="356"/>
      <c r="G3598" s="356"/>
      <c r="H3598" s="358"/>
      <c r="I3598" s="359"/>
      <c r="J3598" s="360"/>
      <c r="K3598" s="360"/>
      <c r="L3598" s="22"/>
      <c r="M3598" s="356"/>
      <c r="N3598"/>
      <c r="O3598" s="361"/>
      <c r="P3598" s="356"/>
    </row>
    <row r="3599" spans="1:16">
      <c r="A3599" s="356"/>
      <c r="B3599" s="357"/>
      <c r="C3599" s="356"/>
      <c r="D3599" s="356"/>
      <c r="E3599" s="356"/>
      <c r="F3599" s="356"/>
      <c r="G3599" s="356"/>
      <c r="H3599" s="358"/>
      <c r="I3599" s="359"/>
      <c r="J3599" s="360"/>
      <c r="K3599" s="360"/>
      <c r="L3599" s="22"/>
      <c r="M3599" s="356"/>
      <c r="N3599"/>
      <c r="O3599" s="361"/>
      <c r="P3599" s="356"/>
    </row>
    <row r="3600" spans="1:16">
      <c r="A3600" s="356"/>
      <c r="B3600" s="357"/>
      <c r="C3600" s="356"/>
      <c r="D3600" s="356"/>
      <c r="E3600" s="356"/>
      <c r="F3600" s="356"/>
      <c r="G3600" s="356"/>
      <c r="H3600" s="358"/>
      <c r="I3600" s="359"/>
      <c r="J3600" s="360"/>
      <c r="K3600" s="360"/>
      <c r="L3600" s="22"/>
      <c r="M3600" s="356"/>
      <c r="N3600"/>
      <c r="O3600" s="361"/>
      <c r="P3600" s="356"/>
    </row>
    <row r="3601" spans="1:16">
      <c r="A3601" s="356"/>
      <c r="B3601" s="357"/>
      <c r="C3601" s="356"/>
      <c r="D3601" s="356"/>
      <c r="E3601" s="356"/>
      <c r="F3601" s="356"/>
      <c r="G3601" s="356"/>
      <c r="H3601" s="358"/>
      <c r="I3601" s="359"/>
      <c r="J3601" s="360"/>
      <c r="K3601" s="360"/>
      <c r="L3601" s="22"/>
      <c r="M3601" s="356"/>
      <c r="N3601"/>
      <c r="O3601" s="361"/>
      <c r="P3601" s="356"/>
    </row>
    <row r="3602" spans="1:16">
      <c r="A3602" s="356"/>
      <c r="B3602" s="357"/>
      <c r="C3602" s="356"/>
      <c r="D3602" s="356"/>
      <c r="E3602" s="356"/>
      <c r="F3602" s="356"/>
      <c r="G3602" s="356"/>
      <c r="H3602" s="358"/>
      <c r="I3602" s="359"/>
      <c r="J3602" s="360"/>
      <c r="K3602" s="360"/>
      <c r="L3602" s="22"/>
      <c r="M3602" s="356"/>
      <c r="N3602"/>
      <c r="O3602" s="361"/>
      <c r="P3602" s="356"/>
    </row>
    <row r="3603" spans="1:16">
      <c r="A3603" s="356"/>
      <c r="B3603" s="357"/>
      <c r="C3603" s="356"/>
      <c r="D3603" s="356"/>
      <c r="E3603" s="356"/>
      <c r="F3603" s="356"/>
      <c r="G3603" s="356"/>
      <c r="H3603" s="358"/>
      <c r="I3603" s="359"/>
      <c r="J3603" s="360"/>
      <c r="K3603" s="360"/>
      <c r="L3603" s="22"/>
      <c r="M3603" s="356"/>
      <c r="N3603"/>
      <c r="O3603" s="361"/>
      <c r="P3603" s="356"/>
    </row>
    <row r="3604" spans="1:16">
      <c r="A3604" s="356"/>
      <c r="B3604" s="357"/>
      <c r="C3604" s="356"/>
      <c r="D3604" s="356"/>
      <c r="E3604" s="356"/>
      <c r="F3604" s="356"/>
      <c r="G3604" s="356"/>
      <c r="H3604" s="358"/>
      <c r="I3604" s="359"/>
      <c r="J3604" s="360"/>
      <c r="K3604" s="360"/>
      <c r="L3604" s="22"/>
      <c r="M3604" s="356"/>
      <c r="N3604"/>
      <c r="O3604" s="361"/>
      <c r="P3604" s="356"/>
    </row>
    <row r="3605" spans="1:16">
      <c r="A3605" s="356"/>
      <c r="B3605" s="357"/>
      <c r="C3605" s="356"/>
      <c r="D3605" s="356"/>
      <c r="E3605" s="356"/>
      <c r="F3605" s="356"/>
      <c r="G3605" s="356"/>
      <c r="H3605" s="358"/>
      <c r="I3605" s="359"/>
      <c r="J3605" s="360"/>
      <c r="K3605" s="360"/>
      <c r="L3605" s="22"/>
      <c r="M3605" s="356"/>
      <c r="N3605"/>
      <c r="O3605" s="361"/>
      <c r="P3605" s="356"/>
    </row>
    <row r="3606" spans="1:16">
      <c r="A3606" s="356"/>
      <c r="B3606" s="357"/>
      <c r="C3606" s="356"/>
      <c r="D3606" s="356"/>
      <c r="E3606" s="356"/>
      <c r="F3606" s="356"/>
      <c r="G3606" s="356"/>
      <c r="H3606" s="358"/>
      <c r="I3606" s="359"/>
      <c r="J3606" s="360"/>
      <c r="K3606" s="360"/>
      <c r="L3606" s="22"/>
      <c r="M3606" s="356"/>
      <c r="N3606"/>
      <c r="O3606" s="361"/>
      <c r="P3606" s="356"/>
    </row>
    <row r="3607" spans="1:16">
      <c r="A3607" s="356"/>
      <c r="B3607" s="357"/>
      <c r="C3607" s="356"/>
      <c r="D3607" s="356"/>
      <c r="E3607" s="356"/>
      <c r="F3607" s="356"/>
      <c r="G3607" s="356"/>
      <c r="H3607" s="358"/>
      <c r="I3607" s="359"/>
      <c r="J3607" s="360"/>
      <c r="K3607" s="360"/>
      <c r="L3607" s="22"/>
      <c r="M3607" s="356"/>
      <c r="N3607"/>
      <c r="O3607" s="361"/>
      <c r="P3607" s="356"/>
    </row>
    <row r="3608" spans="1:16">
      <c r="A3608" s="356"/>
      <c r="B3608" s="357"/>
      <c r="C3608" s="356"/>
      <c r="D3608" s="356"/>
      <c r="E3608" s="356"/>
      <c r="F3608" s="356"/>
      <c r="G3608" s="356"/>
      <c r="H3608" s="358"/>
      <c r="I3608" s="359"/>
      <c r="J3608" s="360"/>
      <c r="K3608" s="360"/>
      <c r="L3608" s="22"/>
      <c r="M3608" s="356"/>
      <c r="N3608"/>
      <c r="O3608" s="361"/>
      <c r="P3608" s="356"/>
    </row>
    <row r="3609" spans="1:16">
      <c r="A3609" s="356"/>
      <c r="B3609" s="357"/>
      <c r="C3609" s="356"/>
      <c r="D3609" s="356"/>
      <c r="E3609" s="356"/>
      <c r="F3609" s="356"/>
      <c r="G3609" s="356"/>
      <c r="H3609" s="358"/>
      <c r="I3609" s="359"/>
      <c r="J3609" s="360"/>
      <c r="K3609" s="360"/>
      <c r="L3609" s="22"/>
      <c r="M3609" s="356"/>
      <c r="N3609"/>
      <c r="O3609" s="361"/>
      <c r="P3609" s="356"/>
    </row>
    <row r="3610" spans="1:16">
      <c r="A3610" s="356"/>
      <c r="B3610" s="357"/>
      <c r="C3610" s="356"/>
      <c r="D3610" s="356"/>
      <c r="E3610" s="356"/>
      <c r="F3610" s="356"/>
      <c r="G3610" s="356"/>
      <c r="H3610" s="358"/>
      <c r="I3610" s="359"/>
      <c r="J3610" s="360"/>
      <c r="K3610" s="360"/>
      <c r="L3610" s="22"/>
      <c r="M3610" s="356"/>
      <c r="N3610"/>
      <c r="O3610" s="361"/>
      <c r="P3610" s="356"/>
    </row>
    <row r="3611" spans="1:16">
      <c r="A3611" s="356"/>
      <c r="B3611" s="357"/>
      <c r="C3611" s="356"/>
      <c r="D3611" s="356"/>
      <c r="E3611" s="356"/>
      <c r="F3611" s="356"/>
      <c r="G3611" s="356"/>
      <c r="H3611" s="358"/>
      <c r="I3611" s="359"/>
      <c r="J3611" s="360"/>
      <c r="K3611" s="360"/>
      <c r="L3611" s="22"/>
      <c r="M3611" s="356"/>
      <c r="N3611"/>
      <c r="O3611" s="361"/>
      <c r="P3611" s="356"/>
    </row>
    <row r="3612" spans="1:16">
      <c r="A3612" s="356"/>
      <c r="B3612" s="357"/>
      <c r="C3612" s="356"/>
      <c r="D3612" s="356"/>
      <c r="E3612" s="356"/>
      <c r="F3612" s="356"/>
      <c r="G3612" s="356"/>
      <c r="H3612" s="358"/>
      <c r="I3612" s="359"/>
      <c r="J3612" s="360"/>
      <c r="K3612" s="360"/>
      <c r="L3612" s="22"/>
      <c r="M3612" s="356"/>
      <c r="N3612"/>
      <c r="O3612" s="361"/>
      <c r="P3612" s="356"/>
    </row>
    <row r="3613" spans="1:16">
      <c r="A3613" s="356"/>
      <c r="B3613" s="357"/>
      <c r="C3613" s="356"/>
      <c r="D3613" s="356"/>
      <c r="E3613" s="356"/>
      <c r="F3613" s="356"/>
      <c r="G3613" s="356"/>
      <c r="H3613" s="358"/>
      <c r="I3613" s="359"/>
      <c r="J3613" s="360"/>
      <c r="K3613" s="360"/>
      <c r="L3613" s="22"/>
      <c r="M3613" s="356"/>
      <c r="N3613"/>
      <c r="O3613" s="361"/>
      <c r="P3613" s="356"/>
    </row>
    <row r="3614" spans="1:16">
      <c r="A3614" s="356"/>
      <c r="B3614" s="357"/>
      <c r="C3614" s="356"/>
      <c r="D3614" s="356"/>
      <c r="E3614" s="356"/>
      <c r="F3614" s="356"/>
      <c r="G3614" s="356"/>
      <c r="H3614" s="358"/>
      <c r="I3614" s="359"/>
      <c r="J3614" s="360"/>
      <c r="K3614" s="360"/>
      <c r="L3614" s="22"/>
      <c r="M3614" s="356"/>
      <c r="N3614"/>
      <c r="O3614" s="361"/>
      <c r="P3614" s="356"/>
    </row>
    <row r="3615" spans="1:16">
      <c r="A3615" s="356"/>
      <c r="B3615" s="357"/>
      <c r="C3615" s="356"/>
      <c r="D3615" s="356"/>
      <c r="E3615" s="356"/>
      <c r="F3615" s="356"/>
      <c r="G3615" s="356"/>
      <c r="H3615" s="358"/>
      <c r="I3615" s="359"/>
      <c r="J3615" s="360"/>
      <c r="K3615" s="360"/>
      <c r="L3615" s="22"/>
      <c r="M3615" s="356"/>
      <c r="N3615"/>
      <c r="O3615" s="361"/>
      <c r="P3615" s="356"/>
    </row>
    <row r="3616" spans="1:16">
      <c r="A3616" s="356"/>
      <c r="B3616" s="357"/>
      <c r="C3616" s="356"/>
      <c r="D3616" s="356"/>
      <c r="E3616" s="356"/>
      <c r="F3616" s="356"/>
      <c r="G3616" s="356"/>
      <c r="H3616" s="358"/>
      <c r="I3616" s="359"/>
      <c r="J3616" s="360"/>
      <c r="K3616" s="360"/>
      <c r="L3616" s="22"/>
      <c r="M3616" s="356"/>
      <c r="N3616"/>
      <c r="O3616" s="361"/>
      <c r="P3616" s="356"/>
    </row>
    <row r="3617" spans="1:16">
      <c r="A3617" s="356"/>
      <c r="B3617" s="357"/>
      <c r="C3617" s="356"/>
      <c r="D3617" s="356"/>
      <c r="E3617" s="356"/>
      <c r="F3617" s="356"/>
      <c r="G3617" s="356"/>
      <c r="H3617" s="358"/>
      <c r="I3617" s="359"/>
      <c r="J3617" s="360"/>
      <c r="K3617" s="360"/>
      <c r="L3617" s="22"/>
      <c r="M3617" s="356"/>
      <c r="N3617"/>
      <c r="O3617" s="361"/>
      <c r="P3617" s="356"/>
    </row>
    <row r="3618" spans="1:16">
      <c r="A3618" s="356"/>
      <c r="B3618" s="357"/>
      <c r="C3618" s="356"/>
      <c r="D3618" s="356"/>
      <c r="E3618" s="356"/>
      <c r="F3618" s="356"/>
      <c r="G3618" s="356"/>
      <c r="H3618" s="358"/>
      <c r="I3618" s="359"/>
      <c r="J3618" s="360"/>
      <c r="K3618" s="360"/>
      <c r="L3618" s="22"/>
      <c r="M3618" s="356"/>
      <c r="N3618"/>
      <c r="O3618" s="361"/>
      <c r="P3618" s="356"/>
    </row>
    <row r="3619" spans="1:16">
      <c r="A3619" s="356"/>
      <c r="B3619" s="357"/>
      <c r="C3619" s="356"/>
      <c r="D3619" s="356"/>
      <c r="E3619" s="356"/>
      <c r="F3619" s="356"/>
      <c r="G3619" s="356"/>
      <c r="H3619" s="358"/>
      <c r="I3619" s="359"/>
      <c r="J3619" s="360"/>
      <c r="K3619" s="360"/>
      <c r="L3619" s="22"/>
      <c r="M3619" s="356"/>
      <c r="N3619"/>
      <c r="O3619" s="361"/>
      <c r="P3619" s="356"/>
    </row>
    <row r="3620" spans="1:16">
      <c r="A3620" s="356"/>
      <c r="B3620" s="357"/>
      <c r="C3620" s="356"/>
      <c r="D3620" s="356"/>
      <c r="E3620" s="356"/>
      <c r="F3620" s="356"/>
      <c r="G3620" s="356"/>
      <c r="H3620" s="358"/>
      <c r="I3620" s="359"/>
      <c r="J3620" s="360"/>
      <c r="K3620" s="360"/>
      <c r="L3620" s="22"/>
      <c r="M3620" s="356"/>
      <c r="N3620"/>
      <c r="O3620" s="361"/>
      <c r="P3620" s="356"/>
    </row>
    <row r="3621" spans="1:16">
      <c r="A3621" s="356"/>
      <c r="B3621" s="357"/>
      <c r="C3621" s="356"/>
      <c r="D3621" s="356"/>
      <c r="E3621" s="356"/>
      <c r="F3621" s="356"/>
      <c r="G3621" s="356"/>
      <c r="H3621" s="358"/>
      <c r="I3621" s="359"/>
      <c r="J3621" s="360"/>
      <c r="K3621" s="360"/>
      <c r="L3621" s="22"/>
      <c r="M3621" s="356"/>
      <c r="N3621"/>
      <c r="O3621" s="361"/>
      <c r="P3621" s="356"/>
    </row>
    <row r="3622" spans="1:16">
      <c r="A3622" s="356"/>
      <c r="B3622" s="357"/>
      <c r="C3622" s="356"/>
      <c r="D3622" s="356"/>
      <c r="E3622" s="356"/>
      <c r="F3622" s="356"/>
      <c r="G3622" s="356"/>
      <c r="H3622" s="358"/>
      <c r="I3622" s="359"/>
      <c r="J3622" s="360"/>
      <c r="K3622" s="360"/>
      <c r="L3622" s="22"/>
      <c r="M3622" s="356"/>
      <c r="N3622"/>
      <c r="O3622" s="361"/>
      <c r="P3622" s="356"/>
    </row>
    <row r="3623" spans="1:16">
      <c r="A3623" s="356"/>
      <c r="B3623" s="357"/>
      <c r="C3623" s="356"/>
      <c r="D3623" s="356"/>
      <c r="E3623" s="356"/>
      <c r="F3623" s="356"/>
      <c r="G3623" s="356"/>
      <c r="H3623" s="358"/>
      <c r="I3623" s="359"/>
      <c r="J3623" s="360"/>
      <c r="K3623" s="360"/>
      <c r="L3623" s="22"/>
      <c r="M3623" s="356"/>
      <c r="N3623"/>
      <c r="O3623" s="361"/>
      <c r="P3623" s="356"/>
    </row>
    <row r="3624" spans="1:16">
      <c r="A3624" s="356"/>
      <c r="B3624" s="357"/>
      <c r="C3624" s="356"/>
      <c r="D3624" s="356"/>
      <c r="E3624" s="356"/>
      <c r="F3624" s="356"/>
      <c r="G3624" s="356"/>
      <c r="H3624" s="358"/>
      <c r="I3624" s="359"/>
      <c r="J3624" s="360"/>
      <c r="K3624" s="360"/>
      <c r="L3624" s="22"/>
      <c r="M3624" s="356"/>
      <c r="N3624"/>
      <c r="O3624" s="361"/>
      <c r="P3624" s="356"/>
    </row>
    <row r="3625" spans="1:16">
      <c r="A3625" s="356"/>
      <c r="B3625" s="357"/>
      <c r="C3625" s="356"/>
      <c r="D3625" s="356"/>
      <c r="E3625" s="356"/>
      <c r="F3625" s="356"/>
      <c r="G3625" s="356"/>
      <c r="H3625" s="358"/>
      <c r="I3625" s="359"/>
      <c r="J3625" s="360"/>
      <c r="K3625" s="360"/>
      <c r="L3625" s="22"/>
      <c r="M3625" s="356"/>
      <c r="N3625"/>
      <c r="O3625" s="361"/>
      <c r="P3625" s="356"/>
    </row>
    <row r="3626" spans="1:16">
      <c r="A3626" s="356"/>
      <c r="B3626" s="357"/>
      <c r="C3626" s="356"/>
      <c r="D3626" s="356"/>
      <c r="E3626" s="356"/>
      <c r="F3626" s="356"/>
      <c r="G3626" s="356"/>
      <c r="H3626" s="358"/>
      <c r="I3626" s="359"/>
      <c r="J3626" s="360"/>
      <c r="K3626" s="360"/>
      <c r="L3626" s="22"/>
      <c r="M3626" s="356"/>
      <c r="N3626"/>
      <c r="O3626" s="361"/>
      <c r="P3626" s="356"/>
    </row>
    <row r="3627" spans="1:16">
      <c r="A3627" s="356"/>
      <c r="B3627" s="357"/>
      <c r="C3627" s="356"/>
      <c r="D3627" s="356"/>
      <c r="E3627" s="356"/>
      <c r="F3627" s="356"/>
      <c r="G3627" s="356"/>
      <c r="H3627" s="358"/>
      <c r="I3627" s="359"/>
      <c r="J3627" s="360"/>
      <c r="K3627" s="360"/>
      <c r="L3627" s="22"/>
      <c r="M3627" s="356"/>
      <c r="N3627"/>
      <c r="O3627" s="361"/>
      <c r="P3627" s="356"/>
    </row>
    <row r="3628" spans="1:16">
      <c r="A3628" s="356"/>
      <c r="B3628" s="357"/>
      <c r="C3628" s="356"/>
      <c r="D3628" s="356"/>
      <c r="E3628" s="356"/>
      <c r="F3628" s="356"/>
      <c r="G3628" s="356"/>
      <c r="H3628" s="358"/>
      <c r="I3628" s="359"/>
      <c r="J3628" s="360"/>
      <c r="K3628" s="360"/>
      <c r="L3628" s="22"/>
      <c r="M3628" s="356"/>
      <c r="N3628"/>
      <c r="O3628" s="361"/>
      <c r="P3628" s="356"/>
    </row>
    <row r="3629" spans="1:16">
      <c r="A3629" s="356"/>
      <c r="B3629" s="357"/>
      <c r="C3629" s="356"/>
      <c r="D3629" s="356"/>
      <c r="E3629" s="356"/>
      <c r="F3629" s="356"/>
      <c r="G3629" s="356"/>
      <c r="H3629" s="358"/>
      <c r="I3629" s="359"/>
      <c r="J3629" s="360"/>
      <c r="K3629" s="360"/>
      <c r="L3629" s="22"/>
      <c r="M3629" s="356"/>
      <c r="N3629"/>
      <c r="O3629" s="361"/>
      <c r="P3629" s="356"/>
    </row>
    <row r="3630" spans="1:16">
      <c r="A3630" s="356"/>
      <c r="B3630" s="357"/>
      <c r="C3630" s="356"/>
      <c r="D3630" s="356"/>
      <c r="E3630" s="356"/>
      <c r="F3630" s="356"/>
      <c r="G3630" s="356"/>
      <c r="H3630" s="358"/>
      <c r="I3630" s="359"/>
      <c r="J3630" s="360"/>
      <c r="K3630" s="360"/>
      <c r="L3630" s="22"/>
      <c r="M3630" s="356"/>
      <c r="N3630"/>
      <c r="O3630" s="361"/>
      <c r="P3630" s="356"/>
    </row>
    <row r="3631" spans="1:16">
      <c r="A3631" s="356"/>
      <c r="B3631" s="357"/>
      <c r="C3631" s="356"/>
      <c r="D3631" s="356"/>
      <c r="E3631" s="356"/>
      <c r="F3631" s="356"/>
      <c r="G3631" s="356"/>
      <c r="H3631" s="358"/>
      <c r="I3631" s="359"/>
      <c r="J3631" s="360"/>
      <c r="K3631" s="360"/>
      <c r="L3631" s="22"/>
      <c r="M3631" s="356"/>
      <c r="N3631"/>
      <c r="O3631" s="361"/>
      <c r="P3631" s="356"/>
    </row>
    <row r="3632" spans="1:16">
      <c r="A3632" s="356"/>
      <c r="B3632" s="357"/>
      <c r="C3632" s="356"/>
      <c r="D3632" s="356"/>
      <c r="E3632" s="356"/>
      <c r="F3632" s="356"/>
      <c r="G3632" s="356"/>
      <c r="H3632" s="358"/>
      <c r="I3632" s="359"/>
      <c r="J3632" s="360"/>
      <c r="K3632" s="360"/>
      <c r="L3632" s="22"/>
      <c r="M3632" s="356"/>
      <c r="N3632"/>
      <c r="O3632" s="361"/>
      <c r="P3632" s="356"/>
    </row>
    <row r="3633" spans="1:16">
      <c r="A3633" s="356"/>
      <c r="B3633" s="357"/>
      <c r="C3633" s="356"/>
      <c r="D3633" s="356"/>
      <c r="E3633" s="356"/>
      <c r="F3633" s="356"/>
      <c r="G3633" s="356"/>
      <c r="H3633" s="358"/>
      <c r="I3633" s="359"/>
      <c r="J3633" s="360"/>
      <c r="K3633" s="360"/>
      <c r="L3633" s="22"/>
      <c r="M3633" s="356"/>
      <c r="N3633"/>
      <c r="O3633" s="361"/>
      <c r="P3633" s="356"/>
    </row>
    <row r="3634" spans="1:16">
      <c r="A3634" s="356"/>
      <c r="B3634" s="357"/>
      <c r="C3634" s="356"/>
      <c r="D3634" s="356"/>
      <c r="E3634" s="356"/>
      <c r="F3634" s="356"/>
      <c r="G3634" s="356"/>
      <c r="H3634" s="358"/>
      <c r="I3634" s="359"/>
      <c r="J3634" s="360"/>
      <c r="K3634" s="360"/>
      <c r="L3634" s="22"/>
      <c r="M3634" s="356"/>
      <c r="N3634"/>
      <c r="O3634" s="361"/>
      <c r="P3634" s="356"/>
    </row>
    <row r="3635" spans="1:16">
      <c r="A3635" s="356"/>
      <c r="B3635" s="357"/>
      <c r="C3635" s="356"/>
      <c r="D3635" s="356"/>
      <c r="E3635" s="356"/>
      <c r="F3635" s="356"/>
      <c r="G3635" s="356"/>
      <c r="H3635" s="358"/>
      <c r="I3635" s="359"/>
      <c r="J3635" s="360"/>
      <c r="K3635" s="360"/>
      <c r="L3635" s="22"/>
      <c r="M3635" s="356"/>
      <c r="N3635"/>
      <c r="O3635" s="361"/>
      <c r="P3635" s="356"/>
    </row>
    <row r="3636" spans="1:16">
      <c r="A3636" s="356"/>
      <c r="B3636" s="357"/>
      <c r="C3636" s="356"/>
      <c r="D3636" s="356"/>
      <c r="E3636" s="356"/>
      <c r="F3636" s="356"/>
      <c r="G3636" s="356"/>
      <c r="H3636" s="358"/>
      <c r="I3636" s="359"/>
      <c r="J3636" s="360"/>
      <c r="K3636" s="360"/>
      <c r="L3636" s="22"/>
      <c r="M3636" s="356"/>
      <c r="N3636"/>
      <c r="O3636" s="361"/>
      <c r="P3636" s="356"/>
    </row>
    <row r="3637" spans="1:16">
      <c r="A3637" s="356"/>
      <c r="B3637" s="357"/>
      <c r="C3637" s="356"/>
      <c r="D3637" s="356"/>
      <c r="E3637" s="356"/>
      <c r="F3637" s="356"/>
      <c r="G3637" s="356"/>
      <c r="H3637" s="358"/>
      <c r="I3637" s="359"/>
      <c r="J3637" s="360"/>
      <c r="K3637" s="360"/>
      <c r="L3637" s="22"/>
      <c r="M3637" s="356"/>
      <c r="N3637"/>
      <c r="O3637" s="361"/>
      <c r="P3637" s="356"/>
    </row>
    <row r="3638" spans="1:16">
      <c r="A3638" s="356"/>
      <c r="B3638" s="357"/>
      <c r="C3638" s="356"/>
      <c r="D3638" s="356"/>
      <c r="E3638" s="356"/>
      <c r="F3638" s="356"/>
      <c r="G3638" s="356"/>
      <c r="H3638" s="358"/>
      <c r="I3638" s="359"/>
      <c r="J3638" s="360"/>
      <c r="K3638" s="360"/>
      <c r="L3638" s="22"/>
      <c r="M3638" s="356"/>
      <c r="N3638"/>
      <c r="O3638" s="361"/>
      <c r="P3638" s="356"/>
    </row>
    <row r="3639" spans="1:16">
      <c r="A3639" s="356"/>
      <c r="B3639" s="357"/>
      <c r="C3639" s="356"/>
      <c r="D3639" s="356"/>
      <c r="E3639" s="356"/>
      <c r="F3639" s="356"/>
      <c r="G3639" s="356"/>
      <c r="H3639" s="358"/>
      <c r="I3639" s="359"/>
      <c r="J3639" s="360"/>
      <c r="K3639" s="360"/>
      <c r="L3639" s="22"/>
      <c r="M3639" s="356"/>
      <c r="N3639"/>
      <c r="O3639" s="361"/>
      <c r="P3639" s="356"/>
    </row>
    <row r="3640" spans="1:16">
      <c r="A3640" s="356"/>
      <c r="B3640" s="357"/>
      <c r="C3640" s="356"/>
      <c r="D3640" s="356"/>
      <c r="E3640" s="356"/>
      <c r="F3640" s="356"/>
      <c r="G3640" s="356"/>
      <c r="H3640" s="358"/>
      <c r="I3640" s="359"/>
      <c r="J3640" s="360"/>
      <c r="K3640" s="360"/>
      <c r="L3640" s="22"/>
      <c r="M3640" s="356"/>
      <c r="N3640"/>
      <c r="O3640" s="361"/>
      <c r="P3640" s="356"/>
    </row>
    <row r="3641" spans="1:16">
      <c r="A3641" s="356"/>
      <c r="B3641" s="357"/>
      <c r="C3641" s="356"/>
      <c r="D3641" s="356"/>
      <c r="E3641" s="356"/>
      <c r="F3641" s="356"/>
      <c r="G3641" s="356"/>
      <c r="H3641" s="358"/>
      <c r="I3641" s="359"/>
      <c r="J3641" s="360"/>
      <c r="K3641" s="360"/>
      <c r="L3641" s="22"/>
      <c r="M3641" s="356"/>
      <c r="N3641"/>
      <c r="O3641" s="361"/>
      <c r="P3641" s="356"/>
    </row>
    <row r="3642" spans="1:16">
      <c r="A3642" s="356"/>
      <c r="B3642" s="357"/>
      <c r="C3642" s="356"/>
      <c r="D3642" s="356"/>
      <c r="E3642" s="356"/>
      <c r="F3642" s="356"/>
      <c r="G3642" s="356"/>
      <c r="H3642" s="358"/>
      <c r="I3642" s="359"/>
      <c r="J3642" s="360"/>
      <c r="K3642" s="360"/>
      <c r="L3642" s="22"/>
      <c r="M3642" s="356"/>
      <c r="N3642"/>
      <c r="O3642" s="361"/>
      <c r="P3642" s="356"/>
    </row>
    <row r="3643" spans="1:16">
      <c r="A3643" s="356"/>
      <c r="B3643" s="357"/>
      <c r="C3643" s="356"/>
      <c r="D3643" s="356"/>
      <c r="E3643" s="356"/>
      <c r="F3643" s="356"/>
      <c r="G3643" s="356"/>
      <c r="H3643" s="358"/>
      <c r="I3643" s="359"/>
      <c r="J3643" s="360"/>
      <c r="K3643" s="360"/>
      <c r="L3643" s="22"/>
      <c r="M3643" s="356"/>
      <c r="N3643"/>
      <c r="O3643" s="361"/>
      <c r="P3643" s="356"/>
    </row>
    <row r="3644" spans="1:16">
      <c r="A3644" s="356"/>
      <c r="B3644" s="357"/>
      <c r="C3644" s="356"/>
      <c r="D3644" s="356"/>
      <c r="E3644" s="356"/>
      <c r="F3644" s="356"/>
      <c r="G3644" s="356"/>
      <c r="H3644" s="358"/>
      <c r="I3644" s="359"/>
      <c r="J3644" s="360"/>
      <c r="K3644" s="360"/>
      <c r="L3644" s="22"/>
      <c r="M3644" s="356"/>
      <c r="N3644"/>
      <c r="O3644" s="361"/>
      <c r="P3644" s="356"/>
    </row>
    <row r="3645" spans="1:16">
      <c r="A3645" s="356"/>
      <c r="B3645" s="357"/>
      <c r="C3645" s="356"/>
      <c r="D3645" s="356"/>
      <c r="E3645" s="356"/>
      <c r="F3645" s="356"/>
      <c r="G3645" s="356"/>
      <c r="H3645" s="358"/>
      <c r="I3645" s="359"/>
      <c r="J3645" s="360"/>
      <c r="K3645" s="360"/>
      <c r="L3645" s="22"/>
      <c r="M3645" s="356"/>
      <c r="N3645"/>
      <c r="O3645" s="361"/>
      <c r="P3645" s="356"/>
    </row>
    <row r="3646" spans="1:16">
      <c r="A3646" s="356"/>
      <c r="B3646" s="357"/>
      <c r="C3646" s="356"/>
      <c r="D3646" s="356"/>
      <c r="E3646" s="356"/>
      <c r="F3646" s="356"/>
      <c r="G3646" s="356"/>
      <c r="H3646" s="358"/>
      <c r="I3646" s="359"/>
      <c r="J3646" s="360"/>
      <c r="K3646" s="360"/>
      <c r="L3646" s="22"/>
      <c r="M3646" s="356"/>
      <c r="N3646"/>
      <c r="O3646" s="361"/>
      <c r="P3646" s="356"/>
    </row>
    <row r="3647" spans="1:16">
      <c r="A3647" s="356"/>
      <c r="B3647" s="357"/>
      <c r="C3647" s="356"/>
      <c r="D3647" s="356"/>
      <c r="E3647" s="356"/>
      <c r="F3647" s="356"/>
      <c r="G3647" s="356"/>
      <c r="H3647" s="358"/>
      <c r="I3647" s="359"/>
      <c r="J3647" s="360"/>
      <c r="K3647" s="360"/>
      <c r="L3647" s="22"/>
      <c r="M3647" s="356"/>
      <c r="N3647"/>
      <c r="O3647" s="361"/>
      <c r="P3647" s="356"/>
    </row>
    <row r="3648" spans="1:16">
      <c r="A3648" s="356"/>
      <c r="B3648" s="357"/>
      <c r="C3648" s="356"/>
      <c r="D3648" s="356"/>
      <c r="E3648" s="356"/>
      <c r="F3648" s="356"/>
      <c r="G3648" s="356"/>
      <c r="H3648" s="358"/>
      <c r="I3648" s="359"/>
      <c r="J3648" s="360"/>
      <c r="K3648" s="360"/>
      <c r="L3648" s="22"/>
      <c r="M3648" s="356"/>
      <c r="N3648"/>
      <c r="O3648" s="361"/>
      <c r="P3648" s="356"/>
    </row>
    <row r="3649" spans="1:16">
      <c r="A3649" s="356"/>
      <c r="B3649" s="357"/>
      <c r="C3649" s="356"/>
      <c r="D3649" s="356"/>
      <c r="E3649" s="356"/>
      <c r="F3649" s="356"/>
      <c r="G3649" s="356"/>
      <c r="H3649" s="358"/>
      <c r="I3649" s="359"/>
      <c r="J3649" s="360"/>
      <c r="K3649" s="360"/>
      <c r="L3649" s="22"/>
      <c r="M3649" s="356"/>
      <c r="N3649"/>
      <c r="O3649" s="361"/>
      <c r="P3649" s="356"/>
    </row>
    <row r="3650" spans="1:16">
      <c r="A3650" s="356"/>
      <c r="B3650" s="357"/>
      <c r="C3650" s="356"/>
      <c r="D3650" s="356"/>
      <c r="E3650" s="356"/>
      <c r="F3650" s="356"/>
      <c r="G3650" s="356"/>
      <c r="H3650" s="358"/>
      <c r="I3650" s="359"/>
      <c r="J3650" s="360"/>
      <c r="K3650" s="360"/>
      <c r="L3650" s="22"/>
      <c r="M3650" s="356"/>
      <c r="N3650"/>
      <c r="O3650" s="361"/>
      <c r="P3650" s="356"/>
    </row>
    <row r="3651" spans="1:16">
      <c r="A3651" s="356"/>
      <c r="B3651" s="357"/>
      <c r="C3651" s="356"/>
      <c r="D3651" s="356"/>
      <c r="E3651" s="356"/>
      <c r="F3651" s="356"/>
      <c r="G3651" s="356"/>
      <c r="H3651" s="358"/>
      <c r="I3651" s="359"/>
      <c r="J3651" s="360"/>
      <c r="K3651" s="360"/>
      <c r="L3651" s="22"/>
      <c r="M3651" s="356"/>
      <c r="N3651"/>
      <c r="O3651" s="361"/>
      <c r="P3651" s="356"/>
    </row>
    <row r="3652" spans="1:16">
      <c r="A3652" s="356"/>
      <c r="B3652" s="357"/>
      <c r="C3652" s="356"/>
      <c r="D3652" s="356"/>
      <c r="E3652" s="356"/>
      <c r="F3652" s="356"/>
      <c r="G3652" s="356"/>
      <c r="H3652" s="358"/>
      <c r="I3652" s="359"/>
      <c r="J3652" s="360"/>
      <c r="K3652" s="360"/>
      <c r="L3652" s="22"/>
      <c r="M3652" s="356"/>
      <c r="N3652"/>
      <c r="O3652" s="361"/>
      <c r="P3652" s="356"/>
    </row>
    <row r="3653" spans="1:16">
      <c r="A3653" s="356"/>
      <c r="B3653" s="357"/>
      <c r="C3653" s="356"/>
      <c r="D3653" s="356"/>
      <c r="E3653" s="356"/>
      <c r="F3653" s="356"/>
      <c r="G3653" s="356"/>
      <c r="H3653" s="358"/>
      <c r="I3653" s="359"/>
      <c r="J3653" s="360"/>
      <c r="K3653" s="360"/>
      <c r="L3653" s="22"/>
      <c r="M3653" s="356"/>
      <c r="N3653"/>
      <c r="O3653" s="361"/>
      <c r="P3653" s="356"/>
    </row>
    <row r="3654" spans="1:16">
      <c r="A3654" s="356"/>
      <c r="B3654" s="357"/>
      <c r="C3654" s="356"/>
      <c r="D3654" s="356"/>
      <c r="E3654" s="356"/>
      <c r="F3654" s="356"/>
      <c r="G3654" s="356"/>
      <c r="H3654" s="358"/>
      <c r="I3654" s="359"/>
      <c r="J3654" s="360"/>
      <c r="K3654" s="360"/>
      <c r="L3654" s="22"/>
      <c r="M3654" s="356"/>
      <c r="N3654"/>
      <c r="O3654" s="361"/>
      <c r="P3654" s="356"/>
    </row>
    <row r="3655" spans="1:16">
      <c r="A3655" s="356"/>
      <c r="B3655" s="357"/>
      <c r="C3655" s="356"/>
      <c r="D3655" s="356"/>
      <c r="E3655" s="356"/>
      <c r="F3655" s="356"/>
      <c r="G3655" s="356"/>
      <c r="H3655" s="358"/>
      <c r="I3655" s="359"/>
      <c r="J3655" s="360"/>
      <c r="K3655" s="360"/>
      <c r="L3655" s="22"/>
      <c r="M3655" s="356"/>
      <c r="N3655"/>
      <c r="O3655" s="361"/>
      <c r="P3655" s="356"/>
    </row>
    <row r="3656" spans="1:16">
      <c r="A3656" s="356"/>
      <c r="B3656" s="357"/>
      <c r="C3656" s="356"/>
      <c r="D3656" s="356"/>
      <c r="E3656" s="356"/>
      <c r="F3656" s="356"/>
      <c r="G3656" s="356"/>
      <c r="H3656" s="358"/>
      <c r="I3656" s="359"/>
      <c r="J3656" s="360"/>
      <c r="K3656" s="360"/>
      <c r="L3656" s="22"/>
      <c r="M3656" s="356"/>
      <c r="N3656"/>
      <c r="O3656" s="361"/>
      <c r="P3656" s="356"/>
    </row>
    <row r="3657" spans="1:16">
      <c r="A3657" s="356"/>
      <c r="B3657" s="357"/>
      <c r="C3657" s="356"/>
      <c r="D3657" s="356"/>
      <c r="E3657" s="356"/>
      <c r="F3657" s="356"/>
      <c r="G3657" s="356"/>
      <c r="H3657" s="358"/>
      <c r="I3657" s="359"/>
      <c r="J3657" s="360"/>
      <c r="K3657" s="360"/>
      <c r="L3657" s="22"/>
      <c r="M3657" s="356"/>
      <c r="N3657"/>
      <c r="O3657" s="361"/>
      <c r="P3657" s="356"/>
    </row>
    <row r="3658" spans="1:16">
      <c r="A3658" s="356"/>
      <c r="B3658" s="357"/>
      <c r="C3658" s="356"/>
      <c r="D3658" s="356"/>
      <c r="E3658" s="356"/>
      <c r="F3658" s="356"/>
      <c r="G3658" s="356"/>
      <c r="H3658" s="358"/>
      <c r="I3658" s="359"/>
      <c r="J3658" s="360"/>
      <c r="K3658" s="360"/>
      <c r="L3658" s="22"/>
      <c r="M3658" s="356"/>
      <c r="N3658"/>
      <c r="O3658" s="361"/>
      <c r="P3658" s="356"/>
    </row>
    <row r="3659" spans="1:16">
      <c r="A3659" s="356"/>
      <c r="B3659" s="357"/>
      <c r="C3659" s="356"/>
      <c r="D3659" s="356"/>
      <c r="E3659" s="356"/>
      <c r="F3659" s="356"/>
      <c r="G3659" s="356"/>
      <c r="H3659" s="358"/>
      <c r="I3659" s="359"/>
      <c r="J3659" s="360"/>
      <c r="K3659" s="360"/>
      <c r="L3659" s="22"/>
      <c r="M3659" s="356"/>
      <c r="N3659"/>
      <c r="O3659" s="361"/>
      <c r="P3659" s="356"/>
    </row>
    <row r="3660" spans="1:16">
      <c r="A3660" s="356"/>
      <c r="B3660" s="357"/>
      <c r="C3660" s="356"/>
      <c r="D3660" s="356"/>
      <c r="E3660" s="356"/>
      <c r="F3660" s="356"/>
      <c r="G3660" s="356"/>
      <c r="H3660" s="358"/>
      <c r="I3660" s="359"/>
      <c r="J3660" s="360"/>
      <c r="K3660" s="360"/>
      <c r="L3660" s="22"/>
      <c r="M3660" s="356"/>
      <c r="N3660"/>
      <c r="O3660" s="361"/>
      <c r="P3660" s="356"/>
    </row>
    <row r="3661" spans="1:16">
      <c r="A3661" s="356"/>
      <c r="B3661" s="357"/>
      <c r="C3661" s="356"/>
      <c r="D3661" s="356"/>
      <c r="E3661" s="356"/>
      <c r="F3661" s="356"/>
      <c r="G3661" s="356"/>
      <c r="H3661" s="358"/>
      <c r="I3661" s="359"/>
      <c r="J3661" s="360"/>
      <c r="K3661" s="360"/>
      <c r="L3661" s="22"/>
      <c r="M3661" s="356"/>
      <c r="N3661"/>
      <c r="O3661" s="361"/>
      <c r="P3661" s="356"/>
    </row>
    <row r="3662" spans="1:16">
      <c r="A3662" s="356"/>
      <c r="B3662" s="357"/>
      <c r="C3662" s="356"/>
      <c r="D3662" s="356"/>
      <c r="E3662" s="356"/>
      <c r="F3662" s="356"/>
      <c r="G3662" s="356"/>
      <c r="H3662" s="358"/>
      <c r="I3662" s="359"/>
      <c r="J3662" s="360"/>
      <c r="K3662" s="360"/>
      <c r="L3662" s="22"/>
      <c r="M3662" s="356"/>
      <c r="N3662"/>
      <c r="O3662" s="361"/>
      <c r="P3662" s="356"/>
    </row>
    <row r="3663" spans="1:16">
      <c r="A3663" s="356"/>
      <c r="B3663" s="357"/>
      <c r="C3663" s="356"/>
      <c r="D3663" s="356"/>
      <c r="E3663" s="356"/>
      <c r="F3663" s="356"/>
      <c r="G3663" s="356"/>
      <c r="H3663" s="358"/>
      <c r="I3663" s="359"/>
      <c r="J3663" s="360"/>
      <c r="K3663" s="360"/>
      <c r="L3663" s="22"/>
      <c r="M3663" s="356"/>
      <c r="N3663"/>
      <c r="O3663" s="361"/>
      <c r="P3663" s="356"/>
    </row>
    <row r="3664" spans="1:16">
      <c r="A3664" s="356"/>
      <c r="B3664" s="357"/>
      <c r="C3664" s="356"/>
      <c r="D3664" s="356"/>
      <c r="E3664" s="356"/>
      <c r="F3664" s="356"/>
      <c r="G3664" s="356"/>
      <c r="H3664" s="358"/>
      <c r="I3664" s="359"/>
      <c r="J3664" s="360"/>
      <c r="K3664" s="360"/>
      <c r="L3664" s="22"/>
      <c r="M3664" s="356"/>
      <c r="N3664"/>
      <c r="O3664" s="361"/>
      <c r="P3664" s="356"/>
    </row>
    <row r="3665" spans="1:16">
      <c r="A3665" s="356"/>
      <c r="B3665" s="357"/>
      <c r="C3665" s="356"/>
      <c r="D3665" s="356"/>
      <c r="E3665" s="356"/>
      <c r="F3665" s="356"/>
      <c r="G3665" s="356"/>
      <c r="H3665" s="358"/>
      <c r="I3665" s="359"/>
      <c r="J3665" s="360"/>
      <c r="K3665" s="360"/>
      <c r="L3665" s="22"/>
      <c r="M3665" s="356"/>
      <c r="N3665"/>
      <c r="O3665" s="361"/>
      <c r="P3665" s="356"/>
    </row>
    <row r="3666" spans="1:16">
      <c r="A3666" s="356"/>
      <c r="B3666" s="357"/>
      <c r="C3666" s="356"/>
      <c r="D3666" s="356"/>
      <c r="E3666" s="356"/>
      <c r="F3666" s="356"/>
      <c r="G3666" s="356"/>
      <c r="H3666" s="358"/>
      <c r="I3666" s="359"/>
      <c r="J3666" s="360"/>
      <c r="K3666" s="360"/>
      <c r="L3666" s="22"/>
      <c r="M3666" s="356"/>
      <c r="N3666"/>
      <c r="O3666" s="361"/>
      <c r="P3666" s="356"/>
    </row>
    <row r="3667" spans="1:16">
      <c r="A3667" s="356"/>
      <c r="B3667" s="357"/>
      <c r="C3667" s="356"/>
      <c r="D3667" s="356"/>
      <c r="E3667" s="356"/>
      <c r="F3667" s="356"/>
      <c r="G3667" s="356"/>
      <c r="H3667" s="358"/>
      <c r="I3667" s="359"/>
      <c r="J3667" s="360"/>
      <c r="K3667" s="360"/>
      <c r="L3667" s="22"/>
      <c r="M3667" s="356"/>
      <c r="N3667"/>
      <c r="O3667" s="361"/>
      <c r="P3667" s="356"/>
    </row>
    <row r="3668" spans="1:16">
      <c r="A3668" s="356"/>
      <c r="B3668" s="357"/>
      <c r="C3668" s="356"/>
      <c r="D3668" s="356"/>
      <c r="E3668" s="356"/>
      <c r="F3668" s="356"/>
      <c r="G3668" s="356"/>
      <c r="H3668" s="358"/>
      <c r="I3668" s="359"/>
      <c r="J3668" s="360"/>
      <c r="K3668" s="360"/>
      <c r="L3668" s="22"/>
      <c r="M3668" s="356"/>
      <c r="N3668"/>
      <c r="O3668" s="361"/>
      <c r="P3668" s="356"/>
    </row>
    <row r="3669" spans="1:16">
      <c r="A3669" s="356"/>
      <c r="B3669" s="357"/>
      <c r="C3669" s="356"/>
      <c r="D3669" s="356"/>
      <c r="E3669" s="356"/>
      <c r="F3669" s="356"/>
      <c r="G3669" s="356"/>
      <c r="H3669" s="358"/>
      <c r="I3669" s="359"/>
      <c r="J3669" s="360"/>
      <c r="K3669" s="360"/>
      <c r="L3669" s="22"/>
      <c r="M3669" s="356"/>
      <c r="N3669"/>
      <c r="O3669" s="361"/>
      <c r="P3669" s="356"/>
    </row>
    <row r="3670" spans="1:16">
      <c r="A3670" s="356"/>
      <c r="B3670" s="357"/>
      <c r="C3670" s="356"/>
      <c r="D3670" s="356"/>
      <c r="E3670" s="356"/>
      <c r="F3670" s="356"/>
      <c r="G3670" s="356"/>
      <c r="H3670" s="358"/>
      <c r="I3670" s="359"/>
      <c r="J3670" s="360"/>
      <c r="K3670" s="360"/>
      <c r="L3670" s="22"/>
      <c r="M3670" s="356"/>
      <c r="N3670"/>
      <c r="O3670" s="361"/>
      <c r="P3670" s="356"/>
    </row>
    <row r="3671" spans="1:16">
      <c r="A3671" s="356"/>
      <c r="B3671" s="357"/>
      <c r="C3671" s="356"/>
      <c r="D3671" s="356"/>
      <c r="E3671" s="356"/>
      <c r="F3671" s="356"/>
      <c r="G3671" s="356"/>
      <c r="H3671" s="358"/>
      <c r="I3671" s="359"/>
      <c r="J3671" s="360"/>
      <c r="K3671" s="360"/>
      <c r="L3671" s="22"/>
      <c r="M3671" s="356"/>
      <c r="N3671"/>
      <c r="O3671" s="361"/>
      <c r="P3671" s="356"/>
    </row>
    <row r="3672" spans="1:16">
      <c r="A3672" s="356"/>
      <c r="B3672" s="357"/>
      <c r="C3672" s="356"/>
      <c r="D3672" s="356"/>
      <c r="E3672" s="356"/>
      <c r="F3672" s="356"/>
      <c r="G3672" s="356"/>
      <c r="H3672" s="358"/>
      <c r="I3672" s="359"/>
      <c r="J3672" s="360"/>
      <c r="K3672" s="360"/>
      <c r="L3672" s="22"/>
      <c r="M3672" s="356"/>
      <c r="N3672"/>
      <c r="O3672" s="361"/>
      <c r="P3672" s="356"/>
    </row>
    <row r="3673" spans="1:16">
      <c r="A3673" s="356"/>
      <c r="B3673" s="357"/>
      <c r="C3673" s="356"/>
      <c r="D3673" s="356"/>
      <c r="E3673" s="356"/>
      <c r="F3673" s="356"/>
      <c r="G3673" s="356"/>
      <c r="H3673" s="358"/>
      <c r="I3673" s="359"/>
      <c r="J3673" s="360"/>
      <c r="K3673" s="360"/>
      <c r="L3673" s="22"/>
      <c r="M3673" s="356"/>
      <c r="N3673"/>
      <c r="O3673" s="361"/>
      <c r="P3673" s="356"/>
    </row>
    <row r="3674" spans="1:16">
      <c r="A3674" s="356"/>
      <c r="B3674" s="357"/>
      <c r="C3674" s="356"/>
      <c r="D3674" s="356"/>
      <c r="E3674" s="356"/>
      <c r="F3674" s="356"/>
      <c r="G3674" s="356"/>
      <c r="H3674" s="358"/>
      <c r="I3674" s="359"/>
      <c r="J3674" s="360"/>
      <c r="K3674" s="360"/>
      <c r="L3674" s="22"/>
      <c r="M3674" s="356"/>
      <c r="N3674"/>
      <c r="O3674" s="361"/>
      <c r="P3674" s="356"/>
    </row>
    <row r="3675" spans="1:16">
      <c r="A3675" s="356"/>
      <c r="B3675" s="357"/>
      <c r="C3675" s="356"/>
      <c r="D3675" s="356"/>
      <c r="E3675" s="356"/>
      <c r="F3675" s="356"/>
      <c r="G3675" s="356"/>
      <c r="H3675" s="358"/>
      <c r="I3675" s="359"/>
      <c r="J3675" s="360"/>
      <c r="K3675" s="360"/>
      <c r="L3675" s="22"/>
      <c r="M3675" s="356"/>
      <c r="N3675"/>
      <c r="O3675" s="361"/>
      <c r="P3675" s="356"/>
    </row>
    <row r="3676" spans="1:16">
      <c r="A3676" s="356"/>
      <c r="B3676" s="357"/>
      <c r="C3676" s="356"/>
      <c r="D3676" s="356"/>
      <c r="E3676" s="356"/>
      <c r="F3676" s="356"/>
      <c r="G3676" s="356"/>
      <c r="H3676" s="358"/>
      <c r="I3676" s="359"/>
      <c r="J3676" s="360"/>
      <c r="K3676" s="360"/>
      <c r="L3676" s="22"/>
      <c r="M3676" s="356"/>
      <c r="N3676"/>
      <c r="O3676" s="361"/>
      <c r="P3676" s="356"/>
    </row>
    <row r="3677" spans="1:16">
      <c r="A3677" s="356"/>
      <c r="B3677" s="357"/>
      <c r="C3677" s="356"/>
      <c r="D3677" s="356"/>
      <c r="E3677" s="356"/>
      <c r="F3677" s="356"/>
      <c r="G3677" s="356"/>
      <c r="H3677" s="358"/>
      <c r="I3677" s="359"/>
      <c r="J3677" s="360"/>
      <c r="K3677" s="360"/>
      <c r="L3677" s="22"/>
      <c r="M3677" s="356"/>
      <c r="N3677"/>
      <c r="O3677" s="361"/>
      <c r="P3677" s="356"/>
    </row>
    <row r="3678" spans="1:16">
      <c r="A3678" s="356"/>
      <c r="B3678" s="357"/>
      <c r="C3678" s="356"/>
      <c r="D3678" s="356"/>
      <c r="E3678" s="356"/>
      <c r="F3678" s="356"/>
      <c r="G3678" s="356"/>
      <c r="H3678" s="358"/>
      <c r="I3678" s="359"/>
      <c r="J3678" s="360"/>
      <c r="K3678" s="360"/>
      <c r="L3678" s="22"/>
      <c r="M3678" s="356"/>
      <c r="N3678"/>
      <c r="O3678" s="361"/>
      <c r="P3678" s="356"/>
    </row>
    <row r="3679" spans="1:16">
      <c r="A3679" s="356"/>
      <c r="B3679" s="357"/>
      <c r="C3679" s="356"/>
      <c r="D3679" s="356"/>
      <c r="E3679" s="356"/>
      <c r="F3679" s="356"/>
      <c r="G3679" s="356"/>
      <c r="H3679" s="358"/>
      <c r="I3679" s="359"/>
      <c r="J3679" s="360"/>
      <c r="K3679" s="360"/>
      <c r="L3679" s="22"/>
      <c r="M3679" s="356"/>
      <c r="N3679"/>
      <c r="O3679" s="361"/>
      <c r="P3679" s="356"/>
    </row>
    <row r="3680" spans="1:16">
      <c r="A3680" s="356"/>
      <c r="B3680" s="357"/>
      <c r="C3680" s="356"/>
      <c r="D3680" s="356"/>
      <c r="E3680" s="356"/>
      <c r="F3680" s="356"/>
      <c r="G3680" s="356"/>
      <c r="H3680" s="358"/>
      <c r="I3680" s="359"/>
      <c r="J3680" s="360"/>
      <c r="K3680" s="360"/>
      <c r="L3680" s="22"/>
      <c r="M3680" s="356"/>
      <c r="N3680"/>
      <c r="O3680" s="361"/>
      <c r="P3680" s="356"/>
    </row>
    <row r="3681" spans="1:16">
      <c r="A3681" s="356"/>
      <c r="B3681" s="357"/>
      <c r="C3681" s="356"/>
      <c r="D3681" s="356"/>
      <c r="E3681" s="356"/>
      <c r="F3681" s="356"/>
      <c r="G3681" s="356"/>
      <c r="H3681" s="358"/>
      <c r="I3681" s="359"/>
      <c r="J3681" s="360"/>
      <c r="K3681" s="360"/>
      <c r="L3681" s="22"/>
      <c r="M3681" s="356"/>
      <c r="N3681"/>
      <c r="O3681" s="361"/>
      <c r="P3681" s="356"/>
    </row>
    <row r="3682" spans="1:16">
      <c r="A3682" s="356"/>
      <c r="B3682" s="357"/>
      <c r="C3682" s="356"/>
      <c r="D3682" s="356"/>
      <c r="E3682" s="356"/>
      <c r="F3682" s="356"/>
      <c r="G3682" s="356"/>
      <c r="H3682" s="358"/>
      <c r="I3682" s="359"/>
      <c r="J3682" s="360"/>
      <c r="K3682" s="360"/>
      <c r="L3682" s="22"/>
      <c r="M3682" s="356"/>
      <c r="N3682"/>
      <c r="O3682" s="361"/>
      <c r="P3682" s="356"/>
    </row>
    <row r="3683" spans="1:16">
      <c r="A3683" s="356"/>
      <c r="B3683" s="357"/>
      <c r="C3683" s="356"/>
      <c r="D3683" s="356"/>
      <c r="E3683" s="356"/>
      <c r="F3683" s="356"/>
      <c r="G3683" s="356"/>
      <c r="H3683" s="358"/>
      <c r="I3683" s="359"/>
      <c r="J3683" s="360"/>
      <c r="K3683" s="360"/>
      <c r="L3683" s="22"/>
      <c r="M3683" s="356"/>
      <c r="N3683"/>
      <c r="O3683" s="361"/>
      <c r="P3683" s="356"/>
    </row>
    <row r="3684" spans="1:16">
      <c r="A3684" s="356"/>
      <c r="B3684" s="357"/>
      <c r="C3684" s="356"/>
      <c r="D3684" s="356"/>
      <c r="E3684" s="356"/>
      <c r="F3684" s="356"/>
      <c r="G3684" s="356"/>
      <c r="H3684" s="358"/>
      <c r="I3684" s="359"/>
      <c r="J3684" s="360"/>
      <c r="K3684" s="360"/>
      <c r="L3684" s="22"/>
      <c r="M3684" s="356"/>
      <c r="N3684"/>
      <c r="O3684" s="361"/>
      <c r="P3684" s="356"/>
    </row>
    <row r="3685" spans="1:16">
      <c r="A3685" s="356"/>
      <c r="B3685" s="357"/>
      <c r="C3685" s="356"/>
      <c r="D3685" s="356"/>
      <c r="E3685" s="356"/>
      <c r="F3685" s="356"/>
      <c r="G3685" s="356"/>
      <c r="H3685" s="358"/>
      <c r="I3685" s="359"/>
      <c r="J3685" s="360"/>
      <c r="K3685" s="360"/>
      <c r="L3685" s="22"/>
      <c r="M3685" s="356"/>
      <c r="N3685"/>
      <c r="O3685" s="361"/>
      <c r="P3685" s="356"/>
    </row>
    <row r="3686" spans="1:16">
      <c r="A3686" s="356"/>
      <c r="B3686" s="357"/>
      <c r="C3686" s="356"/>
      <c r="D3686" s="356"/>
      <c r="E3686" s="356"/>
      <c r="F3686" s="356"/>
      <c r="G3686" s="356"/>
      <c r="H3686" s="358"/>
      <c r="I3686" s="359"/>
      <c r="J3686" s="360"/>
      <c r="K3686" s="360"/>
      <c r="L3686" s="22"/>
      <c r="M3686" s="356"/>
      <c r="N3686"/>
      <c r="O3686" s="361"/>
      <c r="P3686" s="356"/>
    </row>
    <row r="3687" spans="1:16">
      <c r="A3687" s="356"/>
      <c r="B3687" s="357"/>
      <c r="C3687" s="356"/>
      <c r="D3687" s="356"/>
      <c r="E3687" s="356"/>
      <c r="F3687" s="356"/>
      <c r="G3687" s="356"/>
      <c r="H3687" s="358"/>
      <c r="I3687" s="359"/>
      <c r="J3687" s="360"/>
      <c r="K3687" s="360"/>
      <c r="L3687" s="22"/>
      <c r="M3687" s="356"/>
      <c r="N3687"/>
      <c r="O3687" s="361"/>
      <c r="P3687" s="356"/>
    </row>
    <row r="3688" spans="1:16">
      <c r="A3688" s="356"/>
      <c r="B3688" s="357"/>
      <c r="C3688" s="356"/>
      <c r="D3688" s="356"/>
      <c r="E3688" s="356"/>
      <c r="F3688" s="356"/>
      <c r="G3688" s="356"/>
      <c r="H3688" s="358"/>
      <c r="I3688" s="359"/>
      <c r="J3688" s="360"/>
      <c r="K3688" s="360"/>
      <c r="L3688" s="22"/>
      <c r="M3688" s="356"/>
      <c r="N3688"/>
      <c r="O3688" s="361"/>
      <c r="P3688" s="356"/>
    </row>
    <row r="3689" spans="1:16">
      <c r="A3689" s="356"/>
      <c r="B3689" s="357"/>
      <c r="C3689" s="356"/>
      <c r="D3689" s="356"/>
      <c r="E3689" s="356"/>
      <c r="F3689" s="356"/>
      <c r="G3689" s="356"/>
      <c r="H3689" s="358"/>
      <c r="I3689" s="359"/>
      <c r="J3689" s="360"/>
      <c r="K3689" s="360"/>
      <c r="L3689" s="22"/>
      <c r="M3689" s="356"/>
      <c r="N3689"/>
      <c r="O3689" s="361"/>
      <c r="P3689" s="356"/>
    </row>
    <row r="3690" spans="1:16">
      <c r="A3690" s="356"/>
      <c r="B3690" s="357"/>
      <c r="C3690" s="356"/>
      <c r="D3690" s="356"/>
      <c r="E3690" s="356"/>
      <c r="F3690" s="356"/>
      <c r="G3690" s="356"/>
      <c r="H3690" s="358"/>
      <c r="I3690" s="359"/>
      <c r="J3690" s="360"/>
      <c r="K3690" s="360"/>
      <c r="L3690" s="22"/>
      <c r="M3690" s="356"/>
      <c r="N3690"/>
      <c r="O3690" s="361"/>
      <c r="P3690" s="356"/>
    </row>
    <row r="3691" spans="1:16">
      <c r="A3691" s="356"/>
      <c r="B3691" s="357"/>
      <c r="C3691" s="356"/>
      <c r="D3691" s="356"/>
      <c r="E3691" s="356"/>
      <c r="F3691" s="356"/>
      <c r="G3691" s="356"/>
      <c r="H3691" s="358"/>
      <c r="I3691" s="359"/>
      <c r="J3691" s="360"/>
      <c r="K3691" s="360"/>
      <c r="L3691" s="22"/>
      <c r="M3691" s="356"/>
      <c r="N3691"/>
      <c r="O3691" s="361"/>
      <c r="P3691" s="356"/>
    </row>
    <row r="3692" spans="1:16">
      <c r="A3692" s="356"/>
      <c r="B3692" s="357"/>
      <c r="C3692" s="356"/>
      <c r="D3692" s="356"/>
      <c r="E3692" s="356"/>
      <c r="F3692" s="356"/>
      <c r="G3692" s="356"/>
      <c r="H3692" s="358"/>
      <c r="I3692" s="359"/>
      <c r="J3692" s="360"/>
      <c r="K3692" s="360"/>
      <c r="L3692" s="22"/>
      <c r="M3692" s="356"/>
      <c r="N3692"/>
      <c r="O3692" s="361"/>
      <c r="P3692" s="356"/>
    </row>
    <row r="3693" spans="1:16">
      <c r="A3693" s="356"/>
      <c r="B3693" s="357"/>
      <c r="C3693" s="356"/>
      <c r="D3693" s="356"/>
      <c r="E3693" s="356"/>
      <c r="F3693" s="356"/>
      <c r="G3693" s="356"/>
      <c r="H3693" s="358"/>
      <c r="I3693" s="359"/>
      <c r="J3693" s="360"/>
      <c r="K3693" s="360"/>
      <c r="L3693" s="22"/>
      <c r="M3693" s="356"/>
      <c r="N3693"/>
      <c r="O3693" s="361"/>
      <c r="P3693" s="356"/>
    </row>
    <row r="3694" spans="1:16">
      <c r="A3694" s="356"/>
      <c r="B3694" s="357"/>
      <c r="C3694" s="356"/>
      <c r="D3694" s="356"/>
      <c r="E3694" s="356"/>
      <c r="F3694" s="356"/>
      <c r="G3694" s="356"/>
      <c r="H3694" s="358"/>
      <c r="I3694" s="359"/>
      <c r="J3694" s="360"/>
      <c r="K3694" s="360"/>
      <c r="L3694" s="22"/>
      <c r="M3694" s="356"/>
      <c r="N3694"/>
      <c r="O3694" s="361"/>
      <c r="P3694" s="356"/>
    </row>
    <row r="3695" spans="1:16">
      <c r="A3695" s="356"/>
      <c r="B3695" s="357"/>
      <c r="C3695" s="356"/>
      <c r="D3695" s="356"/>
      <c r="E3695" s="356"/>
      <c r="F3695" s="356"/>
      <c r="G3695" s="356"/>
      <c r="H3695" s="358"/>
      <c r="I3695" s="359"/>
      <c r="J3695" s="360"/>
      <c r="K3695" s="360"/>
      <c r="L3695" s="22"/>
      <c r="M3695" s="356"/>
      <c r="N3695"/>
      <c r="O3695" s="361"/>
      <c r="P3695" s="356"/>
    </row>
    <row r="3696" spans="1:16">
      <c r="A3696" s="356"/>
      <c r="B3696" s="357"/>
      <c r="C3696" s="356"/>
      <c r="D3696" s="356"/>
      <c r="E3696" s="356"/>
      <c r="F3696" s="356"/>
      <c r="G3696" s="356"/>
      <c r="H3696" s="358"/>
      <c r="I3696" s="359"/>
      <c r="J3696" s="360"/>
      <c r="K3696" s="360"/>
      <c r="L3696" s="22"/>
      <c r="M3696" s="356"/>
      <c r="N3696"/>
      <c r="O3696" s="361"/>
      <c r="P3696" s="356"/>
    </row>
    <row r="3697" spans="1:16">
      <c r="A3697" s="356"/>
      <c r="B3697" s="357"/>
      <c r="C3697" s="356"/>
      <c r="D3697" s="356"/>
      <c r="E3697" s="356"/>
      <c r="F3697" s="356"/>
      <c r="G3697" s="356"/>
      <c r="H3697" s="358"/>
      <c r="I3697" s="359"/>
      <c r="J3697" s="360"/>
      <c r="K3697" s="360"/>
      <c r="L3697" s="22"/>
      <c r="M3697" s="356"/>
      <c r="N3697"/>
      <c r="O3697" s="361"/>
      <c r="P3697" s="356"/>
    </row>
    <row r="3698" spans="1:16">
      <c r="A3698" s="356"/>
      <c r="B3698" s="357"/>
      <c r="C3698" s="356"/>
      <c r="D3698" s="356"/>
      <c r="E3698" s="356"/>
      <c r="F3698" s="356"/>
      <c r="G3698" s="356"/>
      <c r="H3698" s="358"/>
      <c r="I3698" s="359"/>
      <c r="J3698" s="360"/>
      <c r="K3698" s="360"/>
      <c r="L3698" s="22"/>
      <c r="M3698" s="356"/>
      <c r="N3698"/>
      <c r="O3698" s="361"/>
      <c r="P3698" s="356"/>
    </row>
    <row r="3699" spans="1:16">
      <c r="A3699" s="356"/>
      <c r="B3699" s="357"/>
      <c r="C3699" s="356"/>
      <c r="D3699" s="356"/>
      <c r="E3699" s="356"/>
      <c r="F3699" s="356"/>
      <c r="G3699" s="356"/>
      <c r="H3699" s="358"/>
      <c r="I3699" s="359"/>
      <c r="J3699" s="360"/>
      <c r="K3699" s="360"/>
      <c r="L3699" s="22"/>
      <c r="M3699" s="356"/>
      <c r="N3699"/>
      <c r="O3699" s="361"/>
      <c r="P3699" s="356"/>
    </row>
    <row r="3700" spans="1:16">
      <c r="A3700" s="356"/>
      <c r="B3700" s="357"/>
      <c r="C3700" s="356"/>
      <c r="D3700" s="356"/>
      <c r="E3700" s="356"/>
      <c r="F3700" s="356"/>
      <c r="G3700" s="356"/>
      <c r="H3700" s="358"/>
      <c r="I3700" s="359"/>
      <c r="J3700" s="360"/>
      <c r="K3700" s="360"/>
      <c r="L3700" s="22"/>
      <c r="M3700" s="356"/>
      <c r="N3700"/>
      <c r="O3700" s="361"/>
      <c r="P3700" s="356"/>
    </row>
    <row r="3701" spans="1:16">
      <c r="A3701" s="356"/>
      <c r="B3701" s="357"/>
      <c r="C3701" s="356"/>
      <c r="D3701" s="356"/>
      <c r="E3701" s="356"/>
      <c r="F3701" s="356"/>
      <c r="G3701" s="356"/>
      <c r="H3701" s="358"/>
      <c r="I3701" s="359"/>
      <c r="J3701" s="360"/>
      <c r="K3701" s="360"/>
      <c r="L3701" s="22"/>
      <c r="M3701" s="356"/>
      <c r="N3701"/>
      <c r="O3701" s="361"/>
      <c r="P3701" s="356"/>
    </row>
    <row r="3702" spans="1:16">
      <c r="A3702" s="356"/>
      <c r="B3702" s="357"/>
      <c r="C3702" s="356"/>
      <c r="D3702" s="356"/>
      <c r="E3702" s="356"/>
      <c r="F3702" s="356"/>
      <c r="G3702" s="356"/>
      <c r="H3702" s="358"/>
      <c r="I3702" s="359"/>
      <c r="J3702" s="360"/>
      <c r="K3702" s="360"/>
      <c r="L3702" s="22"/>
      <c r="M3702" s="356"/>
      <c r="N3702"/>
      <c r="O3702" s="361"/>
      <c r="P3702" s="356"/>
    </row>
    <row r="3703" spans="1:16">
      <c r="A3703" s="356"/>
      <c r="B3703" s="357"/>
      <c r="C3703" s="356"/>
      <c r="D3703" s="356"/>
      <c r="E3703" s="356"/>
      <c r="F3703" s="356"/>
      <c r="G3703" s="356"/>
      <c r="H3703" s="358"/>
      <c r="I3703" s="359"/>
      <c r="J3703" s="360"/>
      <c r="K3703" s="360"/>
      <c r="L3703" s="22"/>
      <c r="M3703" s="356"/>
      <c r="N3703"/>
      <c r="O3703" s="361"/>
      <c r="P3703" s="356"/>
    </row>
    <row r="3704" spans="1:16">
      <c r="A3704" s="356"/>
      <c r="B3704" s="357"/>
      <c r="C3704" s="356"/>
      <c r="D3704" s="356"/>
      <c r="E3704" s="356"/>
      <c r="F3704" s="356"/>
      <c r="G3704" s="356"/>
      <c r="H3704" s="358"/>
      <c r="I3704" s="359"/>
      <c r="J3704" s="360"/>
      <c r="K3704" s="360"/>
      <c r="L3704" s="22"/>
      <c r="M3704" s="356"/>
      <c r="N3704"/>
      <c r="O3704" s="361"/>
      <c r="P3704" s="356"/>
    </row>
    <row r="3705" spans="1:16">
      <c r="A3705" s="356"/>
      <c r="B3705" s="357"/>
      <c r="C3705" s="356"/>
      <c r="D3705" s="356"/>
      <c r="E3705" s="356"/>
      <c r="F3705" s="356"/>
      <c r="G3705" s="356"/>
      <c r="H3705" s="358"/>
      <c r="I3705" s="359"/>
      <c r="J3705" s="360"/>
      <c r="K3705" s="360"/>
      <c r="L3705" s="22"/>
      <c r="M3705" s="356"/>
      <c r="N3705"/>
      <c r="O3705" s="361"/>
      <c r="P3705" s="356"/>
    </row>
    <row r="3706" spans="1:16">
      <c r="A3706" s="356"/>
      <c r="B3706" s="357"/>
      <c r="C3706" s="356"/>
      <c r="D3706" s="356"/>
      <c r="E3706" s="356"/>
      <c r="F3706" s="356"/>
      <c r="G3706" s="356"/>
      <c r="H3706" s="358"/>
      <c r="I3706" s="359"/>
      <c r="J3706" s="360"/>
      <c r="K3706" s="360"/>
      <c r="L3706" s="22"/>
      <c r="M3706" s="356"/>
      <c r="N3706"/>
      <c r="O3706" s="361"/>
      <c r="P3706" s="356"/>
    </row>
    <row r="3707" spans="1:16">
      <c r="A3707" s="356"/>
      <c r="B3707" s="357"/>
      <c r="C3707" s="356"/>
      <c r="D3707" s="356"/>
      <c r="E3707" s="356"/>
      <c r="F3707" s="356"/>
      <c r="G3707" s="356"/>
      <c r="H3707" s="358"/>
      <c r="I3707" s="359"/>
      <c r="J3707" s="360"/>
      <c r="K3707" s="360"/>
      <c r="L3707" s="22"/>
      <c r="M3707" s="356"/>
      <c r="N3707"/>
      <c r="O3707" s="361"/>
      <c r="P3707" s="356"/>
    </row>
    <row r="3708" spans="1:16">
      <c r="A3708" s="356"/>
      <c r="B3708" s="357"/>
      <c r="C3708" s="356"/>
      <c r="D3708" s="356"/>
      <c r="E3708" s="356"/>
      <c r="F3708" s="356"/>
      <c r="G3708" s="356"/>
      <c r="H3708" s="358"/>
      <c r="I3708" s="359"/>
      <c r="J3708" s="360"/>
      <c r="K3708" s="360"/>
      <c r="L3708" s="22"/>
      <c r="M3708" s="356"/>
      <c r="N3708"/>
      <c r="O3708" s="361"/>
      <c r="P3708" s="356"/>
    </row>
    <row r="3709" spans="1:16">
      <c r="A3709" s="356"/>
      <c r="B3709" s="357"/>
      <c r="C3709" s="356"/>
      <c r="D3709" s="356"/>
      <c r="E3709" s="356"/>
      <c r="F3709" s="356"/>
      <c r="G3709" s="356"/>
      <c r="H3709" s="358"/>
      <c r="I3709" s="359"/>
      <c r="J3709" s="360"/>
      <c r="K3709" s="360"/>
      <c r="L3709" s="22"/>
      <c r="M3709" s="356"/>
      <c r="N3709"/>
      <c r="O3709" s="361"/>
      <c r="P3709" s="356"/>
    </row>
    <row r="3710" spans="1:16">
      <c r="A3710" s="356"/>
      <c r="B3710" s="357"/>
      <c r="C3710" s="356"/>
      <c r="D3710" s="356"/>
      <c r="E3710" s="356"/>
      <c r="F3710" s="356"/>
      <c r="G3710" s="356"/>
      <c r="H3710" s="358"/>
      <c r="I3710" s="359"/>
      <c r="J3710" s="360"/>
      <c r="K3710" s="360"/>
      <c r="L3710" s="22"/>
      <c r="M3710" s="356"/>
      <c r="N3710"/>
      <c r="O3710" s="361"/>
      <c r="P3710" s="356"/>
    </row>
    <row r="3711" spans="1:16">
      <c r="A3711" s="356"/>
      <c r="B3711" s="357"/>
      <c r="C3711" s="356"/>
      <c r="D3711" s="356"/>
      <c r="E3711" s="356"/>
      <c r="F3711" s="356"/>
      <c r="G3711" s="356"/>
      <c r="H3711" s="358"/>
      <c r="I3711" s="359"/>
      <c r="J3711" s="360"/>
      <c r="K3711" s="360"/>
      <c r="L3711" s="22"/>
      <c r="M3711" s="356"/>
      <c r="N3711"/>
      <c r="O3711" s="361"/>
      <c r="P3711" s="356"/>
    </row>
    <row r="3712" spans="1:16">
      <c r="A3712" s="356"/>
      <c r="B3712" s="357"/>
      <c r="C3712" s="356"/>
      <c r="D3712" s="356"/>
      <c r="E3712" s="356"/>
      <c r="F3712" s="356"/>
      <c r="G3712" s="356"/>
      <c r="H3712" s="358"/>
      <c r="I3712" s="359"/>
      <c r="J3712" s="360"/>
      <c r="K3712" s="360"/>
      <c r="L3712" s="22"/>
      <c r="M3712" s="356"/>
      <c r="N3712"/>
      <c r="O3712" s="361"/>
      <c r="P3712" s="356"/>
    </row>
    <row r="3713" spans="1:16">
      <c r="A3713" s="356"/>
      <c r="B3713" s="357"/>
      <c r="C3713" s="356"/>
      <c r="D3713" s="356"/>
      <c r="E3713" s="356"/>
      <c r="F3713" s="356"/>
      <c r="G3713" s="356"/>
      <c r="H3713" s="358"/>
      <c r="I3713" s="359"/>
      <c r="J3713" s="360"/>
      <c r="K3713" s="360"/>
      <c r="L3713" s="22"/>
      <c r="M3713" s="356"/>
      <c r="N3713"/>
      <c r="O3713" s="361"/>
      <c r="P3713" s="356"/>
    </row>
    <row r="3714" spans="1:16">
      <c r="A3714" s="356"/>
      <c r="B3714" s="357"/>
      <c r="C3714" s="356"/>
      <c r="D3714" s="356"/>
      <c r="E3714" s="356"/>
      <c r="F3714" s="356"/>
      <c r="G3714" s="356"/>
      <c r="H3714" s="358"/>
      <c r="I3714" s="359"/>
      <c r="J3714" s="360"/>
      <c r="K3714" s="360"/>
      <c r="L3714" s="22"/>
      <c r="M3714" s="356"/>
      <c r="N3714"/>
      <c r="O3714" s="361"/>
      <c r="P3714" s="356"/>
    </row>
    <row r="3715" spans="1:16">
      <c r="A3715" s="356"/>
      <c r="B3715" s="357"/>
      <c r="C3715" s="356"/>
      <c r="D3715" s="356"/>
      <c r="E3715" s="356"/>
      <c r="F3715" s="356"/>
      <c r="G3715" s="356"/>
      <c r="H3715" s="358"/>
      <c r="I3715" s="359"/>
      <c r="J3715" s="360"/>
      <c r="K3715" s="360"/>
      <c r="L3715" s="22"/>
      <c r="M3715" s="356"/>
      <c r="N3715"/>
      <c r="O3715" s="361"/>
      <c r="P3715" s="356"/>
    </row>
    <row r="3716" spans="1:16">
      <c r="A3716" s="356"/>
      <c r="B3716" s="357"/>
      <c r="C3716" s="356"/>
      <c r="D3716" s="356"/>
      <c r="E3716" s="356"/>
      <c r="F3716" s="356"/>
      <c r="G3716" s="356"/>
      <c r="H3716" s="358"/>
      <c r="I3716" s="359"/>
      <c r="J3716" s="360"/>
      <c r="K3716" s="360"/>
      <c r="L3716" s="22"/>
      <c r="M3716" s="356"/>
      <c r="N3716"/>
      <c r="O3716" s="361"/>
      <c r="P3716" s="356"/>
    </row>
    <row r="3717" spans="1:16">
      <c r="A3717" s="356"/>
      <c r="B3717" s="357"/>
      <c r="C3717" s="356"/>
      <c r="D3717" s="356"/>
      <c r="E3717" s="356"/>
      <c r="F3717" s="356"/>
      <c r="G3717" s="356"/>
      <c r="H3717" s="358"/>
      <c r="I3717" s="359"/>
      <c r="J3717" s="360"/>
      <c r="K3717" s="360"/>
      <c r="L3717" s="22"/>
      <c r="M3717" s="356"/>
      <c r="N3717"/>
      <c r="O3717" s="361"/>
      <c r="P3717" s="356"/>
    </row>
    <row r="3718" spans="1:16">
      <c r="A3718" s="356"/>
      <c r="B3718" s="357"/>
      <c r="C3718" s="356"/>
      <c r="D3718" s="356"/>
      <c r="E3718" s="356"/>
      <c r="F3718" s="356"/>
      <c r="G3718" s="356"/>
      <c r="H3718" s="358"/>
      <c r="I3718" s="359"/>
      <c r="J3718" s="360"/>
      <c r="K3718" s="360"/>
      <c r="L3718" s="22"/>
      <c r="M3718" s="356"/>
      <c r="N3718"/>
      <c r="O3718" s="361"/>
      <c r="P3718" s="356"/>
    </row>
    <row r="3719" spans="1:16">
      <c r="A3719" s="356"/>
      <c r="B3719" s="357"/>
      <c r="C3719" s="356"/>
      <c r="D3719" s="356"/>
      <c r="E3719" s="356"/>
      <c r="F3719" s="356"/>
      <c r="G3719" s="356"/>
      <c r="H3719" s="358"/>
      <c r="I3719" s="359"/>
      <c r="J3719" s="360"/>
      <c r="K3719" s="360"/>
      <c r="L3719" s="22"/>
      <c r="M3719" s="356"/>
      <c r="N3719"/>
      <c r="O3719" s="361"/>
      <c r="P3719" s="356"/>
    </row>
    <row r="3720" spans="1:16">
      <c r="A3720" s="356"/>
      <c r="B3720" s="357"/>
      <c r="C3720" s="356"/>
      <c r="D3720" s="356"/>
      <c r="E3720" s="356"/>
      <c r="F3720" s="356"/>
      <c r="G3720" s="356"/>
      <c r="H3720" s="358"/>
      <c r="I3720" s="359"/>
      <c r="J3720" s="360"/>
      <c r="K3720" s="360"/>
      <c r="L3720" s="22"/>
      <c r="M3720" s="356"/>
      <c r="N3720"/>
      <c r="O3720" s="361"/>
      <c r="P3720" s="356"/>
    </row>
    <row r="3721" spans="1:16">
      <c r="A3721" s="356"/>
      <c r="B3721" s="357"/>
      <c r="C3721" s="356"/>
      <c r="D3721" s="356"/>
      <c r="E3721" s="356"/>
      <c r="F3721" s="356"/>
      <c r="G3721" s="356"/>
      <c r="H3721" s="358"/>
      <c r="I3721" s="359"/>
      <c r="J3721" s="360"/>
      <c r="K3721" s="360"/>
      <c r="L3721" s="22"/>
      <c r="M3721" s="356"/>
      <c r="N3721"/>
      <c r="O3721" s="361"/>
      <c r="P3721" s="356"/>
    </row>
    <row r="3722" spans="1:16">
      <c r="A3722" s="356"/>
      <c r="B3722" s="357"/>
      <c r="C3722" s="356"/>
      <c r="D3722" s="356"/>
      <c r="E3722" s="356"/>
      <c r="F3722" s="356"/>
      <c r="G3722" s="356"/>
      <c r="H3722" s="358"/>
      <c r="I3722" s="359"/>
      <c r="J3722" s="360"/>
      <c r="K3722" s="360"/>
      <c r="L3722" s="22"/>
      <c r="M3722" s="356"/>
      <c r="N3722"/>
      <c r="O3722" s="361"/>
      <c r="P3722" s="356"/>
    </row>
    <row r="3723" spans="1:16">
      <c r="A3723" s="356"/>
      <c r="B3723" s="357"/>
      <c r="C3723" s="356"/>
      <c r="D3723" s="356"/>
      <c r="E3723" s="356"/>
      <c r="F3723" s="356"/>
      <c r="G3723" s="356"/>
      <c r="H3723" s="358"/>
      <c r="I3723" s="359"/>
      <c r="J3723" s="360"/>
      <c r="K3723" s="360"/>
      <c r="L3723" s="22"/>
      <c r="M3723" s="356"/>
      <c r="N3723"/>
      <c r="O3723" s="361"/>
      <c r="P3723" s="356"/>
    </row>
    <row r="3724" spans="1:16">
      <c r="A3724" s="356"/>
      <c r="B3724" s="357"/>
      <c r="C3724" s="356"/>
      <c r="D3724" s="356"/>
      <c r="E3724" s="356"/>
      <c r="F3724" s="356"/>
      <c r="G3724" s="356"/>
      <c r="H3724" s="358"/>
      <c r="I3724" s="359"/>
      <c r="J3724" s="360"/>
      <c r="K3724" s="360"/>
      <c r="L3724" s="22"/>
      <c r="M3724" s="356"/>
      <c r="N3724"/>
      <c r="O3724" s="361"/>
      <c r="P3724" s="356"/>
    </row>
    <row r="3725" spans="1:16">
      <c r="A3725" s="356"/>
      <c r="B3725" s="357"/>
      <c r="C3725" s="356"/>
      <c r="D3725" s="356"/>
      <c r="E3725" s="356"/>
      <c r="F3725" s="356"/>
      <c r="G3725" s="356"/>
      <c r="H3725" s="358"/>
      <c r="I3725" s="359"/>
      <c r="J3725" s="360"/>
      <c r="K3725" s="360"/>
      <c r="L3725" s="22"/>
      <c r="M3725" s="356"/>
      <c r="N3725"/>
      <c r="O3725" s="361"/>
      <c r="P3725" s="356"/>
    </row>
    <row r="3726" spans="1:16">
      <c r="A3726" s="356"/>
      <c r="B3726" s="357"/>
      <c r="C3726" s="356"/>
      <c r="D3726" s="356"/>
      <c r="E3726" s="356"/>
      <c r="F3726" s="356"/>
      <c r="G3726" s="356"/>
      <c r="H3726" s="358"/>
      <c r="I3726" s="359"/>
      <c r="J3726" s="360"/>
      <c r="K3726" s="360"/>
      <c r="L3726" s="22"/>
      <c r="M3726" s="356"/>
      <c r="N3726"/>
      <c r="O3726" s="361"/>
      <c r="P3726" s="356"/>
    </row>
    <row r="3727" spans="1:16">
      <c r="A3727" s="356"/>
      <c r="B3727" s="357"/>
      <c r="C3727" s="356"/>
      <c r="D3727" s="356"/>
      <c r="E3727" s="356"/>
      <c r="F3727" s="356"/>
      <c r="G3727" s="356"/>
      <c r="H3727" s="358"/>
      <c r="I3727" s="359"/>
      <c r="J3727" s="360"/>
      <c r="K3727" s="360"/>
      <c r="L3727" s="22"/>
      <c r="M3727" s="356"/>
      <c r="N3727"/>
      <c r="O3727" s="361"/>
      <c r="P3727" s="356"/>
    </row>
    <row r="3728" spans="1:16">
      <c r="A3728" s="356"/>
      <c r="B3728" s="357"/>
      <c r="C3728" s="356"/>
      <c r="D3728" s="356"/>
      <c r="E3728" s="356"/>
      <c r="F3728" s="356"/>
      <c r="G3728" s="356"/>
      <c r="H3728" s="358"/>
      <c r="I3728" s="359"/>
      <c r="J3728" s="360"/>
      <c r="K3728" s="360"/>
      <c r="L3728" s="22"/>
      <c r="M3728" s="356"/>
      <c r="N3728"/>
      <c r="O3728" s="361"/>
      <c r="P3728" s="356"/>
    </row>
    <row r="3729" spans="1:16">
      <c r="A3729" s="356"/>
      <c r="B3729" s="357"/>
      <c r="C3729" s="356"/>
      <c r="D3729" s="356"/>
      <c r="E3729" s="356"/>
      <c r="F3729" s="356"/>
      <c r="G3729" s="356"/>
      <c r="H3729" s="358"/>
      <c r="I3729" s="359"/>
      <c r="J3729" s="360"/>
      <c r="K3729" s="360"/>
      <c r="L3729" s="22"/>
      <c r="M3729" s="356"/>
      <c r="N3729"/>
      <c r="O3729" s="361"/>
      <c r="P3729" s="356"/>
    </row>
    <row r="3730" spans="1:16">
      <c r="A3730" s="356"/>
      <c r="B3730" s="357"/>
      <c r="C3730" s="356"/>
      <c r="D3730" s="356"/>
      <c r="E3730" s="356"/>
      <c r="F3730" s="356"/>
      <c r="G3730" s="356"/>
      <c r="H3730" s="358"/>
      <c r="I3730" s="359"/>
      <c r="J3730" s="360"/>
      <c r="K3730" s="360"/>
      <c r="L3730" s="22"/>
      <c r="M3730" s="356"/>
      <c r="N3730"/>
      <c r="O3730" s="361"/>
      <c r="P3730" s="356"/>
    </row>
    <row r="3731" spans="1:16">
      <c r="A3731" s="356"/>
      <c r="B3731" s="357"/>
      <c r="C3731" s="356"/>
      <c r="D3731" s="356"/>
      <c r="E3731" s="356"/>
      <c r="F3731" s="356"/>
      <c r="G3731" s="356"/>
      <c r="H3731" s="358"/>
      <c r="I3731" s="359"/>
      <c r="J3731" s="360"/>
      <c r="K3731" s="360"/>
      <c r="L3731" s="22"/>
      <c r="M3731" s="356"/>
      <c r="N3731"/>
      <c r="O3731" s="361"/>
      <c r="P3731" s="356"/>
    </row>
    <row r="3732" spans="1:16">
      <c r="A3732" s="356"/>
      <c r="B3732" s="357"/>
      <c r="C3732" s="356"/>
      <c r="D3732" s="356"/>
      <c r="E3732" s="356"/>
      <c r="F3732" s="356"/>
      <c r="G3732" s="356"/>
      <c r="H3732" s="358"/>
      <c r="I3732" s="359"/>
      <c r="J3732" s="360"/>
      <c r="K3732" s="360"/>
      <c r="L3732" s="22"/>
      <c r="M3732" s="356"/>
      <c r="N3732"/>
      <c r="O3732" s="361"/>
      <c r="P3732" s="356"/>
    </row>
    <row r="3733" spans="1:16">
      <c r="A3733" s="356"/>
      <c r="B3733" s="357"/>
      <c r="C3733" s="356"/>
      <c r="D3733" s="356"/>
      <c r="E3733" s="356"/>
      <c r="F3733" s="356"/>
      <c r="G3733" s="356"/>
      <c r="H3733" s="358"/>
      <c r="I3733" s="359"/>
      <c r="J3733" s="360"/>
      <c r="K3733" s="360"/>
      <c r="L3733" s="22"/>
      <c r="M3733" s="356"/>
      <c r="N3733"/>
      <c r="O3733" s="361"/>
      <c r="P3733" s="356"/>
    </row>
    <row r="3734" spans="1:16">
      <c r="A3734" s="356"/>
      <c r="B3734" s="357"/>
      <c r="C3734" s="356"/>
      <c r="D3734" s="356"/>
      <c r="E3734" s="356"/>
      <c r="F3734" s="356"/>
      <c r="G3734" s="356"/>
      <c r="H3734" s="358"/>
      <c r="I3734" s="359"/>
      <c r="J3734" s="360"/>
      <c r="K3734" s="360"/>
      <c r="L3734" s="22"/>
      <c r="M3734" s="356"/>
      <c r="N3734"/>
      <c r="O3734" s="361"/>
      <c r="P3734" s="356"/>
    </row>
    <row r="3735" spans="1:16">
      <c r="A3735" s="356"/>
      <c r="B3735" s="357"/>
      <c r="C3735" s="356"/>
      <c r="D3735" s="356"/>
      <c r="E3735" s="356"/>
      <c r="F3735" s="356"/>
      <c r="G3735" s="356"/>
      <c r="H3735" s="358"/>
      <c r="I3735" s="359"/>
      <c r="J3735" s="360"/>
      <c r="K3735" s="360"/>
      <c r="L3735" s="22"/>
      <c r="M3735" s="356"/>
      <c r="N3735"/>
      <c r="O3735" s="361"/>
      <c r="P3735" s="356"/>
    </row>
    <row r="3736" spans="1:16">
      <c r="A3736" s="356"/>
      <c r="B3736" s="357"/>
      <c r="C3736" s="356"/>
      <c r="D3736" s="356"/>
      <c r="E3736" s="356"/>
      <c r="F3736" s="356"/>
      <c r="G3736" s="356"/>
      <c r="H3736" s="358"/>
      <c r="I3736" s="359"/>
      <c r="J3736" s="360"/>
      <c r="K3736" s="360"/>
      <c r="L3736" s="22"/>
      <c r="M3736" s="356"/>
      <c r="N3736"/>
      <c r="O3736" s="361"/>
      <c r="P3736" s="356"/>
    </row>
    <row r="3737" spans="1:16">
      <c r="A3737" s="356"/>
      <c r="B3737" s="357"/>
      <c r="C3737" s="356"/>
      <c r="D3737" s="356"/>
      <c r="E3737" s="356"/>
      <c r="F3737" s="356"/>
      <c r="G3737" s="356"/>
      <c r="H3737" s="358"/>
      <c r="I3737" s="359"/>
      <c r="J3737" s="360"/>
      <c r="K3737" s="360"/>
      <c r="L3737" s="22"/>
      <c r="M3737" s="356"/>
      <c r="N3737"/>
      <c r="O3737" s="361"/>
      <c r="P3737" s="356"/>
    </row>
    <row r="3738" spans="1:16">
      <c r="A3738" s="356"/>
      <c r="B3738" s="357"/>
      <c r="C3738" s="356"/>
      <c r="D3738" s="356"/>
      <c r="E3738" s="356"/>
      <c r="F3738" s="356"/>
      <c r="G3738" s="356"/>
      <c r="H3738" s="358"/>
      <c r="I3738" s="359"/>
      <c r="J3738" s="360"/>
      <c r="K3738" s="360"/>
      <c r="L3738" s="22"/>
      <c r="M3738" s="356"/>
      <c r="N3738"/>
      <c r="O3738" s="361"/>
      <c r="P3738" s="356"/>
    </row>
    <row r="3739" spans="1:16">
      <c r="A3739" s="356"/>
      <c r="B3739" s="357"/>
      <c r="C3739" s="356"/>
      <c r="D3739" s="356"/>
      <c r="E3739" s="356"/>
      <c r="F3739" s="356"/>
      <c r="G3739" s="356"/>
      <c r="H3739" s="358"/>
      <c r="I3739" s="359"/>
      <c r="J3739" s="360"/>
      <c r="K3739" s="360"/>
      <c r="L3739" s="22"/>
      <c r="M3739" s="356"/>
      <c r="N3739"/>
      <c r="O3739" s="361"/>
      <c r="P3739" s="356"/>
    </row>
    <row r="3740" spans="1:16">
      <c r="A3740" s="356"/>
      <c r="B3740" s="357"/>
      <c r="C3740" s="356"/>
      <c r="D3740" s="356"/>
      <c r="E3740" s="356"/>
      <c r="F3740" s="356"/>
      <c r="G3740" s="356"/>
      <c r="H3740" s="358"/>
      <c r="I3740" s="359"/>
      <c r="J3740" s="360"/>
      <c r="K3740" s="360"/>
      <c r="L3740" s="22"/>
      <c r="M3740" s="356"/>
      <c r="N3740"/>
      <c r="O3740" s="361"/>
      <c r="P3740" s="356"/>
    </row>
    <row r="3741" spans="1:16">
      <c r="A3741" s="356"/>
      <c r="B3741" s="357"/>
      <c r="C3741" s="356"/>
      <c r="D3741" s="356"/>
      <c r="E3741" s="356"/>
      <c r="F3741" s="356"/>
      <c r="G3741" s="356"/>
      <c r="H3741" s="358"/>
      <c r="I3741" s="359"/>
      <c r="J3741" s="360"/>
      <c r="K3741" s="360"/>
      <c r="L3741" s="22"/>
      <c r="M3741" s="356"/>
      <c r="N3741"/>
      <c r="O3741" s="361"/>
      <c r="P3741" s="356"/>
    </row>
    <row r="3742" spans="1:16">
      <c r="A3742" s="356"/>
      <c r="B3742" s="357"/>
      <c r="C3742" s="356"/>
      <c r="D3742" s="356"/>
      <c r="E3742" s="356"/>
      <c r="F3742" s="356"/>
      <c r="G3742" s="356"/>
      <c r="H3742" s="358"/>
      <c r="I3742" s="359"/>
      <c r="J3742" s="360"/>
      <c r="K3742" s="360"/>
      <c r="L3742" s="22"/>
      <c r="M3742" s="356"/>
      <c r="N3742"/>
      <c r="O3742" s="361"/>
      <c r="P3742" s="356"/>
    </row>
    <row r="3743" spans="1:16">
      <c r="A3743" s="356"/>
      <c r="B3743" s="357"/>
      <c r="C3743" s="356"/>
      <c r="D3743" s="356"/>
      <c r="E3743" s="356"/>
      <c r="F3743" s="356"/>
      <c r="G3743" s="356"/>
      <c r="H3743" s="358"/>
      <c r="I3743" s="359"/>
      <c r="J3743" s="360"/>
      <c r="K3743" s="360"/>
      <c r="L3743" s="22"/>
      <c r="M3743" s="356"/>
      <c r="N3743"/>
      <c r="O3743" s="361"/>
      <c r="P3743" s="356"/>
    </row>
    <row r="3744" spans="1:16">
      <c r="A3744" s="356"/>
      <c r="B3744" s="357"/>
      <c r="C3744" s="356"/>
      <c r="D3744" s="356"/>
      <c r="E3744" s="356"/>
      <c r="F3744" s="356"/>
      <c r="G3744" s="356"/>
      <c r="H3744" s="358"/>
      <c r="I3744" s="359"/>
      <c r="J3744" s="360"/>
      <c r="K3744" s="360"/>
      <c r="L3744" s="22"/>
      <c r="M3744" s="356"/>
      <c r="N3744"/>
      <c r="O3744" s="361"/>
      <c r="P3744" s="356"/>
    </row>
    <row r="3745" spans="1:16">
      <c r="A3745" s="356"/>
      <c r="B3745" s="357"/>
      <c r="C3745" s="356"/>
      <c r="D3745" s="356"/>
      <c r="E3745" s="356"/>
      <c r="F3745" s="356"/>
      <c r="G3745" s="356"/>
      <c r="H3745" s="358"/>
      <c r="I3745" s="359"/>
      <c r="J3745" s="360"/>
      <c r="K3745" s="360"/>
      <c r="L3745" s="22"/>
      <c r="M3745" s="356"/>
      <c r="N3745"/>
      <c r="O3745" s="361"/>
      <c r="P3745" s="356"/>
    </row>
    <row r="3746" spans="1:16">
      <c r="A3746" s="356"/>
      <c r="B3746" s="357"/>
      <c r="C3746" s="356"/>
      <c r="D3746" s="356"/>
      <c r="E3746" s="356"/>
      <c r="F3746" s="356"/>
      <c r="G3746" s="356"/>
      <c r="H3746" s="358"/>
      <c r="I3746" s="359"/>
      <c r="J3746" s="360"/>
      <c r="K3746" s="360"/>
      <c r="L3746" s="22"/>
      <c r="M3746" s="356"/>
      <c r="N3746"/>
      <c r="O3746" s="361"/>
      <c r="P3746" s="356"/>
    </row>
    <row r="3747" spans="1:16">
      <c r="A3747" s="356"/>
      <c r="B3747" s="357"/>
      <c r="C3747" s="356"/>
      <c r="D3747" s="356"/>
      <c r="E3747" s="356"/>
      <c r="F3747" s="356"/>
      <c r="G3747" s="356"/>
      <c r="H3747" s="358"/>
      <c r="I3747" s="359"/>
      <c r="J3747" s="360"/>
      <c r="K3747" s="360"/>
      <c r="L3747" s="22"/>
      <c r="M3747" s="356"/>
      <c r="N3747"/>
      <c r="O3747" s="361"/>
      <c r="P3747" s="356"/>
    </row>
    <row r="3748" spans="1:16">
      <c r="A3748" s="356"/>
      <c r="B3748" s="357"/>
      <c r="C3748" s="356"/>
      <c r="D3748" s="356"/>
      <c r="E3748" s="356"/>
      <c r="F3748" s="356"/>
      <c r="G3748" s="356"/>
      <c r="H3748" s="358"/>
      <c r="I3748" s="359"/>
      <c r="J3748" s="360"/>
      <c r="K3748" s="360"/>
      <c r="L3748" s="22"/>
      <c r="M3748" s="356"/>
      <c r="N3748"/>
      <c r="O3748" s="361"/>
      <c r="P3748" s="356"/>
    </row>
    <row r="3749" spans="1:16">
      <c r="A3749" s="356"/>
      <c r="B3749" s="357"/>
      <c r="C3749" s="356"/>
      <c r="D3749" s="356"/>
      <c r="E3749" s="356"/>
      <c r="F3749" s="356"/>
      <c r="G3749" s="356"/>
      <c r="H3749" s="358"/>
      <c r="I3749" s="359"/>
      <c r="J3749" s="360"/>
      <c r="K3749" s="360"/>
      <c r="L3749" s="22"/>
      <c r="M3749" s="356"/>
      <c r="N3749"/>
      <c r="O3749" s="361"/>
      <c r="P3749" s="356"/>
    </row>
    <row r="3750" spans="1:16">
      <c r="A3750" s="356"/>
      <c r="B3750" s="357"/>
      <c r="C3750" s="356"/>
      <c r="D3750" s="356"/>
      <c r="E3750" s="356"/>
      <c r="F3750" s="356"/>
      <c r="G3750" s="356"/>
      <c r="H3750" s="358"/>
      <c r="I3750" s="359"/>
      <c r="J3750" s="360"/>
      <c r="K3750" s="360"/>
      <c r="L3750" s="22"/>
      <c r="M3750" s="356"/>
      <c r="N3750"/>
      <c r="O3750" s="361"/>
      <c r="P3750" s="356"/>
    </row>
    <row r="3751" spans="1:16">
      <c r="A3751" s="356"/>
      <c r="B3751" s="357"/>
      <c r="C3751" s="356"/>
      <c r="D3751" s="356"/>
      <c r="E3751" s="356"/>
      <c r="F3751" s="356"/>
      <c r="G3751" s="356"/>
      <c r="H3751" s="358"/>
      <c r="I3751" s="359"/>
      <c r="J3751" s="360"/>
      <c r="K3751" s="360"/>
      <c r="L3751" s="22"/>
      <c r="M3751" s="356"/>
      <c r="N3751"/>
      <c r="O3751" s="361"/>
      <c r="P3751" s="356"/>
    </row>
    <row r="3752" spans="1:16">
      <c r="A3752" s="356"/>
      <c r="B3752" s="357"/>
      <c r="C3752" s="356"/>
      <c r="D3752" s="356"/>
      <c r="E3752" s="356"/>
      <c r="F3752" s="356"/>
      <c r="G3752" s="356"/>
      <c r="H3752" s="358"/>
      <c r="I3752" s="359"/>
      <c r="J3752" s="360"/>
      <c r="K3752" s="360"/>
      <c r="L3752" s="22"/>
      <c r="M3752" s="356"/>
      <c r="N3752"/>
      <c r="O3752" s="361"/>
      <c r="P3752" s="356"/>
    </row>
    <row r="3753" spans="1:16">
      <c r="A3753" s="356"/>
      <c r="B3753" s="357"/>
      <c r="C3753" s="356"/>
      <c r="D3753" s="356"/>
      <c r="E3753" s="356"/>
      <c r="F3753" s="356"/>
      <c r="G3753" s="356"/>
      <c r="H3753" s="358"/>
      <c r="I3753" s="359"/>
      <c r="J3753" s="360"/>
      <c r="K3753" s="360"/>
      <c r="L3753" s="22"/>
      <c r="M3753" s="356"/>
      <c r="N3753"/>
      <c r="O3753" s="361"/>
      <c r="P3753" s="356"/>
    </row>
    <row r="3754" spans="1:16">
      <c r="A3754" s="356"/>
      <c r="B3754" s="357"/>
      <c r="C3754" s="356"/>
      <c r="D3754" s="356"/>
      <c r="E3754" s="356"/>
      <c r="F3754" s="356"/>
      <c r="G3754" s="356"/>
      <c r="H3754" s="358"/>
      <c r="I3754" s="359"/>
      <c r="J3754" s="360"/>
      <c r="K3754" s="360"/>
      <c r="L3754" s="22"/>
      <c r="M3754" s="356"/>
      <c r="N3754"/>
      <c r="O3754" s="361"/>
      <c r="P3754" s="356"/>
    </row>
    <row r="3755" spans="1:16">
      <c r="A3755" s="356"/>
      <c r="B3755" s="357"/>
      <c r="C3755" s="356"/>
      <c r="D3755" s="356"/>
      <c r="E3755" s="356"/>
      <c r="F3755" s="356"/>
      <c r="G3755" s="356"/>
      <c r="H3755" s="358"/>
      <c r="I3755" s="359"/>
      <c r="J3755" s="360"/>
      <c r="K3755" s="360"/>
      <c r="L3755" s="22"/>
      <c r="M3755" s="356"/>
      <c r="N3755"/>
      <c r="O3755" s="361"/>
      <c r="P3755" s="356"/>
    </row>
    <row r="3756" spans="1:16">
      <c r="A3756" s="356"/>
      <c r="B3756" s="357"/>
      <c r="C3756" s="356"/>
      <c r="D3756" s="356"/>
      <c r="E3756" s="356"/>
      <c r="F3756" s="356"/>
      <c r="G3756" s="356"/>
      <c r="H3756" s="358"/>
      <c r="I3756" s="359"/>
      <c r="J3756" s="360"/>
      <c r="K3756" s="360"/>
      <c r="L3756" s="22"/>
      <c r="M3756" s="356"/>
      <c r="N3756"/>
      <c r="O3756" s="361"/>
      <c r="P3756" s="356"/>
    </row>
    <row r="3757" spans="1:16">
      <c r="A3757" s="356"/>
      <c r="B3757" s="357"/>
      <c r="C3757" s="356"/>
      <c r="D3757" s="356"/>
      <c r="E3757" s="356"/>
      <c r="F3757" s="356"/>
      <c r="G3757" s="356"/>
      <c r="H3757" s="358"/>
      <c r="I3757" s="359"/>
      <c r="J3757" s="360"/>
      <c r="K3757" s="360"/>
      <c r="L3757" s="22"/>
      <c r="M3757" s="356"/>
      <c r="N3757"/>
      <c r="O3757" s="361"/>
      <c r="P3757" s="356"/>
    </row>
    <row r="3758" spans="1:16">
      <c r="A3758" s="356"/>
      <c r="B3758" s="357"/>
      <c r="C3758" s="356"/>
      <c r="D3758" s="356"/>
      <c r="E3758" s="356"/>
      <c r="F3758" s="356"/>
      <c r="G3758" s="356"/>
      <c r="H3758" s="358"/>
      <c r="I3758" s="359"/>
      <c r="J3758" s="360"/>
      <c r="K3758" s="360"/>
      <c r="L3758" s="22"/>
      <c r="M3758" s="356"/>
      <c r="N3758"/>
      <c r="O3758" s="361"/>
      <c r="P3758" s="356"/>
    </row>
    <row r="3759" spans="1:16">
      <c r="A3759" s="356"/>
      <c r="B3759" s="357"/>
      <c r="C3759" s="356"/>
      <c r="D3759" s="356"/>
      <c r="E3759" s="356"/>
      <c r="F3759" s="356"/>
      <c r="G3759" s="356"/>
      <c r="H3759" s="358"/>
      <c r="I3759" s="359"/>
      <c r="J3759" s="360"/>
      <c r="K3759" s="360"/>
      <c r="L3759" s="22"/>
      <c r="M3759" s="356"/>
      <c r="N3759"/>
      <c r="O3759" s="361"/>
      <c r="P3759" s="356"/>
    </row>
    <row r="3760" spans="1:16">
      <c r="A3760" s="356"/>
      <c r="B3760" s="357"/>
      <c r="C3760" s="356"/>
      <c r="D3760" s="356"/>
      <c r="E3760" s="356"/>
      <c r="F3760" s="356"/>
      <c r="G3760" s="356"/>
      <c r="H3760" s="358"/>
      <c r="I3760" s="359"/>
      <c r="J3760" s="360"/>
      <c r="K3760" s="360"/>
      <c r="L3760" s="22"/>
      <c r="M3760" s="356"/>
      <c r="N3760"/>
      <c r="O3760" s="361"/>
      <c r="P3760" s="356"/>
    </row>
    <row r="3761" spans="1:16">
      <c r="A3761" s="356"/>
      <c r="B3761" s="357"/>
      <c r="C3761" s="356"/>
      <c r="D3761" s="356"/>
      <c r="E3761" s="356"/>
      <c r="F3761" s="356"/>
      <c r="G3761" s="356"/>
      <c r="H3761" s="358"/>
      <c r="I3761" s="359"/>
      <c r="J3761" s="360"/>
      <c r="K3761" s="360"/>
      <c r="L3761" s="22"/>
      <c r="M3761" s="356"/>
      <c r="N3761"/>
      <c r="O3761" s="361"/>
      <c r="P3761" s="356"/>
    </row>
    <row r="3762" spans="1:16">
      <c r="A3762" s="356"/>
      <c r="B3762" s="357"/>
      <c r="C3762" s="356"/>
      <c r="D3762" s="356"/>
      <c r="E3762" s="356"/>
      <c r="F3762" s="356"/>
      <c r="G3762" s="356"/>
      <c r="H3762" s="358"/>
      <c r="I3762" s="359"/>
      <c r="J3762" s="360"/>
      <c r="K3762" s="360"/>
      <c r="L3762" s="22"/>
      <c r="M3762" s="356"/>
      <c r="N3762"/>
      <c r="O3762" s="361"/>
      <c r="P3762" s="356"/>
    </row>
    <row r="3763" spans="1:16">
      <c r="A3763" s="356"/>
      <c r="B3763" s="357"/>
      <c r="C3763" s="356"/>
      <c r="D3763" s="356"/>
      <c r="E3763" s="356"/>
      <c r="F3763" s="356"/>
      <c r="G3763" s="356"/>
      <c r="H3763" s="358"/>
      <c r="I3763" s="359"/>
      <c r="J3763" s="360"/>
      <c r="K3763" s="360"/>
      <c r="L3763" s="22"/>
      <c r="M3763" s="356"/>
      <c r="N3763"/>
      <c r="O3763" s="361"/>
      <c r="P3763" s="356"/>
    </row>
    <row r="3764" spans="1:16">
      <c r="A3764" s="356"/>
      <c r="B3764" s="357"/>
      <c r="C3764" s="356"/>
      <c r="D3764" s="356"/>
      <c r="E3764" s="356"/>
      <c r="F3764" s="356"/>
      <c r="G3764" s="356"/>
      <c r="H3764" s="358"/>
      <c r="I3764" s="359"/>
      <c r="J3764" s="360"/>
      <c r="K3764" s="360"/>
      <c r="L3764" s="22"/>
      <c r="M3764" s="356"/>
      <c r="N3764"/>
      <c r="O3764" s="361"/>
      <c r="P3764" s="356"/>
    </row>
    <row r="3765" spans="1:16">
      <c r="A3765" s="356"/>
      <c r="B3765" s="357"/>
      <c r="C3765" s="356"/>
      <c r="D3765" s="356"/>
      <c r="E3765" s="356"/>
      <c r="F3765" s="356"/>
      <c r="G3765" s="356"/>
      <c r="H3765" s="358"/>
      <c r="I3765" s="359"/>
      <c r="J3765" s="360"/>
      <c r="K3765" s="360"/>
      <c r="L3765" s="22"/>
      <c r="M3765" s="356"/>
      <c r="N3765"/>
      <c r="O3765" s="361"/>
      <c r="P3765" s="356"/>
    </row>
    <row r="3766" spans="1:16">
      <c r="A3766" s="356"/>
      <c r="B3766" s="357"/>
      <c r="C3766" s="356"/>
      <c r="D3766" s="356"/>
      <c r="E3766" s="356"/>
      <c r="F3766" s="356"/>
      <c r="G3766" s="356"/>
      <c r="H3766" s="358"/>
      <c r="I3766" s="359"/>
      <c r="J3766" s="360"/>
      <c r="K3766" s="360"/>
      <c r="L3766" s="22"/>
      <c r="M3766" s="356"/>
      <c r="N3766"/>
      <c r="O3766" s="361"/>
      <c r="P3766" s="356"/>
    </row>
    <row r="3767" spans="1:16">
      <c r="A3767" s="356"/>
      <c r="B3767" s="357"/>
      <c r="C3767" s="356"/>
      <c r="D3767" s="356"/>
      <c r="E3767" s="356"/>
      <c r="F3767" s="356"/>
      <c r="G3767" s="356"/>
      <c r="H3767" s="358"/>
      <c r="I3767" s="359"/>
      <c r="J3767" s="360"/>
      <c r="K3767" s="360"/>
      <c r="L3767" s="22"/>
      <c r="M3767" s="356"/>
      <c r="N3767"/>
      <c r="O3767" s="361"/>
      <c r="P3767" s="356"/>
    </row>
    <row r="3768" spans="1:16">
      <c r="A3768" s="356"/>
      <c r="B3768" s="357"/>
      <c r="C3768" s="356"/>
      <c r="D3768" s="356"/>
      <c r="E3768" s="356"/>
      <c r="F3768" s="356"/>
      <c r="G3768" s="356"/>
      <c r="H3768" s="358"/>
      <c r="I3768" s="359"/>
      <c r="J3768" s="360"/>
      <c r="K3768" s="360"/>
      <c r="L3768" s="22"/>
      <c r="M3768" s="356"/>
      <c r="N3768"/>
      <c r="O3768" s="361"/>
      <c r="P3768" s="356"/>
    </row>
    <row r="3769" spans="1:16">
      <c r="A3769" s="356"/>
      <c r="B3769" s="357"/>
      <c r="C3769" s="356"/>
      <c r="D3769" s="356"/>
      <c r="E3769" s="356"/>
      <c r="F3769" s="356"/>
      <c r="G3769" s="356"/>
      <c r="H3769" s="358"/>
      <c r="I3769" s="359"/>
      <c r="J3769" s="360"/>
      <c r="K3769" s="360"/>
      <c r="L3769" s="22"/>
      <c r="M3769" s="356"/>
      <c r="N3769"/>
      <c r="O3769" s="361"/>
      <c r="P3769" s="356"/>
    </row>
    <row r="3770" spans="1:16">
      <c r="A3770" s="356"/>
      <c r="B3770" s="357"/>
      <c r="C3770" s="356"/>
      <c r="D3770" s="356"/>
      <c r="E3770" s="356"/>
      <c r="F3770" s="356"/>
      <c r="G3770" s="356"/>
      <c r="H3770" s="358"/>
      <c r="I3770" s="359"/>
      <c r="J3770" s="360"/>
      <c r="K3770" s="360"/>
      <c r="L3770" s="22"/>
      <c r="M3770" s="356"/>
      <c r="N3770"/>
      <c r="O3770" s="361"/>
      <c r="P3770" s="356"/>
    </row>
    <row r="3771" spans="1:16">
      <c r="A3771" s="356"/>
      <c r="B3771" s="357"/>
      <c r="C3771" s="356"/>
      <c r="D3771" s="356"/>
      <c r="E3771" s="356"/>
      <c r="F3771" s="356"/>
      <c r="G3771" s="356"/>
      <c r="H3771" s="358"/>
      <c r="I3771" s="359"/>
      <c r="J3771" s="360"/>
      <c r="K3771" s="360"/>
      <c r="L3771" s="22"/>
      <c r="M3771" s="356"/>
      <c r="N3771"/>
      <c r="O3771" s="361"/>
      <c r="P3771" s="356"/>
    </row>
    <row r="3772" spans="1:16">
      <c r="A3772" s="356"/>
      <c r="B3772" s="357"/>
      <c r="C3772" s="356"/>
      <c r="D3772" s="356"/>
      <c r="E3772" s="356"/>
      <c r="F3772" s="356"/>
      <c r="G3772" s="356"/>
      <c r="H3772" s="358"/>
      <c r="I3772" s="359"/>
      <c r="J3772" s="360"/>
      <c r="K3772" s="360"/>
      <c r="L3772" s="22"/>
      <c r="M3772" s="356"/>
      <c r="N3772"/>
      <c r="O3772" s="361"/>
      <c r="P3772" s="356"/>
    </row>
    <row r="3773" spans="1:16">
      <c r="A3773" s="356"/>
      <c r="B3773" s="357"/>
      <c r="C3773" s="356"/>
      <c r="D3773" s="356"/>
      <c r="E3773" s="356"/>
      <c r="F3773" s="356"/>
      <c r="G3773" s="356"/>
      <c r="H3773" s="358"/>
      <c r="I3773" s="359"/>
      <c r="J3773" s="360"/>
      <c r="K3773" s="360"/>
      <c r="L3773" s="22"/>
      <c r="M3773" s="356"/>
      <c r="N3773"/>
      <c r="O3773" s="361"/>
      <c r="P3773" s="356"/>
    </row>
    <row r="3774" spans="1:16">
      <c r="A3774" s="356"/>
      <c r="B3774" s="357"/>
      <c r="C3774" s="356"/>
      <c r="D3774" s="356"/>
      <c r="E3774" s="356"/>
      <c r="F3774" s="356"/>
      <c r="G3774" s="356"/>
      <c r="H3774" s="358"/>
      <c r="I3774" s="359"/>
      <c r="J3774" s="360"/>
      <c r="K3774" s="360"/>
      <c r="L3774" s="22"/>
      <c r="M3774" s="356"/>
      <c r="N3774"/>
      <c r="O3774" s="361"/>
      <c r="P3774" s="356"/>
    </row>
    <row r="3775" spans="1:16">
      <c r="A3775" s="356"/>
      <c r="B3775" s="357"/>
      <c r="C3775" s="356"/>
      <c r="D3775" s="356"/>
      <c r="E3775" s="356"/>
      <c r="F3775" s="356"/>
      <c r="G3775" s="356"/>
      <c r="H3775" s="358"/>
      <c r="I3775" s="359"/>
      <c r="J3775" s="360"/>
      <c r="K3775" s="360"/>
      <c r="L3775" s="22"/>
      <c r="M3775" s="356"/>
      <c r="N3775"/>
      <c r="O3775" s="361"/>
      <c r="P3775" s="356"/>
    </row>
    <row r="3776" spans="1:16">
      <c r="A3776" s="356"/>
      <c r="B3776" s="357"/>
      <c r="C3776" s="356"/>
      <c r="D3776" s="356"/>
      <c r="E3776" s="356"/>
      <c r="F3776" s="356"/>
      <c r="G3776" s="356"/>
      <c r="H3776" s="358"/>
      <c r="I3776" s="359"/>
      <c r="J3776" s="360"/>
      <c r="K3776" s="360"/>
      <c r="L3776" s="22"/>
      <c r="M3776" s="356"/>
      <c r="N3776"/>
      <c r="O3776" s="361"/>
      <c r="P3776" s="356"/>
    </row>
    <row r="3777" spans="1:16">
      <c r="A3777" s="356"/>
      <c r="B3777" s="357"/>
      <c r="C3777" s="356"/>
      <c r="D3777" s="356"/>
      <c r="E3777" s="356"/>
      <c r="F3777" s="356"/>
      <c r="G3777" s="356"/>
      <c r="H3777" s="358"/>
      <c r="I3777" s="359"/>
      <c r="J3777" s="360"/>
      <c r="K3777" s="360"/>
      <c r="L3777" s="22"/>
      <c r="M3777" s="356"/>
      <c r="N3777"/>
      <c r="O3777" s="361"/>
      <c r="P3777" s="356"/>
    </row>
    <row r="3778" spans="1:16">
      <c r="A3778" s="356"/>
      <c r="B3778" s="357"/>
      <c r="C3778" s="356"/>
      <c r="D3778" s="356"/>
      <c r="E3778" s="356"/>
      <c r="F3778" s="356"/>
      <c r="G3778" s="356"/>
      <c r="H3778" s="358"/>
      <c r="I3778" s="359"/>
      <c r="J3778" s="360"/>
      <c r="K3778" s="360"/>
      <c r="L3778" s="22"/>
      <c r="M3778" s="356"/>
      <c r="N3778"/>
      <c r="O3778" s="361"/>
      <c r="P3778" s="356"/>
    </row>
    <row r="3779" spans="1:16">
      <c r="A3779" s="356"/>
      <c r="B3779" s="357"/>
      <c r="C3779" s="356"/>
      <c r="D3779" s="356"/>
      <c r="E3779" s="356"/>
      <c r="F3779" s="356"/>
      <c r="G3779" s="356"/>
      <c r="H3779" s="358"/>
      <c r="I3779" s="359"/>
      <c r="J3779" s="360"/>
      <c r="K3779" s="360"/>
      <c r="L3779" s="22"/>
      <c r="M3779" s="356"/>
      <c r="N3779"/>
      <c r="O3779" s="361"/>
      <c r="P3779" s="356"/>
    </row>
    <row r="3780" spans="1:16">
      <c r="A3780" s="356"/>
      <c r="B3780" s="357"/>
      <c r="C3780" s="356"/>
      <c r="D3780" s="356"/>
      <c r="E3780" s="356"/>
      <c r="F3780" s="356"/>
      <c r="G3780" s="356"/>
      <c r="H3780" s="358"/>
      <c r="I3780" s="359"/>
      <c r="J3780" s="360"/>
      <c r="K3780" s="360"/>
      <c r="L3780" s="22"/>
      <c r="M3780" s="356"/>
      <c r="N3780"/>
      <c r="O3780" s="361"/>
      <c r="P3780" s="356"/>
    </row>
    <row r="3781" spans="1:16">
      <c r="A3781" s="356"/>
      <c r="B3781" s="357"/>
      <c r="C3781" s="356"/>
      <c r="D3781" s="356"/>
      <c r="E3781" s="356"/>
      <c r="F3781" s="356"/>
      <c r="G3781" s="356"/>
      <c r="H3781" s="358"/>
      <c r="I3781" s="359"/>
      <c r="J3781" s="360"/>
      <c r="K3781" s="360"/>
      <c r="L3781" s="22"/>
      <c r="M3781" s="356"/>
      <c r="N3781"/>
      <c r="O3781" s="361"/>
      <c r="P3781" s="356"/>
    </row>
    <row r="3782" spans="1:16">
      <c r="A3782" s="356"/>
      <c r="B3782" s="357"/>
      <c r="C3782" s="356"/>
      <c r="D3782" s="356"/>
      <c r="E3782" s="356"/>
      <c r="F3782" s="356"/>
      <c r="G3782" s="356"/>
      <c r="H3782" s="358"/>
      <c r="I3782" s="359"/>
      <c r="J3782" s="360"/>
      <c r="K3782" s="360"/>
      <c r="L3782" s="22"/>
      <c r="M3782" s="356"/>
      <c r="N3782"/>
      <c r="O3782" s="361"/>
      <c r="P3782" s="356"/>
    </row>
    <row r="3783" spans="1:16">
      <c r="A3783" s="356"/>
      <c r="B3783" s="357"/>
      <c r="C3783" s="356"/>
      <c r="D3783" s="356"/>
      <c r="E3783" s="356"/>
      <c r="F3783" s="356"/>
      <c r="G3783" s="356"/>
      <c r="H3783" s="358"/>
      <c r="I3783" s="359"/>
      <c r="J3783" s="360"/>
      <c r="K3783" s="360"/>
      <c r="L3783" s="22"/>
      <c r="M3783" s="356"/>
      <c r="N3783"/>
      <c r="O3783" s="361"/>
      <c r="P3783" s="356"/>
    </row>
    <row r="3784" spans="1:16">
      <c r="A3784" s="356"/>
      <c r="B3784" s="357"/>
      <c r="C3784" s="356"/>
      <c r="D3784" s="356"/>
      <c r="E3784" s="356"/>
      <c r="F3784" s="356"/>
      <c r="G3784" s="356"/>
      <c r="H3784" s="358"/>
      <c r="I3784" s="359"/>
      <c r="J3784" s="360"/>
      <c r="K3784" s="360"/>
      <c r="L3784" s="22"/>
      <c r="M3784" s="356"/>
      <c r="N3784"/>
      <c r="O3784" s="361"/>
      <c r="P3784" s="356"/>
    </row>
    <row r="3785" spans="1:16">
      <c r="A3785" s="356"/>
      <c r="B3785" s="357"/>
      <c r="C3785" s="356"/>
      <c r="D3785" s="356"/>
      <c r="E3785" s="356"/>
      <c r="F3785" s="356"/>
      <c r="G3785" s="356"/>
      <c r="H3785" s="358"/>
      <c r="I3785" s="359"/>
      <c r="J3785" s="360"/>
      <c r="K3785" s="360"/>
      <c r="L3785" s="22"/>
      <c r="M3785" s="356"/>
      <c r="N3785"/>
      <c r="O3785" s="361"/>
      <c r="P3785" s="356"/>
    </row>
    <row r="3786" spans="1:16">
      <c r="A3786" s="356"/>
      <c r="B3786" s="357"/>
      <c r="C3786" s="356"/>
      <c r="D3786" s="356"/>
      <c r="E3786" s="356"/>
      <c r="F3786" s="356"/>
      <c r="G3786" s="356"/>
      <c r="H3786" s="358"/>
      <c r="I3786" s="359"/>
      <c r="J3786" s="360"/>
      <c r="K3786" s="360"/>
      <c r="L3786" s="22"/>
      <c r="M3786" s="356"/>
      <c r="N3786"/>
      <c r="O3786" s="361"/>
      <c r="P3786" s="356"/>
    </row>
    <row r="3787" spans="1:16">
      <c r="A3787" s="356"/>
      <c r="B3787" s="357"/>
      <c r="C3787" s="356"/>
      <c r="D3787" s="356"/>
      <c r="E3787" s="356"/>
      <c r="F3787" s="356"/>
      <c r="G3787" s="356"/>
      <c r="H3787" s="358"/>
      <c r="I3787" s="359"/>
      <c r="J3787" s="360"/>
      <c r="K3787" s="360"/>
      <c r="L3787" s="22"/>
      <c r="M3787" s="356"/>
      <c r="N3787"/>
      <c r="O3787" s="361"/>
      <c r="P3787" s="356"/>
    </row>
    <row r="3788" spans="1:16">
      <c r="A3788" s="356"/>
      <c r="B3788" s="357"/>
      <c r="C3788" s="356"/>
      <c r="D3788" s="356"/>
      <c r="E3788" s="356"/>
      <c r="F3788" s="356"/>
      <c r="G3788" s="356"/>
      <c r="H3788" s="358"/>
      <c r="I3788" s="359"/>
      <c r="J3788" s="360"/>
      <c r="K3788" s="360"/>
      <c r="L3788" s="22"/>
      <c r="M3788" s="356"/>
      <c r="N3788"/>
      <c r="O3788" s="361"/>
      <c r="P3788" s="356"/>
    </row>
    <row r="3789" spans="1:16">
      <c r="A3789" s="356"/>
      <c r="B3789" s="357"/>
      <c r="C3789" s="356"/>
      <c r="D3789" s="356"/>
      <c r="E3789" s="356"/>
      <c r="F3789" s="356"/>
      <c r="G3789" s="356"/>
      <c r="H3789" s="358"/>
      <c r="I3789" s="359"/>
      <c r="J3789" s="360"/>
      <c r="K3789" s="360"/>
      <c r="L3789" s="22"/>
      <c r="M3789" s="356"/>
      <c r="N3789"/>
      <c r="O3789" s="361"/>
      <c r="P3789" s="356"/>
    </row>
    <row r="3790" spans="1:16">
      <c r="A3790" s="356"/>
      <c r="B3790" s="357"/>
      <c r="C3790" s="356"/>
      <c r="D3790" s="356"/>
      <c r="E3790" s="356"/>
      <c r="F3790" s="356"/>
      <c r="G3790" s="356"/>
      <c r="H3790" s="358"/>
      <c r="I3790" s="359"/>
      <c r="J3790" s="360"/>
      <c r="K3790" s="360"/>
      <c r="L3790" s="22"/>
      <c r="M3790" s="356"/>
      <c r="N3790"/>
      <c r="O3790" s="361"/>
      <c r="P3790" s="356"/>
    </row>
    <row r="3791" spans="1:16">
      <c r="A3791" s="356"/>
      <c r="B3791" s="357"/>
      <c r="C3791" s="356"/>
      <c r="D3791" s="356"/>
      <c r="E3791" s="356"/>
      <c r="F3791" s="356"/>
      <c r="G3791" s="356"/>
      <c r="H3791" s="358"/>
      <c r="I3791" s="359"/>
      <c r="J3791" s="360"/>
      <c r="K3791" s="360"/>
      <c r="L3791" s="22"/>
      <c r="M3791" s="356"/>
      <c r="N3791"/>
      <c r="O3791" s="361"/>
      <c r="P3791" s="356"/>
    </row>
    <row r="3792" spans="1:16">
      <c r="A3792" s="356"/>
      <c r="B3792" s="357"/>
      <c r="C3792" s="356"/>
      <c r="D3792" s="356"/>
      <c r="E3792" s="356"/>
      <c r="F3792" s="356"/>
      <c r="G3792" s="356"/>
      <c r="H3792" s="358"/>
      <c r="I3792" s="359"/>
      <c r="J3792" s="360"/>
      <c r="K3792" s="360"/>
      <c r="L3792" s="22"/>
      <c r="M3792" s="356"/>
      <c r="N3792"/>
      <c r="O3792" s="361"/>
      <c r="P3792" s="356"/>
    </row>
    <row r="3793" spans="1:16">
      <c r="A3793" s="356"/>
      <c r="B3793" s="357"/>
      <c r="C3793" s="356"/>
      <c r="D3793" s="356"/>
      <c r="E3793" s="356"/>
      <c r="F3793" s="356"/>
      <c r="G3793" s="356"/>
      <c r="H3793" s="358"/>
      <c r="I3793" s="359"/>
      <c r="J3793" s="360"/>
      <c r="K3793" s="360"/>
      <c r="L3793" s="22"/>
      <c r="M3793" s="356"/>
      <c r="N3793"/>
      <c r="O3793" s="361"/>
      <c r="P3793" s="356"/>
    </row>
    <row r="3794" spans="1:16">
      <c r="A3794" s="356"/>
      <c r="B3794" s="357"/>
      <c r="C3794" s="356"/>
      <c r="D3794" s="356"/>
      <c r="E3794" s="356"/>
      <c r="F3794" s="356"/>
      <c r="G3794" s="356"/>
      <c r="H3794" s="358"/>
      <c r="I3794" s="359"/>
      <c r="J3794" s="360"/>
      <c r="K3794" s="360"/>
      <c r="L3794" s="22"/>
      <c r="M3794" s="356"/>
      <c r="N3794"/>
      <c r="O3794" s="361"/>
      <c r="P3794" s="356"/>
    </row>
    <row r="3795" spans="1:16">
      <c r="A3795" s="356"/>
      <c r="B3795" s="357"/>
      <c r="C3795" s="356"/>
      <c r="D3795" s="356"/>
      <c r="E3795" s="356"/>
      <c r="F3795" s="356"/>
      <c r="G3795" s="356"/>
      <c r="H3795" s="358"/>
      <c r="I3795" s="359"/>
      <c r="J3795" s="360"/>
      <c r="K3795" s="360"/>
      <c r="L3795" s="22"/>
      <c r="M3795" s="356"/>
      <c r="N3795"/>
      <c r="O3795" s="361"/>
      <c r="P3795" s="356"/>
    </row>
    <row r="3796" spans="1:16">
      <c r="A3796" s="356"/>
      <c r="B3796" s="357"/>
      <c r="C3796" s="356"/>
      <c r="D3796" s="356"/>
      <c r="E3796" s="356"/>
      <c r="F3796" s="356"/>
      <c r="G3796" s="356"/>
      <c r="H3796" s="358"/>
      <c r="I3796" s="359"/>
      <c r="J3796" s="360"/>
      <c r="K3796" s="360"/>
      <c r="L3796" s="22"/>
      <c r="M3796" s="356"/>
      <c r="N3796"/>
      <c r="O3796" s="361"/>
      <c r="P3796" s="356"/>
    </row>
    <row r="3797" spans="1:16">
      <c r="A3797" s="356"/>
      <c r="B3797" s="357"/>
      <c r="C3797" s="356"/>
      <c r="D3797" s="356"/>
      <c r="E3797" s="356"/>
      <c r="F3797" s="356"/>
      <c r="G3797" s="356"/>
      <c r="H3797" s="358"/>
      <c r="I3797" s="359"/>
      <c r="J3797" s="360"/>
      <c r="K3797" s="360"/>
      <c r="L3797" s="22"/>
      <c r="M3797" s="356"/>
      <c r="N3797"/>
      <c r="O3797" s="361"/>
      <c r="P3797" s="356"/>
    </row>
    <row r="3798" spans="1:16">
      <c r="A3798" s="356"/>
      <c r="B3798" s="357"/>
      <c r="C3798" s="356"/>
      <c r="D3798" s="356"/>
      <c r="E3798" s="356"/>
      <c r="F3798" s="356"/>
      <c r="G3798" s="356"/>
      <c r="H3798" s="358"/>
      <c r="I3798" s="359"/>
      <c r="J3798" s="360"/>
      <c r="K3798" s="360"/>
      <c r="L3798" s="22"/>
      <c r="M3798" s="356"/>
      <c r="N3798"/>
      <c r="O3798" s="361"/>
      <c r="P3798" s="356"/>
    </row>
    <row r="3799" spans="1:16">
      <c r="A3799" s="356"/>
      <c r="B3799" s="357"/>
      <c r="C3799" s="356"/>
      <c r="D3799" s="356"/>
      <c r="E3799" s="356"/>
      <c r="F3799" s="356"/>
      <c r="G3799" s="356"/>
      <c r="H3799" s="358"/>
      <c r="I3799" s="359"/>
      <c r="J3799" s="360"/>
      <c r="K3799" s="360"/>
      <c r="L3799" s="22"/>
      <c r="M3799" s="356"/>
      <c r="N3799"/>
      <c r="O3799" s="361"/>
      <c r="P3799" s="356"/>
    </row>
    <row r="3800" spans="1:16">
      <c r="A3800" s="356"/>
      <c r="B3800" s="357"/>
      <c r="C3800" s="356"/>
      <c r="D3800" s="356"/>
      <c r="E3800" s="356"/>
      <c r="F3800" s="356"/>
      <c r="G3800" s="356"/>
      <c r="H3800" s="358"/>
      <c r="I3800" s="359"/>
      <c r="J3800" s="360"/>
      <c r="K3800" s="360"/>
      <c r="L3800" s="22"/>
      <c r="M3800" s="356"/>
      <c r="N3800"/>
      <c r="O3800" s="361"/>
      <c r="P3800" s="356"/>
    </row>
    <row r="3801" spans="1:16">
      <c r="A3801" s="356"/>
      <c r="B3801" s="357"/>
      <c r="C3801" s="356"/>
      <c r="D3801" s="356"/>
      <c r="E3801" s="356"/>
      <c r="F3801" s="356"/>
      <c r="G3801" s="356"/>
      <c r="H3801" s="358"/>
      <c r="I3801" s="359"/>
      <c r="J3801" s="360"/>
      <c r="K3801" s="360"/>
      <c r="L3801" s="22"/>
      <c r="M3801" s="356"/>
      <c r="N3801"/>
      <c r="O3801" s="361"/>
      <c r="P3801" s="356"/>
    </row>
    <row r="3802" spans="1:16">
      <c r="A3802" s="356"/>
      <c r="B3802" s="357"/>
      <c r="C3802" s="356"/>
      <c r="D3802" s="356"/>
      <c r="E3802" s="356"/>
      <c r="F3802" s="356"/>
      <c r="G3802" s="356"/>
      <c r="H3802" s="358"/>
      <c r="I3802" s="359"/>
      <c r="J3802" s="360"/>
      <c r="K3802" s="360"/>
      <c r="L3802" s="22"/>
      <c r="M3802" s="356"/>
      <c r="N3802"/>
      <c r="O3802" s="361"/>
      <c r="P3802" s="356"/>
    </row>
    <row r="3803" spans="1:16">
      <c r="A3803" s="356"/>
      <c r="B3803" s="357"/>
      <c r="C3803" s="356"/>
      <c r="D3803" s="356"/>
      <c r="E3803" s="356"/>
      <c r="F3803" s="356"/>
      <c r="G3803" s="356"/>
      <c r="H3803" s="358"/>
      <c r="I3803" s="359"/>
      <c r="J3803" s="360"/>
      <c r="K3803" s="360"/>
      <c r="L3803" s="22"/>
      <c r="M3803" s="356"/>
      <c r="N3803"/>
      <c r="O3803" s="361"/>
      <c r="P3803" s="356"/>
    </row>
    <row r="3804" spans="1:16">
      <c r="A3804" s="356"/>
      <c r="B3804" s="357"/>
      <c r="C3804" s="356"/>
      <c r="D3804" s="356"/>
      <c r="E3804" s="356"/>
      <c r="F3804" s="356"/>
      <c r="G3804" s="356"/>
      <c r="H3804" s="358"/>
      <c r="I3804" s="359"/>
      <c r="J3804" s="360"/>
      <c r="K3804" s="360"/>
      <c r="L3804" s="22"/>
      <c r="M3804" s="356"/>
      <c r="N3804"/>
      <c r="O3804" s="361"/>
      <c r="P3804" s="356"/>
    </row>
    <row r="3805" spans="1:16">
      <c r="A3805" s="356"/>
      <c r="B3805" s="357"/>
      <c r="C3805" s="356"/>
      <c r="D3805" s="356"/>
      <c r="E3805" s="356"/>
      <c r="F3805" s="356"/>
      <c r="G3805" s="356"/>
      <c r="H3805" s="358"/>
      <c r="I3805" s="359"/>
      <c r="J3805" s="360"/>
      <c r="K3805" s="360"/>
      <c r="L3805" s="22"/>
      <c r="M3805" s="356"/>
      <c r="N3805"/>
      <c r="O3805" s="361"/>
      <c r="P3805" s="356"/>
    </row>
    <row r="3806" spans="1:16">
      <c r="A3806" s="356"/>
      <c r="B3806" s="357"/>
      <c r="C3806" s="356"/>
      <c r="D3806" s="356"/>
      <c r="E3806" s="356"/>
      <c r="F3806" s="356"/>
      <c r="G3806" s="356"/>
      <c r="H3806" s="358"/>
      <c r="I3806" s="359"/>
      <c r="J3806" s="360"/>
      <c r="K3806" s="360"/>
      <c r="L3806" s="22"/>
      <c r="M3806" s="356"/>
      <c r="N3806"/>
      <c r="O3806" s="361"/>
      <c r="P3806" s="356"/>
    </row>
    <row r="3807" spans="1:16">
      <c r="A3807" s="356"/>
      <c r="B3807" s="357"/>
      <c r="C3807" s="356"/>
      <c r="D3807" s="356"/>
      <c r="E3807" s="356"/>
      <c r="F3807" s="356"/>
      <c r="G3807" s="356"/>
      <c r="H3807" s="358"/>
      <c r="I3807" s="359"/>
      <c r="J3807" s="360"/>
      <c r="K3807" s="360"/>
      <c r="L3807" s="22"/>
      <c r="M3807" s="356"/>
      <c r="N3807"/>
      <c r="O3807" s="361"/>
      <c r="P3807" s="356"/>
    </row>
    <row r="3808" spans="1:16">
      <c r="A3808" s="356"/>
      <c r="B3808" s="357"/>
      <c r="C3808" s="356"/>
      <c r="D3808" s="356"/>
      <c r="E3808" s="356"/>
      <c r="F3808" s="356"/>
      <c r="G3808" s="356"/>
      <c r="H3808" s="358"/>
      <c r="I3808" s="359"/>
      <c r="J3808" s="360"/>
      <c r="K3808" s="360"/>
      <c r="L3808" s="22"/>
      <c r="M3808" s="356"/>
      <c r="N3808"/>
      <c r="O3808" s="361"/>
      <c r="P3808" s="356"/>
    </row>
    <row r="3809" spans="1:16">
      <c r="A3809" s="356"/>
      <c r="B3809" s="357"/>
      <c r="C3809" s="356"/>
      <c r="D3809" s="356"/>
      <c r="E3809" s="356"/>
      <c r="F3809" s="356"/>
      <c r="G3809" s="356"/>
      <c r="H3809" s="358"/>
      <c r="I3809" s="359"/>
      <c r="J3809" s="360"/>
      <c r="K3809" s="360"/>
      <c r="L3809" s="22"/>
      <c r="M3809" s="356"/>
      <c r="N3809"/>
      <c r="O3809" s="361"/>
      <c r="P3809" s="356"/>
    </row>
    <row r="3810" spans="1:16">
      <c r="A3810" s="356"/>
      <c r="B3810" s="357"/>
      <c r="C3810" s="356"/>
      <c r="D3810" s="356"/>
      <c r="E3810" s="356"/>
      <c r="F3810" s="356"/>
      <c r="G3810" s="356"/>
      <c r="H3810" s="358"/>
      <c r="I3810" s="359"/>
      <c r="J3810" s="360"/>
      <c r="K3810" s="360"/>
      <c r="L3810" s="22"/>
      <c r="M3810" s="356"/>
      <c r="N3810"/>
      <c r="O3810" s="361"/>
      <c r="P3810" s="356"/>
    </row>
    <row r="3811" spans="1:16">
      <c r="A3811" s="356"/>
      <c r="B3811" s="357"/>
      <c r="C3811" s="356"/>
      <c r="D3811" s="356"/>
      <c r="E3811" s="356"/>
      <c r="F3811" s="356"/>
      <c r="G3811" s="356"/>
      <c r="H3811" s="358"/>
      <c r="I3811" s="359"/>
      <c r="J3811" s="360"/>
      <c r="K3811" s="360"/>
      <c r="L3811" s="22"/>
      <c r="M3811" s="356"/>
      <c r="N3811"/>
      <c r="O3811" s="361"/>
      <c r="P3811" s="356"/>
    </row>
    <row r="3812" spans="1:16">
      <c r="A3812" s="356"/>
      <c r="B3812" s="357"/>
      <c r="C3812" s="356"/>
      <c r="D3812" s="356"/>
      <c r="E3812" s="356"/>
      <c r="F3812" s="356"/>
      <c r="G3812" s="356"/>
      <c r="H3812" s="358"/>
      <c r="I3812" s="359"/>
      <c r="J3812" s="360"/>
      <c r="K3812" s="360"/>
      <c r="L3812" s="22"/>
      <c r="M3812" s="356"/>
      <c r="N3812"/>
      <c r="O3812" s="361"/>
      <c r="P3812" s="356"/>
    </row>
    <row r="3813" spans="1:16">
      <c r="A3813" s="356"/>
      <c r="B3813" s="357"/>
      <c r="C3813" s="356"/>
      <c r="D3813" s="356"/>
      <c r="E3813" s="356"/>
      <c r="F3813" s="356"/>
      <c r="G3813" s="356"/>
      <c r="H3813" s="358"/>
      <c r="I3813" s="359"/>
      <c r="J3813" s="360"/>
      <c r="K3813" s="360"/>
      <c r="L3813" s="22"/>
      <c r="M3813" s="356"/>
      <c r="N3813"/>
      <c r="O3813" s="361"/>
      <c r="P3813" s="356"/>
    </row>
    <row r="3814" spans="1:16">
      <c r="A3814" s="356"/>
      <c r="B3814" s="357"/>
      <c r="C3814" s="356"/>
      <c r="D3814" s="356"/>
      <c r="E3814" s="356"/>
      <c r="F3814" s="356"/>
      <c r="G3814" s="356"/>
      <c r="H3814" s="358"/>
      <c r="I3814" s="359"/>
      <c r="J3814" s="360"/>
      <c r="K3814" s="360"/>
      <c r="L3814" s="22"/>
      <c r="M3814" s="356"/>
      <c r="N3814"/>
      <c r="O3814" s="361"/>
      <c r="P3814" s="356"/>
    </row>
    <row r="3815" spans="1:16">
      <c r="A3815" s="356"/>
      <c r="B3815" s="357"/>
      <c r="C3815" s="356"/>
      <c r="D3815" s="356"/>
      <c r="E3815" s="356"/>
      <c r="F3815" s="356"/>
      <c r="G3815" s="356"/>
      <c r="H3815" s="358"/>
      <c r="I3815" s="359"/>
      <c r="J3815" s="360"/>
      <c r="K3815" s="360"/>
      <c r="L3815" s="22"/>
      <c r="M3815" s="356"/>
      <c r="N3815"/>
      <c r="O3815" s="361"/>
      <c r="P3815" s="356"/>
    </row>
    <row r="3816" spans="1:16">
      <c r="A3816" s="356"/>
      <c r="B3816" s="357"/>
      <c r="C3816" s="356"/>
      <c r="D3816" s="356"/>
      <c r="E3816" s="356"/>
      <c r="F3816" s="356"/>
      <c r="G3816" s="356"/>
      <c r="H3816" s="358"/>
      <c r="I3816" s="359"/>
      <c r="J3816" s="360"/>
      <c r="K3816" s="360"/>
      <c r="L3816" s="22"/>
      <c r="M3816" s="356"/>
      <c r="N3816"/>
      <c r="O3816" s="361"/>
      <c r="P3816" s="356"/>
    </row>
    <row r="3817" spans="1:16">
      <c r="A3817" s="356"/>
      <c r="B3817" s="357"/>
      <c r="C3817" s="356"/>
      <c r="D3817" s="356"/>
      <c r="E3817" s="356"/>
      <c r="F3817" s="356"/>
      <c r="G3817" s="356"/>
      <c r="H3817" s="358"/>
      <c r="I3817" s="359"/>
      <c r="J3817" s="360"/>
      <c r="K3817" s="360"/>
      <c r="L3817" s="22"/>
      <c r="M3817" s="356"/>
      <c r="N3817"/>
      <c r="O3817" s="361"/>
      <c r="P3817" s="356"/>
    </row>
    <row r="3818" spans="1:16">
      <c r="A3818" s="356"/>
      <c r="B3818" s="357"/>
      <c r="C3818" s="356"/>
      <c r="D3818" s="356"/>
      <c r="E3818" s="356"/>
      <c r="F3818" s="356"/>
      <c r="G3818" s="356"/>
      <c r="H3818" s="358"/>
      <c r="I3818" s="359"/>
      <c r="J3818" s="360"/>
      <c r="K3818" s="360"/>
      <c r="L3818" s="22"/>
      <c r="M3818" s="356"/>
      <c r="N3818"/>
      <c r="O3818" s="361"/>
      <c r="P3818" s="356"/>
    </row>
    <row r="3819" spans="1:16">
      <c r="A3819" s="356"/>
      <c r="B3819" s="357"/>
      <c r="C3819" s="356"/>
      <c r="D3819" s="356"/>
      <c r="E3819" s="356"/>
      <c r="F3819" s="356"/>
      <c r="G3819" s="356"/>
      <c r="H3819" s="358"/>
      <c r="I3819" s="359"/>
      <c r="J3819" s="360"/>
      <c r="K3819" s="360"/>
      <c r="L3819" s="22"/>
      <c r="M3819" s="356"/>
      <c r="N3819"/>
      <c r="O3819" s="361"/>
      <c r="P3819" s="356"/>
    </row>
    <row r="3820" spans="1:16">
      <c r="A3820" s="356"/>
      <c r="B3820" s="357"/>
      <c r="C3820" s="356"/>
      <c r="D3820" s="356"/>
      <c r="E3820" s="356"/>
      <c r="F3820" s="356"/>
      <c r="G3820" s="356"/>
      <c r="H3820" s="358"/>
      <c r="I3820" s="359"/>
      <c r="J3820" s="360"/>
      <c r="K3820" s="360"/>
      <c r="L3820" s="22"/>
      <c r="M3820" s="356"/>
      <c r="N3820"/>
      <c r="O3820" s="361"/>
      <c r="P3820" s="356"/>
    </row>
    <row r="3821" spans="1:16">
      <c r="A3821" s="356"/>
      <c r="B3821" s="357"/>
      <c r="C3821" s="356"/>
      <c r="D3821" s="356"/>
      <c r="E3821" s="356"/>
      <c r="F3821" s="356"/>
      <c r="G3821" s="356"/>
      <c r="H3821" s="358"/>
      <c r="I3821" s="359"/>
      <c r="J3821" s="360"/>
      <c r="K3821" s="360"/>
      <c r="L3821" s="22"/>
      <c r="M3821" s="356"/>
      <c r="N3821"/>
      <c r="O3821" s="361"/>
      <c r="P3821" s="356"/>
    </row>
    <row r="3822" spans="1:16">
      <c r="A3822" s="356"/>
      <c r="B3822" s="357"/>
      <c r="C3822" s="356"/>
      <c r="D3822" s="356"/>
      <c r="E3822" s="356"/>
      <c r="F3822" s="356"/>
      <c r="G3822" s="356"/>
      <c r="H3822" s="358"/>
      <c r="I3822" s="359"/>
      <c r="J3822" s="360"/>
      <c r="K3822" s="360"/>
      <c r="L3822" s="22"/>
      <c r="M3822" s="356"/>
      <c r="N3822"/>
      <c r="O3822" s="361"/>
      <c r="P3822" s="356"/>
    </row>
    <row r="3823" spans="1:16">
      <c r="A3823" s="356"/>
      <c r="B3823" s="357"/>
      <c r="C3823" s="356"/>
      <c r="D3823" s="356"/>
      <c r="E3823" s="356"/>
      <c r="F3823" s="356"/>
      <c r="G3823" s="356"/>
      <c r="H3823" s="358"/>
      <c r="I3823" s="359"/>
      <c r="J3823" s="360"/>
      <c r="K3823" s="360"/>
      <c r="L3823" s="22"/>
      <c r="M3823" s="356"/>
      <c r="N3823"/>
      <c r="O3823" s="361"/>
      <c r="P3823" s="356"/>
    </row>
    <row r="3824" spans="1:16">
      <c r="A3824" s="356"/>
      <c r="B3824" s="357"/>
      <c r="C3824" s="356"/>
      <c r="D3824" s="356"/>
      <c r="E3824" s="356"/>
      <c r="F3824" s="356"/>
      <c r="G3824" s="356"/>
      <c r="H3824" s="358"/>
      <c r="I3824" s="359"/>
      <c r="J3824" s="360"/>
      <c r="K3824" s="360"/>
      <c r="L3824" s="22"/>
      <c r="M3824" s="356"/>
      <c r="N3824"/>
      <c r="O3824" s="361"/>
      <c r="P3824" s="356"/>
    </row>
    <row r="3825" spans="1:16">
      <c r="A3825" s="356"/>
      <c r="B3825" s="357"/>
      <c r="C3825" s="356"/>
      <c r="D3825" s="356"/>
      <c r="E3825" s="356"/>
      <c r="F3825" s="356"/>
      <c r="G3825" s="356"/>
      <c r="H3825" s="358"/>
      <c r="I3825" s="359"/>
      <c r="J3825" s="360"/>
      <c r="K3825" s="360"/>
      <c r="L3825" s="22"/>
      <c r="M3825" s="356"/>
      <c r="N3825"/>
      <c r="O3825" s="361"/>
      <c r="P3825" s="356"/>
    </row>
    <row r="3826" spans="1:16">
      <c r="A3826" s="356"/>
      <c r="B3826" s="357"/>
      <c r="C3826" s="356"/>
      <c r="D3826" s="356"/>
      <c r="E3826" s="356"/>
      <c r="F3826" s="356"/>
      <c r="G3826" s="356"/>
      <c r="H3826" s="358"/>
      <c r="I3826" s="359"/>
      <c r="J3826" s="360"/>
      <c r="K3826" s="360"/>
      <c r="L3826" s="22"/>
      <c r="M3826" s="356"/>
      <c r="N3826"/>
      <c r="O3826" s="361"/>
      <c r="P3826" s="356"/>
    </row>
    <row r="3827" spans="1:16">
      <c r="A3827" s="356"/>
      <c r="B3827" s="357"/>
      <c r="C3827" s="356"/>
      <c r="D3827" s="356"/>
      <c r="E3827" s="356"/>
      <c r="F3827" s="356"/>
      <c r="G3827" s="356"/>
      <c r="H3827" s="358"/>
      <c r="I3827" s="359"/>
      <c r="J3827" s="360"/>
      <c r="K3827" s="360"/>
      <c r="L3827" s="22"/>
      <c r="M3827" s="356"/>
      <c r="N3827"/>
      <c r="O3827" s="361"/>
      <c r="P3827" s="356"/>
    </row>
    <row r="3828" spans="1:16">
      <c r="A3828" s="356"/>
      <c r="B3828" s="357"/>
      <c r="C3828" s="356"/>
      <c r="D3828" s="356"/>
      <c r="E3828" s="356"/>
      <c r="F3828" s="356"/>
      <c r="G3828" s="356"/>
      <c r="H3828" s="358"/>
      <c r="I3828" s="359"/>
      <c r="J3828" s="360"/>
      <c r="K3828" s="360"/>
      <c r="L3828" s="22"/>
      <c r="M3828" s="356"/>
      <c r="N3828"/>
      <c r="O3828" s="361"/>
      <c r="P3828" s="356"/>
    </row>
    <row r="3829" spans="1:16">
      <c r="A3829" s="356"/>
      <c r="B3829" s="357"/>
      <c r="C3829" s="356"/>
      <c r="D3829" s="356"/>
      <c r="E3829" s="356"/>
      <c r="F3829" s="356"/>
      <c r="G3829" s="356"/>
      <c r="H3829" s="358"/>
      <c r="I3829" s="359"/>
      <c r="J3829" s="360"/>
      <c r="K3829" s="360"/>
      <c r="L3829" s="22"/>
      <c r="M3829" s="356"/>
      <c r="N3829"/>
      <c r="O3829" s="361"/>
      <c r="P3829" s="356"/>
    </row>
    <row r="3830" spans="1:16">
      <c r="A3830" s="356"/>
      <c r="B3830" s="357"/>
      <c r="C3830" s="356"/>
      <c r="D3830" s="356"/>
      <c r="E3830" s="356"/>
      <c r="F3830" s="356"/>
      <c r="G3830" s="356"/>
      <c r="H3830" s="358"/>
      <c r="I3830" s="359"/>
      <c r="J3830" s="360"/>
      <c r="K3830" s="360"/>
      <c r="L3830" s="22"/>
      <c r="M3830" s="356"/>
      <c r="N3830"/>
      <c r="O3830" s="361"/>
      <c r="P3830" s="356"/>
    </row>
    <row r="3831" spans="1:16">
      <c r="A3831" s="356"/>
      <c r="B3831" s="357"/>
      <c r="C3831" s="356"/>
      <c r="D3831" s="356"/>
      <c r="E3831" s="356"/>
      <c r="F3831" s="356"/>
      <c r="G3831" s="356"/>
      <c r="H3831" s="358"/>
      <c r="I3831" s="359"/>
      <c r="J3831" s="360"/>
      <c r="K3831" s="360"/>
      <c r="L3831" s="22"/>
      <c r="M3831" s="356"/>
      <c r="N3831"/>
      <c r="O3831" s="361"/>
      <c r="P3831" s="356"/>
    </row>
    <row r="3832" spans="1:16">
      <c r="A3832" s="356"/>
      <c r="B3832" s="357"/>
      <c r="C3832" s="356"/>
      <c r="D3832" s="356"/>
      <c r="E3832" s="356"/>
      <c r="F3832" s="356"/>
      <c r="G3832" s="356"/>
      <c r="H3832" s="358"/>
      <c r="I3832" s="359"/>
      <c r="J3832" s="360"/>
      <c r="K3832" s="360"/>
      <c r="L3832" s="22"/>
      <c r="M3832" s="356"/>
      <c r="N3832"/>
      <c r="O3832" s="361"/>
      <c r="P3832" s="356"/>
    </row>
    <row r="3833" spans="1:16">
      <c r="A3833" s="356"/>
      <c r="B3833" s="357"/>
      <c r="C3833" s="356"/>
      <c r="D3833" s="356"/>
      <c r="E3833" s="356"/>
      <c r="F3833" s="356"/>
      <c r="G3833" s="356"/>
      <c r="H3833" s="358"/>
      <c r="I3833" s="359"/>
      <c r="J3833" s="360"/>
      <c r="K3833" s="360"/>
      <c r="L3833" s="22"/>
      <c r="M3833" s="356"/>
      <c r="N3833"/>
      <c r="O3833" s="361"/>
      <c r="P3833" s="356"/>
    </row>
    <row r="3834" spans="1:16">
      <c r="A3834" s="356"/>
      <c r="B3834" s="357"/>
      <c r="C3834" s="356"/>
      <c r="D3834" s="356"/>
      <c r="E3834" s="356"/>
      <c r="F3834" s="356"/>
      <c r="G3834" s="356"/>
      <c r="H3834" s="358"/>
      <c r="I3834" s="359"/>
      <c r="J3834" s="360"/>
      <c r="K3834" s="360"/>
      <c r="L3834" s="22"/>
      <c r="M3834" s="356"/>
      <c r="N3834"/>
      <c r="O3834" s="361"/>
      <c r="P3834" s="356"/>
    </row>
    <row r="3835" spans="1:16">
      <c r="A3835" s="356"/>
      <c r="B3835" s="357"/>
      <c r="C3835" s="356"/>
      <c r="D3835" s="356"/>
      <c r="E3835" s="356"/>
      <c r="F3835" s="356"/>
      <c r="G3835" s="356"/>
      <c r="H3835" s="358"/>
      <c r="I3835" s="359"/>
      <c r="J3835" s="360"/>
      <c r="K3835" s="360"/>
      <c r="L3835" s="22"/>
      <c r="M3835" s="356"/>
      <c r="N3835"/>
      <c r="O3835" s="361"/>
      <c r="P3835" s="356"/>
    </row>
    <row r="3836" spans="1:16">
      <c r="A3836" s="356"/>
      <c r="B3836" s="357"/>
      <c r="C3836" s="356"/>
      <c r="D3836" s="356"/>
      <c r="E3836" s="356"/>
      <c r="F3836" s="356"/>
      <c r="G3836" s="356"/>
      <c r="H3836" s="358"/>
      <c r="I3836" s="359"/>
      <c r="J3836" s="360"/>
      <c r="K3836" s="360"/>
      <c r="L3836" s="22"/>
      <c r="M3836" s="356"/>
      <c r="N3836"/>
      <c r="O3836" s="361"/>
      <c r="P3836" s="356"/>
    </row>
    <row r="3837" spans="1:16">
      <c r="A3837" s="356"/>
      <c r="B3837" s="357"/>
      <c r="C3837" s="356"/>
      <c r="D3837" s="356"/>
      <c r="E3837" s="356"/>
      <c r="F3837" s="356"/>
      <c r="G3837" s="356"/>
      <c r="H3837" s="358"/>
      <c r="I3837" s="359"/>
      <c r="J3837" s="360"/>
      <c r="K3837" s="360"/>
      <c r="L3837" s="22"/>
      <c r="M3837" s="356"/>
      <c r="N3837"/>
      <c r="O3837" s="361"/>
      <c r="P3837" s="356"/>
    </row>
    <row r="3838" spans="1:16">
      <c r="A3838" s="356"/>
      <c r="B3838" s="357"/>
      <c r="C3838" s="356"/>
      <c r="D3838" s="356"/>
      <c r="E3838" s="356"/>
      <c r="F3838" s="356"/>
      <c r="G3838" s="356"/>
      <c r="H3838" s="358"/>
      <c r="I3838" s="359"/>
      <c r="J3838" s="360"/>
      <c r="K3838" s="360"/>
      <c r="L3838" s="22"/>
      <c r="M3838" s="356"/>
      <c r="N3838"/>
      <c r="O3838" s="361"/>
      <c r="P3838" s="356"/>
    </row>
    <row r="3839" spans="1:16">
      <c r="A3839" s="356"/>
      <c r="B3839" s="357"/>
      <c r="C3839" s="356"/>
      <c r="D3839" s="356"/>
      <c r="E3839" s="356"/>
      <c r="F3839" s="356"/>
      <c r="G3839" s="356"/>
      <c r="H3839" s="358"/>
      <c r="I3839" s="359"/>
      <c r="J3839" s="360"/>
      <c r="K3839" s="360"/>
      <c r="L3839" s="22"/>
      <c r="M3839" s="356"/>
      <c r="N3839"/>
      <c r="O3839" s="361"/>
      <c r="P3839" s="356"/>
    </row>
    <row r="3840" spans="1:16">
      <c r="A3840" s="356"/>
      <c r="B3840" s="357"/>
      <c r="C3840" s="356"/>
      <c r="D3840" s="356"/>
      <c r="E3840" s="356"/>
      <c r="F3840" s="356"/>
      <c r="G3840" s="356"/>
      <c r="H3840" s="358"/>
      <c r="I3840" s="359"/>
      <c r="J3840" s="360"/>
      <c r="K3840" s="360"/>
      <c r="L3840" s="22"/>
      <c r="M3840" s="356"/>
      <c r="N3840"/>
      <c r="O3840" s="361"/>
      <c r="P3840" s="356"/>
    </row>
    <row r="3841" spans="1:16">
      <c r="A3841" s="356"/>
      <c r="B3841" s="357"/>
      <c r="C3841" s="356"/>
      <c r="D3841" s="356"/>
      <c r="E3841" s="356"/>
      <c r="F3841" s="356"/>
      <c r="G3841" s="356"/>
      <c r="H3841" s="358"/>
      <c r="I3841" s="359"/>
      <c r="J3841" s="360"/>
      <c r="K3841" s="360"/>
      <c r="L3841" s="22"/>
      <c r="M3841" s="356"/>
      <c r="N3841"/>
      <c r="O3841" s="361"/>
      <c r="P3841" s="356"/>
    </row>
    <row r="3842" spans="1:16">
      <c r="A3842" s="356"/>
      <c r="B3842" s="357"/>
      <c r="C3842" s="356"/>
      <c r="D3842" s="356"/>
      <c r="E3842" s="356"/>
      <c r="F3842" s="356"/>
      <c r="G3842" s="356"/>
      <c r="H3842" s="358"/>
      <c r="I3842" s="359"/>
      <c r="J3842" s="360"/>
      <c r="K3842" s="360"/>
      <c r="L3842" s="22"/>
      <c r="M3842" s="356"/>
      <c r="N3842"/>
      <c r="O3842" s="361"/>
      <c r="P3842" s="356"/>
    </row>
    <row r="3843" spans="1:16">
      <c r="A3843" s="356"/>
      <c r="B3843" s="357"/>
      <c r="C3843" s="356"/>
      <c r="D3843" s="356"/>
      <c r="E3843" s="356"/>
      <c r="F3843" s="356"/>
      <c r="G3843" s="356"/>
      <c r="H3843" s="358"/>
      <c r="I3843" s="359"/>
      <c r="J3843" s="360"/>
      <c r="K3843" s="360"/>
      <c r="L3843" s="22"/>
      <c r="M3843" s="356"/>
      <c r="N3843"/>
      <c r="O3843" s="361"/>
      <c r="P3843" s="356"/>
    </row>
    <row r="3844" spans="1:16">
      <c r="A3844" s="356"/>
      <c r="B3844" s="357"/>
      <c r="C3844" s="356"/>
      <c r="D3844" s="356"/>
      <c r="E3844" s="356"/>
      <c r="F3844" s="356"/>
      <c r="G3844" s="356"/>
      <c r="H3844" s="358"/>
      <c r="I3844" s="359"/>
      <c r="J3844" s="360"/>
      <c r="K3844" s="360"/>
      <c r="L3844" s="22"/>
      <c r="M3844" s="356"/>
      <c r="N3844"/>
      <c r="O3844" s="361"/>
      <c r="P3844" s="356"/>
    </row>
    <row r="3845" spans="1:16">
      <c r="A3845" s="356"/>
      <c r="B3845" s="357"/>
      <c r="C3845" s="356"/>
      <c r="D3845" s="356"/>
      <c r="E3845" s="356"/>
      <c r="F3845" s="356"/>
      <c r="G3845" s="356"/>
      <c r="H3845" s="358"/>
      <c r="I3845" s="359"/>
      <c r="J3845" s="360"/>
      <c r="K3845" s="360"/>
      <c r="L3845" s="22"/>
      <c r="M3845" s="356"/>
      <c r="N3845"/>
      <c r="O3845" s="361"/>
      <c r="P3845" s="356"/>
    </row>
    <row r="3846" spans="1:16">
      <c r="A3846" s="356"/>
      <c r="B3846" s="357"/>
      <c r="C3846" s="356"/>
      <c r="D3846" s="356"/>
      <c r="E3846" s="356"/>
      <c r="F3846" s="356"/>
      <c r="G3846" s="356"/>
      <c r="H3846" s="358"/>
      <c r="I3846" s="359"/>
      <c r="J3846" s="360"/>
      <c r="K3846" s="360"/>
      <c r="L3846" s="22"/>
      <c r="M3846" s="356"/>
      <c r="N3846"/>
      <c r="O3846" s="361"/>
      <c r="P3846" s="356"/>
    </row>
    <row r="3847" spans="1:16">
      <c r="A3847" s="356"/>
      <c r="B3847" s="357"/>
      <c r="C3847" s="356"/>
      <c r="D3847" s="356"/>
      <c r="E3847" s="356"/>
      <c r="F3847" s="356"/>
      <c r="G3847" s="356"/>
      <c r="H3847" s="358"/>
      <c r="I3847" s="359"/>
      <c r="J3847" s="360"/>
      <c r="K3847" s="360"/>
      <c r="L3847" s="22"/>
      <c r="M3847" s="356"/>
      <c r="N3847"/>
      <c r="O3847" s="361"/>
      <c r="P3847" s="356"/>
    </row>
    <row r="3848" spans="1:16">
      <c r="A3848" s="356"/>
      <c r="B3848" s="357"/>
      <c r="C3848" s="356"/>
      <c r="D3848" s="356"/>
      <c r="E3848" s="356"/>
      <c r="F3848" s="356"/>
      <c r="G3848" s="356"/>
      <c r="H3848" s="358"/>
      <c r="I3848" s="359"/>
      <c r="J3848" s="360"/>
      <c r="K3848" s="360"/>
      <c r="L3848" s="22"/>
      <c r="M3848" s="356"/>
      <c r="N3848"/>
      <c r="O3848" s="361"/>
      <c r="P3848" s="356"/>
    </row>
    <row r="3849" spans="1:16">
      <c r="A3849" s="356"/>
      <c r="B3849" s="357"/>
      <c r="C3849" s="356"/>
      <c r="D3849" s="356"/>
      <c r="E3849" s="356"/>
      <c r="F3849" s="356"/>
      <c r="G3849" s="356"/>
      <c r="H3849" s="358"/>
      <c r="I3849" s="359"/>
      <c r="J3849" s="360"/>
      <c r="K3849" s="360"/>
      <c r="L3849" s="22"/>
      <c r="M3849" s="356"/>
      <c r="N3849"/>
      <c r="O3849" s="361"/>
      <c r="P3849" s="356"/>
    </row>
    <row r="3850" spans="1:16">
      <c r="A3850" s="356"/>
      <c r="B3850" s="357"/>
      <c r="C3850" s="356"/>
      <c r="D3850" s="356"/>
      <c r="E3850" s="356"/>
      <c r="F3850" s="356"/>
      <c r="G3850" s="356"/>
      <c r="H3850" s="358"/>
      <c r="I3850" s="359"/>
      <c r="J3850" s="360"/>
      <c r="K3850" s="360"/>
      <c r="L3850" s="22"/>
      <c r="M3850" s="356"/>
      <c r="N3850"/>
      <c r="O3850" s="361"/>
      <c r="P3850" s="356"/>
    </row>
    <row r="3851" spans="1:16">
      <c r="A3851" s="356"/>
      <c r="B3851" s="357"/>
      <c r="C3851" s="356"/>
      <c r="D3851" s="356"/>
      <c r="E3851" s="356"/>
      <c r="F3851" s="356"/>
      <c r="G3851" s="356"/>
      <c r="H3851" s="358"/>
      <c r="I3851" s="359"/>
      <c r="J3851" s="360"/>
      <c r="K3851" s="360"/>
      <c r="L3851" s="22"/>
      <c r="M3851" s="356"/>
      <c r="N3851"/>
      <c r="O3851" s="361"/>
      <c r="P3851" s="356"/>
    </row>
    <row r="3852" spans="1:16">
      <c r="A3852" s="356"/>
      <c r="B3852" s="357"/>
      <c r="C3852" s="356"/>
      <c r="D3852" s="356"/>
      <c r="E3852" s="356"/>
      <c r="F3852" s="356"/>
      <c r="G3852" s="356"/>
      <c r="H3852" s="358"/>
      <c r="I3852" s="359"/>
      <c r="J3852" s="360"/>
      <c r="K3852" s="360"/>
      <c r="L3852" s="22"/>
      <c r="M3852" s="356"/>
      <c r="N3852"/>
      <c r="O3852" s="361"/>
      <c r="P3852" s="356"/>
    </row>
    <row r="3853" spans="1:16">
      <c r="A3853" s="356"/>
      <c r="B3853" s="357"/>
      <c r="C3853" s="356"/>
      <c r="D3853" s="356"/>
      <c r="E3853" s="356"/>
      <c r="F3853" s="356"/>
      <c r="G3853" s="356"/>
      <c r="H3853" s="358"/>
      <c r="I3853" s="359"/>
      <c r="J3853" s="360"/>
      <c r="K3853" s="360"/>
      <c r="L3853" s="22"/>
      <c r="M3853" s="356"/>
      <c r="N3853"/>
      <c r="O3853" s="361"/>
      <c r="P3853" s="356"/>
    </row>
    <row r="3854" spans="1:16">
      <c r="A3854" s="356"/>
      <c r="B3854" s="357"/>
      <c r="C3854" s="356"/>
      <c r="D3854" s="356"/>
      <c r="E3854" s="356"/>
      <c r="F3854" s="356"/>
      <c r="G3854" s="356"/>
      <c r="H3854" s="358"/>
      <c r="I3854" s="359"/>
      <c r="J3854" s="360"/>
      <c r="K3854" s="360"/>
      <c r="L3854" s="22"/>
      <c r="M3854" s="356"/>
      <c r="N3854"/>
      <c r="O3854" s="361"/>
      <c r="P3854" s="356"/>
    </row>
    <row r="3855" spans="1:16">
      <c r="A3855" s="356"/>
      <c r="B3855" s="357"/>
      <c r="C3855" s="356"/>
      <c r="D3855" s="356"/>
      <c r="E3855" s="356"/>
      <c r="F3855" s="356"/>
      <c r="G3855" s="356"/>
      <c r="H3855" s="358"/>
      <c r="I3855" s="359"/>
      <c r="J3855" s="360"/>
      <c r="K3855" s="360"/>
      <c r="L3855" s="22"/>
      <c r="M3855" s="356"/>
      <c r="N3855"/>
      <c r="O3855" s="361"/>
      <c r="P3855" s="356"/>
    </row>
    <row r="3856" spans="1:16">
      <c r="A3856" s="356"/>
      <c r="B3856" s="357"/>
      <c r="C3856" s="356"/>
      <c r="D3856" s="356"/>
      <c r="E3856" s="356"/>
      <c r="F3856" s="356"/>
      <c r="G3856" s="356"/>
      <c r="H3856" s="358"/>
      <c r="I3856" s="359"/>
      <c r="J3856" s="360"/>
      <c r="K3856" s="360"/>
      <c r="L3856" s="22"/>
      <c r="M3856" s="356"/>
      <c r="N3856"/>
      <c r="O3856" s="361"/>
      <c r="P3856" s="356"/>
    </row>
    <row r="3857" spans="1:16">
      <c r="A3857" s="356"/>
      <c r="B3857" s="357"/>
      <c r="C3857" s="356"/>
      <c r="D3857" s="356"/>
      <c r="E3857" s="356"/>
      <c r="F3857" s="356"/>
      <c r="G3857" s="356"/>
      <c r="H3857" s="358"/>
      <c r="I3857" s="359"/>
      <c r="J3857" s="360"/>
      <c r="K3857" s="360"/>
      <c r="L3857" s="22"/>
      <c r="M3857" s="356"/>
      <c r="N3857"/>
      <c r="O3857" s="361"/>
      <c r="P3857" s="356"/>
    </row>
    <row r="3858" spans="1:16">
      <c r="A3858" s="356"/>
      <c r="B3858" s="357"/>
      <c r="C3858" s="356"/>
      <c r="D3858" s="356"/>
      <c r="E3858" s="356"/>
      <c r="F3858" s="356"/>
      <c r="G3858" s="356"/>
      <c r="H3858" s="358"/>
      <c r="I3858" s="359"/>
      <c r="J3858" s="360"/>
      <c r="K3858" s="360"/>
      <c r="L3858" s="22"/>
      <c r="M3858" s="356"/>
      <c r="N3858"/>
      <c r="O3858" s="361"/>
      <c r="P3858" s="356"/>
    </row>
    <row r="3859" spans="1:16">
      <c r="A3859" s="356"/>
      <c r="B3859" s="357"/>
      <c r="C3859" s="356"/>
      <c r="D3859" s="356"/>
      <c r="E3859" s="356"/>
      <c r="F3859" s="356"/>
      <c r="G3859" s="356"/>
      <c r="H3859" s="358"/>
      <c r="I3859" s="359"/>
      <c r="J3859" s="360"/>
      <c r="K3859" s="360"/>
      <c r="L3859" s="22"/>
      <c r="M3859" s="356"/>
      <c r="N3859"/>
      <c r="O3859" s="361"/>
      <c r="P3859" s="356"/>
    </row>
    <row r="3860" spans="1:16">
      <c r="A3860" s="356"/>
      <c r="B3860" s="357"/>
      <c r="C3860" s="356"/>
      <c r="D3860" s="356"/>
      <c r="E3860" s="356"/>
      <c r="F3860" s="356"/>
      <c r="G3860" s="356"/>
      <c r="H3860" s="358"/>
      <c r="I3860" s="359"/>
      <c r="J3860" s="360"/>
      <c r="K3860" s="360"/>
      <c r="L3860" s="22"/>
      <c r="M3860" s="356"/>
      <c r="N3860"/>
      <c r="O3860" s="361"/>
      <c r="P3860" s="356"/>
    </row>
    <row r="3861" spans="1:16">
      <c r="A3861" s="356"/>
      <c r="B3861" s="357"/>
      <c r="C3861" s="356"/>
      <c r="D3861" s="356"/>
      <c r="E3861" s="356"/>
      <c r="F3861" s="356"/>
      <c r="G3861" s="356"/>
      <c r="H3861" s="358"/>
      <c r="I3861" s="359"/>
      <c r="J3861" s="360"/>
      <c r="K3861" s="360"/>
      <c r="L3861" s="22"/>
      <c r="M3861" s="356"/>
      <c r="N3861"/>
      <c r="O3861" s="361"/>
      <c r="P3861" s="356"/>
    </row>
    <row r="3862" spans="1:16">
      <c r="A3862" s="356"/>
      <c r="B3862" s="357"/>
      <c r="C3862" s="356"/>
      <c r="D3862" s="356"/>
      <c r="E3862" s="356"/>
      <c r="F3862" s="356"/>
      <c r="G3862" s="356"/>
      <c r="H3862" s="358"/>
      <c r="I3862" s="359"/>
      <c r="J3862" s="360"/>
      <c r="K3862" s="360"/>
      <c r="L3862" s="22"/>
      <c r="M3862" s="356"/>
      <c r="N3862"/>
      <c r="O3862" s="361"/>
      <c r="P3862" s="356"/>
    </row>
    <row r="3863" spans="1:16">
      <c r="A3863" s="356"/>
      <c r="B3863" s="357"/>
      <c r="C3863" s="356"/>
      <c r="D3863" s="356"/>
      <c r="E3863" s="356"/>
      <c r="F3863" s="356"/>
      <c r="G3863" s="356"/>
      <c r="H3863" s="358"/>
      <c r="I3863" s="359"/>
      <c r="J3863" s="360"/>
      <c r="K3863" s="360"/>
      <c r="L3863" s="22"/>
      <c r="M3863" s="356"/>
      <c r="N3863"/>
      <c r="O3863" s="361"/>
      <c r="P3863" s="356"/>
    </row>
    <row r="3864" spans="1:16">
      <c r="A3864" s="356"/>
      <c r="B3864" s="357"/>
      <c r="C3864" s="356"/>
      <c r="D3864" s="356"/>
      <c r="E3864" s="356"/>
      <c r="F3864" s="356"/>
      <c r="G3864" s="356"/>
      <c r="H3864" s="358"/>
      <c r="I3864" s="359"/>
      <c r="J3864" s="360"/>
      <c r="K3864" s="360"/>
      <c r="L3864" s="22"/>
      <c r="M3864" s="356"/>
      <c r="N3864"/>
      <c r="O3864" s="361"/>
      <c r="P3864" s="356"/>
    </row>
    <row r="3865" spans="1:16">
      <c r="A3865" s="356"/>
      <c r="B3865" s="357"/>
      <c r="C3865" s="356"/>
      <c r="D3865" s="356"/>
      <c r="E3865" s="356"/>
      <c r="F3865" s="356"/>
      <c r="G3865" s="356"/>
      <c r="H3865" s="358"/>
      <c r="I3865" s="359"/>
      <c r="J3865" s="360"/>
      <c r="K3865" s="360"/>
      <c r="L3865" s="22"/>
      <c r="M3865" s="356"/>
      <c r="N3865"/>
      <c r="O3865" s="361"/>
      <c r="P3865" s="356"/>
    </row>
    <row r="3866" spans="1:16">
      <c r="A3866" s="356"/>
      <c r="B3866" s="357"/>
      <c r="C3866" s="356"/>
      <c r="D3866" s="356"/>
      <c r="E3866" s="356"/>
      <c r="F3866" s="356"/>
      <c r="G3866" s="356"/>
      <c r="H3866" s="358"/>
      <c r="I3866" s="359"/>
      <c r="J3866" s="360"/>
      <c r="K3866" s="360"/>
      <c r="L3866" s="22"/>
      <c r="M3866" s="356"/>
      <c r="N3866"/>
      <c r="O3866" s="361"/>
      <c r="P3866" s="356"/>
    </row>
    <row r="3867" spans="1:16">
      <c r="A3867" s="356"/>
      <c r="B3867" s="357"/>
      <c r="C3867" s="356"/>
      <c r="D3867" s="356"/>
      <c r="E3867" s="356"/>
      <c r="F3867" s="356"/>
      <c r="G3867" s="356"/>
      <c r="H3867" s="358"/>
      <c r="I3867" s="359"/>
      <c r="J3867" s="360"/>
      <c r="K3867" s="360"/>
      <c r="L3867" s="22"/>
      <c r="M3867" s="356"/>
      <c r="N3867"/>
      <c r="O3867" s="361"/>
      <c r="P3867" s="356"/>
    </row>
    <row r="3868" spans="1:16">
      <c r="A3868" s="356"/>
      <c r="B3868" s="357"/>
      <c r="C3868" s="356"/>
      <c r="D3868" s="356"/>
      <c r="E3868" s="356"/>
      <c r="F3868" s="356"/>
      <c r="G3868" s="356"/>
      <c r="H3868" s="358"/>
      <c r="I3868" s="359"/>
      <c r="J3868" s="360"/>
      <c r="K3868" s="360"/>
      <c r="L3868" s="22"/>
      <c r="M3868" s="356"/>
      <c r="N3868"/>
      <c r="O3868" s="361"/>
      <c r="P3868" s="356"/>
    </row>
    <row r="3869" spans="1:16">
      <c r="A3869" s="356"/>
      <c r="B3869" s="357"/>
      <c r="C3869" s="356"/>
      <c r="D3869" s="356"/>
      <c r="E3869" s="356"/>
      <c r="F3869" s="356"/>
      <c r="G3869" s="356"/>
      <c r="H3869" s="358"/>
      <c r="I3869" s="359"/>
      <c r="J3869" s="360"/>
      <c r="K3869" s="360"/>
      <c r="L3869" s="22"/>
      <c r="M3869" s="356"/>
      <c r="N3869"/>
      <c r="O3869" s="361"/>
      <c r="P3869" s="356"/>
    </row>
    <row r="3870" spans="1:16">
      <c r="A3870" s="356"/>
      <c r="B3870" s="357"/>
      <c r="C3870" s="356"/>
      <c r="D3870" s="356"/>
      <c r="E3870" s="356"/>
      <c r="F3870" s="356"/>
      <c r="G3870" s="356"/>
      <c r="H3870" s="358"/>
      <c r="I3870" s="359"/>
      <c r="J3870" s="360"/>
      <c r="K3870" s="360"/>
      <c r="L3870" s="22"/>
      <c r="M3870" s="356"/>
      <c r="N3870"/>
      <c r="O3870" s="361"/>
      <c r="P3870" s="356"/>
    </row>
    <row r="3871" spans="1:16">
      <c r="A3871" s="356"/>
      <c r="B3871" s="357"/>
      <c r="C3871" s="356"/>
      <c r="D3871" s="356"/>
      <c r="E3871" s="356"/>
      <c r="F3871" s="356"/>
      <c r="G3871" s="356"/>
      <c r="H3871" s="358"/>
      <c r="I3871" s="359"/>
      <c r="J3871" s="360"/>
      <c r="K3871" s="360"/>
      <c r="L3871" s="22"/>
      <c r="M3871" s="356"/>
      <c r="N3871"/>
      <c r="O3871" s="361"/>
      <c r="P3871" s="356"/>
    </row>
    <row r="3872" spans="1:16">
      <c r="A3872" s="356"/>
      <c r="B3872" s="357"/>
      <c r="C3872" s="356"/>
      <c r="D3872" s="356"/>
      <c r="E3872" s="356"/>
      <c r="F3872" s="356"/>
      <c r="G3872" s="356"/>
      <c r="H3872" s="358"/>
      <c r="I3872" s="359"/>
      <c r="J3872" s="360"/>
      <c r="K3872" s="360"/>
      <c r="L3872" s="22"/>
      <c r="M3872" s="356"/>
      <c r="N3872"/>
      <c r="O3872" s="361"/>
      <c r="P3872" s="356"/>
    </row>
    <row r="3873" spans="1:16">
      <c r="A3873" s="356"/>
      <c r="B3873" s="357"/>
      <c r="C3873" s="356"/>
      <c r="D3873" s="356"/>
      <c r="E3873" s="356"/>
      <c r="F3873" s="356"/>
      <c r="G3873" s="356"/>
      <c r="H3873" s="358"/>
      <c r="I3873" s="359"/>
      <c r="J3873" s="360"/>
      <c r="K3873" s="360"/>
      <c r="L3873" s="22"/>
      <c r="M3873" s="356"/>
      <c r="N3873"/>
      <c r="O3873" s="361"/>
      <c r="P3873" s="356"/>
    </row>
    <row r="3874" spans="1:16">
      <c r="A3874" s="356"/>
      <c r="B3874" s="357"/>
      <c r="C3874" s="356"/>
      <c r="D3874" s="356"/>
      <c r="E3874" s="356"/>
      <c r="F3874" s="356"/>
      <c r="G3874" s="356"/>
      <c r="H3874" s="358"/>
      <c r="I3874" s="359"/>
      <c r="J3874" s="360"/>
      <c r="K3874" s="360"/>
      <c r="L3874" s="22"/>
      <c r="M3874" s="356"/>
      <c r="N3874"/>
      <c r="O3874" s="361"/>
      <c r="P3874" s="356"/>
    </row>
    <row r="3875" spans="1:16">
      <c r="A3875" s="356"/>
      <c r="B3875" s="357"/>
      <c r="C3875" s="356"/>
      <c r="D3875" s="356"/>
      <c r="E3875" s="356"/>
      <c r="F3875" s="356"/>
      <c r="G3875" s="356"/>
      <c r="H3875" s="358"/>
      <c r="I3875" s="359"/>
      <c r="J3875" s="360"/>
      <c r="K3875" s="360"/>
      <c r="L3875" s="22"/>
      <c r="M3875" s="356"/>
      <c r="N3875"/>
      <c r="O3875" s="361"/>
      <c r="P3875" s="356"/>
    </row>
    <row r="3876" spans="1:16">
      <c r="A3876" s="356"/>
      <c r="B3876" s="357"/>
      <c r="C3876" s="356"/>
      <c r="D3876" s="356"/>
      <c r="E3876" s="356"/>
      <c r="F3876" s="356"/>
      <c r="G3876" s="356"/>
      <c r="H3876" s="358"/>
      <c r="I3876" s="359"/>
      <c r="J3876" s="360"/>
      <c r="K3876" s="360"/>
      <c r="L3876" s="22"/>
      <c r="M3876" s="356"/>
      <c r="N3876"/>
      <c r="O3876" s="361"/>
      <c r="P3876" s="356"/>
    </row>
    <row r="3877" spans="1:16">
      <c r="A3877" s="356"/>
      <c r="B3877" s="357"/>
      <c r="C3877" s="356"/>
      <c r="D3877" s="356"/>
      <c r="E3877" s="356"/>
      <c r="F3877" s="356"/>
      <c r="G3877" s="356"/>
      <c r="H3877" s="358"/>
      <c r="I3877" s="359"/>
      <c r="J3877" s="360"/>
      <c r="K3877" s="360"/>
      <c r="L3877" s="22"/>
      <c r="M3877" s="356"/>
      <c r="N3877"/>
      <c r="O3877" s="361"/>
      <c r="P3877" s="356"/>
    </row>
    <row r="3878" spans="1:16">
      <c r="A3878" s="356"/>
      <c r="B3878" s="357"/>
      <c r="C3878" s="356"/>
      <c r="D3878" s="356"/>
      <c r="E3878" s="356"/>
      <c r="F3878" s="356"/>
      <c r="G3878" s="356"/>
      <c r="H3878" s="358"/>
      <c r="I3878" s="359"/>
      <c r="J3878" s="360"/>
      <c r="K3878" s="360"/>
      <c r="L3878" s="22"/>
      <c r="M3878" s="356"/>
      <c r="N3878"/>
      <c r="O3878" s="361"/>
      <c r="P3878" s="356"/>
    </row>
    <row r="3879" spans="1:16">
      <c r="A3879" s="356"/>
      <c r="B3879" s="357"/>
      <c r="C3879" s="356"/>
      <c r="D3879" s="356"/>
      <c r="E3879" s="356"/>
      <c r="F3879" s="356"/>
      <c r="G3879" s="356"/>
      <c r="H3879" s="358"/>
      <c r="I3879" s="359"/>
      <c r="J3879" s="360"/>
      <c r="K3879" s="360"/>
      <c r="L3879" s="22"/>
      <c r="M3879" s="356"/>
      <c r="N3879"/>
      <c r="O3879" s="361"/>
      <c r="P3879" s="356"/>
    </row>
    <row r="3880" spans="1:16">
      <c r="A3880" s="356"/>
      <c r="B3880" s="357"/>
      <c r="C3880" s="356"/>
      <c r="D3880" s="356"/>
      <c r="E3880" s="356"/>
      <c r="F3880" s="356"/>
      <c r="G3880" s="356"/>
      <c r="H3880" s="358"/>
      <c r="I3880" s="359"/>
      <c r="J3880" s="360"/>
      <c r="K3880" s="360"/>
      <c r="L3880" s="22"/>
      <c r="M3880" s="356"/>
      <c r="N3880"/>
      <c r="O3880" s="361"/>
      <c r="P3880" s="356"/>
    </row>
    <row r="3881" spans="1:16">
      <c r="A3881" s="356"/>
      <c r="B3881" s="357"/>
      <c r="C3881" s="356"/>
      <c r="D3881" s="356"/>
      <c r="E3881" s="356"/>
      <c r="F3881" s="356"/>
      <c r="G3881" s="356"/>
      <c r="H3881" s="358"/>
      <c r="I3881" s="359"/>
      <c r="J3881" s="360"/>
      <c r="K3881" s="360"/>
      <c r="L3881" s="22"/>
      <c r="M3881" s="356"/>
      <c r="N3881"/>
      <c r="O3881" s="361"/>
      <c r="P3881" s="356"/>
    </row>
    <row r="3882" spans="1:16">
      <c r="A3882" s="356"/>
      <c r="B3882" s="357"/>
      <c r="C3882" s="356"/>
      <c r="D3882" s="356"/>
      <c r="E3882" s="356"/>
      <c r="F3882" s="356"/>
      <c r="G3882" s="356"/>
      <c r="H3882" s="358"/>
      <c r="I3882" s="359"/>
      <c r="J3882" s="360"/>
      <c r="K3882" s="360"/>
      <c r="L3882" s="22"/>
      <c r="M3882" s="356"/>
      <c r="N3882"/>
      <c r="O3882" s="361"/>
      <c r="P3882" s="356"/>
    </row>
    <row r="3883" spans="1:16">
      <c r="A3883" s="356"/>
      <c r="B3883" s="357"/>
      <c r="C3883" s="356"/>
      <c r="D3883" s="356"/>
      <c r="E3883" s="356"/>
      <c r="F3883" s="356"/>
      <c r="G3883" s="356"/>
      <c r="H3883" s="358"/>
      <c r="I3883" s="359"/>
      <c r="J3883" s="360"/>
      <c r="K3883" s="360"/>
      <c r="L3883" s="22"/>
      <c r="M3883" s="356"/>
      <c r="N3883"/>
      <c r="O3883" s="361"/>
      <c r="P3883" s="356"/>
    </row>
    <row r="3884" spans="1:16">
      <c r="A3884" s="356"/>
      <c r="B3884" s="357"/>
      <c r="C3884" s="356"/>
      <c r="D3884" s="356"/>
      <c r="E3884" s="356"/>
      <c r="F3884" s="356"/>
      <c r="G3884" s="356"/>
      <c r="H3884" s="358"/>
      <c r="I3884" s="359"/>
      <c r="J3884" s="360"/>
      <c r="K3884" s="360"/>
      <c r="L3884" s="22"/>
      <c r="M3884" s="356"/>
      <c r="N3884"/>
      <c r="O3884" s="361"/>
      <c r="P3884" s="356"/>
    </row>
    <row r="3885" spans="1:16">
      <c r="A3885" s="356"/>
      <c r="B3885" s="357"/>
      <c r="C3885" s="356"/>
      <c r="D3885" s="356"/>
      <c r="E3885" s="356"/>
      <c r="F3885" s="356"/>
      <c r="G3885" s="356"/>
      <c r="H3885" s="358"/>
      <c r="I3885" s="359"/>
      <c r="J3885" s="360"/>
      <c r="K3885" s="360"/>
      <c r="L3885" s="22"/>
      <c r="M3885" s="356"/>
      <c r="N3885"/>
      <c r="O3885" s="361"/>
      <c r="P3885" s="356"/>
    </row>
    <row r="3886" spans="1:16">
      <c r="A3886" s="356"/>
      <c r="B3886" s="357"/>
      <c r="C3886" s="356"/>
      <c r="D3886" s="356"/>
      <c r="E3886" s="356"/>
      <c r="F3886" s="356"/>
      <c r="G3886" s="356"/>
      <c r="H3886" s="358"/>
      <c r="I3886" s="359"/>
      <c r="J3886" s="360"/>
      <c r="K3886" s="360"/>
      <c r="L3886" s="22"/>
      <c r="M3886" s="356"/>
      <c r="N3886"/>
      <c r="O3886" s="361"/>
      <c r="P3886" s="356"/>
    </row>
    <row r="3887" spans="1:16">
      <c r="A3887" s="356"/>
      <c r="B3887" s="357"/>
      <c r="C3887" s="356"/>
      <c r="D3887" s="356"/>
      <c r="E3887" s="356"/>
      <c r="F3887" s="356"/>
      <c r="G3887" s="356"/>
      <c r="H3887" s="358"/>
      <c r="I3887" s="359"/>
      <c r="J3887" s="360"/>
      <c r="K3887" s="360"/>
      <c r="L3887" s="22"/>
      <c r="M3887" s="356"/>
      <c r="N3887"/>
      <c r="O3887" s="361"/>
      <c r="P3887" s="356"/>
    </row>
    <row r="3888" spans="1:16">
      <c r="A3888" s="356"/>
      <c r="B3888" s="357"/>
      <c r="C3888" s="356"/>
      <c r="D3888" s="356"/>
      <c r="E3888" s="356"/>
      <c r="F3888" s="356"/>
      <c r="G3888" s="356"/>
      <c r="H3888" s="358"/>
      <c r="I3888" s="359"/>
      <c r="J3888" s="360"/>
      <c r="K3888" s="360"/>
      <c r="L3888" s="22"/>
      <c r="M3888" s="356"/>
      <c r="N3888"/>
      <c r="O3888" s="361"/>
      <c r="P3888" s="356"/>
    </row>
    <row r="3889" spans="1:16">
      <c r="A3889" s="356"/>
      <c r="B3889" s="357"/>
      <c r="C3889" s="356"/>
      <c r="D3889" s="356"/>
      <c r="E3889" s="356"/>
      <c r="F3889" s="356"/>
      <c r="G3889" s="356"/>
      <c r="H3889" s="358"/>
      <c r="I3889" s="359"/>
      <c r="J3889" s="360"/>
      <c r="K3889" s="360"/>
      <c r="L3889" s="22"/>
      <c r="M3889" s="356"/>
      <c r="N3889"/>
      <c r="O3889" s="361"/>
      <c r="P3889" s="356"/>
    </row>
    <row r="3890" spans="1:16">
      <c r="A3890" s="356"/>
      <c r="B3890" s="357"/>
      <c r="C3890" s="356"/>
      <c r="D3890" s="356"/>
      <c r="E3890" s="356"/>
      <c r="F3890" s="356"/>
      <c r="G3890" s="356"/>
      <c r="H3890" s="358"/>
      <c r="I3890" s="359"/>
      <c r="J3890" s="360"/>
      <c r="K3890" s="360"/>
      <c r="L3890" s="22"/>
      <c r="M3890" s="356"/>
      <c r="N3890"/>
      <c r="O3890" s="361"/>
      <c r="P3890" s="356"/>
    </row>
    <row r="3891" spans="1:16">
      <c r="A3891" s="356"/>
      <c r="B3891" s="357"/>
      <c r="C3891" s="356"/>
      <c r="D3891" s="356"/>
      <c r="E3891" s="356"/>
      <c r="F3891" s="356"/>
      <c r="G3891" s="356"/>
      <c r="H3891" s="358"/>
      <c r="I3891" s="359"/>
      <c r="J3891" s="360"/>
      <c r="K3891" s="360"/>
      <c r="L3891" s="22"/>
      <c r="M3891" s="356"/>
      <c r="N3891"/>
      <c r="O3891" s="361"/>
      <c r="P3891" s="356"/>
    </row>
    <row r="3892" spans="1:16">
      <c r="A3892" s="356"/>
      <c r="B3892" s="357"/>
      <c r="C3892" s="356"/>
      <c r="D3892" s="356"/>
      <c r="E3892" s="356"/>
      <c r="F3892" s="356"/>
      <c r="G3892" s="356"/>
      <c r="H3892" s="358"/>
      <c r="I3892" s="359"/>
      <c r="J3892" s="360"/>
      <c r="K3892" s="360"/>
      <c r="L3892" s="22"/>
      <c r="M3892" s="356"/>
      <c r="N3892"/>
      <c r="O3892" s="361"/>
      <c r="P3892" s="356"/>
    </row>
    <row r="3893" spans="1:16">
      <c r="A3893" s="356"/>
      <c r="B3893" s="357"/>
      <c r="C3893" s="356"/>
      <c r="D3893" s="356"/>
      <c r="E3893" s="356"/>
      <c r="F3893" s="356"/>
      <c r="G3893" s="356"/>
      <c r="H3893" s="358"/>
      <c r="I3893" s="359"/>
      <c r="J3893" s="360"/>
      <c r="K3893" s="360"/>
      <c r="L3893" s="22"/>
      <c r="M3893" s="356"/>
      <c r="N3893"/>
      <c r="O3893" s="361"/>
      <c r="P3893" s="356"/>
    </row>
    <row r="3894" spans="1:16">
      <c r="A3894" s="356"/>
      <c r="B3894" s="357"/>
      <c r="C3894" s="356"/>
      <c r="D3894" s="356"/>
      <c r="E3894" s="356"/>
      <c r="F3894" s="356"/>
      <c r="G3894" s="356"/>
      <c r="H3894" s="358"/>
      <c r="I3894" s="359"/>
      <c r="J3894" s="360"/>
      <c r="K3894" s="360"/>
      <c r="L3894" s="22"/>
      <c r="M3894" s="356"/>
      <c r="N3894"/>
      <c r="O3894" s="361"/>
      <c r="P3894" s="356"/>
    </row>
    <row r="3895" spans="1:16">
      <c r="A3895" s="356"/>
      <c r="B3895" s="357"/>
      <c r="C3895" s="356"/>
      <c r="D3895" s="356"/>
      <c r="E3895" s="356"/>
      <c r="F3895" s="356"/>
      <c r="G3895" s="356"/>
      <c r="H3895" s="358"/>
      <c r="I3895" s="359"/>
      <c r="J3895" s="360"/>
      <c r="K3895" s="360"/>
      <c r="L3895" s="22"/>
      <c r="M3895" s="356"/>
      <c r="N3895"/>
      <c r="O3895" s="361"/>
      <c r="P3895" s="356"/>
    </row>
    <row r="3896" spans="1:16">
      <c r="A3896" s="356"/>
      <c r="B3896" s="357"/>
      <c r="C3896" s="356"/>
      <c r="D3896" s="356"/>
      <c r="E3896" s="356"/>
      <c r="F3896" s="356"/>
      <c r="G3896" s="356"/>
      <c r="H3896" s="358"/>
      <c r="I3896" s="359"/>
      <c r="J3896" s="360"/>
      <c r="K3896" s="360"/>
      <c r="L3896" s="22"/>
      <c r="M3896" s="356"/>
      <c r="N3896"/>
      <c r="O3896" s="361"/>
      <c r="P3896" s="356"/>
    </row>
    <row r="3897" spans="1:16">
      <c r="A3897" s="356"/>
      <c r="B3897" s="357"/>
      <c r="C3897" s="356"/>
      <c r="D3897" s="356"/>
      <c r="E3897" s="356"/>
      <c r="F3897" s="356"/>
      <c r="G3897" s="356"/>
      <c r="H3897" s="358"/>
      <c r="I3897" s="359"/>
      <c r="J3897" s="360"/>
      <c r="K3897" s="360"/>
      <c r="L3897" s="22"/>
      <c r="M3897" s="356"/>
      <c r="N3897"/>
      <c r="O3897" s="361"/>
      <c r="P3897" s="356"/>
    </row>
    <row r="3898" spans="1:16">
      <c r="A3898" s="356"/>
      <c r="B3898" s="357"/>
      <c r="C3898" s="356"/>
      <c r="D3898" s="356"/>
      <c r="E3898" s="356"/>
      <c r="F3898" s="356"/>
      <c r="G3898" s="356"/>
      <c r="H3898" s="358"/>
      <c r="I3898" s="359"/>
      <c r="J3898" s="360"/>
      <c r="K3898" s="360"/>
      <c r="L3898" s="22"/>
      <c r="M3898" s="356"/>
      <c r="N3898"/>
      <c r="O3898" s="361"/>
      <c r="P3898" s="356"/>
    </row>
    <row r="3899" spans="1:16">
      <c r="A3899" s="356"/>
      <c r="B3899" s="357"/>
      <c r="C3899" s="356"/>
      <c r="D3899" s="356"/>
      <c r="E3899" s="356"/>
      <c r="F3899" s="356"/>
      <c r="G3899" s="356"/>
      <c r="H3899" s="358"/>
      <c r="I3899" s="359"/>
      <c r="J3899" s="360"/>
      <c r="K3899" s="360"/>
      <c r="L3899" s="22"/>
      <c r="M3899" s="356"/>
      <c r="N3899"/>
      <c r="O3899" s="361"/>
      <c r="P3899" s="356"/>
    </row>
    <row r="3900" spans="1:16">
      <c r="A3900" s="356"/>
      <c r="B3900" s="357"/>
      <c r="C3900" s="356"/>
      <c r="D3900" s="356"/>
      <c r="E3900" s="356"/>
      <c r="F3900" s="356"/>
      <c r="G3900" s="356"/>
      <c r="H3900" s="358"/>
      <c r="I3900" s="359"/>
      <c r="J3900" s="360"/>
      <c r="K3900" s="360"/>
      <c r="L3900" s="22"/>
      <c r="M3900" s="356"/>
      <c r="N3900"/>
      <c r="O3900" s="361"/>
      <c r="P3900" s="356"/>
    </row>
    <row r="3901" spans="1:16">
      <c r="A3901" s="356"/>
      <c r="B3901" s="357"/>
      <c r="C3901" s="356"/>
      <c r="D3901" s="356"/>
      <c r="E3901" s="356"/>
      <c r="F3901" s="356"/>
      <c r="G3901" s="356"/>
      <c r="H3901" s="358"/>
      <c r="I3901" s="359"/>
      <c r="J3901" s="360"/>
      <c r="K3901" s="360"/>
      <c r="L3901" s="22"/>
      <c r="M3901" s="356"/>
      <c r="N3901"/>
      <c r="O3901" s="361"/>
      <c r="P3901" s="356"/>
    </row>
    <row r="3902" spans="1:16">
      <c r="A3902" s="356"/>
      <c r="B3902" s="357"/>
      <c r="C3902" s="356"/>
      <c r="D3902" s="356"/>
      <c r="E3902" s="356"/>
      <c r="F3902" s="356"/>
      <c r="G3902" s="356"/>
      <c r="H3902" s="358"/>
      <c r="I3902" s="359"/>
      <c r="J3902" s="360"/>
      <c r="K3902" s="360"/>
      <c r="L3902" s="22"/>
      <c r="M3902" s="356"/>
      <c r="N3902"/>
      <c r="O3902" s="361"/>
      <c r="P3902" s="356"/>
    </row>
    <row r="3903" spans="1:16">
      <c r="A3903" s="356"/>
      <c r="B3903" s="357"/>
      <c r="C3903" s="356"/>
      <c r="D3903" s="356"/>
      <c r="E3903" s="356"/>
      <c r="F3903" s="356"/>
      <c r="G3903" s="356"/>
      <c r="H3903" s="358"/>
      <c r="I3903" s="359"/>
      <c r="J3903" s="360"/>
      <c r="K3903" s="360"/>
      <c r="L3903" s="22"/>
      <c r="M3903" s="356"/>
      <c r="N3903"/>
      <c r="O3903" s="361"/>
      <c r="P3903" s="356"/>
    </row>
    <row r="3904" spans="1:16">
      <c r="A3904" s="356"/>
      <c r="B3904" s="357"/>
      <c r="C3904" s="356"/>
      <c r="D3904" s="356"/>
      <c r="E3904" s="356"/>
      <c r="F3904" s="356"/>
      <c r="G3904" s="356"/>
      <c r="H3904" s="358"/>
      <c r="I3904" s="359"/>
      <c r="J3904" s="360"/>
      <c r="K3904" s="360"/>
      <c r="L3904" s="22"/>
      <c r="M3904" s="356"/>
      <c r="N3904"/>
      <c r="O3904" s="361"/>
      <c r="P3904" s="356"/>
    </row>
    <row r="3905" spans="1:16">
      <c r="A3905" s="356"/>
      <c r="B3905" s="357"/>
      <c r="C3905" s="356"/>
      <c r="D3905" s="356"/>
      <c r="E3905" s="356"/>
      <c r="F3905" s="356"/>
      <c r="G3905" s="356"/>
      <c r="H3905" s="358"/>
      <c r="I3905" s="359"/>
      <c r="J3905" s="360"/>
      <c r="K3905" s="360"/>
      <c r="L3905" s="22"/>
      <c r="M3905" s="356"/>
      <c r="N3905"/>
      <c r="O3905" s="361"/>
      <c r="P3905" s="356"/>
    </row>
    <row r="3906" spans="1:16">
      <c r="A3906" s="356"/>
      <c r="B3906" s="357"/>
      <c r="C3906" s="356"/>
      <c r="D3906" s="356"/>
      <c r="E3906" s="356"/>
      <c r="F3906" s="356"/>
      <c r="G3906" s="356"/>
      <c r="H3906" s="358"/>
      <c r="I3906" s="359"/>
      <c r="J3906" s="360"/>
      <c r="K3906" s="360"/>
      <c r="L3906" s="22"/>
      <c r="M3906" s="356"/>
      <c r="N3906"/>
      <c r="O3906" s="361"/>
      <c r="P3906" s="356"/>
    </row>
    <row r="3907" spans="1:16">
      <c r="A3907" s="356"/>
      <c r="B3907" s="357"/>
      <c r="C3907" s="356"/>
      <c r="D3907" s="356"/>
      <c r="E3907" s="356"/>
      <c r="F3907" s="356"/>
      <c r="G3907" s="356"/>
      <c r="H3907" s="358"/>
      <c r="I3907" s="359"/>
      <c r="J3907" s="360"/>
      <c r="K3907" s="360"/>
      <c r="L3907" s="22"/>
      <c r="M3907" s="356"/>
      <c r="N3907"/>
      <c r="O3907" s="361"/>
      <c r="P3907" s="356"/>
    </row>
    <row r="3908" spans="1:16">
      <c r="A3908" s="356"/>
      <c r="B3908" s="357"/>
      <c r="C3908" s="356"/>
      <c r="D3908" s="356"/>
      <c r="E3908" s="356"/>
      <c r="F3908" s="356"/>
      <c r="G3908" s="356"/>
      <c r="H3908" s="358"/>
      <c r="I3908" s="359"/>
      <c r="J3908" s="360"/>
      <c r="K3908" s="360"/>
      <c r="L3908" s="22"/>
      <c r="M3908" s="356"/>
      <c r="N3908"/>
      <c r="O3908" s="361"/>
      <c r="P3908" s="356"/>
    </row>
    <row r="3909" spans="1:16">
      <c r="A3909" s="356"/>
      <c r="B3909" s="357"/>
      <c r="C3909" s="356"/>
      <c r="D3909" s="356"/>
      <c r="E3909" s="356"/>
      <c r="F3909" s="356"/>
      <c r="G3909" s="356"/>
      <c r="H3909" s="358"/>
      <c r="I3909" s="359"/>
      <c r="J3909" s="360"/>
      <c r="K3909" s="360"/>
      <c r="L3909" s="22"/>
      <c r="M3909" s="356"/>
      <c r="N3909"/>
      <c r="O3909" s="361"/>
      <c r="P3909" s="356"/>
    </row>
    <row r="3910" spans="1:16">
      <c r="A3910" s="356"/>
      <c r="B3910" s="357"/>
      <c r="C3910" s="356"/>
      <c r="D3910" s="356"/>
      <c r="E3910" s="356"/>
      <c r="F3910" s="356"/>
      <c r="G3910" s="356"/>
      <c r="H3910" s="358"/>
      <c r="I3910" s="359"/>
      <c r="J3910" s="360"/>
      <c r="K3910" s="360"/>
      <c r="L3910" s="22"/>
      <c r="M3910" s="356"/>
      <c r="N3910"/>
      <c r="O3910" s="361"/>
      <c r="P3910" s="356"/>
    </row>
    <row r="3911" spans="1:16">
      <c r="A3911" s="356"/>
      <c r="B3911" s="357"/>
      <c r="C3911" s="356"/>
      <c r="D3911" s="356"/>
      <c r="E3911" s="356"/>
      <c r="F3911" s="356"/>
      <c r="G3911" s="356"/>
      <c r="H3911" s="358"/>
      <c r="I3911" s="359"/>
      <c r="J3911" s="360"/>
      <c r="K3911" s="360"/>
      <c r="L3911" s="22"/>
      <c r="M3911" s="356"/>
      <c r="N3911"/>
      <c r="O3911" s="361"/>
      <c r="P3911" s="356"/>
    </row>
    <row r="3912" spans="1:16">
      <c r="A3912" s="356"/>
      <c r="B3912" s="357"/>
      <c r="C3912" s="356"/>
      <c r="D3912" s="356"/>
      <c r="E3912" s="356"/>
      <c r="F3912" s="356"/>
      <c r="G3912" s="356"/>
      <c r="H3912" s="358"/>
      <c r="I3912" s="359"/>
      <c r="J3912" s="360"/>
      <c r="K3912" s="360"/>
      <c r="L3912" s="22"/>
      <c r="M3912" s="356"/>
      <c r="N3912"/>
      <c r="O3912" s="361"/>
      <c r="P3912" s="356"/>
    </row>
    <row r="3913" spans="1:16">
      <c r="A3913" s="356"/>
      <c r="B3913" s="357"/>
      <c r="C3913" s="356"/>
      <c r="D3913" s="356"/>
      <c r="E3913" s="356"/>
      <c r="F3913" s="356"/>
      <c r="G3913" s="356"/>
      <c r="H3913" s="358"/>
      <c r="I3913" s="359"/>
      <c r="J3913" s="360"/>
      <c r="K3913" s="360"/>
      <c r="L3913" s="22"/>
      <c r="M3913" s="356"/>
      <c r="N3913"/>
      <c r="O3913" s="361"/>
      <c r="P3913" s="356"/>
    </row>
    <row r="3914" spans="1:16">
      <c r="A3914" s="356"/>
      <c r="B3914" s="357"/>
      <c r="C3914" s="356"/>
      <c r="D3914" s="356"/>
      <c r="E3914" s="356"/>
      <c r="F3914" s="356"/>
      <c r="G3914" s="356"/>
      <c r="H3914" s="358"/>
      <c r="I3914" s="359"/>
      <c r="J3914" s="360"/>
      <c r="K3914" s="360"/>
      <c r="L3914" s="22"/>
      <c r="M3914" s="356"/>
      <c r="N3914"/>
      <c r="O3914" s="361"/>
      <c r="P3914" s="356"/>
    </row>
    <row r="3915" spans="1:16">
      <c r="A3915" s="356"/>
      <c r="B3915" s="357"/>
      <c r="C3915" s="356"/>
      <c r="D3915" s="356"/>
      <c r="E3915" s="356"/>
      <c r="F3915" s="356"/>
      <c r="G3915" s="356"/>
      <c r="H3915" s="358"/>
      <c r="I3915" s="359"/>
      <c r="J3915" s="360"/>
      <c r="K3915" s="360"/>
      <c r="L3915" s="22"/>
      <c r="M3915" s="356"/>
      <c r="N3915"/>
      <c r="O3915" s="361"/>
      <c r="P3915" s="356"/>
    </row>
    <row r="3916" spans="1:16">
      <c r="A3916" s="356"/>
      <c r="B3916" s="357"/>
      <c r="C3916" s="356"/>
      <c r="D3916" s="356"/>
      <c r="E3916" s="356"/>
      <c r="F3916" s="356"/>
      <c r="G3916" s="356"/>
      <c r="H3916" s="358"/>
      <c r="I3916" s="359"/>
      <c r="J3916" s="360"/>
      <c r="K3916" s="360"/>
      <c r="L3916" s="22"/>
      <c r="M3916" s="356"/>
      <c r="N3916"/>
      <c r="O3916" s="361"/>
      <c r="P3916" s="356"/>
    </row>
    <row r="3917" spans="1:16">
      <c r="A3917" s="356"/>
      <c r="B3917" s="357"/>
      <c r="C3917" s="356"/>
      <c r="D3917" s="356"/>
      <c r="E3917" s="356"/>
      <c r="F3917" s="356"/>
      <c r="G3917" s="356"/>
      <c r="H3917" s="358"/>
      <c r="I3917" s="359"/>
      <c r="J3917" s="360"/>
      <c r="K3917" s="360"/>
      <c r="L3917" s="22"/>
      <c r="M3917" s="356"/>
      <c r="N3917"/>
      <c r="O3917" s="361"/>
      <c r="P3917" s="356"/>
    </row>
    <row r="3918" spans="1:16">
      <c r="A3918" s="356"/>
      <c r="B3918" s="357"/>
      <c r="C3918" s="356"/>
      <c r="D3918" s="356"/>
      <c r="E3918" s="356"/>
      <c r="F3918" s="356"/>
      <c r="G3918" s="356"/>
      <c r="H3918" s="358"/>
      <c r="I3918" s="359"/>
      <c r="J3918" s="360"/>
      <c r="K3918" s="360"/>
      <c r="L3918" s="22"/>
      <c r="M3918" s="356"/>
      <c r="N3918"/>
      <c r="O3918" s="361"/>
      <c r="P3918" s="356"/>
    </row>
    <row r="3919" spans="1:16">
      <c r="A3919" s="356"/>
      <c r="B3919" s="357"/>
      <c r="C3919" s="356"/>
      <c r="D3919" s="356"/>
      <c r="E3919" s="356"/>
      <c r="F3919" s="356"/>
      <c r="G3919" s="356"/>
      <c r="H3919" s="358"/>
      <c r="I3919" s="359"/>
      <c r="J3919" s="360"/>
      <c r="K3919" s="360"/>
      <c r="L3919" s="22"/>
      <c r="M3919" s="356"/>
      <c r="N3919"/>
      <c r="O3919" s="361"/>
      <c r="P3919" s="356"/>
    </row>
    <row r="3920" spans="1:16">
      <c r="A3920" s="356"/>
      <c r="B3920" s="357"/>
      <c r="C3920" s="356"/>
      <c r="D3920" s="356"/>
      <c r="E3920" s="356"/>
      <c r="F3920" s="356"/>
      <c r="G3920" s="356"/>
      <c r="H3920" s="358"/>
      <c r="I3920" s="359"/>
      <c r="J3920" s="360"/>
      <c r="K3920" s="360"/>
      <c r="L3920" s="22"/>
      <c r="M3920" s="356"/>
      <c r="N3920"/>
      <c r="O3920" s="361"/>
      <c r="P3920" s="356"/>
    </row>
    <row r="3921" spans="1:16">
      <c r="A3921" s="356"/>
      <c r="B3921" s="357"/>
      <c r="C3921" s="356"/>
      <c r="D3921" s="356"/>
      <c r="E3921" s="356"/>
      <c r="F3921" s="356"/>
      <c r="G3921" s="356"/>
      <c r="H3921" s="358"/>
      <c r="I3921" s="359"/>
      <c r="J3921" s="360"/>
      <c r="K3921" s="360"/>
      <c r="L3921" s="22"/>
      <c r="M3921" s="356"/>
      <c r="N3921"/>
      <c r="O3921" s="361"/>
      <c r="P3921" s="356"/>
    </row>
    <row r="3922" spans="1:16">
      <c r="A3922" s="356"/>
      <c r="B3922" s="357"/>
      <c r="C3922" s="356"/>
      <c r="D3922" s="356"/>
      <c r="E3922" s="356"/>
      <c r="F3922" s="356"/>
      <c r="G3922" s="356"/>
      <c r="H3922" s="358"/>
      <c r="I3922" s="359"/>
      <c r="J3922" s="360"/>
      <c r="K3922" s="360"/>
      <c r="L3922" s="22"/>
      <c r="M3922" s="356"/>
      <c r="N3922"/>
      <c r="O3922" s="361"/>
      <c r="P3922" s="356"/>
    </row>
    <row r="3923" spans="1:16">
      <c r="A3923" s="356"/>
      <c r="B3923" s="357"/>
      <c r="C3923" s="356"/>
      <c r="D3923" s="356"/>
      <c r="E3923" s="356"/>
      <c r="F3923" s="356"/>
      <c r="G3923" s="356"/>
      <c r="H3923" s="358"/>
      <c r="I3923" s="359"/>
      <c r="J3923" s="360"/>
      <c r="K3923" s="360"/>
      <c r="L3923" s="22"/>
      <c r="M3923" s="356"/>
      <c r="N3923"/>
      <c r="O3923" s="361"/>
      <c r="P3923" s="356"/>
    </row>
    <row r="3924" spans="1:16">
      <c r="A3924" s="356"/>
      <c r="B3924" s="357"/>
      <c r="C3924" s="356"/>
      <c r="D3924" s="356"/>
      <c r="E3924" s="356"/>
      <c r="F3924" s="356"/>
      <c r="G3924" s="356"/>
      <c r="H3924" s="358"/>
      <c r="I3924" s="359"/>
      <c r="J3924" s="360"/>
      <c r="K3924" s="360"/>
      <c r="L3924" s="22"/>
      <c r="M3924" s="356"/>
      <c r="N3924"/>
      <c r="O3924" s="361"/>
      <c r="P3924" s="356"/>
    </row>
    <row r="3925" spans="1:16">
      <c r="A3925" s="356"/>
      <c r="B3925" s="357"/>
      <c r="C3925" s="356"/>
      <c r="D3925" s="356"/>
      <c r="E3925" s="356"/>
      <c r="F3925" s="356"/>
      <c r="G3925" s="356"/>
      <c r="H3925" s="358"/>
      <c r="I3925" s="359"/>
      <c r="J3925" s="360"/>
      <c r="K3925" s="360"/>
      <c r="L3925" s="22"/>
      <c r="M3925" s="356"/>
      <c r="N3925"/>
      <c r="O3925" s="361"/>
      <c r="P3925" s="356"/>
    </row>
    <row r="3926" spans="1:16">
      <c r="A3926" s="356"/>
      <c r="B3926" s="357"/>
      <c r="C3926" s="356"/>
      <c r="D3926" s="356"/>
      <c r="E3926" s="356"/>
      <c r="F3926" s="356"/>
      <c r="G3926" s="356"/>
      <c r="H3926" s="358"/>
      <c r="I3926" s="359"/>
      <c r="J3926" s="360"/>
      <c r="K3926" s="360"/>
      <c r="L3926" s="22"/>
      <c r="M3926" s="356"/>
      <c r="N3926"/>
      <c r="O3926" s="361"/>
      <c r="P3926" s="356"/>
    </row>
    <row r="3927" spans="1:16">
      <c r="A3927" s="356"/>
      <c r="B3927" s="357"/>
      <c r="C3927" s="356"/>
      <c r="D3927" s="356"/>
      <c r="E3927" s="356"/>
      <c r="F3927" s="356"/>
      <c r="G3927" s="356"/>
      <c r="H3927" s="358"/>
      <c r="I3927" s="359"/>
      <c r="J3927" s="360"/>
      <c r="K3927" s="360"/>
      <c r="L3927" s="22"/>
      <c r="M3927" s="356"/>
      <c r="N3927"/>
      <c r="O3927" s="361"/>
      <c r="P3927" s="356"/>
    </row>
    <row r="3928" spans="1:16">
      <c r="A3928" s="356"/>
      <c r="B3928" s="357"/>
      <c r="C3928" s="356"/>
      <c r="D3928" s="356"/>
      <c r="E3928" s="356"/>
      <c r="F3928" s="356"/>
      <c r="G3928" s="356"/>
      <c r="H3928" s="358"/>
      <c r="I3928" s="359"/>
      <c r="J3928" s="360"/>
      <c r="K3928" s="360"/>
      <c r="L3928" s="22"/>
      <c r="M3928" s="356"/>
      <c r="N3928"/>
      <c r="O3928" s="361"/>
      <c r="P3928" s="356"/>
    </row>
    <row r="3929" spans="1:16">
      <c r="A3929" s="356"/>
      <c r="B3929" s="357"/>
      <c r="C3929" s="356"/>
      <c r="D3929" s="356"/>
      <c r="E3929" s="356"/>
      <c r="F3929" s="356"/>
      <c r="G3929" s="356"/>
      <c r="H3929" s="358"/>
      <c r="I3929" s="359"/>
      <c r="J3929" s="360"/>
      <c r="K3929" s="360"/>
      <c r="L3929" s="22"/>
      <c r="M3929" s="356"/>
      <c r="N3929"/>
      <c r="O3929" s="361"/>
      <c r="P3929" s="356"/>
    </row>
    <row r="3930" spans="1:16">
      <c r="A3930" s="356"/>
      <c r="B3930" s="357"/>
      <c r="C3930" s="356"/>
      <c r="D3930" s="356"/>
      <c r="E3930" s="356"/>
      <c r="F3930" s="356"/>
      <c r="G3930" s="356"/>
      <c r="H3930" s="358"/>
      <c r="I3930" s="359"/>
      <c r="J3930" s="360"/>
      <c r="K3930" s="360"/>
      <c r="L3930" s="22"/>
      <c r="M3930" s="356"/>
      <c r="N3930"/>
      <c r="O3930" s="361"/>
      <c r="P3930" s="356"/>
    </row>
    <row r="3931" spans="1:16">
      <c r="A3931" s="356"/>
      <c r="B3931" s="357"/>
      <c r="C3931" s="356"/>
      <c r="D3931" s="356"/>
      <c r="E3931" s="356"/>
      <c r="F3931" s="356"/>
      <c r="G3931" s="356"/>
      <c r="H3931" s="358"/>
      <c r="I3931" s="359"/>
      <c r="J3931" s="360"/>
      <c r="K3931" s="360"/>
      <c r="L3931" s="22"/>
      <c r="M3931" s="356"/>
      <c r="N3931"/>
      <c r="O3931" s="361"/>
      <c r="P3931" s="356"/>
    </row>
    <row r="3932" spans="1:16">
      <c r="A3932" s="356"/>
      <c r="B3932" s="357"/>
      <c r="C3932" s="356"/>
      <c r="D3932" s="356"/>
      <c r="E3932" s="356"/>
      <c r="F3932" s="356"/>
      <c r="G3932" s="356"/>
      <c r="H3932" s="358"/>
      <c r="I3932" s="359"/>
      <c r="J3932" s="360"/>
      <c r="K3932" s="360"/>
      <c r="L3932" s="22"/>
      <c r="M3932" s="356"/>
      <c r="N3932"/>
      <c r="O3932" s="361"/>
      <c r="P3932" s="356"/>
    </row>
    <row r="3933" spans="1:16">
      <c r="A3933" s="356"/>
      <c r="B3933" s="357"/>
      <c r="C3933" s="356"/>
      <c r="D3933" s="356"/>
      <c r="E3933" s="356"/>
      <c r="F3933" s="356"/>
      <c r="G3933" s="356"/>
      <c r="H3933" s="358"/>
      <c r="I3933" s="359"/>
      <c r="J3933" s="360"/>
      <c r="K3933" s="360"/>
      <c r="L3933" s="22"/>
      <c r="M3933" s="356"/>
      <c r="N3933"/>
      <c r="O3933" s="361"/>
      <c r="P3933" s="356"/>
    </row>
    <row r="3934" spans="1:16">
      <c r="A3934" s="356"/>
      <c r="B3934" s="357"/>
      <c r="C3934" s="356"/>
      <c r="D3934" s="356"/>
      <c r="E3934" s="356"/>
      <c r="F3934" s="356"/>
      <c r="G3934" s="356"/>
      <c r="H3934" s="358"/>
      <c r="I3934" s="359"/>
      <c r="J3934" s="360"/>
      <c r="K3934" s="360"/>
      <c r="L3934" s="22"/>
      <c r="M3934" s="356"/>
      <c r="N3934"/>
      <c r="O3934" s="361"/>
      <c r="P3934" s="356"/>
    </row>
    <row r="3935" spans="1:16">
      <c r="A3935" s="356"/>
      <c r="B3935" s="357"/>
      <c r="C3935" s="356"/>
      <c r="D3935" s="356"/>
      <c r="E3935" s="356"/>
      <c r="F3935" s="356"/>
      <c r="G3935" s="356"/>
      <c r="H3935" s="358"/>
      <c r="I3935" s="359"/>
      <c r="J3935" s="360"/>
      <c r="K3935" s="360"/>
      <c r="L3935" s="22"/>
      <c r="M3935" s="356"/>
      <c r="N3935"/>
      <c r="O3935" s="361"/>
      <c r="P3935" s="356"/>
    </row>
    <row r="3936" spans="1:16">
      <c r="A3936" s="356"/>
      <c r="B3936" s="357"/>
      <c r="C3936" s="356"/>
      <c r="D3936" s="356"/>
      <c r="E3936" s="356"/>
      <c r="F3936" s="356"/>
      <c r="G3936" s="356"/>
      <c r="H3936" s="358"/>
      <c r="I3936" s="359"/>
      <c r="J3936" s="360"/>
      <c r="K3936" s="360"/>
      <c r="L3936" s="22"/>
      <c r="M3936" s="356"/>
      <c r="N3936"/>
      <c r="O3936" s="361"/>
      <c r="P3936" s="356"/>
    </row>
    <row r="3937" spans="1:16">
      <c r="A3937" s="356"/>
      <c r="B3937" s="357"/>
      <c r="C3937" s="356"/>
      <c r="D3937" s="356"/>
      <c r="E3937" s="356"/>
      <c r="F3937" s="356"/>
      <c r="G3937" s="356"/>
      <c r="H3937" s="358"/>
      <c r="I3937" s="359"/>
      <c r="J3937" s="360"/>
      <c r="K3937" s="360"/>
      <c r="L3937" s="22"/>
      <c r="M3937" s="356"/>
      <c r="N3937"/>
      <c r="O3937" s="361"/>
      <c r="P3937" s="356"/>
    </row>
    <row r="3938" spans="1:16">
      <c r="A3938" s="356"/>
      <c r="B3938" s="357"/>
      <c r="C3938" s="356"/>
      <c r="D3938" s="356"/>
      <c r="E3938" s="356"/>
      <c r="F3938" s="356"/>
      <c r="G3938" s="356"/>
      <c r="H3938" s="358"/>
      <c r="I3938" s="359"/>
      <c r="J3938" s="360"/>
      <c r="K3938" s="360"/>
      <c r="L3938" s="22"/>
      <c r="M3938" s="356"/>
      <c r="N3938"/>
      <c r="O3938" s="361"/>
      <c r="P3938" s="356"/>
    </row>
    <row r="3939" spans="1:16">
      <c r="A3939" s="356"/>
      <c r="B3939" s="357"/>
      <c r="C3939" s="356"/>
      <c r="D3939" s="356"/>
      <c r="E3939" s="356"/>
      <c r="F3939" s="356"/>
      <c r="G3939" s="356"/>
      <c r="H3939" s="358"/>
      <c r="I3939" s="359"/>
      <c r="J3939" s="360"/>
      <c r="K3939" s="360"/>
      <c r="L3939" s="22"/>
      <c r="M3939" s="356"/>
      <c r="N3939"/>
      <c r="O3939" s="361"/>
      <c r="P3939" s="356"/>
    </row>
    <row r="3940" spans="1:16">
      <c r="A3940" s="356"/>
      <c r="B3940" s="357"/>
      <c r="C3940" s="356"/>
      <c r="D3940" s="356"/>
      <c r="E3940" s="356"/>
      <c r="F3940" s="356"/>
      <c r="G3940" s="356"/>
      <c r="H3940" s="358"/>
      <c r="I3940" s="359"/>
      <c r="J3940" s="360"/>
      <c r="K3940" s="360"/>
      <c r="L3940" s="22"/>
      <c r="M3940" s="356"/>
      <c r="N3940"/>
      <c r="O3940" s="361"/>
      <c r="P3940" s="356"/>
    </row>
    <row r="3941" spans="1:16">
      <c r="A3941" s="356"/>
      <c r="B3941" s="357"/>
      <c r="C3941" s="356"/>
      <c r="D3941" s="356"/>
      <c r="E3941" s="356"/>
      <c r="F3941" s="356"/>
      <c r="G3941" s="356"/>
      <c r="H3941" s="358"/>
      <c r="I3941" s="359"/>
      <c r="J3941" s="360"/>
      <c r="K3941" s="360"/>
      <c r="L3941" s="22"/>
      <c r="M3941" s="356"/>
      <c r="N3941"/>
      <c r="O3941" s="361"/>
      <c r="P3941" s="356"/>
    </row>
    <row r="3942" spans="1:16">
      <c r="A3942" s="356"/>
      <c r="B3942" s="357"/>
      <c r="C3942" s="356"/>
      <c r="D3942" s="356"/>
      <c r="E3942" s="356"/>
      <c r="F3942" s="356"/>
      <c r="G3942" s="356"/>
      <c r="H3942" s="358"/>
      <c r="I3942" s="359"/>
      <c r="J3942" s="360"/>
      <c r="K3942" s="360"/>
      <c r="L3942" s="22"/>
      <c r="M3942" s="356"/>
      <c r="N3942"/>
      <c r="O3942" s="361"/>
      <c r="P3942" s="356"/>
    </row>
    <row r="3943" spans="1:16">
      <c r="A3943" s="356"/>
      <c r="B3943" s="357"/>
      <c r="C3943" s="356"/>
      <c r="D3943" s="356"/>
      <c r="E3943" s="356"/>
      <c r="F3943" s="356"/>
      <c r="G3943" s="356"/>
      <c r="H3943" s="358"/>
      <c r="I3943" s="359"/>
      <c r="J3943" s="360"/>
      <c r="K3943" s="360"/>
      <c r="L3943" s="22"/>
      <c r="M3943" s="356"/>
      <c r="N3943"/>
      <c r="O3943" s="361"/>
      <c r="P3943" s="356"/>
    </row>
    <row r="3944" spans="1:16">
      <c r="A3944" s="356"/>
      <c r="B3944" s="357"/>
      <c r="C3944" s="356"/>
      <c r="D3944" s="356"/>
      <c r="E3944" s="356"/>
      <c r="F3944" s="356"/>
      <c r="G3944" s="356"/>
      <c r="H3944" s="358"/>
      <c r="I3944" s="359"/>
      <c r="J3944" s="360"/>
      <c r="K3944" s="360"/>
      <c r="L3944" s="22"/>
      <c r="M3944" s="356"/>
      <c r="N3944"/>
      <c r="O3944" s="361"/>
      <c r="P3944" s="356"/>
    </row>
    <row r="3945" spans="1:16">
      <c r="A3945" s="356"/>
      <c r="B3945" s="357"/>
      <c r="C3945" s="356"/>
      <c r="D3945" s="356"/>
      <c r="E3945" s="356"/>
      <c r="F3945" s="356"/>
      <c r="G3945" s="356"/>
      <c r="H3945" s="358"/>
      <c r="I3945" s="359"/>
      <c r="J3945" s="360"/>
      <c r="K3945" s="360"/>
      <c r="L3945" s="22"/>
      <c r="M3945" s="356"/>
      <c r="N3945"/>
      <c r="O3945" s="361"/>
      <c r="P3945" s="356"/>
    </row>
    <row r="3946" spans="1:16">
      <c r="A3946" s="356"/>
      <c r="B3946" s="357"/>
      <c r="C3946" s="356"/>
      <c r="D3946" s="356"/>
      <c r="E3946" s="356"/>
      <c r="F3946" s="356"/>
      <c r="G3946" s="356"/>
      <c r="H3946" s="358"/>
      <c r="I3946" s="359"/>
      <c r="J3946" s="360"/>
      <c r="K3946" s="360"/>
      <c r="L3946" s="22"/>
      <c r="M3946" s="356"/>
      <c r="N3946"/>
      <c r="O3946" s="361"/>
      <c r="P3946" s="356"/>
    </row>
    <row r="3947" spans="1:16">
      <c r="A3947" s="356"/>
      <c r="B3947" s="357"/>
      <c r="C3947" s="356"/>
      <c r="D3947" s="356"/>
      <c r="E3947" s="356"/>
      <c r="F3947" s="356"/>
      <c r="G3947" s="356"/>
      <c r="H3947" s="358"/>
      <c r="I3947" s="359"/>
      <c r="J3947" s="360"/>
      <c r="K3947" s="360"/>
      <c r="L3947" s="22"/>
      <c r="M3947" s="356"/>
      <c r="N3947"/>
      <c r="O3947" s="361"/>
      <c r="P3947" s="356"/>
    </row>
    <row r="3948" spans="1:16">
      <c r="A3948" s="356"/>
      <c r="B3948" s="357"/>
      <c r="C3948" s="356"/>
      <c r="D3948" s="356"/>
      <c r="E3948" s="356"/>
      <c r="F3948" s="356"/>
      <c r="G3948" s="356"/>
      <c r="H3948" s="358"/>
      <c r="I3948" s="359"/>
      <c r="J3948" s="360"/>
      <c r="K3948" s="360"/>
      <c r="L3948" s="22"/>
      <c r="M3948" s="356"/>
      <c r="N3948"/>
      <c r="O3948" s="361"/>
      <c r="P3948" s="356"/>
    </row>
    <row r="3949" spans="1:16">
      <c r="A3949" s="356"/>
      <c r="B3949" s="357"/>
      <c r="C3949" s="356"/>
      <c r="D3949" s="356"/>
      <c r="E3949" s="356"/>
      <c r="F3949" s="356"/>
      <c r="G3949" s="356"/>
      <c r="H3949" s="358"/>
      <c r="I3949" s="359"/>
      <c r="J3949" s="360"/>
      <c r="K3949" s="360"/>
      <c r="L3949" s="22"/>
      <c r="M3949" s="356"/>
      <c r="N3949"/>
      <c r="O3949" s="361"/>
      <c r="P3949" s="356"/>
    </row>
    <row r="3950" spans="1:16">
      <c r="A3950" s="356"/>
      <c r="B3950" s="357"/>
      <c r="C3950" s="356"/>
      <c r="D3950" s="356"/>
      <c r="E3950" s="356"/>
      <c r="F3950" s="356"/>
      <c r="G3950" s="356"/>
      <c r="H3950" s="358"/>
      <c r="I3950" s="359"/>
      <c r="J3950" s="360"/>
      <c r="K3950" s="360"/>
      <c r="L3950" s="22"/>
      <c r="M3950" s="356"/>
      <c r="N3950"/>
      <c r="O3950" s="361"/>
      <c r="P3950" s="356"/>
    </row>
    <row r="3951" spans="1:16">
      <c r="A3951" s="356"/>
      <c r="B3951" s="357"/>
      <c r="C3951" s="356"/>
      <c r="D3951" s="356"/>
      <c r="E3951" s="356"/>
      <c r="F3951" s="356"/>
      <c r="G3951" s="356"/>
      <c r="H3951" s="358"/>
      <c r="I3951" s="359"/>
      <c r="J3951" s="360"/>
      <c r="K3951" s="360"/>
      <c r="L3951" s="22"/>
      <c r="M3951" s="356"/>
      <c r="N3951"/>
      <c r="O3951" s="361"/>
      <c r="P3951" s="356"/>
    </row>
    <row r="3952" spans="1:16">
      <c r="A3952" s="356"/>
      <c r="B3952" s="357"/>
      <c r="C3952" s="356"/>
      <c r="D3952" s="356"/>
      <c r="E3952" s="356"/>
      <c r="F3952" s="356"/>
      <c r="G3952" s="356"/>
      <c r="H3952" s="358"/>
      <c r="I3952" s="359"/>
      <c r="J3952" s="360"/>
      <c r="K3952" s="360"/>
      <c r="L3952" s="22"/>
      <c r="M3952" s="356"/>
      <c r="N3952"/>
      <c r="O3952" s="361"/>
      <c r="P3952" s="356"/>
    </row>
    <row r="3953" spans="1:16">
      <c r="A3953" s="356"/>
      <c r="B3953" s="357"/>
      <c r="C3953" s="356"/>
      <c r="D3953" s="356"/>
      <c r="E3953" s="356"/>
      <c r="F3953" s="356"/>
      <c r="G3953" s="356"/>
      <c r="H3953" s="358"/>
      <c r="I3953" s="359"/>
      <c r="J3953" s="360"/>
      <c r="K3953" s="360"/>
      <c r="L3953" s="22"/>
      <c r="M3953" s="356"/>
      <c r="N3953"/>
      <c r="O3953" s="361"/>
      <c r="P3953" s="356"/>
    </row>
    <row r="3954" spans="1:16">
      <c r="A3954" s="356"/>
      <c r="B3954" s="357"/>
      <c r="C3954" s="356"/>
      <c r="D3954" s="356"/>
      <c r="E3954" s="356"/>
      <c r="F3954" s="356"/>
      <c r="G3954" s="356"/>
      <c r="H3954" s="358"/>
      <c r="I3954" s="359"/>
      <c r="J3954" s="360"/>
      <c r="K3954" s="360"/>
      <c r="L3954" s="22"/>
      <c r="M3954" s="356"/>
      <c r="N3954"/>
      <c r="O3954" s="361"/>
      <c r="P3954" s="356"/>
    </row>
    <row r="3955" spans="1:16">
      <c r="A3955" s="356"/>
      <c r="B3955" s="357"/>
      <c r="C3955" s="356"/>
      <c r="D3955" s="356"/>
      <c r="E3955" s="356"/>
      <c r="F3955" s="356"/>
      <c r="G3955" s="356"/>
      <c r="H3955" s="358"/>
      <c r="I3955" s="359"/>
      <c r="J3955" s="360"/>
      <c r="K3955" s="360"/>
      <c r="L3955" s="22"/>
      <c r="M3955" s="356"/>
      <c r="N3955"/>
      <c r="O3955" s="361"/>
      <c r="P3955" s="356"/>
    </row>
    <row r="3956" spans="1:16">
      <c r="A3956" s="356"/>
      <c r="B3956" s="357"/>
      <c r="C3956" s="356"/>
      <c r="D3956" s="356"/>
      <c r="E3956" s="356"/>
      <c r="F3956" s="356"/>
      <c r="G3956" s="356"/>
      <c r="H3956" s="358"/>
      <c r="I3956" s="359"/>
      <c r="J3956" s="360"/>
      <c r="K3956" s="360"/>
      <c r="L3956" s="22"/>
      <c r="M3956" s="356"/>
      <c r="N3956"/>
      <c r="O3956" s="361"/>
      <c r="P3956" s="356"/>
    </row>
    <row r="3957" spans="1:16">
      <c r="A3957" s="356"/>
      <c r="B3957" s="357"/>
      <c r="C3957" s="356"/>
      <c r="D3957" s="356"/>
      <c r="E3957" s="356"/>
      <c r="F3957" s="356"/>
      <c r="G3957" s="356"/>
      <c r="H3957" s="358"/>
      <c r="I3957" s="359"/>
      <c r="J3957" s="360"/>
      <c r="K3957" s="360"/>
      <c r="L3957" s="22"/>
      <c r="M3957" s="356"/>
      <c r="N3957"/>
      <c r="O3957" s="361"/>
      <c r="P3957" s="356"/>
    </row>
    <row r="3958" spans="1:16">
      <c r="A3958" s="356"/>
      <c r="B3958" s="357"/>
      <c r="C3958" s="356"/>
      <c r="D3958" s="356"/>
      <c r="E3958" s="356"/>
      <c r="F3958" s="356"/>
      <c r="G3958" s="356"/>
      <c r="H3958" s="358"/>
      <c r="I3958" s="359"/>
      <c r="J3958" s="360"/>
      <c r="K3958" s="360"/>
      <c r="L3958" s="22"/>
      <c r="M3958" s="356"/>
      <c r="N3958"/>
      <c r="O3958" s="361"/>
      <c r="P3958" s="356"/>
    </row>
    <row r="3959" spans="1:16">
      <c r="A3959" s="356"/>
      <c r="B3959" s="357"/>
      <c r="C3959" s="356"/>
      <c r="D3959" s="356"/>
      <c r="E3959" s="356"/>
      <c r="F3959" s="356"/>
      <c r="G3959" s="356"/>
      <c r="H3959" s="358"/>
      <c r="I3959" s="359"/>
      <c r="J3959" s="360"/>
      <c r="K3959" s="360"/>
      <c r="L3959" s="22"/>
      <c r="M3959" s="356"/>
      <c r="N3959"/>
      <c r="O3959" s="361"/>
      <c r="P3959" s="356"/>
    </row>
    <row r="3960" spans="1:16">
      <c r="A3960" s="356"/>
      <c r="B3960" s="357"/>
      <c r="C3960" s="356"/>
      <c r="D3960" s="356"/>
      <c r="E3960" s="356"/>
      <c r="F3960" s="356"/>
      <c r="G3960" s="356"/>
      <c r="H3960" s="358"/>
      <c r="I3960" s="359"/>
      <c r="J3960" s="360"/>
      <c r="K3960" s="360"/>
      <c r="L3960" s="22"/>
      <c r="M3960" s="356"/>
      <c r="N3960"/>
      <c r="O3960" s="361"/>
      <c r="P3960" s="356"/>
    </row>
    <row r="3961" spans="1:16">
      <c r="A3961" s="356"/>
      <c r="B3961" s="357"/>
      <c r="C3961" s="356"/>
      <c r="D3961" s="356"/>
      <c r="E3961" s="356"/>
      <c r="F3961" s="356"/>
      <c r="G3961" s="356"/>
      <c r="H3961" s="358"/>
      <c r="I3961" s="359"/>
      <c r="J3961" s="360"/>
      <c r="K3961" s="360"/>
      <c r="L3961" s="22"/>
      <c r="M3961" s="356"/>
      <c r="N3961"/>
      <c r="O3961" s="361"/>
      <c r="P3961" s="356"/>
    </row>
    <row r="3962" spans="1:16">
      <c r="A3962" s="356"/>
      <c r="B3962" s="357"/>
      <c r="C3962" s="356"/>
      <c r="D3962" s="356"/>
      <c r="E3962" s="356"/>
      <c r="F3962" s="356"/>
      <c r="G3962" s="356"/>
      <c r="H3962" s="358"/>
      <c r="I3962" s="359"/>
      <c r="J3962" s="360"/>
      <c r="K3962" s="360"/>
      <c r="L3962" s="22"/>
      <c r="M3962" s="356"/>
      <c r="N3962"/>
      <c r="O3962" s="361"/>
      <c r="P3962" s="356"/>
    </row>
    <row r="3963" spans="1:16">
      <c r="A3963" s="356"/>
      <c r="B3963" s="357"/>
      <c r="C3963" s="356"/>
      <c r="D3963" s="356"/>
      <c r="E3963" s="356"/>
      <c r="F3963" s="356"/>
      <c r="G3963" s="356"/>
      <c r="H3963" s="358"/>
      <c r="I3963" s="359"/>
      <c r="J3963" s="360"/>
      <c r="K3963" s="360"/>
      <c r="L3963" s="22"/>
      <c r="M3963" s="356"/>
      <c r="N3963"/>
      <c r="O3963" s="361"/>
      <c r="P3963" s="356"/>
    </row>
    <row r="3964" spans="1:16">
      <c r="A3964" s="356"/>
      <c r="B3964" s="357"/>
      <c r="C3964" s="356"/>
      <c r="D3964" s="356"/>
      <c r="E3964" s="356"/>
      <c r="F3964" s="356"/>
      <c r="G3964" s="356"/>
      <c r="H3964" s="358"/>
      <c r="I3964" s="359"/>
      <c r="J3964" s="360"/>
      <c r="K3964" s="360"/>
      <c r="L3964" s="22"/>
      <c r="M3964" s="356"/>
      <c r="N3964"/>
      <c r="O3964" s="361"/>
      <c r="P3964" s="356"/>
    </row>
    <row r="3965" spans="1:16">
      <c r="A3965" s="356"/>
      <c r="B3965" s="357"/>
      <c r="C3965" s="356"/>
      <c r="D3965" s="356"/>
      <c r="E3965" s="356"/>
      <c r="F3965" s="356"/>
      <c r="G3965" s="356"/>
      <c r="H3965" s="358"/>
      <c r="I3965" s="359"/>
      <c r="J3965" s="360"/>
      <c r="K3965" s="360"/>
      <c r="L3965" s="22"/>
      <c r="M3965" s="356"/>
      <c r="N3965"/>
      <c r="O3965" s="361"/>
      <c r="P3965" s="356"/>
    </row>
    <row r="3966" spans="1:16">
      <c r="A3966" s="356"/>
      <c r="B3966" s="357"/>
      <c r="C3966" s="356"/>
      <c r="D3966" s="356"/>
      <c r="E3966" s="356"/>
      <c r="F3966" s="356"/>
      <c r="G3966" s="356"/>
      <c r="H3966" s="358"/>
      <c r="I3966" s="359"/>
      <c r="J3966" s="360"/>
      <c r="K3966" s="360"/>
      <c r="L3966" s="22"/>
      <c r="M3966" s="356"/>
      <c r="N3966"/>
      <c r="O3966" s="361"/>
      <c r="P3966" s="356"/>
    </row>
    <row r="3967" spans="1:16">
      <c r="A3967" s="356"/>
      <c r="B3967" s="357"/>
      <c r="C3967" s="356"/>
      <c r="D3967" s="356"/>
      <c r="E3967" s="356"/>
      <c r="F3967" s="356"/>
      <c r="G3967" s="356"/>
      <c r="H3967" s="358"/>
      <c r="I3967" s="359"/>
      <c r="J3967" s="360"/>
      <c r="K3967" s="360"/>
      <c r="L3967" s="22"/>
      <c r="M3967" s="356"/>
      <c r="N3967"/>
      <c r="O3967" s="361"/>
      <c r="P3967" s="356"/>
    </row>
    <row r="3968" spans="1:16">
      <c r="A3968" s="356"/>
      <c r="B3968" s="357"/>
      <c r="C3968" s="356"/>
      <c r="D3968" s="356"/>
      <c r="E3968" s="356"/>
      <c r="F3968" s="356"/>
      <c r="G3968" s="356"/>
      <c r="H3968" s="358"/>
      <c r="I3968" s="359"/>
      <c r="J3968" s="360"/>
      <c r="K3968" s="360"/>
      <c r="L3968" s="22"/>
      <c r="M3968" s="356"/>
      <c r="N3968"/>
      <c r="O3968" s="361"/>
      <c r="P3968" s="356"/>
    </row>
    <row r="3969" spans="1:16">
      <c r="A3969" s="356"/>
      <c r="B3969" s="357"/>
      <c r="C3969" s="356"/>
      <c r="D3969" s="356"/>
      <c r="E3969" s="356"/>
      <c r="F3969" s="356"/>
      <c r="G3969" s="356"/>
      <c r="H3969" s="358"/>
      <c r="I3969" s="359"/>
      <c r="J3969" s="360"/>
      <c r="K3969" s="360"/>
      <c r="L3969" s="22"/>
      <c r="M3969" s="356"/>
      <c r="N3969"/>
      <c r="O3969" s="361"/>
      <c r="P3969" s="356"/>
    </row>
    <row r="3970" spans="1:16">
      <c r="A3970" s="356"/>
      <c r="B3970" s="357"/>
      <c r="C3970" s="356"/>
      <c r="D3970" s="356"/>
      <c r="E3970" s="356"/>
      <c r="F3970" s="356"/>
      <c r="G3970" s="356"/>
      <c r="H3970" s="358"/>
      <c r="I3970" s="359"/>
      <c r="J3970" s="360"/>
      <c r="K3970" s="360"/>
      <c r="L3970" s="22"/>
      <c r="M3970" s="356"/>
      <c r="N3970"/>
      <c r="O3970" s="361"/>
      <c r="P3970" s="356"/>
    </row>
    <row r="3971" spans="1:16">
      <c r="A3971" s="356"/>
      <c r="B3971" s="357"/>
      <c r="C3971" s="356"/>
      <c r="D3971" s="356"/>
      <c r="E3971" s="356"/>
      <c r="F3971" s="356"/>
      <c r="G3971" s="356"/>
      <c r="H3971" s="358"/>
      <c r="I3971" s="359"/>
      <c r="J3971" s="360"/>
      <c r="K3971" s="360"/>
      <c r="L3971" s="22"/>
      <c r="M3971" s="356"/>
      <c r="N3971"/>
      <c r="O3971" s="361"/>
      <c r="P3971" s="356"/>
    </row>
    <row r="3972" spans="1:16">
      <c r="A3972" s="356"/>
      <c r="B3972" s="357"/>
      <c r="C3972" s="356"/>
      <c r="D3972" s="356"/>
      <c r="E3972" s="356"/>
      <c r="F3972" s="356"/>
      <c r="G3972" s="356"/>
      <c r="H3972" s="358"/>
      <c r="I3972" s="359"/>
      <c r="J3972" s="360"/>
      <c r="K3972" s="360"/>
      <c r="L3972" s="22"/>
      <c r="M3972" s="356"/>
      <c r="N3972"/>
      <c r="O3972" s="361"/>
      <c r="P3972" s="356"/>
    </row>
    <row r="3973" spans="1:16">
      <c r="A3973" s="356"/>
      <c r="B3973" s="357"/>
      <c r="C3973" s="356"/>
      <c r="D3973" s="356"/>
      <c r="E3973" s="356"/>
      <c r="F3973" s="356"/>
      <c r="G3973" s="356"/>
      <c r="H3973" s="358"/>
      <c r="I3973" s="359"/>
      <c r="J3973" s="360"/>
      <c r="K3973" s="360"/>
      <c r="L3973" s="22"/>
      <c r="M3973" s="356"/>
      <c r="N3973"/>
      <c r="O3973" s="361"/>
      <c r="P3973" s="356"/>
    </row>
    <row r="3974" spans="1:16">
      <c r="A3974" s="356"/>
      <c r="B3974" s="357"/>
      <c r="C3974" s="356"/>
      <c r="D3974" s="356"/>
      <c r="E3974" s="356"/>
      <c r="F3974" s="356"/>
      <c r="G3974" s="356"/>
      <c r="H3974" s="358"/>
      <c r="I3974" s="359"/>
      <c r="J3974" s="360"/>
      <c r="K3974" s="360"/>
      <c r="L3974" s="22"/>
      <c r="M3974" s="356"/>
      <c r="N3974"/>
      <c r="O3974" s="361"/>
      <c r="P3974" s="356"/>
    </row>
    <row r="3975" spans="1:16">
      <c r="A3975" s="356"/>
      <c r="B3975" s="357"/>
      <c r="C3975" s="356"/>
      <c r="D3975" s="356"/>
      <c r="E3975" s="356"/>
      <c r="F3975" s="356"/>
      <c r="G3975" s="356"/>
      <c r="H3975" s="358"/>
      <c r="I3975" s="359"/>
      <c r="J3975" s="360"/>
      <c r="K3975" s="360"/>
      <c r="L3975" s="22"/>
      <c r="M3975" s="356"/>
      <c r="N3975"/>
      <c r="O3975" s="361"/>
      <c r="P3975" s="356"/>
    </row>
    <row r="3976" spans="1:16">
      <c r="A3976" s="356"/>
      <c r="B3976" s="357"/>
      <c r="C3976" s="356"/>
      <c r="D3976" s="356"/>
      <c r="E3976" s="356"/>
      <c r="F3976" s="356"/>
      <c r="G3976" s="356"/>
      <c r="H3976" s="358"/>
      <c r="I3976" s="359"/>
      <c r="J3976" s="360"/>
      <c r="K3976" s="360"/>
      <c r="L3976" s="22"/>
      <c r="M3976" s="356"/>
      <c r="N3976"/>
      <c r="O3976" s="361"/>
      <c r="P3976" s="356"/>
    </row>
    <row r="3977" spans="1:16">
      <c r="A3977" s="356"/>
      <c r="B3977" s="357"/>
      <c r="C3977" s="356"/>
      <c r="D3977" s="356"/>
      <c r="E3977" s="356"/>
      <c r="F3977" s="356"/>
      <c r="G3977" s="356"/>
      <c r="H3977" s="358"/>
      <c r="I3977" s="359"/>
      <c r="J3977" s="360"/>
      <c r="K3977" s="360"/>
      <c r="L3977" s="22"/>
      <c r="M3977" s="356"/>
      <c r="N3977"/>
      <c r="O3977" s="361"/>
      <c r="P3977" s="356"/>
    </row>
    <row r="3978" spans="1:16">
      <c r="A3978" s="356"/>
      <c r="B3978" s="357"/>
      <c r="C3978" s="356"/>
      <c r="D3978" s="356"/>
      <c r="E3978" s="356"/>
      <c r="F3978" s="356"/>
      <c r="G3978" s="356"/>
      <c r="H3978" s="358"/>
      <c r="I3978" s="359"/>
      <c r="J3978" s="360"/>
      <c r="K3978" s="360"/>
      <c r="L3978" s="22"/>
      <c r="M3978" s="356"/>
      <c r="N3978"/>
      <c r="O3978" s="361"/>
      <c r="P3978" s="356"/>
    </row>
    <row r="3979" spans="1:16">
      <c r="A3979" s="356"/>
      <c r="B3979" s="357"/>
      <c r="C3979" s="356"/>
      <c r="D3979" s="356"/>
      <c r="E3979" s="356"/>
      <c r="F3979" s="356"/>
      <c r="G3979" s="356"/>
      <c r="H3979" s="358"/>
      <c r="I3979" s="359"/>
      <c r="J3979" s="360"/>
      <c r="K3979" s="360"/>
      <c r="L3979" s="22"/>
      <c r="M3979" s="356"/>
      <c r="N3979"/>
      <c r="O3979" s="361"/>
      <c r="P3979" s="356"/>
    </row>
    <row r="3980" spans="1:16">
      <c r="A3980" s="356"/>
      <c r="B3980" s="357"/>
      <c r="C3980" s="356"/>
      <c r="D3980" s="356"/>
      <c r="E3980" s="356"/>
      <c r="F3980" s="356"/>
      <c r="G3980" s="356"/>
      <c r="H3980" s="358"/>
      <c r="I3980" s="359"/>
      <c r="J3980" s="360"/>
      <c r="K3980" s="360"/>
      <c r="L3980" s="22"/>
      <c r="M3980" s="356"/>
      <c r="N3980"/>
      <c r="O3980" s="361"/>
      <c r="P3980" s="356"/>
    </row>
    <row r="3981" spans="1:16">
      <c r="A3981" s="356"/>
      <c r="B3981" s="357"/>
      <c r="C3981" s="356"/>
      <c r="D3981" s="356"/>
      <c r="E3981" s="356"/>
      <c r="F3981" s="356"/>
      <c r="G3981" s="356"/>
      <c r="H3981" s="358"/>
      <c r="I3981" s="359"/>
      <c r="J3981" s="360"/>
      <c r="K3981" s="360"/>
      <c r="L3981" s="22"/>
      <c r="M3981" s="356"/>
      <c r="N3981"/>
      <c r="O3981" s="361"/>
      <c r="P3981" s="356"/>
    </row>
    <row r="3982" spans="1:16">
      <c r="A3982" s="356"/>
      <c r="B3982" s="357"/>
      <c r="C3982" s="356"/>
      <c r="D3982" s="356"/>
      <c r="E3982" s="356"/>
      <c r="F3982" s="356"/>
      <c r="G3982" s="356"/>
      <c r="H3982" s="358"/>
      <c r="I3982" s="359"/>
      <c r="J3982" s="360"/>
      <c r="K3982" s="360"/>
      <c r="L3982" s="22"/>
      <c r="M3982" s="356"/>
      <c r="N3982"/>
      <c r="O3982" s="361"/>
      <c r="P3982" s="356"/>
    </row>
    <row r="3983" spans="1:16">
      <c r="A3983" s="356"/>
      <c r="B3983" s="357"/>
      <c r="C3983" s="356"/>
      <c r="D3983" s="356"/>
      <c r="E3983" s="356"/>
      <c r="F3983" s="356"/>
      <c r="G3983" s="356"/>
      <c r="H3983" s="358"/>
      <c r="I3983" s="359"/>
      <c r="J3983" s="360"/>
      <c r="K3983" s="360"/>
      <c r="L3983" s="22"/>
      <c r="M3983" s="356"/>
      <c r="N3983"/>
      <c r="O3983" s="361"/>
      <c r="P3983" s="356"/>
    </row>
    <row r="3984" spans="1:16">
      <c r="A3984" s="356"/>
      <c r="B3984" s="357"/>
      <c r="C3984" s="356"/>
      <c r="D3984" s="356"/>
      <c r="E3984" s="356"/>
      <c r="F3984" s="356"/>
      <c r="G3984" s="356"/>
      <c r="H3984" s="358"/>
      <c r="I3984" s="359"/>
      <c r="J3984" s="360"/>
      <c r="K3984" s="360"/>
      <c r="L3984" s="22"/>
      <c r="M3984" s="356"/>
      <c r="N3984"/>
      <c r="O3984" s="361"/>
      <c r="P3984" s="356"/>
    </row>
    <row r="3985" spans="1:16">
      <c r="A3985" s="356"/>
      <c r="B3985" s="357"/>
      <c r="C3985" s="356"/>
      <c r="D3985" s="356"/>
      <c r="E3985" s="356"/>
      <c r="F3985" s="356"/>
      <c r="G3985" s="356"/>
      <c r="H3985" s="358"/>
      <c r="I3985" s="359"/>
      <c r="J3985" s="360"/>
      <c r="K3985" s="360"/>
      <c r="L3985" s="22"/>
      <c r="M3985" s="356"/>
      <c r="N3985"/>
      <c r="O3985" s="361"/>
      <c r="P3985" s="356"/>
    </row>
    <row r="3986" spans="1:16">
      <c r="A3986" s="356"/>
      <c r="B3986" s="357"/>
      <c r="C3986" s="356"/>
      <c r="D3986" s="356"/>
      <c r="E3986" s="356"/>
      <c r="F3986" s="356"/>
      <c r="G3986" s="356"/>
      <c r="H3986" s="358"/>
      <c r="I3986" s="359"/>
      <c r="J3986" s="360"/>
      <c r="K3986" s="360"/>
      <c r="L3986" s="22"/>
      <c r="M3986" s="356"/>
      <c r="N3986"/>
      <c r="O3986" s="361"/>
      <c r="P3986" s="356"/>
    </row>
    <row r="3987" spans="1:16">
      <c r="A3987" s="356"/>
      <c r="B3987" s="357"/>
      <c r="C3987" s="356"/>
      <c r="D3987" s="356"/>
      <c r="E3987" s="356"/>
      <c r="F3987" s="356"/>
      <c r="G3987" s="356"/>
      <c r="H3987" s="358"/>
      <c r="I3987" s="359"/>
      <c r="J3987" s="360"/>
      <c r="K3987" s="360"/>
      <c r="L3987" s="22"/>
      <c r="M3987" s="356"/>
      <c r="N3987"/>
      <c r="O3987" s="361"/>
      <c r="P3987" s="356"/>
    </row>
    <row r="3988" spans="1:16">
      <c r="A3988" s="356"/>
      <c r="B3988" s="357"/>
      <c r="C3988" s="356"/>
      <c r="D3988" s="356"/>
      <c r="E3988" s="356"/>
      <c r="F3988" s="356"/>
      <c r="G3988" s="356"/>
      <c r="H3988" s="358"/>
      <c r="I3988" s="359"/>
      <c r="J3988" s="360"/>
      <c r="K3988" s="360"/>
      <c r="L3988" s="22"/>
      <c r="M3988" s="356"/>
      <c r="N3988"/>
      <c r="O3988" s="361"/>
      <c r="P3988" s="356"/>
    </row>
    <row r="3989" spans="1:16">
      <c r="A3989" s="356"/>
      <c r="B3989" s="357"/>
      <c r="C3989" s="356"/>
      <c r="D3989" s="356"/>
      <c r="E3989" s="356"/>
      <c r="F3989" s="356"/>
      <c r="G3989" s="356"/>
      <c r="H3989" s="358"/>
      <c r="I3989" s="359"/>
      <c r="J3989" s="360"/>
      <c r="K3989" s="360"/>
      <c r="L3989" s="22"/>
      <c r="M3989" s="356"/>
      <c r="N3989"/>
      <c r="O3989" s="361"/>
      <c r="P3989" s="356"/>
    </row>
    <row r="3990" spans="1:16">
      <c r="A3990" s="356"/>
      <c r="B3990" s="357"/>
      <c r="C3990" s="356"/>
      <c r="D3990" s="356"/>
      <c r="E3990" s="356"/>
      <c r="F3990" s="356"/>
      <c r="G3990" s="356"/>
      <c r="H3990" s="358"/>
      <c r="I3990" s="359"/>
      <c r="J3990" s="360"/>
      <c r="K3990" s="360"/>
      <c r="L3990" s="22"/>
      <c r="M3990" s="356"/>
      <c r="N3990"/>
      <c r="O3990" s="361"/>
      <c r="P3990" s="356"/>
    </row>
    <row r="3991" spans="1:16">
      <c r="A3991" s="356"/>
      <c r="B3991" s="357"/>
      <c r="C3991" s="356"/>
      <c r="D3991" s="356"/>
      <c r="E3991" s="356"/>
      <c r="F3991" s="356"/>
      <c r="G3991" s="356"/>
      <c r="H3991" s="358"/>
      <c r="I3991" s="359"/>
      <c r="J3991" s="360"/>
      <c r="K3991" s="360"/>
      <c r="L3991" s="22"/>
      <c r="M3991" s="356"/>
      <c r="N3991"/>
      <c r="O3991" s="361"/>
      <c r="P3991" s="356"/>
    </row>
    <row r="3992" spans="1:16">
      <c r="A3992" s="356"/>
      <c r="B3992" s="357"/>
      <c r="C3992" s="356"/>
      <c r="D3992" s="356"/>
      <c r="E3992" s="356"/>
      <c r="F3992" s="356"/>
      <c r="G3992" s="356"/>
      <c r="H3992" s="358"/>
      <c r="I3992" s="359"/>
      <c r="J3992" s="360"/>
      <c r="K3992" s="360"/>
      <c r="L3992" s="22"/>
      <c r="M3992" s="356"/>
      <c r="N3992"/>
      <c r="O3992" s="361"/>
      <c r="P3992" s="356"/>
    </row>
    <row r="3993" spans="1:16">
      <c r="A3993" s="356"/>
      <c r="B3993" s="357"/>
      <c r="C3993" s="356"/>
      <c r="D3993" s="356"/>
      <c r="E3993" s="356"/>
      <c r="F3993" s="356"/>
      <c r="G3993" s="356"/>
      <c r="H3993" s="358"/>
      <c r="I3993" s="359"/>
      <c r="J3993" s="360"/>
      <c r="K3993" s="360"/>
      <c r="L3993" s="22"/>
      <c r="M3993" s="356"/>
      <c r="N3993"/>
      <c r="O3993" s="361"/>
      <c r="P3993" s="356"/>
    </row>
    <row r="3994" spans="1:16">
      <c r="A3994" s="356"/>
      <c r="B3994" s="357"/>
      <c r="C3994" s="356"/>
      <c r="D3994" s="356"/>
      <c r="E3994" s="356"/>
      <c r="F3994" s="356"/>
      <c r="G3994" s="356"/>
      <c r="H3994" s="358"/>
      <c r="I3994" s="359"/>
      <c r="J3994" s="360"/>
      <c r="K3994" s="360"/>
      <c r="L3994" s="22"/>
      <c r="M3994" s="356"/>
      <c r="N3994"/>
      <c r="O3994" s="361"/>
      <c r="P3994" s="356"/>
    </row>
    <row r="3995" spans="1:16">
      <c r="A3995" s="356"/>
      <c r="B3995" s="357"/>
      <c r="C3995" s="356"/>
      <c r="D3995" s="356"/>
      <c r="E3995" s="356"/>
      <c r="F3995" s="356"/>
      <c r="G3995" s="356"/>
      <c r="H3995" s="358"/>
      <c r="I3995" s="359"/>
      <c r="J3995" s="360"/>
      <c r="K3995" s="360"/>
      <c r="L3995" s="22"/>
      <c r="M3995" s="356"/>
      <c r="N3995"/>
      <c r="O3995" s="361"/>
      <c r="P3995" s="356"/>
    </row>
    <row r="3996" spans="1:16">
      <c r="A3996" s="356"/>
      <c r="B3996" s="357"/>
      <c r="C3996" s="356"/>
      <c r="D3996" s="356"/>
      <c r="E3996" s="356"/>
      <c r="F3996" s="356"/>
      <c r="G3996" s="356"/>
      <c r="H3996" s="358"/>
      <c r="I3996" s="359"/>
      <c r="J3996" s="360"/>
      <c r="K3996" s="360"/>
      <c r="L3996" s="22"/>
      <c r="M3996" s="356"/>
      <c r="N3996"/>
      <c r="O3996" s="361"/>
      <c r="P3996" s="356"/>
    </row>
    <row r="3997" spans="1:16">
      <c r="A3997" s="356"/>
      <c r="B3997" s="357"/>
      <c r="C3997" s="356"/>
      <c r="D3997" s="356"/>
      <c r="E3997" s="356"/>
      <c r="F3997" s="356"/>
      <c r="G3997" s="356"/>
      <c r="H3997" s="358"/>
      <c r="I3997" s="359"/>
      <c r="J3997" s="360"/>
      <c r="K3997" s="360"/>
      <c r="L3997" s="22"/>
      <c r="M3997" s="356"/>
      <c r="N3997"/>
      <c r="O3997" s="361"/>
      <c r="P3997" s="356"/>
    </row>
    <row r="3998" spans="1:16">
      <c r="A3998" s="356"/>
      <c r="B3998" s="357"/>
      <c r="C3998" s="356"/>
      <c r="D3998" s="356"/>
      <c r="E3998" s="356"/>
      <c r="F3998" s="356"/>
      <c r="G3998" s="356"/>
      <c r="H3998" s="358"/>
      <c r="I3998" s="359"/>
      <c r="J3998" s="360"/>
      <c r="K3998" s="360"/>
      <c r="L3998" s="22"/>
      <c r="M3998" s="356"/>
      <c r="N3998"/>
      <c r="O3998" s="361"/>
      <c r="P3998" s="356"/>
    </row>
    <row r="3999" spans="1:16">
      <c r="A3999" s="356"/>
      <c r="B3999" s="357"/>
      <c r="C3999" s="356"/>
      <c r="D3999" s="356"/>
      <c r="E3999" s="356"/>
      <c r="F3999" s="356"/>
      <c r="G3999" s="356"/>
      <c r="H3999" s="358"/>
      <c r="I3999" s="359"/>
      <c r="J3999" s="360"/>
      <c r="K3999" s="360"/>
      <c r="L3999" s="22"/>
      <c r="M3999" s="356"/>
      <c r="N3999"/>
      <c r="O3999" s="361"/>
      <c r="P3999" s="356"/>
    </row>
    <row r="4000" spans="1:16">
      <c r="A4000" s="356"/>
      <c r="B4000" s="357"/>
      <c r="C4000" s="356"/>
      <c r="D4000" s="356"/>
      <c r="E4000" s="356"/>
      <c r="F4000" s="356"/>
      <c r="G4000" s="356"/>
      <c r="H4000" s="358"/>
      <c r="I4000" s="359"/>
      <c r="J4000" s="360"/>
      <c r="K4000" s="360"/>
      <c r="L4000" s="22"/>
      <c r="M4000" s="356"/>
      <c r="N4000"/>
      <c r="O4000" s="361"/>
      <c r="P4000" s="356"/>
    </row>
    <row r="4001" spans="1:16">
      <c r="A4001" s="356"/>
      <c r="B4001" s="357"/>
      <c r="C4001" s="356"/>
      <c r="D4001" s="356"/>
      <c r="E4001" s="356"/>
      <c r="F4001" s="356"/>
      <c r="G4001" s="356"/>
      <c r="H4001" s="358"/>
      <c r="I4001" s="359"/>
      <c r="J4001" s="360"/>
      <c r="K4001" s="360"/>
      <c r="L4001" s="22"/>
      <c r="M4001" s="356"/>
      <c r="N4001"/>
      <c r="O4001" s="361"/>
      <c r="P4001" s="356"/>
    </row>
    <row r="4002" spans="1:16">
      <c r="A4002" s="356"/>
      <c r="B4002" s="357"/>
      <c r="C4002" s="356"/>
      <c r="D4002" s="356"/>
      <c r="E4002" s="356"/>
      <c r="F4002" s="356"/>
      <c r="G4002" s="356"/>
      <c r="H4002" s="358"/>
      <c r="I4002" s="359"/>
      <c r="J4002" s="360"/>
      <c r="K4002" s="360"/>
      <c r="L4002" s="22"/>
      <c r="M4002" s="356"/>
      <c r="N4002"/>
      <c r="O4002" s="361"/>
      <c r="P4002" s="356"/>
    </row>
    <row r="4003" spans="1:16">
      <c r="A4003" s="356"/>
      <c r="B4003" s="357"/>
      <c r="C4003" s="356"/>
      <c r="D4003" s="356"/>
      <c r="E4003" s="356"/>
      <c r="F4003" s="356"/>
      <c r="G4003" s="356"/>
      <c r="H4003" s="358"/>
      <c r="I4003" s="359"/>
      <c r="J4003" s="360"/>
      <c r="K4003" s="360"/>
      <c r="L4003" s="22"/>
      <c r="M4003" s="356"/>
      <c r="N4003"/>
      <c r="O4003" s="361"/>
      <c r="P4003" s="356"/>
    </row>
    <row r="4004" spans="1:16">
      <c r="A4004" s="356"/>
      <c r="B4004" s="357"/>
      <c r="C4004" s="356"/>
      <c r="D4004" s="356"/>
      <c r="E4004" s="356"/>
      <c r="F4004" s="356"/>
      <c r="G4004" s="356"/>
      <c r="H4004" s="358"/>
      <c r="I4004" s="359"/>
      <c r="J4004" s="360"/>
      <c r="K4004" s="360"/>
      <c r="L4004" s="22"/>
      <c r="M4004" s="356"/>
      <c r="N4004"/>
      <c r="O4004" s="361"/>
      <c r="P4004" s="356"/>
    </row>
    <row r="4005" spans="1:16">
      <c r="A4005" s="356"/>
      <c r="B4005" s="357"/>
      <c r="C4005" s="356"/>
      <c r="D4005" s="356"/>
      <c r="E4005" s="356"/>
      <c r="F4005" s="356"/>
      <c r="G4005" s="356"/>
      <c r="H4005" s="358"/>
      <c r="I4005" s="359"/>
      <c r="J4005" s="360"/>
      <c r="K4005" s="360"/>
      <c r="L4005" s="22"/>
      <c r="M4005" s="356"/>
      <c r="N4005"/>
      <c r="O4005" s="361"/>
      <c r="P4005" s="356"/>
    </row>
    <row r="4006" spans="1:16">
      <c r="A4006" s="356"/>
      <c r="B4006" s="357"/>
      <c r="C4006" s="356"/>
      <c r="D4006" s="356"/>
      <c r="E4006" s="356"/>
      <c r="F4006" s="356"/>
      <c r="G4006" s="356"/>
      <c r="H4006" s="358"/>
      <c r="I4006" s="359"/>
      <c r="J4006" s="360"/>
      <c r="K4006" s="360"/>
      <c r="L4006" s="22"/>
      <c r="M4006" s="356"/>
      <c r="N4006"/>
      <c r="O4006" s="361"/>
      <c r="P4006" s="356"/>
    </row>
    <row r="4007" spans="1:16">
      <c r="A4007" s="356"/>
      <c r="B4007" s="357"/>
      <c r="C4007" s="356"/>
      <c r="D4007" s="356"/>
      <c r="E4007" s="356"/>
      <c r="F4007" s="356"/>
      <c r="G4007" s="356"/>
      <c r="H4007" s="358"/>
      <c r="I4007" s="359"/>
      <c r="J4007" s="360"/>
      <c r="K4007" s="360"/>
      <c r="L4007" s="22"/>
      <c r="M4007" s="356"/>
      <c r="N4007"/>
      <c r="O4007" s="361"/>
      <c r="P4007" s="356"/>
    </row>
    <row r="4008" spans="1:16">
      <c r="A4008" s="356"/>
      <c r="B4008" s="357"/>
      <c r="C4008" s="356"/>
      <c r="D4008" s="356"/>
      <c r="E4008" s="356"/>
      <c r="F4008" s="356"/>
      <c r="G4008" s="356"/>
      <c r="H4008" s="358"/>
      <c r="I4008" s="359"/>
      <c r="J4008" s="360"/>
      <c r="K4008" s="360"/>
      <c r="L4008" s="22"/>
      <c r="M4008" s="356"/>
      <c r="N4008"/>
      <c r="O4008" s="361"/>
      <c r="P4008" s="356"/>
    </row>
    <row r="4009" spans="1:16">
      <c r="A4009" s="356"/>
      <c r="B4009" s="357"/>
      <c r="C4009" s="356"/>
      <c r="D4009" s="356"/>
      <c r="E4009" s="356"/>
      <c r="F4009" s="356"/>
      <c r="G4009" s="356"/>
      <c r="H4009" s="358"/>
      <c r="I4009" s="359"/>
      <c r="J4009" s="360"/>
      <c r="K4009" s="360"/>
      <c r="L4009" s="22"/>
      <c r="M4009" s="356"/>
      <c r="N4009"/>
      <c r="O4009" s="361"/>
      <c r="P4009" s="356"/>
    </row>
    <row r="4010" spans="1:16">
      <c r="A4010" s="356"/>
      <c r="B4010" s="357"/>
      <c r="C4010" s="356"/>
      <c r="D4010" s="356"/>
      <c r="E4010" s="356"/>
      <c r="F4010" s="356"/>
      <c r="G4010" s="356"/>
      <c r="H4010" s="358"/>
      <c r="I4010" s="359"/>
      <c r="J4010" s="360"/>
      <c r="K4010" s="360"/>
      <c r="L4010" s="22"/>
      <c r="M4010" s="356"/>
      <c r="N4010"/>
      <c r="O4010" s="361"/>
      <c r="P4010" s="356"/>
    </row>
    <row r="4011" spans="1:16">
      <c r="A4011" s="356"/>
      <c r="B4011" s="357"/>
      <c r="C4011" s="356"/>
      <c r="D4011" s="356"/>
      <c r="E4011" s="356"/>
      <c r="F4011" s="356"/>
      <c r="G4011" s="356"/>
      <c r="H4011" s="358"/>
      <c r="I4011" s="359"/>
      <c r="J4011" s="360"/>
      <c r="K4011" s="360"/>
      <c r="L4011" s="22"/>
      <c r="M4011" s="356"/>
      <c r="N4011"/>
      <c r="O4011" s="361"/>
      <c r="P4011" s="356"/>
    </row>
    <row r="4012" spans="1:16">
      <c r="A4012" s="356"/>
      <c r="B4012" s="357"/>
      <c r="C4012" s="356"/>
      <c r="D4012" s="356"/>
      <c r="E4012" s="356"/>
      <c r="F4012" s="356"/>
      <c r="G4012" s="356"/>
      <c r="H4012" s="358"/>
      <c r="I4012" s="359"/>
      <c r="J4012" s="360"/>
      <c r="K4012" s="360"/>
      <c r="L4012" s="22"/>
      <c r="M4012" s="356"/>
      <c r="N4012"/>
      <c r="O4012" s="361"/>
      <c r="P4012" s="356"/>
    </row>
    <row r="4013" spans="1:16">
      <c r="A4013" s="356"/>
      <c r="B4013" s="357"/>
      <c r="C4013" s="356"/>
      <c r="D4013" s="356"/>
      <c r="E4013" s="356"/>
      <c r="F4013" s="356"/>
      <c r="G4013" s="356"/>
      <c r="H4013" s="358"/>
      <c r="I4013" s="359"/>
      <c r="J4013" s="360"/>
      <c r="K4013" s="360"/>
      <c r="L4013" s="22"/>
      <c r="M4013" s="356"/>
      <c r="N4013"/>
      <c r="O4013" s="361"/>
      <c r="P4013" s="356"/>
    </row>
    <row r="4014" spans="1:16">
      <c r="A4014" s="356"/>
      <c r="B4014" s="357"/>
      <c r="C4014" s="356"/>
      <c r="D4014" s="356"/>
      <c r="E4014" s="356"/>
      <c r="F4014" s="356"/>
      <c r="G4014" s="356"/>
      <c r="H4014" s="358"/>
      <c r="I4014" s="359"/>
      <c r="J4014" s="360"/>
      <c r="K4014" s="360"/>
      <c r="L4014" s="22"/>
      <c r="M4014" s="356"/>
      <c r="N4014"/>
      <c r="O4014" s="361"/>
      <c r="P4014" s="356"/>
    </row>
    <row r="4015" spans="1:16">
      <c r="A4015" s="356"/>
      <c r="B4015" s="357"/>
      <c r="C4015" s="356"/>
      <c r="D4015" s="356"/>
      <c r="E4015" s="356"/>
      <c r="F4015" s="356"/>
      <c r="G4015" s="356"/>
      <c r="H4015" s="358"/>
      <c r="I4015" s="359"/>
      <c r="J4015" s="360"/>
      <c r="K4015" s="360"/>
      <c r="L4015" s="22"/>
      <c r="M4015" s="356"/>
      <c r="N4015"/>
      <c r="O4015" s="361"/>
      <c r="P4015" s="356"/>
    </row>
    <row r="4016" spans="1:16">
      <c r="A4016" s="356"/>
      <c r="B4016" s="357"/>
      <c r="C4016" s="356"/>
      <c r="D4016" s="356"/>
      <c r="E4016" s="356"/>
      <c r="F4016" s="356"/>
      <c r="G4016" s="356"/>
      <c r="H4016" s="358"/>
      <c r="I4016" s="359"/>
      <c r="J4016" s="360"/>
      <c r="K4016" s="360"/>
      <c r="L4016" s="22"/>
      <c r="M4016" s="356"/>
      <c r="N4016"/>
      <c r="O4016" s="361"/>
      <c r="P4016" s="356"/>
    </row>
    <row r="4017" spans="1:16">
      <c r="A4017" s="356"/>
      <c r="B4017" s="357"/>
      <c r="C4017" s="356"/>
      <c r="D4017" s="356"/>
      <c r="E4017" s="356"/>
      <c r="F4017" s="356"/>
      <c r="G4017" s="356"/>
      <c r="H4017" s="358"/>
      <c r="I4017" s="359"/>
      <c r="J4017" s="360"/>
      <c r="K4017" s="360"/>
      <c r="L4017" s="22"/>
      <c r="M4017" s="356"/>
      <c r="N4017"/>
      <c r="O4017" s="361"/>
      <c r="P4017" s="356"/>
    </row>
    <row r="4018" spans="1:16">
      <c r="A4018" s="356"/>
      <c r="B4018" s="357"/>
      <c r="C4018" s="356"/>
      <c r="D4018" s="356"/>
      <c r="E4018" s="356"/>
      <c r="F4018" s="356"/>
      <c r="G4018" s="356"/>
      <c r="H4018" s="358"/>
      <c r="I4018" s="359"/>
      <c r="J4018" s="360"/>
      <c r="K4018" s="360"/>
      <c r="L4018" s="22"/>
      <c r="M4018" s="356"/>
      <c r="N4018"/>
      <c r="O4018" s="361"/>
      <c r="P4018" s="356"/>
    </row>
    <row r="4019" spans="1:16">
      <c r="A4019" s="356"/>
      <c r="B4019" s="357"/>
      <c r="C4019" s="356"/>
      <c r="D4019" s="356"/>
      <c r="E4019" s="356"/>
      <c r="F4019" s="356"/>
      <c r="G4019" s="356"/>
      <c r="H4019" s="358"/>
      <c r="I4019" s="359"/>
      <c r="J4019" s="360"/>
      <c r="K4019" s="360"/>
      <c r="L4019" s="22"/>
      <c r="M4019" s="356"/>
      <c r="N4019"/>
      <c r="O4019" s="361"/>
      <c r="P4019" s="356"/>
    </row>
    <row r="4020" spans="1:16">
      <c r="A4020" s="356"/>
      <c r="B4020" s="357"/>
      <c r="C4020" s="356"/>
      <c r="D4020" s="356"/>
      <c r="E4020" s="356"/>
      <c r="F4020" s="356"/>
      <c r="G4020" s="356"/>
      <c r="H4020" s="358"/>
      <c r="I4020" s="359"/>
      <c r="J4020" s="360"/>
      <c r="K4020" s="360"/>
      <c r="L4020" s="22"/>
      <c r="M4020" s="356"/>
      <c r="N4020"/>
      <c r="O4020" s="361"/>
      <c r="P4020" s="356"/>
    </row>
    <row r="4021" spans="1:16">
      <c r="A4021" s="356"/>
      <c r="B4021" s="357"/>
      <c r="C4021" s="356"/>
      <c r="D4021" s="356"/>
      <c r="E4021" s="356"/>
      <c r="F4021" s="356"/>
      <c r="G4021" s="356"/>
      <c r="H4021" s="358"/>
      <c r="I4021" s="359"/>
      <c r="J4021" s="360"/>
      <c r="K4021" s="360"/>
      <c r="L4021" s="22"/>
      <c r="M4021" s="356"/>
      <c r="N4021"/>
      <c r="O4021" s="361"/>
      <c r="P4021" s="356"/>
    </row>
    <row r="4022" spans="1:16">
      <c r="A4022" s="356"/>
      <c r="B4022" s="357"/>
      <c r="C4022" s="356"/>
      <c r="D4022" s="356"/>
      <c r="E4022" s="356"/>
      <c r="F4022" s="356"/>
      <c r="G4022" s="356"/>
      <c r="H4022" s="358"/>
      <c r="I4022" s="359"/>
      <c r="J4022" s="360"/>
      <c r="K4022" s="360"/>
      <c r="L4022" s="22"/>
      <c r="M4022" s="356"/>
      <c r="N4022"/>
      <c r="O4022" s="361"/>
      <c r="P4022" s="356"/>
    </row>
    <row r="4023" spans="1:16">
      <c r="A4023" s="356"/>
      <c r="B4023" s="357"/>
      <c r="C4023" s="356"/>
      <c r="D4023" s="356"/>
      <c r="E4023" s="356"/>
      <c r="F4023" s="356"/>
      <c r="G4023" s="356"/>
      <c r="H4023" s="358"/>
      <c r="I4023" s="359"/>
      <c r="J4023" s="360"/>
      <c r="K4023" s="360"/>
      <c r="L4023" s="22"/>
      <c r="M4023" s="356"/>
      <c r="N4023"/>
      <c r="O4023" s="361"/>
      <c r="P4023" s="356"/>
    </row>
    <row r="4024" spans="1:16">
      <c r="A4024" s="356"/>
      <c r="B4024" s="357"/>
      <c r="C4024" s="356"/>
      <c r="D4024" s="356"/>
      <c r="E4024" s="356"/>
      <c r="F4024" s="356"/>
      <c r="G4024" s="356"/>
      <c r="H4024" s="358"/>
      <c r="I4024" s="359"/>
      <c r="J4024" s="360"/>
      <c r="K4024" s="360"/>
      <c r="L4024" s="22"/>
      <c r="M4024" s="356"/>
      <c r="N4024"/>
      <c r="O4024" s="361"/>
      <c r="P4024" s="356"/>
    </row>
    <row r="4025" spans="1:16">
      <c r="A4025" s="356"/>
      <c r="B4025" s="357"/>
      <c r="C4025" s="356"/>
      <c r="D4025" s="356"/>
      <c r="E4025" s="356"/>
      <c r="F4025" s="356"/>
      <c r="G4025" s="356"/>
      <c r="H4025" s="358"/>
      <c r="I4025" s="359"/>
      <c r="J4025" s="360"/>
      <c r="K4025" s="360"/>
      <c r="L4025" s="22"/>
      <c r="M4025" s="356"/>
      <c r="N4025"/>
      <c r="O4025" s="361"/>
      <c r="P4025" s="356"/>
    </row>
    <row r="4026" spans="1:16">
      <c r="A4026" s="356"/>
      <c r="B4026" s="357"/>
      <c r="C4026" s="356"/>
      <c r="D4026" s="356"/>
      <c r="E4026" s="356"/>
      <c r="F4026" s="356"/>
      <c r="G4026" s="356"/>
      <c r="H4026" s="358"/>
      <c r="I4026" s="359"/>
      <c r="J4026" s="360"/>
      <c r="K4026" s="360"/>
      <c r="L4026" s="22"/>
      <c r="M4026" s="356"/>
      <c r="N4026"/>
      <c r="O4026" s="361"/>
      <c r="P4026" s="356"/>
    </row>
    <row r="4027" spans="1:16">
      <c r="A4027" s="356"/>
      <c r="B4027" s="357"/>
      <c r="C4027" s="356"/>
      <c r="D4027" s="356"/>
      <c r="E4027" s="356"/>
      <c r="F4027" s="356"/>
      <c r="G4027" s="356"/>
      <c r="H4027" s="358"/>
      <c r="I4027" s="359"/>
      <c r="J4027" s="360"/>
      <c r="K4027" s="360"/>
      <c r="L4027" s="22"/>
      <c r="M4027" s="356"/>
      <c r="N4027"/>
      <c r="O4027" s="361"/>
      <c r="P4027" s="356"/>
    </row>
    <row r="4028" spans="1:16">
      <c r="A4028" s="356"/>
      <c r="B4028" s="357"/>
      <c r="C4028" s="356"/>
      <c r="D4028" s="356"/>
      <c r="E4028" s="356"/>
      <c r="F4028" s="356"/>
      <c r="G4028" s="356"/>
      <c r="H4028" s="358"/>
      <c r="I4028" s="359"/>
      <c r="J4028" s="360"/>
      <c r="K4028" s="360"/>
      <c r="L4028" s="22"/>
      <c r="M4028" s="356"/>
      <c r="N4028"/>
      <c r="O4028" s="361"/>
      <c r="P4028" s="356"/>
    </row>
    <row r="4029" spans="1:16">
      <c r="A4029" s="356"/>
      <c r="B4029" s="357"/>
      <c r="C4029" s="356"/>
      <c r="D4029" s="356"/>
      <c r="E4029" s="356"/>
      <c r="F4029" s="356"/>
      <c r="G4029" s="356"/>
      <c r="H4029" s="358"/>
      <c r="I4029" s="359"/>
      <c r="J4029" s="360"/>
      <c r="K4029" s="360"/>
      <c r="L4029" s="22"/>
      <c r="M4029" s="356"/>
      <c r="N4029"/>
      <c r="O4029" s="361"/>
      <c r="P4029" s="356"/>
    </row>
    <row r="4030" spans="1:16">
      <c r="A4030" s="356"/>
      <c r="B4030" s="357"/>
      <c r="C4030" s="356"/>
      <c r="D4030" s="356"/>
      <c r="E4030" s="356"/>
      <c r="F4030" s="356"/>
      <c r="G4030" s="356"/>
      <c r="H4030" s="358"/>
      <c r="I4030" s="359"/>
      <c r="J4030" s="360"/>
      <c r="K4030" s="360"/>
      <c r="L4030" s="22"/>
      <c r="M4030" s="356"/>
      <c r="N4030"/>
      <c r="O4030" s="361"/>
      <c r="P4030" s="356"/>
    </row>
    <row r="4031" spans="1:16">
      <c r="A4031" s="356"/>
      <c r="B4031" s="357"/>
      <c r="C4031" s="356"/>
      <c r="D4031" s="356"/>
      <c r="E4031" s="356"/>
      <c r="F4031" s="356"/>
      <c r="G4031" s="356"/>
      <c r="H4031" s="358"/>
      <c r="I4031" s="359"/>
      <c r="J4031" s="360"/>
      <c r="K4031" s="360"/>
      <c r="L4031" s="22"/>
      <c r="M4031" s="356"/>
      <c r="N4031"/>
      <c r="O4031" s="361"/>
      <c r="P4031" s="356"/>
    </row>
    <row r="4032" spans="1:16">
      <c r="A4032" s="356"/>
      <c r="B4032" s="357"/>
      <c r="C4032" s="356"/>
      <c r="D4032" s="356"/>
      <c r="E4032" s="356"/>
      <c r="F4032" s="356"/>
      <c r="G4032" s="356"/>
      <c r="H4032" s="358"/>
      <c r="I4032" s="359"/>
      <c r="J4032" s="360"/>
      <c r="K4032" s="360"/>
      <c r="L4032" s="22"/>
      <c r="M4032" s="356"/>
      <c r="N4032"/>
      <c r="O4032" s="361"/>
      <c r="P4032" s="356"/>
    </row>
    <row r="4033" spans="1:16">
      <c r="A4033" s="356"/>
      <c r="B4033" s="357"/>
      <c r="C4033" s="356"/>
      <c r="D4033" s="356"/>
      <c r="E4033" s="356"/>
      <c r="F4033" s="356"/>
      <c r="G4033" s="356"/>
      <c r="H4033" s="358"/>
      <c r="I4033" s="359"/>
      <c r="J4033" s="360"/>
      <c r="K4033" s="360"/>
      <c r="L4033" s="22"/>
      <c r="M4033" s="356"/>
      <c r="N4033"/>
      <c r="O4033" s="361"/>
      <c r="P4033" s="356"/>
    </row>
    <row r="4034" spans="1:16">
      <c r="A4034" s="356"/>
      <c r="B4034" s="357"/>
      <c r="C4034" s="356"/>
      <c r="D4034" s="356"/>
      <c r="E4034" s="356"/>
      <c r="F4034" s="356"/>
      <c r="G4034" s="356"/>
      <c r="H4034" s="358"/>
      <c r="I4034" s="359"/>
      <c r="J4034" s="360"/>
      <c r="K4034" s="360"/>
      <c r="L4034" s="22"/>
      <c r="M4034" s="356"/>
      <c r="N4034"/>
      <c r="O4034" s="361"/>
      <c r="P4034" s="356"/>
    </row>
    <row r="4035" spans="1:16">
      <c r="A4035" s="356"/>
      <c r="B4035" s="357"/>
      <c r="C4035" s="356"/>
      <c r="D4035" s="356"/>
      <c r="E4035" s="356"/>
      <c r="F4035" s="356"/>
      <c r="G4035" s="356"/>
      <c r="H4035" s="358"/>
      <c r="I4035" s="359"/>
      <c r="J4035" s="360"/>
      <c r="K4035" s="360"/>
      <c r="L4035" s="22"/>
      <c r="M4035" s="356"/>
      <c r="N4035"/>
      <c r="O4035" s="361"/>
      <c r="P4035" s="356"/>
    </row>
    <row r="4036" spans="1:16">
      <c r="A4036" s="356"/>
      <c r="B4036" s="357"/>
      <c r="C4036" s="356"/>
      <c r="D4036" s="356"/>
      <c r="E4036" s="356"/>
      <c r="F4036" s="356"/>
      <c r="G4036" s="356"/>
      <c r="H4036" s="358"/>
      <c r="I4036" s="359"/>
      <c r="J4036" s="360"/>
      <c r="K4036" s="360"/>
      <c r="L4036" s="22"/>
      <c r="M4036" s="356"/>
      <c r="N4036"/>
      <c r="O4036" s="361"/>
      <c r="P4036" s="356"/>
    </row>
    <row r="4037" spans="1:16">
      <c r="A4037" s="356"/>
      <c r="B4037" s="357"/>
      <c r="C4037" s="356"/>
      <c r="D4037" s="356"/>
      <c r="E4037" s="356"/>
      <c r="F4037" s="356"/>
      <c r="G4037" s="356"/>
      <c r="H4037" s="358"/>
      <c r="I4037" s="359"/>
      <c r="J4037" s="360"/>
      <c r="K4037" s="360"/>
      <c r="L4037" s="22"/>
      <c r="M4037" s="356"/>
      <c r="N4037"/>
      <c r="O4037" s="361"/>
      <c r="P4037" s="356"/>
    </row>
    <row r="4038" spans="1:16">
      <c r="A4038" s="356"/>
      <c r="B4038" s="357"/>
      <c r="C4038" s="356"/>
      <c r="D4038" s="356"/>
      <c r="E4038" s="356"/>
      <c r="F4038" s="356"/>
      <c r="G4038" s="356"/>
      <c r="H4038" s="358"/>
      <c r="I4038" s="359"/>
      <c r="J4038" s="360"/>
      <c r="K4038" s="360"/>
      <c r="L4038" s="22"/>
      <c r="M4038" s="356"/>
      <c r="N4038"/>
      <c r="O4038" s="361"/>
      <c r="P4038" s="356"/>
    </row>
    <row r="4039" spans="1:16">
      <c r="A4039" s="356"/>
      <c r="B4039" s="357"/>
      <c r="C4039" s="356"/>
      <c r="D4039" s="356"/>
      <c r="E4039" s="356"/>
      <c r="F4039" s="356"/>
      <c r="G4039" s="356"/>
      <c r="H4039" s="358"/>
      <c r="I4039" s="359"/>
      <c r="J4039" s="360"/>
      <c r="K4039" s="360"/>
      <c r="L4039" s="22"/>
      <c r="M4039" s="356"/>
      <c r="N4039"/>
      <c r="O4039" s="361"/>
      <c r="P4039" s="356"/>
    </row>
    <row r="4040" spans="1:16">
      <c r="A4040" s="356"/>
      <c r="B4040" s="357"/>
      <c r="C4040" s="356"/>
      <c r="D4040" s="356"/>
      <c r="E4040" s="356"/>
      <c r="F4040" s="356"/>
      <c r="G4040" s="356"/>
      <c r="H4040" s="358"/>
      <c r="I4040" s="359"/>
      <c r="J4040" s="360"/>
      <c r="K4040" s="360"/>
      <c r="L4040" s="22"/>
      <c r="M4040" s="356"/>
      <c r="N4040"/>
      <c r="O4040" s="361"/>
      <c r="P4040" s="356"/>
    </row>
    <row r="4041" spans="1:16">
      <c r="A4041" s="356"/>
      <c r="B4041" s="357"/>
      <c r="C4041" s="356"/>
      <c r="D4041" s="356"/>
      <c r="E4041" s="356"/>
      <c r="F4041" s="356"/>
      <c r="G4041" s="356"/>
      <c r="H4041" s="358"/>
      <c r="I4041" s="359"/>
      <c r="J4041" s="360"/>
      <c r="K4041" s="360"/>
      <c r="L4041" s="22"/>
      <c r="M4041" s="356"/>
      <c r="N4041"/>
      <c r="O4041" s="361"/>
      <c r="P4041" s="356"/>
    </row>
    <row r="4042" spans="1:16">
      <c r="A4042" s="356"/>
      <c r="B4042" s="357"/>
      <c r="C4042" s="356"/>
      <c r="D4042" s="356"/>
      <c r="E4042" s="356"/>
      <c r="F4042" s="356"/>
      <c r="G4042" s="356"/>
      <c r="H4042" s="358"/>
      <c r="I4042" s="359"/>
      <c r="J4042" s="360"/>
      <c r="K4042" s="360"/>
      <c r="L4042" s="22"/>
      <c r="M4042" s="356"/>
      <c r="N4042"/>
      <c r="O4042" s="361"/>
      <c r="P4042" s="356"/>
    </row>
    <row r="4043" spans="1:16">
      <c r="A4043" s="356"/>
      <c r="B4043" s="357"/>
      <c r="C4043" s="356"/>
      <c r="D4043" s="356"/>
      <c r="E4043" s="356"/>
      <c r="F4043" s="356"/>
      <c r="G4043" s="356"/>
      <c r="H4043" s="358"/>
      <c r="I4043" s="359"/>
      <c r="J4043" s="360"/>
      <c r="K4043" s="360"/>
      <c r="L4043" s="22"/>
      <c r="M4043" s="356"/>
      <c r="N4043"/>
      <c r="O4043" s="361"/>
      <c r="P4043" s="356"/>
    </row>
    <row r="4044" spans="1:16">
      <c r="A4044" s="356"/>
      <c r="B4044" s="357"/>
      <c r="C4044" s="356"/>
      <c r="D4044" s="356"/>
      <c r="E4044" s="356"/>
      <c r="F4044" s="356"/>
      <c r="G4044" s="356"/>
      <c r="H4044" s="358"/>
      <c r="I4044" s="359"/>
      <c r="J4044" s="360"/>
      <c r="K4044" s="360"/>
      <c r="L4044" s="22"/>
      <c r="M4044" s="356"/>
      <c r="N4044"/>
      <c r="O4044" s="361"/>
      <c r="P4044" s="356"/>
    </row>
    <row r="4045" spans="1:16">
      <c r="A4045" s="356"/>
      <c r="B4045" s="357"/>
      <c r="C4045" s="356"/>
      <c r="D4045" s="356"/>
      <c r="E4045" s="356"/>
      <c r="F4045" s="356"/>
      <c r="G4045" s="356"/>
      <c r="H4045" s="358"/>
      <c r="I4045" s="359"/>
      <c r="J4045" s="360"/>
      <c r="K4045" s="360"/>
      <c r="L4045" s="22"/>
      <c r="M4045" s="356"/>
      <c r="N4045"/>
      <c r="O4045" s="361"/>
      <c r="P4045" s="356"/>
    </row>
    <row r="4046" spans="1:16">
      <c r="A4046" s="356"/>
      <c r="B4046" s="357"/>
      <c r="C4046" s="356"/>
      <c r="D4046" s="356"/>
      <c r="E4046" s="356"/>
      <c r="F4046" s="356"/>
      <c r="G4046" s="356"/>
      <c r="H4046" s="358"/>
      <c r="I4046" s="359"/>
      <c r="J4046" s="360"/>
      <c r="K4046" s="360"/>
      <c r="L4046" s="22"/>
      <c r="M4046" s="356"/>
      <c r="N4046"/>
      <c r="O4046" s="361"/>
      <c r="P4046" s="356"/>
    </row>
    <row r="4047" spans="1:16">
      <c r="A4047" s="356"/>
      <c r="B4047" s="357"/>
      <c r="C4047" s="356"/>
      <c r="D4047" s="356"/>
      <c r="E4047" s="356"/>
      <c r="F4047" s="356"/>
      <c r="G4047" s="356"/>
      <c r="H4047" s="358"/>
      <c r="I4047" s="359"/>
      <c r="J4047" s="360"/>
      <c r="K4047" s="360"/>
      <c r="L4047" s="22"/>
      <c r="M4047" s="356"/>
      <c r="N4047"/>
      <c r="O4047" s="361"/>
      <c r="P4047" s="356"/>
    </row>
    <row r="4048" spans="1:16">
      <c r="A4048" s="356"/>
      <c r="B4048" s="357"/>
      <c r="C4048" s="356"/>
      <c r="D4048" s="356"/>
      <c r="E4048" s="356"/>
      <c r="F4048" s="356"/>
      <c r="G4048" s="356"/>
      <c r="H4048" s="358"/>
      <c r="I4048" s="359"/>
      <c r="J4048" s="360"/>
      <c r="K4048" s="360"/>
      <c r="L4048" s="22"/>
      <c r="M4048" s="356"/>
      <c r="N4048"/>
      <c r="O4048" s="361"/>
      <c r="P4048" s="356"/>
    </row>
    <row r="4049" spans="1:16">
      <c r="A4049" s="356"/>
      <c r="B4049" s="357"/>
      <c r="C4049" s="356"/>
      <c r="D4049" s="356"/>
      <c r="E4049" s="356"/>
      <c r="F4049" s="356"/>
      <c r="G4049" s="356"/>
      <c r="H4049" s="358"/>
      <c r="I4049" s="359"/>
      <c r="J4049" s="360"/>
      <c r="K4049" s="360"/>
      <c r="L4049" s="22"/>
      <c r="M4049" s="356"/>
      <c r="N4049"/>
      <c r="O4049" s="361"/>
      <c r="P4049" s="356"/>
    </row>
    <row r="4050" spans="1:16">
      <c r="A4050" s="356"/>
      <c r="B4050" s="357"/>
      <c r="C4050" s="356"/>
      <c r="D4050" s="356"/>
      <c r="E4050" s="356"/>
      <c r="F4050" s="356"/>
      <c r="G4050" s="356"/>
      <c r="H4050" s="358"/>
      <c r="I4050" s="359"/>
      <c r="J4050" s="360"/>
      <c r="K4050" s="360"/>
      <c r="L4050" s="22"/>
      <c r="M4050" s="356"/>
      <c r="N4050"/>
      <c r="O4050" s="361"/>
      <c r="P4050" s="356"/>
    </row>
    <row r="4051" spans="1:16">
      <c r="A4051" s="356"/>
      <c r="B4051" s="357"/>
      <c r="C4051" s="356"/>
      <c r="D4051" s="356"/>
      <c r="E4051" s="356"/>
      <c r="F4051" s="356"/>
      <c r="G4051" s="356"/>
      <c r="H4051" s="358"/>
      <c r="I4051" s="359"/>
      <c r="J4051" s="360"/>
      <c r="K4051" s="360"/>
      <c r="L4051" s="22"/>
      <c r="M4051" s="356"/>
      <c r="N4051"/>
      <c r="O4051" s="361"/>
      <c r="P4051" s="356"/>
    </row>
    <row r="4052" spans="1:16">
      <c r="A4052" s="356"/>
      <c r="B4052" s="357"/>
      <c r="C4052" s="356"/>
      <c r="D4052" s="356"/>
      <c r="E4052" s="356"/>
      <c r="F4052" s="356"/>
      <c r="G4052" s="356"/>
      <c r="H4052" s="358"/>
      <c r="I4052" s="359"/>
      <c r="J4052" s="360"/>
      <c r="K4052" s="360"/>
      <c r="L4052" s="22"/>
      <c r="M4052" s="356"/>
      <c r="N4052"/>
      <c r="O4052" s="361"/>
      <c r="P4052" s="356"/>
    </row>
    <row r="4053" spans="1:16">
      <c r="A4053" s="356"/>
      <c r="B4053" s="357"/>
      <c r="C4053" s="356"/>
      <c r="D4053" s="356"/>
      <c r="E4053" s="356"/>
      <c r="F4053" s="356"/>
      <c r="G4053" s="356"/>
      <c r="H4053" s="358"/>
      <c r="I4053" s="359"/>
      <c r="J4053" s="360"/>
      <c r="K4053" s="360"/>
      <c r="L4053" s="22"/>
      <c r="M4053" s="356"/>
      <c r="N4053"/>
      <c r="O4053" s="361"/>
      <c r="P4053" s="356"/>
    </row>
    <row r="4054" spans="1:16">
      <c r="A4054" s="356"/>
      <c r="B4054" s="357"/>
      <c r="C4054" s="356"/>
      <c r="D4054" s="356"/>
      <c r="E4054" s="356"/>
      <c r="F4054" s="356"/>
      <c r="G4054" s="356"/>
      <c r="H4054" s="358"/>
      <c r="I4054" s="359"/>
      <c r="J4054" s="360"/>
      <c r="K4054" s="360"/>
      <c r="L4054" s="22"/>
      <c r="M4054" s="356"/>
      <c r="N4054"/>
      <c r="O4054" s="361"/>
      <c r="P4054" s="356"/>
    </row>
    <row r="4055" spans="1:16">
      <c r="A4055" s="356"/>
      <c r="B4055" s="357"/>
      <c r="C4055" s="356"/>
      <c r="D4055" s="356"/>
      <c r="E4055" s="356"/>
      <c r="F4055" s="356"/>
      <c r="G4055" s="356"/>
      <c r="H4055" s="358"/>
      <c r="I4055" s="359"/>
      <c r="J4055" s="360"/>
      <c r="K4055" s="360"/>
      <c r="L4055" s="22"/>
      <c r="M4055" s="356"/>
      <c r="N4055"/>
      <c r="O4055" s="361"/>
      <c r="P4055" s="356"/>
    </row>
    <row r="4056" spans="1:16">
      <c r="A4056" s="356"/>
      <c r="B4056" s="357"/>
      <c r="C4056" s="356"/>
      <c r="D4056" s="356"/>
      <c r="E4056" s="356"/>
      <c r="F4056" s="356"/>
      <c r="G4056" s="356"/>
      <c r="H4056" s="358"/>
      <c r="I4056" s="359"/>
      <c r="J4056" s="360"/>
      <c r="K4056" s="360"/>
      <c r="L4056" s="22"/>
      <c r="M4056" s="356"/>
      <c r="N4056"/>
      <c r="O4056" s="361"/>
      <c r="P4056" s="356"/>
    </row>
    <row r="4057" spans="1:16">
      <c r="A4057" s="356"/>
      <c r="B4057" s="357"/>
      <c r="C4057" s="356"/>
      <c r="D4057" s="356"/>
      <c r="E4057" s="356"/>
      <c r="F4057" s="356"/>
      <c r="G4057" s="356"/>
      <c r="H4057" s="358"/>
      <c r="I4057" s="359"/>
      <c r="J4057" s="360"/>
      <c r="K4057" s="360"/>
      <c r="L4057" s="22"/>
      <c r="M4057" s="356"/>
      <c r="N4057"/>
      <c r="O4057" s="361"/>
      <c r="P4057" s="356"/>
    </row>
    <row r="4058" spans="1:16">
      <c r="A4058" s="356"/>
      <c r="B4058" s="357"/>
      <c r="C4058" s="356"/>
      <c r="D4058" s="356"/>
      <c r="E4058" s="356"/>
      <c r="F4058" s="356"/>
      <c r="G4058" s="356"/>
      <c r="H4058" s="358"/>
      <c r="I4058" s="359"/>
      <c r="J4058" s="360"/>
      <c r="K4058" s="360"/>
      <c r="L4058" s="22"/>
      <c r="M4058" s="356"/>
      <c r="N4058"/>
      <c r="O4058" s="361"/>
      <c r="P4058" s="356"/>
    </row>
    <row r="4059" spans="1:16">
      <c r="A4059" s="356"/>
      <c r="B4059" s="357"/>
      <c r="C4059" s="356"/>
      <c r="D4059" s="356"/>
      <c r="E4059" s="356"/>
      <c r="F4059" s="356"/>
      <c r="G4059" s="356"/>
      <c r="H4059" s="358"/>
      <c r="I4059" s="359"/>
      <c r="J4059" s="360"/>
      <c r="K4059" s="360"/>
      <c r="L4059" s="22"/>
      <c r="M4059" s="356"/>
      <c r="N4059"/>
      <c r="O4059" s="361"/>
      <c r="P4059" s="356"/>
    </row>
    <row r="4060" spans="1:16">
      <c r="A4060" s="356"/>
      <c r="B4060" s="357"/>
      <c r="C4060" s="356"/>
      <c r="D4060" s="356"/>
      <c r="E4060" s="356"/>
      <c r="F4060" s="356"/>
      <c r="G4060" s="356"/>
      <c r="H4060" s="358"/>
      <c r="I4060" s="359"/>
      <c r="J4060" s="360"/>
      <c r="K4060" s="360"/>
      <c r="L4060" s="22"/>
      <c r="M4060" s="356"/>
      <c r="N4060"/>
      <c r="O4060" s="361"/>
      <c r="P4060" s="356"/>
    </row>
    <row r="4061" spans="1:16">
      <c r="A4061" s="356"/>
      <c r="B4061" s="357"/>
      <c r="C4061" s="356"/>
      <c r="D4061" s="356"/>
      <c r="E4061" s="356"/>
      <c r="F4061" s="356"/>
      <c r="G4061" s="356"/>
      <c r="H4061" s="358"/>
      <c r="I4061" s="359"/>
      <c r="J4061" s="360"/>
      <c r="K4061" s="360"/>
      <c r="L4061" s="22"/>
      <c r="M4061" s="356"/>
      <c r="N4061"/>
      <c r="O4061" s="361"/>
      <c r="P4061" s="356"/>
    </row>
    <row r="4062" spans="1:16">
      <c r="A4062" s="356"/>
      <c r="B4062" s="357"/>
      <c r="C4062" s="356"/>
      <c r="D4062" s="356"/>
      <c r="E4062" s="356"/>
      <c r="F4062" s="356"/>
      <c r="G4062" s="356"/>
      <c r="H4062" s="358"/>
      <c r="I4062" s="359"/>
      <c r="J4062" s="360"/>
      <c r="K4062" s="360"/>
      <c r="L4062" s="22"/>
      <c r="M4062" s="356"/>
      <c r="N4062"/>
      <c r="O4062" s="361"/>
      <c r="P4062" s="356"/>
    </row>
    <row r="4063" spans="1:16">
      <c r="A4063" s="356"/>
      <c r="B4063" s="357"/>
      <c r="C4063" s="356"/>
      <c r="D4063" s="356"/>
      <c r="E4063" s="356"/>
      <c r="F4063" s="356"/>
      <c r="G4063" s="356"/>
      <c r="H4063" s="358"/>
      <c r="I4063" s="359"/>
      <c r="J4063" s="360"/>
      <c r="K4063" s="360"/>
      <c r="L4063" s="22"/>
      <c r="M4063" s="356"/>
      <c r="N4063"/>
      <c r="O4063" s="361"/>
      <c r="P4063" s="356"/>
    </row>
    <row r="4064" spans="1:16">
      <c r="A4064" s="356"/>
      <c r="B4064" s="357"/>
      <c r="C4064" s="356"/>
      <c r="D4064" s="356"/>
      <c r="E4064" s="356"/>
      <c r="F4064" s="356"/>
      <c r="G4064" s="356"/>
      <c r="H4064" s="358"/>
      <c r="I4064" s="359"/>
      <c r="J4064" s="360"/>
      <c r="K4064" s="360"/>
      <c r="L4064" s="22"/>
      <c r="M4064" s="356"/>
      <c r="N4064"/>
      <c r="O4064" s="361"/>
      <c r="P4064" s="356"/>
    </row>
    <row r="4065" spans="1:16">
      <c r="A4065" s="356"/>
      <c r="B4065" s="357"/>
      <c r="C4065" s="356"/>
      <c r="D4065" s="356"/>
      <c r="E4065" s="356"/>
      <c r="F4065" s="356"/>
      <c r="G4065" s="356"/>
      <c r="H4065" s="358"/>
      <c r="I4065" s="359"/>
      <c r="J4065" s="360"/>
      <c r="K4065" s="360"/>
      <c r="L4065" s="22"/>
      <c r="M4065" s="356"/>
      <c r="N4065"/>
      <c r="O4065" s="361"/>
      <c r="P4065" s="356"/>
    </row>
    <row r="4066" spans="1:16">
      <c r="A4066" s="356"/>
      <c r="B4066" s="357"/>
      <c r="C4066" s="356"/>
      <c r="D4066" s="356"/>
      <c r="E4066" s="356"/>
      <c r="F4066" s="356"/>
      <c r="G4066" s="356"/>
      <c r="H4066" s="358"/>
      <c r="I4066" s="359"/>
      <c r="J4066" s="360"/>
      <c r="K4066" s="360"/>
      <c r="L4066" s="22"/>
      <c r="M4066" s="356"/>
      <c r="N4066"/>
      <c r="O4066" s="361"/>
      <c r="P4066" s="356"/>
    </row>
    <row r="4067" spans="1:16">
      <c r="A4067" s="356"/>
      <c r="B4067" s="357"/>
      <c r="C4067" s="356"/>
      <c r="D4067" s="356"/>
      <c r="E4067" s="356"/>
      <c r="F4067" s="356"/>
      <c r="G4067" s="356"/>
      <c r="H4067" s="358"/>
      <c r="I4067" s="359"/>
      <c r="J4067" s="360"/>
      <c r="K4067" s="360"/>
      <c r="L4067" s="22"/>
      <c r="M4067" s="356"/>
      <c r="N4067"/>
      <c r="O4067" s="361"/>
      <c r="P4067" s="356"/>
    </row>
    <row r="4068" spans="1:16">
      <c r="A4068" s="356"/>
      <c r="B4068" s="357"/>
      <c r="C4068" s="356"/>
      <c r="D4068" s="356"/>
      <c r="E4068" s="356"/>
      <c r="F4068" s="356"/>
      <c r="G4068" s="356"/>
      <c r="H4068" s="358"/>
      <c r="I4068" s="359"/>
      <c r="J4068" s="360"/>
      <c r="K4068" s="360"/>
      <c r="L4068" s="22"/>
      <c r="M4068" s="356"/>
      <c r="N4068"/>
      <c r="O4068" s="361"/>
      <c r="P4068" s="356"/>
    </row>
    <row r="4069" spans="1:16">
      <c r="A4069" s="356"/>
      <c r="B4069" s="357"/>
      <c r="C4069" s="356"/>
      <c r="D4069" s="356"/>
      <c r="E4069" s="356"/>
      <c r="F4069" s="356"/>
      <c r="G4069" s="356"/>
      <c r="H4069" s="358"/>
      <c r="I4069" s="359"/>
      <c r="J4069" s="360"/>
      <c r="K4069" s="360"/>
      <c r="L4069" s="22"/>
      <c r="M4069" s="356"/>
      <c r="N4069"/>
      <c r="O4069" s="361"/>
      <c r="P4069" s="356"/>
    </row>
    <row r="4070" spans="1:16">
      <c r="A4070" s="356"/>
      <c r="B4070" s="357"/>
      <c r="C4070" s="356"/>
      <c r="D4070" s="356"/>
      <c r="E4070" s="356"/>
      <c r="F4070" s="356"/>
      <c r="G4070" s="356"/>
      <c r="H4070" s="358"/>
      <c r="I4070" s="359"/>
      <c r="J4070" s="360"/>
      <c r="K4070" s="360"/>
      <c r="L4070" s="22"/>
      <c r="M4070" s="356"/>
      <c r="N4070"/>
      <c r="O4070" s="361"/>
      <c r="P4070" s="356"/>
    </row>
    <row r="4071" spans="1:16">
      <c r="A4071" s="356"/>
      <c r="B4071" s="357"/>
      <c r="C4071" s="356"/>
      <c r="D4071" s="356"/>
      <c r="E4071" s="356"/>
      <c r="F4071" s="356"/>
      <c r="G4071" s="356"/>
      <c r="H4071" s="358"/>
      <c r="I4071" s="359"/>
      <c r="J4071" s="360"/>
      <c r="K4071" s="360"/>
      <c r="L4071" s="22"/>
      <c r="M4071" s="356"/>
      <c r="N4071"/>
      <c r="O4071" s="361"/>
      <c r="P4071" s="356"/>
    </row>
    <row r="4072" spans="1:16">
      <c r="A4072" s="356"/>
      <c r="B4072" s="357"/>
      <c r="C4072" s="356"/>
      <c r="D4072" s="356"/>
      <c r="E4072" s="356"/>
      <c r="F4072" s="356"/>
      <c r="G4072" s="356"/>
      <c r="H4072" s="358"/>
      <c r="I4072" s="359"/>
      <c r="J4072" s="360"/>
      <c r="K4072" s="360"/>
      <c r="L4072" s="22"/>
      <c r="M4072" s="356"/>
      <c r="N4072"/>
      <c r="O4072" s="361"/>
      <c r="P4072" s="356"/>
    </row>
    <row r="4073" spans="1:16">
      <c r="A4073" s="356"/>
      <c r="B4073" s="357"/>
      <c r="C4073" s="356"/>
      <c r="D4073" s="356"/>
      <c r="E4073" s="356"/>
      <c r="F4073" s="356"/>
      <c r="G4073" s="356"/>
      <c r="H4073" s="358"/>
      <c r="I4073" s="359"/>
      <c r="J4073" s="360"/>
      <c r="K4073" s="360"/>
      <c r="L4073" s="22"/>
      <c r="M4073" s="356"/>
      <c r="N4073"/>
      <c r="O4073" s="361"/>
      <c r="P4073" s="356"/>
    </row>
    <row r="4074" spans="1:16">
      <c r="A4074" s="356"/>
      <c r="B4074" s="357"/>
      <c r="C4074" s="356"/>
      <c r="D4074" s="356"/>
      <c r="E4074" s="356"/>
      <c r="F4074" s="356"/>
      <c r="G4074" s="356"/>
      <c r="H4074" s="358"/>
      <c r="I4074" s="359"/>
      <c r="J4074" s="360"/>
      <c r="K4074" s="360"/>
      <c r="L4074" s="22"/>
      <c r="M4074" s="356"/>
      <c r="N4074"/>
      <c r="O4074" s="361"/>
      <c r="P4074" s="356"/>
    </row>
    <row r="4075" spans="1:16">
      <c r="A4075" s="356"/>
      <c r="B4075" s="357"/>
      <c r="C4075" s="356"/>
      <c r="D4075" s="356"/>
      <c r="E4075" s="356"/>
      <c r="F4075" s="356"/>
      <c r="G4075" s="356"/>
      <c r="H4075" s="358"/>
      <c r="I4075" s="359"/>
      <c r="J4075" s="360"/>
      <c r="K4075" s="360"/>
      <c r="L4075" s="22"/>
      <c r="M4075" s="356"/>
      <c r="N4075"/>
      <c r="O4075" s="361"/>
      <c r="P4075" s="356"/>
    </row>
    <row r="4076" spans="1:16">
      <c r="A4076" s="356"/>
      <c r="B4076" s="357"/>
      <c r="C4076" s="356"/>
      <c r="D4076" s="356"/>
      <c r="E4076" s="356"/>
      <c r="F4076" s="356"/>
      <c r="G4076" s="356"/>
      <c r="H4076" s="358"/>
      <c r="I4076" s="359"/>
      <c r="J4076" s="360"/>
      <c r="K4076" s="360"/>
      <c r="L4076" s="22"/>
      <c r="M4076" s="356"/>
      <c r="N4076"/>
      <c r="O4076" s="361"/>
      <c r="P4076" s="356"/>
    </row>
    <row r="4077" spans="1:16">
      <c r="A4077" s="356"/>
      <c r="B4077" s="357"/>
      <c r="C4077" s="356"/>
      <c r="D4077" s="356"/>
      <c r="E4077" s="356"/>
      <c r="F4077" s="356"/>
      <c r="G4077" s="356"/>
      <c r="H4077" s="358"/>
      <c r="I4077" s="359"/>
      <c r="J4077" s="360"/>
      <c r="K4077" s="360"/>
      <c r="L4077" s="22"/>
      <c r="M4077" s="356"/>
      <c r="N4077"/>
      <c r="O4077" s="361"/>
      <c r="P4077" s="356"/>
    </row>
    <row r="4078" spans="1:16">
      <c r="A4078" s="356"/>
      <c r="B4078" s="357"/>
      <c r="C4078" s="356"/>
      <c r="D4078" s="356"/>
      <c r="E4078" s="356"/>
      <c r="F4078" s="356"/>
      <c r="G4078" s="356"/>
      <c r="H4078" s="358"/>
      <c r="I4078" s="359"/>
      <c r="J4078" s="360"/>
      <c r="K4078" s="360"/>
      <c r="L4078" s="22"/>
      <c r="M4078" s="356"/>
      <c r="N4078"/>
      <c r="O4078" s="361"/>
      <c r="P4078" s="356"/>
    </row>
    <row r="4079" spans="1:16">
      <c r="A4079" s="356"/>
      <c r="B4079" s="357"/>
      <c r="C4079" s="356"/>
      <c r="D4079" s="356"/>
      <c r="E4079" s="356"/>
      <c r="F4079" s="356"/>
      <c r="G4079" s="356"/>
      <c r="H4079" s="358"/>
      <c r="I4079" s="359"/>
      <c r="J4079" s="360"/>
      <c r="K4079" s="360"/>
      <c r="L4079" s="22"/>
      <c r="M4079" s="356"/>
      <c r="N4079"/>
      <c r="O4079" s="361"/>
      <c r="P4079" s="356"/>
    </row>
    <row r="4080" spans="1:16">
      <c r="A4080" s="356"/>
      <c r="B4080" s="357"/>
      <c r="C4080" s="356"/>
      <c r="D4080" s="356"/>
      <c r="E4080" s="356"/>
      <c r="F4080" s="356"/>
      <c r="G4080" s="356"/>
      <c r="H4080" s="358"/>
      <c r="I4080" s="359"/>
      <c r="J4080" s="360"/>
      <c r="K4080" s="360"/>
      <c r="L4080" s="22"/>
      <c r="M4080" s="356"/>
      <c r="N4080"/>
      <c r="O4080" s="361"/>
      <c r="P4080" s="356"/>
    </row>
    <row r="4081" spans="1:16">
      <c r="A4081" s="356"/>
      <c r="B4081" s="357"/>
      <c r="C4081" s="356"/>
      <c r="D4081" s="356"/>
      <c r="E4081" s="356"/>
      <c r="F4081" s="356"/>
      <c r="G4081" s="356"/>
      <c r="H4081" s="358"/>
      <c r="I4081" s="359"/>
      <c r="J4081" s="360"/>
      <c r="K4081" s="360"/>
      <c r="L4081" s="22"/>
      <c r="M4081" s="356"/>
      <c r="N4081"/>
      <c r="O4081" s="361"/>
      <c r="P4081" s="356"/>
    </row>
    <row r="4082" spans="1:16">
      <c r="A4082" s="356"/>
      <c r="B4082" s="357"/>
      <c r="C4082" s="356"/>
      <c r="D4082" s="356"/>
      <c r="E4082" s="356"/>
      <c r="F4082" s="356"/>
      <c r="G4082" s="356"/>
      <c r="H4082" s="358"/>
      <c r="I4082" s="359"/>
      <c r="J4082" s="360"/>
      <c r="K4082" s="360"/>
      <c r="L4082" s="22"/>
      <c r="M4082" s="356"/>
      <c r="N4082"/>
      <c r="O4082" s="361"/>
      <c r="P4082" s="356"/>
    </row>
    <row r="4083" spans="1:16">
      <c r="A4083" s="356"/>
      <c r="B4083" s="357"/>
      <c r="C4083" s="356"/>
      <c r="D4083" s="356"/>
      <c r="E4083" s="356"/>
      <c r="F4083" s="356"/>
      <c r="G4083" s="356"/>
      <c r="H4083" s="358"/>
      <c r="I4083" s="359"/>
      <c r="J4083" s="360"/>
      <c r="K4083" s="360"/>
      <c r="L4083" s="22"/>
      <c r="M4083" s="356"/>
      <c r="N4083"/>
      <c r="O4083" s="361"/>
      <c r="P4083" s="356"/>
    </row>
    <row r="4084" spans="1:16">
      <c r="A4084" s="356"/>
      <c r="B4084" s="357"/>
      <c r="C4084" s="356"/>
      <c r="D4084" s="356"/>
      <c r="E4084" s="356"/>
      <c r="F4084" s="356"/>
      <c r="G4084" s="356"/>
      <c r="H4084" s="358"/>
      <c r="I4084" s="359"/>
      <c r="J4084" s="360"/>
      <c r="K4084" s="360"/>
      <c r="L4084" s="22"/>
      <c r="M4084" s="356"/>
      <c r="N4084"/>
      <c r="O4084" s="361"/>
      <c r="P4084" s="356"/>
    </row>
    <row r="4085" spans="1:16">
      <c r="A4085" s="356"/>
      <c r="B4085" s="357"/>
      <c r="C4085" s="356"/>
      <c r="D4085" s="356"/>
      <c r="E4085" s="356"/>
      <c r="F4085" s="356"/>
      <c r="G4085" s="356"/>
      <c r="H4085" s="358"/>
      <c r="I4085" s="359"/>
      <c r="J4085" s="360"/>
      <c r="K4085" s="360"/>
      <c r="L4085" s="22"/>
      <c r="M4085" s="356"/>
      <c r="N4085"/>
      <c r="O4085" s="361"/>
      <c r="P4085" s="356"/>
    </row>
    <row r="4086" spans="1:16">
      <c r="A4086" s="356"/>
      <c r="B4086" s="357"/>
      <c r="C4086" s="356"/>
      <c r="D4086" s="356"/>
      <c r="E4086" s="356"/>
      <c r="F4086" s="356"/>
      <c r="G4086" s="356"/>
      <c r="H4086" s="358"/>
      <c r="I4086" s="359"/>
      <c r="J4086" s="360"/>
      <c r="K4086" s="360"/>
      <c r="L4086" s="22"/>
      <c r="M4086" s="356"/>
      <c r="N4086"/>
      <c r="O4086" s="361"/>
      <c r="P4086" s="356"/>
    </row>
    <row r="4087" spans="1:16">
      <c r="A4087" s="356"/>
      <c r="B4087" s="357"/>
      <c r="C4087" s="356"/>
      <c r="D4087" s="356"/>
      <c r="E4087" s="356"/>
      <c r="F4087" s="356"/>
      <c r="G4087" s="356"/>
      <c r="H4087" s="358"/>
      <c r="I4087" s="359"/>
      <c r="J4087" s="360"/>
      <c r="K4087" s="360"/>
      <c r="L4087" s="22"/>
      <c r="M4087" s="356"/>
      <c r="N4087"/>
      <c r="O4087" s="361"/>
      <c r="P4087" s="356"/>
    </row>
    <row r="4088" spans="1:16">
      <c r="A4088" s="356"/>
      <c r="B4088" s="357"/>
      <c r="C4088" s="356"/>
      <c r="D4088" s="356"/>
      <c r="E4088" s="356"/>
      <c r="F4088" s="356"/>
      <c r="G4088" s="356"/>
      <c r="H4088" s="358"/>
      <c r="I4088" s="359"/>
      <c r="J4088" s="360"/>
      <c r="K4088" s="360"/>
      <c r="L4088" s="22"/>
      <c r="M4088" s="356"/>
      <c r="N4088"/>
      <c r="O4088" s="361"/>
      <c r="P4088" s="356"/>
    </row>
    <row r="4089" spans="1:16">
      <c r="A4089" s="356"/>
      <c r="B4089" s="357"/>
      <c r="C4089" s="356"/>
      <c r="D4089" s="356"/>
      <c r="E4089" s="356"/>
      <c r="F4089" s="356"/>
      <c r="G4089" s="356"/>
      <c r="H4089" s="358"/>
      <c r="I4089" s="359"/>
      <c r="J4089" s="360"/>
      <c r="K4089" s="360"/>
      <c r="L4089" s="22"/>
      <c r="M4089" s="356"/>
      <c r="N4089"/>
      <c r="O4089" s="361"/>
      <c r="P4089" s="356"/>
    </row>
    <row r="4090" spans="1:16">
      <c r="A4090" s="356"/>
      <c r="B4090" s="357"/>
      <c r="C4090" s="356"/>
      <c r="D4090" s="356"/>
      <c r="E4090" s="356"/>
      <c r="F4090" s="356"/>
      <c r="G4090" s="356"/>
      <c r="H4090" s="358"/>
      <c r="I4090" s="359"/>
      <c r="J4090" s="360"/>
      <c r="K4090" s="360"/>
      <c r="L4090" s="22"/>
      <c r="M4090" s="356"/>
      <c r="N4090"/>
      <c r="O4090" s="361"/>
      <c r="P4090" s="356"/>
    </row>
    <row r="4091" spans="1:16">
      <c r="A4091" s="356"/>
      <c r="B4091" s="357"/>
      <c r="C4091" s="356"/>
      <c r="D4091" s="356"/>
      <c r="E4091" s="356"/>
      <c r="F4091" s="356"/>
      <c r="G4091" s="356"/>
      <c r="H4091" s="358"/>
      <c r="I4091" s="359"/>
      <c r="J4091" s="360"/>
      <c r="K4091" s="360"/>
      <c r="L4091" s="22"/>
      <c r="M4091" s="356"/>
      <c r="N4091"/>
      <c r="O4091" s="361"/>
      <c r="P4091" s="356"/>
    </row>
    <row r="4092" spans="1:16">
      <c r="A4092" s="356"/>
      <c r="B4092" s="357"/>
      <c r="C4092" s="356"/>
      <c r="D4092" s="356"/>
      <c r="E4092" s="356"/>
      <c r="F4092" s="356"/>
      <c r="G4092" s="356"/>
      <c r="H4092" s="358"/>
      <c r="I4092" s="359"/>
      <c r="J4092" s="360"/>
      <c r="K4092" s="360"/>
      <c r="L4092" s="22"/>
      <c r="M4092" s="356"/>
      <c r="N4092"/>
      <c r="O4092" s="361"/>
      <c r="P4092" s="356"/>
    </row>
    <row r="4093" spans="1:16">
      <c r="A4093" s="356"/>
      <c r="B4093" s="357"/>
      <c r="C4093" s="356"/>
      <c r="D4093" s="356"/>
      <c r="E4093" s="356"/>
      <c r="F4093" s="356"/>
      <c r="G4093" s="356"/>
      <c r="H4093" s="358"/>
      <c r="I4093" s="359"/>
      <c r="J4093" s="360"/>
      <c r="K4093" s="360"/>
      <c r="L4093" s="22"/>
      <c r="M4093" s="356"/>
      <c r="N4093"/>
      <c r="O4093" s="361"/>
      <c r="P4093" s="356"/>
    </row>
    <row r="4094" spans="1:16">
      <c r="A4094" s="356"/>
      <c r="B4094" s="357"/>
      <c r="C4094" s="356"/>
      <c r="D4094" s="356"/>
      <c r="E4094" s="356"/>
      <c r="F4094" s="356"/>
      <c r="G4094" s="356"/>
      <c r="H4094" s="358"/>
      <c r="I4094" s="359"/>
      <c r="J4094" s="360"/>
      <c r="K4094" s="360"/>
      <c r="L4094" s="22"/>
      <c r="M4094" s="356"/>
      <c r="N4094"/>
      <c r="O4094" s="361"/>
      <c r="P4094" s="356"/>
    </row>
    <row r="4095" spans="1:16">
      <c r="A4095" s="356"/>
      <c r="B4095" s="357"/>
      <c r="C4095" s="356"/>
      <c r="D4095" s="356"/>
      <c r="E4095" s="356"/>
      <c r="F4095" s="356"/>
      <c r="G4095" s="356"/>
      <c r="H4095" s="358"/>
      <c r="I4095" s="359"/>
      <c r="J4095" s="360"/>
      <c r="K4095" s="360"/>
      <c r="L4095" s="22"/>
      <c r="M4095" s="356"/>
      <c r="N4095"/>
      <c r="O4095" s="361"/>
      <c r="P4095" s="356"/>
    </row>
    <row r="4096" spans="1:16">
      <c r="A4096" s="356"/>
      <c r="B4096" s="357"/>
      <c r="C4096" s="356"/>
      <c r="D4096" s="356"/>
      <c r="E4096" s="356"/>
      <c r="F4096" s="356"/>
      <c r="G4096" s="356"/>
      <c r="H4096" s="358"/>
      <c r="I4096" s="359"/>
      <c r="J4096" s="360"/>
      <c r="K4096" s="360"/>
      <c r="L4096" s="22"/>
      <c r="M4096" s="356"/>
      <c r="N4096"/>
      <c r="O4096" s="361"/>
      <c r="P4096" s="356"/>
    </row>
    <row r="4097" spans="1:16">
      <c r="A4097" s="356"/>
      <c r="B4097" s="357"/>
      <c r="C4097" s="356"/>
      <c r="D4097" s="356"/>
      <c r="E4097" s="356"/>
      <c r="F4097" s="356"/>
      <c r="G4097" s="356"/>
      <c r="H4097" s="358"/>
      <c r="I4097" s="359"/>
      <c r="J4097" s="360"/>
      <c r="K4097" s="360"/>
      <c r="L4097" s="22"/>
      <c r="M4097" s="356"/>
      <c r="N4097"/>
      <c r="O4097" s="361"/>
      <c r="P4097" s="356"/>
    </row>
    <row r="4098" spans="1:16">
      <c r="A4098" s="356"/>
      <c r="B4098" s="357"/>
      <c r="C4098" s="356"/>
      <c r="D4098" s="356"/>
      <c r="E4098" s="356"/>
      <c r="F4098" s="356"/>
      <c r="G4098" s="356"/>
      <c r="H4098" s="358"/>
      <c r="I4098" s="359"/>
      <c r="J4098" s="360"/>
      <c r="K4098" s="360"/>
      <c r="L4098" s="22"/>
      <c r="M4098" s="356"/>
      <c r="N4098"/>
      <c r="O4098" s="361"/>
      <c r="P4098" s="356"/>
    </row>
    <row r="4099" spans="1:16">
      <c r="A4099" s="356"/>
      <c r="B4099" s="357"/>
      <c r="C4099" s="356"/>
      <c r="D4099" s="356"/>
      <c r="E4099" s="356"/>
      <c r="F4099" s="356"/>
      <c r="G4099" s="356"/>
      <c r="H4099" s="358"/>
      <c r="I4099" s="359"/>
      <c r="J4099" s="360"/>
      <c r="K4099" s="360"/>
      <c r="L4099" s="22"/>
      <c r="M4099" s="356"/>
      <c r="N4099"/>
      <c r="O4099" s="361"/>
      <c r="P4099" s="356"/>
    </row>
    <row r="4100" spans="1:16">
      <c r="A4100" s="356"/>
      <c r="B4100" s="357"/>
      <c r="C4100" s="356"/>
      <c r="D4100" s="356"/>
      <c r="E4100" s="356"/>
      <c r="F4100" s="356"/>
      <c r="G4100" s="356"/>
      <c r="H4100" s="358"/>
      <c r="I4100" s="359"/>
      <c r="J4100" s="360"/>
      <c r="K4100" s="360"/>
      <c r="L4100" s="22"/>
      <c r="M4100" s="356"/>
      <c r="N4100"/>
      <c r="O4100" s="361"/>
      <c r="P4100" s="356"/>
    </row>
    <row r="4101" spans="1:16">
      <c r="A4101" s="356"/>
      <c r="B4101" s="357"/>
      <c r="C4101" s="356"/>
      <c r="D4101" s="356"/>
      <c r="E4101" s="356"/>
      <c r="F4101" s="356"/>
      <c r="G4101" s="356"/>
      <c r="H4101" s="358"/>
      <c r="I4101" s="359"/>
      <c r="J4101" s="360"/>
      <c r="K4101" s="360"/>
      <c r="L4101" s="22"/>
      <c r="M4101" s="356"/>
      <c r="N4101"/>
      <c r="O4101" s="361"/>
      <c r="P4101" s="356"/>
    </row>
    <row r="4102" spans="1:16">
      <c r="A4102" s="356"/>
      <c r="B4102" s="357"/>
      <c r="C4102" s="356"/>
      <c r="D4102" s="356"/>
      <c r="E4102" s="356"/>
      <c r="F4102" s="356"/>
      <c r="G4102" s="356"/>
      <c r="H4102" s="358"/>
      <c r="I4102" s="359"/>
      <c r="J4102" s="360"/>
      <c r="K4102" s="360"/>
      <c r="L4102" s="22"/>
      <c r="M4102" s="356"/>
      <c r="N4102"/>
      <c r="O4102" s="361"/>
      <c r="P4102" s="356"/>
    </row>
    <row r="4103" spans="1:16">
      <c r="A4103" s="356"/>
      <c r="B4103" s="357"/>
      <c r="C4103" s="356"/>
      <c r="D4103" s="356"/>
      <c r="E4103" s="356"/>
      <c r="F4103" s="356"/>
      <c r="G4103" s="356"/>
      <c r="H4103" s="358"/>
      <c r="I4103" s="359"/>
      <c r="J4103" s="360"/>
      <c r="K4103" s="360"/>
      <c r="L4103" s="22"/>
      <c r="M4103" s="356"/>
      <c r="N4103"/>
      <c r="O4103" s="361"/>
      <c r="P4103" s="356"/>
    </row>
    <row r="4104" spans="1:16">
      <c r="A4104" s="356"/>
      <c r="B4104" s="357"/>
      <c r="C4104" s="356"/>
      <c r="D4104" s="356"/>
      <c r="E4104" s="356"/>
      <c r="F4104" s="356"/>
      <c r="G4104" s="356"/>
      <c r="H4104" s="358"/>
      <c r="I4104" s="359"/>
      <c r="J4104" s="360"/>
      <c r="K4104" s="360"/>
      <c r="L4104" s="22"/>
      <c r="M4104" s="356"/>
      <c r="N4104"/>
      <c r="O4104" s="361"/>
      <c r="P4104" s="356"/>
    </row>
    <row r="4105" spans="1:16">
      <c r="A4105" s="356"/>
      <c r="B4105" s="357"/>
      <c r="C4105" s="356"/>
      <c r="D4105" s="356"/>
      <c r="E4105" s="356"/>
      <c r="F4105" s="356"/>
      <c r="G4105" s="356"/>
      <c r="H4105" s="358"/>
      <c r="I4105" s="359"/>
      <c r="J4105" s="360"/>
      <c r="K4105" s="360"/>
      <c r="L4105" s="22"/>
      <c r="M4105" s="356"/>
      <c r="N4105"/>
      <c r="O4105" s="361"/>
      <c r="P4105" s="356"/>
    </row>
    <row r="4106" spans="1:16">
      <c r="A4106" s="356"/>
      <c r="B4106" s="357"/>
      <c r="C4106" s="356"/>
      <c r="D4106" s="356"/>
      <c r="E4106" s="356"/>
      <c r="F4106" s="356"/>
      <c r="G4106" s="356"/>
      <c r="H4106" s="358"/>
      <c r="I4106" s="359"/>
      <c r="J4106" s="360"/>
      <c r="K4106" s="360"/>
      <c r="L4106" s="22"/>
      <c r="M4106" s="356"/>
      <c r="N4106"/>
      <c r="O4106" s="361"/>
      <c r="P4106" s="356"/>
    </row>
    <row r="4107" spans="1:16">
      <c r="A4107" s="356"/>
      <c r="B4107" s="357"/>
      <c r="C4107" s="356"/>
      <c r="D4107" s="356"/>
      <c r="E4107" s="356"/>
      <c r="F4107" s="356"/>
      <c r="G4107" s="356"/>
      <c r="H4107" s="358"/>
      <c r="I4107" s="359"/>
      <c r="J4107" s="360"/>
      <c r="K4107" s="360"/>
      <c r="L4107" s="22"/>
      <c r="M4107" s="356"/>
      <c r="N4107"/>
      <c r="O4107" s="361"/>
      <c r="P4107" s="356"/>
    </row>
    <row r="4108" spans="1:16">
      <c r="A4108" s="356"/>
      <c r="B4108" s="357"/>
      <c r="C4108" s="356"/>
      <c r="D4108" s="356"/>
      <c r="E4108" s="356"/>
      <c r="F4108" s="356"/>
      <c r="G4108" s="356"/>
      <c r="H4108" s="358"/>
      <c r="I4108" s="359"/>
      <c r="J4108" s="360"/>
      <c r="K4108" s="360"/>
      <c r="L4108" s="22"/>
      <c r="M4108" s="356"/>
      <c r="N4108"/>
      <c r="O4108" s="361"/>
      <c r="P4108" s="356"/>
    </row>
    <row r="4109" spans="1:16">
      <c r="A4109" s="356"/>
      <c r="B4109" s="357"/>
      <c r="C4109" s="356"/>
      <c r="D4109" s="356"/>
      <c r="E4109" s="356"/>
      <c r="F4109" s="356"/>
      <c r="G4109" s="356"/>
      <c r="H4109" s="358"/>
      <c r="I4109" s="359"/>
      <c r="J4109" s="360"/>
      <c r="K4109" s="360"/>
      <c r="L4109" s="22"/>
      <c r="M4109" s="356"/>
      <c r="N4109"/>
      <c r="O4109" s="361"/>
      <c r="P4109" s="356"/>
    </row>
    <row r="4110" spans="1:16">
      <c r="A4110" s="356"/>
      <c r="B4110" s="357"/>
      <c r="C4110" s="356"/>
      <c r="D4110" s="356"/>
      <c r="E4110" s="356"/>
      <c r="F4110" s="356"/>
      <c r="G4110" s="356"/>
      <c r="H4110" s="358"/>
      <c r="I4110" s="359"/>
      <c r="J4110" s="360"/>
      <c r="K4110" s="360"/>
      <c r="L4110" s="22"/>
      <c r="M4110" s="356"/>
      <c r="N4110"/>
      <c r="O4110" s="361"/>
      <c r="P4110" s="356"/>
    </row>
    <row r="4111" spans="1:16">
      <c r="A4111" s="356"/>
      <c r="B4111" s="357"/>
      <c r="C4111" s="356"/>
      <c r="D4111" s="356"/>
      <c r="E4111" s="356"/>
      <c r="F4111" s="356"/>
      <c r="G4111" s="356"/>
      <c r="H4111" s="358"/>
      <c r="I4111" s="359"/>
      <c r="J4111" s="360"/>
      <c r="K4111" s="360"/>
      <c r="L4111" s="22"/>
      <c r="M4111" s="356"/>
      <c r="N4111"/>
      <c r="O4111" s="361"/>
      <c r="P4111" s="356"/>
    </row>
    <row r="4112" spans="1:16">
      <c r="A4112" s="356"/>
      <c r="B4112" s="357"/>
      <c r="C4112" s="356"/>
      <c r="D4112" s="356"/>
      <c r="E4112" s="356"/>
      <c r="F4112" s="356"/>
      <c r="G4112" s="356"/>
      <c r="H4112" s="358"/>
      <c r="I4112" s="359"/>
      <c r="J4112" s="360"/>
      <c r="K4112" s="360"/>
      <c r="L4112" s="22"/>
      <c r="M4112" s="356"/>
      <c r="N4112"/>
      <c r="O4112" s="361"/>
      <c r="P4112" s="356"/>
    </row>
    <row r="4113" spans="1:16">
      <c r="A4113" s="356"/>
      <c r="B4113" s="357"/>
      <c r="C4113" s="356"/>
      <c r="D4113" s="356"/>
      <c r="E4113" s="356"/>
      <c r="F4113" s="356"/>
      <c r="G4113" s="356"/>
      <c r="H4113" s="358"/>
      <c r="I4113" s="359"/>
      <c r="J4113" s="360"/>
      <c r="K4113" s="360"/>
      <c r="L4113" s="22"/>
      <c r="M4113" s="356"/>
      <c r="N4113"/>
      <c r="O4113" s="361"/>
      <c r="P4113" s="356"/>
    </row>
    <row r="4114" spans="1:16">
      <c r="A4114" s="356"/>
      <c r="B4114" s="357"/>
      <c r="C4114" s="356"/>
      <c r="D4114" s="356"/>
      <c r="E4114" s="356"/>
      <c r="F4114" s="356"/>
      <c r="G4114" s="356"/>
      <c r="H4114" s="358"/>
      <c r="I4114" s="359"/>
      <c r="J4114" s="360"/>
      <c r="K4114" s="360"/>
      <c r="L4114" s="22"/>
      <c r="M4114" s="356"/>
      <c r="N4114"/>
      <c r="O4114" s="361"/>
      <c r="P4114" s="356"/>
    </row>
    <row r="4115" spans="1:16">
      <c r="A4115" s="356"/>
      <c r="B4115" s="357"/>
      <c r="C4115" s="356"/>
      <c r="D4115" s="356"/>
      <c r="E4115" s="356"/>
      <c r="F4115" s="356"/>
      <c r="G4115" s="356"/>
      <c r="H4115" s="358"/>
      <c r="I4115" s="359"/>
      <c r="J4115" s="360"/>
      <c r="K4115" s="360"/>
      <c r="L4115" s="22"/>
      <c r="M4115" s="356"/>
      <c r="N4115"/>
      <c r="O4115" s="361"/>
      <c r="P4115" s="356"/>
    </row>
    <row r="4116" spans="1:16">
      <c r="A4116" s="356"/>
      <c r="B4116" s="357"/>
      <c r="C4116" s="356"/>
      <c r="D4116" s="356"/>
      <c r="E4116" s="356"/>
      <c r="F4116" s="356"/>
      <c r="G4116" s="356"/>
      <c r="H4116" s="358"/>
      <c r="I4116" s="359"/>
      <c r="J4116" s="360"/>
      <c r="K4116" s="360"/>
      <c r="L4116" s="22"/>
      <c r="M4116" s="356"/>
      <c r="N4116"/>
      <c r="O4116" s="361"/>
      <c r="P4116" s="356"/>
    </row>
    <row r="4117" spans="1:16">
      <c r="A4117" s="356"/>
      <c r="B4117" s="357"/>
      <c r="C4117" s="356"/>
      <c r="D4117" s="356"/>
      <c r="E4117" s="356"/>
      <c r="F4117" s="356"/>
      <c r="G4117" s="356"/>
      <c r="H4117" s="358"/>
      <c r="I4117" s="359"/>
      <c r="J4117" s="360"/>
      <c r="K4117" s="360"/>
      <c r="L4117" s="22"/>
      <c r="M4117" s="356"/>
      <c r="N4117"/>
      <c r="O4117" s="361"/>
      <c r="P4117" s="356"/>
    </row>
    <row r="4118" spans="1:16">
      <c r="A4118" s="356"/>
      <c r="B4118" s="357"/>
      <c r="C4118" s="356"/>
      <c r="D4118" s="356"/>
      <c r="E4118" s="356"/>
      <c r="F4118" s="356"/>
      <c r="G4118" s="356"/>
      <c r="H4118" s="358"/>
      <c r="I4118" s="359"/>
      <c r="J4118" s="360"/>
      <c r="K4118" s="360"/>
      <c r="L4118" s="22"/>
      <c r="M4118" s="356"/>
      <c r="N4118"/>
      <c r="O4118" s="361"/>
      <c r="P4118" s="356"/>
    </row>
    <row r="4119" spans="1:16">
      <c r="A4119" s="356"/>
      <c r="B4119" s="357"/>
      <c r="C4119" s="356"/>
      <c r="D4119" s="356"/>
      <c r="E4119" s="356"/>
      <c r="F4119" s="356"/>
      <c r="G4119" s="356"/>
      <c r="H4119" s="358"/>
      <c r="I4119" s="359"/>
      <c r="J4119" s="360"/>
      <c r="K4119" s="360"/>
      <c r="L4119" s="22"/>
      <c r="M4119" s="356"/>
      <c r="N4119"/>
      <c r="O4119" s="361"/>
      <c r="P4119" s="356"/>
    </row>
    <row r="4120" spans="1:16">
      <c r="A4120" s="356"/>
      <c r="B4120" s="357"/>
      <c r="C4120" s="356"/>
      <c r="D4120" s="356"/>
      <c r="E4120" s="356"/>
      <c r="F4120" s="356"/>
      <c r="G4120" s="356"/>
      <c r="H4120" s="358"/>
      <c r="I4120" s="359"/>
      <c r="J4120" s="360"/>
      <c r="K4120" s="360"/>
      <c r="L4120" s="22"/>
      <c r="M4120" s="356"/>
      <c r="N4120"/>
      <c r="O4120" s="361"/>
      <c r="P4120" s="356"/>
    </row>
    <row r="4121" spans="1:16">
      <c r="A4121" s="356"/>
      <c r="B4121" s="357"/>
      <c r="C4121" s="356"/>
      <c r="D4121" s="356"/>
      <c r="E4121" s="356"/>
      <c r="F4121" s="356"/>
      <c r="G4121" s="356"/>
      <c r="H4121" s="358"/>
      <c r="I4121" s="359"/>
      <c r="J4121" s="360"/>
      <c r="K4121" s="360"/>
      <c r="L4121" s="22"/>
      <c r="M4121" s="356"/>
      <c r="N4121"/>
      <c r="O4121" s="361"/>
      <c r="P4121" s="356"/>
    </row>
    <row r="4122" spans="1:16">
      <c r="A4122" s="356"/>
      <c r="B4122" s="357"/>
      <c r="C4122" s="356"/>
      <c r="D4122" s="356"/>
      <c r="E4122" s="356"/>
      <c r="F4122" s="356"/>
      <c r="G4122" s="356"/>
      <c r="H4122" s="358"/>
      <c r="I4122" s="359"/>
      <c r="J4122" s="360"/>
      <c r="K4122" s="360"/>
      <c r="L4122" s="22"/>
      <c r="M4122" s="356"/>
      <c r="N4122"/>
      <c r="O4122" s="361"/>
      <c r="P4122" s="356"/>
    </row>
    <row r="4123" spans="1:16">
      <c r="A4123" s="356"/>
      <c r="B4123" s="357"/>
      <c r="C4123" s="356"/>
      <c r="D4123" s="356"/>
      <c r="E4123" s="356"/>
      <c r="F4123" s="356"/>
      <c r="G4123" s="356"/>
      <c r="H4123" s="358"/>
      <c r="I4123" s="359"/>
      <c r="J4123" s="360"/>
      <c r="K4123" s="360"/>
      <c r="L4123" s="22"/>
      <c r="M4123" s="356"/>
      <c r="N4123"/>
      <c r="O4123" s="361"/>
      <c r="P4123" s="356"/>
    </row>
    <row r="4124" spans="1:16">
      <c r="A4124" s="356"/>
      <c r="B4124" s="357"/>
      <c r="C4124" s="356"/>
      <c r="D4124" s="356"/>
      <c r="E4124" s="356"/>
      <c r="F4124" s="356"/>
      <c r="G4124" s="356"/>
      <c r="H4124" s="358"/>
      <c r="I4124" s="359"/>
      <c r="J4124" s="360"/>
      <c r="K4124" s="360"/>
      <c r="L4124" s="22"/>
      <c r="M4124" s="356"/>
      <c r="N4124"/>
      <c r="O4124" s="361"/>
      <c r="P4124" s="356"/>
    </row>
    <row r="4125" spans="1:16">
      <c r="A4125" s="356"/>
      <c r="B4125" s="357"/>
      <c r="C4125" s="356"/>
      <c r="D4125" s="356"/>
      <c r="E4125" s="356"/>
      <c r="F4125" s="356"/>
      <c r="G4125" s="356"/>
      <c r="H4125" s="358"/>
      <c r="I4125" s="359"/>
      <c r="J4125" s="360"/>
      <c r="K4125" s="360"/>
      <c r="L4125" s="22"/>
      <c r="M4125" s="356"/>
      <c r="N4125"/>
      <c r="O4125" s="361"/>
      <c r="P4125" s="356"/>
    </row>
    <row r="4126" spans="1:16">
      <c r="A4126" s="356"/>
      <c r="B4126" s="357"/>
      <c r="C4126" s="356"/>
      <c r="D4126" s="356"/>
      <c r="E4126" s="356"/>
      <c r="F4126" s="356"/>
      <c r="G4126" s="356"/>
      <c r="H4126" s="358"/>
      <c r="I4126" s="359"/>
      <c r="J4126" s="360"/>
      <c r="K4126" s="360"/>
      <c r="L4126" s="22"/>
      <c r="M4126" s="356"/>
      <c r="N4126"/>
      <c r="O4126" s="361"/>
      <c r="P4126" s="356"/>
    </row>
    <row r="4127" spans="1:16">
      <c r="A4127" s="356"/>
      <c r="B4127" s="357"/>
      <c r="C4127" s="356"/>
      <c r="D4127" s="356"/>
      <c r="E4127" s="356"/>
      <c r="F4127" s="356"/>
      <c r="G4127" s="356"/>
      <c r="H4127" s="358"/>
      <c r="I4127" s="359"/>
      <c r="J4127" s="360"/>
      <c r="K4127" s="360"/>
      <c r="L4127" s="22"/>
      <c r="M4127" s="356"/>
      <c r="N4127"/>
      <c r="O4127" s="361"/>
      <c r="P4127" s="356"/>
    </row>
    <row r="4128" spans="1:16">
      <c r="A4128" s="356"/>
      <c r="B4128" s="357"/>
      <c r="C4128" s="356"/>
      <c r="D4128" s="356"/>
      <c r="E4128" s="356"/>
      <c r="F4128" s="356"/>
      <c r="G4128" s="356"/>
      <c r="H4128" s="358"/>
      <c r="I4128" s="359"/>
      <c r="J4128" s="360"/>
      <c r="K4128" s="360"/>
      <c r="L4128" s="22"/>
      <c r="M4128" s="356"/>
      <c r="N4128"/>
      <c r="O4128" s="361"/>
      <c r="P4128" s="356"/>
    </row>
    <row r="4129" spans="1:16">
      <c r="A4129" s="356"/>
      <c r="B4129" s="357"/>
      <c r="C4129" s="356"/>
      <c r="D4129" s="356"/>
      <c r="E4129" s="356"/>
      <c r="F4129" s="356"/>
      <c r="G4129" s="356"/>
      <c r="H4129" s="358"/>
      <c r="I4129" s="359"/>
      <c r="J4129" s="360"/>
      <c r="K4129" s="360"/>
      <c r="L4129" s="22"/>
      <c r="M4129" s="356"/>
      <c r="N4129"/>
      <c r="O4129" s="361"/>
      <c r="P4129" s="356"/>
    </row>
    <row r="4130" spans="1:16">
      <c r="A4130" s="356"/>
      <c r="B4130" s="357"/>
      <c r="C4130" s="356"/>
      <c r="D4130" s="356"/>
      <c r="E4130" s="356"/>
      <c r="F4130" s="356"/>
      <c r="G4130" s="356"/>
      <c r="H4130" s="358"/>
      <c r="I4130" s="359"/>
      <c r="J4130" s="360"/>
      <c r="K4130" s="360"/>
      <c r="L4130" s="22"/>
      <c r="M4130" s="356"/>
      <c r="N4130"/>
      <c r="O4130" s="361"/>
      <c r="P4130" s="356"/>
    </row>
    <row r="4131" spans="1:16">
      <c r="A4131" s="356"/>
      <c r="B4131" s="357"/>
      <c r="C4131" s="356"/>
      <c r="D4131" s="356"/>
      <c r="E4131" s="356"/>
      <c r="F4131" s="356"/>
      <c r="G4131" s="356"/>
      <c r="H4131" s="358"/>
      <c r="I4131" s="359"/>
      <c r="J4131" s="360"/>
      <c r="K4131" s="360"/>
      <c r="L4131" s="22"/>
      <c r="M4131" s="356"/>
      <c r="N4131"/>
      <c r="O4131" s="361"/>
      <c r="P4131" s="356"/>
    </row>
    <row r="4132" spans="1:16">
      <c r="A4132" s="356"/>
      <c r="B4132" s="357"/>
      <c r="C4132" s="356"/>
      <c r="D4132" s="356"/>
      <c r="E4132" s="356"/>
      <c r="F4132" s="356"/>
      <c r="G4132" s="356"/>
      <c r="H4132" s="358"/>
      <c r="I4132" s="359"/>
      <c r="J4132" s="360"/>
      <c r="K4132" s="360"/>
      <c r="L4132" s="22"/>
      <c r="M4132" s="356"/>
      <c r="N4132"/>
      <c r="O4132" s="361"/>
      <c r="P4132" s="356"/>
    </row>
    <row r="4133" spans="1:16">
      <c r="A4133" s="356"/>
      <c r="B4133" s="357"/>
      <c r="C4133" s="356"/>
      <c r="D4133" s="356"/>
      <c r="E4133" s="356"/>
      <c r="F4133" s="356"/>
      <c r="G4133" s="356"/>
      <c r="H4133" s="358"/>
      <c r="I4133" s="359"/>
      <c r="J4133" s="360"/>
      <c r="K4133" s="360"/>
      <c r="L4133" s="22"/>
      <c r="M4133" s="356"/>
      <c r="N4133"/>
      <c r="O4133" s="361"/>
      <c r="P4133" s="356"/>
    </row>
    <row r="4134" spans="1:16">
      <c r="A4134" s="356"/>
      <c r="B4134" s="357"/>
      <c r="C4134" s="356"/>
      <c r="D4134" s="356"/>
      <c r="E4134" s="356"/>
      <c r="F4134" s="356"/>
      <c r="G4134" s="356"/>
      <c r="H4134" s="358"/>
      <c r="I4134" s="359"/>
      <c r="J4134" s="360"/>
      <c r="K4134" s="360"/>
      <c r="L4134" s="22"/>
      <c r="M4134" s="356"/>
      <c r="N4134"/>
      <c r="O4134" s="361"/>
      <c r="P4134" s="356"/>
    </row>
    <row r="4135" spans="1:16">
      <c r="A4135" s="356"/>
      <c r="B4135" s="357"/>
      <c r="C4135" s="356"/>
      <c r="D4135" s="356"/>
      <c r="E4135" s="356"/>
      <c r="F4135" s="356"/>
      <c r="G4135" s="356"/>
      <c r="H4135" s="358"/>
      <c r="I4135" s="359"/>
      <c r="J4135" s="360"/>
      <c r="K4135" s="360"/>
      <c r="L4135" s="22"/>
      <c r="M4135" s="356"/>
      <c r="N4135"/>
      <c r="O4135" s="361"/>
      <c r="P4135" s="356"/>
    </row>
    <row r="4136" spans="1:16">
      <c r="A4136" s="356"/>
      <c r="B4136" s="357"/>
      <c r="C4136" s="356"/>
      <c r="D4136" s="356"/>
      <c r="E4136" s="356"/>
      <c r="F4136" s="356"/>
      <c r="G4136" s="356"/>
      <c r="H4136" s="358"/>
      <c r="I4136" s="359"/>
      <c r="J4136" s="360"/>
      <c r="K4136" s="360"/>
      <c r="L4136" s="22"/>
      <c r="M4136" s="356"/>
      <c r="N4136"/>
      <c r="O4136" s="361"/>
      <c r="P4136" s="356"/>
    </row>
    <row r="4137" spans="1:16">
      <c r="A4137" s="356"/>
      <c r="B4137" s="357"/>
      <c r="C4137" s="356"/>
      <c r="D4137" s="356"/>
      <c r="E4137" s="356"/>
      <c r="F4137" s="356"/>
      <c r="G4137" s="356"/>
      <c r="H4137" s="358"/>
      <c r="I4137" s="359"/>
      <c r="J4137" s="360"/>
      <c r="K4137" s="360"/>
      <c r="L4137" s="22"/>
      <c r="M4137" s="356"/>
      <c r="N4137"/>
      <c r="O4137" s="361"/>
      <c r="P4137" s="356"/>
    </row>
    <row r="4138" spans="1:16">
      <c r="A4138" s="356"/>
      <c r="B4138" s="357"/>
      <c r="C4138" s="356"/>
      <c r="D4138" s="356"/>
      <c r="E4138" s="356"/>
      <c r="F4138" s="356"/>
      <c r="G4138" s="356"/>
      <c r="H4138" s="358"/>
      <c r="I4138" s="359"/>
      <c r="J4138" s="360"/>
      <c r="K4138" s="360"/>
      <c r="L4138" s="22"/>
      <c r="M4138" s="356"/>
      <c r="N4138"/>
      <c r="O4138" s="361"/>
      <c r="P4138" s="356"/>
    </row>
    <row r="4139" spans="1:16">
      <c r="A4139" s="356"/>
      <c r="B4139" s="357"/>
      <c r="C4139" s="356"/>
      <c r="D4139" s="356"/>
      <c r="E4139" s="356"/>
      <c r="F4139" s="356"/>
      <c r="G4139" s="356"/>
      <c r="H4139" s="358"/>
      <c r="I4139" s="359"/>
      <c r="J4139" s="360"/>
      <c r="K4139" s="360"/>
      <c r="L4139" s="22"/>
      <c r="M4139" s="356"/>
      <c r="N4139"/>
      <c r="O4139" s="361"/>
      <c r="P4139" s="356"/>
    </row>
    <row r="4140" spans="1:16">
      <c r="A4140" s="356"/>
      <c r="B4140" s="357"/>
      <c r="C4140" s="356"/>
      <c r="D4140" s="356"/>
      <c r="E4140" s="356"/>
      <c r="F4140" s="356"/>
      <c r="G4140" s="356"/>
      <c r="H4140" s="358"/>
      <c r="I4140" s="359"/>
      <c r="J4140" s="360"/>
      <c r="K4140" s="360"/>
      <c r="L4140" s="22"/>
      <c r="M4140" s="356"/>
      <c r="N4140"/>
      <c r="O4140" s="361"/>
      <c r="P4140" s="356"/>
    </row>
    <row r="4141" spans="1:16">
      <c r="A4141" s="356"/>
      <c r="B4141" s="357"/>
      <c r="C4141" s="356"/>
      <c r="D4141" s="356"/>
      <c r="E4141" s="356"/>
      <c r="F4141" s="356"/>
      <c r="G4141" s="356"/>
      <c r="H4141" s="358"/>
      <c r="I4141" s="359"/>
      <c r="J4141" s="360"/>
      <c r="K4141" s="360"/>
      <c r="L4141" s="22"/>
      <c r="M4141" s="356"/>
      <c r="N4141"/>
      <c r="O4141" s="361"/>
      <c r="P4141" s="356"/>
    </row>
    <row r="4142" spans="1:16">
      <c r="A4142" s="356"/>
      <c r="B4142" s="357"/>
      <c r="C4142" s="356"/>
      <c r="D4142" s="356"/>
      <c r="E4142" s="356"/>
      <c r="F4142" s="356"/>
      <c r="G4142" s="356"/>
      <c r="H4142" s="358"/>
      <c r="I4142" s="359"/>
      <c r="J4142" s="360"/>
      <c r="K4142" s="360"/>
      <c r="L4142" s="22"/>
      <c r="M4142" s="356"/>
      <c r="N4142"/>
      <c r="O4142" s="361"/>
      <c r="P4142" s="356"/>
    </row>
    <row r="4143" spans="1:16">
      <c r="A4143" s="356"/>
      <c r="B4143" s="357"/>
      <c r="C4143" s="356"/>
      <c r="D4143" s="356"/>
      <c r="E4143" s="356"/>
      <c r="F4143" s="356"/>
      <c r="G4143" s="356"/>
      <c r="H4143" s="358"/>
      <c r="I4143" s="359"/>
      <c r="J4143" s="360"/>
      <c r="K4143" s="360"/>
      <c r="L4143" s="22"/>
      <c r="M4143" s="356"/>
      <c r="N4143"/>
      <c r="O4143" s="361"/>
      <c r="P4143" s="356"/>
    </row>
    <row r="4144" spans="1:16">
      <c r="A4144" s="356"/>
      <c r="B4144" s="357"/>
      <c r="C4144" s="356"/>
      <c r="D4144" s="356"/>
      <c r="E4144" s="356"/>
      <c r="F4144" s="356"/>
      <c r="G4144" s="356"/>
      <c r="H4144" s="358"/>
      <c r="I4144" s="359"/>
      <c r="J4144" s="360"/>
      <c r="K4144" s="360"/>
      <c r="L4144" s="22"/>
      <c r="M4144" s="356"/>
      <c r="N4144"/>
      <c r="O4144" s="361"/>
      <c r="P4144" s="356"/>
    </row>
    <row r="4145" spans="1:16">
      <c r="A4145" s="356"/>
      <c r="B4145" s="357"/>
      <c r="C4145" s="356"/>
      <c r="D4145" s="356"/>
      <c r="E4145" s="356"/>
      <c r="F4145" s="356"/>
      <c r="G4145" s="356"/>
      <c r="H4145" s="358"/>
      <c r="I4145" s="359"/>
      <c r="J4145" s="360"/>
      <c r="K4145" s="360"/>
      <c r="L4145" s="22"/>
      <c r="M4145" s="356"/>
      <c r="N4145"/>
      <c r="O4145" s="361"/>
      <c r="P4145" s="356"/>
    </row>
    <row r="4146" spans="1:16">
      <c r="A4146" s="356"/>
      <c r="B4146" s="357"/>
      <c r="C4146" s="356"/>
      <c r="D4146" s="356"/>
      <c r="E4146" s="356"/>
      <c r="F4146" s="356"/>
      <c r="G4146" s="356"/>
      <c r="H4146" s="358"/>
      <c r="I4146" s="359"/>
      <c r="J4146" s="360"/>
      <c r="K4146" s="360"/>
      <c r="L4146" s="22"/>
      <c r="M4146" s="356"/>
      <c r="N4146"/>
      <c r="O4146" s="361"/>
      <c r="P4146" s="356"/>
    </row>
    <row r="4147" spans="1:16">
      <c r="A4147" s="356"/>
      <c r="B4147" s="357"/>
      <c r="C4147" s="356"/>
      <c r="D4147" s="356"/>
      <c r="E4147" s="356"/>
      <c r="F4147" s="356"/>
      <c r="G4147" s="356"/>
      <c r="H4147" s="358"/>
      <c r="I4147" s="359"/>
      <c r="J4147" s="360"/>
      <c r="K4147" s="360"/>
      <c r="L4147" s="22"/>
      <c r="M4147" s="356"/>
      <c r="N4147"/>
      <c r="O4147" s="361"/>
      <c r="P4147" s="356"/>
    </row>
    <row r="4148" spans="1:16">
      <c r="A4148" s="356"/>
      <c r="B4148" s="357"/>
      <c r="C4148" s="356"/>
      <c r="D4148" s="356"/>
      <c r="E4148" s="356"/>
      <c r="F4148" s="356"/>
      <c r="G4148" s="356"/>
      <c r="H4148" s="358"/>
      <c r="I4148" s="359"/>
      <c r="J4148" s="360"/>
      <c r="K4148" s="360"/>
      <c r="L4148" s="22"/>
      <c r="M4148" s="356"/>
      <c r="N4148"/>
      <c r="O4148" s="361"/>
      <c r="P4148" s="356"/>
    </row>
    <row r="4149" spans="1:16">
      <c r="A4149" s="356"/>
      <c r="B4149" s="357"/>
      <c r="C4149" s="356"/>
      <c r="D4149" s="356"/>
      <c r="E4149" s="356"/>
      <c r="F4149" s="356"/>
      <c r="G4149" s="356"/>
      <c r="H4149" s="358"/>
      <c r="I4149" s="359"/>
      <c r="J4149" s="360"/>
      <c r="K4149" s="360"/>
      <c r="L4149" s="22"/>
      <c r="M4149" s="356"/>
      <c r="N4149"/>
      <c r="O4149" s="361"/>
      <c r="P4149" s="356"/>
    </row>
    <row r="4150" spans="1:16">
      <c r="A4150" s="356"/>
      <c r="B4150" s="357"/>
      <c r="C4150" s="356"/>
      <c r="D4150" s="356"/>
      <c r="E4150" s="356"/>
      <c r="F4150" s="356"/>
      <c r="G4150" s="356"/>
      <c r="H4150" s="358"/>
      <c r="I4150" s="359"/>
      <c r="J4150" s="360"/>
      <c r="K4150" s="360"/>
      <c r="L4150" s="22"/>
      <c r="M4150" s="356"/>
      <c r="N4150"/>
      <c r="O4150" s="361"/>
      <c r="P4150" s="356"/>
    </row>
    <row r="4151" spans="1:16">
      <c r="A4151" s="356"/>
      <c r="B4151" s="357"/>
      <c r="C4151" s="356"/>
      <c r="D4151" s="356"/>
      <c r="E4151" s="356"/>
      <c r="F4151" s="356"/>
      <c r="G4151" s="356"/>
      <c r="H4151" s="358"/>
      <c r="I4151" s="359"/>
      <c r="J4151" s="360"/>
      <c r="K4151" s="360"/>
      <c r="L4151" s="22"/>
      <c r="M4151" s="356"/>
      <c r="N4151"/>
      <c r="O4151" s="361"/>
      <c r="P4151" s="356"/>
    </row>
    <row r="4152" spans="1:16">
      <c r="A4152" s="356"/>
      <c r="B4152" s="357"/>
      <c r="C4152" s="356"/>
      <c r="D4152" s="356"/>
      <c r="E4152" s="356"/>
      <c r="F4152" s="356"/>
      <c r="G4152" s="356"/>
      <c r="H4152" s="358"/>
      <c r="I4152" s="359"/>
      <c r="J4152" s="360"/>
      <c r="K4152" s="360"/>
      <c r="L4152" s="22"/>
      <c r="M4152" s="356"/>
      <c r="N4152"/>
      <c r="O4152" s="361"/>
      <c r="P4152" s="356"/>
    </row>
    <row r="4153" spans="1:16">
      <c r="A4153" s="356"/>
      <c r="B4153" s="357"/>
      <c r="C4153" s="356"/>
      <c r="D4153" s="356"/>
      <c r="E4153" s="356"/>
      <c r="F4153" s="356"/>
      <c r="G4153" s="356"/>
      <c r="H4153" s="358"/>
      <c r="I4153" s="359"/>
      <c r="J4153" s="360"/>
      <c r="K4153" s="360"/>
      <c r="L4153" s="22"/>
      <c r="M4153" s="356"/>
      <c r="N4153"/>
      <c r="O4153" s="361"/>
      <c r="P4153" s="356"/>
    </row>
    <row r="4154" spans="1:16">
      <c r="A4154" s="356"/>
      <c r="B4154" s="357"/>
      <c r="C4154" s="356"/>
      <c r="D4154" s="356"/>
      <c r="E4154" s="356"/>
      <c r="F4154" s="356"/>
      <c r="G4154" s="356"/>
      <c r="H4154" s="358"/>
      <c r="I4154" s="359"/>
      <c r="J4154" s="360"/>
      <c r="K4154" s="360"/>
      <c r="L4154" s="22"/>
      <c r="M4154" s="356"/>
      <c r="N4154"/>
      <c r="O4154" s="361"/>
      <c r="P4154" s="356"/>
    </row>
    <row r="4155" spans="1:16">
      <c r="A4155" s="356"/>
      <c r="B4155" s="357"/>
      <c r="C4155" s="356"/>
      <c r="D4155" s="356"/>
      <c r="E4155" s="356"/>
      <c r="F4155" s="356"/>
      <c r="G4155" s="356"/>
      <c r="H4155" s="358"/>
      <c r="I4155" s="359"/>
      <c r="J4155" s="360"/>
      <c r="K4155" s="360"/>
      <c r="L4155" s="22"/>
      <c r="M4155" s="356"/>
      <c r="N4155"/>
      <c r="O4155" s="361"/>
      <c r="P4155" s="356"/>
    </row>
    <row r="4156" spans="1:16">
      <c r="A4156" s="356"/>
      <c r="B4156" s="357"/>
      <c r="C4156" s="356"/>
      <c r="D4156" s="356"/>
      <c r="E4156" s="356"/>
      <c r="F4156" s="356"/>
      <c r="G4156" s="356"/>
      <c r="H4156" s="358"/>
      <c r="I4156" s="359"/>
      <c r="J4156" s="360"/>
      <c r="K4156" s="360"/>
      <c r="L4156" s="22"/>
      <c r="M4156" s="356"/>
      <c r="N4156"/>
      <c r="O4156" s="361"/>
      <c r="P4156" s="356"/>
    </row>
    <row r="4157" spans="1:16">
      <c r="A4157" s="356"/>
      <c r="B4157" s="357"/>
      <c r="C4157" s="356"/>
      <c r="D4157" s="356"/>
      <c r="E4157" s="356"/>
      <c r="F4157" s="356"/>
      <c r="G4157" s="356"/>
      <c r="H4157" s="358"/>
      <c r="I4157" s="359"/>
      <c r="J4157" s="360"/>
      <c r="K4157" s="360"/>
      <c r="L4157" s="22"/>
      <c r="M4157" s="356"/>
      <c r="N4157"/>
      <c r="O4157" s="361"/>
      <c r="P4157" s="356"/>
    </row>
    <row r="4158" spans="1:16">
      <c r="A4158" s="356"/>
      <c r="B4158" s="357"/>
      <c r="C4158" s="356"/>
      <c r="D4158" s="356"/>
      <c r="E4158" s="356"/>
      <c r="F4158" s="356"/>
      <c r="G4158" s="356"/>
      <c r="H4158" s="358"/>
      <c r="I4158" s="359"/>
      <c r="J4158" s="360"/>
      <c r="K4158" s="360"/>
      <c r="L4158" s="22"/>
      <c r="M4158" s="356"/>
      <c r="N4158"/>
      <c r="O4158" s="361"/>
      <c r="P4158" s="356"/>
    </row>
    <row r="4159" spans="1:16">
      <c r="A4159" s="356"/>
      <c r="B4159" s="357"/>
      <c r="C4159" s="356"/>
      <c r="D4159" s="356"/>
      <c r="E4159" s="356"/>
      <c r="F4159" s="356"/>
      <c r="G4159" s="356"/>
      <c r="H4159" s="358"/>
      <c r="I4159" s="359"/>
      <c r="J4159" s="360"/>
      <c r="K4159" s="360"/>
      <c r="L4159" s="22"/>
      <c r="M4159" s="356"/>
      <c r="N4159"/>
      <c r="O4159" s="361"/>
      <c r="P4159" s="356"/>
    </row>
    <row r="4160" spans="1:16">
      <c r="A4160" s="356"/>
      <c r="B4160" s="357"/>
      <c r="C4160" s="356"/>
      <c r="D4160" s="356"/>
      <c r="E4160" s="356"/>
      <c r="F4160" s="356"/>
      <c r="G4160" s="356"/>
      <c r="H4160" s="358"/>
      <c r="I4160" s="359"/>
      <c r="J4160" s="360"/>
      <c r="K4160" s="360"/>
      <c r="L4160" s="22"/>
      <c r="M4160" s="356"/>
      <c r="N4160"/>
      <c r="O4160" s="361"/>
      <c r="P4160" s="356"/>
    </row>
    <row r="4161" spans="1:16">
      <c r="A4161" s="356"/>
      <c r="B4161" s="357"/>
      <c r="C4161" s="356"/>
      <c r="D4161" s="356"/>
      <c r="E4161" s="356"/>
      <c r="F4161" s="356"/>
      <c r="G4161" s="356"/>
      <c r="H4161" s="358"/>
      <c r="I4161" s="359"/>
      <c r="J4161" s="360"/>
      <c r="K4161" s="360"/>
      <c r="L4161" s="22"/>
      <c r="M4161" s="356"/>
      <c r="N4161"/>
      <c r="O4161" s="361"/>
      <c r="P4161" s="356"/>
    </row>
    <row r="4162" spans="1:16">
      <c r="A4162" s="356"/>
      <c r="B4162" s="357"/>
      <c r="C4162" s="356"/>
      <c r="D4162" s="356"/>
      <c r="E4162" s="356"/>
      <c r="F4162" s="356"/>
      <c r="G4162" s="356"/>
      <c r="H4162" s="358"/>
      <c r="I4162" s="359"/>
      <c r="J4162" s="360"/>
      <c r="K4162" s="360"/>
      <c r="L4162" s="22"/>
      <c r="M4162" s="356"/>
      <c r="N4162"/>
      <c r="O4162" s="361"/>
      <c r="P4162" s="356"/>
    </row>
    <row r="4163" spans="1:16">
      <c r="A4163" s="356"/>
      <c r="B4163" s="357"/>
      <c r="C4163" s="356"/>
      <c r="D4163" s="356"/>
      <c r="E4163" s="356"/>
      <c r="F4163" s="356"/>
      <c r="G4163" s="356"/>
      <c r="H4163" s="358"/>
      <c r="I4163" s="359"/>
      <c r="J4163" s="360"/>
      <c r="K4163" s="360"/>
      <c r="L4163" s="22"/>
      <c r="M4163" s="356"/>
      <c r="N4163"/>
      <c r="O4163" s="361"/>
      <c r="P4163" s="356"/>
    </row>
    <row r="4164" spans="1:16">
      <c r="A4164" s="356"/>
      <c r="B4164" s="357"/>
      <c r="C4164" s="356"/>
      <c r="D4164" s="356"/>
      <c r="E4164" s="356"/>
      <c r="F4164" s="356"/>
      <c r="G4164" s="356"/>
      <c r="H4164" s="358"/>
      <c r="I4164" s="359"/>
      <c r="J4164" s="360"/>
      <c r="K4164" s="360"/>
      <c r="L4164" s="22"/>
      <c r="M4164" s="356"/>
      <c r="N4164"/>
      <c r="O4164" s="361"/>
      <c r="P4164" s="356"/>
    </row>
    <row r="4165" spans="1:16">
      <c r="A4165" s="356"/>
      <c r="B4165" s="357"/>
      <c r="C4165" s="356"/>
      <c r="D4165" s="356"/>
      <c r="E4165" s="356"/>
      <c r="F4165" s="356"/>
      <c r="G4165" s="356"/>
      <c r="H4165" s="358"/>
      <c r="I4165" s="359"/>
      <c r="J4165" s="360"/>
      <c r="K4165" s="360"/>
      <c r="L4165" s="22"/>
      <c r="M4165" s="356"/>
      <c r="N4165"/>
      <c r="O4165" s="361"/>
      <c r="P4165" s="356"/>
    </row>
    <row r="4166" spans="1:16">
      <c r="A4166" s="356"/>
      <c r="B4166" s="357"/>
      <c r="C4166" s="356"/>
      <c r="D4166" s="356"/>
      <c r="E4166" s="356"/>
      <c r="F4166" s="356"/>
      <c r="G4166" s="356"/>
      <c r="H4166" s="358"/>
      <c r="I4166" s="359"/>
      <c r="J4166" s="360"/>
      <c r="K4166" s="360"/>
      <c r="L4166" s="22"/>
      <c r="M4166" s="356"/>
      <c r="N4166"/>
      <c r="O4166" s="361"/>
      <c r="P4166" s="356"/>
    </row>
    <row r="4167" spans="1:16">
      <c r="A4167" s="356"/>
      <c r="B4167" s="357"/>
      <c r="C4167" s="356"/>
      <c r="D4167" s="356"/>
      <c r="E4167" s="356"/>
      <c r="F4167" s="356"/>
      <c r="G4167" s="356"/>
      <c r="H4167" s="358"/>
      <c r="I4167" s="359"/>
      <c r="J4167" s="360"/>
      <c r="K4167" s="360"/>
      <c r="L4167" s="22"/>
      <c r="M4167" s="356"/>
      <c r="N4167"/>
      <c r="O4167" s="361"/>
      <c r="P4167" s="356"/>
    </row>
    <row r="4168" spans="1:16">
      <c r="A4168" s="356"/>
      <c r="B4168" s="357"/>
      <c r="C4168" s="356"/>
      <c r="D4168" s="356"/>
      <c r="E4168" s="356"/>
      <c r="F4168" s="356"/>
      <c r="G4168" s="356"/>
      <c r="H4168" s="358"/>
      <c r="I4168" s="359"/>
      <c r="J4168" s="360"/>
      <c r="K4168" s="360"/>
      <c r="L4168" s="22"/>
      <c r="M4168" s="356"/>
      <c r="N4168"/>
      <c r="O4168" s="361"/>
      <c r="P4168" s="356"/>
    </row>
    <row r="4169" spans="1:16">
      <c r="A4169" s="356"/>
      <c r="B4169" s="357"/>
      <c r="C4169" s="356"/>
      <c r="D4169" s="356"/>
      <c r="E4169" s="356"/>
      <c r="F4169" s="356"/>
      <c r="G4169" s="356"/>
      <c r="H4169" s="358"/>
      <c r="I4169" s="359"/>
      <c r="J4169" s="360"/>
      <c r="K4169" s="360"/>
      <c r="L4169" s="22"/>
      <c r="M4169" s="356"/>
      <c r="N4169"/>
      <c r="O4169" s="361"/>
      <c r="P4169" s="356"/>
    </row>
    <row r="4170" spans="1:16">
      <c r="A4170" s="356"/>
      <c r="B4170" s="357"/>
      <c r="C4170" s="356"/>
      <c r="D4170" s="356"/>
      <c r="E4170" s="356"/>
      <c r="F4170" s="356"/>
      <c r="G4170" s="356"/>
      <c r="H4170" s="358"/>
      <c r="I4170" s="359"/>
      <c r="J4170" s="360"/>
      <c r="K4170" s="360"/>
      <c r="L4170" s="22"/>
      <c r="M4170" s="356"/>
      <c r="N4170"/>
      <c r="O4170" s="361"/>
      <c r="P4170" s="356"/>
    </row>
    <row r="4171" spans="1:16">
      <c r="A4171" s="356"/>
      <c r="B4171" s="357"/>
      <c r="C4171" s="356"/>
      <c r="D4171" s="356"/>
      <c r="E4171" s="356"/>
      <c r="F4171" s="356"/>
      <c r="G4171" s="356"/>
      <c r="H4171" s="358"/>
      <c r="I4171" s="359"/>
      <c r="J4171" s="360"/>
      <c r="K4171" s="360"/>
      <c r="L4171" s="22"/>
      <c r="M4171" s="356"/>
      <c r="N4171"/>
      <c r="O4171" s="361"/>
      <c r="P4171" s="356"/>
    </row>
    <row r="4172" spans="1:16">
      <c r="A4172" s="356"/>
      <c r="B4172" s="357"/>
      <c r="C4172" s="356"/>
      <c r="D4172" s="356"/>
      <c r="E4172" s="356"/>
      <c r="F4172" s="356"/>
      <c r="G4172" s="356"/>
      <c r="H4172" s="358"/>
      <c r="I4172" s="359"/>
      <c r="J4172" s="360"/>
      <c r="K4172" s="360"/>
      <c r="L4172" s="22"/>
      <c r="M4172" s="356"/>
      <c r="N4172"/>
      <c r="O4172" s="361"/>
      <c r="P4172" s="356"/>
    </row>
    <row r="4173" spans="1:16">
      <c r="A4173" s="356"/>
      <c r="B4173" s="357"/>
      <c r="C4173" s="356"/>
      <c r="D4173" s="356"/>
      <c r="E4173" s="356"/>
      <c r="F4173" s="356"/>
      <c r="G4173" s="356"/>
      <c r="H4173" s="358"/>
      <c r="I4173" s="359"/>
      <c r="J4173" s="360"/>
      <c r="K4173" s="360"/>
      <c r="L4173" s="22"/>
      <c r="M4173" s="356"/>
      <c r="N4173"/>
      <c r="O4173" s="361"/>
      <c r="P4173" s="356"/>
    </row>
    <row r="4174" spans="1:16">
      <c r="A4174" s="356"/>
      <c r="B4174" s="357"/>
      <c r="C4174" s="356"/>
      <c r="D4174" s="356"/>
      <c r="E4174" s="356"/>
      <c r="F4174" s="356"/>
      <c r="G4174" s="356"/>
      <c r="H4174" s="358"/>
      <c r="I4174" s="359"/>
      <c r="J4174" s="360"/>
      <c r="K4174" s="360"/>
      <c r="L4174" s="22"/>
      <c r="M4174" s="356"/>
      <c r="N4174"/>
      <c r="O4174" s="361"/>
      <c r="P4174" s="356"/>
    </row>
    <row r="4175" spans="1:16">
      <c r="A4175" s="356"/>
      <c r="B4175" s="357"/>
      <c r="C4175" s="356"/>
      <c r="D4175" s="356"/>
      <c r="E4175" s="356"/>
      <c r="F4175" s="356"/>
      <c r="G4175" s="356"/>
      <c r="H4175" s="358"/>
      <c r="I4175" s="359"/>
      <c r="J4175" s="360"/>
      <c r="K4175" s="360"/>
      <c r="L4175" s="22"/>
      <c r="M4175" s="356"/>
      <c r="N4175"/>
      <c r="O4175" s="361"/>
      <c r="P4175" s="356"/>
    </row>
    <row r="4176" spans="1:16">
      <c r="A4176" s="356"/>
      <c r="B4176" s="357"/>
      <c r="C4176" s="356"/>
      <c r="D4176" s="356"/>
      <c r="E4176" s="356"/>
      <c r="F4176" s="356"/>
      <c r="G4176" s="356"/>
      <c r="H4176" s="358"/>
      <c r="I4176" s="359"/>
      <c r="J4176" s="360"/>
      <c r="K4176" s="360"/>
      <c r="L4176" s="22"/>
      <c r="M4176" s="356"/>
      <c r="N4176"/>
      <c r="O4176" s="361"/>
      <c r="P4176" s="356"/>
    </row>
    <row r="4177" spans="1:16">
      <c r="A4177" s="356"/>
      <c r="B4177" s="357"/>
      <c r="C4177" s="356"/>
      <c r="D4177" s="356"/>
      <c r="E4177" s="356"/>
      <c r="F4177" s="356"/>
      <c r="G4177" s="356"/>
      <c r="H4177" s="358"/>
      <c r="I4177" s="359"/>
      <c r="J4177" s="360"/>
      <c r="K4177" s="360"/>
      <c r="L4177" s="22"/>
      <c r="M4177" s="356"/>
      <c r="N4177"/>
      <c r="O4177" s="361"/>
      <c r="P4177" s="356"/>
    </row>
    <row r="4178" spans="1:16">
      <c r="A4178" s="356"/>
      <c r="B4178" s="357"/>
      <c r="C4178" s="356"/>
      <c r="D4178" s="356"/>
      <c r="E4178" s="356"/>
      <c r="F4178" s="356"/>
      <c r="G4178" s="356"/>
      <c r="H4178" s="358"/>
      <c r="I4178" s="359"/>
      <c r="J4178" s="360"/>
      <c r="K4178" s="360"/>
      <c r="L4178" s="22"/>
      <c r="M4178" s="356"/>
      <c r="N4178"/>
      <c r="O4178" s="361"/>
      <c r="P4178" s="356"/>
    </row>
    <row r="4179" spans="1:16">
      <c r="A4179" s="356"/>
      <c r="B4179" s="357"/>
      <c r="C4179" s="356"/>
      <c r="D4179" s="356"/>
      <c r="E4179" s="356"/>
      <c r="F4179" s="356"/>
      <c r="G4179" s="356"/>
      <c r="H4179" s="358"/>
      <c r="I4179" s="359"/>
      <c r="J4179" s="360"/>
      <c r="K4179" s="360"/>
      <c r="L4179" s="22"/>
      <c r="M4179" s="356"/>
      <c r="N4179"/>
      <c r="O4179" s="361"/>
      <c r="P4179" s="356"/>
    </row>
    <row r="4180" spans="1:16">
      <c r="A4180" s="356"/>
      <c r="B4180" s="357"/>
      <c r="C4180" s="356"/>
      <c r="D4180" s="356"/>
      <c r="E4180" s="356"/>
      <c r="F4180" s="356"/>
      <c r="G4180" s="356"/>
      <c r="H4180" s="358"/>
      <c r="I4180" s="359"/>
      <c r="J4180" s="360"/>
      <c r="K4180" s="360"/>
      <c r="L4180" s="22"/>
      <c r="M4180" s="356"/>
      <c r="N4180"/>
      <c r="O4180" s="361"/>
      <c r="P4180" s="356"/>
    </row>
    <row r="4181" spans="1:16">
      <c r="A4181" s="356"/>
      <c r="B4181" s="357"/>
      <c r="C4181" s="356"/>
      <c r="D4181" s="356"/>
      <c r="E4181" s="356"/>
      <c r="F4181" s="356"/>
      <c r="G4181" s="356"/>
      <c r="H4181" s="358"/>
      <c r="I4181" s="359"/>
      <c r="J4181" s="360"/>
      <c r="K4181" s="360"/>
      <c r="L4181" s="22"/>
      <c r="M4181" s="356"/>
      <c r="N4181"/>
      <c r="O4181" s="361"/>
      <c r="P4181" s="356"/>
    </row>
    <row r="4182" spans="1:16">
      <c r="A4182" s="356"/>
      <c r="B4182" s="357"/>
      <c r="C4182" s="356"/>
      <c r="D4182" s="356"/>
      <c r="E4182" s="356"/>
      <c r="F4182" s="356"/>
      <c r="G4182" s="356"/>
      <c r="H4182" s="358"/>
      <c r="I4182" s="359"/>
      <c r="J4182" s="360"/>
      <c r="K4182" s="360"/>
      <c r="L4182" s="22"/>
      <c r="M4182" s="356"/>
      <c r="N4182"/>
      <c r="O4182" s="361"/>
      <c r="P4182" s="356"/>
    </row>
    <row r="4183" spans="1:16">
      <c r="A4183" s="356"/>
      <c r="B4183" s="357"/>
      <c r="C4183" s="356"/>
      <c r="D4183" s="356"/>
      <c r="E4183" s="356"/>
      <c r="F4183" s="356"/>
      <c r="G4183" s="356"/>
      <c r="H4183" s="358"/>
      <c r="I4183" s="359"/>
      <c r="J4183" s="360"/>
      <c r="K4183" s="360"/>
      <c r="L4183" s="22"/>
      <c r="M4183" s="356"/>
      <c r="N4183"/>
      <c r="O4183" s="361"/>
      <c r="P4183" s="356"/>
    </row>
    <row r="4184" spans="1:16">
      <c r="A4184" s="356"/>
      <c r="B4184" s="357"/>
      <c r="C4184" s="356"/>
      <c r="D4184" s="356"/>
      <c r="E4184" s="356"/>
      <c r="F4184" s="356"/>
      <c r="G4184" s="356"/>
      <c r="H4184" s="358"/>
      <c r="I4184" s="359"/>
      <c r="J4184" s="360"/>
      <c r="K4184" s="360"/>
      <c r="L4184" s="22"/>
      <c r="M4184" s="356"/>
      <c r="N4184"/>
      <c r="O4184" s="361"/>
      <c r="P4184" s="356"/>
    </row>
    <row r="4185" spans="1:16">
      <c r="A4185" s="356"/>
      <c r="B4185" s="357"/>
      <c r="C4185" s="356"/>
      <c r="D4185" s="356"/>
      <c r="E4185" s="356"/>
      <c r="F4185" s="356"/>
      <c r="G4185" s="356"/>
      <c r="H4185" s="358"/>
      <c r="I4185" s="359"/>
      <c r="J4185" s="360"/>
      <c r="K4185" s="360"/>
      <c r="L4185" s="22"/>
      <c r="M4185" s="356"/>
      <c r="N4185"/>
      <c r="O4185" s="361"/>
      <c r="P4185" s="356"/>
    </row>
    <row r="4186" spans="1:16">
      <c r="A4186" s="356"/>
      <c r="B4186" s="357"/>
      <c r="C4186" s="356"/>
      <c r="D4186" s="356"/>
      <c r="E4186" s="356"/>
      <c r="F4186" s="356"/>
      <c r="G4186" s="356"/>
      <c r="H4186" s="358"/>
      <c r="I4186" s="359"/>
      <c r="J4186" s="360"/>
      <c r="K4186" s="360"/>
      <c r="L4186" s="22"/>
      <c r="M4186" s="356"/>
      <c r="N4186"/>
      <c r="O4186" s="361"/>
      <c r="P4186" s="356"/>
    </row>
    <row r="4187" spans="1:16">
      <c r="A4187" s="356"/>
      <c r="B4187" s="357"/>
      <c r="C4187" s="356"/>
      <c r="D4187" s="356"/>
      <c r="E4187" s="356"/>
      <c r="F4187" s="356"/>
      <c r="G4187" s="356"/>
      <c r="H4187" s="358"/>
      <c r="I4187" s="359"/>
      <c r="J4187" s="360"/>
      <c r="K4187" s="360"/>
      <c r="L4187" s="22"/>
      <c r="M4187" s="356"/>
      <c r="N4187"/>
      <c r="O4187" s="361"/>
      <c r="P4187" s="356"/>
    </row>
    <row r="4188" spans="1:16">
      <c r="A4188" s="356"/>
      <c r="B4188" s="357"/>
      <c r="C4188" s="356"/>
      <c r="D4188" s="356"/>
      <c r="E4188" s="356"/>
      <c r="F4188" s="356"/>
      <c r="G4188" s="356"/>
      <c r="H4188" s="358"/>
      <c r="I4188" s="359"/>
      <c r="J4188" s="360"/>
      <c r="K4188" s="360"/>
      <c r="L4188" s="22"/>
      <c r="M4188" s="356"/>
      <c r="N4188"/>
      <c r="O4188" s="361"/>
      <c r="P4188" s="356"/>
    </row>
    <row r="4189" spans="1:16">
      <c r="A4189" s="356"/>
      <c r="B4189" s="357"/>
      <c r="C4189" s="356"/>
      <c r="D4189" s="356"/>
      <c r="E4189" s="356"/>
      <c r="F4189" s="356"/>
      <c r="G4189" s="356"/>
      <c r="H4189" s="358"/>
      <c r="I4189" s="359"/>
      <c r="J4189" s="360"/>
      <c r="K4189" s="360"/>
      <c r="L4189" s="22"/>
      <c r="M4189" s="356"/>
      <c r="N4189"/>
      <c r="O4189" s="361"/>
      <c r="P4189" s="356"/>
    </row>
    <row r="4190" spans="1:16">
      <c r="A4190" s="356"/>
      <c r="B4190" s="357"/>
      <c r="C4190" s="356"/>
      <c r="D4190" s="356"/>
      <c r="E4190" s="356"/>
      <c r="F4190" s="356"/>
      <c r="G4190" s="356"/>
      <c r="H4190" s="358"/>
      <c r="I4190" s="359"/>
      <c r="J4190" s="360"/>
      <c r="K4190" s="360"/>
      <c r="L4190" s="22"/>
      <c r="M4190" s="356"/>
      <c r="N4190"/>
      <c r="O4190" s="361"/>
      <c r="P4190" s="356"/>
    </row>
    <row r="4191" spans="1:16">
      <c r="A4191" s="356"/>
      <c r="B4191" s="357"/>
      <c r="C4191" s="356"/>
      <c r="D4191" s="356"/>
      <c r="E4191" s="356"/>
      <c r="F4191" s="356"/>
      <c r="G4191" s="356"/>
      <c r="H4191" s="358"/>
      <c r="I4191" s="359"/>
      <c r="J4191" s="360"/>
      <c r="K4191" s="360"/>
      <c r="L4191" s="22"/>
      <c r="M4191" s="356"/>
      <c r="N4191"/>
      <c r="O4191" s="361"/>
      <c r="P4191" s="356"/>
    </row>
    <row r="4192" spans="1:16">
      <c r="A4192" s="356"/>
      <c r="B4192" s="357"/>
      <c r="C4192" s="356"/>
      <c r="D4192" s="356"/>
      <c r="E4192" s="356"/>
      <c r="F4192" s="356"/>
      <c r="G4192" s="356"/>
      <c r="H4192" s="358"/>
      <c r="I4192" s="359"/>
      <c r="J4192" s="360"/>
      <c r="K4192" s="360"/>
      <c r="L4192" s="22"/>
      <c r="M4192" s="356"/>
      <c r="N4192"/>
      <c r="O4192" s="361"/>
      <c r="P4192" s="356"/>
    </row>
    <row r="4193" spans="1:16">
      <c r="A4193" s="356"/>
      <c r="B4193" s="357"/>
      <c r="C4193" s="356"/>
      <c r="D4193" s="356"/>
      <c r="E4193" s="356"/>
      <c r="F4193" s="356"/>
      <c r="G4193" s="356"/>
      <c r="H4193" s="358"/>
      <c r="I4193" s="359"/>
      <c r="J4193" s="360"/>
      <c r="K4193" s="360"/>
      <c r="L4193" s="22"/>
      <c r="M4193" s="356"/>
      <c r="N4193"/>
      <c r="O4193" s="361"/>
      <c r="P4193" s="356"/>
    </row>
    <row r="4194" spans="1:16">
      <c r="A4194" s="356"/>
      <c r="B4194" s="357"/>
      <c r="C4194" s="356"/>
      <c r="D4194" s="356"/>
      <c r="E4194" s="356"/>
      <c r="F4194" s="356"/>
      <c r="G4194" s="356"/>
      <c r="H4194" s="358"/>
      <c r="I4194" s="359"/>
      <c r="J4194" s="360"/>
      <c r="K4194" s="360"/>
      <c r="L4194" s="22"/>
      <c r="M4194" s="356"/>
      <c r="N4194"/>
      <c r="O4194" s="361"/>
      <c r="P4194" s="356"/>
    </row>
    <row r="4195" spans="1:16">
      <c r="A4195" s="356"/>
      <c r="B4195" s="357"/>
      <c r="C4195" s="356"/>
      <c r="D4195" s="356"/>
      <c r="E4195" s="356"/>
      <c r="F4195" s="356"/>
      <c r="G4195" s="356"/>
      <c r="H4195" s="358"/>
      <c r="I4195" s="359"/>
      <c r="J4195" s="360"/>
      <c r="K4195" s="360"/>
      <c r="L4195" s="22"/>
      <c r="M4195" s="356"/>
      <c r="N4195"/>
      <c r="O4195" s="361"/>
      <c r="P4195" s="356"/>
    </row>
    <row r="4196" spans="1:16">
      <c r="A4196" s="356"/>
      <c r="B4196" s="357"/>
      <c r="C4196" s="356"/>
      <c r="D4196" s="356"/>
      <c r="E4196" s="356"/>
      <c r="F4196" s="356"/>
      <c r="G4196" s="356"/>
      <c r="H4196" s="358"/>
      <c r="I4196" s="359"/>
      <c r="J4196" s="360"/>
      <c r="K4196" s="360"/>
      <c r="L4196" s="22"/>
      <c r="M4196" s="356"/>
      <c r="N4196"/>
      <c r="O4196" s="361"/>
      <c r="P4196" s="356"/>
    </row>
    <row r="4197" spans="1:16">
      <c r="A4197" s="356"/>
      <c r="B4197" s="357"/>
      <c r="C4197" s="356"/>
      <c r="D4197" s="356"/>
      <c r="E4197" s="356"/>
      <c r="F4197" s="356"/>
      <c r="G4197" s="356"/>
      <c r="H4197" s="358"/>
      <c r="I4197" s="359"/>
      <c r="J4197" s="360"/>
      <c r="K4197" s="360"/>
      <c r="L4197" s="22"/>
      <c r="M4197" s="356"/>
      <c r="N4197"/>
      <c r="O4197" s="361"/>
      <c r="P4197" s="356"/>
    </row>
    <row r="4198" spans="1:16">
      <c r="A4198" s="356"/>
      <c r="B4198" s="357"/>
      <c r="C4198" s="356"/>
      <c r="D4198" s="356"/>
      <c r="E4198" s="356"/>
      <c r="F4198" s="356"/>
      <c r="G4198" s="356"/>
      <c r="H4198" s="358"/>
      <c r="I4198" s="359"/>
      <c r="J4198" s="360"/>
      <c r="K4198" s="360"/>
      <c r="L4198" s="22"/>
      <c r="M4198" s="356"/>
      <c r="N4198"/>
      <c r="O4198" s="361"/>
      <c r="P4198" s="356"/>
    </row>
    <row r="4199" spans="1:16">
      <c r="A4199" s="356"/>
      <c r="B4199" s="357"/>
      <c r="C4199" s="356"/>
      <c r="D4199" s="356"/>
      <c r="E4199" s="356"/>
      <c r="F4199" s="356"/>
      <c r="G4199" s="356"/>
      <c r="H4199" s="358"/>
      <c r="I4199" s="359"/>
      <c r="J4199" s="360"/>
      <c r="K4199" s="360"/>
      <c r="L4199" s="22"/>
      <c r="M4199" s="356"/>
      <c r="N4199"/>
      <c r="O4199" s="361"/>
      <c r="P4199" s="356"/>
    </row>
    <row r="4200" spans="1:16">
      <c r="A4200" s="356"/>
      <c r="B4200" s="357"/>
      <c r="C4200" s="356"/>
      <c r="D4200" s="356"/>
      <c r="E4200" s="356"/>
      <c r="F4200" s="356"/>
      <c r="G4200" s="356"/>
      <c r="H4200" s="358"/>
      <c r="I4200" s="359"/>
      <c r="J4200" s="360"/>
      <c r="K4200" s="360"/>
      <c r="L4200" s="22"/>
      <c r="M4200" s="356"/>
      <c r="N4200"/>
      <c r="O4200" s="361"/>
      <c r="P4200" s="356"/>
    </row>
    <row r="4201" spans="1:16">
      <c r="A4201" s="356"/>
      <c r="B4201" s="357"/>
      <c r="C4201" s="356"/>
      <c r="D4201" s="356"/>
      <c r="E4201" s="356"/>
      <c r="F4201" s="356"/>
      <c r="G4201" s="356"/>
      <c r="H4201" s="358"/>
      <c r="I4201" s="359"/>
      <c r="J4201" s="360"/>
      <c r="K4201" s="360"/>
      <c r="L4201" s="22"/>
      <c r="M4201" s="356"/>
      <c r="N4201"/>
      <c r="O4201" s="361"/>
      <c r="P4201" s="356"/>
    </row>
    <row r="4202" spans="1:16">
      <c r="A4202" s="356"/>
      <c r="B4202" s="357"/>
      <c r="C4202" s="356"/>
      <c r="D4202" s="356"/>
      <c r="E4202" s="356"/>
      <c r="F4202" s="356"/>
      <c r="G4202" s="356"/>
      <c r="H4202" s="358"/>
      <c r="I4202" s="359"/>
      <c r="J4202" s="360"/>
      <c r="K4202" s="360"/>
      <c r="L4202" s="22"/>
      <c r="M4202" s="356"/>
      <c r="N4202"/>
      <c r="O4202" s="361"/>
      <c r="P4202" s="356"/>
    </row>
    <row r="4203" spans="1:16">
      <c r="A4203" s="356"/>
      <c r="B4203" s="357"/>
      <c r="C4203" s="356"/>
      <c r="D4203" s="356"/>
      <c r="E4203" s="356"/>
      <c r="F4203" s="356"/>
      <c r="G4203" s="356"/>
      <c r="H4203" s="358"/>
      <c r="I4203" s="359"/>
      <c r="J4203" s="360"/>
      <c r="K4203" s="360"/>
      <c r="L4203" s="22"/>
      <c r="M4203" s="356"/>
      <c r="N4203"/>
      <c r="O4203" s="361"/>
      <c r="P4203" s="356"/>
    </row>
    <row r="4204" spans="1:16">
      <c r="A4204" s="356"/>
      <c r="B4204" s="357"/>
      <c r="C4204" s="356"/>
      <c r="D4204" s="356"/>
      <c r="E4204" s="356"/>
      <c r="F4204" s="356"/>
      <c r="G4204" s="356"/>
      <c r="H4204" s="358"/>
      <c r="I4204" s="359"/>
      <c r="J4204" s="360"/>
      <c r="K4204" s="360"/>
      <c r="L4204" s="22"/>
      <c r="M4204" s="356"/>
      <c r="N4204"/>
      <c r="O4204" s="361"/>
      <c r="P4204" s="356"/>
    </row>
    <row r="4205" spans="1:16">
      <c r="A4205" s="356"/>
      <c r="B4205" s="357"/>
      <c r="C4205" s="356"/>
      <c r="D4205" s="356"/>
      <c r="E4205" s="356"/>
      <c r="F4205" s="356"/>
      <c r="G4205" s="356"/>
      <c r="H4205" s="358"/>
      <c r="I4205" s="359"/>
      <c r="J4205" s="360"/>
      <c r="K4205" s="360"/>
      <c r="L4205" s="22"/>
      <c r="M4205" s="356"/>
      <c r="N4205"/>
      <c r="O4205" s="361"/>
      <c r="P4205" s="356"/>
    </row>
    <row r="4206" spans="1:16">
      <c r="A4206" s="356"/>
      <c r="B4206" s="357"/>
      <c r="C4206" s="356"/>
      <c r="D4206" s="356"/>
      <c r="E4206" s="356"/>
      <c r="F4206" s="356"/>
      <c r="G4206" s="356"/>
      <c r="H4206" s="358"/>
      <c r="I4206" s="359"/>
      <c r="J4206" s="360"/>
      <c r="K4206" s="360"/>
      <c r="L4206" s="22"/>
      <c r="M4206" s="356"/>
      <c r="N4206"/>
      <c r="O4206" s="361"/>
      <c r="P4206" s="356"/>
    </row>
    <row r="4207" spans="1:16">
      <c r="A4207" s="356"/>
      <c r="B4207" s="357"/>
      <c r="C4207" s="356"/>
      <c r="D4207" s="356"/>
      <c r="E4207" s="356"/>
      <c r="F4207" s="356"/>
      <c r="G4207" s="356"/>
      <c r="H4207" s="358"/>
      <c r="I4207" s="359"/>
      <c r="J4207" s="360"/>
      <c r="K4207" s="360"/>
      <c r="L4207" s="22"/>
      <c r="M4207" s="356"/>
      <c r="N4207"/>
      <c r="O4207" s="361"/>
      <c r="P4207" s="356"/>
    </row>
    <row r="4208" spans="1:16">
      <c r="A4208" s="356"/>
      <c r="B4208" s="357"/>
      <c r="C4208" s="356"/>
      <c r="D4208" s="356"/>
      <c r="E4208" s="356"/>
      <c r="F4208" s="356"/>
      <c r="G4208" s="356"/>
      <c r="H4208" s="358"/>
      <c r="I4208" s="359"/>
      <c r="J4208" s="360"/>
      <c r="K4208" s="360"/>
      <c r="L4208" s="22"/>
      <c r="M4208" s="356"/>
      <c r="N4208"/>
      <c r="O4208" s="361"/>
      <c r="P4208" s="356"/>
    </row>
    <row r="4209" spans="1:16">
      <c r="A4209" s="356"/>
      <c r="B4209" s="357"/>
      <c r="C4209" s="356"/>
      <c r="D4209" s="356"/>
      <c r="E4209" s="356"/>
      <c r="F4209" s="356"/>
      <c r="G4209" s="356"/>
      <c r="H4209" s="358"/>
      <c r="I4209" s="359"/>
      <c r="J4209" s="360"/>
      <c r="K4209" s="360"/>
      <c r="L4209" s="22"/>
      <c r="M4209" s="356"/>
      <c r="N4209"/>
      <c r="O4209" s="361"/>
      <c r="P4209" s="356"/>
    </row>
    <row r="4210" spans="1:16">
      <c r="A4210" s="356"/>
      <c r="B4210" s="357"/>
      <c r="C4210" s="356"/>
      <c r="D4210" s="356"/>
      <c r="E4210" s="356"/>
      <c r="F4210" s="356"/>
      <c r="G4210" s="356"/>
      <c r="H4210" s="358"/>
      <c r="I4210" s="359"/>
      <c r="J4210" s="360"/>
      <c r="K4210" s="360"/>
      <c r="L4210" s="22"/>
      <c r="M4210" s="356"/>
      <c r="N4210"/>
      <c r="O4210" s="361"/>
      <c r="P4210" s="356"/>
    </row>
    <row r="4211" spans="1:16">
      <c r="A4211" s="356"/>
      <c r="B4211" s="357"/>
      <c r="C4211" s="356"/>
      <c r="D4211" s="356"/>
      <c r="E4211" s="356"/>
      <c r="F4211" s="356"/>
      <c r="G4211" s="356"/>
      <c r="H4211" s="358"/>
      <c r="I4211" s="359"/>
      <c r="J4211" s="360"/>
      <c r="K4211" s="360"/>
      <c r="L4211" s="22"/>
      <c r="M4211" s="356"/>
      <c r="N4211"/>
      <c r="O4211" s="361"/>
      <c r="P4211" s="356"/>
    </row>
    <row r="4212" spans="1:16">
      <c r="A4212" s="356"/>
      <c r="B4212" s="357"/>
      <c r="C4212" s="356"/>
      <c r="D4212" s="356"/>
      <c r="E4212" s="356"/>
      <c r="F4212" s="356"/>
      <c r="G4212" s="356"/>
      <c r="H4212" s="358"/>
      <c r="I4212" s="359"/>
      <c r="J4212" s="360"/>
      <c r="K4212" s="360"/>
      <c r="L4212" s="22"/>
      <c r="M4212" s="356"/>
      <c r="N4212"/>
      <c r="O4212" s="361"/>
      <c r="P4212" s="356"/>
    </row>
    <row r="4213" spans="1:16">
      <c r="A4213" s="356"/>
      <c r="B4213" s="357"/>
      <c r="C4213" s="356"/>
      <c r="D4213" s="356"/>
      <c r="E4213" s="356"/>
      <c r="F4213" s="356"/>
      <c r="G4213" s="356"/>
      <c r="H4213" s="358"/>
      <c r="I4213" s="359"/>
      <c r="J4213" s="360"/>
      <c r="K4213" s="360"/>
      <c r="L4213" s="22"/>
      <c r="M4213" s="356"/>
      <c r="N4213"/>
      <c r="O4213" s="361"/>
      <c r="P4213" s="356"/>
    </row>
    <row r="4214" spans="1:16">
      <c r="A4214" s="356"/>
      <c r="B4214" s="357"/>
      <c r="C4214" s="356"/>
      <c r="D4214" s="356"/>
      <c r="E4214" s="356"/>
      <c r="F4214" s="356"/>
      <c r="G4214" s="356"/>
      <c r="H4214" s="358"/>
      <c r="I4214" s="359"/>
      <c r="J4214" s="360"/>
      <c r="K4214" s="360"/>
      <c r="L4214" s="22"/>
      <c r="M4214" s="356"/>
      <c r="N4214"/>
      <c r="O4214" s="361"/>
      <c r="P4214" s="356"/>
    </row>
    <row r="4215" spans="1:16">
      <c r="A4215" s="356"/>
      <c r="B4215" s="357"/>
      <c r="C4215" s="356"/>
      <c r="D4215" s="356"/>
      <c r="E4215" s="356"/>
      <c r="F4215" s="356"/>
      <c r="G4215" s="356"/>
      <c r="H4215" s="358"/>
      <c r="I4215" s="359"/>
      <c r="J4215" s="360"/>
      <c r="K4215" s="360"/>
      <c r="L4215" s="22"/>
      <c r="M4215" s="356"/>
      <c r="N4215"/>
      <c r="O4215" s="361"/>
      <c r="P4215" s="356"/>
    </row>
    <row r="4216" spans="1:16">
      <c r="A4216" s="356"/>
      <c r="B4216" s="357"/>
      <c r="C4216" s="356"/>
      <c r="D4216" s="356"/>
      <c r="E4216" s="356"/>
      <c r="F4216" s="356"/>
      <c r="G4216" s="356"/>
      <c r="H4216" s="358"/>
      <c r="I4216" s="359"/>
      <c r="J4216" s="360"/>
      <c r="K4216" s="360"/>
      <c r="L4216" s="22"/>
      <c r="M4216" s="356"/>
      <c r="N4216"/>
      <c r="O4216" s="361"/>
      <c r="P4216" s="356"/>
    </row>
    <row r="4217" spans="1:16">
      <c r="A4217" s="356"/>
      <c r="B4217" s="357"/>
      <c r="C4217" s="356"/>
      <c r="D4217" s="356"/>
      <c r="E4217" s="356"/>
      <c r="F4217" s="356"/>
      <c r="G4217" s="356"/>
      <c r="H4217" s="358"/>
      <c r="I4217" s="359"/>
      <c r="J4217" s="360"/>
      <c r="K4217" s="360"/>
      <c r="L4217" s="22"/>
      <c r="M4217" s="356"/>
      <c r="N4217"/>
      <c r="O4217" s="361"/>
      <c r="P4217" s="356"/>
    </row>
    <row r="4218" spans="1:16">
      <c r="A4218" s="356"/>
      <c r="B4218" s="357"/>
      <c r="C4218" s="356"/>
      <c r="D4218" s="356"/>
      <c r="E4218" s="356"/>
      <c r="F4218" s="356"/>
      <c r="G4218" s="356"/>
      <c r="H4218" s="358"/>
      <c r="I4218" s="359"/>
      <c r="J4218" s="360"/>
      <c r="K4218" s="360"/>
      <c r="L4218" s="22"/>
      <c r="M4218" s="356"/>
      <c r="N4218"/>
      <c r="O4218" s="361"/>
      <c r="P4218" s="356"/>
    </row>
    <row r="4219" spans="1:16">
      <c r="A4219" s="356"/>
      <c r="B4219" s="357"/>
      <c r="C4219" s="356"/>
      <c r="D4219" s="356"/>
      <c r="E4219" s="356"/>
      <c r="F4219" s="356"/>
      <c r="G4219" s="356"/>
      <c r="H4219" s="358"/>
      <c r="I4219" s="359"/>
      <c r="J4219" s="360"/>
      <c r="K4219" s="360"/>
      <c r="L4219" s="22"/>
      <c r="M4219" s="356"/>
      <c r="N4219"/>
      <c r="O4219" s="361"/>
      <c r="P4219" s="356"/>
    </row>
    <row r="4220" spans="1:16">
      <c r="A4220" s="356"/>
      <c r="B4220" s="357"/>
      <c r="C4220" s="356"/>
      <c r="D4220" s="356"/>
      <c r="E4220" s="356"/>
      <c r="F4220" s="356"/>
      <c r="G4220" s="356"/>
      <c r="H4220" s="358"/>
      <c r="I4220" s="359"/>
      <c r="J4220" s="360"/>
      <c r="K4220" s="360"/>
      <c r="L4220" s="22"/>
      <c r="M4220" s="356"/>
      <c r="N4220"/>
      <c r="O4220" s="361"/>
      <c r="P4220" s="356"/>
    </row>
    <row r="4221" spans="1:16">
      <c r="A4221" s="356"/>
      <c r="B4221" s="357"/>
      <c r="C4221" s="356"/>
      <c r="D4221" s="356"/>
      <c r="E4221" s="356"/>
      <c r="F4221" s="356"/>
      <c r="G4221" s="356"/>
      <c r="H4221" s="358"/>
      <c r="I4221" s="359"/>
      <c r="J4221" s="360"/>
      <c r="K4221" s="360"/>
      <c r="L4221" s="22"/>
      <c r="M4221" s="356"/>
      <c r="N4221"/>
      <c r="O4221" s="361"/>
      <c r="P4221" s="356"/>
    </row>
    <row r="4222" spans="1:16">
      <c r="A4222" s="356"/>
      <c r="B4222" s="357"/>
      <c r="C4222" s="356"/>
      <c r="D4222" s="356"/>
      <c r="E4222" s="356"/>
      <c r="F4222" s="356"/>
      <c r="G4222" s="356"/>
      <c r="H4222" s="358"/>
      <c r="I4222" s="359"/>
      <c r="J4222" s="360"/>
      <c r="K4222" s="360"/>
      <c r="L4222" s="22"/>
      <c r="M4222" s="356"/>
      <c r="N4222"/>
      <c r="O4222" s="361"/>
      <c r="P4222" s="356"/>
    </row>
    <row r="4223" spans="1:16">
      <c r="A4223" s="356"/>
      <c r="B4223" s="357"/>
      <c r="C4223" s="356"/>
      <c r="D4223" s="356"/>
      <c r="E4223" s="356"/>
      <c r="F4223" s="356"/>
      <c r="G4223" s="356"/>
      <c r="H4223" s="358"/>
      <c r="I4223" s="359"/>
      <c r="J4223" s="360"/>
      <c r="K4223" s="360"/>
      <c r="L4223" s="22"/>
      <c r="M4223" s="356"/>
      <c r="N4223"/>
      <c r="O4223" s="361"/>
      <c r="P4223" s="356"/>
    </row>
    <row r="4224" spans="1:16">
      <c r="A4224" s="356"/>
      <c r="B4224" s="357"/>
      <c r="C4224" s="356"/>
      <c r="D4224" s="356"/>
      <c r="E4224" s="356"/>
      <c r="F4224" s="356"/>
      <c r="G4224" s="356"/>
      <c r="H4224" s="358"/>
      <c r="I4224" s="359"/>
      <c r="J4224" s="360"/>
      <c r="K4224" s="360"/>
      <c r="L4224" s="22"/>
      <c r="M4224" s="356"/>
      <c r="N4224"/>
      <c r="O4224" s="361"/>
      <c r="P4224" s="356"/>
    </row>
    <row r="4225" spans="1:16">
      <c r="A4225" s="356"/>
      <c r="B4225" s="357"/>
      <c r="C4225" s="356"/>
      <c r="D4225" s="356"/>
      <c r="E4225" s="356"/>
      <c r="F4225" s="356"/>
      <c r="G4225" s="356"/>
      <c r="H4225" s="358"/>
      <c r="I4225" s="359"/>
      <c r="J4225" s="360"/>
      <c r="K4225" s="360"/>
      <c r="L4225" s="22"/>
      <c r="M4225" s="356"/>
      <c r="N4225"/>
      <c r="O4225" s="361"/>
      <c r="P4225" s="356"/>
    </row>
    <row r="4226" spans="1:16">
      <c r="A4226" s="356"/>
      <c r="B4226" s="357"/>
      <c r="C4226" s="356"/>
      <c r="D4226" s="356"/>
      <c r="E4226" s="356"/>
      <c r="F4226" s="356"/>
      <c r="G4226" s="356"/>
      <c r="H4226" s="358"/>
      <c r="I4226" s="359"/>
      <c r="J4226" s="360"/>
      <c r="K4226" s="360"/>
      <c r="L4226" s="22"/>
      <c r="M4226" s="356"/>
      <c r="N4226"/>
      <c r="O4226" s="361"/>
      <c r="P4226" s="356"/>
    </row>
    <row r="4227" spans="1:16">
      <c r="A4227" s="356"/>
      <c r="B4227" s="357"/>
      <c r="C4227" s="356"/>
      <c r="D4227" s="356"/>
      <c r="E4227" s="356"/>
      <c r="F4227" s="356"/>
      <c r="G4227" s="356"/>
      <c r="H4227" s="358"/>
      <c r="I4227" s="359"/>
      <c r="J4227" s="360"/>
      <c r="K4227" s="360"/>
      <c r="L4227" s="22"/>
      <c r="M4227" s="356"/>
      <c r="N4227"/>
      <c r="O4227" s="361"/>
      <c r="P4227" s="356"/>
    </row>
    <row r="4228" spans="1:16">
      <c r="A4228" s="356"/>
      <c r="B4228" s="357"/>
      <c r="C4228" s="356"/>
      <c r="D4228" s="356"/>
      <c r="E4228" s="356"/>
      <c r="F4228" s="356"/>
      <c r="G4228" s="356"/>
      <c r="H4228" s="358"/>
      <c r="I4228" s="359"/>
      <c r="J4228" s="360"/>
      <c r="K4228" s="360"/>
      <c r="L4228" s="22"/>
      <c r="M4228" s="356"/>
      <c r="N4228"/>
      <c r="O4228" s="361"/>
      <c r="P4228" s="356"/>
    </row>
    <row r="4229" spans="1:16">
      <c r="A4229" s="356"/>
      <c r="B4229" s="357"/>
      <c r="C4229" s="356"/>
      <c r="D4229" s="356"/>
      <c r="E4229" s="356"/>
      <c r="F4229" s="356"/>
      <c r="G4229" s="356"/>
      <c r="H4229" s="358"/>
      <c r="I4229" s="359"/>
      <c r="J4229" s="360"/>
      <c r="K4229" s="360"/>
      <c r="L4229" s="22"/>
      <c r="M4229" s="356"/>
      <c r="N4229"/>
      <c r="O4229" s="361"/>
      <c r="P4229" s="356"/>
    </row>
    <row r="4230" spans="1:16">
      <c r="A4230" s="356"/>
      <c r="B4230" s="357"/>
      <c r="C4230" s="356"/>
      <c r="D4230" s="356"/>
      <c r="E4230" s="356"/>
      <c r="F4230" s="356"/>
      <c r="G4230" s="356"/>
      <c r="H4230" s="358"/>
      <c r="I4230" s="359"/>
      <c r="J4230" s="360"/>
      <c r="K4230" s="360"/>
      <c r="L4230" s="22"/>
      <c r="M4230" s="356"/>
      <c r="N4230"/>
      <c r="O4230" s="361"/>
      <c r="P4230" s="356"/>
    </row>
    <row r="4231" spans="1:16">
      <c r="A4231" s="356"/>
      <c r="B4231" s="357"/>
      <c r="C4231" s="356"/>
      <c r="D4231" s="356"/>
      <c r="E4231" s="356"/>
      <c r="F4231" s="356"/>
      <c r="G4231" s="356"/>
      <c r="H4231" s="358"/>
      <c r="I4231" s="359"/>
      <c r="J4231" s="360"/>
      <c r="K4231" s="360"/>
      <c r="L4231" s="22"/>
      <c r="M4231" s="356"/>
      <c r="N4231"/>
      <c r="O4231" s="361"/>
      <c r="P4231" s="356"/>
    </row>
    <row r="4232" spans="1:16">
      <c r="A4232" s="356"/>
      <c r="B4232" s="357"/>
      <c r="C4232" s="356"/>
      <c r="D4232" s="356"/>
      <c r="E4232" s="356"/>
      <c r="F4232" s="356"/>
      <c r="G4232" s="356"/>
      <c r="H4232" s="358"/>
      <c r="I4232" s="359"/>
      <c r="J4232" s="360"/>
      <c r="K4232" s="360"/>
      <c r="L4232" s="22"/>
      <c r="M4232" s="356"/>
      <c r="N4232"/>
      <c r="O4232" s="361"/>
      <c r="P4232" s="356"/>
    </row>
    <row r="4233" spans="1:16">
      <c r="A4233" s="356"/>
      <c r="B4233" s="357"/>
      <c r="C4233" s="356"/>
      <c r="D4233" s="356"/>
      <c r="E4233" s="356"/>
      <c r="F4233" s="356"/>
      <c r="G4233" s="356"/>
      <c r="H4233" s="358"/>
      <c r="I4233" s="359"/>
      <c r="J4233" s="360"/>
      <c r="K4233" s="360"/>
      <c r="L4233" s="22"/>
      <c r="M4233" s="356"/>
      <c r="N4233"/>
      <c r="O4233" s="361"/>
      <c r="P4233" s="356"/>
    </row>
    <row r="4234" spans="1:16">
      <c r="A4234" s="356"/>
      <c r="B4234" s="357"/>
      <c r="C4234" s="356"/>
      <c r="D4234" s="356"/>
      <c r="E4234" s="356"/>
      <c r="F4234" s="356"/>
      <c r="G4234" s="356"/>
      <c r="H4234" s="358"/>
      <c r="I4234" s="359"/>
      <c r="J4234" s="360"/>
      <c r="K4234" s="360"/>
      <c r="L4234" s="22"/>
      <c r="M4234" s="356"/>
      <c r="N4234"/>
      <c r="O4234" s="361"/>
      <c r="P4234" s="356"/>
    </row>
    <row r="4235" spans="1:16">
      <c r="A4235" s="356"/>
      <c r="B4235" s="357"/>
      <c r="C4235" s="356"/>
      <c r="D4235" s="356"/>
      <c r="E4235" s="356"/>
      <c r="F4235" s="356"/>
      <c r="G4235" s="356"/>
      <c r="H4235" s="358"/>
      <c r="I4235" s="359"/>
      <c r="J4235" s="360"/>
      <c r="K4235" s="360"/>
      <c r="L4235" s="22"/>
      <c r="M4235" s="356"/>
      <c r="N4235"/>
      <c r="O4235" s="361"/>
      <c r="P4235" s="356"/>
    </row>
    <row r="4236" spans="1:16">
      <c r="A4236" s="356"/>
      <c r="B4236" s="357"/>
      <c r="C4236" s="356"/>
      <c r="D4236" s="356"/>
      <c r="E4236" s="356"/>
      <c r="F4236" s="356"/>
      <c r="G4236" s="356"/>
      <c r="H4236" s="358"/>
      <c r="I4236" s="359"/>
      <c r="J4236" s="360"/>
      <c r="K4236" s="360"/>
      <c r="L4236" s="22"/>
      <c r="M4236" s="356"/>
      <c r="N4236"/>
      <c r="O4236" s="361"/>
      <c r="P4236" s="356"/>
    </row>
    <row r="4237" spans="1:16">
      <c r="A4237" s="356"/>
      <c r="B4237" s="357"/>
      <c r="C4237" s="356"/>
      <c r="D4237" s="356"/>
      <c r="E4237" s="356"/>
      <c r="F4237" s="356"/>
      <c r="G4237" s="356"/>
      <c r="H4237" s="358"/>
      <c r="I4237" s="359"/>
      <c r="J4237" s="360"/>
      <c r="K4237" s="360"/>
      <c r="L4237" s="22"/>
      <c r="M4237" s="356"/>
      <c r="N4237"/>
      <c r="O4237" s="361"/>
      <c r="P4237" s="356"/>
    </row>
    <row r="4238" spans="1:16">
      <c r="A4238" s="356"/>
      <c r="B4238" s="357"/>
      <c r="C4238" s="356"/>
      <c r="D4238" s="356"/>
      <c r="E4238" s="356"/>
      <c r="F4238" s="356"/>
      <c r="G4238" s="356"/>
      <c r="H4238" s="358"/>
      <c r="I4238" s="359"/>
      <c r="J4238" s="360"/>
      <c r="K4238" s="360"/>
      <c r="L4238" s="22"/>
      <c r="M4238" s="356"/>
      <c r="N4238"/>
      <c r="O4238" s="361"/>
      <c r="P4238" s="356"/>
    </row>
    <row r="4239" spans="1:16">
      <c r="A4239" s="356"/>
      <c r="B4239" s="357"/>
      <c r="C4239" s="356"/>
      <c r="D4239" s="356"/>
      <c r="E4239" s="356"/>
      <c r="F4239" s="356"/>
      <c r="G4239" s="356"/>
      <c r="H4239" s="358"/>
      <c r="I4239" s="359"/>
      <c r="J4239" s="360"/>
      <c r="K4239" s="360"/>
      <c r="L4239" s="22"/>
      <c r="M4239" s="356"/>
      <c r="N4239"/>
      <c r="O4239" s="361"/>
      <c r="P4239" s="356"/>
    </row>
    <row r="4240" spans="1:16">
      <c r="A4240" s="356"/>
      <c r="B4240" s="357"/>
      <c r="C4240" s="356"/>
      <c r="D4240" s="356"/>
      <c r="E4240" s="356"/>
      <c r="F4240" s="356"/>
      <c r="G4240" s="356"/>
      <c r="H4240" s="358"/>
      <c r="I4240" s="359"/>
      <c r="J4240" s="360"/>
      <c r="K4240" s="360"/>
      <c r="L4240" s="22"/>
      <c r="M4240" s="356"/>
      <c r="N4240"/>
      <c r="O4240" s="361"/>
      <c r="P4240" s="356"/>
    </row>
    <row r="4241" spans="1:16">
      <c r="A4241" s="356"/>
      <c r="B4241" s="357"/>
      <c r="C4241" s="356"/>
      <c r="D4241" s="356"/>
      <c r="E4241" s="356"/>
      <c r="F4241" s="356"/>
      <c r="G4241" s="356"/>
      <c r="H4241" s="358"/>
      <c r="I4241" s="359"/>
      <c r="J4241" s="360"/>
      <c r="K4241" s="360"/>
      <c r="L4241" s="22"/>
      <c r="M4241" s="356"/>
      <c r="N4241"/>
      <c r="O4241" s="361"/>
      <c r="P4241" s="356"/>
    </row>
    <row r="4242" spans="1:16">
      <c r="A4242" s="356"/>
      <c r="B4242" s="357"/>
      <c r="C4242" s="356"/>
      <c r="D4242" s="356"/>
      <c r="E4242" s="356"/>
      <c r="F4242" s="356"/>
      <c r="G4242" s="356"/>
      <c r="H4242" s="358"/>
      <c r="I4242" s="359"/>
      <c r="J4242" s="360"/>
      <c r="K4242" s="360"/>
      <c r="L4242" s="22"/>
      <c r="M4242" s="356"/>
      <c r="N4242"/>
      <c r="O4242" s="361"/>
      <c r="P4242" s="356"/>
    </row>
    <row r="4243" spans="1:16">
      <c r="A4243" s="356"/>
      <c r="B4243" s="357"/>
      <c r="C4243" s="356"/>
      <c r="D4243" s="356"/>
      <c r="E4243" s="356"/>
      <c r="F4243" s="356"/>
      <c r="G4243" s="356"/>
      <c r="H4243" s="358"/>
      <c r="I4243" s="359"/>
      <c r="J4243" s="360"/>
      <c r="K4243" s="360"/>
      <c r="L4243" s="22"/>
      <c r="M4243" s="356"/>
      <c r="N4243"/>
      <c r="O4243" s="361"/>
      <c r="P4243" s="356"/>
    </row>
    <row r="4244" spans="1:16">
      <c r="A4244" s="356"/>
      <c r="B4244" s="357"/>
      <c r="C4244" s="356"/>
      <c r="D4244" s="356"/>
      <c r="E4244" s="356"/>
      <c r="F4244" s="356"/>
      <c r="G4244" s="356"/>
      <c r="H4244" s="358"/>
      <c r="I4244" s="359"/>
      <c r="J4244" s="360"/>
      <c r="K4244" s="360"/>
      <c r="L4244" s="22"/>
      <c r="M4244" s="356"/>
      <c r="N4244"/>
      <c r="O4244" s="361"/>
      <c r="P4244" s="356"/>
    </row>
    <row r="4245" spans="1:16">
      <c r="A4245" s="356"/>
      <c r="B4245" s="357"/>
      <c r="C4245" s="356"/>
      <c r="D4245" s="356"/>
      <c r="E4245" s="356"/>
      <c r="F4245" s="356"/>
      <c r="G4245" s="356"/>
      <c r="H4245" s="358"/>
      <c r="I4245" s="359"/>
      <c r="J4245" s="360"/>
      <c r="K4245" s="360"/>
      <c r="L4245" s="22"/>
      <c r="M4245" s="356"/>
      <c r="N4245"/>
      <c r="O4245" s="361"/>
      <c r="P4245" s="356"/>
    </row>
    <row r="4246" spans="1:16">
      <c r="A4246" s="356"/>
      <c r="B4246" s="357"/>
      <c r="C4246" s="356"/>
      <c r="D4246" s="356"/>
      <c r="E4246" s="356"/>
      <c r="F4246" s="356"/>
      <c r="G4246" s="356"/>
      <c r="H4246" s="358"/>
      <c r="I4246" s="359"/>
      <c r="J4246" s="360"/>
      <c r="K4246" s="360"/>
      <c r="L4246" s="22"/>
      <c r="M4246" s="356"/>
      <c r="N4246"/>
      <c r="O4246" s="361"/>
      <c r="P4246" s="356"/>
    </row>
    <row r="4247" spans="1:16">
      <c r="A4247" s="356"/>
      <c r="B4247" s="357"/>
      <c r="C4247" s="356"/>
      <c r="D4247" s="356"/>
      <c r="E4247" s="356"/>
      <c r="F4247" s="356"/>
      <c r="G4247" s="356"/>
      <c r="H4247" s="358"/>
      <c r="I4247" s="359"/>
      <c r="J4247" s="360"/>
      <c r="K4247" s="360"/>
      <c r="L4247" s="22"/>
      <c r="M4247" s="356"/>
      <c r="N4247"/>
      <c r="O4247" s="361"/>
      <c r="P4247" s="356"/>
    </row>
    <row r="4248" spans="1:16">
      <c r="A4248" s="356"/>
      <c r="B4248" s="357"/>
      <c r="C4248" s="356"/>
      <c r="D4248" s="356"/>
      <c r="E4248" s="356"/>
      <c r="F4248" s="356"/>
      <c r="G4248" s="356"/>
      <c r="H4248" s="358"/>
      <c r="I4248" s="359"/>
      <c r="J4248" s="360"/>
      <c r="K4248" s="360"/>
      <c r="L4248" s="22"/>
      <c r="M4248" s="356"/>
      <c r="N4248"/>
      <c r="O4248" s="361"/>
      <c r="P4248" s="356"/>
    </row>
    <row r="4249" spans="1:16">
      <c r="A4249" s="356"/>
      <c r="B4249" s="357"/>
      <c r="C4249" s="356"/>
      <c r="D4249" s="356"/>
      <c r="E4249" s="356"/>
      <c r="F4249" s="356"/>
      <c r="G4249" s="356"/>
      <c r="H4249" s="358"/>
      <c r="I4249" s="359"/>
      <c r="J4249" s="360"/>
      <c r="K4249" s="360"/>
      <c r="L4249" s="22"/>
      <c r="M4249" s="356"/>
      <c r="N4249"/>
      <c r="O4249" s="361"/>
      <c r="P4249" s="356"/>
    </row>
    <row r="4250" spans="1:16">
      <c r="A4250" s="356"/>
      <c r="B4250" s="357"/>
      <c r="C4250" s="356"/>
      <c r="D4250" s="356"/>
      <c r="E4250" s="356"/>
      <c r="F4250" s="356"/>
      <c r="G4250" s="356"/>
      <c r="H4250" s="358"/>
      <c r="I4250" s="359"/>
      <c r="J4250" s="360"/>
      <c r="K4250" s="360"/>
      <c r="L4250" s="22"/>
      <c r="M4250" s="356"/>
      <c r="N4250"/>
      <c r="O4250" s="361"/>
      <c r="P4250" s="356"/>
    </row>
    <row r="4251" spans="1:16">
      <c r="A4251" s="356"/>
      <c r="B4251" s="357"/>
      <c r="C4251" s="356"/>
      <c r="D4251" s="356"/>
      <c r="E4251" s="356"/>
      <c r="F4251" s="356"/>
      <c r="G4251" s="356"/>
      <c r="H4251" s="358"/>
      <c r="I4251" s="359"/>
      <c r="J4251" s="360"/>
      <c r="K4251" s="360"/>
      <c r="L4251" s="22"/>
      <c r="M4251" s="356"/>
      <c r="N4251"/>
      <c r="O4251" s="361"/>
      <c r="P4251" s="356"/>
    </row>
    <row r="4252" spans="1:16">
      <c r="A4252" s="356"/>
      <c r="B4252" s="357"/>
      <c r="C4252" s="356"/>
      <c r="D4252" s="356"/>
      <c r="E4252" s="356"/>
      <c r="F4252" s="356"/>
      <c r="G4252" s="356"/>
      <c r="H4252" s="358"/>
      <c r="I4252" s="359"/>
      <c r="J4252" s="360"/>
      <c r="K4252" s="360"/>
      <c r="L4252" s="22"/>
      <c r="M4252" s="356"/>
      <c r="N4252"/>
      <c r="O4252" s="361"/>
      <c r="P4252" s="356"/>
    </row>
    <row r="4253" spans="1:16">
      <c r="A4253" s="356"/>
      <c r="B4253" s="357"/>
      <c r="C4253" s="356"/>
      <c r="D4253" s="356"/>
      <c r="E4253" s="356"/>
      <c r="F4253" s="356"/>
      <c r="G4253" s="356"/>
      <c r="H4253" s="358"/>
      <c r="I4253" s="359"/>
      <c r="J4253" s="360"/>
      <c r="K4253" s="360"/>
      <c r="L4253" s="22"/>
      <c r="M4253" s="356"/>
      <c r="N4253"/>
      <c r="O4253" s="361"/>
      <c r="P4253" s="356"/>
    </row>
    <row r="4254" spans="1:16">
      <c r="A4254" s="356"/>
      <c r="B4254" s="357"/>
      <c r="C4254" s="356"/>
      <c r="D4254" s="356"/>
      <c r="E4254" s="356"/>
      <c r="F4254" s="356"/>
      <c r="G4254" s="356"/>
      <c r="H4254" s="358"/>
      <c r="I4254" s="359"/>
      <c r="J4254" s="360"/>
      <c r="K4254" s="360"/>
      <c r="L4254" s="22"/>
      <c r="M4254" s="356"/>
      <c r="N4254"/>
      <c r="O4254" s="361"/>
      <c r="P4254" s="356"/>
    </row>
    <row r="4255" spans="1:16">
      <c r="A4255" s="356"/>
      <c r="B4255" s="357"/>
      <c r="C4255" s="356"/>
      <c r="D4255" s="356"/>
      <c r="E4255" s="356"/>
      <c r="F4255" s="356"/>
      <c r="G4255" s="356"/>
      <c r="H4255" s="358"/>
      <c r="I4255" s="359"/>
      <c r="J4255" s="360"/>
      <c r="K4255" s="360"/>
      <c r="L4255" s="22"/>
      <c r="M4255" s="356"/>
      <c r="N4255"/>
      <c r="O4255" s="361"/>
      <c r="P4255" s="356"/>
    </row>
    <row r="4256" spans="1:16">
      <c r="A4256" s="356"/>
      <c r="B4256" s="357"/>
      <c r="C4256" s="356"/>
      <c r="D4256" s="356"/>
      <c r="E4256" s="356"/>
      <c r="F4256" s="356"/>
      <c r="G4256" s="356"/>
      <c r="H4256" s="358"/>
      <c r="I4256" s="359"/>
      <c r="J4256" s="360"/>
      <c r="K4256" s="360"/>
      <c r="L4256" s="22"/>
      <c r="M4256" s="356"/>
      <c r="N4256"/>
      <c r="O4256" s="361"/>
      <c r="P4256" s="356"/>
    </row>
    <row r="4257" spans="1:16">
      <c r="A4257" s="356"/>
      <c r="B4257" s="357"/>
      <c r="C4257" s="356"/>
      <c r="D4257" s="356"/>
      <c r="E4257" s="356"/>
      <c r="F4257" s="356"/>
      <c r="G4257" s="356"/>
      <c r="H4257" s="358"/>
      <c r="I4257" s="359"/>
      <c r="J4257" s="360"/>
      <c r="K4257" s="360"/>
      <c r="L4257" s="22"/>
      <c r="M4257" s="356"/>
      <c r="N4257"/>
      <c r="O4257" s="361"/>
      <c r="P4257" s="356"/>
    </row>
    <row r="4258" spans="1:16">
      <c r="A4258" s="356"/>
      <c r="B4258" s="357"/>
      <c r="C4258" s="356"/>
      <c r="D4258" s="356"/>
      <c r="E4258" s="356"/>
      <c r="F4258" s="356"/>
      <c r="G4258" s="356"/>
      <c r="H4258" s="358"/>
      <c r="I4258" s="359"/>
      <c r="J4258" s="360"/>
      <c r="K4258" s="360"/>
      <c r="L4258" s="22"/>
      <c r="M4258" s="356"/>
      <c r="N4258"/>
      <c r="O4258" s="361"/>
      <c r="P4258" s="356"/>
    </row>
    <row r="4259" spans="1:16">
      <c r="A4259" s="356"/>
      <c r="B4259" s="357"/>
      <c r="C4259" s="356"/>
      <c r="D4259" s="356"/>
      <c r="E4259" s="356"/>
      <c r="F4259" s="356"/>
      <c r="G4259" s="356"/>
      <c r="H4259" s="358"/>
      <c r="I4259" s="359"/>
      <c r="J4259" s="360"/>
      <c r="K4259" s="360"/>
      <c r="L4259" s="22"/>
      <c r="M4259" s="356"/>
      <c r="N4259"/>
      <c r="O4259" s="361"/>
      <c r="P4259" s="356"/>
    </row>
    <row r="4260" spans="1:16">
      <c r="A4260" s="356"/>
      <c r="B4260" s="357"/>
      <c r="C4260" s="356"/>
      <c r="D4260" s="356"/>
      <c r="E4260" s="356"/>
      <c r="F4260" s="356"/>
      <c r="G4260" s="356"/>
      <c r="H4260" s="358"/>
      <c r="I4260" s="359"/>
      <c r="J4260" s="360"/>
      <c r="K4260" s="360"/>
      <c r="L4260" s="22"/>
      <c r="M4260" s="356"/>
      <c r="N4260"/>
      <c r="O4260" s="361"/>
      <c r="P4260" s="356"/>
    </row>
    <row r="4261" spans="1:16">
      <c r="A4261" s="356"/>
      <c r="B4261" s="357"/>
      <c r="C4261" s="356"/>
      <c r="D4261" s="356"/>
      <c r="E4261" s="356"/>
      <c r="F4261" s="356"/>
      <c r="G4261" s="356"/>
      <c r="H4261" s="358"/>
      <c r="I4261" s="359"/>
      <c r="J4261" s="360"/>
      <c r="K4261" s="360"/>
      <c r="L4261" s="22"/>
      <c r="M4261" s="356"/>
      <c r="N4261"/>
      <c r="O4261" s="361"/>
      <c r="P4261" s="356"/>
    </row>
    <row r="4262" spans="1:16">
      <c r="A4262" s="356"/>
      <c r="B4262" s="357"/>
      <c r="C4262" s="356"/>
      <c r="D4262" s="356"/>
      <c r="E4262" s="356"/>
      <c r="F4262" s="356"/>
      <c r="G4262" s="356"/>
      <c r="H4262" s="358"/>
      <c r="I4262" s="359"/>
      <c r="J4262" s="360"/>
      <c r="K4262" s="360"/>
      <c r="L4262" s="22"/>
      <c r="M4262" s="356"/>
      <c r="N4262"/>
      <c r="O4262" s="361"/>
      <c r="P4262" s="356"/>
    </row>
    <row r="4263" spans="1:16">
      <c r="A4263" s="356"/>
      <c r="B4263" s="357"/>
      <c r="C4263" s="356"/>
      <c r="D4263" s="356"/>
      <c r="E4263" s="356"/>
      <c r="F4263" s="356"/>
      <c r="G4263" s="356"/>
      <c r="H4263" s="358"/>
      <c r="I4263" s="359"/>
      <c r="J4263" s="360"/>
      <c r="K4263" s="360"/>
      <c r="L4263" s="22"/>
      <c r="M4263" s="356"/>
      <c r="N4263"/>
      <c r="O4263" s="361"/>
      <c r="P4263" s="356"/>
    </row>
    <row r="4264" spans="1:16">
      <c r="A4264" s="356"/>
      <c r="B4264" s="357"/>
      <c r="C4264" s="356"/>
      <c r="D4264" s="356"/>
      <c r="E4264" s="356"/>
      <c r="F4264" s="356"/>
      <c r="G4264" s="356"/>
      <c r="H4264" s="358"/>
      <c r="I4264" s="359"/>
      <c r="J4264" s="360"/>
      <c r="K4264" s="360"/>
      <c r="L4264" s="22"/>
      <c r="M4264" s="356"/>
      <c r="N4264"/>
      <c r="O4264" s="361"/>
      <c r="P4264" s="356"/>
    </row>
    <row r="4265" spans="1:16">
      <c r="A4265" s="356"/>
      <c r="B4265" s="357"/>
      <c r="C4265" s="356"/>
      <c r="D4265" s="356"/>
      <c r="E4265" s="356"/>
      <c r="F4265" s="356"/>
      <c r="G4265" s="356"/>
      <c r="H4265" s="358"/>
      <c r="I4265" s="359"/>
      <c r="J4265" s="360"/>
      <c r="K4265" s="360"/>
      <c r="L4265" s="22"/>
      <c r="M4265" s="356"/>
      <c r="N4265"/>
      <c r="O4265" s="361"/>
      <c r="P4265" s="356"/>
    </row>
    <row r="4266" spans="1:16">
      <c r="A4266" s="356"/>
      <c r="B4266" s="357"/>
      <c r="C4266" s="356"/>
      <c r="D4266" s="356"/>
      <c r="E4266" s="356"/>
      <c r="F4266" s="356"/>
      <c r="G4266" s="356"/>
      <c r="H4266" s="358"/>
      <c r="I4266" s="359"/>
      <c r="J4266" s="360"/>
      <c r="K4266" s="360"/>
      <c r="L4266" s="22"/>
      <c r="M4266" s="356"/>
      <c r="N4266"/>
      <c r="O4266" s="361"/>
      <c r="P4266" s="356"/>
    </row>
    <row r="4267" spans="1:16">
      <c r="A4267" s="356"/>
      <c r="B4267" s="357"/>
      <c r="C4267" s="356"/>
      <c r="D4267" s="356"/>
      <c r="E4267" s="356"/>
      <c r="F4267" s="356"/>
      <c r="G4267" s="356"/>
      <c r="H4267" s="358"/>
      <c r="I4267" s="359"/>
      <c r="J4267" s="360"/>
      <c r="K4267" s="360"/>
      <c r="L4267" s="22"/>
      <c r="M4267" s="356"/>
      <c r="N4267"/>
      <c r="O4267" s="361"/>
      <c r="P4267" s="356"/>
    </row>
    <row r="4268" spans="1:16">
      <c r="A4268" s="356"/>
      <c r="B4268" s="357"/>
      <c r="C4268" s="356"/>
      <c r="D4268" s="356"/>
      <c r="E4268" s="356"/>
      <c r="F4268" s="356"/>
      <c r="G4268" s="356"/>
      <c r="H4268" s="358"/>
      <c r="I4268" s="359"/>
      <c r="J4268" s="360"/>
      <c r="K4268" s="360"/>
      <c r="L4268" s="22"/>
      <c r="M4268" s="356"/>
      <c r="N4268"/>
      <c r="O4268" s="361"/>
      <c r="P4268" s="356"/>
    </row>
    <row r="4269" spans="1:16">
      <c r="A4269" s="356"/>
      <c r="B4269" s="357"/>
      <c r="C4269" s="356"/>
      <c r="D4269" s="356"/>
      <c r="E4269" s="356"/>
      <c r="F4269" s="356"/>
      <c r="G4269" s="356"/>
      <c r="H4269" s="358"/>
      <c r="I4269" s="359"/>
      <c r="J4269" s="360"/>
      <c r="K4269" s="360"/>
      <c r="L4269" s="22"/>
      <c r="M4269" s="356"/>
      <c r="N4269"/>
      <c r="O4269" s="361"/>
      <c r="P4269" s="356"/>
    </row>
    <row r="4270" spans="1:16">
      <c r="A4270" s="356"/>
      <c r="B4270" s="357"/>
      <c r="C4270" s="356"/>
      <c r="D4270" s="356"/>
      <c r="E4270" s="356"/>
      <c r="F4270" s="356"/>
      <c r="G4270" s="356"/>
      <c r="H4270" s="358"/>
      <c r="I4270" s="359"/>
      <c r="J4270" s="360"/>
      <c r="K4270" s="360"/>
      <c r="L4270" s="22"/>
      <c r="M4270" s="356"/>
      <c r="N4270"/>
      <c r="O4270" s="361"/>
      <c r="P4270" s="356"/>
    </row>
    <row r="4271" spans="1:16">
      <c r="A4271" s="356"/>
      <c r="B4271" s="357"/>
      <c r="C4271" s="356"/>
      <c r="D4271" s="356"/>
      <c r="E4271" s="356"/>
      <c r="F4271" s="356"/>
      <c r="G4271" s="356"/>
      <c r="H4271" s="358"/>
      <c r="I4271" s="359"/>
      <c r="J4271" s="360"/>
      <c r="K4271" s="360"/>
      <c r="L4271" s="22"/>
      <c r="M4271" s="356"/>
      <c r="N4271"/>
      <c r="O4271" s="361"/>
      <c r="P4271" s="356"/>
    </row>
    <row r="4272" spans="1:16">
      <c r="A4272" s="356"/>
      <c r="B4272" s="357"/>
      <c r="C4272" s="356"/>
      <c r="D4272" s="356"/>
      <c r="E4272" s="356"/>
      <c r="F4272" s="356"/>
      <c r="G4272" s="356"/>
      <c r="H4272" s="358"/>
      <c r="I4272" s="359"/>
      <c r="J4272" s="360"/>
      <c r="K4272" s="360"/>
      <c r="L4272" s="22"/>
      <c r="M4272" s="356"/>
      <c r="N4272"/>
      <c r="O4272" s="361"/>
      <c r="P4272" s="356"/>
    </row>
    <row r="4273" spans="1:16">
      <c r="A4273" s="356"/>
      <c r="B4273" s="357"/>
      <c r="C4273" s="356"/>
      <c r="D4273" s="356"/>
      <c r="E4273" s="356"/>
      <c r="F4273" s="356"/>
      <c r="G4273" s="356"/>
      <c r="H4273" s="358"/>
      <c r="I4273" s="359"/>
      <c r="J4273" s="360"/>
      <c r="K4273" s="360"/>
      <c r="L4273" s="22"/>
      <c r="M4273" s="356"/>
      <c r="N4273"/>
      <c r="O4273" s="361"/>
      <c r="P4273" s="356"/>
    </row>
    <row r="4274" spans="1:16">
      <c r="A4274" s="356"/>
      <c r="B4274" s="357"/>
      <c r="C4274" s="356"/>
      <c r="D4274" s="356"/>
      <c r="E4274" s="356"/>
      <c r="F4274" s="356"/>
      <c r="G4274" s="356"/>
      <c r="H4274" s="358"/>
      <c r="I4274" s="359"/>
      <c r="J4274" s="360"/>
      <c r="K4274" s="360"/>
      <c r="L4274" s="22"/>
      <c r="M4274" s="356"/>
      <c r="N4274"/>
      <c r="O4274" s="361"/>
      <c r="P4274" s="356"/>
    </row>
    <row r="4275" spans="1:16">
      <c r="A4275" s="356"/>
      <c r="B4275" s="357"/>
      <c r="C4275" s="356"/>
      <c r="D4275" s="356"/>
      <c r="E4275" s="356"/>
      <c r="F4275" s="356"/>
      <c r="G4275" s="356"/>
      <c r="H4275" s="358"/>
      <c r="I4275" s="359"/>
      <c r="J4275" s="360"/>
      <c r="K4275" s="360"/>
      <c r="L4275" s="22"/>
      <c r="M4275" s="356"/>
      <c r="N4275"/>
      <c r="O4275" s="361"/>
      <c r="P4275" s="356"/>
    </row>
    <row r="4276" spans="1:16">
      <c r="A4276" s="356"/>
      <c r="B4276" s="357"/>
      <c r="C4276" s="356"/>
      <c r="D4276" s="356"/>
      <c r="E4276" s="356"/>
      <c r="F4276" s="356"/>
      <c r="G4276" s="356"/>
      <c r="H4276" s="358"/>
      <c r="I4276" s="359"/>
      <c r="J4276" s="360"/>
      <c r="K4276" s="360"/>
      <c r="L4276" s="22"/>
      <c r="M4276" s="356"/>
      <c r="N4276"/>
      <c r="O4276" s="361"/>
      <c r="P4276" s="356"/>
    </row>
    <row r="4277" spans="1:16">
      <c r="A4277" s="356"/>
      <c r="B4277" s="357"/>
      <c r="C4277" s="356"/>
      <c r="D4277" s="356"/>
      <c r="E4277" s="356"/>
      <c r="F4277" s="356"/>
      <c r="G4277" s="356"/>
      <c r="H4277" s="358"/>
      <c r="I4277" s="359"/>
      <c r="J4277" s="360"/>
      <c r="K4277" s="360"/>
      <c r="L4277" s="22"/>
      <c r="M4277" s="356"/>
      <c r="N4277"/>
      <c r="O4277" s="361"/>
      <c r="P4277" s="356"/>
    </row>
    <row r="4278" spans="1:16">
      <c r="A4278" s="356"/>
      <c r="B4278" s="357"/>
      <c r="C4278" s="356"/>
      <c r="D4278" s="356"/>
      <c r="E4278" s="356"/>
      <c r="F4278" s="356"/>
      <c r="G4278" s="356"/>
      <c r="H4278" s="358"/>
      <c r="I4278" s="359"/>
      <c r="J4278" s="360"/>
      <c r="K4278" s="360"/>
      <c r="L4278" s="22"/>
      <c r="M4278" s="356"/>
      <c r="N4278"/>
      <c r="O4278" s="361"/>
      <c r="P4278" s="356"/>
    </row>
    <row r="4279" spans="1:16">
      <c r="A4279" s="356"/>
      <c r="B4279" s="357"/>
      <c r="C4279" s="356"/>
      <c r="D4279" s="356"/>
      <c r="E4279" s="356"/>
      <c r="F4279" s="356"/>
      <c r="G4279" s="356"/>
      <c r="H4279" s="358"/>
      <c r="I4279" s="359"/>
      <c r="J4279" s="360"/>
      <c r="K4279" s="360"/>
      <c r="L4279" s="22"/>
      <c r="M4279" s="356"/>
      <c r="N4279"/>
      <c r="O4279" s="361"/>
      <c r="P4279" s="356"/>
    </row>
    <row r="4280" spans="1:16">
      <c r="A4280" s="356"/>
      <c r="B4280" s="357"/>
      <c r="C4280" s="356"/>
      <c r="D4280" s="356"/>
      <c r="E4280" s="356"/>
      <c r="F4280" s="356"/>
      <c r="G4280" s="356"/>
      <c r="H4280" s="358"/>
      <c r="I4280" s="359"/>
      <c r="J4280" s="360"/>
      <c r="K4280" s="360"/>
      <c r="L4280" s="22"/>
      <c r="M4280" s="356"/>
      <c r="N4280"/>
      <c r="O4280" s="361"/>
      <c r="P4280" s="356"/>
    </row>
    <row r="4281" spans="1:16">
      <c r="A4281" s="356"/>
      <c r="B4281" s="357"/>
      <c r="C4281" s="356"/>
      <c r="D4281" s="356"/>
      <c r="E4281" s="356"/>
      <c r="F4281" s="356"/>
      <c r="G4281" s="356"/>
      <c r="H4281" s="358"/>
      <c r="I4281" s="359"/>
      <c r="J4281" s="360"/>
      <c r="K4281" s="360"/>
      <c r="L4281" s="22"/>
      <c r="M4281" s="356"/>
      <c r="N4281"/>
      <c r="O4281" s="361"/>
      <c r="P4281" s="356"/>
    </row>
    <row r="4282" spans="1:16">
      <c r="A4282" s="356"/>
      <c r="B4282" s="357"/>
      <c r="C4282" s="356"/>
      <c r="D4282" s="356"/>
      <c r="E4282" s="356"/>
      <c r="F4282" s="356"/>
      <c r="G4282" s="356"/>
      <c r="H4282" s="358"/>
      <c r="I4282" s="359"/>
      <c r="J4282" s="360"/>
      <c r="K4282" s="360"/>
      <c r="L4282" s="22"/>
      <c r="M4282" s="356"/>
      <c r="N4282"/>
      <c r="O4282" s="361"/>
      <c r="P4282" s="356"/>
    </row>
    <row r="4283" spans="1:16">
      <c r="A4283" s="356"/>
      <c r="B4283" s="357"/>
      <c r="C4283" s="356"/>
      <c r="D4283" s="356"/>
      <c r="E4283" s="356"/>
      <c r="F4283" s="356"/>
      <c r="G4283" s="356"/>
      <c r="H4283" s="358"/>
      <c r="I4283" s="359"/>
      <c r="J4283" s="360"/>
      <c r="K4283" s="360"/>
      <c r="L4283" s="22"/>
      <c r="M4283" s="356"/>
      <c r="N4283"/>
      <c r="O4283" s="361"/>
      <c r="P4283" s="356"/>
    </row>
    <row r="4284" spans="1:16">
      <c r="A4284" s="356"/>
      <c r="B4284" s="357"/>
      <c r="C4284" s="356"/>
      <c r="D4284" s="356"/>
      <c r="E4284" s="356"/>
      <c r="F4284" s="356"/>
      <c r="G4284" s="356"/>
      <c r="H4284" s="358"/>
      <c r="I4284" s="359"/>
      <c r="J4284" s="360"/>
      <c r="K4284" s="360"/>
      <c r="L4284" s="22"/>
      <c r="M4284" s="356"/>
      <c r="N4284"/>
      <c r="O4284" s="361"/>
      <c r="P4284" s="356"/>
    </row>
    <row r="4285" spans="1:16">
      <c r="A4285" s="356"/>
      <c r="B4285" s="357"/>
      <c r="C4285" s="356"/>
      <c r="D4285" s="356"/>
      <c r="E4285" s="356"/>
      <c r="F4285" s="356"/>
      <c r="G4285" s="356"/>
      <c r="H4285" s="358"/>
      <c r="I4285" s="359"/>
      <c r="J4285" s="360"/>
      <c r="K4285" s="360"/>
      <c r="L4285" s="22"/>
      <c r="M4285" s="356"/>
      <c r="N4285"/>
      <c r="O4285" s="361"/>
      <c r="P4285" s="356"/>
    </row>
    <row r="4286" spans="1:16">
      <c r="A4286" s="356"/>
      <c r="B4286" s="357"/>
      <c r="C4286" s="356"/>
      <c r="D4286" s="356"/>
      <c r="E4286" s="356"/>
      <c r="F4286" s="356"/>
      <c r="G4286" s="356"/>
      <c r="H4286" s="358"/>
      <c r="I4286" s="359"/>
      <c r="J4286" s="360"/>
      <c r="K4286" s="360"/>
      <c r="L4286" s="22"/>
      <c r="M4286" s="356"/>
      <c r="N4286"/>
      <c r="O4286" s="361"/>
      <c r="P4286" s="356"/>
    </row>
    <row r="4287" spans="1:16">
      <c r="A4287" s="356"/>
      <c r="B4287" s="357"/>
      <c r="C4287" s="356"/>
      <c r="D4287" s="356"/>
      <c r="E4287" s="356"/>
      <c r="F4287" s="356"/>
      <c r="G4287" s="356"/>
      <c r="H4287" s="358"/>
      <c r="I4287" s="359"/>
      <c r="J4287" s="360"/>
      <c r="K4287" s="360"/>
      <c r="L4287" s="22"/>
      <c r="M4287" s="356"/>
      <c r="N4287"/>
      <c r="O4287" s="361"/>
      <c r="P4287" s="356"/>
    </row>
    <row r="4288" spans="1:16">
      <c r="A4288" s="356"/>
      <c r="B4288" s="357"/>
      <c r="C4288" s="356"/>
      <c r="D4288" s="356"/>
      <c r="E4288" s="356"/>
      <c r="F4288" s="356"/>
      <c r="G4288" s="356"/>
      <c r="H4288" s="358"/>
      <c r="I4288" s="359"/>
      <c r="J4288" s="360"/>
      <c r="K4288" s="360"/>
      <c r="L4288" s="22"/>
      <c r="M4288" s="356"/>
      <c r="N4288"/>
      <c r="O4288" s="361"/>
      <c r="P4288" s="356"/>
    </row>
    <row r="4289" spans="1:16">
      <c r="A4289" s="356"/>
      <c r="B4289" s="357"/>
      <c r="C4289" s="356"/>
      <c r="D4289" s="356"/>
      <c r="E4289" s="356"/>
      <c r="F4289" s="356"/>
      <c r="G4289" s="356"/>
      <c r="H4289" s="358"/>
      <c r="I4289" s="359"/>
      <c r="J4289" s="360"/>
      <c r="K4289" s="360"/>
      <c r="L4289" s="22"/>
      <c r="M4289" s="356"/>
      <c r="N4289"/>
      <c r="O4289" s="361"/>
      <c r="P4289" s="356"/>
    </row>
    <row r="4290" spans="1:16">
      <c r="A4290" s="356"/>
      <c r="B4290" s="357"/>
      <c r="C4290" s="356"/>
      <c r="D4290" s="356"/>
      <c r="E4290" s="356"/>
      <c r="F4290" s="356"/>
      <c r="G4290" s="356"/>
      <c r="H4290" s="358"/>
      <c r="I4290" s="359"/>
      <c r="J4290" s="360"/>
      <c r="K4290" s="360"/>
      <c r="L4290" s="22"/>
      <c r="M4290" s="356"/>
      <c r="N4290"/>
      <c r="O4290" s="361"/>
      <c r="P4290" s="356"/>
    </row>
    <row r="4291" spans="1:16">
      <c r="A4291" s="356"/>
      <c r="B4291" s="357"/>
      <c r="C4291" s="356"/>
      <c r="D4291" s="356"/>
      <c r="E4291" s="356"/>
      <c r="F4291" s="356"/>
      <c r="G4291" s="356"/>
      <c r="H4291" s="358"/>
      <c r="I4291" s="359"/>
      <c r="J4291" s="360"/>
      <c r="K4291" s="360"/>
      <c r="L4291" s="22"/>
      <c r="M4291" s="356"/>
      <c r="N4291"/>
      <c r="O4291" s="361"/>
      <c r="P4291" s="356"/>
    </row>
    <row r="4292" spans="1:16">
      <c r="A4292" s="356"/>
      <c r="B4292" s="357"/>
      <c r="C4292" s="356"/>
      <c r="D4292" s="356"/>
      <c r="E4292" s="356"/>
      <c r="F4292" s="356"/>
      <c r="G4292" s="356"/>
      <c r="H4292" s="358"/>
      <c r="I4292" s="359"/>
      <c r="J4292" s="360"/>
      <c r="K4292" s="360"/>
      <c r="L4292" s="22"/>
      <c r="M4292" s="356"/>
      <c r="N4292"/>
      <c r="O4292" s="361"/>
      <c r="P4292" s="356"/>
    </row>
    <row r="4293" spans="1:16">
      <c r="A4293" s="356"/>
      <c r="B4293" s="357"/>
      <c r="C4293" s="356"/>
      <c r="D4293" s="356"/>
      <c r="E4293" s="356"/>
      <c r="F4293" s="356"/>
      <c r="G4293" s="356"/>
      <c r="H4293" s="358"/>
      <c r="I4293" s="359"/>
      <c r="J4293" s="360"/>
      <c r="K4293" s="360"/>
      <c r="L4293" s="22"/>
      <c r="M4293" s="356"/>
      <c r="N4293"/>
      <c r="O4293" s="361"/>
      <c r="P4293" s="356"/>
    </row>
    <row r="4294" spans="1:16">
      <c r="A4294" s="356"/>
      <c r="B4294" s="357"/>
      <c r="C4294" s="356"/>
      <c r="D4294" s="356"/>
      <c r="E4294" s="356"/>
      <c r="F4294" s="356"/>
      <c r="G4294" s="356"/>
      <c r="H4294" s="358"/>
      <c r="I4294" s="359"/>
      <c r="J4294" s="360"/>
      <c r="K4294" s="360"/>
      <c r="L4294" s="22"/>
      <c r="M4294" s="356"/>
      <c r="N4294"/>
      <c r="O4294" s="361"/>
      <c r="P4294" s="356"/>
    </row>
    <row r="4295" spans="1:16">
      <c r="A4295" s="356"/>
      <c r="B4295" s="357"/>
      <c r="C4295" s="356"/>
      <c r="D4295" s="356"/>
      <c r="E4295" s="356"/>
      <c r="F4295" s="356"/>
      <c r="G4295" s="356"/>
      <c r="H4295" s="358"/>
      <c r="I4295" s="359"/>
      <c r="J4295" s="360"/>
      <c r="K4295" s="360"/>
      <c r="L4295" s="22"/>
      <c r="M4295" s="356"/>
      <c r="N4295"/>
      <c r="O4295" s="361"/>
      <c r="P4295" s="356"/>
    </row>
    <row r="4296" spans="1:16">
      <c r="A4296" s="356"/>
      <c r="B4296" s="357"/>
      <c r="C4296" s="356"/>
      <c r="D4296" s="356"/>
      <c r="E4296" s="356"/>
      <c r="F4296" s="356"/>
      <c r="G4296" s="356"/>
      <c r="H4296" s="358"/>
      <c r="I4296" s="359"/>
      <c r="J4296" s="360"/>
      <c r="K4296" s="360"/>
      <c r="L4296" s="22"/>
      <c r="M4296" s="356"/>
      <c r="N4296"/>
      <c r="O4296" s="361"/>
      <c r="P4296" s="356"/>
    </row>
    <row r="4297" spans="1:16">
      <c r="A4297" s="356"/>
      <c r="B4297" s="357"/>
      <c r="C4297" s="356"/>
      <c r="D4297" s="356"/>
      <c r="E4297" s="356"/>
      <c r="F4297" s="356"/>
      <c r="G4297" s="356"/>
      <c r="H4297" s="358"/>
      <c r="I4297" s="359"/>
      <c r="J4297" s="360"/>
      <c r="K4297" s="360"/>
      <c r="L4297" s="22"/>
      <c r="M4297" s="356"/>
      <c r="N4297"/>
      <c r="O4297" s="361"/>
      <c r="P4297" s="356"/>
    </row>
    <row r="4298" spans="1:16">
      <c r="A4298" s="356"/>
      <c r="B4298" s="357"/>
      <c r="C4298" s="356"/>
      <c r="D4298" s="356"/>
      <c r="E4298" s="356"/>
      <c r="F4298" s="356"/>
      <c r="G4298" s="356"/>
      <c r="H4298" s="358"/>
      <c r="I4298" s="359"/>
      <c r="J4298" s="360"/>
      <c r="K4298" s="360"/>
      <c r="L4298" s="22"/>
      <c r="M4298" s="356"/>
      <c r="N4298"/>
      <c r="O4298" s="361"/>
      <c r="P4298" s="356"/>
    </row>
    <row r="4299" spans="1:16">
      <c r="A4299" s="356"/>
      <c r="B4299" s="357"/>
      <c r="C4299" s="356"/>
      <c r="D4299" s="356"/>
      <c r="E4299" s="356"/>
      <c r="F4299" s="356"/>
      <c r="G4299" s="356"/>
      <c r="H4299" s="358"/>
      <c r="I4299" s="359"/>
      <c r="J4299" s="360"/>
      <c r="K4299" s="360"/>
      <c r="L4299" s="22"/>
      <c r="M4299" s="356"/>
      <c r="N4299"/>
      <c r="O4299" s="361"/>
      <c r="P4299" s="356"/>
    </row>
    <row r="4300" spans="1:16">
      <c r="A4300" s="356"/>
      <c r="B4300" s="357"/>
      <c r="C4300" s="356"/>
      <c r="D4300" s="356"/>
      <c r="E4300" s="356"/>
      <c r="F4300" s="356"/>
      <c r="G4300" s="356"/>
      <c r="H4300" s="358"/>
      <c r="I4300" s="359"/>
      <c r="J4300" s="360"/>
      <c r="K4300" s="360"/>
      <c r="L4300" s="22"/>
      <c r="M4300" s="356"/>
      <c r="N4300"/>
      <c r="O4300" s="361"/>
      <c r="P4300" s="356"/>
    </row>
    <row r="4301" spans="1:16">
      <c r="A4301" s="356"/>
      <c r="B4301" s="357"/>
      <c r="C4301" s="356"/>
      <c r="D4301" s="356"/>
      <c r="E4301" s="356"/>
      <c r="F4301" s="356"/>
      <c r="G4301" s="356"/>
      <c r="H4301" s="358"/>
      <c r="I4301" s="359"/>
      <c r="J4301" s="360"/>
      <c r="K4301" s="360"/>
      <c r="L4301" s="22"/>
      <c r="M4301" s="356"/>
      <c r="N4301"/>
      <c r="O4301" s="361"/>
      <c r="P4301" s="356"/>
    </row>
    <row r="4302" spans="1:16">
      <c r="A4302" s="356"/>
      <c r="B4302" s="357"/>
      <c r="C4302" s="356"/>
      <c r="D4302" s="356"/>
      <c r="E4302" s="356"/>
      <c r="F4302" s="356"/>
      <c r="G4302" s="356"/>
      <c r="H4302" s="358"/>
      <c r="I4302" s="359"/>
      <c r="J4302" s="360"/>
      <c r="K4302" s="360"/>
      <c r="L4302" s="22"/>
      <c r="M4302" s="356"/>
      <c r="N4302"/>
      <c r="O4302" s="361"/>
      <c r="P4302" s="356"/>
    </row>
    <row r="4303" spans="1:16">
      <c r="A4303" s="356"/>
      <c r="B4303" s="357"/>
      <c r="C4303" s="356"/>
      <c r="D4303" s="356"/>
      <c r="E4303" s="356"/>
      <c r="F4303" s="356"/>
      <c r="G4303" s="356"/>
      <c r="H4303" s="358"/>
      <c r="I4303" s="359"/>
      <c r="J4303" s="360"/>
      <c r="K4303" s="360"/>
      <c r="L4303" s="22"/>
      <c r="M4303" s="356"/>
      <c r="N4303"/>
      <c r="O4303" s="361"/>
      <c r="P4303" s="356"/>
    </row>
    <row r="4304" spans="1:16">
      <c r="A4304" s="356"/>
      <c r="B4304" s="357"/>
      <c r="C4304" s="356"/>
      <c r="D4304" s="356"/>
      <c r="E4304" s="356"/>
      <c r="F4304" s="356"/>
      <c r="G4304" s="356"/>
      <c r="H4304" s="358"/>
      <c r="I4304" s="359"/>
      <c r="J4304" s="360"/>
      <c r="K4304" s="360"/>
      <c r="L4304" s="22"/>
      <c r="M4304" s="356"/>
      <c r="N4304"/>
      <c r="O4304" s="361"/>
      <c r="P4304" s="356"/>
    </row>
    <row r="4305" spans="1:16">
      <c r="A4305" s="356"/>
      <c r="B4305" s="357"/>
      <c r="C4305" s="356"/>
      <c r="D4305" s="356"/>
      <c r="E4305" s="356"/>
      <c r="F4305" s="356"/>
      <c r="G4305" s="356"/>
      <c r="H4305" s="358"/>
      <c r="I4305" s="359"/>
      <c r="J4305" s="360"/>
      <c r="K4305" s="360"/>
      <c r="L4305" s="22"/>
      <c r="M4305" s="356"/>
      <c r="N4305"/>
      <c r="O4305" s="361"/>
      <c r="P4305" s="356"/>
    </row>
    <row r="4306" spans="1:16">
      <c r="A4306" s="356"/>
      <c r="B4306" s="357"/>
      <c r="C4306" s="356"/>
      <c r="D4306" s="356"/>
      <c r="E4306" s="356"/>
      <c r="F4306" s="356"/>
      <c r="G4306" s="356"/>
      <c r="H4306" s="358"/>
      <c r="I4306" s="359"/>
      <c r="J4306" s="360"/>
      <c r="K4306" s="360"/>
      <c r="L4306" s="22"/>
      <c r="M4306" s="356"/>
      <c r="N4306"/>
      <c r="O4306" s="361"/>
      <c r="P4306" s="356"/>
    </row>
    <row r="4307" spans="1:16">
      <c r="A4307" s="356"/>
      <c r="B4307" s="357"/>
      <c r="C4307" s="356"/>
      <c r="D4307" s="356"/>
      <c r="E4307" s="356"/>
      <c r="F4307" s="356"/>
      <c r="G4307" s="356"/>
      <c r="H4307" s="358"/>
      <c r="I4307" s="359"/>
      <c r="J4307" s="360"/>
      <c r="K4307" s="360"/>
      <c r="L4307" s="22"/>
      <c r="M4307" s="356"/>
      <c r="N4307"/>
      <c r="O4307" s="361"/>
      <c r="P4307" s="356"/>
    </row>
    <row r="4308" spans="1:16">
      <c r="A4308" s="356"/>
      <c r="B4308" s="357"/>
      <c r="C4308" s="356"/>
      <c r="D4308" s="356"/>
      <c r="E4308" s="356"/>
      <c r="F4308" s="356"/>
      <c r="G4308" s="356"/>
      <c r="H4308" s="358"/>
      <c r="I4308" s="359"/>
      <c r="J4308" s="360"/>
      <c r="K4308" s="360"/>
      <c r="L4308" s="22"/>
      <c r="M4308" s="356"/>
      <c r="N4308"/>
      <c r="O4308" s="361"/>
      <c r="P4308" s="356"/>
    </row>
    <row r="4309" spans="1:16">
      <c r="A4309" s="356"/>
      <c r="B4309" s="357"/>
      <c r="C4309" s="356"/>
      <c r="D4309" s="356"/>
      <c r="E4309" s="356"/>
      <c r="F4309" s="356"/>
      <c r="G4309" s="356"/>
      <c r="H4309" s="358"/>
      <c r="I4309" s="359"/>
      <c r="J4309" s="360"/>
      <c r="K4309" s="360"/>
      <c r="L4309" s="22"/>
      <c r="M4309" s="356"/>
      <c r="N4309"/>
      <c r="O4309" s="361"/>
      <c r="P4309" s="356"/>
    </row>
    <row r="4310" spans="1:16">
      <c r="A4310" s="356"/>
      <c r="B4310" s="357"/>
      <c r="C4310" s="356"/>
      <c r="D4310" s="356"/>
      <c r="E4310" s="356"/>
      <c r="F4310" s="356"/>
      <c r="G4310" s="356"/>
      <c r="H4310" s="358"/>
      <c r="I4310" s="359"/>
      <c r="J4310" s="360"/>
      <c r="K4310" s="360"/>
      <c r="L4310" s="22"/>
      <c r="M4310" s="356"/>
      <c r="N4310"/>
      <c r="O4310" s="361"/>
      <c r="P4310" s="356"/>
    </row>
    <row r="4311" spans="1:16">
      <c r="A4311" s="356"/>
      <c r="B4311" s="357"/>
      <c r="C4311" s="356"/>
      <c r="D4311" s="356"/>
      <c r="E4311" s="356"/>
      <c r="F4311" s="356"/>
      <c r="G4311" s="356"/>
      <c r="H4311" s="358"/>
      <c r="I4311" s="359"/>
      <c r="J4311" s="360"/>
      <c r="K4311" s="360"/>
      <c r="L4311" s="22"/>
      <c r="M4311" s="356"/>
      <c r="N4311"/>
      <c r="O4311" s="361"/>
      <c r="P4311" s="356"/>
    </row>
    <row r="4312" spans="1:16">
      <c r="A4312" s="356"/>
      <c r="B4312" s="357"/>
      <c r="C4312" s="356"/>
      <c r="D4312" s="356"/>
      <c r="E4312" s="356"/>
      <c r="F4312" s="356"/>
      <c r="G4312" s="356"/>
      <c r="H4312" s="358"/>
      <c r="I4312" s="359"/>
      <c r="J4312" s="360"/>
      <c r="K4312" s="360"/>
      <c r="L4312" s="22"/>
      <c r="M4312" s="356"/>
      <c r="N4312"/>
      <c r="O4312" s="361"/>
      <c r="P4312" s="356"/>
    </row>
    <row r="4313" spans="1:16">
      <c r="A4313" s="356"/>
      <c r="B4313" s="357"/>
      <c r="C4313" s="356"/>
      <c r="D4313" s="356"/>
      <c r="E4313" s="356"/>
      <c r="F4313" s="356"/>
      <c r="G4313" s="356"/>
      <c r="H4313" s="358"/>
      <c r="I4313" s="359"/>
      <c r="J4313" s="360"/>
      <c r="K4313" s="360"/>
      <c r="L4313" s="22"/>
      <c r="M4313" s="356"/>
      <c r="N4313"/>
      <c r="O4313" s="361"/>
      <c r="P4313" s="356"/>
    </row>
    <row r="4314" spans="1:16">
      <c r="A4314" s="356"/>
      <c r="B4314" s="357"/>
      <c r="C4314" s="356"/>
      <c r="D4314" s="356"/>
      <c r="E4314" s="356"/>
      <c r="F4314" s="356"/>
      <c r="G4314" s="356"/>
      <c r="H4314" s="358"/>
      <c r="I4314" s="359"/>
      <c r="J4314" s="360"/>
      <c r="K4314" s="360"/>
      <c r="L4314" s="22"/>
      <c r="M4314" s="356"/>
      <c r="N4314"/>
      <c r="O4314" s="361"/>
      <c r="P4314" s="356"/>
    </row>
    <row r="4315" spans="1:16">
      <c r="A4315" s="356"/>
      <c r="B4315" s="357"/>
      <c r="C4315" s="356"/>
      <c r="D4315" s="356"/>
      <c r="E4315" s="356"/>
      <c r="F4315" s="356"/>
      <c r="G4315" s="356"/>
      <c r="H4315" s="358"/>
      <c r="I4315" s="359"/>
      <c r="J4315" s="360"/>
      <c r="K4315" s="360"/>
      <c r="L4315" s="22"/>
      <c r="M4315" s="356"/>
      <c r="N4315"/>
      <c r="O4315" s="361"/>
      <c r="P4315" s="356"/>
    </row>
    <row r="4316" spans="1:16">
      <c r="A4316" s="356"/>
      <c r="B4316" s="357"/>
      <c r="C4316" s="356"/>
      <c r="D4316" s="356"/>
      <c r="E4316" s="356"/>
      <c r="F4316" s="356"/>
      <c r="G4316" s="356"/>
      <c r="H4316" s="358"/>
      <c r="I4316" s="359"/>
      <c r="J4316" s="360"/>
      <c r="K4316" s="360"/>
      <c r="L4316" s="22"/>
      <c r="M4316" s="356"/>
      <c r="N4316"/>
      <c r="O4316" s="361"/>
      <c r="P4316" s="356"/>
    </row>
    <row r="4317" spans="1:16">
      <c r="A4317" s="356"/>
      <c r="B4317" s="357"/>
      <c r="C4317" s="356"/>
      <c r="D4317" s="356"/>
      <c r="E4317" s="356"/>
      <c r="F4317" s="356"/>
      <c r="G4317" s="356"/>
      <c r="H4317" s="358"/>
      <c r="I4317" s="359"/>
      <c r="J4317" s="360"/>
      <c r="K4317" s="360"/>
      <c r="L4317" s="22"/>
      <c r="M4317" s="356"/>
      <c r="N4317"/>
      <c r="O4317" s="361"/>
      <c r="P4317" s="356"/>
    </row>
    <row r="4318" spans="1:16">
      <c r="A4318" s="356"/>
      <c r="B4318" s="357"/>
      <c r="C4318" s="356"/>
      <c r="D4318" s="356"/>
      <c r="E4318" s="356"/>
      <c r="F4318" s="356"/>
      <c r="G4318" s="356"/>
      <c r="H4318" s="358"/>
      <c r="I4318" s="359"/>
      <c r="J4318" s="360"/>
      <c r="K4318" s="360"/>
      <c r="L4318" s="22"/>
      <c r="M4318" s="356"/>
      <c r="N4318"/>
      <c r="O4318" s="361"/>
      <c r="P4318" s="356"/>
    </row>
    <row r="4319" spans="1:16">
      <c r="A4319" s="356"/>
      <c r="B4319" s="357"/>
      <c r="C4319" s="356"/>
      <c r="D4319" s="356"/>
      <c r="E4319" s="356"/>
      <c r="F4319" s="356"/>
      <c r="G4319" s="356"/>
      <c r="H4319" s="358"/>
      <c r="I4319" s="359"/>
      <c r="J4319" s="360"/>
      <c r="K4319" s="360"/>
      <c r="L4319" s="22"/>
      <c r="M4319" s="356"/>
      <c r="N4319"/>
      <c r="O4319" s="361"/>
      <c r="P4319" s="356"/>
    </row>
    <row r="4320" spans="1:16">
      <c r="A4320" s="356"/>
      <c r="B4320" s="357"/>
      <c r="C4320" s="356"/>
      <c r="D4320" s="356"/>
      <c r="E4320" s="356"/>
      <c r="F4320" s="356"/>
      <c r="G4320" s="356"/>
      <c r="H4320" s="358"/>
      <c r="I4320" s="359"/>
      <c r="J4320" s="360"/>
      <c r="K4320" s="360"/>
      <c r="L4320" s="22"/>
      <c r="M4320" s="356"/>
      <c r="N4320"/>
      <c r="O4320" s="361"/>
      <c r="P4320" s="356"/>
    </row>
    <row r="4321" spans="1:16">
      <c r="A4321" s="356"/>
      <c r="B4321" s="357"/>
      <c r="C4321" s="356"/>
      <c r="D4321" s="356"/>
      <c r="E4321" s="356"/>
      <c r="F4321" s="356"/>
      <c r="G4321" s="356"/>
      <c r="H4321" s="358"/>
      <c r="I4321" s="359"/>
      <c r="J4321" s="360"/>
      <c r="K4321" s="360"/>
      <c r="L4321" s="22"/>
      <c r="M4321" s="356"/>
      <c r="N4321"/>
      <c r="O4321" s="361"/>
      <c r="P4321" s="356"/>
    </row>
    <row r="4322" spans="1:16">
      <c r="A4322" s="356"/>
      <c r="B4322" s="357"/>
      <c r="C4322" s="356"/>
      <c r="D4322" s="356"/>
      <c r="E4322" s="356"/>
      <c r="F4322" s="356"/>
      <c r="G4322" s="356"/>
      <c r="H4322" s="358"/>
      <c r="I4322" s="359"/>
      <c r="J4322" s="360"/>
      <c r="K4322" s="360"/>
      <c r="L4322" s="22"/>
      <c r="M4322" s="356"/>
      <c r="N4322"/>
      <c r="O4322" s="361"/>
      <c r="P4322" s="356"/>
    </row>
    <row r="4323" spans="1:16">
      <c r="A4323" s="356"/>
      <c r="B4323" s="357"/>
      <c r="C4323" s="356"/>
      <c r="D4323" s="356"/>
      <c r="E4323" s="356"/>
      <c r="F4323" s="356"/>
      <c r="G4323" s="356"/>
      <c r="H4323" s="358"/>
      <c r="I4323" s="359"/>
      <c r="J4323" s="360"/>
      <c r="K4323" s="360"/>
      <c r="L4323" s="22"/>
      <c r="M4323" s="356"/>
      <c r="N4323"/>
      <c r="O4323" s="361"/>
      <c r="P4323" s="356"/>
    </row>
    <row r="4324" spans="1:16">
      <c r="A4324" s="356"/>
      <c r="B4324" s="357"/>
      <c r="C4324" s="356"/>
      <c r="D4324" s="356"/>
      <c r="E4324" s="356"/>
      <c r="F4324" s="356"/>
      <c r="G4324" s="356"/>
      <c r="H4324" s="358"/>
      <c r="I4324" s="359"/>
      <c r="J4324" s="360"/>
      <c r="K4324" s="360"/>
      <c r="L4324" s="22"/>
      <c r="M4324" s="356"/>
      <c r="N4324"/>
      <c r="O4324" s="361"/>
      <c r="P4324" s="356"/>
    </row>
    <row r="4325" spans="1:16">
      <c r="A4325" s="356"/>
      <c r="B4325" s="357"/>
      <c r="C4325" s="356"/>
      <c r="D4325" s="356"/>
      <c r="E4325" s="356"/>
      <c r="F4325" s="356"/>
      <c r="G4325" s="356"/>
      <c r="H4325" s="358"/>
      <c r="I4325" s="359"/>
      <c r="J4325" s="360"/>
      <c r="K4325" s="360"/>
      <c r="L4325" s="22"/>
      <c r="M4325" s="356"/>
      <c r="N4325"/>
      <c r="O4325" s="361"/>
      <c r="P4325" s="356"/>
    </row>
    <row r="4326" spans="1:16">
      <c r="A4326" s="356"/>
      <c r="B4326" s="357"/>
      <c r="C4326" s="356"/>
      <c r="D4326" s="356"/>
      <c r="E4326" s="356"/>
      <c r="F4326" s="356"/>
      <c r="G4326" s="356"/>
      <c r="H4326" s="358"/>
      <c r="I4326" s="359"/>
      <c r="J4326" s="360"/>
      <c r="K4326" s="360"/>
      <c r="L4326" s="22"/>
      <c r="M4326" s="356"/>
      <c r="N4326"/>
      <c r="O4326" s="361"/>
      <c r="P4326" s="356"/>
    </row>
    <row r="4327" spans="1:16">
      <c r="A4327" s="356"/>
      <c r="B4327" s="357"/>
      <c r="C4327" s="356"/>
      <c r="D4327" s="356"/>
      <c r="E4327" s="356"/>
      <c r="F4327" s="356"/>
      <c r="G4327" s="356"/>
      <c r="H4327" s="358"/>
      <c r="I4327" s="359"/>
      <c r="J4327" s="360"/>
      <c r="K4327" s="360"/>
      <c r="L4327" s="22"/>
      <c r="M4327" s="356"/>
      <c r="N4327"/>
      <c r="O4327" s="361"/>
      <c r="P4327" s="356"/>
    </row>
    <row r="4328" spans="1:16">
      <c r="A4328" s="356"/>
      <c r="B4328" s="357"/>
      <c r="C4328" s="356"/>
      <c r="D4328" s="356"/>
      <c r="E4328" s="356"/>
      <c r="F4328" s="356"/>
      <c r="G4328" s="356"/>
      <c r="H4328" s="358"/>
      <c r="I4328" s="359"/>
      <c r="J4328" s="360"/>
      <c r="K4328" s="360"/>
      <c r="L4328" s="22"/>
      <c r="M4328" s="356"/>
      <c r="N4328"/>
      <c r="O4328" s="361"/>
      <c r="P4328" s="356"/>
    </row>
    <row r="4329" spans="1:16">
      <c r="A4329" s="356"/>
      <c r="B4329" s="357"/>
      <c r="C4329" s="356"/>
      <c r="D4329" s="356"/>
      <c r="E4329" s="356"/>
      <c r="F4329" s="356"/>
      <c r="G4329" s="356"/>
      <c r="H4329" s="358"/>
      <c r="I4329" s="359"/>
      <c r="J4329" s="360"/>
      <c r="K4329" s="360"/>
      <c r="L4329" s="22"/>
      <c r="M4329" s="356"/>
      <c r="N4329"/>
      <c r="O4329" s="361"/>
      <c r="P4329" s="356"/>
    </row>
    <row r="4330" spans="1:16">
      <c r="A4330" s="356"/>
      <c r="B4330" s="357"/>
      <c r="C4330" s="356"/>
      <c r="D4330" s="356"/>
      <c r="E4330" s="356"/>
      <c r="F4330" s="356"/>
      <c r="G4330" s="356"/>
      <c r="H4330" s="358"/>
      <c r="I4330" s="359"/>
      <c r="J4330" s="360"/>
      <c r="K4330" s="360"/>
      <c r="L4330" s="22"/>
      <c r="M4330" s="356"/>
      <c r="N4330"/>
      <c r="O4330" s="361"/>
      <c r="P4330" s="356"/>
    </row>
    <row r="4331" spans="1:16">
      <c r="A4331" s="356"/>
      <c r="B4331" s="357"/>
      <c r="C4331" s="356"/>
      <c r="D4331" s="356"/>
      <c r="E4331" s="356"/>
      <c r="F4331" s="356"/>
      <c r="G4331" s="356"/>
      <c r="H4331" s="358"/>
      <c r="I4331" s="359"/>
      <c r="J4331" s="360"/>
      <c r="K4331" s="360"/>
      <c r="L4331" s="22"/>
      <c r="M4331" s="356"/>
      <c r="N4331"/>
      <c r="O4331" s="361"/>
      <c r="P4331" s="356"/>
    </row>
    <row r="4332" spans="1:16">
      <c r="A4332" s="356"/>
      <c r="B4332" s="357"/>
      <c r="C4332" s="356"/>
      <c r="D4332" s="356"/>
      <c r="E4332" s="356"/>
      <c r="F4332" s="356"/>
      <c r="G4332" s="356"/>
      <c r="H4332" s="358"/>
      <c r="I4332" s="359"/>
      <c r="J4332" s="360"/>
      <c r="K4332" s="360"/>
      <c r="L4332" s="22"/>
      <c r="M4332" s="356"/>
      <c r="N4332"/>
      <c r="O4332" s="361"/>
      <c r="P4332" s="356"/>
    </row>
    <row r="4333" spans="1:16">
      <c r="A4333" s="356"/>
      <c r="B4333" s="357"/>
      <c r="C4333" s="356"/>
      <c r="D4333" s="356"/>
      <c r="E4333" s="356"/>
      <c r="F4333" s="356"/>
      <c r="G4333" s="356"/>
      <c r="H4333" s="358"/>
      <c r="I4333" s="359"/>
      <c r="J4333" s="360"/>
      <c r="K4333" s="360"/>
      <c r="L4333" s="22"/>
      <c r="M4333" s="356"/>
      <c r="N4333"/>
      <c r="O4333" s="361"/>
      <c r="P4333" s="356"/>
    </row>
    <row r="4334" spans="1:16">
      <c r="A4334" s="356"/>
      <c r="B4334" s="357"/>
      <c r="C4334" s="356"/>
      <c r="D4334" s="356"/>
      <c r="E4334" s="356"/>
      <c r="F4334" s="356"/>
      <c r="G4334" s="356"/>
      <c r="H4334" s="358"/>
      <c r="I4334" s="359"/>
      <c r="J4334" s="360"/>
      <c r="K4334" s="360"/>
      <c r="L4334" s="22"/>
      <c r="M4334" s="356"/>
      <c r="N4334"/>
      <c r="O4334" s="361"/>
      <c r="P4334" s="356"/>
    </row>
    <row r="4335" spans="1:16">
      <c r="A4335" s="356"/>
      <c r="B4335" s="357"/>
      <c r="C4335" s="356"/>
      <c r="D4335" s="356"/>
      <c r="E4335" s="356"/>
      <c r="F4335" s="356"/>
      <c r="G4335" s="356"/>
      <c r="H4335" s="358"/>
      <c r="I4335" s="359"/>
      <c r="J4335" s="360"/>
      <c r="K4335" s="360"/>
      <c r="L4335" s="22"/>
      <c r="M4335" s="356"/>
      <c r="N4335"/>
      <c r="O4335" s="361"/>
      <c r="P4335" s="356"/>
    </row>
    <row r="4336" spans="1:16">
      <c r="A4336" s="356"/>
      <c r="B4336" s="357"/>
      <c r="C4336" s="356"/>
      <c r="D4336" s="356"/>
      <c r="E4336" s="356"/>
      <c r="F4336" s="356"/>
      <c r="G4336" s="356"/>
      <c r="H4336" s="358"/>
      <c r="I4336" s="359"/>
      <c r="J4336" s="360"/>
      <c r="K4336" s="360"/>
      <c r="L4336" s="22"/>
      <c r="M4336" s="356"/>
      <c r="N4336"/>
      <c r="O4336" s="361"/>
      <c r="P4336" s="356"/>
    </row>
    <row r="4337" spans="1:16">
      <c r="A4337" s="356"/>
      <c r="B4337" s="357"/>
      <c r="C4337" s="356"/>
      <c r="D4337" s="356"/>
      <c r="E4337" s="356"/>
      <c r="F4337" s="356"/>
      <c r="G4337" s="356"/>
      <c r="H4337" s="358"/>
      <c r="I4337" s="359"/>
      <c r="J4337" s="360"/>
      <c r="K4337" s="360"/>
      <c r="L4337" s="22"/>
      <c r="M4337" s="356"/>
      <c r="N4337"/>
      <c r="O4337" s="361"/>
      <c r="P4337" s="356"/>
    </row>
    <row r="4338" spans="1:16">
      <c r="A4338" s="356"/>
      <c r="B4338" s="357"/>
      <c r="C4338" s="356"/>
      <c r="D4338" s="356"/>
      <c r="E4338" s="356"/>
      <c r="F4338" s="356"/>
      <c r="G4338" s="356"/>
      <c r="H4338" s="358"/>
      <c r="I4338" s="359"/>
      <c r="J4338" s="360"/>
      <c r="K4338" s="360"/>
      <c r="L4338" s="22"/>
      <c r="M4338" s="356"/>
      <c r="N4338"/>
      <c r="O4338" s="361"/>
      <c r="P4338" s="356"/>
    </row>
    <row r="4339" spans="1:16">
      <c r="A4339" s="356"/>
      <c r="B4339" s="357"/>
      <c r="C4339" s="356"/>
      <c r="D4339" s="356"/>
      <c r="E4339" s="356"/>
      <c r="F4339" s="356"/>
      <c r="G4339" s="356"/>
      <c r="H4339" s="358"/>
      <c r="I4339" s="359"/>
      <c r="J4339" s="360"/>
      <c r="K4339" s="360"/>
      <c r="L4339" s="22"/>
      <c r="M4339" s="356"/>
      <c r="N4339"/>
      <c r="O4339" s="361"/>
      <c r="P4339" s="356"/>
    </row>
    <row r="4340" spans="1:16">
      <c r="A4340" s="356"/>
      <c r="B4340" s="357"/>
      <c r="C4340" s="356"/>
      <c r="D4340" s="356"/>
      <c r="E4340" s="356"/>
      <c r="F4340" s="356"/>
      <c r="G4340" s="356"/>
      <c r="H4340" s="358"/>
      <c r="I4340" s="359"/>
      <c r="J4340" s="360"/>
      <c r="K4340" s="360"/>
      <c r="L4340" s="22"/>
      <c r="M4340" s="356"/>
      <c r="N4340"/>
      <c r="O4340" s="361"/>
      <c r="P4340" s="356"/>
    </row>
    <row r="4341" spans="1:16">
      <c r="A4341" s="356"/>
      <c r="B4341" s="357"/>
      <c r="C4341" s="356"/>
      <c r="D4341" s="356"/>
      <c r="E4341" s="356"/>
      <c r="F4341" s="356"/>
      <c r="G4341" s="356"/>
      <c r="H4341" s="358"/>
      <c r="I4341" s="359"/>
      <c r="J4341" s="360"/>
      <c r="K4341" s="360"/>
      <c r="L4341" s="22"/>
      <c r="M4341" s="356"/>
      <c r="N4341"/>
      <c r="O4341" s="361"/>
      <c r="P4341" s="356"/>
    </row>
    <row r="4342" spans="1:16">
      <c r="A4342" s="356"/>
      <c r="B4342" s="357"/>
      <c r="C4342" s="356"/>
      <c r="D4342" s="356"/>
      <c r="E4342" s="356"/>
      <c r="F4342" s="356"/>
      <c r="G4342" s="356"/>
      <c r="H4342" s="358"/>
      <c r="I4342" s="359"/>
      <c r="J4342" s="360"/>
      <c r="K4342" s="360"/>
      <c r="L4342" s="22"/>
      <c r="M4342" s="356"/>
      <c r="N4342"/>
      <c r="O4342" s="361"/>
      <c r="P4342" s="356"/>
    </row>
    <row r="4343" spans="1:16">
      <c r="A4343" s="356"/>
      <c r="B4343" s="357"/>
      <c r="C4343" s="356"/>
      <c r="D4343" s="356"/>
      <c r="E4343" s="356"/>
      <c r="F4343" s="356"/>
      <c r="G4343" s="356"/>
      <c r="H4343" s="358"/>
      <c r="I4343" s="359"/>
      <c r="J4343" s="360"/>
      <c r="K4343" s="360"/>
      <c r="L4343" s="22"/>
      <c r="M4343" s="356"/>
      <c r="N4343"/>
      <c r="O4343" s="361"/>
      <c r="P4343" s="356"/>
    </row>
    <row r="4344" spans="1:16">
      <c r="A4344" s="356"/>
      <c r="B4344" s="357"/>
      <c r="C4344" s="356"/>
      <c r="D4344" s="356"/>
      <c r="E4344" s="356"/>
      <c r="F4344" s="356"/>
      <c r="G4344" s="356"/>
      <c r="H4344" s="358"/>
      <c r="I4344" s="359"/>
      <c r="J4344" s="360"/>
      <c r="K4344" s="360"/>
      <c r="L4344" s="22"/>
      <c r="M4344" s="356"/>
      <c r="N4344"/>
      <c r="O4344" s="361"/>
      <c r="P4344" s="356"/>
    </row>
    <row r="4345" spans="1:16">
      <c r="A4345" s="356"/>
      <c r="B4345" s="357"/>
      <c r="C4345" s="356"/>
      <c r="D4345" s="356"/>
      <c r="E4345" s="356"/>
      <c r="F4345" s="356"/>
      <c r="G4345" s="356"/>
      <c r="H4345" s="358"/>
      <c r="I4345" s="359"/>
      <c r="J4345" s="360"/>
      <c r="K4345" s="360"/>
      <c r="L4345" s="22"/>
      <c r="M4345" s="356"/>
      <c r="N4345"/>
      <c r="O4345" s="361"/>
      <c r="P4345" s="356"/>
    </row>
    <row r="4346" spans="1:16">
      <c r="A4346" s="356"/>
      <c r="B4346" s="357"/>
      <c r="C4346" s="356"/>
      <c r="D4346" s="356"/>
      <c r="E4346" s="356"/>
      <c r="F4346" s="356"/>
      <c r="G4346" s="356"/>
      <c r="H4346" s="358"/>
      <c r="I4346" s="359"/>
      <c r="J4346" s="360"/>
      <c r="K4346" s="360"/>
      <c r="L4346" s="22"/>
      <c r="M4346" s="356"/>
      <c r="N4346"/>
      <c r="O4346" s="361"/>
      <c r="P4346" s="356"/>
    </row>
    <row r="4347" spans="1:16">
      <c r="A4347" s="356"/>
      <c r="B4347" s="357"/>
      <c r="C4347" s="356"/>
      <c r="D4347" s="356"/>
      <c r="E4347" s="356"/>
      <c r="F4347" s="356"/>
      <c r="G4347" s="356"/>
      <c r="H4347" s="358"/>
      <c r="I4347" s="359"/>
      <c r="J4347" s="360"/>
      <c r="K4347" s="360"/>
      <c r="L4347" s="22"/>
      <c r="M4347" s="356"/>
      <c r="N4347"/>
      <c r="O4347" s="361"/>
      <c r="P4347" s="356"/>
    </row>
    <row r="4348" spans="1:16">
      <c r="A4348" s="356"/>
      <c r="B4348" s="357"/>
      <c r="C4348" s="356"/>
      <c r="D4348" s="356"/>
      <c r="E4348" s="356"/>
      <c r="F4348" s="356"/>
      <c r="G4348" s="356"/>
      <c r="H4348" s="358"/>
      <c r="I4348" s="359"/>
      <c r="J4348" s="360"/>
      <c r="K4348" s="360"/>
      <c r="L4348" s="22"/>
      <c r="M4348" s="356"/>
      <c r="N4348"/>
      <c r="O4348" s="361"/>
      <c r="P4348" s="356"/>
    </row>
    <row r="4349" spans="1:16">
      <c r="A4349" s="356"/>
      <c r="B4349" s="357"/>
      <c r="C4349" s="356"/>
      <c r="D4349" s="356"/>
      <c r="E4349" s="356"/>
      <c r="F4349" s="356"/>
      <c r="G4349" s="356"/>
      <c r="H4349" s="358"/>
      <c r="I4349" s="359"/>
      <c r="J4349" s="360"/>
      <c r="K4349" s="360"/>
      <c r="L4349" s="22"/>
      <c r="M4349" s="356"/>
      <c r="N4349"/>
      <c r="O4349" s="361"/>
      <c r="P4349" s="356"/>
    </row>
    <row r="4350" spans="1:16">
      <c r="A4350" s="356"/>
      <c r="B4350" s="357"/>
      <c r="C4350" s="356"/>
      <c r="D4350" s="356"/>
      <c r="E4350" s="356"/>
      <c r="F4350" s="356"/>
      <c r="G4350" s="356"/>
      <c r="H4350" s="358"/>
      <c r="I4350" s="359"/>
      <c r="J4350" s="360"/>
      <c r="K4350" s="360"/>
      <c r="L4350" s="22"/>
      <c r="M4350" s="356"/>
      <c r="N4350"/>
      <c r="O4350" s="361"/>
      <c r="P4350" s="356"/>
    </row>
    <row r="4351" spans="1:16">
      <c r="A4351" s="356"/>
      <c r="B4351" s="357"/>
      <c r="C4351" s="356"/>
      <c r="D4351" s="356"/>
      <c r="E4351" s="356"/>
      <c r="F4351" s="356"/>
      <c r="G4351" s="356"/>
      <c r="H4351" s="358"/>
      <c r="I4351" s="359"/>
      <c r="J4351" s="360"/>
      <c r="K4351" s="360"/>
      <c r="L4351" s="22"/>
      <c r="M4351" s="356"/>
      <c r="N4351"/>
      <c r="O4351" s="361"/>
      <c r="P4351" s="356"/>
    </row>
    <row r="4352" spans="1:16">
      <c r="A4352" s="356"/>
      <c r="B4352" s="357"/>
      <c r="C4352" s="356"/>
      <c r="D4352" s="356"/>
      <c r="E4352" s="356"/>
      <c r="F4352" s="356"/>
      <c r="G4352" s="356"/>
      <c r="H4352" s="358"/>
      <c r="I4352" s="359"/>
      <c r="J4352" s="360"/>
      <c r="K4352" s="360"/>
      <c r="L4352" s="22"/>
      <c r="M4352" s="356"/>
      <c r="N4352"/>
      <c r="O4352" s="361"/>
      <c r="P4352" s="356"/>
    </row>
    <row r="4353" spans="1:16">
      <c r="A4353" s="356"/>
      <c r="B4353" s="357"/>
      <c r="C4353" s="356"/>
      <c r="D4353" s="356"/>
      <c r="E4353" s="356"/>
      <c r="F4353" s="356"/>
      <c r="G4353" s="356"/>
      <c r="H4353" s="358"/>
      <c r="I4353" s="359"/>
      <c r="J4353" s="360"/>
      <c r="K4353" s="360"/>
      <c r="L4353" s="22"/>
      <c r="M4353" s="356"/>
      <c r="N4353"/>
      <c r="O4353" s="361"/>
      <c r="P4353" s="356"/>
    </row>
    <row r="4354" spans="1:16">
      <c r="A4354" s="356"/>
      <c r="B4354" s="357"/>
      <c r="C4354" s="356"/>
      <c r="D4354" s="356"/>
      <c r="E4354" s="356"/>
      <c r="F4354" s="356"/>
      <c r="G4354" s="356"/>
      <c r="H4354" s="358"/>
      <c r="I4354" s="359"/>
      <c r="J4354" s="360"/>
      <c r="K4354" s="360"/>
      <c r="L4354" s="22"/>
      <c r="M4354" s="356"/>
      <c r="N4354"/>
      <c r="O4354" s="361"/>
      <c r="P4354" s="356"/>
    </row>
    <row r="4355" spans="1:16">
      <c r="A4355" s="356"/>
      <c r="B4355" s="357"/>
      <c r="C4355" s="356"/>
      <c r="D4355" s="356"/>
      <c r="E4355" s="356"/>
      <c r="F4355" s="356"/>
      <c r="G4355" s="356"/>
      <c r="H4355" s="358"/>
      <c r="I4355" s="359"/>
      <c r="J4355" s="360"/>
      <c r="K4355" s="360"/>
      <c r="L4355" s="22"/>
      <c r="M4355" s="356"/>
      <c r="N4355"/>
      <c r="O4355" s="361"/>
      <c r="P4355" s="356"/>
    </row>
    <row r="4356" spans="1:16">
      <c r="A4356" s="356"/>
      <c r="B4356" s="357"/>
      <c r="C4356" s="356"/>
      <c r="D4356" s="356"/>
      <c r="E4356" s="356"/>
      <c r="F4356" s="356"/>
      <c r="G4356" s="356"/>
      <c r="H4356" s="358"/>
      <c r="I4356" s="359"/>
      <c r="J4356" s="360"/>
      <c r="K4356" s="360"/>
      <c r="L4356" s="22"/>
      <c r="M4356" s="356"/>
      <c r="N4356"/>
      <c r="O4356" s="361"/>
      <c r="P4356" s="356"/>
    </row>
    <row r="4357" spans="1:16">
      <c r="A4357" s="356"/>
      <c r="B4357" s="357"/>
      <c r="C4357" s="356"/>
      <c r="D4357" s="356"/>
      <c r="E4357" s="356"/>
      <c r="F4357" s="356"/>
      <c r="G4357" s="356"/>
      <c r="H4357" s="358"/>
      <c r="I4357" s="359"/>
      <c r="J4357" s="360"/>
      <c r="K4357" s="360"/>
      <c r="L4357" s="22"/>
      <c r="M4357" s="356"/>
      <c r="N4357"/>
      <c r="O4357" s="361"/>
      <c r="P4357" s="356"/>
    </row>
    <row r="4358" spans="1:16">
      <c r="A4358" s="356"/>
      <c r="B4358" s="357"/>
      <c r="C4358" s="356"/>
      <c r="D4358" s="356"/>
      <c r="E4358" s="356"/>
      <c r="F4358" s="356"/>
      <c r="G4358" s="356"/>
      <c r="H4358" s="358"/>
      <c r="I4358" s="359"/>
      <c r="J4358" s="360"/>
      <c r="K4358" s="360"/>
      <c r="L4358" s="22"/>
      <c r="M4358" s="356"/>
      <c r="N4358"/>
      <c r="O4358" s="361"/>
      <c r="P4358" s="356"/>
    </row>
    <row r="4359" spans="1:16">
      <c r="A4359" s="356"/>
      <c r="B4359" s="357"/>
      <c r="C4359" s="356"/>
      <c r="D4359" s="356"/>
      <c r="E4359" s="356"/>
      <c r="F4359" s="356"/>
      <c r="G4359" s="356"/>
      <c r="H4359" s="358"/>
      <c r="I4359" s="359"/>
      <c r="J4359" s="360"/>
      <c r="K4359" s="360"/>
      <c r="L4359" s="22"/>
      <c r="M4359" s="356"/>
      <c r="N4359"/>
      <c r="O4359" s="361"/>
      <c r="P4359" s="356"/>
    </row>
    <row r="4360" spans="1:16">
      <c r="A4360" s="356"/>
      <c r="B4360" s="357"/>
      <c r="C4360" s="356"/>
      <c r="D4360" s="356"/>
      <c r="E4360" s="356"/>
      <c r="F4360" s="356"/>
      <c r="G4360" s="356"/>
      <c r="H4360" s="358"/>
      <c r="I4360" s="359"/>
      <c r="J4360" s="360"/>
      <c r="K4360" s="360"/>
      <c r="L4360" s="22"/>
      <c r="M4360" s="356"/>
      <c r="N4360"/>
      <c r="O4360" s="361"/>
      <c r="P4360" s="356"/>
    </row>
    <row r="4361" spans="1:16">
      <c r="A4361" s="356"/>
      <c r="B4361" s="357"/>
      <c r="C4361" s="356"/>
      <c r="D4361" s="356"/>
      <c r="E4361" s="356"/>
      <c r="F4361" s="356"/>
      <c r="G4361" s="356"/>
      <c r="H4361" s="358"/>
      <c r="I4361" s="359"/>
      <c r="J4361" s="360"/>
      <c r="K4361" s="360"/>
      <c r="L4361" s="22"/>
      <c r="M4361" s="356"/>
      <c r="N4361"/>
      <c r="O4361" s="361"/>
      <c r="P4361" s="356"/>
    </row>
    <row r="4362" spans="1:16">
      <c r="A4362" s="356"/>
      <c r="B4362" s="357"/>
      <c r="C4362" s="356"/>
      <c r="D4362" s="356"/>
      <c r="E4362" s="356"/>
      <c r="F4362" s="356"/>
      <c r="G4362" s="356"/>
      <c r="H4362" s="358"/>
      <c r="I4362" s="359"/>
      <c r="J4362" s="360"/>
      <c r="K4362" s="360"/>
      <c r="L4362" s="22"/>
      <c r="M4362" s="356"/>
      <c r="N4362"/>
      <c r="O4362" s="361"/>
      <c r="P4362" s="356"/>
    </row>
    <row r="4363" spans="1:16">
      <c r="A4363" s="356"/>
      <c r="B4363" s="357"/>
      <c r="C4363" s="356"/>
      <c r="D4363" s="356"/>
      <c r="E4363" s="356"/>
      <c r="F4363" s="356"/>
      <c r="G4363" s="356"/>
      <c r="H4363" s="358"/>
      <c r="I4363" s="359"/>
      <c r="J4363" s="360"/>
      <c r="K4363" s="360"/>
      <c r="L4363" s="22"/>
      <c r="M4363" s="356"/>
      <c r="N4363"/>
      <c r="O4363" s="361"/>
      <c r="P4363" s="356"/>
    </row>
    <row r="4364" spans="1:16">
      <c r="A4364" s="356"/>
      <c r="B4364" s="357"/>
      <c r="C4364" s="356"/>
      <c r="D4364" s="356"/>
      <c r="E4364" s="356"/>
      <c r="F4364" s="356"/>
      <c r="G4364" s="356"/>
      <c r="H4364" s="358"/>
      <c r="I4364" s="359"/>
      <c r="J4364" s="360"/>
      <c r="K4364" s="360"/>
      <c r="L4364" s="22"/>
      <c r="M4364" s="356"/>
      <c r="N4364"/>
      <c r="O4364" s="361"/>
      <c r="P4364" s="356"/>
    </row>
    <row r="4365" spans="1:16">
      <c r="A4365" s="356"/>
      <c r="B4365" s="357"/>
      <c r="C4365" s="356"/>
      <c r="D4365" s="356"/>
      <c r="E4365" s="356"/>
      <c r="F4365" s="356"/>
      <c r="G4365" s="356"/>
      <c r="H4365" s="358"/>
      <c r="I4365" s="359"/>
      <c r="J4365" s="360"/>
      <c r="K4365" s="360"/>
      <c r="L4365" s="22"/>
      <c r="M4365" s="356"/>
      <c r="N4365"/>
      <c r="O4365" s="361"/>
      <c r="P4365" s="356"/>
    </row>
    <row r="4366" spans="1:16">
      <c r="A4366" s="356"/>
      <c r="B4366" s="357"/>
      <c r="C4366" s="356"/>
      <c r="D4366" s="356"/>
      <c r="E4366" s="356"/>
      <c r="F4366" s="356"/>
      <c r="G4366" s="356"/>
      <c r="H4366" s="358"/>
      <c r="I4366" s="359"/>
      <c r="J4366" s="360"/>
      <c r="K4366" s="360"/>
      <c r="L4366" s="22"/>
      <c r="M4366" s="356"/>
      <c r="N4366"/>
      <c r="O4366" s="361"/>
      <c r="P4366" s="356"/>
    </row>
    <row r="4367" spans="1:16">
      <c r="A4367" s="356"/>
      <c r="B4367" s="357"/>
      <c r="C4367" s="356"/>
      <c r="D4367" s="356"/>
      <c r="E4367" s="356"/>
      <c r="F4367" s="356"/>
      <c r="G4367" s="356"/>
      <c r="H4367" s="358"/>
      <c r="I4367" s="359"/>
      <c r="J4367" s="360"/>
      <c r="K4367" s="360"/>
      <c r="L4367" s="22"/>
      <c r="M4367" s="356"/>
      <c r="N4367"/>
      <c r="O4367" s="361"/>
      <c r="P4367" s="356"/>
    </row>
    <row r="4368" spans="1:16">
      <c r="A4368" s="356"/>
      <c r="B4368" s="357"/>
      <c r="C4368" s="356"/>
      <c r="D4368" s="356"/>
      <c r="E4368" s="356"/>
      <c r="F4368" s="356"/>
      <c r="G4368" s="356"/>
      <c r="H4368" s="358"/>
      <c r="I4368" s="359"/>
      <c r="J4368" s="360"/>
      <c r="K4368" s="360"/>
      <c r="L4368" s="22"/>
      <c r="M4368" s="356"/>
      <c r="N4368"/>
      <c r="O4368" s="361"/>
      <c r="P4368" s="356"/>
    </row>
    <row r="4369" spans="1:16">
      <c r="A4369" s="356"/>
      <c r="B4369" s="357"/>
      <c r="C4369" s="356"/>
      <c r="D4369" s="356"/>
      <c r="E4369" s="356"/>
      <c r="F4369" s="356"/>
      <c r="G4369" s="356"/>
      <c r="H4369" s="358"/>
      <c r="I4369" s="359"/>
      <c r="J4369" s="360"/>
      <c r="K4369" s="360"/>
      <c r="L4369" s="22"/>
      <c r="M4369" s="356"/>
      <c r="N4369"/>
      <c r="O4369" s="361"/>
      <c r="P4369" s="356"/>
    </row>
    <row r="4370" spans="1:16">
      <c r="A4370" s="356"/>
      <c r="B4370" s="357"/>
      <c r="C4370" s="356"/>
      <c r="D4370" s="356"/>
      <c r="E4370" s="356"/>
      <c r="F4370" s="356"/>
      <c r="G4370" s="356"/>
      <c r="H4370" s="358"/>
      <c r="I4370" s="359"/>
      <c r="J4370" s="360"/>
      <c r="K4370" s="360"/>
      <c r="L4370" s="22"/>
      <c r="M4370" s="356"/>
      <c r="N4370"/>
      <c r="O4370" s="361"/>
      <c r="P4370" s="356"/>
    </row>
    <row r="4371" spans="1:16">
      <c r="A4371" s="356"/>
      <c r="B4371" s="357"/>
      <c r="C4371" s="356"/>
      <c r="D4371" s="356"/>
      <c r="E4371" s="356"/>
      <c r="F4371" s="356"/>
      <c r="G4371" s="356"/>
      <c r="H4371" s="358"/>
      <c r="I4371" s="359"/>
      <c r="J4371" s="360"/>
      <c r="K4371" s="360"/>
      <c r="L4371" s="22"/>
      <c r="M4371" s="356"/>
      <c r="N4371"/>
      <c r="O4371" s="361"/>
      <c r="P4371" s="356"/>
    </row>
    <row r="4372" spans="1:16">
      <c r="A4372" s="356"/>
      <c r="B4372" s="357"/>
      <c r="C4372" s="356"/>
      <c r="D4372" s="356"/>
      <c r="E4372" s="356"/>
      <c r="F4372" s="356"/>
      <c r="G4372" s="356"/>
      <c r="H4372" s="358"/>
      <c r="I4372" s="359"/>
      <c r="J4372" s="360"/>
      <c r="K4372" s="360"/>
      <c r="L4372" s="22"/>
      <c r="M4372" s="356"/>
      <c r="N4372"/>
      <c r="O4372" s="361"/>
      <c r="P4372" s="356"/>
    </row>
    <row r="4373" spans="1:16">
      <c r="A4373" s="356"/>
      <c r="B4373" s="357"/>
      <c r="C4373" s="356"/>
      <c r="D4373" s="356"/>
      <c r="E4373" s="356"/>
      <c r="F4373" s="356"/>
      <c r="G4373" s="356"/>
      <c r="H4373" s="358"/>
      <c r="I4373" s="359"/>
      <c r="J4373" s="360"/>
      <c r="K4373" s="360"/>
      <c r="L4373" s="22"/>
      <c r="M4373" s="356"/>
      <c r="N4373"/>
      <c r="O4373" s="361"/>
      <c r="P4373" s="356"/>
    </row>
    <row r="4374" spans="1:16">
      <c r="A4374" s="356"/>
      <c r="B4374" s="357"/>
      <c r="C4374" s="356"/>
      <c r="D4374" s="356"/>
      <c r="E4374" s="356"/>
      <c r="F4374" s="356"/>
      <c r="G4374" s="356"/>
      <c r="H4374" s="358"/>
      <c r="I4374" s="359"/>
      <c r="J4374" s="360"/>
      <c r="K4374" s="360"/>
      <c r="L4374" s="22"/>
      <c r="M4374" s="356"/>
      <c r="N4374"/>
      <c r="O4374" s="361"/>
      <c r="P4374" s="356"/>
    </row>
    <row r="4375" spans="1:16">
      <c r="A4375" s="356"/>
      <c r="B4375" s="357"/>
      <c r="C4375" s="356"/>
      <c r="D4375" s="356"/>
      <c r="E4375" s="356"/>
      <c r="F4375" s="356"/>
      <c r="G4375" s="356"/>
      <c r="H4375" s="358"/>
      <c r="I4375" s="359"/>
      <c r="J4375" s="360"/>
      <c r="K4375" s="360"/>
      <c r="L4375" s="22"/>
      <c r="M4375" s="356"/>
      <c r="N4375"/>
      <c r="O4375" s="361"/>
      <c r="P4375" s="356"/>
    </row>
    <row r="4376" spans="1:16">
      <c r="A4376" s="356"/>
      <c r="B4376" s="357"/>
      <c r="C4376" s="356"/>
      <c r="D4376" s="356"/>
      <c r="E4376" s="356"/>
      <c r="F4376" s="356"/>
      <c r="G4376" s="356"/>
      <c r="H4376" s="358"/>
      <c r="I4376" s="359"/>
      <c r="J4376" s="360"/>
      <c r="K4376" s="360"/>
      <c r="L4376" s="22"/>
      <c r="M4376" s="356"/>
      <c r="N4376"/>
      <c r="O4376" s="361"/>
      <c r="P4376" s="356"/>
    </row>
    <row r="4377" spans="1:16">
      <c r="A4377" s="356"/>
      <c r="B4377" s="357"/>
      <c r="C4377" s="356"/>
      <c r="D4377" s="356"/>
      <c r="E4377" s="356"/>
      <c r="F4377" s="356"/>
      <c r="G4377" s="356"/>
      <c r="H4377" s="358"/>
      <c r="I4377" s="359"/>
      <c r="J4377" s="360"/>
      <c r="K4377" s="360"/>
      <c r="L4377" s="22"/>
      <c r="M4377" s="356"/>
      <c r="N4377"/>
      <c r="O4377" s="361"/>
      <c r="P4377" s="356"/>
    </row>
    <row r="4378" spans="1:16">
      <c r="A4378" s="356"/>
      <c r="B4378" s="357"/>
      <c r="C4378" s="356"/>
      <c r="D4378" s="356"/>
      <c r="E4378" s="356"/>
      <c r="F4378" s="356"/>
      <c r="G4378" s="356"/>
      <c r="H4378" s="358"/>
      <c r="I4378" s="359"/>
      <c r="J4378" s="360"/>
      <c r="K4378" s="360"/>
      <c r="L4378" s="22"/>
      <c r="M4378" s="356"/>
      <c r="N4378"/>
      <c r="O4378" s="361"/>
      <c r="P4378" s="356"/>
    </row>
    <row r="4379" spans="1:16">
      <c r="A4379" s="356"/>
      <c r="B4379" s="357"/>
      <c r="C4379" s="356"/>
      <c r="D4379" s="356"/>
      <c r="E4379" s="356"/>
      <c r="F4379" s="356"/>
      <c r="G4379" s="356"/>
      <c r="H4379" s="358"/>
      <c r="I4379" s="359"/>
      <c r="J4379" s="360"/>
      <c r="K4379" s="360"/>
      <c r="L4379" s="22"/>
      <c r="M4379" s="356"/>
      <c r="N4379"/>
      <c r="O4379" s="361"/>
      <c r="P4379" s="356"/>
    </row>
    <row r="4380" spans="1:16">
      <c r="A4380" s="356"/>
      <c r="B4380" s="357"/>
      <c r="C4380" s="356"/>
      <c r="D4380" s="356"/>
      <c r="E4380" s="356"/>
      <c r="F4380" s="356"/>
      <c r="G4380" s="356"/>
      <c r="H4380" s="358"/>
      <c r="I4380" s="359"/>
      <c r="J4380" s="360"/>
      <c r="K4380" s="360"/>
      <c r="L4380" s="22"/>
      <c r="M4380" s="356"/>
      <c r="N4380"/>
      <c r="O4380" s="361"/>
      <c r="P4380" s="356"/>
    </row>
    <row r="4381" spans="1:16">
      <c r="A4381" s="356"/>
      <c r="B4381" s="357"/>
      <c r="C4381" s="356"/>
      <c r="D4381" s="356"/>
      <c r="E4381" s="356"/>
      <c r="F4381" s="356"/>
      <c r="G4381" s="356"/>
      <c r="H4381" s="358"/>
      <c r="I4381" s="359"/>
      <c r="J4381" s="360"/>
      <c r="K4381" s="360"/>
      <c r="L4381" s="22"/>
      <c r="M4381" s="356"/>
      <c r="N4381"/>
      <c r="O4381" s="361"/>
      <c r="P4381" s="356"/>
    </row>
    <row r="4382" spans="1:16">
      <c r="A4382" s="356"/>
      <c r="B4382" s="357"/>
      <c r="C4382" s="356"/>
      <c r="D4382" s="356"/>
      <c r="E4382" s="356"/>
      <c r="F4382" s="356"/>
      <c r="G4382" s="356"/>
      <c r="H4382" s="358"/>
      <c r="I4382" s="359"/>
      <c r="J4382" s="360"/>
      <c r="K4382" s="360"/>
      <c r="L4382" s="22"/>
      <c r="M4382" s="356"/>
      <c r="N4382"/>
      <c r="O4382" s="361"/>
      <c r="P4382" s="356"/>
    </row>
    <row r="4383" spans="1:16">
      <c r="A4383" s="356"/>
      <c r="B4383" s="357"/>
      <c r="C4383" s="356"/>
      <c r="D4383" s="356"/>
      <c r="E4383" s="356"/>
      <c r="F4383" s="356"/>
      <c r="G4383" s="356"/>
      <c r="H4383" s="358"/>
      <c r="I4383" s="359"/>
      <c r="J4383" s="360"/>
      <c r="K4383" s="360"/>
      <c r="L4383" s="22"/>
      <c r="M4383" s="356"/>
      <c r="N4383"/>
      <c r="O4383" s="361"/>
      <c r="P4383" s="356"/>
    </row>
    <row r="4384" spans="1:16">
      <c r="A4384" s="356"/>
      <c r="B4384" s="357"/>
      <c r="C4384" s="356"/>
      <c r="D4384" s="356"/>
      <c r="E4384" s="356"/>
      <c r="F4384" s="356"/>
      <c r="G4384" s="356"/>
      <c r="H4384" s="358"/>
      <c r="I4384" s="359"/>
      <c r="J4384" s="360"/>
      <c r="K4384" s="360"/>
      <c r="L4384" s="22"/>
      <c r="M4384" s="356"/>
      <c r="N4384"/>
      <c r="O4384" s="361"/>
      <c r="P4384" s="356"/>
    </row>
    <row r="4385" spans="1:16">
      <c r="A4385" s="356"/>
      <c r="B4385" s="357"/>
      <c r="C4385" s="356"/>
      <c r="D4385" s="356"/>
      <c r="E4385" s="356"/>
      <c r="F4385" s="356"/>
      <c r="G4385" s="356"/>
      <c r="H4385" s="358"/>
      <c r="I4385" s="359"/>
      <c r="J4385" s="360"/>
      <c r="K4385" s="360"/>
      <c r="L4385" s="22"/>
      <c r="M4385" s="356"/>
      <c r="N4385"/>
      <c r="O4385" s="361"/>
      <c r="P4385" s="356"/>
    </row>
    <row r="4386" spans="1:16">
      <c r="A4386" s="356"/>
      <c r="B4386" s="357"/>
      <c r="C4386" s="356"/>
      <c r="D4386" s="356"/>
      <c r="E4386" s="356"/>
      <c r="F4386" s="356"/>
      <c r="G4386" s="356"/>
      <c r="H4386" s="358"/>
      <c r="I4386" s="359"/>
      <c r="J4386" s="360"/>
      <c r="K4386" s="360"/>
      <c r="L4386" s="22"/>
      <c r="M4386" s="356"/>
      <c r="N4386"/>
      <c r="O4386" s="361"/>
      <c r="P4386" s="356"/>
    </row>
    <row r="4387" spans="1:16">
      <c r="A4387" s="356"/>
      <c r="B4387" s="357"/>
      <c r="C4387" s="356"/>
      <c r="D4387" s="356"/>
      <c r="E4387" s="356"/>
      <c r="F4387" s="356"/>
      <c r="G4387" s="356"/>
      <c r="H4387" s="358"/>
      <c r="I4387" s="359"/>
      <c r="J4387" s="360"/>
      <c r="K4387" s="360"/>
      <c r="L4387" s="22"/>
      <c r="M4387" s="356"/>
      <c r="N4387"/>
      <c r="O4387" s="361"/>
      <c r="P4387" s="356"/>
    </row>
    <row r="4388" spans="1:16">
      <c r="A4388" s="356"/>
      <c r="B4388" s="357"/>
      <c r="C4388" s="356"/>
      <c r="D4388" s="356"/>
      <c r="E4388" s="356"/>
      <c r="F4388" s="356"/>
      <c r="G4388" s="356"/>
      <c r="H4388" s="358"/>
      <c r="I4388" s="359"/>
      <c r="J4388" s="360"/>
      <c r="K4388" s="360"/>
      <c r="L4388" s="22"/>
      <c r="M4388" s="356"/>
      <c r="N4388"/>
      <c r="O4388" s="361"/>
      <c r="P4388" s="356"/>
    </row>
    <row r="4389" spans="1:16">
      <c r="A4389" s="356"/>
      <c r="B4389" s="357"/>
      <c r="C4389" s="356"/>
      <c r="D4389" s="356"/>
      <c r="E4389" s="356"/>
      <c r="F4389" s="356"/>
      <c r="G4389" s="356"/>
      <c r="H4389" s="358"/>
      <c r="I4389" s="359"/>
      <c r="J4389" s="360"/>
      <c r="K4389" s="360"/>
      <c r="L4389" s="22"/>
      <c r="M4389" s="356"/>
      <c r="N4389"/>
      <c r="O4389" s="361"/>
      <c r="P4389" s="356"/>
    </row>
    <row r="4390" spans="1:16">
      <c r="A4390" s="356"/>
      <c r="B4390" s="357"/>
      <c r="C4390" s="356"/>
      <c r="D4390" s="356"/>
      <c r="E4390" s="356"/>
      <c r="F4390" s="356"/>
      <c r="G4390" s="356"/>
      <c r="H4390" s="358"/>
      <c r="I4390" s="359"/>
      <c r="J4390" s="360"/>
      <c r="K4390" s="360"/>
      <c r="L4390" s="22"/>
      <c r="M4390" s="356"/>
      <c r="N4390"/>
      <c r="O4390" s="361"/>
      <c r="P4390" s="356"/>
    </row>
    <row r="4391" spans="1:16">
      <c r="A4391" s="356"/>
      <c r="B4391" s="357"/>
      <c r="C4391" s="356"/>
      <c r="D4391" s="356"/>
      <c r="E4391" s="356"/>
      <c r="F4391" s="356"/>
      <c r="G4391" s="356"/>
      <c r="H4391" s="358"/>
      <c r="I4391" s="359"/>
      <c r="J4391" s="360"/>
      <c r="K4391" s="360"/>
      <c r="L4391" s="22"/>
      <c r="M4391" s="356"/>
      <c r="N4391"/>
      <c r="O4391" s="361"/>
      <c r="P4391" s="356"/>
    </row>
    <row r="4392" spans="1:16">
      <c r="A4392" s="356"/>
      <c r="B4392" s="357"/>
      <c r="C4392" s="356"/>
      <c r="D4392" s="356"/>
      <c r="E4392" s="356"/>
      <c r="F4392" s="356"/>
      <c r="G4392" s="356"/>
      <c r="H4392" s="358"/>
      <c r="I4392" s="359"/>
      <c r="J4392" s="360"/>
      <c r="K4392" s="360"/>
      <c r="L4392" s="22"/>
      <c r="M4392" s="356"/>
      <c r="N4392"/>
      <c r="O4392" s="361"/>
      <c r="P4392" s="356"/>
    </row>
    <row r="4393" spans="1:16">
      <c r="A4393" s="356"/>
      <c r="B4393" s="357"/>
      <c r="C4393" s="356"/>
      <c r="D4393" s="356"/>
      <c r="E4393" s="356"/>
      <c r="F4393" s="356"/>
      <c r="G4393" s="356"/>
      <c r="H4393" s="358"/>
      <c r="I4393" s="359"/>
      <c r="J4393" s="360"/>
      <c r="K4393" s="360"/>
      <c r="L4393" s="22"/>
      <c r="M4393" s="356"/>
      <c r="N4393"/>
      <c r="O4393" s="361"/>
      <c r="P4393" s="356"/>
    </row>
    <row r="4394" spans="1:16">
      <c r="A4394" s="356"/>
      <c r="B4394" s="357"/>
      <c r="C4394" s="356"/>
      <c r="D4394" s="356"/>
      <c r="E4394" s="356"/>
      <c r="F4394" s="356"/>
      <c r="G4394" s="356"/>
      <c r="H4394" s="358"/>
      <c r="I4394" s="359"/>
      <c r="J4394" s="360"/>
      <c r="K4394" s="360"/>
      <c r="L4394" s="22"/>
      <c r="M4394" s="356"/>
      <c r="N4394"/>
      <c r="O4394" s="361"/>
      <c r="P4394" s="356"/>
    </row>
    <row r="4395" spans="1:16">
      <c r="A4395" s="356"/>
      <c r="B4395" s="357"/>
      <c r="C4395" s="356"/>
      <c r="D4395" s="356"/>
      <c r="E4395" s="356"/>
      <c r="F4395" s="356"/>
      <c r="G4395" s="356"/>
      <c r="H4395" s="358"/>
      <c r="I4395" s="359"/>
      <c r="J4395" s="360"/>
      <c r="K4395" s="360"/>
      <c r="L4395" s="22"/>
      <c r="M4395" s="356"/>
      <c r="N4395"/>
      <c r="O4395" s="361"/>
      <c r="P4395" s="356"/>
    </row>
    <row r="4396" spans="1:16">
      <c r="A4396" s="356"/>
      <c r="B4396" s="357"/>
      <c r="C4396" s="356"/>
      <c r="D4396" s="356"/>
      <c r="E4396" s="356"/>
      <c r="F4396" s="356"/>
      <c r="G4396" s="356"/>
      <c r="H4396" s="358"/>
      <c r="I4396" s="359"/>
      <c r="J4396" s="360"/>
      <c r="K4396" s="360"/>
      <c r="L4396" s="22"/>
      <c r="M4396" s="356"/>
      <c r="N4396"/>
      <c r="O4396" s="361"/>
      <c r="P4396" s="356"/>
    </row>
    <row r="4397" spans="1:16">
      <c r="A4397" s="356"/>
      <c r="B4397" s="357"/>
      <c r="C4397" s="356"/>
      <c r="D4397" s="356"/>
      <c r="E4397" s="356"/>
      <c r="F4397" s="356"/>
      <c r="G4397" s="356"/>
      <c r="H4397" s="358"/>
      <c r="I4397" s="359"/>
      <c r="J4397" s="360"/>
      <c r="K4397" s="360"/>
      <c r="L4397" s="22"/>
      <c r="M4397" s="356"/>
      <c r="N4397"/>
      <c r="O4397" s="361"/>
      <c r="P4397" s="356"/>
    </row>
    <row r="4398" spans="1:16">
      <c r="A4398" s="356"/>
      <c r="B4398" s="357"/>
      <c r="C4398" s="356"/>
      <c r="D4398" s="356"/>
      <c r="E4398" s="356"/>
      <c r="F4398" s="356"/>
      <c r="G4398" s="356"/>
      <c r="H4398" s="358"/>
      <c r="I4398" s="359"/>
      <c r="J4398" s="360"/>
      <c r="K4398" s="360"/>
      <c r="L4398" s="22"/>
      <c r="M4398" s="356"/>
      <c r="N4398"/>
      <c r="O4398" s="361"/>
      <c r="P4398" s="356"/>
    </row>
    <row r="4399" spans="1:16">
      <c r="A4399" s="356"/>
      <c r="B4399" s="357"/>
      <c r="C4399" s="356"/>
      <c r="D4399" s="356"/>
      <c r="E4399" s="356"/>
      <c r="F4399" s="356"/>
      <c r="G4399" s="356"/>
      <c r="H4399" s="358"/>
      <c r="I4399" s="359"/>
      <c r="J4399" s="360"/>
      <c r="K4399" s="360"/>
      <c r="L4399" s="22"/>
      <c r="M4399" s="356"/>
      <c r="N4399"/>
      <c r="O4399" s="361"/>
      <c r="P4399" s="356"/>
    </row>
    <row r="4400" spans="1:16">
      <c r="A4400" s="356"/>
      <c r="B4400" s="357"/>
      <c r="C4400" s="356"/>
      <c r="D4400" s="356"/>
      <c r="E4400" s="356"/>
      <c r="F4400" s="356"/>
      <c r="G4400" s="356"/>
      <c r="H4400" s="358"/>
      <c r="I4400" s="359"/>
      <c r="J4400" s="360"/>
      <c r="K4400" s="360"/>
      <c r="L4400" s="22"/>
      <c r="M4400" s="356"/>
      <c r="N4400"/>
      <c r="O4400" s="361"/>
      <c r="P4400" s="356"/>
    </row>
    <row r="4401" spans="1:16">
      <c r="A4401" s="356"/>
      <c r="B4401" s="357"/>
      <c r="C4401" s="356"/>
      <c r="D4401" s="356"/>
      <c r="E4401" s="356"/>
      <c r="F4401" s="356"/>
      <c r="G4401" s="356"/>
      <c r="H4401" s="358"/>
      <c r="I4401" s="359"/>
      <c r="J4401" s="360"/>
      <c r="K4401" s="360"/>
      <c r="L4401" s="22"/>
      <c r="M4401" s="356"/>
      <c r="N4401"/>
      <c r="O4401" s="361"/>
      <c r="P4401" s="356"/>
    </row>
    <row r="4402" spans="1:16">
      <c r="A4402" s="356"/>
      <c r="B4402" s="357"/>
      <c r="C4402" s="356"/>
      <c r="D4402" s="356"/>
      <c r="E4402" s="356"/>
      <c r="F4402" s="356"/>
      <c r="G4402" s="356"/>
      <c r="H4402" s="358"/>
      <c r="I4402" s="359"/>
      <c r="J4402" s="360"/>
      <c r="K4402" s="360"/>
      <c r="L4402" s="22"/>
      <c r="M4402" s="356"/>
      <c r="N4402"/>
      <c r="O4402" s="361"/>
      <c r="P4402" s="356"/>
    </row>
    <row r="4403" spans="1:16">
      <c r="A4403" s="356"/>
      <c r="B4403" s="357"/>
      <c r="C4403" s="356"/>
      <c r="D4403" s="356"/>
      <c r="E4403" s="356"/>
      <c r="F4403" s="356"/>
      <c r="G4403" s="356"/>
      <c r="H4403" s="358"/>
      <c r="I4403" s="359"/>
      <c r="J4403" s="360"/>
      <c r="K4403" s="360"/>
      <c r="L4403" s="22"/>
      <c r="M4403" s="356"/>
      <c r="N4403"/>
      <c r="O4403" s="361"/>
      <c r="P4403" s="356"/>
    </row>
    <row r="4404" spans="1:16">
      <c r="A4404" s="356"/>
      <c r="B4404" s="357"/>
      <c r="C4404" s="356"/>
      <c r="D4404" s="356"/>
      <c r="E4404" s="356"/>
      <c r="F4404" s="356"/>
      <c r="G4404" s="356"/>
      <c r="H4404" s="358"/>
      <c r="I4404" s="359"/>
      <c r="J4404" s="360"/>
      <c r="K4404" s="360"/>
      <c r="L4404" s="22"/>
      <c r="M4404" s="356"/>
      <c r="N4404"/>
      <c r="O4404" s="361"/>
      <c r="P4404" s="356"/>
    </row>
    <row r="4405" spans="1:16">
      <c r="A4405" s="356"/>
      <c r="B4405" s="357"/>
      <c r="C4405" s="356"/>
      <c r="D4405" s="356"/>
      <c r="E4405" s="356"/>
      <c r="F4405" s="356"/>
      <c r="G4405" s="356"/>
      <c r="H4405" s="358"/>
      <c r="I4405" s="359"/>
      <c r="J4405" s="360"/>
      <c r="K4405" s="360"/>
      <c r="L4405" s="22"/>
      <c r="M4405" s="356"/>
      <c r="N4405"/>
      <c r="O4405" s="361"/>
      <c r="P4405" s="356"/>
    </row>
    <row r="4406" spans="1:16">
      <c r="A4406" s="356"/>
      <c r="B4406" s="357"/>
      <c r="C4406" s="356"/>
      <c r="D4406" s="356"/>
      <c r="E4406" s="356"/>
      <c r="F4406" s="356"/>
      <c r="G4406" s="356"/>
      <c r="H4406" s="358"/>
      <c r="I4406" s="359"/>
      <c r="J4406" s="360"/>
      <c r="K4406" s="360"/>
      <c r="L4406" s="22"/>
      <c r="M4406" s="356"/>
      <c r="N4406"/>
      <c r="O4406" s="361"/>
      <c r="P4406" s="356"/>
    </row>
    <row r="4407" spans="1:16">
      <c r="A4407" s="356"/>
      <c r="B4407" s="357"/>
      <c r="C4407" s="356"/>
      <c r="D4407" s="356"/>
      <c r="E4407" s="356"/>
      <c r="F4407" s="356"/>
      <c r="G4407" s="356"/>
      <c r="H4407" s="358"/>
      <c r="I4407" s="359"/>
      <c r="J4407" s="360"/>
      <c r="K4407" s="360"/>
      <c r="L4407" s="22"/>
      <c r="M4407" s="356"/>
      <c r="N4407"/>
      <c r="O4407" s="361"/>
      <c r="P4407" s="356"/>
    </row>
    <row r="4408" spans="1:16">
      <c r="A4408" s="356"/>
      <c r="B4408" s="357"/>
      <c r="C4408" s="356"/>
      <c r="D4408" s="356"/>
      <c r="E4408" s="356"/>
      <c r="F4408" s="356"/>
      <c r="G4408" s="356"/>
      <c r="H4408" s="358"/>
      <c r="I4408" s="359"/>
      <c r="J4408" s="360"/>
      <c r="K4408" s="360"/>
      <c r="L4408" s="22"/>
      <c r="M4408" s="356"/>
      <c r="N4408"/>
      <c r="O4408" s="361"/>
      <c r="P4408" s="356"/>
    </row>
    <row r="4409" spans="1:16">
      <c r="A4409" s="356"/>
      <c r="B4409" s="357"/>
      <c r="C4409" s="356"/>
      <c r="D4409" s="356"/>
      <c r="E4409" s="356"/>
      <c r="F4409" s="356"/>
      <c r="G4409" s="356"/>
      <c r="H4409" s="358"/>
      <c r="I4409" s="359"/>
      <c r="J4409" s="360"/>
      <c r="K4409" s="360"/>
      <c r="L4409" s="22"/>
      <c r="M4409" s="356"/>
      <c r="N4409"/>
      <c r="O4409" s="361"/>
      <c r="P4409" s="356"/>
    </row>
    <row r="4410" spans="1:16">
      <c r="A4410" s="356"/>
      <c r="B4410" s="357"/>
      <c r="C4410" s="356"/>
      <c r="D4410" s="356"/>
      <c r="E4410" s="356"/>
      <c r="F4410" s="356"/>
      <c r="G4410" s="356"/>
      <c r="H4410" s="358"/>
      <c r="I4410" s="359"/>
      <c r="J4410" s="360"/>
      <c r="K4410" s="360"/>
      <c r="L4410" s="22"/>
      <c r="M4410" s="356"/>
      <c r="N4410"/>
      <c r="O4410" s="361"/>
      <c r="P4410" s="356"/>
    </row>
    <row r="4411" spans="1:16">
      <c r="A4411" s="356"/>
      <c r="B4411" s="357"/>
      <c r="C4411" s="356"/>
      <c r="D4411" s="356"/>
      <c r="E4411" s="356"/>
      <c r="F4411" s="356"/>
      <c r="G4411" s="356"/>
      <c r="H4411" s="358"/>
      <c r="I4411" s="359"/>
      <c r="J4411" s="360"/>
      <c r="K4411" s="360"/>
      <c r="L4411" s="22"/>
      <c r="M4411" s="356"/>
      <c r="N4411"/>
      <c r="O4411" s="361"/>
      <c r="P4411" s="356"/>
    </row>
    <row r="4412" spans="1:16">
      <c r="A4412" s="356"/>
      <c r="B4412" s="357"/>
      <c r="C4412" s="356"/>
      <c r="D4412" s="356"/>
      <c r="E4412" s="356"/>
      <c r="F4412" s="356"/>
      <c r="G4412" s="356"/>
      <c r="H4412" s="358"/>
      <c r="I4412" s="359"/>
      <c r="J4412" s="360"/>
      <c r="K4412" s="360"/>
      <c r="L4412" s="22"/>
      <c r="M4412" s="356"/>
      <c r="N4412"/>
      <c r="O4412" s="361"/>
      <c r="P4412" s="356"/>
    </row>
    <row r="4413" spans="1:16">
      <c r="A4413" s="356"/>
      <c r="B4413" s="357"/>
      <c r="C4413" s="356"/>
      <c r="D4413" s="356"/>
      <c r="E4413" s="356"/>
      <c r="F4413" s="356"/>
      <c r="G4413" s="356"/>
      <c r="H4413" s="358"/>
      <c r="I4413" s="359"/>
      <c r="J4413" s="360"/>
      <c r="K4413" s="360"/>
      <c r="L4413" s="22"/>
      <c r="M4413" s="356"/>
      <c r="N4413"/>
      <c r="O4413" s="361"/>
      <c r="P4413" s="356"/>
    </row>
    <row r="4414" spans="1:16">
      <c r="A4414" s="356"/>
      <c r="B4414" s="357"/>
      <c r="C4414" s="356"/>
      <c r="D4414" s="356"/>
      <c r="E4414" s="356"/>
      <c r="F4414" s="356"/>
      <c r="G4414" s="356"/>
      <c r="H4414" s="358"/>
      <c r="I4414" s="359"/>
      <c r="J4414" s="360"/>
      <c r="K4414" s="360"/>
      <c r="L4414" s="22"/>
      <c r="M4414" s="356"/>
      <c r="N4414"/>
      <c r="O4414" s="361"/>
      <c r="P4414" s="356"/>
    </row>
    <row r="4415" spans="1:16">
      <c r="A4415" s="356"/>
      <c r="B4415" s="357"/>
      <c r="C4415" s="356"/>
      <c r="D4415" s="356"/>
      <c r="E4415" s="356"/>
      <c r="F4415" s="356"/>
      <c r="G4415" s="356"/>
      <c r="H4415" s="358"/>
      <c r="I4415" s="359"/>
      <c r="J4415" s="360"/>
      <c r="K4415" s="360"/>
      <c r="L4415" s="22"/>
      <c r="M4415" s="356"/>
      <c r="N4415"/>
      <c r="O4415" s="361"/>
      <c r="P4415" s="356"/>
    </row>
    <row r="4416" spans="1:16">
      <c r="A4416" s="356"/>
      <c r="B4416" s="357"/>
      <c r="C4416" s="356"/>
      <c r="D4416" s="356"/>
      <c r="E4416" s="356"/>
      <c r="F4416" s="356"/>
      <c r="G4416" s="356"/>
      <c r="H4416" s="358"/>
      <c r="I4416" s="359"/>
      <c r="J4416" s="360"/>
      <c r="K4416" s="360"/>
      <c r="L4416" s="22"/>
      <c r="M4416" s="356"/>
      <c r="N4416"/>
      <c r="O4416" s="361"/>
      <c r="P4416" s="356"/>
    </row>
    <row r="4417" spans="1:16">
      <c r="A4417" s="356"/>
      <c r="B4417" s="357"/>
      <c r="C4417" s="356"/>
      <c r="D4417" s="356"/>
      <c r="E4417" s="356"/>
      <c r="F4417" s="356"/>
      <c r="G4417" s="356"/>
      <c r="H4417" s="358"/>
      <c r="I4417" s="359"/>
      <c r="J4417" s="360"/>
      <c r="K4417" s="360"/>
      <c r="L4417" s="22"/>
      <c r="M4417" s="356"/>
      <c r="N4417"/>
      <c r="O4417" s="361"/>
      <c r="P4417" s="356"/>
    </row>
    <row r="4418" spans="1:16">
      <c r="A4418" s="356"/>
      <c r="B4418" s="357"/>
      <c r="C4418" s="356"/>
      <c r="D4418" s="356"/>
      <c r="E4418" s="356"/>
      <c r="F4418" s="356"/>
      <c r="G4418" s="356"/>
      <c r="H4418" s="358"/>
      <c r="I4418" s="359"/>
      <c r="J4418" s="360"/>
      <c r="K4418" s="360"/>
      <c r="L4418" s="22"/>
      <c r="M4418" s="356"/>
      <c r="N4418"/>
      <c r="O4418" s="361"/>
      <c r="P4418" s="356"/>
    </row>
    <row r="4419" spans="1:16">
      <c r="A4419" s="356"/>
      <c r="B4419" s="357"/>
      <c r="C4419" s="356"/>
      <c r="D4419" s="356"/>
      <c r="E4419" s="356"/>
      <c r="F4419" s="356"/>
      <c r="G4419" s="356"/>
      <c r="H4419" s="358"/>
      <c r="I4419" s="359"/>
      <c r="J4419" s="360"/>
      <c r="K4419" s="360"/>
      <c r="L4419" s="22"/>
      <c r="M4419" s="356"/>
      <c r="N4419"/>
      <c r="O4419" s="361"/>
      <c r="P4419" s="356"/>
    </row>
    <row r="4420" spans="1:16">
      <c r="A4420" s="356"/>
      <c r="B4420" s="357"/>
      <c r="C4420" s="356"/>
      <c r="D4420" s="356"/>
      <c r="E4420" s="356"/>
      <c r="F4420" s="356"/>
      <c r="G4420" s="356"/>
      <c r="H4420" s="358"/>
      <c r="I4420" s="359"/>
      <c r="J4420" s="360"/>
      <c r="K4420" s="360"/>
      <c r="L4420" s="22"/>
      <c r="M4420" s="356"/>
      <c r="N4420"/>
      <c r="O4420" s="361"/>
      <c r="P4420" s="356"/>
    </row>
    <row r="4421" spans="1:16">
      <c r="A4421" s="356"/>
      <c r="B4421" s="357"/>
      <c r="C4421" s="356"/>
      <c r="D4421" s="356"/>
      <c r="E4421" s="356"/>
      <c r="F4421" s="356"/>
      <c r="G4421" s="356"/>
      <c r="H4421" s="358"/>
      <c r="I4421" s="359"/>
      <c r="J4421" s="360"/>
      <c r="K4421" s="360"/>
      <c r="L4421" s="22"/>
      <c r="M4421" s="356"/>
      <c r="N4421"/>
      <c r="O4421" s="361"/>
      <c r="P4421" s="356"/>
    </row>
    <row r="4422" spans="1:16">
      <c r="A4422" s="356"/>
      <c r="B4422" s="357"/>
      <c r="C4422" s="356"/>
      <c r="D4422" s="356"/>
      <c r="E4422" s="356"/>
      <c r="F4422" s="356"/>
      <c r="G4422" s="356"/>
      <c r="H4422" s="358"/>
      <c r="I4422" s="359"/>
      <c r="J4422" s="360"/>
      <c r="K4422" s="360"/>
      <c r="L4422" s="22"/>
      <c r="M4422" s="356"/>
      <c r="N4422"/>
      <c r="O4422" s="361"/>
      <c r="P4422" s="356"/>
    </row>
    <row r="4423" spans="1:16">
      <c r="A4423" s="356"/>
      <c r="B4423" s="357"/>
      <c r="C4423" s="356"/>
      <c r="D4423" s="356"/>
      <c r="E4423" s="356"/>
      <c r="F4423" s="356"/>
      <c r="G4423" s="356"/>
      <c r="H4423" s="358"/>
      <c r="I4423" s="359"/>
      <c r="J4423" s="360"/>
      <c r="K4423" s="360"/>
      <c r="L4423" s="22"/>
      <c r="M4423" s="356"/>
      <c r="N4423"/>
      <c r="O4423" s="361"/>
      <c r="P4423" s="356"/>
    </row>
    <row r="4424" spans="1:16">
      <c r="A4424" s="356"/>
      <c r="B4424" s="357"/>
      <c r="C4424" s="356"/>
      <c r="D4424" s="356"/>
      <c r="E4424" s="356"/>
      <c r="F4424" s="356"/>
      <c r="G4424" s="356"/>
      <c r="H4424" s="358"/>
      <c r="I4424" s="359"/>
      <c r="J4424" s="360"/>
      <c r="K4424" s="360"/>
      <c r="L4424" s="22"/>
      <c r="M4424" s="356"/>
      <c r="N4424"/>
      <c r="O4424" s="361"/>
      <c r="P4424" s="356"/>
    </row>
    <row r="4425" spans="1:16">
      <c r="A4425" s="356"/>
      <c r="B4425" s="357"/>
      <c r="C4425" s="356"/>
      <c r="D4425" s="356"/>
      <c r="E4425" s="356"/>
      <c r="F4425" s="356"/>
      <c r="G4425" s="356"/>
      <c r="H4425" s="358"/>
      <c r="I4425" s="359"/>
      <c r="J4425" s="360"/>
      <c r="K4425" s="360"/>
      <c r="L4425" s="22"/>
      <c r="M4425" s="356"/>
      <c r="N4425"/>
      <c r="O4425" s="361"/>
      <c r="P4425" s="356"/>
    </row>
    <row r="4426" spans="1:16">
      <c r="A4426" s="356"/>
      <c r="B4426" s="357"/>
      <c r="C4426" s="356"/>
      <c r="D4426" s="356"/>
      <c r="E4426" s="356"/>
      <c r="F4426" s="356"/>
      <c r="G4426" s="356"/>
      <c r="H4426" s="358"/>
      <c r="I4426" s="359"/>
      <c r="J4426" s="360"/>
      <c r="K4426" s="360"/>
      <c r="L4426" s="22"/>
      <c r="M4426" s="356"/>
      <c r="N4426"/>
      <c r="O4426" s="361"/>
      <c r="P4426" s="356"/>
    </row>
    <row r="4427" spans="1:16">
      <c r="A4427" s="356"/>
      <c r="B4427" s="357"/>
      <c r="C4427" s="356"/>
      <c r="D4427" s="356"/>
      <c r="E4427" s="356"/>
      <c r="F4427" s="356"/>
      <c r="G4427" s="356"/>
      <c r="H4427" s="358"/>
      <c r="I4427" s="359"/>
      <c r="J4427" s="360"/>
      <c r="K4427" s="360"/>
      <c r="L4427" s="22"/>
      <c r="M4427" s="356"/>
      <c r="N4427"/>
      <c r="O4427" s="361"/>
      <c r="P4427" s="356"/>
    </row>
    <row r="4428" spans="1:16">
      <c r="A4428" s="356"/>
      <c r="B4428" s="357"/>
      <c r="C4428" s="356"/>
      <c r="D4428" s="356"/>
      <c r="E4428" s="356"/>
      <c r="F4428" s="356"/>
      <c r="G4428" s="356"/>
      <c r="H4428" s="358"/>
      <c r="I4428" s="359"/>
      <c r="J4428" s="360"/>
      <c r="K4428" s="360"/>
      <c r="L4428" s="22"/>
      <c r="M4428" s="356"/>
      <c r="N4428"/>
      <c r="O4428" s="361"/>
      <c r="P4428" s="356"/>
    </row>
    <row r="4429" spans="1:16">
      <c r="A4429" s="356"/>
      <c r="B4429" s="357"/>
      <c r="C4429" s="356"/>
      <c r="D4429" s="356"/>
      <c r="E4429" s="356"/>
      <c r="F4429" s="356"/>
      <c r="G4429" s="356"/>
      <c r="H4429" s="358"/>
      <c r="I4429" s="359"/>
      <c r="J4429" s="360"/>
      <c r="K4429" s="360"/>
      <c r="L4429" s="22"/>
      <c r="M4429" s="356"/>
      <c r="N4429"/>
      <c r="O4429" s="361"/>
      <c r="P4429" s="356"/>
    </row>
    <row r="4430" spans="1:16">
      <c r="A4430" s="356"/>
      <c r="B4430" s="357"/>
      <c r="C4430" s="356"/>
      <c r="D4430" s="356"/>
      <c r="E4430" s="356"/>
      <c r="F4430" s="356"/>
      <c r="G4430" s="356"/>
      <c r="H4430" s="358"/>
      <c r="I4430" s="359"/>
      <c r="J4430" s="360"/>
      <c r="K4430" s="360"/>
      <c r="L4430" s="22"/>
      <c r="M4430" s="356"/>
      <c r="N4430"/>
      <c r="O4430" s="361"/>
      <c r="P4430" s="356"/>
    </row>
    <row r="4431" spans="1:16">
      <c r="A4431" s="356"/>
      <c r="B4431" s="357"/>
      <c r="C4431" s="356"/>
      <c r="D4431" s="356"/>
      <c r="E4431" s="356"/>
      <c r="F4431" s="356"/>
      <c r="G4431" s="356"/>
      <c r="H4431" s="358"/>
      <c r="I4431" s="359"/>
      <c r="J4431" s="360"/>
      <c r="K4431" s="360"/>
      <c r="L4431" s="22"/>
      <c r="M4431" s="356"/>
      <c r="N4431"/>
      <c r="O4431" s="361"/>
      <c r="P4431" s="356"/>
    </row>
    <row r="4432" spans="1:16">
      <c r="A4432" s="356"/>
      <c r="B4432" s="357"/>
      <c r="C4432" s="356"/>
      <c r="D4432" s="356"/>
      <c r="E4432" s="356"/>
      <c r="F4432" s="356"/>
      <c r="G4432" s="356"/>
      <c r="H4432" s="358"/>
      <c r="I4432" s="359"/>
      <c r="J4432" s="360"/>
      <c r="K4432" s="360"/>
      <c r="L4432" s="22"/>
      <c r="M4432" s="356"/>
      <c r="N4432"/>
      <c r="O4432" s="361"/>
      <c r="P4432" s="356"/>
    </row>
    <row r="4433" spans="1:16">
      <c r="A4433" s="356"/>
      <c r="B4433" s="357"/>
      <c r="C4433" s="356"/>
      <c r="D4433" s="356"/>
      <c r="E4433" s="356"/>
      <c r="F4433" s="356"/>
      <c r="G4433" s="356"/>
      <c r="H4433" s="358"/>
      <c r="I4433" s="359"/>
      <c r="J4433" s="360"/>
      <c r="K4433" s="360"/>
      <c r="L4433" s="22"/>
      <c r="M4433" s="356"/>
      <c r="N4433"/>
      <c r="O4433" s="361"/>
      <c r="P4433" s="356"/>
    </row>
    <row r="4434" spans="1:16">
      <c r="A4434" s="356"/>
      <c r="B4434" s="357"/>
      <c r="C4434" s="356"/>
      <c r="D4434" s="356"/>
      <c r="E4434" s="356"/>
      <c r="F4434" s="356"/>
      <c r="G4434" s="356"/>
      <c r="H4434" s="358"/>
      <c r="I4434" s="359"/>
      <c r="J4434" s="360"/>
      <c r="K4434" s="360"/>
      <c r="L4434" s="22"/>
      <c r="M4434" s="356"/>
      <c r="N4434"/>
      <c r="O4434" s="361"/>
      <c r="P4434" s="356"/>
    </row>
    <row r="4435" spans="1:16">
      <c r="A4435" s="356"/>
      <c r="B4435" s="357"/>
      <c r="C4435" s="356"/>
      <c r="D4435" s="356"/>
      <c r="E4435" s="356"/>
      <c r="F4435" s="356"/>
      <c r="G4435" s="356"/>
      <c r="H4435" s="358"/>
      <c r="I4435" s="359"/>
      <c r="J4435" s="360"/>
      <c r="K4435" s="360"/>
      <c r="L4435" s="22"/>
      <c r="M4435" s="356"/>
      <c r="N4435"/>
      <c r="O4435" s="361"/>
      <c r="P4435" s="356"/>
    </row>
    <row r="4436" spans="1:16">
      <c r="A4436" s="356"/>
      <c r="B4436" s="357"/>
      <c r="C4436" s="356"/>
      <c r="D4436" s="356"/>
      <c r="E4436" s="356"/>
      <c r="F4436" s="356"/>
      <c r="G4436" s="356"/>
      <c r="H4436" s="358"/>
      <c r="I4436" s="359"/>
      <c r="J4436" s="360"/>
      <c r="K4436" s="360"/>
      <c r="L4436" s="22"/>
      <c r="M4436" s="356"/>
      <c r="N4436"/>
      <c r="O4436" s="361"/>
      <c r="P4436" s="356"/>
    </row>
    <row r="4437" spans="1:16">
      <c r="A4437" s="356"/>
      <c r="B4437" s="357"/>
      <c r="C4437" s="356"/>
      <c r="D4437" s="356"/>
      <c r="E4437" s="356"/>
      <c r="F4437" s="356"/>
      <c r="G4437" s="356"/>
      <c r="H4437" s="358"/>
      <c r="I4437" s="359"/>
      <c r="J4437" s="360"/>
      <c r="K4437" s="360"/>
      <c r="L4437" s="22"/>
      <c r="M4437" s="356"/>
      <c r="N4437"/>
      <c r="O4437" s="361"/>
      <c r="P4437" s="356"/>
    </row>
    <row r="4438" spans="1:16">
      <c r="A4438" s="356"/>
      <c r="B4438" s="357"/>
      <c r="C4438" s="356"/>
      <c r="D4438" s="356"/>
      <c r="E4438" s="356"/>
      <c r="F4438" s="356"/>
      <c r="G4438" s="356"/>
      <c r="H4438" s="358"/>
      <c r="I4438" s="359"/>
      <c r="J4438" s="360"/>
      <c r="K4438" s="360"/>
      <c r="L4438" s="22"/>
      <c r="M4438" s="356"/>
      <c r="N4438"/>
      <c r="O4438" s="361"/>
      <c r="P4438" s="356"/>
    </row>
    <row r="4439" spans="1:16">
      <c r="A4439" s="356"/>
      <c r="B4439" s="357"/>
      <c r="C4439" s="356"/>
      <c r="D4439" s="356"/>
      <c r="E4439" s="356"/>
      <c r="F4439" s="356"/>
      <c r="G4439" s="356"/>
      <c r="H4439" s="358"/>
      <c r="I4439" s="359"/>
      <c r="J4439" s="360"/>
      <c r="K4439" s="360"/>
      <c r="L4439" s="22"/>
      <c r="M4439" s="356"/>
      <c r="N4439"/>
      <c r="O4439" s="361"/>
      <c r="P4439" s="356"/>
    </row>
    <row r="4440" spans="1:16">
      <c r="A4440" s="356"/>
      <c r="B4440" s="357"/>
      <c r="C4440" s="356"/>
      <c r="D4440" s="356"/>
      <c r="E4440" s="356"/>
      <c r="F4440" s="356"/>
      <c r="G4440" s="356"/>
      <c r="H4440" s="358"/>
      <c r="I4440" s="359"/>
      <c r="J4440" s="360"/>
      <c r="K4440" s="360"/>
      <c r="L4440" s="22"/>
      <c r="M4440" s="356"/>
      <c r="N4440"/>
      <c r="O4440" s="361"/>
      <c r="P4440" s="356"/>
    </row>
    <row r="4441" spans="1:16">
      <c r="A4441" s="356"/>
      <c r="B4441" s="357"/>
      <c r="C4441" s="356"/>
      <c r="D4441" s="356"/>
      <c r="E4441" s="356"/>
      <c r="F4441" s="356"/>
      <c r="G4441" s="356"/>
      <c r="H4441" s="358"/>
      <c r="I4441" s="359"/>
      <c r="J4441" s="360"/>
      <c r="K4441" s="360"/>
      <c r="L4441" s="22"/>
      <c r="M4441" s="356"/>
      <c r="N4441"/>
      <c r="O4441" s="361"/>
      <c r="P4441" s="356"/>
    </row>
    <row r="4442" spans="1:16">
      <c r="A4442" s="356"/>
      <c r="B4442" s="357"/>
      <c r="C4442" s="356"/>
      <c r="D4442" s="356"/>
      <c r="E4442" s="356"/>
      <c r="F4442" s="356"/>
      <c r="G4442" s="356"/>
      <c r="H4442" s="358"/>
      <c r="I4442" s="359"/>
      <c r="J4442" s="360"/>
      <c r="K4442" s="360"/>
      <c r="L4442" s="22"/>
      <c r="M4442" s="356"/>
      <c r="N4442"/>
      <c r="O4442" s="361"/>
      <c r="P4442" s="356"/>
    </row>
    <row r="4443" spans="1:16">
      <c r="A4443" s="356"/>
      <c r="B4443" s="357"/>
      <c r="C4443" s="356"/>
      <c r="D4443" s="356"/>
      <c r="E4443" s="356"/>
      <c r="F4443" s="356"/>
      <c r="G4443" s="356"/>
      <c r="H4443" s="358"/>
      <c r="I4443" s="359"/>
      <c r="J4443" s="360"/>
      <c r="K4443" s="360"/>
      <c r="L4443" s="22"/>
      <c r="M4443" s="356"/>
      <c r="N4443"/>
      <c r="O4443" s="361"/>
      <c r="P4443" s="356"/>
    </row>
    <row r="4444" spans="1:16">
      <c r="A4444" s="356"/>
      <c r="B4444" s="357"/>
      <c r="C4444" s="356"/>
      <c r="D4444" s="356"/>
      <c r="E4444" s="356"/>
      <c r="F4444" s="356"/>
      <c r="G4444" s="356"/>
      <c r="H4444" s="358"/>
      <c r="I4444" s="359"/>
      <c r="J4444" s="360"/>
      <c r="K4444" s="360"/>
      <c r="L4444" s="22"/>
      <c r="M4444" s="356"/>
      <c r="N4444"/>
      <c r="O4444" s="361"/>
      <c r="P4444" s="356"/>
    </row>
    <row r="4445" spans="1:16">
      <c r="A4445" s="356"/>
      <c r="B4445" s="357"/>
      <c r="C4445" s="356"/>
      <c r="D4445" s="356"/>
      <c r="E4445" s="356"/>
      <c r="F4445" s="356"/>
      <c r="G4445" s="356"/>
      <c r="H4445" s="358"/>
      <c r="I4445" s="359"/>
      <c r="J4445" s="360"/>
      <c r="K4445" s="360"/>
      <c r="L4445" s="22"/>
      <c r="M4445" s="356"/>
      <c r="N4445"/>
      <c r="O4445" s="361"/>
      <c r="P4445" s="356"/>
    </row>
    <row r="4446" spans="1:16">
      <c r="A4446" s="356"/>
      <c r="B4446" s="357"/>
      <c r="C4446" s="356"/>
      <c r="D4446" s="356"/>
      <c r="E4446" s="356"/>
      <c r="F4446" s="356"/>
      <c r="G4446" s="356"/>
      <c r="H4446" s="358"/>
      <c r="I4446" s="359"/>
      <c r="J4446" s="360"/>
      <c r="K4446" s="360"/>
      <c r="L4446" s="22"/>
      <c r="M4446" s="356"/>
      <c r="N4446"/>
      <c r="O4446" s="361"/>
      <c r="P4446" s="356"/>
    </row>
    <row r="4447" spans="1:16">
      <c r="A4447" s="356"/>
      <c r="B4447" s="357"/>
      <c r="C4447" s="356"/>
      <c r="D4447" s="356"/>
      <c r="E4447" s="356"/>
      <c r="F4447" s="356"/>
      <c r="G4447" s="356"/>
      <c r="H4447" s="358"/>
      <c r="I4447" s="359"/>
      <c r="J4447" s="360"/>
      <c r="K4447" s="360"/>
      <c r="L4447" s="22"/>
      <c r="M4447" s="356"/>
      <c r="N4447"/>
      <c r="O4447" s="361"/>
      <c r="P4447" s="356"/>
    </row>
    <row r="4448" spans="1:16">
      <c r="A4448" s="356"/>
      <c r="B4448" s="357"/>
      <c r="C4448" s="356"/>
      <c r="D4448" s="356"/>
      <c r="E4448" s="356"/>
      <c r="F4448" s="356"/>
      <c r="G4448" s="356"/>
      <c r="H4448" s="358"/>
      <c r="I4448" s="359"/>
      <c r="J4448" s="360"/>
      <c r="K4448" s="360"/>
      <c r="L4448" s="22"/>
      <c r="M4448" s="356"/>
      <c r="N4448"/>
      <c r="O4448" s="361"/>
      <c r="P4448" s="356"/>
    </row>
    <row r="4449" spans="1:16">
      <c r="A4449" s="356"/>
      <c r="B4449" s="357"/>
      <c r="C4449" s="356"/>
      <c r="D4449" s="356"/>
      <c r="E4449" s="356"/>
      <c r="F4449" s="356"/>
      <c r="G4449" s="356"/>
      <c r="H4449" s="358"/>
      <c r="I4449" s="359"/>
      <c r="J4449" s="360"/>
      <c r="K4449" s="360"/>
      <c r="L4449" s="22"/>
      <c r="M4449" s="356"/>
      <c r="N4449"/>
      <c r="O4449" s="361"/>
      <c r="P4449" s="356"/>
    </row>
    <row r="4450" spans="1:16">
      <c r="A4450" s="356"/>
      <c r="B4450" s="357"/>
      <c r="C4450" s="356"/>
      <c r="D4450" s="356"/>
      <c r="E4450" s="356"/>
      <c r="F4450" s="356"/>
      <c r="G4450" s="356"/>
      <c r="H4450" s="358"/>
      <c r="I4450" s="359"/>
      <c r="J4450" s="360"/>
      <c r="K4450" s="360"/>
      <c r="L4450" s="22"/>
      <c r="M4450" s="356"/>
      <c r="N4450"/>
      <c r="O4450" s="361"/>
      <c r="P4450" s="356"/>
    </row>
    <row r="4451" spans="1:16">
      <c r="A4451" s="356"/>
      <c r="B4451" s="357"/>
      <c r="C4451" s="356"/>
      <c r="D4451" s="356"/>
      <c r="E4451" s="356"/>
      <c r="F4451" s="356"/>
      <c r="G4451" s="356"/>
      <c r="H4451" s="358"/>
      <c r="I4451" s="359"/>
      <c r="J4451" s="360"/>
      <c r="K4451" s="360"/>
      <c r="L4451" s="22"/>
      <c r="M4451" s="356"/>
      <c r="N4451"/>
      <c r="O4451" s="361"/>
      <c r="P4451" s="356"/>
    </row>
    <row r="4452" spans="1:16">
      <c r="A4452" s="356"/>
      <c r="B4452" s="357"/>
      <c r="C4452" s="356"/>
      <c r="D4452" s="356"/>
      <c r="E4452" s="356"/>
      <c r="F4452" s="356"/>
      <c r="G4452" s="356"/>
      <c r="H4452" s="358"/>
      <c r="I4452" s="359"/>
      <c r="J4452" s="360"/>
      <c r="K4452" s="360"/>
      <c r="L4452" s="22"/>
      <c r="M4452" s="356"/>
      <c r="N4452"/>
      <c r="O4452" s="361"/>
      <c r="P4452" s="356"/>
    </row>
    <row r="4453" spans="1:16">
      <c r="A4453" s="356"/>
      <c r="B4453" s="357"/>
      <c r="C4453" s="356"/>
      <c r="D4453" s="356"/>
      <c r="E4453" s="356"/>
      <c r="F4453" s="356"/>
      <c r="G4453" s="356"/>
      <c r="H4453" s="358"/>
      <c r="I4453" s="359"/>
      <c r="J4453" s="360"/>
      <c r="K4453" s="360"/>
      <c r="L4453" s="22"/>
      <c r="M4453" s="356"/>
      <c r="N4453"/>
      <c r="O4453" s="361"/>
      <c r="P4453" s="356"/>
    </row>
    <row r="4454" spans="1:16">
      <c r="A4454" s="356"/>
      <c r="B4454" s="357"/>
      <c r="C4454" s="356"/>
      <c r="D4454" s="356"/>
      <c r="E4454" s="356"/>
      <c r="F4454" s="356"/>
      <c r="G4454" s="356"/>
      <c r="H4454" s="358"/>
      <c r="I4454" s="359"/>
      <c r="J4454" s="360"/>
      <c r="K4454" s="360"/>
      <c r="L4454" s="22"/>
      <c r="M4454" s="356"/>
      <c r="N4454"/>
      <c r="O4454" s="361"/>
      <c r="P4454" s="356"/>
    </row>
    <row r="4455" spans="1:16">
      <c r="A4455" s="356"/>
      <c r="B4455" s="357"/>
      <c r="C4455" s="356"/>
      <c r="D4455" s="356"/>
      <c r="E4455" s="356"/>
      <c r="F4455" s="356"/>
      <c r="G4455" s="356"/>
      <c r="H4455" s="358"/>
      <c r="I4455" s="359"/>
      <c r="J4455" s="360"/>
      <c r="K4455" s="360"/>
      <c r="L4455" s="22"/>
      <c r="M4455" s="356"/>
      <c r="N4455"/>
      <c r="O4455" s="361"/>
      <c r="P4455" s="356"/>
    </row>
    <row r="4456" spans="1:16">
      <c r="A4456" s="356"/>
      <c r="B4456" s="357"/>
      <c r="C4456" s="356"/>
      <c r="D4456" s="356"/>
      <c r="E4456" s="356"/>
      <c r="F4456" s="356"/>
      <c r="G4456" s="356"/>
      <c r="H4456" s="358"/>
      <c r="I4456" s="359"/>
      <c r="J4456" s="360"/>
      <c r="K4456" s="360"/>
      <c r="L4456" s="22"/>
      <c r="M4456" s="356"/>
      <c r="N4456"/>
      <c r="O4456" s="361"/>
      <c r="P4456" s="356"/>
    </row>
    <row r="4457" spans="1:16">
      <c r="A4457" s="356"/>
      <c r="B4457" s="357"/>
      <c r="C4457" s="356"/>
      <c r="D4457" s="356"/>
      <c r="E4457" s="356"/>
      <c r="F4457" s="356"/>
      <c r="G4457" s="356"/>
      <c r="H4457" s="358"/>
      <c r="I4457" s="359"/>
      <c r="J4457" s="360"/>
      <c r="K4457" s="360"/>
      <c r="L4457" s="22"/>
      <c r="M4457" s="356"/>
      <c r="N4457"/>
      <c r="O4457" s="361"/>
      <c r="P4457" s="356"/>
    </row>
    <row r="4458" spans="1:16">
      <c r="A4458" s="356"/>
      <c r="B4458" s="357"/>
      <c r="C4458" s="356"/>
      <c r="D4458" s="356"/>
      <c r="E4458" s="356"/>
      <c r="F4458" s="356"/>
      <c r="G4458" s="356"/>
      <c r="H4458" s="358"/>
      <c r="I4458" s="359"/>
      <c r="J4458" s="360"/>
      <c r="K4458" s="360"/>
      <c r="L4458" s="22"/>
      <c r="M4458" s="356"/>
      <c r="N4458"/>
      <c r="O4458" s="361"/>
      <c r="P4458" s="356"/>
    </row>
    <row r="4459" spans="1:16">
      <c r="A4459" s="356"/>
      <c r="B4459" s="357"/>
      <c r="C4459" s="356"/>
      <c r="D4459" s="356"/>
      <c r="E4459" s="356"/>
      <c r="F4459" s="356"/>
      <c r="G4459" s="356"/>
      <c r="H4459" s="358"/>
      <c r="I4459" s="359"/>
      <c r="J4459" s="360"/>
      <c r="K4459" s="360"/>
      <c r="L4459" s="22"/>
      <c r="M4459" s="356"/>
      <c r="N4459"/>
      <c r="O4459" s="361"/>
      <c r="P4459" s="356"/>
    </row>
    <row r="4460" spans="1:16">
      <c r="A4460" s="356"/>
      <c r="B4460" s="357"/>
      <c r="C4460" s="356"/>
      <c r="D4460" s="356"/>
      <c r="E4460" s="356"/>
      <c r="F4460" s="356"/>
      <c r="G4460" s="356"/>
      <c r="H4460" s="358"/>
      <c r="I4460" s="359"/>
      <c r="J4460" s="360"/>
      <c r="K4460" s="360"/>
      <c r="L4460" s="22"/>
      <c r="M4460" s="356"/>
      <c r="N4460"/>
      <c r="O4460" s="361"/>
      <c r="P4460" s="356"/>
    </row>
    <row r="4461" spans="1:16">
      <c r="A4461" s="356"/>
      <c r="B4461" s="357"/>
      <c r="C4461" s="356"/>
      <c r="D4461" s="356"/>
      <c r="E4461" s="356"/>
      <c r="F4461" s="356"/>
      <c r="G4461" s="356"/>
      <c r="H4461" s="358"/>
      <c r="I4461" s="359"/>
      <c r="J4461" s="360"/>
      <c r="K4461" s="360"/>
      <c r="L4461" s="22"/>
      <c r="M4461" s="356"/>
      <c r="N4461"/>
      <c r="O4461" s="361"/>
      <c r="P4461" s="356"/>
    </row>
    <row r="4462" spans="1:16">
      <c r="A4462" s="356"/>
      <c r="B4462" s="357"/>
      <c r="C4462" s="356"/>
      <c r="D4462" s="356"/>
      <c r="E4462" s="356"/>
      <c r="F4462" s="356"/>
      <c r="G4462" s="356"/>
      <c r="H4462" s="358"/>
      <c r="I4462" s="359"/>
      <c r="J4462" s="360"/>
      <c r="K4462" s="360"/>
      <c r="L4462" s="22"/>
      <c r="M4462" s="356"/>
      <c r="N4462"/>
      <c r="O4462" s="361"/>
      <c r="P4462" s="356"/>
    </row>
    <row r="4463" spans="1:16">
      <c r="A4463" s="356"/>
      <c r="B4463" s="357"/>
      <c r="C4463" s="356"/>
      <c r="D4463" s="356"/>
      <c r="E4463" s="356"/>
      <c r="F4463" s="356"/>
      <c r="G4463" s="356"/>
      <c r="H4463" s="358"/>
      <c r="I4463" s="359"/>
      <c r="J4463" s="360"/>
      <c r="K4463" s="360"/>
      <c r="L4463" s="22"/>
      <c r="M4463" s="356"/>
      <c r="N4463"/>
      <c r="O4463" s="361"/>
      <c r="P4463" s="356"/>
    </row>
    <row r="4464" spans="1:16">
      <c r="A4464" s="356"/>
      <c r="B4464" s="357"/>
      <c r="C4464" s="356"/>
      <c r="D4464" s="356"/>
      <c r="E4464" s="356"/>
      <c r="F4464" s="356"/>
      <c r="G4464" s="356"/>
      <c r="H4464" s="358"/>
      <c r="I4464" s="359"/>
      <c r="J4464" s="360"/>
      <c r="K4464" s="360"/>
      <c r="L4464" s="22"/>
      <c r="M4464" s="356"/>
      <c r="N4464"/>
      <c r="O4464" s="361"/>
      <c r="P4464" s="356"/>
    </row>
    <row r="4465" spans="1:16">
      <c r="A4465" s="356"/>
      <c r="B4465" s="357"/>
      <c r="C4465" s="356"/>
      <c r="D4465" s="356"/>
      <c r="E4465" s="356"/>
      <c r="F4465" s="356"/>
      <c r="G4465" s="356"/>
      <c r="H4465" s="358"/>
      <c r="I4465" s="359"/>
      <c r="J4465" s="360"/>
      <c r="K4465" s="360"/>
      <c r="L4465" s="22"/>
      <c r="M4465" s="356"/>
      <c r="N4465"/>
      <c r="O4465" s="361"/>
      <c r="P4465" s="356"/>
    </row>
    <row r="4466" spans="1:16">
      <c r="A4466" s="356"/>
      <c r="B4466" s="357"/>
      <c r="C4466" s="356"/>
      <c r="D4466" s="356"/>
      <c r="E4466" s="356"/>
      <c r="F4466" s="356"/>
      <c r="G4466" s="356"/>
      <c r="H4466" s="358"/>
      <c r="I4466" s="359"/>
      <c r="J4466" s="360"/>
      <c r="K4466" s="360"/>
      <c r="L4466" s="22"/>
      <c r="M4466" s="356"/>
      <c r="N4466"/>
      <c r="O4466" s="361"/>
      <c r="P4466" s="356"/>
    </row>
    <row r="4467" spans="1:16">
      <c r="A4467" s="356"/>
      <c r="B4467" s="357"/>
      <c r="C4467" s="356"/>
      <c r="D4467" s="356"/>
      <c r="E4467" s="356"/>
      <c r="F4467" s="356"/>
      <c r="G4467" s="356"/>
      <c r="H4467" s="358"/>
      <c r="I4467" s="359"/>
      <c r="J4467" s="360"/>
      <c r="K4467" s="360"/>
      <c r="L4467" s="22"/>
      <c r="M4467" s="356"/>
      <c r="N4467"/>
      <c r="O4467" s="361"/>
      <c r="P4467" s="356"/>
    </row>
    <row r="4468" spans="1:16">
      <c r="A4468" s="356"/>
      <c r="B4468" s="357"/>
      <c r="C4468" s="356"/>
      <c r="D4468" s="356"/>
      <c r="E4468" s="356"/>
      <c r="F4468" s="356"/>
      <c r="G4468" s="356"/>
      <c r="H4468" s="358"/>
      <c r="I4468" s="359"/>
      <c r="J4468" s="360"/>
      <c r="K4468" s="360"/>
      <c r="L4468" s="22"/>
      <c r="M4468" s="356"/>
      <c r="N4468"/>
      <c r="O4468" s="361"/>
      <c r="P4468" s="356"/>
    </row>
    <row r="4469" spans="1:16">
      <c r="A4469" s="356"/>
      <c r="B4469" s="357"/>
      <c r="C4469" s="356"/>
      <c r="D4469" s="356"/>
      <c r="E4469" s="356"/>
      <c r="F4469" s="356"/>
      <c r="G4469" s="356"/>
      <c r="H4469" s="358"/>
      <c r="I4469" s="359"/>
      <c r="J4469" s="360"/>
      <c r="K4469" s="360"/>
      <c r="L4469" s="22"/>
      <c r="M4469" s="356"/>
      <c r="N4469"/>
      <c r="O4469" s="361"/>
      <c r="P4469" s="356"/>
    </row>
  </sheetData>
  <autoFilter ref="A12:P4469" xr:uid="{00000000-0009-0000-0000-000014000000}">
    <sortState xmlns:xlrd2="http://schemas.microsoft.com/office/spreadsheetml/2017/richdata2" ref="A13:P4469">
      <sortCondition ref="A12:A4469"/>
    </sortState>
  </autoFilter>
  <mergeCells count="1">
    <mergeCell ref="A11:P11"/>
  </mergeCells>
  <conditionalFormatting sqref="A11">
    <cfRule type="duplicateValues" dxfId="1" priority="1"/>
  </conditionalFormatting>
  <conditionalFormatting sqref="A13:A1872">
    <cfRule type="duplicateValues" dxfId="0" priority="2"/>
  </conditionalFormatting>
  <printOptions horizontalCentered="1"/>
  <pageMargins left="0.25" right="0.25" top="0.75" bottom="0.75" header="0.3" footer="0.3"/>
  <pageSetup scale="86" fitToHeight="0"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B4F9CC-9D2A-427D-9481-A15A6ED4CD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18</vt:i4>
      </vt:variant>
      <vt:variant>
        <vt:lpstr>Intervalli denominati</vt:lpstr>
      </vt:variant>
      <vt:variant>
        <vt:i4>8</vt:i4>
      </vt:variant>
    </vt:vector>
  </HeadingPairs>
  <TitlesOfParts>
    <vt:vector size="26" baseType="lpstr">
      <vt:lpstr>ankerAvailabilities</vt:lpstr>
      <vt:lpstr>ankerData</vt:lpstr>
      <vt:lpstr>db_clienti</vt:lpstr>
      <vt:lpstr>inventarioGeko</vt:lpstr>
      <vt:lpstr>listeSpeciali</vt:lpstr>
      <vt:lpstr>storicoOrdini</vt:lpstr>
      <vt:lpstr>proformaModel</vt:lpstr>
      <vt:lpstr>ultimoPrezzoItalia</vt:lpstr>
      <vt:lpstr>vinolux_data</vt:lpstr>
      <vt:lpstr>listaCategorie</vt:lpstr>
      <vt:lpstr>CONTROL PANEL</vt:lpstr>
      <vt:lpstr>FORNITURE</vt:lpstr>
      <vt:lpstr>LISTINO PREZZI</vt:lpstr>
      <vt:lpstr>LISTONE</vt:lpstr>
      <vt:lpstr>MODULO ORDINE</vt:lpstr>
      <vt:lpstr>LISTINO MAGAZZINO</vt:lpstr>
      <vt:lpstr>ORDER MANAGER</vt:lpstr>
      <vt:lpstr>bulkOrderForm</vt:lpstr>
      <vt:lpstr>bulkOrderForm!Area_stampa</vt:lpstr>
      <vt:lpstr>'LISTINO PREZZI'!Area_stampa</vt:lpstr>
      <vt:lpstr>proformaModel!Area_stampa</vt:lpstr>
      <vt:lpstr>storicoOrdini!Criteri</vt:lpstr>
      <vt:lpstr>descVinolux</vt:lpstr>
      <vt:lpstr>storicoOrdini!Estrai</vt:lpstr>
      <vt:lpstr>bulkOrderForm!Titoli_stampa</vt:lpstr>
      <vt:lpstr>'LISTINO PREZZI'!Titoli_stampa</vt:lpstr>
    </vt:vector>
  </TitlesOfParts>
  <Company>HTG</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Roeland Everts</dc:creator>
  <cp:lastModifiedBy>Stephane Ducci</cp:lastModifiedBy>
  <cp:revision/>
  <cp:lastPrinted>2024-11-01T13:29:38Z</cp:lastPrinted>
  <dcterms:created xsi:type="dcterms:W3CDTF">2015-03-13T15:35:46Z</dcterms:created>
  <dcterms:modified xsi:type="dcterms:W3CDTF">2024-11-01T17:09:50Z</dcterms:modified>
</cp:coreProperties>
</file>